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drawings/drawing1.xml" ContentType="application/vnd.openxmlformats-officedocument.drawing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webextensions/webextension1.xml" ContentType="application/vnd.ms-office.webextension+xml"/>
  <Override PartName="/xl/webextensions/webextension2.xml" ContentType="application/vnd.ms-office.webextension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54.xml" ContentType="application/vnd.openxmlformats-officedocument.spreadsheetml.table+xml"/>
  <Override PartName="/xl/queryTables/queryTable1.xml" ContentType="application/vnd.openxmlformats-officedocument.spreadsheetml.queryTable+xml"/>
  <Override PartName="/xl/tables/table155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yasmincampos/Library/CloudStorage/GoogleDrive-dgeneral@iuaf.edu.mx/Unidades compartidas/Contabilidad/ADMINISTRATIVO/"/>
    </mc:Choice>
  </mc:AlternateContent>
  <xr:revisionPtr revIDLastSave="0" documentId="13_ncr:1_{6C5FF073-0646-7A40-8F18-F3B5CE403BC2}" xr6:coauthVersionLast="47" xr6:coauthVersionMax="47" xr10:uidLastSave="{00000000-0000-0000-0000-000000000000}"/>
  <bookViews>
    <workbookView xWindow="3000" yWindow="500" windowWidth="40960" windowHeight="22980" tabRatio="707" activeTab="2" xr2:uid="{00000000-000D-0000-FFFF-FFFF00000000}"/>
  </bookViews>
  <sheets>
    <sheet name="BASE ALUMNOS (3)" sheetId="13" state="hidden" r:id="rId1"/>
    <sheet name="CRITERIOS" sheetId="3" r:id="rId2"/>
    <sheet name="BASE ALUMNOS" sheetId="1" r:id="rId3"/>
    <sheet name="CARTA " sheetId="6" r:id="rId4"/>
    <sheet name="listado para sistema" sheetId="10" r:id="rId5"/>
    <sheet name="Analíticos" sheetId="7" r:id="rId6"/>
    <sheet name="pub_gid=1206699819&amp;single=true&amp;" sheetId="15" r:id="rId7"/>
    <sheet name="DatPagos" sheetId="14" r:id="rId8"/>
  </sheets>
  <externalReferences>
    <externalReference r:id="rId9"/>
  </externalReferences>
  <definedNames>
    <definedName name="_xlnm._FilterDatabase" localSheetId="2" hidden="1">'BASE ALUMNOS'!$AE$18:$AH$641</definedName>
    <definedName name="_xlnm._FilterDatabase" localSheetId="4" hidden="1">'listado para sistema'!$A$1:$AH$21</definedName>
    <definedName name="_xleta.MID" hidden="1" xlm="1">#NAME?</definedName>
    <definedName name="Alumnos">Cat_alumnos[#All]</definedName>
    <definedName name="Analisis1">Analíticos!$C$1:$G$20</definedName>
    <definedName name="Analisis2">Analíticos!$C$25:$H$45</definedName>
    <definedName name="Analisis3">Analíticos!$B$62:$I$82</definedName>
    <definedName name="Analisis4">Analíticos!$B$178:$I$198</definedName>
    <definedName name="_xlnm.Print_Area" localSheetId="3">'CARTA '!$A$1:$F$61,'CARTA '!$A$68:$F$130,'CARTA '!$A$134:$F$180</definedName>
    <definedName name="BDPROGRAMA">CRITERIOS!$A$1:$B$17</definedName>
    <definedName name="beca">'CARTA '!$A$131:$E$166</definedName>
    <definedName name="CADPCole">Tabla98[ColegiaturaBeca]</definedName>
    <definedName name="CADPColeSinD">Tabla99[CelegiaturaSinDesc]</definedName>
    <definedName name="CADPEqui">Tabla102[Equivalencia]</definedName>
    <definedName name="CADPInscrip">Tabla100[Inscripción]</definedName>
    <definedName name="CADPMeses">Tabla11[Meses]</definedName>
    <definedName name="CADPMesesPago">Tabla96[MesesPago]</definedName>
    <definedName name="CADPNoDR">Tabla101[No. De Reinscr]</definedName>
    <definedName name="CADPPrecioGral">Tabla97[PrecioGral]</definedName>
    <definedName name="CADPTit">Tabla103[Titulacion]</definedName>
    <definedName name="CEMesesPago">Tabla105[MesesPago]</definedName>
    <definedName name="Colegiatura">#REF!</definedName>
    <definedName name="ConceptoPago2">[1]!Tabla4[CONCEPTOS DE PAGO]</definedName>
    <definedName name="CUCole">Tabla107[ColegiaturaBeca]</definedName>
    <definedName name="CUColeSinD">Tabla108[CelegiaturaSinDesc]</definedName>
    <definedName name="CUEqui">Tabla111[Equivalencia]</definedName>
    <definedName name="CUInscrip">Tabla109[Inscripción]</definedName>
    <definedName name="CUMeses">Tabla104[Meses]</definedName>
    <definedName name="CUNoDR">Tabla110[No. De Reinscr]</definedName>
    <definedName name="CUPrecioGral">Tabla106[PrecioGral]</definedName>
    <definedName name="CUTit">Tabla112[Titulacion]</definedName>
    <definedName name="DatosExternos_1" localSheetId="7" hidden="1">DatPagos!$A$1:$P$5095</definedName>
    <definedName name="DatosExternos_2" localSheetId="6" hidden="1">'pub_gid=1206699819&amp;single=true&amp;'!$A$1:$P$5137</definedName>
    <definedName name="DDCole">Tabla27[ColegiaturaBeca]</definedName>
    <definedName name="DDColeSinD">Tabla28[ColegiaturaSinDesc]</definedName>
    <definedName name="DDEqui">Tabla76[Equivalencia]</definedName>
    <definedName name="DDInscrip">Tabla29[Inscripción]</definedName>
    <definedName name="DDMeses">Tabla24[Meses]</definedName>
    <definedName name="DDMesesPago">Tabla25[MesesPago]</definedName>
    <definedName name="DDNoDR">Tabla75[No. De Reinscr]</definedName>
    <definedName name="DDPrecioGral">Tabla26[PrecioGral]</definedName>
    <definedName name="DDTit">Tabla77[Titulacion]</definedName>
    <definedName name="DIAPCole">Tabla33[ColegiaturaBeca]</definedName>
    <definedName name="DIAPColeSinD">Tabla34[ColegiaturaSinDesc]</definedName>
    <definedName name="DIAPEqui">Tabla79[Equivalencia]</definedName>
    <definedName name="DIAPInscrip">Tabla35[Inscripción]</definedName>
    <definedName name="DIAPMeses">Tabla30[Meses]</definedName>
    <definedName name="DIAPMesesPago">Tabla31[MesesPago]</definedName>
    <definedName name="DIAPNoDR">Tabla78[No. De Reinscr]</definedName>
    <definedName name="DIAPPrecioGral">Tabla32[PrecioGral]</definedName>
    <definedName name="DIAPTit">Tabla80[Titulacion]</definedName>
    <definedName name="EAcademico">Tabla4[ACADÉMICO]</definedName>
    <definedName name="ESTATUS">CRITERIOS!$D$2:$D$5</definedName>
    <definedName name="FormaPago">[1]!Tabla7[FORMA DE PAGO]</definedName>
    <definedName name="inscrip">'CARTA '!$A$1:$F$61</definedName>
    <definedName name="Inscripcion">#REF!</definedName>
    <definedName name="JTDDCole">Tabla51[ColegiaturaBeca]</definedName>
    <definedName name="JTDDColeSinD">Tabla52[ColegiaturaSinDesc]</definedName>
    <definedName name="JTDDEqui">Tabla88[Equivalencia]</definedName>
    <definedName name="JTDDInscrip">Tabla53[Inscripción]</definedName>
    <definedName name="JTDDMeses">Tabla48[Meses]</definedName>
    <definedName name="JTDDMesesPago">Tabla49[MesesPago]</definedName>
    <definedName name="JTDDNoDR">Tabla87[No. De Reinscr]</definedName>
    <definedName name="JTDDPrecioGral">Tabla50[PrecioGral]</definedName>
    <definedName name="JTDDTit">Tabla89[Titulacion]</definedName>
    <definedName name="JTDIAPCole">Tabla63[ColegiaturaBeca]</definedName>
    <definedName name="JTDIAPColeSinD">Tabla64[ColegiaturaSinDesc]</definedName>
    <definedName name="JTDIAPEqui">Tabla94[Equivalencia]</definedName>
    <definedName name="JTDIAPInscrip">Tabla65[Inscripción]</definedName>
    <definedName name="JTDIAPMeses">Tabla60[Meses]</definedName>
    <definedName name="JTDIAPMesesPago">Tabla61[MesesPago]</definedName>
    <definedName name="JTDIAPNoDR">Tabla93[No. De Reinscr]</definedName>
    <definedName name="JTDIAPPrecioGral">Tabla62[PrecioGral]</definedName>
    <definedName name="JTDIAPTit">Tabla95[Titulacion]</definedName>
    <definedName name="JTLDCole">Tabla39[ColegiaturaBeca]</definedName>
    <definedName name="JTLDColeSinD">Tabla40[ColegiaturaSinDesc]</definedName>
    <definedName name="JTLDEqui">Tabla82[Equivalencia]</definedName>
    <definedName name="JTLDInscrip">Tabla41[Inscripción]</definedName>
    <definedName name="JTLDMeses">Tabla36[Meses]</definedName>
    <definedName name="JTLDMesesPago">Tabla37[MesesPago]</definedName>
    <definedName name="JTLDNoDR">Tabla81[No. De Reinscr]</definedName>
    <definedName name="JTLDPrecioGral">Tabla38[PrecioGral]</definedName>
    <definedName name="JTLDTit">Tabla83[Titulacion]</definedName>
    <definedName name="JTMDCole">Tabla45[ColegiaturaBeca]</definedName>
    <definedName name="JTMDColeSinD">Tabla46[ColegiaturaSinDesc]</definedName>
    <definedName name="JTMDEqui">Tabla85[Equivalencia]</definedName>
    <definedName name="JTMDInscrip">Tabla47[Inscripción]</definedName>
    <definedName name="JTMDMeses">Tabla42[Meses]</definedName>
    <definedName name="JTMDMesesPago">Tabla43[MesesPago]</definedName>
    <definedName name="JTMDNoDR">Tabla84[No. De Reinscr]</definedName>
    <definedName name="JTMDPCole">Tabla57[ColegiaturaBeca]</definedName>
    <definedName name="JTMDPColeSinD">Tabla58[ColegiaturaSinDesc]</definedName>
    <definedName name="JTMDPEqui">Tabla91[Equivalencia]</definedName>
    <definedName name="JTMDPInscrip">Tabla59[Inscripción]</definedName>
    <definedName name="JTMDPMeses">Tabla54[Meses]</definedName>
    <definedName name="JTMDPMesesPago">Tabla55[MesesPago]</definedName>
    <definedName name="JTMDPNoDR">Tabla90[No. De Reinscr]</definedName>
    <definedName name="JTMDPPrecioGral">Tabla56[PrecioGral]</definedName>
    <definedName name="JTMDPrecioGral">Tabla44[PrecioGral]</definedName>
    <definedName name="JTMDPTit">Tabla92[Titulacion]</definedName>
    <definedName name="JTMDTit">Tabla86[Titulacion]</definedName>
    <definedName name="LDCole">Tabla8[ColegiaturaBeca]</definedName>
    <definedName name="LDColeSinD">Tabla9[ColegiaturaSinDesc]</definedName>
    <definedName name="LDEqui">Tabla67[Equivalencia]</definedName>
    <definedName name="LDInscrip">Tabla10[Inscripción]</definedName>
    <definedName name="LDMesesPago">Tabla6[MesesPago]</definedName>
    <definedName name="LDNoDR">Tabla66[No. De Reinscr]</definedName>
    <definedName name="LDPrecioGral">Tabla7[PrecioGral]</definedName>
    <definedName name="LDTit">Tabla68[Titulacion]</definedName>
    <definedName name="MDCole">Tabla15[ColegiaturaBeca]</definedName>
    <definedName name="MDColeSinD">Tabla16[ColegiaturaSinDesc]</definedName>
    <definedName name="MDEqui">Tabla70[Equivalencia]</definedName>
    <definedName name="MDInscrip">Tabla17[Inscripción]</definedName>
    <definedName name="MDMeses">Tabla12[Meses]</definedName>
    <definedName name="MDMesesPago">Tabla13[MesesPago]</definedName>
    <definedName name="MDNoDR">Tabla69[No. De Reinscr]</definedName>
    <definedName name="MDPCole">Tabla21[ColegiaturaBeca]</definedName>
    <definedName name="MDPColeSinD">Tabla22[ColegiaturaSinDesc]</definedName>
    <definedName name="MDPEqui">Tabla73[Equivalencia]</definedName>
    <definedName name="MDPInscrip">Tabla23[Inscripción]</definedName>
    <definedName name="MDPMeses">Tabla18[Meses]</definedName>
    <definedName name="MDPMesesPago">Tabla19[MesesPago]</definedName>
    <definedName name="MDPNoDR">Tabla72[No. De Reinscr]</definedName>
    <definedName name="MDPPrecioGral">Tabla20[PrecioGral]</definedName>
    <definedName name="MDPrecioGral">Tabla14[PrecioGral]</definedName>
    <definedName name="MDPTit">Tabla74[Titulacion]</definedName>
    <definedName name="MDTit">Tabla71[Titulacion]</definedName>
    <definedName name="MesesPago">#REF!</definedName>
    <definedName name="MesesPgr">#REF!</definedName>
    <definedName name="Programas">#REF!</definedName>
    <definedName name="reglamento">'CARTA '!$A$58:$E$129</definedName>
    <definedName name="Reinscripcion">#REF!</definedName>
    <definedName name="Sedes">Tabla2[SEDES]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763" i="1" l="1"/>
  <c r="AH762" i="1"/>
  <c r="AH761" i="1"/>
  <c r="AH760" i="1"/>
  <c r="AH759" i="1"/>
  <c r="AH758" i="1"/>
  <c r="AH757" i="1"/>
  <c r="AH756" i="1"/>
  <c r="AH755" i="1"/>
  <c r="AH754" i="1"/>
  <c r="AH753" i="1"/>
  <c r="AH752" i="1"/>
  <c r="AH751" i="1"/>
  <c r="AH750" i="1"/>
  <c r="AH749" i="1"/>
  <c r="AH748" i="1"/>
  <c r="AH747" i="1"/>
  <c r="AH746" i="1"/>
  <c r="AH745" i="1"/>
  <c r="AH744" i="1"/>
  <c r="AH743" i="1"/>
  <c r="AH742" i="1"/>
  <c r="AH741" i="1"/>
  <c r="AH740" i="1"/>
  <c r="AH739" i="1"/>
  <c r="AH738" i="1"/>
  <c r="AH737" i="1"/>
  <c r="AH736" i="1"/>
  <c r="AH735" i="1"/>
  <c r="AH734" i="1"/>
  <c r="AH733" i="1"/>
  <c r="AH732" i="1"/>
  <c r="AH731" i="1"/>
  <c r="AH730" i="1"/>
  <c r="AH729" i="1"/>
  <c r="AH728" i="1"/>
  <c r="AH727" i="1"/>
  <c r="AH726" i="1"/>
  <c r="AH725" i="1"/>
  <c r="AH724" i="1"/>
  <c r="AH723" i="1"/>
  <c r="AH722" i="1"/>
  <c r="AH721" i="1"/>
  <c r="AH720" i="1"/>
  <c r="AH719" i="1"/>
  <c r="AH698" i="1"/>
  <c r="AH693" i="1"/>
  <c r="AH691" i="1"/>
  <c r="AH690" i="1"/>
  <c r="AH688" i="1"/>
  <c r="AH684" i="1"/>
  <c r="AH683" i="1"/>
  <c r="AH549" i="1"/>
  <c r="AH556" i="1"/>
  <c r="AH603" i="1"/>
  <c r="S898" i="1"/>
  <c r="S897" i="1"/>
  <c r="AB895" i="1"/>
  <c r="AB894" i="1"/>
  <c r="Q891" i="1"/>
  <c r="Q890" i="1"/>
  <c r="Q889" i="1"/>
  <c r="Q888" i="1"/>
  <c r="Q887" i="1"/>
  <c r="Q886" i="1"/>
  <c r="L577" i="1"/>
  <c r="L576" i="1"/>
  <c r="L575" i="1"/>
  <c r="L574" i="1"/>
  <c r="L573" i="1"/>
  <c r="L572" i="1"/>
  <c r="L571" i="1"/>
  <c r="L570" i="1"/>
  <c r="L569" i="1"/>
  <c r="L568" i="1"/>
  <c r="L567" i="1"/>
  <c r="L580" i="1"/>
  <c r="L585" i="1"/>
  <c r="L582" i="1"/>
  <c r="L689" i="1"/>
  <c r="L728" i="1"/>
  <c r="L729" i="1"/>
  <c r="L730" i="1"/>
  <c r="L760" i="1"/>
  <c r="L719" i="1"/>
  <c r="L693" i="1"/>
  <c r="L688" i="1"/>
  <c r="L690" i="1"/>
  <c r="L691" i="1"/>
  <c r="L692" i="1"/>
  <c r="AL603" i="1"/>
  <c r="L885" i="1"/>
  <c r="L881" i="1"/>
  <c r="L880" i="1"/>
  <c r="AB885" i="1"/>
  <c r="AB881" i="1"/>
  <c r="AB880" i="1"/>
  <c r="AB876" i="1"/>
  <c r="AB872" i="1"/>
  <c r="AB871" i="1"/>
  <c r="AB870" i="1"/>
  <c r="AB869" i="1"/>
  <c r="AB866" i="1"/>
  <c r="AB863" i="1"/>
  <c r="AB862" i="1"/>
  <c r="AB861" i="1"/>
  <c r="AB860" i="1"/>
  <c r="AB857" i="1"/>
  <c r="AB856" i="1"/>
  <c r="AB855" i="1"/>
  <c r="AB854" i="1"/>
  <c r="AB853" i="1"/>
  <c r="AB852" i="1"/>
  <c r="AB851" i="1"/>
  <c r="AB845" i="1"/>
  <c r="AB844" i="1"/>
  <c r="AB843" i="1"/>
  <c r="AB842" i="1"/>
  <c r="AB833" i="1"/>
  <c r="AB831" i="1"/>
  <c r="AB830" i="1"/>
  <c r="AB828" i="1"/>
  <c r="AB827" i="1"/>
  <c r="AB826" i="1"/>
  <c r="AH457" i="1"/>
  <c r="O1025" i="1"/>
  <c r="AB1025" i="1" s="1"/>
  <c r="AF1025" i="1" s="1"/>
  <c r="O1026" i="1"/>
  <c r="AB1026" i="1" s="1"/>
  <c r="AF1026" i="1" s="1"/>
  <c r="O1027" i="1"/>
  <c r="AB1027" i="1" s="1"/>
  <c r="AF1027" i="1" s="1"/>
  <c r="O1028" i="1"/>
  <c r="AB1028" i="1" s="1"/>
  <c r="AF1028" i="1" s="1"/>
  <c r="O1029" i="1"/>
  <c r="AB1029" i="1" s="1"/>
  <c r="AF1029" i="1" s="1"/>
  <c r="O1030" i="1"/>
  <c r="AB1030" i="1" s="1"/>
  <c r="AF1030" i="1" s="1"/>
  <c r="O1031" i="1"/>
  <c r="AB1031" i="1" s="1"/>
  <c r="AF1031" i="1" s="1"/>
  <c r="O1032" i="1"/>
  <c r="AB1032" i="1" s="1"/>
  <c r="AF1032" i="1" s="1"/>
  <c r="O1033" i="1"/>
  <c r="AB1033" i="1" s="1"/>
  <c r="AF1033" i="1" s="1"/>
  <c r="O1034" i="1"/>
  <c r="AB1034" i="1" s="1"/>
  <c r="AF1034" i="1" s="1"/>
  <c r="O1035" i="1"/>
  <c r="AB1035" i="1" s="1"/>
  <c r="AF1035" i="1" s="1"/>
  <c r="O1036" i="1"/>
  <c r="AB1036" i="1" s="1"/>
  <c r="AF1036" i="1" s="1"/>
  <c r="O1037" i="1"/>
  <c r="AB1037" i="1" s="1"/>
  <c r="AF1037" i="1" s="1"/>
  <c r="O1038" i="1"/>
  <c r="AB1038" i="1" s="1"/>
  <c r="AF1038" i="1" s="1"/>
  <c r="O1039" i="1"/>
  <c r="AB1039" i="1" s="1"/>
  <c r="AF1039" i="1" s="1"/>
  <c r="O1040" i="1"/>
  <c r="AB1040" i="1" s="1"/>
  <c r="AF1040" i="1" s="1"/>
  <c r="O1041" i="1"/>
  <c r="AB1041" i="1" s="1"/>
  <c r="AF1041" i="1" s="1"/>
  <c r="O1042" i="1"/>
  <c r="AB1042" i="1" s="1"/>
  <c r="AF1042" i="1" s="1"/>
  <c r="O1043" i="1"/>
  <c r="AB1043" i="1" s="1"/>
  <c r="AF1043" i="1" s="1"/>
  <c r="O1044" i="1"/>
  <c r="AB1044" i="1" s="1"/>
  <c r="AF1044" i="1" s="1"/>
  <c r="O1045" i="1"/>
  <c r="AB1045" i="1" s="1"/>
  <c r="AF1045" i="1" s="1"/>
  <c r="O1046" i="1"/>
  <c r="AB1046" i="1" s="1"/>
  <c r="AF1046" i="1" s="1"/>
  <c r="O1047" i="1"/>
  <c r="AB1047" i="1" s="1"/>
  <c r="AF1047" i="1" s="1"/>
  <c r="O1048" i="1"/>
  <c r="AB1048" i="1" s="1"/>
  <c r="AF1048" i="1" s="1"/>
  <c r="O1049" i="1"/>
  <c r="AB1049" i="1" s="1"/>
  <c r="AF1049" i="1" s="1"/>
  <c r="O1050" i="1"/>
  <c r="AB1050" i="1" s="1"/>
  <c r="AF1050" i="1" s="1"/>
  <c r="O1051" i="1"/>
  <c r="AB1051" i="1" s="1"/>
  <c r="AF1051" i="1" s="1"/>
  <c r="O1052" i="1"/>
  <c r="AB1052" i="1" s="1"/>
  <c r="AF1052" i="1" s="1"/>
  <c r="O1053" i="1"/>
  <c r="AB1053" i="1" s="1"/>
  <c r="AF1053" i="1" s="1"/>
  <c r="O1054" i="1"/>
  <c r="AB1054" i="1" s="1"/>
  <c r="AF1054" i="1" s="1"/>
  <c r="O1055" i="1"/>
  <c r="AB1055" i="1" s="1"/>
  <c r="AF1055" i="1" s="1"/>
  <c r="O1056" i="1"/>
  <c r="AB1056" i="1" s="1"/>
  <c r="AF1056" i="1" s="1"/>
  <c r="O1057" i="1"/>
  <c r="AB1057" i="1" s="1"/>
  <c r="AF1057" i="1" s="1"/>
  <c r="O1058" i="1"/>
  <c r="AB1058" i="1" s="1"/>
  <c r="AF1058" i="1" s="1"/>
  <c r="O1059" i="1"/>
  <c r="O1060" i="1"/>
  <c r="AB1060" i="1" s="1"/>
  <c r="AF1060" i="1" s="1"/>
  <c r="O1061" i="1"/>
  <c r="AB1061" i="1" s="1"/>
  <c r="AF1061" i="1" s="1"/>
  <c r="O1062" i="1"/>
  <c r="AB1062" i="1" s="1"/>
  <c r="AF1062" i="1" s="1"/>
  <c r="O1063" i="1"/>
  <c r="AB1063" i="1" s="1"/>
  <c r="AF1063" i="1" s="1"/>
  <c r="O1064" i="1"/>
  <c r="AB1064" i="1" s="1"/>
  <c r="AF1064" i="1" s="1"/>
  <c r="O1065" i="1"/>
  <c r="AB1065" i="1" s="1"/>
  <c r="AF1065" i="1" s="1"/>
  <c r="O1066" i="1"/>
  <c r="AB1066" i="1" s="1"/>
  <c r="AF1066" i="1" s="1"/>
  <c r="O1067" i="1"/>
  <c r="AB1067" i="1" s="1"/>
  <c r="AF1067" i="1" s="1"/>
  <c r="O1068" i="1"/>
  <c r="AB1068" i="1" s="1"/>
  <c r="AF1068" i="1" s="1"/>
  <c r="O1069" i="1"/>
  <c r="AB1069" i="1" s="1"/>
  <c r="AF1069" i="1" s="1"/>
  <c r="O1070" i="1"/>
  <c r="AB1070" i="1" s="1"/>
  <c r="AF1070" i="1" s="1"/>
  <c r="O1071" i="1"/>
  <c r="AB1071" i="1" s="1"/>
  <c r="AF1071" i="1" s="1"/>
  <c r="O1072" i="1"/>
  <c r="AB1072" i="1" s="1"/>
  <c r="AF1072" i="1" s="1"/>
  <c r="O1073" i="1"/>
  <c r="AB1073" i="1" s="1"/>
  <c r="AF1073" i="1" s="1"/>
  <c r="O1074" i="1"/>
  <c r="AB1074" i="1" s="1"/>
  <c r="AF1074" i="1" s="1"/>
  <c r="O1075" i="1"/>
  <c r="AB1075" i="1" s="1"/>
  <c r="AF1075" i="1" s="1"/>
  <c r="O1076" i="1"/>
  <c r="AB1076" i="1" s="1"/>
  <c r="AF1076" i="1" s="1"/>
  <c r="O1077" i="1"/>
  <c r="AB1077" i="1" s="1"/>
  <c r="AF1077" i="1" s="1"/>
  <c r="O1078" i="1"/>
  <c r="AB1078" i="1" s="1"/>
  <c r="AF1078" i="1" s="1"/>
  <c r="O1079" i="1"/>
  <c r="AB1079" i="1" s="1"/>
  <c r="AF1079" i="1" s="1"/>
  <c r="O1080" i="1"/>
  <c r="AB1080" i="1" s="1"/>
  <c r="AF1080" i="1" s="1"/>
  <c r="O1081" i="1"/>
  <c r="AB1081" i="1" s="1"/>
  <c r="AF1081" i="1" s="1"/>
  <c r="O1082" i="1"/>
  <c r="AB1082" i="1" s="1"/>
  <c r="AF1082" i="1" s="1"/>
  <c r="O1083" i="1"/>
  <c r="AB1083" i="1" s="1"/>
  <c r="AF1083" i="1" s="1"/>
  <c r="O1084" i="1"/>
  <c r="AB1084" i="1" s="1"/>
  <c r="AF1084" i="1" s="1"/>
  <c r="O1085" i="1"/>
  <c r="AB1085" i="1" s="1"/>
  <c r="AF1085" i="1" s="1"/>
  <c r="O1086" i="1"/>
  <c r="AB1086" i="1" s="1"/>
  <c r="AF1086" i="1" s="1"/>
  <c r="O1087" i="1"/>
  <c r="AB1087" i="1" s="1"/>
  <c r="AF1087" i="1" s="1"/>
  <c r="O1088" i="1"/>
  <c r="AB1088" i="1" s="1"/>
  <c r="AF1088" i="1" s="1"/>
  <c r="O1089" i="1"/>
  <c r="AB1089" i="1" s="1"/>
  <c r="AF1089" i="1" s="1"/>
  <c r="O1090" i="1"/>
  <c r="AB1090" i="1" s="1"/>
  <c r="AF1090" i="1" s="1"/>
  <c r="O1091" i="1"/>
  <c r="AB1091" i="1" s="1"/>
  <c r="AF1091" i="1" s="1"/>
  <c r="O1092" i="1"/>
  <c r="AB1092" i="1" s="1"/>
  <c r="AF1092" i="1" s="1"/>
  <c r="O1093" i="1"/>
  <c r="AB1093" i="1" s="1"/>
  <c r="AF1093" i="1" s="1"/>
  <c r="O1094" i="1"/>
  <c r="AB1094" i="1" s="1"/>
  <c r="AF1094" i="1" s="1"/>
  <c r="O1095" i="1"/>
  <c r="AB1095" i="1" s="1"/>
  <c r="AF1095" i="1" s="1"/>
  <c r="O1096" i="1"/>
  <c r="AB1096" i="1" s="1"/>
  <c r="AF1096" i="1" s="1"/>
  <c r="O1097" i="1"/>
  <c r="AB1097" i="1" s="1"/>
  <c r="AF1097" i="1" s="1"/>
  <c r="O1098" i="1"/>
  <c r="AB1098" i="1" s="1"/>
  <c r="AF1098" i="1" s="1"/>
  <c r="O1099" i="1"/>
  <c r="AB1099" i="1" s="1"/>
  <c r="AF1099" i="1" s="1"/>
  <c r="O1100" i="1"/>
  <c r="AB1100" i="1" s="1"/>
  <c r="AF1100" i="1" s="1"/>
  <c r="O1101" i="1"/>
  <c r="AB1101" i="1" s="1"/>
  <c r="AF1101" i="1" s="1"/>
  <c r="O1102" i="1"/>
  <c r="AB1102" i="1" s="1"/>
  <c r="AF1102" i="1" s="1"/>
  <c r="O1103" i="1"/>
  <c r="AB1103" i="1" s="1"/>
  <c r="AF1103" i="1" s="1"/>
  <c r="O1104" i="1"/>
  <c r="AB1104" i="1" s="1"/>
  <c r="AF1104" i="1" s="1"/>
  <c r="O1105" i="1"/>
  <c r="AB1105" i="1" s="1"/>
  <c r="AF1105" i="1" s="1"/>
  <c r="O1106" i="1"/>
  <c r="AB1106" i="1" s="1"/>
  <c r="AF1106" i="1" s="1"/>
  <c r="O1107" i="1"/>
  <c r="AB1107" i="1" s="1"/>
  <c r="AF1107" i="1" s="1"/>
  <c r="O1108" i="1"/>
  <c r="AB1108" i="1" s="1"/>
  <c r="AF1108" i="1" s="1"/>
  <c r="O1109" i="1"/>
  <c r="AB1109" i="1" s="1"/>
  <c r="AF1109" i="1" s="1"/>
  <c r="O1110" i="1"/>
  <c r="AB1110" i="1" s="1"/>
  <c r="AF1110" i="1" s="1"/>
  <c r="O1111" i="1"/>
  <c r="AB1111" i="1" s="1"/>
  <c r="AF1111" i="1" s="1"/>
  <c r="O1112" i="1"/>
  <c r="AB1112" i="1" s="1"/>
  <c r="AF1112" i="1" s="1"/>
  <c r="O1113" i="1"/>
  <c r="AB1113" i="1" s="1"/>
  <c r="AF1113" i="1" s="1"/>
  <c r="O1114" i="1"/>
  <c r="AB1114" i="1" s="1"/>
  <c r="AF1114" i="1" s="1"/>
  <c r="O1115" i="1"/>
  <c r="AB1115" i="1" s="1"/>
  <c r="AF1115" i="1" s="1"/>
  <c r="O1116" i="1"/>
  <c r="AB1116" i="1" s="1"/>
  <c r="AF1116" i="1" s="1"/>
  <c r="O1117" i="1"/>
  <c r="AB1117" i="1" s="1"/>
  <c r="AF1117" i="1" s="1"/>
  <c r="O1118" i="1"/>
  <c r="AB1118" i="1" s="1"/>
  <c r="AF1118" i="1" s="1"/>
  <c r="O1119" i="1"/>
  <c r="AB1119" i="1" s="1"/>
  <c r="AF1119" i="1" s="1"/>
  <c r="O1120" i="1"/>
  <c r="AB1120" i="1" s="1"/>
  <c r="AF1120" i="1" s="1"/>
  <c r="O1121" i="1"/>
  <c r="AB1121" i="1" s="1"/>
  <c r="AF1121" i="1" s="1"/>
  <c r="O1122" i="1"/>
  <c r="AB1122" i="1" s="1"/>
  <c r="AF1122" i="1" s="1"/>
  <c r="O1123" i="1"/>
  <c r="AB1123" i="1" s="1"/>
  <c r="AF1123" i="1" s="1"/>
  <c r="O1124" i="1"/>
  <c r="AB1124" i="1" s="1"/>
  <c r="AF1124" i="1" s="1"/>
  <c r="O1125" i="1"/>
  <c r="AB1125" i="1" s="1"/>
  <c r="AF1125" i="1" s="1"/>
  <c r="O1126" i="1"/>
  <c r="AB1126" i="1" s="1"/>
  <c r="AF1126" i="1" s="1"/>
  <c r="O1127" i="1"/>
  <c r="AB1127" i="1" s="1"/>
  <c r="AF1127" i="1" s="1"/>
  <c r="O1128" i="1"/>
  <c r="AB1128" i="1" s="1"/>
  <c r="AF1128" i="1" s="1"/>
  <c r="O1129" i="1"/>
  <c r="AB1129" i="1" s="1"/>
  <c r="AF1129" i="1" s="1"/>
  <c r="O1130" i="1"/>
  <c r="AB1130" i="1" s="1"/>
  <c r="AF1130" i="1" s="1"/>
  <c r="O1131" i="1"/>
  <c r="AB1131" i="1" s="1"/>
  <c r="AF1131" i="1" s="1"/>
  <c r="O1132" i="1"/>
  <c r="AB1132" i="1" s="1"/>
  <c r="AF1132" i="1" s="1"/>
  <c r="O1133" i="1"/>
  <c r="AB1133" i="1" s="1"/>
  <c r="AF1133" i="1" s="1"/>
  <c r="O1134" i="1"/>
  <c r="AB1134" i="1" s="1"/>
  <c r="AF1134" i="1" s="1"/>
  <c r="O1135" i="1"/>
  <c r="AB1135" i="1" s="1"/>
  <c r="AF1135" i="1" s="1"/>
  <c r="O1136" i="1"/>
  <c r="AB1136" i="1" s="1"/>
  <c r="AF1136" i="1" s="1"/>
  <c r="O1137" i="1"/>
  <c r="AB1137" i="1" s="1"/>
  <c r="AF1137" i="1" s="1"/>
  <c r="O1138" i="1"/>
  <c r="AB1138" i="1" s="1"/>
  <c r="AF1138" i="1" s="1"/>
  <c r="O1139" i="1"/>
  <c r="AB1139" i="1" s="1"/>
  <c r="AF1139" i="1" s="1"/>
  <c r="O1140" i="1"/>
  <c r="AB1140" i="1" s="1"/>
  <c r="AF1140" i="1" s="1"/>
  <c r="O1141" i="1"/>
  <c r="AB1141" i="1" s="1"/>
  <c r="AF1141" i="1" s="1"/>
  <c r="O1142" i="1"/>
  <c r="AB1142" i="1" s="1"/>
  <c r="AF1142" i="1" s="1"/>
  <c r="O1143" i="1"/>
  <c r="AB1143" i="1" s="1"/>
  <c r="AF1143" i="1" s="1"/>
  <c r="O1144" i="1"/>
  <c r="AB1144" i="1" s="1"/>
  <c r="AF1144" i="1" s="1"/>
  <c r="O1145" i="1"/>
  <c r="AB1145" i="1" s="1"/>
  <c r="AF1145" i="1" s="1"/>
  <c r="O1146" i="1"/>
  <c r="AB1146" i="1" s="1"/>
  <c r="AF1146" i="1" s="1"/>
  <c r="O1147" i="1"/>
  <c r="AB1147" i="1" s="1"/>
  <c r="AF1147" i="1" s="1"/>
  <c r="O1148" i="1"/>
  <c r="AB1148" i="1" s="1"/>
  <c r="AF1148" i="1" s="1"/>
  <c r="O1149" i="1"/>
  <c r="AB1149" i="1" s="1"/>
  <c r="AF1149" i="1" s="1"/>
  <c r="O1150" i="1"/>
  <c r="AB1150" i="1" s="1"/>
  <c r="AF1150" i="1" s="1"/>
  <c r="O1151" i="1"/>
  <c r="AB1151" i="1" s="1"/>
  <c r="AF1151" i="1" s="1"/>
  <c r="O1152" i="1"/>
  <c r="AB1152" i="1" s="1"/>
  <c r="AF1152" i="1" s="1"/>
  <c r="O1153" i="1"/>
  <c r="AB1153" i="1" s="1"/>
  <c r="AF1153" i="1" s="1"/>
  <c r="O1154" i="1"/>
  <c r="AB1154" i="1" s="1"/>
  <c r="AF1154" i="1" s="1"/>
  <c r="O1155" i="1"/>
  <c r="AB1155" i="1" s="1"/>
  <c r="AF1155" i="1" s="1"/>
  <c r="O1156" i="1"/>
  <c r="AB1156" i="1" s="1"/>
  <c r="AF1156" i="1" s="1"/>
  <c r="O1157" i="1"/>
  <c r="AB1157" i="1" s="1"/>
  <c r="AF1157" i="1" s="1"/>
  <c r="O1158" i="1"/>
  <c r="AB1158" i="1" s="1"/>
  <c r="AF1158" i="1" s="1"/>
  <c r="O1159" i="1"/>
  <c r="AB1159" i="1" s="1"/>
  <c r="AF1159" i="1" s="1"/>
  <c r="O1160" i="1"/>
  <c r="AB1160" i="1" s="1"/>
  <c r="AF1160" i="1" s="1"/>
  <c r="O1161" i="1"/>
  <c r="AB1161" i="1" s="1"/>
  <c r="AF1161" i="1" s="1"/>
  <c r="O1162" i="1"/>
  <c r="AB1162" i="1" s="1"/>
  <c r="AF1162" i="1" s="1"/>
  <c r="O1163" i="1"/>
  <c r="AB1163" i="1" s="1"/>
  <c r="AF1163" i="1" s="1"/>
  <c r="O1164" i="1"/>
  <c r="AB1164" i="1" s="1"/>
  <c r="AF1164" i="1" s="1"/>
  <c r="O1165" i="1"/>
  <c r="AB1165" i="1" s="1"/>
  <c r="AF1165" i="1" s="1"/>
  <c r="O1166" i="1"/>
  <c r="AB1166" i="1" s="1"/>
  <c r="AF1166" i="1" s="1"/>
  <c r="O1167" i="1"/>
  <c r="AB1167" i="1" s="1"/>
  <c r="AF1167" i="1" s="1"/>
  <c r="O1168" i="1"/>
  <c r="AB1168" i="1" s="1"/>
  <c r="AF1168" i="1" s="1"/>
  <c r="O1169" i="1"/>
  <c r="AB1169" i="1" s="1"/>
  <c r="AF1169" i="1" s="1"/>
  <c r="O1170" i="1"/>
  <c r="AB1170" i="1" s="1"/>
  <c r="AF1170" i="1" s="1"/>
  <c r="O1171" i="1"/>
  <c r="AB1171" i="1" s="1"/>
  <c r="AF1171" i="1" s="1"/>
  <c r="O1172" i="1"/>
  <c r="AB1172" i="1" s="1"/>
  <c r="AF1172" i="1" s="1"/>
  <c r="O1173" i="1"/>
  <c r="AB1173" i="1" s="1"/>
  <c r="AF1173" i="1" s="1"/>
  <c r="O1174" i="1"/>
  <c r="AB1174" i="1" s="1"/>
  <c r="AF1174" i="1" s="1"/>
  <c r="O1175" i="1"/>
  <c r="AB1175" i="1" s="1"/>
  <c r="AF1175" i="1" s="1"/>
  <c r="O1176" i="1"/>
  <c r="AB1176" i="1" s="1"/>
  <c r="AF1176" i="1" s="1"/>
  <c r="O1177" i="1"/>
  <c r="AB1177" i="1" s="1"/>
  <c r="AF1177" i="1" s="1"/>
  <c r="O1178" i="1"/>
  <c r="AB1178" i="1" s="1"/>
  <c r="AF1178" i="1" s="1"/>
  <c r="O1179" i="1"/>
  <c r="AB1179" i="1" s="1"/>
  <c r="AF1179" i="1" s="1"/>
  <c r="O1180" i="1"/>
  <c r="AB1180" i="1" s="1"/>
  <c r="AF1180" i="1" s="1"/>
  <c r="O1181" i="1"/>
  <c r="AB1181" i="1" s="1"/>
  <c r="AF1181" i="1" s="1"/>
  <c r="O1182" i="1"/>
  <c r="AB1182" i="1" s="1"/>
  <c r="AF1182" i="1" s="1"/>
  <c r="O1183" i="1"/>
  <c r="AB1183" i="1" s="1"/>
  <c r="AF1183" i="1" s="1"/>
  <c r="O1184" i="1"/>
  <c r="AB1184" i="1" s="1"/>
  <c r="AF1184" i="1" s="1"/>
  <c r="O1185" i="1"/>
  <c r="AB1185" i="1" s="1"/>
  <c r="AF1185" i="1" s="1"/>
  <c r="O1186" i="1"/>
  <c r="AB1186" i="1" s="1"/>
  <c r="AF1186" i="1" s="1"/>
  <c r="O1187" i="1"/>
  <c r="AB1187" i="1" s="1"/>
  <c r="AF1187" i="1" s="1"/>
  <c r="O1188" i="1"/>
  <c r="AB1188" i="1" s="1"/>
  <c r="AF1188" i="1" s="1"/>
  <c r="O1189" i="1"/>
  <c r="AB1189" i="1" s="1"/>
  <c r="AF1189" i="1" s="1"/>
  <c r="O1190" i="1"/>
  <c r="AB1190" i="1" s="1"/>
  <c r="AF1190" i="1" s="1"/>
  <c r="O1191" i="1"/>
  <c r="AB1191" i="1" s="1"/>
  <c r="AF1191" i="1" s="1"/>
  <c r="O1192" i="1"/>
  <c r="AB1192" i="1" s="1"/>
  <c r="AF1192" i="1" s="1"/>
  <c r="O1193" i="1"/>
  <c r="AB1193" i="1" s="1"/>
  <c r="AF1193" i="1" s="1"/>
  <c r="O1194" i="1"/>
  <c r="AB1194" i="1" s="1"/>
  <c r="AF1194" i="1" s="1"/>
  <c r="O1195" i="1"/>
  <c r="AB1195" i="1" s="1"/>
  <c r="AF1195" i="1" s="1"/>
  <c r="O1196" i="1"/>
  <c r="AB1196" i="1" s="1"/>
  <c r="AF1196" i="1" s="1"/>
  <c r="O1197" i="1"/>
  <c r="AB1197" i="1" s="1"/>
  <c r="AF1197" i="1" s="1"/>
  <c r="O1198" i="1"/>
  <c r="AB1198" i="1" s="1"/>
  <c r="AF1198" i="1" s="1"/>
  <c r="O1199" i="1"/>
  <c r="AB1199" i="1" s="1"/>
  <c r="AF1199" i="1" s="1"/>
  <c r="O1200" i="1"/>
  <c r="AB1200" i="1" s="1"/>
  <c r="AF1200" i="1" s="1"/>
  <c r="O1201" i="1"/>
  <c r="AB1201" i="1" s="1"/>
  <c r="AF1201" i="1" s="1"/>
  <c r="O1202" i="1"/>
  <c r="AB1202" i="1" s="1"/>
  <c r="AF1202" i="1" s="1"/>
  <c r="O1203" i="1"/>
  <c r="AB1203" i="1" s="1"/>
  <c r="AF1203" i="1" s="1"/>
  <c r="O1204" i="1"/>
  <c r="AB1204" i="1" s="1"/>
  <c r="AF1204" i="1" s="1"/>
  <c r="O1205" i="1"/>
  <c r="AB1205" i="1" s="1"/>
  <c r="AF1205" i="1" s="1"/>
  <c r="O1206" i="1"/>
  <c r="AB1206" i="1" s="1"/>
  <c r="AF1206" i="1" s="1"/>
  <c r="O1207" i="1"/>
  <c r="AB1207" i="1" s="1"/>
  <c r="AF1207" i="1" s="1"/>
  <c r="O1208" i="1"/>
  <c r="AB1208" i="1" s="1"/>
  <c r="AF1208" i="1" s="1"/>
  <c r="O1209" i="1"/>
  <c r="AB1209" i="1" s="1"/>
  <c r="AF1209" i="1" s="1"/>
  <c r="O1210" i="1"/>
  <c r="AB1210" i="1" s="1"/>
  <c r="AF1210" i="1" s="1"/>
  <c r="O1211" i="1"/>
  <c r="AB1211" i="1" s="1"/>
  <c r="AF1211" i="1" s="1"/>
  <c r="O1212" i="1"/>
  <c r="AB1212" i="1" s="1"/>
  <c r="AF1212" i="1" s="1"/>
  <c r="O1213" i="1"/>
  <c r="AB1213" i="1" s="1"/>
  <c r="AF1213" i="1" s="1"/>
  <c r="O1214" i="1"/>
  <c r="AB1214" i="1" s="1"/>
  <c r="AF1214" i="1" s="1"/>
  <c r="O1215" i="1"/>
  <c r="AB1215" i="1" s="1"/>
  <c r="AF1215" i="1" s="1"/>
  <c r="O1216" i="1"/>
  <c r="AB1216" i="1" s="1"/>
  <c r="AF1216" i="1" s="1"/>
  <c r="O1217" i="1"/>
  <c r="AB1217" i="1" s="1"/>
  <c r="AF1217" i="1" s="1"/>
  <c r="O1218" i="1"/>
  <c r="AB1218" i="1" s="1"/>
  <c r="AF1218" i="1" s="1"/>
  <c r="O1219" i="1"/>
  <c r="AB1219" i="1" s="1"/>
  <c r="AF1219" i="1" s="1"/>
  <c r="O1220" i="1"/>
  <c r="AB1220" i="1" s="1"/>
  <c r="AF1220" i="1" s="1"/>
  <c r="O1221" i="1"/>
  <c r="AB1221" i="1" s="1"/>
  <c r="AF1221" i="1" s="1"/>
  <c r="O1222" i="1"/>
  <c r="AB1222" i="1" s="1"/>
  <c r="AF1222" i="1" s="1"/>
  <c r="O1223" i="1"/>
  <c r="AB1223" i="1" s="1"/>
  <c r="AF1223" i="1" s="1"/>
  <c r="O1224" i="1"/>
  <c r="AB1224" i="1" s="1"/>
  <c r="AF1224" i="1" s="1"/>
  <c r="O1225" i="1"/>
  <c r="AB1225" i="1" s="1"/>
  <c r="AF1225" i="1" s="1"/>
  <c r="O1226" i="1"/>
  <c r="AB1226" i="1" s="1"/>
  <c r="AF1226" i="1" s="1"/>
  <c r="O1227" i="1"/>
  <c r="AB1227" i="1" s="1"/>
  <c r="AF1227" i="1" s="1"/>
  <c r="O1228" i="1"/>
  <c r="AB1228" i="1" s="1"/>
  <c r="AF1228" i="1" s="1"/>
  <c r="O1229" i="1"/>
  <c r="AB1229" i="1" s="1"/>
  <c r="AF1229" i="1" s="1"/>
  <c r="O1230" i="1"/>
  <c r="AB1230" i="1" s="1"/>
  <c r="AF1230" i="1" s="1"/>
  <c r="O1231" i="1"/>
  <c r="AB1231" i="1" s="1"/>
  <c r="AF1231" i="1" s="1"/>
  <c r="O1232" i="1"/>
  <c r="AB1232" i="1" s="1"/>
  <c r="AF1232" i="1" s="1"/>
  <c r="O1233" i="1"/>
  <c r="AB1233" i="1" s="1"/>
  <c r="AF1233" i="1" s="1"/>
  <c r="O1234" i="1"/>
  <c r="AB1234" i="1" s="1"/>
  <c r="AF1234" i="1" s="1"/>
  <c r="O1235" i="1"/>
  <c r="AB1235" i="1" s="1"/>
  <c r="AF1235" i="1" s="1"/>
  <c r="O1236" i="1"/>
  <c r="AB1236" i="1" s="1"/>
  <c r="AF1236" i="1" s="1"/>
  <c r="O1237" i="1"/>
  <c r="AB1237" i="1" s="1"/>
  <c r="AF1237" i="1" s="1"/>
  <c r="O1238" i="1"/>
  <c r="AB1238" i="1" s="1"/>
  <c r="AF1238" i="1" s="1"/>
  <c r="O1239" i="1"/>
  <c r="AB1239" i="1" s="1"/>
  <c r="AF1239" i="1" s="1"/>
  <c r="O1240" i="1"/>
  <c r="AB1240" i="1" s="1"/>
  <c r="AF1240" i="1" s="1"/>
  <c r="O1241" i="1"/>
  <c r="AB1241" i="1" s="1"/>
  <c r="AF1241" i="1" s="1"/>
  <c r="O1242" i="1"/>
  <c r="AB1242" i="1" s="1"/>
  <c r="AF1242" i="1" s="1"/>
  <c r="O1243" i="1"/>
  <c r="AB1243" i="1" s="1"/>
  <c r="AF1243" i="1" s="1"/>
  <c r="O1244" i="1"/>
  <c r="AB1244" i="1" s="1"/>
  <c r="AF1244" i="1" s="1"/>
  <c r="O1245" i="1"/>
  <c r="AB1245" i="1" s="1"/>
  <c r="AF1245" i="1" s="1"/>
  <c r="O1246" i="1"/>
  <c r="AB1246" i="1" s="1"/>
  <c r="AF1246" i="1" s="1"/>
  <c r="O1247" i="1"/>
  <c r="AB1247" i="1" s="1"/>
  <c r="AF1247" i="1" s="1"/>
  <c r="O1248" i="1"/>
  <c r="AB1248" i="1" s="1"/>
  <c r="AF1248" i="1" s="1"/>
  <c r="O1249" i="1"/>
  <c r="AB1249" i="1" s="1"/>
  <c r="AF1249" i="1" s="1"/>
  <c r="O1250" i="1"/>
  <c r="AB1250" i="1" s="1"/>
  <c r="AF1250" i="1" s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X1025" i="1"/>
  <c r="W1025" i="1" s="1"/>
  <c r="X1026" i="1"/>
  <c r="W1026" i="1" s="1"/>
  <c r="X1027" i="1"/>
  <c r="W1027" i="1" s="1"/>
  <c r="X1028" i="1"/>
  <c r="W1028" i="1" s="1"/>
  <c r="X1029" i="1"/>
  <c r="W1029" i="1" s="1"/>
  <c r="X1030" i="1"/>
  <c r="W1030" i="1" s="1"/>
  <c r="X1031" i="1"/>
  <c r="W1031" i="1" s="1"/>
  <c r="X1032" i="1"/>
  <c r="W1032" i="1" s="1"/>
  <c r="X1033" i="1"/>
  <c r="W1033" i="1" s="1"/>
  <c r="X1034" i="1"/>
  <c r="W1034" i="1" s="1"/>
  <c r="X1035" i="1"/>
  <c r="W1035" i="1" s="1"/>
  <c r="X1036" i="1"/>
  <c r="W1036" i="1" s="1"/>
  <c r="X1037" i="1"/>
  <c r="W1037" i="1" s="1"/>
  <c r="X1038" i="1"/>
  <c r="W1038" i="1" s="1"/>
  <c r="X1039" i="1"/>
  <c r="W1039" i="1" s="1"/>
  <c r="X1040" i="1"/>
  <c r="W1040" i="1" s="1"/>
  <c r="X1041" i="1"/>
  <c r="W1041" i="1" s="1"/>
  <c r="X1042" i="1"/>
  <c r="W1042" i="1" s="1"/>
  <c r="X1043" i="1"/>
  <c r="W1043" i="1" s="1"/>
  <c r="X1044" i="1"/>
  <c r="W1044" i="1" s="1"/>
  <c r="X1045" i="1"/>
  <c r="W1045" i="1" s="1"/>
  <c r="X1046" i="1"/>
  <c r="W1046" i="1" s="1"/>
  <c r="X1047" i="1"/>
  <c r="W1047" i="1" s="1"/>
  <c r="X1048" i="1"/>
  <c r="W1048" i="1" s="1"/>
  <c r="X1049" i="1"/>
  <c r="W1049" i="1" s="1"/>
  <c r="X1050" i="1"/>
  <c r="W1050" i="1" s="1"/>
  <c r="X1051" i="1"/>
  <c r="W1051" i="1" s="1"/>
  <c r="X1052" i="1"/>
  <c r="W1052" i="1" s="1"/>
  <c r="X1053" i="1"/>
  <c r="W1053" i="1" s="1"/>
  <c r="X1054" i="1"/>
  <c r="W1054" i="1" s="1"/>
  <c r="X1055" i="1"/>
  <c r="W1055" i="1" s="1"/>
  <c r="X1056" i="1"/>
  <c r="W1056" i="1" s="1"/>
  <c r="X1057" i="1"/>
  <c r="W1057" i="1" s="1"/>
  <c r="X1058" i="1"/>
  <c r="W1058" i="1" s="1"/>
  <c r="X1059" i="1"/>
  <c r="W1059" i="1" s="1"/>
  <c r="X1060" i="1"/>
  <c r="W1060" i="1" s="1"/>
  <c r="X1061" i="1"/>
  <c r="W1061" i="1" s="1"/>
  <c r="X1062" i="1"/>
  <c r="W1062" i="1" s="1"/>
  <c r="X1063" i="1"/>
  <c r="W1063" i="1" s="1"/>
  <c r="X1064" i="1"/>
  <c r="W1064" i="1" s="1"/>
  <c r="X1065" i="1"/>
  <c r="W1065" i="1" s="1"/>
  <c r="X1066" i="1"/>
  <c r="W1066" i="1" s="1"/>
  <c r="X1067" i="1"/>
  <c r="W1067" i="1" s="1"/>
  <c r="X1068" i="1"/>
  <c r="W1068" i="1" s="1"/>
  <c r="X1069" i="1"/>
  <c r="W1069" i="1" s="1"/>
  <c r="X1070" i="1"/>
  <c r="W1070" i="1" s="1"/>
  <c r="X1071" i="1"/>
  <c r="W1071" i="1" s="1"/>
  <c r="X1072" i="1"/>
  <c r="W1072" i="1" s="1"/>
  <c r="X1073" i="1"/>
  <c r="W1073" i="1" s="1"/>
  <c r="X1074" i="1"/>
  <c r="W1074" i="1" s="1"/>
  <c r="X1075" i="1"/>
  <c r="W1075" i="1" s="1"/>
  <c r="X1076" i="1"/>
  <c r="W1076" i="1" s="1"/>
  <c r="X1077" i="1"/>
  <c r="W1077" i="1" s="1"/>
  <c r="X1078" i="1"/>
  <c r="W1078" i="1" s="1"/>
  <c r="X1079" i="1"/>
  <c r="W1079" i="1" s="1"/>
  <c r="X1080" i="1"/>
  <c r="W1080" i="1" s="1"/>
  <c r="X1081" i="1"/>
  <c r="W1081" i="1" s="1"/>
  <c r="X1082" i="1"/>
  <c r="W1082" i="1" s="1"/>
  <c r="X1083" i="1"/>
  <c r="W1083" i="1" s="1"/>
  <c r="X1084" i="1"/>
  <c r="W1084" i="1" s="1"/>
  <c r="X1085" i="1"/>
  <c r="W1085" i="1" s="1"/>
  <c r="X1086" i="1"/>
  <c r="W1086" i="1" s="1"/>
  <c r="X1087" i="1"/>
  <c r="W1087" i="1" s="1"/>
  <c r="X1088" i="1"/>
  <c r="W1088" i="1" s="1"/>
  <c r="X1089" i="1"/>
  <c r="W1089" i="1" s="1"/>
  <c r="X1090" i="1"/>
  <c r="W1090" i="1" s="1"/>
  <c r="X1091" i="1"/>
  <c r="W1091" i="1" s="1"/>
  <c r="X1092" i="1"/>
  <c r="W1092" i="1" s="1"/>
  <c r="X1093" i="1"/>
  <c r="W1093" i="1" s="1"/>
  <c r="X1094" i="1"/>
  <c r="W1094" i="1" s="1"/>
  <c r="X1095" i="1"/>
  <c r="W1095" i="1" s="1"/>
  <c r="X1096" i="1"/>
  <c r="W1096" i="1" s="1"/>
  <c r="X1097" i="1"/>
  <c r="W1097" i="1" s="1"/>
  <c r="X1098" i="1"/>
  <c r="W1098" i="1" s="1"/>
  <c r="X1099" i="1"/>
  <c r="W1099" i="1" s="1"/>
  <c r="X1100" i="1"/>
  <c r="W1100" i="1" s="1"/>
  <c r="X1101" i="1"/>
  <c r="W1101" i="1" s="1"/>
  <c r="X1102" i="1"/>
  <c r="W1102" i="1" s="1"/>
  <c r="X1103" i="1"/>
  <c r="W1103" i="1" s="1"/>
  <c r="X1104" i="1"/>
  <c r="W1104" i="1" s="1"/>
  <c r="X1105" i="1"/>
  <c r="W1105" i="1" s="1"/>
  <c r="X1106" i="1"/>
  <c r="W1106" i="1" s="1"/>
  <c r="X1107" i="1"/>
  <c r="W1107" i="1" s="1"/>
  <c r="X1108" i="1"/>
  <c r="W1108" i="1" s="1"/>
  <c r="X1109" i="1"/>
  <c r="W1109" i="1" s="1"/>
  <c r="X1110" i="1"/>
  <c r="W1110" i="1" s="1"/>
  <c r="X1111" i="1"/>
  <c r="W1111" i="1" s="1"/>
  <c r="X1112" i="1"/>
  <c r="W1112" i="1" s="1"/>
  <c r="X1113" i="1"/>
  <c r="W1113" i="1" s="1"/>
  <c r="X1114" i="1"/>
  <c r="W1114" i="1" s="1"/>
  <c r="X1115" i="1"/>
  <c r="W1115" i="1" s="1"/>
  <c r="X1116" i="1"/>
  <c r="W1116" i="1" s="1"/>
  <c r="X1117" i="1"/>
  <c r="W1117" i="1" s="1"/>
  <c r="X1118" i="1"/>
  <c r="W1118" i="1" s="1"/>
  <c r="X1119" i="1"/>
  <c r="W1119" i="1" s="1"/>
  <c r="X1120" i="1"/>
  <c r="W1120" i="1" s="1"/>
  <c r="X1121" i="1"/>
  <c r="W1121" i="1" s="1"/>
  <c r="X1122" i="1"/>
  <c r="W1122" i="1" s="1"/>
  <c r="X1123" i="1"/>
  <c r="W1123" i="1" s="1"/>
  <c r="X1124" i="1"/>
  <c r="W1124" i="1" s="1"/>
  <c r="X1125" i="1"/>
  <c r="W1125" i="1" s="1"/>
  <c r="X1126" i="1"/>
  <c r="W1126" i="1" s="1"/>
  <c r="X1127" i="1"/>
  <c r="W1127" i="1" s="1"/>
  <c r="X1128" i="1"/>
  <c r="W1128" i="1" s="1"/>
  <c r="X1129" i="1"/>
  <c r="W1129" i="1" s="1"/>
  <c r="X1130" i="1"/>
  <c r="W1130" i="1" s="1"/>
  <c r="X1131" i="1"/>
  <c r="W1131" i="1" s="1"/>
  <c r="X1132" i="1"/>
  <c r="W1132" i="1" s="1"/>
  <c r="X1133" i="1"/>
  <c r="W1133" i="1" s="1"/>
  <c r="X1134" i="1"/>
  <c r="W1134" i="1" s="1"/>
  <c r="X1135" i="1"/>
  <c r="W1135" i="1" s="1"/>
  <c r="X1136" i="1"/>
  <c r="W1136" i="1" s="1"/>
  <c r="X1137" i="1"/>
  <c r="W1137" i="1" s="1"/>
  <c r="X1138" i="1"/>
  <c r="W1138" i="1" s="1"/>
  <c r="X1139" i="1"/>
  <c r="W1139" i="1" s="1"/>
  <c r="X1140" i="1"/>
  <c r="W1140" i="1" s="1"/>
  <c r="X1141" i="1"/>
  <c r="W1141" i="1" s="1"/>
  <c r="X1142" i="1"/>
  <c r="W1142" i="1" s="1"/>
  <c r="X1143" i="1"/>
  <c r="W1143" i="1" s="1"/>
  <c r="X1144" i="1"/>
  <c r="W1144" i="1" s="1"/>
  <c r="X1145" i="1"/>
  <c r="W1145" i="1" s="1"/>
  <c r="X1146" i="1"/>
  <c r="W1146" i="1" s="1"/>
  <c r="X1147" i="1"/>
  <c r="W1147" i="1" s="1"/>
  <c r="X1148" i="1"/>
  <c r="W1148" i="1" s="1"/>
  <c r="X1149" i="1"/>
  <c r="W1149" i="1" s="1"/>
  <c r="X1150" i="1"/>
  <c r="W1150" i="1" s="1"/>
  <c r="X1151" i="1"/>
  <c r="W1151" i="1" s="1"/>
  <c r="X1152" i="1"/>
  <c r="W1152" i="1" s="1"/>
  <c r="X1153" i="1"/>
  <c r="W1153" i="1" s="1"/>
  <c r="X1154" i="1"/>
  <c r="W1154" i="1" s="1"/>
  <c r="X1155" i="1"/>
  <c r="W1155" i="1" s="1"/>
  <c r="X1156" i="1"/>
  <c r="W1156" i="1" s="1"/>
  <c r="X1157" i="1"/>
  <c r="W1157" i="1" s="1"/>
  <c r="X1158" i="1"/>
  <c r="W1158" i="1" s="1"/>
  <c r="X1159" i="1"/>
  <c r="W1159" i="1" s="1"/>
  <c r="X1160" i="1"/>
  <c r="W1160" i="1" s="1"/>
  <c r="X1161" i="1"/>
  <c r="W1161" i="1" s="1"/>
  <c r="X1162" i="1"/>
  <c r="W1162" i="1" s="1"/>
  <c r="X1163" i="1"/>
  <c r="W1163" i="1" s="1"/>
  <c r="X1164" i="1"/>
  <c r="W1164" i="1" s="1"/>
  <c r="X1165" i="1"/>
  <c r="W1165" i="1" s="1"/>
  <c r="X1166" i="1"/>
  <c r="W1166" i="1" s="1"/>
  <c r="X1167" i="1"/>
  <c r="W1167" i="1" s="1"/>
  <c r="X1168" i="1"/>
  <c r="W1168" i="1" s="1"/>
  <c r="X1169" i="1"/>
  <c r="W1169" i="1" s="1"/>
  <c r="X1170" i="1"/>
  <c r="W1170" i="1" s="1"/>
  <c r="X1171" i="1"/>
  <c r="W1171" i="1" s="1"/>
  <c r="X1172" i="1"/>
  <c r="W1172" i="1" s="1"/>
  <c r="X1173" i="1"/>
  <c r="W1173" i="1" s="1"/>
  <c r="X1174" i="1"/>
  <c r="W1174" i="1" s="1"/>
  <c r="X1175" i="1"/>
  <c r="W1175" i="1" s="1"/>
  <c r="X1176" i="1"/>
  <c r="W1176" i="1" s="1"/>
  <c r="X1177" i="1"/>
  <c r="W1177" i="1" s="1"/>
  <c r="X1178" i="1"/>
  <c r="W1178" i="1" s="1"/>
  <c r="X1179" i="1"/>
  <c r="W1179" i="1" s="1"/>
  <c r="X1180" i="1"/>
  <c r="W1180" i="1" s="1"/>
  <c r="X1181" i="1"/>
  <c r="W1181" i="1" s="1"/>
  <c r="X1182" i="1"/>
  <c r="W1182" i="1" s="1"/>
  <c r="X1183" i="1"/>
  <c r="W1183" i="1" s="1"/>
  <c r="X1184" i="1"/>
  <c r="W1184" i="1" s="1"/>
  <c r="X1185" i="1"/>
  <c r="W1185" i="1" s="1"/>
  <c r="X1186" i="1"/>
  <c r="W1186" i="1" s="1"/>
  <c r="X1187" i="1"/>
  <c r="W1187" i="1" s="1"/>
  <c r="X1188" i="1"/>
  <c r="W1188" i="1" s="1"/>
  <c r="X1189" i="1"/>
  <c r="W1189" i="1" s="1"/>
  <c r="X1190" i="1"/>
  <c r="W1190" i="1" s="1"/>
  <c r="X1191" i="1"/>
  <c r="W1191" i="1" s="1"/>
  <c r="X1192" i="1"/>
  <c r="W1192" i="1" s="1"/>
  <c r="X1193" i="1"/>
  <c r="W1193" i="1" s="1"/>
  <c r="X1194" i="1"/>
  <c r="W1194" i="1" s="1"/>
  <c r="X1195" i="1"/>
  <c r="W1195" i="1" s="1"/>
  <c r="X1196" i="1"/>
  <c r="W1196" i="1" s="1"/>
  <c r="X1197" i="1"/>
  <c r="W1197" i="1" s="1"/>
  <c r="X1198" i="1"/>
  <c r="W1198" i="1" s="1"/>
  <c r="X1199" i="1"/>
  <c r="W1199" i="1" s="1"/>
  <c r="X1200" i="1"/>
  <c r="W1200" i="1" s="1"/>
  <c r="X1201" i="1"/>
  <c r="W1201" i="1" s="1"/>
  <c r="X1202" i="1"/>
  <c r="W1202" i="1" s="1"/>
  <c r="X1203" i="1"/>
  <c r="W1203" i="1" s="1"/>
  <c r="X1204" i="1"/>
  <c r="W1204" i="1" s="1"/>
  <c r="X1205" i="1"/>
  <c r="W1205" i="1" s="1"/>
  <c r="X1206" i="1"/>
  <c r="W1206" i="1" s="1"/>
  <c r="X1207" i="1"/>
  <c r="W1207" i="1" s="1"/>
  <c r="X1208" i="1"/>
  <c r="W1208" i="1" s="1"/>
  <c r="X1209" i="1"/>
  <c r="W1209" i="1" s="1"/>
  <c r="X1210" i="1"/>
  <c r="W1210" i="1" s="1"/>
  <c r="X1211" i="1"/>
  <c r="W1211" i="1" s="1"/>
  <c r="X1212" i="1"/>
  <c r="W1212" i="1" s="1"/>
  <c r="X1213" i="1"/>
  <c r="W1213" i="1" s="1"/>
  <c r="X1214" i="1"/>
  <c r="W1214" i="1" s="1"/>
  <c r="X1215" i="1"/>
  <c r="W1215" i="1" s="1"/>
  <c r="X1216" i="1"/>
  <c r="W1216" i="1" s="1"/>
  <c r="X1217" i="1"/>
  <c r="W1217" i="1" s="1"/>
  <c r="X1218" i="1"/>
  <c r="W1218" i="1" s="1"/>
  <c r="X1219" i="1"/>
  <c r="W1219" i="1" s="1"/>
  <c r="X1220" i="1"/>
  <c r="W1220" i="1" s="1"/>
  <c r="X1221" i="1"/>
  <c r="W1221" i="1" s="1"/>
  <c r="X1222" i="1"/>
  <c r="W1222" i="1" s="1"/>
  <c r="X1223" i="1"/>
  <c r="W1223" i="1" s="1"/>
  <c r="X1224" i="1"/>
  <c r="W1224" i="1" s="1"/>
  <c r="X1225" i="1"/>
  <c r="W1225" i="1" s="1"/>
  <c r="X1226" i="1"/>
  <c r="W1226" i="1" s="1"/>
  <c r="X1227" i="1"/>
  <c r="W1227" i="1" s="1"/>
  <c r="X1228" i="1"/>
  <c r="W1228" i="1" s="1"/>
  <c r="X1229" i="1"/>
  <c r="W1229" i="1" s="1"/>
  <c r="X1230" i="1"/>
  <c r="W1230" i="1" s="1"/>
  <c r="X1231" i="1"/>
  <c r="W1231" i="1" s="1"/>
  <c r="X1232" i="1"/>
  <c r="W1232" i="1" s="1"/>
  <c r="X1233" i="1"/>
  <c r="W1233" i="1" s="1"/>
  <c r="X1234" i="1"/>
  <c r="W1234" i="1" s="1"/>
  <c r="X1235" i="1"/>
  <c r="W1235" i="1" s="1"/>
  <c r="X1236" i="1"/>
  <c r="W1236" i="1" s="1"/>
  <c r="X1237" i="1"/>
  <c r="W1237" i="1" s="1"/>
  <c r="X1238" i="1"/>
  <c r="W1238" i="1" s="1"/>
  <c r="X1239" i="1"/>
  <c r="W1239" i="1" s="1"/>
  <c r="X1240" i="1"/>
  <c r="W1240" i="1" s="1"/>
  <c r="X1241" i="1"/>
  <c r="W1241" i="1" s="1"/>
  <c r="X1242" i="1"/>
  <c r="W1242" i="1" s="1"/>
  <c r="X1243" i="1"/>
  <c r="W1243" i="1" s="1"/>
  <c r="X1244" i="1"/>
  <c r="W1244" i="1" s="1"/>
  <c r="X1245" i="1"/>
  <c r="W1245" i="1" s="1"/>
  <c r="X1246" i="1"/>
  <c r="W1246" i="1" s="1"/>
  <c r="X1247" i="1"/>
  <c r="W1247" i="1" s="1"/>
  <c r="X1248" i="1"/>
  <c r="W1248" i="1" s="1"/>
  <c r="X1249" i="1"/>
  <c r="W1249" i="1" s="1"/>
  <c r="X1250" i="1"/>
  <c r="W1250" i="1" s="1"/>
  <c r="AB1059" i="1"/>
  <c r="AF1059" i="1" s="1"/>
  <c r="O1002" i="1"/>
  <c r="AB1002" i="1" s="1"/>
  <c r="AF1002" i="1" s="1"/>
  <c r="O1003" i="1"/>
  <c r="AB1003" i="1" s="1"/>
  <c r="AF1003" i="1" s="1"/>
  <c r="O1004" i="1"/>
  <c r="AB1004" i="1" s="1"/>
  <c r="AF1004" i="1" s="1"/>
  <c r="O1005" i="1"/>
  <c r="O1006" i="1"/>
  <c r="AB1006" i="1" s="1"/>
  <c r="AF1006" i="1" s="1"/>
  <c r="O1007" i="1"/>
  <c r="AB1007" i="1" s="1"/>
  <c r="AF1007" i="1" s="1"/>
  <c r="O1008" i="1"/>
  <c r="AB1008" i="1" s="1"/>
  <c r="AF1008" i="1" s="1"/>
  <c r="O1009" i="1"/>
  <c r="AB1009" i="1" s="1"/>
  <c r="AF1009" i="1" s="1"/>
  <c r="O1010" i="1"/>
  <c r="AB1010" i="1" s="1"/>
  <c r="AF1010" i="1" s="1"/>
  <c r="O1011" i="1"/>
  <c r="AB1011" i="1" s="1"/>
  <c r="AF1011" i="1" s="1"/>
  <c r="O1012" i="1"/>
  <c r="AB1012" i="1" s="1"/>
  <c r="AF1012" i="1" s="1"/>
  <c r="O1013" i="1"/>
  <c r="AB1013" i="1" s="1"/>
  <c r="AF1013" i="1" s="1"/>
  <c r="O1014" i="1"/>
  <c r="AB1014" i="1" s="1"/>
  <c r="AF1014" i="1" s="1"/>
  <c r="O1015" i="1"/>
  <c r="AB1015" i="1" s="1"/>
  <c r="AF1015" i="1" s="1"/>
  <c r="O1016" i="1"/>
  <c r="AB1016" i="1" s="1"/>
  <c r="AF1016" i="1" s="1"/>
  <c r="O1017" i="1"/>
  <c r="AB1017" i="1" s="1"/>
  <c r="AF1017" i="1" s="1"/>
  <c r="O1018" i="1"/>
  <c r="AB1018" i="1" s="1"/>
  <c r="AF1018" i="1" s="1"/>
  <c r="O1019" i="1"/>
  <c r="AB1019" i="1" s="1"/>
  <c r="AF1019" i="1" s="1"/>
  <c r="O1020" i="1"/>
  <c r="AB1020" i="1" s="1"/>
  <c r="AF1020" i="1" s="1"/>
  <c r="O1021" i="1"/>
  <c r="AB1021" i="1" s="1"/>
  <c r="AF1021" i="1" s="1"/>
  <c r="O1022" i="1"/>
  <c r="AB1022" i="1" s="1"/>
  <c r="AF1022" i="1" s="1"/>
  <c r="O1023" i="1"/>
  <c r="AB1023" i="1" s="1"/>
  <c r="AF1023" i="1" s="1"/>
  <c r="O1024" i="1"/>
  <c r="AB1024" i="1" s="1"/>
  <c r="AF1024" i="1" s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X1002" i="1"/>
  <c r="W1002" i="1" s="1"/>
  <c r="X1003" i="1"/>
  <c r="W1003" i="1" s="1"/>
  <c r="X1004" i="1"/>
  <c r="W1004" i="1" s="1"/>
  <c r="X1005" i="1"/>
  <c r="W1005" i="1" s="1"/>
  <c r="X1006" i="1"/>
  <c r="W1006" i="1" s="1"/>
  <c r="X1007" i="1"/>
  <c r="W1007" i="1" s="1"/>
  <c r="X1008" i="1"/>
  <c r="W1008" i="1" s="1"/>
  <c r="X1009" i="1"/>
  <c r="W1009" i="1" s="1"/>
  <c r="X1010" i="1"/>
  <c r="W1010" i="1" s="1"/>
  <c r="X1011" i="1"/>
  <c r="W1011" i="1" s="1"/>
  <c r="X1012" i="1"/>
  <c r="W1012" i="1" s="1"/>
  <c r="X1013" i="1"/>
  <c r="W1013" i="1" s="1"/>
  <c r="X1014" i="1"/>
  <c r="W1014" i="1" s="1"/>
  <c r="X1015" i="1"/>
  <c r="W1015" i="1" s="1"/>
  <c r="X1016" i="1"/>
  <c r="W1016" i="1" s="1"/>
  <c r="X1017" i="1"/>
  <c r="W1017" i="1" s="1"/>
  <c r="X1018" i="1"/>
  <c r="W1018" i="1" s="1"/>
  <c r="X1019" i="1"/>
  <c r="W1019" i="1" s="1"/>
  <c r="X1020" i="1"/>
  <c r="W1020" i="1" s="1"/>
  <c r="X1021" i="1"/>
  <c r="W1021" i="1" s="1"/>
  <c r="X1022" i="1"/>
  <c r="W1022" i="1" s="1"/>
  <c r="X1023" i="1"/>
  <c r="W1023" i="1" s="1"/>
  <c r="X1024" i="1"/>
  <c r="W1024" i="1" s="1"/>
  <c r="AB1005" i="1"/>
  <c r="AF1005" i="1" s="1"/>
  <c r="O926" i="1"/>
  <c r="AB926" i="1" s="1"/>
  <c r="AF926" i="1" s="1"/>
  <c r="O927" i="1"/>
  <c r="AB927" i="1" s="1"/>
  <c r="AF927" i="1" s="1"/>
  <c r="O928" i="1"/>
  <c r="AB928" i="1" s="1"/>
  <c r="AF928" i="1" s="1"/>
  <c r="O929" i="1"/>
  <c r="AB929" i="1" s="1"/>
  <c r="AF929" i="1" s="1"/>
  <c r="O930" i="1"/>
  <c r="AB930" i="1" s="1"/>
  <c r="AF930" i="1" s="1"/>
  <c r="O931" i="1"/>
  <c r="AB931" i="1" s="1"/>
  <c r="AF931" i="1" s="1"/>
  <c r="O932" i="1"/>
  <c r="AB932" i="1" s="1"/>
  <c r="AF932" i="1" s="1"/>
  <c r="O933" i="1"/>
  <c r="AB933" i="1" s="1"/>
  <c r="AF933" i="1" s="1"/>
  <c r="O934" i="1"/>
  <c r="AB934" i="1" s="1"/>
  <c r="AF934" i="1" s="1"/>
  <c r="O935" i="1"/>
  <c r="AB935" i="1" s="1"/>
  <c r="AF935" i="1" s="1"/>
  <c r="O936" i="1"/>
  <c r="AB936" i="1" s="1"/>
  <c r="AF936" i="1" s="1"/>
  <c r="O937" i="1"/>
  <c r="AB937" i="1" s="1"/>
  <c r="AF937" i="1" s="1"/>
  <c r="O938" i="1"/>
  <c r="AB938" i="1" s="1"/>
  <c r="AF938" i="1" s="1"/>
  <c r="O939" i="1"/>
  <c r="AB939" i="1" s="1"/>
  <c r="AF939" i="1" s="1"/>
  <c r="O940" i="1"/>
  <c r="AB940" i="1" s="1"/>
  <c r="AF940" i="1" s="1"/>
  <c r="O941" i="1"/>
  <c r="AB941" i="1" s="1"/>
  <c r="AF941" i="1" s="1"/>
  <c r="O942" i="1"/>
  <c r="AB942" i="1" s="1"/>
  <c r="AF942" i="1" s="1"/>
  <c r="O943" i="1"/>
  <c r="AB943" i="1" s="1"/>
  <c r="AF943" i="1" s="1"/>
  <c r="O944" i="1"/>
  <c r="AB944" i="1" s="1"/>
  <c r="AF944" i="1" s="1"/>
  <c r="O945" i="1"/>
  <c r="AB945" i="1" s="1"/>
  <c r="AF945" i="1" s="1"/>
  <c r="O946" i="1"/>
  <c r="AB946" i="1" s="1"/>
  <c r="AF946" i="1" s="1"/>
  <c r="O947" i="1"/>
  <c r="AB947" i="1" s="1"/>
  <c r="AF947" i="1" s="1"/>
  <c r="O948" i="1"/>
  <c r="AB948" i="1" s="1"/>
  <c r="AF948" i="1" s="1"/>
  <c r="O949" i="1"/>
  <c r="AB949" i="1" s="1"/>
  <c r="AF949" i="1" s="1"/>
  <c r="O950" i="1"/>
  <c r="AB950" i="1" s="1"/>
  <c r="AF950" i="1" s="1"/>
  <c r="O951" i="1"/>
  <c r="AB951" i="1" s="1"/>
  <c r="AF951" i="1" s="1"/>
  <c r="O952" i="1"/>
  <c r="AB952" i="1" s="1"/>
  <c r="AF952" i="1" s="1"/>
  <c r="O953" i="1"/>
  <c r="AB953" i="1" s="1"/>
  <c r="AF953" i="1" s="1"/>
  <c r="O954" i="1"/>
  <c r="AB954" i="1" s="1"/>
  <c r="AF954" i="1" s="1"/>
  <c r="O955" i="1"/>
  <c r="AB955" i="1" s="1"/>
  <c r="AF955" i="1" s="1"/>
  <c r="O956" i="1"/>
  <c r="AB956" i="1" s="1"/>
  <c r="AF956" i="1" s="1"/>
  <c r="O957" i="1"/>
  <c r="AB957" i="1" s="1"/>
  <c r="AF957" i="1" s="1"/>
  <c r="O958" i="1"/>
  <c r="AB958" i="1" s="1"/>
  <c r="AF958" i="1" s="1"/>
  <c r="O959" i="1"/>
  <c r="AB959" i="1" s="1"/>
  <c r="AF959" i="1" s="1"/>
  <c r="O960" i="1"/>
  <c r="AB960" i="1" s="1"/>
  <c r="AF960" i="1" s="1"/>
  <c r="O961" i="1"/>
  <c r="AB961" i="1" s="1"/>
  <c r="AF961" i="1" s="1"/>
  <c r="O962" i="1"/>
  <c r="AB962" i="1" s="1"/>
  <c r="AF962" i="1" s="1"/>
  <c r="O963" i="1"/>
  <c r="AB963" i="1" s="1"/>
  <c r="AF963" i="1" s="1"/>
  <c r="O964" i="1"/>
  <c r="AB964" i="1" s="1"/>
  <c r="AF964" i="1" s="1"/>
  <c r="O965" i="1"/>
  <c r="AB965" i="1" s="1"/>
  <c r="AF965" i="1" s="1"/>
  <c r="O966" i="1"/>
  <c r="AB966" i="1" s="1"/>
  <c r="AF966" i="1" s="1"/>
  <c r="O967" i="1"/>
  <c r="AB967" i="1" s="1"/>
  <c r="AF967" i="1" s="1"/>
  <c r="O968" i="1"/>
  <c r="AB968" i="1" s="1"/>
  <c r="AF968" i="1" s="1"/>
  <c r="O969" i="1"/>
  <c r="AB969" i="1" s="1"/>
  <c r="AF969" i="1" s="1"/>
  <c r="O970" i="1"/>
  <c r="AB970" i="1" s="1"/>
  <c r="AF970" i="1" s="1"/>
  <c r="O971" i="1"/>
  <c r="AB971" i="1" s="1"/>
  <c r="AF971" i="1" s="1"/>
  <c r="O972" i="1"/>
  <c r="AB972" i="1" s="1"/>
  <c r="AF972" i="1" s="1"/>
  <c r="O973" i="1"/>
  <c r="AB973" i="1" s="1"/>
  <c r="AF973" i="1" s="1"/>
  <c r="O974" i="1"/>
  <c r="AB974" i="1" s="1"/>
  <c r="AF974" i="1" s="1"/>
  <c r="O975" i="1"/>
  <c r="AB975" i="1" s="1"/>
  <c r="AF975" i="1" s="1"/>
  <c r="O976" i="1"/>
  <c r="AB976" i="1" s="1"/>
  <c r="AF976" i="1" s="1"/>
  <c r="O977" i="1"/>
  <c r="AB977" i="1" s="1"/>
  <c r="AF977" i="1" s="1"/>
  <c r="O978" i="1"/>
  <c r="AB978" i="1" s="1"/>
  <c r="AF978" i="1" s="1"/>
  <c r="O979" i="1"/>
  <c r="AB979" i="1" s="1"/>
  <c r="AF979" i="1" s="1"/>
  <c r="O980" i="1"/>
  <c r="AB980" i="1" s="1"/>
  <c r="AF980" i="1" s="1"/>
  <c r="O981" i="1"/>
  <c r="AB981" i="1" s="1"/>
  <c r="AF981" i="1" s="1"/>
  <c r="O982" i="1"/>
  <c r="AB982" i="1" s="1"/>
  <c r="AF982" i="1" s="1"/>
  <c r="O983" i="1"/>
  <c r="AB983" i="1" s="1"/>
  <c r="AF983" i="1" s="1"/>
  <c r="O984" i="1"/>
  <c r="AB984" i="1" s="1"/>
  <c r="AF984" i="1" s="1"/>
  <c r="O985" i="1"/>
  <c r="AB985" i="1" s="1"/>
  <c r="AF985" i="1" s="1"/>
  <c r="O986" i="1"/>
  <c r="AB986" i="1" s="1"/>
  <c r="AF986" i="1" s="1"/>
  <c r="O987" i="1"/>
  <c r="AB987" i="1" s="1"/>
  <c r="AF987" i="1" s="1"/>
  <c r="O988" i="1"/>
  <c r="AB988" i="1" s="1"/>
  <c r="AF988" i="1" s="1"/>
  <c r="O989" i="1"/>
  <c r="AB989" i="1" s="1"/>
  <c r="AF989" i="1" s="1"/>
  <c r="O990" i="1"/>
  <c r="AB990" i="1" s="1"/>
  <c r="AF990" i="1" s="1"/>
  <c r="O991" i="1"/>
  <c r="AB991" i="1" s="1"/>
  <c r="AF991" i="1" s="1"/>
  <c r="O992" i="1"/>
  <c r="AB992" i="1" s="1"/>
  <c r="AF992" i="1" s="1"/>
  <c r="O993" i="1"/>
  <c r="AB993" i="1" s="1"/>
  <c r="AF993" i="1" s="1"/>
  <c r="O994" i="1"/>
  <c r="AB994" i="1" s="1"/>
  <c r="AF994" i="1" s="1"/>
  <c r="O995" i="1"/>
  <c r="AB995" i="1" s="1"/>
  <c r="AF995" i="1" s="1"/>
  <c r="O996" i="1"/>
  <c r="AB996" i="1" s="1"/>
  <c r="AF996" i="1" s="1"/>
  <c r="O997" i="1"/>
  <c r="AB997" i="1" s="1"/>
  <c r="AF997" i="1" s="1"/>
  <c r="O998" i="1"/>
  <c r="AB998" i="1" s="1"/>
  <c r="AF998" i="1" s="1"/>
  <c r="O999" i="1"/>
  <c r="AB999" i="1" s="1"/>
  <c r="AF999" i="1" s="1"/>
  <c r="O1000" i="1"/>
  <c r="AB1000" i="1" s="1"/>
  <c r="AF1000" i="1" s="1"/>
  <c r="O1001" i="1"/>
  <c r="AB1001" i="1" s="1"/>
  <c r="AF1001" i="1" s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X926" i="1"/>
  <c r="W926" i="1" s="1"/>
  <c r="X927" i="1"/>
  <c r="W927" i="1" s="1"/>
  <c r="X928" i="1"/>
  <c r="W928" i="1" s="1"/>
  <c r="X929" i="1"/>
  <c r="W929" i="1" s="1"/>
  <c r="X930" i="1"/>
  <c r="W930" i="1" s="1"/>
  <c r="X931" i="1"/>
  <c r="W931" i="1" s="1"/>
  <c r="X932" i="1"/>
  <c r="W932" i="1" s="1"/>
  <c r="X933" i="1"/>
  <c r="W933" i="1" s="1"/>
  <c r="X934" i="1"/>
  <c r="W934" i="1" s="1"/>
  <c r="X935" i="1"/>
  <c r="W935" i="1" s="1"/>
  <c r="X936" i="1"/>
  <c r="W936" i="1" s="1"/>
  <c r="X937" i="1"/>
  <c r="W937" i="1" s="1"/>
  <c r="X938" i="1"/>
  <c r="W938" i="1" s="1"/>
  <c r="X939" i="1"/>
  <c r="W939" i="1" s="1"/>
  <c r="X940" i="1"/>
  <c r="W940" i="1" s="1"/>
  <c r="X941" i="1"/>
  <c r="W941" i="1" s="1"/>
  <c r="X942" i="1"/>
  <c r="W942" i="1" s="1"/>
  <c r="X943" i="1"/>
  <c r="W943" i="1" s="1"/>
  <c r="X944" i="1"/>
  <c r="W944" i="1" s="1"/>
  <c r="X945" i="1"/>
  <c r="W945" i="1" s="1"/>
  <c r="X946" i="1"/>
  <c r="W946" i="1" s="1"/>
  <c r="X947" i="1"/>
  <c r="W947" i="1" s="1"/>
  <c r="X948" i="1"/>
  <c r="W948" i="1" s="1"/>
  <c r="X949" i="1"/>
  <c r="W949" i="1" s="1"/>
  <c r="X950" i="1"/>
  <c r="W950" i="1" s="1"/>
  <c r="X951" i="1"/>
  <c r="W951" i="1" s="1"/>
  <c r="X952" i="1"/>
  <c r="W952" i="1" s="1"/>
  <c r="X953" i="1"/>
  <c r="W953" i="1" s="1"/>
  <c r="X954" i="1"/>
  <c r="W954" i="1" s="1"/>
  <c r="X955" i="1"/>
  <c r="W955" i="1" s="1"/>
  <c r="X956" i="1"/>
  <c r="W956" i="1" s="1"/>
  <c r="X957" i="1"/>
  <c r="W957" i="1" s="1"/>
  <c r="X958" i="1"/>
  <c r="W958" i="1" s="1"/>
  <c r="X959" i="1"/>
  <c r="W959" i="1" s="1"/>
  <c r="X960" i="1"/>
  <c r="W960" i="1" s="1"/>
  <c r="X961" i="1"/>
  <c r="W961" i="1" s="1"/>
  <c r="X962" i="1"/>
  <c r="W962" i="1" s="1"/>
  <c r="X963" i="1"/>
  <c r="W963" i="1" s="1"/>
  <c r="X964" i="1"/>
  <c r="W964" i="1" s="1"/>
  <c r="X965" i="1"/>
  <c r="W965" i="1" s="1"/>
  <c r="X966" i="1"/>
  <c r="W966" i="1" s="1"/>
  <c r="X967" i="1"/>
  <c r="W967" i="1" s="1"/>
  <c r="X968" i="1"/>
  <c r="W968" i="1" s="1"/>
  <c r="X969" i="1"/>
  <c r="W969" i="1" s="1"/>
  <c r="X970" i="1"/>
  <c r="W970" i="1" s="1"/>
  <c r="X971" i="1"/>
  <c r="W971" i="1" s="1"/>
  <c r="X972" i="1"/>
  <c r="W972" i="1" s="1"/>
  <c r="X973" i="1"/>
  <c r="W973" i="1" s="1"/>
  <c r="X974" i="1"/>
  <c r="W974" i="1" s="1"/>
  <c r="X975" i="1"/>
  <c r="W975" i="1" s="1"/>
  <c r="X976" i="1"/>
  <c r="W976" i="1" s="1"/>
  <c r="X977" i="1"/>
  <c r="W977" i="1" s="1"/>
  <c r="X978" i="1"/>
  <c r="W978" i="1" s="1"/>
  <c r="X979" i="1"/>
  <c r="W979" i="1" s="1"/>
  <c r="X980" i="1"/>
  <c r="W980" i="1" s="1"/>
  <c r="X981" i="1"/>
  <c r="W981" i="1" s="1"/>
  <c r="X982" i="1"/>
  <c r="W982" i="1" s="1"/>
  <c r="X983" i="1"/>
  <c r="W983" i="1" s="1"/>
  <c r="X984" i="1"/>
  <c r="W984" i="1" s="1"/>
  <c r="X985" i="1"/>
  <c r="W985" i="1" s="1"/>
  <c r="X986" i="1"/>
  <c r="W986" i="1" s="1"/>
  <c r="X987" i="1"/>
  <c r="W987" i="1" s="1"/>
  <c r="X988" i="1"/>
  <c r="W988" i="1" s="1"/>
  <c r="X989" i="1"/>
  <c r="W989" i="1" s="1"/>
  <c r="X990" i="1"/>
  <c r="W990" i="1" s="1"/>
  <c r="X991" i="1"/>
  <c r="W991" i="1" s="1"/>
  <c r="X992" i="1"/>
  <c r="W992" i="1" s="1"/>
  <c r="X993" i="1"/>
  <c r="W993" i="1" s="1"/>
  <c r="X994" i="1"/>
  <c r="W994" i="1" s="1"/>
  <c r="X995" i="1"/>
  <c r="W995" i="1" s="1"/>
  <c r="X996" i="1"/>
  <c r="W996" i="1" s="1"/>
  <c r="X997" i="1"/>
  <c r="W997" i="1" s="1"/>
  <c r="X998" i="1"/>
  <c r="W998" i="1" s="1"/>
  <c r="X999" i="1"/>
  <c r="W999" i="1" s="1"/>
  <c r="X1000" i="1"/>
  <c r="W1000" i="1" s="1"/>
  <c r="X1001" i="1"/>
  <c r="W1001" i="1" s="1"/>
  <c r="O925" i="1"/>
  <c r="AB925" i="1" s="1"/>
  <c r="AF925" i="1" s="1"/>
  <c r="Q925" i="1"/>
  <c r="R925" i="1"/>
  <c r="S925" i="1"/>
  <c r="X925" i="1"/>
  <c r="W925" i="1" s="1"/>
  <c r="X885" i="1" l="1"/>
  <c r="W885" i="1" s="1"/>
  <c r="AB884" i="1"/>
  <c r="AF884" i="1" s="1"/>
  <c r="R891" i="1"/>
  <c r="R890" i="1"/>
  <c r="R889" i="1"/>
  <c r="R888" i="1"/>
  <c r="R887" i="1"/>
  <c r="R886" i="1"/>
  <c r="R885" i="1"/>
  <c r="R884" i="1"/>
  <c r="R883" i="1"/>
  <c r="R882" i="1"/>
  <c r="S903" i="1"/>
  <c r="S902" i="1"/>
  <c r="S901" i="1"/>
  <c r="S900" i="1"/>
  <c r="S899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O902" i="1"/>
  <c r="AB902" i="1" s="1"/>
  <c r="O903" i="1"/>
  <c r="AB903" i="1" s="1"/>
  <c r="O904" i="1"/>
  <c r="AB904" i="1" s="1"/>
  <c r="AF904" i="1" s="1"/>
  <c r="O905" i="1"/>
  <c r="AB905" i="1" s="1"/>
  <c r="O906" i="1"/>
  <c r="AB906" i="1" s="1"/>
  <c r="O907" i="1"/>
  <c r="AB907" i="1" s="1"/>
  <c r="O908" i="1"/>
  <c r="AB908" i="1" s="1"/>
  <c r="O909" i="1"/>
  <c r="AB909" i="1" s="1"/>
  <c r="O910" i="1"/>
  <c r="AB910" i="1" s="1"/>
  <c r="O911" i="1"/>
  <c r="AB911" i="1" s="1"/>
  <c r="O912" i="1"/>
  <c r="AB912" i="1" s="1"/>
  <c r="O913" i="1"/>
  <c r="AB913" i="1" s="1"/>
  <c r="O914" i="1"/>
  <c r="AB914" i="1" s="1"/>
  <c r="O915" i="1"/>
  <c r="AB915" i="1" s="1"/>
  <c r="O916" i="1"/>
  <c r="AB916" i="1" s="1"/>
  <c r="O917" i="1"/>
  <c r="AB917" i="1" s="1"/>
  <c r="O918" i="1"/>
  <c r="AB918" i="1" s="1"/>
  <c r="O919" i="1"/>
  <c r="AB919" i="1" s="1"/>
  <c r="O920" i="1"/>
  <c r="AB920" i="1" s="1"/>
  <c r="O921" i="1"/>
  <c r="AB921" i="1" s="1"/>
  <c r="O922" i="1"/>
  <c r="AB922" i="1" s="1"/>
  <c r="AF922" i="1" s="1"/>
  <c r="O923" i="1"/>
  <c r="AB923" i="1" s="1"/>
  <c r="AF923" i="1" s="1"/>
  <c r="O924" i="1"/>
  <c r="AB924" i="1" s="1"/>
  <c r="AF924" i="1" s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X902" i="1"/>
  <c r="W902" i="1" s="1"/>
  <c r="X903" i="1"/>
  <c r="W903" i="1" s="1"/>
  <c r="X904" i="1"/>
  <c r="W904" i="1" s="1"/>
  <c r="X905" i="1"/>
  <c r="W905" i="1" s="1"/>
  <c r="X906" i="1"/>
  <c r="W906" i="1" s="1"/>
  <c r="X907" i="1"/>
  <c r="W907" i="1" s="1"/>
  <c r="X908" i="1"/>
  <c r="W908" i="1" s="1"/>
  <c r="X909" i="1"/>
  <c r="W909" i="1" s="1"/>
  <c r="X910" i="1"/>
  <c r="W910" i="1" s="1"/>
  <c r="X911" i="1"/>
  <c r="W911" i="1" s="1"/>
  <c r="X912" i="1"/>
  <c r="W912" i="1" s="1"/>
  <c r="X913" i="1"/>
  <c r="W913" i="1" s="1"/>
  <c r="X914" i="1"/>
  <c r="W914" i="1" s="1"/>
  <c r="X915" i="1"/>
  <c r="W915" i="1" s="1"/>
  <c r="X916" i="1"/>
  <c r="W916" i="1" s="1"/>
  <c r="X917" i="1"/>
  <c r="W917" i="1" s="1"/>
  <c r="X918" i="1"/>
  <c r="W918" i="1" s="1"/>
  <c r="X919" i="1"/>
  <c r="W919" i="1" s="1"/>
  <c r="X920" i="1"/>
  <c r="W920" i="1" s="1"/>
  <c r="X921" i="1"/>
  <c r="W921" i="1" s="1"/>
  <c r="X922" i="1"/>
  <c r="W922" i="1" s="1"/>
  <c r="X923" i="1"/>
  <c r="W923" i="1" s="1"/>
  <c r="X924" i="1"/>
  <c r="W924" i="1" s="1"/>
  <c r="AB896" i="1"/>
  <c r="AB897" i="1"/>
  <c r="AB898" i="1"/>
  <c r="O899" i="1"/>
  <c r="AB899" i="1" s="1"/>
  <c r="O900" i="1"/>
  <c r="AB900" i="1" s="1"/>
  <c r="O901" i="1"/>
  <c r="AB901" i="1" s="1"/>
  <c r="Q899" i="1"/>
  <c r="Q900" i="1"/>
  <c r="Q901" i="1"/>
  <c r="R896" i="1"/>
  <c r="R899" i="1"/>
  <c r="R900" i="1"/>
  <c r="R901" i="1"/>
  <c r="X896" i="1"/>
  <c r="W896" i="1" s="1"/>
  <c r="X897" i="1"/>
  <c r="W897" i="1" s="1"/>
  <c r="X898" i="1"/>
  <c r="W898" i="1" s="1"/>
  <c r="X899" i="1"/>
  <c r="W899" i="1" s="1"/>
  <c r="X900" i="1"/>
  <c r="W900" i="1" s="1"/>
  <c r="X901" i="1"/>
  <c r="W901" i="1" s="1"/>
  <c r="L603" i="1" l="1"/>
  <c r="BS361" i="1" l="1"/>
  <c r="O614" i="1"/>
  <c r="X879" i="1" l="1"/>
  <c r="X878" i="1"/>
  <c r="W878" i="1" s="1"/>
  <c r="S879" i="1"/>
  <c r="S878" i="1"/>
  <c r="AB878" i="1"/>
  <c r="AF878" i="1" s="1"/>
  <c r="AB877" i="1"/>
  <c r="AF876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B882" i="1"/>
  <c r="AB883" i="1"/>
  <c r="AF885" i="1"/>
  <c r="AB886" i="1"/>
  <c r="AF886" i="1" s="1"/>
  <c r="AB887" i="1"/>
  <c r="AF887" i="1" s="1"/>
  <c r="AB888" i="1"/>
  <c r="AF888" i="1" s="1"/>
  <c r="AB889" i="1"/>
  <c r="AF889" i="1" s="1"/>
  <c r="AB890" i="1"/>
  <c r="AF890" i="1" s="1"/>
  <c r="AB891" i="1"/>
  <c r="AF891" i="1" s="1"/>
  <c r="AB892" i="1"/>
  <c r="AB893" i="1"/>
  <c r="Q885" i="1"/>
  <c r="Q892" i="1"/>
  <c r="Q893" i="1"/>
  <c r="R880" i="1"/>
  <c r="R881" i="1"/>
  <c r="R892" i="1"/>
  <c r="R893" i="1"/>
  <c r="R894" i="1"/>
  <c r="R895" i="1"/>
  <c r="S880" i="1"/>
  <c r="S881" i="1"/>
  <c r="X880" i="1"/>
  <c r="W880" i="1" s="1"/>
  <c r="X881" i="1"/>
  <c r="W881" i="1" s="1"/>
  <c r="X882" i="1"/>
  <c r="W882" i="1" s="1"/>
  <c r="X883" i="1"/>
  <c r="W883" i="1" s="1"/>
  <c r="X884" i="1"/>
  <c r="W884" i="1" s="1"/>
  <c r="X886" i="1"/>
  <c r="W886" i="1" s="1"/>
  <c r="X887" i="1"/>
  <c r="W887" i="1" s="1"/>
  <c r="X888" i="1"/>
  <c r="W888" i="1" s="1"/>
  <c r="X889" i="1"/>
  <c r="W889" i="1" s="1"/>
  <c r="X890" i="1"/>
  <c r="W890" i="1" s="1"/>
  <c r="X891" i="1"/>
  <c r="W891" i="1" s="1"/>
  <c r="X892" i="1"/>
  <c r="W892" i="1" s="1"/>
  <c r="X893" i="1"/>
  <c r="W893" i="1" s="1"/>
  <c r="X894" i="1"/>
  <c r="W894" i="1" s="1"/>
  <c r="X895" i="1"/>
  <c r="W895" i="1" s="1"/>
  <c r="R879" i="1"/>
  <c r="R878" i="1"/>
  <c r="Q877" i="1"/>
  <c r="R877" i="1"/>
  <c r="S877" i="1"/>
  <c r="X877" i="1"/>
  <c r="W877" i="1" s="1"/>
  <c r="AF909" i="1" l="1"/>
  <c r="AF883" i="1"/>
  <c r="AF903" i="1"/>
  <c r="AF877" i="1"/>
  <c r="AF908" i="1"/>
  <c r="AF882" i="1"/>
  <c r="AF907" i="1"/>
  <c r="AF881" i="1"/>
  <c r="AF906" i="1"/>
  <c r="AF880" i="1"/>
  <c r="L872" i="1"/>
  <c r="L871" i="1"/>
  <c r="L876" i="1"/>
  <c r="L870" i="1"/>
  <c r="L869" i="1"/>
  <c r="AF868" i="1"/>
  <c r="L868" i="1"/>
  <c r="X868" i="1" s="1"/>
  <c r="W868" i="1" s="1"/>
  <c r="AL727" i="1"/>
  <c r="AL726" i="1"/>
  <c r="AL725" i="1"/>
  <c r="AL724" i="1"/>
  <c r="AL723" i="1"/>
  <c r="AL722" i="1"/>
  <c r="AL721" i="1"/>
  <c r="AL720" i="1"/>
  <c r="L579" i="1" l="1"/>
  <c r="L596" i="1"/>
  <c r="L863" i="1"/>
  <c r="L862" i="1"/>
  <c r="L852" i="1"/>
  <c r="L851" i="1"/>
  <c r="L831" i="1"/>
  <c r="L819" i="1"/>
  <c r="L797" i="1"/>
  <c r="L795" i="1"/>
  <c r="L778" i="1"/>
  <c r="L777" i="1"/>
  <c r="L771" i="1"/>
  <c r="L758" i="1"/>
  <c r="L735" i="1"/>
  <c r="L734" i="1"/>
  <c r="L733" i="1"/>
  <c r="L732" i="1"/>
  <c r="L731" i="1"/>
  <c r="L699" i="1"/>
  <c r="L687" i="1"/>
  <c r="L686" i="1"/>
  <c r="L685" i="1"/>
  <c r="L684" i="1"/>
  <c r="L683" i="1"/>
  <c r="L598" i="1"/>
  <c r="L558" i="1"/>
  <c r="L557" i="1"/>
  <c r="L550" i="1"/>
  <c r="L549" i="1"/>
  <c r="L547" i="1"/>
  <c r="L546" i="1"/>
  <c r="L545" i="1"/>
  <c r="L544" i="1"/>
  <c r="L505" i="1"/>
  <c r="L502" i="1"/>
  <c r="L501" i="1"/>
  <c r="L500" i="1"/>
  <c r="L474" i="1"/>
  <c r="L472" i="1"/>
  <c r="L453" i="1"/>
  <c r="L867" i="1"/>
  <c r="L866" i="1"/>
  <c r="L861" i="1"/>
  <c r="L860" i="1"/>
  <c r="L725" i="1"/>
  <c r="L724" i="1"/>
  <c r="L723" i="1"/>
  <c r="L722" i="1"/>
  <c r="L721" i="1"/>
  <c r="L720" i="1"/>
  <c r="L698" i="1"/>
  <c r="L697" i="1"/>
  <c r="L696" i="1"/>
  <c r="L845" i="1"/>
  <c r="L844" i="1"/>
  <c r="L843" i="1"/>
  <c r="L842" i="1"/>
  <c r="L833" i="1"/>
  <c r="L830" i="1"/>
  <c r="L828" i="1"/>
  <c r="L827" i="1"/>
  <c r="L826" i="1"/>
  <c r="L825" i="1"/>
  <c r="L824" i="1"/>
  <c r="L823" i="1"/>
  <c r="L822" i="1"/>
  <c r="L821" i="1"/>
  <c r="L820" i="1"/>
  <c r="L817" i="1"/>
  <c r="L814" i="1"/>
  <c r="L813" i="1"/>
  <c r="L812" i="1"/>
  <c r="L811" i="1"/>
  <c r="L810" i="1"/>
  <c r="L804" i="1"/>
  <c r="L803" i="1"/>
  <c r="L802" i="1"/>
  <c r="L796" i="1"/>
  <c r="L794" i="1"/>
  <c r="L779" i="1"/>
  <c r="L772" i="1"/>
  <c r="L763" i="1"/>
  <c r="L761" i="1"/>
  <c r="L727" i="1"/>
  <c r="L726" i="1"/>
  <c r="AB874" i="1" l="1"/>
  <c r="AB875" i="1"/>
  <c r="AF902" i="1"/>
  <c r="R874" i="1"/>
  <c r="R875" i="1"/>
  <c r="R876" i="1"/>
  <c r="S874" i="1"/>
  <c r="S875" i="1"/>
  <c r="S876" i="1"/>
  <c r="X874" i="1"/>
  <c r="W874" i="1" s="1"/>
  <c r="X875" i="1"/>
  <c r="W875" i="1" s="1"/>
  <c r="X876" i="1"/>
  <c r="W876" i="1" s="1"/>
  <c r="W879" i="1"/>
  <c r="AF894" i="1"/>
  <c r="AB873" i="1"/>
  <c r="Q866" i="1"/>
  <c r="Q868" i="1"/>
  <c r="Q869" i="1"/>
  <c r="Q870" i="1"/>
  <c r="Q871" i="1"/>
  <c r="Q872" i="1"/>
  <c r="R866" i="1"/>
  <c r="R867" i="1"/>
  <c r="R868" i="1"/>
  <c r="R869" i="1"/>
  <c r="R870" i="1"/>
  <c r="R871" i="1"/>
  <c r="R872" i="1"/>
  <c r="R873" i="1"/>
  <c r="S866" i="1"/>
  <c r="S867" i="1"/>
  <c r="S868" i="1"/>
  <c r="S869" i="1"/>
  <c r="S870" i="1"/>
  <c r="S871" i="1"/>
  <c r="S872" i="1"/>
  <c r="S873" i="1"/>
  <c r="X866" i="1"/>
  <c r="W866" i="1" s="1"/>
  <c r="X867" i="1"/>
  <c r="W867" i="1" s="1"/>
  <c r="X869" i="1"/>
  <c r="W869" i="1" s="1"/>
  <c r="X870" i="1"/>
  <c r="W870" i="1" s="1"/>
  <c r="X871" i="1"/>
  <c r="W871" i="1" s="1"/>
  <c r="X872" i="1"/>
  <c r="W872" i="1" s="1"/>
  <c r="X873" i="1"/>
  <c r="W873" i="1" s="1"/>
  <c r="AF896" i="1" l="1"/>
  <c r="AF870" i="1"/>
  <c r="AF893" i="1"/>
  <c r="AF867" i="1"/>
  <c r="AF895" i="1"/>
  <c r="AF869" i="1"/>
  <c r="AF899" i="1"/>
  <c r="AF873" i="1"/>
  <c r="AF898" i="1"/>
  <c r="AF872" i="1"/>
  <c r="AF901" i="1"/>
  <c r="AF875" i="1"/>
  <c r="AF892" i="1"/>
  <c r="AF866" i="1"/>
  <c r="AF897" i="1"/>
  <c r="AF871" i="1"/>
  <c r="AH871" i="1" s="1"/>
  <c r="AF900" i="1"/>
  <c r="AF874" i="1"/>
  <c r="AB879" i="1"/>
  <c r="Q697" i="1"/>
  <c r="O697" i="1"/>
  <c r="Q696" i="1"/>
  <c r="O696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0" i="1"/>
  <c r="R519" i="1"/>
  <c r="L856" i="1"/>
  <c r="L855" i="1"/>
  <c r="L854" i="1"/>
  <c r="L853" i="1"/>
  <c r="L857" i="1"/>
  <c r="AF905" i="1" l="1"/>
  <c r="AF879" i="1"/>
  <c r="O688" i="1"/>
  <c r="AH20" i="1" l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43" i="1"/>
  <c r="AF544" i="1"/>
  <c r="AF556" i="1"/>
  <c r="AF557" i="1"/>
  <c r="AF598" i="1"/>
  <c r="AF19" i="1"/>
  <c r="AF862" i="1" l="1"/>
  <c r="AB864" i="1"/>
  <c r="AF864" i="1" s="1"/>
  <c r="AB865" i="1"/>
  <c r="AF865" i="1" s="1"/>
  <c r="R860" i="1"/>
  <c r="R861" i="1"/>
  <c r="R862" i="1"/>
  <c r="R863" i="1"/>
  <c r="R864" i="1"/>
  <c r="R865" i="1"/>
  <c r="S860" i="1"/>
  <c r="S861" i="1"/>
  <c r="S862" i="1"/>
  <c r="S863" i="1"/>
  <c r="S864" i="1"/>
  <c r="S865" i="1"/>
  <c r="X860" i="1"/>
  <c r="W860" i="1" s="1"/>
  <c r="X861" i="1"/>
  <c r="W861" i="1" s="1"/>
  <c r="X862" i="1"/>
  <c r="W862" i="1" s="1"/>
  <c r="X863" i="1"/>
  <c r="W863" i="1" s="1"/>
  <c r="X864" i="1"/>
  <c r="W864" i="1" s="1"/>
  <c r="X865" i="1"/>
  <c r="W865" i="1" s="1"/>
  <c r="Q814" i="1"/>
  <c r="R846" i="1"/>
  <c r="AB846" i="1"/>
  <c r="O590" i="1"/>
  <c r="AB849" i="1"/>
  <c r="AB850" i="1"/>
  <c r="AF851" i="1"/>
  <c r="AB858" i="1"/>
  <c r="AB859" i="1"/>
  <c r="AF859" i="1" s="1"/>
  <c r="R848" i="1"/>
  <c r="R849" i="1"/>
  <c r="R850" i="1"/>
  <c r="R851" i="1"/>
  <c r="R852" i="1"/>
  <c r="R853" i="1"/>
  <c r="R854" i="1"/>
  <c r="R855" i="1"/>
  <c r="R856" i="1"/>
  <c r="R857" i="1"/>
  <c r="R858" i="1"/>
  <c r="R859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X848" i="1"/>
  <c r="W848" i="1" s="1"/>
  <c r="X849" i="1"/>
  <c r="W849" i="1" s="1"/>
  <c r="X850" i="1"/>
  <c r="W850" i="1" s="1"/>
  <c r="X851" i="1"/>
  <c r="W851" i="1" s="1"/>
  <c r="X852" i="1"/>
  <c r="W852" i="1" s="1"/>
  <c r="X853" i="1"/>
  <c r="W853" i="1" s="1"/>
  <c r="X854" i="1"/>
  <c r="W854" i="1" s="1"/>
  <c r="X855" i="1"/>
  <c r="W855" i="1" s="1"/>
  <c r="X856" i="1"/>
  <c r="W856" i="1" s="1"/>
  <c r="X857" i="1"/>
  <c r="W857" i="1" s="1"/>
  <c r="X858" i="1"/>
  <c r="W858" i="1" s="1"/>
  <c r="X859" i="1"/>
  <c r="W859" i="1" s="1"/>
  <c r="AB780" i="1"/>
  <c r="AB783" i="1"/>
  <c r="AB781" i="1"/>
  <c r="S833" i="1"/>
  <c r="AB836" i="1"/>
  <c r="AB837" i="1"/>
  <c r="AB840" i="1"/>
  <c r="AF845" i="1"/>
  <c r="AB84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7" i="1"/>
  <c r="S828" i="1"/>
  <c r="S829" i="1"/>
  <c r="S830" i="1"/>
  <c r="S831" i="1"/>
  <c r="S832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X828" i="1"/>
  <c r="W828" i="1" s="1"/>
  <c r="X829" i="1"/>
  <c r="W829" i="1" s="1"/>
  <c r="X830" i="1"/>
  <c r="W830" i="1" s="1"/>
  <c r="X831" i="1"/>
  <c r="W831" i="1" s="1"/>
  <c r="X832" i="1"/>
  <c r="W832" i="1" s="1"/>
  <c r="X833" i="1"/>
  <c r="W833" i="1" s="1"/>
  <c r="X834" i="1"/>
  <c r="W834" i="1" s="1"/>
  <c r="X835" i="1"/>
  <c r="W835" i="1" s="1"/>
  <c r="X836" i="1"/>
  <c r="W836" i="1" s="1"/>
  <c r="X837" i="1"/>
  <c r="W837" i="1" s="1"/>
  <c r="X838" i="1"/>
  <c r="W838" i="1" s="1"/>
  <c r="X839" i="1"/>
  <c r="W839" i="1" s="1"/>
  <c r="X840" i="1"/>
  <c r="W840" i="1" s="1"/>
  <c r="X841" i="1"/>
  <c r="W841" i="1" s="1"/>
  <c r="X842" i="1"/>
  <c r="W842" i="1" s="1"/>
  <c r="X843" i="1"/>
  <c r="W843" i="1" s="1"/>
  <c r="X844" i="1"/>
  <c r="W844" i="1" s="1"/>
  <c r="X845" i="1"/>
  <c r="W845" i="1" s="1"/>
  <c r="X846" i="1"/>
  <c r="W846" i="1" s="1"/>
  <c r="X847" i="1"/>
  <c r="W847" i="1" s="1"/>
  <c r="AB829" i="1"/>
  <c r="AB835" i="1"/>
  <c r="AB838" i="1"/>
  <c r="Y811" i="1"/>
  <c r="Z811" i="1"/>
  <c r="AA811" i="1"/>
  <c r="Y812" i="1"/>
  <c r="Z812" i="1"/>
  <c r="AA812" i="1"/>
  <c r="Y813" i="1"/>
  <c r="Z813" i="1"/>
  <c r="Y814" i="1"/>
  <c r="Z814" i="1"/>
  <c r="AA814" i="1"/>
  <c r="Z810" i="1"/>
  <c r="Y810" i="1"/>
  <c r="CC677" i="1"/>
  <c r="CI677" i="1" s="1"/>
  <c r="AF827" i="1"/>
  <c r="R827" i="1"/>
  <c r="S827" i="1"/>
  <c r="X827" i="1"/>
  <c r="W827" i="1" s="1"/>
  <c r="AF853" i="1" l="1"/>
  <c r="AF857" i="1"/>
  <c r="AF849" i="1"/>
  <c r="AF847" i="1"/>
  <c r="AF855" i="1"/>
  <c r="AF860" i="1"/>
  <c r="AF834" i="1"/>
  <c r="AF842" i="1"/>
  <c r="AF832" i="1"/>
  <c r="AF840" i="1"/>
  <c r="AF848" i="1"/>
  <c r="AF828" i="1"/>
  <c r="AF844" i="1"/>
  <c r="AF833" i="1"/>
  <c r="AF852" i="1"/>
  <c r="AF863" i="1"/>
  <c r="AF831" i="1"/>
  <c r="AF858" i="1"/>
  <c r="AF850" i="1"/>
  <c r="AF830" i="1"/>
  <c r="AF829" i="1"/>
  <c r="AF856" i="1"/>
  <c r="AF861" i="1"/>
  <c r="AF846" i="1"/>
  <c r="AF780" i="1"/>
  <c r="AF843" i="1"/>
  <c r="AF854" i="1"/>
  <c r="AF841" i="1"/>
  <c r="AF839" i="1"/>
  <c r="AF835" i="1"/>
  <c r="X780" i="1"/>
  <c r="W780" i="1" s="1"/>
  <c r="S780" i="1"/>
  <c r="R780" i="1"/>
  <c r="AB797" i="1"/>
  <c r="X797" i="1"/>
  <c r="W797" i="1" s="1"/>
  <c r="S797" i="1"/>
  <c r="R797" i="1"/>
  <c r="AB796" i="1"/>
  <c r="X796" i="1"/>
  <c r="W796" i="1" s="1"/>
  <c r="S796" i="1"/>
  <c r="R796" i="1"/>
  <c r="AB795" i="1"/>
  <c r="X795" i="1"/>
  <c r="W795" i="1" s="1"/>
  <c r="S795" i="1"/>
  <c r="R795" i="1"/>
  <c r="AB794" i="1"/>
  <c r="X794" i="1"/>
  <c r="W794" i="1" s="1"/>
  <c r="S794" i="1"/>
  <c r="R794" i="1"/>
  <c r="AB788" i="1"/>
  <c r="X788" i="1"/>
  <c r="W788" i="1" s="1"/>
  <c r="S788" i="1"/>
  <c r="R788" i="1"/>
  <c r="X785" i="1"/>
  <c r="W785" i="1" s="1"/>
  <c r="S785" i="1"/>
  <c r="R785" i="1"/>
  <c r="AB793" i="1"/>
  <c r="X793" i="1"/>
  <c r="W793" i="1" s="1"/>
  <c r="S793" i="1"/>
  <c r="R793" i="1"/>
  <c r="AB789" i="1"/>
  <c r="X789" i="1"/>
  <c r="W789" i="1" s="1"/>
  <c r="S789" i="1"/>
  <c r="R789" i="1"/>
  <c r="AB792" i="1"/>
  <c r="X792" i="1"/>
  <c r="W792" i="1" s="1"/>
  <c r="S792" i="1"/>
  <c r="R792" i="1"/>
  <c r="X783" i="1"/>
  <c r="W783" i="1" s="1"/>
  <c r="S783" i="1"/>
  <c r="R783" i="1"/>
  <c r="X786" i="1"/>
  <c r="W786" i="1" s="1"/>
  <c r="S786" i="1"/>
  <c r="R786" i="1"/>
  <c r="AB782" i="1"/>
  <c r="AF781" i="1" s="1"/>
  <c r="X782" i="1"/>
  <c r="W782" i="1" s="1"/>
  <c r="S782" i="1"/>
  <c r="R782" i="1"/>
  <c r="X800" i="1"/>
  <c r="W800" i="1" s="1"/>
  <c r="S800" i="1"/>
  <c r="R800" i="1"/>
  <c r="AB784" i="1"/>
  <c r="AF783" i="1" s="1"/>
  <c r="X784" i="1"/>
  <c r="W784" i="1" s="1"/>
  <c r="S784" i="1"/>
  <c r="R784" i="1"/>
  <c r="AB787" i="1"/>
  <c r="X787" i="1"/>
  <c r="W787" i="1" s="1"/>
  <c r="S787" i="1"/>
  <c r="R787" i="1"/>
  <c r="AB790" i="1"/>
  <c r="X790" i="1"/>
  <c r="W790" i="1" s="1"/>
  <c r="S790" i="1"/>
  <c r="R790" i="1"/>
  <c r="AB798" i="1"/>
  <c r="X798" i="1"/>
  <c r="W798" i="1" s="1"/>
  <c r="S798" i="1"/>
  <c r="R798" i="1"/>
  <c r="AB791" i="1"/>
  <c r="X791" i="1"/>
  <c r="W791" i="1" s="1"/>
  <c r="S791" i="1"/>
  <c r="R791" i="1"/>
  <c r="AB779" i="1"/>
  <c r="X779" i="1"/>
  <c r="W779" i="1" s="1"/>
  <c r="S779" i="1"/>
  <c r="R779" i="1"/>
  <c r="X778" i="1"/>
  <c r="W778" i="1" s="1"/>
  <c r="S778" i="1"/>
  <c r="AB777" i="1"/>
  <c r="AF777" i="1" s="1"/>
  <c r="X777" i="1"/>
  <c r="W777" i="1" s="1"/>
  <c r="S777" i="1"/>
  <c r="AF775" i="1"/>
  <c r="X776" i="1"/>
  <c r="W776" i="1" s="1"/>
  <c r="S776" i="1"/>
  <c r="R776" i="1"/>
  <c r="X775" i="1"/>
  <c r="W775" i="1" s="1"/>
  <c r="S775" i="1"/>
  <c r="R775" i="1"/>
  <c r="AB774" i="1"/>
  <c r="AF774" i="1" s="1"/>
  <c r="X774" i="1"/>
  <c r="W774" i="1" s="1"/>
  <c r="S774" i="1"/>
  <c r="BS672" i="1"/>
  <c r="AB801" i="1"/>
  <c r="AB799" i="1"/>
  <c r="AB802" i="1"/>
  <c r="AB803" i="1"/>
  <c r="AB804" i="1"/>
  <c r="AB806" i="1"/>
  <c r="AB807" i="1"/>
  <c r="AB809" i="1"/>
  <c r="AB810" i="1"/>
  <c r="AB811" i="1"/>
  <c r="AB812" i="1"/>
  <c r="AB813" i="1"/>
  <c r="AB815" i="1"/>
  <c r="AB817" i="1"/>
  <c r="AB818" i="1"/>
  <c r="AB819" i="1"/>
  <c r="AB820" i="1"/>
  <c r="AB821" i="1"/>
  <c r="AF772" i="1" s="1"/>
  <c r="AB822" i="1"/>
  <c r="AB823" i="1"/>
  <c r="AB824" i="1"/>
  <c r="AB825" i="1"/>
  <c r="R801" i="1"/>
  <c r="R781" i="1"/>
  <c r="R802" i="1"/>
  <c r="R803" i="1"/>
  <c r="R804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S801" i="1"/>
  <c r="S781" i="1"/>
  <c r="S799" i="1"/>
  <c r="S802" i="1"/>
  <c r="S803" i="1"/>
  <c r="S804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X801" i="1"/>
  <c r="W801" i="1" s="1"/>
  <c r="X781" i="1"/>
  <c r="W781" i="1" s="1"/>
  <c r="X799" i="1"/>
  <c r="W799" i="1" s="1"/>
  <c r="X802" i="1"/>
  <c r="W802" i="1" s="1"/>
  <c r="X803" i="1"/>
  <c r="W803" i="1" s="1"/>
  <c r="X804" i="1"/>
  <c r="W804" i="1" s="1"/>
  <c r="X806" i="1"/>
  <c r="W806" i="1" s="1"/>
  <c r="X807" i="1"/>
  <c r="W807" i="1" s="1"/>
  <c r="X808" i="1"/>
  <c r="W808" i="1" s="1"/>
  <c r="X809" i="1"/>
  <c r="W809" i="1" s="1"/>
  <c r="X810" i="1"/>
  <c r="W810" i="1" s="1"/>
  <c r="X811" i="1"/>
  <c r="W811" i="1" s="1"/>
  <c r="X812" i="1"/>
  <c r="W812" i="1" s="1"/>
  <c r="X813" i="1"/>
  <c r="W813" i="1" s="1"/>
  <c r="X814" i="1"/>
  <c r="W814" i="1" s="1"/>
  <c r="X815" i="1"/>
  <c r="W815" i="1" s="1"/>
  <c r="X816" i="1"/>
  <c r="W816" i="1" s="1"/>
  <c r="X817" i="1"/>
  <c r="W817" i="1" s="1"/>
  <c r="X818" i="1"/>
  <c r="W818" i="1" s="1"/>
  <c r="X819" i="1"/>
  <c r="W819" i="1" s="1"/>
  <c r="X820" i="1"/>
  <c r="W820" i="1" s="1"/>
  <c r="X821" i="1"/>
  <c r="W821" i="1" s="1"/>
  <c r="X822" i="1"/>
  <c r="W822" i="1" s="1"/>
  <c r="X823" i="1"/>
  <c r="W823" i="1" s="1"/>
  <c r="X824" i="1"/>
  <c r="W824" i="1" s="1"/>
  <c r="X825" i="1"/>
  <c r="W825" i="1" s="1"/>
  <c r="X826" i="1"/>
  <c r="W826" i="1" s="1"/>
  <c r="R758" i="1"/>
  <c r="R761" i="1"/>
  <c r="AB761" i="1"/>
  <c r="AB762" i="1"/>
  <c r="AB763" i="1"/>
  <c r="AB764" i="1"/>
  <c r="AB765" i="1"/>
  <c r="AF765" i="1" s="1"/>
  <c r="AB766" i="1"/>
  <c r="AB767" i="1"/>
  <c r="AB768" i="1"/>
  <c r="AB769" i="1"/>
  <c r="AF769" i="1" s="1"/>
  <c r="AB771" i="1"/>
  <c r="AF771" i="1" s="1"/>
  <c r="Q763" i="1"/>
  <c r="R763" i="1"/>
  <c r="R768" i="1"/>
  <c r="R769" i="1"/>
  <c r="R770" i="1"/>
  <c r="R771" i="1"/>
  <c r="R772" i="1"/>
  <c r="R760" i="1"/>
  <c r="S761" i="1"/>
  <c r="S762" i="1"/>
  <c r="S763" i="1"/>
  <c r="S768" i="1"/>
  <c r="S769" i="1"/>
  <c r="S770" i="1"/>
  <c r="S771" i="1"/>
  <c r="S772" i="1"/>
  <c r="S760" i="1"/>
  <c r="X760" i="1"/>
  <c r="W760" i="1" s="1"/>
  <c r="X761" i="1"/>
  <c r="W761" i="1" s="1"/>
  <c r="X762" i="1"/>
  <c r="W762" i="1" s="1"/>
  <c r="X763" i="1"/>
  <c r="W763" i="1" s="1"/>
  <c r="X764" i="1"/>
  <c r="W764" i="1" s="1"/>
  <c r="X765" i="1"/>
  <c r="W765" i="1" s="1"/>
  <c r="X766" i="1"/>
  <c r="W766" i="1" s="1"/>
  <c r="X767" i="1"/>
  <c r="W767" i="1" s="1"/>
  <c r="X768" i="1"/>
  <c r="W768" i="1" s="1"/>
  <c r="X769" i="1"/>
  <c r="W769" i="1" s="1"/>
  <c r="X770" i="1"/>
  <c r="W770" i="1" s="1"/>
  <c r="X771" i="1"/>
  <c r="W771" i="1" s="1"/>
  <c r="X772" i="1"/>
  <c r="W772" i="1" s="1"/>
  <c r="X773" i="1"/>
  <c r="W773" i="1" s="1"/>
  <c r="AB759" i="1"/>
  <c r="AF773" i="1"/>
  <c r="S745" i="1"/>
  <c r="S746" i="1"/>
  <c r="S747" i="1"/>
  <c r="R747" i="1"/>
  <c r="R746" i="1"/>
  <c r="S742" i="1"/>
  <c r="AF767" i="1" l="1"/>
  <c r="AF768" i="1"/>
  <c r="AF776" i="1"/>
  <c r="AF779" i="1"/>
  <c r="AF778" i="1"/>
  <c r="AF766" i="1"/>
  <c r="AF760" i="1"/>
  <c r="AF764" i="1"/>
  <c r="AF770" i="1"/>
  <c r="AF838" i="1"/>
  <c r="AF836" i="1"/>
  <c r="AF837" i="1"/>
  <c r="AF792" i="1"/>
  <c r="AF789" i="1"/>
  <c r="AF788" i="1"/>
  <c r="AF793" i="1"/>
  <c r="AF787" i="1"/>
  <c r="AF786" i="1"/>
  <c r="AF785" i="1"/>
  <c r="AF784" i="1"/>
  <c r="AF782" i="1"/>
  <c r="AF825" i="1"/>
  <c r="AF821" i="1"/>
  <c r="AF817" i="1"/>
  <c r="AF824" i="1"/>
  <c r="AF820" i="1"/>
  <c r="AF816" i="1"/>
  <c r="AF823" i="1"/>
  <c r="AF819" i="1"/>
  <c r="AF826" i="1"/>
  <c r="AF822" i="1"/>
  <c r="AF818" i="1"/>
  <c r="AF759" i="1"/>
  <c r="AF762" i="1"/>
  <c r="AF761" i="1"/>
  <c r="S738" i="1"/>
  <c r="R738" i="1" l="1"/>
  <c r="S692" i="1"/>
  <c r="R717" i="1" l="1"/>
  <c r="R718" i="1"/>
  <c r="X714" i="1"/>
  <c r="W714" i="1" s="1"/>
  <c r="AF737" i="1"/>
  <c r="AF738" i="1"/>
  <c r="AF739" i="1"/>
  <c r="AB742" i="1"/>
  <c r="AB744" i="1"/>
  <c r="AF743" i="1" s="1"/>
  <c r="AB745" i="1"/>
  <c r="AB746" i="1"/>
  <c r="AB748" i="1"/>
  <c r="AF748" i="1" s="1"/>
  <c r="AB749" i="1"/>
  <c r="AF750" i="1"/>
  <c r="AB752" i="1"/>
  <c r="AF751" i="1" s="1"/>
  <c r="AB754" i="1"/>
  <c r="AF753" i="1" s="1"/>
  <c r="AF755" i="1"/>
  <c r="AB757" i="1"/>
  <c r="AF756" i="1" s="1"/>
  <c r="AB758" i="1"/>
  <c r="Q739" i="1"/>
  <c r="Q740" i="1"/>
  <c r="Q741" i="1"/>
  <c r="Q755" i="1"/>
  <c r="Q756" i="1"/>
  <c r="R737" i="1"/>
  <c r="R739" i="1"/>
  <c r="R740" i="1"/>
  <c r="R741" i="1"/>
  <c r="R742" i="1"/>
  <c r="R743" i="1"/>
  <c r="R744" i="1"/>
  <c r="R745" i="1"/>
  <c r="R748" i="1"/>
  <c r="R749" i="1"/>
  <c r="R750" i="1"/>
  <c r="R751" i="1"/>
  <c r="R752" i="1"/>
  <c r="R753" i="1"/>
  <c r="R754" i="1"/>
  <c r="R755" i="1"/>
  <c r="R756" i="1"/>
  <c r="S737" i="1"/>
  <c r="S739" i="1"/>
  <c r="S740" i="1"/>
  <c r="S741" i="1"/>
  <c r="S743" i="1"/>
  <c r="S744" i="1"/>
  <c r="S748" i="1"/>
  <c r="S749" i="1"/>
  <c r="S750" i="1"/>
  <c r="S751" i="1"/>
  <c r="S752" i="1"/>
  <c r="S753" i="1"/>
  <c r="S754" i="1"/>
  <c r="S755" i="1"/>
  <c r="S756" i="1"/>
  <c r="S758" i="1"/>
  <c r="X737" i="1"/>
  <c r="W737" i="1" s="1"/>
  <c r="X739" i="1"/>
  <c r="W739" i="1" s="1"/>
  <c r="X740" i="1"/>
  <c r="W740" i="1" s="1"/>
  <c r="X741" i="1"/>
  <c r="W741" i="1" s="1"/>
  <c r="X742" i="1"/>
  <c r="W742" i="1" s="1"/>
  <c r="X743" i="1"/>
  <c r="X744" i="1"/>
  <c r="W744" i="1" s="1"/>
  <c r="X745" i="1"/>
  <c r="W745" i="1" s="1"/>
  <c r="X746" i="1"/>
  <c r="W746" i="1" s="1"/>
  <c r="X747" i="1"/>
  <c r="W747" i="1" s="1"/>
  <c r="X748" i="1"/>
  <c r="W748" i="1" s="1"/>
  <c r="X749" i="1"/>
  <c r="W749" i="1" s="1"/>
  <c r="X750" i="1"/>
  <c r="W750" i="1" s="1"/>
  <c r="X751" i="1"/>
  <c r="W751" i="1" s="1"/>
  <c r="X752" i="1"/>
  <c r="W752" i="1" s="1"/>
  <c r="X753" i="1"/>
  <c r="W753" i="1" s="1"/>
  <c r="X754" i="1"/>
  <c r="W754" i="1" s="1"/>
  <c r="X755" i="1"/>
  <c r="W755" i="1" s="1"/>
  <c r="X756" i="1"/>
  <c r="W756" i="1" s="1"/>
  <c r="X758" i="1"/>
  <c r="W758" i="1" s="1"/>
  <c r="S707" i="1"/>
  <c r="R707" i="1"/>
  <c r="S694" i="1"/>
  <c r="R694" i="1"/>
  <c r="AF684" i="1"/>
  <c r="AF685" i="1"/>
  <c r="AF686" i="1"/>
  <c r="AF687" i="1"/>
  <c r="AF688" i="1"/>
  <c r="AF689" i="1"/>
  <c r="AF690" i="1"/>
  <c r="AF691" i="1"/>
  <c r="AF693" i="1"/>
  <c r="CC671" i="1"/>
  <c r="AJ677" i="1"/>
  <c r="AJ672" i="1"/>
  <c r="CC667" i="1"/>
  <c r="CC666" i="1"/>
  <c r="CC665" i="1"/>
  <c r="CC664" i="1"/>
  <c r="CC663" i="1"/>
  <c r="CC662" i="1"/>
  <c r="CC661" i="1"/>
  <c r="CC660" i="1"/>
  <c r="CC659" i="1"/>
  <c r="CC658" i="1"/>
  <c r="CC657" i="1"/>
  <c r="CC656" i="1"/>
  <c r="CC655" i="1"/>
  <c r="CC654" i="1"/>
  <c r="CC653" i="1"/>
  <c r="CC652" i="1"/>
  <c r="CC651" i="1"/>
  <c r="CC650" i="1"/>
  <c r="CC649" i="1"/>
  <c r="CC648" i="1"/>
  <c r="CC647" i="1"/>
  <c r="CC646" i="1"/>
  <c r="CC645" i="1"/>
  <c r="CC644" i="1"/>
  <c r="CC643" i="1"/>
  <c r="CC642" i="1"/>
  <c r="CC641" i="1"/>
  <c r="CC640" i="1"/>
  <c r="CC639" i="1"/>
  <c r="CC638" i="1"/>
  <c r="CC637" i="1"/>
  <c r="CC636" i="1"/>
  <c r="CC635" i="1"/>
  <c r="CC634" i="1"/>
  <c r="CC633" i="1"/>
  <c r="CC632" i="1"/>
  <c r="CC631" i="1"/>
  <c r="CC630" i="1"/>
  <c r="CC629" i="1"/>
  <c r="CC628" i="1"/>
  <c r="CC627" i="1"/>
  <c r="CC626" i="1"/>
  <c r="CC625" i="1"/>
  <c r="CC624" i="1"/>
  <c r="CC623" i="1"/>
  <c r="CC622" i="1"/>
  <c r="CC621" i="1"/>
  <c r="CC620" i="1"/>
  <c r="CC619" i="1"/>
  <c r="CC618" i="1"/>
  <c r="CC617" i="1"/>
  <c r="CC616" i="1"/>
  <c r="CC615" i="1"/>
  <c r="CC614" i="1"/>
  <c r="CC613" i="1"/>
  <c r="CC612" i="1"/>
  <c r="CC611" i="1"/>
  <c r="CC610" i="1"/>
  <c r="CC609" i="1"/>
  <c r="CC608" i="1"/>
  <c r="CC607" i="1"/>
  <c r="CC606" i="1"/>
  <c r="CC605" i="1"/>
  <c r="CC604" i="1"/>
  <c r="CC603" i="1"/>
  <c r="CC602" i="1"/>
  <c r="CC601" i="1"/>
  <c r="CC600" i="1"/>
  <c r="CC599" i="1"/>
  <c r="CC598" i="1"/>
  <c r="CC597" i="1"/>
  <c r="CC596" i="1"/>
  <c r="CC595" i="1"/>
  <c r="CC594" i="1"/>
  <c r="CC593" i="1"/>
  <c r="CC592" i="1"/>
  <c r="CC591" i="1"/>
  <c r="CC590" i="1"/>
  <c r="CC589" i="1"/>
  <c r="CC588" i="1"/>
  <c r="CC587" i="1"/>
  <c r="CC586" i="1"/>
  <c r="CC585" i="1"/>
  <c r="CC584" i="1"/>
  <c r="CC583" i="1"/>
  <c r="CC582" i="1"/>
  <c r="CC581" i="1"/>
  <c r="CC580" i="1"/>
  <c r="CC579" i="1"/>
  <c r="CC578" i="1"/>
  <c r="CC577" i="1"/>
  <c r="CC576" i="1"/>
  <c r="CC575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57" i="1"/>
  <c r="CC556" i="1"/>
  <c r="CC555" i="1"/>
  <c r="CC554" i="1"/>
  <c r="CC553" i="1"/>
  <c r="CC552" i="1"/>
  <c r="CC551" i="1"/>
  <c r="CC550" i="1"/>
  <c r="CC549" i="1"/>
  <c r="CC548" i="1"/>
  <c r="CC547" i="1"/>
  <c r="CC546" i="1"/>
  <c r="CC545" i="1"/>
  <c r="CC544" i="1"/>
  <c r="CC543" i="1"/>
  <c r="CC542" i="1"/>
  <c r="CC541" i="1"/>
  <c r="CC540" i="1"/>
  <c r="CC539" i="1"/>
  <c r="CC538" i="1"/>
  <c r="CC537" i="1"/>
  <c r="CC536" i="1"/>
  <c r="CC535" i="1"/>
  <c r="CC534" i="1"/>
  <c r="CC533" i="1"/>
  <c r="CC532" i="1"/>
  <c r="CC531" i="1"/>
  <c r="CC530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501" i="1"/>
  <c r="CC500" i="1"/>
  <c r="CC499" i="1"/>
  <c r="CC498" i="1"/>
  <c r="CC497" i="1"/>
  <c r="CC496" i="1"/>
  <c r="CC495" i="1"/>
  <c r="CC494" i="1"/>
  <c r="CC493" i="1"/>
  <c r="CC492" i="1"/>
  <c r="CC491" i="1"/>
  <c r="CC490" i="1"/>
  <c r="CC489" i="1"/>
  <c r="CC488" i="1"/>
  <c r="CC487" i="1"/>
  <c r="CC486" i="1"/>
  <c r="CC485" i="1"/>
  <c r="CC484" i="1"/>
  <c r="CC483" i="1"/>
  <c r="CC482" i="1"/>
  <c r="CC481" i="1"/>
  <c r="CC480" i="1"/>
  <c r="CC479" i="1"/>
  <c r="CC478" i="1"/>
  <c r="CC477" i="1"/>
  <c r="CC476" i="1"/>
  <c r="CC475" i="1"/>
  <c r="CC474" i="1"/>
  <c r="CC473" i="1"/>
  <c r="CC472" i="1"/>
  <c r="CC471" i="1"/>
  <c r="CC470" i="1"/>
  <c r="CC469" i="1"/>
  <c r="CC468" i="1"/>
  <c r="CC467" i="1"/>
  <c r="CC466" i="1"/>
  <c r="CC465" i="1"/>
  <c r="CC464" i="1"/>
  <c r="CC463" i="1"/>
  <c r="CC462" i="1"/>
  <c r="CC461" i="1"/>
  <c r="CC460" i="1"/>
  <c r="CC459" i="1"/>
  <c r="CC458" i="1"/>
  <c r="CC457" i="1"/>
  <c r="CC456" i="1"/>
  <c r="CC455" i="1"/>
  <c r="CC454" i="1"/>
  <c r="CC453" i="1"/>
  <c r="CC452" i="1"/>
  <c r="CC451" i="1"/>
  <c r="CC450" i="1"/>
  <c r="CC449" i="1"/>
  <c r="CC448" i="1"/>
  <c r="CC447" i="1"/>
  <c r="CC446" i="1"/>
  <c r="CC445" i="1"/>
  <c r="CC444" i="1"/>
  <c r="CC443" i="1"/>
  <c r="CC442" i="1"/>
  <c r="CC441" i="1"/>
  <c r="CC440" i="1"/>
  <c r="CC439" i="1"/>
  <c r="CC438" i="1"/>
  <c r="CC437" i="1"/>
  <c r="CC436" i="1"/>
  <c r="CC435" i="1"/>
  <c r="CC434" i="1"/>
  <c r="CC433" i="1"/>
  <c r="CC432" i="1"/>
  <c r="CC431" i="1"/>
  <c r="CC430" i="1"/>
  <c r="CC429" i="1"/>
  <c r="CC428" i="1"/>
  <c r="CC427" i="1"/>
  <c r="CC426" i="1"/>
  <c r="CC425" i="1"/>
  <c r="CC424" i="1"/>
  <c r="CC423" i="1"/>
  <c r="CC422" i="1"/>
  <c r="CC421" i="1"/>
  <c r="CC420" i="1"/>
  <c r="CC419" i="1"/>
  <c r="CC418" i="1"/>
  <c r="CC417" i="1"/>
  <c r="CC400" i="1"/>
  <c r="CC397" i="1"/>
  <c r="CC392" i="1"/>
  <c r="CC391" i="1"/>
  <c r="CC381" i="1"/>
  <c r="CC354" i="1"/>
  <c r="CC353" i="1"/>
  <c r="CC324" i="1"/>
  <c r="CC319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CC668" i="1"/>
  <c r="O476" i="1"/>
  <c r="S681" i="1"/>
  <c r="X680" i="1"/>
  <c r="W680" i="1" s="1"/>
  <c r="S680" i="1"/>
  <c r="X669" i="1"/>
  <c r="W669" i="1" s="1"/>
  <c r="R666" i="1"/>
  <c r="R667" i="1"/>
  <c r="S666" i="1"/>
  <c r="S667" i="1"/>
  <c r="S668" i="1"/>
  <c r="S669" i="1"/>
  <c r="S670" i="1"/>
  <c r="S671" i="1"/>
  <c r="S672" i="1"/>
  <c r="S673" i="1"/>
  <c r="S674" i="1"/>
  <c r="S675" i="1"/>
  <c r="S677" i="1"/>
  <c r="S678" i="1"/>
  <c r="S679" i="1"/>
  <c r="S682" i="1"/>
  <c r="S683" i="1"/>
  <c r="S684" i="1"/>
  <c r="S685" i="1"/>
  <c r="S686" i="1"/>
  <c r="S687" i="1"/>
  <c r="S688" i="1"/>
  <c r="S689" i="1"/>
  <c r="S665" i="1"/>
  <c r="R665" i="1"/>
  <c r="X636" i="1"/>
  <c r="W636" i="1" s="1"/>
  <c r="S636" i="1"/>
  <c r="R636" i="1"/>
  <c r="AB658" i="1"/>
  <c r="X658" i="1"/>
  <c r="W658" i="1" s="1"/>
  <c r="S658" i="1"/>
  <c r="R658" i="1"/>
  <c r="Q658" i="1"/>
  <c r="O382" i="1"/>
  <c r="W743" i="1" l="1"/>
  <c r="AF741" i="1"/>
  <c r="AF747" i="1"/>
  <c r="AF745" i="1"/>
  <c r="AF744" i="1"/>
  <c r="AF763" i="1"/>
  <c r="AF757" i="1"/>
  <c r="AF758" i="1"/>
  <c r="O642" i="1"/>
  <c r="O641" i="1"/>
  <c r="O640" i="1"/>
  <c r="O639" i="1"/>
  <c r="O638" i="1"/>
  <c r="AF650" i="1"/>
  <c r="AF649" i="1"/>
  <c r="AF648" i="1"/>
  <c r="AF647" i="1"/>
  <c r="AF646" i="1"/>
  <c r="AF645" i="1"/>
  <c r="AF644" i="1"/>
  <c r="R649" i="1"/>
  <c r="R648" i="1"/>
  <c r="R647" i="1"/>
  <c r="R646" i="1"/>
  <c r="R645" i="1"/>
  <c r="R644" i="1"/>
  <c r="R643" i="1"/>
  <c r="R642" i="1"/>
  <c r="X664" i="1"/>
  <c r="W664" i="1" s="1"/>
  <c r="R664" i="1"/>
  <c r="S663" i="1"/>
  <c r="AF657" i="1"/>
  <c r="AF656" i="1"/>
  <c r="AF655" i="1"/>
  <c r="AF653" i="1"/>
  <c r="AF652" i="1"/>
  <c r="AF643" i="1"/>
  <c r="AF641" i="1"/>
  <c r="AF640" i="1"/>
  <c r="AF639" i="1"/>
  <c r="AF638" i="1"/>
  <c r="X661" i="1"/>
  <c r="R663" i="1"/>
  <c r="R662" i="1"/>
  <c r="S662" i="1"/>
  <c r="O644" i="1"/>
  <c r="S661" i="1"/>
  <c r="S660" i="1"/>
  <c r="S659" i="1"/>
  <c r="R661" i="1"/>
  <c r="R660" i="1"/>
  <c r="R659" i="1"/>
  <c r="R657" i="1"/>
  <c r="R656" i="1"/>
  <c r="R655" i="1"/>
  <c r="R654" i="1"/>
  <c r="R653" i="1"/>
  <c r="R652" i="1"/>
  <c r="R651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3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599" i="1"/>
  <c r="O598" i="1"/>
  <c r="O597" i="1"/>
  <c r="O596" i="1"/>
  <c r="O595" i="1"/>
  <c r="O594" i="1"/>
  <c r="O593" i="1"/>
  <c r="O591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5" i="1"/>
  <c r="O474" i="1"/>
  <c r="O473" i="1"/>
  <c r="O472" i="1"/>
  <c r="O471" i="1"/>
  <c r="O470" i="1"/>
  <c r="O469" i="1"/>
  <c r="O468" i="1"/>
  <c r="O231" i="1" l="1"/>
  <c r="S657" i="1"/>
  <c r="AF632" i="1"/>
  <c r="AF633" i="1"/>
  <c r="AF634" i="1"/>
  <c r="AF635" i="1"/>
  <c r="R637" i="1"/>
  <c r="R632" i="1"/>
  <c r="R633" i="1"/>
  <c r="R634" i="1"/>
  <c r="R635" i="1"/>
  <c r="S630" i="1" l="1"/>
  <c r="S614" i="1"/>
  <c r="AB659" i="1"/>
  <c r="AB660" i="1"/>
  <c r="AF660" i="1" s="1"/>
  <c r="AB661" i="1"/>
  <c r="AB662" i="1"/>
  <c r="AF662" i="1" s="1"/>
  <c r="AB664" i="1"/>
  <c r="AB665" i="1"/>
  <c r="AF665" i="1" s="1"/>
  <c r="AB666" i="1"/>
  <c r="AB667" i="1"/>
  <c r="AB668" i="1"/>
  <c r="AB669" i="1"/>
  <c r="AB670" i="1"/>
  <c r="AB671" i="1"/>
  <c r="AB672" i="1"/>
  <c r="AB673" i="1"/>
  <c r="AF673" i="1" s="1"/>
  <c r="AB675" i="1"/>
  <c r="AF675" i="1" s="1"/>
  <c r="AB677" i="1"/>
  <c r="AF676" i="1" s="1"/>
  <c r="AB678" i="1"/>
  <c r="AB679" i="1"/>
  <c r="AB680" i="1"/>
  <c r="AB682" i="1"/>
  <c r="AF682" i="1" s="1"/>
  <c r="AB695" i="1"/>
  <c r="AB698" i="1"/>
  <c r="AF697" i="1" s="1"/>
  <c r="AB699" i="1"/>
  <c r="AB700" i="1"/>
  <c r="AB702" i="1"/>
  <c r="AB703" i="1"/>
  <c r="AB706" i="1"/>
  <c r="AF706" i="1" s="1"/>
  <c r="AB707" i="1"/>
  <c r="AB708" i="1"/>
  <c r="AF708" i="1" s="1"/>
  <c r="AF710" i="1"/>
  <c r="AB713" i="1"/>
  <c r="AB715" i="1"/>
  <c r="AF715" i="1" s="1"/>
  <c r="AB716" i="1"/>
  <c r="AF716" i="1" s="1"/>
  <c r="AF717" i="1"/>
  <c r="AB718" i="1"/>
  <c r="AF718" i="1" s="1"/>
  <c r="AB721" i="1"/>
  <c r="AF658" i="1" s="1"/>
  <c r="AB722" i="1"/>
  <c r="AF749" i="1" s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Q650" i="1"/>
  <c r="Q705" i="1"/>
  <c r="Q706" i="1"/>
  <c r="Q714" i="1"/>
  <c r="R650" i="1"/>
  <c r="R668" i="1"/>
  <c r="R669" i="1"/>
  <c r="R670" i="1"/>
  <c r="R671" i="1"/>
  <c r="R672" i="1"/>
  <c r="R673" i="1"/>
  <c r="R674" i="1"/>
  <c r="R675" i="1"/>
  <c r="R676" i="1"/>
  <c r="R682" i="1"/>
  <c r="R683" i="1"/>
  <c r="R684" i="1"/>
  <c r="R685" i="1"/>
  <c r="R686" i="1"/>
  <c r="R687" i="1"/>
  <c r="R688" i="1"/>
  <c r="R689" i="1"/>
  <c r="R690" i="1"/>
  <c r="R691" i="1"/>
  <c r="R693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9" i="1"/>
  <c r="R711" i="1"/>
  <c r="R712" i="1"/>
  <c r="R713" i="1"/>
  <c r="R714" i="1"/>
  <c r="R715" i="1"/>
  <c r="R716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64" i="1"/>
  <c r="S690" i="1"/>
  <c r="S691" i="1"/>
  <c r="S693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X642" i="1"/>
  <c r="W642" i="1" s="1"/>
  <c r="X643" i="1"/>
  <c r="W643" i="1" s="1"/>
  <c r="X644" i="1"/>
  <c r="W644" i="1" s="1"/>
  <c r="X645" i="1"/>
  <c r="W645" i="1" s="1"/>
  <c r="X646" i="1"/>
  <c r="W646" i="1" s="1"/>
  <c r="X647" i="1"/>
  <c r="W647" i="1" s="1"/>
  <c r="X648" i="1"/>
  <c r="W648" i="1" s="1"/>
  <c r="X649" i="1"/>
  <c r="W649" i="1" s="1"/>
  <c r="X650" i="1"/>
  <c r="W650" i="1" s="1"/>
  <c r="X651" i="1"/>
  <c r="W651" i="1" s="1"/>
  <c r="X652" i="1"/>
  <c r="W652" i="1" s="1"/>
  <c r="X653" i="1"/>
  <c r="W653" i="1" s="1"/>
  <c r="X654" i="1"/>
  <c r="W654" i="1" s="1"/>
  <c r="X655" i="1"/>
  <c r="W655" i="1" s="1"/>
  <c r="X656" i="1"/>
  <c r="W656" i="1" s="1"/>
  <c r="X657" i="1"/>
  <c r="W657" i="1" s="1"/>
  <c r="X659" i="1"/>
  <c r="W659" i="1" s="1"/>
  <c r="X660" i="1"/>
  <c r="W660" i="1" s="1"/>
  <c r="W661" i="1"/>
  <c r="X662" i="1"/>
  <c r="W662" i="1" s="1"/>
  <c r="X663" i="1"/>
  <c r="W663" i="1" s="1"/>
  <c r="X665" i="1"/>
  <c r="W665" i="1" s="1"/>
  <c r="X666" i="1"/>
  <c r="W666" i="1" s="1"/>
  <c r="X667" i="1"/>
  <c r="W667" i="1" s="1"/>
  <c r="X668" i="1"/>
  <c r="W668" i="1" s="1"/>
  <c r="X670" i="1"/>
  <c r="W670" i="1" s="1"/>
  <c r="X671" i="1"/>
  <c r="W671" i="1" s="1"/>
  <c r="X672" i="1"/>
  <c r="W672" i="1" s="1"/>
  <c r="X673" i="1"/>
  <c r="W673" i="1" s="1"/>
  <c r="X674" i="1"/>
  <c r="W674" i="1" s="1"/>
  <c r="X675" i="1"/>
  <c r="W675" i="1" s="1"/>
  <c r="X676" i="1"/>
  <c r="W676" i="1" s="1"/>
  <c r="X677" i="1"/>
  <c r="W677" i="1" s="1"/>
  <c r="X678" i="1"/>
  <c r="W678" i="1" s="1"/>
  <c r="X679" i="1"/>
  <c r="W679" i="1" s="1"/>
  <c r="X681" i="1"/>
  <c r="W681" i="1" s="1"/>
  <c r="X682" i="1"/>
  <c r="W682" i="1" s="1"/>
  <c r="X683" i="1"/>
  <c r="W683" i="1" s="1"/>
  <c r="X684" i="1"/>
  <c r="W684" i="1" s="1"/>
  <c r="X685" i="1"/>
  <c r="W685" i="1" s="1"/>
  <c r="X686" i="1"/>
  <c r="W686" i="1" s="1"/>
  <c r="X687" i="1"/>
  <c r="W687" i="1" s="1"/>
  <c r="X688" i="1"/>
  <c r="W688" i="1" s="1"/>
  <c r="X689" i="1"/>
  <c r="W689" i="1" s="1"/>
  <c r="X690" i="1"/>
  <c r="W690" i="1" s="1"/>
  <c r="X691" i="1"/>
  <c r="W691" i="1" s="1"/>
  <c r="X692" i="1"/>
  <c r="W692" i="1" s="1"/>
  <c r="X693" i="1"/>
  <c r="W693" i="1" s="1"/>
  <c r="X694" i="1"/>
  <c r="W694" i="1" s="1"/>
  <c r="X695" i="1"/>
  <c r="W695" i="1" s="1"/>
  <c r="X696" i="1"/>
  <c r="W696" i="1" s="1"/>
  <c r="X697" i="1"/>
  <c r="W697" i="1" s="1"/>
  <c r="X698" i="1"/>
  <c r="W698" i="1" s="1"/>
  <c r="X699" i="1"/>
  <c r="W699" i="1" s="1"/>
  <c r="X700" i="1"/>
  <c r="W700" i="1" s="1"/>
  <c r="X701" i="1"/>
  <c r="W701" i="1" s="1"/>
  <c r="X702" i="1"/>
  <c r="W702" i="1" s="1"/>
  <c r="X703" i="1"/>
  <c r="W703" i="1" s="1"/>
  <c r="X704" i="1"/>
  <c r="W704" i="1" s="1"/>
  <c r="X705" i="1"/>
  <c r="W705" i="1" s="1"/>
  <c r="X706" i="1"/>
  <c r="W706" i="1" s="1"/>
  <c r="X707" i="1"/>
  <c r="W707" i="1" s="1"/>
  <c r="X708" i="1"/>
  <c r="W708" i="1" s="1"/>
  <c r="X709" i="1"/>
  <c r="W709" i="1" s="1"/>
  <c r="X710" i="1"/>
  <c r="W710" i="1" s="1"/>
  <c r="X711" i="1"/>
  <c r="W711" i="1" s="1"/>
  <c r="X712" i="1"/>
  <c r="W712" i="1" s="1"/>
  <c r="X713" i="1"/>
  <c r="W713" i="1" s="1"/>
  <c r="X715" i="1"/>
  <c r="W715" i="1" s="1"/>
  <c r="X716" i="1"/>
  <c r="W716" i="1" s="1"/>
  <c r="X717" i="1"/>
  <c r="W717" i="1" s="1"/>
  <c r="X718" i="1"/>
  <c r="W718" i="1" s="1"/>
  <c r="X719" i="1"/>
  <c r="W719" i="1" s="1"/>
  <c r="X720" i="1"/>
  <c r="W720" i="1" s="1"/>
  <c r="X721" i="1"/>
  <c r="W721" i="1" s="1"/>
  <c r="X722" i="1"/>
  <c r="W722" i="1" s="1"/>
  <c r="X723" i="1"/>
  <c r="W723" i="1" s="1"/>
  <c r="X724" i="1"/>
  <c r="W724" i="1" s="1"/>
  <c r="X725" i="1"/>
  <c r="W725" i="1" s="1"/>
  <c r="X726" i="1"/>
  <c r="W726" i="1" s="1"/>
  <c r="X727" i="1"/>
  <c r="W727" i="1" s="1"/>
  <c r="X728" i="1"/>
  <c r="W728" i="1" s="1"/>
  <c r="X729" i="1"/>
  <c r="W729" i="1" s="1"/>
  <c r="X730" i="1"/>
  <c r="W730" i="1" s="1"/>
  <c r="X731" i="1"/>
  <c r="W731" i="1" s="1"/>
  <c r="X732" i="1"/>
  <c r="W732" i="1" s="1"/>
  <c r="X733" i="1"/>
  <c r="W733" i="1" s="1"/>
  <c r="X734" i="1"/>
  <c r="W734" i="1" s="1"/>
  <c r="X735" i="1"/>
  <c r="W735" i="1" s="1"/>
  <c r="X736" i="1"/>
  <c r="W736" i="1" s="1"/>
  <c r="AF702" i="1" l="1"/>
  <c r="AF701" i="1"/>
  <c r="AF672" i="1"/>
  <c r="AF664" i="1"/>
  <c r="AF699" i="1"/>
  <c r="AF670" i="1"/>
  <c r="AF668" i="1"/>
  <c r="AF671" i="1"/>
  <c r="AF663" i="1"/>
  <c r="AF707" i="1"/>
  <c r="AF698" i="1"/>
  <c r="AF677" i="1"/>
  <c r="AF669" i="1"/>
  <c r="AF695" i="1"/>
  <c r="AF694" i="1"/>
  <c r="AF667" i="1"/>
  <c r="AF659" i="1"/>
  <c r="AF712" i="1"/>
  <c r="AF674" i="1"/>
  <c r="AF666" i="1"/>
  <c r="AF700" i="1"/>
  <c r="AF692" i="1"/>
  <c r="AF703" i="1"/>
  <c r="AF642" i="1"/>
  <c r="AF711" i="1"/>
  <c r="AF713" i="1"/>
  <c r="AF742" i="1"/>
  <c r="AF709" i="1"/>
  <c r="AF754" i="1"/>
  <c r="AF736" i="1"/>
  <c r="AF651" i="1"/>
  <c r="AF681" i="1"/>
  <c r="AF661" i="1"/>
  <c r="AF729" i="1"/>
  <c r="AF721" i="1"/>
  <c r="AF724" i="1"/>
  <c r="AF734" i="1"/>
  <c r="AF730" i="1"/>
  <c r="AF726" i="1"/>
  <c r="AF722" i="1"/>
  <c r="AF733" i="1"/>
  <c r="AF725" i="1"/>
  <c r="AF732" i="1"/>
  <c r="AF728" i="1"/>
  <c r="AF720" i="1"/>
  <c r="AF731" i="1"/>
  <c r="AF727" i="1"/>
  <c r="AF723" i="1"/>
  <c r="AF719" i="1"/>
  <c r="R629" i="1"/>
  <c r="R630" i="1"/>
  <c r="R631" i="1"/>
  <c r="R628" i="1" l="1"/>
  <c r="R614" i="1" l="1"/>
  <c r="AQ613" i="1"/>
  <c r="AP613" i="1"/>
  <c r="AO613" i="1"/>
  <c r="AQ612" i="1"/>
  <c r="AP612" i="1"/>
  <c r="AO612" i="1"/>
  <c r="AQ611" i="1"/>
  <c r="AP611" i="1"/>
  <c r="AO611" i="1"/>
  <c r="AQ610" i="1"/>
  <c r="AP610" i="1"/>
  <c r="AO610" i="1"/>
  <c r="AQ609" i="1"/>
  <c r="AP609" i="1"/>
  <c r="AO609" i="1"/>
  <c r="AQ608" i="1"/>
  <c r="AP608" i="1"/>
  <c r="AO608" i="1"/>
  <c r="AQ607" i="1"/>
  <c r="AP607" i="1"/>
  <c r="AO607" i="1"/>
  <c r="AQ606" i="1"/>
  <c r="AP606" i="1"/>
  <c r="AO606" i="1"/>
  <c r="AQ605" i="1"/>
  <c r="AP605" i="1"/>
  <c r="AO605" i="1"/>
  <c r="AQ604" i="1"/>
  <c r="AP604" i="1"/>
  <c r="AO604" i="1"/>
  <c r="AQ603" i="1"/>
  <c r="AP603" i="1"/>
  <c r="AO603" i="1"/>
  <c r="AQ602" i="1"/>
  <c r="AP602" i="1"/>
  <c r="AO602" i="1"/>
  <c r="AQ601" i="1"/>
  <c r="AP601" i="1"/>
  <c r="AO601" i="1"/>
  <c r="AQ600" i="1"/>
  <c r="AP600" i="1"/>
  <c r="AO600" i="1"/>
  <c r="AQ599" i="1"/>
  <c r="AP599" i="1"/>
  <c r="AO599" i="1"/>
  <c r="AQ598" i="1"/>
  <c r="AP598" i="1"/>
  <c r="AO598" i="1"/>
  <c r="AQ597" i="1"/>
  <c r="AP597" i="1"/>
  <c r="AO597" i="1"/>
  <c r="AQ596" i="1"/>
  <c r="AP596" i="1"/>
  <c r="AO596" i="1"/>
  <c r="AQ595" i="1"/>
  <c r="AP595" i="1"/>
  <c r="AO595" i="1"/>
  <c r="AQ594" i="1"/>
  <c r="AP594" i="1"/>
  <c r="AO594" i="1"/>
  <c r="AQ593" i="1"/>
  <c r="AP593" i="1"/>
  <c r="AO593" i="1"/>
  <c r="AQ592" i="1"/>
  <c r="AP592" i="1"/>
  <c r="AO592" i="1"/>
  <c r="AQ591" i="1"/>
  <c r="AP591" i="1"/>
  <c r="AO591" i="1"/>
  <c r="AQ590" i="1"/>
  <c r="AP590" i="1"/>
  <c r="AO590" i="1"/>
  <c r="AQ589" i="1"/>
  <c r="AP589" i="1"/>
  <c r="AO589" i="1"/>
  <c r="AQ588" i="1"/>
  <c r="AP588" i="1"/>
  <c r="AO588" i="1"/>
  <c r="AQ587" i="1"/>
  <c r="AP587" i="1"/>
  <c r="AO587" i="1"/>
  <c r="AQ586" i="1"/>
  <c r="AP586" i="1"/>
  <c r="AO586" i="1"/>
  <c r="AQ585" i="1"/>
  <c r="AP585" i="1"/>
  <c r="AO585" i="1"/>
  <c r="AQ584" i="1"/>
  <c r="AP584" i="1"/>
  <c r="AO584" i="1"/>
  <c r="AQ583" i="1"/>
  <c r="AP583" i="1"/>
  <c r="AO583" i="1"/>
  <c r="AQ582" i="1"/>
  <c r="AP582" i="1"/>
  <c r="AO582" i="1"/>
  <c r="AQ581" i="1"/>
  <c r="AP581" i="1"/>
  <c r="AO581" i="1"/>
  <c r="AQ580" i="1"/>
  <c r="AP580" i="1"/>
  <c r="AO580" i="1"/>
  <c r="AQ579" i="1"/>
  <c r="AP579" i="1"/>
  <c r="AO579" i="1"/>
  <c r="AQ578" i="1"/>
  <c r="AP578" i="1"/>
  <c r="AO578" i="1"/>
  <c r="AQ577" i="1"/>
  <c r="AP577" i="1"/>
  <c r="AO577" i="1"/>
  <c r="AQ576" i="1"/>
  <c r="AP576" i="1"/>
  <c r="AO576" i="1"/>
  <c r="AQ575" i="1"/>
  <c r="AP575" i="1"/>
  <c r="AO575" i="1"/>
  <c r="AQ574" i="1"/>
  <c r="AP574" i="1"/>
  <c r="AO574" i="1"/>
  <c r="AQ573" i="1"/>
  <c r="AP573" i="1"/>
  <c r="AO573" i="1"/>
  <c r="AQ572" i="1"/>
  <c r="AP572" i="1"/>
  <c r="AO572" i="1"/>
  <c r="AQ571" i="1"/>
  <c r="AP571" i="1"/>
  <c r="AO571" i="1"/>
  <c r="AQ570" i="1"/>
  <c r="AP570" i="1"/>
  <c r="AO570" i="1"/>
  <c r="AQ569" i="1"/>
  <c r="AP569" i="1"/>
  <c r="AO569" i="1"/>
  <c r="AQ568" i="1"/>
  <c r="AP568" i="1"/>
  <c r="AO568" i="1"/>
  <c r="AQ567" i="1"/>
  <c r="AP567" i="1"/>
  <c r="AO567" i="1"/>
  <c r="AQ566" i="1"/>
  <c r="AP566" i="1"/>
  <c r="AO566" i="1"/>
  <c r="AQ565" i="1"/>
  <c r="AP565" i="1"/>
  <c r="AO565" i="1"/>
  <c r="AQ564" i="1"/>
  <c r="AP564" i="1"/>
  <c r="AO564" i="1"/>
  <c r="AQ563" i="1"/>
  <c r="AP563" i="1"/>
  <c r="AO563" i="1"/>
  <c r="AQ562" i="1"/>
  <c r="AP562" i="1"/>
  <c r="AO562" i="1"/>
  <c r="AQ561" i="1"/>
  <c r="AP561" i="1"/>
  <c r="AO561" i="1"/>
  <c r="AQ560" i="1"/>
  <c r="AP560" i="1"/>
  <c r="AO560" i="1"/>
  <c r="AQ559" i="1"/>
  <c r="AP559" i="1"/>
  <c r="AO559" i="1"/>
  <c r="AQ558" i="1"/>
  <c r="AP558" i="1"/>
  <c r="AO558" i="1"/>
  <c r="AQ557" i="1"/>
  <c r="AP557" i="1"/>
  <c r="AO557" i="1"/>
  <c r="AQ556" i="1"/>
  <c r="AP556" i="1"/>
  <c r="AO556" i="1"/>
  <c r="AQ555" i="1"/>
  <c r="AP555" i="1"/>
  <c r="AO555" i="1"/>
  <c r="AQ554" i="1"/>
  <c r="AP554" i="1"/>
  <c r="AO554" i="1"/>
  <c r="AQ553" i="1"/>
  <c r="AP553" i="1"/>
  <c r="AO553" i="1"/>
  <c r="AQ552" i="1"/>
  <c r="AP552" i="1"/>
  <c r="AO552" i="1"/>
  <c r="AQ551" i="1"/>
  <c r="AP551" i="1"/>
  <c r="AO551" i="1"/>
  <c r="AQ550" i="1"/>
  <c r="AP550" i="1"/>
  <c r="AO550" i="1"/>
  <c r="AQ549" i="1"/>
  <c r="AP549" i="1"/>
  <c r="AO549" i="1"/>
  <c r="AQ548" i="1"/>
  <c r="AP548" i="1"/>
  <c r="AO548" i="1"/>
  <c r="AQ547" i="1"/>
  <c r="AP547" i="1"/>
  <c r="AO547" i="1"/>
  <c r="AQ546" i="1"/>
  <c r="AP546" i="1"/>
  <c r="AO546" i="1"/>
  <c r="AQ545" i="1"/>
  <c r="AP545" i="1"/>
  <c r="AO545" i="1"/>
  <c r="AQ544" i="1"/>
  <c r="AP544" i="1"/>
  <c r="AO544" i="1"/>
  <c r="AQ543" i="1"/>
  <c r="AP543" i="1"/>
  <c r="AO543" i="1"/>
  <c r="AQ542" i="1"/>
  <c r="AP542" i="1"/>
  <c r="AO542" i="1"/>
  <c r="AQ541" i="1"/>
  <c r="AP541" i="1"/>
  <c r="AO541" i="1"/>
  <c r="AQ540" i="1"/>
  <c r="AP540" i="1"/>
  <c r="AO540" i="1"/>
  <c r="AQ539" i="1"/>
  <c r="AP539" i="1"/>
  <c r="AO539" i="1"/>
  <c r="AQ538" i="1"/>
  <c r="AP538" i="1"/>
  <c r="AO538" i="1"/>
  <c r="AQ537" i="1"/>
  <c r="AP537" i="1"/>
  <c r="AO537" i="1"/>
  <c r="AQ536" i="1"/>
  <c r="AP536" i="1"/>
  <c r="AO536" i="1"/>
  <c r="AQ535" i="1"/>
  <c r="AP535" i="1"/>
  <c r="AO535" i="1"/>
  <c r="AQ534" i="1"/>
  <c r="AP534" i="1"/>
  <c r="AO534" i="1"/>
  <c r="AQ533" i="1"/>
  <c r="AP533" i="1"/>
  <c r="AO533" i="1"/>
  <c r="AQ532" i="1"/>
  <c r="AP532" i="1"/>
  <c r="AO532" i="1"/>
  <c r="AQ531" i="1"/>
  <c r="AP531" i="1"/>
  <c r="AO531" i="1"/>
  <c r="AQ530" i="1"/>
  <c r="AP530" i="1"/>
  <c r="AO530" i="1"/>
  <c r="AQ529" i="1"/>
  <c r="AP529" i="1"/>
  <c r="AO529" i="1"/>
  <c r="AQ528" i="1"/>
  <c r="AP528" i="1"/>
  <c r="AO528" i="1"/>
  <c r="AQ527" i="1"/>
  <c r="AP527" i="1"/>
  <c r="AO527" i="1"/>
  <c r="AQ526" i="1"/>
  <c r="AP526" i="1"/>
  <c r="AO526" i="1"/>
  <c r="AQ525" i="1"/>
  <c r="AP525" i="1"/>
  <c r="AO525" i="1"/>
  <c r="AQ524" i="1"/>
  <c r="AP524" i="1"/>
  <c r="AO524" i="1"/>
  <c r="AQ523" i="1"/>
  <c r="AP523" i="1"/>
  <c r="AO523" i="1"/>
  <c r="AQ522" i="1"/>
  <c r="AP522" i="1"/>
  <c r="AO522" i="1"/>
  <c r="AQ521" i="1"/>
  <c r="AP521" i="1"/>
  <c r="AO521" i="1"/>
  <c r="AQ520" i="1"/>
  <c r="AP520" i="1"/>
  <c r="AO520" i="1"/>
  <c r="AQ519" i="1"/>
  <c r="AP519" i="1"/>
  <c r="AO519" i="1"/>
  <c r="AQ518" i="1"/>
  <c r="AP518" i="1"/>
  <c r="AO518" i="1"/>
  <c r="AQ517" i="1"/>
  <c r="AP517" i="1"/>
  <c r="AO517" i="1"/>
  <c r="AQ516" i="1"/>
  <c r="AP516" i="1"/>
  <c r="AO516" i="1"/>
  <c r="AQ515" i="1"/>
  <c r="AP515" i="1"/>
  <c r="AO515" i="1"/>
  <c r="AQ514" i="1"/>
  <c r="AP514" i="1"/>
  <c r="AO514" i="1"/>
  <c r="AQ513" i="1"/>
  <c r="AP513" i="1"/>
  <c r="AO513" i="1"/>
  <c r="AQ512" i="1"/>
  <c r="AP512" i="1"/>
  <c r="AO512" i="1"/>
  <c r="AQ511" i="1"/>
  <c r="AP511" i="1"/>
  <c r="AO511" i="1"/>
  <c r="AQ510" i="1"/>
  <c r="AP510" i="1"/>
  <c r="AO510" i="1"/>
  <c r="AQ509" i="1"/>
  <c r="AP509" i="1"/>
  <c r="AO509" i="1"/>
  <c r="AQ508" i="1"/>
  <c r="AP508" i="1"/>
  <c r="AO508" i="1"/>
  <c r="AQ507" i="1"/>
  <c r="AP507" i="1"/>
  <c r="AO507" i="1"/>
  <c r="AQ506" i="1"/>
  <c r="AP506" i="1"/>
  <c r="AO506" i="1"/>
  <c r="AQ505" i="1"/>
  <c r="AP505" i="1"/>
  <c r="AO505" i="1"/>
  <c r="AQ504" i="1"/>
  <c r="AP504" i="1"/>
  <c r="AO504" i="1"/>
  <c r="AQ503" i="1"/>
  <c r="AP503" i="1"/>
  <c r="AO503" i="1"/>
  <c r="AQ502" i="1"/>
  <c r="AP502" i="1"/>
  <c r="AO502" i="1"/>
  <c r="AQ501" i="1"/>
  <c r="AP501" i="1"/>
  <c r="AO501" i="1"/>
  <c r="AQ500" i="1"/>
  <c r="AP500" i="1"/>
  <c r="AO500" i="1"/>
  <c r="AQ499" i="1"/>
  <c r="AP499" i="1"/>
  <c r="AO499" i="1"/>
  <c r="AQ498" i="1"/>
  <c r="AP498" i="1"/>
  <c r="AO498" i="1"/>
  <c r="AQ497" i="1"/>
  <c r="AP497" i="1"/>
  <c r="AO497" i="1"/>
  <c r="AQ496" i="1"/>
  <c r="AP496" i="1"/>
  <c r="AO496" i="1"/>
  <c r="AQ495" i="1"/>
  <c r="AP495" i="1"/>
  <c r="AO495" i="1"/>
  <c r="AQ494" i="1"/>
  <c r="AP494" i="1"/>
  <c r="AO494" i="1"/>
  <c r="AQ493" i="1"/>
  <c r="AP493" i="1"/>
  <c r="AO493" i="1"/>
  <c r="AQ492" i="1"/>
  <c r="AP492" i="1"/>
  <c r="AO492" i="1"/>
  <c r="AQ491" i="1"/>
  <c r="AP491" i="1"/>
  <c r="AO491" i="1"/>
  <c r="AQ490" i="1"/>
  <c r="AP490" i="1"/>
  <c r="AO490" i="1"/>
  <c r="AQ489" i="1"/>
  <c r="AP489" i="1"/>
  <c r="AO489" i="1"/>
  <c r="AQ488" i="1"/>
  <c r="AP488" i="1"/>
  <c r="AO488" i="1"/>
  <c r="AQ487" i="1"/>
  <c r="AP487" i="1"/>
  <c r="AO487" i="1"/>
  <c r="AQ486" i="1"/>
  <c r="AP486" i="1"/>
  <c r="AO486" i="1"/>
  <c r="AQ485" i="1"/>
  <c r="AP485" i="1"/>
  <c r="AO485" i="1"/>
  <c r="AQ484" i="1"/>
  <c r="AP484" i="1"/>
  <c r="AO484" i="1"/>
  <c r="AQ483" i="1"/>
  <c r="AP483" i="1"/>
  <c r="AO483" i="1"/>
  <c r="AQ482" i="1"/>
  <c r="AP482" i="1"/>
  <c r="AO482" i="1"/>
  <c r="AQ481" i="1"/>
  <c r="AP481" i="1"/>
  <c r="AO481" i="1"/>
  <c r="AQ480" i="1"/>
  <c r="AP480" i="1"/>
  <c r="AO480" i="1"/>
  <c r="AQ479" i="1"/>
  <c r="AP479" i="1"/>
  <c r="AO479" i="1"/>
  <c r="AQ478" i="1"/>
  <c r="AP478" i="1"/>
  <c r="AO478" i="1"/>
  <c r="AQ477" i="1"/>
  <c r="AP477" i="1"/>
  <c r="AO477" i="1"/>
  <c r="AQ476" i="1"/>
  <c r="AP476" i="1"/>
  <c r="AO476" i="1"/>
  <c r="AQ475" i="1"/>
  <c r="AP475" i="1"/>
  <c r="AO475" i="1"/>
  <c r="AQ474" i="1"/>
  <c r="AP474" i="1"/>
  <c r="AO474" i="1"/>
  <c r="AQ473" i="1"/>
  <c r="AP473" i="1"/>
  <c r="AO473" i="1"/>
  <c r="AQ472" i="1"/>
  <c r="AP472" i="1"/>
  <c r="AO472" i="1"/>
  <c r="AQ471" i="1"/>
  <c r="AP471" i="1"/>
  <c r="AO471" i="1"/>
  <c r="AQ470" i="1"/>
  <c r="AP470" i="1"/>
  <c r="AO470" i="1"/>
  <c r="AQ469" i="1"/>
  <c r="AP469" i="1"/>
  <c r="AO469" i="1"/>
  <c r="AQ468" i="1"/>
  <c r="AP468" i="1"/>
  <c r="AO468" i="1"/>
  <c r="AQ467" i="1"/>
  <c r="AP467" i="1"/>
  <c r="AO467" i="1"/>
  <c r="AQ466" i="1"/>
  <c r="AP466" i="1"/>
  <c r="AO466" i="1"/>
  <c r="AQ465" i="1"/>
  <c r="AP465" i="1"/>
  <c r="AO465" i="1"/>
  <c r="AQ464" i="1"/>
  <c r="AP464" i="1"/>
  <c r="AO464" i="1"/>
  <c r="AQ463" i="1"/>
  <c r="AP463" i="1"/>
  <c r="AO463" i="1"/>
  <c r="AQ462" i="1"/>
  <c r="AP462" i="1"/>
  <c r="AO462" i="1"/>
  <c r="AQ461" i="1"/>
  <c r="AP461" i="1"/>
  <c r="AO461" i="1"/>
  <c r="AQ460" i="1"/>
  <c r="AP460" i="1"/>
  <c r="AO460" i="1"/>
  <c r="AQ459" i="1"/>
  <c r="AP459" i="1"/>
  <c r="AO459" i="1"/>
  <c r="AQ458" i="1"/>
  <c r="AP458" i="1"/>
  <c r="AO458" i="1"/>
  <c r="AQ457" i="1"/>
  <c r="AP457" i="1"/>
  <c r="AO457" i="1"/>
  <c r="AQ456" i="1"/>
  <c r="AP456" i="1"/>
  <c r="AO456" i="1"/>
  <c r="AQ455" i="1"/>
  <c r="AP455" i="1"/>
  <c r="AO455" i="1"/>
  <c r="AQ454" i="1"/>
  <c r="AP454" i="1"/>
  <c r="AO454" i="1"/>
  <c r="AQ453" i="1"/>
  <c r="AP453" i="1"/>
  <c r="AO453" i="1"/>
  <c r="AQ452" i="1"/>
  <c r="AP452" i="1"/>
  <c r="AO452" i="1"/>
  <c r="AQ451" i="1"/>
  <c r="AP451" i="1"/>
  <c r="AO451" i="1"/>
  <c r="AQ450" i="1"/>
  <c r="AP450" i="1"/>
  <c r="AO450" i="1"/>
  <c r="AQ449" i="1"/>
  <c r="AP449" i="1"/>
  <c r="AO449" i="1"/>
  <c r="AQ448" i="1"/>
  <c r="AP448" i="1"/>
  <c r="AO448" i="1"/>
  <c r="AQ447" i="1"/>
  <c r="AP447" i="1"/>
  <c r="AO447" i="1"/>
  <c r="AQ446" i="1"/>
  <c r="AP446" i="1"/>
  <c r="AO446" i="1"/>
  <c r="AQ445" i="1"/>
  <c r="AP445" i="1"/>
  <c r="AO445" i="1"/>
  <c r="AQ444" i="1"/>
  <c r="AP444" i="1"/>
  <c r="AO444" i="1"/>
  <c r="AQ443" i="1"/>
  <c r="AP443" i="1"/>
  <c r="AO443" i="1"/>
  <c r="AQ442" i="1"/>
  <c r="AP442" i="1"/>
  <c r="AO442" i="1"/>
  <c r="AQ441" i="1"/>
  <c r="AP441" i="1"/>
  <c r="AO441" i="1"/>
  <c r="AQ440" i="1"/>
  <c r="AP440" i="1"/>
  <c r="AO440" i="1"/>
  <c r="AQ439" i="1"/>
  <c r="AP439" i="1"/>
  <c r="AO439" i="1"/>
  <c r="AQ438" i="1"/>
  <c r="AP438" i="1"/>
  <c r="AO438" i="1"/>
  <c r="AQ437" i="1"/>
  <c r="AP437" i="1"/>
  <c r="AO437" i="1"/>
  <c r="AQ436" i="1"/>
  <c r="AP436" i="1"/>
  <c r="AO436" i="1"/>
  <c r="AQ435" i="1"/>
  <c r="AP435" i="1"/>
  <c r="AO435" i="1"/>
  <c r="AQ434" i="1"/>
  <c r="AP434" i="1"/>
  <c r="AO434" i="1"/>
  <c r="AQ433" i="1"/>
  <c r="AP433" i="1"/>
  <c r="AO433" i="1"/>
  <c r="AQ432" i="1"/>
  <c r="AP432" i="1"/>
  <c r="AO432" i="1"/>
  <c r="AQ431" i="1"/>
  <c r="AP431" i="1"/>
  <c r="AO431" i="1"/>
  <c r="AQ430" i="1"/>
  <c r="AP430" i="1"/>
  <c r="AO430" i="1"/>
  <c r="AQ429" i="1"/>
  <c r="AP429" i="1"/>
  <c r="AO429" i="1"/>
  <c r="AQ428" i="1"/>
  <c r="AP428" i="1"/>
  <c r="AO428" i="1"/>
  <c r="AQ427" i="1"/>
  <c r="AP427" i="1"/>
  <c r="AO427" i="1"/>
  <c r="AQ426" i="1"/>
  <c r="AP426" i="1"/>
  <c r="AO426" i="1"/>
  <c r="AQ425" i="1"/>
  <c r="AP425" i="1"/>
  <c r="AO425" i="1"/>
  <c r="AQ424" i="1"/>
  <c r="AP424" i="1"/>
  <c r="AO424" i="1"/>
  <c r="AQ423" i="1"/>
  <c r="AP423" i="1"/>
  <c r="AO423" i="1"/>
  <c r="AQ422" i="1"/>
  <c r="AP422" i="1"/>
  <c r="AO422" i="1"/>
  <c r="AQ421" i="1"/>
  <c r="AP421" i="1"/>
  <c r="AO421" i="1"/>
  <c r="AQ420" i="1"/>
  <c r="AP420" i="1"/>
  <c r="AO420" i="1"/>
  <c r="AQ419" i="1"/>
  <c r="AP419" i="1"/>
  <c r="AO419" i="1"/>
  <c r="AQ418" i="1"/>
  <c r="AP418" i="1"/>
  <c r="AO418" i="1"/>
  <c r="AQ417" i="1"/>
  <c r="AP417" i="1"/>
  <c r="AO417" i="1"/>
  <c r="AQ416" i="1"/>
  <c r="AP416" i="1"/>
  <c r="AO416" i="1"/>
  <c r="AQ415" i="1"/>
  <c r="AP415" i="1"/>
  <c r="AO415" i="1"/>
  <c r="AQ414" i="1"/>
  <c r="AP414" i="1"/>
  <c r="AO414" i="1"/>
  <c r="AQ413" i="1"/>
  <c r="AP413" i="1"/>
  <c r="AO413" i="1"/>
  <c r="AQ412" i="1"/>
  <c r="AP412" i="1"/>
  <c r="AO412" i="1"/>
  <c r="AQ411" i="1"/>
  <c r="AP411" i="1"/>
  <c r="AO411" i="1"/>
  <c r="AQ410" i="1"/>
  <c r="AP410" i="1"/>
  <c r="AO410" i="1"/>
  <c r="AQ409" i="1"/>
  <c r="AP409" i="1"/>
  <c r="AO409" i="1"/>
  <c r="AQ408" i="1"/>
  <c r="AP408" i="1"/>
  <c r="AO408" i="1"/>
  <c r="AQ407" i="1"/>
  <c r="AP407" i="1"/>
  <c r="AO407" i="1"/>
  <c r="AQ406" i="1"/>
  <c r="AP406" i="1"/>
  <c r="AO406" i="1"/>
  <c r="AQ405" i="1"/>
  <c r="AP405" i="1"/>
  <c r="AO405" i="1"/>
  <c r="AQ404" i="1"/>
  <c r="AP404" i="1"/>
  <c r="AO404" i="1"/>
  <c r="AQ403" i="1"/>
  <c r="AP403" i="1"/>
  <c r="AO403" i="1"/>
  <c r="AQ402" i="1"/>
  <c r="AP402" i="1"/>
  <c r="AO402" i="1"/>
  <c r="AQ401" i="1"/>
  <c r="AP401" i="1"/>
  <c r="AO401" i="1"/>
  <c r="AQ400" i="1"/>
  <c r="AP400" i="1"/>
  <c r="AO400" i="1"/>
  <c r="AQ399" i="1"/>
  <c r="AP399" i="1"/>
  <c r="AO399" i="1"/>
  <c r="AQ398" i="1"/>
  <c r="AP398" i="1"/>
  <c r="AO398" i="1"/>
  <c r="AQ397" i="1"/>
  <c r="AP397" i="1"/>
  <c r="AO397" i="1"/>
  <c r="AQ396" i="1"/>
  <c r="AP396" i="1"/>
  <c r="AO396" i="1"/>
  <c r="AQ395" i="1"/>
  <c r="AP395" i="1"/>
  <c r="AO395" i="1"/>
  <c r="AQ394" i="1"/>
  <c r="AP394" i="1"/>
  <c r="AO394" i="1"/>
  <c r="AQ393" i="1"/>
  <c r="AP393" i="1"/>
  <c r="AO393" i="1"/>
  <c r="AQ392" i="1"/>
  <c r="AP392" i="1"/>
  <c r="AO392" i="1"/>
  <c r="AQ391" i="1"/>
  <c r="AP391" i="1"/>
  <c r="AO391" i="1"/>
  <c r="AQ390" i="1"/>
  <c r="AP390" i="1"/>
  <c r="AO390" i="1"/>
  <c r="AQ389" i="1"/>
  <c r="AP389" i="1"/>
  <c r="AO389" i="1"/>
  <c r="AQ388" i="1"/>
  <c r="AP388" i="1"/>
  <c r="AO388" i="1"/>
  <c r="AQ387" i="1"/>
  <c r="AP387" i="1"/>
  <c r="AO387" i="1"/>
  <c r="AQ386" i="1"/>
  <c r="AP386" i="1"/>
  <c r="AO386" i="1"/>
  <c r="AQ385" i="1"/>
  <c r="AP385" i="1"/>
  <c r="AO385" i="1"/>
  <c r="AQ384" i="1"/>
  <c r="AP384" i="1"/>
  <c r="AO384" i="1"/>
  <c r="AQ383" i="1"/>
  <c r="AP383" i="1"/>
  <c r="AO383" i="1"/>
  <c r="AQ382" i="1"/>
  <c r="AP382" i="1"/>
  <c r="AO382" i="1"/>
  <c r="AQ381" i="1"/>
  <c r="AP381" i="1"/>
  <c r="AO381" i="1"/>
  <c r="AQ380" i="1"/>
  <c r="AP380" i="1"/>
  <c r="AO380" i="1"/>
  <c r="AQ379" i="1"/>
  <c r="AP379" i="1"/>
  <c r="AO379" i="1"/>
  <c r="AQ378" i="1"/>
  <c r="AP378" i="1"/>
  <c r="AO378" i="1"/>
  <c r="AQ377" i="1"/>
  <c r="AP377" i="1"/>
  <c r="AO377" i="1"/>
  <c r="AQ376" i="1"/>
  <c r="AP376" i="1"/>
  <c r="AO376" i="1"/>
  <c r="AQ375" i="1"/>
  <c r="AP375" i="1"/>
  <c r="AO375" i="1"/>
  <c r="AQ374" i="1"/>
  <c r="AP374" i="1"/>
  <c r="AO374" i="1"/>
  <c r="AQ373" i="1"/>
  <c r="AP373" i="1"/>
  <c r="AO373" i="1"/>
  <c r="AQ372" i="1"/>
  <c r="AP372" i="1"/>
  <c r="AO372" i="1"/>
  <c r="AQ371" i="1"/>
  <c r="AP371" i="1"/>
  <c r="AO371" i="1"/>
  <c r="AQ370" i="1"/>
  <c r="AP370" i="1"/>
  <c r="AO370" i="1"/>
  <c r="AQ369" i="1"/>
  <c r="AP369" i="1"/>
  <c r="AO369" i="1"/>
  <c r="AQ368" i="1"/>
  <c r="AP368" i="1"/>
  <c r="AO368" i="1"/>
  <c r="AQ367" i="1"/>
  <c r="AP367" i="1"/>
  <c r="AO367" i="1"/>
  <c r="AQ366" i="1"/>
  <c r="AP366" i="1"/>
  <c r="AO366" i="1"/>
  <c r="AQ365" i="1"/>
  <c r="AP365" i="1"/>
  <c r="AO365" i="1"/>
  <c r="AQ364" i="1"/>
  <c r="AP364" i="1"/>
  <c r="AO364" i="1"/>
  <c r="AQ363" i="1"/>
  <c r="AP363" i="1"/>
  <c r="AO363" i="1"/>
  <c r="AQ362" i="1"/>
  <c r="AP362" i="1"/>
  <c r="AO362" i="1"/>
  <c r="AQ361" i="1"/>
  <c r="AP361" i="1"/>
  <c r="AO361" i="1"/>
  <c r="AQ360" i="1"/>
  <c r="AP360" i="1"/>
  <c r="AO360" i="1"/>
  <c r="AQ359" i="1"/>
  <c r="AP359" i="1"/>
  <c r="AO359" i="1"/>
  <c r="AQ358" i="1"/>
  <c r="AP358" i="1"/>
  <c r="AO358" i="1"/>
  <c r="AQ357" i="1"/>
  <c r="AP357" i="1"/>
  <c r="AO357" i="1"/>
  <c r="AQ356" i="1"/>
  <c r="AP356" i="1"/>
  <c r="AO356" i="1"/>
  <c r="AQ355" i="1"/>
  <c r="AP355" i="1"/>
  <c r="AO355" i="1"/>
  <c r="AQ354" i="1"/>
  <c r="AP354" i="1"/>
  <c r="AO354" i="1"/>
  <c r="AQ353" i="1"/>
  <c r="AP353" i="1"/>
  <c r="AO353" i="1"/>
  <c r="AQ352" i="1"/>
  <c r="AP352" i="1"/>
  <c r="AO352" i="1"/>
  <c r="AQ351" i="1"/>
  <c r="AP351" i="1"/>
  <c r="AO351" i="1"/>
  <c r="AQ350" i="1"/>
  <c r="AP350" i="1"/>
  <c r="AO350" i="1"/>
  <c r="AQ349" i="1"/>
  <c r="AP349" i="1"/>
  <c r="AO349" i="1"/>
  <c r="AQ348" i="1"/>
  <c r="AP348" i="1"/>
  <c r="AO348" i="1"/>
  <c r="AQ347" i="1"/>
  <c r="AP347" i="1"/>
  <c r="AO347" i="1"/>
  <c r="AQ346" i="1"/>
  <c r="AP346" i="1"/>
  <c r="AO346" i="1"/>
  <c r="AQ345" i="1"/>
  <c r="AP345" i="1"/>
  <c r="AO345" i="1"/>
  <c r="AQ344" i="1"/>
  <c r="AP344" i="1"/>
  <c r="AO344" i="1"/>
  <c r="AQ343" i="1"/>
  <c r="AP343" i="1"/>
  <c r="AO343" i="1"/>
  <c r="AQ342" i="1"/>
  <c r="AP342" i="1"/>
  <c r="AO342" i="1"/>
  <c r="AQ341" i="1"/>
  <c r="AP341" i="1"/>
  <c r="AO341" i="1"/>
  <c r="AQ340" i="1"/>
  <c r="AP340" i="1"/>
  <c r="AO340" i="1"/>
  <c r="AQ339" i="1"/>
  <c r="AP339" i="1"/>
  <c r="AO339" i="1"/>
  <c r="AQ338" i="1"/>
  <c r="AP338" i="1"/>
  <c r="AO338" i="1"/>
  <c r="AQ337" i="1"/>
  <c r="AP337" i="1"/>
  <c r="AO337" i="1"/>
  <c r="AQ336" i="1"/>
  <c r="AP336" i="1"/>
  <c r="AO336" i="1"/>
  <c r="AQ335" i="1"/>
  <c r="AP335" i="1"/>
  <c r="AO335" i="1"/>
  <c r="AQ334" i="1"/>
  <c r="AP334" i="1"/>
  <c r="AO334" i="1"/>
  <c r="AQ333" i="1"/>
  <c r="AP333" i="1"/>
  <c r="AO333" i="1"/>
  <c r="AQ332" i="1"/>
  <c r="AP332" i="1"/>
  <c r="AO332" i="1"/>
  <c r="AQ331" i="1"/>
  <c r="AP331" i="1"/>
  <c r="AO331" i="1"/>
  <c r="AQ330" i="1"/>
  <c r="AP330" i="1"/>
  <c r="AO330" i="1"/>
  <c r="AQ329" i="1"/>
  <c r="AP329" i="1"/>
  <c r="AO329" i="1"/>
  <c r="AQ328" i="1"/>
  <c r="AP328" i="1"/>
  <c r="AO328" i="1"/>
  <c r="AQ327" i="1"/>
  <c r="AP327" i="1"/>
  <c r="AO327" i="1"/>
  <c r="AQ326" i="1"/>
  <c r="AP326" i="1"/>
  <c r="AO326" i="1"/>
  <c r="AQ325" i="1"/>
  <c r="AP325" i="1"/>
  <c r="AO325" i="1"/>
  <c r="AQ324" i="1"/>
  <c r="AP324" i="1"/>
  <c r="AO324" i="1"/>
  <c r="AQ323" i="1"/>
  <c r="AP323" i="1"/>
  <c r="AO323" i="1"/>
  <c r="AQ322" i="1"/>
  <c r="AP322" i="1"/>
  <c r="AO322" i="1"/>
  <c r="AQ321" i="1"/>
  <c r="AP321" i="1"/>
  <c r="AO321" i="1"/>
  <c r="AQ320" i="1"/>
  <c r="AP320" i="1"/>
  <c r="AO320" i="1"/>
  <c r="AQ319" i="1"/>
  <c r="AP319" i="1"/>
  <c r="AO319" i="1"/>
  <c r="AQ318" i="1"/>
  <c r="AP318" i="1"/>
  <c r="AO318" i="1"/>
  <c r="AQ317" i="1"/>
  <c r="AP317" i="1"/>
  <c r="AO317" i="1"/>
  <c r="AQ316" i="1"/>
  <c r="AP316" i="1"/>
  <c r="AO316" i="1"/>
  <c r="AQ315" i="1"/>
  <c r="AP315" i="1"/>
  <c r="AO315" i="1"/>
  <c r="AQ314" i="1"/>
  <c r="AP314" i="1"/>
  <c r="AO314" i="1"/>
  <c r="AQ313" i="1"/>
  <c r="AP313" i="1"/>
  <c r="AO313" i="1"/>
  <c r="AQ312" i="1"/>
  <c r="AP312" i="1"/>
  <c r="AO312" i="1"/>
  <c r="AQ311" i="1"/>
  <c r="AP311" i="1"/>
  <c r="AO311" i="1"/>
  <c r="AQ310" i="1"/>
  <c r="AP310" i="1"/>
  <c r="AO310" i="1"/>
  <c r="AQ309" i="1"/>
  <c r="AP309" i="1"/>
  <c r="AO309" i="1"/>
  <c r="AQ308" i="1"/>
  <c r="AP308" i="1"/>
  <c r="AO308" i="1"/>
  <c r="AQ307" i="1"/>
  <c r="AP307" i="1"/>
  <c r="AO307" i="1"/>
  <c r="AQ306" i="1"/>
  <c r="AP306" i="1"/>
  <c r="AO306" i="1"/>
  <c r="AQ305" i="1"/>
  <c r="AP305" i="1"/>
  <c r="AO305" i="1"/>
  <c r="AQ304" i="1"/>
  <c r="AP304" i="1"/>
  <c r="AO304" i="1"/>
  <c r="AQ303" i="1"/>
  <c r="AP303" i="1"/>
  <c r="AO303" i="1"/>
  <c r="AQ302" i="1"/>
  <c r="AP302" i="1"/>
  <c r="AO302" i="1"/>
  <c r="AQ301" i="1"/>
  <c r="AP301" i="1"/>
  <c r="AO301" i="1"/>
  <c r="AQ300" i="1"/>
  <c r="AP300" i="1"/>
  <c r="AO300" i="1"/>
  <c r="AQ299" i="1"/>
  <c r="AP299" i="1"/>
  <c r="AO299" i="1"/>
  <c r="AQ298" i="1"/>
  <c r="AP298" i="1"/>
  <c r="AO298" i="1"/>
  <c r="AQ297" i="1"/>
  <c r="AP297" i="1"/>
  <c r="AO297" i="1"/>
  <c r="AQ296" i="1"/>
  <c r="AP296" i="1"/>
  <c r="AO296" i="1"/>
  <c r="AQ295" i="1"/>
  <c r="AP295" i="1"/>
  <c r="AO295" i="1"/>
  <c r="AQ294" i="1"/>
  <c r="AP294" i="1"/>
  <c r="AO294" i="1"/>
  <c r="AQ293" i="1"/>
  <c r="AP293" i="1"/>
  <c r="AO293" i="1"/>
  <c r="AQ292" i="1"/>
  <c r="AP292" i="1"/>
  <c r="AO292" i="1"/>
  <c r="AQ291" i="1"/>
  <c r="AP291" i="1"/>
  <c r="AO291" i="1"/>
  <c r="AQ290" i="1"/>
  <c r="AP290" i="1"/>
  <c r="AO290" i="1"/>
  <c r="AQ289" i="1"/>
  <c r="AP289" i="1"/>
  <c r="AO289" i="1"/>
  <c r="AQ288" i="1"/>
  <c r="AP288" i="1"/>
  <c r="AO288" i="1"/>
  <c r="AQ287" i="1"/>
  <c r="AP287" i="1"/>
  <c r="AO287" i="1"/>
  <c r="AQ286" i="1"/>
  <c r="AP286" i="1"/>
  <c r="AO286" i="1"/>
  <c r="AQ285" i="1"/>
  <c r="AP285" i="1"/>
  <c r="AO285" i="1"/>
  <c r="AQ284" i="1"/>
  <c r="AP284" i="1"/>
  <c r="AO284" i="1"/>
  <c r="AQ283" i="1"/>
  <c r="AP283" i="1"/>
  <c r="AO283" i="1"/>
  <c r="AQ282" i="1"/>
  <c r="AP282" i="1"/>
  <c r="AO282" i="1"/>
  <c r="AQ281" i="1"/>
  <c r="AP281" i="1"/>
  <c r="AO281" i="1"/>
  <c r="AQ280" i="1"/>
  <c r="AP280" i="1"/>
  <c r="AO280" i="1"/>
  <c r="AQ279" i="1"/>
  <c r="AP279" i="1"/>
  <c r="AO279" i="1"/>
  <c r="AQ278" i="1"/>
  <c r="AP278" i="1"/>
  <c r="AO278" i="1"/>
  <c r="AQ277" i="1"/>
  <c r="AP277" i="1"/>
  <c r="AO277" i="1"/>
  <c r="AQ276" i="1"/>
  <c r="AP276" i="1"/>
  <c r="AO276" i="1"/>
  <c r="AQ275" i="1"/>
  <c r="AP275" i="1"/>
  <c r="AO275" i="1"/>
  <c r="AQ274" i="1"/>
  <c r="AP274" i="1"/>
  <c r="AO274" i="1"/>
  <c r="AQ273" i="1"/>
  <c r="AP273" i="1"/>
  <c r="AO273" i="1"/>
  <c r="AQ272" i="1"/>
  <c r="AP272" i="1"/>
  <c r="AO272" i="1"/>
  <c r="AQ271" i="1"/>
  <c r="AP271" i="1"/>
  <c r="AO271" i="1"/>
  <c r="AQ270" i="1"/>
  <c r="AP270" i="1"/>
  <c r="AO270" i="1"/>
  <c r="AQ269" i="1"/>
  <c r="AP269" i="1"/>
  <c r="AO269" i="1"/>
  <c r="AQ268" i="1"/>
  <c r="AP268" i="1"/>
  <c r="AO268" i="1"/>
  <c r="AQ267" i="1"/>
  <c r="AP267" i="1"/>
  <c r="AO267" i="1"/>
  <c r="AQ266" i="1"/>
  <c r="AP266" i="1"/>
  <c r="AO266" i="1"/>
  <c r="AQ265" i="1"/>
  <c r="AP265" i="1"/>
  <c r="AO265" i="1"/>
  <c r="AQ264" i="1"/>
  <c r="AP264" i="1"/>
  <c r="AO264" i="1"/>
  <c r="AQ263" i="1"/>
  <c r="AP263" i="1"/>
  <c r="AO263" i="1"/>
  <c r="AQ262" i="1"/>
  <c r="AP262" i="1"/>
  <c r="AO262" i="1"/>
  <c r="AQ261" i="1"/>
  <c r="AP261" i="1"/>
  <c r="AO261" i="1"/>
  <c r="AQ260" i="1"/>
  <c r="AP260" i="1"/>
  <c r="AO260" i="1"/>
  <c r="AQ259" i="1"/>
  <c r="AP259" i="1"/>
  <c r="AO259" i="1"/>
  <c r="AQ258" i="1"/>
  <c r="AP258" i="1"/>
  <c r="AO258" i="1"/>
  <c r="AQ257" i="1"/>
  <c r="AP257" i="1"/>
  <c r="AO257" i="1"/>
  <c r="AQ256" i="1"/>
  <c r="AP256" i="1"/>
  <c r="AO256" i="1"/>
  <c r="AQ255" i="1"/>
  <c r="AP255" i="1"/>
  <c r="AO255" i="1"/>
  <c r="AQ254" i="1"/>
  <c r="AP254" i="1"/>
  <c r="AO254" i="1"/>
  <c r="AQ253" i="1"/>
  <c r="AP253" i="1"/>
  <c r="AO253" i="1"/>
  <c r="AQ252" i="1"/>
  <c r="AP252" i="1"/>
  <c r="AO252" i="1"/>
  <c r="AQ251" i="1"/>
  <c r="AP251" i="1"/>
  <c r="AO251" i="1"/>
  <c r="AQ250" i="1"/>
  <c r="AP250" i="1"/>
  <c r="AO250" i="1"/>
  <c r="AQ249" i="1"/>
  <c r="AP249" i="1"/>
  <c r="AO249" i="1"/>
  <c r="AQ248" i="1"/>
  <c r="AP248" i="1"/>
  <c r="AO248" i="1"/>
  <c r="AQ247" i="1"/>
  <c r="AP247" i="1"/>
  <c r="AO247" i="1"/>
  <c r="AQ246" i="1"/>
  <c r="AP246" i="1"/>
  <c r="AO246" i="1"/>
  <c r="AQ245" i="1"/>
  <c r="AP245" i="1"/>
  <c r="AO245" i="1"/>
  <c r="AQ244" i="1"/>
  <c r="AP244" i="1"/>
  <c r="AO244" i="1"/>
  <c r="AQ243" i="1"/>
  <c r="AP243" i="1"/>
  <c r="AO243" i="1"/>
  <c r="AQ242" i="1"/>
  <c r="AP242" i="1"/>
  <c r="AO242" i="1"/>
  <c r="AQ241" i="1"/>
  <c r="AP241" i="1"/>
  <c r="AO241" i="1"/>
  <c r="AQ240" i="1"/>
  <c r="AP240" i="1"/>
  <c r="AO240" i="1"/>
  <c r="AQ239" i="1"/>
  <c r="AP239" i="1"/>
  <c r="AO239" i="1"/>
  <c r="AQ238" i="1"/>
  <c r="AP238" i="1"/>
  <c r="AO238" i="1"/>
  <c r="AQ237" i="1"/>
  <c r="AP237" i="1"/>
  <c r="AO237" i="1"/>
  <c r="AQ236" i="1"/>
  <c r="AP236" i="1"/>
  <c r="AO236" i="1"/>
  <c r="AQ235" i="1"/>
  <c r="AP235" i="1"/>
  <c r="AO235" i="1"/>
  <c r="AQ234" i="1"/>
  <c r="AP234" i="1"/>
  <c r="AO234" i="1"/>
  <c r="AQ233" i="1"/>
  <c r="AP233" i="1"/>
  <c r="AO233" i="1"/>
  <c r="AQ232" i="1"/>
  <c r="AP232" i="1"/>
  <c r="AO232" i="1"/>
  <c r="AQ231" i="1"/>
  <c r="AP231" i="1"/>
  <c r="AO231" i="1"/>
  <c r="AQ230" i="1"/>
  <c r="AP230" i="1"/>
  <c r="AO230" i="1"/>
  <c r="AQ229" i="1"/>
  <c r="AP229" i="1"/>
  <c r="AO229" i="1"/>
  <c r="AQ228" i="1"/>
  <c r="AP228" i="1"/>
  <c r="AO228" i="1"/>
  <c r="AQ227" i="1"/>
  <c r="AP227" i="1"/>
  <c r="AO227" i="1"/>
  <c r="AQ226" i="1"/>
  <c r="AP226" i="1"/>
  <c r="AO226" i="1"/>
  <c r="AQ225" i="1"/>
  <c r="AP225" i="1"/>
  <c r="AO225" i="1"/>
  <c r="AQ224" i="1"/>
  <c r="AP224" i="1"/>
  <c r="AO224" i="1"/>
  <c r="AQ223" i="1"/>
  <c r="AP223" i="1"/>
  <c r="AO223" i="1"/>
  <c r="AQ222" i="1"/>
  <c r="AP222" i="1"/>
  <c r="AO222" i="1"/>
  <c r="AQ221" i="1"/>
  <c r="AP221" i="1"/>
  <c r="AO221" i="1"/>
  <c r="AQ220" i="1"/>
  <c r="AP220" i="1"/>
  <c r="AO220" i="1"/>
  <c r="AQ219" i="1"/>
  <c r="AP219" i="1"/>
  <c r="AO219" i="1"/>
  <c r="AQ218" i="1"/>
  <c r="AP218" i="1"/>
  <c r="AO218" i="1"/>
  <c r="AQ217" i="1"/>
  <c r="AP217" i="1"/>
  <c r="AO217" i="1"/>
  <c r="AQ216" i="1"/>
  <c r="AP216" i="1"/>
  <c r="AO216" i="1"/>
  <c r="AQ215" i="1"/>
  <c r="AP215" i="1"/>
  <c r="AO215" i="1"/>
  <c r="AQ214" i="1"/>
  <c r="AP214" i="1"/>
  <c r="AO214" i="1"/>
  <c r="AQ213" i="1"/>
  <c r="AP213" i="1"/>
  <c r="AO213" i="1"/>
  <c r="AQ212" i="1"/>
  <c r="AP212" i="1"/>
  <c r="AO212" i="1"/>
  <c r="AQ211" i="1"/>
  <c r="AP211" i="1"/>
  <c r="AO211" i="1"/>
  <c r="AQ210" i="1"/>
  <c r="AP210" i="1"/>
  <c r="AO210" i="1"/>
  <c r="AQ209" i="1"/>
  <c r="AP209" i="1"/>
  <c r="AO209" i="1"/>
  <c r="AQ208" i="1"/>
  <c r="AP208" i="1"/>
  <c r="AO208" i="1"/>
  <c r="AQ207" i="1"/>
  <c r="AP207" i="1"/>
  <c r="AO207" i="1"/>
  <c r="AQ206" i="1"/>
  <c r="AP206" i="1"/>
  <c r="AO206" i="1"/>
  <c r="AQ205" i="1"/>
  <c r="AP205" i="1"/>
  <c r="AO205" i="1"/>
  <c r="AQ204" i="1"/>
  <c r="AP204" i="1"/>
  <c r="AO204" i="1"/>
  <c r="AQ203" i="1"/>
  <c r="AP203" i="1"/>
  <c r="AO203" i="1"/>
  <c r="AQ202" i="1"/>
  <c r="AP202" i="1"/>
  <c r="AO202" i="1"/>
  <c r="AQ201" i="1"/>
  <c r="AP201" i="1"/>
  <c r="AO201" i="1"/>
  <c r="AQ200" i="1"/>
  <c r="AP200" i="1"/>
  <c r="AO200" i="1"/>
  <c r="AQ199" i="1"/>
  <c r="AP199" i="1"/>
  <c r="AO199" i="1"/>
  <c r="AQ198" i="1"/>
  <c r="AP198" i="1"/>
  <c r="AO198" i="1"/>
  <c r="AQ197" i="1"/>
  <c r="AP197" i="1"/>
  <c r="AO197" i="1"/>
  <c r="AQ196" i="1"/>
  <c r="AP196" i="1"/>
  <c r="AO196" i="1"/>
  <c r="AQ195" i="1"/>
  <c r="AP195" i="1"/>
  <c r="AO195" i="1"/>
  <c r="AQ194" i="1"/>
  <c r="AP194" i="1"/>
  <c r="AO194" i="1"/>
  <c r="AQ193" i="1"/>
  <c r="AP193" i="1"/>
  <c r="AO193" i="1"/>
  <c r="AQ192" i="1"/>
  <c r="AP192" i="1"/>
  <c r="AO192" i="1"/>
  <c r="AQ191" i="1"/>
  <c r="AP191" i="1"/>
  <c r="AO191" i="1"/>
  <c r="AQ190" i="1"/>
  <c r="AP190" i="1"/>
  <c r="AO190" i="1"/>
  <c r="AQ189" i="1"/>
  <c r="AP189" i="1"/>
  <c r="AO189" i="1"/>
  <c r="AQ188" i="1"/>
  <c r="AP188" i="1"/>
  <c r="AO188" i="1"/>
  <c r="AQ187" i="1"/>
  <c r="AP187" i="1"/>
  <c r="AO187" i="1"/>
  <c r="AQ186" i="1"/>
  <c r="AP186" i="1"/>
  <c r="AO186" i="1"/>
  <c r="AQ185" i="1"/>
  <c r="AP185" i="1"/>
  <c r="AO185" i="1"/>
  <c r="AQ184" i="1"/>
  <c r="AP184" i="1"/>
  <c r="AO184" i="1"/>
  <c r="AQ183" i="1"/>
  <c r="AP183" i="1"/>
  <c r="AO183" i="1"/>
  <c r="AQ182" i="1"/>
  <c r="AP182" i="1"/>
  <c r="AO182" i="1"/>
  <c r="AQ181" i="1"/>
  <c r="AP181" i="1"/>
  <c r="AO181" i="1"/>
  <c r="AQ180" i="1"/>
  <c r="AP180" i="1"/>
  <c r="AO180" i="1"/>
  <c r="AQ179" i="1"/>
  <c r="AP179" i="1"/>
  <c r="AO179" i="1"/>
  <c r="AQ178" i="1"/>
  <c r="AP178" i="1"/>
  <c r="AO178" i="1"/>
  <c r="AQ177" i="1"/>
  <c r="AP177" i="1"/>
  <c r="AO177" i="1"/>
  <c r="AQ176" i="1"/>
  <c r="AP176" i="1"/>
  <c r="AO176" i="1"/>
  <c r="AQ175" i="1"/>
  <c r="AP175" i="1"/>
  <c r="AO175" i="1"/>
  <c r="AQ174" i="1"/>
  <c r="AP174" i="1"/>
  <c r="AO174" i="1"/>
  <c r="AQ173" i="1"/>
  <c r="AP173" i="1"/>
  <c r="AO173" i="1"/>
  <c r="AQ172" i="1"/>
  <c r="AP172" i="1"/>
  <c r="AO172" i="1"/>
  <c r="AQ171" i="1"/>
  <c r="AP171" i="1"/>
  <c r="AO171" i="1"/>
  <c r="AQ170" i="1"/>
  <c r="AP170" i="1"/>
  <c r="AO170" i="1"/>
  <c r="AQ169" i="1"/>
  <c r="AP169" i="1"/>
  <c r="AO169" i="1"/>
  <c r="AQ168" i="1"/>
  <c r="AP168" i="1"/>
  <c r="AO168" i="1"/>
  <c r="AQ167" i="1"/>
  <c r="AP167" i="1"/>
  <c r="AO167" i="1"/>
  <c r="AQ166" i="1"/>
  <c r="AP166" i="1"/>
  <c r="AO166" i="1"/>
  <c r="AQ165" i="1"/>
  <c r="AP165" i="1"/>
  <c r="AO165" i="1"/>
  <c r="AQ164" i="1"/>
  <c r="AP164" i="1"/>
  <c r="AO164" i="1"/>
  <c r="AQ163" i="1"/>
  <c r="AP163" i="1"/>
  <c r="AO163" i="1"/>
  <c r="AQ162" i="1"/>
  <c r="AP162" i="1"/>
  <c r="AO162" i="1"/>
  <c r="AQ161" i="1"/>
  <c r="AP161" i="1"/>
  <c r="AO161" i="1"/>
  <c r="AQ160" i="1"/>
  <c r="AP160" i="1"/>
  <c r="AO160" i="1"/>
  <c r="AQ159" i="1"/>
  <c r="AP159" i="1"/>
  <c r="AO159" i="1"/>
  <c r="AQ158" i="1"/>
  <c r="AP158" i="1"/>
  <c r="AO158" i="1"/>
  <c r="AQ157" i="1"/>
  <c r="AP157" i="1"/>
  <c r="AO157" i="1"/>
  <c r="AQ156" i="1"/>
  <c r="AP156" i="1"/>
  <c r="AO156" i="1"/>
  <c r="AQ155" i="1"/>
  <c r="AP155" i="1"/>
  <c r="AO155" i="1"/>
  <c r="AQ154" i="1"/>
  <c r="AP154" i="1"/>
  <c r="AO154" i="1"/>
  <c r="AQ153" i="1"/>
  <c r="AP153" i="1"/>
  <c r="AO153" i="1"/>
  <c r="AQ152" i="1"/>
  <c r="AP152" i="1"/>
  <c r="AO152" i="1"/>
  <c r="AQ151" i="1"/>
  <c r="AP151" i="1"/>
  <c r="AO151" i="1"/>
  <c r="AQ150" i="1"/>
  <c r="AP150" i="1"/>
  <c r="AO150" i="1"/>
  <c r="AQ149" i="1"/>
  <c r="AP149" i="1"/>
  <c r="AO149" i="1"/>
  <c r="AQ148" i="1"/>
  <c r="AP148" i="1"/>
  <c r="AO148" i="1"/>
  <c r="AQ147" i="1"/>
  <c r="AP147" i="1"/>
  <c r="AO147" i="1"/>
  <c r="AQ146" i="1"/>
  <c r="AP146" i="1"/>
  <c r="AO146" i="1"/>
  <c r="AQ145" i="1"/>
  <c r="AP145" i="1"/>
  <c r="AO145" i="1"/>
  <c r="AQ144" i="1"/>
  <c r="AP144" i="1"/>
  <c r="AO144" i="1"/>
  <c r="AQ143" i="1"/>
  <c r="AP143" i="1"/>
  <c r="AO143" i="1"/>
  <c r="AQ142" i="1"/>
  <c r="AP142" i="1"/>
  <c r="AO142" i="1"/>
  <c r="AQ141" i="1"/>
  <c r="AP141" i="1"/>
  <c r="AO141" i="1"/>
  <c r="AQ140" i="1"/>
  <c r="AP140" i="1"/>
  <c r="AO140" i="1"/>
  <c r="AQ139" i="1"/>
  <c r="AP139" i="1"/>
  <c r="AO139" i="1"/>
  <c r="AQ138" i="1"/>
  <c r="AP138" i="1"/>
  <c r="AO138" i="1"/>
  <c r="AQ137" i="1"/>
  <c r="AP137" i="1"/>
  <c r="AO137" i="1"/>
  <c r="AQ136" i="1"/>
  <c r="AP136" i="1"/>
  <c r="AO136" i="1"/>
  <c r="AQ135" i="1"/>
  <c r="AP135" i="1"/>
  <c r="AO135" i="1"/>
  <c r="AQ134" i="1"/>
  <c r="AP134" i="1"/>
  <c r="AO134" i="1"/>
  <c r="AQ133" i="1"/>
  <c r="AP133" i="1"/>
  <c r="AO133" i="1"/>
  <c r="AQ132" i="1"/>
  <c r="AP132" i="1"/>
  <c r="AO132" i="1"/>
  <c r="AQ131" i="1"/>
  <c r="AP131" i="1"/>
  <c r="AO131" i="1"/>
  <c r="AQ130" i="1"/>
  <c r="AP130" i="1"/>
  <c r="AO130" i="1"/>
  <c r="AQ129" i="1"/>
  <c r="AP129" i="1"/>
  <c r="AO129" i="1"/>
  <c r="AQ128" i="1"/>
  <c r="AP128" i="1"/>
  <c r="AO128" i="1"/>
  <c r="AQ127" i="1"/>
  <c r="AP127" i="1"/>
  <c r="AO127" i="1"/>
  <c r="AQ126" i="1"/>
  <c r="AP126" i="1"/>
  <c r="AO126" i="1"/>
  <c r="AQ125" i="1"/>
  <c r="AP125" i="1"/>
  <c r="AO125" i="1"/>
  <c r="AQ124" i="1"/>
  <c r="AP124" i="1"/>
  <c r="AO124" i="1"/>
  <c r="AQ123" i="1"/>
  <c r="AP123" i="1"/>
  <c r="AO123" i="1"/>
  <c r="AQ122" i="1"/>
  <c r="AP122" i="1"/>
  <c r="AO122" i="1"/>
  <c r="AQ121" i="1"/>
  <c r="AP121" i="1"/>
  <c r="AO121" i="1"/>
  <c r="AQ120" i="1"/>
  <c r="AP120" i="1"/>
  <c r="AO120" i="1"/>
  <c r="AQ119" i="1"/>
  <c r="AP119" i="1"/>
  <c r="AO119" i="1"/>
  <c r="AQ118" i="1"/>
  <c r="AP118" i="1"/>
  <c r="AO118" i="1"/>
  <c r="AQ117" i="1"/>
  <c r="AP117" i="1"/>
  <c r="AO117" i="1"/>
  <c r="AQ116" i="1"/>
  <c r="AP116" i="1"/>
  <c r="AO116" i="1"/>
  <c r="AQ115" i="1"/>
  <c r="AP115" i="1"/>
  <c r="AO115" i="1"/>
  <c r="AQ114" i="1"/>
  <c r="AP114" i="1"/>
  <c r="AO114" i="1"/>
  <c r="AQ113" i="1"/>
  <c r="AP113" i="1"/>
  <c r="AO113" i="1"/>
  <c r="AQ112" i="1"/>
  <c r="AP112" i="1"/>
  <c r="AO112" i="1"/>
  <c r="AQ111" i="1"/>
  <c r="AP111" i="1"/>
  <c r="AO111" i="1"/>
  <c r="AQ110" i="1"/>
  <c r="AP110" i="1"/>
  <c r="AO110" i="1"/>
  <c r="AQ109" i="1"/>
  <c r="AP109" i="1"/>
  <c r="AO109" i="1"/>
  <c r="AQ108" i="1"/>
  <c r="AP108" i="1"/>
  <c r="AO108" i="1"/>
  <c r="AQ107" i="1"/>
  <c r="AP107" i="1"/>
  <c r="AO107" i="1"/>
  <c r="AQ106" i="1"/>
  <c r="AP106" i="1"/>
  <c r="AO106" i="1"/>
  <c r="AQ105" i="1"/>
  <c r="AP105" i="1"/>
  <c r="AO105" i="1"/>
  <c r="AQ104" i="1"/>
  <c r="AP104" i="1"/>
  <c r="AO104" i="1"/>
  <c r="AQ103" i="1"/>
  <c r="AP103" i="1"/>
  <c r="AO103" i="1"/>
  <c r="AQ102" i="1"/>
  <c r="AP102" i="1"/>
  <c r="AO102" i="1"/>
  <c r="AQ101" i="1"/>
  <c r="AP101" i="1"/>
  <c r="AO101" i="1"/>
  <c r="AQ100" i="1"/>
  <c r="AP100" i="1"/>
  <c r="AO100" i="1"/>
  <c r="AQ99" i="1"/>
  <c r="AP99" i="1"/>
  <c r="AO99" i="1"/>
  <c r="AQ98" i="1"/>
  <c r="AP98" i="1"/>
  <c r="AO98" i="1"/>
  <c r="AQ97" i="1"/>
  <c r="AP97" i="1"/>
  <c r="AO97" i="1"/>
  <c r="AQ96" i="1"/>
  <c r="AP96" i="1"/>
  <c r="AO96" i="1"/>
  <c r="AQ95" i="1"/>
  <c r="AP95" i="1"/>
  <c r="AO95" i="1"/>
  <c r="AQ94" i="1"/>
  <c r="AP94" i="1"/>
  <c r="AO94" i="1"/>
  <c r="AQ93" i="1"/>
  <c r="AP93" i="1"/>
  <c r="AO93" i="1"/>
  <c r="AQ92" i="1"/>
  <c r="AP92" i="1"/>
  <c r="AO92" i="1"/>
  <c r="AQ91" i="1"/>
  <c r="AP91" i="1"/>
  <c r="AO91" i="1"/>
  <c r="AQ90" i="1"/>
  <c r="AP90" i="1"/>
  <c r="AO90" i="1"/>
  <c r="AQ89" i="1"/>
  <c r="AP89" i="1"/>
  <c r="AO89" i="1"/>
  <c r="AQ88" i="1"/>
  <c r="AP88" i="1"/>
  <c r="AO88" i="1"/>
  <c r="AQ87" i="1"/>
  <c r="AP87" i="1"/>
  <c r="AO87" i="1"/>
  <c r="AQ86" i="1"/>
  <c r="AP86" i="1"/>
  <c r="AO86" i="1"/>
  <c r="AQ85" i="1"/>
  <c r="AP85" i="1"/>
  <c r="AO85" i="1"/>
  <c r="AQ84" i="1"/>
  <c r="AP84" i="1"/>
  <c r="AO84" i="1"/>
  <c r="AQ83" i="1"/>
  <c r="AP83" i="1"/>
  <c r="AO83" i="1"/>
  <c r="AQ82" i="1"/>
  <c r="AP82" i="1"/>
  <c r="AO82" i="1"/>
  <c r="AQ81" i="1"/>
  <c r="AP81" i="1"/>
  <c r="AO81" i="1"/>
  <c r="AQ80" i="1"/>
  <c r="AP80" i="1"/>
  <c r="AO80" i="1"/>
  <c r="AQ79" i="1"/>
  <c r="AP79" i="1"/>
  <c r="AO79" i="1"/>
  <c r="AQ78" i="1"/>
  <c r="AP78" i="1"/>
  <c r="AO78" i="1"/>
  <c r="AQ77" i="1"/>
  <c r="AP77" i="1"/>
  <c r="AO77" i="1"/>
  <c r="AQ76" i="1"/>
  <c r="AP76" i="1"/>
  <c r="AO76" i="1"/>
  <c r="AQ75" i="1"/>
  <c r="AP75" i="1"/>
  <c r="AO75" i="1"/>
  <c r="AQ74" i="1"/>
  <c r="AP74" i="1"/>
  <c r="AO74" i="1"/>
  <c r="AQ73" i="1"/>
  <c r="AP73" i="1"/>
  <c r="AO73" i="1"/>
  <c r="AQ72" i="1"/>
  <c r="AP72" i="1"/>
  <c r="AO72" i="1"/>
  <c r="AQ71" i="1"/>
  <c r="AP71" i="1"/>
  <c r="AO71" i="1"/>
  <c r="AQ70" i="1"/>
  <c r="AP70" i="1"/>
  <c r="AO70" i="1"/>
  <c r="AQ69" i="1"/>
  <c r="AP69" i="1"/>
  <c r="AO69" i="1"/>
  <c r="AQ68" i="1"/>
  <c r="AP68" i="1"/>
  <c r="AO68" i="1"/>
  <c r="AQ67" i="1"/>
  <c r="AP67" i="1"/>
  <c r="AO67" i="1"/>
  <c r="AQ66" i="1"/>
  <c r="AP66" i="1"/>
  <c r="AO66" i="1"/>
  <c r="AQ65" i="1"/>
  <c r="AP65" i="1"/>
  <c r="AO65" i="1"/>
  <c r="AQ64" i="1"/>
  <c r="AP64" i="1"/>
  <c r="AO64" i="1"/>
  <c r="AQ63" i="1"/>
  <c r="AP63" i="1"/>
  <c r="AO63" i="1"/>
  <c r="AQ62" i="1"/>
  <c r="AP62" i="1"/>
  <c r="AO62" i="1"/>
  <c r="AQ61" i="1"/>
  <c r="AP61" i="1"/>
  <c r="AO61" i="1"/>
  <c r="AQ60" i="1"/>
  <c r="AP60" i="1"/>
  <c r="AO60" i="1"/>
  <c r="AQ59" i="1"/>
  <c r="AP59" i="1"/>
  <c r="AO59" i="1"/>
  <c r="AQ58" i="1"/>
  <c r="AP58" i="1"/>
  <c r="AO58" i="1"/>
  <c r="AQ57" i="1"/>
  <c r="AP57" i="1"/>
  <c r="AO57" i="1"/>
  <c r="AQ56" i="1"/>
  <c r="AP56" i="1"/>
  <c r="AO56" i="1"/>
  <c r="AQ55" i="1"/>
  <c r="AP55" i="1"/>
  <c r="AO55" i="1"/>
  <c r="AQ54" i="1"/>
  <c r="AP54" i="1"/>
  <c r="AO54" i="1"/>
  <c r="AQ53" i="1"/>
  <c r="AP53" i="1"/>
  <c r="AO53" i="1"/>
  <c r="AQ52" i="1"/>
  <c r="AP52" i="1"/>
  <c r="AO52" i="1"/>
  <c r="AQ51" i="1"/>
  <c r="AP51" i="1"/>
  <c r="AO51" i="1"/>
  <c r="AQ50" i="1"/>
  <c r="AP50" i="1"/>
  <c r="AO50" i="1"/>
  <c r="AQ49" i="1"/>
  <c r="AP49" i="1"/>
  <c r="AO49" i="1"/>
  <c r="AQ48" i="1"/>
  <c r="AP48" i="1"/>
  <c r="AO48" i="1"/>
  <c r="AQ47" i="1"/>
  <c r="AP47" i="1"/>
  <c r="AO47" i="1"/>
  <c r="AQ46" i="1"/>
  <c r="AP46" i="1"/>
  <c r="AO46" i="1"/>
  <c r="AQ45" i="1"/>
  <c r="AP45" i="1"/>
  <c r="AO45" i="1"/>
  <c r="AQ44" i="1"/>
  <c r="AP44" i="1"/>
  <c r="AO44" i="1"/>
  <c r="AQ43" i="1"/>
  <c r="AP43" i="1"/>
  <c r="AO43" i="1"/>
  <c r="AQ42" i="1"/>
  <c r="AP42" i="1"/>
  <c r="AO42" i="1"/>
  <c r="AQ41" i="1"/>
  <c r="AP41" i="1"/>
  <c r="AO41" i="1"/>
  <c r="AQ40" i="1"/>
  <c r="AP40" i="1"/>
  <c r="AO40" i="1"/>
  <c r="AQ39" i="1"/>
  <c r="AP39" i="1"/>
  <c r="AO39" i="1"/>
  <c r="AQ38" i="1"/>
  <c r="AP38" i="1"/>
  <c r="AO38" i="1"/>
  <c r="AQ37" i="1"/>
  <c r="AP37" i="1"/>
  <c r="AO37" i="1"/>
  <c r="AQ36" i="1"/>
  <c r="AP36" i="1"/>
  <c r="AO36" i="1"/>
  <c r="AQ35" i="1"/>
  <c r="AP35" i="1"/>
  <c r="AO35" i="1"/>
  <c r="AQ34" i="1"/>
  <c r="AP34" i="1"/>
  <c r="AO34" i="1"/>
  <c r="AQ33" i="1"/>
  <c r="AP33" i="1"/>
  <c r="AO33" i="1"/>
  <c r="AQ32" i="1"/>
  <c r="AP32" i="1"/>
  <c r="AO32" i="1"/>
  <c r="AQ31" i="1"/>
  <c r="AP31" i="1"/>
  <c r="AO31" i="1"/>
  <c r="AQ30" i="1"/>
  <c r="AP30" i="1"/>
  <c r="AO30" i="1"/>
  <c r="AQ29" i="1"/>
  <c r="AP29" i="1"/>
  <c r="AO29" i="1"/>
  <c r="AQ28" i="1"/>
  <c r="AP28" i="1"/>
  <c r="AO28" i="1"/>
  <c r="AQ27" i="1"/>
  <c r="AP27" i="1"/>
  <c r="AO27" i="1"/>
  <c r="AQ26" i="1"/>
  <c r="AP26" i="1"/>
  <c r="AO26" i="1"/>
  <c r="AQ25" i="1"/>
  <c r="AP25" i="1"/>
  <c r="AO25" i="1"/>
  <c r="AQ24" i="1"/>
  <c r="AP24" i="1"/>
  <c r="AO24" i="1"/>
  <c r="AQ23" i="1"/>
  <c r="AP23" i="1"/>
  <c r="AO23" i="1"/>
  <c r="AQ22" i="1"/>
  <c r="AP22" i="1"/>
  <c r="AO22" i="1"/>
  <c r="AQ21" i="1"/>
  <c r="AP21" i="1"/>
  <c r="AO21" i="1"/>
  <c r="AQ20" i="1"/>
  <c r="AP20" i="1"/>
  <c r="AO20" i="1"/>
  <c r="AQ19" i="1"/>
  <c r="AP19" i="1"/>
  <c r="AO19" i="1"/>
  <c r="AS324" i="1" l="1"/>
  <c r="AG508" i="1" l="1"/>
  <c r="AK15" i="1"/>
  <c r="P336" i="1"/>
  <c r="P346" i="1"/>
  <c r="A517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61" i="1"/>
  <c r="R462" i="1"/>
  <c r="R463" i="1"/>
  <c r="R464" i="1"/>
  <c r="R467" i="1"/>
  <c r="R468" i="1"/>
  <c r="R469" i="1"/>
  <c r="R470" i="1"/>
  <c r="R471" i="1"/>
  <c r="R472" i="1"/>
  <c r="R473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43" i="1"/>
  <c r="R544" i="1"/>
  <c r="R545" i="1"/>
  <c r="R546" i="1"/>
  <c r="R550" i="1"/>
  <c r="R551" i="1"/>
  <c r="R552" i="1"/>
  <c r="R553" i="1"/>
  <c r="R554" i="1"/>
  <c r="R555" i="1"/>
  <c r="R556" i="1"/>
  <c r="R557" i="1"/>
  <c r="R558" i="1"/>
  <c r="R559" i="1"/>
  <c r="R560" i="1"/>
  <c r="R562" i="1"/>
  <c r="R563" i="1"/>
  <c r="R564" i="1"/>
  <c r="R565" i="1"/>
  <c r="R566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1" i="1"/>
  <c r="R584" i="1"/>
  <c r="R590" i="1"/>
  <c r="R591" i="1"/>
  <c r="R592" i="1"/>
  <c r="R593" i="1"/>
  <c r="R594" i="1"/>
  <c r="R595" i="1"/>
  <c r="R603" i="1"/>
  <c r="R604" i="1"/>
  <c r="R605" i="1"/>
  <c r="R606" i="1"/>
  <c r="R607" i="1"/>
  <c r="R608" i="1"/>
  <c r="R609" i="1"/>
  <c r="R611" i="1"/>
  <c r="R612" i="1"/>
  <c r="R613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55" i="1"/>
  <c r="AL554" i="1"/>
  <c r="AL553" i="1"/>
  <c r="AL552" i="1"/>
  <c r="AL551" i="1"/>
  <c r="AL550" i="1"/>
  <c r="AL549" i="1"/>
  <c r="AL548" i="1"/>
  <c r="AL547" i="1"/>
  <c r="AL546" i="1"/>
  <c r="P286" i="1"/>
  <c r="P234" i="1"/>
  <c r="P218" i="1"/>
  <c r="P349" i="1"/>
  <c r="Q349" i="1" s="1"/>
  <c r="BX279" i="1"/>
  <c r="X597" i="1"/>
  <c r="W597" i="1" s="1"/>
  <c r="X596" i="1"/>
  <c r="W596" i="1" s="1"/>
  <c r="AK17" i="1"/>
  <c r="AI208" i="1" s="1"/>
  <c r="AI427" i="1"/>
  <c r="P348" i="1"/>
  <c r="P343" i="1"/>
  <c r="P337" i="1"/>
  <c r="P330" i="1"/>
  <c r="P327" i="1"/>
  <c r="P267" i="1"/>
  <c r="Q267" i="1" s="1"/>
  <c r="P238" i="1"/>
  <c r="P236" i="1"/>
  <c r="P235" i="1"/>
  <c r="P232" i="1"/>
  <c r="P231" i="1"/>
  <c r="P205" i="1"/>
  <c r="P196" i="1"/>
  <c r="Q196" i="1" s="1"/>
  <c r="P135" i="1"/>
  <c r="Q135" i="1" s="1"/>
  <c r="O360" i="1"/>
  <c r="AB629" i="1"/>
  <c r="AB630" i="1"/>
  <c r="AF631" i="1"/>
  <c r="AB637" i="1"/>
  <c r="AF636" i="1" s="1"/>
  <c r="S629" i="1"/>
  <c r="S631" i="1"/>
  <c r="S632" i="1"/>
  <c r="S633" i="1"/>
  <c r="S634" i="1"/>
  <c r="S635" i="1"/>
  <c r="S637" i="1"/>
  <c r="S638" i="1"/>
  <c r="S639" i="1"/>
  <c r="S640" i="1"/>
  <c r="S641" i="1"/>
  <c r="X629" i="1"/>
  <c r="W629" i="1" s="1"/>
  <c r="X630" i="1"/>
  <c r="W630" i="1" s="1"/>
  <c r="X631" i="1"/>
  <c r="W631" i="1" s="1"/>
  <c r="X632" i="1"/>
  <c r="W632" i="1" s="1"/>
  <c r="X633" i="1"/>
  <c r="W633" i="1" s="1"/>
  <c r="X634" i="1"/>
  <c r="W634" i="1" s="1"/>
  <c r="X635" i="1"/>
  <c r="W635" i="1" s="1"/>
  <c r="X637" i="1"/>
  <c r="W637" i="1" s="1"/>
  <c r="X638" i="1"/>
  <c r="W638" i="1" s="1"/>
  <c r="X639" i="1"/>
  <c r="W639" i="1" s="1"/>
  <c r="X640" i="1"/>
  <c r="W640" i="1" s="1"/>
  <c r="X641" i="1"/>
  <c r="W641" i="1" s="1"/>
  <c r="Q591" i="1"/>
  <c r="S591" i="1"/>
  <c r="Q592" i="1"/>
  <c r="S592" i="1"/>
  <c r="AS429" i="1"/>
  <c r="CI429" i="1" s="1"/>
  <c r="AS428" i="1"/>
  <c r="CI428" i="1" s="1"/>
  <c r="AS427" i="1"/>
  <c r="CI427" i="1" s="1"/>
  <c r="AS426" i="1"/>
  <c r="CI426" i="1" s="1"/>
  <c r="AS425" i="1"/>
  <c r="CI425" i="1" s="1"/>
  <c r="AS424" i="1"/>
  <c r="CI424" i="1" s="1"/>
  <c r="AS423" i="1"/>
  <c r="CI423" i="1" s="1"/>
  <c r="AS422" i="1"/>
  <c r="CI422" i="1" s="1"/>
  <c r="AS421" i="1"/>
  <c r="CI421" i="1" s="1"/>
  <c r="AS420" i="1"/>
  <c r="CI420" i="1" s="1"/>
  <c r="AS419" i="1"/>
  <c r="CI419" i="1" s="1"/>
  <c r="AS418" i="1"/>
  <c r="CI418" i="1" s="1"/>
  <c r="AS417" i="1"/>
  <c r="CI417" i="1" s="1"/>
  <c r="AS416" i="1"/>
  <c r="CI416" i="1" s="1"/>
  <c r="AS415" i="1"/>
  <c r="CI415" i="1" s="1"/>
  <c r="AS414" i="1"/>
  <c r="CI414" i="1" s="1"/>
  <c r="AS413" i="1"/>
  <c r="CI413" i="1" s="1"/>
  <c r="AS412" i="1"/>
  <c r="CI412" i="1" s="1"/>
  <c r="AS411" i="1"/>
  <c r="CI411" i="1" s="1"/>
  <c r="AS410" i="1"/>
  <c r="CI410" i="1" s="1"/>
  <c r="AS409" i="1"/>
  <c r="CI409" i="1" s="1"/>
  <c r="AS408" i="1"/>
  <c r="CI408" i="1" s="1"/>
  <c r="AS407" i="1"/>
  <c r="CI407" i="1" s="1"/>
  <c r="AS406" i="1"/>
  <c r="CI406" i="1" s="1"/>
  <c r="AS405" i="1"/>
  <c r="CI405" i="1" s="1"/>
  <c r="AS404" i="1"/>
  <c r="CI404" i="1" s="1"/>
  <c r="AS403" i="1"/>
  <c r="CI403" i="1" s="1"/>
  <c r="AS402" i="1"/>
  <c r="CI402" i="1" s="1"/>
  <c r="AS401" i="1"/>
  <c r="CI401" i="1" s="1"/>
  <c r="AS400" i="1"/>
  <c r="CI400" i="1" s="1"/>
  <c r="AS399" i="1"/>
  <c r="CI399" i="1" s="1"/>
  <c r="AS398" i="1"/>
  <c r="CI398" i="1" s="1"/>
  <c r="AS397" i="1"/>
  <c r="CI397" i="1" s="1"/>
  <c r="AS396" i="1"/>
  <c r="CI396" i="1" s="1"/>
  <c r="AS395" i="1"/>
  <c r="CI395" i="1" s="1"/>
  <c r="AS394" i="1"/>
  <c r="CI394" i="1" s="1"/>
  <c r="AS393" i="1"/>
  <c r="CI393" i="1" s="1"/>
  <c r="AS392" i="1"/>
  <c r="CI392" i="1" s="1"/>
  <c r="AS391" i="1"/>
  <c r="CI391" i="1" s="1"/>
  <c r="AS390" i="1"/>
  <c r="CI390" i="1" s="1"/>
  <c r="AS389" i="1"/>
  <c r="CI389" i="1" s="1"/>
  <c r="AS388" i="1"/>
  <c r="CI388" i="1" s="1"/>
  <c r="AS387" i="1"/>
  <c r="CI387" i="1" s="1"/>
  <c r="AS386" i="1"/>
  <c r="CI386" i="1" s="1"/>
  <c r="AS385" i="1"/>
  <c r="CI385" i="1" s="1"/>
  <c r="AS384" i="1"/>
  <c r="CI384" i="1" s="1"/>
  <c r="AS383" i="1"/>
  <c r="CI383" i="1" s="1"/>
  <c r="AS382" i="1"/>
  <c r="CI382" i="1" s="1"/>
  <c r="AS381" i="1"/>
  <c r="CI381" i="1" s="1"/>
  <c r="AS380" i="1"/>
  <c r="CI380" i="1" s="1"/>
  <c r="AS379" i="1"/>
  <c r="CI379" i="1" s="1"/>
  <c r="AS378" i="1"/>
  <c r="CI378" i="1" s="1"/>
  <c r="AS377" i="1"/>
  <c r="CI377" i="1" s="1"/>
  <c r="AS376" i="1"/>
  <c r="CI376" i="1" s="1"/>
  <c r="AS375" i="1"/>
  <c r="CI375" i="1" s="1"/>
  <c r="AS374" i="1"/>
  <c r="CI374" i="1" s="1"/>
  <c r="AS373" i="1"/>
  <c r="CI373" i="1" s="1"/>
  <c r="AS372" i="1"/>
  <c r="CI372" i="1" s="1"/>
  <c r="AS371" i="1"/>
  <c r="CI371" i="1" s="1"/>
  <c r="AS370" i="1"/>
  <c r="CI370" i="1" s="1"/>
  <c r="AS369" i="1"/>
  <c r="CI369" i="1" s="1"/>
  <c r="AS368" i="1"/>
  <c r="CI368" i="1" s="1"/>
  <c r="AS367" i="1"/>
  <c r="CI367" i="1" s="1"/>
  <c r="AS366" i="1"/>
  <c r="CI366" i="1" s="1"/>
  <c r="AS365" i="1"/>
  <c r="CI365" i="1" s="1"/>
  <c r="AS364" i="1"/>
  <c r="CI364" i="1" s="1"/>
  <c r="AS363" i="1"/>
  <c r="CI363" i="1" s="1"/>
  <c r="AS362" i="1"/>
  <c r="CI362" i="1" s="1"/>
  <c r="AS361" i="1"/>
  <c r="CI361" i="1" s="1"/>
  <c r="AS360" i="1"/>
  <c r="CI360" i="1" s="1"/>
  <c r="AS359" i="1"/>
  <c r="CI359" i="1" s="1"/>
  <c r="AS358" i="1"/>
  <c r="CI358" i="1" s="1"/>
  <c r="AS357" i="1"/>
  <c r="CI357" i="1" s="1"/>
  <c r="AS356" i="1"/>
  <c r="CI356" i="1" s="1"/>
  <c r="AS355" i="1"/>
  <c r="CI355" i="1" s="1"/>
  <c r="AS354" i="1"/>
  <c r="CI354" i="1" s="1"/>
  <c r="AS353" i="1"/>
  <c r="CI353" i="1" s="1"/>
  <c r="AS352" i="1"/>
  <c r="CI352" i="1" s="1"/>
  <c r="AS351" i="1"/>
  <c r="CI351" i="1" s="1"/>
  <c r="AS350" i="1"/>
  <c r="CI350" i="1" s="1"/>
  <c r="AS349" i="1"/>
  <c r="CI349" i="1" s="1"/>
  <c r="AS348" i="1"/>
  <c r="CI348" i="1" s="1"/>
  <c r="AS347" i="1"/>
  <c r="CI347" i="1" s="1"/>
  <c r="AS346" i="1"/>
  <c r="CI346" i="1" s="1"/>
  <c r="AS345" i="1"/>
  <c r="CI345" i="1" s="1"/>
  <c r="AS344" i="1"/>
  <c r="CI344" i="1" s="1"/>
  <c r="AS343" i="1"/>
  <c r="CI343" i="1" s="1"/>
  <c r="AS342" i="1"/>
  <c r="CI342" i="1" s="1"/>
  <c r="AS341" i="1"/>
  <c r="CI341" i="1" s="1"/>
  <c r="AS340" i="1"/>
  <c r="CI340" i="1" s="1"/>
  <c r="AS339" i="1"/>
  <c r="CI339" i="1" s="1"/>
  <c r="AS338" i="1"/>
  <c r="CI338" i="1" s="1"/>
  <c r="AS337" i="1"/>
  <c r="CI337" i="1" s="1"/>
  <c r="AS336" i="1"/>
  <c r="CI336" i="1" s="1"/>
  <c r="AS335" i="1"/>
  <c r="CI335" i="1" s="1"/>
  <c r="AS334" i="1"/>
  <c r="CI334" i="1" s="1"/>
  <c r="AS333" i="1"/>
  <c r="CI333" i="1" s="1"/>
  <c r="AS332" i="1"/>
  <c r="CI332" i="1" s="1"/>
  <c r="AS331" i="1"/>
  <c r="CI331" i="1" s="1"/>
  <c r="AS330" i="1"/>
  <c r="CI330" i="1" s="1"/>
  <c r="AS329" i="1"/>
  <c r="CI329" i="1" s="1"/>
  <c r="AS328" i="1"/>
  <c r="CI328" i="1" s="1"/>
  <c r="AS327" i="1"/>
  <c r="CI327" i="1" s="1"/>
  <c r="AS326" i="1"/>
  <c r="CI326" i="1" s="1"/>
  <c r="AS325" i="1"/>
  <c r="CI325" i="1" s="1"/>
  <c r="CI324" i="1"/>
  <c r="AS323" i="1"/>
  <c r="CI323" i="1" s="1"/>
  <c r="AS322" i="1"/>
  <c r="CI322" i="1" s="1"/>
  <c r="AS321" i="1"/>
  <c r="CI321" i="1" s="1"/>
  <c r="AS320" i="1"/>
  <c r="CI320" i="1" s="1"/>
  <c r="AS319" i="1"/>
  <c r="CI319" i="1" s="1"/>
  <c r="AS318" i="1"/>
  <c r="CI318" i="1" s="1"/>
  <c r="AS317" i="1"/>
  <c r="CI317" i="1" s="1"/>
  <c r="AS316" i="1"/>
  <c r="CI316" i="1" s="1"/>
  <c r="AS315" i="1"/>
  <c r="CI315" i="1" s="1"/>
  <c r="AS314" i="1"/>
  <c r="CI314" i="1" s="1"/>
  <c r="AS313" i="1"/>
  <c r="CI313" i="1" s="1"/>
  <c r="AS312" i="1"/>
  <c r="CI312" i="1" s="1"/>
  <c r="AS311" i="1"/>
  <c r="CI311" i="1" s="1"/>
  <c r="AS310" i="1"/>
  <c r="CI310" i="1" s="1"/>
  <c r="AS309" i="1"/>
  <c r="CI309" i="1" s="1"/>
  <c r="AS308" i="1"/>
  <c r="CI308" i="1" s="1"/>
  <c r="AS307" i="1"/>
  <c r="CI307" i="1" s="1"/>
  <c r="AS306" i="1"/>
  <c r="CI306" i="1" s="1"/>
  <c r="AS305" i="1"/>
  <c r="CI305" i="1" s="1"/>
  <c r="AS304" i="1"/>
  <c r="CI304" i="1" s="1"/>
  <c r="AS303" i="1"/>
  <c r="CI303" i="1" s="1"/>
  <c r="AS302" i="1"/>
  <c r="CI302" i="1" s="1"/>
  <c r="AS301" i="1"/>
  <c r="CI301" i="1" s="1"/>
  <c r="AS300" i="1"/>
  <c r="CI300" i="1" s="1"/>
  <c r="AS299" i="1"/>
  <c r="CI299" i="1" s="1"/>
  <c r="AS298" i="1"/>
  <c r="CI298" i="1" s="1"/>
  <c r="AS297" i="1"/>
  <c r="CI297" i="1" s="1"/>
  <c r="AS296" i="1"/>
  <c r="CI296" i="1" s="1"/>
  <c r="AS295" i="1"/>
  <c r="CI295" i="1" s="1"/>
  <c r="AS294" i="1"/>
  <c r="CI294" i="1" s="1"/>
  <c r="AS293" i="1"/>
  <c r="CI293" i="1" s="1"/>
  <c r="AS292" i="1"/>
  <c r="CI292" i="1" s="1"/>
  <c r="AS291" i="1"/>
  <c r="CI291" i="1" s="1"/>
  <c r="AS290" i="1"/>
  <c r="CI290" i="1" s="1"/>
  <c r="AS289" i="1"/>
  <c r="CI289" i="1" s="1"/>
  <c r="AS288" i="1"/>
  <c r="CI288" i="1" s="1"/>
  <c r="AS287" i="1"/>
  <c r="CI287" i="1" s="1"/>
  <c r="AS286" i="1"/>
  <c r="CI286" i="1" s="1"/>
  <c r="AS285" i="1"/>
  <c r="CI285" i="1" s="1"/>
  <c r="AS284" i="1"/>
  <c r="CI284" i="1" s="1"/>
  <c r="AS283" i="1"/>
  <c r="CI283" i="1" s="1"/>
  <c r="AS282" i="1"/>
  <c r="CI282" i="1" s="1"/>
  <c r="AS281" i="1"/>
  <c r="CI281" i="1" s="1"/>
  <c r="AS280" i="1"/>
  <c r="CI280" i="1" s="1"/>
  <c r="AS279" i="1"/>
  <c r="CI279" i="1" s="1"/>
  <c r="AS278" i="1"/>
  <c r="CI278" i="1" s="1"/>
  <c r="AS277" i="1"/>
  <c r="CI277" i="1" s="1"/>
  <c r="AS276" i="1"/>
  <c r="CI276" i="1" s="1"/>
  <c r="AS275" i="1"/>
  <c r="CI275" i="1" s="1"/>
  <c r="AS274" i="1"/>
  <c r="CI274" i="1" s="1"/>
  <c r="AS273" i="1"/>
  <c r="CI273" i="1" s="1"/>
  <c r="AS272" i="1"/>
  <c r="CI272" i="1" s="1"/>
  <c r="AS271" i="1"/>
  <c r="CI271" i="1" s="1"/>
  <c r="AS270" i="1"/>
  <c r="CI270" i="1" s="1"/>
  <c r="AS269" i="1"/>
  <c r="CI269" i="1" s="1"/>
  <c r="AS268" i="1"/>
  <c r="CI268" i="1" s="1"/>
  <c r="AS430" i="1"/>
  <c r="CI430" i="1" s="1"/>
  <c r="O399" i="1"/>
  <c r="AB577" i="1"/>
  <c r="X577" i="1"/>
  <c r="W577" i="1" s="1"/>
  <c r="S577" i="1"/>
  <c r="Q578" i="1"/>
  <c r="Q462" i="1"/>
  <c r="AB578" i="1"/>
  <c r="AL44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501" i="1"/>
  <c r="Q500" i="1"/>
  <c r="Q499" i="1"/>
  <c r="Q498" i="1"/>
  <c r="Q497" i="1"/>
  <c r="Q496" i="1"/>
  <c r="Q495" i="1"/>
  <c r="Q509" i="1"/>
  <c r="Q508" i="1"/>
  <c r="Q507" i="1"/>
  <c r="Q506" i="1"/>
  <c r="Q505" i="1"/>
  <c r="Q504" i="1"/>
  <c r="Q503" i="1"/>
  <c r="Q502" i="1"/>
  <c r="Q464" i="1"/>
  <c r="Q463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4" i="1"/>
  <c r="Q383" i="1"/>
  <c r="Q381" i="1"/>
  <c r="Q380" i="1"/>
  <c r="Q379" i="1"/>
  <c r="Q378" i="1"/>
  <c r="Q377" i="1"/>
  <c r="Q376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AB403" i="1" s="1"/>
  <c r="O402" i="1"/>
  <c r="O401" i="1"/>
  <c r="O400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Q510" i="1"/>
  <c r="AB610" i="1"/>
  <c r="AB611" i="1"/>
  <c r="AF680" i="1" s="1"/>
  <c r="AF614" i="1"/>
  <c r="AB616" i="1"/>
  <c r="AF615" i="1" s="1"/>
  <c r="AB617" i="1"/>
  <c r="AB618" i="1"/>
  <c r="AB619" i="1"/>
  <c r="AB620" i="1"/>
  <c r="AB622" i="1"/>
  <c r="AF621" i="1" s="1"/>
  <c r="AB624" i="1"/>
  <c r="AF623" i="1" s="1"/>
  <c r="AB626" i="1"/>
  <c r="AF625" i="1" s="1"/>
  <c r="AF627" i="1"/>
  <c r="Q610" i="1"/>
  <c r="Q611" i="1"/>
  <c r="Q612" i="1"/>
  <c r="Q613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S611" i="1"/>
  <c r="S612" i="1"/>
  <c r="S613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X611" i="1"/>
  <c r="W611" i="1" s="1"/>
  <c r="X612" i="1"/>
  <c r="W612" i="1" s="1"/>
  <c r="X613" i="1"/>
  <c r="W613" i="1" s="1"/>
  <c r="X614" i="1"/>
  <c r="W614" i="1" s="1"/>
  <c r="X615" i="1"/>
  <c r="W615" i="1" s="1"/>
  <c r="X616" i="1"/>
  <c r="W616" i="1" s="1"/>
  <c r="X617" i="1"/>
  <c r="W617" i="1" s="1"/>
  <c r="X618" i="1"/>
  <c r="W618" i="1" s="1"/>
  <c r="X619" i="1"/>
  <c r="W619" i="1" s="1"/>
  <c r="X620" i="1"/>
  <c r="W620" i="1" s="1"/>
  <c r="X621" i="1"/>
  <c r="W621" i="1" s="1"/>
  <c r="X622" i="1"/>
  <c r="W622" i="1" s="1"/>
  <c r="X623" i="1"/>
  <c r="W623" i="1" s="1"/>
  <c r="X624" i="1"/>
  <c r="W624" i="1" s="1"/>
  <c r="X625" i="1"/>
  <c r="W625" i="1" s="1"/>
  <c r="X626" i="1"/>
  <c r="W626" i="1" s="1"/>
  <c r="X627" i="1"/>
  <c r="W627" i="1" s="1"/>
  <c r="X628" i="1"/>
  <c r="W628" i="1" s="1"/>
  <c r="P372" i="1"/>
  <c r="Q372" i="1" s="1"/>
  <c r="Q355" i="1"/>
  <c r="Q354" i="1"/>
  <c r="Q353" i="1"/>
  <c r="Q352" i="1"/>
  <c r="Q347" i="1"/>
  <c r="Q344" i="1"/>
  <c r="Q342" i="1"/>
  <c r="Q339" i="1"/>
  <c r="X543" i="1"/>
  <c r="W543" i="1" s="1"/>
  <c r="S543" i="1"/>
  <c r="Q543" i="1"/>
  <c r="AB520" i="1"/>
  <c r="AF520" i="1" s="1"/>
  <c r="AB522" i="1"/>
  <c r="AB523" i="1"/>
  <c r="AB524" i="1"/>
  <c r="AB525" i="1"/>
  <c r="AB526" i="1"/>
  <c r="AB527" i="1"/>
  <c r="AB528" i="1"/>
  <c r="AB529" i="1"/>
  <c r="AF529" i="1" s="1"/>
  <c r="AB530" i="1"/>
  <c r="AB531" i="1"/>
  <c r="AB532" i="1"/>
  <c r="AB533" i="1"/>
  <c r="AB534" i="1"/>
  <c r="AB535" i="1"/>
  <c r="AB536" i="1"/>
  <c r="AB537" i="1"/>
  <c r="AF537" i="1" s="1"/>
  <c r="AB538" i="1"/>
  <c r="AB539" i="1"/>
  <c r="AB540" i="1"/>
  <c r="AB541" i="1"/>
  <c r="AB542" i="1"/>
  <c r="AF542" i="1" s="1"/>
  <c r="AB519" i="1"/>
  <c r="AB553" i="1"/>
  <c r="AB559" i="1"/>
  <c r="AB562" i="1"/>
  <c r="AB565" i="1"/>
  <c r="AB567" i="1"/>
  <c r="AB568" i="1"/>
  <c r="AB569" i="1"/>
  <c r="AB570" i="1"/>
  <c r="AF570" i="1" s="1"/>
  <c r="AB571" i="1"/>
  <c r="AB572" i="1"/>
  <c r="AB573" i="1"/>
  <c r="AB574" i="1"/>
  <c r="AB576" i="1"/>
  <c r="AF576" i="1" s="1"/>
  <c r="AB579" i="1"/>
  <c r="AB580" i="1"/>
  <c r="AF580" i="1" s="1"/>
  <c r="AB582" i="1"/>
  <c r="AB583" i="1"/>
  <c r="AB585" i="1"/>
  <c r="AB586" i="1"/>
  <c r="AB587" i="1"/>
  <c r="AB588" i="1"/>
  <c r="AB589" i="1"/>
  <c r="AB594" i="1"/>
  <c r="AF594" i="1" s="1"/>
  <c r="AB596" i="1"/>
  <c r="AF597" i="1"/>
  <c r="AF599" i="1"/>
  <c r="AF601" i="1"/>
  <c r="AB603" i="1"/>
  <c r="AB607" i="1"/>
  <c r="AF606" i="1" s="1"/>
  <c r="AB609" i="1"/>
  <c r="AF608" i="1" s="1"/>
  <c r="Q534" i="1"/>
  <c r="Q535" i="1"/>
  <c r="Q536" i="1"/>
  <c r="Q537" i="1"/>
  <c r="Q538" i="1"/>
  <c r="Q539" i="1"/>
  <c r="Q540" i="1"/>
  <c r="Q541" i="1"/>
  <c r="Q542" i="1"/>
  <c r="Q544" i="1"/>
  <c r="Q545" i="1"/>
  <c r="Q546" i="1"/>
  <c r="Q582" i="1"/>
  <c r="Q583" i="1"/>
  <c r="Q584" i="1"/>
  <c r="Q585" i="1"/>
  <c r="Q586" i="1"/>
  <c r="Q587" i="1"/>
  <c r="Q588" i="1"/>
  <c r="Q589" i="1"/>
  <c r="Q590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S534" i="1"/>
  <c r="S535" i="1"/>
  <c r="S536" i="1"/>
  <c r="S537" i="1"/>
  <c r="S538" i="1"/>
  <c r="S539" i="1"/>
  <c r="S540" i="1"/>
  <c r="S541" i="1"/>
  <c r="S542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X534" i="1"/>
  <c r="W534" i="1" s="1"/>
  <c r="X535" i="1"/>
  <c r="W535" i="1" s="1"/>
  <c r="X536" i="1"/>
  <c r="W536" i="1" s="1"/>
  <c r="X537" i="1"/>
  <c r="W537" i="1" s="1"/>
  <c r="X538" i="1"/>
  <c r="W538" i="1" s="1"/>
  <c r="X539" i="1"/>
  <c r="W539" i="1" s="1"/>
  <c r="X540" i="1"/>
  <c r="W540" i="1" s="1"/>
  <c r="X541" i="1"/>
  <c r="W541" i="1" s="1"/>
  <c r="X542" i="1"/>
  <c r="W542" i="1" s="1"/>
  <c r="X544" i="1"/>
  <c r="W544" i="1" s="1"/>
  <c r="X545" i="1"/>
  <c r="W545" i="1" s="1"/>
  <c r="X546" i="1"/>
  <c r="W546" i="1" s="1"/>
  <c r="X547" i="1"/>
  <c r="W547" i="1" s="1"/>
  <c r="X548" i="1"/>
  <c r="W548" i="1" s="1"/>
  <c r="X549" i="1"/>
  <c r="W549" i="1" s="1"/>
  <c r="X550" i="1"/>
  <c r="W550" i="1" s="1"/>
  <c r="X551" i="1"/>
  <c r="W551" i="1" s="1"/>
  <c r="X552" i="1"/>
  <c r="W552" i="1" s="1"/>
  <c r="X553" i="1"/>
  <c r="W553" i="1" s="1"/>
  <c r="X554" i="1"/>
  <c r="W554" i="1" s="1"/>
  <c r="X555" i="1"/>
  <c r="W555" i="1" s="1"/>
  <c r="X556" i="1"/>
  <c r="W556" i="1" s="1"/>
  <c r="X557" i="1"/>
  <c r="W557" i="1" s="1"/>
  <c r="X558" i="1"/>
  <c r="W558" i="1" s="1"/>
  <c r="X559" i="1"/>
  <c r="W559" i="1" s="1"/>
  <c r="X560" i="1"/>
  <c r="W560" i="1" s="1"/>
  <c r="X561" i="1"/>
  <c r="W561" i="1" s="1"/>
  <c r="X562" i="1"/>
  <c r="W562" i="1" s="1"/>
  <c r="X563" i="1"/>
  <c r="W563" i="1" s="1"/>
  <c r="X564" i="1"/>
  <c r="W564" i="1" s="1"/>
  <c r="X565" i="1"/>
  <c r="W565" i="1" s="1"/>
  <c r="X566" i="1"/>
  <c r="W566" i="1" s="1"/>
  <c r="X567" i="1"/>
  <c r="W567" i="1" s="1"/>
  <c r="X568" i="1"/>
  <c r="W568" i="1" s="1"/>
  <c r="X569" i="1"/>
  <c r="W569" i="1" s="1"/>
  <c r="X570" i="1"/>
  <c r="W570" i="1" s="1"/>
  <c r="X571" i="1"/>
  <c r="W571" i="1" s="1"/>
  <c r="X572" i="1"/>
  <c r="W572" i="1" s="1"/>
  <c r="X573" i="1"/>
  <c r="W573" i="1" s="1"/>
  <c r="X574" i="1"/>
  <c r="W574" i="1" s="1"/>
  <c r="X575" i="1"/>
  <c r="W575" i="1" s="1"/>
  <c r="X576" i="1"/>
  <c r="W576" i="1" s="1"/>
  <c r="X578" i="1"/>
  <c r="W578" i="1" s="1"/>
  <c r="X579" i="1"/>
  <c r="W579" i="1" s="1"/>
  <c r="X580" i="1"/>
  <c r="W580" i="1" s="1"/>
  <c r="X581" i="1"/>
  <c r="W581" i="1" s="1"/>
  <c r="X582" i="1"/>
  <c r="W582" i="1" s="1"/>
  <c r="X583" i="1"/>
  <c r="W583" i="1" s="1"/>
  <c r="X584" i="1"/>
  <c r="W584" i="1" s="1"/>
  <c r="X585" i="1"/>
  <c r="W585" i="1" s="1"/>
  <c r="X586" i="1"/>
  <c r="W586" i="1" s="1"/>
  <c r="X587" i="1"/>
  <c r="W587" i="1" s="1"/>
  <c r="X588" i="1"/>
  <c r="W588" i="1" s="1"/>
  <c r="X589" i="1"/>
  <c r="W589" i="1" s="1"/>
  <c r="X590" i="1"/>
  <c r="W590" i="1" s="1"/>
  <c r="X591" i="1"/>
  <c r="W591" i="1" s="1"/>
  <c r="X592" i="1"/>
  <c r="W592" i="1" s="1"/>
  <c r="X593" i="1"/>
  <c r="W593" i="1" s="1"/>
  <c r="X594" i="1"/>
  <c r="W594" i="1" s="1"/>
  <c r="X595" i="1"/>
  <c r="W595" i="1" s="1"/>
  <c r="X598" i="1"/>
  <c r="W598" i="1" s="1"/>
  <c r="W599" i="1"/>
  <c r="X600" i="1"/>
  <c r="W600" i="1" s="1"/>
  <c r="X601" i="1"/>
  <c r="W601" i="1" s="1"/>
  <c r="X602" i="1"/>
  <c r="W602" i="1" s="1"/>
  <c r="X603" i="1"/>
  <c r="W603" i="1" s="1"/>
  <c r="X604" i="1"/>
  <c r="W604" i="1" s="1"/>
  <c r="X605" i="1"/>
  <c r="W605" i="1" s="1"/>
  <c r="X606" i="1"/>
  <c r="W606" i="1" s="1"/>
  <c r="X607" i="1"/>
  <c r="W607" i="1" s="1"/>
  <c r="X608" i="1"/>
  <c r="W608" i="1" s="1"/>
  <c r="X609" i="1"/>
  <c r="W609" i="1" s="1"/>
  <c r="AB546" i="1"/>
  <c r="AB548" i="1"/>
  <c r="AF548" i="1" s="1"/>
  <c r="AB550" i="1"/>
  <c r="AB551" i="1"/>
  <c r="AB552" i="1"/>
  <c r="AB554" i="1"/>
  <c r="AB555" i="1"/>
  <c r="AF555" i="1" s="1"/>
  <c r="AB560" i="1"/>
  <c r="AF561" i="1"/>
  <c r="AF563" i="1"/>
  <c r="AB566" i="1"/>
  <c r="AF566" i="1" s="1"/>
  <c r="P217" i="1"/>
  <c r="Q217" i="1" s="1"/>
  <c r="Q524" i="1"/>
  <c r="Q525" i="1"/>
  <c r="Q526" i="1"/>
  <c r="Q527" i="1"/>
  <c r="Q528" i="1"/>
  <c r="Q529" i="1"/>
  <c r="Q530" i="1"/>
  <c r="Q531" i="1"/>
  <c r="Q532" i="1"/>
  <c r="Q533" i="1"/>
  <c r="S524" i="1"/>
  <c r="S525" i="1"/>
  <c r="S526" i="1"/>
  <c r="S527" i="1"/>
  <c r="S528" i="1"/>
  <c r="S529" i="1"/>
  <c r="S530" i="1"/>
  <c r="S531" i="1"/>
  <c r="S532" i="1"/>
  <c r="S533" i="1"/>
  <c r="X524" i="1"/>
  <c r="W524" i="1" s="1"/>
  <c r="X525" i="1"/>
  <c r="W525" i="1" s="1"/>
  <c r="X526" i="1"/>
  <c r="W526" i="1" s="1"/>
  <c r="X527" i="1"/>
  <c r="W527" i="1" s="1"/>
  <c r="X528" i="1"/>
  <c r="W528" i="1" s="1"/>
  <c r="X529" i="1"/>
  <c r="W529" i="1" s="1"/>
  <c r="X530" i="1"/>
  <c r="W530" i="1" s="1"/>
  <c r="X531" i="1"/>
  <c r="W531" i="1" s="1"/>
  <c r="X532" i="1"/>
  <c r="W532" i="1" s="1"/>
  <c r="X533" i="1"/>
  <c r="W533" i="1" s="1"/>
  <c r="X517" i="1"/>
  <c r="W517" i="1" s="1"/>
  <c r="X516" i="1"/>
  <c r="W516" i="1" s="1"/>
  <c r="X515" i="1"/>
  <c r="W515" i="1" s="1"/>
  <c r="X514" i="1"/>
  <c r="W514" i="1" s="1"/>
  <c r="X513" i="1"/>
  <c r="W513" i="1" s="1"/>
  <c r="X512" i="1"/>
  <c r="W512" i="1" s="1"/>
  <c r="X511" i="1"/>
  <c r="W511" i="1" s="1"/>
  <c r="X510" i="1"/>
  <c r="W510" i="1" s="1"/>
  <c r="X509" i="1"/>
  <c r="W509" i="1" s="1"/>
  <c r="X508" i="1"/>
  <c r="W508" i="1" s="1"/>
  <c r="X507" i="1"/>
  <c r="W507" i="1" s="1"/>
  <c r="X506" i="1"/>
  <c r="W506" i="1" s="1"/>
  <c r="S509" i="1"/>
  <c r="S508" i="1"/>
  <c r="S507" i="1"/>
  <c r="S506" i="1"/>
  <c r="S487" i="1"/>
  <c r="X487" i="1"/>
  <c r="W487" i="1" s="1"/>
  <c r="L480" i="1"/>
  <c r="Q523" i="1"/>
  <c r="S523" i="1"/>
  <c r="X523" i="1"/>
  <c r="W523" i="1" s="1"/>
  <c r="Q522" i="1"/>
  <c r="S522" i="1"/>
  <c r="X522" i="1"/>
  <c r="W522" i="1" s="1"/>
  <c r="Q521" i="1"/>
  <c r="S521" i="1"/>
  <c r="X521" i="1"/>
  <c r="W521" i="1" s="1"/>
  <c r="Q520" i="1"/>
  <c r="S520" i="1"/>
  <c r="X520" i="1"/>
  <c r="W520" i="1" s="1"/>
  <c r="Q519" i="1"/>
  <c r="S519" i="1"/>
  <c r="X519" i="1"/>
  <c r="W519" i="1" s="1"/>
  <c r="Q518" i="1"/>
  <c r="S518" i="1"/>
  <c r="X518" i="1"/>
  <c r="W518" i="1" s="1"/>
  <c r="X482" i="1"/>
  <c r="W482" i="1" s="1"/>
  <c r="X477" i="1"/>
  <c r="W477" i="1" s="1"/>
  <c r="S465" i="1"/>
  <c r="S214" i="1"/>
  <c r="X464" i="1"/>
  <c r="W464" i="1" s="1"/>
  <c r="S450" i="1"/>
  <c r="X462" i="1"/>
  <c r="W462" i="1" s="1"/>
  <c r="X461" i="1"/>
  <c r="W461" i="1" s="1"/>
  <c r="X460" i="1"/>
  <c r="W460" i="1" s="1"/>
  <c r="X459" i="1"/>
  <c r="W459" i="1" s="1"/>
  <c r="S460" i="1"/>
  <c r="X450" i="1"/>
  <c r="W450" i="1" s="1"/>
  <c r="X449" i="1"/>
  <c r="W449" i="1" s="1"/>
  <c r="S449" i="1"/>
  <c r="X448" i="1"/>
  <c r="W448" i="1" s="1"/>
  <c r="S448" i="1"/>
  <c r="X447" i="1"/>
  <c r="W447" i="1" s="1"/>
  <c r="S447" i="1"/>
  <c r="X446" i="1"/>
  <c r="W446" i="1" s="1"/>
  <c r="S446" i="1"/>
  <c r="X445" i="1"/>
  <c r="W445" i="1" s="1"/>
  <c r="S445" i="1"/>
  <c r="X444" i="1"/>
  <c r="W444" i="1" s="1"/>
  <c r="S444" i="1"/>
  <c r="X443" i="1"/>
  <c r="W443" i="1" s="1"/>
  <c r="S443" i="1"/>
  <c r="CC73" i="1"/>
  <c r="BT442" i="1"/>
  <c r="BS442" i="1"/>
  <c r="BT117" i="1"/>
  <c r="BT118" i="1"/>
  <c r="BS118" i="1"/>
  <c r="BT119" i="1"/>
  <c r="BT120" i="1"/>
  <c r="BT121" i="1"/>
  <c r="BS121" i="1"/>
  <c r="BT122" i="1"/>
  <c r="BT123" i="1"/>
  <c r="BT124" i="1"/>
  <c r="BT125" i="1"/>
  <c r="BT126" i="1"/>
  <c r="BT127" i="1"/>
  <c r="BT128" i="1"/>
  <c r="BT129" i="1"/>
  <c r="BT130" i="1"/>
  <c r="BS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S154" i="1"/>
  <c r="BT155" i="1"/>
  <c r="BS155" i="1"/>
  <c r="BT156" i="1"/>
  <c r="BT157" i="1"/>
  <c r="BT158" i="1"/>
  <c r="BT159" i="1"/>
  <c r="BS159" i="1"/>
  <c r="BT160" i="1"/>
  <c r="BT161" i="1"/>
  <c r="BT162" i="1"/>
  <c r="BT163" i="1"/>
  <c r="BT164" i="1"/>
  <c r="BT165" i="1"/>
  <c r="BU165" i="1" s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S238" i="1"/>
  <c r="BT239" i="1"/>
  <c r="BT240" i="1"/>
  <c r="BT241" i="1"/>
  <c r="BT242" i="1"/>
  <c r="BT243" i="1"/>
  <c r="BT244" i="1"/>
  <c r="BT245" i="1"/>
  <c r="BT246" i="1"/>
  <c r="BT247" i="1"/>
  <c r="BT248" i="1"/>
  <c r="BS248" i="1"/>
  <c r="BT249" i="1"/>
  <c r="BT250" i="1"/>
  <c r="BT251" i="1"/>
  <c r="BT252" i="1"/>
  <c r="BT253" i="1"/>
  <c r="BT254" i="1"/>
  <c r="BS254" i="1"/>
  <c r="BT255" i="1"/>
  <c r="BT256" i="1"/>
  <c r="BT257" i="1"/>
  <c r="BT258" i="1"/>
  <c r="BS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S286" i="1"/>
  <c r="BT287" i="1"/>
  <c r="BS287" i="1"/>
  <c r="BT288" i="1"/>
  <c r="BU288" i="1" s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S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S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S387" i="1"/>
  <c r="BT388" i="1"/>
  <c r="BT389" i="1"/>
  <c r="BT390" i="1"/>
  <c r="BT391" i="1"/>
  <c r="BT392" i="1"/>
  <c r="BT393" i="1"/>
  <c r="BT394" i="1"/>
  <c r="BT395" i="1"/>
  <c r="BT396" i="1"/>
  <c r="BT397" i="1"/>
  <c r="BS397" i="1"/>
  <c r="BT398" i="1"/>
  <c r="BT399" i="1"/>
  <c r="BT400" i="1"/>
  <c r="BT401" i="1"/>
  <c r="BT402" i="1"/>
  <c r="BT403" i="1"/>
  <c r="BT404" i="1"/>
  <c r="BT405" i="1"/>
  <c r="BT406" i="1"/>
  <c r="BS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S432" i="1"/>
  <c r="BT433" i="1"/>
  <c r="BT434" i="1"/>
  <c r="BT435" i="1"/>
  <c r="BT436" i="1"/>
  <c r="BT437" i="1"/>
  <c r="BT438" i="1"/>
  <c r="BS117" i="1"/>
  <c r="BS119" i="1"/>
  <c r="BS120" i="1"/>
  <c r="BS122" i="1"/>
  <c r="BU122" i="1" s="1"/>
  <c r="BS123" i="1"/>
  <c r="BS124" i="1"/>
  <c r="BS125" i="1"/>
  <c r="BS126" i="1"/>
  <c r="BU126" i="1" s="1"/>
  <c r="BS127" i="1"/>
  <c r="BS128" i="1"/>
  <c r="BS129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7" i="1"/>
  <c r="BS158" i="1"/>
  <c r="BS160" i="1"/>
  <c r="BS161" i="1"/>
  <c r="BS162" i="1"/>
  <c r="BS163" i="1"/>
  <c r="BS164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195" i="1"/>
  <c r="BS196" i="1"/>
  <c r="BS197" i="1"/>
  <c r="BS198" i="1"/>
  <c r="BS199" i="1"/>
  <c r="BS200" i="1"/>
  <c r="BS201" i="1"/>
  <c r="BS202" i="1"/>
  <c r="BS203" i="1"/>
  <c r="BS204" i="1"/>
  <c r="BS205" i="1"/>
  <c r="BS206" i="1"/>
  <c r="BS207" i="1"/>
  <c r="BS208" i="1"/>
  <c r="BS209" i="1"/>
  <c r="BS210" i="1"/>
  <c r="BS211" i="1"/>
  <c r="BS212" i="1"/>
  <c r="BS213" i="1"/>
  <c r="BS214" i="1"/>
  <c r="BS215" i="1"/>
  <c r="BS216" i="1"/>
  <c r="BS217" i="1"/>
  <c r="BS218" i="1"/>
  <c r="BS219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9" i="1"/>
  <c r="BS240" i="1"/>
  <c r="BS241" i="1"/>
  <c r="BS242" i="1"/>
  <c r="BS243" i="1"/>
  <c r="BS244" i="1"/>
  <c r="BS245" i="1"/>
  <c r="BS246" i="1"/>
  <c r="BS247" i="1"/>
  <c r="BS249" i="1"/>
  <c r="BS250" i="1"/>
  <c r="BS251" i="1"/>
  <c r="BS252" i="1"/>
  <c r="BS253" i="1"/>
  <c r="BS255" i="1"/>
  <c r="BS256" i="1"/>
  <c r="BS257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3" i="1"/>
  <c r="BS284" i="1"/>
  <c r="BS285" i="1"/>
  <c r="BS289" i="1"/>
  <c r="BS290" i="1"/>
  <c r="BS291" i="1"/>
  <c r="BS292" i="1"/>
  <c r="BS293" i="1"/>
  <c r="BS294" i="1"/>
  <c r="BS295" i="1"/>
  <c r="BS296" i="1"/>
  <c r="BS297" i="1"/>
  <c r="BS298" i="1"/>
  <c r="BS299" i="1"/>
  <c r="BS300" i="1"/>
  <c r="BS301" i="1"/>
  <c r="BS302" i="1"/>
  <c r="BS303" i="1"/>
  <c r="BS304" i="1"/>
  <c r="BS305" i="1"/>
  <c r="BS306" i="1"/>
  <c r="BS307" i="1"/>
  <c r="BS308" i="1"/>
  <c r="BS309" i="1"/>
  <c r="BS310" i="1"/>
  <c r="BS311" i="1"/>
  <c r="BS312" i="1"/>
  <c r="BS313" i="1"/>
  <c r="BS314" i="1"/>
  <c r="BS315" i="1"/>
  <c r="BS316" i="1"/>
  <c r="BS317" i="1"/>
  <c r="BS318" i="1"/>
  <c r="BS319" i="1"/>
  <c r="BS320" i="1"/>
  <c r="BS321" i="1"/>
  <c r="BS322" i="1"/>
  <c r="BS323" i="1"/>
  <c r="BS324" i="1"/>
  <c r="BS325" i="1"/>
  <c r="BS326" i="1"/>
  <c r="BS327" i="1"/>
  <c r="BS328" i="1"/>
  <c r="BS329" i="1"/>
  <c r="BS330" i="1"/>
  <c r="BS331" i="1"/>
  <c r="BS332" i="1"/>
  <c r="BS333" i="1"/>
  <c r="BS334" i="1"/>
  <c r="BS335" i="1"/>
  <c r="BS336" i="1"/>
  <c r="BS337" i="1"/>
  <c r="BS339" i="1"/>
  <c r="BS340" i="1"/>
  <c r="BS341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BS355" i="1"/>
  <c r="BS356" i="1"/>
  <c r="BS357" i="1"/>
  <c r="BS358" i="1"/>
  <c r="BS359" i="1"/>
  <c r="BS360" i="1"/>
  <c r="BS362" i="1"/>
  <c r="BS363" i="1"/>
  <c r="BS364" i="1"/>
  <c r="BS365" i="1"/>
  <c r="BS367" i="1"/>
  <c r="BS368" i="1"/>
  <c r="BS369" i="1"/>
  <c r="BS370" i="1"/>
  <c r="BS371" i="1"/>
  <c r="BS372" i="1"/>
  <c r="BS373" i="1"/>
  <c r="BS374" i="1"/>
  <c r="BS375" i="1"/>
  <c r="BS376" i="1"/>
  <c r="BS377" i="1"/>
  <c r="BS378" i="1"/>
  <c r="BS379" i="1"/>
  <c r="BS380" i="1"/>
  <c r="BS381" i="1"/>
  <c r="BS382" i="1"/>
  <c r="BS383" i="1"/>
  <c r="BS384" i="1"/>
  <c r="BS385" i="1"/>
  <c r="BS386" i="1"/>
  <c r="BS388" i="1"/>
  <c r="BS389" i="1"/>
  <c r="BS390" i="1"/>
  <c r="BS391" i="1"/>
  <c r="BS392" i="1"/>
  <c r="BS393" i="1"/>
  <c r="BS394" i="1"/>
  <c r="BS395" i="1"/>
  <c r="BS396" i="1"/>
  <c r="BS398" i="1"/>
  <c r="BS399" i="1"/>
  <c r="BS400" i="1"/>
  <c r="BS401" i="1"/>
  <c r="BS402" i="1"/>
  <c r="BS403" i="1"/>
  <c r="BS404" i="1"/>
  <c r="BS405" i="1"/>
  <c r="BS407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BS429" i="1"/>
  <c r="BS430" i="1"/>
  <c r="BS431" i="1"/>
  <c r="BS433" i="1"/>
  <c r="BS434" i="1"/>
  <c r="BS435" i="1"/>
  <c r="BS436" i="1"/>
  <c r="BS437" i="1"/>
  <c r="BS438" i="1"/>
  <c r="BT20" i="1"/>
  <c r="BU20" i="1" s="1"/>
  <c r="BT21" i="1"/>
  <c r="BU21" i="1" s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19" i="1"/>
  <c r="X457" i="1"/>
  <c r="W457" i="1" s="1"/>
  <c r="S457" i="1"/>
  <c r="X456" i="1"/>
  <c r="W456" i="1" s="1"/>
  <c r="S456" i="1"/>
  <c r="D9" i="6"/>
  <c r="AM455" i="1"/>
  <c r="AL455" i="1"/>
  <c r="X455" i="1"/>
  <c r="W455" i="1" s="1"/>
  <c r="S455" i="1"/>
  <c r="AM454" i="1"/>
  <c r="AL454" i="1"/>
  <c r="X454" i="1"/>
  <c r="W454" i="1" s="1"/>
  <c r="S454" i="1"/>
  <c r="AM453" i="1"/>
  <c r="AL453" i="1"/>
  <c r="X453" i="1"/>
  <c r="W453" i="1" s="1"/>
  <c r="S453" i="1"/>
  <c r="AM452" i="1"/>
  <c r="AL452" i="1"/>
  <c r="S452" i="1"/>
  <c r="X452" i="1"/>
  <c r="W452" i="1" s="1"/>
  <c r="AM451" i="1"/>
  <c r="AL451" i="1"/>
  <c r="S451" i="1"/>
  <c r="X451" i="1"/>
  <c r="W451" i="1" s="1"/>
  <c r="AM450" i="1"/>
  <c r="AL450" i="1"/>
  <c r="AM449" i="1"/>
  <c r="AL449" i="1"/>
  <c r="AM448" i="1"/>
  <c r="AL448" i="1"/>
  <c r="AM447" i="1"/>
  <c r="AL447" i="1"/>
  <c r="AM446" i="1"/>
  <c r="AL446" i="1"/>
  <c r="AM445" i="1"/>
  <c r="AM444" i="1"/>
  <c r="AL444" i="1"/>
  <c r="AM443" i="1"/>
  <c r="AL443" i="1"/>
  <c r="AM442" i="1"/>
  <c r="AL442" i="1"/>
  <c r="X442" i="1"/>
  <c r="W442" i="1" s="1"/>
  <c r="S442" i="1"/>
  <c r="AM441" i="1"/>
  <c r="AL441" i="1"/>
  <c r="X441" i="1"/>
  <c r="W441" i="1" s="1"/>
  <c r="S441" i="1"/>
  <c r="AM440" i="1"/>
  <c r="AL440" i="1"/>
  <c r="X440" i="1"/>
  <c r="W440" i="1" s="1"/>
  <c r="S440" i="1"/>
  <c r="AM439" i="1"/>
  <c r="AL439" i="1"/>
  <c r="X439" i="1"/>
  <c r="W439" i="1" s="1"/>
  <c r="S439" i="1"/>
  <c r="AM438" i="1"/>
  <c r="AL438" i="1"/>
  <c r="X438" i="1"/>
  <c r="W438" i="1" s="1"/>
  <c r="S438" i="1"/>
  <c r="AM437" i="1"/>
  <c r="AL437" i="1"/>
  <c r="X437" i="1"/>
  <c r="W437" i="1" s="1"/>
  <c r="S437" i="1"/>
  <c r="AM436" i="1"/>
  <c r="AL436" i="1"/>
  <c r="X436" i="1"/>
  <c r="W436" i="1" s="1"/>
  <c r="S436" i="1"/>
  <c r="AM435" i="1"/>
  <c r="AL435" i="1"/>
  <c r="X435" i="1"/>
  <c r="W435" i="1" s="1"/>
  <c r="S435" i="1"/>
  <c r="AM434" i="1"/>
  <c r="AL434" i="1"/>
  <c r="X434" i="1"/>
  <c r="W434" i="1" s="1"/>
  <c r="S434" i="1"/>
  <c r="AM433" i="1"/>
  <c r="AL433" i="1"/>
  <c r="X433" i="1"/>
  <c r="W433" i="1" s="1"/>
  <c r="S433" i="1"/>
  <c r="AM432" i="1"/>
  <c r="AL432" i="1"/>
  <c r="X432" i="1"/>
  <c r="W432" i="1" s="1"/>
  <c r="S432" i="1"/>
  <c r="AM431" i="1"/>
  <c r="AL431" i="1"/>
  <c r="X431" i="1"/>
  <c r="W431" i="1" s="1"/>
  <c r="S431" i="1"/>
  <c r="AM430" i="1"/>
  <c r="AL430" i="1"/>
  <c r="X430" i="1"/>
  <c r="W430" i="1" s="1"/>
  <c r="S430" i="1"/>
  <c r="AM429" i="1"/>
  <c r="AL429" i="1"/>
  <c r="X429" i="1"/>
  <c r="W429" i="1" s="1"/>
  <c r="AM428" i="1"/>
  <c r="AL428" i="1"/>
  <c r="X428" i="1"/>
  <c r="W428" i="1" s="1"/>
  <c r="S428" i="1"/>
  <c r="AM517" i="1"/>
  <c r="AL517" i="1"/>
  <c r="S517" i="1"/>
  <c r="AM516" i="1"/>
  <c r="AL516" i="1"/>
  <c r="S516" i="1"/>
  <c r="AM515" i="1"/>
  <c r="AL515" i="1"/>
  <c r="S515" i="1"/>
  <c r="AM514" i="1"/>
  <c r="AL514" i="1"/>
  <c r="S514" i="1"/>
  <c r="AM513" i="1"/>
  <c r="AL513" i="1"/>
  <c r="S513" i="1"/>
  <c r="AM512" i="1"/>
  <c r="AL512" i="1"/>
  <c r="S512" i="1"/>
  <c r="AM511" i="1"/>
  <c r="AL511" i="1"/>
  <c r="S511" i="1"/>
  <c r="AM510" i="1"/>
  <c r="AL510" i="1"/>
  <c r="S510" i="1"/>
  <c r="AM509" i="1"/>
  <c r="AL509" i="1"/>
  <c r="AM508" i="1"/>
  <c r="AL508" i="1"/>
  <c r="AM507" i="1"/>
  <c r="AL507" i="1"/>
  <c r="AM506" i="1"/>
  <c r="AL506" i="1"/>
  <c r="AM505" i="1"/>
  <c r="X505" i="1"/>
  <c r="W505" i="1" s="1"/>
  <c r="S505" i="1"/>
  <c r="AM504" i="1"/>
  <c r="AL504" i="1"/>
  <c r="X504" i="1"/>
  <c r="W504" i="1" s="1"/>
  <c r="S504" i="1"/>
  <c r="AM503" i="1"/>
  <c r="AL503" i="1"/>
  <c r="X503" i="1"/>
  <c r="W503" i="1" s="1"/>
  <c r="S503" i="1"/>
  <c r="AM502" i="1"/>
  <c r="AL502" i="1"/>
  <c r="X502" i="1"/>
  <c r="W502" i="1" s="1"/>
  <c r="S502" i="1"/>
  <c r="AM501" i="1"/>
  <c r="AL501" i="1"/>
  <c r="X501" i="1"/>
  <c r="W501" i="1" s="1"/>
  <c r="S501" i="1"/>
  <c r="AM500" i="1"/>
  <c r="AL500" i="1"/>
  <c r="X500" i="1"/>
  <c r="W500" i="1" s="1"/>
  <c r="S500" i="1"/>
  <c r="AM499" i="1"/>
  <c r="AL499" i="1"/>
  <c r="X499" i="1"/>
  <c r="W499" i="1" s="1"/>
  <c r="S499" i="1"/>
  <c r="AM498" i="1"/>
  <c r="AL498" i="1"/>
  <c r="X498" i="1"/>
  <c r="W498" i="1" s="1"/>
  <c r="S498" i="1"/>
  <c r="AM497" i="1"/>
  <c r="AL497" i="1"/>
  <c r="X497" i="1"/>
  <c r="W497" i="1" s="1"/>
  <c r="S497" i="1"/>
  <c r="S496" i="1"/>
  <c r="AM496" i="1"/>
  <c r="AL496" i="1"/>
  <c r="X496" i="1"/>
  <c r="W496" i="1" s="1"/>
  <c r="AM495" i="1"/>
  <c r="AL495" i="1"/>
  <c r="X495" i="1"/>
  <c r="W495" i="1" s="1"/>
  <c r="S495" i="1"/>
  <c r="AM494" i="1"/>
  <c r="AL494" i="1"/>
  <c r="X494" i="1"/>
  <c r="W494" i="1" s="1"/>
  <c r="S494" i="1"/>
  <c r="AM493" i="1"/>
  <c r="AL493" i="1"/>
  <c r="X493" i="1"/>
  <c r="W493" i="1" s="1"/>
  <c r="S493" i="1"/>
  <c r="AM492" i="1"/>
  <c r="AL492" i="1"/>
  <c r="X492" i="1"/>
  <c r="W492" i="1" s="1"/>
  <c r="S492" i="1"/>
  <c r="AM491" i="1"/>
  <c r="AL491" i="1"/>
  <c r="X491" i="1"/>
  <c r="W491" i="1" s="1"/>
  <c r="S491" i="1"/>
  <c r="AM490" i="1"/>
  <c r="AL490" i="1"/>
  <c r="X490" i="1"/>
  <c r="W490" i="1" s="1"/>
  <c r="S490" i="1"/>
  <c r="AM489" i="1"/>
  <c r="AL489" i="1"/>
  <c r="X489" i="1"/>
  <c r="W489" i="1" s="1"/>
  <c r="S489" i="1"/>
  <c r="AM488" i="1"/>
  <c r="AL488" i="1"/>
  <c r="X488" i="1"/>
  <c r="W488" i="1" s="1"/>
  <c r="S488" i="1"/>
  <c r="AM487" i="1"/>
  <c r="AL487" i="1"/>
  <c r="AM486" i="1"/>
  <c r="AL486" i="1"/>
  <c r="X486" i="1"/>
  <c r="W486" i="1" s="1"/>
  <c r="S486" i="1"/>
  <c r="AM485" i="1"/>
  <c r="AL485" i="1"/>
  <c r="X485" i="1"/>
  <c r="W485" i="1" s="1"/>
  <c r="S485" i="1"/>
  <c r="AM484" i="1"/>
  <c r="AL484" i="1"/>
  <c r="X484" i="1"/>
  <c r="W484" i="1" s="1"/>
  <c r="S484" i="1"/>
  <c r="AM483" i="1"/>
  <c r="AL483" i="1"/>
  <c r="X483" i="1"/>
  <c r="W483" i="1" s="1"/>
  <c r="S483" i="1"/>
  <c r="AM482" i="1"/>
  <c r="AL482" i="1"/>
  <c r="S482" i="1"/>
  <c r="AM481" i="1"/>
  <c r="AL481" i="1"/>
  <c r="X481" i="1"/>
  <c r="W481" i="1" s="1"/>
  <c r="S481" i="1"/>
  <c r="AM480" i="1"/>
  <c r="AL480" i="1"/>
  <c r="S480" i="1"/>
  <c r="AM479" i="1"/>
  <c r="AL479" i="1"/>
  <c r="X479" i="1"/>
  <c r="W479" i="1" s="1"/>
  <c r="S479" i="1"/>
  <c r="AM478" i="1"/>
  <c r="AL478" i="1"/>
  <c r="X478" i="1"/>
  <c r="W478" i="1" s="1"/>
  <c r="S478" i="1"/>
  <c r="AM477" i="1"/>
  <c r="AL477" i="1"/>
  <c r="S477" i="1"/>
  <c r="AM476" i="1"/>
  <c r="AL476" i="1"/>
  <c r="X476" i="1"/>
  <c r="W476" i="1" s="1"/>
  <c r="S476" i="1"/>
  <c r="AM475" i="1"/>
  <c r="AL475" i="1"/>
  <c r="X475" i="1"/>
  <c r="W475" i="1" s="1"/>
  <c r="S475" i="1"/>
  <c r="AM474" i="1"/>
  <c r="AL474" i="1"/>
  <c r="X474" i="1"/>
  <c r="W474" i="1" s="1"/>
  <c r="S474" i="1"/>
  <c r="AM473" i="1"/>
  <c r="AL473" i="1"/>
  <c r="S473" i="1"/>
  <c r="AM472" i="1"/>
  <c r="X472" i="1"/>
  <c r="W472" i="1" s="1"/>
  <c r="S472" i="1"/>
  <c r="AM471" i="1"/>
  <c r="AL471" i="1"/>
  <c r="X471" i="1"/>
  <c r="W471" i="1" s="1"/>
  <c r="S471" i="1"/>
  <c r="AM470" i="1"/>
  <c r="AL470" i="1"/>
  <c r="X470" i="1"/>
  <c r="W470" i="1" s="1"/>
  <c r="S470" i="1"/>
  <c r="AM469" i="1"/>
  <c r="AL469" i="1"/>
  <c r="X469" i="1"/>
  <c r="W469" i="1" s="1"/>
  <c r="S469" i="1"/>
  <c r="AM468" i="1"/>
  <c r="AL468" i="1"/>
  <c r="X468" i="1"/>
  <c r="W468" i="1" s="1"/>
  <c r="S468" i="1"/>
  <c r="AM467" i="1"/>
  <c r="AL467" i="1"/>
  <c r="X467" i="1"/>
  <c r="W467" i="1" s="1"/>
  <c r="S467" i="1"/>
  <c r="AM466" i="1"/>
  <c r="AL466" i="1"/>
  <c r="X466" i="1"/>
  <c r="W466" i="1" s="1"/>
  <c r="S466" i="1"/>
  <c r="AM465" i="1"/>
  <c r="AL465" i="1"/>
  <c r="X465" i="1"/>
  <c r="W465" i="1" s="1"/>
  <c r="AM464" i="1"/>
  <c r="AL464" i="1"/>
  <c r="S464" i="1"/>
  <c r="AM463" i="1"/>
  <c r="AL463" i="1"/>
  <c r="X463" i="1"/>
  <c r="W463" i="1" s="1"/>
  <c r="S463" i="1"/>
  <c r="AM462" i="1"/>
  <c r="AL462" i="1"/>
  <c r="S462" i="1"/>
  <c r="AM461" i="1"/>
  <c r="AL461" i="1"/>
  <c r="S461" i="1"/>
  <c r="AM460" i="1"/>
  <c r="AL460" i="1"/>
  <c r="AM459" i="1"/>
  <c r="AL459" i="1"/>
  <c r="S459" i="1"/>
  <c r="AM458" i="1"/>
  <c r="AL458" i="1"/>
  <c r="X458" i="1"/>
  <c r="W458" i="1" s="1"/>
  <c r="S458" i="1"/>
  <c r="AM457" i="1"/>
  <c r="AL457" i="1"/>
  <c r="AM456" i="1"/>
  <c r="AL456" i="1"/>
  <c r="AM427" i="1"/>
  <c r="AL427" i="1"/>
  <c r="X427" i="1"/>
  <c r="W427" i="1" s="1"/>
  <c r="S427" i="1"/>
  <c r="AM426" i="1"/>
  <c r="AL426" i="1"/>
  <c r="X426" i="1"/>
  <c r="W426" i="1" s="1"/>
  <c r="S426" i="1"/>
  <c r="AM425" i="1"/>
  <c r="AL425" i="1"/>
  <c r="X425" i="1"/>
  <c r="W425" i="1" s="1"/>
  <c r="S425" i="1"/>
  <c r="AM424" i="1"/>
  <c r="AL424" i="1"/>
  <c r="X424" i="1"/>
  <c r="W424" i="1" s="1"/>
  <c r="S424" i="1"/>
  <c r="AM423" i="1"/>
  <c r="AL423" i="1"/>
  <c r="X423" i="1"/>
  <c r="W423" i="1" s="1"/>
  <c r="S423" i="1"/>
  <c r="AM422" i="1"/>
  <c r="AL422" i="1"/>
  <c r="X422" i="1"/>
  <c r="W422" i="1" s="1"/>
  <c r="S422" i="1"/>
  <c r="AM421" i="1"/>
  <c r="AL421" i="1"/>
  <c r="X421" i="1"/>
  <c r="W421" i="1" s="1"/>
  <c r="S421" i="1"/>
  <c r="AM420" i="1"/>
  <c r="AL420" i="1"/>
  <c r="X420" i="1"/>
  <c r="W420" i="1" s="1"/>
  <c r="S420" i="1"/>
  <c r="AM419" i="1"/>
  <c r="AL419" i="1"/>
  <c r="X419" i="1"/>
  <c r="W419" i="1" s="1"/>
  <c r="S419" i="1"/>
  <c r="AM418" i="1"/>
  <c r="AL418" i="1"/>
  <c r="X418" i="1"/>
  <c r="W418" i="1" s="1"/>
  <c r="S418" i="1"/>
  <c r="AM417" i="1"/>
  <c r="AL417" i="1"/>
  <c r="X417" i="1"/>
  <c r="W417" i="1" s="1"/>
  <c r="S417" i="1"/>
  <c r="BW416" i="1"/>
  <c r="BY416" i="1" s="1"/>
  <c r="CC416" i="1" s="1"/>
  <c r="AM416" i="1"/>
  <c r="AL416" i="1"/>
  <c r="X416" i="1"/>
  <c r="W416" i="1" s="1"/>
  <c r="S416" i="1"/>
  <c r="BW415" i="1"/>
  <c r="BY415" i="1" s="1"/>
  <c r="CC415" i="1" s="1"/>
  <c r="AM415" i="1"/>
  <c r="AL415" i="1"/>
  <c r="X415" i="1"/>
  <c r="W415" i="1" s="1"/>
  <c r="S415" i="1"/>
  <c r="BW414" i="1"/>
  <c r="BY414" i="1" s="1"/>
  <c r="CC414" i="1" s="1"/>
  <c r="AM414" i="1"/>
  <c r="AL414" i="1"/>
  <c r="X414" i="1"/>
  <c r="W414" i="1" s="1"/>
  <c r="S414" i="1"/>
  <c r="BW413" i="1"/>
  <c r="BY413" i="1" s="1"/>
  <c r="CC413" i="1" s="1"/>
  <c r="AM413" i="1"/>
  <c r="AL413" i="1"/>
  <c r="X413" i="1"/>
  <c r="W413" i="1" s="1"/>
  <c r="S413" i="1"/>
  <c r="BW412" i="1"/>
  <c r="BY412" i="1" s="1"/>
  <c r="CC412" i="1" s="1"/>
  <c r="AM412" i="1"/>
  <c r="AL412" i="1"/>
  <c r="X412" i="1"/>
  <c r="W412" i="1" s="1"/>
  <c r="S412" i="1"/>
  <c r="BW411" i="1"/>
  <c r="BY411" i="1" s="1"/>
  <c r="CC411" i="1" s="1"/>
  <c r="AM411" i="1"/>
  <c r="AL411" i="1"/>
  <c r="X411" i="1"/>
  <c r="W411" i="1" s="1"/>
  <c r="S411" i="1"/>
  <c r="BW410" i="1"/>
  <c r="BY410" i="1" s="1"/>
  <c r="CC410" i="1" s="1"/>
  <c r="AM410" i="1"/>
  <c r="AL410" i="1"/>
  <c r="X410" i="1"/>
  <c r="W410" i="1" s="1"/>
  <c r="S410" i="1"/>
  <c r="BW409" i="1"/>
  <c r="BY409" i="1" s="1"/>
  <c r="CC409" i="1" s="1"/>
  <c r="AM409" i="1"/>
  <c r="AL409" i="1"/>
  <c r="X409" i="1"/>
  <c r="W409" i="1" s="1"/>
  <c r="S409" i="1"/>
  <c r="BW408" i="1"/>
  <c r="BY408" i="1" s="1"/>
  <c r="CC408" i="1" s="1"/>
  <c r="AM408" i="1"/>
  <c r="AL408" i="1"/>
  <c r="X408" i="1"/>
  <c r="W408" i="1" s="1"/>
  <c r="S408" i="1"/>
  <c r="BW407" i="1"/>
  <c r="BY407" i="1" s="1"/>
  <c r="CC407" i="1" s="1"/>
  <c r="AM407" i="1"/>
  <c r="AL407" i="1"/>
  <c r="X407" i="1"/>
  <c r="W407" i="1" s="1"/>
  <c r="S407" i="1"/>
  <c r="BW406" i="1"/>
  <c r="BY406" i="1" s="1"/>
  <c r="CC406" i="1" s="1"/>
  <c r="AM406" i="1"/>
  <c r="AL406" i="1"/>
  <c r="X406" i="1"/>
  <c r="W406" i="1" s="1"/>
  <c r="S406" i="1"/>
  <c r="BW405" i="1"/>
  <c r="BY405" i="1" s="1"/>
  <c r="CC405" i="1" s="1"/>
  <c r="AM405" i="1"/>
  <c r="AL405" i="1"/>
  <c r="X405" i="1"/>
  <c r="W405" i="1" s="1"/>
  <c r="S405" i="1"/>
  <c r="BW404" i="1"/>
  <c r="BY404" i="1" s="1"/>
  <c r="CC404" i="1" s="1"/>
  <c r="AM404" i="1"/>
  <c r="AL404" i="1"/>
  <c r="X404" i="1"/>
  <c r="W404" i="1" s="1"/>
  <c r="S404" i="1"/>
  <c r="BW403" i="1"/>
  <c r="BY403" i="1" s="1"/>
  <c r="CC403" i="1" s="1"/>
  <c r="AM403" i="1"/>
  <c r="AL403" i="1"/>
  <c r="X403" i="1"/>
  <c r="W403" i="1" s="1"/>
  <c r="S403" i="1"/>
  <c r="BW402" i="1"/>
  <c r="BY402" i="1" s="1"/>
  <c r="CC402" i="1" s="1"/>
  <c r="AM402" i="1"/>
  <c r="AL402" i="1"/>
  <c r="X402" i="1"/>
  <c r="W402" i="1" s="1"/>
  <c r="S402" i="1"/>
  <c r="BW401" i="1"/>
  <c r="BY401" i="1" s="1"/>
  <c r="CC401" i="1" s="1"/>
  <c r="AM401" i="1"/>
  <c r="AL401" i="1"/>
  <c r="X401" i="1"/>
  <c r="W401" i="1" s="1"/>
  <c r="S401" i="1"/>
  <c r="BW400" i="1"/>
  <c r="AM400" i="1"/>
  <c r="AL400" i="1"/>
  <c r="X400" i="1"/>
  <c r="W400" i="1" s="1"/>
  <c r="S400" i="1"/>
  <c r="BW399" i="1"/>
  <c r="BY399" i="1" s="1"/>
  <c r="CC399" i="1" s="1"/>
  <c r="AM399" i="1"/>
  <c r="AL399" i="1"/>
  <c r="X399" i="1"/>
  <c r="W399" i="1" s="1"/>
  <c r="S399" i="1"/>
  <c r="BW398" i="1"/>
  <c r="BY398" i="1" s="1"/>
  <c r="CC398" i="1" s="1"/>
  <c r="AM398" i="1"/>
  <c r="AL398" i="1"/>
  <c r="X398" i="1"/>
  <c r="W398" i="1" s="1"/>
  <c r="S398" i="1"/>
  <c r="BW397" i="1"/>
  <c r="AM397" i="1"/>
  <c r="AL397" i="1"/>
  <c r="X397" i="1"/>
  <c r="W397" i="1" s="1"/>
  <c r="S397" i="1"/>
  <c r="BW396" i="1"/>
  <c r="BY396" i="1" s="1"/>
  <c r="CC396" i="1" s="1"/>
  <c r="AM396" i="1"/>
  <c r="AL396" i="1"/>
  <c r="X396" i="1"/>
  <c r="W396" i="1" s="1"/>
  <c r="S396" i="1"/>
  <c r="BW395" i="1"/>
  <c r="BY395" i="1" s="1"/>
  <c r="CC395" i="1" s="1"/>
  <c r="AM395" i="1"/>
  <c r="AL395" i="1"/>
  <c r="X395" i="1"/>
  <c r="W395" i="1" s="1"/>
  <c r="S395" i="1"/>
  <c r="BW394" i="1"/>
  <c r="BY394" i="1" s="1"/>
  <c r="CC394" i="1" s="1"/>
  <c r="AM394" i="1"/>
  <c r="AL394" i="1"/>
  <c r="X394" i="1"/>
  <c r="W394" i="1" s="1"/>
  <c r="S394" i="1"/>
  <c r="BW393" i="1"/>
  <c r="BY393" i="1" s="1"/>
  <c r="CC393" i="1" s="1"/>
  <c r="AM393" i="1"/>
  <c r="AL393" i="1"/>
  <c r="X393" i="1"/>
  <c r="W393" i="1" s="1"/>
  <c r="S393" i="1"/>
  <c r="BW392" i="1"/>
  <c r="AL392" i="1"/>
  <c r="X392" i="1"/>
  <c r="W392" i="1" s="1"/>
  <c r="S392" i="1"/>
  <c r="BW391" i="1"/>
  <c r="AM391" i="1"/>
  <c r="AL391" i="1"/>
  <c r="X391" i="1"/>
  <c r="W391" i="1" s="1"/>
  <c r="S391" i="1"/>
  <c r="BW390" i="1"/>
  <c r="BY390" i="1" s="1"/>
  <c r="CC390" i="1" s="1"/>
  <c r="AM390" i="1"/>
  <c r="AL390" i="1"/>
  <c r="X390" i="1"/>
  <c r="W390" i="1" s="1"/>
  <c r="S390" i="1"/>
  <c r="BW389" i="1"/>
  <c r="BY389" i="1" s="1"/>
  <c r="CC389" i="1" s="1"/>
  <c r="AM389" i="1"/>
  <c r="AL389" i="1"/>
  <c r="X389" i="1"/>
  <c r="W389" i="1" s="1"/>
  <c r="S389" i="1"/>
  <c r="BW388" i="1"/>
  <c r="BY388" i="1" s="1"/>
  <c r="CC388" i="1" s="1"/>
  <c r="AM388" i="1"/>
  <c r="AL388" i="1"/>
  <c r="X388" i="1"/>
  <c r="W388" i="1" s="1"/>
  <c r="S388" i="1"/>
  <c r="BW387" i="1"/>
  <c r="BY387" i="1" s="1"/>
  <c r="CC387" i="1" s="1"/>
  <c r="AM387" i="1"/>
  <c r="AL387" i="1"/>
  <c r="X387" i="1"/>
  <c r="W387" i="1" s="1"/>
  <c r="S387" i="1"/>
  <c r="BW386" i="1"/>
  <c r="BY386" i="1" s="1"/>
  <c r="CC386" i="1" s="1"/>
  <c r="AM386" i="1"/>
  <c r="AL386" i="1"/>
  <c r="X386" i="1"/>
  <c r="W386" i="1" s="1"/>
  <c r="S386" i="1"/>
  <c r="BW385" i="1"/>
  <c r="BY385" i="1" s="1"/>
  <c r="CC385" i="1" s="1"/>
  <c r="AM385" i="1"/>
  <c r="AL385" i="1"/>
  <c r="X385" i="1"/>
  <c r="W385" i="1" s="1"/>
  <c r="S385" i="1"/>
  <c r="P385" i="1"/>
  <c r="Q385" i="1" s="1"/>
  <c r="BW384" i="1"/>
  <c r="BY384" i="1" s="1"/>
  <c r="CC384" i="1" s="1"/>
  <c r="AM384" i="1"/>
  <c r="AL384" i="1"/>
  <c r="X384" i="1"/>
  <c r="W384" i="1" s="1"/>
  <c r="S384" i="1"/>
  <c r="BW383" i="1"/>
  <c r="BY383" i="1" s="1"/>
  <c r="CC383" i="1" s="1"/>
  <c r="AM383" i="1"/>
  <c r="AL383" i="1"/>
  <c r="X383" i="1"/>
  <c r="W383" i="1" s="1"/>
  <c r="S383" i="1"/>
  <c r="BW382" i="1"/>
  <c r="BY382" i="1" s="1"/>
  <c r="CC382" i="1" s="1"/>
  <c r="AM382" i="1"/>
  <c r="AL382" i="1"/>
  <c r="X382" i="1"/>
  <c r="W382" i="1" s="1"/>
  <c r="S382" i="1"/>
  <c r="BW381" i="1"/>
  <c r="AM381" i="1"/>
  <c r="AL381" i="1"/>
  <c r="X381" i="1"/>
  <c r="W381" i="1" s="1"/>
  <c r="S381" i="1"/>
  <c r="BW380" i="1"/>
  <c r="BY380" i="1" s="1"/>
  <c r="CC380" i="1" s="1"/>
  <c r="AM380" i="1"/>
  <c r="AL380" i="1"/>
  <c r="X380" i="1"/>
  <c r="W380" i="1" s="1"/>
  <c r="S380" i="1"/>
  <c r="BW379" i="1"/>
  <c r="BY379" i="1" s="1"/>
  <c r="CC379" i="1" s="1"/>
  <c r="AM379" i="1"/>
  <c r="AL379" i="1"/>
  <c r="X379" i="1"/>
  <c r="W379" i="1" s="1"/>
  <c r="S379" i="1"/>
  <c r="BW378" i="1"/>
  <c r="BY378" i="1" s="1"/>
  <c r="CC378" i="1" s="1"/>
  <c r="AM378" i="1"/>
  <c r="AL378" i="1"/>
  <c r="X378" i="1"/>
  <c r="W378" i="1" s="1"/>
  <c r="S378" i="1"/>
  <c r="BW377" i="1"/>
  <c r="BY377" i="1" s="1"/>
  <c r="CC377" i="1" s="1"/>
  <c r="AM377" i="1"/>
  <c r="AL377" i="1"/>
  <c r="X377" i="1"/>
  <c r="W377" i="1" s="1"/>
  <c r="S377" i="1"/>
  <c r="BW376" i="1"/>
  <c r="BY376" i="1" s="1"/>
  <c r="CC376" i="1" s="1"/>
  <c r="AY376" i="1"/>
  <c r="AM376" i="1"/>
  <c r="AL376" i="1"/>
  <c r="X376" i="1"/>
  <c r="W376" i="1" s="1"/>
  <c r="S376" i="1"/>
  <c r="BW375" i="1"/>
  <c r="BY375" i="1" s="1"/>
  <c r="CC375" i="1" s="1"/>
  <c r="AY375" i="1"/>
  <c r="AM375" i="1"/>
  <c r="AL375" i="1"/>
  <c r="X375" i="1"/>
  <c r="W375" i="1" s="1"/>
  <c r="S375" i="1"/>
  <c r="P375" i="1"/>
  <c r="Q375" i="1" s="1"/>
  <c r="BW374" i="1"/>
  <c r="BY374" i="1" s="1"/>
  <c r="CC374" i="1" s="1"/>
  <c r="AY374" i="1"/>
  <c r="AM374" i="1"/>
  <c r="AL374" i="1"/>
  <c r="X374" i="1"/>
  <c r="W374" i="1" s="1"/>
  <c r="S374" i="1"/>
  <c r="P374" i="1"/>
  <c r="Q374" i="1" s="1"/>
  <c r="BW373" i="1"/>
  <c r="BY373" i="1" s="1"/>
  <c r="CC373" i="1" s="1"/>
  <c r="AY373" i="1"/>
  <c r="AM373" i="1"/>
  <c r="AL373" i="1"/>
  <c r="X373" i="1"/>
  <c r="W373" i="1" s="1"/>
  <c r="S373" i="1"/>
  <c r="P373" i="1"/>
  <c r="Q373" i="1" s="1"/>
  <c r="BW372" i="1"/>
  <c r="BY372" i="1" s="1"/>
  <c r="CC372" i="1" s="1"/>
  <c r="AY372" i="1"/>
  <c r="AM372" i="1"/>
  <c r="AL372" i="1"/>
  <c r="S372" i="1"/>
  <c r="BW371" i="1"/>
  <c r="BY371" i="1" s="1"/>
  <c r="CC371" i="1" s="1"/>
  <c r="AY371" i="1"/>
  <c r="AM371" i="1"/>
  <c r="AL371" i="1"/>
  <c r="X371" i="1"/>
  <c r="W371" i="1" s="1"/>
  <c r="S371" i="1"/>
  <c r="P371" i="1"/>
  <c r="Q371" i="1" s="1"/>
  <c r="BW370" i="1"/>
  <c r="BY370" i="1" s="1"/>
  <c r="CC370" i="1" s="1"/>
  <c r="AM370" i="1"/>
  <c r="AL370" i="1"/>
  <c r="X370" i="1"/>
  <c r="W370" i="1" s="1"/>
  <c r="S370" i="1"/>
  <c r="P370" i="1"/>
  <c r="Q370" i="1" s="1"/>
  <c r="BW369" i="1"/>
  <c r="BY369" i="1" s="1"/>
  <c r="CC369" i="1" s="1"/>
  <c r="AM369" i="1"/>
  <c r="AL369" i="1"/>
  <c r="X369" i="1"/>
  <c r="W369" i="1" s="1"/>
  <c r="S369" i="1"/>
  <c r="P369" i="1"/>
  <c r="Q369" i="1" s="1"/>
  <c r="BW368" i="1"/>
  <c r="BY368" i="1" s="1"/>
  <c r="CC368" i="1" s="1"/>
  <c r="AM368" i="1"/>
  <c r="AL368" i="1"/>
  <c r="X368" i="1"/>
  <c r="W368" i="1" s="1"/>
  <c r="S368" i="1"/>
  <c r="P368" i="1"/>
  <c r="Q368" i="1" s="1"/>
  <c r="BW367" i="1"/>
  <c r="BY367" i="1" s="1"/>
  <c r="CC367" i="1" s="1"/>
  <c r="AM367" i="1"/>
  <c r="AL367" i="1"/>
  <c r="X367" i="1"/>
  <c r="W367" i="1" s="1"/>
  <c r="S367" i="1"/>
  <c r="P367" i="1"/>
  <c r="Q367" i="1" s="1"/>
  <c r="BW366" i="1"/>
  <c r="BY366" i="1" s="1"/>
  <c r="CC366" i="1" s="1"/>
  <c r="AM366" i="1"/>
  <c r="AL366" i="1"/>
  <c r="X366" i="1"/>
  <c r="W366" i="1" s="1"/>
  <c r="S366" i="1"/>
  <c r="P366" i="1"/>
  <c r="Q366" i="1" s="1"/>
  <c r="BW365" i="1"/>
  <c r="BY365" i="1" s="1"/>
  <c r="CC365" i="1" s="1"/>
  <c r="AM365" i="1"/>
  <c r="AL365" i="1"/>
  <c r="X365" i="1"/>
  <c r="W365" i="1" s="1"/>
  <c r="S365" i="1"/>
  <c r="P365" i="1"/>
  <c r="Q365" i="1" s="1"/>
  <c r="BW364" i="1"/>
  <c r="BY364" i="1" s="1"/>
  <c r="CC364" i="1" s="1"/>
  <c r="AM364" i="1"/>
  <c r="AL364" i="1"/>
  <c r="X364" i="1"/>
  <c r="W364" i="1" s="1"/>
  <c r="S364" i="1"/>
  <c r="P364" i="1"/>
  <c r="Q364" i="1" s="1"/>
  <c r="BW363" i="1"/>
  <c r="BY363" i="1" s="1"/>
  <c r="CC363" i="1" s="1"/>
  <c r="AM363" i="1"/>
  <c r="AL363" i="1"/>
  <c r="X363" i="1"/>
  <c r="W363" i="1" s="1"/>
  <c r="S363" i="1"/>
  <c r="P363" i="1"/>
  <c r="Q363" i="1" s="1"/>
  <c r="BW362" i="1"/>
  <c r="BY362" i="1" s="1"/>
  <c r="CC362" i="1" s="1"/>
  <c r="AM362" i="1"/>
  <c r="AL362" i="1"/>
  <c r="X362" i="1"/>
  <c r="W362" i="1" s="1"/>
  <c r="S362" i="1"/>
  <c r="P362" i="1"/>
  <c r="Q362" i="1" s="1"/>
  <c r="BW361" i="1"/>
  <c r="BY361" i="1" s="1"/>
  <c r="CC361" i="1" s="1"/>
  <c r="AM361" i="1"/>
  <c r="AL361" i="1"/>
  <c r="X361" i="1"/>
  <c r="W361" i="1" s="1"/>
  <c r="S361" i="1"/>
  <c r="P361" i="1"/>
  <c r="Q361" i="1" s="1"/>
  <c r="BW360" i="1"/>
  <c r="BY360" i="1" s="1"/>
  <c r="CC360" i="1" s="1"/>
  <c r="AM360" i="1"/>
  <c r="AL360" i="1"/>
  <c r="X360" i="1"/>
  <c r="W360" i="1" s="1"/>
  <c r="S360" i="1"/>
  <c r="P360" i="1"/>
  <c r="Q360" i="1" s="1"/>
  <c r="BW359" i="1"/>
  <c r="BY359" i="1" s="1"/>
  <c r="CC359" i="1" s="1"/>
  <c r="AM359" i="1"/>
  <c r="AL359" i="1"/>
  <c r="X359" i="1"/>
  <c r="W359" i="1" s="1"/>
  <c r="S359" i="1"/>
  <c r="P359" i="1"/>
  <c r="Q359" i="1" s="1"/>
  <c r="BW358" i="1"/>
  <c r="BY358" i="1" s="1"/>
  <c r="CC358" i="1" s="1"/>
  <c r="AM358" i="1"/>
  <c r="AL358" i="1"/>
  <c r="X358" i="1"/>
  <c r="W358" i="1" s="1"/>
  <c r="S358" i="1"/>
  <c r="P358" i="1"/>
  <c r="Q358" i="1" s="1"/>
  <c r="BW357" i="1"/>
  <c r="BY357" i="1" s="1"/>
  <c r="CC357" i="1" s="1"/>
  <c r="AM357" i="1"/>
  <c r="AL357" i="1"/>
  <c r="X357" i="1"/>
  <c r="W357" i="1" s="1"/>
  <c r="S357" i="1"/>
  <c r="P357" i="1"/>
  <c r="Q357" i="1" s="1"/>
  <c r="BW356" i="1"/>
  <c r="BY356" i="1" s="1"/>
  <c r="CC356" i="1" s="1"/>
  <c r="AM356" i="1"/>
  <c r="AL356" i="1"/>
  <c r="X356" i="1"/>
  <c r="W356" i="1" s="1"/>
  <c r="S356" i="1"/>
  <c r="P356" i="1"/>
  <c r="Q356" i="1" s="1"/>
  <c r="BW355" i="1"/>
  <c r="BY355" i="1" s="1"/>
  <c r="CC355" i="1" s="1"/>
  <c r="AM355" i="1"/>
  <c r="AL355" i="1"/>
  <c r="X355" i="1"/>
  <c r="W355" i="1" s="1"/>
  <c r="S355" i="1"/>
  <c r="BW354" i="1"/>
  <c r="AL354" i="1"/>
  <c r="X354" i="1"/>
  <c r="W354" i="1" s="1"/>
  <c r="S354" i="1"/>
  <c r="BW353" i="1"/>
  <c r="AL353" i="1"/>
  <c r="X353" i="1"/>
  <c r="W353" i="1" s="1"/>
  <c r="S353" i="1"/>
  <c r="BW352" i="1"/>
  <c r="BY352" i="1" s="1"/>
  <c r="CC352" i="1" s="1"/>
  <c r="AM352" i="1"/>
  <c r="AL352" i="1"/>
  <c r="X352" i="1"/>
  <c r="W352" i="1" s="1"/>
  <c r="S352" i="1"/>
  <c r="BW351" i="1"/>
  <c r="BY351" i="1" s="1"/>
  <c r="CC351" i="1" s="1"/>
  <c r="AM351" i="1"/>
  <c r="AL351" i="1"/>
  <c r="X351" i="1"/>
  <c r="W351" i="1" s="1"/>
  <c r="S351" i="1"/>
  <c r="P351" i="1"/>
  <c r="Q351" i="1" s="1"/>
  <c r="BW350" i="1"/>
  <c r="BY350" i="1" s="1"/>
  <c r="CC350" i="1" s="1"/>
  <c r="AM350" i="1"/>
  <c r="AL350" i="1"/>
  <c r="X350" i="1"/>
  <c r="W350" i="1" s="1"/>
  <c r="S350" i="1"/>
  <c r="P350" i="1"/>
  <c r="Q350" i="1" s="1"/>
  <c r="BW349" i="1"/>
  <c r="BY349" i="1" s="1"/>
  <c r="CC349" i="1" s="1"/>
  <c r="AM349" i="1"/>
  <c r="AL349" i="1"/>
  <c r="X349" i="1"/>
  <c r="W349" i="1" s="1"/>
  <c r="S349" i="1"/>
  <c r="BW348" i="1"/>
  <c r="BY348" i="1" s="1"/>
  <c r="CC348" i="1" s="1"/>
  <c r="AM348" i="1"/>
  <c r="X348" i="1"/>
  <c r="W348" i="1" s="1"/>
  <c r="S348" i="1"/>
  <c r="BW347" i="1"/>
  <c r="BY347" i="1" s="1"/>
  <c r="CC347" i="1" s="1"/>
  <c r="AM347" i="1"/>
  <c r="AL347" i="1"/>
  <c r="X347" i="1"/>
  <c r="W347" i="1" s="1"/>
  <c r="S347" i="1"/>
  <c r="BW346" i="1"/>
  <c r="BY346" i="1" s="1"/>
  <c r="CC346" i="1" s="1"/>
  <c r="AM346" i="1"/>
  <c r="AL346" i="1"/>
  <c r="X346" i="1"/>
  <c r="W346" i="1" s="1"/>
  <c r="S346" i="1"/>
  <c r="BW345" i="1"/>
  <c r="BY345" i="1" s="1"/>
  <c r="CC345" i="1" s="1"/>
  <c r="AM345" i="1"/>
  <c r="AL345" i="1"/>
  <c r="X345" i="1"/>
  <c r="W345" i="1" s="1"/>
  <c r="S345" i="1"/>
  <c r="P345" i="1"/>
  <c r="Q345" i="1" s="1"/>
  <c r="BW344" i="1"/>
  <c r="BY344" i="1" s="1"/>
  <c r="CC344" i="1" s="1"/>
  <c r="AM344" i="1"/>
  <c r="AL344" i="1"/>
  <c r="X344" i="1"/>
  <c r="W344" i="1" s="1"/>
  <c r="S344" i="1"/>
  <c r="BW343" i="1"/>
  <c r="BY343" i="1" s="1"/>
  <c r="CC343" i="1" s="1"/>
  <c r="AM343" i="1"/>
  <c r="AL343" i="1"/>
  <c r="X343" i="1"/>
  <c r="W343" i="1" s="1"/>
  <c r="S343" i="1"/>
  <c r="BW342" i="1"/>
  <c r="BY342" i="1" s="1"/>
  <c r="CC342" i="1" s="1"/>
  <c r="AM342" i="1"/>
  <c r="AL342" i="1"/>
  <c r="X342" i="1"/>
  <c r="W342" i="1" s="1"/>
  <c r="S342" i="1"/>
  <c r="BW341" i="1"/>
  <c r="BY341" i="1" s="1"/>
  <c r="CC341" i="1" s="1"/>
  <c r="AM341" i="1"/>
  <c r="AL341" i="1"/>
  <c r="X341" i="1"/>
  <c r="W341" i="1" s="1"/>
  <c r="S341" i="1"/>
  <c r="P341" i="1"/>
  <c r="Q341" i="1" s="1"/>
  <c r="BW340" i="1"/>
  <c r="BY340" i="1" s="1"/>
  <c r="CC340" i="1" s="1"/>
  <c r="AM340" i="1"/>
  <c r="AL340" i="1"/>
  <c r="X340" i="1"/>
  <c r="W340" i="1" s="1"/>
  <c r="S340" i="1"/>
  <c r="P340" i="1"/>
  <c r="Q340" i="1" s="1"/>
  <c r="BW339" i="1"/>
  <c r="BY339" i="1" s="1"/>
  <c r="CC339" i="1" s="1"/>
  <c r="AM339" i="1"/>
  <c r="AL339" i="1"/>
  <c r="X339" i="1"/>
  <c r="W339" i="1" s="1"/>
  <c r="S339" i="1"/>
  <c r="BW338" i="1"/>
  <c r="BY338" i="1" s="1"/>
  <c r="CC338" i="1" s="1"/>
  <c r="AM338" i="1"/>
  <c r="AL338" i="1"/>
  <c r="X338" i="1"/>
  <c r="W338" i="1" s="1"/>
  <c r="S338" i="1"/>
  <c r="P338" i="1"/>
  <c r="Q338" i="1" s="1"/>
  <c r="BW337" i="1"/>
  <c r="BY337" i="1" s="1"/>
  <c r="CC337" i="1" s="1"/>
  <c r="AM337" i="1"/>
  <c r="AL337" i="1"/>
  <c r="X337" i="1"/>
  <c r="W337" i="1" s="1"/>
  <c r="S337" i="1"/>
  <c r="BW336" i="1"/>
  <c r="BY336" i="1" s="1"/>
  <c r="CC336" i="1" s="1"/>
  <c r="AM336" i="1"/>
  <c r="AL336" i="1"/>
  <c r="X336" i="1"/>
  <c r="W336" i="1" s="1"/>
  <c r="S336" i="1"/>
  <c r="BW335" i="1"/>
  <c r="BY335" i="1" s="1"/>
  <c r="CC335" i="1" s="1"/>
  <c r="AM335" i="1"/>
  <c r="AL335" i="1"/>
  <c r="X335" i="1"/>
  <c r="W335" i="1" s="1"/>
  <c r="S335" i="1"/>
  <c r="P335" i="1"/>
  <c r="Q335" i="1" s="1"/>
  <c r="BW334" i="1"/>
  <c r="BY334" i="1" s="1"/>
  <c r="CC334" i="1" s="1"/>
  <c r="AM334" i="1"/>
  <c r="AL334" i="1"/>
  <c r="X334" i="1"/>
  <c r="W334" i="1" s="1"/>
  <c r="S334" i="1"/>
  <c r="P334" i="1"/>
  <c r="Q334" i="1" s="1"/>
  <c r="BW333" i="1"/>
  <c r="BY333" i="1" s="1"/>
  <c r="CC333" i="1" s="1"/>
  <c r="AM333" i="1"/>
  <c r="AL333" i="1"/>
  <c r="X333" i="1"/>
  <c r="W333" i="1" s="1"/>
  <c r="S333" i="1"/>
  <c r="P333" i="1"/>
  <c r="Q333" i="1" s="1"/>
  <c r="BW332" i="1"/>
  <c r="BY332" i="1" s="1"/>
  <c r="CC332" i="1" s="1"/>
  <c r="AM332" i="1"/>
  <c r="AL332" i="1"/>
  <c r="X332" i="1"/>
  <c r="W332" i="1" s="1"/>
  <c r="S332" i="1"/>
  <c r="P332" i="1"/>
  <c r="Q332" i="1" s="1"/>
  <c r="BW331" i="1"/>
  <c r="BY331" i="1" s="1"/>
  <c r="CC331" i="1" s="1"/>
  <c r="AM331" i="1"/>
  <c r="AL331" i="1"/>
  <c r="X331" i="1"/>
  <c r="W331" i="1" s="1"/>
  <c r="S331" i="1"/>
  <c r="P331" i="1"/>
  <c r="Q331" i="1" s="1"/>
  <c r="BW330" i="1"/>
  <c r="BY330" i="1" s="1"/>
  <c r="CC330" i="1" s="1"/>
  <c r="AM330" i="1"/>
  <c r="AL330" i="1"/>
  <c r="X330" i="1"/>
  <c r="W330" i="1" s="1"/>
  <c r="S330" i="1"/>
  <c r="BW329" i="1"/>
  <c r="BY329" i="1" s="1"/>
  <c r="CC329" i="1" s="1"/>
  <c r="AM329" i="1"/>
  <c r="AL329" i="1"/>
  <c r="X329" i="1"/>
  <c r="W329" i="1" s="1"/>
  <c r="S329" i="1"/>
  <c r="Q329" i="1"/>
  <c r="BW328" i="1"/>
  <c r="BY328" i="1" s="1"/>
  <c r="CC328" i="1" s="1"/>
  <c r="AM328" i="1"/>
  <c r="AL328" i="1"/>
  <c r="X328" i="1"/>
  <c r="W328" i="1" s="1"/>
  <c r="S328" i="1"/>
  <c r="P328" i="1"/>
  <c r="Q328" i="1" s="1"/>
  <c r="BW327" i="1"/>
  <c r="BY327" i="1" s="1"/>
  <c r="CC327" i="1" s="1"/>
  <c r="AM327" i="1"/>
  <c r="AL327" i="1"/>
  <c r="X327" i="1"/>
  <c r="W327" i="1" s="1"/>
  <c r="S327" i="1"/>
  <c r="BW326" i="1"/>
  <c r="BY326" i="1" s="1"/>
  <c r="CC326" i="1" s="1"/>
  <c r="AM326" i="1"/>
  <c r="AL326" i="1"/>
  <c r="X326" i="1"/>
  <c r="W326" i="1" s="1"/>
  <c r="S326" i="1"/>
  <c r="P326" i="1"/>
  <c r="Q326" i="1" s="1"/>
  <c r="BW325" i="1"/>
  <c r="BY325" i="1" s="1"/>
  <c r="CC325" i="1" s="1"/>
  <c r="AM325" i="1"/>
  <c r="AL325" i="1"/>
  <c r="X325" i="1"/>
  <c r="W325" i="1" s="1"/>
  <c r="S325" i="1"/>
  <c r="P325" i="1"/>
  <c r="Q325" i="1" s="1"/>
  <c r="BW324" i="1"/>
  <c r="AM324" i="1"/>
  <c r="AL324" i="1"/>
  <c r="X324" i="1"/>
  <c r="W324" i="1" s="1"/>
  <c r="S324" i="1"/>
  <c r="P324" i="1"/>
  <c r="Q324" i="1" s="1"/>
  <c r="BW323" i="1"/>
  <c r="BY323" i="1" s="1"/>
  <c r="CC323" i="1" s="1"/>
  <c r="AM323" i="1"/>
  <c r="AL323" i="1"/>
  <c r="X323" i="1"/>
  <c r="W323" i="1" s="1"/>
  <c r="S323" i="1"/>
  <c r="P323" i="1"/>
  <c r="Q323" i="1" s="1"/>
  <c r="BW322" i="1"/>
  <c r="BY322" i="1" s="1"/>
  <c r="CC322" i="1" s="1"/>
  <c r="AM322" i="1"/>
  <c r="AL322" i="1"/>
  <c r="X322" i="1"/>
  <c r="W322" i="1" s="1"/>
  <c r="S322" i="1"/>
  <c r="P322" i="1"/>
  <c r="Q322" i="1" s="1"/>
  <c r="BW321" i="1"/>
  <c r="BY321" i="1" s="1"/>
  <c r="CC321" i="1" s="1"/>
  <c r="AM321" i="1"/>
  <c r="AL321" i="1"/>
  <c r="X321" i="1"/>
  <c r="W321" i="1" s="1"/>
  <c r="S321" i="1"/>
  <c r="P321" i="1"/>
  <c r="Q321" i="1" s="1"/>
  <c r="BW320" i="1"/>
  <c r="BY320" i="1" s="1"/>
  <c r="CC320" i="1" s="1"/>
  <c r="AM320" i="1"/>
  <c r="AL320" i="1"/>
  <c r="X320" i="1"/>
  <c r="W320" i="1" s="1"/>
  <c r="S320" i="1"/>
  <c r="P320" i="1"/>
  <c r="Q320" i="1" s="1"/>
  <c r="BW319" i="1"/>
  <c r="AM319" i="1"/>
  <c r="X319" i="1"/>
  <c r="W319" i="1" s="1"/>
  <c r="S319" i="1"/>
  <c r="P319" i="1"/>
  <c r="Q319" i="1" s="1"/>
  <c r="BW318" i="1"/>
  <c r="BY318" i="1" s="1"/>
  <c r="AM318" i="1"/>
  <c r="AL318" i="1"/>
  <c r="X318" i="1"/>
  <c r="W318" i="1" s="1"/>
  <c r="S318" i="1"/>
  <c r="P318" i="1"/>
  <c r="Q318" i="1" s="1"/>
  <c r="BW317" i="1"/>
  <c r="BY317" i="1" s="1"/>
  <c r="AM317" i="1"/>
  <c r="AL317" i="1"/>
  <c r="X317" i="1"/>
  <c r="W317" i="1" s="1"/>
  <c r="S317" i="1"/>
  <c r="P317" i="1"/>
  <c r="Q317" i="1" s="1"/>
  <c r="BW316" i="1"/>
  <c r="BY316" i="1" s="1"/>
  <c r="AM316" i="1"/>
  <c r="AL316" i="1"/>
  <c r="X316" i="1"/>
  <c r="W316" i="1" s="1"/>
  <c r="S316" i="1"/>
  <c r="P316" i="1"/>
  <c r="Q316" i="1" s="1"/>
  <c r="BW315" i="1"/>
  <c r="BY315" i="1" s="1"/>
  <c r="AM315" i="1"/>
  <c r="AL315" i="1"/>
  <c r="X315" i="1"/>
  <c r="W315" i="1" s="1"/>
  <c r="S315" i="1"/>
  <c r="P315" i="1"/>
  <c r="Q315" i="1" s="1"/>
  <c r="BW314" i="1"/>
  <c r="BY314" i="1" s="1"/>
  <c r="AM314" i="1"/>
  <c r="AL314" i="1"/>
  <c r="X314" i="1"/>
  <c r="W314" i="1" s="1"/>
  <c r="S314" i="1"/>
  <c r="P314" i="1"/>
  <c r="Q314" i="1" s="1"/>
  <c r="BW313" i="1"/>
  <c r="BY313" i="1" s="1"/>
  <c r="AM313" i="1"/>
  <c r="AL313" i="1"/>
  <c r="X313" i="1"/>
  <c r="W313" i="1" s="1"/>
  <c r="S313" i="1"/>
  <c r="P313" i="1"/>
  <c r="Q313" i="1" s="1"/>
  <c r="BW312" i="1"/>
  <c r="BY312" i="1" s="1"/>
  <c r="AM312" i="1"/>
  <c r="AL312" i="1"/>
  <c r="X312" i="1"/>
  <c r="W312" i="1" s="1"/>
  <c r="S312" i="1"/>
  <c r="P312" i="1"/>
  <c r="Q312" i="1" s="1"/>
  <c r="BW311" i="1"/>
  <c r="BY311" i="1" s="1"/>
  <c r="AM311" i="1"/>
  <c r="AL311" i="1"/>
  <c r="X311" i="1"/>
  <c r="W311" i="1" s="1"/>
  <c r="S311" i="1"/>
  <c r="Q311" i="1"/>
  <c r="BW310" i="1"/>
  <c r="BY310" i="1" s="1"/>
  <c r="AM310" i="1"/>
  <c r="AL310" i="1"/>
  <c r="X310" i="1"/>
  <c r="W310" i="1" s="1"/>
  <c r="S310" i="1"/>
  <c r="P310" i="1"/>
  <c r="Q310" i="1" s="1"/>
  <c r="BW309" i="1"/>
  <c r="AM309" i="1"/>
  <c r="AL309" i="1"/>
  <c r="X309" i="1"/>
  <c r="W309" i="1" s="1"/>
  <c r="S309" i="1"/>
  <c r="P309" i="1"/>
  <c r="Q309" i="1" s="1"/>
  <c r="BW308" i="1"/>
  <c r="BY308" i="1" s="1"/>
  <c r="AM308" i="1"/>
  <c r="AL308" i="1"/>
  <c r="X308" i="1"/>
  <c r="W308" i="1" s="1"/>
  <c r="S308" i="1"/>
  <c r="P308" i="1"/>
  <c r="Q308" i="1" s="1"/>
  <c r="BW307" i="1"/>
  <c r="BY307" i="1" s="1"/>
  <c r="AM307" i="1"/>
  <c r="AL307" i="1"/>
  <c r="X307" i="1"/>
  <c r="W307" i="1" s="1"/>
  <c r="S307" i="1"/>
  <c r="P307" i="1"/>
  <c r="Q307" i="1" s="1"/>
  <c r="BW306" i="1"/>
  <c r="BY306" i="1" s="1"/>
  <c r="AM306" i="1"/>
  <c r="AL306" i="1"/>
  <c r="X306" i="1"/>
  <c r="W306" i="1" s="1"/>
  <c r="S306" i="1"/>
  <c r="P306" i="1"/>
  <c r="Q306" i="1" s="1"/>
  <c r="BW305" i="1"/>
  <c r="BY305" i="1" s="1"/>
  <c r="AM305" i="1"/>
  <c r="AL305" i="1"/>
  <c r="X305" i="1"/>
  <c r="W305" i="1" s="1"/>
  <c r="S305" i="1"/>
  <c r="P305" i="1"/>
  <c r="Q305" i="1" s="1"/>
  <c r="BW304" i="1"/>
  <c r="BY304" i="1" s="1"/>
  <c r="AM304" i="1"/>
  <c r="AL304" i="1"/>
  <c r="X304" i="1"/>
  <c r="W304" i="1" s="1"/>
  <c r="S304" i="1"/>
  <c r="P304" i="1"/>
  <c r="Q304" i="1" s="1"/>
  <c r="BW303" i="1"/>
  <c r="BY303" i="1" s="1"/>
  <c r="AM303" i="1"/>
  <c r="AL303" i="1"/>
  <c r="X303" i="1"/>
  <c r="W303" i="1" s="1"/>
  <c r="S303" i="1"/>
  <c r="P303" i="1"/>
  <c r="Q303" i="1" s="1"/>
  <c r="BW302" i="1"/>
  <c r="BY302" i="1" s="1"/>
  <c r="AM302" i="1"/>
  <c r="AL302" i="1"/>
  <c r="X302" i="1"/>
  <c r="W302" i="1" s="1"/>
  <c r="S302" i="1"/>
  <c r="P302" i="1"/>
  <c r="Q302" i="1" s="1"/>
  <c r="BW301" i="1"/>
  <c r="BY301" i="1" s="1"/>
  <c r="AM301" i="1"/>
  <c r="AL301" i="1"/>
  <c r="X301" i="1"/>
  <c r="W301" i="1" s="1"/>
  <c r="S301" i="1"/>
  <c r="P301" i="1"/>
  <c r="Q301" i="1" s="1"/>
  <c r="BW300" i="1"/>
  <c r="BY300" i="1" s="1"/>
  <c r="AM300" i="1"/>
  <c r="AL300" i="1"/>
  <c r="X300" i="1"/>
  <c r="W300" i="1" s="1"/>
  <c r="S300" i="1"/>
  <c r="P300" i="1"/>
  <c r="Q300" i="1" s="1"/>
  <c r="BW299" i="1"/>
  <c r="BY299" i="1" s="1"/>
  <c r="AM299" i="1"/>
  <c r="AL299" i="1"/>
  <c r="X299" i="1"/>
  <c r="W299" i="1" s="1"/>
  <c r="S299" i="1"/>
  <c r="P299" i="1"/>
  <c r="Q299" i="1" s="1"/>
  <c r="BW298" i="1"/>
  <c r="BY298" i="1" s="1"/>
  <c r="AM298" i="1"/>
  <c r="AL298" i="1"/>
  <c r="X298" i="1"/>
  <c r="W298" i="1" s="1"/>
  <c r="S298" i="1"/>
  <c r="P298" i="1"/>
  <c r="Q298" i="1" s="1"/>
  <c r="BW297" i="1"/>
  <c r="BY297" i="1" s="1"/>
  <c r="AM297" i="1"/>
  <c r="AL297" i="1"/>
  <c r="X297" i="1"/>
  <c r="W297" i="1" s="1"/>
  <c r="S297" i="1"/>
  <c r="P297" i="1"/>
  <c r="Q297" i="1" s="1"/>
  <c r="BW296" i="1"/>
  <c r="AM296" i="1"/>
  <c r="AL296" i="1"/>
  <c r="X296" i="1"/>
  <c r="W296" i="1" s="1"/>
  <c r="S296" i="1"/>
  <c r="P296" i="1"/>
  <c r="Q296" i="1" s="1"/>
  <c r="BW295" i="1"/>
  <c r="AM295" i="1"/>
  <c r="AL295" i="1"/>
  <c r="X295" i="1"/>
  <c r="W295" i="1" s="1"/>
  <c r="S295" i="1"/>
  <c r="P295" i="1"/>
  <c r="Q295" i="1" s="1"/>
  <c r="BW294" i="1"/>
  <c r="AM294" i="1"/>
  <c r="AL294" i="1"/>
  <c r="X294" i="1"/>
  <c r="W294" i="1" s="1"/>
  <c r="S294" i="1"/>
  <c r="P294" i="1"/>
  <c r="Q294" i="1" s="1"/>
  <c r="BW293" i="1"/>
  <c r="AM293" i="1"/>
  <c r="AL293" i="1"/>
  <c r="X293" i="1"/>
  <c r="W293" i="1" s="1"/>
  <c r="S293" i="1"/>
  <c r="P293" i="1"/>
  <c r="Q293" i="1" s="1"/>
  <c r="BW292" i="1"/>
  <c r="AM292" i="1"/>
  <c r="AL292" i="1"/>
  <c r="X292" i="1"/>
  <c r="W292" i="1" s="1"/>
  <c r="S292" i="1"/>
  <c r="P292" i="1"/>
  <c r="Q292" i="1" s="1"/>
  <c r="BW291" i="1"/>
  <c r="AM291" i="1"/>
  <c r="AL291" i="1"/>
  <c r="X291" i="1"/>
  <c r="W291" i="1" s="1"/>
  <c r="S291" i="1"/>
  <c r="P291" i="1"/>
  <c r="Q291" i="1" s="1"/>
  <c r="BW290" i="1"/>
  <c r="AM290" i="1"/>
  <c r="AL290" i="1"/>
  <c r="X290" i="1"/>
  <c r="W290" i="1" s="1"/>
  <c r="S290" i="1"/>
  <c r="P290" i="1"/>
  <c r="Q290" i="1" s="1"/>
  <c r="BW289" i="1"/>
  <c r="AM289" i="1"/>
  <c r="AL289" i="1"/>
  <c r="X289" i="1"/>
  <c r="W289" i="1" s="1"/>
  <c r="S289" i="1"/>
  <c r="P289" i="1"/>
  <c r="Q289" i="1" s="1"/>
  <c r="BW288" i="1"/>
  <c r="AM288" i="1"/>
  <c r="AL288" i="1"/>
  <c r="X288" i="1"/>
  <c r="W288" i="1" s="1"/>
  <c r="S288" i="1"/>
  <c r="Q288" i="1"/>
  <c r="BW287" i="1"/>
  <c r="AM287" i="1"/>
  <c r="AL287" i="1"/>
  <c r="X287" i="1"/>
  <c r="W287" i="1" s="1"/>
  <c r="S287" i="1"/>
  <c r="P287" i="1"/>
  <c r="Q287" i="1" s="1"/>
  <c r="BW286" i="1"/>
  <c r="AM286" i="1"/>
  <c r="AL286" i="1"/>
  <c r="X286" i="1"/>
  <c r="W286" i="1" s="1"/>
  <c r="S286" i="1"/>
  <c r="BW285" i="1"/>
  <c r="AM285" i="1"/>
  <c r="AL285" i="1"/>
  <c r="X285" i="1"/>
  <c r="W285" i="1" s="1"/>
  <c r="S285" i="1"/>
  <c r="P285" i="1"/>
  <c r="Q285" i="1" s="1"/>
  <c r="BW284" i="1"/>
  <c r="AM284" i="1"/>
  <c r="AL284" i="1"/>
  <c r="X284" i="1"/>
  <c r="W284" i="1" s="1"/>
  <c r="S284" i="1"/>
  <c r="P284" i="1"/>
  <c r="Q284" i="1" s="1"/>
  <c r="BW283" i="1"/>
  <c r="AM283" i="1"/>
  <c r="AL283" i="1"/>
  <c r="X283" i="1"/>
  <c r="W283" i="1" s="1"/>
  <c r="S283" i="1"/>
  <c r="P283" i="1"/>
  <c r="Q283" i="1" s="1"/>
  <c r="BW282" i="1"/>
  <c r="AM282" i="1"/>
  <c r="AL282" i="1"/>
  <c r="X282" i="1"/>
  <c r="W282" i="1" s="1"/>
  <c r="S282" i="1"/>
  <c r="P282" i="1"/>
  <c r="Q282" i="1" s="1"/>
  <c r="BW281" i="1"/>
  <c r="AM281" i="1"/>
  <c r="AL281" i="1"/>
  <c r="X281" i="1"/>
  <c r="W281" i="1" s="1"/>
  <c r="S281" i="1"/>
  <c r="P281" i="1"/>
  <c r="Q281" i="1" s="1"/>
  <c r="BW280" i="1"/>
  <c r="AM280" i="1"/>
  <c r="AL280" i="1"/>
  <c r="X280" i="1"/>
  <c r="W280" i="1" s="1"/>
  <c r="S280" i="1"/>
  <c r="P280" i="1"/>
  <c r="Q280" i="1" s="1"/>
  <c r="BW279" i="1"/>
  <c r="AM279" i="1"/>
  <c r="AL279" i="1"/>
  <c r="X279" i="1"/>
  <c r="W279" i="1" s="1"/>
  <c r="S279" i="1"/>
  <c r="P279" i="1"/>
  <c r="Q279" i="1" s="1"/>
  <c r="BW278" i="1"/>
  <c r="AM278" i="1"/>
  <c r="AL278" i="1"/>
  <c r="X278" i="1"/>
  <c r="W278" i="1" s="1"/>
  <c r="S278" i="1"/>
  <c r="P278" i="1"/>
  <c r="Q278" i="1" s="1"/>
  <c r="BW277" i="1"/>
  <c r="AM277" i="1"/>
  <c r="AL277" i="1"/>
  <c r="X277" i="1"/>
  <c r="W277" i="1" s="1"/>
  <c r="S277" i="1"/>
  <c r="P277" i="1"/>
  <c r="Q277" i="1" s="1"/>
  <c r="BW276" i="1"/>
  <c r="AM276" i="1"/>
  <c r="AL276" i="1"/>
  <c r="X276" i="1"/>
  <c r="W276" i="1" s="1"/>
  <c r="S276" i="1"/>
  <c r="P276" i="1"/>
  <c r="Q276" i="1" s="1"/>
  <c r="BW275" i="1"/>
  <c r="AM275" i="1"/>
  <c r="AL275" i="1"/>
  <c r="X275" i="1"/>
  <c r="W275" i="1" s="1"/>
  <c r="S275" i="1"/>
  <c r="P275" i="1"/>
  <c r="Q275" i="1" s="1"/>
  <c r="O275" i="1"/>
  <c r="BW274" i="1"/>
  <c r="AM274" i="1"/>
  <c r="AL274" i="1"/>
  <c r="X274" i="1"/>
  <c r="W274" i="1" s="1"/>
  <c r="S274" i="1"/>
  <c r="P274" i="1"/>
  <c r="Q274" i="1" s="1"/>
  <c r="O274" i="1"/>
  <c r="BW273" i="1"/>
  <c r="AM273" i="1"/>
  <c r="AL273" i="1"/>
  <c r="X273" i="1"/>
  <c r="W273" i="1" s="1"/>
  <c r="S273" i="1"/>
  <c r="P273" i="1"/>
  <c r="Q273" i="1" s="1"/>
  <c r="O273" i="1"/>
  <c r="BW272" i="1"/>
  <c r="AM272" i="1"/>
  <c r="AL272" i="1"/>
  <c r="X272" i="1"/>
  <c r="W272" i="1" s="1"/>
  <c r="S272" i="1"/>
  <c r="P272" i="1"/>
  <c r="Q272" i="1" s="1"/>
  <c r="O272" i="1"/>
  <c r="BW271" i="1"/>
  <c r="AM271" i="1"/>
  <c r="AL271" i="1"/>
  <c r="X271" i="1"/>
  <c r="W271" i="1" s="1"/>
  <c r="S271" i="1"/>
  <c r="P271" i="1"/>
  <c r="Q271" i="1" s="1"/>
  <c r="O271" i="1"/>
  <c r="BW270" i="1"/>
  <c r="AM270" i="1"/>
  <c r="AL270" i="1"/>
  <c r="X270" i="1"/>
  <c r="W270" i="1" s="1"/>
  <c r="S270" i="1"/>
  <c r="P270" i="1"/>
  <c r="Q270" i="1" s="1"/>
  <c r="O270" i="1"/>
  <c r="BW269" i="1"/>
  <c r="AM269" i="1"/>
  <c r="AL269" i="1"/>
  <c r="X269" i="1"/>
  <c r="W269" i="1" s="1"/>
  <c r="S269" i="1"/>
  <c r="P269" i="1"/>
  <c r="Q269" i="1" s="1"/>
  <c r="O269" i="1"/>
  <c r="BW268" i="1"/>
  <c r="AM268" i="1"/>
  <c r="AL268" i="1"/>
  <c r="X268" i="1"/>
  <c r="W268" i="1" s="1"/>
  <c r="S268" i="1"/>
  <c r="Q268" i="1"/>
  <c r="O268" i="1"/>
  <c r="BW267" i="1"/>
  <c r="AM267" i="1"/>
  <c r="AL267" i="1"/>
  <c r="X267" i="1"/>
  <c r="W267" i="1" s="1"/>
  <c r="S267" i="1"/>
  <c r="O267" i="1"/>
  <c r="BW266" i="1"/>
  <c r="AM266" i="1"/>
  <c r="AL266" i="1"/>
  <c r="X266" i="1"/>
  <c r="W266" i="1" s="1"/>
  <c r="S266" i="1"/>
  <c r="P266" i="1"/>
  <c r="Q266" i="1" s="1"/>
  <c r="O266" i="1"/>
  <c r="BW265" i="1"/>
  <c r="AM265" i="1"/>
  <c r="AL265" i="1"/>
  <c r="X265" i="1"/>
  <c r="W265" i="1" s="1"/>
  <c r="S265" i="1"/>
  <c r="P265" i="1"/>
  <c r="Q265" i="1" s="1"/>
  <c r="O265" i="1"/>
  <c r="BW264" i="1"/>
  <c r="AM264" i="1"/>
  <c r="AL264" i="1"/>
  <c r="X264" i="1"/>
  <c r="W264" i="1" s="1"/>
  <c r="S264" i="1"/>
  <c r="P264" i="1"/>
  <c r="Q264" i="1" s="1"/>
  <c r="O264" i="1"/>
  <c r="BW263" i="1"/>
  <c r="AM263" i="1"/>
  <c r="AL263" i="1"/>
  <c r="X263" i="1"/>
  <c r="W263" i="1" s="1"/>
  <c r="S263" i="1"/>
  <c r="P263" i="1"/>
  <c r="Q263" i="1" s="1"/>
  <c r="O263" i="1"/>
  <c r="BW262" i="1"/>
  <c r="AM262" i="1"/>
  <c r="AL262" i="1"/>
  <c r="X262" i="1"/>
  <c r="W262" i="1" s="1"/>
  <c r="S262" i="1"/>
  <c r="P262" i="1"/>
  <c r="Q262" i="1" s="1"/>
  <c r="O262" i="1"/>
  <c r="BW261" i="1"/>
  <c r="AM261" i="1"/>
  <c r="AL261" i="1"/>
  <c r="X261" i="1"/>
  <c r="W261" i="1" s="1"/>
  <c r="S261" i="1"/>
  <c r="P261" i="1"/>
  <c r="Q261" i="1" s="1"/>
  <c r="O261" i="1"/>
  <c r="BW260" i="1"/>
  <c r="AM260" i="1"/>
  <c r="AL260" i="1"/>
  <c r="X260" i="1"/>
  <c r="W260" i="1" s="1"/>
  <c r="S260" i="1"/>
  <c r="P260" i="1"/>
  <c r="Q260" i="1" s="1"/>
  <c r="O260" i="1"/>
  <c r="BW259" i="1"/>
  <c r="AM259" i="1"/>
  <c r="AL259" i="1"/>
  <c r="X259" i="1"/>
  <c r="W259" i="1" s="1"/>
  <c r="S259" i="1"/>
  <c r="P259" i="1"/>
  <c r="Q259" i="1" s="1"/>
  <c r="O259" i="1"/>
  <c r="BW258" i="1"/>
  <c r="AM258" i="1"/>
  <c r="AL258" i="1"/>
  <c r="X258" i="1"/>
  <c r="W258" i="1" s="1"/>
  <c r="S258" i="1"/>
  <c r="P258" i="1"/>
  <c r="Q258" i="1" s="1"/>
  <c r="O258" i="1"/>
  <c r="BW257" i="1"/>
  <c r="AM257" i="1"/>
  <c r="AL257" i="1"/>
  <c r="X257" i="1"/>
  <c r="W257" i="1" s="1"/>
  <c r="S257" i="1"/>
  <c r="P257" i="1"/>
  <c r="Q257" i="1" s="1"/>
  <c r="O257" i="1"/>
  <c r="BW256" i="1"/>
  <c r="AM256" i="1"/>
  <c r="AL256" i="1"/>
  <c r="X256" i="1"/>
  <c r="W256" i="1" s="1"/>
  <c r="S256" i="1"/>
  <c r="P256" i="1"/>
  <c r="Q256" i="1" s="1"/>
  <c r="O256" i="1"/>
  <c r="BW255" i="1"/>
  <c r="AM255" i="1"/>
  <c r="AL255" i="1"/>
  <c r="X255" i="1"/>
  <c r="W255" i="1" s="1"/>
  <c r="S255" i="1"/>
  <c r="P255" i="1"/>
  <c r="Q255" i="1" s="1"/>
  <c r="O255" i="1"/>
  <c r="BW254" i="1"/>
  <c r="AM254" i="1"/>
  <c r="AL254" i="1"/>
  <c r="X254" i="1"/>
  <c r="W254" i="1" s="1"/>
  <c r="S254" i="1"/>
  <c r="P254" i="1"/>
  <c r="Q254" i="1" s="1"/>
  <c r="O254" i="1"/>
  <c r="BW253" i="1"/>
  <c r="AM253" i="1"/>
  <c r="AL253" i="1"/>
  <c r="X253" i="1"/>
  <c r="W253" i="1" s="1"/>
  <c r="S253" i="1"/>
  <c r="P253" i="1"/>
  <c r="Q253" i="1" s="1"/>
  <c r="O253" i="1"/>
  <c r="BW252" i="1"/>
  <c r="AM252" i="1"/>
  <c r="AL252" i="1"/>
  <c r="X252" i="1"/>
  <c r="W252" i="1" s="1"/>
  <c r="S252" i="1"/>
  <c r="P252" i="1"/>
  <c r="Q252" i="1" s="1"/>
  <c r="O252" i="1"/>
  <c r="BW251" i="1"/>
  <c r="AM251" i="1"/>
  <c r="AL251" i="1"/>
  <c r="X251" i="1"/>
  <c r="W251" i="1" s="1"/>
  <c r="S251" i="1"/>
  <c r="P251" i="1"/>
  <c r="Q251" i="1" s="1"/>
  <c r="O251" i="1"/>
  <c r="BW250" i="1"/>
  <c r="AM250" i="1"/>
  <c r="AL250" i="1"/>
  <c r="X250" i="1"/>
  <c r="W250" i="1" s="1"/>
  <c r="S250" i="1"/>
  <c r="P250" i="1"/>
  <c r="Q250" i="1" s="1"/>
  <c r="O250" i="1"/>
  <c r="BW249" i="1"/>
  <c r="AM249" i="1"/>
  <c r="AL249" i="1"/>
  <c r="X249" i="1"/>
  <c r="W249" i="1" s="1"/>
  <c r="S249" i="1"/>
  <c r="P249" i="1"/>
  <c r="Q249" i="1" s="1"/>
  <c r="O249" i="1"/>
  <c r="BW248" i="1"/>
  <c r="AM248" i="1"/>
  <c r="AL248" i="1"/>
  <c r="X248" i="1"/>
  <c r="W248" i="1" s="1"/>
  <c r="S248" i="1"/>
  <c r="Q248" i="1"/>
  <c r="O248" i="1"/>
  <c r="BW247" i="1"/>
  <c r="AM247" i="1"/>
  <c r="AL247" i="1"/>
  <c r="X247" i="1"/>
  <c r="W247" i="1" s="1"/>
  <c r="S247" i="1"/>
  <c r="P247" i="1"/>
  <c r="Q247" i="1" s="1"/>
  <c r="O247" i="1"/>
  <c r="BW246" i="1"/>
  <c r="AN246" i="1"/>
  <c r="AM246" i="1" s="1"/>
  <c r="AL246" i="1"/>
  <c r="X246" i="1"/>
  <c r="W246" i="1" s="1"/>
  <c r="S246" i="1"/>
  <c r="P246" i="1"/>
  <c r="Q246" i="1" s="1"/>
  <c r="O246" i="1"/>
  <c r="BW245" i="1"/>
  <c r="AM245" i="1"/>
  <c r="AL245" i="1"/>
  <c r="X245" i="1"/>
  <c r="W245" i="1" s="1"/>
  <c r="S245" i="1"/>
  <c r="P245" i="1"/>
  <c r="Q245" i="1" s="1"/>
  <c r="O245" i="1"/>
  <c r="BW244" i="1"/>
  <c r="AL244" i="1"/>
  <c r="X244" i="1"/>
  <c r="W244" i="1" s="1"/>
  <c r="S244" i="1"/>
  <c r="P244" i="1"/>
  <c r="Q244" i="1" s="1"/>
  <c r="O244" i="1"/>
  <c r="BW243" i="1"/>
  <c r="AN243" i="1"/>
  <c r="AL243" i="1"/>
  <c r="X243" i="1"/>
  <c r="W243" i="1" s="1"/>
  <c r="S243" i="1"/>
  <c r="P243" i="1"/>
  <c r="Q243" i="1" s="1"/>
  <c r="O243" i="1"/>
  <c r="AL242" i="1"/>
  <c r="X242" i="1"/>
  <c r="W242" i="1" s="1"/>
  <c r="S242" i="1"/>
  <c r="P242" i="1"/>
  <c r="Q242" i="1" s="1"/>
  <c r="O242" i="1"/>
  <c r="BW241" i="1"/>
  <c r="AM241" i="1"/>
  <c r="AL241" i="1"/>
  <c r="X241" i="1"/>
  <c r="W241" i="1" s="1"/>
  <c r="S241" i="1"/>
  <c r="P241" i="1"/>
  <c r="Q241" i="1" s="1"/>
  <c r="O241" i="1"/>
  <c r="BW240" i="1"/>
  <c r="AM240" i="1"/>
  <c r="AL240" i="1"/>
  <c r="X240" i="1"/>
  <c r="W240" i="1" s="1"/>
  <c r="S240" i="1"/>
  <c r="P240" i="1"/>
  <c r="Q240" i="1" s="1"/>
  <c r="O240" i="1"/>
  <c r="BW239" i="1"/>
  <c r="AM239" i="1"/>
  <c r="AL239" i="1"/>
  <c r="X239" i="1"/>
  <c r="W239" i="1" s="1"/>
  <c r="S239" i="1"/>
  <c r="P239" i="1"/>
  <c r="Q239" i="1" s="1"/>
  <c r="O239" i="1"/>
  <c r="BW238" i="1"/>
  <c r="AM238" i="1"/>
  <c r="AL238" i="1"/>
  <c r="X238" i="1"/>
  <c r="W238" i="1" s="1"/>
  <c r="S238" i="1"/>
  <c r="O238" i="1"/>
  <c r="BW237" i="1"/>
  <c r="AM237" i="1"/>
  <c r="AL237" i="1"/>
  <c r="X237" i="1"/>
  <c r="W237" i="1" s="1"/>
  <c r="S237" i="1"/>
  <c r="P237" i="1"/>
  <c r="Q237" i="1" s="1"/>
  <c r="O237" i="1"/>
  <c r="BW236" i="1"/>
  <c r="AM236" i="1"/>
  <c r="AL236" i="1"/>
  <c r="X236" i="1"/>
  <c r="W236" i="1" s="1"/>
  <c r="S236" i="1"/>
  <c r="O236" i="1"/>
  <c r="BW235" i="1"/>
  <c r="AM235" i="1"/>
  <c r="AL235" i="1"/>
  <c r="X235" i="1"/>
  <c r="W235" i="1" s="1"/>
  <c r="S235" i="1"/>
  <c r="O235" i="1"/>
  <c r="BW234" i="1"/>
  <c r="AM234" i="1"/>
  <c r="AL234" i="1"/>
  <c r="X234" i="1"/>
  <c r="W234" i="1" s="1"/>
  <c r="S234" i="1"/>
  <c r="O234" i="1"/>
  <c r="BW233" i="1"/>
  <c r="AM233" i="1"/>
  <c r="AL233" i="1"/>
  <c r="X233" i="1"/>
  <c r="W233" i="1" s="1"/>
  <c r="S233" i="1"/>
  <c r="P233" i="1"/>
  <c r="Q233" i="1" s="1"/>
  <c r="O233" i="1"/>
  <c r="BW232" i="1"/>
  <c r="AM232" i="1"/>
  <c r="AL232" i="1"/>
  <c r="X232" i="1"/>
  <c r="W232" i="1" s="1"/>
  <c r="S232" i="1"/>
  <c r="O232" i="1"/>
  <c r="BW231" i="1"/>
  <c r="AM231" i="1"/>
  <c r="AL231" i="1"/>
  <c r="X231" i="1"/>
  <c r="W231" i="1" s="1"/>
  <c r="S231" i="1"/>
  <c r="BW230" i="1"/>
  <c r="AM230" i="1"/>
  <c r="AL230" i="1"/>
  <c r="X230" i="1"/>
  <c r="W230" i="1" s="1"/>
  <c r="S230" i="1"/>
  <c r="P230" i="1"/>
  <c r="Q230" i="1" s="1"/>
  <c r="O230" i="1"/>
  <c r="BW229" i="1"/>
  <c r="AM229" i="1"/>
  <c r="AL229" i="1"/>
  <c r="X229" i="1"/>
  <c r="W229" i="1" s="1"/>
  <c r="S229" i="1"/>
  <c r="P229" i="1"/>
  <c r="Q229" i="1" s="1"/>
  <c r="O229" i="1"/>
  <c r="BW228" i="1"/>
  <c r="AM228" i="1"/>
  <c r="AL228" i="1"/>
  <c r="X228" i="1"/>
  <c r="W228" i="1" s="1"/>
  <c r="S228" i="1"/>
  <c r="P228" i="1"/>
  <c r="Q228" i="1" s="1"/>
  <c r="O228" i="1"/>
  <c r="BW227" i="1"/>
  <c r="AM227" i="1"/>
  <c r="AL227" i="1"/>
  <c r="X227" i="1"/>
  <c r="W227" i="1" s="1"/>
  <c r="S227" i="1"/>
  <c r="P227" i="1"/>
  <c r="Q227" i="1" s="1"/>
  <c r="O227" i="1"/>
  <c r="BW226" i="1"/>
  <c r="AM226" i="1"/>
  <c r="AL226" i="1"/>
  <c r="X226" i="1"/>
  <c r="W226" i="1" s="1"/>
  <c r="S226" i="1"/>
  <c r="P226" i="1"/>
  <c r="Q226" i="1" s="1"/>
  <c r="O226" i="1"/>
  <c r="BW225" i="1"/>
  <c r="AM225" i="1"/>
  <c r="AL225" i="1"/>
  <c r="X225" i="1"/>
  <c r="W225" i="1" s="1"/>
  <c r="S225" i="1"/>
  <c r="P225" i="1"/>
  <c r="Q225" i="1" s="1"/>
  <c r="O225" i="1"/>
  <c r="BW224" i="1"/>
  <c r="AM224" i="1"/>
  <c r="AL224" i="1"/>
  <c r="X224" i="1"/>
  <c r="W224" i="1" s="1"/>
  <c r="S224" i="1"/>
  <c r="P224" i="1"/>
  <c r="Q224" i="1" s="1"/>
  <c r="O224" i="1"/>
  <c r="BW223" i="1"/>
  <c r="AM223" i="1"/>
  <c r="AL223" i="1"/>
  <c r="X223" i="1"/>
  <c r="W223" i="1" s="1"/>
  <c r="S223" i="1"/>
  <c r="P223" i="1"/>
  <c r="Q223" i="1" s="1"/>
  <c r="O223" i="1"/>
  <c r="BW222" i="1"/>
  <c r="AM222" i="1"/>
  <c r="AL222" i="1"/>
  <c r="X222" i="1"/>
  <c r="W222" i="1" s="1"/>
  <c r="S222" i="1"/>
  <c r="P222" i="1"/>
  <c r="Q222" i="1" s="1"/>
  <c r="O222" i="1"/>
  <c r="BW221" i="1"/>
  <c r="AM221" i="1"/>
  <c r="AL221" i="1"/>
  <c r="X221" i="1"/>
  <c r="W221" i="1" s="1"/>
  <c r="S221" i="1"/>
  <c r="P221" i="1"/>
  <c r="Q221" i="1" s="1"/>
  <c r="O221" i="1"/>
  <c r="BW220" i="1"/>
  <c r="AM220" i="1"/>
  <c r="AL220" i="1"/>
  <c r="X220" i="1"/>
  <c r="W220" i="1" s="1"/>
  <c r="S220" i="1"/>
  <c r="P220" i="1"/>
  <c r="Q220" i="1" s="1"/>
  <c r="O220" i="1"/>
  <c r="BW219" i="1"/>
  <c r="AM219" i="1"/>
  <c r="AL219" i="1"/>
  <c r="X219" i="1"/>
  <c r="W219" i="1" s="1"/>
  <c r="S219" i="1"/>
  <c r="P219" i="1"/>
  <c r="Q219" i="1" s="1"/>
  <c r="O219" i="1"/>
  <c r="BW218" i="1"/>
  <c r="AM218" i="1"/>
  <c r="AL218" i="1"/>
  <c r="X218" i="1"/>
  <c r="W218" i="1" s="1"/>
  <c r="S218" i="1"/>
  <c r="O218" i="1"/>
  <c r="BW217" i="1"/>
  <c r="AM217" i="1"/>
  <c r="AL217" i="1"/>
  <c r="X217" i="1"/>
  <c r="W217" i="1" s="1"/>
  <c r="S217" i="1"/>
  <c r="O217" i="1"/>
  <c r="BW216" i="1"/>
  <c r="AM216" i="1"/>
  <c r="AL216" i="1"/>
  <c r="X216" i="1"/>
  <c r="W216" i="1" s="1"/>
  <c r="S216" i="1"/>
  <c r="P216" i="1"/>
  <c r="Q216" i="1" s="1"/>
  <c r="O216" i="1"/>
  <c r="BW215" i="1"/>
  <c r="AM215" i="1"/>
  <c r="AL215" i="1"/>
  <c r="X215" i="1"/>
  <c r="W215" i="1" s="1"/>
  <c r="S215" i="1"/>
  <c r="P215" i="1"/>
  <c r="Q215" i="1" s="1"/>
  <c r="O215" i="1"/>
  <c r="BW214" i="1"/>
  <c r="AM214" i="1"/>
  <c r="AL214" i="1"/>
  <c r="X214" i="1"/>
  <c r="W214" i="1" s="1"/>
  <c r="P214" i="1"/>
  <c r="Q214" i="1" s="1"/>
  <c r="O214" i="1"/>
  <c r="BW213" i="1"/>
  <c r="AM213" i="1"/>
  <c r="AL213" i="1"/>
  <c r="X213" i="1"/>
  <c r="W213" i="1" s="1"/>
  <c r="S213" i="1"/>
  <c r="Q213" i="1"/>
  <c r="O213" i="1"/>
  <c r="BW212" i="1"/>
  <c r="AM212" i="1"/>
  <c r="AL212" i="1"/>
  <c r="X212" i="1"/>
  <c r="W212" i="1" s="1"/>
  <c r="S212" i="1"/>
  <c r="P212" i="1"/>
  <c r="Q212" i="1" s="1"/>
  <c r="O212" i="1"/>
  <c r="BW211" i="1"/>
  <c r="AM211" i="1"/>
  <c r="AL211" i="1"/>
  <c r="X211" i="1"/>
  <c r="W211" i="1" s="1"/>
  <c r="S211" i="1"/>
  <c r="P211" i="1"/>
  <c r="Q211" i="1" s="1"/>
  <c r="O211" i="1"/>
  <c r="BW210" i="1"/>
  <c r="AM210" i="1"/>
  <c r="AL210" i="1"/>
  <c r="X210" i="1"/>
  <c r="W210" i="1" s="1"/>
  <c r="S210" i="1"/>
  <c r="P210" i="1"/>
  <c r="Q210" i="1" s="1"/>
  <c r="O210" i="1"/>
  <c r="BW209" i="1"/>
  <c r="AM209" i="1"/>
  <c r="AL209" i="1"/>
  <c r="X209" i="1"/>
  <c r="W209" i="1" s="1"/>
  <c r="S209" i="1"/>
  <c r="P209" i="1"/>
  <c r="Q209" i="1" s="1"/>
  <c r="O209" i="1"/>
  <c r="BW208" i="1"/>
  <c r="AM208" i="1"/>
  <c r="AL208" i="1"/>
  <c r="X208" i="1"/>
  <c r="W208" i="1" s="1"/>
  <c r="S208" i="1"/>
  <c r="P208" i="1"/>
  <c r="Q208" i="1" s="1"/>
  <c r="O208" i="1"/>
  <c r="BW207" i="1"/>
  <c r="AM207" i="1"/>
  <c r="AL207" i="1"/>
  <c r="X207" i="1"/>
  <c r="W207" i="1" s="1"/>
  <c r="S207" i="1"/>
  <c r="P207" i="1"/>
  <c r="Q207" i="1" s="1"/>
  <c r="O207" i="1"/>
  <c r="BW206" i="1"/>
  <c r="AM206" i="1"/>
  <c r="AL206" i="1"/>
  <c r="X206" i="1"/>
  <c r="W206" i="1" s="1"/>
  <c r="S206" i="1"/>
  <c r="P206" i="1"/>
  <c r="Q206" i="1" s="1"/>
  <c r="O206" i="1"/>
  <c r="BW205" i="1"/>
  <c r="AM205" i="1"/>
  <c r="AL205" i="1"/>
  <c r="X205" i="1"/>
  <c r="W205" i="1" s="1"/>
  <c r="S205" i="1"/>
  <c r="O205" i="1"/>
  <c r="BW204" i="1"/>
  <c r="AM204" i="1"/>
  <c r="AL204" i="1"/>
  <c r="X204" i="1"/>
  <c r="W204" i="1" s="1"/>
  <c r="S204" i="1"/>
  <c r="P204" i="1"/>
  <c r="Q204" i="1" s="1"/>
  <c r="O204" i="1"/>
  <c r="BW203" i="1"/>
  <c r="AM203" i="1"/>
  <c r="AL203" i="1"/>
  <c r="X203" i="1"/>
  <c r="W203" i="1" s="1"/>
  <c r="S203" i="1"/>
  <c r="P203" i="1"/>
  <c r="Q203" i="1" s="1"/>
  <c r="O203" i="1"/>
  <c r="BW202" i="1"/>
  <c r="AM202" i="1"/>
  <c r="AL202" i="1"/>
  <c r="X202" i="1"/>
  <c r="W202" i="1" s="1"/>
  <c r="S202" i="1"/>
  <c r="P202" i="1"/>
  <c r="Q202" i="1" s="1"/>
  <c r="O202" i="1"/>
  <c r="BW201" i="1"/>
  <c r="AM201" i="1"/>
  <c r="AL201" i="1"/>
  <c r="X201" i="1"/>
  <c r="W201" i="1" s="1"/>
  <c r="S201" i="1"/>
  <c r="P201" i="1"/>
  <c r="Q201" i="1" s="1"/>
  <c r="O201" i="1"/>
  <c r="BW200" i="1"/>
  <c r="AM200" i="1"/>
  <c r="AL200" i="1"/>
  <c r="X200" i="1"/>
  <c r="W200" i="1" s="1"/>
  <c r="S200" i="1"/>
  <c r="Q200" i="1"/>
  <c r="O200" i="1"/>
  <c r="BW199" i="1"/>
  <c r="AM199" i="1"/>
  <c r="AL199" i="1"/>
  <c r="X199" i="1"/>
  <c r="W199" i="1" s="1"/>
  <c r="S199" i="1"/>
  <c r="P199" i="1"/>
  <c r="Q199" i="1" s="1"/>
  <c r="O199" i="1"/>
  <c r="BW198" i="1"/>
  <c r="AM198" i="1"/>
  <c r="AL198" i="1"/>
  <c r="X198" i="1"/>
  <c r="W198" i="1" s="1"/>
  <c r="S198" i="1"/>
  <c r="P198" i="1"/>
  <c r="Q198" i="1" s="1"/>
  <c r="O198" i="1"/>
  <c r="BW197" i="1"/>
  <c r="AM197" i="1"/>
  <c r="AL197" i="1"/>
  <c r="X197" i="1"/>
  <c r="W197" i="1" s="1"/>
  <c r="S197" i="1"/>
  <c r="P197" i="1"/>
  <c r="Q197" i="1" s="1"/>
  <c r="O197" i="1"/>
  <c r="BW196" i="1"/>
  <c r="AM196" i="1"/>
  <c r="AL196" i="1"/>
  <c r="X196" i="1"/>
  <c r="W196" i="1" s="1"/>
  <c r="S196" i="1"/>
  <c r="O196" i="1"/>
  <c r="BW195" i="1"/>
  <c r="AM195" i="1"/>
  <c r="AL195" i="1"/>
  <c r="X195" i="1"/>
  <c r="W195" i="1" s="1"/>
  <c r="S195" i="1"/>
  <c r="P195" i="1"/>
  <c r="Q195" i="1" s="1"/>
  <c r="O195" i="1"/>
  <c r="BW194" i="1"/>
  <c r="AM194" i="1"/>
  <c r="AL194" i="1"/>
  <c r="X194" i="1"/>
  <c r="W194" i="1" s="1"/>
  <c r="S194" i="1"/>
  <c r="P194" i="1"/>
  <c r="Q194" i="1" s="1"/>
  <c r="O194" i="1"/>
  <c r="BW193" i="1"/>
  <c r="AM193" i="1"/>
  <c r="AL193" i="1"/>
  <c r="X193" i="1"/>
  <c r="W193" i="1" s="1"/>
  <c r="S193" i="1"/>
  <c r="P193" i="1"/>
  <c r="Q193" i="1" s="1"/>
  <c r="O193" i="1"/>
  <c r="BW192" i="1"/>
  <c r="AM192" i="1"/>
  <c r="AL192" i="1"/>
  <c r="X192" i="1"/>
  <c r="W192" i="1" s="1"/>
  <c r="S192" i="1"/>
  <c r="P192" i="1"/>
  <c r="Q192" i="1" s="1"/>
  <c r="O192" i="1"/>
  <c r="BW191" i="1"/>
  <c r="AM191" i="1"/>
  <c r="AL191" i="1"/>
  <c r="X191" i="1"/>
  <c r="W191" i="1" s="1"/>
  <c r="S191" i="1"/>
  <c r="P191" i="1"/>
  <c r="Q191" i="1" s="1"/>
  <c r="O191" i="1"/>
  <c r="BW190" i="1"/>
  <c r="AM190" i="1"/>
  <c r="AL190" i="1"/>
  <c r="X190" i="1"/>
  <c r="W190" i="1" s="1"/>
  <c r="S190" i="1"/>
  <c r="P190" i="1"/>
  <c r="Q190" i="1" s="1"/>
  <c r="O190" i="1"/>
  <c r="BW189" i="1"/>
  <c r="AM189" i="1"/>
  <c r="AL189" i="1"/>
  <c r="X189" i="1"/>
  <c r="W189" i="1" s="1"/>
  <c r="S189" i="1"/>
  <c r="P189" i="1"/>
  <c r="Q189" i="1" s="1"/>
  <c r="O189" i="1"/>
  <c r="BW188" i="1"/>
  <c r="AM188" i="1"/>
  <c r="AL188" i="1"/>
  <c r="X188" i="1"/>
  <c r="W188" i="1" s="1"/>
  <c r="S188" i="1"/>
  <c r="P188" i="1"/>
  <c r="Q188" i="1" s="1"/>
  <c r="O188" i="1"/>
  <c r="BW187" i="1"/>
  <c r="AM187" i="1"/>
  <c r="AL187" i="1"/>
  <c r="X187" i="1"/>
  <c r="W187" i="1" s="1"/>
  <c r="S187" i="1"/>
  <c r="P187" i="1"/>
  <c r="Q187" i="1" s="1"/>
  <c r="O187" i="1"/>
  <c r="BW186" i="1"/>
  <c r="AM186" i="1"/>
  <c r="AL186" i="1"/>
  <c r="X186" i="1"/>
  <c r="W186" i="1" s="1"/>
  <c r="S186" i="1"/>
  <c r="P186" i="1"/>
  <c r="Q186" i="1" s="1"/>
  <c r="O186" i="1"/>
  <c r="BW185" i="1"/>
  <c r="AM185" i="1"/>
  <c r="AL185" i="1"/>
  <c r="X185" i="1"/>
  <c r="W185" i="1" s="1"/>
  <c r="S185" i="1"/>
  <c r="P185" i="1"/>
  <c r="Q185" i="1" s="1"/>
  <c r="O185" i="1"/>
  <c r="BW184" i="1"/>
  <c r="AM184" i="1"/>
  <c r="AL184" i="1"/>
  <c r="X184" i="1"/>
  <c r="W184" i="1" s="1"/>
  <c r="S184" i="1"/>
  <c r="P184" i="1"/>
  <c r="Q184" i="1" s="1"/>
  <c r="O184" i="1"/>
  <c r="BW183" i="1"/>
  <c r="AM183" i="1"/>
  <c r="X183" i="1"/>
  <c r="W183" i="1" s="1"/>
  <c r="S183" i="1"/>
  <c r="P183" i="1"/>
  <c r="Q183" i="1" s="1"/>
  <c r="O183" i="1"/>
  <c r="BW182" i="1"/>
  <c r="AM182" i="1"/>
  <c r="AL182" i="1"/>
  <c r="X182" i="1"/>
  <c r="W182" i="1" s="1"/>
  <c r="S182" i="1"/>
  <c r="P182" i="1"/>
  <c r="Q182" i="1" s="1"/>
  <c r="O182" i="1"/>
  <c r="BW181" i="1"/>
  <c r="AM181" i="1"/>
  <c r="AL181" i="1"/>
  <c r="X181" i="1"/>
  <c r="W181" i="1" s="1"/>
  <c r="S181" i="1"/>
  <c r="P181" i="1"/>
  <c r="Q181" i="1" s="1"/>
  <c r="O181" i="1"/>
  <c r="BW180" i="1"/>
  <c r="AM180" i="1"/>
  <c r="AL180" i="1"/>
  <c r="X180" i="1"/>
  <c r="W180" i="1" s="1"/>
  <c r="S180" i="1"/>
  <c r="P180" i="1"/>
  <c r="Q180" i="1" s="1"/>
  <c r="O180" i="1"/>
  <c r="BW179" i="1"/>
  <c r="AM179" i="1"/>
  <c r="AL179" i="1"/>
  <c r="X179" i="1"/>
  <c r="W179" i="1" s="1"/>
  <c r="S179" i="1"/>
  <c r="P179" i="1"/>
  <c r="Q179" i="1" s="1"/>
  <c r="O179" i="1"/>
  <c r="BW178" i="1"/>
  <c r="AM178" i="1"/>
  <c r="AL178" i="1"/>
  <c r="X178" i="1"/>
  <c r="W178" i="1" s="1"/>
  <c r="S178" i="1"/>
  <c r="P178" i="1"/>
  <c r="Q178" i="1" s="1"/>
  <c r="O178" i="1"/>
  <c r="BW177" i="1"/>
  <c r="AM177" i="1"/>
  <c r="AL177" i="1"/>
  <c r="X177" i="1"/>
  <c r="W177" i="1" s="1"/>
  <c r="S177" i="1"/>
  <c r="P177" i="1"/>
  <c r="Q177" i="1" s="1"/>
  <c r="O177" i="1"/>
  <c r="BW176" i="1"/>
  <c r="AM176" i="1"/>
  <c r="AL176" i="1"/>
  <c r="X176" i="1"/>
  <c r="W176" i="1" s="1"/>
  <c r="S176" i="1"/>
  <c r="P176" i="1"/>
  <c r="Q176" i="1" s="1"/>
  <c r="O176" i="1"/>
  <c r="BW175" i="1"/>
  <c r="AM175" i="1"/>
  <c r="AL175" i="1"/>
  <c r="X175" i="1"/>
  <c r="W175" i="1" s="1"/>
  <c r="S175" i="1"/>
  <c r="P175" i="1"/>
  <c r="Q175" i="1" s="1"/>
  <c r="O175" i="1"/>
  <c r="BW174" i="1"/>
  <c r="AM174" i="1"/>
  <c r="AL174" i="1"/>
  <c r="X174" i="1"/>
  <c r="W174" i="1" s="1"/>
  <c r="S174" i="1"/>
  <c r="P174" i="1"/>
  <c r="Q174" i="1" s="1"/>
  <c r="O174" i="1"/>
  <c r="BW173" i="1"/>
  <c r="AM173" i="1"/>
  <c r="AL173" i="1"/>
  <c r="X173" i="1"/>
  <c r="W173" i="1" s="1"/>
  <c r="S173" i="1"/>
  <c r="P173" i="1"/>
  <c r="Q173" i="1" s="1"/>
  <c r="O173" i="1"/>
  <c r="BW172" i="1"/>
  <c r="AM172" i="1"/>
  <c r="AL172" i="1"/>
  <c r="X172" i="1"/>
  <c r="W172" i="1" s="1"/>
  <c r="S172" i="1"/>
  <c r="P172" i="1"/>
  <c r="Q172" i="1" s="1"/>
  <c r="O172" i="1"/>
  <c r="BW171" i="1"/>
  <c r="AM171" i="1"/>
  <c r="AL171" i="1"/>
  <c r="X171" i="1"/>
  <c r="W171" i="1" s="1"/>
  <c r="S171" i="1"/>
  <c r="P171" i="1"/>
  <c r="Q171" i="1" s="1"/>
  <c r="O171" i="1"/>
  <c r="BW170" i="1"/>
  <c r="AM170" i="1"/>
  <c r="AL170" i="1"/>
  <c r="X170" i="1"/>
  <c r="W170" i="1" s="1"/>
  <c r="S170" i="1"/>
  <c r="P170" i="1"/>
  <c r="Q170" i="1" s="1"/>
  <c r="O170" i="1"/>
  <c r="BW169" i="1"/>
  <c r="AM169" i="1"/>
  <c r="AL169" i="1"/>
  <c r="X169" i="1"/>
  <c r="W169" i="1" s="1"/>
  <c r="S169" i="1"/>
  <c r="P169" i="1"/>
  <c r="Q169" i="1" s="1"/>
  <c r="O169" i="1"/>
  <c r="BW168" i="1"/>
  <c r="AM168" i="1"/>
  <c r="AL168" i="1"/>
  <c r="X168" i="1"/>
  <c r="W168" i="1" s="1"/>
  <c r="S168" i="1"/>
  <c r="P168" i="1"/>
  <c r="Q168" i="1" s="1"/>
  <c r="O168" i="1"/>
  <c r="BW167" i="1"/>
  <c r="AM167" i="1"/>
  <c r="AL167" i="1"/>
  <c r="X167" i="1"/>
  <c r="W167" i="1" s="1"/>
  <c r="S167" i="1"/>
  <c r="P167" i="1"/>
  <c r="Q167" i="1" s="1"/>
  <c r="O167" i="1"/>
  <c r="BW166" i="1"/>
  <c r="AM166" i="1"/>
  <c r="AL166" i="1"/>
  <c r="X166" i="1"/>
  <c r="W166" i="1" s="1"/>
  <c r="S166" i="1"/>
  <c r="P166" i="1"/>
  <c r="Q166" i="1" s="1"/>
  <c r="O166" i="1"/>
  <c r="BW165" i="1"/>
  <c r="AM165" i="1"/>
  <c r="AL165" i="1"/>
  <c r="X165" i="1"/>
  <c r="W165" i="1" s="1"/>
  <c r="S165" i="1"/>
  <c r="P165" i="1"/>
  <c r="Q165" i="1" s="1"/>
  <c r="O165" i="1"/>
  <c r="BW164" i="1"/>
  <c r="AM164" i="1"/>
  <c r="AL164" i="1"/>
  <c r="X164" i="1"/>
  <c r="W164" i="1" s="1"/>
  <c r="S164" i="1"/>
  <c r="P164" i="1"/>
  <c r="Q164" i="1" s="1"/>
  <c r="O164" i="1"/>
  <c r="BW163" i="1"/>
  <c r="AM163" i="1"/>
  <c r="AL163" i="1"/>
  <c r="X163" i="1"/>
  <c r="W163" i="1" s="1"/>
  <c r="S163" i="1"/>
  <c r="P163" i="1"/>
  <c r="Q163" i="1" s="1"/>
  <c r="O163" i="1"/>
  <c r="BW162" i="1"/>
  <c r="AM162" i="1"/>
  <c r="AL162" i="1"/>
  <c r="X162" i="1"/>
  <c r="W162" i="1" s="1"/>
  <c r="S162" i="1"/>
  <c r="P162" i="1"/>
  <c r="Q162" i="1" s="1"/>
  <c r="O162" i="1"/>
  <c r="BW161" i="1"/>
  <c r="AM161" i="1"/>
  <c r="AL161" i="1"/>
  <c r="X161" i="1"/>
  <c r="W161" i="1" s="1"/>
  <c r="S161" i="1"/>
  <c r="P161" i="1"/>
  <c r="Q161" i="1" s="1"/>
  <c r="O161" i="1"/>
  <c r="BW160" i="1"/>
  <c r="AM160" i="1"/>
  <c r="AL160" i="1"/>
  <c r="X160" i="1"/>
  <c r="W160" i="1" s="1"/>
  <c r="S160" i="1"/>
  <c r="P160" i="1"/>
  <c r="Q160" i="1" s="1"/>
  <c r="O160" i="1"/>
  <c r="BW159" i="1"/>
  <c r="AM159" i="1"/>
  <c r="AL159" i="1"/>
  <c r="X159" i="1"/>
  <c r="W159" i="1" s="1"/>
  <c r="S159" i="1"/>
  <c r="P159" i="1"/>
  <c r="Q159" i="1" s="1"/>
  <c r="O159" i="1"/>
  <c r="BW158" i="1"/>
  <c r="AM158" i="1"/>
  <c r="AL158" i="1"/>
  <c r="X158" i="1"/>
  <c r="W158" i="1" s="1"/>
  <c r="S158" i="1"/>
  <c r="P158" i="1"/>
  <c r="Q158" i="1" s="1"/>
  <c r="O158" i="1"/>
  <c r="BW157" i="1"/>
  <c r="AM157" i="1"/>
  <c r="AL157" i="1"/>
  <c r="X157" i="1"/>
  <c r="W157" i="1" s="1"/>
  <c r="S157" i="1"/>
  <c r="P157" i="1"/>
  <c r="Q157" i="1" s="1"/>
  <c r="O157" i="1"/>
  <c r="BW156" i="1"/>
  <c r="AT156" i="1"/>
  <c r="BS156" i="1" s="1"/>
  <c r="AM156" i="1"/>
  <c r="AL156" i="1"/>
  <c r="X156" i="1"/>
  <c r="W156" i="1" s="1"/>
  <c r="S156" i="1"/>
  <c r="P156" i="1"/>
  <c r="Q156" i="1" s="1"/>
  <c r="O156" i="1"/>
  <c r="BW155" i="1"/>
  <c r="AM155" i="1"/>
  <c r="AL155" i="1"/>
  <c r="X155" i="1"/>
  <c r="W155" i="1" s="1"/>
  <c r="S155" i="1"/>
  <c r="P155" i="1"/>
  <c r="Q155" i="1" s="1"/>
  <c r="O155" i="1"/>
  <c r="BW154" i="1"/>
  <c r="AM154" i="1"/>
  <c r="AL154" i="1"/>
  <c r="X154" i="1"/>
  <c r="W154" i="1" s="1"/>
  <c r="S154" i="1"/>
  <c r="P154" i="1"/>
  <c r="Q154" i="1" s="1"/>
  <c r="O154" i="1"/>
  <c r="BW153" i="1"/>
  <c r="AN153" i="1"/>
  <c r="AM153" i="1" s="1"/>
  <c r="AL153" i="1"/>
  <c r="X153" i="1"/>
  <c r="W153" i="1" s="1"/>
  <c r="S153" i="1"/>
  <c r="P153" i="1"/>
  <c r="Q153" i="1" s="1"/>
  <c r="O153" i="1"/>
  <c r="BW152" i="1"/>
  <c r="AM152" i="1"/>
  <c r="AL152" i="1"/>
  <c r="X152" i="1"/>
  <c r="W152" i="1" s="1"/>
  <c r="S152" i="1"/>
  <c r="P152" i="1"/>
  <c r="Q152" i="1" s="1"/>
  <c r="O152" i="1"/>
  <c r="BW151" i="1"/>
  <c r="AM151" i="1"/>
  <c r="AL151" i="1"/>
  <c r="X151" i="1"/>
  <c r="W151" i="1" s="1"/>
  <c r="S151" i="1"/>
  <c r="P151" i="1"/>
  <c r="Q151" i="1" s="1"/>
  <c r="O151" i="1"/>
  <c r="BW150" i="1"/>
  <c r="AM150" i="1"/>
  <c r="AL150" i="1"/>
  <c r="X150" i="1"/>
  <c r="W150" i="1" s="1"/>
  <c r="S150" i="1"/>
  <c r="P150" i="1"/>
  <c r="Q150" i="1" s="1"/>
  <c r="O150" i="1"/>
  <c r="BW149" i="1"/>
  <c r="AM149" i="1"/>
  <c r="AL149" i="1"/>
  <c r="X149" i="1"/>
  <c r="W149" i="1" s="1"/>
  <c r="S149" i="1"/>
  <c r="P149" i="1"/>
  <c r="Q149" i="1" s="1"/>
  <c r="O149" i="1"/>
  <c r="BW148" i="1"/>
  <c r="AM148" i="1"/>
  <c r="AL148" i="1"/>
  <c r="X148" i="1"/>
  <c r="W148" i="1" s="1"/>
  <c r="S148" i="1"/>
  <c r="P148" i="1"/>
  <c r="Q148" i="1" s="1"/>
  <c r="O148" i="1"/>
  <c r="BW147" i="1"/>
  <c r="AM147" i="1"/>
  <c r="AL147" i="1"/>
  <c r="X147" i="1"/>
  <c r="W147" i="1" s="1"/>
  <c r="S147" i="1"/>
  <c r="P147" i="1"/>
  <c r="Q147" i="1" s="1"/>
  <c r="O147" i="1"/>
  <c r="BW146" i="1"/>
  <c r="AM146" i="1"/>
  <c r="AL146" i="1"/>
  <c r="X146" i="1"/>
  <c r="W146" i="1" s="1"/>
  <c r="S146" i="1"/>
  <c r="P146" i="1"/>
  <c r="Q146" i="1" s="1"/>
  <c r="O146" i="1"/>
  <c r="BW145" i="1"/>
  <c r="AM145" i="1"/>
  <c r="AL145" i="1"/>
  <c r="X145" i="1"/>
  <c r="W145" i="1" s="1"/>
  <c r="S145" i="1"/>
  <c r="P145" i="1"/>
  <c r="Q145" i="1" s="1"/>
  <c r="O145" i="1"/>
  <c r="BW144" i="1"/>
  <c r="AM144" i="1"/>
  <c r="AL144" i="1"/>
  <c r="X144" i="1"/>
  <c r="W144" i="1" s="1"/>
  <c r="S144" i="1"/>
  <c r="P144" i="1"/>
  <c r="Q144" i="1" s="1"/>
  <c r="O144" i="1"/>
  <c r="BW143" i="1"/>
  <c r="AM143" i="1"/>
  <c r="AL143" i="1"/>
  <c r="X143" i="1"/>
  <c r="W143" i="1" s="1"/>
  <c r="S143" i="1"/>
  <c r="P143" i="1"/>
  <c r="Q143" i="1" s="1"/>
  <c r="O143" i="1"/>
  <c r="BW142" i="1"/>
  <c r="AM142" i="1"/>
  <c r="AL142" i="1"/>
  <c r="X142" i="1"/>
  <c r="W142" i="1" s="1"/>
  <c r="S142" i="1"/>
  <c r="P142" i="1"/>
  <c r="Q142" i="1" s="1"/>
  <c r="O142" i="1"/>
  <c r="BW141" i="1"/>
  <c r="AM141" i="1"/>
  <c r="AL141" i="1"/>
  <c r="X141" i="1"/>
  <c r="W141" i="1" s="1"/>
  <c r="S141" i="1"/>
  <c r="P141" i="1"/>
  <c r="Q141" i="1" s="1"/>
  <c r="O141" i="1"/>
  <c r="BW140" i="1"/>
  <c r="AM140" i="1"/>
  <c r="AL140" i="1"/>
  <c r="X140" i="1"/>
  <c r="W140" i="1" s="1"/>
  <c r="S140" i="1"/>
  <c r="P140" i="1"/>
  <c r="Q140" i="1" s="1"/>
  <c r="O140" i="1"/>
  <c r="BW139" i="1"/>
  <c r="AM139" i="1"/>
  <c r="AL139" i="1"/>
  <c r="X139" i="1"/>
  <c r="W139" i="1" s="1"/>
  <c r="S139" i="1"/>
  <c r="P139" i="1"/>
  <c r="Q139" i="1" s="1"/>
  <c r="O139" i="1"/>
  <c r="BW138" i="1"/>
  <c r="AM138" i="1"/>
  <c r="AL138" i="1"/>
  <c r="X138" i="1"/>
  <c r="W138" i="1" s="1"/>
  <c r="S138" i="1"/>
  <c r="P138" i="1"/>
  <c r="Q138" i="1" s="1"/>
  <c r="O138" i="1"/>
  <c r="BW137" i="1"/>
  <c r="AM137" i="1"/>
  <c r="AL137" i="1"/>
  <c r="X137" i="1"/>
  <c r="W137" i="1" s="1"/>
  <c r="S137" i="1"/>
  <c r="P137" i="1"/>
  <c r="Q137" i="1" s="1"/>
  <c r="O137" i="1"/>
  <c r="BW136" i="1"/>
  <c r="AM136" i="1"/>
  <c r="AL136" i="1"/>
  <c r="X136" i="1"/>
  <c r="W136" i="1" s="1"/>
  <c r="S136" i="1"/>
  <c r="P136" i="1"/>
  <c r="Q136" i="1" s="1"/>
  <c r="O136" i="1"/>
  <c r="BW135" i="1"/>
  <c r="AM135" i="1"/>
  <c r="AL135" i="1"/>
  <c r="X135" i="1"/>
  <c r="W135" i="1" s="1"/>
  <c r="S135" i="1"/>
  <c r="O135" i="1"/>
  <c r="BW134" i="1"/>
  <c r="AM134" i="1"/>
  <c r="AL134" i="1"/>
  <c r="X134" i="1"/>
  <c r="W134" i="1" s="1"/>
  <c r="S134" i="1"/>
  <c r="P134" i="1"/>
  <c r="Q134" i="1" s="1"/>
  <c r="O134" i="1"/>
  <c r="BW133" i="1"/>
  <c r="AM133" i="1"/>
  <c r="AL133" i="1"/>
  <c r="X133" i="1"/>
  <c r="W133" i="1" s="1"/>
  <c r="S133" i="1"/>
  <c r="P133" i="1"/>
  <c r="Q133" i="1" s="1"/>
  <c r="O133" i="1"/>
  <c r="BW132" i="1"/>
  <c r="AM132" i="1"/>
  <c r="AL132" i="1"/>
  <c r="X132" i="1"/>
  <c r="W132" i="1" s="1"/>
  <c r="S132" i="1"/>
  <c r="P132" i="1"/>
  <c r="Q132" i="1" s="1"/>
  <c r="O132" i="1"/>
  <c r="BW131" i="1"/>
  <c r="AM131" i="1"/>
  <c r="AL131" i="1"/>
  <c r="X131" i="1"/>
  <c r="W131" i="1" s="1"/>
  <c r="S131" i="1"/>
  <c r="P131" i="1"/>
  <c r="Q131" i="1" s="1"/>
  <c r="O131" i="1"/>
  <c r="BW130" i="1"/>
  <c r="AM130" i="1"/>
  <c r="AL130" i="1"/>
  <c r="X130" i="1"/>
  <c r="W130" i="1" s="1"/>
  <c r="S130" i="1"/>
  <c r="P130" i="1"/>
  <c r="Q130" i="1" s="1"/>
  <c r="O130" i="1"/>
  <c r="BW129" i="1"/>
  <c r="AM129" i="1"/>
  <c r="AL129" i="1"/>
  <c r="X129" i="1"/>
  <c r="W129" i="1" s="1"/>
  <c r="S129" i="1"/>
  <c r="P129" i="1"/>
  <c r="Q129" i="1" s="1"/>
  <c r="O129" i="1"/>
  <c r="BW128" i="1"/>
  <c r="AM128" i="1"/>
  <c r="AL128" i="1"/>
  <c r="X128" i="1"/>
  <c r="W128" i="1" s="1"/>
  <c r="S128" i="1"/>
  <c r="P128" i="1"/>
  <c r="Q128" i="1" s="1"/>
  <c r="O128" i="1"/>
  <c r="BW127" i="1"/>
  <c r="AM127" i="1"/>
  <c r="AL127" i="1"/>
  <c r="X127" i="1"/>
  <c r="W127" i="1" s="1"/>
  <c r="S127" i="1"/>
  <c r="P127" i="1"/>
  <c r="Q127" i="1" s="1"/>
  <c r="O127" i="1"/>
  <c r="BW126" i="1"/>
  <c r="AM126" i="1"/>
  <c r="AL126" i="1"/>
  <c r="X126" i="1"/>
  <c r="W126" i="1" s="1"/>
  <c r="S126" i="1"/>
  <c r="P126" i="1"/>
  <c r="Q126" i="1" s="1"/>
  <c r="O126" i="1"/>
  <c r="BW125" i="1"/>
  <c r="AM125" i="1"/>
  <c r="AL125" i="1"/>
  <c r="X125" i="1"/>
  <c r="W125" i="1" s="1"/>
  <c r="S125" i="1"/>
  <c r="P125" i="1"/>
  <c r="Q125" i="1" s="1"/>
  <c r="O125" i="1"/>
  <c r="BW124" i="1"/>
  <c r="AM124" i="1"/>
  <c r="AL124" i="1"/>
  <c r="X124" i="1"/>
  <c r="W124" i="1" s="1"/>
  <c r="S124" i="1"/>
  <c r="P124" i="1"/>
  <c r="Q124" i="1" s="1"/>
  <c r="O124" i="1"/>
  <c r="BW123" i="1"/>
  <c r="AM123" i="1"/>
  <c r="AL123" i="1"/>
  <c r="X123" i="1"/>
  <c r="W123" i="1" s="1"/>
  <c r="S123" i="1"/>
  <c r="P123" i="1"/>
  <c r="Q123" i="1" s="1"/>
  <c r="O123" i="1"/>
  <c r="BW122" i="1"/>
  <c r="AM122" i="1"/>
  <c r="AL122" i="1"/>
  <c r="X122" i="1"/>
  <c r="W122" i="1" s="1"/>
  <c r="S122" i="1"/>
  <c r="P122" i="1"/>
  <c r="Q122" i="1" s="1"/>
  <c r="O122" i="1"/>
  <c r="BW121" i="1"/>
  <c r="AM121" i="1"/>
  <c r="AL121" i="1"/>
  <c r="X121" i="1"/>
  <c r="W121" i="1" s="1"/>
  <c r="S121" i="1"/>
  <c r="P121" i="1"/>
  <c r="Q121" i="1" s="1"/>
  <c r="O121" i="1"/>
  <c r="BW120" i="1"/>
  <c r="AM120" i="1"/>
  <c r="AL120" i="1"/>
  <c r="X120" i="1"/>
  <c r="W120" i="1" s="1"/>
  <c r="S120" i="1"/>
  <c r="P120" i="1"/>
  <c r="Q120" i="1" s="1"/>
  <c r="O120" i="1"/>
  <c r="BW119" i="1"/>
  <c r="AM119" i="1"/>
  <c r="AL119" i="1"/>
  <c r="X119" i="1"/>
  <c r="W119" i="1" s="1"/>
  <c r="S119" i="1"/>
  <c r="P119" i="1"/>
  <c r="Q119" i="1" s="1"/>
  <c r="O119" i="1"/>
  <c r="BW118" i="1"/>
  <c r="AM118" i="1"/>
  <c r="AL118" i="1"/>
  <c r="X118" i="1"/>
  <c r="W118" i="1" s="1"/>
  <c r="S118" i="1"/>
  <c r="P118" i="1"/>
  <c r="Q118" i="1" s="1"/>
  <c r="O118" i="1"/>
  <c r="BW117" i="1"/>
  <c r="AM117" i="1"/>
  <c r="AL117" i="1"/>
  <c r="X117" i="1"/>
  <c r="W117" i="1" s="1"/>
  <c r="S117" i="1"/>
  <c r="P117" i="1"/>
  <c r="Q117" i="1" s="1"/>
  <c r="O117" i="1"/>
  <c r="BW116" i="1"/>
  <c r="BS116" i="1"/>
  <c r="AM116" i="1"/>
  <c r="AL116" i="1"/>
  <c r="X116" i="1"/>
  <c r="W116" i="1" s="1"/>
  <c r="S116" i="1"/>
  <c r="P116" i="1"/>
  <c r="Q116" i="1" s="1"/>
  <c r="O116" i="1"/>
  <c r="BW115" i="1"/>
  <c r="BS115" i="1"/>
  <c r="AM115" i="1"/>
  <c r="AL115" i="1"/>
  <c r="X115" i="1"/>
  <c r="W115" i="1" s="1"/>
  <c r="S115" i="1"/>
  <c r="P115" i="1"/>
  <c r="Q115" i="1" s="1"/>
  <c r="O115" i="1"/>
  <c r="BW114" i="1"/>
  <c r="BS114" i="1"/>
  <c r="AM114" i="1"/>
  <c r="AL114" i="1"/>
  <c r="X114" i="1"/>
  <c r="W114" i="1" s="1"/>
  <c r="S114" i="1"/>
  <c r="P114" i="1"/>
  <c r="Q114" i="1" s="1"/>
  <c r="O114" i="1"/>
  <c r="BW113" i="1"/>
  <c r="BS113" i="1"/>
  <c r="AM113" i="1"/>
  <c r="AL113" i="1"/>
  <c r="X113" i="1"/>
  <c r="W113" i="1" s="1"/>
  <c r="S113" i="1"/>
  <c r="P113" i="1"/>
  <c r="Q113" i="1" s="1"/>
  <c r="O113" i="1"/>
  <c r="BW112" i="1"/>
  <c r="BS112" i="1"/>
  <c r="AM112" i="1"/>
  <c r="AL112" i="1"/>
  <c r="X112" i="1"/>
  <c r="W112" i="1" s="1"/>
  <c r="S112" i="1"/>
  <c r="P112" i="1"/>
  <c r="Q112" i="1" s="1"/>
  <c r="O112" i="1"/>
  <c r="BW111" i="1"/>
  <c r="BS111" i="1"/>
  <c r="AM111" i="1"/>
  <c r="AL111" i="1"/>
  <c r="X111" i="1"/>
  <c r="W111" i="1" s="1"/>
  <c r="S111" i="1"/>
  <c r="P111" i="1"/>
  <c r="Q111" i="1" s="1"/>
  <c r="O111" i="1"/>
  <c r="BW110" i="1"/>
  <c r="BS110" i="1"/>
  <c r="AM110" i="1"/>
  <c r="AL110" i="1"/>
  <c r="X110" i="1"/>
  <c r="W110" i="1" s="1"/>
  <c r="S110" i="1"/>
  <c r="P110" i="1"/>
  <c r="Q110" i="1" s="1"/>
  <c r="O110" i="1"/>
  <c r="BW109" i="1"/>
  <c r="BS109" i="1"/>
  <c r="AM109" i="1"/>
  <c r="AL109" i="1"/>
  <c r="X109" i="1"/>
  <c r="W109" i="1" s="1"/>
  <c r="S109" i="1"/>
  <c r="P109" i="1"/>
  <c r="Q109" i="1" s="1"/>
  <c r="O109" i="1"/>
  <c r="BW108" i="1"/>
  <c r="BS108" i="1"/>
  <c r="AM108" i="1"/>
  <c r="AL108" i="1"/>
  <c r="X108" i="1"/>
  <c r="W108" i="1" s="1"/>
  <c r="S108" i="1"/>
  <c r="P108" i="1"/>
  <c r="Q108" i="1" s="1"/>
  <c r="O108" i="1"/>
  <c r="BW107" i="1"/>
  <c r="BS107" i="1"/>
  <c r="AM107" i="1"/>
  <c r="AL107" i="1"/>
  <c r="X107" i="1"/>
  <c r="W107" i="1" s="1"/>
  <c r="S107" i="1"/>
  <c r="P107" i="1"/>
  <c r="Q107" i="1" s="1"/>
  <c r="O107" i="1"/>
  <c r="BW106" i="1"/>
  <c r="BS106" i="1"/>
  <c r="AM106" i="1"/>
  <c r="AL106" i="1"/>
  <c r="X106" i="1"/>
  <c r="W106" i="1" s="1"/>
  <c r="S106" i="1"/>
  <c r="P106" i="1"/>
  <c r="Q106" i="1" s="1"/>
  <c r="O106" i="1"/>
  <c r="BW105" i="1"/>
  <c r="BS105" i="1"/>
  <c r="AM105" i="1"/>
  <c r="AL105" i="1"/>
  <c r="X105" i="1"/>
  <c r="W105" i="1" s="1"/>
  <c r="S105" i="1"/>
  <c r="Q105" i="1"/>
  <c r="O105" i="1"/>
  <c r="BW104" i="1"/>
  <c r="BS104" i="1"/>
  <c r="AM104" i="1"/>
  <c r="AL104" i="1"/>
  <c r="X104" i="1"/>
  <c r="W104" i="1" s="1"/>
  <c r="S104" i="1"/>
  <c r="P104" i="1"/>
  <c r="Q104" i="1" s="1"/>
  <c r="O104" i="1"/>
  <c r="BW103" i="1"/>
  <c r="BS103" i="1"/>
  <c r="AM103" i="1"/>
  <c r="AL103" i="1"/>
  <c r="X103" i="1"/>
  <c r="W103" i="1" s="1"/>
  <c r="S103" i="1"/>
  <c r="P103" i="1"/>
  <c r="Q103" i="1" s="1"/>
  <c r="O103" i="1"/>
  <c r="BW102" i="1"/>
  <c r="BS102" i="1"/>
  <c r="AM102" i="1"/>
  <c r="AL102" i="1"/>
  <c r="X102" i="1"/>
  <c r="W102" i="1" s="1"/>
  <c r="S102" i="1"/>
  <c r="P102" i="1"/>
  <c r="Q102" i="1" s="1"/>
  <c r="O102" i="1"/>
  <c r="BW101" i="1"/>
  <c r="BS101" i="1"/>
  <c r="AM101" i="1"/>
  <c r="AL101" i="1"/>
  <c r="X101" i="1"/>
  <c r="W101" i="1" s="1"/>
  <c r="S101" i="1"/>
  <c r="P101" i="1"/>
  <c r="Q101" i="1" s="1"/>
  <c r="O101" i="1"/>
  <c r="BW100" i="1"/>
  <c r="BS100" i="1"/>
  <c r="AM100" i="1"/>
  <c r="AL100" i="1"/>
  <c r="X100" i="1"/>
  <c r="W100" i="1" s="1"/>
  <c r="S100" i="1"/>
  <c r="P100" i="1"/>
  <c r="Q100" i="1" s="1"/>
  <c r="O100" i="1"/>
  <c r="BW99" i="1"/>
  <c r="BS99" i="1"/>
  <c r="AM99" i="1"/>
  <c r="AL99" i="1"/>
  <c r="X99" i="1"/>
  <c r="W99" i="1" s="1"/>
  <c r="S99" i="1"/>
  <c r="P99" i="1"/>
  <c r="Q99" i="1" s="1"/>
  <c r="O99" i="1"/>
  <c r="BS98" i="1"/>
  <c r="AM98" i="1"/>
  <c r="AL98" i="1"/>
  <c r="X98" i="1"/>
  <c r="W98" i="1" s="1"/>
  <c r="S98" i="1"/>
  <c r="Q98" i="1"/>
  <c r="O98" i="1"/>
  <c r="BW97" i="1"/>
  <c r="BS97" i="1"/>
  <c r="AM97" i="1"/>
  <c r="AL97" i="1"/>
  <c r="X97" i="1"/>
  <c r="W97" i="1" s="1"/>
  <c r="S97" i="1"/>
  <c r="P97" i="1"/>
  <c r="Q97" i="1" s="1"/>
  <c r="O97" i="1"/>
  <c r="BW96" i="1"/>
  <c r="BS96" i="1"/>
  <c r="AM96" i="1"/>
  <c r="AL96" i="1"/>
  <c r="X96" i="1"/>
  <c r="W96" i="1" s="1"/>
  <c r="S96" i="1"/>
  <c r="P96" i="1"/>
  <c r="Q96" i="1" s="1"/>
  <c r="O96" i="1"/>
  <c r="BW95" i="1"/>
  <c r="AW95" i="1"/>
  <c r="BS95" i="1" s="1"/>
  <c r="AM95" i="1"/>
  <c r="AL95" i="1"/>
  <c r="X95" i="1"/>
  <c r="W95" i="1" s="1"/>
  <c r="S95" i="1"/>
  <c r="P95" i="1"/>
  <c r="Q95" i="1" s="1"/>
  <c r="O95" i="1"/>
  <c r="BW94" i="1"/>
  <c r="BS94" i="1"/>
  <c r="AM94" i="1"/>
  <c r="AL94" i="1"/>
  <c r="X94" i="1"/>
  <c r="W94" i="1" s="1"/>
  <c r="S94" i="1"/>
  <c r="P94" i="1"/>
  <c r="Q94" i="1" s="1"/>
  <c r="O94" i="1"/>
  <c r="BW93" i="1"/>
  <c r="BS93" i="1"/>
  <c r="AM93" i="1"/>
  <c r="AL93" i="1"/>
  <c r="X93" i="1"/>
  <c r="W93" i="1" s="1"/>
  <c r="S93" i="1"/>
  <c r="P93" i="1"/>
  <c r="Q93" i="1" s="1"/>
  <c r="O93" i="1"/>
  <c r="BW92" i="1"/>
  <c r="BS92" i="1"/>
  <c r="AM92" i="1"/>
  <c r="AL92" i="1"/>
  <c r="X92" i="1"/>
  <c r="W92" i="1" s="1"/>
  <c r="S92" i="1"/>
  <c r="P92" i="1"/>
  <c r="Q92" i="1" s="1"/>
  <c r="O92" i="1"/>
  <c r="BW91" i="1"/>
  <c r="BS91" i="1"/>
  <c r="AM91" i="1"/>
  <c r="AL91" i="1"/>
  <c r="X91" i="1"/>
  <c r="W91" i="1" s="1"/>
  <c r="S91" i="1"/>
  <c r="P91" i="1"/>
  <c r="Q91" i="1" s="1"/>
  <c r="O91" i="1"/>
  <c r="BW90" i="1"/>
  <c r="BS90" i="1"/>
  <c r="AM90" i="1"/>
  <c r="AL90" i="1"/>
  <c r="X90" i="1"/>
  <c r="W90" i="1" s="1"/>
  <c r="S90" i="1"/>
  <c r="P90" i="1"/>
  <c r="Q90" i="1" s="1"/>
  <c r="O90" i="1"/>
  <c r="BW89" i="1"/>
  <c r="BS89" i="1"/>
  <c r="AM89" i="1"/>
  <c r="AL89" i="1"/>
  <c r="X89" i="1"/>
  <c r="W89" i="1" s="1"/>
  <c r="S89" i="1"/>
  <c r="P89" i="1"/>
  <c r="Q89" i="1" s="1"/>
  <c r="O89" i="1"/>
  <c r="BW88" i="1"/>
  <c r="BS88" i="1"/>
  <c r="AM88" i="1"/>
  <c r="AL88" i="1"/>
  <c r="X88" i="1"/>
  <c r="W88" i="1" s="1"/>
  <c r="S88" i="1"/>
  <c r="P88" i="1"/>
  <c r="Q88" i="1" s="1"/>
  <c r="O88" i="1"/>
  <c r="BW87" i="1"/>
  <c r="BS87" i="1"/>
  <c r="AM87" i="1"/>
  <c r="AL87" i="1"/>
  <c r="X87" i="1"/>
  <c r="W87" i="1" s="1"/>
  <c r="S87" i="1"/>
  <c r="P87" i="1"/>
  <c r="Q87" i="1" s="1"/>
  <c r="O87" i="1"/>
  <c r="BW86" i="1"/>
  <c r="BS86" i="1"/>
  <c r="AM86" i="1"/>
  <c r="AL86" i="1"/>
  <c r="X86" i="1"/>
  <c r="W86" i="1" s="1"/>
  <c r="S86" i="1"/>
  <c r="P86" i="1"/>
  <c r="Q86" i="1" s="1"/>
  <c r="O86" i="1"/>
  <c r="BW85" i="1"/>
  <c r="BS85" i="1"/>
  <c r="AM85" i="1"/>
  <c r="AL85" i="1"/>
  <c r="X85" i="1"/>
  <c r="W85" i="1" s="1"/>
  <c r="S85" i="1"/>
  <c r="P85" i="1"/>
  <c r="Q85" i="1" s="1"/>
  <c r="O85" i="1"/>
  <c r="BW84" i="1"/>
  <c r="BY84" i="1" s="1"/>
  <c r="BS84" i="1"/>
  <c r="AM84" i="1"/>
  <c r="AL84" i="1"/>
  <c r="X84" i="1"/>
  <c r="W84" i="1" s="1"/>
  <c r="S84" i="1"/>
  <c r="P84" i="1"/>
  <c r="Q84" i="1" s="1"/>
  <c r="O84" i="1"/>
  <c r="BW83" i="1"/>
  <c r="BY83" i="1" s="1"/>
  <c r="BS83" i="1"/>
  <c r="AM83" i="1"/>
  <c r="AL83" i="1"/>
  <c r="X83" i="1"/>
  <c r="W83" i="1" s="1"/>
  <c r="S83" i="1"/>
  <c r="P83" i="1"/>
  <c r="Q83" i="1" s="1"/>
  <c r="O83" i="1"/>
  <c r="BW82" i="1"/>
  <c r="BY82" i="1" s="1"/>
  <c r="BS82" i="1"/>
  <c r="AM82" i="1"/>
  <c r="AL82" i="1"/>
  <c r="X82" i="1"/>
  <c r="W82" i="1" s="1"/>
  <c r="S82" i="1"/>
  <c r="P82" i="1"/>
  <c r="Q82" i="1" s="1"/>
  <c r="O82" i="1"/>
  <c r="BW81" i="1"/>
  <c r="BY81" i="1" s="1"/>
  <c r="BS81" i="1"/>
  <c r="AM81" i="1"/>
  <c r="AL81" i="1"/>
  <c r="X81" i="1"/>
  <c r="W81" i="1" s="1"/>
  <c r="S81" i="1"/>
  <c r="P81" i="1"/>
  <c r="Q81" i="1" s="1"/>
  <c r="O81" i="1"/>
  <c r="BW80" i="1"/>
  <c r="BY80" i="1" s="1"/>
  <c r="BS80" i="1"/>
  <c r="AM80" i="1"/>
  <c r="AL80" i="1"/>
  <c r="X80" i="1"/>
  <c r="W80" i="1" s="1"/>
  <c r="S80" i="1"/>
  <c r="P80" i="1"/>
  <c r="Q80" i="1" s="1"/>
  <c r="O80" i="1"/>
  <c r="BW79" i="1"/>
  <c r="BY79" i="1" s="1"/>
  <c r="BS79" i="1"/>
  <c r="AM79" i="1"/>
  <c r="AL79" i="1"/>
  <c r="X79" i="1"/>
  <c r="W79" i="1" s="1"/>
  <c r="S79" i="1"/>
  <c r="P79" i="1"/>
  <c r="Q79" i="1" s="1"/>
  <c r="O79" i="1"/>
  <c r="BW78" i="1"/>
  <c r="BY78" i="1" s="1"/>
  <c r="BS78" i="1"/>
  <c r="AM78" i="1"/>
  <c r="AL78" i="1"/>
  <c r="X78" i="1"/>
  <c r="W78" i="1" s="1"/>
  <c r="S78" i="1"/>
  <c r="P78" i="1"/>
  <c r="Q78" i="1" s="1"/>
  <c r="O78" i="1"/>
  <c r="BW77" i="1"/>
  <c r="BY77" i="1" s="1"/>
  <c r="BS77" i="1"/>
  <c r="AM77" i="1"/>
  <c r="AL77" i="1"/>
  <c r="X77" i="1"/>
  <c r="W77" i="1" s="1"/>
  <c r="S77" i="1"/>
  <c r="P77" i="1"/>
  <c r="Q77" i="1" s="1"/>
  <c r="O77" i="1"/>
  <c r="BW76" i="1"/>
  <c r="BY76" i="1" s="1"/>
  <c r="BS76" i="1"/>
  <c r="AM76" i="1"/>
  <c r="AL76" i="1"/>
  <c r="X76" i="1"/>
  <c r="W76" i="1" s="1"/>
  <c r="S76" i="1"/>
  <c r="P76" i="1"/>
  <c r="Q76" i="1" s="1"/>
  <c r="O76" i="1"/>
  <c r="BW75" i="1"/>
  <c r="BY75" i="1" s="1"/>
  <c r="BS75" i="1"/>
  <c r="AM75" i="1"/>
  <c r="AL75" i="1"/>
  <c r="X75" i="1"/>
  <c r="W75" i="1" s="1"/>
  <c r="S75" i="1"/>
  <c r="P75" i="1"/>
  <c r="Q75" i="1" s="1"/>
  <c r="O75" i="1"/>
  <c r="BW74" i="1"/>
  <c r="BY74" i="1" s="1"/>
  <c r="BS74" i="1"/>
  <c r="AM74" i="1"/>
  <c r="AL74" i="1"/>
  <c r="X74" i="1"/>
  <c r="W74" i="1" s="1"/>
  <c r="S74" i="1"/>
  <c r="P74" i="1"/>
  <c r="Q74" i="1" s="1"/>
  <c r="O74" i="1"/>
  <c r="BW73" i="1"/>
  <c r="BS73" i="1"/>
  <c r="AM73" i="1"/>
  <c r="AL73" i="1"/>
  <c r="X73" i="1"/>
  <c r="W73" i="1" s="1"/>
  <c r="S73" i="1"/>
  <c r="P73" i="1"/>
  <c r="Q73" i="1" s="1"/>
  <c r="O73" i="1"/>
  <c r="BW72" i="1"/>
  <c r="BY72" i="1" s="1"/>
  <c r="BS72" i="1"/>
  <c r="AM72" i="1"/>
  <c r="AL72" i="1"/>
  <c r="X72" i="1"/>
  <c r="W72" i="1" s="1"/>
  <c r="S72" i="1"/>
  <c r="P72" i="1"/>
  <c r="Q72" i="1" s="1"/>
  <c r="O72" i="1"/>
  <c r="BW71" i="1"/>
  <c r="BY71" i="1" s="1"/>
  <c r="BS71" i="1"/>
  <c r="AM71" i="1"/>
  <c r="AL71" i="1"/>
  <c r="X71" i="1"/>
  <c r="W71" i="1" s="1"/>
  <c r="S71" i="1"/>
  <c r="P71" i="1"/>
  <c r="Q71" i="1" s="1"/>
  <c r="O71" i="1"/>
  <c r="BW70" i="1"/>
  <c r="BS70" i="1"/>
  <c r="AM70" i="1"/>
  <c r="AL70" i="1"/>
  <c r="X70" i="1"/>
  <c r="W70" i="1" s="1"/>
  <c r="S70" i="1"/>
  <c r="P70" i="1"/>
  <c r="Q70" i="1" s="1"/>
  <c r="O70" i="1"/>
  <c r="BW69" i="1"/>
  <c r="BY69" i="1" s="1"/>
  <c r="BS69" i="1"/>
  <c r="AM69" i="1"/>
  <c r="AL69" i="1"/>
  <c r="X69" i="1"/>
  <c r="W69" i="1" s="1"/>
  <c r="S69" i="1"/>
  <c r="P69" i="1"/>
  <c r="Q69" i="1" s="1"/>
  <c r="O69" i="1"/>
  <c r="BW68" i="1"/>
  <c r="BY68" i="1" s="1"/>
  <c r="BS68" i="1"/>
  <c r="AM68" i="1"/>
  <c r="AL68" i="1"/>
  <c r="X68" i="1"/>
  <c r="W68" i="1" s="1"/>
  <c r="S68" i="1"/>
  <c r="P68" i="1"/>
  <c r="Q68" i="1" s="1"/>
  <c r="O68" i="1"/>
  <c r="BW67" i="1"/>
  <c r="BY67" i="1" s="1"/>
  <c r="BS67" i="1"/>
  <c r="AM67" i="1"/>
  <c r="AL67" i="1"/>
  <c r="X67" i="1"/>
  <c r="W67" i="1" s="1"/>
  <c r="S67" i="1"/>
  <c r="P67" i="1"/>
  <c r="Q67" i="1" s="1"/>
  <c r="O67" i="1"/>
  <c r="BW66" i="1"/>
  <c r="BY66" i="1" s="1"/>
  <c r="BS66" i="1"/>
  <c r="AM66" i="1"/>
  <c r="AL66" i="1"/>
  <c r="X66" i="1"/>
  <c r="W66" i="1" s="1"/>
  <c r="S66" i="1"/>
  <c r="P66" i="1"/>
  <c r="Q66" i="1" s="1"/>
  <c r="O66" i="1"/>
  <c r="BW65" i="1"/>
  <c r="BY65" i="1" s="1"/>
  <c r="BS65" i="1"/>
  <c r="AM65" i="1"/>
  <c r="AL65" i="1"/>
  <c r="X65" i="1"/>
  <c r="W65" i="1" s="1"/>
  <c r="S65" i="1"/>
  <c r="P65" i="1"/>
  <c r="Q65" i="1" s="1"/>
  <c r="O65" i="1"/>
  <c r="BW64" i="1"/>
  <c r="BS64" i="1"/>
  <c r="AM64" i="1"/>
  <c r="AL64" i="1"/>
  <c r="X64" i="1"/>
  <c r="W64" i="1" s="1"/>
  <c r="S64" i="1"/>
  <c r="P64" i="1"/>
  <c r="Q64" i="1" s="1"/>
  <c r="O64" i="1"/>
  <c r="BW63" i="1"/>
  <c r="BY63" i="1" s="1"/>
  <c r="BS63" i="1"/>
  <c r="AM63" i="1"/>
  <c r="AL63" i="1"/>
  <c r="X63" i="1"/>
  <c r="W63" i="1" s="1"/>
  <c r="S63" i="1"/>
  <c r="P63" i="1"/>
  <c r="Q63" i="1" s="1"/>
  <c r="O63" i="1"/>
  <c r="BW62" i="1"/>
  <c r="BY62" i="1" s="1"/>
  <c r="BS62" i="1"/>
  <c r="AM62" i="1"/>
  <c r="AL62" i="1"/>
  <c r="X62" i="1"/>
  <c r="W62" i="1" s="1"/>
  <c r="S62" i="1"/>
  <c r="P62" i="1"/>
  <c r="Q62" i="1" s="1"/>
  <c r="O62" i="1"/>
  <c r="BW61" i="1"/>
  <c r="BY61" i="1" s="1"/>
  <c r="BS61" i="1"/>
  <c r="AM61" i="1"/>
  <c r="AL61" i="1"/>
  <c r="X61" i="1"/>
  <c r="W61" i="1" s="1"/>
  <c r="S61" i="1"/>
  <c r="P61" i="1"/>
  <c r="Q61" i="1" s="1"/>
  <c r="O61" i="1"/>
  <c r="BW60" i="1"/>
  <c r="BY60" i="1" s="1"/>
  <c r="BS60" i="1"/>
  <c r="AM60" i="1"/>
  <c r="AL60" i="1"/>
  <c r="X60" i="1"/>
  <c r="W60" i="1" s="1"/>
  <c r="S60" i="1"/>
  <c r="P60" i="1"/>
  <c r="Q60" i="1" s="1"/>
  <c r="O60" i="1"/>
  <c r="BW59" i="1"/>
  <c r="BY59" i="1" s="1"/>
  <c r="BS59" i="1"/>
  <c r="AM59" i="1"/>
  <c r="AL59" i="1"/>
  <c r="X59" i="1"/>
  <c r="W59" i="1" s="1"/>
  <c r="S59" i="1"/>
  <c r="P59" i="1"/>
  <c r="Q59" i="1" s="1"/>
  <c r="O59" i="1"/>
  <c r="BW58" i="1"/>
  <c r="BY58" i="1" s="1"/>
  <c r="BS58" i="1"/>
  <c r="AM58" i="1"/>
  <c r="AL58" i="1"/>
  <c r="X58" i="1"/>
  <c r="W58" i="1" s="1"/>
  <c r="S58" i="1"/>
  <c r="P58" i="1"/>
  <c r="Q58" i="1" s="1"/>
  <c r="O58" i="1"/>
  <c r="BW57" i="1"/>
  <c r="BY57" i="1" s="1"/>
  <c r="BS57" i="1"/>
  <c r="AM57" i="1"/>
  <c r="AL57" i="1"/>
  <c r="X57" i="1"/>
  <c r="W57" i="1" s="1"/>
  <c r="S57" i="1"/>
  <c r="P57" i="1"/>
  <c r="Q57" i="1" s="1"/>
  <c r="O57" i="1"/>
  <c r="BW56" i="1"/>
  <c r="BS56" i="1"/>
  <c r="AM56" i="1"/>
  <c r="AL56" i="1"/>
  <c r="X56" i="1"/>
  <c r="W56" i="1" s="1"/>
  <c r="S56" i="1"/>
  <c r="P56" i="1"/>
  <c r="Q56" i="1" s="1"/>
  <c r="O56" i="1"/>
  <c r="BW55" i="1"/>
  <c r="BY55" i="1" s="1"/>
  <c r="BS55" i="1"/>
  <c r="AM55" i="1"/>
  <c r="AL55" i="1"/>
  <c r="X55" i="1"/>
  <c r="W55" i="1" s="1"/>
  <c r="S55" i="1"/>
  <c r="P55" i="1"/>
  <c r="Q55" i="1" s="1"/>
  <c r="O55" i="1"/>
  <c r="BX54" i="1"/>
  <c r="BW54" i="1"/>
  <c r="BS54" i="1"/>
  <c r="AM54" i="1"/>
  <c r="AL54" i="1"/>
  <c r="X54" i="1"/>
  <c r="W54" i="1" s="1"/>
  <c r="S54" i="1"/>
  <c r="P54" i="1"/>
  <c r="Q54" i="1" s="1"/>
  <c r="O54" i="1"/>
  <c r="BW53" i="1"/>
  <c r="BS53" i="1"/>
  <c r="AM53" i="1"/>
  <c r="AL53" i="1"/>
  <c r="X53" i="1"/>
  <c r="W53" i="1" s="1"/>
  <c r="S53" i="1"/>
  <c r="P53" i="1"/>
  <c r="Q53" i="1" s="1"/>
  <c r="O53" i="1"/>
  <c r="BW52" i="1"/>
  <c r="BY52" i="1" s="1"/>
  <c r="BS52" i="1"/>
  <c r="AM52" i="1"/>
  <c r="AL52" i="1"/>
  <c r="X52" i="1"/>
  <c r="W52" i="1" s="1"/>
  <c r="S52" i="1"/>
  <c r="P52" i="1"/>
  <c r="Q52" i="1" s="1"/>
  <c r="O52" i="1"/>
  <c r="BW51" i="1"/>
  <c r="BY51" i="1" s="1"/>
  <c r="BS51" i="1"/>
  <c r="AM51" i="1"/>
  <c r="AL51" i="1"/>
  <c r="X51" i="1"/>
  <c r="W51" i="1" s="1"/>
  <c r="S51" i="1"/>
  <c r="P51" i="1"/>
  <c r="Q51" i="1" s="1"/>
  <c r="O51" i="1"/>
  <c r="BW50" i="1"/>
  <c r="BY50" i="1" s="1"/>
  <c r="BS50" i="1"/>
  <c r="AM50" i="1"/>
  <c r="AL50" i="1"/>
  <c r="X50" i="1"/>
  <c r="W50" i="1" s="1"/>
  <c r="S50" i="1"/>
  <c r="P50" i="1"/>
  <c r="Q50" i="1" s="1"/>
  <c r="O50" i="1"/>
  <c r="BW49" i="1"/>
  <c r="BY49" i="1" s="1"/>
  <c r="BS49" i="1"/>
  <c r="AM49" i="1"/>
  <c r="AL49" i="1"/>
  <c r="X49" i="1"/>
  <c r="W49" i="1" s="1"/>
  <c r="S49" i="1"/>
  <c r="P49" i="1"/>
  <c r="Q49" i="1" s="1"/>
  <c r="O49" i="1"/>
  <c r="BW48" i="1"/>
  <c r="BY48" i="1" s="1"/>
  <c r="BS48" i="1"/>
  <c r="AM48" i="1"/>
  <c r="AL48" i="1"/>
  <c r="X48" i="1"/>
  <c r="W48" i="1" s="1"/>
  <c r="S48" i="1"/>
  <c r="P48" i="1"/>
  <c r="Q48" i="1" s="1"/>
  <c r="O48" i="1"/>
  <c r="BW47" i="1"/>
  <c r="BY47" i="1" s="1"/>
  <c r="BS47" i="1"/>
  <c r="AM47" i="1"/>
  <c r="AL47" i="1"/>
  <c r="X47" i="1"/>
  <c r="W47" i="1" s="1"/>
  <c r="S47" i="1"/>
  <c r="P47" i="1"/>
  <c r="Q47" i="1" s="1"/>
  <c r="O47" i="1"/>
  <c r="BW46" i="1"/>
  <c r="BY46" i="1" s="1"/>
  <c r="BS46" i="1"/>
  <c r="AM46" i="1"/>
  <c r="AL46" i="1"/>
  <c r="X46" i="1"/>
  <c r="W46" i="1" s="1"/>
  <c r="S46" i="1"/>
  <c r="P46" i="1"/>
  <c r="Q46" i="1" s="1"/>
  <c r="O46" i="1"/>
  <c r="BW45" i="1"/>
  <c r="BY45" i="1" s="1"/>
  <c r="BS45" i="1"/>
  <c r="AM45" i="1"/>
  <c r="AL45" i="1"/>
  <c r="X45" i="1"/>
  <c r="W45" i="1" s="1"/>
  <c r="S45" i="1"/>
  <c r="P45" i="1"/>
  <c r="Q45" i="1" s="1"/>
  <c r="O45" i="1"/>
  <c r="BW44" i="1"/>
  <c r="BY44" i="1" s="1"/>
  <c r="BS44" i="1"/>
  <c r="AM44" i="1"/>
  <c r="AL44" i="1"/>
  <c r="X44" i="1"/>
  <c r="W44" i="1" s="1"/>
  <c r="S44" i="1"/>
  <c r="P44" i="1"/>
  <c r="Q44" i="1" s="1"/>
  <c r="O44" i="1"/>
  <c r="BW43" i="1"/>
  <c r="BY43" i="1" s="1"/>
  <c r="BS43" i="1"/>
  <c r="AM43" i="1"/>
  <c r="AL43" i="1"/>
  <c r="X43" i="1"/>
  <c r="W43" i="1" s="1"/>
  <c r="S43" i="1"/>
  <c r="P43" i="1"/>
  <c r="Q43" i="1" s="1"/>
  <c r="O43" i="1"/>
  <c r="BW42" i="1"/>
  <c r="BY42" i="1" s="1"/>
  <c r="BS42" i="1"/>
  <c r="AM42" i="1"/>
  <c r="AL42" i="1"/>
  <c r="X42" i="1"/>
  <c r="W42" i="1" s="1"/>
  <c r="S42" i="1"/>
  <c r="P42" i="1"/>
  <c r="Q42" i="1" s="1"/>
  <c r="O42" i="1"/>
  <c r="BW41" i="1"/>
  <c r="BY41" i="1" s="1"/>
  <c r="BS41" i="1"/>
  <c r="AM41" i="1"/>
  <c r="AL41" i="1"/>
  <c r="X41" i="1"/>
  <c r="W41" i="1" s="1"/>
  <c r="S41" i="1"/>
  <c r="P41" i="1"/>
  <c r="Q41" i="1" s="1"/>
  <c r="O41" i="1"/>
  <c r="BW40" i="1"/>
  <c r="BY40" i="1" s="1"/>
  <c r="BS40" i="1"/>
  <c r="AM40" i="1"/>
  <c r="AL40" i="1"/>
  <c r="X40" i="1"/>
  <c r="W40" i="1" s="1"/>
  <c r="S40" i="1"/>
  <c r="P40" i="1"/>
  <c r="Q40" i="1" s="1"/>
  <c r="O40" i="1"/>
  <c r="BW39" i="1"/>
  <c r="BY39" i="1" s="1"/>
  <c r="BS39" i="1"/>
  <c r="AM39" i="1"/>
  <c r="AL39" i="1"/>
  <c r="X39" i="1"/>
  <c r="W39" i="1" s="1"/>
  <c r="S39" i="1"/>
  <c r="P39" i="1"/>
  <c r="Q39" i="1" s="1"/>
  <c r="O39" i="1"/>
  <c r="BW38" i="1"/>
  <c r="BY38" i="1" s="1"/>
  <c r="BS38" i="1"/>
  <c r="AM38" i="1"/>
  <c r="AL38" i="1"/>
  <c r="X38" i="1"/>
  <c r="W38" i="1" s="1"/>
  <c r="S38" i="1"/>
  <c r="P38" i="1"/>
  <c r="Q38" i="1" s="1"/>
  <c r="O38" i="1"/>
  <c r="BW37" i="1"/>
  <c r="BY37" i="1" s="1"/>
  <c r="BS37" i="1"/>
  <c r="AM37" i="1"/>
  <c r="AL37" i="1"/>
  <c r="X37" i="1"/>
  <c r="W37" i="1" s="1"/>
  <c r="S37" i="1"/>
  <c r="P37" i="1"/>
  <c r="Q37" i="1" s="1"/>
  <c r="O37" i="1"/>
  <c r="BW36" i="1"/>
  <c r="BY36" i="1" s="1"/>
  <c r="BS36" i="1"/>
  <c r="AM36" i="1"/>
  <c r="AL36" i="1"/>
  <c r="X36" i="1"/>
  <c r="W36" i="1" s="1"/>
  <c r="S36" i="1"/>
  <c r="P36" i="1"/>
  <c r="Q36" i="1" s="1"/>
  <c r="O36" i="1"/>
  <c r="BW35" i="1"/>
  <c r="BY35" i="1" s="1"/>
  <c r="BS35" i="1"/>
  <c r="AM35" i="1"/>
  <c r="AL35" i="1"/>
  <c r="X35" i="1"/>
  <c r="W35" i="1" s="1"/>
  <c r="S35" i="1"/>
  <c r="P35" i="1"/>
  <c r="Q35" i="1" s="1"/>
  <c r="O35" i="1"/>
  <c r="BW34" i="1"/>
  <c r="BY34" i="1" s="1"/>
  <c r="BS34" i="1"/>
  <c r="AM34" i="1"/>
  <c r="AL34" i="1"/>
  <c r="X34" i="1"/>
  <c r="W34" i="1" s="1"/>
  <c r="S34" i="1"/>
  <c r="P34" i="1"/>
  <c r="Q34" i="1" s="1"/>
  <c r="O34" i="1"/>
  <c r="BW33" i="1"/>
  <c r="BY33" i="1" s="1"/>
  <c r="BS33" i="1"/>
  <c r="AM33" i="1"/>
  <c r="AL33" i="1"/>
  <c r="X33" i="1"/>
  <c r="W33" i="1" s="1"/>
  <c r="S33" i="1"/>
  <c r="P33" i="1"/>
  <c r="Q33" i="1" s="1"/>
  <c r="O33" i="1"/>
  <c r="BW32" i="1"/>
  <c r="BY32" i="1" s="1"/>
  <c r="BS32" i="1"/>
  <c r="AM32" i="1"/>
  <c r="AL32" i="1"/>
  <c r="X32" i="1"/>
  <c r="W32" i="1" s="1"/>
  <c r="S32" i="1"/>
  <c r="P32" i="1"/>
  <c r="Q32" i="1" s="1"/>
  <c r="O32" i="1"/>
  <c r="BW31" i="1"/>
  <c r="BY31" i="1" s="1"/>
  <c r="BS31" i="1"/>
  <c r="AM31" i="1"/>
  <c r="X31" i="1"/>
  <c r="W31" i="1" s="1"/>
  <c r="S31" i="1"/>
  <c r="P31" i="1"/>
  <c r="Q31" i="1" s="1"/>
  <c r="O31" i="1"/>
  <c r="BW30" i="1"/>
  <c r="BY30" i="1" s="1"/>
  <c r="BS30" i="1"/>
  <c r="AM30" i="1"/>
  <c r="AL30" i="1"/>
  <c r="X30" i="1"/>
  <c r="W30" i="1" s="1"/>
  <c r="S30" i="1"/>
  <c r="P30" i="1"/>
  <c r="Q30" i="1" s="1"/>
  <c r="O30" i="1"/>
  <c r="BW29" i="1"/>
  <c r="BY29" i="1" s="1"/>
  <c r="BS29" i="1"/>
  <c r="AM29" i="1"/>
  <c r="AL29" i="1"/>
  <c r="X29" i="1"/>
  <c r="W29" i="1" s="1"/>
  <c r="S29" i="1"/>
  <c r="P29" i="1"/>
  <c r="Q29" i="1" s="1"/>
  <c r="O29" i="1"/>
  <c r="BW28" i="1"/>
  <c r="BY28" i="1" s="1"/>
  <c r="BS28" i="1"/>
  <c r="AM28" i="1"/>
  <c r="AL28" i="1"/>
  <c r="X28" i="1"/>
  <c r="W28" i="1" s="1"/>
  <c r="S28" i="1"/>
  <c r="P28" i="1"/>
  <c r="Q28" i="1" s="1"/>
  <c r="O28" i="1"/>
  <c r="BW27" i="1"/>
  <c r="BY27" i="1" s="1"/>
  <c r="BS27" i="1"/>
  <c r="AM27" i="1"/>
  <c r="AL27" i="1"/>
  <c r="X27" i="1"/>
  <c r="W27" i="1" s="1"/>
  <c r="S27" i="1"/>
  <c r="P27" i="1"/>
  <c r="Q27" i="1" s="1"/>
  <c r="O27" i="1"/>
  <c r="BW26" i="1"/>
  <c r="BY26" i="1" s="1"/>
  <c r="BS26" i="1"/>
  <c r="AM26" i="1"/>
  <c r="AL26" i="1"/>
  <c r="X26" i="1"/>
  <c r="W26" i="1" s="1"/>
  <c r="S26" i="1"/>
  <c r="P26" i="1"/>
  <c r="Q26" i="1" s="1"/>
  <c r="O26" i="1"/>
  <c r="BW25" i="1"/>
  <c r="BY25" i="1" s="1"/>
  <c r="BS25" i="1"/>
  <c r="AM25" i="1"/>
  <c r="AL25" i="1"/>
  <c r="X25" i="1"/>
  <c r="W25" i="1" s="1"/>
  <c r="S25" i="1"/>
  <c r="P25" i="1"/>
  <c r="Q25" i="1" s="1"/>
  <c r="O25" i="1"/>
  <c r="BW24" i="1"/>
  <c r="BY24" i="1" s="1"/>
  <c r="BS24" i="1"/>
  <c r="AM24" i="1"/>
  <c r="AL24" i="1"/>
  <c r="X24" i="1"/>
  <c r="W24" i="1" s="1"/>
  <c r="S24" i="1"/>
  <c r="P24" i="1"/>
  <c r="Q24" i="1" s="1"/>
  <c r="O24" i="1"/>
  <c r="BW23" i="1"/>
  <c r="BY23" i="1" s="1"/>
  <c r="BS23" i="1"/>
  <c r="AM23" i="1"/>
  <c r="AL23" i="1"/>
  <c r="X23" i="1"/>
  <c r="W23" i="1" s="1"/>
  <c r="S23" i="1"/>
  <c r="Q23" i="1"/>
  <c r="O23" i="1"/>
  <c r="BW22" i="1"/>
  <c r="BY22" i="1" s="1"/>
  <c r="BS22" i="1"/>
  <c r="AM22" i="1"/>
  <c r="AL22" i="1"/>
  <c r="X22" i="1"/>
  <c r="W22" i="1" s="1"/>
  <c r="S22" i="1"/>
  <c r="Q22" i="1"/>
  <c r="O22" i="1"/>
  <c r="AM21" i="1"/>
  <c r="AL21" i="1"/>
  <c r="X21" i="1"/>
  <c r="W21" i="1" s="1"/>
  <c r="S21" i="1"/>
  <c r="Q21" i="1"/>
  <c r="O21" i="1"/>
  <c r="AM20" i="1"/>
  <c r="AL20" i="1"/>
  <c r="X20" i="1"/>
  <c r="W20" i="1" s="1"/>
  <c r="S20" i="1"/>
  <c r="Q20" i="1"/>
  <c r="O20" i="1"/>
  <c r="BS19" i="1"/>
  <c r="AM19" i="1"/>
  <c r="AL19" i="1"/>
  <c r="X19" i="1"/>
  <c r="W19" i="1" s="1"/>
  <c r="S19" i="1"/>
  <c r="Q19" i="1"/>
  <c r="O19" i="1"/>
  <c r="CI16" i="1"/>
  <c r="AU12" i="1"/>
  <c r="AL12" i="1"/>
  <c r="AU11" i="1"/>
  <c r="AL11" i="1"/>
  <c r="BV10" i="1"/>
  <c r="AU10" i="1"/>
  <c r="AL10" i="1"/>
  <c r="BV9" i="1"/>
  <c r="AV9" i="1"/>
  <c r="AL9" i="1"/>
  <c r="AL8" i="1"/>
  <c r="BV7" i="1"/>
  <c r="AL7" i="1"/>
  <c r="AL6" i="1"/>
  <c r="BV5" i="1"/>
  <c r="AL5" i="1"/>
  <c r="BV4" i="1"/>
  <c r="BY5" i="1" s="1"/>
  <c r="AL4" i="1"/>
  <c r="X480" i="1" l="1"/>
  <c r="W480" i="1" s="1"/>
  <c r="AH480" i="1"/>
  <c r="AI480" i="1" s="1"/>
  <c r="AH517" i="1"/>
  <c r="AI517" i="1" s="1"/>
  <c r="AI429" i="1"/>
  <c r="AF588" i="1"/>
  <c r="AF573" i="1"/>
  <c r="AF564" i="1"/>
  <c r="AF540" i="1"/>
  <c r="AF532" i="1"/>
  <c r="AF538" i="1"/>
  <c r="AF586" i="1"/>
  <c r="AF575" i="1"/>
  <c r="AF567" i="1"/>
  <c r="AF534" i="1"/>
  <c r="AF526" i="1"/>
  <c r="AI299" i="1"/>
  <c r="AF560" i="1"/>
  <c r="AF585" i="1"/>
  <c r="AF554" i="1"/>
  <c r="AF591" i="1"/>
  <c r="AF583" i="1"/>
  <c r="AF572" i="1"/>
  <c r="AF539" i="1"/>
  <c r="AF531" i="1"/>
  <c r="AF523" i="1"/>
  <c r="AF530" i="1"/>
  <c r="AF553" i="1"/>
  <c r="AF596" i="1"/>
  <c r="AF587" i="1"/>
  <c r="AF579" i="1"/>
  <c r="AF569" i="1"/>
  <c r="AF547" i="1"/>
  <c r="AF536" i="1"/>
  <c r="AF528" i="1"/>
  <c r="AF568" i="1"/>
  <c r="AF519" i="1"/>
  <c r="AF518" i="1"/>
  <c r="AF535" i="1"/>
  <c r="AF527" i="1"/>
  <c r="AF577" i="1"/>
  <c r="AF552" i="1"/>
  <c r="AF403" i="1"/>
  <c r="AI403" i="1" s="1"/>
  <c r="AF402" i="1"/>
  <c r="AI402" i="1" s="1"/>
  <c r="AF551" i="1"/>
  <c r="AF592" i="1"/>
  <c r="AF584" i="1"/>
  <c r="AF574" i="1"/>
  <c r="AF565" i="1"/>
  <c r="AF541" i="1"/>
  <c r="AF533" i="1"/>
  <c r="AF525" i="1"/>
  <c r="AF550" i="1"/>
  <c r="AF549" i="1"/>
  <c r="AF524" i="1"/>
  <c r="AF578" i="1"/>
  <c r="AF590" i="1"/>
  <c r="AF582" i="1"/>
  <c r="AF581" i="1"/>
  <c r="AF562" i="1"/>
  <c r="AF546" i="1"/>
  <c r="AF545" i="1"/>
  <c r="AF589" i="1"/>
  <c r="AF571" i="1"/>
  <c r="AF559" i="1"/>
  <c r="AF558" i="1"/>
  <c r="AF522" i="1"/>
  <c r="AF521" i="1"/>
  <c r="AF595" i="1"/>
  <c r="AF593" i="1"/>
  <c r="AF600" i="1"/>
  <c r="AI504" i="1"/>
  <c r="AI59" i="1"/>
  <c r="AI461" i="1"/>
  <c r="AI247" i="1"/>
  <c r="AF604" i="1"/>
  <c r="AI80" i="1"/>
  <c r="AI312" i="1"/>
  <c r="AI52" i="1"/>
  <c r="AF812" i="1"/>
  <c r="AI291" i="1"/>
  <c r="AF808" i="1"/>
  <c r="AF803" i="1"/>
  <c r="AF799" i="1"/>
  <c r="AF795" i="1"/>
  <c r="AI21" i="1"/>
  <c r="AF683" i="1"/>
  <c r="AI392" i="1"/>
  <c r="AI231" i="1"/>
  <c r="AF628" i="1"/>
  <c r="AI390" i="1"/>
  <c r="AF624" i="1"/>
  <c r="AI380" i="1"/>
  <c r="AF620" i="1"/>
  <c r="AI422" i="1"/>
  <c r="AF616" i="1"/>
  <c r="AI84" i="1"/>
  <c r="AF612" i="1"/>
  <c r="AI43" i="1"/>
  <c r="AF630" i="1"/>
  <c r="AI235" i="1"/>
  <c r="AF794" i="1"/>
  <c r="AI27" i="1"/>
  <c r="AI449" i="1"/>
  <c r="AF607" i="1"/>
  <c r="AI387" i="1"/>
  <c r="AF603" i="1"/>
  <c r="AI210" i="1"/>
  <c r="AI209" i="1"/>
  <c r="AI182" i="1"/>
  <c r="AF811" i="1"/>
  <c r="AF809" i="1"/>
  <c r="AF806" i="1"/>
  <c r="AF802" i="1"/>
  <c r="AF798" i="1"/>
  <c r="AI61" i="1"/>
  <c r="AI51" i="1"/>
  <c r="AF679" i="1"/>
  <c r="AF791" i="1"/>
  <c r="AI373" i="1"/>
  <c r="AI207" i="1"/>
  <c r="AF619" i="1"/>
  <c r="AI379" i="1"/>
  <c r="AF740" i="1"/>
  <c r="AF629" i="1"/>
  <c r="AI448" i="1"/>
  <c r="AI473" i="1"/>
  <c r="AF797" i="1"/>
  <c r="AF815" i="1"/>
  <c r="AF814" i="1"/>
  <c r="AF810" i="1"/>
  <c r="AF805" i="1"/>
  <c r="AF801" i="1"/>
  <c r="AI408" i="1"/>
  <c r="AI381" i="1"/>
  <c r="AF735" i="1"/>
  <c r="AF678" i="1"/>
  <c r="AI466" i="1"/>
  <c r="AI374" i="1"/>
  <c r="AF626" i="1"/>
  <c r="AI283" i="1"/>
  <c r="AF622" i="1"/>
  <c r="AF618" i="1"/>
  <c r="AI378" i="1"/>
  <c r="AF610" i="1"/>
  <c r="AI388" i="1"/>
  <c r="AF807" i="1"/>
  <c r="AF637" i="1"/>
  <c r="AI317" i="1"/>
  <c r="AI475" i="1"/>
  <c r="AI239" i="1"/>
  <c r="AF609" i="1"/>
  <c r="AI477" i="1"/>
  <c r="AF605" i="1"/>
  <c r="AI465" i="1"/>
  <c r="AI281" i="1"/>
  <c r="AI486" i="1"/>
  <c r="AF746" i="1"/>
  <c r="AF813" i="1"/>
  <c r="AI278" i="1"/>
  <c r="AF804" i="1"/>
  <c r="AF800" i="1"/>
  <c r="AF796" i="1"/>
  <c r="AF752" i="1"/>
  <c r="AF696" i="1"/>
  <c r="AF654" i="1"/>
  <c r="AI436" i="1"/>
  <c r="AI244" i="1"/>
  <c r="AF790" i="1"/>
  <c r="AF617" i="1"/>
  <c r="AI325" i="1"/>
  <c r="AF613" i="1"/>
  <c r="AI340" i="1"/>
  <c r="BU240" i="1"/>
  <c r="BU241" i="1"/>
  <c r="BU246" i="1"/>
  <c r="AI133" i="1"/>
  <c r="BU242" i="1"/>
  <c r="AI286" i="1"/>
  <c r="BU244" i="1"/>
  <c r="AI476" i="1"/>
  <c r="BU128" i="1"/>
  <c r="AI470" i="1"/>
  <c r="AI58" i="1"/>
  <c r="BU127" i="1"/>
  <c r="AI483" i="1"/>
  <c r="BU256" i="1"/>
  <c r="BU124" i="1"/>
  <c r="AI225" i="1"/>
  <c r="AI488" i="1"/>
  <c r="AI236" i="1"/>
  <c r="AI474" i="1"/>
  <c r="AI393" i="1"/>
  <c r="AI509" i="1"/>
  <c r="AI259" i="1"/>
  <c r="AI282" i="1"/>
  <c r="AI501" i="1"/>
  <c r="AI512" i="1"/>
  <c r="AI444" i="1"/>
  <c r="AI457" i="1"/>
  <c r="AI490" i="1"/>
  <c r="AI195" i="1"/>
  <c r="AI232" i="1"/>
  <c r="AI245" i="1"/>
  <c r="AI505" i="1"/>
  <c r="AI194" i="1"/>
  <c r="AI487" i="1"/>
  <c r="AI491" i="1"/>
  <c r="AI503" i="1"/>
  <c r="AI172" i="1"/>
  <c r="AI192" i="1"/>
  <c r="AI242" i="1"/>
  <c r="AI266" i="1"/>
  <c r="AI454" i="1"/>
  <c r="AI485" i="1"/>
  <c r="AI459" i="1"/>
  <c r="AI471" i="1"/>
  <c r="AI511" i="1"/>
  <c r="AI383" i="1"/>
  <c r="AI346" i="1"/>
  <c r="AI338" i="1"/>
  <c r="AI330" i="1"/>
  <c r="AI398" i="1"/>
  <c r="AI319" i="1"/>
  <c r="AI472" i="1"/>
  <c r="AI446" i="1"/>
  <c r="AI495" i="1"/>
  <c r="AI484" i="1"/>
  <c r="AI489" i="1"/>
  <c r="AI205" i="1"/>
  <c r="AI386" i="1"/>
  <c r="AI396" i="1"/>
  <c r="AI508" i="1"/>
  <c r="Q236" i="1"/>
  <c r="BU255" i="1"/>
  <c r="BU257" i="1"/>
  <c r="BU117" i="1"/>
  <c r="BU100" i="1"/>
  <c r="AI440" i="1"/>
  <c r="AI428" i="1"/>
  <c r="AI321" i="1"/>
  <c r="AI329" i="1"/>
  <c r="AI352" i="1"/>
  <c r="AI389" i="1"/>
  <c r="AI401" i="1"/>
  <c r="AI348" i="1"/>
  <c r="AI384" i="1"/>
  <c r="AI445" i="1"/>
  <c r="BU129" i="1"/>
  <c r="BU125" i="1"/>
  <c r="BU111" i="1"/>
  <c r="AI339" i="1"/>
  <c r="AI337" i="1"/>
  <c r="BU243" i="1"/>
  <c r="AI336" i="1"/>
  <c r="AI413" i="1"/>
  <c r="Q348" i="1"/>
  <c r="AI463" i="1"/>
  <c r="BU24" i="1"/>
  <c r="BU64" i="1"/>
  <c r="BU72" i="1"/>
  <c r="BU84" i="1"/>
  <c r="BU92" i="1"/>
  <c r="BU60" i="1"/>
  <c r="BU68" i="1"/>
  <c r="BU28" i="1"/>
  <c r="BU56" i="1"/>
  <c r="BU88" i="1"/>
  <c r="Q205" i="1"/>
  <c r="Q232" i="1"/>
  <c r="Q343" i="1"/>
  <c r="Q330" i="1"/>
  <c r="Q336" i="1"/>
  <c r="BU310" i="1"/>
  <c r="BU121" i="1"/>
  <c r="BU207" i="1"/>
  <c r="BU410" i="1"/>
  <c r="BU22" i="1"/>
  <c r="BU26" i="1"/>
  <c r="BU62" i="1"/>
  <c r="BU329" i="1"/>
  <c r="BU182" i="1"/>
  <c r="BU58" i="1"/>
  <c r="BU25" i="1"/>
  <c r="BU57" i="1"/>
  <c r="BU430" i="1"/>
  <c r="BU418" i="1"/>
  <c r="BU392" i="1"/>
  <c r="BU342" i="1"/>
  <c r="BU161" i="1"/>
  <c r="BU406" i="1"/>
  <c r="BU380" i="1"/>
  <c r="BU338" i="1"/>
  <c r="BU330" i="1"/>
  <c r="BU318" i="1"/>
  <c r="BU118" i="1"/>
  <c r="BU19" i="1"/>
  <c r="BU101" i="1"/>
  <c r="BU105" i="1"/>
  <c r="BU271" i="1"/>
  <c r="BU167" i="1"/>
  <c r="BU29" i="1"/>
  <c r="BU61" i="1"/>
  <c r="BU85" i="1"/>
  <c r="BU97" i="1"/>
  <c r="BU104" i="1"/>
  <c r="BU108" i="1"/>
  <c r="BU116" i="1"/>
  <c r="BU96" i="1"/>
  <c r="BU112" i="1"/>
  <c r="BU43" i="1"/>
  <c r="BU276" i="1"/>
  <c r="BU228" i="1"/>
  <c r="BU188" i="1"/>
  <c r="BU184" i="1"/>
  <c r="BU151" i="1"/>
  <c r="BU147" i="1"/>
  <c r="BU143" i="1"/>
  <c r="BU139" i="1"/>
  <c r="BU135" i="1"/>
  <c r="BU131" i="1"/>
  <c r="BU436" i="1"/>
  <c r="BU398" i="1"/>
  <c r="BU368" i="1"/>
  <c r="BU334" i="1"/>
  <c r="BU326" i="1"/>
  <c r="BU322" i="1"/>
  <c r="BU306" i="1"/>
  <c r="BU302" i="1"/>
  <c r="BU294" i="1"/>
  <c r="BU290" i="1"/>
  <c r="BU157" i="1"/>
  <c r="BU254" i="1"/>
  <c r="BU133" i="1"/>
  <c r="BU51" i="1"/>
  <c r="BU183" i="1"/>
  <c r="BU414" i="1"/>
  <c r="BU388" i="1"/>
  <c r="BU346" i="1"/>
  <c r="Q231" i="1"/>
  <c r="Q235" i="1"/>
  <c r="Q346" i="1"/>
  <c r="BU32" i="1"/>
  <c r="BU36" i="1"/>
  <c r="BU37" i="1"/>
  <c r="BU40" i="1"/>
  <c r="BU41" i="1"/>
  <c r="BU44" i="1"/>
  <c r="BU45" i="1"/>
  <c r="BU48" i="1"/>
  <c r="BU49" i="1"/>
  <c r="BU52" i="1"/>
  <c r="Q337" i="1"/>
  <c r="BU417" i="1"/>
  <c r="BU409" i="1"/>
  <c r="BU395" i="1"/>
  <c r="BU353" i="1"/>
  <c r="BU177" i="1"/>
  <c r="BU140" i="1"/>
  <c r="BU132" i="1"/>
  <c r="BU432" i="1"/>
  <c r="BU401" i="1"/>
  <c r="BU371" i="1"/>
  <c r="BU313" i="1"/>
  <c r="BU297" i="1"/>
  <c r="BU289" i="1"/>
  <c r="BU227" i="1"/>
  <c r="BU223" i="1"/>
  <c r="BU187" i="1"/>
  <c r="BU171" i="1"/>
  <c r="BU67" i="1"/>
  <c r="BU71" i="1"/>
  <c r="BU75" i="1"/>
  <c r="BU79" i="1"/>
  <c r="BU87" i="1"/>
  <c r="BU99" i="1"/>
  <c r="BU437" i="1"/>
  <c r="BU433" i="1"/>
  <c r="BU428" i="1"/>
  <c r="BU424" i="1"/>
  <c r="BU403" i="1"/>
  <c r="BU399" i="1"/>
  <c r="BU385" i="1"/>
  <c r="BU381" i="1"/>
  <c r="BU377" i="1"/>
  <c r="BU373" i="1"/>
  <c r="BU356" i="1"/>
  <c r="BU340" i="1"/>
  <c r="BU335" i="1"/>
  <c r="BU331" i="1"/>
  <c r="BU327" i="1"/>
  <c r="BU323" i="1"/>
  <c r="BU319" i="1"/>
  <c r="BU315" i="1"/>
  <c r="BU311" i="1"/>
  <c r="BU307" i="1"/>
  <c r="BU303" i="1"/>
  <c r="BU299" i="1"/>
  <c r="BU295" i="1"/>
  <c r="BU291" i="1"/>
  <c r="BU163" i="1"/>
  <c r="BU438" i="1"/>
  <c r="BU434" i="1"/>
  <c r="BU427" i="1"/>
  <c r="BU423" i="1"/>
  <c r="BU415" i="1"/>
  <c r="BU411" i="1"/>
  <c r="BU397" i="1"/>
  <c r="BU393" i="1"/>
  <c r="BU366" i="1"/>
  <c r="BU359" i="1"/>
  <c r="BU355" i="1"/>
  <c r="BU351" i="1"/>
  <c r="BU343" i="1"/>
  <c r="BU339" i="1"/>
  <c r="BU324" i="1"/>
  <c r="BU282" i="1"/>
  <c r="BU278" i="1"/>
  <c r="BU258" i="1"/>
  <c r="BU238" i="1"/>
  <c r="BU234" i="1"/>
  <c r="BU230" i="1"/>
  <c r="BU226" i="1"/>
  <c r="BU222" i="1"/>
  <c r="BU218" i="1"/>
  <c r="BU214" i="1"/>
  <c r="BU210" i="1"/>
  <c r="BU202" i="1"/>
  <c r="BU198" i="1"/>
  <c r="BU194" i="1"/>
  <c r="BU190" i="1"/>
  <c r="BU186" i="1"/>
  <c r="BU178" i="1"/>
  <c r="BU174" i="1"/>
  <c r="BU170" i="1"/>
  <c r="BU166" i="1"/>
  <c r="BU162" i="1"/>
  <c r="BU155" i="1"/>
  <c r="BU153" i="1"/>
  <c r="BU149" i="1"/>
  <c r="BU145" i="1"/>
  <c r="BU141" i="1"/>
  <c r="BU137" i="1"/>
  <c r="BU130" i="1"/>
  <c r="BU119" i="1"/>
  <c r="BU442" i="1"/>
  <c r="BU94" i="1"/>
  <c r="BU402" i="1"/>
  <c r="BU314" i="1"/>
  <c r="BU298" i="1"/>
  <c r="BU211" i="1"/>
  <c r="BU422" i="1"/>
  <c r="BU225" i="1"/>
  <c r="BU181" i="1"/>
  <c r="BU152" i="1"/>
  <c r="BU429" i="1"/>
  <c r="BU425" i="1"/>
  <c r="BU421" i="1"/>
  <c r="BU413" i="1"/>
  <c r="BU391" i="1"/>
  <c r="BU365" i="1"/>
  <c r="BU361" i="1"/>
  <c r="BU357" i="1"/>
  <c r="BU160" i="1"/>
  <c r="BU98" i="1"/>
  <c r="BU431" i="1"/>
  <c r="BU419" i="1"/>
  <c r="BU102" i="1"/>
  <c r="BU110" i="1"/>
  <c r="BU114" i="1"/>
  <c r="BU38" i="1"/>
  <c r="BU42" i="1"/>
  <c r="BU46" i="1"/>
  <c r="BU50" i="1"/>
  <c r="BU53" i="1"/>
  <c r="BU54" i="1"/>
  <c r="BU65" i="1"/>
  <c r="BU66" i="1"/>
  <c r="BU69" i="1"/>
  <c r="BU77" i="1"/>
  <c r="BU78" i="1"/>
  <c r="BU81" i="1"/>
  <c r="BU33" i="1"/>
  <c r="BU86" i="1"/>
  <c r="BU89" i="1"/>
  <c r="BU93" i="1"/>
  <c r="BU115" i="1"/>
  <c r="BU107" i="1"/>
  <c r="BU404" i="1"/>
  <c r="BU400" i="1"/>
  <c r="BU386" i="1"/>
  <c r="BU374" i="1"/>
  <c r="BU370" i="1"/>
  <c r="BU328" i="1"/>
  <c r="BU304" i="1"/>
  <c r="BU296" i="1"/>
  <c r="BU292" i="1"/>
  <c r="BU285" i="1"/>
  <c r="BU281" i="1"/>
  <c r="BU277" i="1"/>
  <c r="BU273" i="1"/>
  <c r="BU269" i="1"/>
  <c r="BU265" i="1"/>
  <c r="BU261" i="1"/>
  <c r="BU251" i="1"/>
  <c r="BU237" i="1"/>
  <c r="BU233" i="1"/>
  <c r="BU229" i="1"/>
  <c r="BU221" i="1"/>
  <c r="BU217" i="1"/>
  <c r="BU213" i="1"/>
  <c r="BU209" i="1"/>
  <c r="BU205" i="1"/>
  <c r="BU201" i="1"/>
  <c r="BU197" i="1"/>
  <c r="BU193" i="1"/>
  <c r="BU189" i="1"/>
  <c r="BU185" i="1"/>
  <c r="BU169" i="1"/>
  <c r="BU144" i="1"/>
  <c r="BU136" i="1"/>
  <c r="BU416" i="1"/>
  <c r="BU412" i="1"/>
  <c r="BU408" i="1"/>
  <c r="BU405" i="1"/>
  <c r="BU394" i="1"/>
  <c r="BU383" i="1"/>
  <c r="BU379" i="1"/>
  <c r="BU375" i="1"/>
  <c r="BU367" i="1"/>
  <c r="BU360" i="1"/>
  <c r="BU348" i="1"/>
  <c r="BU337" i="1"/>
  <c r="BU333" i="1"/>
  <c r="BU325" i="1"/>
  <c r="BU321" i="1"/>
  <c r="BU317" i="1"/>
  <c r="BU309" i="1"/>
  <c r="BU305" i="1"/>
  <c r="BU301" i="1"/>
  <c r="BU293" i="1"/>
  <c r="BU286" i="1"/>
  <c r="BU283" i="1"/>
  <c r="BU279" i="1"/>
  <c r="BU267" i="1"/>
  <c r="BU259" i="1"/>
  <c r="BU253" i="1"/>
  <c r="BU249" i="1"/>
  <c r="BU235" i="1"/>
  <c r="BU231" i="1"/>
  <c r="BU215" i="1"/>
  <c r="BU203" i="1"/>
  <c r="BU199" i="1"/>
  <c r="BU195" i="1"/>
  <c r="BU191" i="1"/>
  <c r="BU179" i="1"/>
  <c r="BU175" i="1"/>
  <c r="BU150" i="1"/>
  <c r="BU146" i="1"/>
  <c r="BU138" i="1"/>
  <c r="BU134" i="1"/>
  <c r="BU120" i="1"/>
  <c r="AI238" i="1"/>
  <c r="Q238" i="1"/>
  <c r="AI327" i="1"/>
  <c r="Q327" i="1"/>
  <c r="AI218" i="1"/>
  <c r="Q218" i="1"/>
  <c r="BU31" i="1"/>
  <c r="BU83" i="1"/>
  <c r="BU91" i="1"/>
  <c r="BU95" i="1"/>
  <c r="BU420" i="1"/>
  <c r="BU390" i="1"/>
  <c r="BU369" i="1"/>
  <c r="BU27" i="1"/>
  <c r="BU103" i="1"/>
  <c r="BU35" i="1"/>
  <c r="BU23" i="1"/>
  <c r="BU39" i="1"/>
  <c r="BU47" i="1"/>
  <c r="BY54" i="1"/>
  <c r="BU55" i="1"/>
  <c r="BU59" i="1"/>
  <c r="BU63" i="1"/>
  <c r="BU109" i="1"/>
  <c r="BU396" i="1"/>
  <c r="BU350" i="1"/>
  <c r="BU274" i="1"/>
  <c r="BU270" i="1"/>
  <c r="BU266" i="1"/>
  <c r="BU262" i="1"/>
  <c r="BU252" i="1"/>
  <c r="BU236" i="1"/>
  <c r="BU232" i="1"/>
  <c r="BU220" i="1"/>
  <c r="BU216" i="1"/>
  <c r="BU212" i="1"/>
  <c r="BU208" i="1"/>
  <c r="BU204" i="1"/>
  <c r="BU196" i="1"/>
  <c r="BU192" i="1"/>
  <c r="BU180" i="1"/>
  <c r="BU176" i="1"/>
  <c r="BU172" i="1"/>
  <c r="BU168" i="1"/>
  <c r="BY7" i="1"/>
  <c r="BZ13" i="1" s="1"/>
  <c r="BU336" i="1"/>
  <c r="BU332" i="1"/>
  <c r="BU320" i="1"/>
  <c r="BU316" i="1"/>
  <c r="BU312" i="1"/>
  <c r="BU308" i="1"/>
  <c r="BU300" i="1"/>
  <c r="BU435" i="1"/>
  <c r="BU349" i="1"/>
  <c r="BU345" i="1"/>
  <c r="BU341" i="1"/>
  <c r="BU164" i="1"/>
  <c r="BU384" i="1"/>
  <c r="BU376" i="1"/>
  <c r="BU372" i="1"/>
  <c r="AI434" i="1"/>
  <c r="AI438" i="1"/>
  <c r="AI442" i="1"/>
  <c r="AI451" i="1"/>
  <c r="AI455" i="1"/>
  <c r="AI430" i="1"/>
  <c r="BU73" i="1"/>
  <c r="BU113" i="1"/>
  <c r="BU156" i="1"/>
  <c r="BU362" i="1"/>
  <c r="BU358" i="1"/>
  <c r="BU354" i="1"/>
  <c r="BU272" i="1"/>
  <c r="BU260" i="1"/>
  <c r="BU250" i="1"/>
  <c r="BU158" i="1"/>
  <c r="BU378" i="1"/>
  <c r="BU248" i="1"/>
  <c r="BU245" i="1"/>
  <c r="BU159" i="1"/>
  <c r="BU275" i="1"/>
  <c r="BU263" i="1"/>
  <c r="BU219" i="1"/>
  <c r="BU426" i="1"/>
  <c r="BU364" i="1"/>
  <c r="BU352" i="1"/>
  <c r="AI467" i="1"/>
  <c r="AI443" i="1"/>
  <c r="AI410" i="1"/>
  <c r="AI414" i="1"/>
  <c r="AI418" i="1"/>
  <c r="AI426" i="1"/>
  <c r="AI60" i="1"/>
  <c r="AI64" i="1"/>
  <c r="AI95" i="1"/>
  <c r="AI99" i="1"/>
  <c r="AI107" i="1"/>
  <c r="AI111" i="1"/>
  <c r="AI115" i="1"/>
  <c r="AI119" i="1"/>
  <c r="AI123" i="1"/>
  <c r="AI127" i="1"/>
  <c r="AI131" i="1"/>
  <c r="AI135" i="1"/>
  <c r="AI138" i="1"/>
  <c r="AI142" i="1"/>
  <c r="AI146" i="1"/>
  <c r="AI149" i="1"/>
  <c r="AI153" i="1"/>
  <c r="AI157" i="1"/>
  <c r="AI169" i="1"/>
  <c r="AI173" i="1"/>
  <c r="AI177" i="1"/>
  <c r="AI181" i="1"/>
  <c r="AI185" i="1"/>
  <c r="AI189" i="1"/>
  <c r="AI193" i="1"/>
  <c r="AI200" i="1"/>
  <c r="AI204" i="1"/>
  <c r="AI212" i="1"/>
  <c r="AI220" i="1"/>
  <c r="AI223" i="1"/>
  <c r="AI228" i="1"/>
  <c r="AI251" i="1"/>
  <c r="AI263" i="1"/>
  <c r="AI267" i="1"/>
  <c r="AI270" i="1"/>
  <c r="AI274" i="1"/>
  <c r="AI287" i="1"/>
  <c r="AI307" i="1"/>
  <c r="AI311" i="1"/>
  <c r="AI315" i="1"/>
  <c r="AI324" i="1"/>
  <c r="AI328" i="1"/>
  <c r="AI341" i="1"/>
  <c r="AI345" i="1"/>
  <c r="AI351" i="1"/>
  <c r="AI355" i="1"/>
  <c r="AI359" i="1"/>
  <c r="AI362" i="1"/>
  <c r="AI366" i="1"/>
  <c r="AI370" i="1"/>
  <c r="AI382" i="1"/>
  <c r="AI391" i="1"/>
  <c r="AI395" i="1"/>
  <c r="AI407" i="1"/>
  <c r="AI92" i="1"/>
  <c r="AI229" i="1"/>
  <c r="AI433" i="1"/>
  <c r="AI120" i="1"/>
  <c r="AI292" i="1"/>
  <c r="AI441" i="1"/>
  <c r="AI104" i="1"/>
  <c r="AI201" i="1"/>
  <c r="AI318" i="1"/>
  <c r="AI137" i="1"/>
  <c r="AI349" i="1"/>
  <c r="AI347" i="1"/>
  <c r="AI100" i="1"/>
  <c r="AI385" i="1"/>
  <c r="AI39" i="1"/>
  <c r="AI277" i="1"/>
  <c r="AI25" i="1"/>
  <c r="AI29" i="1"/>
  <c r="AI33" i="1"/>
  <c r="AI49" i="1"/>
  <c r="AI53" i="1"/>
  <c r="AI57" i="1"/>
  <c r="AI73" i="1"/>
  <c r="AI77" i="1"/>
  <c r="AI81" i="1"/>
  <c r="AI85" i="1"/>
  <c r="AI88" i="1"/>
  <c r="AI112" i="1"/>
  <c r="AI116" i="1"/>
  <c r="AI128" i="1"/>
  <c r="AI132" i="1"/>
  <c r="AI139" i="1"/>
  <c r="AI147" i="1"/>
  <c r="AI150" i="1"/>
  <c r="AI154" i="1"/>
  <c r="AI162" i="1"/>
  <c r="AI166" i="1"/>
  <c r="AI170" i="1"/>
  <c r="AI186" i="1"/>
  <c r="AI197" i="1"/>
  <c r="AI224" i="1"/>
  <c r="AI237" i="1"/>
  <c r="AI241" i="1"/>
  <c r="AI248" i="1"/>
  <c r="AI260" i="1"/>
  <c r="AI264" i="1"/>
  <c r="AI275" i="1"/>
  <c r="AI288" i="1"/>
  <c r="AI296" i="1"/>
  <c r="AI300" i="1"/>
  <c r="AI308" i="1"/>
  <c r="AI316" i="1"/>
  <c r="AI342" i="1"/>
  <c r="AI356" i="1"/>
  <c r="AI400" i="1"/>
  <c r="AI404" i="1"/>
  <c r="AI411" i="1"/>
  <c r="AI415" i="1"/>
  <c r="AI419" i="1"/>
  <c r="AI435" i="1"/>
  <c r="AI452" i="1"/>
  <c r="AI456" i="1"/>
  <c r="AI460" i="1"/>
  <c r="AI468" i="1"/>
  <c r="AI510" i="1"/>
  <c r="AI216" i="1"/>
  <c r="AI361" i="1"/>
  <c r="AI24" i="1"/>
  <c r="AI464" i="1"/>
  <c r="AI227" i="1"/>
  <c r="AI322" i="1"/>
  <c r="AI298" i="1"/>
  <c r="AI68" i="1"/>
  <c r="AI498" i="1"/>
  <c r="AI45" i="1"/>
  <c r="AI198" i="1"/>
  <c r="AI313" i="1"/>
  <c r="AI156" i="1"/>
  <c r="AI96" i="1"/>
  <c r="AI305" i="1"/>
  <c r="AI462" i="1"/>
  <c r="AI371" i="1"/>
  <c r="AI358" i="1"/>
  <c r="AI368" i="1"/>
  <c r="AI141" i="1"/>
  <c r="AI22" i="1"/>
  <c r="AI262" i="1"/>
  <c r="AI158" i="1"/>
  <c r="AI44" i="1"/>
  <c r="AI482" i="1"/>
  <c r="AI513" i="1"/>
  <c r="AI26" i="1"/>
  <c r="AI30" i="1"/>
  <c r="AI46" i="1"/>
  <c r="AI50" i="1"/>
  <c r="AI54" i="1"/>
  <c r="AI66" i="1"/>
  <c r="AI70" i="1"/>
  <c r="AI74" i="1"/>
  <c r="AI78" i="1"/>
  <c r="AI82" i="1"/>
  <c r="AI97" i="1"/>
  <c r="AI101" i="1"/>
  <c r="AI105" i="1"/>
  <c r="AI109" i="1"/>
  <c r="AI117" i="1"/>
  <c r="AI121" i="1"/>
  <c r="AI125" i="1"/>
  <c r="AI129" i="1"/>
  <c r="AI136" i="1"/>
  <c r="AI144" i="1"/>
  <c r="AI151" i="1"/>
  <c r="AI155" i="1"/>
  <c r="AI159" i="1"/>
  <c r="AI163" i="1"/>
  <c r="AI167" i="1"/>
  <c r="AI171" i="1"/>
  <c r="AI175" i="1"/>
  <c r="AI179" i="1"/>
  <c r="AI183" i="1"/>
  <c r="AI213" i="1"/>
  <c r="AI302" i="1"/>
  <c r="AI285" i="1"/>
  <c r="AI160" i="1"/>
  <c r="AI243" i="1"/>
  <c r="AI108" i="1"/>
  <c r="AI397" i="1"/>
  <c r="AI364" i="1"/>
  <c r="AI249" i="1"/>
  <c r="AH17" i="1"/>
  <c r="AJ17" i="1" s="1"/>
  <c r="AI271" i="1"/>
  <c r="AI494" i="1"/>
  <c r="AI502" i="1"/>
  <c r="AI506" i="1"/>
  <c r="AI360" i="1"/>
  <c r="AI269" i="1"/>
  <c r="AI187" i="1"/>
  <c r="AI421" i="1"/>
  <c r="AI301" i="1"/>
  <c r="AI72" i="1"/>
  <c r="AI268" i="1"/>
  <c r="AI353" i="1"/>
  <c r="AI47" i="1"/>
  <c r="AI326" i="1"/>
  <c r="AI367" i="1"/>
  <c r="AI256" i="1"/>
  <c r="AI304" i="1"/>
  <c r="AI417" i="1"/>
  <c r="AI343" i="1"/>
  <c r="AI492" i="1"/>
  <c r="AI514" i="1"/>
  <c r="AI19" i="1"/>
  <c r="AI23" i="1"/>
  <c r="AI31" i="1"/>
  <c r="AI35" i="1"/>
  <c r="AI63" i="1"/>
  <c r="AI67" i="1"/>
  <c r="AI71" i="1"/>
  <c r="AI79" i="1"/>
  <c r="AI90" i="1"/>
  <c r="AI94" i="1"/>
  <c r="AI217" i="1"/>
  <c r="AI221" i="1"/>
  <c r="AI226" i="1"/>
  <c r="AI230" i="1"/>
  <c r="AI233" i="1"/>
  <c r="AI253" i="1"/>
  <c r="AI257" i="1"/>
  <c r="AI261" i="1"/>
  <c r="AI265" i="1"/>
  <c r="AI276" i="1"/>
  <c r="AI280" i="1"/>
  <c r="AI289" i="1"/>
  <c r="AI293" i="1"/>
  <c r="AI297" i="1"/>
  <c r="AI309" i="1"/>
  <c r="AI334" i="1"/>
  <c r="AI376" i="1"/>
  <c r="AI412" i="1"/>
  <c r="AI416" i="1"/>
  <c r="AI420" i="1"/>
  <c r="AI424" i="1"/>
  <c r="AI432" i="1"/>
  <c r="AI453" i="1"/>
  <c r="AI469" i="1"/>
  <c r="AI493" i="1"/>
  <c r="AI497" i="1"/>
  <c r="AI20" i="1"/>
  <c r="AI28" i="1"/>
  <c r="AI32" i="1"/>
  <c r="AI36" i="1"/>
  <c r="AI40" i="1"/>
  <c r="AI48" i="1"/>
  <c r="AI56" i="1"/>
  <c r="AI87" i="1"/>
  <c r="AI91" i="1"/>
  <c r="AI98" i="1"/>
  <c r="AI102" i="1"/>
  <c r="AI114" i="1"/>
  <c r="AI118" i="1"/>
  <c r="AI122" i="1"/>
  <c r="AI126" i="1"/>
  <c r="AI145" i="1"/>
  <c r="AI148" i="1"/>
  <c r="AI152" i="1"/>
  <c r="AI164" i="1"/>
  <c r="AI168" i="1"/>
  <c r="AI176" i="1"/>
  <c r="AI180" i="1"/>
  <c r="AI196" i="1"/>
  <c r="AI199" i="1"/>
  <c r="AI203" i="1"/>
  <c r="AI211" i="1"/>
  <c r="AI214" i="1"/>
  <c r="AI219" i="1"/>
  <c r="AI222" i="1"/>
  <c r="AI246" i="1"/>
  <c r="AI250" i="1"/>
  <c r="AI254" i="1"/>
  <c r="AI258" i="1"/>
  <c r="AI273" i="1"/>
  <c r="AI290" i="1"/>
  <c r="AI294" i="1"/>
  <c r="AI306" i="1"/>
  <c r="AI310" i="1"/>
  <c r="AI314" i="1"/>
  <c r="AI331" i="1"/>
  <c r="AI335" i="1"/>
  <c r="AI344" i="1"/>
  <c r="AI350" i="1"/>
  <c r="AI354" i="1"/>
  <c r="AI365" i="1"/>
  <c r="AI369" i="1"/>
  <c r="AI377" i="1"/>
  <c r="AI406" i="1"/>
  <c r="AI425" i="1"/>
  <c r="AI437" i="1"/>
  <c r="AI450" i="1"/>
  <c r="AI458" i="1"/>
  <c r="BV12" i="1"/>
  <c r="BY9" i="1" s="1"/>
  <c r="BZ5" i="1" s="1"/>
  <c r="AI234" i="1"/>
  <c r="Q234" i="1"/>
  <c r="Q286" i="1"/>
  <c r="BU407" i="1"/>
  <c r="BU382" i="1"/>
  <c r="BU363" i="1"/>
  <c r="BU206" i="1"/>
  <c r="BU148" i="1"/>
  <c r="BU80" i="1"/>
  <c r="BU106" i="1"/>
  <c r="BU90" i="1"/>
  <c r="BU82" i="1"/>
  <c r="BU74" i="1"/>
  <c r="BU70" i="1"/>
  <c r="BU34" i="1"/>
  <c r="BU30" i="1"/>
  <c r="BU389" i="1"/>
  <c r="BU347" i="1"/>
  <c r="BU284" i="1"/>
  <c r="BU280" i="1"/>
  <c r="BU268" i="1"/>
  <c r="BU264" i="1"/>
  <c r="BU247" i="1"/>
  <c r="BU76" i="1"/>
  <c r="BU387" i="1"/>
  <c r="BU154" i="1"/>
  <c r="BU142" i="1"/>
  <c r="BU123" i="1"/>
  <c r="AI499" i="1"/>
  <c r="AI515" i="1"/>
  <c r="AI34" i="1"/>
  <c r="AI37" i="1"/>
  <c r="AI41" i="1"/>
  <c r="AI55" i="1"/>
  <c r="AI75" i="1"/>
  <c r="AI89" i="1"/>
  <c r="AI103" i="1"/>
  <c r="AI106" i="1"/>
  <c r="AI110" i="1"/>
  <c r="AI113" i="1"/>
  <c r="AI130" i="1"/>
  <c r="AI134" i="1"/>
  <c r="AI143" i="1"/>
  <c r="AI174" i="1"/>
  <c r="AI184" i="1"/>
  <c r="AI190" i="1"/>
  <c r="AI215" i="1"/>
  <c r="AI252" i="1"/>
  <c r="AI255" i="1"/>
  <c r="AI272" i="1"/>
  <c r="AI279" i="1"/>
  <c r="AI295" i="1"/>
  <c r="AI303" i="1"/>
  <c r="AI323" i="1"/>
  <c r="AI332" i="1"/>
  <c r="AI363" i="1"/>
  <c r="AI405" i="1"/>
  <c r="AI409" i="1"/>
  <c r="AI423" i="1"/>
  <c r="AI496" i="1"/>
  <c r="AI500" i="1"/>
  <c r="AI507" i="1"/>
  <c r="AI516" i="1"/>
  <c r="AI38" i="1"/>
  <c r="AI42" i="1"/>
  <c r="AI62" i="1"/>
  <c r="AI65" i="1"/>
  <c r="AI69" i="1"/>
  <c r="AI76" i="1"/>
  <c r="AI83" i="1"/>
  <c r="AI86" i="1"/>
  <c r="AI93" i="1"/>
  <c r="AI124" i="1"/>
  <c r="AI140" i="1"/>
  <c r="AI161" i="1"/>
  <c r="AI165" i="1"/>
  <c r="AI178" i="1"/>
  <c r="AI188" i="1"/>
  <c r="AI191" i="1"/>
  <c r="AI202" i="1"/>
  <c r="AI206" i="1"/>
  <c r="AI240" i="1"/>
  <c r="AI284" i="1"/>
  <c r="AI320" i="1"/>
  <c r="AI333" i="1"/>
  <c r="AI357" i="1"/>
  <c r="AI375" i="1"/>
  <c r="AI399" i="1"/>
  <c r="AI431" i="1"/>
  <c r="AI439" i="1"/>
  <c r="BU224" i="1"/>
  <c r="BU344" i="1"/>
  <c r="BU239" i="1"/>
  <c r="BU173" i="1"/>
  <c r="BU200" i="1"/>
  <c r="BU287" i="1"/>
  <c r="AI394" i="1"/>
  <c r="AI479" i="1"/>
  <c r="AI478" i="1"/>
  <c r="AI447" i="1"/>
  <c r="BZ7" i="1" l="1"/>
  <c r="BY13" i="1" s="1"/>
  <c r="BZ9" i="1" l="1"/>
  <c r="S610" i="1" l="1"/>
  <c r="R610" i="1"/>
  <c r="X610" i="1"/>
  <c r="W610" i="1" s="1"/>
  <c r="AF704" i="1" l="1"/>
  <c r="AF705" i="1" l="1"/>
  <c r="AI481" i="1"/>
  <c r="A518" i="1"/>
  <c r="CH15" i="1"/>
  <c r="CI15" i="1"/>
  <c r="A519" i="1" l="1"/>
  <c r="A520" i="1" s="1"/>
  <c r="AH518" i="1"/>
  <c r="AI518" i="1" s="1"/>
  <c r="CJ15" i="1"/>
  <c r="CK15" i="1" s="1"/>
  <c r="AH519" i="1" l="1"/>
  <c r="AI519" i="1" s="1"/>
  <c r="AH520" i="1"/>
  <c r="AI520" i="1" s="1"/>
  <c r="A521" i="1"/>
  <c r="AH521" i="1" l="1"/>
  <c r="AI521" i="1" s="1"/>
  <c r="A522" i="1"/>
  <c r="AH522" i="1" l="1"/>
  <c r="AI522" i="1" s="1"/>
  <c r="A523" i="1"/>
  <c r="A524" i="1" l="1"/>
  <c r="A525" i="1" l="1"/>
  <c r="AH525" i="1" l="1"/>
  <c r="AI525" i="1" s="1"/>
  <c r="A526" i="1"/>
  <c r="A527" i="1" l="1"/>
  <c r="A528" i="1" l="1"/>
  <c r="A529" i="1" l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l="1"/>
  <c r="A696" i="1" s="1"/>
  <c r="A697" i="1" l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l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l="1"/>
  <c r="A794" i="1" l="1"/>
  <c r="A795" i="1" l="1"/>
  <c r="A796" i="1" l="1"/>
  <c r="A797" i="1" l="1"/>
  <c r="A798" i="1" l="1"/>
  <c r="A799" i="1" l="1"/>
  <c r="A800" i="1" l="1"/>
  <c r="A801" i="1" l="1"/>
  <c r="A802" i="1" l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l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H561" i="1"/>
  <c r="AI561" i="1" s="1"/>
  <c r="AH563" i="1"/>
  <c r="AI563" i="1" s="1"/>
  <c r="AH851" i="1"/>
  <c r="AI851" i="1" s="1"/>
  <c r="AH857" i="1"/>
  <c r="AI857" i="1" s="1"/>
  <c r="AH855" i="1"/>
  <c r="AI855" i="1" s="1"/>
  <c r="AH856" i="1"/>
  <c r="AI856" i="1" s="1"/>
  <c r="AH853" i="1"/>
  <c r="AI853" i="1" s="1"/>
  <c r="AH854" i="1"/>
  <c r="AI854" i="1" s="1"/>
  <c r="AH852" i="1"/>
  <c r="AI852" i="1" s="1"/>
  <c r="AH858" i="1"/>
  <c r="AI858" i="1" s="1"/>
  <c r="AH861" i="1"/>
  <c r="AI861" i="1" s="1"/>
  <c r="AH652" i="1"/>
  <c r="AH533" i="1"/>
  <c r="AI533" i="1" s="1"/>
  <c r="AH699" i="1"/>
  <c r="AI699" i="1" s="1"/>
  <c r="AH571" i="1"/>
  <c r="AI571" i="1" s="1"/>
  <c r="AH782" i="1"/>
  <c r="AI782" i="1" s="1"/>
  <c r="AI684" i="1"/>
  <c r="AH778" i="1"/>
  <c r="AI778" i="1" s="1"/>
  <c r="AH611" i="1"/>
  <c r="AI611" i="1" s="1"/>
  <c r="AH655" i="1"/>
  <c r="AH687" i="1"/>
  <c r="AI687" i="1" s="1"/>
  <c r="AH785" i="1"/>
  <c r="AI785" i="1" s="1"/>
  <c r="AH637" i="1"/>
  <c r="AI637" i="1" s="1"/>
  <c r="AH530" i="1"/>
  <c r="AI530" i="1" s="1"/>
  <c r="AH845" i="1"/>
  <c r="AI845" i="1" s="1"/>
  <c r="AH813" i="1"/>
  <c r="AI813" i="1" s="1"/>
  <c r="AI756" i="1"/>
  <c r="AH656" i="1"/>
  <c r="AH574" i="1"/>
  <c r="AI574" i="1" s="1"/>
  <c r="AH810" i="1"/>
  <c r="AI810" i="1" s="1"/>
  <c r="AH836" i="1"/>
  <c r="AI836" i="1" s="1"/>
  <c r="AH558" i="1"/>
  <c r="AI558" i="1" s="1"/>
  <c r="AH783" i="1"/>
  <c r="AI783" i="1" s="1"/>
  <c r="AH820" i="1"/>
  <c r="AI820" i="1" s="1"/>
  <c r="AH707" i="1"/>
  <c r="AI707" i="1" s="1"/>
  <c r="AH792" i="1"/>
  <c r="AI792" i="1" s="1"/>
  <c r="AH605" i="1"/>
  <c r="AI605" i="1" s="1"/>
  <c r="AH642" i="1"/>
  <c r="AH833" i="1"/>
  <c r="AI833" i="1" s="1"/>
  <c r="AH696" i="1"/>
  <c r="AI696" i="1" s="1"/>
  <c r="AH807" i="1"/>
  <c r="AI807" i="1" s="1"/>
  <c r="AH829" i="1"/>
  <c r="AI829" i="1" s="1"/>
  <c r="AH664" i="1"/>
  <c r="AH613" i="1"/>
  <c r="AI613" i="1" s="1"/>
  <c r="AH555" i="1"/>
  <c r="AI555" i="1" s="1"/>
  <c r="AH585" i="1"/>
  <c r="AH623" i="1"/>
  <c r="AI623" i="1" s="1"/>
  <c r="AH814" i="1"/>
  <c r="AI814" i="1" s="1"/>
  <c r="AH653" i="1"/>
  <c r="AH697" i="1"/>
  <c r="AI697" i="1" s="1"/>
  <c r="AH828" i="1"/>
  <c r="AI828" i="1" s="1"/>
  <c r="AH831" i="1"/>
  <c r="AI831" i="1" s="1"/>
  <c r="AH665" i="1"/>
  <c r="AI748" i="1"/>
  <c r="AI749" i="1"/>
  <c r="AH546" i="1"/>
  <c r="AI546" i="1" s="1"/>
  <c r="AH706" i="1"/>
  <c r="AI706" i="1" s="1"/>
  <c r="AI683" i="1"/>
  <c r="AH689" i="1"/>
  <c r="AI689" i="1" s="1"/>
  <c r="AH658" i="1"/>
  <c r="AI801" i="1"/>
  <c r="AH602" i="1"/>
  <c r="AI602" i="1" s="1"/>
  <c r="AI761" i="1"/>
  <c r="AH534" i="1"/>
  <c r="AI534" i="1" s="1"/>
  <c r="AH524" i="1"/>
  <c r="AI524" i="1" s="1"/>
  <c r="AH843" i="1"/>
  <c r="AI843" i="1" s="1"/>
  <c r="AI759" i="1"/>
  <c r="AH523" i="1"/>
  <c r="AI523" i="1" s="1"/>
  <c r="AH579" i="1"/>
  <c r="AI579" i="1" s="1"/>
  <c r="AH526" i="1"/>
  <c r="AI526" i="1" s="1"/>
  <c r="AH676" i="1"/>
  <c r="AH614" i="1"/>
  <c r="AI614" i="1" s="1"/>
  <c r="AH677" i="1"/>
  <c r="AH849" i="1"/>
  <c r="AI849" i="1" s="1"/>
  <c r="AH628" i="1"/>
  <c r="AI628" i="1" s="1"/>
  <c r="AH672" i="1"/>
  <c r="AH594" i="1"/>
  <c r="AI594" i="1" s="1"/>
  <c r="AH826" i="1"/>
  <c r="AI826" i="1" s="1"/>
  <c r="AH662" i="1"/>
  <c r="AH619" i="1"/>
  <c r="AI619" i="1" s="1"/>
  <c r="AI736" i="1"/>
  <c r="AH846" i="1"/>
  <c r="AI846" i="1" s="1"/>
  <c r="AH636" i="1"/>
  <c r="AI636" i="1" s="1"/>
  <c r="AH643" i="1"/>
  <c r="AH860" i="1"/>
  <c r="AI860" i="1" s="1"/>
  <c r="AH799" i="1"/>
  <c r="AI799" i="1" s="1"/>
  <c r="AI741" i="1"/>
  <c r="AH781" i="1"/>
  <c r="AI781" i="1" s="1"/>
  <c r="AH634" i="1"/>
  <c r="AI634" i="1" s="1"/>
  <c r="AH850" i="1"/>
  <c r="AI850" i="1" s="1"/>
  <c r="AH527" i="1"/>
  <c r="AI527" i="1" s="1"/>
  <c r="AH552" i="1"/>
  <c r="AI552" i="1" s="1"/>
  <c r="AH825" i="1"/>
  <c r="AI825" i="1" s="1"/>
  <c r="AH795" i="1"/>
  <c r="AI795" i="1" s="1"/>
  <c r="AI743" i="1"/>
  <c r="AH832" i="1"/>
  <c r="AI832" i="1" s="1"/>
  <c r="AH862" i="1"/>
  <c r="AI862" i="1" s="1"/>
  <c r="AH834" i="1"/>
  <c r="AI834" i="1" s="1"/>
  <c r="AH660" i="1"/>
  <c r="AH787" i="1"/>
  <c r="AI787" i="1" s="1"/>
  <c r="AH657" i="1"/>
  <c r="AH580" i="1"/>
  <c r="AI580" i="1" s="1"/>
  <c r="AH591" i="1"/>
  <c r="AI591" i="1" s="1"/>
  <c r="AH560" i="1"/>
  <c r="AI560" i="1" s="1"/>
  <c r="AH675" i="1"/>
  <c r="AH686" i="1"/>
  <c r="AI686" i="1" s="1"/>
  <c r="AH597" i="1"/>
  <c r="AH770" i="1"/>
  <c r="AI770" i="1" s="1"/>
  <c r="AH830" i="1"/>
  <c r="AI830" i="1" s="1"/>
  <c r="AI746" i="1"/>
  <c r="AH618" i="1"/>
  <c r="AI618" i="1" s="1"/>
  <c r="AH595" i="1"/>
  <c r="AI595" i="1" s="1"/>
  <c r="AI753" i="1"/>
  <c r="AI744" i="1"/>
  <c r="AH768" i="1"/>
  <c r="AI768" i="1" s="1"/>
  <c r="AH790" i="1"/>
  <c r="AI790" i="1" s="1"/>
  <c r="AH565" i="1"/>
  <c r="AI565" i="1" s="1"/>
  <c r="AH811" i="1"/>
  <c r="AI811" i="1" s="1"/>
  <c r="AH629" i="1"/>
  <c r="AI629" i="1" s="1"/>
  <c r="AI742" i="1"/>
  <c r="AH581" i="1"/>
  <c r="AI581" i="1" s="1"/>
  <c r="AH827" i="1"/>
  <c r="AI827" i="1" s="1"/>
  <c r="AH596" i="1"/>
  <c r="AI596" i="1" s="1"/>
  <c r="AH815" i="1"/>
  <c r="AI815" i="1" s="1"/>
  <c r="AH776" i="1"/>
  <c r="AI776" i="1" s="1"/>
  <c r="AH639" i="1"/>
  <c r="AI639" i="1" s="1"/>
  <c r="AH838" i="1"/>
  <c r="AI838" i="1" s="1"/>
  <c r="AH551" i="1"/>
  <c r="AI551" i="1" s="1"/>
  <c r="AH700" i="1"/>
  <c r="AI700" i="1" s="1"/>
  <c r="AH564" i="1"/>
  <c r="AI564" i="1" s="1"/>
  <c r="AH630" i="1"/>
  <c r="AI630" i="1" s="1"/>
  <c r="AI762" i="1"/>
  <c r="AH859" i="1"/>
  <c r="AI859" i="1" s="1"/>
  <c r="AH806" i="1"/>
  <c r="AI806" i="1" s="1"/>
  <c r="AH640" i="1"/>
  <c r="AI640" i="1" s="1"/>
  <c r="AH784" i="1"/>
  <c r="AI784" i="1" s="1"/>
  <c r="AH542" i="1"/>
  <c r="AI542" i="1" s="1"/>
  <c r="AH808" i="1"/>
  <c r="AI808" i="1" s="1"/>
  <c r="AI750" i="1"/>
  <c r="AH540" i="1"/>
  <c r="AI540" i="1" s="1"/>
  <c r="AH604" i="1"/>
  <c r="AI604" i="1" s="1"/>
  <c r="AH673" i="1"/>
  <c r="AH615" i="1"/>
  <c r="AI615" i="1" s="1"/>
  <c r="AI732" i="1"/>
  <c r="AI549" i="1"/>
  <c r="AH848" i="1"/>
  <c r="AI848" i="1" s="1"/>
  <c r="AH539" i="1"/>
  <c r="AI539" i="1" s="1"/>
  <c r="AH586" i="1"/>
  <c r="AI586" i="1" s="1"/>
  <c r="AI751" i="1"/>
  <c r="AH777" i="1"/>
  <c r="AI777" i="1" s="1"/>
  <c r="AH550" i="1"/>
  <c r="AI550" i="1" s="1"/>
  <c r="AH644" i="1"/>
  <c r="AH802" i="1"/>
  <c r="AI802" i="1" s="1"/>
  <c r="AH847" i="1"/>
  <c r="AI847" i="1" s="1"/>
  <c r="AH679" i="1"/>
  <c r="AH771" i="1"/>
  <c r="AI771" i="1" s="1"/>
  <c r="AH641" i="1"/>
  <c r="AI641" i="1" s="1"/>
  <c r="AH610" i="1"/>
  <c r="AI610" i="1" s="1"/>
  <c r="AH667" i="1"/>
  <c r="AH537" i="1"/>
  <c r="AI537" i="1" s="1"/>
  <c r="AH842" i="1"/>
  <c r="AI842" i="1" s="1"/>
  <c r="AH568" i="1"/>
  <c r="AI568" i="1" s="1"/>
  <c r="AH772" i="1"/>
  <c r="AI772" i="1" s="1"/>
  <c r="AI763" i="1"/>
  <c r="AI738" i="1"/>
  <c r="AH612" i="1"/>
  <c r="AI612" i="1" s="1"/>
  <c r="AH535" i="1"/>
  <c r="AI535" i="1" s="1"/>
  <c r="AH797" i="1"/>
  <c r="AI797" i="1" s="1"/>
  <c r="AH541" i="1"/>
  <c r="AI541" i="1" s="1"/>
  <c r="AH638" i="1"/>
  <c r="AI638" i="1" s="1"/>
  <c r="AH567" i="1"/>
  <c r="AI567" i="1" s="1"/>
  <c r="AH716" i="1"/>
  <c r="AI716" i="1" s="1"/>
  <c r="AH765" i="1"/>
  <c r="AI765" i="1" s="1"/>
  <c r="AH796" i="1"/>
  <c r="AI796" i="1" s="1"/>
  <c r="AH670" i="1"/>
  <c r="AI733" i="1"/>
  <c r="AH538" i="1"/>
  <c r="AI538" i="1" s="1"/>
  <c r="AH559" i="1"/>
  <c r="AI559" i="1" s="1"/>
  <c r="AH824" i="1"/>
  <c r="AI824" i="1" s="1"/>
  <c r="AH647" i="1"/>
  <c r="AH774" i="1"/>
  <c r="AI774" i="1" s="1"/>
  <c r="AH701" i="1"/>
  <c r="AI701" i="1" s="1"/>
  <c r="AH588" i="1"/>
  <c r="AI588" i="1" s="1"/>
  <c r="AH536" i="1"/>
  <c r="AI536" i="1" s="1"/>
  <c r="AH789" i="1"/>
  <c r="AI789" i="1" s="1"/>
  <c r="AH708" i="1"/>
  <c r="AI708" i="1" s="1"/>
  <c r="AH645" i="1"/>
  <c r="AH632" i="1"/>
  <c r="AI632" i="1" s="1"/>
  <c r="AI739" i="1"/>
  <c r="AH590" i="1"/>
  <c r="AI590" i="1" s="1"/>
  <c r="AH531" i="1"/>
  <c r="AI531" i="1" s="1"/>
  <c r="AH711" i="1"/>
  <c r="AI711" i="1" s="1"/>
  <c r="AH669" i="1"/>
  <c r="AH818" i="1"/>
  <c r="AI818" i="1" s="1"/>
  <c r="AH680" i="1"/>
  <c r="AH666" i="1"/>
  <c r="AH709" i="1"/>
  <c r="AI709" i="1" s="1"/>
  <c r="AH659" i="1"/>
  <c r="AH817" i="1"/>
  <c r="AI817" i="1" s="1"/>
  <c r="AI800" i="1"/>
  <c r="AI693" i="1"/>
  <c r="AH622" i="1"/>
  <c r="AI622" i="1" s="1"/>
  <c r="AH557" i="1"/>
  <c r="AI557" i="1" s="1"/>
  <c r="AH654" i="1"/>
  <c r="AI688" i="1"/>
  <c r="AH823" i="1"/>
  <c r="AI823" i="1" s="1"/>
  <c r="AH577" i="1"/>
  <c r="AI577" i="1" s="1"/>
  <c r="AH631" i="1"/>
  <c r="AI631" i="1" s="1"/>
  <c r="AI731" i="1"/>
  <c r="AH601" i="1"/>
  <c r="AI601" i="1" s="1"/>
  <c r="AH844" i="1"/>
  <c r="AI844" i="1" s="1"/>
  <c r="AH575" i="1"/>
  <c r="AI575" i="1" s="1"/>
  <c r="AH809" i="1"/>
  <c r="AI809" i="1" s="1"/>
  <c r="AH764" i="1"/>
  <c r="AI764" i="1" s="1"/>
  <c r="AI603" i="1"/>
  <c r="AH766" i="1"/>
  <c r="AI766" i="1" s="1"/>
  <c r="AH532" i="1"/>
  <c r="AI532" i="1" s="1"/>
  <c r="AH553" i="1"/>
  <c r="AI553" i="1" s="1"/>
  <c r="AH620" i="1"/>
  <c r="AI620" i="1" s="1"/>
  <c r="AH570" i="1"/>
  <c r="AI570" i="1" s="1"/>
  <c r="AI698" i="1"/>
  <c r="AH835" i="1"/>
  <c r="AI835" i="1" s="1"/>
  <c r="AI734" i="1"/>
  <c r="AH668" i="1"/>
  <c r="AH775" i="1"/>
  <c r="AI775" i="1" s="1"/>
  <c r="AH593" i="1"/>
  <c r="AI593" i="1" s="1"/>
  <c r="AH705" i="1"/>
  <c r="AI705" i="1" s="1"/>
  <c r="AH529" i="1"/>
  <c r="AI529" i="1" s="1"/>
  <c r="AH805" i="1"/>
  <c r="AI805" i="1" s="1"/>
  <c r="AH804" i="1"/>
  <c r="AI804" i="1" s="1"/>
  <c r="AH714" i="1"/>
  <c r="AI714" i="1" s="1"/>
  <c r="AH609" i="1"/>
  <c r="AI609" i="1" s="1"/>
  <c r="AH663" i="1"/>
  <c r="AI752" i="1"/>
  <c r="AH584" i="1"/>
  <c r="AI584" i="1" s="1"/>
  <c r="AH839" i="1"/>
  <c r="AI839" i="1" s="1"/>
  <c r="AI760" i="1"/>
  <c r="AH717" i="1"/>
  <c r="AI717" i="1" s="1"/>
  <c r="AH608" i="1"/>
  <c r="AI608" i="1" s="1"/>
  <c r="AH803" i="1"/>
  <c r="AI803" i="1" s="1"/>
  <c r="AH650" i="1"/>
  <c r="AH671" i="1"/>
  <c r="AH582" i="1"/>
  <c r="AI582" i="1" s="1"/>
  <c r="AI747" i="1"/>
  <c r="AH600" i="1"/>
  <c r="AI600" i="1" s="1"/>
  <c r="AH651" i="1"/>
  <c r="AH566" i="1"/>
  <c r="AI566" i="1" s="1"/>
  <c r="AH863" i="1"/>
  <c r="AI863" i="1" s="1"/>
  <c r="AI786" i="1"/>
  <c r="AH572" i="1"/>
  <c r="AI572" i="1" s="1"/>
  <c r="AH695" i="1"/>
  <c r="AI695" i="1" s="1"/>
  <c r="AH583" i="1"/>
  <c r="AI583" i="1" s="1"/>
  <c r="AH573" i="1"/>
  <c r="AI573" i="1" s="1"/>
  <c r="AH599" i="1"/>
  <c r="AH606" i="1"/>
  <c r="AI606" i="1" s="1"/>
  <c r="AH798" i="1"/>
  <c r="AI798" i="1" s="1"/>
  <c r="AH569" i="1"/>
  <c r="AI569" i="1" s="1"/>
  <c r="AH607" i="1"/>
  <c r="AI607" i="1" s="1"/>
  <c r="AH715" i="1"/>
  <c r="AI715" i="1" s="1"/>
  <c r="AH692" i="1"/>
  <c r="AI692" i="1" s="1"/>
  <c r="AH822" i="1"/>
  <c r="AI822" i="1" s="1"/>
  <c r="AH543" i="1"/>
  <c r="AI543" i="1" s="1"/>
  <c r="AH712" i="1"/>
  <c r="AI712" i="1" s="1"/>
  <c r="AH816" i="1"/>
  <c r="AI816" i="1" s="1"/>
  <c r="AH788" i="1"/>
  <c r="AI788" i="1" s="1"/>
  <c r="AI690" i="1"/>
  <c r="AH685" i="1"/>
  <c r="AI685" i="1" s="1"/>
  <c r="AH624" i="1"/>
  <c r="AI624" i="1" s="1"/>
  <c r="AH710" i="1"/>
  <c r="AI710" i="1" s="1"/>
  <c r="AH769" i="1"/>
  <c r="AI769" i="1" s="1"/>
  <c r="AH562" i="1"/>
  <c r="AI562" i="1" s="1"/>
  <c r="AH633" i="1"/>
  <c r="AI633" i="1" s="1"/>
  <c r="AH598" i="1"/>
  <c r="AH713" i="1"/>
  <c r="AI713" i="1" s="1"/>
  <c r="AH703" i="1"/>
  <c r="AI703" i="1" s="1"/>
  <c r="AH626" i="1"/>
  <c r="AI626" i="1" s="1"/>
  <c r="AH576" i="1"/>
  <c r="AI576" i="1" s="1"/>
  <c r="AH648" i="1"/>
  <c r="AI754" i="1"/>
  <c r="AI757" i="1"/>
  <c r="AH837" i="1"/>
  <c r="AI837" i="1" s="1"/>
  <c r="AH548" i="1"/>
  <c r="AI548" i="1" s="1"/>
  <c r="AH718" i="1"/>
  <c r="AI718" i="1" s="1"/>
  <c r="AH661" i="1"/>
  <c r="AH545" i="1"/>
  <c r="AI545" i="1" s="1"/>
  <c r="AH704" i="1"/>
  <c r="AI704" i="1" s="1"/>
  <c r="AH793" i="1"/>
  <c r="AI793" i="1" s="1"/>
  <c r="AH547" i="1"/>
  <c r="AI547" i="1" s="1"/>
  <c r="AH627" i="1"/>
  <c r="AI627" i="1" s="1"/>
  <c r="AH646" i="1"/>
  <c r="AH621" i="1"/>
  <c r="AI621" i="1" s="1"/>
  <c r="AH780" i="1"/>
  <c r="AI780" i="1" s="1"/>
  <c r="AH625" i="1"/>
  <c r="AI625" i="1" s="1"/>
  <c r="AI556" i="1"/>
  <c r="AH649" i="1"/>
  <c r="AH773" i="1"/>
  <c r="AI773" i="1" s="1"/>
  <c r="AH587" i="1"/>
  <c r="AI587" i="1" s="1"/>
  <c r="AH779" i="1"/>
  <c r="AI779" i="1" s="1"/>
  <c r="AH678" i="1"/>
  <c r="AI678" i="1" s="1"/>
  <c r="AH616" i="1"/>
  <c r="AI616" i="1" s="1"/>
  <c r="AH554" i="1"/>
  <c r="AI554" i="1" s="1"/>
  <c r="AH617" i="1"/>
  <c r="AI617" i="1" s="1"/>
  <c r="AH635" i="1"/>
  <c r="AI635" i="1" s="1"/>
  <c r="AH578" i="1"/>
  <c r="AI578" i="1" s="1"/>
  <c r="AH840" i="1"/>
  <c r="AI840" i="1" s="1"/>
  <c r="AH589" i="1"/>
  <c r="AI589" i="1" s="1"/>
  <c r="AH812" i="1"/>
  <c r="AI812" i="1" s="1"/>
  <c r="AI819" i="1"/>
  <c r="AH767" i="1"/>
  <c r="AI767" i="1" s="1"/>
  <c r="AH544" i="1"/>
  <c r="AI544" i="1" s="1"/>
  <c r="AH682" i="1"/>
  <c r="AH841" i="1"/>
  <c r="AI841" i="1" s="1"/>
  <c r="AI758" i="1"/>
  <c r="AI755" i="1"/>
  <c r="AH694" i="1"/>
  <c r="AI694" i="1" s="1"/>
  <c r="AI737" i="1"/>
  <c r="AH821" i="1"/>
  <c r="AI821" i="1" s="1"/>
  <c r="AH592" i="1"/>
  <c r="AI592" i="1" s="1"/>
  <c r="AI740" i="1"/>
  <c r="AH702" i="1"/>
  <c r="AI702" i="1" s="1"/>
  <c r="AH674" i="1"/>
  <c r="AI691" i="1"/>
  <c r="AH794" i="1"/>
  <c r="AI794" i="1" s="1"/>
  <c r="AI735" i="1"/>
  <c r="AH791" i="1"/>
  <c r="AI791" i="1" s="1"/>
  <c r="AH528" i="1"/>
  <c r="AI528" i="1" s="1"/>
  <c r="AH681" i="1"/>
  <c r="AI745" i="1"/>
  <c r="J1" i="6"/>
  <c r="D36" i="6"/>
  <c r="D32" i="6"/>
  <c r="C8" i="6"/>
  <c r="D143" i="6" s="1"/>
  <c r="D17" i="6" l="1"/>
  <c r="E31" i="6"/>
  <c r="C31" i="6"/>
  <c r="D7" i="6"/>
  <c r="C144" i="6" s="1"/>
  <c r="E12" i="6"/>
  <c r="D20" i="6" s="1"/>
  <c r="E37" i="6"/>
  <c r="I3" i="6"/>
  <c r="D37" i="6" s="1"/>
  <c r="I2" i="6"/>
  <c r="A8" i="6" s="1"/>
  <c r="D15" i="6"/>
  <c r="D35" i="6"/>
  <c r="AH1075" i="1"/>
  <c r="AI1075" i="1" s="1"/>
  <c r="AH1110" i="1"/>
  <c r="AI1110" i="1" s="1"/>
  <c r="AH1204" i="1"/>
  <c r="AI1204" i="1" s="1"/>
  <c r="AH1167" i="1"/>
  <c r="AI1167" i="1" s="1"/>
  <c r="AH1176" i="1"/>
  <c r="AI1176" i="1" s="1"/>
  <c r="AH1237" i="1"/>
  <c r="AI1237" i="1" s="1"/>
  <c r="AH1055" i="1"/>
  <c r="AI1055" i="1" s="1"/>
  <c r="AH1037" i="1"/>
  <c r="AI1037" i="1" s="1"/>
  <c r="AH1082" i="1"/>
  <c r="AI1082" i="1" s="1"/>
  <c r="AH966" i="1"/>
  <c r="AI966" i="1" s="1"/>
  <c r="AH1069" i="1"/>
  <c r="AI1069" i="1" s="1"/>
  <c r="AH1070" i="1"/>
  <c r="AI1070" i="1" s="1"/>
  <c r="AH954" i="1"/>
  <c r="AI954" i="1" s="1"/>
  <c r="AH1130" i="1"/>
  <c r="AI1130" i="1" s="1"/>
  <c r="AH1162" i="1"/>
  <c r="AI1162" i="1" s="1"/>
  <c r="AH1169" i="1"/>
  <c r="AI1169" i="1" s="1"/>
  <c r="AH1239" i="1"/>
  <c r="AI1239" i="1" s="1"/>
  <c r="AH1151" i="1"/>
  <c r="AI1151" i="1" s="1"/>
  <c r="AH1211" i="1"/>
  <c r="AI1211" i="1" s="1"/>
  <c r="AH1050" i="1"/>
  <c r="AI1050" i="1" s="1"/>
  <c r="AH1030" i="1"/>
  <c r="AI1030" i="1" s="1"/>
  <c r="AH1208" i="1"/>
  <c r="AI1208" i="1" s="1"/>
  <c r="AH1180" i="1"/>
  <c r="AI1180" i="1" s="1"/>
  <c r="AH961" i="1"/>
  <c r="AI961" i="1" s="1"/>
  <c r="AH1090" i="1"/>
  <c r="AI1090" i="1" s="1"/>
  <c r="AH1201" i="1"/>
  <c r="AI1201" i="1" s="1"/>
  <c r="AH979" i="1"/>
  <c r="AI979" i="1" s="1"/>
  <c r="AH1228" i="1"/>
  <c r="AI1228" i="1" s="1"/>
  <c r="AH1157" i="1"/>
  <c r="AI1157" i="1" s="1"/>
  <c r="AH1058" i="1"/>
  <c r="AI1058" i="1" s="1"/>
  <c r="AH1000" i="1"/>
  <c r="AI1000" i="1" s="1"/>
  <c r="AH993" i="1"/>
  <c r="AI993" i="1" s="1"/>
  <c r="AH1048" i="1"/>
  <c r="AI1048" i="1" s="1"/>
  <c r="AH1109" i="1"/>
  <c r="AI1109" i="1" s="1"/>
  <c r="AH1134" i="1"/>
  <c r="AI1134" i="1" s="1"/>
  <c r="AH1227" i="1"/>
  <c r="AI1227" i="1" s="1"/>
  <c r="AH1226" i="1"/>
  <c r="AI1226" i="1" s="1"/>
  <c r="AH1215" i="1"/>
  <c r="AI1215" i="1" s="1"/>
  <c r="AH1032" i="1"/>
  <c r="AI1032" i="1" s="1"/>
  <c r="AH1080" i="1"/>
  <c r="AI1080" i="1" s="1"/>
  <c r="AH1131" i="1"/>
  <c r="AI1131" i="1" s="1"/>
  <c r="AH1140" i="1"/>
  <c r="AI1140" i="1" s="1"/>
  <c r="AH957" i="1"/>
  <c r="AI957" i="1" s="1"/>
  <c r="AH1219" i="1"/>
  <c r="AI1219" i="1" s="1"/>
  <c r="AH1064" i="1"/>
  <c r="AI1064" i="1" s="1"/>
  <c r="AH1015" i="1"/>
  <c r="AI1015" i="1" s="1"/>
  <c r="AH1127" i="1"/>
  <c r="AI1127" i="1" s="1"/>
  <c r="AH1165" i="1"/>
  <c r="AI1165" i="1" s="1"/>
  <c r="AH1210" i="1"/>
  <c r="AI1210" i="1" s="1"/>
  <c r="AH1065" i="1"/>
  <c r="AI1065" i="1" s="1"/>
  <c r="AH1126" i="1"/>
  <c r="AI1126" i="1" s="1"/>
  <c r="AH1212" i="1"/>
  <c r="AI1212" i="1" s="1"/>
  <c r="AH1172" i="1"/>
  <c r="AI1172" i="1" s="1"/>
  <c r="AH1092" i="1"/>
  <c r="AI1092" i="1" s="1"/>
  <c r="AH1121" i="1"/>
  <c r="AI1121" i="1" s="1"/>
  <c r="AH1098" i="1"/>
  <c r="AI1098" i="1" s="1"/>
  <c r="AH1066" i="1"/>
  <c r="AI1066" i="1" s="1"/>
  <c r="AH1039" i="1"/>
  <c r="AI1039" i="1" s="1"/>
  <c r="AH1056" i="1"/>
  <c r="AI1056" i="1" s="1"/>
  <c r="AH1133" i="1"/>
  <c r="AI1133" i="1" s="1"/>
  <c r="AH1178" i="1"/>
  <c r="AI1178" i="1" s="1"/>
  <c r="AH1179" i="1"/>
  <c r="AI1179" i="1" s="1"/>
  <c r="AH1046" i="1"/>
  <c r="AI1046" i="1" s="1"/>
  <c r="AH955" i="1"/>
  <c r="AI955" i="1" s="1"/>
  <c r="AH1013" i="1"/>
  <c r="AI1013" i="1" s="1"/>
  <c r="AH1203" i="1"/>
  <c r="AI1203" i="1" s="1"/>
  <c r="AH950" i="1"/>
  <c r="AI950" i="1" s="1"/>
  <c r="AH1123" i="1"/>
  <c r="AI1123" i="1" s="1"/>
  <c r="AH1170" i="1"/>
  <c r="AI1170" i="1" s="1"/>
  <c r="AH949" i="1"/>
  <c r="AI949" i="1" s="1"/>
  <c r="AH994" i="1"/>
  <c r="AI994" i="1" s="1"/>
  <c r="AH1045" i="1"/>
  <c r="AI1045" i="1" s="1"/>
  <c r="AH1073" i="1"/>
  <c r="AI1073" i="1" s="1"/>
  <c r="AH1220" i="1"/>
  <c r="AI1220" i="1" s="1"/>
  <c r="AH1155" i="1"/>
  <c r="AI1155" i="1" s="1"/>
  <c r="AH1022" i="1"/>
  <c r="AI1022" i="1" s="1"/>
  <c r="AH980" i="1"/>
  <c r="AI980" i="1" s="1"/>
  <c r="AH1236" i="1"/>
  <c r="AI1236" i="1" s="1"/>
  <c r="AH1136" i="1"/>
  <c r="AI1136" i="1" s="1"/>
  <c r="AH1209" i="1"/>
  <c r="AI1209" i="1" s="1"/>
  <c r="AH1113" i="1"/>
  <c r="AI1113" i="1" s="1"/>
  <c r="AH970" i="1"/>
  <c r="AI970" i="1" s="1"/>
  <c r="AH1129" i="1"/>
  <c r="AI1129" i="1" s="1"/>
  <c r="AH1156" i="1"/>
  <c r="AI1156" i="1" s="1"/>
  <c r="AH1112" i="1"/>
  <c r="AI1112" i="1" s="1"/>
  <c r="AH1229" i="1"/>
  <c r="AI1229" i="1" s="1"/>
  <c r="AH1086" i="1"/>
  <c r="AI1086" i="1" s="1"/>
  <c r="AH1138" i="1"/>
  <c r="AI1138" i="1" s="1"/>
  <c r="AH1061" i="1"/>
  <c r="AI1061" i="1" s="1"/>
  <c r="AH1096" i="1"/>
  <c r="AI1096" i="1" s="1"/>
  <c r="AH1235" i="1"/>
  <c r="AI1235" i="1" s="1"/>
  <c r="AH1158" i="1"/>
  <c r="AI1158" i="1" s="1"/>
  <c r="AH1021" i="1"/>
  <c r="AI1021" i="1" s="1"/>
  <c r="AH1152" i="1"/>
  <c r="AI1152" i="1" s="1"/>
  <c r="AH1213" i="1"/>
  <c r="AI1213" i="1" s="1"/>
  <c r="AH976" i="1"/>
  <c r="AI976" i="1" s="1"/>
  <c r="AH1004" i="1"/>
  <c r="AI1004" i="1" s="1"/>
  <c r="AH1041" i="1"/>
  <c r="AI1041" i="1" s="1"/>
  <c r="AH1072" i="1"/>
  <c r="AI1072" i="1" s="1"/>
  <c r="AH1147" i="1"/>
  <c r="AI1147" i="1" s="1"/>
  <c r="AH1200" i="1"/>
  <c r="AI1200" i="1" s="1"/>
  <c r="AH1194" i="1"/>
  <c r="AI1194" i="1" s="1"/>
  <c r="AH1225" i="1"/>
  <c r="AI1225" i="1" s="1"/>
  <c r="AH1182" i="1"/>
  <c r="AI1182" i="1" s="1"/>
  <c r="AH1118" i="1"/>
  <c r="AI1118" i="1" s="1"/>
  <c r="AH1234" i="1"/>
  <c r="AI1234" i="1" s="1"/>
  <c r="AH990" i="1"/>
  <c r="AI990" i="1" s="1"/>
  <c r="AH1214" i="1"/>
  <c r="AI1214" i="1" s="1"/>
  <c r="AH1120" i="1"/>
  <c r="AI1120" i="1" s="1"/>
  <c r="AH1054" i="1"/>
  <c r="AI1054" i="1" s="1"/>
  <c r="AH978" i="1"/>
  <c r="AI978" i="1" s="1"/>
  <c r="AH1003" i="1"/>
  <c r="AI1003" i="1" s="1"/>
  <c r="AH1084" i="1"/>
  <c r="AI1084" i="1" s="1"/>
  <c r="AH964" i="1"/>
  <c r="AI964" i="1" s="1"/>
  <c r="AH1009" i="1"/>
  <c r="AI1009" i="1" s="1"/>
  <c r="AH956" i="1"/>
  <c r="AI956" i="1" s="1"/>
  <c r="AH1168" i="1"/>
  <c r="AI1168" i="1" s="1"/>
  <c r="AH1107" i="1"/>
  <c r="AI1107" i="1" s="1"/>
  <c r="AH1160" i="1"/>
  <c r="AI1160" i="1" s="1"/>
  <c r="AH995" i="1"/>
  <c r="AI995" i="1" s="1"/>
  <c r="AH1230" i="1"/>
  <c r="AI1230" i="1" s="1"/>
  <c r="AH1007" i="1"/>
  <c r="AI1007" i="1" s="1"/>
  <c r="AH1191" i="1"/>
  <c r="AI1191" i="1" s="1"/>
  <c r="AH1202" i="1"/>
  <c r="AI1202" i="1" s="1"/>
  <c r="AH1023" i="1"/>
  <c r="AI1023" i="1" s="1"/>
  <c r="AH1149" i="1"/>
  <c r="AI1149" i="1" s="1"/>
  <c r="AH1248" i="1"/>
  <c r="AI1248" i="1" s="1"/>
  <c r="AH1017" i="1"/>
  <c r="AI1017" i="1" s="1"/>
  <c r="AH1135" i="1"/>
  <c r="AI1135" i="1" s="1"/>
  <c r="AH1193" i="1"/>
  <c r="AI1193" i="1" s="1"/>
  <c r="AH1076" i="1"/>
  <c r="AI1076" i="1" s="1"/>
  <c r="AH1077" i="1"/>
  <c r="AI1077" i="1" s="1"/>
  <c r="AH1241" i="1"/>
  <c r="AI1241" i="1" s="1"/>
  <c r="AH1104" i="1"/>
  <c r="AI1104" i="1" s="1"/>
  <c r="AH1068" i="1"/>
  <c r="AI1068" i="1" s="1"/>
  <c r="AH1105" i="1"/>
  <c r="AI1105" i="1" s="1"/>
  <c r="AH1062" i="1"/>
  <c r="AI1062" i="1" s="1"/>
  <c r="AH1244" i="1"/>
  <c r="AI1244" i="1" s="1"/>
  <c r="AH1171" i="1"/>
  <c r="AI1171" i="1" s="1"/>
  <c r="AH977" i="1"/>
  <c r="AI977" i="1" s="1"/>
  <c r="AH1047" i="1"/>
  <c r="AI1047" i="1" s="1"/>
  <c r="AH1088" i="1"/>
  <c r="AI1088" i="1" s="1"/>
  <c r="AH1116" i="1"/>
  <c r="AI1116" i="1" s="1"/>
  <c r="AH1153" i="1"/>
  <c r="AI1153" i="1" s="1"/>
  <c r="AH1093" i="1"/>
  <c r="AI1093" i="1" s="1"/>
  <c r="AH1024" i="1"/>
  <c r="AI1024" i="1" s="1"/>
  <c r="AH1085" i="1"/>
  <c r="AI1085" i="1" s="1"/>
  <c r="AH1103" i="1"/>
  <c r="AI1103" i="1" s="1"/>
  <c r="AH1173" i="1"/>
  <c r="AI1173" i="1" s="1"/>
  <c r="AH1218" i="1"/>
  <c r="AI1218" i="1" s="1"/>
  <c r="AH1035" i="1"/>
  <c r="AI1035" i="1" s="1"/>
  <c r="AH982" i="1"/>
  <c r="AI982" i="1" s="1"/>
  <c r="AH946" i="1"/>
  <c r="AI946" i="1" s="1"/>
  <c r="AH1122" i="1"/>
  <c r="AI1122" i="1" s="1"/>
  <c r="AH1198" i="1"/>
  <c r="AI1198" i="1" s="1"/>
  <c r="AH981" i="1"/>
  <c r="AI981" i="1" s="1"/>
  <c r="AH1087" i="1"/>
  <c r="AI1087" i="1" s="1"/>
  <c r="AH1139" i="1"/>
  <c r="AI1139" i="1" s="1"/>
  <c r="AH944" i="1"/>
  <c r="AI944" i="1" s="1"/>
  <c r="AH1010" i="1"/>
  <c r="AI1010" i="1" s="1"/>
  <c r="AH1186" i="1"/>
  <c r="AI1186" i="1" s="1"/>
  <c r="AH1125" i="1"/>
  <c r="AI1125" i="1" s="1"/>
  <c r="AH1026" i="1"/>
  <c r="AI1026" i="1" s="1"/>
  <c r="AH953" i="1"/>
  <c r="AI953" i="1" s="1"/>
  <c r="AH1159" i="1"/>
  <c r="AI1159" i="1" s="1"/>
  <c r="AH1019" i="1"/>
  <c r="AI1019" i="1" s="1"/>
  <c r="AH1221" i="1"/>
  <c r="AI1221" i="1" s="1"/>
  <c r="AH1250" i="1"/>
  <c r="AI1250" i="1" s="1"/>
  <c r="AH1206" i="1"/>
  <c r="AI1206" i="1" s="1"/>
  <c r="AH1005" i="1"/>
  <c r="AI1005" i="1" s="1"/>
  <c r="AH1249" i="1"/>
  <c r="AI1249" i="1" s="1"/>
  <c r="AH1053" i="1"/>
  <c r="AI1053" i="1" s="1"/>
  <c r="AH967" i="1"/>
  <c r="AI967" i="1" s="1"/>
  <c r="AH1052" i="1"/>
  <c r="AI1052" i="1" s="1"/>
  <c r="AH999" i="1"/>
  <c r="AI999" i="1" s="1"/>
  <c r="AH952" i="1"/>
  <c r="AI952" i="1" s="1"/>
  <c r="AH1091" i="1"/>
  <c r="AI1091" i="1" s="1"/>
  <c r="AH1142" i="1"/>
  <c r="AI1142" i="1" s="1"/>
  <c r="AH1231" i="1"/>
  <c r="AI1231" i="1" s="1"/>
  <c r="AH965" i="1"/>
  <c r="AI965" i="1" s="1"/>
  <c r="AH1166" i="1"/>
  <c r="AI1166" i="1" s="1"/>
  <c r="AH948" i="1"/>
  <c r="AI948" i="1" s="1"/>
  <c r="AH959" i="1"/>
  <c r="AI959" i="1" s="1"/>
  <c r="AH1117" i="1"/>
  <c r="AI1117" i="1" s="1"/>
  <c r="AH1027" i="1"/>
  <c r="AI1027" i="1" s="1"/>
  <c r="AH1006" i="1"/>
  <c r="AI1006" i="1" s="1"/>
  <c r="AH1002" i="1"/>
  <c r="AI1002" i="1" s="1"/>
  <c r="AH1020" i="1"/>
  <c r="AI1020" i="1" s="1"/>
  <c r="AH1233" i="1"/>
  <c r="AI1233" i="1" s="1"/>
  <c r="AH1067" i="1"/>
  <c r="AI1067" i="1" s="1"/>
  <c r="AH1038" i="1"/>
  <c r="AI1038" i="1" s="1"/>
  <c r="AH969" i="1"/>
  <c r="AI969" i="1" s="1"/>
  <c r="AH992" i="1"/>
  <c r="AI992" i="1" s="1"/>
  <c r="AH1189" i="1"/>
  <c r="AI1189" i="1" s="1"/>
  <c r="AH1043" i="1"/>
  <c r="AI1043" i="1" s="1"/>
  <c r="AH1154" i="1"/>
  <c r="AI1154" i="1" s="1"/>
  <c r="AH1111" i="1"/>
  <c r="AI1111" i="1" s="1"/>
  <c r="AH1014" i="1"/>
  <c r="AI1014" i="1" s="1"/>
  <c r="AH1199" i="1"/>
  <c r="AI1199" i="1" s="1"/>
  <c r="AH983" i="1"/>
  <c r="AI983" i="1" s="1"/>
  <c r="AH958" i="1"/>
  <c r="AI958" i="1" s="1"/>
  <c r="AH1097" i="1"/>
  <c r="AI1097" i="1" s="1"/>
  <c r="AH1040" i="1"/>
  <c r="AI1040" i="1" s="1"/>
  <c r="AH1079" i="1"/>
  <c r="AI1079" i="1" s="1"/>
  <c r="AH987" i="1"/>
  <c r="AI987" i="1" s="1"/>
  <c r="AH1207" i="1"/>
  <c r="AI1207" i="1" s="1"/>
  <c r="AH1188" i="1"/>
  <c r="AI1188" i="1" s="1"/>
  <c r="AH1051" i="1"/>
  <c r="AI1051" i="1" s="1"/>
  <c r="AH1223" i="1"/>
  <c r="AI1223" i="1" s="1"/>
  <c r="AH1245" i="1"/>
  <c r="AI1245" i="1" s="1"/>
  <c r="AH1190" i="1"/>
  <c r="AI1190" i="1" s="1"/>
  <c r="AH1232" i="1"/>
  <c r="AI1232" i="1" s="1"/>
  <c r="AH1128" i="1"/>
  <c r="AI1128" i="1" s="1"/>
  <c r="AH1063" i="1"/>
  <c r="AI1063" i="1" s="1"/>
  <c r="AH984" i="1"/>
  <c r="AI984" i="1" s="1"/>
  <c r="AH1177" i="1"/>
  <c r="AI1177" i="1" s="1"/>
  <c r="AH991" i="1"/>
  <c r="AI991" i="1" s="1"/>
  <c r="AH962" i="1"/>
  <c r="AI962" i="1" s="1"/>
  <c r="AH975" i="1"/>
  <c r="AI975" i="1" s="1"/>
  <c r="AH951" i="1"/>
  <c r="AI951" i="1" s="1"/>
  <c r="AH1145" i="1"/>
  <c r="AI1145" i="1" s="1"/>
  <c r="AH1074" i="1"/>
  <c r="AI1074" i="1" s="1"/>
  <c r="AH1224" i="1"/>
  <c r="AI1224" i="1" s="1"/>
  <c r="AH1240" i="1"/>
  <c r="AI1240" i="1" s="1"/>
  <c r="AH1089" i="1"/>
  <c r="AI1089" i="1" s="1"/>
  <c r="AH1146" i="1"/>
  <c r="AI1146" i="1" s="1"/>
  <c r="AH1094" i="1"/>
  <c r="AI1094" i="1" s="1"/>
  <c r="AH1008" i="1"/>
  <c r="AI1008" i="1" s="1"/>
  <c r="AH968" i="1"/>
  <c r="AI968" i="1" s="1"/>
  <c r="AH971" i="1"/>
  <c r="AI971" i="1" s="1"/>
  <c r="AH973" i="1"/>
  <c r="AI973" i="1" s="1"/>
  <c r="AH1099" i="1"/>
  <c r="AI1099" i="1" s="1"/>
  <c r="AH1243" i="1"/>
  <c r="AI1243" i="1" s="1"/>
  <c r="AH1011" i="1"/>
  <c r="AI1011" i="1" s="1"/>
  <c r="AH1001" i="1"/>
  <c r="AI1001" i="1" s="1"/>
  <c r="AH1012" i="1"/>
  <c r="AI1012" i="1" s="1"/>
  <c r="AH1124" i="1"/>
  <c r="AI1124" i="1" s="1"/>
  <c r="AH972" i="1"/>
  <c r="AI972" i="1" s="1"/>
  <c r="AH1143" i="1"/>
  <c r="AI1143" i="1" s="1"/>
  <c r="AH1102" i="1"/>
  <c r="AI1102" i="1" s="1"/>
  <c r="AH1185" i="1"/>
  <c r="AI1185" i="1" s="1"/>
  <c r="AH1246" i="1"/>
  <c r="AI1246" i="1" s="1"/>
  <c r="AH974" i="1"/>
  <c r="AI974" i="1" s="1"/>
  <c r="AH1217" i="1"/>
  <c r="AI1217" i="1" s="1"/>
  <c r="AH1175" i="1"/>
  <c r="AI1175" i="1" s="1"/>
  <c r="AH1205" i="1"/>
  <c r="AI1205" i="1" s="1"/>
  <c r="AH1031" i="1"/>
  <c r="AI1031" i="1" s="1"/>
  <c r="AH1164" i="1"/>
  <c r="AI1164" i="1" s="1"/>
  <c r="AH1132" i="1"/>
  <c r="AI1132" i="1" s="1"/>
  <c r="AH1057" i="1"/>
  <c r="AI1057" i="1" s="1"/>
  <c r="AH1071" i="1"/>
  <c r="AI1071" i="1" s="1"/>
  <c r="AH1018" i="1"/>
  <c r="AI1018" i="1" s="1"/>
  <c r="AH1083" i="1"/>
  <c r="AI1083" i="1" s="1"/>
  <c r="AH1174" i="1"/>
  <c r="AI1174" i="1" s="1"/>
  <c r="AH1095" i="1"/>
  <c r="AI1095" i="1" s="1"/>
  <c r="AH1042" i="1"/>
  <c r="AI1042" i="1" s="1"/>
  <c r="AH996" i="1"/>
  <c r="AI996" i="1" s="1"/>
  <c r="AH1183" i="1"/>
  <c r="AI1183" i="1" s="1"/>
  <c r="AH1078" i="1"/>
  <c r="AI1078" i="1" s="1"/>
  <c r="AH1033" i="1"/>
  <c r="AI1033" i="1" s="1"/>
  <c r="AH1216" i="1"/>
  <c r="AI1216" i="1" s="1"/>
  <c r="AH1049" i="1"/>
  <c r="AI1049" i="1" s="1"/>
  <c r="AH963" i="1"/>
  <c r="AI963" i="1" s="1"/>
  <c r="AH1025" i="1"/>
  <c r="AI1025" i="1" s="1"/>
  <c r="AH1181" i="1"/>
  <c r="AI1181" i="1" s="1"/>
  <c r="AH1150" i="1"/>
  <c r="AI1150" i="1" s="1"/>
  <c r="AH1184" i="1"/>
  <c r="AI1184" i="1" s="1"/>
  <c r="AH1114" i="1"/>
  <c r="AI1114" i="1" s="1"/>
  <c r="AH1028" i="1"/>
  <c r="AI1028" i="1" s="1"/>
  <c r="AH1100" i="1"/>
  <c r="AI1100" i="1" s="1"/>
  <c r="AH989" i="1"/>
  <c r="AI989" i="1" s="1"/>
  <c r="AH985" i="1"/>
  <c r="AI985" i="1" s="1"/>
  <c r="AH1196" i="1"/>
  <c r="AI1196" i="1" s="1"/>
  <c r="AH960" i="1"/>
  <c r="AI960" i="1" s="1"/>
  <c r="AH1115" i="1"/>
  <c r="AI1115" i="1" s="1"/>
  <c r="AH1137" i="1"/>
  <c r="AI1137" i="1" s="1"/>
  <c r="AH1144" i="1"/>
  <c r="AI1144" i="1" s="1"/>
  <c r="AH1163" i="1"/>
  <c r="AI1163" i="1" s="1"/>
  <c r="AH1029" i="1"/>
  <c r="AI1029" i="1" s="1"/>
  <c r="AH1059" i="1"/>
  <c r="AI1059" i="1" s="1"/>
  <c r="AH998" i="1"/>
  <c r="AI998" i="1" s="1"/>
  <c r="AH1044" i="1"/>
  <c r="AI1044" i="1" s="1"/>
  <c r="AH1101" i="1"/>
  <c r="AI1101" i="1" s="1"/>
  <c r="AH986" i="1"/>
  <c r="AI986" i="1" s="1"/>
  <c r="AH947" i="1"/>
  <c r="AI947" i="1" s="1"/>
  <c r="AH1247" i="1"/>
  <c r="AI1247" i="1" s="1"/>
  <c r="AH988" i="1"/>
  <c r="AI988" i="1" s="1"/>
  <c r="AH1119" i="1"/>
  <c r="AI1119" i="1" s="1"/>
  <c r="AH1222" i="1"/>
  <c r="AI1222" i="1" s="1"/>
  <c r="AH1187" i="1"/>
  <c r="AI1187" i="1" s="1"/>
  <c r="AH1060" i="1"/>
  <c r="AI1060" i="1" s="1"/>
  <c r="AH1192" i="1"/>
  <c r="AI1192" i="1" s="1"/>
  <c r="AH1148" i="1"/>
  <c r="AI1148" i="1" s="1"/>
  <c r="AH1238" i="1"/>
  <c r="AI1238" i="1" s="1"/>
  <c r="AH1197" i="1"/>
  <c r="AI1197" i="1" s="1"/>
  <c r="AH1034" i="1"/>
  <c r="AI1034" i="1" s="1"/>
  <c r="AH945" i="1"/>
  <c r="AI945" i="1" s="1"/>
  <c r="AH1195" i="1"/>
  <c r="AI1195" i="1" s="1"/>
  <c r="AH1081" i="1"/>
  <c r="AI1081" i="1" s="1"/>
  <c r="AH1108" i="1"/>
  <c r="AI1108" i="1" s="1"/>
  <c r="AH1161" i="1"/>
  <c r="AI1161" i="1" s="1"/>
  <c r="AH1036" i="1"/>
  <c r="AI1036" i="1" s="1"/>
  <c r="AH1016" i="1"/>
  <c r="AI1016" i="1" s="1"/>
  <c r="AH1106" i="1"/>
  <c r="AI1106" i="1" s="1"/>
  <c r="AH997" i="1"/>
  <c r="AI997" i="1" s="1"/>
  <c r="AH1242" i="1"/>
  <c r="AI1242" i="1" s="1"/>
  <c r="AH1141" i="1"/>
  <c r="AI1141" i="1" s="1"/>
  <c r="AH894" i="1"/>
  <c r="AI894" i="1" s="1"/>
  <c r="AH939" i="1"/>
  <c r="AI939" i="1" s="1"/>
  <c r="AH907" i="1"/>
  <c r="AI907" i="1" s="1"/>
  <c r="AH903" i="1"/>
  <c r="AI903" i="1" s="1"/>
  <c r="AH911" i="1"/>
  <c r="AI911" i="1" s="1"/>
  <c r="AH896" i="1"/>
  <c r="AI896" i="1" s="1"/>
  <c r="AH935" i="1"/>
  <c r="AI935" i="1" s="1"/>
  <c r="AH919" i="1"/>
  <c r="AI919" i="1" s="1"/>
  <c r="AH937" i="1"/>
  <c r="AI937" i="1" s="1"/>
  <c r="AH938" i="1"/>
  <c r="AI938" i="1" s="1"/>
  <c r="AH897" i="1"/>
  <c r="AI897" i="1" s="1"/>
  <c r="AH916" i="1"/>
  <c r="AI916" i="1" s="1"/>
  <c r="AH925" i="1"/>
  <c r="AI925" i="1" s="1"/>
  <c r="AH923" i="1"/>
  <c r="AI923" i="1" s="1"/>
  <c r="AH870" i="1"/>
  <c r="AI870" i="1" s="1"/>
  <c r="AH920" i="1"/>
  <c r="AI920" i="1" s="1"/>
  <c r="AI871" i="1"/>
  <c r="AH936" i="1"/>
  <c r="AI936" i="1" s="1"/>
  <c r="AH908" i="1"/>
  <c r="AI908" i="1" s="1"/>
  <c r="AH926" i="1"/>
  <c r="AI926" i="1" s="1"/>
  <c r="AH940" i="1"/>
  <c r="AI940" i="1" s="1"/>
  <c r="AH918" i="1"/>
  <c r="AI918" i="1" s="1"/>
  <c r="AH910" i="1"/>
  <c r="AI910" i="1" s="1"/>
  <c r="AH927" i="1"/>
  <c r="AI927" i="1" s="1"/>
  <c r="AH904" i="1"/>
  <c r="AI904" i="1" s="1"/>
  <c r="AH906" i="1"/>
  <c r="AI906" i="1" s="1"/>
  <c r="AH930" i="1"/>
  <c r="AI930" i="1" s="1"/>
  <c r="AH921" i="1"/>
  <c r="AI921" i="1" s="1"/>
  <c r="AH866" i="1"/>
  <c r="AI866" i="1" s="1"/>
  <c r="AH873" i="1"/>
  <c r="AI873" i="1" s="1"/>
  <c r="AH893" i="1"/>
  <c r="AI893" i="1" s="1"/>
  <c r="AH924" i="1"/>
  <c r="AI924" i="1" s="1"/>
  <c r="AH895" i="1"/>
  <c r="AI895" i="1" s="1"/>
  <c r="AH864" i="1"/>
  <c r="AI864" i="1" s="1"/>
  <c r="AH872" i="1"/>
  <c r="AI872" i="1" s="1"/>
  <c r="AH909" i="1"/>
  <c r="AI909" i="1" s="1"/>
  <c r="AH943" i="1"/>
  <c r="AI943" i="1" s="1"/>
  <c r="AH915" i="1"/>
  <c r="AI915" i="1" s="1"/>
  <c r="AH892" i="1"/>
  <c r="AI892" i="1" s="1"/>
  <c r="AH867" i="1"/>
  <c r="AI867" i="1" s="1"/>
  <c r="AH913" i="1"/>
  <c r="AI913" i="1" s="1"/>
  <c r="AH922" i="1"/>
  <c r="AI922" i="1" s="1"/>
  <c r="AH899" i="1"/>
  <c r="AI899" i="1" s="1"/>
  <c r="AH905" i="1"/>
  <c r="AI905" i="1" s="1"/>
  <c r="AH902" i="1"/>
  <c r="AI902" i="1" s="1"/>
  <c r="AH928" i="1"/>
  <c r="AI928" i="1" s="1"/>
  <c r="AH933" i="1"/>
  <c r="AI933" i="1" s="1"/>
  <c r="AH934" i="1"/>
  <c r="AI934" i="1" s="1"/>
  <c r="AH901" i="1"/>
  <c r="AI901" i="1" s="1"/>
  <c r="AH865" i="1"/>
  <c r="AI865" i="1" s="1"/>
  <c r="AH912" i="1"/>
  <c r="AI912" i="1" s="1"/>
  <c r="AH931" i="1"/>
  <c r="AI931" i="1" s="1"/>
  <c r="AH868" i="1"/>
  <c r="AI868" i="1" s="1"/>
  <c r="AH869" i="1"/>
  <c r="AI869" i="1" s="1"/>
  <c r="AH929" i="1"/>
  <c r="AI929" i="1" s="1"/>
  <c r="AH898" i="1"/>
  <c r="AI898" i="1" s="1"/>
  <c r="AH941" i="1"/>
  <c r="AI941" i="1" s="1"/>
  <c r="AH932" i="1"/>
  <c r="AI932" i="1" s="1"/>
  <c r="AH900" i="1"/>
  <c r="AI900" i="1" s="1"/>
  <c r="AH914" i="1"/>
  <c r="AI914" i="1" s="1"/>
  <c r="AH917" i="1"/>
  <c r="AI917" i="1" s="1"/>
  <c r="AH942" i="1"/>
  <c r="AI942" i="1" s="1"/>
  <c r="AH880" i="1"/>
  <c r="AI880" i="1" s="1"/>
  <c r="AH879" i="1"/>
  <c r="AI879" i="1" s="1"/>
  <c r="AH883" i="1"/>
  <c r="AI883" i="1" s="1"/>
  <c r="AH890" i="1"/>
  <c r="AI890" i="1" s="1"/>
  <c r="AH891" i="1"/>
  <c r="AI891" i="1" s="1"/>
  <c r="AH888" i="1"/>
  <c r="AI888" i="1" s="1"/>
  <c r="AH878" i="1"/>
  <c r="AI878" i="1" s="1"/>
  <c r="AH889" i="1"/>
  <c r="AI889" i="1" s="1"/>
  <c r="AH881" i="1"/>
  <c r="AI881" i="1" s="1"/>
  <c r="AH876" i="1"/>
  <c r="AI876" i="1" s="1"/>
  <c r="AH885" i="1"/>
  <c r="AI885" i="1" s="1"/>
  <c r="AH875" i="1"/>
  <c r="AI875" i="1" s="1"/>
  <c r="AH887" i="1"/>
  <c r="AI887" i="1" s="1"/>
  <c r="AH877" i="1"/>
  <c r="AI877" i="1" s="1"/>
  <c r="AH884" i="1"/>
  <c r="AI884" i="1" s="1"/>
  <c r="AH874" i="1"/>
  <c r="AI874" i="1" s="1"/>
  <c r="AH882" i="1"/>
  <c r="AI882" i="1" s="1"/>
  <c r="AH886" i="1"/>
  <c r="AI886" i="1" s="1"/>
  <c r="AI727" i="1"/>
  <c r="AI728" i="1"/>
  <c r="AI730" i="1"/>
  <c r="AI721" i="1"/>
  <c r="AI719" i="1"/>
  <c r="AI723" i="1"/>
  <c r="AI720" i="1"/>
  <c r="AI724" i="1"/>
  <c r="AI722" i="1"/>
  <c r="AI726" i="1"/>
  <c r="AI729" i="1"/>
  <c r="AI725" i="1"/>
  <c r="AI599" i="1"/>
  <c r="AN599" i="1"/>
  <c r="AI597" i="1"/>
  <c r="AN597" i="1"/>
  <c r="AI598" i="1"/>
  <c r="AN598" i="1"/>
  <c r="B11" i="6" l="1"/>
  <c r="D19" i="6"/>
  <c r="D34" i="6"/>
  <c r="D18" i="6"/>
  <c r="D31" i="6"/>
  <c r="C149" i="6" s="1"/>
  <c r="B3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CGeneral</author>
    <author/>
    <author>Coord Admi</author>
    <author>tc={F170BAB5-99C2-4E6A-AF99-8CCDAD23494F}</author>
    <author>tc={99FB2A1B-56B4-4D88-BF03-A98DBF7CFFAA}</author>
    <author>tc={731C1273-FA5D-472F-9E6F-F3BBE80B1D1F}</author>
    <author>tc={8B2024C7-975C-4129-AA0B-96037BF52FCF}</author>
    <author>IUAF</author>
  </authors>
  <commentList>
    <comment ref="E18" authorId="0" shapeId="0" xr:uid="{5F9099DD-867B-42BF-B16E-BFE21D04F265}">
      <text>
        <r>
          <rPr>
            <b/>
            <sz val="9"/>
            <color indexed="81"/>
            <rFont val="Tahoma"/>
            <family val="2"/>
          </rPr>
          <t>CGeneral:</t>
        </r>
        <r>
          <rPr>
            <sz val="9"/>
            <color indexed="81"/>
            <rFont val="Tahoma"/>
            <family val="2"/>
          </rPr>
          <t xml:space="preserve">
COMPLETO (primero apellidos y luego nombre EN MAYÚSCULAS, SIN ACENTOS)</t>
        </r>
      </text>
    </comment>
    <comment ref="AJ19" authorId="1" shapeId="0" xr:uid="{00000000-0006-0000-0000-000002000000}">
      <text>
        <r>
          <rPr>
            <sz val="11"/>
            <color rgb="FF000000"/>
            <rFont val="Calibri"/>
            <family val="2"/>
          </rPr>
          <t>======
ID#AAAAUCqUXh4
M.A. Yasmin Campos    (2021-12-21 22:17:16)
30 al 21/ pagó el 22</t>
        </r>
      </text>
    </comment>
    <comment ref="E48" authorId="2" shapeId="0" xr:uid="{E1F47491-D24A-402D-8C41-27AD05CF4BA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14/03/22
POR JUAN PABLO</t>
        </r>
      </text>
    </comment>
    <comment ref="AG67" authorId="1" shapeId="0" xr:uid="{00000000-0006-0000-0000-000005000000}">
      <text>
        <r>
          <rPr>
            <sz val="11"/>
            <color rgb="FF000000"/>
            <rFont val="Calibri"/>
            <family val="2"/>
          </rPr>
          <t>======
ID#AAAAUCqUXh8
Yass Campos    (2021-04-24 15:10:02)
fue prórroga</t>
        </r>
      </text>
    </comment>
    <comment ref="AN78" authorId="1" shapeId="0" xr:uid="{00000000-0006-0000-0000-000001000000}">
      <text>
        <r>
          <rPr>
            <sz val="11"/>
            <color rgb="FF000000"/>
            <rFont val="Calibri"/>
            <family val="2"/>
          </rPr>
          <t>escribe aquí
No encontré reincripción
======</t>
        </r>
      </text>
    </comment>
    <comment ref="AT88" authorId="3" shapeId="0" xr:uid="{F170BAB5-99C2-4E6A-AF99-8CCDAD23494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PAGADO 29/10/21</t>
      </text>
    </comment>
    <comment ref="AU88" authorId="2" shapeId="0" xr:uid="{B8384770-C81A-43B1-87FC-14A731632595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30/11/21</t>
        </r>
      </text>
    </comment>
    <comment ref="AV88" authorId="2" shapeId="0" xr:uid="{817A0CCA-D2A7-4D6F-AB51-082DB77649D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31/01/22</t>
        </r>
      </text>
    </comment>
    <comment ref="AW88" authorId="2" shapeId="0" xr:uid="{BBA775DE-4D76-482A-80BC-1F0A0F8011D6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02/05/22</t>
        </r>
      </text>
    </comment>
    <comment ref="AX88" authorId="2" shapeId="0" xr:uid="{6FC8521C-D32E-497F-B6F4-5FEB12DCDABC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06/06/22</t>
        </r>
      </text>
    </comment>
    <comment ref="AY88" authorId="2" shapeId="0" xr:uid="{C8D325F3-0F6C-4FA8-92C0-0FAF7AF90250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04/07/22</t>
        </r>
      </text>
    </comment>
    <comment ref="AZ88" authorId="2" shapeId="0" xr:uid="{D2842F0C-435F-46E6-8DCE-BEA8C97C8E2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28/07/22</t>
        </r>
      </text>
    </comment>
    <comment ref="AG132" authorId="2" shapeId="0" xr:uid="{D7F0CA0B-7FE0-4BCC-9F00-379D02CC94CD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SUSPENDER A PARTIR DEL MODULO 15
</t>
        </r>
      </text>
    </comment>
    <comment ref="E136" authorId="2" shapeId="0" xr:uid="{55EE34A1-1864-4EBD-B0D4-A65AD19BA6CE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15/03/22
JUAN PABLO</t>
        </r>
      </text>
    </comment>
    <comment ref="E137" authorId="2" shapeId="0" xr:uid="{18AC2C76-0BE1-442D-9E0B-F08A676B67EC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AG146" authorId="1" shapeId="0" xr:uid="{00000000-0006-0000-0000-000004000000}">
      <text>
        <r>
          <rPr>
            <sz val="11"/>
            <color rgb="FF000000"/>
            <rFont val="Calibri"/>
            <family val="2"/>
          </rPr>
          <t>======
ID#AAAAUCqUXhw
Yass Campos    (2021-04-27 00:48:24)
SPEI 27/3/21
0372</t>
        </r>
      </text>
    </comment>
    <comment ref="C149" authorId="2" shapeId="0" xr:uid="{358BF05F-285C-4D3C-B68E-0F28CD0D61C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E156" authorId="2" shapeId="0" xr:uid="{74866C7A-6A31-4F8E-AE40-18FD413E905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15/03/22
POR POR JUAN PABLO</t>
        </r>
      </text>
    </comment>
    <comment ref="E170" authorId="2" shapeId="0" xr:uid="{C05BBC14-A00A-4ED0-985F-48DF5940EA08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</t>
        </r>
      </text>
    </comment>
    <comment ref="C171" authorId="2" shapeId="0" xr:uid="{FF6A4C06-BE9F-4D7B-B80B-A6E1DB29656F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
</t>
        </r>
      </text>
    </comment>
    <comment ref="C188" authorId="2" shapeId="0" xr:uid="{176B2323-5289-49EC-9C55-5720BC2FA00B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el 23/03/22
por juan pablo</t>
        </r>
      </text>
    </comment>
    <comment ref="D188" authorId="2" shapeId="0" xr:uid="{F04D19D1-6B40-4ABF-ADAF-14AD67FAB268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BECADA</t>
        </r>
      </text>
    </comment>
    <comment ref="E193" authorId="2" shapeId="0" xr:uid="{37DB66DB-2565-4E75-94DC-5E5D21656907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</t>
        </r>
      </text>
    </comment>
    <comment ref="D208" authorId="2" shapeId="0" xr:uid="{7216C772-0058-401E-B29A-F13B3E4E27A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
</t>
        </r>
      </text>
    </comment>
    <comment ref="D209" authorId="2" shapeId="0" xr:uid="{5F24A8FA-ABCB-49D5-8621-5E7B65D0956A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</t>
        </r>
      </text>
    </comment>
    <comment ref="C210" authorId="2" shapeId="0" xr:uid="{7DF8E8FF-3904-41BE-9AA0-B77953131C37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14/03/22
POR JUAN PABLO</t>
        </r>
      </text>
    </comment>
    <comment ref="AJ236" authorId="1" shapeId="0" xr:uid="{00000000-0006-0000-0000-000003000000}">
      <text>
        <r>
          <rPr>
            <sz val="11"/>
            <color rgb="FF000000"/>
            <rFont val="Calibri"/>
            <family val="2"/>
          </rPr>
          <t>======
ID#AAAAUCqUXh0
Auxiliar IUAF    (2021-08-03 16:42:41)
mod. 6 en efectivo, comprobante físico en el instituto</t>
        </r>
      </text>
    </comment>
    <comment ref="C239" authorId="2" shapeId="0" xr:uid="{6B30491C-26A3-40DA-B9AC-21A52F21414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modificado28/03/22
por juan pablo</t>
        </r>
      </text>
    </comment>
    <comment ref="E239" authorId="2" shapeId="0" xr:uid="{C8ED47AF-1987-467F-B043-0B98E414CB9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mosificado 28/03/22
por juan pablo</t>
        </r>
      </text>
    </comment>
    <comment ref="E240" authorId="2" shapeId="0" xr:uid="{F362C505-1F87-49F3-BF9D-FC130075BF39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C243" authorId="2" shapeId="0" xr:uid="{FE238F0F-C067-4102-A8E8-820BEB83C63D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D267" authorId="2" shapeId="0" xr:uid="{8453B63F-DA97-4658-9D17-0FF0C8FDB8BF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
</t>
        </r>
      </text>
    </comment>
    <comment ref="C321" authorId="2" shapeId="0" xr:uid="{0CA84D0B-A1F1-479B-9BAA-07C3F47C375B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 </t>
        </r>
      </text>
    </comment>
    <comment ref="D428" authorId="4" shapeId="0" xr:uid="{99FB2A1B-56B4-4D88-BF03-A98DBF7CFFA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CHECAR MATRICULA DEL GRUPO</t>
      </text>
    </comment>
    <comment ref="E473" authorId="5" shapeId="0" xr:uid="{731C1273-FA5D-472F-9E6F-F3BBE80B1D1F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FALTA EXPEDIENTE
</t>
      </text>
    </comment>
    <comment ref="E474" authorId="6" shapeId="0" xr:uid="{8B2024C7-975C-4129-AA0B-96037BF52FC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Falta expediente</t>
      </text>
    </comment>
    <comment ref="K665" authorId="7" shapeId="0" xr:uid="{23FA007E-3E6E-4DD3-8F08-BD27AF43F145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INCLUYE TITULACIÓN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18C54A-8EBB-4822-A1DA-B9FC5052688D}" keepAlive="1" name="Consulta - BDPROGRAMA" description="Conexión a la consulta 'BDPROGRAMA' en el libro." type="5" refreshedVersion="0" background="1">
    <dbPr connection="Provider=Microsoft.Mashup.OleDb.1;Data Source=$Workbook$;Location=BDPROGRAMA;Extended Properties=&quot;&quot;" command="SELECT * FROM [BDPROGRAMA]"/>
  </connection>
  <connection id="2" xr16:uid="{E0044DCC-9B71-4DCD-AF10-A8BD5BEB2FCA}" keepAlive="1" name="Consulta - Dat_Pagos" description="Conexión a la consulta 'Dat_Pagos' en el libro." type="5" refreshedVersion="8" background="1" saveData="1">
    <dbPr connection="Provider=Microsoft.Mashup.OleDb.1;Data Source=$Workbook$;Location=Dat_Pagos;Extended Properties=&quot;&quot;" command="SELECT * FROM [Dat_Pagos]"/>
  </connection>
  <connection id="3" xr16:uid="{A28D74E8-83FF-4B82-9B73-ED34BE53BE4E}" keepAlive="1" name="Consulta - pub?gid=1206699819&amp;single=true&amp;output=csv" description="Conexión a la consulta 'pub?gid=1206699819&amp;single=true&amp;output=csv' en el libro." type="5" refreshedVersion="8" background="1" saveData="1">
    <dbPr connection="Provider=Microsoft.Mashup.OleDb.1;Data Source=$Workbook$;Location=&quot;pub?gid=1206699819&amp;single=true&amp;output=csv&quot;;Extended Properties=&quot;&quot;" command="SELECT * FROM [pub?gid=1206699819&amp;single=true&amp;output=csv]"/>
  </connection>
</connections>
</file>

<file path=xl/sharedStrings.xml><?xml version="1.0" encoding="utf-8"?>
<sst xmlns="http://schemas.openxmlformats.org/spreadsheetml/2006/main" count="147664" uniqueCount="17085">
  <si>
    <t>CLAVE</t>
  </si>
  <si>
    <t>PROGRAMA</t>
  </si>
  <si>
    <t>Programa</t>
  </si>
  <si>
    <t>Meses</t>
  </si>
  <si>
    <t>Precio General</t>
  </si>
  <si>
    <t>Reinscripciones</t>
  </si>
  <si>
    <t>Equivalencia</t>
  </si>
  <si>
    <t>Titulación</t>
  </si>
  <si>
    <t>LD</t>
  </si>
  <si>
    <t>VIGENTE</t>
  </si>
  <si>
    <t>MD</t>
  </si>
  <si>
    <t>EGRESADO</t>
  </si>
  <si>
    <t>DD</t>
  </si>
  <si>
    <t>DOCTORADO EN DERECHO</t>
  </si>
  <si>
    <t>BAJA DEFINITIVA</t>
  </si>
  <si>
    <t>MDP</t>
  </si>
  <si>
    <t>BAJA TEMPORAL</t>
  </si>
  <si>
    <t>JTLD</t>
  </si>
  <si>
    <t>JORNADA LD</t>
  </si>
  <si>
    <t>JTMD</t>
  </si>
  <si>
    <t>JTDD</t>
  </si>
  <si>
    <t>JTMDP</t>
  </si>
  <si>
    <t>JTDIAP</t>
  </si>
  <si>
    <t>SEDES</t>
  </si>
  <si>
    <t>PUERTO M</t>
  </si>
  <si>
    <t>MesesPago</t>
  </si>
  <si>
    <t>PrecioGral</t>
  </si>
  <si>
    <t>ColegiaturaBeca</t>
  </si>
  <si>
    <t>ColegiaturaSinDesc</t>
  </si>
  <si>
    <t>Inscripción</t>
  </si>
  <si>
    <t>Reinscripcion</t>
  </si>
  <si>
    <t>No. De Reinscr</t>
  </si>
  <si>
    <t>Titulacion</t>
  </si>
  <si>
    <t>CIUDAD DEL C</t>
  </si>
  <si>
    <t>CHETUMAL</t>
  </si>
  <si>
    <t>TOLUCA</t>
  </si>
  <si>
    <t xml:space="preserve">Pagos Con CLIP </t>
  </si>
  <si>
    <t xml:space="preserve">Psicología </t>
  </si>
  <si>
    <t xml:space="preserve">Pago 1 </t>
  </si>
  <si>
    <t>Pago 2</t>
  </si>
  <si>
    <t>público</t>
  </si>
  <si>
    <t>Ex alumno o hijo ex alumno</t>
  </si>
  <si>
    <t>FINANCIADO</t>
  </si>
  <si>
    <t>Colegiatura</t>
  </si>
  <si>
    <t>REINS EXALU</t>
  </si>
  <si>
    <t xml:space="preserve">TITULACIÓN </t>
  </si>
  <si>
    <t>ANÁLISIS DE COBRANZA</t>
  </si>
  <si>
    <t>SITUACIÓN DE COBRANZA</t>
  </si>
  <si>
    <t>Rocio Salazar</t>
  </si>
  <si>
    <t>JT LD</t>
  </si>
  <si>
    <t xml:space="preserve">PROGRAMA </t>
  </si>
  <si>
    <t>COSTO</t>
  </si>
  <si>
    <t>PROMOCIONES</t>
  </si>
  <si>
    <t>Al día</t>
  </si>
  <si>
    <t>Alumnos</t>
  </si>
  <si>
    <t>% de Cobranza</t>
  </si>
  <si>
    <t>Maria Gutierrez</t>
  </si>
  <si>
    <t xml:space="preserve">MD </t>
  </si>
  <si>
    <t>DOCTORADO</t>
  </si>
  <si>
    <t>Suspensión</t>
  </si>
  <si>
    <t>Alumnos Cobrados</t>
  </si>
  <si>
    <t>Emoji-</t>
  </si>
  <si>
    <t xml:space="preserve">Cristal Gomez </t>
  </si>
  <si>
    <t>2800 (2350)</t>
  </si>
  <si>
    <t>JT DOCTORADO</t>
  </si>
  <si>
    <t>Cobranza</t>
  </si>
  <si>
    <t>Alumnos Pendientes</t>
  </si>
  <si>
    <t>DIAP</t>
  </si>
  <si>
    <t>1250-1600-1350</t>
  </si>
  <si>
    <t>MAESTRIA</t>
  </si>
  <si>
    <t>25- 23000</t>
  </si>
  <si>
    <t>PENALIZACIÓN PAGO EXTEMPORÁNEO</t>
  </si>
  <si>
    <t>BAJAS</t>
  </si>
  <si>
    <t>TOTALES</t>
  </si>
  <si>
    <t>JT DD</t>
  </si>
  <si>
    <t>JT MD</t>
  </si>
  <si>
    <t>JT MAESTRIA</t>
  </si>
  <si>
    <t>REVISAR</t>
  </si>
  <si>
    <t xml:space="preserve">LICENCIATURA </t>
  </si>
  <si>
    <t>Situación Esp,</t>
  </si>
  <si>
    <t>Clave:</t>
  </si>
  <si>
    <t>23PSU0064H</t>
  </si>
  <si>
    <t>JT MDP</t>
  </si>
  <si>
    <t>TOTAL</t>
  </si>
  <si>
    <t>Fin  Del Mes - Septiembre</t>
  </si>
  <si>
    <t>Nivel:</t>
  </si>
  <si>
    <t>SUPERIOR</t>
  </si>
  <si>
    <t>Rotación de Cobranza</t>
  </si>
  <si>
    <t>NO QUITAR FILTROS, NI COLORES</t>
  </si>
  <si>
    <t>Mes de Inicio</t>
  </si>
  <si>
    <t>+1</t>
  </si>
  <si>
    <t>MES EN CURSO</t>
  </si>
  <si>
    <t>Mes Actual</t>
  </si>
  <si>
    <t>EQUIVALENCIA</t>
  </si>
  <si>
    <t>CURP</t>
  </si>
  <si>
    <t>Matrícula Of. SEQ</t>
  </si>
  <si>
    <t>TELEFONO</t>
  </si>
  <si>
    <t>CORREO</t>
  </si>
  <si>
    <t>NO DE PAGOS (MESES)</t>
  </si>
  <si>
    <t>INSCRIPCIÓN</t>
  </si>
  <si>
    <t>Grupo de clase</t>
  </si>
  <si>
    <t>Termina Programa</t>
  </si>
  <si>
    <t>Fecha Pago 1a Colegiatura</t>
  </si>
  <si>
    <t>Termina Pagos</t>
  </si>
  <si>
    <t>Sexo</t>
  </si>
  <si>
    <t>Grado</t>
  </si>
  <si>
    <t>SEDE</t>
  </si>
  <si>
    <t>Porcentaje de la Beca</t>
  </si>
  <si>
    <t>Monto del Descuento</t>
  </si>
  <si>
    <t>Meses de Programa</t>
  </si>
  <si>
    <t>Módulo En Curso</t>
  </si>
  <si>
    <t>Módulos Pagados</t>
  </si>
  <si>
    <t>DEBE</t>
  </si>
  <si>
    <t>AVISOS</t>
  </si>
  <si>
    <t>OBSERVACIONES</t>
  </si>
  <si>
    <t>1er Pago</t>
  </si>
  <si>
    <t>2do Pago</t>
  </si>
  <si>
    <t>3er Pago</t>
  </si>
  <si>
    <t xml:space="preserve"> 4to Pago</t>
  </si>
  <si>
    <t xml:space="preserve"> 5to Pago</t>
  </si>
  <si>
    <t>Pagado</t>
  </si>
  <si>
    <t>Total</t>
  </si>
  <si>
    <t>Pendiente</t>
  </si>
  <si>
    <t>FECHA</t>
  </si>
  <si>
    <t>CONTACTO</t>
  </si>
  <si>
    <t>cobranza</t>
  </si>
  <si>
    <t>AOGJ940816MQRLRD05</t>
  </si>
  <si>
    <t>64LD02B-01</t>
  </si>
  <si>
    <t>jjalcocer94@gmail.com</t>
  </si>
  <si>
    <t>LD02B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</si>
  <si>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</si>
  <si>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</si>
  <si>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</si>
  <si>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</si>
  <si>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</si>
  <si>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</si>
  <si>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baja</t>
  </si>
  <si>
    <t>BAJA</t>
  </si>
  <si>
    <t>BECADO</t>
  </si>
  <si>
    <t>BADY970407MTCTSS04</t>
  </si>
  <si>
    <t>64LD02A-02</t>
  </si>
  <si>
    <t>BAUTISTA DE DIOS YESICA</t>
  </si>
  <si>
    <t>bautista.yesica.ld2bpm@iuaf.edu.mx</t>
  </si>
  <si>
    <t>pagara el 30-11</t>
  </si>
  <si>
    <t>CECJ840615HQRTRL06</t>
  </si>
  <si>
    <t>CETINA CARRILLO JULIO MANUEL</t>
  </si>
  <si>
    <t>jucetcetina@gmail.com</t>
  </si>
  <si>
    <t>PAGO REINSCRIPCIÓN $1,000 EL DÍA 18/02/22</t>
  </si>
  <si>
    <t>CASF840629MQRHGT02</t>
  </si>
  <si>
    <t>64LD02B-05</t>
  </si>
  <si>
    <t>CHAVEZ SEGURA FATIMA GUADALUPE</t>
  </si>
  <si>
    <t>IsabelaNayroby@gmail.com</t>
  </si>
  <si>
    <t>+ 1 reinscripción, abono 750 al mod 31</t>
  </si>
  <si>
    <t>abono $3350</t>
  </si>
  <si>
    <t>LOIG850720HYNRND05</t>
  </si>
  <si>
    <t>64LD02B-06</t>
  </si>
  <si>
    <t>loria.guadalupe.ld2b@iuaf.edu.mx</t>
  </si>
  <si>
    <t>MOMI791016MCSRRR06</t>
  </si>
  <si>
    <t xml:space="preserve">MORALES MORALES IRMA </t>
  </si>
  <si>
    <t>moralesmoralesirma75@gmail.com</t>
  </si>
  <si>
    <t>APARTIR DEL MOD. 31 SU PAGO ES DE 1700, ANTERIOR 1250</t>
  </si>
  <si>
    <t>OOLH711231HQRSXC00</t>
  </si>
  <si>
    <t>64LD02A-05</t>
  </si>
  <si>
    <t>OSORIO LEO HECTOR BALTAZAR</t>
  </si>
  <si>
    <t>hectorbosorio71@gmail.com</t>
  </si>
  <si>
    <t>ROAE860131HTCDVD01</t>
  </si>
  <si>
    <t>64LD02B-08</t>
  </si>
  <si>
    <t>rodriguezavaloseduardo@gmail.com</t>
  </si>
  <si>
    <t>CONVENIO, 2 al mes, AGOSTO TIENE COVID, incumplimiento de convenio // LOS 2 MOD. PENDIENTES PORQUE LE DIO COVID</t>
  </si>
  <si>
    <t>SARS950816MTCNYL06</t>
  </si>
  <si>
    <t>64LD02B-09</t>
  </si>
  <si>
    <t>selena_Reyes.14@hotmail.com</t>
  </si>
  <si>
    <t>VEVJ981103MMCLLZ00</t>
  </si>
  <si>
    <t>64LD02B-10</t>
  </si>
  <si>
    <t>VELAZQUEZ DEL VALLE JAZMIN</t>
  </si>
  <si>
    <t>Jazame98@hotmail.com</t>
  </si>
  <si>
    <t>VIGE780529HQRLMD09</t>
  </si>
  <si>
    <t>64LD02B-11</t>
  </si>
  <si>
    <t>VILLAMIL GOMEZ EDUARDO</t>
  </si>
  <si>
    <t>eduardovfiscalia@gmail.com</t>
  </si>
  <si>
    <t>64LD02C-01</t>
  </si>
  <si>
    <t>CAB CANCHE RUSSEL JOSUE</t>
  </si>
  <si>
    <t>russel_airmc@hotmail.com</t>
  </si>
  <si>
    <t>LD02C</t>
  </si>
  <si>
    <t>CEPF911107HQRHCR00</t>
  </si>
  <si>
    <t>64LD02C-02</t>
  </si>
  <si>
    <t>CHE PECH FRANCISCO JAVIER</t>
  </si>
  <si>
    <t>javierchepe@outlook.es</t>
  </si>
  <si>
    <t xml:space="preserve">Ya pago reins </t>
  </si>
  <si>
    <t>HOHL900225HQRYXS08</t>
  </si>
  <si>
    <t>64LD02C-07</t>
  </si>
  <si>
    <t>HOY HAU LUIS ALBERTO</t>
  </si>
  <si>
    <t>albertohoy@hotmail.com</t>
  </si>
  <si>
    <t>reincripcion pagada 20/12/2021</t>
  </si>
  <si>
    <t>KOKM890428MQRYMY09</t>
  </si>
  <si>
    <t>64LD02C-08</t>
  </si>
  <si>
    <t>KOYOC KUMUL MAYRA LETICIA</t>
  </si>
  <si>
    <t>mayrakoyoc1989@gmail.com</t>
  </si>
  <si>
    <t>MADL820509MQRYZN06</t>
  </si>
  <si>
    <t>64LD02C-10</t>
  </si>
  <si>
    <t>MAY DZIB LANDY MARIA</t>
  </si>
  <si>
    <t>maydziblandymaria@gmail.com</t>
  </si>
  <si>
    <t>convenio de pagos,  + 1 reins u</t>
  </si>
  <si>
    <t>OIGJ811219HTCRRN04</t>
  </si>
  <si>
    <t>64LD02C-12</t>
  </si>
  <si>
    <t>ORTIZ GARCIA JOSE JUAN</t>
  </si>
  <si>
    <t>ortizgarciajosejuan86@gmail.com</t>
  </si>
  <si>
    <t>REINSCRIPCIÓN PAGADA 7TO. CUATRIMESTRE</t>
  </si>
  <si>
    <t>OECB800124MQRXCL02</t>
  </si>
  <si>
    <t>64LD02C-13</t>
  </si>
  <si>
    <t>OXTE CAUICH BELCY ASAREEL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</si>
  <si>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</si>
  <si>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</si>
  <si>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</si>
  <si>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</si>
  <si>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</si>
  <si>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</si>
  <si>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TZIU QUETZAL CARLOS FERNANDO</t>
  </si>
  <si>
    <t>Mircamil@hotmail.com</t>
  </si>
  <si>
    <t>reinscripcion PAGADA, 7 cuatri</t>
  </si>
  <si>
    <t>AIBS850416HMCDTP03</t>
  </si>
  <si>
    <t>64LD03A-01</t>
  </si>
  <si>
    <t>ADRIAN BAUTISTA  SPENCER</t>
  </si>
  <si>
    <t>spencer_adn@hotmail.com</t>
  </si>
  <si>
    <t>LD03A</t>
  </si>
  <si>
    <t>egresado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</si>
  <si>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</si>
  <si>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</si>
  <si>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</si>
  <si>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</si>
  <si>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</si>
  <si>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</si>
  <si>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</si>
  <si>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</si>
  <si>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BASE740601MYNSLR01</t>
  </si>
  <si>
    <t>64LD03A-04</t>
  </si>
  <si>
    <t xml:space="preserve">BASULTO  SOLIS ERIKA RAQUEL </t>
  </si>
  <si>
    <t>erika.sol1102@gmail.com</t>
  </si>
  <si>
    <t>Equivalencia 4 mil, penalización 10% mod. 14 al 17</t>
  </si>
  <si>
    <t>27/3/21</t>
  </si>
  <si>
    <t>efectivo</t>
  </si>
  <si>
    <t>BANCO</t>
  </si>
  <si>
    <t>COYJ780719HYNRMM01</t>
  </si>
  <si>
    <t>64LD03A-05</t>
  </si>
  <si>
    <t>CORTES YAMA JAIME ARMIN</t>
  </si>
  <si>
    <t>jaimecortes79@hotmail.com</t>
  </si>
  <si>
    <t>spei</t>
  </si>
  <si>
    <t>COCL730531HCCNRS05</t>
  </si>
  <si>
    <t>64LD03A-06</t>
  </si>
  <si>
    <t>CONTRERAS CORDOVA JOSE LUIS</t>
  </si>
  <si>
    <t>jose_73@hotmail.com</t>
  </si>
  <si>
    <t>COZN791004MDFRQN01</t>
  </si>
  <si>
    <t>64LD03A-07</t>
  </si>
  <si>
    <t>CORONADO ZEQUEIDA NANCY AZUCENA</t>
  </si>
  <si>
    <t>demontazgirl@gmail.com</t>
  </si>
  <si>
    <t xml:space="preserve">auditoria, EN EL CHAT NO SE LE ENVIO NINGUN RECIBO </t>
  </si>
  <si>
    <t>MABN890408MQRRRN04</t>
  </si>
  <si>
    <t>64LD03B-02</t>
  </si>
  <si>
    <t>nancymartinezb88@gmail.com</t>
  </si>
  <si>
    <t>EUPJ771124HYNNCN01</t>
  </si>
  <si>
    <t>64LD03A-09</t>
  </si>
  <si>
    <t>EUAN PECH JUAN DE LA CRUZ</t>
  </si>
  <si>
    <t>nauj99@hotmail.com</t>
  </si>
  <si>
    <t>Equivalencia PAGADA, FALTA TITULACIÓN</t>
  </si>
  <si>
    <t>KUPB730511HQRMCR06</t>
  </si>
  <si>
    <t>64LD03A-10</t>
  </si>
  <si>
    <t>KUMUL PECH BERNALDO AGUILLER</t>
  </si>
  <si>
    <t>bernaldoku@hotmail.com</t>
  </si>
  <si>
    <t>Reins pagada,  prorroga 30 de agosto</t>
  </si>
  <si>
    <t xml:space="preserve"> bernaldoku@hotmail.com</t>
  </si>
  <si>
    <t>LOBE830902MVZPCV03</t>
  </si>
  <si>
    <t>64LD03A-11</t>
  </si>
  <si>
    <t>LOPEZ BACAB MARIA EVANGELINA</t>
  </si>
  <si>
    <t>evita_b_20@hotmail.com</t>
  </si>
  <si>
    <t>PAGO EQUIVALENCIA $5,000 EL 16 DE FEBRERO DE 2022</t>
  </si>
  <si>
    <t>MASM740328HYNYNR05</t>
  </si>
  <si>
    <t>64LD03A-12</t>
  </si>
  <si>
    <t xml:space="preserve">MAY SANTOS MARTIN ALFONSO </t>
  </si>
  <si>
    <t>maysantos1974@gmail.com</t>
  </si>
  <si>
    <t>Debe Titulación</t>
  </si>
  <si>
    <t>MAAM840531MCCRLR06</t>
  </si>
  <si>
    <t>64LD03A-13</t>
  </si>
  <si>
    <t>MARTINEZ ALCOCER MARTHA PATRICIA</t>
  </si>
  <si>
    <t>Patrixia84mtz@gmail.com</t>
  </si>
  <si>
    <t>sin papeles, paga a 12 meses</t>
  </si>
  <si>
    <t>MOGA851228MCCRRN07</t>
  </si>
  <si>
    <t>64LD03A-14</t>
  </si>
  <si>
    <t xml:space="preserve">MORENO GARCIA ANGELICA JANETT </t>
  </si>
  <si>
    <t>angelica_moreno85@hotmail.com</t>
  </si>
  <si>
    <t xml:space="preserve">  YA EN EQUIVALENCIA Y SE TITULA DIC 2021</t>
  </si>
  <si>
    <t>NAOC850826MQRHRL04</t>
  </si>
  <si>
    <t>64LD03A-15</t>
  </si>
  <si>
    <t>NAHUAT ORTIZ CLARA BEATRIZ</t>
  </si>
  <si>
    <t>sincorreo@sindominio.com</t>
  </si>
  <si>
    <t>LD01A</t>
  </si>
  <si>
    <t>Debe Titulación // SE MANDO WHATS PORQUE NO TENEMOS OTRO MEDIO DE COMUNICACIÓN CON LA ALUMNA</t>
  </si>
  <si>
    <t>NANA941125MQRVGN14</t>
  </si>
  <si>
    <t>64LD03A-16</t>
  </si>
  <si>
    <t>NAVA NEGRON MARIA DE LOS ANGELES</t>
  </si>
  <si>
    <t>angelesnavanegron94@gmail.com</t>
  </si>
  <si>
    <t>NASE820307HCCVRD05</t>
  </si>
  <si>
    <t>64LD03A-17</t>
  </si>
  <si>
    <t>NAVARRETE SIERRA EDWIN FERNANDO</t>
  </si>
  <si>
    <t>carlitoswo@hotmail.com</t>
  </si>
  <si>
    <t>SE REALIZÓ COBRANZA EL DÍA 18/02/22 COMENTA EN NOV. 21 QUE QUEDARÍA LIQUIDADO LA JTLD PERO AÚN NO CUENTA CON PAGOS</t>
  </si>
  <si>
    <t>VIGM710129MTCDLN03</t>
  </si>
  <si>
    <t>64LD03A-18</t>
  </si>
  <si>
    <t xml:space="preserve">VIDAL GUAL MANUELA DE ATOCHA </t>
  </si>
  <si>
    <t>nellyvidalg@hotmail.com</t>
  </si>
  <si>
    <t xml:space="preserve">EN EL CHAT NO TIENE RECIBOS DEL NO. 1 AL 6 </t>
  </si>
  <si>
    <t>abonara el 30-11</t>
  </si>
  <si>
    <t>SAUJ870910HTCNRN01</t>
  </si>
  <si>
    <t>64LD03A-19</t>
  </si>
  <si>
    <t xml:space="preserve">SANTIAGO URGELL JUAN LORENZO </t>
  </si>
  <si>
    <t xml:space="preserve"> 998 399 6747</t>
  </si>
  <si>
    <t>santiago.juan.ld2b@iuaf.edu.mx</t>
  </si>
  <si>
    <t>SEGÚN RECIBOS</t>
  </si>
  <si>
    <t>TOSO831201HTCRNS05</t>
  </si>
  <si>
    <t>64LD03A-20</t>
  </si>
  <si>
    <t xml:space="preserve">TORRES SANCHEZ OSIEL </t>
  </si>
  <si>
    <t>998 436 9074</t>
  </si>
  <si>
    <t>osieltldiuaf@iuaf.edu.mx</t>
  </si>
  <si>
    <t>no enviar documentos // SE REALIZÓ COBRANZA POR SUS SALDOS EL DÍA 18/02/22</t>
  </si>
  <si>
    <t>AAPP771127HDFLRD06</t>
  </si>
  <si>
    <t>64LD03A2-01</t>
  </si>
  <si>
    <t>ALVAREZ PEREZ PEDRO</t>
  </si>
  <si>
    <t>998 224 5876</t>
  </si>
  <si>
    <t>pedroalvarezperez@live.com.mx</t>
  </si>
  <si>
    <t>LD03A2</t>
  </si>
  <si>
    <t>FACTURA,</t>
  </si>
  <si>
    <t>AOSE820315HYNNLR03</t>
  </si>
  <si>
    <t>64LD03A3-02</t>
  </si>
  <si>
    <t>ANTONIO SILVA ERIK RODRIGO</t>
  </si>
  <si>
    <t>AALE821228MSRYYL05</t>
  </si>
  <si>
    <t>64LD03A2-03</t>
  </si>
  <si>
    <t>AYALA LEYVA ELBA PAULINA</t>
  </si>
  <si>
    <t xml:space="preserve">SUSPENDER, BAJA TEMPORAL </t>
  </si>
  <si>
    <t>CAAM750401HPLBQL08</t>
  </si>
  <si>
    <t>64LD03A2-05</t>
  </si>
  <si>
    <t>CABAÑAS AQUINO MELITON</t>
  </si>
  <si>
    <t>baja TEMPORAL</t>
  </si>
  <si>
    <t>CAZA741220MYNCLL08</t>
  </si>
  <si>
    <t>64LD03A2-06</t>
  </si>
  <si>
    <t>CACHON ZALAZAR ALINA YASURI</t>
  </si>
  <si>
    <t>GALG691024HOCLRB12</t>
  </si>
  <si>
    <t>64LD03A2-07</t>
  </si>
  <si>
    <t>GALAN LARA GABINO</t>
  </si>
  <si>
    <t>GOMA841030HSRNRD06</t>
  </si>
  <si>
    <t>64LD03A3-05</t>
  </si>
  <si>
    <t>GONZALEZ MERCER ADRIAN</t>
  </si>
  <si>
    <t>662 204 8446</t>
  </si>
  <si>
    <t>adrian.gmercer@gmail.com</t>
  </si>
  <si>
    <t>3 + Equivalencia, debe Marzo, abril y mayo, EN EL CHAT NO TIENE RECIBO NO.3 (confirmado) // SE REALIZÓ COBRANZA EL DÍA 18/02/22</t>
  </si>
  <si>
    <t>pagara en diciembre</t>
  </si>
  <si>
    <t>GOMO831021HSRNRM08</t>
  </si>
  <si>
    <t>64LD03A2-08</t>
  </si>
  <si>
    <t>GONZALEZ MERCER OMAR</t>
  </si>
  <si>
    <t>662 419 1719</t>
  </si>
  <si>
    <t>oglzmercer@gmail.com</t>
  </si>
  <si>
    <t>GORA790202HDFNJB03</t>
  </si>
  <si>
    <t>64LD03A2-09</t>
  </si>
  <si>
    <t>GONZALEZ ROJAS ABELARDO SANTOS</t>
  </si>
  <si>
    <t>556 769 1752</t>
  </si>
  <si>
    <t>abe_gr@hotmail.com</t>
  </si>
  <si>
    <t>EQUIVALENCIA Y TITU PAGADAS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</si>
  <si>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</si>
  <si>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</si>
  <si>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</si>
  <si>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</si>
  <si>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</si>
  <si>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</si>
  <si>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998 457 0407</t>
  </si>
  <si>
    <t>osmar12345678922@gmail.com</t>
  </si>
  <si>
    <t>BECADO 100%</t>
  </si>
  <si>
    <t>MEHA671215HJCNRR08</t>
  </si>
  <si>
    <t>64LD03A2-11</t>
  </si>
  <si>
    <t>MENDOZA HERNANDEZ JOSE ARTURO</t>
  </si>
  <si>
    <t>jamhg121567@gmail.com</t>
  </si>
  <si>
    <t>FALTA PAGO DE EQUIVALENCIA</t>
  </si>
  <si>
    <t>MOHC790119MSRLRL03</t>
  </si>
  <si>
    <t>64LD03A3-08</t>
  </si>
  <si>
    <t xml:space="preserve">MOLINA HERNANDEZ CLAUDIA LORENA </t>
  </si>
  <si>
    <t>662 223 2199</t>
  </si>
  <si>
    <t>Claudia87gtc@gmail.com</t>
  </si>
  <si>
    <t>RAMM930219MYNMZY08</t>
  </si>
  <si>
    <t>64LD03A2-13</t>
  </si>
  <si>
    <t>RAMOS MEZA MAYRA ALEJANDRA</t>
  </si>
  <si>
    <t>983 137 7401</t>
  </si>
  <si>
    <t>mairitts@gmail.com</t>
  </si>
  <si>
    <t>SARL650130MSRXDR02</t>
  </si>
  <si>
    <t>64LD03A2-15</t>
  </si>
  <si>
    <t>SAÑUDO RODRIGUEZ LAURA LUZ</t>
  </si>
  <si>
    <t>662 120 2020</t>
  </si>
  <si>
    <t>enfermeritalaura@gmail.com</t>
  </si>
  <si>
    <t>PAGO EQUIVALENCIA $5,000 EL 18 DE FEBRERO DE 2022</t>
  </si>
  <si>
    <t>SOMJ770621HQRLNR08</t>
  </si>
  <si>
    <t>64LD03A3-09</t>
  </si>
  <si>
    <t xml:space="preserve">
SOLER MANZANARES JORGE MANUEL</t>
  </si>
  <si>
    <t>998 141 9651</t>
  </si>
  <si>
    <t>cancer.jmsm.1977@gmail.com</t>
  </si>
  <si>
    <t>20 pesos de abono, SIN CONTACTO EN EL CHAT - investigar contacto // AÚN SIN CONTACTO, VERIFICADO EL 18/02/22 // Se le envió un correo para localizar</t>
  </si>
  <si>
    <t>TAMK761229MYNHNL08</t>
  </si>
  <si>
    <t>64LD03A2-17</t>
  </si>
  <si>
    <t>TAH MONTEJO KEILA DE GARMI</t>
  </si>
  <si>
    <t>TUMD880615MQRZDN05</t>
  </si>
  <si>
    <t>64LD03A2-18</t>
  </si>
  <si>
    <t>TUZ MEDINA DIANA PATRICIA</t>
  </si>
  <si>
    <t>987 138 0622</t>
  </si>
  <si>
    <t>SOLO FALTA TITUACION</t>
  </si>
  <si>
    <t>VIBG781010MQRLJR00</t>
  </si>
  <si>
    <t>64LD03A2-20</t>
  </si>
  <si>
    <t>VILLANUEVA BOJORQUEZ GEORGINA MARGARITA</t>
  </si>
  <si>
    <t>998 241 0550</t>
  </si>
  <si>
    <t>DUZE780819HDFRXD00</t>
  </si>
  <si>
    <t>64MD03A1-01</t>
  </si>
  <si>
    <t>DURAN ZUÑIGA EDUARDO</t>
  </si>
  <si>
    <t>722 566 2011</t>
  </si>
  <si>
    <t>eduardoduranzu@gmail.com</t>
  </si>
  <si>
    <t>MD03A</t>
  </si>
  <si>
    <t>LIQUIDÓ TITULACIÓN</t>
  </si>
  <si>
    <t>SPEI</t>
  </si>
  <si>
    <t>DIKJ950605MYNZXS01</t>
  </si>
  <si>
    <t>64MD03A1-02</t>
  </si>
  <si>
    <t>DZIB KU JESSICA GUADALUPE</t>
  </si>
  <si>
    <t>MERL831106HSPDBN02</t>
  </si>
  <si>
    <t>64MD03A1-03</t>
  </si>
  <si>
    <t>MEDINA RUBIO LEONEL</t>
  </si>
  <si>
    <t xml:space="preserve">pagado todo </t>
  </si>
  <si>
    <t>MOTJ590305HYNXPR02</t>
  </si>
  <si>
    <t>64MD03A1-04</t>
  </si>
  <si>
    <t xml:space="preserve">MOO TEPAL JORGE DARIO </t>
  </si>
  <si>
    <t>983 113 7242</t>
  </si>
  <si>
    <t>dario_mootepal@hotmail.com</t>
  </si>
  <si>
    <t>1ER ABONO TITULACION 7/02/22</t>
  </si>
  <si>
    <t>PUHL771029MYNCRZ07</t>
  </si>
  <si>
    <t>64MD03A1-05</t>
  </si>
  <si>
    <t>998 136 8013</t>
  </si>
  <si>
    <t>legaliz.contigo@outlook.com</t>
  </si>
  <si>
    <t xml:space="preserve">paso a doctorado </t>
  </si>
  <si>
    <t>VAVM830303HYNLVN00</t>
  </si>
  <si>
    <t>64MD03A1-06</t>
  </si>
  <si>
    <t>VALENZUELA VIVAS MANUEL JESUS</t>
  </si>
  <si>
    <t>MD04B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</si>
  <si>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BAJA, EN EL CHAT NO TIENE RECIBO NO. 2 AL 6 Y NO. 10 (confirmado)</t>
    </r>
  </si>
  <si>
    <t>CACS950925HCCNRR09</t>
  </si>
  <si>
    <t>64MD04A-01</t>
  </si>
  <si>
    <t>CAN CRUZ SERGIO DOLORES</t>
  </si>
  <si>
    <t>MD04A</t>
  </si>
  <si>
    <t>. Saldo a favor de 40 pesos</t>
  </si>
  <si>
    <t>CARD630427HCCNJL13</t>
  </si>
  <si>
    <t>64MD04A-02</t>
  </si>
  <si>
    <t>CAN REJON JOSE DOLORES</t>
  </si>
  <si>
    <t>tiene un saldo a favor de 40 pesos</t>
  </si>
  <si>
    <t>CATR660730MCCNRB03</t>
  </si>
  <si>
    <t>64MD04A-03</t>
  </si>
  <si>
    <t>CANUL TORRES REBECA</t>
  </si>
  <si>
    <t>938 383 3552</t>
  </si>
  <si>
    <t>rebeca066@hotmail.com</t>
  </si>
  <si>
    <t>REINSCRIPCIÓN PAGADA,4TO ABONO DE TITULACIÓN</t>
  </si>
  <si>
    <t>CAEV711220MTCSSN07</t>
  </si>
  <si>
    <t>64MD04A-04</t>
  </si>
  <si>
    <t>CASTRO ESPINOSA VIANEY</t>
  </si>
  <si>
    <t>938 110 0924</t>
  </si>
  <si>
    <t>vianeyc2012@hotmail.com</t>
  </si>
  <si>
    <t>REINSCRIPCIÓN PAGADA //5TO. ABONO TITULACION 11/2/22</t>
  </si>
  <si>
    <t>COHE941214MCCLTL09</t>
  </si>
  <si>
    <t>64MD04A-05</t>
  </si>
  <si>
    <t>COLMENARES HUETO MARIA ELENA</t>
  </si>
  <si>
    <t>REINSCRIPCION PAGADA, se le abonó 1 reins a titu</t>
  </si>
  <si>
    <t>DADE840424HCCMZB05</t>
  </si>
  <si>
    <t>64MD04A-06</t>
  </si>
  <si>
    <t>DAMAS DIAZ EBER DEL JESUS</t>
  </si>
  <si>
    <t>FILA940419HCCRPR05</t>
  </si>
  <si>
    <t>64MD04A-07</t>
  </si>
  <si>
    <t>FIERRO LOPEZ JOSE ARMANDO</t>
  </si>
  <si>
    <t>REINSCRIPCIÓN PAGADA</t>
  </si>
  <si>
    <t>Banco</t>
  </si>
  <si>
    <t>DEPOSITO EFECTIVO</t>
  </si>
  <si>
    <t>GODG730725MQRNZL13</t>
  </si>
  <si>
    <t>64MD04A-08</t>
  </si>
  <si>
    <t>GONZALEZ DIAZ GLADYS MINERVA</t>
  </si>
  <si>
    <t>983 124 0469</t>
  </si>
  <si>
    <t>glasglez42@gmail.com</t>
  </si>
  <si>
    <t>abono 640 al modulo 6 27-10-2021</t>
  </si>
  <si>
    <t>GONA670503MCCNTD06</t>
  </si>
  <si>
    <t>64MD04A-09</t>
  </si>
  <si>
    <t>GONZALEZ NOTARIO  ADRIANA DE LA CRUZ</t>
  </si>
  <si>
    <t>GUSE911010MCSZNS07</t>
  </si>
  <si>
    <t>64MD04A-10</t>
  </si>
  <si>
    <t>GUZMAN SANCHEZ ESMERALDA</t>
  </si>
  <si>
    <t>HEGL811010MVZRNZ02</t>
  </si>
  <si>
    <t>64MD04A-11</t>
  </si>
  <si>
    <t>HERNANDEZ GONZALEZ LUZ MARIA</t>
  </si>
  <si>
    <t>HEMM720229MCCRYR01</t>
  </si>
  <si>
    <t>64MD04A-12</t>
  </si>
  <si>
    <t>HERNANDEZ MAY MERCEDALIA</t>
  </si>
  <si>
    <t>64MD04A-13</t>
  </si>
  <si>
    <t>HERNANDEZ REYES ELIZABETH</t>
  </si>
  <si>
    <t>938 129 5858</t>
  </si>
  <si>
    <t>hdezreyes_ely@outlook.com</t>
  </si>
  <si>
    <r>
      <rPr>
        <b/>
        <sz val="11"/>
        <color rgb="FFFFC000"/>
        <rFont val="Calibri"/>
        <family val="2"/>
      </rPr>
      <t>factura</t>
    </r>
    <r>
      <rPr>
        <sz val="11"/>
        <color rgb="FF000000"/>
        <rFont val="Calibri"/>
        <family val="2"/>
      </rPr>
      <t>, Aplicó referido para Mod. 20 17/8/2021,</t>
    </r>
    <r>
      <rPr>
        <sz val="11"/>
        <color rgb="FF00FF00"/>
        <rFont val="Calibri"/>
        <family val="2"/>
      </rPr>
      <t>REINSCRIPCIÓN PAGADA</t>
    </r>
    <r>
      <rPr>
        <sz val="11"/>
        <color rgb="FF000000"/>
        <rFont val="Calibri"/>
        <family val="2"/>
      </rPr>
      <t xml:space="preserve"> // TITULACIÓN PAGADA</t>
    </r>
  </si>
  <si>
    <t>LOGO910903MCCPND16</t>
  </si>
  <si>
    <t>64MD04A-14</t>
  </si>
  <si>
    <t>LOPEZ GONZALEZ ODEMARIS ASTRID</t>
  </si>
  <si>
    <t>938 125 2578</t>
  </si>
  <si>
    <t>odelopez03@gmail.com</t>
  </si>
  <si>
    <t>1 desfase, 1 reins, EN EL CHAT NO TIENE RECIBOS NO. 1 Y 2</t>
  </si>
  <si>
    <t>LORM811011MCCPJL02</t>
  </si>
  <si>
    <t>64MD04A-15</t>
  </si>
  <si>
    <t>LOPEZ REJON MILDRED</t>
  </si>
  <si>
    <t>LUGM780803MCCNZR07</t>
  </si>
  <si>
    <t>64MD04A-16</t>
  </si>
  <si>
    <t>LUNA GUZMAN MERCY OSSANA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</si>
  <si>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</t>
    </r>
  </si>
  <si>
    <t>MOCS940121MCCRNM04</t>
  </si>
  <si>
    <t>64MD04A-17</t>
  </si>
  <si>
    <t>MORA CANTO SAMANTHA ANDREA</t>
  </si>
  <si>
    <t>reins pagada</t>
  </si>
  <si>
    <t>PEJM860625HCCCRL02</t>
  </si>
  <si>
    <t>64MD04A-18</t>
  </si>
  <si>
    <t xml:space="preserve">PECH JUAREZ MILTON ALEJANDRO </t>
  </si>
  <si>
    <t>938 385 3858</t>
  </si>
  <si>
    <t>miltonpech@hotmail.com</t>
  </si>
  <si>
    <t>1 reins</t>
  </si>
  <si>
    <t>PETA660820MCCRJD07</t>
  </si>
  <si>
    <t>64MD04A-19</t>
  </si>
  <si>
    <t>PEREZ TEJERO ADDY ZOILA</t>
  </si>
  <si>
    <t>938 129 3267</t>
  </si>
  <si>
    <t>caballo40_ary@hotmail.com</t>
  </si>
  <si>
    <t>RECG920830MCCYHL08</t>
  </si>
  <si>
    <t>64MD04A-20</t>
  </si>
  <si>
    <t>REYES CHAN GLENDI</t>
  </si>
  <si>
    <t>938 383 3221</t>
  </si>
  <si>
    <t>glendireyes92@gmail.com</t>
  </si>
  <si>
    <t>1 reinscripción</t>
  </si>
  <si>
    <t>ROXD810410MCCDXL07</t>
  </si>
  <si>
    <t>64MD04A-21</t>
  </si>
  <si>
    <t>RODRIGUEZ DOLORES JOSEFINA</t>
  </si>
  <si>
    <t>ROML900705HCCSXS06</t>
  </si>
  <si>
    <t>64MD04A-22</t>
  </si>
  <si>
    <t>ROSADO MUÑOZ LUIS HUMBERTO</t>
  </si>
  <si>
    <t>938 164 1646</t>
  </si>
  <si>
    <t>luishrosado@outlook.com</t>
  </si>
  <si>
    <t>SARR920104MCCNMY01</t>
  </si>
  <si>
    <t>64MD04A-23</t>
  </si>
  <si>
    <t>SANTIAGO RAMIREZ REYNA MARIA</t>
  </si>
  <si>
    <t>938 121 8897</t>
  </si>
  <si>
    <t>reina_492@hotmail.com</t>
  </si>
  <si>
    <t>DEBE 2 reins, EN EL CHAT NO TIENE RECIBOS NO. 1 Y 2 // SE REALIZÓ COBRANZA EL DÍA 18/02/22</t>
  </si>
  <si>
    <t>VAMA931216MVZSRN07</t>
  </si>
  <si>
    <t>64MD04A-24</t>
  </si>
  <si>
    <t>VASQUEZ MARTINEZ ANA KARINA</t>
  </si>
  <si>
    <t>938 107 1093</t>
  </si>
  <si>
    <t>kari93.kv@gmail.com</t>
  </si>
  <si>
    <t>ZAMG761001MCCVRB06</t>
  </si>
  <si>
    <t>64MD04A-25</t>
  </si>
  <si>
    <t xml:space="preserve">ZAVALA MORALES GABRIELA </t>
  </si>
  <si>
    <t>GAMM791005MTCRYL07</t>
  </si>
  <si>
    <t>64MD04B-01</t>
  </si>
  <si>
    <t>GARCIA MAYA MILCA NOEMI</t>
  </si>
  <si>
    <t>981 111 5323</t>
  </si>
  <si>
    <t>milk_marinera@hotmail.com</t>
  </si>
  <si>
    <t>reinsc pendientes, saldo a favor del pago 11/11/2021 de 200</t>
  </si>
  <si>
    <t>MERA710813HMCNBR07</t>
  </si>
  <si>
    <t>64MD04B-02</t>
  </si>
  <si>
    <t xml:space="preserve">MENDOZA RUBIO ARMANDO </t>
  </si>
  <si>
    <t>1 desfase</t>
  </si>
  <si>
    <t>PATO770412HYNLRS03</t>
  </si>
  <si>
    <t>64MD04B-03</t>
  </si>
  <si>
    <t>PALMA TRACONIS OSCAR HUMBERTO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</si>
  <si>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EN CHAT NO TIENE RECIBOS NO. 1 AL 17 Y 20 (confirmado no se le enviaron pero si estan en el diario)</t>
    </r>
  </si>
  <si>
    <t>POMM810818MOCBNR14</t>
  </si>
  <si>
    <t>64MD04B-04</t>
  </si>
  <si>
    <t>POBLANO MANCILLA MARGARITA IVETTE</t>
  </si>
  <si>
    <t>984 154 7400</t>
  </si>
  <si>
    <t>poblano.ivette@gmail.com</t>
  </si>
  <si>
    <t>DIHM660312HDFZRR10</t>
  </si>
  <si>
    <t>64MD02B-04</t>
  </si>
  <si>
    <t>DIAZ HERNANDEZ JOSE MARTIN</t>
  </si>
  <si>
    <t>DEBE TENER 13 PAGOS, curso 7 materias con 100% de beca</t>
  </si>
  <si>
    <t>AAZM750428HDFLRS04</t>
  </si>
  <si>
    <t>64MD04B2-01</t>
  </si>
  <si>
    <t>ALFARO ZERECERO  MOISES</t>
  </si>
  <si>
    <t>MD04B2</t>
  </si>
  <si>
    <t>NILM990705HDFLZG05</t>
  </si>
  <si>
    <t>64MD04B2-02</t>
  </si>
  <si>
    <t xml:space="preserve">NILA LOEZA  MIGUEL ANGEL 
</t>
  </si>
  <si>
    <t>miguel_9907@icloud.com</t>
  </si>
  <si>
    <t>VIMS810207MDFLDN08</t>
  </si>
  <si>
    <t>64MD04B2-03</t>
  </si>
  <si>
    <t xml:space="preserve">VILLARREAL MEDRANO SANDRA PAULINA </t>
  </si>
  <si>
    <t xml:space="preserve">BAJA </t>
  </si>
  <si>
    <t>AUHA960807HQRNDD07</t>
  </si>
  <si>
    <t>64MD03A-01</t>
  </si>
  <si>
    <t>ANGULO HIDALGO ADOLFO RAUL</t>
  </si>
  <si>
    <t>983 158 6545</t>
  </si>
  <si>
    <t>angulo-1996@hotmail.com</t>
  </si>
  <si>
    <t>Facturaba, + 1 REINS, * SITUACIÓN ESPECIAL, NO RESPONDEEEEEE</t>
  </si>
  <si>
    <t>Debe la 3ra Reinscripción</t>
  </si>
  <si>
    <t>CACY751015MSLMHS07</t>
  </si>
  <si>
    <t>64MD03A-03</t>
  </si>
  <si>
    <t>CAMPOS COHUO YASMIN RUBI</t>
  </si>
  <si>
    <t>yass.campos@iuaf.edu.mx</t>
  </si>
  <si>
    <t>CAVE910116MQRBNS01</t>
  </si>
  <si>
    <t>64MD03A-04</t>
  </si>
  <si>
    <t>CABALLERO VANEGAS ESTEFANIA CAROLINA</t>
  </si>
  <si>
    <t>CXCA621213MYNBHD02</t>
  </si>
  <si>
    <t>64MD03A-05</t>
  </si>
  <si>
    <t>CAB Y CHUC ADELINA</t>
  </si>
  <si>
    <t>YA PAGO REINSCRIPCIONES</t>
  </si>
  <si>
    <t>DOSA710403MDFMRR02</t>
  </si>
  <si>
    <t>64MD03A-06</t>
  </si>
  <si>
    <t>DOMINGUEZ SERRET ARACELI</t>
  </si>
  <si>
    <t>442 595 7042</t>
  </si>
  <si>
    <t>lic_doseara@hotmail.com</t>
  </si>
  <si>
    <t>ABONÓ 5500 a TIT</t>
  </si>
  <si>
    <t>EFE BANCO</t>
  </si>
  <si>
    <t>NAHL780618HQRVRS07</t>
  </si>
  <si>
    <t>64MD03A-07</t>
  </si>
  <si>
    <t>NAVA HERNANDEZ LUIS HERNAN</t>
  </si>
  <si>
    <t>998 259 2502</t>
  </si>
  <si>
    <t>navah1806@gmail.com</t>
  </si>
  <si>
    <t>+ 2 reinscripción, NO RESPONDEEE</t>
  </si>
  <si>
    <t>EFECTIVO</t>
  </si>
  <si>
    <t>PELE761206HQRRZD08</t>
  </si>
  <si>
    <t>64MD03A-10</t>
  </si>
  <si>
    <t xml:space="preserve">PEREZ LOEZA EDGARDO NICOLAS </t>
  </si>
  <si>
    <t xml:space="preserve">Exento Reins 3 y 5 </t>
  </si>
  <si>
    <t>PEMJ850926MVZRNC03</t>
  </si>
  <si>
    <t>64MD03A-11</t>
  </si>
  <si>
    <t xml:space="preserve">PEREZ MENDEZ JOCHEBED ABIGAIL </t>
  </si>
  <si>
    <t>ROYE631012HYNSMF19</t>
  </si>
  <si>
    <t>64MD03A-13</t>
  </si>
  <si>
    <t xml:space="preserve">ROSADO YAM EFRAIN MARTIN </t>
  </si>
  <si>
    <t>998 147 1157</t>
  </si>
  <si>
    <t>efrainrosado_abogados@hotmail.com</t>
  </si>
  <si>
    <t>PAGO 2 REINSCRICION</t>
  </si>
  <si>
    <t>VAAC750416MQRNCR03</t>
  </si>
  <si>
    <t>64MD03A-14</t>
  </si>
  <si>
    <t>VANEGAS ACEVES CAROLINA</t>
  </si>
  <si>
    <t>AAMI880618MDFLNL07</t>
  </si>
  <si>
    <t>64MD05A-01</t>
  </si>
  <si>
    <t>ALVARADO MONTAÑO ILSE MONSERRAT</t>
  </si>
  <si>
    <t xml:space="preserve"> 56 2616 3541</t>
  </si>
  <si>
    <t>abogadoselect@outlook.com</t>
  </si>
  <si>
    <t>AIGA970403MQRVNN06</t>
  </si>
  <si>
    <t>64MD05A-02</t>
  </si>
  <si>
    <t>983 190 7545</t>
  </si>
  <si>
    <t>anahiavilesglez@hotmail.com</t>
  </si>
  <si>
    <t>enviar a Sergio Urzua, desfase 1 mes</t>
  </si>
  <si>
    <t>GOMV760827MMCMRN05</t>
  </si>
  <si>
    <t>GOMEZ MARQUEZ VANIA</t>
  </si>
  <si>
    <t xml:space="preserve"> 656 699 6267</t>
  </si>
  <si>
    <t>luisini27@outlook.com</t>
  </si>
  <si>
    <t>LURA870316HQRNMN02</t>
  </si>
  <si>
    <t>64MD05A-04</t>
  </si>
  <si>
    <t>LUNA RAMOS ANGEL GUILLERMO</t>
  </si>
  <si>
    <t xml:space="preserve"> 998 417 8986</t>
  </si>
  <si>
    <t>agluna87@gmail.com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</si>
  <si>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</t>
    </r>
  </si>
  <si>
    <t>NOGL901010HQRVNS00</t>
  </si>
  <si>
    <t>64MD05A-05</t>
  </si>
  <si>
    <t>NOVELO GONZALEZ LUIS CARLOS</t>
  </si>
  <si>
    <t xml:space="preserve"> 983 733 0987</t>
  </si>
  <si>
    <t>luis.novelo.90@gmail.com</t>
  </si>
  <si>
    <t>OOMK861127MSLCNS03</t>
  </si>
  <si>
    <t>64MD05A-06</t>
  </si>
  <si>
    <t>OCHOA MONTELONGO KESSIA YEMINA</t>
  </si>
  <si>
    <t>656 606 8235</t>
  </si>
  <si>
    <t>kessia1526@gmail.com</t>
  </si>
  <si>
    <t>REUW880805HSPYRL03</t>
  </si>
  <si>
    <t>64MD05A-07</t>
  </si>
  <si>
    <t>REYNA URESTI WALDO FRANCISCO</t>
  </si>
  <si>
    <t>744 207 9987</t>
  </si>
  <si>
    <t>MD05A</t>
  </si>
  <si>
    <t>lic.waldo.reyna.uresti@gmail.com</t>
  </si>
  <si>
    <t>UXAA961123HQRCBN04</t>
  </si>
  <si>
    <t>64MD05A-08</t>
  </si>
  <si>
    <t xml:space="preserve"> 998 181 7608</t>
  </si>
  <si>
    <t>eduardooaban@gmail.com</t>
  </si>
  <si>
    <t xml:space="preserve">BAJA TEMPORAL </t>
  </si>
  <si>
    <t>YACM970924MQRMHR01</t>
  </si>
  <si>
    <t>YAM CAHUIL MERCEDES MARIVI</t>
  </si>
  <si>
    <t xml:space="preserve"> 983 140 1675</t>
  </si>
  <si>
    <t>Mer_2491997@hotmail.com</t>
  </si>
  <si>
    <t>Desfase de 1 mes</t>
  </si>
  <si>
    <t>BANB820604HGRHJN03</t>
  </si>
  <si>
    <t>64DD02C-02</t>
  </si>
  <si>
    <t>BAHENA NAJERA BENJAMIN</t>
  </si>
  <si>
    <t>998 201 8742</t>
  </si>
  <si>
    <t>bahena.benjamin.dd2cb@iuaf.edu.mx</t>
  </si>
  <si>
    <t>DD02C</t>
  </si>
  <si>
    <t>ya pago reinscripción, pagará 1 materia extra - ya la pago</t>
  </si>
  <si>
    <t>GIAL711221MDFLCZ09</t>
  </si>
  <si>
    <t>64DD02C-04</t>
  </si>
  <si>
    <t>GIL ACOSTA LUZ ELVA</t>
  </si>
  <si>
    <t>tiene 2 abonos de 6,500</t>
  </si>
  <si>
    <t>18/6/2021</t>
  </si>
  <si>
    <t>ROCK680816MTCDNR00</t>
  </si>
  <si>
    <t>64DD02C-05</t>
  </si>
  <si>
    <t xml:space="preserve">RODRIGUEZ CONTRERAS KRINAGEMMA </t>
  </si>
  <si>
    <t>998 120 6330</t>
  </si>
  <si>
    <t>krinagemma@hotmail.com</t>
  </si>
  <si>
    <t>SABM860810HCCNZN04</t>
  </si>
  <si>
    <t>64DD02C-06</t>
  </si>
  <si>
    <t>SANCHEZ BAEZA MANUEL ATOCHA</t>
  </si>
  <si>
    <t>983 108 4724</t>
  </si>
  <si>
    <t>manuel_ordaz2000@hotmail.com</t>
  </si>
  <si>
    <t xml:space="preserve">saldo pendiente reinscripcion 1307 CONVENIO </t>
  </si>
  <si>
    <t>HEMY580611MDFRRL08</t>
  </si>
  <si>
    <t>64DD01A-05</t>
  </si>
  <si>
    <t>HERNANDEZ MARIN YOLANDA ELIZABETH</t>
  </si>
  <si>
    <t>solo 4 mil para titulación y liquida</t>
  </si>
  <si>
    <t>A FEBRERO</t>
  </si>
  <si>
    <t>A MARZO</t>
  </si>
  <si>
    <t>AACA760901HDFNRL07</t>
  </si>
  <si>
    <t>64DD03A1-1</t>
  </si>
  <si>
    <t xml:space="preserve">ANDRADE DEL CORRO ALEJANDRO </t>
  </si>
  <si>
    <t>DD03A2</t>
  </si>
  <si>
    <t>control rectoría</t>
  </si>
  <si>
    <t xml:space="preserve">BAGO770807HSRLRM01 </t>
  </si>
  <si>
    <t>64DD03A-03</t>
  </si>
  <si>
    <t xml:space="preserve">BLANCO GARAVITO OMAR ALEJANDRO </t>
  </si>
  <si>
    <t>662 847 0038</t>
  </si>
  <si>
    <t>oablanco@hotmail.com</t>
  </si>
  <si>
    <t>DD03A</t>
  </si>
  <si>
    <t>EQUIVALENCIA PAGADA,// TITULO PAGADO 12/02/22</t>
  </si>
  <si>
    <t>CEMH750925HDFRRC07</t>
  </si>
  <si>
    <t>64DD03A1-3</t>
  </si>
  <si>
    <t>CERVANTES MARTINEZ HECTOR MANUEL</t>
  </si>
  <si>
    <t>eqUIVALENCIA PAGADA,</t>
  </si>
  <si>
    <t>CILM700124MDFFPR07</t>
  </si>
  <si>
    <t>64DD03A1-4</t>
  </si>
  <si>
    <t>CIFUENTES LOPEZ MARISELA DOLORES</t>
  </si>
  <si>
    <t xml:space="preserve">CASO ESPECIAL </t>
  </si>
  <si>
    <t>DIVF640804HDFZLL09</t>
  </si>
  <si>
    <t>64DD03A1-5</t>
  </si>
  <si>
    <t>DIAZ VILLALOBOS FELIX</t>
  </si>
  <si>
    <t>ABRIL 21</t>
  </si>
  <si>
    <t>GAGH791018HCLRRG06</t>
  </si>
  <si>
    <t>64DD03A1-6</t>
  </si>
  <si>
    <t>GARCIA GARCIA HUGO</t>
  </si>
  <si>
    <t xml:space="preserve">pagó titulación </t>
  </si>
  <si>
    <t>PEPA820510MQRCCD05</t>
  </si>
  <si>
    <t>64DD03A1-7</t>
  </si>
  <si>
    <t>PECH PECH ADDY PAULINA</t>
  </si>
  <si>
    <t>TÍTULO, REINSCRIPCIÓN Y COLEGIATURAS PAGADAS</t>
  </si>
  <si>
    <t>PIRS811208MTCRDN03</t>
  </si>
  <si>
    <t>64DD03A1-8</t>
  </si>
  <si>
    <t>PRIANI RODRIGUEZ SANDRA LETICIA</t>
  </si>
  <si>
    <r>
      <rPr>
        <sz val="11"/>
        <color rgb="FF000000"/>
        <rFont val="Calibri"/>
        <family val="2"/>
      </rPr>
      <t xml:space="preserve">REINS PAGADA , </t>
    </r>
    <r>
      <rPr>
        <sz val="11"/>
        <color rgb="FF00FF00"/>
        <rFont val="Calibri"/>
        <family val="2"/>
      </rPr>
      <t>ya puede comenzar a pagar titu</t>
    </r>
  </si>
  <si>
    <t>Spei</t>
  </si>
  <si>
    <t>RAES670926MCCMSG03</t>
  </si>
  <si>
    <t>64DD03A1-9</t>
  </si>
  <si>
    <t>RAMOS ESPOSITOS MARIA SAGRARIO DE JESUS</t>
  </si>
  <si>
    <r>
      <rPr>
        <sz val="11"/>
        <color rgb="FF000000"/>
        <rFont val="Calibri"/>
        <family val="2"/>
      </rPr>
      <t xml:space="preserve">REINSCRIPCIÓN PAGADA, </t>
    </r>
    <r>
      <rPr>
        <sz val="11"/>
        <color rgb="FF00FF00"/>
        <rFont val="Calibri"/>
        <family val="2"/>
      </rPr>
      <t>ya puede comenzar a pagar titu</t>
    </r>
  </si>
  <si>
    <t>64DD03A1-10</t>
  </si>
  <si>
    <t>REYES MAXIMILIANO</t>
  </si>
  <si>
    <t>Solo paga titulación, BECADO</t>
  </si>
  <si>
    <t>ROHM780911HCCDRG02</t>
  </si>
  <si>
    <t>64DD03A1-11</t>
  </si>
  <si>
    <t>RODRIGUEZ HEREDIA MIGUEL ANTONIO</t>
  </si>
  <si>
    <t>938 386 0722</t>
  </si>
  <si>
    <t>heredias20@hotmail.com</t>
  </si>
  <si>
    <t>SAOB811112MVZNRN05</t>
  </si>
  <si>
    <t>64DD03A1-12</t>
  </si>
  <si>
    <t>SAENZ ORTEGA BIANCA EUGENIA</t>
  </si>
  <si>
    <t>TEPH890120HCCJXG00</t>
  </si>
  <si>
    <t>EN ESPERA</t>
  </si>
  <si>
    <t>TEJERO PIÑA HUGO ARTURO</t>
  </si>
  <si>
    <t>938 103 7227</t>
  </si>
  <si>
    <t>tejerop_hugo@hotmail.com</t>
  </si>
  <si>
    <t>AUGJ730206HCCZTR03</t>
  </si>
  <si>
    <t>64DD03A-01</t>
  </si>
  <si>
    <t>DD03A1</t>
  </si>
  <si>
    <t>ReInscripción pagada, saldo a favor ya abonado</t>
  </si>
  <si>
    <t>Spei y S. a favor</t>
  </si>
  <si>
    <t>BOPJ760722HCCLRN07</t>
  </si>
  <si>
    <t>64DD03A-02</t>
  </si>
  <si>
    <t>BOLON PEREZ JUAN ALBERTO</t>
  </si>
  <si>
    <t xml:space="preserve"> , ya puede comenzar a pagar titu</t>
  </si>
  <si>
    <t>CIZE680827HCCCVR09</t>
  </si>
  <si>
    <t>64DD03A-04</t>
  </si>
  <si>
    <t>CICLER ZAVALA ERIC UVENCE MARTIN</t>
  </si>
  <si>
    <t>938 400 9201</t>
  </si>
  <si>
    <t>cicler19@gmail.com</t>
  </si>
  <si>
    <t>PAGÓ $1,400 PARA CERTIFICACIÓN DE DOCUMENTOS</t>
  </si>
  <si>
    <t>CUMM720408HCCRNR07</t>
  </si>
  <si>
    <t>64DD03A-06</t>
  </si>
  <si>
    <t>CRUZ MENDEZ JOSE MARIA</t>
  </si>
  <si>
    <t xml:space="preserve">ReInscripción pagada </t>
  </si>
  <si>
    <t>DIVM760820MTCZGR08</t>
  </si>
  <si>
    <t>64DD03A-07</t>
  </si>
  <si>
    <t>DIAZ VEGA MARLY ELIZABETH</t>
  </si>
  <si>
    <t>938 109 0884</t>
  </si>
  <si>
    <t>marly.diaz@cgasi.comm.mx</t>
  </si>
  <si>
    <t>+ 1 reinscripción EN CHAT NO TIENE LOS RECIBOS NO. 1 AL 4, 8 AL 15 Y 21 // PAGO 5500 CONST. DE TERMINO</t>
  </si>
  <si>
    <t>DEPÓSITO ENEFECTIVO</t>
  </si>
  <si>
    <t>DURS850922MCCRMG04</t>
  </si>
  <si>
    <t>64DD03A-08</t>
  </si>
  <si>
    <t>DURAN RAMOS SAGRARIO ALEJANDRA</t>
  </si>
  <si>
    <t xml:space="preserve"> + 1 reinscipcion. REINSCRIPCION PAGADA</t>
  </si>
  <si>
    <t>GOHD790705HHGNRN06</t>
  </si>
  <si>
    <t>64DD03A-13</t>
  </si>
  <si>
    <t>JUVI851024HDFRRR01</t>
  </si>
  <si>
    <t>64DD03A-14</t>
  </si>
  <si>
    <t xml:space="preserve">JUAREZ VERA IRVING RAYMUNDO </t>
  </si>
  <si>
    <r>
      <rPr>
        <sz val="11"/>
        <color rgb="FF000000"/>
        <rFont val="Calibri"/>
        <family val="2"/>
      </rPr>
      <t xml:space="preserve">Al día Octubre , </t>
    </r>
    <r>
      <rPr>
        <sz val="11"/>
        <color rgb="FF00FF00"/>
        <rFont val="Calibri"/>
        <family val="2"/>
      </rPr>
      <t>ya puede comenzar a pagar titu</t>
    </r>
  </si>
  <si>
    <t>KIRR871015HCCDMB08</t>
  </si>
  <si>
    <t>64DD03A-15</t>
  </si>
  <si>
    <t>KIDNIE RAMOS ROBERTO DE JESUS</t>
  </si>
  <si>
    <t>938 129 2751</t>
  </si>
  <si>
    <t>robertokidnieramos@hotmail.com</t>
  </si>
  <si>
    <t>Comienza a Pagar TITU</t>
  </si>
  <si>
    <t>LACM880925MCCGRR02</t>
  </si>
  <si>
    <t>64DD03A-16</t>
  </si>
  <si>
    <t>LAGUNA CRUZ MARCELINA</t>
  </si>
  <si>
    <t>LUCD820913HCCNHV03</t>
  </si>
  <si>
    <t>64DD03A-17</t>
  </si>
  <si>
    <t>LUNA CHI DAVID GIBRAN</t>
  </si>
  <si>
    <t>LIQUIDO MODULOS Y REINSCRIPCIÓN, NO ENCONTRE EN CONTROL RECTORÍA</t>
  </si>
  <si>
    <t>NASA710608HDFVNR00</t>
  </si>
  <si>
    <t>64DD03A-18</t>
  </si>
  <si>
    <t xml:space="preserve">NAVARRETE SANCHEZ JOSE ARTEMIO </t>
  </si>
  <si>
    <t>Titulación pagada</t>
  </si>
  <si>
    <t>MOZM691110HCCRVN00</t>
  </si>
  <si>
    <t>64DD03A-19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</si>
  <si>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</t>
    </r>
    <r>
      <rPr>
        <sz val="11"/>
        <color rgb="FFFF0000"/>
        <rFont val="Calibri"/>
        <family val="2"/>
      </rPr>
      <t>+ 1 REINS</t>
    </r>
  </si>
  <si>
    <t>MUNM750703HCCGVG04</t>
  </si>
  <si>
    <t>64DD03A-20</t>
  </si>
  <si>
    <t>MUGARTEGUI NEVERO MIGUEL ANGEL</t>
  </si>
  <si>
    <t>938 124 3322</t>
  </si>
  <si>
    <t>miguel.mugartegui@cgasi.com.mx</t>
  </si>
  <si>
    <t>+ 1 reinscripción, EN CHAT NO TIENE LOS RECIBOS NO. 1 AL 5, DEL 8 AL 15 Y EL 21 Y 22 // PAGO 5500 CONST. TERMINO</t>
  </si>
  <si>
    <t>DEPÓSITO EN EFECTIVO</t>
  </si>
  <si>
    <t>PALO870411HOCLPM07</t>
  </si>
  <si>
    <t>64DD03A-21</t>
  </si>
  <si>
    <t xml:space="preserve">24 meses, timbrado </t>
  </si>
  <si>
    <t>PECH JIMENEZ SERGIO ALFONSO</t>
  </si>
  <si>
    <t>PEHJ910714HCCRRS04</t>
  </si>
  <si>
    <t>64DD03A-22</t>
  </si>
  <si>
    <t>938 389 1755</t>
  </si>
  <si>
    <t>dominguez.zaacaa@gmail.com</t>
  </si>
  <si>
    <t>PEJS910415MCCRVB04</t>
  </si>
  <si>
    <t>64DD03A-23</t>
  </si>
  <si>
    <t>PEREZ JAVIER SABRINA DEL CARMEN</t>
  </si>
  <si>
    <t>938 159 2675</t>
  </si>
  <si>
    <t>sabrinaperezjavier@hotmail.com</t>
  </si>
  <si>
    <t xml:space="preserve"> 1 + reins, prorroga para octubre por problemas de salud </t>
  </si>
  <si>
    <t>PEZL750420HCCTVP08</t>
  </si>
  <si>
    <t>64DD03A-24</t>
  </si>
  <si>
    <t>PETRES ZAVALA LEOPOLDO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</si>
  <si>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 ya puede pagar titulacion</t>
    </r>
  </si>
  <si>
    <t>AAED800708HQRRSN02</t>
  </si>
  <si>
    <t>64DD02B-01</t>
  </si>
  <si>
    <t>ARAGON ESQUIVEL DIONICIO RICARDO</t>
  </si>
  <si>
    <t>DD02B</t>
  </si>
  <si>
    <t>AORK830202MQRRVR01</t>
  </si>
  <si>
    <t>64DD02B-02</t>
  </si>
  <si>
    <t>ARJONA RIVERA KARINA FRINE</t>
  </si>
  <si>
    <t>TITULACION PAGADA</t>
  </si>
  <si>
    <t>30/11/20</t>
  </si>
  <si>
    <t>BANCO EFE</t>
  </si>
  <si>
    <t>30/12/20</t>
  </si>
  <si>
    <t>AIDD831202MQRVMY02</t>
  </si>
  <si>
    <t>64DD02B-04</t>
  </si>
  <si>
    <t>AVILES DEMENEGHI DEYLIANA</t>
  </si>
  <si>
    <t xml:space="preserve"> REINSCRIPCION PAGADA 25-10-2021</t>
  </si>
  <si>
    <t>BAKJ750816HQRLMR02</t>
  </si>
  <si>
    <t>64DD02B-05</t>
  </si>
  <si>
    <t>BALLOTE KAMBRONY JORGE HIRAN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</si>
  <si>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</t>
    </r>
  </si>
  <si>
    <t>marzo</t>
  </si>
  <si>
    <t>BICY730222MYNRHR01</t>
  </si>
  <si>
    <t>64DD02B-06</t>
  </si>
  <si>
    <t xml:space="preserve">BRICEÑO CHABLE YARA FARIDE
</t>
  </si>
  <si>
    <t>983 111 1387</t>
  </si>
  <si>
    <t>yarafaride@hotmail.com</t>
  </si>
  <si>
    <t>GUGP661012HCHDNB05</t>
  </si>
  <si>
    <t>64DD02B-07</t>
  </si>
  <si>
    <t>GUADARRAMA GONZALEZ PABLO FABIAN</t>
  </si>
  <si>
    <t>exento solo falta titulación</t>
  </si>
  <si>
    <t>NOIG890815HQRVBB01</t>
  </si>
  <si>
    <t>64DD02B-08</t>
  </si>
  <si>
    <t xml:space="preserve">NOVEROLA IBAÑEZ GABRIEL ERNESTO </t>
  </si>
  <si>
    <r>
      <rPr>
        <sz val="11"/>
        <color rgb="FFFFC000"/>
        <rFont val="Calibri"/>
        <family val="2"/>
      </rPr>
      <t>Factura</t>
    </r>
    <r>
      <rPr>
        <sz val="11"/>
        <color theme="1"/>
        <rFont val="Calibri"/>
        <family val="2"/>
      </rPr>
      <t>- 2 abonos de 6,500</t>
    </r>
  </si>
  <si>
    <t>OAMM800904HQRRRN07</t>
  </si>
  <si>
    <t>64DD02B-09</t>
  </si>
  <si>
    <t>ORDAZ MARTINEZ MANUEL DE ATOCHA</t>
  </si>
  <si>
    <t>RAAC730314MCCYLN00</t>
  </si>
  <si>
    <t>64DD02B-11</t>
  </si>
  <si>
    <t>RAYGOZA ALCOCER MARIA CANDELARIA</t>
  </si>
  <si>
    <t>TICC821117HDFNSR06</t>
  </si>
  <si>
    <t>64DD02B-13</t>
  </si>
  <si>
    <t>TINOCO COSIO CARLOS ANGEL</t>
  </si>
  <si>
    <t>983 185 6395</t>
  </si>
  <si>
    <t>catinoco@inea.gob.mx</t>
  </si>
  <si>
    <t>Abono 6,500 títulación ya tiene recibo x3</t>
  </si>
  <si>
    <t>16/6/2021</t>
  </si>
  <si>
    <t>AATO770506HMCLRC02</t>
  </si>
  <si>
    <t>64DD03B-1</t>
  </si>
  <si>
    <t>ALARCON TERRON OCTAVIO</t>
  </si>
  <si>
    <t xml:space="preserve"> 722 350 1995</t>
  </si>
  <si>
    <t>ocalte@hotmail.com</t>
  </si>
  <si>
    <t>DD03B</t>
  </si>
  <si>
    <t>BALR750424HQRSNN04</t>
  </si>
  <si>
    <t>64DD03B-2</t>
  </si>
  <si>
    <t>BASTARRACHEA DE LEON RANDY SALVADOR</t>
  </si>
  <si>
    <t>983 700 5400</t>
  </si>
  <si>
    <t>bastarrachea.randy.dd2b@iuaf.edu.mx</t>
  </si>
  <si>
    <t>Reinscripción pagada</t>
  </si>
  <si>
    <t>64DD03B-3</t>
  </si>
  <si>
    <t xml:space="preserve">Exenta </t>
  </si>
  <si>
    <t>64DD03B-4</t>
  </si>
  <si>
    <t>CONTRERAS GUZMAN ORALIA</t>
  </si>
  <si>
    <t>722 510 1294</t>
  </si>
  <si>
    <t>oconguz@hotmail.com</t>
  </si>
  <si>
    <t>beca maestra</t>
  </si>
  <si>
    <t>COSE730820HDFRND02</t>
  </si>
  <si>
    <t>64DD03B-5</t>
  </si>
  <si>
    <t>CORTES SANTOS JOSE EDUARDO</t>
  </si>
  <si>
    <t xml:space="preserve"> 722 172 7016</t>
  </si>
  <si>
    <t>cursosjecs@gmail.com o cortessantos@hotmail.com</t>
  </si>
  <si>
    <t>GOZL800926HOCNRS04</t>
  </si>
  <si>
    <t>GONZALEZ ZARATE LUIS HERIBERTO</t>
  </si>
  <si>
    <t>951 149 3263</t>
  </si>
  <si>
    <t>luisherigz01@hotmail.com</t>
  </si>
  <si>
    <t>GAGL850510HCHRNS08</t>
  </si>
  <si>
    <t>64DD03B-7</t>
  </si>
  <si>
    <t>GRAJEDA GONZALEZ LUIS CARLOS</t>
  </si>
  <si>
    <t>625 125 0053</t>
  </si>
  <si>
    <t>licluisgrajeda@hotmail.com</t>
  </si>
  <si>
    <t>HUMJ760710HQRSRN08</t>
  </si>
  <si>
    <t>HUESCA MARZUCA JUAN CARLOS</t>
  </si>
  <si>
    <t>983 102 5533</t>
  </si>
  <si>
    <t>huesca25@hotmail.com</t>
  </si>
  <si>
    <t>983 106 3814</t>
  </si>
  <si>
    <t>CONVENIO DE PAGOS -Completo, BAJA TEMPORAL NOV 21</t>
  </si>
  <si>
    <t>PEAA890922HDFRLR03</t>
  </si>
  <si>
    <t>64DD03B-10</t>
  </si>
  <si>
    <t>PERALTA ALVAREZ ARTURO</t>
  </si>
  <si>
    <t>998 225 5177</t>
  </si>
  <si>
    <t>RAAM941103HVZMRG02</t>
  </si>
  <si>
    <t>64DD03B-11</t>
  </si>
  <si>
    <t>RAMIREZ ARAGON MIGUEL ANGEL</t>
  </si>
  <si>
    <t>228 776 3262</t>
  </si>
  <si>
    <t xml:space="preserve"> raam.2008@hotmail.com</t>
  </si>
  <si>
    <t>SAMM870221MSLNRN01</t>
  </si>
  <si>
    <t>64DD03B-12</t>
  </si>
  <si>
    <t>SANDOVAL MARTINEZ MONICA JAZMIN</t>
  </si>
  <si>
    <t>322 109 6877</t>
  </si>
  <si>
    <t>Lic.mjsandoval@hotmail.com</t>
  </si>
  <si>
    <t>TICC871222MQRNSL00</t>
  </si>
  <si>
    <t>64DD03B-13</t>
  </si>
  <si>
    <t>TINOCO COSIO CLAUDIA GUADALUPE</t>
  </si>
  <si>
    <t>983 104 7966</t>
  </si>
  <si>
    <t>64DD03B-14</t>
  </si>
  <si>
    <t>VEGA MARTINEZ CARLOS</t>
  </si>
  <si>
    <t>984 106 3448</t>
  </si>
  <si>
    <t>vegamtzc505@hotmail.com</t>
  </si>
  <si>
    <t>VITA851202MQRLNR05</t>
  </si>
  <si>
    <t>64DD03B-15</t>
  </si>
  <si>
    <t>VILLANUEVA TUN ARACELI GUADALUPE</t>
  </si>
  <si>
    <t xml:space="preserve"> 987 119 1661</t>
  </si>
  <si>
    <t>villanueva_ara85@hotmail.com</t>
  </si>
  <si>
    <t>AAAD690316MQRLMN02</t>
  </si>
  <si>
    <t>64MD03B-01</t>
  </si>
  <si>
    <t>ALAMILLA AMOROS DIANA ALCIRA</t>
  </si>
  <si>
    <t>998 401 3763</t>
  </si>
  <si>
    <t>diana_alamilla@hotmail.com</t>
  </si>
  <si>
    <t>MD03B</t>
  </si>
  <si>
    <t>+ 1 reinscripción, saldo a favor $60</t>
  </si>
  <si>
    <t>CUBB831102MVZRRL03</t>
  </si>
  <si>
    <t>64MD03B-02</t>
  </si>
  <si>
    <t>CRUZ BARREIRO BLANCA ESTHER</t>
  </si>
  <si>
    <t>Cole: Todas pagas, Reins PAGADAS</t>
  </si>
  <si>
    <t>FUES740730MDFNSS02</t>
  </si>
  <si>
    <t>64MD03B-03</t>
  </si>
  <si>
    <t>FUENTES ESCAMILLA SUSANA GUADALUPE</t>
  </si>
  <si>
    <t>FACTURA</t>
  </si>
  <si>
    <t>24/3/21</t>
  </si>
  <si>
    <t>29/3/21</t>
  </si>
  <si>
    <t>HUGY840518MDFRZH03</t>
  </si>
  <si>
    <t>64MD03B-04</t>
  </si>
  <si>
    <t>HUERTA GUZMAN YAHAIRA YAITZIRI</t>
  </si>
  <si>
    <t>832 504 6678</t>
  </si>
  <si>
    <t>consultoriajuridica.yahair@gmail.com</t>
  </si>
  <si>
    <t>FACTURA,  REINS 3 $2000 + REINS 2 1,134</t>
  </si>
  <si>
    <t>MAHJ821112HYNNRR08</t>
  </si>
  <si>
    <t>64MD03B-05</t>
  </si>
  <si>
    <t>MANCILLA HERNANDEZ JORGE ALEJANDRO</t>
  </si>
  <si>
    <t>TITULACIÓN PAGADA, cole y reins pagadas</t>
  </si>
  <si>
    <t>20/5/21</t>
  </si>
  <si>
    <t>OIGG741009HCSLRL01</t>
  </si>
  <si>
    <t>64MD03B-06</t>
  </si>
  <si>
    <t>OLIVA GARRIDO GUILLERMO MANUEL</t>
  </si>
  <si>
    <t>OULY780523MVZZYL09</t>
  </si>
  <si>
    <t>64MD03B-07</t>
  </si>
  <si>
    <t>OZUNA LEYVA YULMA</t>
  </si>
  <si>
    <t>998 155 8035</t>
  </si>
  <si>
    <t>amadaley1107@hotmail.com</t>
  </si>
  <si>
    <t>reinscripción pagada</t>
  </si>
  <si>
    <t>UANG870621MQRCHL02</t>
  </si>
  <si>
    <t>64MD03B-08</t>
  </si>
  <si>
    <t>UCAN NOH GLADYS NOEMI</t>
  </si>
  <si>
    <t>998 810 3336</t>
  </si>
  <si>
    <t>Ucan.Gladys.md3acun@iuaf.edu.mx</t>
  </si>
  <si>
    <t>Abonó 6000 p/ titulación, EN CHAT NO TIENE EL RECIBO NO. 1 AL 7 Y EL 15</t>
  </si>
  <si>
    <t>AALN760217MOCLPT06</t>
  </si>
  <si>
    <t>64DD03C-01</t>
  </si>
  <si>
    <t>ALCALA LOPEZ NATIVIDAD</t>
  </si>
  <si>
    <t xml:space="preserve"> 998 173 2419</t>
  </si>
  <si>
    <t>alcanaty@hotmail.com</t>
  </si>
  <si>
    <t>DD03C</t>
  </si>
  <si>
    <t>64DD03C-02</t>
  </si>
  <si>
    <t>ARGUMEDO GUERRA BLANCA DANNALY</t>
  </si>
  <si>
    <t xml:space="preserve"> 722 455 8617</t>
  </si>
  <si>
    <t>dannaly05@hotmail.com</t>
  </si>
  <si>
    <t>BOCA680311HDFLRR07</t>
  </si>
  <si>
    <t>64DD03C-03</t>
  </si>
  <si>
    <t>BOLIO CERDAN ARTURO</t>
  </si>
  <si>
    <t xml:space="preserve"> 722 204 0208</t>
  </si>
  <si>
    <t>abolioc@hotmail.com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</si>
  <si>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+</t>
    </r>
  </si>
  <si>
    <t>BALL690923MYNLZN07</t>
  </si>
  <si>
    <t>64DD03C-04</t>
  </si>
  <si>
    <t>BLANCO LIZAMA LANDY BEATRIZ</t>
  </si>
  <si>
    <t xml:space="preserve"> 983 107 9504</t>
  </si>
  <si>
    <t xml:space="preserve">lbkancolizama@hotmail.com </t>
  </si>
  <si>
    <t>64DD03C-05</t>
  </si>
  <si>
    <t xml:space="preserve"> lic_doseara@hotmail.com</t>
  </si>
  <si>
    <t>64DD03C-06</t>
  </si>
  <si>
    <t xml:space="preserve"> 722 566 2011</t>
  </si>
  <si>
    <t>eduardoduranzu@gmail.com.mx</t>
  </si>
  <si>
    <t>GOLM800129HQRNPG07</t>
  </si>
  <si>
    <t>64DD03C-07</t>
  </si>
  <si>
    <t>GONZALEZ LOPEZ MIGUEL JESUS</t>
  </si>
  <si>
    <t>983 753 9674</t>
  </si>
  <si>
    <t>miguelxtequila@hotmail.com</t>
  </si>
  <si>
    <t>EN EL CHAT NO TIENE EL RECIBO NO. 1, TIENE 150 A FAVOR</t>
  </si>
  <si>
    <t>64DD03C-08</t>
  </si>
  <si>
    <t>PUC HERNANDEZ LEZLIE EUNICE</t>
  </si>
  <si>
    <t xml:space="preserve"> 998 136 8013</t>
  </si>
  <si>
    <t>RONJ661005MYNSVN08</t>
  </si>
  <si>
    <t>64DD03C-09</t>
  </si>
  <si>
    <t>ROSADO NOVELO JEANETTE DE LOS ANGELES</t>
  </si>
  <si>
    <t xml:space="preserve"> 999 968 2568</t>
  </si>
  <si>
    <t>rosadojeanette@gmail.com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</si>
  <si>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1 REFERIDO (aún no aplcado)</t>
    </r>
  </si>
  <si>
    <t>64DD03C-10</t>
  </si>
  <si>
    <t>ROSADO YAM EFRAIN MARTIN</t>
  </si>
  <si>
    <t xml:space="preserve"> 998 147 1157</t>
  </si>
  <si>
    <t>EX ALUMN PAGA 1OOO DE INSCR Y AL SIIGUIENTE MES COLEGIA 1</t>
  </si>
  <si>
    <t>TOCJ661023HBCRLN09</t>
  </si>
  <si>
    <t>64DD03C-11</t>
  </si>
  <si>
    <t>686 197 5465</t>
  </si>
  <si>
    <t>torrezcalatayud@hotmail.com</t>
  </si>
  <si>
    <t>AURL670118HQTGDB02</t>
  </si>
  <si>
    <t>64LD03A2-02</t>
  </si>
  <si>
    <t>AGUILLON RODRIGUEZ LEOBARDO SANTIAGO</t>
  </si>
  <si>
    <t>leopardos1@yahoo.es</t>
  </si>
  <si>
    <t>LD03A3</t>
  </si>
  <si>
    <t>BACD601213HYNRBC01</t>
  </si>
  <si>
    <t>64LD03A2-04</t>
  </si>
  <si>
    <t>BRAGA COB DECIDERIO</t>
  </si>
  <si>
    <t>999 189 2305</t>
  </si>
  <si>
    <t>dbraga2010@yahoo.com</t>
  </si>
  <si>
    <t>1 desfase, EN CHAT NO TIENE LOS RECIBOS NO. 1 Y 6</t>
  </si>
  <si>
    <t>DOUD841229HCCMCR07</t>
  </si>
  <si>
    <t>64LD03A3-03</t>
  </si>
  <si>
    <t>DOMINGUEZ UC DARWIN DAVID</t>
  </si>
  <si>
    <t>938 212 0901</t>
  </si>
  <si>
    <t>darwin.dominguez@iuaf.edu.mx</t>
  </si>
  <si>
    <t>PASO A MAESTRÍA//EQUIVALENIA PAGADA EL 19/01/21</t>
  </si>
  <si>
    <t>EANF680402HMCSTR04</t>
  </si>
  <si>
    <t>64LD03A3-04</t>
  </si>
  <si>
    <t>ESTRADA NIETO FRANCISCO</t>
  </si>
  <si>
    <t>REVISAR CHAT, NO TOMO CLASE, 1 DESFASE, CHECARRRRRR!!!!!</t>
  </si>
  <si>
    <t>JUAD810907MNLRLN03</t>
  </si>
  <si>
    <t>64LD03A3-07</t>
  </si>
  <si>
    <t>JUAREZ ALVARADO DIANA JANETH</t>
  </si>
  <si>
    <t>dianajanethja@yahoo.com.mx</t>
  </si>
  <si>
    <t>REVISAR MACRO DE CALIFICACIONES</t>
  </si>
  <si>
    <t>64DD04A-04</t>
  </si>
  <si>
    <t>832 504-6678</t>
  </si>
  <si>
    <t>AOZY820121MVZRXZ06</t>
  </si>
  <si>
    <t>ARCOS ZUÑIGA YAZMIN</t>
  </si>
  <si>
    <t>AUMM790127MDFGCN08</t>
  </si>
  <si>
    <t>AGUILAR MACEDA MINERVA</t>
  </si>
  <si>
    <t>LD03C</t>
  </si>
  <si>
    <t>CAMR770530HQRMNM07</t>
  </si>
  <si>
    <t>CAAMAL MENDOZA ROMAN ABRAHAM</t>
  </si>
  <si>
    <t>CETINA RUIZ NAYELY GUADALUPE</t>
  </si>
  <si>
    <t>CAGM010321MVZHNRA6</t>
  </si>
  <si>
    <t>64LD03C-03</t>
  </si>
  <si>
    <t>CHAIN GONZALEZ MARIA</t>
  </si>
  <si>
    <t>998 224 4236</t>
  </si>
  <si>
    <t>LADJ990603HQRRLR02</t>
  </si>
  <si>
    <t>64LD03C-04</t>
  </si>
  <si>
    <t>LARA DELGADO JERRY VENTURA</t>
  </si>
  <si>
    <t>998 426 1102</t>
  </si>
  <si>
    <t>djerrylara22@gmail.com</t>
  </si>
  <si>
    <t>YA PAGO REINS x adelantado 3ER CUATRI</t>
  </si>
  <si>
    <t>LISA921027HSPRLR02</t>
  </si>
  <si>
    <t>64LD03C-08</t>
  </si>
  <si>
    <t>LIRA SOLIS ARMANDO</t>
  </si>
  <si>
    <t>481 103 0661</t>
  </si>
  <si>
    <t>armando_10-92@hotmail.com</t>
  </si>
  <si>
    <t>LOAK960213HOCPLV01</t>
  </si>
  <si>
    <t>64LD03C-09</t>
  </si>
  <si>
    <t>LOPEZ ALCALA KEVIN</t>
  </si>
  <si>
    <t>kevin.alcala@iuaf.edu.mx</t>
  </si>
  <si>
    <t>MAMT610307HDFRRM04</t>
  </si>
  <si>
    <t>MARIN MARTINEZ TOMAS</t>
  </si>
  <si>
    <t>PABC921206HYNLNR06</t>
  </si>
  <si>
    <t>PALOMO BONILLA CARLOS EDUARDO</t>
  </si>
  <si>
    <t>TERI990829MDFHYT00</t>
  </si>
  <si>
    <t>64LD03C-13</t>
  </si>
  <si>
    <t>TEHUTLE RAYA ITZHEL</t>
  </si>
  <si>
    <t>998 463 0149</t>
  </si>
  <si>
    <t>itzhel.tehue@iuaf.edu.mx</t>
  </si>
  <si>
    <t>ZEIV030316HQRLBRA4</t>
  </si>
  <si>
    <t>64LD03C-15</t>
  </si>
  <si>
    <t>ZELAYA IBARRA JOSE VIRGILIO</t>
  </si>
  <si>
    <t>998 499 2876</t>
  </si>
  <si>
    <t xml:space="preserve">paga marcela ibarra, </t>
  </si>
  <si>
    <t>GOGF741017MVZNLR02</t>
  </si>
  <si>
    <t xml:space="preserve">GONZALEZ GLENNIE MARIA FERNANDA </t>
  </si>
  <si>
    <t>998 241 7991</t>
  </si>
  <si>
    <t>mariaglennie@hotmail.com</t>
  </si>
  <si>
    <t>CUHF690713HDFRRS09</t>
  </si>
  <si>
    <t>64MD04A2-01</t>
  </si>
  <si>
    <t xml:space="preserve">CRUZ HERNANDEZ FAUSTINO </t>
  </si>
  <si>
    <t>558 550 0367</t>
  </si>
  <si>
    <t>fauszx@gmail.com</t>
  </si>
  <si>
    <t>1500-2000</t>
  </si>
  <si>
    <t>spencer9540@gmail.com</t>
  </si>
  <si>
    <t>md03a</t>
  </si>
  <si>
    <t>998 860 4270</t>
  </si>
  <si>
    <t>titulación</t>
  </si>
  <si>
    <t>312 594 2325</t>
  </si>
  <si>
    <t>998 203 7162</t>
  </si>
  <si>
    <t>NAVA NEGRÓN MARIA DE LOS ANGELES</t>
  </si>
  <si>
    <t>998 424 2479</t>
  </si>
  <si>
    <t>EUAN PECH JUAN  DE LA CRUZ</t>
  </si>
  <si>
    <t>998 214 9436</t>
  </si>
  <si>
    <t>998 165 8822</t>
  </si>
  <si>
    <t>8 + 1870 + 1 reins, EN EL CHAT TIENE HASTA EL RECIBO NO. 14 // SE REALIZÓ COBRANZA EL DÍA 18/02/22</t>
  </si>
  <si>
    <t>64MD04C2-02</t>
  </si>
  <si>
    <t xml:space="preserve"> 2 porogramas, puede abonar a su titulacion pero se timbrara finales 2022 // SE REALIZÓ COBRANZA EL DÍA 18/02/22</t>
  </si>
  <si>
    <t>Mairitts@gmail.com</t>
  </si>
  <si>
    <t>GAOG820303MVZRRR02</t>
  </si>
  <si>
    <t>64MD05B-03</t>
  </si>
  <si>
    <t>GARCIA ORTEGA GRISELDA</t>
  </si>
  <si>
    <t>griseldagarciaortega382@gmail.com</t>
  </si>
  <si>
    <t xml:space="preserve">64MD04A2-02        
</t>
  </si>
  <si>
    <t>938 123 2066</t>
  </si>
  <si>
    <t>sergiopech78@hotmail.com</t>
  </si>
  <si>
    <t>solo titu y equiva</t>
  </si>
  <si>
    <t>MAMC710607MMCRRR04</t>
  </si>
  <si>
    <t xml:space="preserve">MARTINEZ MARROQUIN MARIA DEL CARMEN </t>
  </si>
  <si>
    <t>722 522 2379</t>
  </si>
  <si>
    <t>camimarroquin71@gmail.com</t>
  </si>
  <si>
    <t>TEHP841221HDFRRB01</t>
  </si>
  <si>
    <t>64LD03A3-10</t>
  </si>
  <si>
    <t>TERRES HERNANDEZ PABLO GUILLERMO</t>
  </si>
  <si>
    <t>998 734 6514</t>
  </si>
  <si>
    <t>pabterrsteam@outlook.es</t>
  </si>
  <si>
    <t>JASF800617MMCRNR00</t>
  </si>
  <si>
    <t>JARDON SANCHEZ FRANCIA MARGARITA</t>
  </si>
  <si>
    <t>729 107 9299</t>
  </si>
  <si>
    <t>fran.jarsan@gmail.com</t>
  </si>
  <si>
    <t>PAGO EQUIVALENCIA, TITULACIÓN Y COLEGIATURAS</t>
  </si>
  <si>
    <t>MOCC740823MOCNRR08</t>
  </si>
  <si>
    <t>64LD03A2-12</t>
  </si>
  <si>
    <t>MONTALVO CORTES CRUZ LUCERO</t>
  </si>
  <si>
    <t>951 274 0464</t>
  </si>
  <si>
    <t>sergiorosas@masred.mx</t>
  </si>
  <si>
    <t>ESTA EN DIP LAB., apenas pago en julio // PAGO TITULACIÓN COMPLETA</t>
  </si>
  <si>
    <t>AISM880311MMCRNG00</t>
  </si>
  <si>
    <t>64MD05B-01</t>
  </si>
  <si>
    <t xml:space="preserve">ARIZMENDI SANDOVAL MAGALY MARISOL </t>
  </si>
  <si>
    <t>magyc_boo@hotmail.com</t>
  </si>
  <si>
    <t>Inscripción Pagada, no tomo diciembre</t>
  </si>
  <si>
    <t>PESB940311MGRRLR01</t>
  </si>
  <si>
    <t>64MD05B-05</t>
  </si>
  <si>
    <t>PÉREZ SALGADO  BRENDA ITZEL</t>
  </si>
  <si>
    <t>722 527 9891</t>
  </si>
  <si>
    <t xml:space="preserve"> itzelp922@gmail.com</t>
  </si>
  <si>
    <r>
      <rPr>
        <b/>
        <sz val="11"/>
        <color rgb="FFFFFFFF"/>
        <rFont val="Calibri"/>
        <family val="2"/>
      </rPr>
      <t>FACTURA</t>
    </r>
    <r>
      <rPr>
        <sz val="11"/>
        <color rgb="FFFFFFFF"/>
        <rFont val="Calibri"/>
        <family val="2"/>
      </rPr>
      <t xml:space="preserve">, Se reincorpora en SEPTIEMBRE, Comienza en 0 </t>
    </r>
  </si>
  <si>
    <t>TOVS760527MGRRLG14</t>
  </si>
  <si>
    <t>64MD04A2-07</t>
  </si>
  <si>
    <t>TORRESCANO VELAZQUEZ SUGEY ALMA JEANET</t>
  </si>
  <si>
    <t>suheytorrescano@hotmail.com</t>
  </si>
  <si>
    <r>
      <rPr>
        <sz val="11"/>
        <color rgb="FFFF9900"/>
        <rFont val="Calibri"/>
        <family val="2"/>
      </rPr>
      <t>FACTURA,</t>
    </r>
    <r>
      <rPr>
        <sz val="11"/>
        <color theme="1"/>
        <rFont val="Calibri"/>
        <family val="2"/>
      </rPr>
      <t xml:space="preserve"> equicalencia pagada, EN CHAT NO TIENE EL RECIBO NO.1 </t>
    </r>
  </si>
  <si>
    <t>OOLD780911MMCSPN04</t>
  </si>
  <si>
    <t>722 127 5294</t>
  </si>
  <si>
    <t>dianaol_3@yahoo.con.mx</t>
  </si>
  <si>
    <t xml:space="preserve">1 mes de desfase </t>
  </si>
  <si>
    <t>983 212 0901</t>
  </si>
  <si>
    <t>darwindominguezuc@hotmail.com</t>
  </si>
  <si>
    <t>33 1345 1175</t>
  </si>
  <si>
    <t>aryurreas@gmail.com</t>
  </si>
  <si>
    <t>GILD870205MYNLPR03</t>
  </si>
  <si>
    <t>64DD03A-10</t>
  </si>
  <si>
    <t>GIL LOPEZ DORIS MARIA</t>
  </si>
  <si>
    <t>987 112 0773</t>
  </si>
  <si>
    <t xml:space="preserve">dgil@tsjqroo.gob.mx </t>
  </si>
  <si>
    <t>Equivalencia pagada</t>
  </si>
  <si>
    <t>GITA551202HYNLNN04</t>
  </si>
  <si>
    <t>64DD03A-11</t>
  </si>
  <si>
    <t>GIL TUN ANGEL ARMANDO</t>
  </si>
  <si>
    <t>983 732 3505</t>
  </si>
  <si>
    <t xml:space="preserve">angelgiltun@hotmail.com </t>
  </si>
  <si>
    <t>GILC840706MYNLPR03</t>
  </si>
  <si>
    <t>64DD03A-09</t>
  </si>
  <si>
    <t>GIL LOPEZ CRISTINA GUADALUPE</t>
  </si>
  <si>
    <t>cristina_gillopez@hotmail.com</t>
  </si>
  <si>
    <t>GUGS740115HGRVRR06</t>
  </si>
  <si>
    <t>64DD03A-12</t>
  </si>
  <si>
    <t>GUEVARA GUERRERO SERGIO</t>
  </si>
  <si>
    <t>998 200 1047</t>
  </si>
  <si>
    <t xml:space="preserve">guevaraley@gmail.com </t>
  </si>
  <si>
    <t>GATA670516MNLRRD04</t>
  </si>
  <si>
    <t>64DD04A-03</t>
  </si>
  <si>
    <t>81 1486 1098</t>
  </si>
  <si>
    <t>adrigt16@hotmail.com</t>
  </si>
  <si>
    <t>CANCÚN</t>
  </si>
  <si>
    <t>VIDV791004MCHLRR04</t>
  </si>
  <si>
    <t>64LD03A2-19</t>
  </si>
  <si>
    <t xml:space="preserve">VILLALBA DURAN VIRGINIA </t>
  </si>
  <si>
    <t>614 601 9403</t>
  </si>
  <si>
    <t>villalba791044@gmail.com</t>
  </si>
  <si>
    <t>AISR891008MCCVNX01</t>
  </si>
  <si>
    <t>64DD04A-01</t>
  </si>
  <si>
    <t xml:space="preserve">AVILA SANDOVAL ROXANA </t>
  </si>
  <si>
    <t>1 56 1489 8553</t>
  </si>
  <si>
    <t>rox.avia.sandoval@hotmail.com</t>
  </si>
  <si>
    <t>Ref. a Luis alfonso tae, EN EL CHAT NO TIENE EL RECIBO NO. 1</t>
  </si>
  <si>
    <t>MEVB800304MCLDLL00</t>
  </si>
  <si>
    <t>64DD04A-07</t>
  </si>
  <si>
    <t xml:space="preserve">MEDINA VILLARREAL BLANCA ANNEL </t>
  </si>
  <si>
    <t>844 452 4541</t>
  </si>
  <si>
    <t>Annelmevi77@gmail.com</t>
  </si>
  <si>
    <t>64LD03D-05</t>
  </si>
  <si>
    <t xml:space="preserve">REYES TREJO LUIS ALONSO </t>
  </si>
  <si>
    <t>firmalegalmstcampeche@gmail.com</t>
  </si>
  <si>
    <t>LD03C2</t>
  </si>
  <si>
    <t>PAGO EQUIVALENCIA Y TIENE ABONO DE $4000 EN TITULACIÓN</t>
  </si>
  <si>
    <t>15/02/22</t>
  </si>
  <si>
    <t>RACM840109MMCMTR02</t>
  </si>
  <si>
    <t>64MD05B-06</t>
  </si>
  <si>
    <t>RAMIREZ COTERO MARICELA</t>
  </si>
  <si>
    <t>722 292 8291</t>
  </si>
  <si>
    <t>marycelaramyrez@gmail.com</t>
  </si>
  <si>
    <t/>
  </si>
  <si>
    <t>Inicia en Septiembre, baja 12/11/2021</t>
  </si>
  <si>
    <t>DOVM720929HSRMLG06</t>
  </si>
  <si>
    <t>DOMINGUEZ VALDEZ MIGUEL ANGEL</t>
  </si>
  <si>
    <t>999 705 2940</t>
  </si>
  <si>
    <t>inicia 31 de Julio // SE LE ENVÍO CONVENIO DE PAGO 17/02/22</t>
  </si>
  <si>
    <t>MAJM790326MVZRRR06</t>
  </si>
  <si>
    <t>64LD03D-03</t>
  </si>
  <si>
    <t>MARTINEZ JARA MIRNA KARINA</t>
  </si>
  <si>
    <t>9831251290‬</t>
  </si>
  <si>
    <t>karinamartinezjara@gmail.com</t>
  </si>
  <si>
    <t>HEBS771012MTCRRR02</t>
  </si>
  <si>
    <t>HERNANDEZ BROCA SARA</t>
  </si>
  <si>
    <t>998 392 9838</t>
  </si>
  <si>
    <t>saribroca77@gmail.com</t>
  </si>
  <si>
    <t>TOAJ790819HMCRBL07</t>
  </si>
  <si>
    <t>64DD03B-16</t>
  </si>
  <si>
    <t xml:space="preserve">TORRES ABRAHAM JULIO EULALIO </t>
  </si>
  <si>
    <t xml:space="preserve"> 722 240 5718</t>
  </si>
  <si>
    <t>jutoab@yahoo.com</t>
  </si>
  <si>
    <t>DD04A</t>
  </si>
  <si>
    <t>INSCRIPCIÓN PAGADA $3000 // DESFASE</t>
  </si>
  <si>
    <t>AORN750911MTCLMT00</t>
  </si>
  <si>
    <t>64LD03C-02</t>
  </si>
  <si>
    <t>ALFONSO ROMERO NATALIA</t>
  </si>
  <si>
    <t>Aparto con $1200 - 24 de Julio</t>
  </si>
  <si>
    <t>HOEF740213HQRLSR03</t>
  </si>
  <si>
    <t>HOIL ESCAMILLA FERNANDO JAVIER</t>
  </si>
  <si>
    <t>998 279 8005</t>
  </si>
  <si>
    <t>fernandohoil.1@gmail.com</t>
  </si>
  <si>
    <t>N/A</t>
  </si>
  <si>
    <t>RIBL750227MPLVNR01</t>
  </si>
  <si>
    <t>RIVERA BONILLA MARIA DE LOURDES</t>
  </si>
  <si>
    <t>983 123 1635</t>
  </si>
  <si>
    <t>maluribo75@gmail. com</t>
  </si>
  <si>
    <t>AECM930314HCHCCN07</t>
  </si>
  <si>
    <t>64LD03C-01</t>
  </si>
  <si>
    <t>ACEVEDO COCOM MANUEL JESUS</t>
  </si>
  <si>
    <t>TORA720210MGTVXN08</t>
  </si>
  <si>
    <t>64LD03D-04</t>
  </si>
  <si>
    <t>TOVAR ROA ANA LILIA</t>
  </si>
  <si>
    <t xml:space="preserve">EN CHAT NO TIENE EL RECIBO NO.1 </t>
  </si>
  <si>
    <t>SOGL770303MYNSRZ09</t>
  </si>
  <si>
    <t xml:space="preserve">64LD03A2-16        
</t>
  </si>
  <si>
    <t>SOSA GARCIA LIZBETH REGINA</t>
  </si>
  <si>
    <t>983 100 4928</t>
  </si>
  <si>
    <t>liz_sosa03@hotmail.com</t>
  </si>
  <si>
    <t>PAGO EQUIVALENCIA EL DÍA 07/02/22</t>
  </si>
  <si>
    <t>SACA780407MCCNRL05</t>
  </si>
  <si>
    <t>64DD04A-09</t>
  </si>
  <si>
    <t xml:space="preserve">SANCHEZ DE LA CRUZ ALICIA </t>
  </si>
  <si>
    <t>938 119 9622</t>
  </si>
  <si>
    <t>asc1439@gmail.com</t>
  </si>
  <si>
    <t>RUIC961226HNEBNH00</t>
  </si>
  <si>
    <t>64DD04A-08</t>
  </si>
  <si>
    <t>RUBLEE INSIGNARES CHARLES ALBERT</t>
  </si>
  <si>
    <t>501 615-6922</t>
  </si>
  <si>
    <t>Charlierublee@gmail.com</t>
  </si>
  <si>
    <t>MEME821217HDFNRR01</t>
  </si>
  <si>
    <t xml:space="preserve">MENA MORENO ERICK </t>
  </si>
  <si>
    <t>55 3194 0451</t>
  </si>
  <si>
    <t>erickmena1982@yahoo.com</t>
  </si>
  <si>
    <t>CAFG901105HYNCNV03</t>
  </si>
  <si>
    <t>CAUICH FONSECA GEOVANNI ALEJANDRO</t>
  </si>
  <si>
    <t>998 161 6067</t>
  </si>
  <si>
    <t xml:space="preserve">alco.cauich@hotmail.com </t>
  </si>
  <si>
    <t>0 de insc. Baja temporal 14-01-2022</t>
  </si>
  <si>
    <t>MACI810921MQRYHL00</t>
  </si>
  <si>
    <t>64DD04A-05</t>
  </si>
  <si>
    <t xml:space="preserve"> 987 138 0645</t>
  </si>
  <si>
    <t>pale_13@hotmail.com</t>
  </si>
  <si>
    <t>TEGL820923MPLCTR09</t>
  </si>
  <si>
    <t xml:space="preserve">TECOTL GUTIERREZ LORENA </t>
  </si>
  <si>
    <t xml:space="preserve"> 998 704 9387</t>
  </si>
  <si>
    <t xml:space="preserve"> lorena.tecotl@gmail.com</t>
  </si>
  <si>
    <t>SARR600502HYNNDF02</t>
  </si>
  <si>
    <t>64MD04B-05</t>
  </si>
  <si>
    <t>SANCHEZ RODRIGUEZ JOSE RAFAEL</t>
  </si>
  <si>
    <t xml:space="preserve">rallo60@hotmail.com </t>
  </si>
  <si>
    <t>64DD04A2-02</t>
  </si>
  <si>
    <t>55 8550 0367</t>
  </si>
  <si>
    <r>
      <rPr>
        <sz val="11"/>
        <color theme="1"/>
        <rFont val="Calibri"/>
        <family val="2"/>
      </rPr>
      <t xml:space="preserve">beca alumno, pasa de maestría a doctorado pago inscripcion </t>
    </r>
    <r>
      <rPr>
        <sz val="11"/>
        <color rgb="FFFF0000"/>
        <rFont val="Calibri"/>
        <family val="2"/>
      </rPr>
      <t>desfase</t>
    </r>
  </si>
  <si>
    <t>64DD04A-10</t>
  </si>
  <si>
    <t>HACER COBRANZA,</t>
  </si>
  <si>
    <t>64DD03B2-1</t>
  </si>
  <si>
    <t>AYALA MORENO RAUL</t>
  </si>
  <si>
    <t>55 4353 0412</t>
  </si>
  <si>
    <t>raul_chinahui@hotmail.com</t>
  </si>
  <si>
    <t>desfase</t>
  </si>
  <si>
    <t>CUMC760224HDFRRR08</t>
  </si>
  <si>
    <t>64DD03B2-4</t>
  </si>
  <si>
    <t xml:space="preserve">CRUZ MORENO CARLOS ALBERTO </t>
  </si>
  <si>
    <t>56 1462 0040</t>
  </si>
  <si>
    <t>cruzmor@ymail.com</t>
  </si>
  <si>
    <t>desfase// DEBE EQUIVALENCIA</t>
  </si>
  <si>
    <t>CURA570915HSLNDN03</t>
  </si>
  <si>
    <t>64DD03B2-5</t>
  </si>
  <si>
    <t>CUEN RODRIGUEZ ANIBAL GUILLERMO</t>
  </si>
  <si>
    <t>55 4369 2742</t>
  </si>
  <si>
    <t>elportalegal@yahoo.com.mx</t>
  </si>
  <si>
    <t>desfase // DEBE EQUIVALENCIA</t>
  </si>
  <si>
    <t>COHE730529HDFRRD06</t>
  </si>
  <si>
    <t>CORTES HERNANDEZ JOSE EDMUNDO</t>
  </si>
  <si>
    <t>jech31d2@yahoo.com.mx</t>
  </si>
  <si>
    <t>55 1380 8894</t>
  </si>
  <si>
    <t>AAMN840301MMCLJL01</t>
  </si>
  <si>
    <t>ALCANTARA MEJIA NALLELI</t>
  </si>
  <si>
    <t>alcantaramejia@yahoo.com.mx</t>
  </si>
  <si>
    <t>55 1003 8033</t>
  </si>
  <si>
    <t>CARH740525HPLSVC08</t>
  </si>
  <si>
    <t>64DD03B2-3</t>
  </si>
  <si>
    <t>CASTRO RIVADENEYRA HECTOR</t>
  </si>
  <si>
    <t>hectorcastrori@gmail.com</t>
  </si>
  <si>
    <t>PAGO $350 POR CERTIFICACIÓN DE CÉDULA + PAGO EQUIVALENCIA</t>
  </si>
  <si>
    <t>DIGD740815HDFZRN08</t>
  </si>
  <si>
    <t>64DD03B2-6</t>
  </si>
  <si>
    <t>DIAZ GARCIA DANIEL</t>
  </si>
  <si>
    <t>55 6775 9416</t>
  </si>
  <si>
    <t>lic.danieldiazg@gmail.com</t>
  </si>
  <si>
    <t>MOVL690208MPLRLR05</t>
  </si>
  <si>
    <t>64DD03B2-12</t>
  </si>
  <si>
    <t>MORALES VILLAGRAN LAURA ELISA</t>
  </si>
  <si>
    <t>222 310 9031</t>
  </si>
  <si>
    <t>revisionlegal@ymail.com</t>
  </si>
  <si>
    <t>HEJA701212HDFRRL00</t>
  </si>
  <si>
    <t>64DD03B2-10</t>
  </si>
  <si>
    <t>HERNANDEZ JARQUIN ALBERTO GUADALUPE</t>
  </si>
  <si>
    <t>55 3840 1737</t>
  </si>
  <si>
    <t>jarquin_1970@hotmail.com</t>
  </si>
  <si>
    <t>EUMA870225HPLSCL09</t>
  </si>
  <si>
    <t>ESQUIDE MACIAS ALFONSO</t>
  </si>
  <si>
    <t>222 336 6863</t>
  </si>
  <si>
    <t>iusesquide@hotmail.com</t>
  </si>
  <si>
    <t>HECH740407HMNRSC02</t>
  </si>
  <si>
    <t>64DD03B2-9</t>
  </si>
  <si>
    <t>HERNANDEZ CASTILLO HECTOR</t>
  </si>
  <si>
    <t>222 459 2621</t>
  </si>
  <si>
    <t xml:space="preserve"> letybv@outlook.es</t>
  </si>
  <si>
    <t>robagui8888@gmail.com</t>
  </si>
  <si>
    <t>ROFH700420HDFDGM02</t>
  </si>
  <si>
    <t>64DD03B2-14</t>
  </si>
  <si>
    <t>RODRIGUEZ FIGUEROA HOMERO</t>
  </si>
  <si>
    <t xml:space="preserve"> 55 3153 5909</t>
  </si>
  <si>
    <t>Justiciaexpedita@gmail.com</t>
  </si>
  <si>
    <t>juriscoyote0007@gmail.com</t>
  </si>
  <si>
    <t>MOMJ931123HMCNDN09</t>
  </si>
  <si>
    <t>64DD03B2-11</t>
  </si>
  <si>
    <t>MONTES DE OCA MEDINA JUAN MANUEL</t>
  </si>
  <si>
    <t>722 557 8096</t>
  </si>
  <si>
    <t>jurmontesdeoca@hotmail.com</t>
  </si>
  <si>
    <t>marycelaramyrez@gmail.con</t>
  </si>
  <si>
    <t>BUSS861112MMCSNN07</t>
  </si>
  <si>
    <t>64DD03B2-2</t>
  </si>
  <si>
    <t>BUSTAMANTE SANCHEZ SINAI ALEJANDRA</t>
  </si>
  <si>
    <t xml:space="preserve"> 722 226 9188</t>
  </si>
  <si>
    <t>sinaibustamante91@gmail.com</t>
  </si>
  <si>
    <t>dominguez911k@gmail.com</t>
  </si>
  <si>
    <t>PARE790130HMCLMS06</t>
  </si>
  <si>
    <t>64DD03B2-13</t>
  </si>
  <si>
    <t>PALACIOS RAMIREZ EUSEBIO</t>
  </si>
  <si>
    <t xml:space="preserve"> 722 474 1617</t>
  </si>
  <si>
    <t>eusebio_palaciosr@hotmail.com</t>
  </si>
  <si>
    <t>AAMC721212MDFLRR04</t>
  </si>
  <si>
    <t>ALANIS MORENO CAROLINA</t>
  </si>
  <si>
    <t xml:space="preserve"> saribroca77@gmail.com</t>
  </si>
  <si>
    <t>DORR560207HMCMGM08</t>
  </si>
  <si>
    <t>64DD03B2-7</t>
  </si>
  <si>
    <t>DOMINGUEZ ROGEL ROMUALDO CARLOS</t>
  </si>
  <si>
    <t>55 5401 7528</t>
  </si>
  <si>
    <t>db-abogados@hotmail.com  /  cdr0702@hotmail.com</t>
  </si>
  <si>
    <t>CAAM800127HJCHGR04</t>
  </si>
  <si>
    <t>CHAVEZ AGUAYO MARCO ANTONIO</t>
  </si>
  <si>
    <t xml:space="preserve"> 33 3200 8381</t>
  </si>
  <si>
    <t>marcochavezaguayo@gmail.com</t>
  </si>
  <si>
    <t>nataliaalfonsoromero75@mail.com</t>
  </si>
  <si>
    <t>GAGR820713HDFRRD06</t>
  </si>
  <si>
    <t>64DD03B2-8</t>
  </si>
  <si>
    <t>GARCES GARCIA RODRIGO</t>
  </si>
  <si>
    <t>442 504 0089</t>
  </si>
  <si>
    <t>rodrigogarces13@hotmail.com</t>
  </si>
  <si>
    <t>CAGH860506HHGNMC04</t>
  </si>
  <si>
    <t>64DD04A-02</t>
  </si>
  <si>
    <t>CANO GOMEZ HECTOR DOMINGO</t>
  </si>
  <si>
    <t xml:space="preserve"> 771 774 5581</t>
  </si>
  <si>
    <t xml:space="preserve"> justitiaetius@hotmail.com</t>
  </si>
  <si>
    <t>SABS730516HQRLSM01</t>
  </si>
  <si>
    <t>SALAZAR BASTO SAMUEL</t>
  </si>
  <si>
    <t>984 169 1351</t>
  </si>
  <si>
    <t>Bastto77@gmail.com</t>
  </si>
  <si>
    <t xml:space="preserve">MD05 </t>
  </si>
  <si>
    <t>durangolimited@outlook.com</t>
  </si>
  <si>
    <t>ROMI900521MVZSTS01</t>
  </si>
  <si>
    <t>DE LA ROSA MATA ISSA GUADALUPE</t>
  </si>
  <si>
    <t>984 133 8502</t>
  </si>
  <si>
    <t>oficialdelarosa@gmail.com</t>
  </si>
  <si>
    <t>zzuleykka@hotmail.com</t>
  </si>
  <si>
    <t>BAFA910604MASLLL09</t>
  </si>
  <si>
    <t>BALDERAS FLORES ALEJANDRA</t>
  </si>
  <si>
    <t>993 590 9905</t>
  </si>
  <si>
    <t>consorcioras@gmail.com</t>
  </si>
  <si>
    <t>DIAP01</t>
  </si>
  <si>
    <t>CUGH530226HCSRNC09</t>
  </si>
  <si>
    <t>CRUZ GONZALEZ HECTOR ALEJANDRO</t>
  </si>
  <si>
    <t>993 160 3321</t>
  </si>
  <si>
    <t>hacgonzalez@hotmail.com</t>
  </si>
  <si>
    <t>tiene un saldo a favor de 180,cero inscripcion</t>
  </si>
  <si>
    <t>asc078@hotmail.com</t>
  </si>
  <si>
    <t>AOCL700927HCHCRS07</t>
  </si>
  <si>
    <t>ACOSTA CORRAL LUIS CARLOS</t>
  </si>
  <si>
    <t>614 504 6847</t>
  </si>
  <si>
    <t>lca.lacosta@gmail.com</t>
  </si>
  <si>
    <t>aparto con 1090, paraga 1-6 de diciembre// DEBE $1,090 DEL MODULO 3</t>
  </si>
  <si>
    <t>charlierublee@gmail.com</t>
  </si>
  <si>
    <t>GOPR760809MDFNRS05</t>
  </si>
  <si>
    <t>GONZALEZ PEREZ ROSA</t>
  </si>
  <si>
    <t>rosagonzalezperez09@yahoo.com.mx</t>
  </si>
  <si>
    <t>554 957 6021</t>
  </si>
  <si>
    <t>VEGJ530126HVZLMR08</t>
  </si>
  <si>
    <t>VELARDE GOMEZ JORGE</t>
  </si>
  <si>
    <t>833 281 1726</t>
  </si>
  <si>
    <t>lic_velarde@hotmail.com</t>
  </si>
  <si>
    <t>MDP01</t>
  </si>
  <si>
    <t xml:space="preserve"> alco.cauich@hotmail.com</t>
  </si>
  <si>
    <t>64DIA01-11</t>
  </si>
  <si>
    <t xml:space="preserve"> 	villanueva_ara85@hotmail.com</t>
  </si>
  <si>
    <t>987 119 1661</t>
  </si>
  <si>
    <t>CASL950609HQRNMS04</t>
  </si>
  <si>
    <t>CANUL SIMA LUIS ALEJANDRO</t>
  </si>
  <si>
    <t>ROSE820911MVZJRR04</t>
  </si>
  <si>
    <t>ROJAS SORIA ERIKA</t>
  </si>
  <si>
    <t>228 304 2400</t>
  </si>
  <si>
    <t>erickaar1988@gmail.com</t>
  </si>
  <si>
    <t>AEGM580603HDGRRN05</t>
  </si>
  <si>
    <t>ARELLANO GARCIA MANUEL DE JESUS</t>
  </si>
  <si>
    <t>656 376 8114</t>
  </si>
  <si>
    <t>manuel_arellano_garcia@hotmail.com</t>
  </si>
  <si>
    <t>DEBE $ 150 DEL MOD. 3</t>
  </si>
  <si>
    <t>64DIA01-09</t>
  </si>
  <si>
    <t>MUSE800201MMCXLR00</t>
  </si>
  <si>
    <t>64DIA01-08</t>
  </si>
  <si>
    <t xml:space="preserve">MUÑOZ SALAZAR ERIKA DEL ROCIO </t>
  </si>
  <si>
    <t>998 125 5646</t>
  </si>
  <si>
    <t>rectoria@iuaf.edu.mx</t>
  </si>
  <si>
    <t>BECADA</t>
  </si>
  <si>
    <t>carolegis12@gmail.com</t>
  </si>
  <si>
    <t>998 845 1496</t>
  </si>
  <si>
    <t>superaca@msn.com</t>
  </si>
  <si>
    <t>64DIA01-03</t>
  </si>
  <si>
    <t>DIAZ OROPEZA PABLO</t>
  </si>
  <si>
    <t>747 499 0480</t>
  </si>
  <si>
    <t xml:space="preserve">27diazpablo@gmail.com </t>
  </si>
  <si>
    <t>diazoropezapablo@yahoo.com.mx</t>
  </si>
  <si>
    <t>ZAAA830105MMCRLV03</t>
  </si>
  <si>
    <t>64LD04A4-01</t>
  </si>
  <si>
    <t xml:space="preserve">ZARAGOZA ALONSO AVIGAIL </t>
  </si>
  <si>
    <t>713 138 2972</t>
  </si>
  <si>
    <t>zaraavi.83@gmail.com</t>
  </si>
  <si>
    <t>LD04A</t>
  </si>
  <si>
    <t>VEGH731229HTCRRC07</t>
  </si>
  <si>
    <t>64DD05A-06</t>
  </si>
  <si>
    <t>VERA GARCIA HECTOR</t>
  </si>
  <si>
    <t>993 278 2637</t>
  </si>
  <si>
    <t xml:space="preserve"> veraabo9@gmail.com</t>
  </si>
  <si>
    <t>GARJ710624HSPRCN04</t>
  </si>
  <si>
    <t>64DIA01-05</t>
  </si>
  <si>
    <t>GARCIA ROCHA JUAN ANTONIO</t>
  </si>
  <si>
    <t>444 260 3925</t>
  </si>
  <si>
    <t>garciar.jantonio.academic71@gmail.com</t>
  </si>
  <si>
    <t>MECV700422MDFNRR06</t>
  </si>
  <si>
    <t>64MD06A-04</t>
  </si>
  <si>
    <t>MENDOZA CARREÑO VERONICA EDITH</t>
  </si>
  <si>
    <t>984 131 2178</t>
  </si>
  <si>
    <t>edrei7004@gmail.com</t>
  </si>
  <si>
    <t>MD05</t>
  </si>
  <si>
    <t>OIOX890708MMSRCC08</t>
  </si>
  <si>
    <t>64MD06A-05</t>
  </si>
  <si>
    <t>ORTIZ OCAMPO XOCHIQUETZAL</t>
  </si>
  <si>
    <t>777 336 0494</t>
  </si>
  <si>
    <t>abogada.xochiquetzal@gmail.com</t>
  </si>
  <si>
    <t>MEPL870813MTSNNZ02</t>
  </si>
  <si>
    <t>64DIA01-07</t>
  </si>
  <si>
    <t>MENDEZ PINEDA LIZETH NAYELLI</t>
  </si>
  <si>
    <t>833 449 9784</t>
  </si>
  <si>
    <t>Lizeth_nayelli_mendez_pineda@live.com.mx</t>
  </si>
  <si>
    <t>GUCG651128HDFZRR06</t>
  </si>
  <si>
    <t>64MDP01-03</t>
  </si>
  <si>
    <t>GUZMAN CERVANTES GERARDO</t>
  </si>
  <si>
    <t>228 979 0283</t>
  </si>
  <si>
    <t>gerardoguzmanc1@hotmail.com</t>
  </si>
  <si>
    <t>QUBJ891204MTSXRN06</t>
  </si>
  <si>
    <t>64MDP01-04</t>
  </si>
  <si>
    <t>QUIÑONES BARRON JANNIA ANABAENA</t>
  </si>
  <si>
    <t xml:space="preserve"> 867 146 1928</t>
  </si>
  <si>
    <t xml:space="preserve">	jany_lovee@hotmail.com</t>
  </si>
  <si>
    <t>ROAL560923HDFDYS03</t>
  </si>
  <si>
    <t>64MDP01-05</t>
  </si>
  <si>
    <t>RODRIGUEZ AYALA JOSE LUIS</t>
  </si>
  <si>
    <t>jlrm_08@hotmail.com</t>
  </si>
  <si>
    <t>AAVF761106HMCLRL08</t>
  </si>
  <si>
    <t xml:space="preserve">ALCANTARA VERA FELIPE </t>
  </si>
  <si>
    <t>722 631 9108</t>
  </si>
  <si>
    <t xml:space="preserve">felipealcantara432@gmail.com </t>
  </si>
  <si>
    <t>felipealcantara432@gmail.com</t>
  </si>
  <si>
    <t>IACM730613MQRBNR18</t>
  </si>
  <si>
    <t>64DD05A-01</t>
  </si>
  <si>
    <t xml:space="preserve">IBARRA CANCHE MARCELA </t>
  </si>
  <si>
    <t>marceibarra2014@gmail.com</t>
  </si>
  <si>
    <t>PAAM720306MYNCKR08</t>
  </si>
  <si>
    <t>64LD05A-06</t>
  </si>
  <si>
    <t xml:space="preserve">jackie-gem@hotmail.com </t>
  </si>
  <si>
    <t>GULY811203HCSLPN06</t>
  </si>
  <si>
    <t>64DIA01-06</t>
  </si>
  <si>
    <t>GUILLEN LOPEZ YONNI JOSUE</t>
  </si>
  <si>
    <t>963 268 0450</t>
  </si>
  <si>
    <t>yonnitoguillen@gmail.com</t>
  </si>
  <si>
    <t>LEDA950305MPLTZL06</t>
  </si>
  <si>
    <t>64MD06A-03</t>
  </si>
  <si>
    <t xml:space="preserve">LETRAS DIAZ ALMA ITZEL </t>
  </si>
  <si>
    <t>itzel.let0503@gmail.com</t>
  </si>
  <si>
    <t>MD05GEN</t>
  </si>
  <si>
    <t>PEEA680613HYNRCL09</t>
  </si>
  <si>
    <t>PEREZ ECHEVERRIA ALFONSO ANTONIO</t>
  </si>
  <si>
    <t xml:space="preserve"> 998 214 3681</t>
  </si>
  <si>
    <t>pecestudio@hotmail.com</t>
  </si>
  <si>
    <t>CUGR820227MCCRNS07</t>
  </si>
  <si>
    <t>64MDP01-01</t>
  </si>
  <si>
    <t>DE LA CRUZ GONZALEZ ROSENDA MARIA</t>
  </si>
  <si>
    <t>rossen@live.com.mx</t>
  </si>
  <si>
    <t xml:space="preserve">PEHM820125MTCRRR04 </t>
  </si>
  <si>
    <t>PEREZ HERNANDEZ MARIANA</t>
  </si>
  <si>
    <t>mariana0825@live.com</t>
  </si>
  <si>
    <t>PEGJ910408MQRRRS06</t>
  </si>
  <si>
    <t>PEREIRA GARCIA DE LA CRUZ JESSICA</t>
  </si>
  <si>
    <t>jessicapereiragar@gmail.com</t>
  </si>
  <si>
    <t>SACG950925MQRNTL00</t>
  </si>
  <si>
    <t>SANCHEZ CATZIM GLENDY MARGARITA</t>
  </si>
  <si>
    <t>glen_2515@live.com.mx</t>
  </si>
  <si>
    <t>GOBA880316HCSNLB02</t>
  </si>
  <si>
    <t>64LD05A-03</t>
  </si>
  <si>
    <t>GONZALEZ BALBOA ABRAHAM</t>
  </si>
  <si>
    <t xml:space="preserve"> balboa2316global@gmail.com</t>
  </si>
  <si>
    <t>HESJ780125HZSRRN06</t>
  </si>
  <si>
    <t>64LD05A-04</t>
  </si>
  <si>
    <t>HERNANDEZ SORIANO JUAN DE DIOS</t>
  </si>
  <si>
    <t>juan@jsautorepairservice.com</t>
  </si>
  <si>
    <t>$ -</t>
  </si>
  <si>
    <t>COSE820318HMNRND03</t>
  </si>
  <si>
    <t>CORREA SANCHEZ EDUARDO REY</t>
  </si>
  <si>
    <t>eddyrexus@yahoo.com.mx</t>
  </si>
  <si>
    <t>64DD05A-03</t>
  </si>
  <si>
    <t>LOTJ710629HSPPRS00</t>
  </si>
  <si>
    <t>64DD05A-04</t>
  </si>
  <si>
    <t>jlt712011@hotmail.com</t>
  </si>
  <si>
    <t>MORF960825MDFRMR00</t>
  </si>
  <si>
    <t>64LD05A-05</t>
  </si>
  <si>
    <t>MORENO RAMIREZ FRIDA MARIA</t>
  </si>
  <si>
    <t>frida.moreno2596@gmail.com</t>
  </si>
  <si>
    <t>TEDR720718HNLRZB01</t>
  </si>
  <si>
    <t>64LD05A-07</t>
  </si>
  <si>
    <t>TREVIÑO DIAZ ROBERTO</t>
  </si>
  <si>
    <t>robe_r_74@hotmail.com</t>
  </si>
  <si>
    <t>M</t>
  </si>
  <si>
    <t>LAAI750417HJCYRS07</t>
  </si>
  <si>
    <t>LAY ARELLANO ISRAEL TONATIUH</t>
  </si>
  <si>
    <t>tonatiuh_lay@suv.udg.mx</t>
  </si>
  <si>
    <t>H</t>
  </si>
  <si>
    <t>RORC750108HMCMZR07</t>
  </si>
  <si>
    <t>64DD05A-05</t>
  </si>
  <si>
    <t>ROMERO RUIZ CARLOS</t>
  </si>
  <si>
    <t>lic.carlosromeror@hotmail.com</t>
  </si>
  <si>
    <t>DIGS770724MMCZNS06</t>
  </si>
  <si>
    <t>64DD05A-02</t>
  </si>
  <si>
    <t>DIAZ GONZALEZ SUSANA</t>
  </si>
  <si>
    <t>722 510 6544</t>
  </si>
  <si>
    <t>tulipan96@live.com.mx</t>
  </si>
  <si>
    <t>GACO670410HDFRRS00</t>
  </si>
  <si>
    <t>GARCIA CRUZ OSCAR RICARDO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</si>
  <si>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</si>
  <si>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</si>
  <si>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</si>
  <si>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</si>
  <si>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</si>
  <si>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</si>
  <si>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 xml:space="preserve">CUERVO MURILLO FABIAN </t>
  </si>
  <si>
    <t>GABI780402HDFLCG04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</si>
  <si>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</si>
  <si>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</si>
  <si>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</si>
  <si>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</si>
  <si>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</si>
  <si>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</si>
  <si>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</si>
  <si>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 xml:space="preserve">CEN ROJAS JOSE MANUEL </t>
  </si>
  <si>
    <t>manuelr197808@hotmail.com</t>
  </si>
  <si>
    <t>LOHV800529MTCPRC01</t>
  </si>
  <si>
    <t>victorialh_290580@outlook.com</t>
  </si>
  <si>
    <t>MORI790221MDFNVR01</t>
  </si>
  <si>
    <t xml:space="preserve">MONDRAGÓN RUVALCABA IRÁN MARGARITA </t>
  </si>
  <si>
    <t>iranmondragon78@gmail.com</t>
  </si>
  <si>
    <t>ROGF560307MJCDRL05</t>
  </si>
  <si>
    <t>RUGO641111MDFBRL03</t>
  </si>
  <si>
    <t>licolivia.rubio@gmail.com</t>
  </si>
  <si>
    <t>SAFE711023HDFRBD08</t>
  </si>
  <si>
    <t>SAURI FABRO EDWIN DAVID</t>
  </si>
  <si>
    <t>edwinsauri@msn.com</t>
  </si>
  <si>
    <t>SAFH700610MDFRBY03</t>
  </si>
  <si>
    <t>SAURI FABRO HAYDEE CAROLINA</t>
  </si>
  <si>
    <t>haydeesauri@hotmail.com</t>
  </si>
  <si>
    <t>LD01</t>
  </si>
  <si>
    <t>CUGV851202MQRRRV01</t>
  </si>
  <si>
    <t>CRUZ GARCIA VIVIANA</t>
  </si>
  <si>
    <t>CACF711030HSLMHR07</t>
  </si>
  <si>
    <t>CAMPOS COUOH FRANCISCO JAVIER</t>
  </si>
  <si>
    <t>983 154 9299</t>
  </si>
  <si>
    <t>franciscocouoh8585@gmail.com</t>
  </si>
  <si>
    <t xml:space="preserve"> </t>
  </si>
  <si>
    <t>MARTINEZ BARRIOS NANCY ROBERTA</t>
  </si>
  <si>
    <t>HERE730121MVZRYL02</t>
  </si>
  <si>
    <t>cachonalina97@hotmail.com</t>
  </si>
  <si>
    <t>JT EN LICENCIATURA EN DERECHO</t>
  </si>
  <si>
    <t>LICENCIATURA EN DERECHO</t>
  </si>
  <si>
    <t>BECA ESPECIAL</t>
  </si>
  <si>
    <t>JT DOCTORADO EN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</si>
  <si>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</si>
  <si>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</si>
  <si>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</si>
  <si>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</si>
  <si>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</si>
  <si>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perez.jochebed.md3acun@iuaf.edu.mx</t>
  </si>
  <si>
    <t>AVILES GONZALEZ ANAHI</t>
  </si>
  <si>
    <t>UC ABAN ANGEL EDUARDO</t>
  </si>
  <si>
    <t xml:space="preserve">AZCUAGA GUTIERREZ JORGE ARTURO 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</si>
  <si>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</si>
  <si>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</si>
  <si>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</si>
  <si>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</si>
  <si>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</si>
  <si>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</si>
  <si>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felixfdv1@gmail.com</t>
  </si>
  <si>
    <t>998 577 0191</t>
  </si>
  <si>
    <t>646 947 8682</t>
  </si>
  <si>
    <t>998 844 7708</t>
  </si>
  <si>
    <t>addypaulina@gmail.com</t>
  </si>
  <si>
    <t>938 387 6318</t>
  </si>
  <si>
    <t>938 389 8004</t>
  </si>
  <si>
    <t>REXM771005HTCYXX07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</si>
  <si>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</si>
  <si>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</si>
  <si>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</si>
  <si>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</si>
  <si>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</si>
  <si>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</si>
  <si>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</si>
  <si>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>FECHA DE INICIO (PRIMERA CLASE CALENDARIO)</t>
  </si>
  <si>
    <t>Monto de Colegiatura (A PAGAR)</t>
  </si>
  <si>
    <t>AAQF800229HQRLJL01</t>
  </si>
  <si>
    <t>cheno.aldana@gmail.com</t>
  </si>
  <si>
    <t>998 131 3901</t>
  </si>
  <si>
    <t xml:space="preserve">GUILLEN SOLIS KARLA ASUNCION </t>
  </si>
  <si>
    <t>GUSK790708MYNLLR05</t>
  </si>
  <si>
    <t>ALDANA QUIJANO FELIPE DE JESUS</t>
  </si>
  <si>
    <t xml:space="preserve"> karlaguillen1979@gmail.com</t>
  </si>
  <si>
    <t>LOSH841208HOCPCC01</t>
  </si>
  <si>
    <t>LOPEZ SACHIÑAS HECTOR</t>
  </si>
  <si>
    <t>971 702 5445</t>
  </si>
  <si>
    <t>licsachinas@icloud.com</t>
  </si>
  <si>
    <t xml:space="preserve">Alumno </t>
  </si>
  <si>
    <t>Curso</t>
  </si>
  <si>
    <t>Cancún, Quintana Roo,</t>
  </si>
  <si>
    <t xml:space="preserve">CARTA DE INSCRIPCIÓN A </t>
  </si>
  <si>
    <t xml:space="preserve">         A nombre del Instituto Universitario de Alta Formación IUAF le damos la más cordial Bienvenida al </t>
  </si>
  <si>
    <t xml:space="preserve">  programa de </t>
  </si>
  <si>
    <t>. A su vez queremos felicitarle por</t>
  </si>
  <si>
    <t xml:space="preserve">la decisión  de superación que acaba de tomar. Este programa se cursa en </t>
  </si>
  <si>
    <t>GRUPO DE CLASE:</t>
  </si>
  <si>
    <t>Inicio de Clases:</t>
  </si>
  <si>
    <t>Asistiendo:</t>
  </si>
  <si>
    <t>En el Horario de:</t>
  </si>
  <si>
    <t>Duración Total:</t>
  </si>
  <si>
    <t>Todo nuestro personal está a su disposición</t>
  </si>
  <si>
    <r>
      <rPr>
        <sz val="12"/>
        <color theme="1"/>
        <rFont val="Calibri"/>
        <family val="2"/>
      </rPr>
      <t>Rectora:</t>
    </r>
    <r>
      <rPr>
        <b/>
        <sz val="12"/>
        <color theme="1"/>
        <rFont val="Calibri"/>
        <family val="2"/>
      </rPr>
      <t xml:space="preserve"> Dra. En D. Erika Muñoz Salazar.</t>
    </r>
  </si>
  <si>
    <r>
      <rPr>
        <sz val="12"/>
        <color theme="1"/>
        <rFont val="Calibri"/>
        <family val="2"/>
      </rPr>
      <t xml:space="preserve">Nuestro teléfono para cualquier aclaración: </t>
    </r>
    <r>
      <rPr>
        <b/>
        <sz val="12"/>
        <color theme="1"/>
        <rFont val="Calibri"/>
        <family val="2"/>
      </rPr>
      <t>9989394481</t>
    </r>
  </si>
  <si>
    <t>Correo</t>
  </si>
  <si>
    <t xml:space="preserve">cadministrativa@iuaf.edu.mx </t>
  </si>
  <si>
    <t>COLEGIATURA MENSUAL  CON BECA</t>
  </si>
  <si>
    <t xml:space="preserve">MESES DE PAGO </t>
  </si>
  <si>
    <t>Convenio de beca</t>
  </si>
  <si>
    <t xml:space="preserve">   Mediante el presente se extiende la BECA incentivo a </t>
  </si>
  <si>
    <t xml:space="preserve"> programa académico de</t>
  </si>
  <si>
    <t xml:space="preserve">          Por lo cual el precio de </t>
  </si>
  <si>
    <t>pesos mensuales</t>
  </si>
  <si>
    <t xml:space="preserve">         se reduce con el compromiso de acudir al menos al 80% de las sesiones y realizar su pago puntual.</t>
  </si>
  <si>
    <t>Asistiendo</t>
  </si>
  <si>
    <t>Horario</t>
  </si>
  <si>
    <t>Reins</t>
  </si>
  <si>
    <t>Sábado</t>
  </si>
  <si>
    <t>9:00 A 14:0 HRS</t>
  </si>
  <si>
    <t>3er, 5to, 7mo y 9no Cuatrimestre</t>
  </si>
  <si>
    <t>costo de $1,000 c/u</t>
  </si>
  <si>
    <t>Viernes y Sábado</t>
  </si>
  <si>
    <t>V: 17 a 21 horas y S: 9 a 14 Horas</t>
  </si>
  <si>
    <t>3er y 5to Cuatrimestre</t>
  </si>
  <si>
    <t>Costo de $2,000 c/u</t>
  </si>
  <si>
    <t>9 a 15 Horas</t>
  </si>
  <si>
    <t>3er Cuatrimestre</t>
  </si>
  <si>
    <t>1 Sábado al mes</t>
  </si>
  <si>
    <t>Inscripcion</t>
  </si>
  <si>
    <t>Precio Reins</t>
  </si>
  <si>
    <t>MACX731004MMCRRC07</t>
  </si>
  <si>
    <t>MARTINEZ CORREA XOCHITLH</t>
  </si>
  <si>
    <t>55 3565 9877</t>
  </si>
  <si>
    <t xml:space="preserve"> bebe-2007@hotmail.es</t>
  </si>
  <si>
    <t>saenz_bianca@hotmail.com</t>
  </si>
  <si>
    <t>jazcuaga@hotmail.com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</si>
  <si>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</si>
  <si>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</si>
  <si>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</si>
  <si>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</si>
  <si>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</si>
  <si>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</si>
  <si>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</si>
  <si>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</si>
  <si>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</si>
  <si>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</si>
  <si>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</si>
  <si>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</si>
  <si>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</si>
  <si>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</si>
  <si>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</si>
  <si>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</si>
  <si>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</si>
  <si>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</si>
  <si>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</si>
  <si>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</si>
  <si>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</si>
  <si>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</si>
  <si>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</si>
  <si>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</si>
  <si>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</si>
  <si>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</si>
  <si>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</si>
  <si>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</si>
  <si>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</si>
  <si>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</si>
  <si>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</si>
  <si>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</si>
  <si>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</si>
  <si>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</si>
  <si>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</si>
  <si>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</si>
  <si>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</si>
  <si>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 xml:space="preserve">MORENO ZAVALA MANUEL JESUS </t>
  </si>
  <si>
    <t>PALESTINO LOPEZ OMAR FRANCISCO</t>
  </si>
  <si>
    <t>PEJS780105HCCCMR03</t>
  </si>
  <si>
    <t>COGO691009MMCNZR09</t>
  </si>
  <si>
    <t>ROMERO RESENDIZ GABRIELA</t>
  </si>
  <si>
    <t>gabyr432@hotmail.com</t>
  </si>
  <si>
    <t>RORG691127MGRMSB01</t>
  </si>
  <si>
    <t>CANTU GARZA CANTALICIA</t>
  </si>
  <si>
    <t>443 188 8783</t>
  </si>
  <si>
    <t>cantaliciacantu@gmail.com</t>
  </si>
  <si>
    <t>CAGC870715MNENRN06</t>
  </si>
  <si>
    <t>RODRIGUEZ VIVEROS OLIVIA</t>
  </si>
  <si>
    <t>998 202 6333</t>
  </si>
  <si>
    <t>artyoli@hotmail.com</t>
  </si>
  <si>
    <t>AUGB811128MBCRRL02</t>
  </si>
  <si>
    <t>REYES TREJO LUIS ALONSO</t>
  </si>
  <si>
    <t>RETL840311HDFYRS06</t>
  </si>
  <si>
    <t>QUINTERO CANALES KARINA</t>
  </si>
  <si>
    <t>QUCK891107MHGNNR08</t>
  </si>
  <si>
    <t xml:space="preserve">ADRIAN BAUTISTA SPENCER </t>
  </si>
  <si>
    <t>CARDENAS RODRIGUEZ ELIZABETH</t>
  </si>
  <si>
    <t>LOPEZ HERNANDEZ VICTORIA</t>
  </si>
  <si>
    <t>RODRIGUEZ GORDIAN MARIA FELICITAS</t>
  </si>
  <si>
    <t>RUBIO GARCIA MARIA OLIVIA</t>
  </si>
  <si>
    <t>BARA961008HQRZDN02</t>
  </si>
  <si>
    <t>938 100 2896</t>
  </si>
  <si>
    <t>GONZALEZ HERNANDEZ DANIEL ANTONIO</t>
  </si>
  <si>
    <t>gonzalez.daniel.dd3acdc@iuaf.edu.mx</t>
  </si>
  <si>
    <t>irving_juarez85@hotmail.com</t>
  </si>
  <si>
    <t># Reinsc</t>
  </si>
  <si>
    <t>pauvillame@hotmail.com</t>
  </si>
  <si>
    <t>938 116 2838</t>
  </si>
  <si>
    <t>marce_18_1047@hotmail.com</t>
  </si>
  <si>
    <t>gibranluna@gmail.com</t>
  </si>
  <si>
    <t>938 119 3527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</si>
  <si>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</si>
  <si>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</si>
  <si>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</si>
  <si>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</si>
  <si>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</si>
  <si>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</si>
  <si>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</si>
  <si>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</si>
  <si>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</si>
  <si>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</si>
  <si>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</si>
  <si>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</si>
  <si>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</si>
  <si>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</si>
  <si>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</si>
  <si>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</si>
  <si>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</si>
  <si>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</si>
  <si>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</si>
  <si>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</si>
  <si>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</si>
  <si>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</si>
  <si>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</si>
  <si>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alcantaramejia@live.com.mx</t>
  </si>
  <si>
    <t>BONILLA PASOS SILVIA MAGALI</t>
  </si>
  <si>
    <t>bopsilviadoc@gmail.com</t>
  </si>
  <si>
    <t>lamaac10@hotmail.com</t>
  </si>
  <si>
    <t>fabian_tequila@hotmail.com</t>
  </si>
  <si>
    <t>lic.ignaciogalindo78@gmail.com</t>
  </si>
  <si>
    <t>GALINDO BECERRIL IGNACIO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</si>
  <si>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</si>
  <si>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</si>
  <si>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</si>
  <si>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</si>
  <si>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</si>
  <si>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DD05A</t>
  </si>
  <si>
    <t>411 136 0045</t>
  </si>
  <si>
    <t xml:space="preserve"> zzuleykka@hotmail.com</t>
  </si>
  <si>
    <t>GARCIA TREVIÑO ADRIANA DEL CARMEN</t>
  </si>
  <si>
    <t>POCL991024MQRLRN00</t>
  </si>
  <si>
    <t>POOL CRUZ LANDY ESTHER</t>
  </si>
  <si>
    <t>brandonsc2274@gmail.com</t>
  </si>
  <si>
    <t>TACB970622HQRMCR07</t>
  </si>
  <si>
    <t>LORIA INTERIAN GUADALUPE DE JESUS</t>
  </si>
  <si>
    <t>B</t>
  </si>
  <si>
    <t>64MD06A-09</t>
  </si>
  <si>
    <t>64MD06A-08</t>
  </si>
  <si>
    <t xml:space="preserve">      Boulevard Kukulkán mz. 30, Km. 3.5, Cancún        Tel. 998 253 67 50       cadministrativa@iuaf.edu.mx</t>
  </si>
  <si>
    <t>empieza a pagar en abril, convenio, EN EL CHAT NO TIENE EL RECIBO NO. 2 // REGRESA DE NUEVO EN MAYO //JP TIENE 8 MODULOS CURSADOS Y DEBE 4 $ 8,720.00, LLAMARLE PARA PREGUNTARLE SI CONTINUARA Y BAJO LOS TERMINOS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</si>
  <si>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reinscripcion pagada 3er cuatri//JP SE REVISA EL HISTORIAL Y COMENTA LA MAESTRA QUE REALIZA SUS PAGOS POR ADELANTADO Y EN MARZO PAGA ABRIL Y YA ESTA AL DIA </t>
    </r>
  </si>
  <si>
    <t>OSORIO LOPEZ DIANA</t>
  </si>
  <si>
    <t>0 Insc, EN EL CHAT NO TIENE RECIBO NO. 10 // JP SE REVISA ELHISTORIAL DE PAGOS Y EN SEP-21 NOHAY PAGO DE MODULO 10 LO REALIZA HASTA OCT-21 Y COMENIENZA EL DESFACE ACTUAL MENTE TIENE UN ADEUDO POR $2,180 MODULO 17</t>
  </si>
  <si>
    <t xml:space="preserve">comenzó a pagar en Junio, inscripción pagada, 1 desfase, REVISAR// JP SEREVISA EL HISTORIAL DE PAGOS Y TODO ESTA CORRECTO SOLO QUE EN EL DIARIO EL 2 DE MARZO DEL 22 NO LE REALIZARON EL RECIBO CORRESPONDIENTE AUT#772059 $2180.00 MOD 10 </t>
  </si>
  <si>
    <t>Baja en agosto Y NO DEBE NADA, SOLO SE NECESITA LA CARTA ENVIADA POR EL MAESTRO PARALA SALIDA DE DOCUMETOS Y EL PAGO DE DHL</t>
  </si>
  <si>
    <t>ULTIMA COMUNICACIÓN ESEN OCTUBRE SE PONEEN BAJA TEMPORAL EN ENERO YEN FEBNO HAY COMUNICACIÓN.</t>
  </si>
  <si>
    <t>EN CHAT NO SE LE ENVIO EL RECIBO NO. 1// JP SE REVISA EL CHATNO HAY RESPUESTA DE LA MAESTRA LO ULTIMO</t>
  </si>
  <si>
    <t xml:space="preserve">JPSE REVISAHISTORIAL DE PAGOS SOLO TIENE UN PAGO, NO A ENVIADO DOCUMETOS YTIENE PENDIENTE HASTA HOY 3 PAGOS SE ENVIA MENSAJE., ES ESPOSA DEL MAESTRO GERARDO GUZMAN Y EL PAGOQUE REALIZA EL MAESTRO EL 23 DE FEBRERO ESPARA LAS DOS MENSUALIDADES DE EL Y DE SU ESPOSA. </t>
  </si>
  <si>
    <t>JP SE VERIFIACA EL HISTORIAL DE PAGOS Y SE ENVUENTRAUNA FICHA POR EL PAGO DE ABRIL PERO NO ESTA EN BANCO SE VERIFICA CON EL MAESTRO  ALFONSO Y QUELO VERIFICARA.</t>
  </si>
  <si>
    <t>reinscripcion pagada ACLARAR LA BECA DE MAESTRIA</t>
  </si>
  <si>
    <t xml:space="preserve">apenas se realizó aclaración 11/12/21 // JP SE VERIFICAY TIENE UN SALDO PENDINETE POR 6 PAGOS DE $2800 DANDO UN TOTAL DE $16,800 SE ENVIA MENSAJE DE COBRANZA 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</si>
  <si>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1 desfase // JP 11/04/22 SE VERIFICA HISTORIAL Y SE ENCUENTRA 1 ADEUDO DE 1 MODULO POR $3,350.SE ENVIA MENSAJE DECOBRANZA.</t>
    </r>
  </si>
  <si>
    <t xml:space="preserve">EX ALUMN PAGA 1OOO DE INSCR Y AL SIIGUIENTE MES COLEGIA 1 + 1 REVISAR// JP SE VERIFICA EL HISTORIALDE PAGOS Y SE ENCUENTRA QUE TIENE 3 COLEGIATURAS VENCIDAS SE ENVIA MENSAJE DE COBRANZA COMENTA QUE LO VERIFICARA CON SUS RECIBOS YA SE REALIZO UN HISTORIAL Y SE ENCONTRO QUE EL DOCTORADO INICIO EN MARZO Y EL PRIMER PAGO LO REALIZO HASTA JUNIO QUEDANDO PENDIENTE MARZO, ABRIL Y MAYO DE HAY VIENE EL DESFACE DE PAGOS. </t>
  </si>
  <si>
    <t>EX ALUMN PAGA 1OOO DE INSCR Y AL SIIGUIENTE MES COLEGIA 1, desfase, convenio, EN CHAT FALTAN LOS RECIBO NO. 1 AL 3 Y 7 // SE SUSPENDIÓ // NO CONFIRMA AÚN SUS PAGOS PEND.//JP SE VERIFICA LAS CONVERSACIONES Y ESTABA POR REALIZAR UN CONVENIO DE PAGOS SE LE ESCRIBE PARA VERIFICARLO Y SE LE COMENTA EL ADEUDO QUE TIENE HASTA LA FECHA</t>
  </si>
  <si>
    <t xml:space="preserve">LOPEZ TORRES JOSE DE JESUS </t>
  </si>
  <si>
    <t>Insc. Pagada, Desface //JP SE LE ENVIA MENSAJE DE PRESENTACION Y COBRANZA DE 1 MEN 12/04/22</t>
  </si>
  <si>
    <t xml:space="preserve">MAY CHAN ILEANA VICTORIA </t>
  </si>
  <si>
    <t>PAGA QUINCENAL MOD. 4 SALDADO //JP SE ENVIA MENSAJE DE PRESENTACION Y SALDO PENDINETE, CONFIRMA SU BAJA TEMPORAL</t>
  </si>
  <si>
    <r>
      <t>inicia 31 de Julio //</t>
    </r>
    <r>
      <rPr>
        <b/>
        <sz val="11"/>
        <color rgb="FFFF0000"/>
        <rFont val="Calibri"/>
        <family val="2"/>
      </rPr>
      <t xml:space="preserve"> Se le solicitó su documentación original el día 05/03/22</t>
    </r>
    <r>
      <rPr>
        <sz val="11"/>
        <color theme="1"/>
        <rFont val="Calibri"/>
        <family val="2"/>
      </rPr>
      <t xml:space="preserve"> pago en marzo3/03/22 no paso </t>
    </r>
  </si>
  <si>
    <t>BAJA NO TIENE DOCUMENTACION Y SE DEBOLVIO EL PAGO</t>
  </si>
  <si>
    <t>ALCOCER GARCIA JUDITH JAQUELINE</t>
  </si>
  <si>
    <t>ANTELE HERNANDEZ JEHU</t>
  </si>
  <si>
    <t>RODRIGUEZ AVALOS EDUARDO ALONSO</t>
  </si>
  <si>
    <t xml:space="preserve">BAJA ADMINISTRATIVA CONTACTAREL DIA 18 </t>
  </si>
  <si>
    <t>COBRARLE  CONTACTARLO</t>
  </si>
  <si>
    <t>INICIAN 7o. Ya Pago reins</t>
  </si>
  <si>
    <t xml:space="preserve">MARTINEZ BARRIOS NANCY ROBERTA </t>
  </si>
  <si>
    <t>landy2017@gmail.com</t>
  </si>
  <si>
    <t>CUENTA CON BECA DE COLEGIATURA 0. ABONA A EQUIVALENCIA</t>
  </si>
  <si>
    <t>//JP PROMETIO PAGAR SU COLEGIATURA Y ENVIAR EXPEDIENTE</t>
  </si>
  <si>
    <t>pago anticipado</t>
  </si>
  <si>
    <t>DATOS DE FACTURACION</t>
  </si>
  <si>
    <t>Calle 9 x 22 número 101 Cholul merida Yucatan 97305</t>
  </si>
  <si>
    <t>Jeanette de Los Angeles Rosado Novelo Calle 9 x 22 número 101 Cholul merida Yucatan 97305 RONJ661005686 rosadojeanette@gmail.com GASTOS EN GENERAL</t>
  </si>
  <si>
    <t>RFC: AUGB811128G59 Blanca Dannaly Argumedo Guerra Bahía de todos los santos 129 int 10 Col. Santa Ana Tlapaltitlán, Toluca Estado de México. Cp 50160 Mail: dannaly05@hotmail.com COLEGIATURA</t>
  </si>
  <si>
    <t>eHP CONSULTORES</t>
  </si>
  <si>
    <t>DIVG640804IF1</t>
  </si>
  <si>
    <t>RAAM941103M13</t>
  </si>
  <si>
    <t>HUMC7008078V6</t>
  </si>
  <si>
    <t>VEMC790815J69</t>
  </si>
  <si>
    <t>Gabriel Ernesto Noverola Ibañez
RFC: NOIG890815D32
Domicilio: Calle Chechen No. 93 A, Colonia del Bosque, Chetumal, Quintana Roo     
Código Postal: 77019</t>
  </si>
  <si>
    <t>AAPP771127SV5  cp 77536</t>
  </si>
  <si>
    <t>MVR ASESORES S.C.
MAS091123681
Calle: Guillermo González Camarena #1450 Oficina C, Piso 4.
Col: Centro de Santa Fe 
Alcaldía: Álvaro Obregón
C.P. 01210
Ciudad de México</t>
  </si>
  <si>
    <t>VAVM830303HU6</t>
  </si>
  <si>
    <t xml:space="preserve">COYJ780719K75  CALLE FAISAN, MZ. 5 LT. 6 ENTRE ERICK PAOLO MARTINEZ Y CHANCA COL. PAYO OBISPO, CHETUMAL, QUINTANA ROO CP 77083  jaimecortes79@hotmail.com  </t>
  </si>
  <si>
    <t>María Fernanda González glennie
Rfc GOGF741017 BE4
Blvd de las misiones 56 fraccionamiento las misiones 
Naucaloan de Juarez Estado de México 
Cp 53140    mariaglennie@hotmail.com pago de colegiaturas</t>
  </si>
  <si>
    <t xml:space="preserve">CUHF690713KA3, fauszx@gmail.com , cp 15900, gastos en general </t>
  </si>
  <si>
    <t>BOCA680311D77 ARTURO BOLIO CERDÁN Domicilio fiscal: Calle: San Francisco No. 1722 Col. Del Valle CDMX, C.P. 03100 abolioc@hotmail.com</t>
  </si>
  <si>
    <t>Zaacaa Industrial, S.A. de C.V. RFC: ZIN-171011-IH8 Calle 49 núm.- 69 Interior.- 1 Col. Santa Margarita. C.P. 24120 Cd. del Carmen, Campeche. dominguez.zaacaa@gmail.com</t>
  </si>
  <si>
    <t>lrebolledo2@infinitummail.com</t>
  </si>
  <si>
    <t>Hector Manuel Cervantes Martínez Circuito del Roble 64 Privadas del Bosque Hermosillo, Sonora CP 83148 CEMH750925PN9 manuel2613@live.com.mx</t>
  </si>
  <si>
    <r>
      <t xml:space="preserve">Aism880311h52 Topografos 20 fraccionamiento junta local de caminos Toluca mexico 50285 </t>
    </r>
    <r>
      <rPr>
        <sz val="9"/>
        <color rgb="FF00FF00"/>
        <rFont val="Docs-Calibri"/>
      </rPr>
      <t>COLEGIATURAS</t>
    </r>
  </si>
  <si>
    <r>
      <t xml:space="preserve">Aism880311h52 Topografos 20 fraccionamiento junta local de caminos Toluca mexico 50285 </t>
    </r>
    <r>
      <rPr>
        <sz val="9"/>
        <color rgb="FF00FF00"/>
        <rFont val="Docs-Calibri"/>
      </rPr>
      <t>COLEGIATURAS      magyc_boo@hotmail.com</t>
    </r>
  </si>
  <si>
    <t xml:space="preserve">RFC: GTG040628JNA García, Treviño y de la Garza Abogados, Sociedad Civil. DOMICILIO. Paseo de los leones 2274 Col. Cumbres Tercer sector, CP:64610 Monterrey N.L. GASTOS EN GENERAL      adrigt16@hotmail.com  </t>
  </si>
  <si>
    <t>RFC: LURA870316926, CP: 77515, Calle: MULSAY, SM 58, #int: 59, Cancún, Quitana Roo, GASTOS EN GENERAL</t>
  </si>
  <si>
    <t>RFC: MAMC710607HZ8 Domicilio: Paseo de las Cibeles No. 200, Col. Infonavit Sn Gabriel, Metepec, Estado de México, C.P. 52140 CFDI:GASTOS EN GENERAL      camimarroquin71@gmail.com</t>
  </si>
  <si>
    <t>Calle 19#277 col. Benito Juárez C.P. 24180 Ciudad del Carmen campeche RFC:saca780407ey3 CFDI: colegiaturas    asc078@hotmail.com</t>
  </si>
  <si>
    <t>RFC: MAJM790326GD4 Uso CFDI: Colegiaturas Domicilio: Calle Reforma Agraria L6 Mz 673 Num 494; Col. Residencial Chetumal, Othon P. Blanco, QRoo. CP 77039   karinamartinezjara@gmail.com</t>
  </si>
  <si>
    <t>RFC: MEME821217QD6, Boulevard de los Virreyes 145, piso 3, Lomas de Chapultepec,11000, Miguel Hidalgo, Ciudad de México, CFDI: COLEGIATURAS    erickmena1982@yahoo.com</t>
  </si>
  <si>
    <t>RFC: TEGL820923KS6 Uso CFDI: Colegiaturas Domicilio: Cp. 77535, GRAND SANTA FE 2, calle SAN FERMIN, Cancún, Q. Roo      lorena.tecotl@gmail.com</t>
  </si>
  <si>
    <t>MOVL690208DQ8 Uso CFDI Por definir Domicilio Astomba 44, fraccionamiento Barrios de Arboledas, Puebla, Puebla. CP. 72590     mxparismx@yahoo.com.mx</t>
  </si>
  <si>
    <t xml:space="preserve">DORR560207TW7 Priv. 4 Mariquita Sánchez, 4B- 302, Unidad Habitaciónal CTM 7 CULHUACAN, CP:04480, Delegación o Alcaldía : COYOACAN, CDMX.    db-abogados@hotmail.com </t>
  </si>
  <si>
    <t>lorm811011g84</t>
  </si>
  <si>
    <t>COZN791004FW2     VIZNAGAS MZ 4 LOTE 7
BRISAS DE PACÍFICO
CODEPA
CABOS SAN LUCAS BCS
23473       ZOEBISUTERIA@YAHOO.COM</t>
  </si>
  <si>
    <t>MEXCORP SEGURIDAD INDUSTRIAL S DE RL DE CV RF.C. MSI2001179E8 CUAUTEMOC 899-1 COL. PROHOGAR MEXICALI B.C. CP. 21240 facturacion@mexcorp.com.mx</t>
  </si>
  <si>
    <t>SUPERMANZANA 248, MANZANA 19, LOTE 01, CASA 842, FRACCIONAMIENTO VILLAS DEL MAR. R.F.C.: COSE820318HR1 C.U.R.P.: COSE820318HMNRND03 CORREO ELECTRÓNICO: eddyrexus@yahoo.com.mx       CELULAR:              9981877745
USO CFDI: PAGOS DE SERVICIOS EDUCATIVOS COLEGIATURAS</t>
  </si>
  <si>
    <t xml:space="preserve">CALLE BENITO JUÁREZ #108 ENTRE FRANCISCO MADERO, COL. CENTRO, SALINAS NUEVO LEÓN, C.P. 65500 // MAIL: rober_r_74@hotmail.com   CELULAR: 811 866 5756 // USO DE CFDI: GASTOS GENERALES </t>
  </si>
  <si>
    <t>POR CURSAR 2. ABONÓ A TITULACIÓN 6000</t>
  </si>
  <si>
    <t>EX ALUMN PAGA 1OOO DE INSCR Y AL SIIGUIENTE MES COLEGIA 1 // ABONO $666 MOD.6 // AVISA CUANDO REALICE OTRO PAGO// JUNTA CON LA RECTORA EL 1/03/22 PREGUNTAREN QUE QUEDARON PARA PODER INICIAR LA COBRANZA. 1 DESFASE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</si>
  <si>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 ULTIMO RECIBO ENVIADO MOD. 6. FIN DE CURSO 10 MESES</t>
    </r>
  </si>
  <si>
    <t>?</t>
  </si>
  <si>
    <t>caso especial   ?</t>
  </si>
  <si>
    <t>JP 11/04/22  SE REVISA EL HISTORIAL Y SE VERIFICA QUE TIENE UNA DEUDA DE 2 MODULOS POR $6,700 SE ENVIA MENSAJE DE COBRANZA.  26/04/22 SEREVISA EL HISTORIAL  Y SE VERIFICA QUE TIENEN uNA DEUDA DE  MODULO POR $3350.</t>
  </si>
  <si>
    <t>Bahía de todos los santos 129 int 10 col. Santa Ana Tlapaltitlán, Toluca de Lerdo, Estado de México C.P. 50160   AUGB811128G59</t>
  </si>
  <si>
    <t>CARH740525P2  Col. Puebla (Heroica Puebla) Puebla, Mexico       C.P. 72040</t>
  </si>
  <si>
    <t>Col. Ciudad de México,VenustianoCarranza,Ciudad de México, México C.P. 15900 CUHF690713KA3</t>
  </si>
  <si>
    <t>San Francisco 1722 Col. Del Valle, Centro De Ciudad de México, Bénito Juárez, Ciudad de México, Méico   C.P. 03100   BOCA680311D77</t>
  </si>
  <si>
    <t>19 Col. Bénito Juárez, Ciudad del Carmen, Carmen Campeche, México.  C.P.   24180   SACA780407EY3</t>
  </si>
  <si>
    <t>Reforma Agraria Col. Residencial Chetumal, Chetumal, Othón P. Blanco, Quintana Roo, México. C.P.     77039</t>
  </si>
  <si>
    <t>Col. Toluca de Lerdo, Toluca, Estado de México, México.    C.P. 50190    DUZE780819FV6</t>
  </si>
  <si>
    <t>Col. Toluca de Lerdo, Toluca, Estado de México, México.    C.P. 50190  DUZE780819FV6</t>
  </si>
  <si>
    <t>Rio  Verde 700 col. El molinito Naucalpan de Juárez, Estado de México, México. C.P. 53530     CUMC760224U1A</t>
  </si>
  <si>
    <t>Chaca x Ciricote y Av Tulum 33 1A SM23 Col. Cancún, Centro, Cancún, Bénito Juárez, Quintana Roo, México. C.P. 77500   RONJ661005686</t>
  </si>
  <si>
    <t>200 Col. Paseo de las Cibeles, Mapastepec, Estado de México, México C.P. 52140   MAMC710607HZ8</t>
  </si>
  <si>
    <t>PROVIDENCIA  1220 403 B Col. Del Valle Centro, Ciudad de México, Bénito Juárez, Ciudad de México, México. C.P. 03100    ROFH700420PX1</t>
  </si>
  <si>
    <t>Pedros S. Varela 2670 Col. Hidalgo Juárez, Chihuahua, México. C.P. 32300   GOMV760827QR4</t>
  </si>
  <si>
    <t>Topógrafos 20 Col. Junta Local de Caminos Toluca, Estado de México, México. C.P. 50285   CUMC760224U1A</t>
  </si>
  <si>
    <t xml:space="preserve">Blvd de las Misiones 56  Col. Misiones Naucalpan de Juárez Estado de México, México.   C.P. 53140     GOGF741017BE4   </t>
  </si>
  <si>
    <t>Manzana 19, Lote 01 Casa 842 col. Supermanzana 248, Cancún, Bénito Juárez, Quintana Roo, México. C.P. 77516     COSE820318HR1</t>
  </si>
  <si>
    <t>1 sur s/n Pacto Obrero, Campesino, Chetumal, Othón P. Blanco, Quintana Roo, México. C.P.   77014  RAAC730314TK9</t>
  </si>
  <si>
    <t>Col. Xalapa-Enríquez,  Xalapa, Veracruz, México.   C.P. 91080   RAAC730314TK9</t>
  </si>
  <si>
    <t xml:space="preserve">Realizó el primer pago el 26 de marzo. El segundo pago lo realizó el 06 de abril. Cuenta con 2 pagos realizados, pero solo ha tomado 1 módulo que corresponde al mes de abril, iniciando clases el 8 del mismo mes. </t>
  </si>
  <si>
    <t xml:space="preserve">Col. Cuernavaca, Morelos, M[exico. C.P. 62000   OIOX890708KC5 </t>
  </si>
  <si>
    <r>
      <t>Av. 35 Poniente, número 316, col. Chulavista, C.P. 72420, Puebla, Puebla. h.legal_corporativo</t>
    </r>
    <r>
      <rPr>
        <b/>
        <sz val="9"/>
        <color rgb="FF000000"/>
        <rFont val="Arial"/>
        <family val="2"/>
      </rPr>
      <t>@outlook.com      HLC17059GJ1       (H LEGAL CORPORATIVO SC)</t>
    </r>
  </si>
  <si>
    <t>exalumna</t>
  </si>
  <si>
    <t>64MD04B2-04</t>
  </si>
  <si>
    <t>64MDP03-05</t>
  </si>
  <si>
    <t>CACR860113HMCRNN01</t>
  </si>
  <si>
    <t>722 347 1144</t>
  </si>
  <si>
    <t>ranafrogs@hotmail.com</t>
  </si>
  <si>
    <t>GAMS750515MMCRRN09</t>
  </si>
  <si>
    <t>GARAY MARTINEZ SONIA</t>
  </si>
  <si>
    <t>722 419 6015</t>
  </si>
  <si>
    <t>soniagaraym@yahoo.com.mx</t>
  </si>
  <si>
    <t>MAAC650331MNLRYR06</t>
  </si>
  <si>
    <t>MARTINEZ AYALA MA CRISTINA</t>
  </si>
  <si>
    <t>8111829042‬</t>
  </si>
  <si>
    <t>ma.cristinamartines@hotmail.com</t>
  </si>
  <si>
    <t>NO</t>
  </si>
  <si>
    <t>TITULACION 14000 POR DESCUENTO</t>
  </si>
  <si>
    <t>GUVA820215HCCTZN03</t>
  </si>
  <si>
    <t>984 113 5189</t>
  </si>
  <si>
    <t>angelguva@gmail.com</t>
  </si>
  <si>
    <t>ROVO620206MVZDVL06</t>
  </si>
  <si>
    <t>CANCUN,QUINTANA ROO .</t>
  </si>
  <si>
    <t>nic_lup@hotmail.com</t>
  </si>
  <si>
    <t>8/2/2020 HIZO PAGO DE $40,600/ titulación bajó a $14,000</t>
  </si>
  <si>
    <t>titulación bajó a $14,000</t>
  </si>
  <si>
    <t>GUTIERREZ VAZQUEZ ANGEL</t>
  </si>
  <si>
    <r>
      <rPr>
        <sz val="11"/>
        <color rgb="FFFF9900"/>
        <rFont val="Calibri"/>
        <family val="2"/>
      </rPr>
      <t>FACTURA</t>
    </r>
    <r>
      <rPr>
        <sz val="11"/>
        <color theme="1"/>
        <rFont val="Calibri"/>
        <family val="2"/>
      </rPr>
      <t xml:space="preserve">, </t>
    </r>
    <r>
      <rPr>
        <sz val="11"/>
        <color rgb="FF00FF00"/>
        <rFont val="Calibri"/>
        <family val="2"/>
      </rPr>
      <t>REINSCRIPCIÓN PAGADA</t>
    </r>
    <r>
      <rPr>
        <sz val="11"/>
        <color theme="1"/>
        <rFont val="Calibri"/>
        <family val="2"/>
      </rPr>
      <t>. FALTA GENERAR RECIBO DE FEBRERO</t>
    </r>
  </si>
  <si>
    <t>EN EL CHAT DICE QUE VA EN EL 34 Y REINSCRIPCIONES DE MIL</t>
  </si>
  <si>
    <t>SANDOVAL REYES SELENA ENCARNACION</t>
  </si>
  <si>
    <t>64LD04AB-03</t>
  </si>
  <si>
    <t>RUIZ RAMIREZ RAUL ANTONIO</t>
  </si>
  <si>
    <t>TIENE DESFASE POR PAGO DE INSCRIPCIÓN</t>
  </si>
  <si>
    <t>TAMAYO CACHON BRANDON STEVEN</t>
  </si>
  <si>
    <t>ANTICIPADA</t>
  </si>
  <si>
    <t xml:space="preserve">ABONARÁ DIRECTO A TITULACIÓN </t>
  </si>
  <si>
    <t>pedir papeles, suspendes y cambiar GRUPO A JORNADA</t>
  </si>
  <si>
    <t>JP SE VERIFICA Y SOLO DEBE LA DE ABRIL QUEESTA CORRIENDO SE LE ENVIA MENSAJE DE SOLICITUD DE FICHA, PAPELES Y CAMBIAR AL 4C</t>
  </si>
  <si>
    <t>SI</t>
  </si>
  <si>
    <t>DIGS770724EP1 YA EN FACTURADOR</t>
  </si>
  <si>
    <t>NO CUADRAN SUS DATOS FISCALES/ desfase por anticipo</t>
  </si>
  <si>
    <t>DESFASE POR ANTICIPO PAGA SUSANA DIAZ</t>
  </si>
  <si>
    <t>A NOMBRE DE SUSANA DIA GONZALEZ</t>
  </si>
  <si>
    <t>lorenzo balderas DOMICILIO FISCAL PARA FACTURAR ES: PROVIDENCIA 1220 INT. 403 B COL. DEL VALLE CENTRO C.P. 03100, BENITO JUÁREZ, CD. DE MÉXICO.ROFH700420HDFDGM02 CORREO: Justiciaexpedita@gmail.com     ROFH700420 PX1</t>
  </si>
  <si>
    <t xml:space="preserve">desfase al 15 en segundo pago </t>
  </si>
  <si>
    <t>por pronto pago bajará a $3350 / desfase por pago final, al 15 en segundo mes</t>
  </si>
  <si>
    <t>DIGD740815FR8 EN FACTURADOR</t>
  </si>
  <si>
    <t>REVISAR ESTATUS</t>
  </si>
  <si>
    <t>REVISAR ESTATUS/ 3 NO CURSÓ POR ENFERMEDAD</t>
  </si>
  <si>
    <t xml:space="preserve">PAGA ANTICIPADO </t>
  </si>
  <si>
    <t>MAESTRIA EN DERECHO</t>
  </si>
  <si>
    <t>SELECCIONAR</t>
  </si>
  <si>
    <t>NO CAPTURAR</t>
  </si>
  <si>
    <t xml:space="preserve">ABONO 750 DE LA PRIMERA </t>
  </si>
  <si>
    <t>INICIARON EN NOVIEMBRE Y SE CANCELO DICIEMBRE</t>
  </si>
  <si>
    <t>ABONO ANTICIPADO</t>
  </si>
  <si>
    <t>desfase, PAGO EQQUIV. 3/3</t>
  </si>
  <si>
    <t>AUEJ720619HVZGSL08</t>
  </si>
  <si>
    <t>64DIA02-01</t>
  </si>
  <si>
    <t>AGUILAR ESTRADA JULIAN</t>
  </si>
  <si>
    <t>999 277 2514</t>
  </si>
  <si>
    <t>julianaguilarpresidente@gmail.com</t>
  </si>
  <si>
    <t>VAGR710527HMCLRB07</t>
  </si>
  <si>
    <t>VALDES GARCIA ROBERTO</t>
  </si>
  <si>
    <t>722 244 1129</t>
  </si>
  <si>
    <t>roberto.valdesg@hotmail.com</t>
  </si>
  <si>
    <t>TORREZ CALATAYUD JUAN</t>
  </si>
  <si>
    <t>PENALIZAR BECA A PARTIR DE JUNIO 22</t>
  </si>
  <si>
    <t>ANTICIPÓ Y TOMÓ CLASES DOBLES</t>
  </si>
  <si>
    <t>ZAPATERO GONZALEZ GUILLERMO</t>
  </si>
  <si>
    <t>ZAGG930625HGTPNL07</t>
  </si>
  <si>
    <t>415 170 5003</t>
  </si>
  <si>
    <t>blessmemo11@gmail.com</t>
  </si>
  <si>
    <t>LD04AB</t>
  </si>
  <si>
    <t>LIQUIDÓ COLEGIATURAS</t>
  </si>
  <si>
    <t xml:space="preserve">FEBRERO DUPLICARON EL RECIBO </t>
  </si>
  <si>
    <t>64LD05A-02</t>
  </si>
  <si>
    <t>64DIA02-02</t>
  </si>
  <si>
    <t>64DIA02-03</t>
  </si>
  <si>
    <t>64DIA02-04</t>
  </si>
  <si>
    <t>VEOP581026MCSRCT04</t>
  </si>
  <si>
    <t>999 129 9856‬</t>
  </si>
  <si>
    <t>64DIA02-05</t>
  </si>
  <si>
    <t>NUGA631227HGTXRR09</t>
  </si>
  <si>
    <t>NUÑEZ GARCIA ARMANDO</t>
  </si>
  <si>
    <t>313 328 4020</t>
  </si>
  <si>
    <t>dealeco_27@hotmail.com</t>
  </si>
  <si>
    <t>B E C A  ACADÉMICA</t>
  </si>
  <si>
    <t>Derechos Titulación con Beca</t>
  </si>
  <si>
    <t>Titulacion sin Beca</t>
  </si>
  <si>
    <t>64MD05A-11</t>
  </si>
  <si>
    <t>64MD06A-02</t>
  </si>
  <si>
    <t>64MD06A-11</t>
  </si>
  <si>
    <t>64MD05B-08</t>
  </si>
  <si>
    <t>CAMM710629MMNZRR00</t>
  </si>
  <si>
    <t>acm0629@yahoo.com.mx</t>
  </si>
  <si>
    <t>CAZARES MORAN MARTHA ALICIA</t>
  </si>
  <si>
    <t>Total general</t>
  </si>
  <si>
    <t>Cuenta de Sexo</t>
  </si>
  <si>
    <t>GOMEZ GARCIA JUAN CARLOS</t>
  </si>
  <si>
    <t>SEXO</t>
  </si>
  <si>
    <t>64MD06A-07</t>
  </si>
  <si>
    <t>EOGX020830MQRSMMA1</t>
  </si>
  <si>
    <t>ESCOBEDO GOMEZ XIMENA CAROLINA</t>
  </si>
  <si>
    <t>ximegomez550@gmail.com</t>
  </si>
  <si>
    <t>PACHECO AKE  MIRELLA YNES</t>
  </si>
  <si>
    <t>64LD05A-09</t>
  </si>
  <si>
    <t>64LD05D-03</t>
  </si>
  <si>
    <t>64LD05D-04</t>
  </si>
  <si>
    <t>64MD06B-01</t>
  </si>
  <si>
    <t>HERNANDEZ RODRIGUEZ SUSSETH DENISSE</t>
  </si>
  <si>
    <t>MD PAN</t>
  </si>
  <si>
    <t>ACOSTA BETEGON MARUKEL SOLEDAD</t>
  </si>
  <si>
    <t>64MD06B-02</t>
  </si>
  <si>
    <t>AROSEMENA ZUÑIGA LUZGARDO ELIAS</t>
  </si>
  <si>
    <t>64MD06B-03</t>
  </si>
  <si>
    <t>BATISTA PANDALEZ LUIS ERNESTO</t>
  </si>
  <si>
    <t>64MD06B-04</t>
  </si>
  <si>
    <t>SOTO MARTINELLI ALEXIA DEL CARMEN</t>
  </si>
  <si>
    <t>64MD06B-05</t>
  </si>
  <si>
    <t>CARDENAS GONZALEZ YARINETH GRACIELA</t>
  </si>
  <si>
    <t>64MD06B-06</t>
  </si>
  <si>
    <t>CASTILLO TORIBIO JOSE ANGEL</t>
  </si>
  <si>
    <t>64MD06B-07</t>
  </si>
  <si>
    <t>TIJERINO DE LEON MARTIN JORGE</t>
  </si>
  <si>
    <t>64MD06B-08</t>
  </si>
  <si>
    <t>DAVIS MATOS SUE ELLEN ELIZABETH</t>
  </si>
  <si>
    <t>64MD06B-09</t>
  </si>
  <si>
    <t>ESPINO GONZALEZ MARISSA LOURDES</t>
  </si>
  <si>
    <t>64MD06B-10</t>
  </si>
  <si>
    <t>QUIROZ GOVEA ALEXIS JAVIER</t>
  </si>
  <si>
    <t>64MD06B-11</t>
  </si>
  <si>
    <t>RAMOS OMAR ANTONIO</t>
  </si>
  <si>
    <t>LOPEZ DE ICAZA DE MARTIN MARTA ELENA</t>
  </si>
  <si>
    <t>64MD06B-12</t>
  </si>
  <si>
    <t>64MD06B-13</t>
  </si>
  <si>
    <t>64MD06B-14</t>
  </si>
  <si>
    <t>64MD06B-15</t>
  </si>
  <si>
    <t>64MD06B-16</t>
  </si>
  <si>
    <t>RENTERIA ROBLES DOMINGO</t>
  </si>
  <si>
    <t>64MD06B-17</t>
  </si>
  <si>
    <t>RODRIGUEZ CREUS JORGE ALBERTO</t>
  </si>
  <si>
    <t>64MD06B-18</t>
  </si>
  <si>
    <t>64MD06B-19</t>
  </si>
  <si>
    <t>64MD06B-20</t>
  </si>
  <si>
    <t>TREJOS VASQUEZ LORENA RAQUEL</t>
  </si>
  <si>
    <t>64MD06B-21</t>
  </si>
  <si>
    <t>64MD06B-22</t>
  </si>
  <si>
    <t>VALVERDE VANELA JHIRWIN</t>
  </si>
  <si>
    <t>64MD06B-23</t>
  </si>
  <si>
    <t>64MD06B-24</t>
  </si>
  <si>
    <t>GUATEMALA</t>
  </si>
  <si>
    <t>ESTATUS ACADÉMICO</t>
  </si>
  <si>
    <t>ACADÉMICO</t>
  </si>
  <si>
    <t>GOCY740327MYNNTD01</t>
  </si>
  <si>
    <t>GONGORA CETINA YADIRA SUSANA</t>
  </si>
  <si>
    <t>998 155 8834</t>
  </si>
  <si>
    <t>ygongoracetina@gmail.com</t>
  </si>
  <si>
    <t>No.</t>
  </si>
  <si>
    <t>PEREZ HERNANDEZ JESUS ALBERTO</t>
  </si>
  <si>
    <t>AAMR660625HDFYRL08</t>
  </si>
  <si>
    <t>GOGJ781020HQRMRN08</t>
  </si>
  <si>
    <t>64MDPA-01</t>
  </si>
  <si>
    <t>FIRH560620HZSRJC03</t>
  </si>
  <si>
    <t>FIERROS ROJO HECTOR MANUEL</t>
  </si>
  <si>
    <t>492 143 9944</t>
  </si>
  <si>
    <t>fierrosrojohector@gmail.com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</si>
  <si>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</si>
  <si>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</si>
  <si>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</si>
  <si>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</si>
  <si>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</si>
  <si>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</si>
  <si>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</si>
  <si>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</si>
  <si>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</si>
  <si>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</si>
  <si>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</si>
  <si>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</si>
  <si>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</si>
  <si>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</si>
  <si>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64LD01-04</t>
  </si>
  <si>
    <t>64LD01-05</t>
  </si>
  <si>
    <t>64LD01-06</t>
  </si>
  <si>
    <t>64DD03B-05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</si>
  <si>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EN CHAT NO TIENE EL RECIBO NO. 1,2, HIZO CONVENIO </t>
    </r>
  </si>
  <si>
    <t>pagó anticipado el MOD. 1</t>
  </si>
  <si>
    <t>ESTATUS</t>
  </si>
  <si>
    <t>HOMBRES</t>
  </si>
  <si>
    <t>MUJERES</t>
  </si>
  <si>
    <t>CU</t>
  </si>
  <si>
    <t>CERTIFICACION UNIVERSITARIA</t>
  </si>
  <si>
    <t>CelegiaturaSinDesc</t>
  </si>
  <si>
    <t>Reinscripcion pagada</t>
  </si>
  <si>
    <t>Reinscripcion X pagar</t>
  </si>
  <si>
    <t>XOXO981231XXXXXX01</t>
  </si>
  <si>
    <t>POR IDENTIFICAR</t>
  </si>
  <si>
    <t>(Todas)</t>
  </si>
  <si>
    <t>Programas</t>
  </si>
  <si>
    <t>Hombres</t>
  </si>
  <si>
    <t>Mujeres</t>
  </si>
  <si>
    <t>X</t>
  </si>
  <si>
    <t>JUAR600704HPLRNB05</t>
  </si>
  <si>
    <t>JUAREZ ANTONIO ROBERTO</t>
  </si>
  <si>
    <t>222 165 9830</t>
  </si>
  <si>
    <t>juarezantonio2006@hotmail.com</t>
  </si>
  <si>
    <t>Etiquetas de fila</t>
  </si>
  <si>
    <t>Etiquetas de columna</t>
  </si>
  <si>
    <t>KANTUNILKÍN</t>
  </si>
  <si>
    <t>PANAMÁ</t>
  </si>
  <si>
    <t>SITUACIÓN ADMINISTRATIVA</t>
  </si>
  <si>
    <t>División por Sexo</t>
  </si>
  <si>
    <t>Grupos de Clase</t>
  </si>
  <si>
    <t>64MD06A-10</t>
  </si>
  <si>
    <t>ANALITICA DE ALUMNOS A PARTIR DE SU SITUACIÓN ADMINISTRATIVA AGRUPADOS POR GRUPO DE CURSO</t>
  </si>
  <si>
    <t>ANALÍTICA DE ALUMNOS A PARTIR DE SU ESTADO ACADÉMICO AGRUPADOS POR GRUPO DE CURSO. LA FINALIDAD ES COTEJAR QUIENES NO TIENEN MATRÍCULA</t>
  </si>
  <si>
    <t>64LD04A3-01</t>
  </si>
  <si>
    <t>64LD03A4-01</t>
  </si>
  <si>
    <t>Meses suspendido</t>
  </si>
  <si>
    <t>ALUMNO</t>
  </si>
  <si>
    <t>64DD04A-7</t>
  </si>
  <si>
    <t>64DD05B-3</t>
  </si>
  <si>
    <t>UUCC780408HQRHHS02</t>
  </si>
  <si>
    <t>UUH CHI CESAR</t>
  </si>
  <si>
    <t>uuh.c.c@hotmail.com</t>
  </si>
  <si>
    <t>MAGR840312HMCYRD05</t>
  </si>
  <si>
    <t>MAYA GARCÍA JOSE RODRIGO</t>
  </si>
  <si>
    <t>royalin_12@hotmail.com</t>
  </si>
  <si>
    <t>CAGE571006HDFRND03</t>
  </si>
  <si>
    <t>442 505 6099</t>
  </si>
  <si>
    <t>manucarillo57@gmail.com</t>
  </si>
  <si>
    <t>VAJN910517MDFZMM07</t>
  </si>
  <si>
    <t>VAZQUEZ JIMENEZ NOEMI</t>
  </si>
  <si>
    <t>noemy_uvj7511@hotmail.com</t>
  </si>
  <si>
    <t>CARRILLO GONZALEZ EDUARDO MANUEL</t>
  </si>
  <si>
    <t>POOL CAUICH DAVID JEYSSER</t>
  </si>
  <si>
    <t xml:space="preserve">DESFASE POR INICIO FIN DE MES DEBE UNO POR FÓRMULA </t>
  </si>
  <si>
    <t>MAAR630510HYNRRB02</t>
  </si>
  <si>
    <t>MARTINEZ ARAGON ROBERTO</t>
  </si>
  <si>
    <t>998 186 6072</t>
  </si>
  <si>
    <t>robertomtz.aragon@gmail.com</t>
  </si>
  <si>
    <t xml:space="preserve">PAGA inscripción , inicia EN AGOSTO </t>
  </si>
  <si>
    <t xml:space="preserve">saldo </t>
  </si>
  <si>
    <t>VA ATRASA PIDE PRÓRROGA</t>
  </si>
  <si>
    <t>PACHECO REYES ALMA DELIA</t>
  </si>
  <si>
    <t>PARA680822MSRCYL00</t>
  </si>
  <si>
    <t>Pachecoreyesalmadelia1@gmail.com</t>
  </si>
  <si>
    <t>ABONO</t>
  </si>
  <si>
    <t>FORMA PAGO</t>
  </si>
  <si>
    <t>64MD06C-06</t>
  </si>
  <si>
    <t>64MD06C-03</t>
  </si>
  <si>
    <t>64MD06C-05</t>
  </si>
  <si>
    <t>64MD06C-04</t>
  </si>
  <si>
    <t>64MD06C-02</t>
  </si>
  <si>
    <t>64MD06C-01</t>
  </si>
  <si>
    <t xml:space="preserve">spei </t>
  </si>
  <si>
    <t>64MD06C-09</t>
  </si>
  <si>
    <t>64MD06C-07</t>
  </si>
  <si>
    <t>64LD03C-05</t>
  </si>
  <si>
    <t>LD04D2-01</t>
  </si>
  <si>
    <t>64DD04A-11</t>
  </si>
  <si>
    <t>MDO5A</t>
  </si>
  <si>
    <t>64MD04A2-02</t>
  </si>
  <si>
    <t>64MD04A2-04</t>
  </si>
  <si>
    <t>CEDEÑO RODRIGUEZ ISIS OSIRIS</t>
  </si>
  <si>
    <t>64MD05B-04</t>
  </si>
  <si>
    <t>CASTILLO IGLESIAS HARLINA HELENA</t>
  </si>
  <si>
    <t>MENDEZ DE GRACIA RAQUEL</t>
  </si>
  <si>
    <t>REAL FRANCO MIGUEL ANGEL</t>
  </si>
  <si>
    <t>SANTAMARIA JACKSON KITZY KATHERINE</t>
  </si>
  <si>
    <t>EN EL REGISTRO DE INGRESOS NO ESTA EL PAGO DEL MOD. 8</t>
  </si>
  <si>
    <t>1ER. ABONO TITULACIÓN $6000 8/2/22 ABONO TITULACIÓN  $6,000.00 04/03/2022 ABONO TITULACIÓN $5,666.00 01/04/2022</t>
  </si>
  <si>
    <t>facturado, 26 abril 10mil, 11 marzo 10 mil y 4 mil iniciales, pagara un total de 78 mil SOLO HAY UN REGISTRO DE PAGO POR CONCEPTO ABONO TITULACIÓN DEL 25/05/2022POR $10,000.00</t>
  </si>
  <si>
    <t>INSCRIPCIÓN PAGADA, PAGO EQUIVALENCIA 21-DIC HAY VARIOS PAGOS QUE NO ESTAN EN BANCOS</t>
  </si>
  <si>
    <t>0 insc, mas un abono de equivalencia NO HAY REGISTRO DEL PAGO DEL MODULO 6</t>
  </si>
  <si>
    <t>NO HAY REGISTRO DEL PAGO MOD. 11</t>
  </si>
  <si>
    <r>
      <t xml:space="preserve">REINGRESO 14/01/2022 </t>
    </r>
    <r>
      <rPr>
        <sz val="11"/>
        <color rgb="FFFFC000"/>
        <rFont val="Calibri"/>
        <family val="2"/>
      </rPr>
      <t>SOLO HAY UN PAGO EN EL ARCHIVO DE INGRESOS POR TOGA</t>
    </r>
  </si>
  <si>
    <r>
      <t>JP SE REVISA EL HISTORIAL DE PAGOS Y EL CHAT Y HAY UN DEPOSITOENVIADO EN ABRIL PERO NO SE REGISTRA EN BANCO SE PIDE QUE LO VERIFIQUE ENVIA PAGO 11/04/2022</t>
    </r>
    <r>
      <rPr>
        <sz val="11"/>
        <color rgb="FFFF0000"/>
        <rFont val="Calibri"/>
        <family val="2"/>
      </rPr>
      <t xml:space="preserve"> NO HAY REGITRO DE PAGO MOD. 11</t>
    </r>
  </si>
  <si>
    <t>MUÑOZ SALAZAR JEHU MARIO</t>
  </si>
  <si>
    <t>jehu_munoz@hotmail.com</t>
  </si>
  <si>
    <t xml:space="preserve">EGRESADO PAGANDO ATRASADO </t>
  </si>
  <si>
    <t>revisar pagos con ell/ HAY UNA FACTURA DOBLE Tiene financiamiento - 24 meses SE CAMBIO A DD05</t>
  </si>
  <si>
    <r>
      <t xml:space="preserve">1 REINS  PAGADA </t>
    </r>
    <r>
      <rPr>
        <sz val="11"/>
        <color rgb="FFFF0000"/>
        <rFont val="Calibri"/>
        <family val="2"/>
      </rPr>
      <t>REVISAR RECIBOS</t>
    </r>
  </si>
  <si>
    <t>64LD03AB-02</t>
  </si>
  <si>
    <t>DEPOSITO EN EFECTIVO</t>
  </si>
  <si>
    <t>ABONO POR COBRANZA</t>
  </si>
  <si>
    <t>TIMB851224MQRZXL08</t>
  </si>
  <si>
    <t>TZIU MUÑOZ BLANCA MERARI</t>
  </si>
  <si>
    <t>licsergiochale@gmail.com</t>
  </si>
  <si>
    <t>LD03AB</t>
  </si>
  <si>
    <t>abonó 36000</t>
  </si>
  <si>
    <t>64LD03AB-03</t>
  </si>
  <si>
    <t>64LD03AB-01</t>
  </si>
  <si>
    <t>está pagando 2000 ( se le avisó )</t>
  </si>
  <si>
    <t>64MDP01-06</t>
  </si>
  <si>
    <t>998 160 7277</t>
  </si>
  <si>
    <t>Jmabreug@hotmail.com</t>
  </si>
  <si>
    <t>1 Viernes y Sábado al mes</t>
  </si>
  <si>
    <t>AEGJ590712MDFBRN06</t>
  </si>
  <si>
    <t>geo.villanuevab@gmail.com</t>
  </si>
  <si>
    <r>
      <t xml:space="preserve"> consulnot_26</t>
    </r>
    <r>
      <rPr>
        <b/>
        <u/>
        <sz val="11"/>
        <color theme="10"/>
        <rFont val="Calibri"/>
        <family val="2"/>
      </rPr>
      <t>@hotmail.com</t>
    </r>
  </si>
  <si>
    <r>
      <t>Dirección General y Servicios Escolares: Dra</t>
    </r>
    <r>
      <rPr>
        <b/>
        <sz val="12"/>
        <color theme="1"/>
        <rFont val="Calibri"/>
        <family val="2"/>
      </rPr>
      <t>.en D. Yasmín Campos Cohuo</t>
    </r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</si>
  <si>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</si>
  <si>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</si>
  <si>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</si>
  <si>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</si>
  <si>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</si>
  <si>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</si>
  <si>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</si>
  <si>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</si>
  <si>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</si>
  <si>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VELARDE PEREZ LUIS ESTUARDO</t>
  </si>
  <si>
    <t>RECINOS FABIAN JULIO CESAR</t>
  </si>
  <si>
    <t>HERNANDEZ LOPEZ VICKY ARELLY</t>
  </si>
  <si>
    <t>GARCIA GONZALEZ UBER ASAEL</t>
  </si>
  <si>
    <t>AJIATAZ MARTINEZ JAIRO BENJAMIN</t>
  </si>
  <si>
    <t>GARCIA PAREDES MARTA PATRICIA</t>
  </si>
  <si>
    <t>AAMP810914HDFBRD05</t>
  </si>
  <si>
    <t>ABAD MARTINEZ PEDRO DANIEL</t>
  </si>
  <si>
    <t>998 173 9461</t>
  </si>
  <si>
    <t>pedroabad25@hotmail.com</t>
  </si>
  <si>
    <t>FOZR760106MTSLVY00</t>
  </si>
  <si>
    <t>834 300 5398</t>
  </si>
  <si>
    <t>beca especial, SALDO TOTAL 17400</t>
  </si>
  <si>
    <t>BACJ000516MQRRRSA4</t>
  </si>
  <si>
    <t>BARROSO CARDENAS MARIA JOSE</t>
  </si>
  <si>
    <t>999 152 4425</t>
  </si>
  <si>
    <t>mariajose.barrosoder@gmail.com</t>
  </si>
  <si>
    <t>64MDP04-02</t>
  </si>
  <si>
    <t>RAMIREZ DZIB JAIR DAVID</t>
  </si>
  <si>
    <t>983 104 5365</t>
  </si>
  <si>
    <t xml:space="preserve">Lic.jair_ramirez@hotmail.com
</t>
  </si>
  <si>
    <t>BAJS880926MCSTRR04</t>
  </si>
  <si>
    <t>64MDP04-01</t>
  </si>
  <si>
    <t>BAUTISTA JUAREZ SARAI</t>
  </si>
  <si>
    <t>983 119 9205</t>
  </si>
  <si>
    <t>Saraibj22@gmail.com</t>
  </si>
  <si>
    <t>EN TITULACION</t>
  </si>
  <si>
    <t>A PAGAR</t>
  </si>
  <si>
    <t xml:space="preserve">PUC HERNANDEZ LEZLIE EUNICE </t>
  </si>
  <si>
    <t>YAGD681010HJCXNN07</t>
  </si>
  <si>
    <t>YAÑEZ GONZALEZ DANIEL PAUL</t>
  </si>
  <si>
    <t>311 200 4953</t>
  </si>
  <si>
    <t>licdanielyg@hotmail.com</t>
  </si>
  <si>
    <t>melitoncabanas0@gmail.com</t>
  </si>
  <si>
    <t>MONTO</t>
  </si>
  <si>
    <t>RADJ840603HQRMZR05</t>
  </si>
  <si>
    <t>64MDP03-01</t>
  </si>
  <si>
    <t>64MDP03-02</t>
  </si>
  <si>
    <t>ARRIOLA LOPEZ KEHILY ELVIRA</t>
  </si>
  <si>
    <t>64MDP03-03</t>
  </si>
  <si>
    <t>ARRIOLA LOPEZ ROCKSSY GABRIELA</t>
  </si>
  <si>
    <t>64MDP03-06</t>
  </si>
  <si>
    <t>GARCIA FRAATZ DEBORA ESTHER</t>
  </si>
  <si>
    <t>64MDP03-07</t>
  </si>
  <si>
    <t>64MDP03-08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</si>
  <si>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</si>
  <si>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</si>
  <si>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</si>
  <si>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</si>
  <si>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</si>
  <si>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</si>
  <si>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</si>
  <si>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UUAP900628HGG</t>
  </si>
  <si>
    <t>64MDP03-14</t>
  </si>
  <si>
    <t>URRUTIA ALFARO PETER MICHAEL</t>
  </si>
  <si>
    <t>VEPL851229HGG</t>
  </si>
  <si>
    <t>64MDP03-15</t>
  </si>
  <si>
    <t>OEMA931224HBCCRL05</t>
  </si>
  <si>
    <t>alfonso.ocegueda@cetys.mx</t>
  </si>
  <si>
    <t>OCEGUEDA MARTINEZ ALFONSO</t>
  </si>
  <si>
    <t>en espera</t>
  </si>
  <si>
    <t>MUSJ830916HMCXLH07</t>
  </si>
  <si>
    <t>64MD05C-02</t>
  </si>
  <si>
    <t>64DD06A-02</t>
  </si>
  <si>
    <t>Dianizmedina15@gmail.com</t>
  </si>
  <si>
    <t xml:space="preserve">PAGABA 800 </t>
  </si>
  <si>
    <t>GABD610730MSLSJV05</t>
  </si>
  <si>
    <t>GASTELUM BAJO DIVA HADAMIRA</t>
  </si>
  <si>
    <t>divahadamira@hotmail.com</t>
  </si>
  <si>
    <t xml:space="preserve">pagado en un exhibición IN CLUYE TITULACIÓN </t>
  </si>
  <si>
    <t>ABREGO CABALLERO  RUTH MAGALY</t>
  </si>
  <si>
    <t>64MDP03-04</t>
  </si>
  <si>
    <t>64MDP03-13</t>
  </si>
  <si>
    <t>686189 0876</t>
  </si>
  <si>
    <t>998 205 3494</t>
  </si>
  <si>
    <t>64LD000</t>
  </si>
  <si>
    <t>64MD05D-01</t>
  </si>
  <si>
    <r>
      <rPr>
        <b/>
        <sz val="11"/>
        <color rgb="FFFF0000"/>
        <rFont val="Calibri"/>
        <family val="2"/>
      </rPr>
      <t>REALIZAR AUDITORÍA</t>
    </r>
    <r>
      <rPr>
        <sz val="11"/>
        <color theme="1"/>
        <rFont val="Calibri"/>
        <family val="2"/>
      </rPr>
      <t xml:space="preserve"> Ya pago reinscripción,  ESTA ENFERMA, fallecio su papá de covid(agosto) familiares enfermos de covid//ojo se saltaroN EL RECIBO 29</t>
    </r>
  </si>
  <si>
    <t>https://www.gob.mx/curp/</t>
  </si>
  <si>
    <t>VALIDACIÓN DE LA CURP</t>
  </si>
  <si>
    <t xml:space="preserve">TALLER UNICO </t>
  </si>
  <si>
    <t>TU</t>
  </si>
  <si>
    <t>1 DÍA</t>
  </si>
  <si>
    <t>18 a 21 Horas</t>
  </si>
  <si>
    <t>RECURSÓ Y TESIS</t>
  </si>
  <si>
    <t>MEDINA SANTOS SARAI MARIA</t>
  </si>
  <si>
    <t>CURSO UNICO</t>
  </si>
  <si>
    <t>CANCHE CAMPOS RAUL EDUARDO</t>
  </si>
  <si>
    <t>GUTIERREZ ARREGUIN KEVIN HASSEM</t>
  </si>
  <si>
    <t>LORIA FRANCO ROSAURA DEL CARMEN</t>
  </si>
  <si>
    <t>64DD03D-09</t>
  </si>
  <si>
    <t>LAYNEZ LUX PEDRO RODOLFO</t>
  </si>
  <si>
    <t>BAUTISTA AYALA GLORIA ALEJANDRA</t>
  </si>
  <si>
    <t>CABRERA LUNA ARMANDO BENJAMIN</t>
  </si>
  <si>
    <t xml:space="preserve">BLANCO GOMEZ  ADRIANA MARIA </t>
  </si>
  <si>
    <t>LOPEZ HERNANDEZ MILDRED AZUCENA</t>
  </si>
  <si>
    <t>CALA600307HGT</t>
  </si>
  <si>
    <t>LOPEZ POP CRISTOFER AARON</t>
  </si>
  <si>
    <t>LOPC810411HGT</t>
  </si>
  <si>
    <t>pagará en diciembre 2022</t>
  </si>
  <si>
    <t>64DD05C-02</t>
  </si>
  <si>
    <t>REINGRESO FÓRMULA DE MÓDULO ACTUAL</t>
  </si>
  <si>
    <t>incia titulación</t>
  </si>
  <si>
    <t>EMPEZARÁ CICLO SEP 22</t>
  </si>
  <si>
    <t>al dia</t>
  </si>
  <si>
    <t>titulado</t>
  </si>
  <si>
    <t>prórroga, regresará en diciembre  o enero</t>
  </si>
  <si>
    <t>NO TOMAN NOVIEMBRE</t>
  </si>
  <si>
    <t xml:space="preserve">PAGA SU ESPOSO  ALDANA QUIJANO/ no toma noviembre </t>
  </si>
  <si>
    <t>HARG880713HYNXMN00</t>
  </si>
  <si>
    <t>HAU RAMIREZ GONZALO ENRIQUE</t>
  </si>
  <si>
    <t>gonzalohau.ld@gmail.com</t>
  </si>
  <si>
    <t>MDP04</t>
  </si>
  <si>
    <t>RORG830918HTCDDS09</t>
  </si>
  <si>
    <t>RODRIGUEZ RODRIGUEZ GASTON</t>
  </si>
  <si>
    <t>998 487 5842</t>
  </si>
  <si>
    <t>grodriguez.r@hotmail.com</t>
  </si>
  <si>
    <t>TIENE PRÓRROGA</t>
  </si>
  <si>
    <t>RAMIREZ HUERTA ERNESTO EDUARDO</t>
  </si>
  <si>
    <t>: 55 3828 8274</t>
  </si>
  <si>
    <t>goeddyram@gmail.com</t>
  </si>
  <si>
    <t>DIAP04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</si>
  <si>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</si>
  <si>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</si>
  <si>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</si>
  <si>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</si>
  <si>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</si>
  <si>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</si>
  <si>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</si>
  <si>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</si>
  <si>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</si>
  <si>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</si>
  <si>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</si>
  <si>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</si>
  <si>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</si>
  <si>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</si>
  <si>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</si>
  <si>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</si>
  <si>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</si>
  <si>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</si>
  <si>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</si>
  <si>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</si>
  <si>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</si>
  <si>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</si>
  <si>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</si>
  <si>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</si>
  <si>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lblancolizama@hotmail.com </t>
  </si>
  <si>
    <t>CACR871220HQRBNS16</t>
  </si>
  <si>
    <t>no aplica</t>
  </si>
  <si>
    <t>CARDENAS CONTRERAS RENE LAZARO</t>
  </si>
  <si>
    <t>DD06A</t>
  </si>
  <si>
    <t>SITUACIÓN</t>
  </si>
  <si>
    <t>1 Sábado al mes y networking</t>
  </si>
  <si>
    <t>DD06</t>
  </si>
  <si>
    <t>64DIAP03-01</t>
  </si>
  <si>
    <t>64DIAP03-02</t>
  </si>
  <si>
    <t>direccionjuridica.vera@hotmail.com</t>
  </si>
  <si>
    <t>EFEC</t>
  </si>
  <si>
    <t>razucena-2004@hotmail.com</t>
  </si>
  <si>
    <t>PABR881209HQRNLC07</t>
  </si>
  <si>
    <t>984 105 6690</t>
  </si>
  <si>
    <t>nemesis925@hotmail.com</t>
  </si>
  <si>
    <t>PANTOJA BLEE RICARDO</t>
  </si>
  <si>
    <r>
      <rPr>
        <b/>
        <sz val="9"/>
        <color rgb="FFFFC000"/>
        <rFont val="Calibri"/>
        <family val="2"/>
      </rPr>
      <t>FACTURA</t>
    </r>
    <r>
      <rPr>
        <sz val="9"/>
        <color rgb="FFFFC000"/>
        <rFont val="Calibri"/>
        <family val="2"/>
      </rPr>
      <t>,</t>
    </r>
    <r>
      <rPr>
        <sz val="9"/>
        <color theme="1"/>
        <rFont val="Calibri"/>
        <family val="2"/>
      </rPr>
      <t xml:space="preserve"> PAGO INSCRIPCIÓN, ABONO A COLEGIATURA MOD 14</t>
    </r>
  </si>
  <si>
    <t>ZAMD890216HNLMRV09</t>
  </si>
  <si>
    <t>ZAMBRANO MORALES DAVID ADRIAN</t>
  </si>
  <si>
    <t>81 1683 3062</t>
  </si>
  <si>
    <t>david.zambranomor@gmail.com</t>
  </si>
  <si>
    <t>983 104 1657</t>
  </si>
  <si>
    <t>DIAP03</t>
  </si>
  <si>
    <t>Le recordamos las  cuotas con precios especiales las cuales son las siguientes:</t>
  </si>
  <si>
    <t>983 132 3522</t>
  </si>
  <si>
    <t>DD03B2</t>
  </si>
  <si>
    <t>GUTIERREZ FERNANDEZ PABLO</t>
  </si>
  <si>
    <t>pablogutierrez.cancun@gmail.com</t>
  </si>
  <si>
    <t>GUFP890126HDFTRB09</t>
  </si>
  <si>
    <t>AUPE701017HDFGDD06</t>
  </si>
  <si>
    <t>AGUILAR PADILLA EDGAR</t>
  </si>
  <si>
    <t>983 700 5744</t>
  </si>
  <si>
    <t>aldehebaram@gmail.com</t>
  </si>
  <si>
    <t>DD06B</t>
  </si>
  <si>
    <t>CORTES YAMA JAIME</t>
  </si>
  <si>
    <t>983 154 0545</t>
  </si>
  <si>
    <t>MD06B</t>
  </si>
  <si>
    <t>MODR860811MQRRRT09</t>
  </si>
  <si>
    <t>MORFIN DURAN RUTH</t>
  </si>
  <si>
    <t>984 156 4888</t>
  </si>
  <si>
    <t>ruthmorfin@hotmail.com</t>
  </si>
  <si>
    <t>CCT 23PSU0064H</t>
  </si>
  <si>
    <t>938 140 3663</t>
  </si>
  <si>
    <t>veraacostaabogados@gmail.com</t>
  </si>
  <si>
    <t>VEAA951220MCCRCL08</t>
  </si>
  <si>
    <t>VERA ACOSTA ALEJANDRA</t>
  </si>
  <si>
    <t>PEHG780306HTCRRL00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</si>
  <si>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</si>
  <si>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</si>
  <si>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</si>
  <si>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</si>
  <si>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</si>
  <si>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</si>
  <si>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</si>
  <si>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</si>
  <si>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derechojusto@live.com.mx</t>
  </si>
  <si>
    <t>BAXL740214MPLLCZ00</t>
  </si>
  <si>
    <t>984 158 8639</t>
  </si>
  <si>
    <t>fabiolaballesterosx@gmail.com</t>
  </si>
  <si>
    <t>lafirmajuridica@gmail.com</t>
  </si>
  <si>
    <t>PRESENCIAL</t>
  </si>
  <si>
    <t>PEREZ HERNANDEZ GUILLERMO</t>
  </si>
  <si>
    <t>DISTANCIA</t>
  </si>
  <si>
    <t>BALLESTEROS XICONTENCATL LUZ FABIOLA VERONICA</t>
  </si>
  <si>
    <t>LOGL840726MDFPNZ04</t>
  </si>
  <si>
    <t>LOPEZ GONZALEZ ANGELICA</t>
  </si>
  <si>
    <t>angelica_lopezz@hotmail.com</t>
  </si>
  <si>
    <t>64DD06A-03</t>
  </si>
  <si>
    <t>64DD06A-01</t>
  </si>
  <si>
    <t>64DD05C-01</t>
  </si>
  <si>
    <t>64DD05C-04</t>
  </si>
  <si>
    <t>64DIA03B-01</t>
  </si>
  <si>
    <t>64DIA03B-02</t>
  </si>
  <si>
    <t>GULL840714HCSLPS07</t>
  </si>
  <si>
    <t>GUILLEN LOPEZ JOSE LUIS</t>
  </si>
  <si>
    <t>jlguillen12@hotmail.com</t>
  </si>
  <si>
    <t>AIMJ</t>
  </si>
  <si>
    <t>1 REINS PAGADA + JUL/ debe reinscripciones</t>
  </si>
  <si>
    <t>clase</t>
  </si>
  <si>
    <t>revisiones</t>
  </si>
  <si>
    <t>dennisherrera@gmail.com</t>
  </si>
  <si>
    <t>MANCILLA DE LEON SILVIA VERONICA</t>
  </si>
  <si>
    <t>HERRERA GUALIM JANALI GUADALUPE</t>
  </si>
  <si>
    <t>CANCELADO</t>
  </si>
  <si>
    <t>EN ESPERA (SIN PAPEL)</t>
  </si>
  <si>
    <t>RAMIREZ CEBALLOS RAUL ENRIQUE</t>
  </si>
  <si>
    <t xml:space="preserve">se desfasa de generación </t>
  </si>
  <si>
    <t>LOHM</t>
  </si>
  <si>
    <t>64MDP03A-01</t>
  </si>
  <si>
    <t>64MDP03A-07</t>
  </si>
  <si>
    <t>64MDP03A-03</t>
  </si>
  <si>
    <t>64MDP03A-14</t>
  </si>
  <si>
    <t xml:space="preserve">RASCH TOPKE CHRISTIAN ALEXANDER ENRIQUE </t>
  </si>
  <si>
    <t>64MDP03A-05</t>
  </si>
  <si>
    <t>64MDP03A-09</t>
  </si>
  <si>
    <t>64MDP03A-04</t>
  </si>
  <si>
    <t>64MDP03A-02</t>
  </si>
  <si>
    <t>64MDP03A-11</t>
  </si>
  <si>
    <t>64MDP03A-08</t>
  </si>
  <si>
    <t>64MDP03A-15</t>
  </si>
  <si>
    <t>64DD05C-03</t>
  </si>
  <si>
    <t>PEREZ LOEZA EDGARDO NICOLAS</t>
  </si>
  <si>
    <t>64DD06A-10</t>
  </si>
  <si>
    <t>en espera  MAYO 2023</t>
  </si>
  <si>
    <t>64DD06A-04</t>
  </si>
  <si>
    <t>64DD06A-06</t>
  </si>
  <si>
    <t>64DD06A-07</t>
  </si>
  <si>
    <t>64DD06A-08</t>
  </si>
  <si>
    <t>64DD06A-05</t>
  </si>
  <si>
    <t>64DD06A-11</t>
  </si>
  <si>
    <t>TUMN901201MQRZDT02</t>
  </si>
  <si>
    <t>TUZ MEDINA NATALIA TRINIDAD</t>
  </si>
  <si>
    <t>983 177 9208</t>
  </si>
  <si>
    <t>natymedina1201@hotmail.com</t>
  </si>
  <si>
    <t>502 5303 4375</t>
  </si>
  <si>
    <t>503 5303 4375</t>
  </si>
  <si>
    <t>504 5303 4375</t>
  </si>
  <si>
    <t>505 5303 4375</t>
  </si>
  <si>
    <t>506 5303 4375</t>
  </si>
  <si>
    <t>507 5303 4375</t>
  </si>
  <si>
    <t>FELICIDADES</t>
  </si>
  <si>
    <t>MDP04B</t>
  </si>
  <si>
    <t>jtdd</t>
  </si>
  <si>
    <t>DD03d</t>
  </si>
  <si>
    <t>64DD03D-02</t>
  </si>
  <si>
    <t>CAGD711202HYNCNT09</t>
  </si>
  <si>
    <t>CAUICH GONZALEZ DITHEL MANUEL</t>
  </si>
  <si>
    <t>direccion@dicaabogados.mx</t>
  </si>
  <si>
    <t>DESFASE</t>
  </si>
  <si>
    <t>Lic_wilberth@hotmail.com</t>
  </si>
  <si>
    <t>JIMENEZ VILLEDA SANDRA JEANNETTE</t>
  </si>
  <si>
    <t>DAVILA PULEX SERGIO GUALBERTO</t>
  </si>
  <si>
    <t>SACL640107HVZLNC02</t>
  </si>
  <si>
    <t>64DD06B-</t>
  </si>
  <si>
    <t>SALAS CONTRERAS LUCIANO</t>
  </si>
  <si>
    <t>229 929 2297</t>
  </si>
  <si>
    <t>lucianosalascontreras@yahoo.com.mx</t>
  </si>
  <si>
    <t>EXBW910819HQRKSL09</t>
  </si>
  <si>
    <t>DIOP570627HGRZRB09</t>
  </si>
  <si>
    <t>carlos.palomo@iuaf.edu.mx</t>
  </si>
  <si>
    <t xml:space="preserve">EK BASTO WILBERTH GILBERTO </t>
  </si>
  <si>
    <t>GOSV800706MGRMNN03</t>
  </si>
  <si>
    <t>GOMEZ SANTOS VENUZ VANIA</t>
  </si>
  <si>
    <t>venusvania8007@gmail.com</t>
  </si>
  <si>
    <t>GASA670111HCLRLR09</t>
  </si>
  <si>
    <t>GARCIA SALAZAR ARIEL</t>
  </si>
  <si>
    <t>844146 6373</t>
  </si>
  <si>
    <t>2/13/2025</t>
  </si>
  <si>
    <t>64MD06C2-</t>
  </si>
  <si>
    <t>11/30/2024</t>
  </si>
  <si>
    <t>BIES551007HDFRSL01</t>
  </si>
  <si>
    <t>BRINGAS ESTRADA SALVADOR</t>
  </si>
  <si>
    <t>11/15/2024</t>
  </si>
  <si>
    <t>MEGI710505HDFNNG07</t>
  </si>
  <si>
    <t>MENDOZA GANDARIA IGNACIO</t>
  </si>
  <si>
    <t>11/14/2024</t>
  </si>
  <si>
    <t>GACM710917MDFRLL02</t>
  </si>
  <si>
    <t>GARAMENDI CELIS MIRIAM</t>
  </si>
  <si>
    <t>gacemir.2009@gmail.com</t>
  </si>
  <si>
    <t>55 3490 9875</t>
  </si>
  <si>
    <t>elianaarodriguez.1990@gmail.com</t>
  </si>
  <si>
    <t>ROCE900102MTCDRL06</t>
  </si>
  <si>
    <t>983700 5400</t>
  </si>
  <si>
    <t>randybastarrachea@gmail.com</t>
  </si>
  <si>
    <t>BECADO AL 100% NO PAGA COLEGIATURA / La mestra Gladys González pagará la titulación</t>
  </si>
  <si>
    <t>Pendiente de pago</t>
  </si>
  <si>
    <t>contacto.ventasal@gmail.com</t>
  </si>
  <si>
    <t>64MDP03B-04</t>
  </si>
  <si>
    <t xml:space="preserve">64MDP03B-02 </t>
  </si>
  <si>
    <t>64MDP03A-13</t>
  </si>
  <si>
    <t>Titulaciones pagadas</t>
  </si>
  <si>
    <t xml:space="preserve">FLORES ZAVALA REYNA AZUCENA </t>
  </si>
  <si>
    <t>REAG570906MPLGLB03</t>
  </si>
  <si>
    <t>222 322 5273</t>
  </si>
  <si>
    <t>gaby_reguero@hotmail.com</t>
  </si>
  <si>
    <t>6795-8165</t>
  </si>
  <si>
    <t>MD06B3</t>
  </si>
  <si>
    <t>MARTINEZ DEL CID YARIELA LINETTE</t>
  </si>
  <si>
    <t>6201-1693</t>
  </si>
  <si>
    <t>6702-4693</t>
  </si>
  <si>
    <t>SEGURA SALAZAR ORLANDO</t>
  </si>
  <si>
    <t>6281-1666</t>
  </si>
  <si>
    <t>6876-7527</t>
  </si>
  <si>
    <t>6536-0422</t>
  </si>
  <si>
    <t>6253-3032</t>
  </si>
  <si>
    <t>6984-7746</t>
  </si>
  <si>
    <t>RAMIREZ BAL DESIREE DEL CARMEN</t>
  </si>
  <si>
    <t>6273-8047</t>
  </si>
  <si>
    <t>VEGA CUELLAR MELIDA DEL CARMEN</t>
  </si>
  <si>
    <t>6692-7604</t>
  </si>
  <si>
    <t>TEJADA OSORIO ELA INDIRA</t>
  </si>
  <si>
    <t>6983-9088</t>
  </si>
  <si>
    <t>ROWE CORDOBA ISIS RUTH</t>
  </si>
  <si>
    <t>6736-3656</t>
  </si>
  <si>
    <t>REYES VERNAZA ZULEMYS ZULIBETH</t>
  </si>
  <si>
    <t>JOSEPH FLORES GENESIS AKE ANETH</t>
  </si>
  <si>
    <t>6546-0367</t>
  </si>
  <si>
    <t>ESCARTIN CUESTA RICARDO ANTONIO</t>
  </si>
  <si>
    <t>6526-4959</t>
  </si>
  <si>
    <t>6280-5584</t>
  </si>
  <si>
    <t>RODRIGUEZ GUTIERREZ DELIA LINETH</t>
  </si>
  <si>
    <t>6530-0885</t>
  </si>
  <si>
    <t>6617-0679</t>
  </si>
  <si>
    <t>DOMINGUEZ VASQUEZ TRINIDAD</t>
  </si>
  <si>
    <t>6674-7984</t>
  </si>
  <si>
    <t>DAVILA SALAZAR DANIEL ALEXANDER</t>
  </si>
  <si>
    <t>6492-8085</t>
  </si>
  <si>
    <t>MD06A</t>
  </si>
  <si>
    <t>SIERRA AVILA CARLO ERNESTO</t>
  </si>
  <si>
    <t>JORDAN GIRON VIELSA LISBETH</t>
  </si>
  <si>
    <t>LASSO VARELA SAMIR NAPOLEON</t>
  </si>
  <si>
    <t>SALINAS ACOSTA MIGUEL ANGEL</t>
  </si>
  <si>
    <t>ASPRILLA CORDOBA ROSAMIRA FELICIDAD</t>
  </si>
  <si>
    <t>RIVERA ARENAS RODRIGO</t>
  </si>
  <si>
    <t>CASTILLO CANTO HERNAN RAMIRO</t>
  </si>
  <si>
    <t>RAVM870202HDFMLR06</t>
  </si>
  <si>
    <t>RAMIREZ VALDEZ MARIO ALBERTO</t>
  </si>
  <si>
    <t>984 108 3391</t>
  </si>
  <si>
    <t>ra.ma.vz.87@gmail.com</t>
  </si>
  <si>
    <t>REGUERO ALARCON GABRIELA DEL CARMEN</t>
  </si>
  <si>
    <t xml:space="preserve">CALDERON ORTEGA ADRIAN ALEXIS 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</si>
  <si>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</si>
  <si>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</si>
  <si>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</si>
  <si>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</si>
  <si>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</si>
  <si>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</si>
  <si>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</si>
  <si>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</si>
  <si>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</si>
  <si>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</si>
  <si>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</si>
  <si>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64MD06D2-13</t>
  </si>
  <si>
    <t>MIRANDA MACIAS GLADYS</t>
  </si>
  <si>
    <t>HERNANDEZ ESCOBAR PABLO MANUEL</t>
  </si>
  <si>
    <t>MDPG03</t>
  </si>
  <si>
    <t>ESTRADA HERNANDEZ MARIA BEATRIZ</t>
  </si>
  <si>
    <t>SOLARES DAVILA MARIA ARELY</t>
  </si>
  <si>
    <t>HEEP010101HG</t>
  </si>
  <si>
    <t>ESHM010101MG</t>
  </si>
  <si>
    <t>SODMA01010MG</t>
  </si>
  <si>
    <t xml:space="preserve">salvadorbringasestrada@gmail.com  </t>
  </si>
  <si>
    <t>i.mendoza06@outlook.es  andrea_ortizher@outlook.com</t>
  </si>
  <si>
    <t>PIDE PRÓRROGA PARA MAYO 15 DE 2023</t>
  </si>
  <si>
    <t>suspendido al 15 de mayo</t>
  </si>
  <si>
    <t>228 243 0508</t>
  </si>
  <si>
    <t>Yarcoszuniga@gmail.com</t>
  </si>
  <si>
    <t>pidió 1 mes de prórroga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</si>
  <si>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</si>
  <si>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</si>
  <si>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</si>
  <si>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</si>
  <si>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</si>
  <si>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</si>
  <si>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</si>
  <si>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</si>
  <si>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</si>
  <si>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</si>
  <si>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</si>
  <si>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</si>
  <si>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</si>
  <si>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</si>
  <si>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</si>
  <si>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</si>
  <si>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</si>
  <si>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</si>
  <si>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HERNANDEZ DE LEON JOSUE DAVID</t>
  </si>
  <si>
    <t>MARTINEZ PAREDES JUAN ALBERTO</t>
  </si>
  <si>
    <t>MENDOZA RACANCOJ DANY JONATAN</t>
  </si>
  <si>
    <t>RIVERA MEDINA HECTOR EDGARDO</t>
  </si>
  <si>
    <t xml:space="preserve">sin papepeles, enviar oficio </t>
  </si>
  <si>
    <t>SE NEGÓ  A PAGAR REINSCRIPCIÓN</t>
  </si>
  <si>
    <t>jose_73cc@hotmail.com</t>
  </si>
  <si>
    <t>PEREZ JUAREZ REGINO WALDEMAR</t>
  </si>
  <si>
    <t>RIVERA VASQUEZ NOE NEHEMIAS</t>
  </si>
  <si>
    <t>64DD06B2-15</t>
  </si>
  <si>
    <t>64DD06B2-01</t>
  </si>
  <si>
    <t>64DD06B2-02</t>
  </si>
  <si>
    <t>64DD06B2-03</t>
  </si>
  <si>
    <t>64DD06B2-06</t>
  </si>
  <si>
    <t>64DD06B2-07</t>
  </si>
  <si>
    <t>LEON PEREZ FABIAN</t>
  </si>
  <si>
    <t>64DD06B2-09</t>
  </si>
  <si>
    <t>64DD06B2-10</t>
  </si>
  <si>
    <t>64DD06B2-11</t>
  </si>
  <si>
    <t>64DD06B2-12</t>
  </si>
  <si>
    <t>64DD06B2-13</t>
  </si>
  <si>
    <t>64DD06B3-01</t>
  </si>
  <si>
    <t>64DD06B3-02</t>
  </si>
  <si>
    <t>64DD06B2-05</t>
  </si>
  <si>
    <t>64MDP03B3-01</t>
  </si>
  <si>
    <t>64MDP03B3-02</t>
  </si>
  <si>
    <t>64MDP03B3-03</t>
  </si>
  <si>
    <t>64MDP03B3-04</t>
  </si>
  <si>
    <t>64MDP03B3-05</t>
  </si>
  <si>
    <t>64MDP03B2-08</t>
  </si>
  <si>
    <t>64MDP03B2-11</t>
  </si>
  <si>
    <t>64MDP03B2-13</t>
  </si>
  <si>
    <t>64MDP03B2-01</t>
  </si>
  <si>
    <t>64MDP03B2-07</t>
  </si>
  <si>
    <t>64MDP03B2-12</t>
  </si>
  <si>
    <t>64MDP03B2-06</t>
  </si>
  <si>
    <t>64MDP03B2-10</t>
  </si>
  <si>
    <t>64LD06-01</t>
  </si>
  <si>
    <t>TÍTULO EN TRÁMITE APENAS EN MARZO TERMINÓ LICENCIATURA</t>
  </si>
  <si>
    <t>64MDP03B2-03</t>
  </si>
  <si>
    <t>CHINCHILLA MAYEN BRENDA SOFIA</t>
  </si>
  <si>
    <t>64MDP03B-01</t>
  </si>
  <si>
    <t>64MDP03B-06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</si>
  <si>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</si>
  <si>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</si>
  <si>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</si>
  <si>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</si>
  <si>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</si>
  <si>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</si>
  <si>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>MAGM601017HDFRMR00</t>
  </si>
  <si>
    <t>martellyabogados@hotmail.com</t>
  </si>
  <si>
    <t>MARTELL GOMEZ MARIO ALBERTO</t>
  </si>
  <si>
    <t>tecnologiaaplicada@me.com</t>
  </si>
  <si>
    <t>64MDP03D-01</t>
  </si>
  <si>
    <t>DIVAS CANUZ WALTER ALFONSO</t>
  </si>
  <si>
    <t>64MDP03F-01</t>
  </si>
  <si>
    <t>64DIA03D-01</t>
  </si>
  <si>
    <t>GIRON MOYNO MARIANA ETHELVINA</t>
  </si>
  <si>
    <t>4198 4411</t>
  </si>
  <si>
    <t xml:space="preserve"> methelgiron@gmail.com</t>
  </si>
  <si>
    <t>64LD05C-04</t>
  </si>
  <si>
    <t>GAOG661130HDFRTB07</t>
  </si>
  <si>
    <t>GARCIA OTAMENDI GABRIEL</t>
  </si>
  <si>
    <t>656 626 6547</t>
  </si>
  <si>
    <t>gaoty1130@hotmail.com</t>
  </si>
  <si>
    <t>64DD06C-07</t>
  </si>
  <si>
    <t>COBM860618HDFRRR02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</si>
  <si>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</si>
  <si>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</si>
  <si>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</si>
  <si>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</si>
  <si>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</si>
  <si>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</si>
  <si>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</si>
  <si>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</si>
  <si>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BRISEÑO CORTES MARCO ANTONIO</t>
  </si>
  <si>
    <t>55 2109 0959</t>
  </si>
  <si>
    <t>marcoxmx@hotmail.com</t>
  </si>
  <si>
    <t>AJUSTE POR PAGOS MAYORES REINSCRIPCION PAGADA</t>
  </si>
  <si>
    <t>reinscripcion pagada</t>
  </si>
  <si>
    <t>PAGA 2 PROGRAMAS EL 15, reinscripcion pagada</t>
  </si>
  <si>
    <t>CHECAR CON RECTORÍA SI SE CONSIDERA LA CLASE DEL OTRO GRUPO COMO INICIAL, REINSCRIPCION PAGADA</t>
  </si>
  <si>
    <r>
      <t xml:space="preserve"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</t>
    </r>
    <r>
      <rPr>
        <sz val="11"/>
        <color rgb="FFFFC000"/>
        <rFont val="Calibri"/>
        <family val="2"/>
      </rPr>
      <t>NO APARECE EN EL ARCHIVO DE INGRESOS</t>
    </r>
  </si>
  <si>
    <t>SOLO SE TIENE REGISTRO DE UN ABONO EN EL PRIMER MODULO. FALTAN 1000 PESOS</t>
  </si>
  <si>
    <t>DE LOS 2,275 PESOS DE COLEGIATURA, SOLO PAGO 1,137 PESOS, POR LO QUE ESTA PENDIENTE 1,138 PESOS</t>
  </si>
  <si>
    <t>DE LA PRIMERA MENSUALIDAD ADEUDA 138 PESOS Y DE LA 5 MENSUALIDAD ADEUDA 275 PESOS</t>
  </si>
  <si>
    <t>PIDE PRÓRROGA PARA MAYO 15 DE 2022. EN EL REGISTRO DE INGRESOS FINAL APARECEN PAGADAS MENSUALIDAD DE LA 6 A LA 24</t>
  </si>
  <si>
    <t>DE LA COLEGIATURA 1 SOLO ABONO 1,000 PESOS, ADEUDA 2,350 PESOS</t>
  </si>
  <si>
    <t>DE LA COLEGIATURA 7, DEPOSITO 200 PESOS MAS</t>
  </si>
  <si>
    <t>DESFASE POR INGRESO EL 28. DEL PAGO 3, QUEDAN PENDIENTES 147 PESOS. DEL PAGO 4 QUEDAN PENDIENTES 147 PESOS</t>
  </si>
  <si>
    <t>1020 mod. 5. NO APARECE SU REGISTRO EN REG DE INGR FINAL</t>
  </si>
  <si>
    <t>NO APARECE SU REGISTRO EN REG DE INGR FINAL</t>
  </si>
  <si>
    <t>NO APARECE EN EL CHAT. NO APARECE SU REGISTRO EN REG DE INGR FINAL</t>
  </si>
  <si>
    <t>BAJA. NO APARECE SU REGISTRO EN REG DE INGR FINAL</t>
  </si>
  <si>
    <t>PAGA EQUIVALENCIA OK. ADEUDO EN MODULO 2 DE 180 PESOS. HAY TRES PAGOS QUE NO ESTAN CONTEMPLADOS. VERIFICAR</t>
  </si>
  <si>
    <t>POR EQUIVALENCIA LABORAL DIRECTO A TITULACÍÓN PAGARA 70 MIL. ADEUDA 333 PESOS DE SU COLEGIATURAS</t>
  </si>
  <si>
    <t>CHECAR EN CONTROL TOTAL DE PAGOS NO APARECE EL PAGO DE COLEGIATURA 3</t>
  </si>
  <si>
    <t>EN REGISTRO DE INGRESOS NO APARECE EL PAGO 4</t>
  </si>
  <si>
    <t>TIENE DESFASE POR PAGO DE INSCRIPCIÓN/ URGENTE PAPELERIA}</t>
  </si>
  <si>
    <t>forma</t>
  </si>
  <si>
    <t>saldo</t>
  </si>
  <si>
    <t>AERE550710MDFNYG02</t>
  </si>
  <si>
    <t>maeu55@hotmail.com</t>
  </si>
  <si>
    <t>VENEGAS VARGAS ABRAHAM</t>
  </si>
  <si>
    <t>56 4637 6907</t>
  </si>
  <si>
    <t>auplay@hotmail.com</t>
  </si>
  <si>
    <t>ANGELES REYNOSO MARIA EUGENIA</t>
  </si>
  <si>
    <t>VEVA810316HMCNRB00</t>
  </si>
  <si>
    <t>INICIA EN JUNIO, PAGO REINSCRIPCION POR REACTIVACION, ESTUSUPENDIDA 8 MESES</t>
  </si>
  <si>
    <t>RILA701014MCSVPD01</t>
  </si>
  <si>
    <t>RIVIELLO LOPEZ ADRIANA</t>
  </si>
  <si>
    <t>998 291 4961</t>
  </si>
  <si>
    <t>riviyani2000@hotmail.com</t>
  </si>
  <si>
    <t>VERA OCHOA PATRICIA ROMANA</t>
  </si>
  <si>
    <t>rox.avila.sandoval@hotmail.com</t>
  </si>
  <si>
    <t>DEAJ810208HQRLZL09</t>
  </si>
  <si>
    <t>DELGADO AZUETA JULIO CESAR</t>
  </si>
  <si>
    <t>999 137 0605</t>
  </si>
  <si>
    <t>cedesoabogados@hotmail.com</t>
  </si>
  <si>
    <t>Costo de $3,000</t>
  </si>
  <si>
    <t xml:space="preserve">Costo de $3,000 </t>
  </si>
  <si>
    <t>PRESENCIAL/REVISAR ATRASO</t>
  </si>
  <si>
    <t xml:space="preserve">BECA ESPECIAL DE MAESTRO O REFERIDO </t>
  </si>
  <si>
    <t>VALENZUELA GALVEZ MARVIN ENRIQUE</t>
  </si>
  <si>
    <t>EFECT</t>
  </si>
  <si>
    <t>corporativofirmalegalmst@gmail.com</t>
  </si>
  <si>
    <t>LLENAR     TODOS      LOS      DATOS        SOLICITADOS</t>
  </si>
  <si>
    <t>RODRIGUEZ DE LA CRUZ ELIANA</t>
  </si>
  <si>
    <t>NOMBRE</t>
  </si>
  <si>
    <t>no</t>
  </si>
  <si>
    <t>GONZALEZ RODOLFO WALDEMAR</t>
  </si>
  <si>
    <t>MONDRAGON RUVALCABA IRAN MARGARITA</t>
  </si>
  <si>
    <t xml:space="preserve">abono 22,500, 8mil de equivalencia y el resto a titulacion </t>
  </si>
  <si>
    <t>falleció</t>
  </si>
  <si>
    <t>RECIBOS CANCELADOS DEL MOD. 29 Y 30 FECHA 8/9/2021 // SE PONE AL CORRIENTE ÚLTIMO PAGO 17/01 X 3 MODULOS / TITULACION PAGADA</t>
  </si>
  <si>
    <t>+ 1 reinscripción, EN CHAT NO TIENE LOS RECIBOS NO. 1 AL 5 // ABONO 500 AL MOD. 23// JP SE VERIFICA LA INFORMACION ANTERIOR Y RESTA POR PAGAR 2300 DE LACOLEGIATURA 23 Y 2800 DE LA COLEGIATURA 24 TOTAL 5100 + 1 REINSCRP DE $2,500 TOTAL $ 7,600.00 / CUBRIO EL TOTAL DE 37,100.00 EL 08/07/2023</t>
  </si>
  <si>
    <t xml:space="preserve">TIENE DESFASE EN PAGO DE 1 MES </t>
  </si>
  <si>
    <t>CERN</t>
  </si>
  <si>
    <t>debió dos módulos</t>
  </si>
  <si>
    <t>ABREU GIRALT JUANA  MARIA</t>
  </si>
  <si>
    <t>DE LA COLEGIATURA 10 PAGO 150 PESOS DE MAS Y DE LA COLEGIATURA 11 PAGO 150 PESOS MAS / SE LE DEBE UNA MATERIA POR CURSAR</t>
  </si>
  <si>
    <t>Día de pagos 26 de cada mes, debe 4 mensualidades un total de 13,988.00</t>
  </si>
  <si>
    <t>pagará en diciembre 2022. VERIFICAR CON SEDE DE GUATEMALA / va adelantada en sistema seq</t>
  </si>
  <si>
    <t>MDPG02</t>
  </si>
  <si>
    <t>DDG01</t>
  </si>
  <si>
    <t>MDPG01</t>
  </si>
  <si>
    <t>SE SUSPENDE A PETICION DE LA SEDE, CURSADOS 10 Y PAGADOS 11</t>
  </si>
  <si>
    <t>CURSOADAS 1 PAGADAS 3</t>
  </si>
  <si>
    <t>64MDP03A-10</t>
  </si>
  <si>
    <t>HEGJ800612MGT</t>
  </si>
  <si>
    <t>RACR861129HGT</t>
  </si>
  <si>
    <t>DAPS910912HGTA</t>
  </si>
  <si>
    <t>AILR921007MCG</t>
  </si>
  <si>
    <t>ALMENGOR PUELLO ERIC ABEL</t>
  </si>
  <si>
    <t>64MD06D3-01</t>
  </si>
  <si>
    <t>64MD06D3-13</t>
  </si>
  <si>
    <t>TEOE830513MDP</t>
  </si>
  <si>
    <t>64MD06D3-12</t>
  </si>
  <si>
    <t>VECM850503M</t>
  </si>
  <si>
    <t>SIAC760710H</t>
  </si>
  <si>
    <t>64MD06D3-10</t>
  </si>
  <si>
    <t>SODM680821M</t>
  </si>
  <si>
    <t>64MD06D3-11</t>
  </si>
  <si>
    <t>ROCI970416MCP</t>
  </si>
  <si>
    <t>64MD06D3-07</t>
  </si>
  <si>
    <t>SAAM681012HVP</t>
  </si>
  <si>
    <t>64MD06D3-08</t>
  </si>
  <si>
    <t>SESO820401HPP</t>
  </si>
  <si>
    <t>64MD06D3-09</t>
  </si>
  <si>
    <t>REVZ861007MPP</t>
  </si>
  <si>
    <t>64MD06D3-04</t>
  </si>
  <si>
    <t>RIAR931102HPP</t>
  </si>
  <si>
    <t>64MD06D3-05</t>
  </si>
  <si>
    <t>64MD06D3-06</t>
  </si>
  <si>
    <t>ESCA861211H</t>
  </si>
  <si>
    <t>64MD06D3-02</t>
  </si>
  <si>
    <t>AEPE891109HPP</t>
  </si>
  <si>
    <t>CAOA880616Hdp</t>
  </si>
  <si>
    <t>CACH560717HCV</t>
  </si>
  <si>
    <t>DASD820809HPPVS</t>
  </si>
  <si>
    <t>DOVT660806MCP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</si>
  <si>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</si>
  <si>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</si>
  <si>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</si>
  <si>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</si>
  <si>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</si>
  <si>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</si>
  <si>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</si>
  <si>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SODM900509MCG</t>
  </si>
  <si>
    <t>HELJ841106HCGHCG</t>
  </si>
  <si>
    <t>MOPW821021MCG</t>
  </si>
  <si>
    <t>MAPJ780503HCG</t>
  </si>
  <si>
    <t>MERD871008HCG</t>
  </si>
  <si>
    <t>ROGJ871008HCG</t>
  </si>
  <si>
    <t>VIGJ770412HCG</t>
  </si>
  <si>
    <t>AALL820829MCG</t>
  </si>
  <si>
    <t>LAST860329MCG</t>
  </si>
  <si>
    <t>MARROQUIN IBARRA ANDY FERNANDO</t>
  </si>
  <si>
    <t>DEnnisherrera@gmail.com</t>
  </si>
  <si>
    <t>MDP0G03</t>
  </si>
  <si>
    <t>MADRID GRAMAJO DIONEL YUNIOR</t>
  </si>
  <si>
    <t>ACT DERECHO</t>
  </si>
  <si>
    <t>CHIAPAS</t>
  </si>
  <si>
    <t>ibarrajosvi@gmail.com</t>
  </si>
  <si>
    <t>alitasies@yahoo.com</t>
  </si>
  <si>
    <t>GARCIA ROJAS FERNANDO</t>
  </si>
  <si>
    <t>fergarciarojas@gmail.com</t>
  </si>
  <si>
    <t>SE DIO DE BAJA EN AGOSTO 2022</t>
  </si>
  <si>
    <t>CHECAR INSCRIPCIÓN CON CONTROL ESCOLAR. CHECAR PAGO 4 DE 36, SUSPENDIDO</t>
  </si>
  <si>
    <t>x</t>
  </si>
  <si>
    <t>NO VIGENTE</t>
  </si>
  <si>
    <t>Al día agosto</t>
  </si>
  <si>
    <t>SUSPENDER</t>
  </si>
  <si>
    <t>COBRANZA</t>
  </si>
  <si>
    <t xml:space="preserve"> consulnot_26@hotmail.com</t>
  </si>
  <si>
    <t>desfase por inscripcion</t>
  </si>
  <si>
    <t>CONSULTAR PRIMER PAGO NO ESTA EN DIARIO</t>
  </si>
  <si>
    <t>DIAP02</t>
  </si>
  <si>
    <t>REALIZAR AUDITORÍA Ya pago reinscripción,  ESTA ENFERMA, fallecio su papá de covid(agosto) familiares enfermos de covid//ojo se saltaroN EL RECIBO 29</t>
  </si>
  <si>
    <t>FACTURA, BAJA, EN EL CHAT NO TIENE RECIBO NO. 2 AL 6 Y NO. 10 (confirmado)</t>
  </si>
  <si>
    <t>factura, Aplicó referido para Mod. 20 17/8/2021,REINSCRIPCIÓN PAGADA // TITULACIÓN PAGADA</t>
  </si>
  <si>
    <t xml:space="preserve">FACTURA, </t>
  </si>
  <si>
    <t>FACTURA, REINSCRIPCIÓN PAGADA. FALTA GENERAR RECIBO DE FEBRERO</t>
  </si>
  <si>
    <t>FACTURA, EN CHAT NO TIENE RECIBOS NO. 1 AL 17 Y 20 (confirmado no se le enviaron pero si estan en el diario)</t>
  </si>
  <si>
    <t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NO APARECE EN EL ARCHIVO DE INGRESOS</t>
  </si>
  <si>
    <t xml:space="preserve">FACTURA, reinscripcion pagada 3er cuatri//JP SE REVISA EL HISTORIAL Y COMENTA LA MAESTRA QUE REALIZA SUS PAGOS POR ADELANTADO Y EN MARZO PAGA ABRIL Y YA ESTA AL DIA </t>
  </si>
  <si>
    <t xml:space="preserve">FACTURA, D // JP SE REVISA EL HISTORIAL TIENE 17 MODULOS Y SOLOPAGADOS 13, PERO EL COMENTA QUE NO HA ENTRADO A 2 CLASES Y QUIERE REPONER SE LE ENVIA CONVENIO DE PAGOS Y SE REVISARA LO DE LAS CLASES. </t>
  </si>
  <si>
    <t>REINGRESO 14/01/2022 SOLO HAY UN PAGO EN EL ARCHIVO DE INGRESOS POR TOGA</t>
  </si>
  <si>
    <t>FACTURA, D</t>
  </si>
  <si>
    <t>REINS PAGADA , ya puede comenzar a pagar titu</t>
  </si>
  <si>
    <t>REINSCRIPCIÓN PAGADA, ya puede comenzar a pagar titu</t>
  </si>
  <si>
    <t>Al día Octubre , ya puede comenzar a pagar titu</t>
  </si>
  <si>
    <t>FACTURA, + 1 REINS</t>
  </si>
  <si>
    <t>FACTURA,  ya puede pagar titulacion</t>
  </si>
  <si>
    <t>FACTURA, d</t>
  </si>
  <si>
    <t>Factura- 2 abonos de 6,500</t>
  </si>
  <si>
    <t>FACTURA, 1 desfase // JP 11/04/22 SE VERIFICA HISTORIAL Y SE ENCUENTRA 1 ADEUDO DE 1 MODULO POR $3,350.SE ENVIA MENSAJE DECOBRANZA.</t>
  </si>
  <si>
    <t xml:space="preserve">FACTURA, EN CHAT NO TIENE EL RECIBO NO. 1,2, HIZO CONVENIO </t>
  </si>
  <si>
    <t>FACTURA, +</t>
  </si>
  <si>
    <t>FACTURA, 1 REFERIDO (aún no aplcado)</t>
  </si>
  <si>
    <t>1 REINS  PAGADA REVISAR RECIBOS</t>
  </si>
  <si>
    <t>FACTURA, PAGO INSCRIPCIÓN, ABONO A COLEGIATURA MOD 14</t>
  </si>
  <si>
    <t>FACTURA,  ULTIMO RECIBO ENVIADO MOD. 6. FIN DE CURSO 10 MESES</t>
  </si>
  <si>
    <t xml:space="preserve">FACTURA, Se reincorpora en SEPTIEMBRE, Comienza en 0 </t>
  </si>
  <si>
    <t xml:space="preserve">FACTURA, equicalencia pagada, EN CHAT NO TIENE EL RECIBO NO.1 </t>
  </si>
  <si>
    <t xml:space="preserve">inicia 31 de Julio // Se le solicitó su documentación original el día 05/03/22 pago en marzo3/03/22 no paso </t>
  </si>
  <si>
    <t>beca alumno, pasa de maestría a doctorado pago inscripcion desfase</t>
  </si>
  <si>
    <t>JP SE REVISA EL HISTORIAL DE PAGOS Y EL CHAT Y HAY UN DEPOSITOENVIADO EN ABRIL PERO NO SE REGISTRA EN BANCO SE PIDE QUE LO VERIFIQUE ENVIA PAGO 11/04/2022 NO HAY REGITRO DE PAGO MOD. 11</t>
  </si>
  <si>
    <t>PELLECER TERREAUX JULIO AUGUSTO BENIGNO</t>
  </si>
  <si>
    <t>Panamá</t>
  </si>
  <si>
    <t>AHUMADA ARANDA ANDRES</t>
  </si>
  <si>
    <t>507 6675-6546</t>
  </si>
  <si>
    <t>andresahumadaaranda@gmail.com</t>
  </si>
  <si>
    <t>recivos se le envia a natividad alcala// JP SE REVISA EL HISTORIAL Y SE HABLA CON LA DD NATIVIDAD UNA PP PARA EL FINDE MES / se dio de baja en mod 18</t>
  </si>
  <si>
    <t>POLO FLORES HOLANDA ROSA</t>
  </si>
  <si>
    <t>CANCUN</t>
  </si>
  <si>
    <t>MIRANDA MIRANDA CELIA IGNACIA</t>
  </si>
  <si>
    <t>984 181 6884</t>
  </si>
  <si>
    <t>miranda-celia@hotmail.com</t>
  </si>
  <si>
    <t>MIMC750731MYNRRL03</t>
  </si>
  <si>
    <t>REINGRESA EN MAYO 2023/incrementa  colegiatura a 12 meses / cobranza 28/08/2023</t>
  </si>
  <si>
    <t>se localizo el pago del 05/07/2022 se asigna al mod 19</t>
  </si>
  <si>
    <t xml:space="preserve">VERIFICAR BAJA TEMPORAL / </t>
  </si>
  <si>
    <t>GOCN841216MQRMRN04</t>
  </si>
  <si>
    <t>GOMEZ CARDENAS NANCY GUADALUPE DEL PILAR</t>
  </si>
  <si>
    <t>983 831 4396</t>
  </si>
  <si>
    <t>nancyguadalupe1684@gmail.com</t>
  </si>
  <si>
    <t>ENTRO PAGANDO INSCRIPCIÓN</t>
  </si>
  <si>
    <t>ericabelmaxilo09@gmail.com</t>
  </si>
  <si>
    <t>hernancc1758@gmail.com</t>
  </si>
  <si>
    <t>danalex9@hotmail.com</t>
  </si>
  <si>
    <t>tdominguez006@gmail.com</t>
  </si>
  <si>
    <t>maribelgantess@gmail.com</t>
  </si>
  <si>
    <t>elatejada@gmail.com</t>
  </si>
  <si>
    <t>legaladricepanama@gmail.com</t>
  </si>
  <si>
    <t>carlosierra76@gmail.com</t>
  </si>
  <si>
    <t>holanda.polo@hotmail.com</t>
  </si>
  <si>
    <t>isis16.rowe@gmail.com</t>
  </si>
  <si>
    <t>legionario121068@yahoo.com</t>
  </si>
  <si>
    <t>escartinabogado@gmail.com</t>
  </si>
  <si>
    <t>vielsajordan0@gmail.com</t>
  </si>
  <si>
    <t>gjeaneth18@gmail.com</t>
  </si>
  <si>
    <t>abogadosamirlasso@gmail.com</t>
  </si>
  <si>
    <t>gladys_029@yahoo.com</t>
  </si>
  <si>
    <t>yary310184@gmail.com</t>
  </si>
  <si>
    <t>desireeramirezbal@gmail.com</t>
  </si>
  <si>
    <t>reyeszuly@hotmail.com</t>
  </si>
  <si>
    <t>lic.rivera02@gmail.com</t>
  </si>
  <si>
    <t>delia.l.rodriguez13@gmail.com</t>
  </si>
  <si>
    <t xml:space="preserve">paga la sede completo </t>
  </si>
  <si>
    <t>LACE680229MCCRMS02</t>
  </si>
  <si>
    <t>LARA CAMPOS ESTHER GUADALUPE</t>
  </si>
  <si>
    <t>998 842 0510</t>
  </si>
  <si>
    <t>estherlaracampos@gmail.com</t>
  </si>
  <si>
    <t>1 Viernes y Sábado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</si>
  <si>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</si>
  <si>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</si>
  <si>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</si>
  <si>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</si>
  <si>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</si>
  <si>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</si>
  <si>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 xml:space="preserve">CHECAR FORMULA </t>
  </si>
  <si>
    <t>984 593 7028</t>
  </si>
  <si>
    <t>LARA CAMPOS MARIA ELENA</t>
  </si>
  <si>
    <t>debilara10@hotmail.com</t>
  </si>
  <si>
    <t>LACE720626MYNRML06</t>
  </si>
  <si>
    <t>C</t>
  </si>
  <si>
    <t>SIMH781112HVZLDR05</t>
  </si>
  <si>
    <t>SILERA MEDRANO HERIBERTO</t>
  </si>
  <si>
    <t>una de desfase y prórroga</t>
  </si>
  <si>
    <t>VACS781010MNLZHM06</t>
  </si>
  <si>
    <t>VAZQUEZ CHAN SUEMY</t>
  </si>
  <si>
    <t>vazcsumy@gmail.com</t>
  </si>
  <si>
    <t>CERE840906HQRTSD03</t>
  </si>
  <si>
    <t>PRORROGA ESPECIAL</t>
  </si>
  <si>
    <t>gorditalinda-1@hotmail.com</t>
  </si>
  <si>
    <t xml:space="preserve">jairoajia@yahoo.es 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</si>
  <si>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</si>
  <si>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</si>
  <si>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</si>
  <si>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</si>
  <si>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</si>
  <si>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</si>
  <si>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</si>
  <si>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ruth_abreho@hotmail.com</t>
  </si>
  <si>
    <t>arosemenamd@iuaf.edu.mx</t>
  </si>
  <si>
    <t>pandalezbatista@hotmail.com</t>
  </si>
  <si>
    <t>yaricar19@hotmail.com</t>
  </si>
  <si>
    <t>harlinaci25@gmail.com</t>
  </si>
  <si>
    <t>joseangel29@hotmail.com</t>
  </si>
  <si>
    <t>isisosiris.1840@gmail.com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</si>
  <si>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</si>
  <si>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</si>
  <si>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</si>
  <si>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</si>
  <si>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</si>
  <si>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</si>
  <si>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</si>
  <si>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</si>
  <si>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</si>
  <si>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</si>
  <si>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</si>
  <si>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</si>
  <si>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</si>
  <si>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</si>
  <si>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</si>
  <si>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</si>
  <si>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mrbg251077@gmail.com</t>
  </si>
  <si>
    <t>mabeaes@hotmail.com</t>
  </si>
  <si>
    <t xml:space="preserve">lic.jdavid@gmail.com
</t>
  </si>
  <si>
    <t>albertmita@hotmail.com</t>
  </si>
  <si>
    <t>aresolares@gmail.com</t>
  </si>
  <si>
    <t>deatr23@hotmail.com</t>
  </si>
  <si>
    <t>yuli_hdez@hotmail.com</t>
  </si>
  <si>
    <t xml:space="preserve">HERNANDEZ ALVARADO YULISSA DEL CARMEN </t>
  </si>
  <si>
    <t>HEAY831116MCCRLL04</t>
  </si>
  <si>
    <t>estuardovelarde1@gmail.com</t>
  </si>
  <si>
    <t>64LD04AB-06</t>
  </si>
  <si>
    <t>64MD06C2-01</t>
  </si>
  <si>
    <t>64LD05B-01</t>
  </si>
  <si>
    <t xml:space="preserve">64DD06C-01 </t>
  </si>
  <si>
    <t>64DD06C-02</t>
  </si>
  <si>
    <t>64DD06C-03</t>
  </si>
  <si>
    <t>64DD06C-04</t>
  </si>
  <si>
    <t>64DD06C-05</t>
  </si>
  <si>
    <t>64DD06C-06</t>
  </si>
  <si>
    <t>64DIA03C-02</t>
  </si>
  <si>
    <t>64DIA03C-01</t>
  </si>
  <si>
    <t>64DIA03C-03</t>
  </si>
  <si>
    <t>64DIA03C-04</t>
  </si>
  <si>
    <t>AUAA611125HCSHRN08</t>
  </si>
  <si>
    <t>pago su primer modulo en abril y empezo hasta mayo</t>
  </si>
  <si>
    <t xml:space="preserve">desfase </t>
  </si>
  <si>
    <t>AÑO</t>
  </si>
  <si>
    <t>MES</t>
  </si>
  <si>
    <t>DIA</t>
  </si>
  <si>
    <t>datos de nacimiento</t>
  </si>
  <si>
    <t>ESTADO ORIGEN</t>
  </si>
  <si>
    <t>QUINTANA ROO</t>
  </si>
  <si>
    <t>VERACRUZ</t>
  </si>
  <si>
    <t>TABASCO</t>
  </si>
  <si>
    <t>YUCATAN</t>
  </si>
  <si>
    <t>MEXICO</t>
  </si>
  <si>
    <t>CAMPECHE</t>
  </si>
  <si>
    <t>JALISCO</t>
  </si>
  <si>
    <t>CHIUAHUA</t>
  </si>
  <si>
    <t>GUERRERO</t>
  </si>
  <si>
    <t>SONORA</t>
  </si>
  <si>
    <t>PUEBLA</t>
  </si>
  <si>
    <t>OAXACA</t>
  </si>
  <si>
    <t>SAN LUIS POTOSI</t>
  </si>
  <si>
    <t>NUEVO LEON</t>
  </si>
  <si>
    <t>DISTRITO FEDERAL</t>
  </si>
  <si>
    <t>BAJA CALIFORNIA</t>
  </si>
  <si>
    <t>SINALOA</t>
  </si>
  <si>
    <t>COAHUILA</t>
  </si>
  <si>
    <t>HIDALGO</t>
  </si>
  <si>
    <t>MICHOACAN</t>
  </si>
  <si>
    <t>GUANAJUATO</t>
  </si>
  <si>
    <t>NATURALIZADO EXTRANJERO</t>
  </si>
  <si>
    <t>AGUASCALIENTES</t>
  </si>
  <si>
    <t>DURANGO</t>
  </si>
  <si>
    <t>MORELOS</t>
  </si>
  <si>
    <t>TAMAULIPAS</t>
  </si>
  <si>
    <t>ZACATECAS</t>
  </si>
  <si>
    <t>QUERETARO</t>
  </si>
  <si>
    <t>PANAMA</t>
  </si>
  <si>
    <t>RABC910224MGRMLN04</t>
  </si>
  <si>
    <t>RAMIREZ BLANCO CONNY</t>
  </si>
  <si>
    <t>rcony52@gmail.com</t>
  </si>
  <si>
    <t>swift</t>
  </si>
  <si>
    <t>AUAM870124MCSGRR03</t>
  </si>
  <si>
    <t>AGUILAR ARGUELLO MARISELA</t>
  </si>
  <si>
    <t>gerencia@captivaconsultores.com</t>
  </si>
  <si>
    <t>AUEL930723HCSGSS08</t>
  </si>
  <si>
    <t>AGUILAR ESPINOZA LUIS ENRIQUE</t>
  </si>
  <si>
    <t>luis_930723@hotmail.com</t>
  </si>
  <si>
    <t>KASB800703MCSNLT02</t>
  </si>
  <si>
    <t>KANTER SOLIS MARIA BEATRIZ</t>
  </si>
  <si>
    <t>mabeks06@hotmail,com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</si>
  <si>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</si>
  <si>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</si>
  <si>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</si>
  <si>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</si>
  <si>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</si>
  <si>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</si>
  <si>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</si>
  <si>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</si>
  <si>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</si>
  <si>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</si>
  <si>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</si>
  <si>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</si>
  <si>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</si>
  <si>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</si>
  <si>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</si>
  <si>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</si>
  <si>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</si>
  <si>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</si>
  <si>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</si>
  <si>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</si>
  <si>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</si>
  <si>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ma.ynes_gr@hotmail.com</t>
  </si>
  <si>
    <t xml:space="preserve">1 LUNES Y  1 MIERCOLES  </t>
  </si>
  <si>
    <t>16 a 20:30 HRS</t>
  </si>
  <si>
    <t>CIUDAD DE MEXICO</t>
  </si>
  <si>
    <t>PRESENCIAL/</t>
  </si>
  <si>
    <t xml:space="preserve">DESFASE </t>
  </si>
  <si>
    <t>CAVS960718MCSRLR02</t>
  </si>
  <si>
    <t>CARBONEY VILLATORO SURISADDAI</t>
  </si>
  <si>
    <t>suricarvi@gmail.com</t>
  </si>
  <si>
    <t>DIPCH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</si>
  <si>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</si>
  <si>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</si>
  <si>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</si>
  <si>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</si>
  <si>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</si>
  <si>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</si>
  <si>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</si>
  <si>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DESFACE</t>
  </si>
  <si>
    <t>cambio de colegiatura pasa a $3495, se le dio prorroga para pagar hasta enero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</si>
  <si>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</si>
  <si>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</si>
  <si>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</si>
  <si>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</si>
  <si>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</si>
  <si>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</si>
  <si>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</si>
  <si>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</si>
  <si>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</si>
  <si>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</si>
  <si>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</si>
  <si>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</si>
  <si>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</si>
  <si>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>ESPRIU RODRIGUEZ GUILLERMO FERNANDO</t>
  </si>
  <si>
    <t>LD05A</t>
  </si>
  <si>
    <t>viernes y sábado</t>
  </si>
  <si>
    <t>10 a 18 horas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</si>
  <si>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</si>
  <si>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</si>
  <si>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</si>
  <si>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</si>
  <si>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</si>
  <si>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</si>
  <si>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</si>
  <si>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</si>
  <si>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</si>
  <si>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</si>
  <si>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</si>
  <si>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araceliarmen@gmail.com</t>
  </si>
  <si>
    <t>ARMENDARIZ MUNGUIA MARIA ARACELI</t>
  </si>
  <si>
    <t>BELTRAN BALDERAS GISELLE</t>
  </si>
  <si>
    <t>beltranabg2@hotmail.com</t>
  </si>
  <si>
    <t>PresencialMTY</t>
  </si>
  <si>
    <t>LOPEZ HERNANDEZ VALERIA CRISTAL</t>
  </si>
  <si>
    <t>833 272 4425</t>
  </si>
  <si>
    <t>MONTERREY</t>
  </si>
  <si>
    <t>CHAVEZ HERNANDEZ SYLVIA PATRICIA</t>
  </si>
  <si>
    <t>639 119 2232</t>
  </si>
  <si>
    <t>paty.chavez.hdz.7@gmail.com</t>
  </si>
  <si>
    <t>ENRIQUEZ RAMOS ISABEL</t>
  </si>
  <si>
    <t>984 130 6345</t>
  </si>
  <si>
    <t>GARCIA CRUZ MARIA YNES</t>
  </si>
  <si>
    <t xml:space="preserve">desface de un mes, primer pago no se encuentra en diario </t>
  </si>
  <si>
    <t>REYES RAMOS NORMAR PATRICIA</t>
  </si>
  <si>
    <t>983 134 8340</t>
  </si>
  <si>
    <t>norma_pr@hotmail.com</t>
  </si>
  <si>
    <t>11/26/2023</t>
  </si>
  <si>
    <t>GONZALEZ GLENNIE FERNANDA</t>
  </si>
  <si>
    <t>CUN</t>
  </si>
  <si>
    <t>CHAIN GONZALEZ MARÍA</t>
  </si>
  <si>
    <t>CHAIN GONZALEZ XIMENA</t>
  </si>
  <si>
    <t>Presencial CUN</t>
  </si>
  <si>
    <t>SALCEDO GLENNIE GABRIELA</t>
  </si>
  <si>
    <t>RANGEL QUINTERO LILIANA</t>
  </si>
  <si>
    <t>998 293 9115</t>
  </si>
  <si>
    <t>11/15/2023</t>
  </si>
  <si>
    <t>55 3153 5909</t>
  </si>
  <si>
    <t>MTY</t>
  </si>
  <si>
    <t>PENA GARZA JUANA ISABEL</t>
  </si>
  <si>
    <t>844 405 6093</t>
  </si>
  <si>
    <t>arturok7@icloud.com</t>
  </si>
  <si>
    <t>PIAH640129HMCCRC03</t>
  </si>
  <si>
    <t>AEMA680709MDFRNR01</t>
  </si>
  <si>
    <t>Kundalli51@gmail.com   isabelenriquez71@gmail.com</t>
  </si>
  <si>
    <t>aravillanueva06@gmail.com</t>
  </si>
  <si>
    <t>MONTOYA GALVAN LIZETTE MINERVA</t>
  </si>
  <si>
    <t>844 607 6007</t>
  </si>
  <si>
    <t>11/16/2023</t>
  </si>
  <si>
    <t>hectorpichardoaranza@yahoo.com.mx</t>
  </si>
  <si>
    <t>RAMIREZ G ISABEL AIDE</t>
  </si>
  <si>
    <t>878 703 4283</t>
  </si>
  <si>
    <t>ROFO730126HDFDGS01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</si>
  <si>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</si>
  <si>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</si>
  <si>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</si>
  <si>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</si>
  <si>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</si>
  <si>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</si>
  <si>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PAGADO</t>
  </si>
  <si>
    <t>ZÚÑIGA GÓMEZ JOSHUÉ</t>
  </si>
  <si>
    <t>Francisco Javier Montantes Villarrea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</si>
  <si>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</si>
  <si>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</si>
  <si>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</si>
  <si>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</si>
  <si>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</si>
  <si>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</si>
  <si>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</si>
  <si>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>16 a 20:30 HRS Y 9:00 A 14:00 HRS</t>
  </si>
  <si>
    <t>1 viernes y sábado</t>
  </si>
  <si>
    <t>DIP</t>
  </si>
  <si>
    <t xml:space="preserve">DIPLOMADO </t>
  </si>
  <si>
    <t xml:space="preserve">DIP 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</si>
  <si>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</si>
  <si>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</si>
  <si>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</si>
  <si>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</si>
  <si>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</si>
  <si>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DIP LAB</t>
  </si>
  <si>
    <t>DIPLOMADO LABORAL</t>
  </si>
  <si>
    <t>AOGA950822MMCCRL05</t>
  </si>
  <si>
    <t>ACOSTA GARCIA ALOYSIA</t>
  </si>
  <si>
    <t>aloysia.acostag@gmail.com</t>
  </si>
  <si>
    <t>ERIIRR7106HMTCNMY02</t>
  </si>
  <si>
    <t>64LD05B-02</t>
  </si>
  <si>
    <t>64LD05D-01</t>
  </si>
  <si>
    <t>64LD05F-01</t>
  </si>
  <si>
    <t>64DIPLAB01</t>
  </si>
  <si>
    <t>64DIPLAB02</t>
  </si>
  <si>
    <t>64DIPLAB03</t>
  </si>
  <si>
    <t>64DIPLAB04</t>
  </si>
  <si>
    <t>64DIPLAB05</t>
  </si>
  <si>
    <t>64DIPLAB06</t>
  </si>
  <si>
    <t>64LD05D-02</t>
  </si>
  <si>
    <t>desfase por pago de inscripcion  y entrar a finales de mes</t>
  </si>
  <si>
    <t>64DD06C-09</t>
  </si>
  <si>
    <t>64MDP03F-06</t>
  </si>
  <si>
    <t>64DD06C2-01</t>
  </si>
  <si>
    <t>64DD06C-01</t>
  </si>
  <si>
    <t>64MDP03F-03</t>
  </si>
  <si>
    <t>64MDP03F-02</t>
  </si>
  <si>
    <t>64MDP03F-04</t>
  </si>
  <si>
    <t>64MDP03F-05</t>
  </si>
  <si>
    <t>DOVJ771225HCSMZS01</t>
  </si>
  <si>
    <t>DOMINGUEZ VAZQUEZ JESUS EVELIO</t>
  </si>
  <si>
    <t>je.dominguez@protegoseguridad.com</t>
  </si>
  <si>
    <t>64DIPLAB07</t>
  </si>
  <si>
    <t>FAGC670519HCHLNS07</t>
  </si>
  <si>
    <t>FALCONI GINER CESAR AUGUSTO</t>
  </si>
  <si>
    <t>cesar_falconi@hotmail.com</t>
  </si>
  <si>
    <t>64DIPLAB08</t>
  </si>
  <si>
    <t xml:space="preserve">7 +2 Reinscr, EN EL CHAT NO TIENE LOS RECIBOS DEL NO.1 AL 7 Y EL NO, 11 Y 12. // SE REALIZÓ COBRANZA EL DÍA 18/02/22 deuda 13200 </t>
  </si>
  <si>
    <t xml:space="preserve">2 Reins+ 5 cole +14000 deuda, tuvo desfase y tomó dobles  deuda </t>
  </si>
  <si>
    <t>Pagos desfasados, + 1 reins, TIENE PENDIENTES Y NO SABE SI PAGARÁ, // SE REALIZÓ COBRANZA EL 18/02/22 COMENTA QUE REVISARÁ CON SU ÁREA CONTABLE 14000</t>
  </si>
  <si>
    <t>5 + 2 REINSCRIP. ABONAR 1250 … // SE REALIZÓ COBRANZA EL DÍA 18/02/22  14000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</si>
  <si>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</si>
  <si>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</si>
  <si>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</si>
  <si>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</si>
  <si>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</si>
  <si>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</si>
  <si>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</si>
  <si>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abono 1725 modulo 2/equivalencia</t>
  </si>
  <si>
    <t>CACL770211MMCSXR00</t>
  </si>
  <si>
    <t>CASTILLO CAÑAS LOURDES</t>
  </si>
  <si>
    <t>abono parcial segundo mod . INS/EQUIVALE</t>
  </si>
  <si>
    <t>equivalenc/insc/ 3 módulos</t>
  </si>
  <si>
    <t>efec</t>
  </si>
  <si>
    <t>AARM820909MDFLDR06</t>
  </si>
  <si>
    <t>ALVAREZ RODRIGUEZ MIREY IVONNE</t>
  </si>
  <si>
    <t>mirey.09@outlook.com</t>
  </si>
  <si>
    <t xml:space="preserve">SIN PAGO </t>
  </si>
  <si>
    <t>cesar.elizalde.gomez@gmail.com</t>
  </si>
  <si>
    <t>lulucastillo7702@yahoo.com.mx</t>
  </si>
  <si>
    <t>64DD07A-03</t>
  </si>
  <si>
    <t>64DD07A-01</t>
  </si>
  <si>
    <t>64DD07A-02</t>
  </si>
  <si>
    <t>cielitonarvaez@gmail.com</t>
  </si>
  <si>
    <t>DOJE770528MDFMNV06</t>
  </si>
  <si>
    <t>DOMINGUEZ JAIN EVA</t>
  </si>
  <si>
    <t>998 577 2604</t>
  </si>
  <si>
    <t>evajainchaps@gmail.com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</si>
  <si>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</si>
  <si>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</si>
  <si>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</si>
  <si>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</si>
  <si>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</si>
  <si>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</si>
  <si>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Chain.maria2115@gmail.com</t>
  </si>
  <si>
    <t>JIVR720628MCCMRC16</t>
  </si>
  <si>
    <t>JIMENEZ VERA HERNANDEZ ROCIO GUADALUPE</t>
  </si>
  <si>
    <t>938 124 9429</t>
  </si>
  <si>
    <t>valvertyna@gmail.com</t>
  </si>
  <si>
    <t>o</t>
  </si>
  <si>
    <t>GACC791027MCMRRR02</t>
  </si>
  <si>
    <t>GARCIA CARRILLO CARLA IRENE</t>
  </si>
  <si>
    <t>341 886 8550</t>
  </si>
  <si>
    <t>carlairenegarciacarrillo@gmail.com</t>
  </si>
  <si>
    <t>abono en 2024</t>
  </si>
  <si>
    <t>armandolopezcancun@gmail.com</t>
  </si>
  <si>
    <t>no tiene documentos IMPROCEDENTE</t>
  </si>
  <si>
    <t>VEMC790815HGRGRR04</t>
  </si>
  <si>
    <t>VIJI690426MCSRMS06</t>
  </si>
  <si>
    <t>64DD01A-10</t>
  </si>
  <si>
    <t xml:space="preserve"> VIRGEN JIMENEZ MARIA ISABEL</t>
  </si>
  <si>
    <t>DD01A</t>
  </si>
  <si>
    <t>HERNANDEZ ALCANTARA LORENA MIREYA</t>
  </si>
  <si>
    <t>TITULACION INCLUIDA</t>
  </si>
  <si>
    <t>BAQO761129HYNSRM03</t>
  </si>
  <si>
    <t>BASORA QUERO OMAR ABRAHAM</t>
  </si>
  <si>
    <t>PAGARÁ  LUNES</t>
  </si>
  <si>
    <t>64MD06E-02</t>
  </si>
  <si>
    <t>64MD06E-01</t>
  </si>
  <si>
    <t>64MD07A-03</t>
  </si>
  <si>
    <t>64MD07A-01</t>
  </si>
  <si>
    <t>64MD07A-05</t>
  </si>
  <si>
    <t>64MD07A-04</t>
  </si>
  <si>
    <t>HEAL760705MMCRLR03</t>
  </si>
  <si>
    <t>64MD07A-02</t>
  </si>
  <si>
    <t>64DD07A-04</t>
  </si>
  <si>
    <t>64DD07A-05</t>
  </si>
  <si>
    <t>722350 0880</t>
  </si>
  <si>
    <t>64DD07A-06</t>
  </si>
  <si>
    <t>basora30@hotmail.com</t>
  </si>
  <si>
    <t>CASM660807MMCMNR09</t>
  </si>
  <si>
    <t>GASS760909HMCRRR09</t>
  </si>
  <si>
    <t>LOMA831210MMCPNL03</t>
  </si>
  <si>
    <t>LOPEZ MONTES DE OCA ALEJANDRA IRAIS</t>
  </si>
  <si>
    <t>64DD07B-02</t>
  </si>
  <si>
    <t>64LD07B-01</t>
  </si>
  <si>
    <t>(en blanco)</t>
  </si>
  <si>
    <t>RACS820401MQRMSN00</t>
  </si>
  <si>
    <t>RAMIREZ CASTRO SANDRA</t>
  </si>
  <si>
    <t>998 577 2988</t>
  </si>
  <si>
    <t>sandyramirezc01@gmail.com</t>
  </si>
  <si>
    <t>DIAP04A</t>
  </si>
  <si>
    <t>RECM590511MMSSVN09</t>
  </si>
  <si>
    <t>RESENDIZ CUEVAS MINERVA</t>
  </si>
  <si>
    <t>minerva.cuevas11abril@gmail.com</t>
  </si>
  <si>
    <t>MD06C</t>
  </si>
  <si>
    <t>BLGAM</t>
  </si>
  <si>
    <t>GIMM</t>
  </si>
  <si>
    <t xml:space="preserve">    </t>
  </si>
  <si>
    <t>ENTRO CON 0 INSCRIPCIÓN. Baja termporal</t>
  </si>
  <si>
    <t>ABONO 375 AL MOD 4</t>
  </si>
  <si>
    <t xml:space="preserve">inicial 15 mil </t>
  </si>
  <si>
    <t>CEAA831210HGT</t>
  </si>
  <si>
    <t>CERNA ACEVEDO AXEL EDILBERTO</t>
  </si>
  <si>
    <t>MDPG04</t>
  </si>
  <si>
    <t>FLSC870815MGT</t>
  </si>
  <si>
    <t>FLORES SANCHEZ CINDY AZALEA FABIOLA</t>
  </si>
  <si>
    <t>RESK900915MGT</t>
  </si>
  <si>
    <t>REYES SOLIS KAREN NOHEMI</t>
  </si>
  <si>
    <t>LOGW830705HGT</t>
  </si>
  <si>
    <t>LOPEZ GONZALEZ WILSON JOEL</t>
  </si>
  <si>
    <t>MIRANDA RIECKHOF ARTURO</t>
  </si>
  <si>
    <t>DDG06</t>
  </si>
  <si>
    <t>ESPAÑA CACERES BORIS ROBERTO</t>
  </si>
  <si>
    <t>RAMÍREZ CAMPOS JOSE MANUEL</t>
  </si>
  <si>
    <t>SAMAYOA GALLARDO SHIRLEY MURIEL ARLETTE</t>
  </si>
  <si>
    <t>NORIEGA ESTRADA GUSTAVO ADOLFO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</si>
  <si>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</si>
  <si>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</si>
  <si>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</si>
  <si>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</si>
  <si>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</si>
  <si>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</si>
  <si>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64DIA04A-01</t>
  </si>
  <si>
    <t>64DD07C-02</t>
  </si>
  <si>
    <t>64DD07C-01</t>
  </si>
  <si>
    <t>MIRA740523HGT</t>
  </si>
  <si>
    <t>AAGJ820309MGT</t>
  </si>
  <si>
    <t>ALDANA GARCIA JENIFFER ALEJANDRA</t>
  </si>
  <si>
    <t>dennisherrrera@gmail.com</t>
  </si>
  <si>
    <t>PETJ760522HGT</t>
  </si>
  <si>
    <t>NOEG861201HGT</t>
  </si>
  <si>
    <t>SAGS961218MGT</t>
  </si>
  <si>
    <t>64MDP04A-01</t>
  </si>
  <si>
    <t>64MDP04A-02</t>
  </si>
  <si>
    <t>64MDP04A-03</t>
  </si>
  <si>
    <t>64MDP04A-05</t>
  </si>
  <si>
    <t>64MDP04A-06</t>
  </si>
  <si>
    <t>64MDP04A-04</t>
  </si>
  <si>
    <t>RACJ780706HGT</t>
  </si>
  <si>
    <t>GARCIA GONZALEZ EMMA LUCRECIA</t>
  </si>
  <si>
    <t>MAKEPEACE MAZARIEGOS BRENDA MAYABEL</t>
  </si>
  <si>
    <t>GAGE821211MGT</t>
  </si>
  <si>
    <t>64DD07D-01</t>
  </si>
  <si>
    <t>MAMB680614MGT</t>
  </si>
  <si>
    <t>64DD07D-03</t>
  </si>
  <si>
    <t>64DD07D-07</t>
  </si>
  <si>
    <t>64DD07D-05</t>
  </si>
  <si>
    <t>SALE730121HGT</t>
  </si>
  <si>
    <t>64DD07D-08</t>
  </si>
  <si>
    <t>64DD07D-06</t>
  </si>
  <si>
    <t>ESCR760120HGT</t>
  </si>
  <si>
    <t>64DD07D-02</t>
  </si>
  <si>
    <t>64DD07D-04</t>
  </si>
  <si>
    <t>TEVE810322HGT</t>
  </si>
  <si>
    <t>TEPAZ VAQUIAX ERIK ELEAZAR</t>
  </si>
  <si>
    <t xml:space="preserve">SUIRA SOBENIS  MARIBEL </t>
  </si>
  <si>
    <t>RIVE</t>
  </si>
  <si>
    <t>RIVN</t>
  </si>
  <si>
    <t>TAQD811116MCC</t>
  </si>
  <si>
    <t>TAPIERO QUEVEDO DUPERLY</t>
  </si>
  <si>
    <t>57 301 5572159</t>
  </si>
  <si>
    <t>tapieroasesores@gmail.com</t>
  </si>
  <si>
    <t>64MDP04B-01</t>
  </si>
  <si>
    <t xml:space="preserve"> abogados13579@gmail.com </t>
  </si>
  <si>
    <t>MALJ640511HDFRCV02</t>
  </si>
  <si>
    <t>MARTINEZ LICEA JAVIER SALVADOR</t>
  </si>
  <si>
    <t>javiers110564@hotmail.com</t>
  </si>
  <si>
    <t>QUVA801218MCC</t>
  </si>
  <si>
    <t>AILK871001MG</t>
  </si>
  <si>
    <t>SACR591211HGTNXG09</t>
  </si>
  <si>
    <t>SANCHEZ CAÑEDO ROGELIO</t>
  </si>
  <si>
    <t>sanchezdelrosalsc@gmail.com</t>
  </si>
  <si>
    <t>QUINTERO VILLAMIZAR AHALIA ROCIO DEL PILAR</t>
  </si>
  <si>
    <t>GARCIA SANCHEZ SERGIO ALEJANDRO</t>
  </si>
  <si>
    <t xml:space="preserve">2 Cole + 1 REINS + 1000 Reins pendientes, EN CHAT NO TIENE LOS RECIBOS NO. 1 Y DEL 3 AL 8. // SE REALIZÓ COBRANZA EL DÍA 18/02/22   </t>
  </si>
  <si>
    <t>oferta</t>
  </si>
  <si>
    <t>ROSJ580426HCSBLL04</t>
  </si>
  <si>
    <t>ROBLES SOLIS JULIO CESAR</t>
  </si>
  <si>
    <t>licenciado_robles@hotmail.com</t>
  </si>
  <si>
    <t>GOGD920701HCSMRN03</t>
  </si>
  <si>
    <t>GOMEZ GARCIA DANIEL ALEJANDRO</t>
  </si>
  <si>
    <t>vaka0802@gmail.com</t>
  </si>
  <si>
    <t>MOPL000413MMCNRZA0</t>
  </si>
  <si>
    <t>LUZ AMERICA MONDRAGON PEREZ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</si>
  <si>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</si>
  <si>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</si>
  <si>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</si>
  <si>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</si>
  <si>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</si>
  <si>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</si>
  <si>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CUEVAS GONZALEZ DAVID ELIO</t>
  </si>
  <si>
    <t>dcuevas@dcyasoc.net</t>
  </si>
  <si>
    <t>DD07A</t>
  </si>
  <si>
    <t>DE ATOCHA VIDAL MANUELA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</si>
  <si>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</si>
  <si>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</si>
  <si>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</si>
  <si>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</si>
  <si>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</si>
  <si>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</si>
  <si>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</si>
  <si>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LD04D</t>
  </si>
  <si>
    <t>DIAP04B</t>
  </si>
  <si>
    <t>VEMD860810MMCLDN03</t>
  </si>
  <si>
    <t>ONLIVE</t>
  </si>
  <si>
    <t>VELASQUEZ MEDINA DIANA</t>
  </si>
  <si>
    <t>dianiux.velasquez@gmail.com</t>
  </si>
  <si>
    <t>Al día marzo</t>
  </si>
  <si>
    <t>luzmalemuscampuzano@gmail.com</t>
  </si>
  <si>
    <t>RISJ761229HMCVNS09</t>
  </si>
  <si>
    <t>RIVERA SANCHEZ JESUS EDGAR</t>
  </si>
  <si>
    <t>licjesusrivera007@gmail.com</t>
  </si>
  <si>
    <t xml:space="preserve">MONDRAGON PEREZ LUZ AMERICA </t>
  </si>
  <si>
    <t>TAQD811116MCCTQ22</t>
  </si>
  <si>
    <t>PIAH640129HMCCRC05</t>
  </si>
  <si>
    <t>VIGM710129MTCDLN02</t>
  </si>
  <si>
    <t>EACZ910309MMCSLR07</t>
  </si>
  <si>
    <t>BEAA760319HMCRRN01</t>
  </si>
  <si>
    <t>BERNAL ARZALUZ JOSE ANTONIO</t>
  </si>
  <si>
    <t>RAHE781001HDFMRR08</t>
  </si>
  <si>
    <t>MODULOS PAGADOS</t>
  </si>
  <si>
    <t>paga marcela ibarra, EMPEZARÁ TITULACIÓN</t>
  </si>
  <si>
    <t>GOMJ970916MQRNRN01</t>
  </si>
  <si>
    <t>GONZALEZ MARTIN JOANHA</t>
  </si>
  <si>
    <t>hanagonzalez304@gmail.com</t>
  </si>
  <si>
    <t xml:space="preserve">PAGA CERTIFICACIÓN DE BACHILLERATO </t>
  </si>
  <si>
    <t>2 SÁBADOS AL MES</t>
  </si>
  <si>
    <t>9 a 14 horas CDMX</t>
  </si>
  <si>
    <t>LOPEZ GONZALEZ LUZ ANGELICA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</si>
  <si>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</si>
  <si>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</si>
  <si>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</si>
  <si>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</si>
  <si>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</si>
  <si>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</si>
  <si>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jurisconsulto.mm@gmail.com</t>
  </si>
  <si>
    <t>Charlytuz2013@gmail.com</t>
  </si>
  <si>
    <t>PACHECO AKE MIRELLA YNES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</si>
  <si>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</si>
  <si>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</si>
  <si>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</si>
  <si>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</si>
  <si>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</si>
  <si>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</si>
  <si>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</si>
  <si>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</si>
  <si>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</si>
  <si>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</si>
  <si>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</si>
  <si>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</si>
  <si>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</si>
  <si>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HEAL661005HGGNR00</t>
  </si>
  <si>
    <t>MOME980513HGGRO00</t>
  </si>
  <si>
    <t>ALVL950927MGGRL00</t>
  </si>
  <si>
    <t>ESCR730120HGGPA00</t>
  </si>
  <si>
    <t>AAGJ820309MGGDA00</t>
  </si>
  <si>
    <t>CEAA831210HGGRC00</t>
  </si>
  <si>
    <t>FLSC870815MGTOA00</t>
  </si>
  <si>
    <t>PETJ760522HGTLE00</t>
  </si>
  <si>
    <t>RESK900915MGTYL00</t>
  </si>
  <si>
    <t>LOGW830705HGTPO00</t>
  </si>
  <si>
    <t>GAGE821211MGGRO00</t>
  </si>
  <si>
    <t>MIRA740523HGGRI00</t>
  </si>
  <si>
    <t>MAMB680614MGGKA00</t>
  </si>
  <si>
    <t>NOEG861201HGGRS00</t>
  </si>
  <si>
    <t>RACJ780706HGGMM00</t>
  </si>
  <si>
    <t>SAGS961218MGGML00</t>
  </si>
  <si>
    <t>SALE730121HGGMO00</t>
  </si>
  <si>
    <t>AJMJ820513HGGAIA00</t>
  </si>
  <si>
    <t>RARB780805MGGMOR00</t>
  </si>
  <si>
    <t>GAVI830411MGGRS00</t>
  </si>
  <si>
    <t>ESOJ981206MGGCR00</t>
  </si>
  <si>
    <t>GAPM700307HGGRA00</t>
  </si>
  <si>
    <t>ALMK791129MGGVU00</t>
  </si>
  <si>
    <t>GAFD870804MGGRR00</t>
  </si>
  <si>
    <t>LOSP830522MGGPI00</t>
  </si>
  <si>
    <t>SACC780518MGGME00</t>
  </si>
  <si>
    <t>VIDC830125MGGLE00</t>
  </si>
  <si>
    <t>VANE730901HGGLA00</t>
  </si>
  <si>
    <t>64MDP03B2-09</t>
  </si>
  <si>
    <t>64DD06B-02</t>
  </si>
  <si>
    <t>LOHMM730610MJGPE00</t>
  </si>
  <si>
    <t>GORW751119HJGNO00</t>
  </si>
  <si>
    <t>64DD06B-01</t>
  </si>
  <si>
    <t>DICW730114HGGVA00</t>
  </si>
  <si>
    <t xml:space="preserve">pendiente terminar maestria </t>
  </si>
  <si>
    <t>VABM730720MGGLBM00</t>
  </si>
  <si>
    <t>OEMJ881028HGGBMN00</t>
  </si>
  <si>
    <t>CALA600307HGTBLA00</t>
  </si>
  <si>
    <t>Clicdanielyg@hotmail.com</t>
  </si>
  <si>
    <t>81 1050 2274</t>
  </si>
  <si>
    <t>crubio2@gmail.com</t>
  </si>
  <si>
    <t>RUBIO JUAREZ CUAUHTEMOC</t>
  </si>
  <si>
    <t>DAPSG910912HGTVE00</t>
  </si>
  <si>
    <t>HEGJ800612MGTRU00</t>
  </si>
  <si>
    <t>JIVR730628MCCMRC16</t>
  </si>
  <si>
    <t>AEGM580603HDGRRNO5</t>
  </si>
  <si>
    <t>BLGA971202GGMAOD00</t>
  </si>
  <si>
    <t>CHMB890930MGGIAR00</t>
  </si>
  <si>
    <t>ESHM780728MGGTEA00</t>
  </si>
  <si>
    <t>HEEP821213HGGRSA00</t>
  </si>
  <si>
    <t>LOPC810411HGTPOR00</t>
  </si>
  <si>
    <t>MAPJ780503HGGRRAU00</t>
  </si>
  <si>
    <t>MERD871008HCGG00</t>
  </si>
  <si>
    <t>RIMH840407HGGVEE00</t>
  </si>
  <si>
    <t>ROGJ871008HCGCU00</t>
  </si>
  <si>
    <t>VIGJ770412HGGLOO00</t>
  </si>
  <si>
    <t>AALL820829MCG00</t>
  </si>
  <si>
    <t>VIPD720705HCSLNN01</t>
  </si>
  <si>
    <t>VILLAR PINTO DANIEL</t>
  </si>
  <si>
    <t>danielitovillarp@outlook.com</t>
  </si>
  <si>
    <t>MECV480630HVZNRC09</t>
  </si>
  <si>
    <t>MENDEZ CORTES VICTOR MANUEL</t>
  </si>
  <si>
    <t>MDP03</t>
  </si>
  <si>
    <t>INSCRIP Y 3 MÓDULOS Y ABONO AL 4}</t>
  </si>
  <si>
    <t>GARCIA SUAREZ SERGIO ALEJANDRO</t>
  </si>
  <si>
    <t>RUJC700108HDFBRH09</t>
  </si>
  <si>
    <t>SOLIS MANRIQUEZ MENDY</t>
  </si>
  <si>
    <t>misomaxls@yahoo.com.mx</t>
  </si>
  <si>
    <t>LORI771217HDFPMS01</t>
  </si>
  <si>
    <t>LOPEZ ROMERO ISRAEL</t>
  </si>
  <si>
    <t>israel.lopezrmap@gmail.com</t>
  </si>
  <si>
    <t xml:space="preserve">PAGA MES DE MAYO 2024 EL 20 DEL MES </t>
  </si>
  <si>
    <t>BAML750727MMCRLS09</t>
  </si>
  <si>
    <t>BARRON MALDONADO MARIA LUISA</t>
  </si>
  <si>
    <t>998 293 2120</t>
  </si>
  <si>
    <t>AICE811229HYNVND02</t>
  </si>
  <si>
    <t>AVILES CANCHE EDWARD GABRIEL</t>
  </si>
  <si>
    <t>998 428 3956</t>
  </si>
  <si>
    <t>aa_abogados@hotmail.com</t>
  </si>
  <si>
    <t>ceo@maldonadoconsultores.com</t>
  </si>
  <si>
    <t>DIP IA</t>
  </si>
  <si>
    <t>5/24/2024</t>
  </si>
  <si>
    <t>ROHA830104MCSBGL05</t>
  </si>
  <si>
    <t>ROBLES HIGUERA ALMA BEATRIZ</t>
  </si>
  <si>
    <t>qi.beatriz@gmail.com</t>
  </si>
  <si>
    <t>DIPLOMADO EN INTELIGENCIA ARTIFICIAL</t>
  </si>
  <si>
    <t>DIPLOMADO INT ARTIFICIAL</t>
  </si>
  <si>
    <t>998 381 2250</t>
  </si>
  <si>
    <t>HEGI890515HCCRMS04</t>
  </si>
  <si>
    <t>HERNANDEZ GOMEZ ISIDRO</t>
  </si>
  <si>
    <t>998 292 3072</t>
  </si>
  <si>
    <t>isidrohernandezgomez2@gmail.com</t>
  </si>
  <si>
    <t>LD04B</t>
  </si>
  <si>
    <t>ALARCON VITZIL LIZANI YAMILEX</t>
  </si>
  <si>
    <t>64DD07E-04</t>
  </si>
  <si>
    <t>64DD07E-05</t>
  </si>
  <si>
    <t>64DD07F-02</t>
  </si>
  <si>
    <t>SOMM781022MCHLNN01</t>
  </si>
  <si>
    <t>RIBR720424HCCVTS22</t>
  </si>
  <si>
    <t>CUGD710220HPCMNS00</t>
  </si>
  <si>
    <t>64DD07H-05</t>
  </si>
  <si>
    <t>64DD07H-04</t>
  </si>
  <si>
    <t>64DD07H-03</t>
  </si>
  <si>
    <t>64DD07H-02</t>
  </si>
  <si>
    <t>64DD07H-01</t>
  </si>
  <si>
    <t>64DD07G-06</t>
  </si>
  <si>
    <t>64DD07I-01</t>
  </si>
  <si>
    <t>64DD07G-05</t>
  </si>
  <si>
    <t>64DD07G-04</t>
  </si>
  <si>
    <t>64DD07G-01</t>
  </si>
  <si>
    <t>64DD07G-03</t>
  </si>
  <si>
    <t>64DD07G-02</t>
  </si>
  <si>
    <t>64DIA04B-01</t>
  </si>
  <si>
    <t>64DIA04B-03</t>
  </si>
  <si>
    <t>64MD07C-01</t>
  </si>
  <si>
    <t>64DD07E-02</t>
  </si>
  <si>
    <t>64DD07E-03</t>
  </si>
  <si>
    <t>64DD07E-06</t>
  </si>
  <si>
    <t>64DD07E-01</t>
  </si>
  <si>
    <t>64DD07E-08</t>
  </si>
  <si>
    <t>64DD07E-09</t>
  </si>
  <si>
    <t>64DD07F-03</t>
  </si>
  <si>
    <t>64DD07I-02</t>
  </si>
  <si>
    <t>MOAF780606HCSRLR00</t>
  </si>
  <si>
    <t>MORALES ALBORES FRANCISCO DANIEL</t>
  </si>
  <si>
    <t>fdmalbores@hotmail.com</t>
  </si>
  <si>
    <t>violetasiliceo@gmail.com</t>
  </si>
  <si>
    <t>INGRESA A MAESTRÍA EN DERECHO</t>
  </si>
  <si>
    <t>VAES691030HCSLSR03</t>
  </si>
  <si>
    <t>VALLS ESPONDA SERGIO ARTURO</t>
  </si>
  <si>
    <t>MD06C2</t>
  </si>
  <si>
    <t>SE DIO BAJA Y TOMÓ DOS CLASES</t>
  </si>
  <si>
    <t>64DIPIA-02</t>
  </si>
  <si>
    <t>64DIPIA-01</t>
  </si>
  <si>
    <t>64DIPIA-03</t>
  </si>
  <si>
    <t>64DIPIA-04</t>
  </si>
  <si>
    <t>64DIPIA-05</t>
  </si>
  <si>
    <t>64DIPIA-06</t>
  </si>
  <si>
    <t>64DIPIA-07</t>
  </si>
  <si>
    <t>64DIPIA-08</t>
  </si>
  <si>
    <t>64DIPIA-09</t>
  </si>
  <si>
    <t>64DIPIA-10</t>
  </si>
  <si>
    <t>64DIPIA-11</t>
  </si>
  <si>
    <t>PEDG820904HGT</t>
  </si>
  <si>
    <t>PEREZ DOMINGUEZ GEISLER SMAILLE</t>
  </si>
  <si>
    <t>MDPG04B</t>
  </si>
  <si>
    <t>lesbialeal@yahoo.com</t>
  </si>
  <si>
    <t>HARRIS MENJIVAR DUMBAR MANUEL</t>
  </si>
  <si>
    <t>HERRERA ARITA DENNIS BILLY</t>
  </si>
  <si>
    <t>LECM530817MGT</t>
  </si>
  <si>
    <t>AEMH680308HGT</t>
  </si>
  <si>
    <t>64MDP03B2-16</t>
  </si>
  <si>
    <t>64LD04F-02</t>
  </si>
  <si>
    <t xml:space="preserve">  </t>
  </si>
  <si>
    <t>64MD07B-02</t>
  </si>
  <si>
    <t>64MDP04C-06</t>
  </si>
  <si>
    <t>64MDP04C-05</t>
  </si>
  <si>
    <t>64MDP04C-04</t>
  </si>
  <si>
    <t>64MDP04C-01</t>
  </si>
  <si>
    <t>64MDP04C-03</t>
  </si>
  <si>
    <t>64DD07F-01</t>
  </si>
  <si>
    <t>64LD05H-02</t>
  </si>
  <si>
    <t>64MDP04C-02</t>
  </si>
  <si>
    <t>64DD07J-01</t>
  </si>
  <si>
    <t>PIVARAL DE LEON ANTHONY GIOVANNI</t>
  </si>
  <si>
    <t>gpile@gmail.com</t>
  </si>
  <si>
    <t>64DD07J-02</t>
  </si>
  <si>
    <t>PILA630813HGT</t>
  </si>
  <si>
    <t>espera</t>
  </si>
  <si>
    <t xml:space="preserve">danielitovillarp@outlook.com </t>
  </si>
  <si>
    <t>RAPJ891003HNECRM08</t>
  </si>
  <si>
    <t>RAC PEREZ JIMMY OSWALDO</t>
  </si>
  <si>
    <t>jim.perez01@gmail.com</t>
  </si>
  <si>
    <t>LOGN970203MCSPRD05</t>
  </si>
  <si>
    <t xml:space="preserve">LOPEZ GARCIA NADIA JAQUELIN
</t>
  </si>
  <si>
    <t>jaky.loga3@gmail.com</t>
  </si>
  <si>
    <t>MD07C</t>
  </si>
  <si>
    <t>ESTRADA RENDON LILLY GABRIELA MARIA</t>
  </si>
  <si>
    <t>lillyestradarendon@gmail.com</t>
  </si>
  <si>
    <t>abogadalissethramirezroman@gmail.com</t>
  </si>
  <si>
    <t>ESRL880612MGT</t>
  </si>
  <si>
    <t>RARB680805MGT</t>
  </si>
  <si>
    <t>SANTOS MARTINEZ EDUARDO JOSE</t>
  </si>
  <si>
    <t>guayosantos@gmail.com</t>
  </si>
  <si>
    <t>DD07GT</t>
  </si>
  <si>
    <t>SAME830605HGT</t>
  </si>
  <si>
    <t>MOVD570209HNLNLV00</t>
  </si>
  <si>
    <t>DD07J</t>
  </si>
  <si>
    <t>davidmontemayor_9@hotmail.com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</si>
  <si>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</si>
  <si>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</si>
  <si>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</si>
  <si>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</si>
  <si>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</si>
  <si>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</si>
  <si>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</si>
  <si>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</si>
  <si>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</si>
  <si>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</si>
  <si>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</si>
  <si>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</si>
  <si>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</si>
  <si>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RODRIGUEZ WONG SANDRA LUZ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</si>
  <si>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</si>
  <si>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</si>
  <si>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</si>
  <si>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</si>
  <si>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</si>
  <si>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</si>
  <si>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</si>
  <si>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</si>
  <si>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</si>
  <si>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</si>
  <si>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</si>
  <si>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</si>
  <si>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</si>
  <si>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</si>
  <si>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</si>
  <si>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</si>
  <si>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</si>
  <si>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</si>
  <si>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</si>
  <si>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</si>
  <si>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</si>
  <si>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</si>
  <si>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GARF010101HGT</t>
  </si>
  <si>
    <t>FOVE750929MCLLLL02</t>
  </si>
  <si>
    <t>FLORES VELAZQUEZ ELSA MARIA DEL PILAR</t>
  </si>
  <si>
    <t>efv16251@hotmail.com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</si>
  <si>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</si>
  <si>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</si>
  <si>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</si>
  <si>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</si>
  <si>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</si>
  <si>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</si>
  <si>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</si>
  <si>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</si>
  <si>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</si>
  <si>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MONTEMAYOR VILLELA DAVID</t>
  </si>
  <si>
    <t>SALTILLO</t>
  </si>
  <si>
    <t>MENDIZABAL AREVALO HECTOR FEDERICO</t>
  </si>
  <si>
    <t>PRORROGA ESPECIAL ABONA $3,200 AL PAGO MODULO 15</t>
  </si>
  <si>
    <t>RFC: DIVS740403GX2 datos en Facturador</t>
  </si>
  <si>
    <t>RFC: CAOA720601G74 datos en Facturador</t>
  </si>
  <si>
    <t>si</t>
  </si>
  <si>
    <t>SALDO MOD 8 Y ABONO $1,850 AL MOD 9</t>
  </si>
  <si>
    <t>PAGO MOD 6</t>
  </si>
  <si>
    <t xml:space="preserve">PAGO MOD 4,5 Y  Y ABONO AL MOD  6 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</si>
  <si>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</si>
  <si>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</si>
  <si>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</si>
  <si>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</si>
  <si>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</si>
  <si>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</si>
  <si>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RIVERA NAVA HECTOR</t>
  </si>
  <si>
    <t>hectorriveran@gmail.com</t>
  </si>
  <si>
    <t>HERNANDEZ LOPEZ VICKY ARRELY</t>
  </si>
  <si>
    <t>RODAS MEJIA MARIA JOSE</t>
  </si>
  <si>
    <t>HERNANDEZ MARROQUIN GUSTAVO ADOLFO</t>
  </si>
  <si>
    <t>MORAGA PORRAS VICTOR MANUEL</t>
  </si>
  <si>
    <t>HELV781104MGT</t>
  </si>
  <si>
    <t>ROMM860201MGT</t>
  </si>
  <si>
    <t>HEMG890121HGT</t>
  </si>
  <si>
    <t>MOPV770130HGT</t>
  </si>
  <si>
    <t>55 3078 8315</t>
  </si>
  <si>
    <t>beca especial INFONAVIT</t>
  </si>
  <si>
    <t>RINH670127HCLVVC08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</si>
  <si>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</si>
  <si>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</si>
  <si>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</si>
  <si>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</si>
  <si>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</si>
  <si>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</si>
  <si>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</si>
  <si>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</si>
  <si>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</si>
  <si>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</si>
  <si>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</si>
  <si>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</si>
  <si>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</si>
  <si>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</si>
  <si>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64DD07K-15</t>
  </si>
  <si>
    <t>64DD07K-16</t>
  </si>
  <si>
    <t>64DD07K-17</t>
  </si>
  <si>
    <t>64DD07K-18</t>
  </si>
  <si>
    <t>eliminad por duplicidad</t>
  </si>
  <si>
    <t>eliminadO por duplicidad</t>
  </si>
  <si>
    <t>SOLO CAPTURAR NÚMERO DE ALUMNO</t>
  </si>
  <si>
    <t>APARTIR DEL MOD. 31 SU PAGO ES DE 1700, ANTERIOR 1250 DEBE MATERIAS Y SERVICIO SOCIAL</t>
  </si>
  <si>
    <t>NALJ810126HVZTPN06</t>
  </si>
  <si>
    <t>NATALE LOPEZ JUAN CARLOS</t>
  </si>
  <si>
    <t>222 120 9969</t>
  </si>
  <si>
    <t>natalejuancarlos@yahoo.com</t>
  </si>
  <si>
    <t>ESPERA</t>
  </si>
  <si>
    <t>64MDP04D-01</t>
  </si>
  <si>
    <t>64MD07C-03</t>
  </si>
  <si>
    <t>64MD07C-04</t>
  </si>
  <si>
    <t>improcedente</t>
  </si>
  <si>
    <t xml:space="preserve">Finalizó sus 20/20 pagos </t>
  </si>
  <si>
    <t>Finalizó sus 20/20 pagos</t>
  </si>
  <si>
    <t>Paga x cuatrimestre</t>
  </si>
  <si>
    <t>DD07</t>
  </si>
  <si>
    <t>FAPE700915HGTRRF07</t>
  </si>
  <si>
    <t>899 944 0710</t>
  </si>
  <si>
    <t>efrainfraustoperez@gmail.com</t>
  </si>
  <si>
    <t>64DD07K-19</t>
  </si>
  <si>
    <t>GOMEZ GOMEZ YARELY ELIZABETH</t>
  </si>
  <si>
    <t>bufetejuridico958@hotmail.com</t>
  </si>
  <si>
    <t>janalybalsells1212@gmail.com</t>
  </si>
  <si>
    <t>DEBE TITULACIÓN Y EQUIVALENCIA= $26,000. OCTUBRE 2024</t>
  </si>
  <si>
    <t>DEBE UNA COLEGIATURA= $1,600. OCTUBRE 2024</t>
  </si>
  <si>
    <t>DEBE UNA COLEGIATURA=$4,200. OCTUBRE 2024</t>
  </si>
  <si>
    <t>DEBE 2 COLEGIATURAS=$8,400. OCTUBRE 2024</t>
  </si>
  <si>
    <t>DEBE 8 COLEGIATURAS=$33,600. OCTUBRE 2024</t>
  </si>
  <si>
    <t>DEBE 3 COLEGIATURAS=$12,600. OCTUBRE 2024</t>
  </si>
  <si>
    <t>DEBE TITULACIÓN= $26,000</t>
  </si>
  <si>
    <t>DEBE 8 COLEGIATURAS=$25,496. OCTUBRE 2024</t>
  </si>
  <si>
    <t>TIENE UN SALDO DE TITULACIÓN=$10,497. OCTUBRE 2024</t>
  </si>
  <si>
    <t>cambio de colegiatura pasa a $3495, se le dio prorroga para pagar hasta enero, Titulacion 31,000….. DEBE TITULACIÓN. COTUBRE 2024</t>
  </si>
  <si>
    <t>DEBE TITULACIÓN=$29,000. OCTUBRE 2024</t>
  </si>
  <si>
    <t>CHECAR CON RECTORÍA SI SE CONSIDERA LA CLASE DEL OTRO GRUPO COMO INICIAL, REINSCRIPCION PAGAD.......DEBE UN MODULO+TITULACIÓN=$32,500. OCTUBRE 2024</t>
  </si>
  <si>
    <t>DEBE UN MODULO+TITULACIÓN=$31,800. OCTUBRE2024</t>
  </si>
  <si>
    <t>DEBE 2 COLEGITURAS+TITULACIÓN=$34,600. OCTUBRE 2024</t>
  </si>
  <si>
    <t>SALDO DE TITULACIÓN=$23,800. OCTUBRE 2024</t>
  </si>
  <si>
    <t>DEBE TITULACIÓN=$25,000. OCTUBRE 2024</t>
  </si>
  <si>
    <t>SALDO DE EQUIVALENCIA=$5,485. OCTUBRE 2024</t>
  </si>
  <si>
    <t>DEBE DOS COLEGIATURAS+TITULACIÓN+ 1 reincripcion=$31,550. OCTUBRE 2024</t>
  </si>
  <si>
    <t>ASPRILLA CORDOBA ROSMIRA FELICIDAD</t>
  </si>
  <si>
    <t>JOSEPH FLORES GENESIS JEANETH</t>
  </si>
  <si>
    <t xml:space="preserve"> 844 869 1189</t>
  </si>
  <si>
    <t xml:space="preserve">DOCUMENTOS APOCRIFOS </t>
  </si>
  <si>
    <t>GOGY871018MGT00</t>
  </si>
  <si>
    <t>HEGJ800612MGT12</t>
  </si>
  <si>
    <t>VEPL851229HGT00</t>
  </si>
  <si>
    <t>HEAD911205HGT</t>
  </si>
  <si>
    <t>HERRERA ARITA DOUGLAS EDUARDO</t>
  </si>
  <si>
    <t>douglash@corporacionherrera.com</t>
  </si>
  <si>
    <t>MAGD721104HGT11</t>
  </si>
  <si>
    <t>GAOE750502MJCRRL18</t>
  </si>
  <si>
    <t>GARDUÑO ORGANISTA ELISA DE LOS ANGELES</t>
  </si>
  <si>
    <t>gardunoelisa@gmail.com</t>
  </si>
  <si>
    <t>JTLD04C</t>
  </si>
  <si>
    <t>BARRIOS GUTIERREZ BRENDA BEATRIZ</t>
  </si>
  <si>
    <t>SOQJ910821HGT</t>
  </si>
  <si>
    <t>SOLORZANO QUEVEDO JULIO ENRIQUE</t>
  </si>
  <si>
    <t>juliosol91@gmail.com</t>
  </si>
  <si>
    <t>MDP05G</t>
  </si>
  <si>
    <t>DDG</t>
  </si>
  <si>
    <t>MOAE691218HGT</t>
  </si>
  <si>
    <t>MORALES ALVARADO ELMER ADULFO</t>
  </si>
  <si>
    <t>bufetejuridicomoralesalvarado@gmail.com</t>
  </si>
  <si>
    <t>ZEGI790402HGTLLI01</t>
  </si>
  <si>
    <t>lic.jdavid@gmail.com</t>
  </si>
  <si>
    <t>sergiodavilapulex28@gmail.com</t>
  </si>
  <si>
    <t>luisalara14@gmail.com</t>
  </si>
  <si>
    <t>BABJ910131HCCLRV07</t>
  </si>
  <si>
    <t>BALAN BURGOS JAVIER ERNESTO</t>
  </si>
  <si>
    <t>981 169 2058</t>
  </si>
  <si>
    <t>balanburgos@gmail.com</t>
  </si>
  <si>
    <t>MSPO651206HGTRLW01</t>
  </si>
  <si>
    <t>MARTINEZ PALACIOS OSWALD ROMEO</t>
  </si>
  <si>
    <t>ormapal11@gmail.com</t>
  </si>
  <si>
    <t>RELE771130HGTTNR01</t>
  </si>
  <si>
    <t>RETANA DE LEON ERICK ALEXI</t>
  </si>
  <si>
    <t>ROMY850216MMCMDZ09</t>
  </si>
  <si>
    <t>ROMERO MEDINA YAZMIN ESMERALDA</t>
  </si>
  <si>
    <t>yerm22@gmail.com</t>
  </si>
  <si>
    <t>RERG880924MCGCML01</t>
  </si>
  <si>
    <t>RECINOS RAMOS GLENDY LISSETTE</t>
  </si>
  <si>
    <t>glen.lisset.recinos24@gmail.com</t>
  </si>
  <si>
    <t>DIRJ751019HGRZMV01</t>
  </si>
  <si>
    <t>DIAZ RAMON JAVIER</t>
  </si>
  <si>
    <t>744 215 0255</t>
  </si>
  <si>
    <t>drjavierdiaz@hotmail.com</t>
  </si>
  <si>
    <t>DIAP04C</t>
  </si>
  <si>
    <t>HELJ841106HGT</t>
  </si>
  <si>
    <t>HEEP821213HGT</t>
  </si>
  <si>
    <t>MERD871018HGT</t>
  </si>
  <si>
    <t>RIMH840407HGT</t>
  </si>
  <si>
    <t>AVLL820829MGT</t>
  </si>
  <si>
    <t>KIAE700414HGT</t>
  </si>
  <si>
    <t>BAGB660517MGT</t>
  </si>
  <si>
    <t>CAPTURAR</t>
  </si>
  <si>
    <t>SELECC</t>
  </si>
  <si>
    <t>BAENA RESTREPO MARGARITA MARIA</t>
  </si>
  <si>
    <t>margarita.baena@womadt.com</t>
  </si>
  <si>
    <t>VAOG721006HOCSRL01</t>
  </si>
  <si>
    <t>VASQUEZ ORTIZ GUILLERMO ALFREDO</t>
  </si>
  <si>
    <t>gvasquezortiz@hotmail.com</t>
  </si>
  <si>
    <t>MAKEPEACE MAZARIEGOS  BRENDA MAYABEL</t>
  </si>
  <si>
    <t>443 528 4322</t>
  </si>
  <si>
    <t>443 143 2251</t>
  </si>
  <si>
    <t>JADR830216MCLSMC08</t>
  </si>
  <si>
    <t>rociojasso85@hotmail.com</t>
  </si>
  <si>
    <t>GONZALEZ GLENNIE FERNANDA MARIA</t>
  </si>
  <si>
    <t>MDP04C</t>
  </si>
  <si>
    <t>HEGF761015HCC</t>
  </si>
  <si>
    <t>HERNANDEZ GONZALEZ FABIAN ANDRES</t>
  </si>
  <si>
    <t>311 2936860</t>
  </si>
  <si>
    <t>fabianhernan25@yahoo.com</t>
  </si>
  <si>
    <t>BARM770313MCC</t>
  </si>
  <si>
    <t>MDP, DD Y DIAP MEXIC 1 REINSC</t>
  </si>
  <si>
    <t>2 REINS PA GUATEMALA</t>
  </si>
  <si>
    <t>4 LD</t>
  </si>
  <si>
    <t>2 MD</t>
  </si>
  <si>
    <t>SOLO CAPTURE NÚMERO DE ALUMNO</t>
  </si>
  <si>
    <t>64DD07L-09</t>
  </si>
  <si>
    <t>64DD07L-16</t>
  </si>
  <si>
    <t>64LD04B</t>
  </si>
  <si>
    <t>64DD07L-06</t>
  </si>
  <si>
    <t>64DIA05A-01</t>
  </si>
  <si>
    <t>64DIA05A-02</t>
  </si>
  <si>
    <t>64DIA05A-03</t>
  </si>
  <si>
    <t>64DIA05A-04</t>
  </si>
  <si>
    <t>JASSO DOMINGUEZ ROCIO MIRASOL</t>
  </si>
  <si>
    <t>64DIA05A-05</t>
  </si>
  <si>
    <t>64DIA05A-06</t>
  </si>
  <si>
    <t>64DD08A-5</t>
  </si>
  <si>
    <t>64DD08A-10</t>
  </si>
  <si>
    <t>64DD08A-11</t>
  </si>
  <si>
    <t>64DD08A-9</t>
  </si>
  <si>
    <t>64MDP05A-01</t>
  </si>
  <si>
    <t>64MDP05A-02</t>
  </si>
  <si>
    <t>64MDP05A-03</t>
  </si>
  <si>
    <t>64MDP05A-04</t>
  </si>
  <si>
    <t>ANDRADE NARVAEZ ALCIBIADES</t>
  </si>
  <si>
    <t>57 3162114430</t>
  </si>
  <si>
    <t>2503.alan@gmail.com</t>
  </si>
  <si>
    <t>64DIA05A-07</t>
  </si>
  <si>
    <t>ANNA760325HCC</t>
  </si>
  <si>
    <t>64MDP05A-05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</si>
  <si>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</si>
  <si>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</si>
  <si>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</si>
  <si>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</si>
  <si>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</si>
  <si>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</si>
  <si>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</si>
  <si>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</si>
  <si>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MAGV720427HGT</t>
  </si>
  <si>
    <t xml:space="preserve">TOPK870301MGT </t>
  </si>
  <si>
    <t>64DD08B-01</t>
  </si>
  <si>
    <t>64DD08B-02</t>
  </si>
  <si>
    <t>64DD08B-03</t>
  </si>
  <si>
    <t>64DD08B-04</t>
  </si>
  <si>
    <t>DD08BGT</t>
  </si>
  <si>
    <t>64DD08C-01</t>
  </si>
  <si>
    <t>YAAJ700421HCLXRN07</t>
  </si>
  <si>
    <t>844 427 1787</t>
  </si>
  <si>
    <t>jjyanezarreola@hotmail.com</t>
  </si>
  <si>
    <t>DD07S</t>
  </si>
  <si>
    <t>YAÑEZ ARREOLA JUAN JOSE</t>
  </si>
  <si>
    <t>64DD08A-12</t>
  </si>
  <si>
    <t>64MDP04D-02</t>
  </si>
  <si>
    <t>MOGF202020HGT</t>
  </si>
  <si>
    <t>64MDP04E-01</t>
  </si>
  <si>
    <t>64DD07L-15</t>
  </si>
  <si>
    <t>64DD07L-11</t>
  </si>
  <si>
    <t xml:space="preserve">REC 135 hom e ins </t>
  </si>
  <si>
    <t>64DD07L-01</t>
  </si>
  <si>
    <t>64MD04D-01</t>
  </si>
  <si>
    <t>64DD07L-14</t>
  </si>
  <si>
    <t>64DD07L-05</t>
  </si>
  <si>
    <t>64DD07L-02</t>
  </si>
  <si>
    <t>64DD07L-04</t>
  </si>
  <si>
    <t>102-108-122</t>
  </si>
  <si>
    <t>BEGL800512MHGCRD06</t>
  </si>
  <si>
    <t>BECERRIL GARCIA MARIA LEDIT</t>
  </si>
  <si>
    <t>ledithbecerrilgarcia@yahoo.com</t>
  </si>
  <si>
    <t>MAPG860627HOCPN03</t>
  </si>
  <si>
    <t>MARTINEZ POPOCA GONZALO MARCELO</t>
  </si>
  <si>
    <t>accepsiqueducando@gmail.com</t>
  </si>
  <si>
    <t>RORD541007HSPCYV00</t>
  </si>
  <si>
    <t>ROCHA REYES DAVID</t>
  </si>
  <si>
    <t>lic_david_rocha_reyes@hotmail.com</t>
  </si>
  <si>
    <t>CISV670608HGT</t>
  </si>
  <si>
    <t>CIFUENTES SANDOVAL VICTOR MANUEL</t>
  </si>
  <si>
    <t>vimacisa@hotmail.com</t>
  </si>
  <si>
    <t>ANTONIO GONZALEZ VIRGINIA CLELIA ISABEL</t>
  </si>
  <si>
    <t>kelita.virginia@gmail.com</t>
  </si>
  <si>
    <t>MDP04CG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</si>
  <si>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</si>
  <si>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</si>
  <si>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</si>
  <si>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</si>
  <si>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</si>
  <si>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</si>
  <si>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ANGV860123MCG</t>
  </si>
  <si>
    <t>RURM800315MCG</t>
  </si>
  <si>
    <t>ELIMINADO</t>
  </si>
  <si>
    <t>SOLO PAGÓ EQUIVALENCIA Y TITULACION</t>
  </si>
  <si>
    <t>PETJ760522HCG</t>
  </si>
  <si>
    <t>PIFM780808MCG</t>
  </si>
  <si>
    <t>ROSB830203MCG</t>
  </si>
  <si>
    <t>GOAG770607MCG</t>
  </si>
  <si>
    <t xml:space="preserve">Folio </t>
  </si>
  <si>
    <t>Monto</t>
  </si>
  <si>
    <t>Forma de Pago</t>
  </si>
  <si>
    <t>Fecha</t>
  </si>
  <si>
    <t>Concepto</t>
  </si>
  <si>
    <t>Pago</t>
  </si>
  <si>
    <t>No. De auto</t>
  </si>
  <si>
    <t>No.Alumno</t>
  </si>
  <si>
    <t>Emisión</t>
  </si>
  <si>
    <t>Factura</t>
  </si>
  <si>
    <t>Columna2</t>
  </si>
  <si>
    <t>COLEGIATURA</t>
  </si>
  <si>
    <t>MOD. 2</t>
  </si>
  <si>
    <t>POR ID</t>
  </si>
  <si>
    <t xml:space="preserve">MOD 1 Y 2 </t>
  </si>
  <si>
    <t xml:space="preserve">JT LICENCIATURA </t>
  </si>
  <si>
    <t>Por Identificar</t>
  </si>
  <si>
    <t>EQUIVALENCIAS</t>
  </si>
  <si>
    <t>PAGO TOTAL</t>
  </si>
  <si>
    <t>F</t>
  </si>
  <si>
    <t>ENVIADO</t>
  </si>
  <si>
    <t>MOD 2</t>
  </si>
  <si>
    <t>ABONO A COLEGIATURA</t>
  </si>
  <si>
    <t>mod 30</t>
  </si>
  <si>
    <t>mod19</t>
  </si>
  <si>
    <t>MAESTRIA DE DERECHO</t>
  </si>
  <si>
    <t xml:space="preserve">MOD 1 SALDO </t>
  </si>
  <si>
    <t>MOD.1</t>
  </si>
  <si>
    <t>KANTUNILKIN</t>
  </si>
  <si>
    <t>REINSCRIPCIÓN</t>
  </si>
  <si>
    <t>7o</t>
  </si>
  <si>
    <t>01089644</t>
  </si>
  <si>
    <t>TITULACIÓN</t>
  </si>
  <si>
    <t>1 DE  11</t>
  </si>
  <si>
    <t>SALDO</t>
  </si>
  <si>
    <t>EXAMEN</t>
  </si>
  <si>
    <t>MOD. 1</t>
  </si>
  <si>
    <t>MOD. 26 Y 27 Y ABONO MOD. 28 $1000</t>
  </si>
  <si>
    <t>MOD.10</t>
  </si>
  <si>
    <t>4 ABONO</t>
  </si>
  <si>
    <t>REFERIDO</t>
  </si>
  <si>
    <t>MOD 16</t>
  </si>
  <si>
    <t>MOD 3</t>
  </si>
  <si>
    <t>1919536</t>
  </si>
  <si>
    <t>33-34</t>
  </si>
  <si>
    <t>MOD 5</t>
  </si>
  <si>
    <t>3ER ABONO</t>
  </si>
  <si>
    <t>MOD 12</t>
  </si>
  <si>
    <t>CEREMONIA</t>
  </si>
  <si>
    <t>MOD. 6</t>
  </si>
  <si>
    <t>PARCIAL</t>
  </si>
  <si>
    <t xml:space="preserve">TUZ MEDINA DIANA PATRICIA </t>
  </si>
  <si>
    <t>MOD.  3 de 8</t>
  </si>
  <si>
    <t xml:space="preserve">MOD. 5 </t>
  </si>
  <si>
    <t>MOD. 4</t>
  </si>
  <si>
    <t xml:space="preserve">MOD. 2 </t>
  </si>
  <si>
    <t>MOD. 7</t>
  </si>
  <si>
    <t>MOD.8</t>
  </si>
  <si>
    <t>MOD 1 DE 20</t>
  </si>
  <si>
    <t>PRIANI SANDRA</t>
  </si>
  <si>
    <t>5to abono</t>
  </si>
  <si>
    <t>Mod. 17</t>
  </si>
  <si>
    <t>Mod. 22</t>
  </si>
  <si>
    <t>Mod. 2</t>
  </si>
  <si>
    <t>Mod. 28</t>
  </si>
  <si>
    <t>Mod. 4</t>
  </si>
  <si>
    <t>Toga, Birrete, Museta + Foto</t>
  </si>
  <si>
    <t xml:space="preserve">2do Abono </t>
  </si>
  <si>
    <t>Dip. Lab</t>
  </si>
  <si>
    <t>Mod. 5</t>
  </si>
  <si>
    <t>Mod. 6</t>
  </si>
  <si>
    <t>Toluca</t>
  </si>
  <si>
    <t>Mod. 10</t>
  </si>
  <si>
    <t>CLIP</t>
  </si>
  <si>
    <t>Mod. 29</t>
  </si>
  <si>
    <t>Mod. 3</t>
  </si>
  <si>
    <t>Mod. 19</t>
  </si>
  <si>
    <t>Pago Total</t>
  </si>
  <si>
    <t>Mod. 7</t>
  </si>
  <si>
    <t>DOCUMENTO</t>
  </si>
  <si>
    <t>Certificación</t>
  </si>
  <si>
    <t>BANCO AZTECA</t>
  </si>
  <si>
    <t>Mod. 13</t>
  </si>
  <si>
    <t>Mod. 14</t>
  </si>
  <si>
    <t>Mod. 15</t>
  </si>
  <si>
    <t>Mod. 16</t>
  </si>
  <si>
    <t>3er Abono</t>
  </si>
  <si>
    <t>1er Abono</t>
  </si>
  <si>
    <t>Mod. 3 Completo</t>
  </si>
  <si>
    <t>MOD. 29</t>
  </si>
  <si>
    <t>Cancelado</t>
  </si>
  <si>
    <t>DEPÓSITO A CTA TERCEROS</t>
  </si>
  <si>
    <t>MOD. 30</t>
  </si>
  <si>
    <t xml:space="preserve">LOPEZ HERNANDEZ VICTORIA </t>
  </si>
  <si>
    <t>LOHB800529MTPCRC01</t>
  </si>
  <si>
    <t>Mod. 20</t>
  </si>
  <si>
    <t>2do Abono</t>
  </si>
  <si>
    <t>MOD. 25</t>
  </si>
  <si>
    <t>Mod. 1</t>
  </si>
  <si>
    <t>**</t>
  </si>
  <si>
    <t>4to abono</t>
  </si>
  <si>
    <t>Mod. 2 COMPLETO</t>
  </si>
  <si>
    <t>APARTADO</t>
  </si>
  <si>
    <t>CONSTANCIA</t>
  </si>
  <si>
    <t>Documento</t>
  </si>
  <si>
    <t>003162</t>
  </si>
  <si>
    <t>Mod. 24</t>
  </si>
  <si>
    <t>Mod. 27</t>
  </si>
  <si>
    <t>5to Cuatrimestre</t>
  </si>
  <si>
    <t>Mod. 12</t>
  </si>
  <si>
    <t>ABONO FINAL</t>
  </si>
  <si>
    <t>Mod. 11</t>
  </si>
  <si>
    <t>VARIOS</t>
  </si>
  <si>
    <t>Mod. 21</t>
  </si>
  <si>
    <t>Mod. 23</t>
  </si>
  <si>
    <t>Mod. 31</t>
  </si>
  <si>
    <t>Mod. 32</t>
  </si>
  <si>
    <t>Mod. 26 PARCIAL 2</t>
  </si>
  <si>
    <t>Mod. 27 PARCIAL 1</t>
  </si>
  <si>
    <t>Mod. 1 PARCIAL</t>
  </si>
  <si>
    <t>Mod. 9</t>
  </si>
  <si>
    <t>SALDO PENDIENTE</t>
  </si>
  <si>
    <t>Mod. 18</t>
  </si>
  <si>
    <t>ACTA DE GRADO</t>
  </si>
  <si>
    <t>Mod.1</t>
  </si>
  <si>
    <t>Pago parcial</t>
  </si>
  <si>
    <t>Mod.11</t>
  </si>
  <si>
    <t>ENVIO</t>
  </si>
  <si>
    <t>CHEQUE</t>
  </si>
  <si>
    <t>Mod.1 Saldado</t>
  </si>
  <si>
    <t>743936 / 896417</t>
  </si>
  <si>
    <t>Mod.20</t>
  </si>
  <si>
    <t>Mod.2</t>
  </si>
  <si>
    <t>Depósito de efectivo</t>
  </si>
  <si>
    <t>TARJETA</t>
  </si>
  <si>
    <t>Mod. 30</t>
  </si>
  <si>
    <t xml:space="preserve">CANCUN </t>
  </si>
  <si>
    <t>6 de 24</t>
  </si>
  <si>
    <t>7 de 24</t>
  </si>
  <si>
    <t>2do Abono -2</t>
  </si>
  <si>
    <t>Mod. 8</t>
  </si>
  <si>
    <t>INSCRIPCION</t>
  </si>
  <si>
    <t>NAVARRETE SANCHEZ ARTEMIO</t>
  </si>
  <si>
    <t>Mod. 25 - Abono</t>
  </si>
  <si>
    <t>3er Abono saldo final</t>
  </si>
  <si>
    <t>5to Abono</t>
  </si>
  <si>
    <t>Abono</t>
  </si>
  <si>
    <t>f</t>
  </si>
  <si>
    <t>Mod. 27 Saldo</t>
  </si>
  <si>
    <t>Mod. 28 Abono</t>
  </si>
  <si>
    <t>Mod. 2 Abono</t>
  </si>
  <si>
    <t>8 de 12</t>
  </si>
  <si>
    <t>Mod. 7 y 8</t>
  </si>
  <si>
    <t>2do abono</t>
  </si>
  <si>
    <t>Mod.25 Saldado</t>
  </si>
  <si>
    <t>4to Abono</t>
  </si>
  <si>
    <t>Mod.18</t>
  </si>
  <si>
    <t>OTROS</t>
  </si>
  <si>
    <t>Depósito AZTECA</t>
  </si>
  <si>
    <t>MARTINEZ MARROQUIN MARIA DEL CARMEN</t>
  </si>
  <si>
    <t>Mod.8</t>
  </si>
  <si>
    <t>Mod. 20 saldado</t>
  </si>
  <si>
    <t xml:space="preserve">MOD . 1. </t>
  </si>
  <si>
    <t>1 DE  6</t>
  </si>
  <si>
    <t xml:space="preserve">HERNANDEZ </t>
  </si>
  <si>
    <t>GONZALEZ DIAZ GLADYS</t>
  </si>
  <si>
    <t>Mod. 6 Abono</t>
  </si>
  <si>
    <t>FOTOS TITULO</t>
  </si>
  <si>
    <t>576459 / 576510</t>
  </si>
  <si>
    <t>Playera y termo</t>
  </si>
  <si>
    <t>Mod. 2 Saldado</t>
  </si>
  <si>
    <t>Mod. 28 Saldo</t>
  </si>
  <si>
    <t>Mod. 29 Abono</t>
  </si>
  <si>
    <t>MOD.16</t>
  </si>
  <si>
    <t>Mod.24</t>
  </si>
  <si>
    <t>Mod.22</t>
  </si>
  <si>
    <t>3 LUGARES</t>
  </si>
  <si>
    <t>Mod.9</t>
  </si>
  <si>
    <t>12 LUGARES</t>
  </si>
  <si>
    <t>Mod.3</t>
  </si>
  <si>
    <t>1515651 / 1516998</t>
  </si>
  <si>
    <t>Mod.19</t>
  </si>
  <si>
    <t>Mod.6</t>
  </si>
  <si>
    <t>2 BOLETOS</t>
  </si>
  <si>
    <t>2 DE  6</t>
  </si>
  <si>
    <t xml:space="preserve">AAMR660625HDFYRL08  </t>
  </si>
  <si>
    <t>REEMBOLSO</t>
  </si>
  <si>
    <t>Mod.13</t>
  </si>
  <si>
    <t>8 de 24</t>
  </si>
  <si>
    <t>Mod.1 Abono</t>
  </si>
  <si>
    <t>2 de 6</t>
  </si>
  <si>
    <t>Mod.4</t>
  </si>
  <si>
    <t>Mod.7</t>
  </si>
  <si>
    <t>Mod. 1 SALDADO</t>
  </si>
  <si>
    <t>Mod. 2 Parcial</t>
  </si>
  <si>
    <t>1 de 6</t>
  </si>
  <si>
    <t>6 BOLETOS</t>
  </si>
  <si>
    <t>15 BOLETOS</t>
  </si>
  <si>
    <t>Mod.1 saldado</t>
  </si>
  <si>
    <t>Mod.16</t>
  </si>
  <si>
    <t>Mod.17</t>
  </si>
  <si>
    <t xml:space="preserve">Abono </t>
  </si>
  <si>
    <t>19 DE 24</t>
  </si>
  <si>
    <t>5 BOLETOS</t>
  </si>
  <si>
    <t>3 BOLETOS ANTICIPO</t>
  </si>
  <si>
    <t>4to Abono Saldado</t>
  </si>
  <si>
    <t>1 BOLETO</t>
  </si>
  <si>
    <t>4 BOLETOS</t>
  </si>
  <si>
    <t>455489 / 456353</t>
  </si>
  <si>
    <t>4 BOLETOS ABONO</t>
  </si>
  <si>
    <t>2do Abono saldado</t>
  </si>
  <si>
    <t>17 de 24</t>
  </si>
  <si>
    <t>18 de 24</t>
  </si>
  <si>
    <t>Mod. 1 abono</t>
  </si>
  <si>
    <t>Mod.26</t>
  </si>
  <si>
    <t>Mod.5</t>
  </si>
  <si>
    <t>4 BOLETOS abono</t>
  </si>
  <si>
    <t>2DO ABONO</t>
  </si>
  <si>
    <t>Mod. 3 Abono</t>
  </si>
  <si>
    <t>Mob.29</t>
  </si>
  <si>
    <t>Mob.13</t>
  </si>
  <si>
    <t>Mob.9</t>
  </si>
  <si>
    <t>Toga, Birrete, Museta + Foto Saldo</t>
  </si>
  <si>
    <t>Mod.30</t>
  </si>
  <si>
    <t>MOD.7</t>
  </si>
  <si>
    <t>4er Abono</t>
  </si>
  <si>
    <t>Mod.1,2,3</t>
  </si>
  <si>
    <t>Mob.4</t>
  </si>
  <si>
    <t>2 BOLETOS ABONO</t>
  </si>
  <si>
    <t>Mod. 13 Saldado</t>
  </si>
  <si>
    <t>CREDENCIAL</t>
  </si>
  <si>
    <t>3ro Abono</t>
  </si>
  <si>
    <t>5 BOLETOS ABONO</t>
  </si>
  <si>
    <t>BONO REFERIDO</t>
  </si>
  <si>
    <t>MOD.4 SALDADO</t>
  </si>
  <si>
    <t>MOD.5</t>
  </si>
  <si>
    <t>MOD.6</t>
  </si>
  <si>
    <t>MOD.7 ABONO</t>
  </si>
  <si>
    <t>MOD.11</t>
  </si>
  <si>
    <t>MOD.1 ABONO</t>
  </si>
  <si>
    <t>4TO ABONO</t>
  </si>
  <si>
    <t>MOD.3</t>
  </si>
  <si>
    <t>MOD.23</t>
  </si>
  <si>
    <t>MOD.24</t>
  </si>
  <si>
    <t>1ER ABONO</t>
  </si>
  <si>
    <t>TRIBUNAL SUPERIOR DE JUSTICIA DE PUEBLA</t>
  </si>
  <si>
    <t>CADP</t>
  </si>
  <si>
    <t>CAD</t>
  </si>
  <si>
    <t>MOD.2</t>
  </si>
  <si>
    <t>3 BOLETOS SALDADO</t>
  </si>
  <si>
    <t>4 BOLETOS SALDADO</t>
  </si>
  <si>
    <t>SALDADO</t>
  </si>
  <si>
    <t>2do ABONO</t>
  </si>
  <si>
    <t>3er ABONO</t>
  </si>
  <si>
    <t>4to ABONO</t>
  </si>
  <si>
    <t>5to ABONO</t>
  </si>
  <si>
    <t>DEPOSITO AZTECA</t>
  </si>
  <si>
    <t>toga, saldo boletos</t>
  </si>
  <si>
    <t>MOD.32</t>
  </si>
  <si>
    <t>PENDIENTE</t>
  </si>
  <si>
    <t>MOD.1SALDADO</t>
  </si>
  <si>
    <t xml:space="preserve">MOD,16 </t>
  </si>
  <si>
    <t>MOD.4</t>
  </si>
  <si>
    <t>JUAREZ VERA I</t>
  </si>
  <si>
    <t>CHAN CAAMAL GUSTAVO</t>
  </si>
  <si>
    <t xml:space="preserve"> MARIA ELENA COLMENARES HUETO</t>
  </si>
  <si>
    <t>AZCUAGA GUTIERREZ JORGE ARTURO</t>
  </si>
  <si>
    <t xml:space="preserve"> HECTOR MANUEL CERVANTES MARTI</t>
  </si>
  <si>
    <t>CONSTANCIA DE  VIGENCIA POSGRADO</t>
  </si>
  <si>
    <t xml:space="preserve"> CIFUENTES LOPEZ MARISELA DOLOR</t>
  </si>
  <si>
    <t>5TO ABONO</t>
  </si>
  <si>
    <t xml:space="preserve"> CLAUDIA CAROLINA DE JESUS RAMO</t>
  </si>
  <si>
    <t>2 BOLETOS SALDADO</t>
  </si>
  <si>
    <t>MOD. 20</t>
  </si>
  <si>
    <t>MOD. 20 de 24</t>
  </si>
  <si>
    <t xml:space="preserve">4TO ABONO </t>
  </si>
  <si>
    <t xml:space="preserve">MOD. 9 </t>
  </si>
  <si>
    <t>Abono por cobranza</t>
  </si>
  <si>
    <t>MOD. 5</t>
  </si>
  <si>
    <t>MOD. 9</t>
  </si>
  <si>
    <t>MOD. 24</t>
  </si>
  <si>
    <t>MOD. 1 SALDO FINAL</t>
  </si>
  <si>
    <t>Dep mixto Efec/Doctos BNM</t>
  </si>
  <si>
    <t>MOD. 17</t>
  </si>
  <si>
    <t>MOD. 3</t>
  </si>
  <si>
    <t>PUC HERNANDEZ LESLIE EUNICE</t>
  </si>
  <si>
    <t>toga, Birrete, Museta + Foto</t>
  </si>
  <si>
    <t>5TO ABONO SALDO</t>
  </si>
  <si>
    <t>MOD. 31</t>
  </si>
  <si>
    <t>MOD. 19</t>
  </si>
  <si>
    <t>MOD. 6 SALDO</t>
  </si>
  <si>
    <t xml:space="preserve">MAY CHAN ILEANA VICTORIA 
</t>
  </si>
  <si>
    <t>MOD. 3 saldo</t>
  </si>
  <si>
    <t>MOD. 10</t>
  </si>
  <si>
    <t>LORÍA INTERIÁN GUADALUPE DE JESUS</t>
  </si>
  <si>
    <t xml:space="preserve">MOD. 1 SALDO </t>
  </si>
  <si>
    <t>RODRÍGUEZ AVALOS EDUARDO ALONSO</t>
  </si>
  <si>
    <t>MOD.26</t>
  </si>
  <si>
    <t>MOD. 27</t>
  </si>
  <si>
    <t>MOD.28</t>
  </si>
  <si>
    <t>MOD. 32</t>
  </si>
  <si>
    <t>3ER ABONO SALDO FINAL</t>
  </si>
  <si>
    <t>MOD. 8</t>
  </si>
  <si>
    <t xml:space="preserve"> 01923624
</t>
  </si>
  <si>
    <t>3er cuatrimestre</t>
  </si>
  <si>
    <t>MOD. 2 ABONO</t>
  </si>
  <si>
    <t xml:space="preserve">3ER ABONO </t>
  </si>
  <si>
    <t>MOD. 12</t>
  </si>
  <si>
    <t xml:space="preserve">MOD. 3 ABONO </t>
  </si>
  <si>
    <t>MOD. 3 SALDO</t>
  </si>
  <si>
    <t>GONZÁLEZ HERNÁNDEZ DANIEL ANTONIO</t>
  </si>
  <si>
    <t>SALDO FINAL</t>
  </si>
  <si>
    <t xml:space="preserve">ABONO A TITULACION </t>
  </si>
  <si>
    <t xml:space="preserve"> 00826965
</t>
  </si>
  <si>
    <t>2DO ABONO SALDO FINAL</t>
  </si>
  <si>
    <t>MOD. 11</t>
  </si>
  <si>
    <t xml:space="preserve">MOD. 12 </t>
  </si>
  <si>
    <t>3ER CUATRIMESTRE</t>
  </si>
  <si>
    <t>ZARAGOZA ALONSO AVIGAIL</t>
  </si>
  <si>
    <t>ABONO A TITULACION</t>
  </si>
  <si>
    <t>MOD. 14</t>
  </si>
  <si>
    <t xml:space="preserve">MOD. 31 </t>
  </si>
  <si>
    <t>MOD.14</t>
  </si>
  <si>
    <t>MOD.4 Abono</t>
  </si>
  <si>
    <t>20 DE 24</t>
  </si>
  <si>
    <t>MOD 7 ABONO</t>
  </si>
  <si>
    <t xml:space="preserve"> ASOCIACION GUATEMALTECA DE</t>
  </si>
  <si>
    <t>MOD 1 ABONO</t>
  </si>
  <si>
    <t>MOD 1</t>
  </si>
  <si>
    <t xml:space="preserve"> 00166870
</t>
  </si>
  <si>
    <t>MOD 32</t>
  </si>
  <si>
    <t>MOD 14</t>
  </si>
  <si>
    <t>MOD 15</t>
  </si>
  <si>
    <t>MOD 16 ABONO</t>
  </si>
  <si>
    <t>MOD 25</t>
  </si>
  <si>
    <t>7TO CUATRIMESTRE</t>
  </si>
  <si>
    <t>MAY CHAN ILEANA VICTORIA</t>
  </si>
  <si>
    <t>MOD. 4 SALDADO</t>
  </si>
  <si>
    <t>MOD 6</t>
  </si>
  <si>
    <t>MOD 7</t>
  </si>
  <si>
    <t>MOD 8</t>
  </si>
  <si>
    <t>MOD. 33</t>
  </si>
  <si>
    <t>379373 / 377854</t>
  </si>
  <si>
    <t>MOD. 13</t>
  </si>
  <si>
    <t>MOD. 26</t>
  </si>
  <si>
    <t>MOD. 28</t>
  </si>
  <si>
    <t xml:space="preserve">CANCELADO </t>
  </si>
  <si>
    <t>MOD 2 ABONO</t>
  </si>
  <si>
    <t>MOD. 21</t>
  </si>
  <si>
    <t>LICORES</t>
  </si>
  <si>
    <t>29370748 / 29371286</t>
  </si>
  <si>
    <t>286988 / 285682</t>
  </si>
  <si>
    <t>MOD. 35</t>
  </si>
  <si>
    <t>MOD. 36</t>
  </si>
  <si>
    <t>ALCANTARA VERA FELIPE</t>
  </si>
  <si>
    <t>2DO ABONO SALADADO</t>
  </si>
  <si>
    <t>Depósito S.B.C.</t>
  </si>
  <si>
    <t>SALADADO</t>
  </si>
  <si>
    <t>NO HAYREGISTRO EN BANCOS</t>
  </si>
  <si>
    <t>1ER.ABONO</t>
  </si>
  <si>
    <t>7MO CUATRIMESTRE</t>
  </si>
  <si>
    <t>MOD. 18</t>
  </si>
  <si>
    <t>NO APARECE PAGO EN BANCOS</t>
  </si>
  <si>
    <t>MOD. 28 SALDADO</t>
  </si>
  <si>
    <t xml:space="preserve">MOD. 29 </t>
  </si>
  <si>
    <t>MOD. 31 ABONO</t>
  </si>
  <si>
    <t>MOD.13</t>
  </si>
  <si>
    <t>MOD.20</t>
  </si>
  <si>
    <t>9 DE 24</t>
  </si>
  <si>
    <t>MOD. 32 ABONO</t>
  </si>
  <si>
    <t>10</t>
  </si>
  <si>
    <t>LICOR</t>
  </si>
  <si>
    <t>ANTELE HERNÁNDEZ JEHU</t>
  </si>
  <si>
    <t>MOD.33</t>
  </si>
  <si>
    <t>BOLETOS</t>
  </si>
  <si>
    <t>Mod.25</t>
  </si>
  <si>
    <t>MOD 26</t>
  </si>
  <si>
    <t>BOLETOS Y TOGA, FOTOS</t>
  </si>
  <si>
    <t xml:space="preserve"> MENDOZA CARREÑO VERONICA EDITH</t>
  </si>
  <si>
    <t>abono</t>
  </si>
  <si>
    <t xml:space="preserve"> 00451643
</t>
  </si>
  <si>
    <t>MOD 10</t>
  </si>
  <si>
    <t>MOD. 5 ABONO</t>
  </si>
  <si>
    <t>MOD. 5 SALDADO</t>
  </si>
  <si>
    <t>MOD.19</t>
  </si>
  <si>
    <t>10 DE 24</t>
  </si>
  <si>
    <t>1 DE 24</t>
  </si>
  <si>
    <t>MOD 17</t>
  </si>
  <si>
    <t>LETRAS DIAZ ALMA ITZEL</t>
  </si>
  <si>
    <t>MOD 11</t>
  </si>
  <si>
    <t xml:space="preserve">RODRIGUEZ CONTRERAS KRINA GEMMA </t>
  </si>
  <si>
    <t>2 DE 24</t>
  </si>
  <si>
    <t>3 DE 24</t>
  </si>
  <si>
    <t>MOD 16 SALDADO</t>
  </si>
  <si>
    <t>MOD 18 ABONO</t>
  </si>
  <si>
    <t>MOD 18 SALDADO</t>
  </si>
  <si>
    <t>MOD 19</t>
  </si>
  <si>
    <t>MOD 20 ABONO</t>
  </si>
  <si>
    <t>MOD 1 SALDADO</t>
  </si>
  <si>
    <t>1ER. ABONO</t>
  </si>
  <si>
    <t>3ER. Y 5TO. CUATRIMESTRE</t>
  </si>
  <si>
    <t>2DO. PAGO</t>
  </si>
  <si>
    <t>OSORIO LÓPEZ DIANA</t>
  </si>
  <si>
    <t>SERV. PAQUETERIA</t>
  </si>
  <si>
    <t>MOD. 36 DE 36</t>
  </si>
  <si>
    <t>PAGO</t>
  </si>
  <si>
    <t>MOD. 6 ABONO</t>
  </si>
  <si>
    <t>MOD. 1 SALDADO</t>
  </si>
  <si>
    <t>MOD. 1 DE 20</t>
  </si>
  <si>
    <t>REINSCRICIÓN 9no. CUATRIMESTRE</t>
  </si>
  <si>
    <t>4TO. ABONO</t>
  </si>
  <si>
    <t>MOD. 26 Y MOD. 27</t>
  </si>
  <si>
    <t>MOD. 34</t>
  </si>
  <si>
    <t>3ER. ABONO</t>
  </si>
  <si>
    <t>MOD. 3 SALDO Y ABONO MOD. 4</t>
  </si>
  <si>
    <t>MOD3</t>
  </si>
  <si>
    <t>SALDO MOD. 7 Y PAGO MOD.8</t>
  </si>
  <si>
    <t>Abono por cobranza efectivo</t>
  </si>
  <si>
    <t>MOD. 15</t>
  </si>
  <si>
    <t>SALDO MOD. 1 Y 2</t>
  </si>
  <si>
    <t>CERTIFICACIÓN CÉDULA</t>
  </si>
  <si>
    <t>CERTIFICACIÓN DOCUMENTOS</t>
  </si>
  <si>
    <t>MOD. 22</t>
  </si>
  <si>
    <t>NO HAY PAGO DEL MOD. 11</t>
  </si>
  <si>
    <t>MOD. 3 ABONO</t>
  </si>
  <si>
    <t>MOD. 23 ABONO</t>
  </si>
  <si>
    <t>MOD. 21  Y MOD. 22</t>
  </si>
  <si>
    <t>5TO. ABONO</t>
  </si>
  <si>
    <t>PAGO DE PAQUETERÍA</t>
  </si>
  <si>
    <t>MOD. 5 Y ABONO MOD.6  $666</t>
  </si>
  <si>
    <t>2DO. ABONO</t>
  </si>
  <si>
    <t>Abono por cobranza EFECTIVO</t>
  </si>
  <si>
    <t>Abono por cobranza  EFECTIVO Sucursal: 144</t>
  </si>
  <si>
    <t>MOD. 10, 11, 12 Y 13</t>
  </si>
  <si>
    <t>LOPEZ TORRES JOSE DE JESUS</t>
  </si>
  <si>
    <t xml:space="preserve">SPEI
</t>
  </si>
  <si>
    <t xml:space="preserve">150136
</t>
  </si>
  <si>
    <t xml:space="preserve">61592
</t>
  </si>
  <si>
    <t>MOD. 16</t>
  </si>
  <si>
    <t xml:space="preserve">59239
</t>
  </si>
  <si>
    <t xml:space="preserve">Depósito de efectivo
</t>
  </si>
  <si>
    <t>MOD. 29 Y ABONO MOD. 30</t>
  </si>
  <si>
    <t xml:space="preserve"> 00276282  </t>
  </si>
  <si>
    <t>Galindo Becerril Ignacio</t>
  </si>
  <si>
    <t>2 DE 11</t>
  </si>
  <si>
    <t xml:space="preserve"> 01593607
</t>
  </si>
  <si>
    <t xml:space="preserve"> 01796357
</t>
  </si>
  <si>
    <t xml:space="preserve"> 00284155
</t>
  </si>
  <si>
    <t xml:space="preserve"> 00917334
</t>
  </si>
  <si>
    <t xml:space="preserve">DEPOSITO EN EFECTIVO 
</t>
  </si>
  <si>
    <t xml:space="preserve"> 196770
</t>
  </si>
  <si>
    <t xml:space="preserve">DEPOSITO EN EFECTIVO
</t>
  </si>
  <si>
    <t xml:space="preserve"> 196775	</t>
  </si>
  <si>
    <t xml:space="preserve"> 00005083 	</t>
  </si>
  <si>
    <t xml:space="preserve"> 00901090
</t>
  </si>
  <si>
    <t>MOD. 23</t>
  </si>
  <si>
    <t xml:space="preserve"> 265132
</t>
  </si>
  <si>
    <t xml:space="preserve"> 95654   </t>
  </si>
  <si>
    <t xml:space="preserve"> 292439
</t>
  </si>
  <si>
    <t xml:space="preserve"> 266618
</t>
  </si>
  <si>
    <t>ÚLTIMO PAGO</t>
  </si>
  <si>
    <t xml:space="preserve">CLIP
</t>
  </si>
  <si>
    <t>MOD. 20 SALDO</t>
  </si>
  <si>
    <t>MOD. 21 ABONO</t>
  </si>
  <si>
    <t xml:space="preserve"> 138545
</t>
  </si>
  <si>
    <t xml:space="preserve"> REINSCRIPCIÓN 5o.C</t>
  </si>
  <si>
    <t xml:space="preserve"> 1169260
</t>
  </si>
  <si>
    <t xml:space="preserve"> 00697286</t>
  </si>
  <si>
    <t xml:space="preserve"> 00995671
</t>
  </si>
  <si>
    <t xml:space="preserve"> 00891368
</t>
  </si>
  <si>
    <t xml:space="preserve">Abono por cobranza
</t>
  </si>
  <si>
    <t>2DO.. ABONO</t>
  </si>
  <si>
    <t xml:space="preserve"> 01899733
</t>
  </si>
  <si>
    <t>MOD. 21 Y 22 DE 24</t>
  </si>
  <si>
    <t xml:space="preserve"> 242685
</t>
  </si>
  <si>
    <t>MOD. 1 DE 4</t>
  </si>
  <si>
    <t xml:space="preserve"> 394860</t>
  </si>
  <si>
    <t>EN CATÁLOGO</t>
  </si>
  <si>
    <t xml:space="preserve"> 518167
</t>
  </si>
  <si>
    <t>MOD. 2 DE 20</t>
  </si>
  <si>
    <t xml:space="preserve"> 136964</t>
  </si>
  <si>
    <t>CERTIFICACIÓN Y PAQUETERÍA</t>
  </si>
  <si>
    <t xml:space="preserve"> 136482</t>
  </si>
  <si>
    <t xml:space="preserve"> 135992</t>
  </si>
  <si>
    <t>MOD. 9, 10, 11, 12, 13</t>
  </si>
  <si>
    <t xml:space="preserve"> 319767
</t>
  </si>
  <si>
    <t>MOD. 33 DE 36</t>
  </si>
  <si>
    <t xml:space="preserve"> 270630
</t>
  </si>
  <si>
    <t xml:space="preserve"> 453419
</t>
  </si>
  <si>
    <t xml:space="preserve"> 422660
</t>
  </si>
  <si>
    <t xml:space="preserve"> 00978466
</t>
  </si>
  <si>
    <t>MOD. 34 DE 36</t>
  </si>
  <si>
    <t xml:space="preserve"> 01113409
</t>
  </si>
  <si>
    <t>SALDO $250 Y MOD. 31</t>
  </si>
  <si>
    <t xml:space="preserve"> 01247236
</t>
  </si>
  <si>
    <t xml:space="preserve"> 609274
</t>
  </si>
  <si>
    <t>SALDO MOD. 21</t>
  </si>
  <si>
    <t xml:space="preserve"> 514275
</t>
  </si>
  <si>
    <t xml:space="preserve"> 02188812
</t>
  </si>
  <si>
    <t xml:space="preserve">4to. ABONO </t>
  </si>
  <si>
    <t xml:space="preserve"> 02312202
</t>
  </si>
  <si>
    <t>MÓDULO 3</t>
  </si>
  <si>
    <t xml:space="preserve"> 02442613
</t>
  </si>
  <si>
    <t xml:space="preserve"> 00886575  </t>
  </si>
  <si>
    <t>SALDO MOD 6 Y ABONO MOD 7</t>
  </si>
  <si>
    <t xml:space="preserve"> 02184109
</t>
  </si>
  <si>
    <t xml:space="preserve"> 00507653  </t>
  </si>
  <si>
    <t xml:space="preserve"> 00871330
</t>
  </si>
  <si>
    <t>MOD. 19 DE 36</t>
  </si>
  <si>
    <t xml:space="preserve"> 00976156
</t>
  </si>
  <si>
    <t>MOD. 6 DE 6</t>
  </si>
  <si>
    <t xml:space="preserve"> 00977488
</t>
  </si>
  <si>
    <t xml:space="preserve"> 01105843
</t>
  </si>
  <si>
    <t xml:space="preserve"> 113308      </t>
  </si>
  <si>
    <t>MOD 28</t>
  </si>
  <si>
    <t xml:space="preserve"> 245697
</t>
  </si>
  <si>
    <t xml:space="preserve"> 147696
</t>
  </si>
  <si>
    <t>envío</t>
  </si>
  <si>
    <t xml:space="preserve"> 67311
</t>
  </si>
  <si>
    <t xml:space="preserve"> 00095612
</t>
  </si>
  <si>
    <t>MODULO 1</t>
  </si>
  <si>
    <t xml:space="preserve"> 209587   </t>
  </si>
  <si>
    <t xml:space="preserve"> 790661
</t>
  </si>
  <si>
    <t xml:space="preserve"> 772059
</t>
  </si>
  <si>
    <t xml:space="preserve"> 629080
</t>
  </si>
  <si>
    <t xml:space="preserve">MOD.28 </t>
  </si>
  <si>
    <t xml:space="preserve"> 622440
</t>
  </si>
  <si>
    <t xml:space="preserve"> 571597
</t>
  </si>
  <si>
    <t xml:space="preserve"> 465518
</t>
  </si>
  <si>
    <t xml:space="preserve"> 296262
</t>
  </si>
  <si>
    <t xml:space="preserve"> 190699
</t>
  </si>
  <si>
    <t xml:space="preserve"> 173702
</t>
  </si>
  <si>
    <t xml:space="preserve"> 1108955
</t>
  </si>
  <si>
    <t xml:space="preserve"> 1102450
</t>
  </si>
  <si>
    <t xml:space="preserve"> 961439
</t>
  </si>
  <si>
    <t xml:space="preserve"> 591094 </t>
  </si>
  <si>
    <t xml:space="preserve"> 358464
</t>
  </si>
  <si>
    <t xml:space="preserve"> 316054
</t>
  </si>
  <si>
    <t xml:space="preserve"> 246784
</t>
  </si>
  <si>
    <t xml:space="preserve"> 237415
</t>
  </si>
  <si>
    <t xml:space="preserve">TITULACION </t>
  </si>
  <si>
    <t xml:space="preserve"> 1247346
</t>
  </si>
  <si>
    <t>MOD, 4</t>
  </si>
  <si>
    <t xml:space="preserve"> 137546
</t>
  </si>
  <si>
    <t xml:space="preserve"> 67610
</t>
  </si>
  <si>
    <t xml:space="preserve"> 00510318
</t>
  </si>
  <si>
    <t xml:space="preserve"> 566248 </t>
  </si>
  <si>
    <t xml:space="preserve">  00568134 </t>
  </si>
  <si>
    <t xml:space="preserve"> 00569404   </t>
  </si>
  <si>
    <t xml:space="preserve"> 262244
</t>
  </si>
  <si>
    <t xml:space="preserve">  561884 </t>
  </si>
  <si>
    <t xml:space="preserve">  561927 </t>
  </si>
  <si>
    <t xml:space="preserve"> 187687
</t>
  </si>
  <si>
    <t xml:space="preserve"> 150124
</t>
  </si>
  <si>
    <t xml:space="preserve"> 127414
</t>
  </si>
  <si>
    <t xml:space="preserve"> 103435
</t>
  </si>
  <si>
    <t>MOD. 3 de 24</t>
  </si>
  <si>
    <t xml:space="preserve"> 101994
</t>
  </si>
  <si>
    <t xml:space="preserve">  572189 </t>
  </si>
  <si>
    <t xml:space="preserve">saldo M 30 y abono 31 </t>
  </si>
  <si>
    <t xml:space="preserve"> 00572657  </t>
  </si>
  <si>
    <t xml:space="preserve"> 00574693 </t>
  </si>
  <si>
    <t xml:space="preserve"> 00575035 </t>
  </si>
  <si>
    <t>MOD 34 DE 36</t>
  </si>
  <si>
    <t xml:space="preserve"> 00623076
</t>
  </si>
  <si>
    <t xml:space="preserve"> 00661778
</t>
  </si>
  <si>
    <t xml:space="preserve"> 00679658
</t>
  </si>
  <si>
    <t xml:space="preserve"> 00723424
</t>
  </si>
  <si>
    <t xml:space="preserve"> 00729703
</t>
  </si>
  <si>
    <t xml:space="preserve"> 00752929
</t>
  </si>
  <si>
    <t xml:space="preserve"> 00683843
</t>
  </si>
  <si>
    <t xml:space="preserve"> 00686705
</t>
  </si>
  <si>
    <t>22 A 25 Y 600 del 26</t>
  </si>
  <si>
    <t xml:space="preserve"> 00702507
</t>
  </si>
  <si>
    <t xml:space="preserve"> 00028915
</t>
  </si>
  <si>
    <t xml:space="preserve">TARJETA DE DEBITO
</t>
  </si>
  <si>
    <t xml:space="preserve">   22  </t>
  </si>
  <si>
    <t>MOD . 3</t>
  </si>
  <si>
    <t xml:space="preserve"> 31949
</t>
  </si>
  <si>
    <t xml:space="preserve"> 514803
</t>
  </si>
  <si>
    <t xml:space="preserve"> 479798
</t>
  </si>
  <si>
    <t xml:space="preserve">ALDANA QUIJANO FELIPE DE JESUS </t>
  </si>
  <si>
    <t>ABONO A MOD. 1 Y ESPOSA</t>
  </si>
  <si>
    <t xml:space="preserve">  545919 </t>
  </si>
  <si>
    <t xml:space="preserve"> 232764
</t>
  </si>
  <si>
    <t xml:space="preserve"> 223421
</t>
  </si>
  <si>
    <t xml:space="preserve"> 543576   </t>
  </si>
  <si>
    <t xml:space="preserve"> 216736
</t>
  </si>
  <si>
    <t xml:space="preserve"> 28915
</t>
  </si>
  <si>
    <t>DUPLICADO</t>
  </si>
  <si>
    <t>ABONO 6</t>
  </si>
  <si>
    <t xml:space="preserve"> 00968782
</t>
  </si>
  <si>
    <t xml:space="preserve"> 00988620
</t>
  </si>
  <si>
    <t xml:space="preserve"> 00851460
</t>
  </si>
  <si>
    <t xml:space="preserve"> 137954
</t>
  </si>
  <si>
    <t xml:space="preserve"> 01464903
</t>
  </si>
  <si>
    <t xml:space="preserve"> 01402423
</t>
  </si>
  <si>
    <t xml:space="preserve"> 00889606  </t>
  </si>
  <si>
    <t xml:space="preserve"> 278498
</t>
  </si>
  <si>
    <t xml:space="preserve"> 615027   </t>
  </si>
  <si>
    <t xml:space="preserve"> 77294
</t>
  </si>
  <si>
    <t xml:space="preserve"> 74932
</t>
  </si>
  <si>
    <t>0</t>
  </si>
  <si>
    <t>MOD 23</t>
  </si>
  <si>
    <t xml:space="preserve"> 00750423 </t>
  </si>
  <si>
    <t>JT EN MAESTRIA EN D</t>
  </si>
  <si>
    <t xml:space="preserve"> 00437934 </t>
  </si>
  <si>
    <t xml:space="preserve"> 00072748
</t>
  </si>
  <si>
    <t xml:space="preserve"> 00138370  </t>
  </si>
  <si>
    <t xml:space="preserve"> 00166965
</t>
  </si>
  <si>
    <t xml:space="preserve"> 00563577
</t>
  </si>
  <si>
    <t xml:space="preserve"> 558879
</t>
  </si>
  <si>
    <t>SALDO MOD. 3 Y ABONO DEL M 4</t>
  </si>
  <si>
    <t xml:space="preserve"> 330029
</t>
  </si>
  <si>
    <t xml:space="preserve">PAGO DE TITULACION </t>
  </si>
  <si>
    <t xml:space="preserve"> 862714  </t>
  </si>
  <si>
    <t xml:space="preserve">  548439 </t>
  </si>
  <si>
    <t xml:space="preserve"> 00071791
</t>
  </si>
  <si>
    <t xml:space="preserve">PAGO 3 </t>
  </si>
  <si>
    <t xml:space="preserve"> 00103175
</t>
  </si>
  <si>
    <t xml:space="preserve">PAGO 2 </t>
  </si>
  <si>
    <t xml:space="preserve"> 00551100 </t>
  </si>
  <si>
    <t xml:space="preserve">ABONO A TITULACIÓN </t>
  </si>
  <si>
    <t xml:space="preserve"> 965021
</t>
  </si>
  <si>
    <t>JORNADA DD</t>
  </si>
  <si>
    <t xml:space="preserve"> 8805581 
</t>
  </si>
  <si>
    <t>COLEGIATURA 14</t>
  </si>
  <si>
    <t xml:space="preserve"> 491063
</t>
  </si>
  <si>
    <t>LICENCIATURA DERECHO</t>
  </si>
  <si>
    <t xml:space="preserve"> 297787
</t>
  </si>
  <si>
    <t xml:space="preserve"> 887810
</t>
  </si>
  <si>
    <t>MOD 3 DE 20</t>
  </si>
  <si>
    <t xml:space="preserve"> 639790  </t>
  </si>
  <si>
    <t xml:space="preserve">MOD. 2 DE 20 </t>
  </si>
  <si>
    <t xml:space="preserve"> 639181  </t>
  </si>
  <si>
    <t>TITULACION</t>
  </si>
  <si>
    <t xml:space="preserve">  11  </t>
  </si>
  <si>
    <t xml:space="preserve">MOD 1 </t>
  </si>
  <si>
    <t xml:space="preserve">   112 </t>
  </si>
  <si>
    <t>mod. 10</t>
  </si>
  <si>
    <t xml:space="preserve"> 01059897
</t>
  </si>
  <si>
    <t xml:space="preserve"> 266234
</t>
  </si>
  <si>
    <t>MOD. 23 Y 24</t>
  </si>
  <si>
    <t xml:space="preserve"> 203911
</t>
  </si>
  <si>
    <t>ENVIADO POR WHATS APP</t>
  </si>
  <si>
    <t>MOD.17</t>
  </si>
  <si>
    <t xml:space="preserve"> 76023
</t>
  </si>
  <si>
    <t xml:space="preserve"> 748728
</t>
  </si>
  <si>
    <t>MOD 1 DE 6</t>
  </si>
  <si>
    <t xml:space="preserve">  353208 </t>
  </si>
  <si>
    <t xml:space="preserve"> 816172
</t>
  </si>
  <si>
    <t xml:space="preserve"> 474246
</t>
  </si>
  <si>
    <t>CONSTANCIA DE VIGENCIA LICENCIATURA</t>
  </si>
  <si>
    <t xml:space="preserve"> 621940
</t>
  </si>
  <si>
    <t xml:space="preserve"> 534265
</t>
  </si>
  <si>
    <t>MOD. 01</t>
  </si>
  <si>
    <t xml:space="preserve"> 307650
</t>
  </si>
  <si>
    <t xml:space="preserve"> 00072759
</t>
  </si>
  <si>
    <t>ABONO A REINSCRIPCION</t>
  </si>
  <si>
    <t xml:space="preserve"> 00073773
</t>
  </si>
  <si>
    <t>9 DE 12</t>
  </si>
  <si>
    <t xml:space="preserve"> 00525418
</t>
  </si>
  <si>
    <t xml:space="preserve">MOD. 1 </t>
  </si>
  <si>
    <t xml:space="preserve"> 00757016  </t>
  </si>
  <si>
    <t xml:space="preserve">SALDO MOD. 1 </t>
  </si>
  <si>
    <t xml:space="preserve"> 00757193  </t>
  </si>
  <si>
    <t xml:space="preserve"> 00849753
</t>
  </si>
  <si>
    <t xml:space="preserve"> 01081980
</t>
  </si>
  <si>
    <t>CONSTANCIA DE POSGRADO</t>
  </si>
  <si>
    <t>CONSTANCIA  DE  VIGENCIA POSGRADO</t>
  </si>
  <si>
    <t xml:space="preserve"> 500862
</t>
  </si>
  <si>
    <t xml:space="preserve"> 1355975
</t>
  </si>
  <si>
    <t>MOD.15</t>
  </si>
  <si>
    <t xml:space="preserve"> 67465
</t>
  </si>
  <si>
    <t xml:space="preserve">Depósito S.B.C.
</t>
  </si>
  <si>
    <t xml:space="preserve"> 00025765 Concepto del Pago: Titulacion DD </t>
  </si>
  <si>
    <t xml:space="preserve"> 00178527
</t>
  </si>
  <si>
    <t xml:space="preserve"> 00346315
</t>
  </si>
  <si>
    <t xml:space="preserve"> 00398678
</t>
  </si>
  <si>
    <t xml:space="preserve"> 0123456  </t>
  </si>
  <si>
    <t>CERTIFICACION DE NOTARIO</t>
  </si>
  <si>
    <t xml:space="preserve"> 00302602
</t>
  </si>
  <si>
    <t xml:space="preserve"> 00376552
</t>
  </si>
  <si>
    <t xml:space="preserve"> 00845018
</t>
  </si>
  <si>
    <t xml:space="preserve"> 00851935</t>
  </si>
  <si>
    <t xml:space="preserve"> 00948879
</t>
  </si>
  <si>
    <t>MOD. 27 Y 28</t>
  </si>
  <si>
    <t xml:space="preserve"> 00269314
</t>
  </si>
  <si>
    <t xml:space="preserve"> 00251696
</t>
  </si>
  <si>
    <t xml:space="preserve"> 478315
</t>
  </si>
  <si>
    <t xml:space="preserve"> 280277
</t>
  </si>
  <si>
    <t xml:space="preserve"> 20768
</t>
  </si>
  <si>
    <t xml:space="preserve"> 778847
</t>
  </si>
  <si>
    <t>MOD.2 DE 20</t>
  </si>
  <si>
    <t xml:space="preserve"> 554398
</t>
  </si>
  <si>
    <t xml:space="preserve"> 02385446
</t>
  </si>
  <si>
    <t xml:space="preserve"> 00763539
</t>
  </si>
  <si>
    <t xml:space="preserve">   </t>
  </si>
  <si>
    <t xml:space="preserve"> 01068570
</t>
  </si>
  <si>
    <t xml:space="preserve">EXAMEN </t>
  </si>
  <si>
    <t xml:space="preserve"> 01125727
</t>
  </si>
  <si>
    <t xml:space="preserve"> 321829
</t>
  </si>
  <si>
    <t>MOD.27</t>
  </si>
  <si>
    <t xml:space="preserve"> 176862
</t>
  </si>
  <si>
    <t xml:space="preserve"> 130525
</t>
  </si>
  <si>
    <t xml:space="preserve"> 83268
</t>
  </si>
  <si>
    <t xml:space="preserve"> 1042212
</t>
  </si>
  <si>
    <t xml:space="preserve">MOD 2 DE 6 </t>
  </si>
  <si>
    <t xml:space="preserve">464740
</t>
  </si>
  <si>
    <t xml:space="preserve"> 01891592
</t>
  </si>
  <si>
    <t>2 DO ABONO</t>
  </si>
  <si>
    <t xml:space="preserve"> 02044397
</t>
  </si>
  <si>
    <t xml:space="preserve"> 02050657
</t>
  </si>
  <si>
    <t>MOD. 4 DE 24</t>
  </si>
  <si>
    <t xml:space="preserve"> 02121986
</t>
  </si>
  <si>
    <t xml:space="preserve"> 02123894
</t>
  </si>
  <si>
    <t xml:space="preserve"> 02136208
</t>
  </si>
  <si>
    <t xml:space="preserve"> 00101521
</t>
  </si>
  <si>
    <t xml:space="preserve"> 1684265
</t>
  </si>
  <si>
    <t>MOD. 2 DE 4</t>
  </si>
  <si>
    <t xml:space="preserve">4321   </t>
  </si>
  <si>
    <t xml:space="preserve"> 1787895
</t>
  </si>
  <si>
    <t xml:space="preserve">Abono por cobranza tarjeta 
</t>
  </si>
  <si>
    <t xml:space="preserve"> 363051</t>
  </si>
  <si>
    <t xml:space="preserve"> 1806459
</t>
  </si>
  <si>
    <t xml:space="preserve"> 627420
</t>
  </si>
  <si>
    <t>MODULO 4</t>
  </si>
  <si>
    <t xml:space="preserve"> 479943
</t>
  </si>
  <si>
    <t xml:space="preserve"> 1518859
</t>
  </si>
  <si>
    <t xml:space="preserve">TARJETA
</t>
  </si>
  <si>
    <t xml:space="preserve">ENVIADO </t>
  </si>
  <si>
    <t xml:space="preserve"> 320253  </t>
  </si>
  <si>
    <t xml:space="preserve"> 855371
</t>
  </si>
  <si>
    <t>MOD 35 DE 36</t>
  </si>
  <si>
    <t xml:space="preserve"> 795498
</t>
  </si>
  <si>
    <t xml:space="preserve"> 1276922
</t>
  </si>
  <si>
    <t xml:space="preserve"> 9016
</t>
  </si>
  <si>
    <t xml:space="preserve"> 309425
</t>
  </si>
  <si>
    <t xml:space="preserve"> 244654
</t>
  </si>
  <si>
    <t>VARIOS POR CLIP (YA REALIZADOS)</t>
  </si>
  <si>
    <t xml:space="preserve">RANDY / Y OTRO </t>
  </si>
  <si>
    <t xml:space="preserve"> 232484
</t>
  </si>
  <si>
    <t xml:space="preserve"> 176593
</t>
  </si>
  <si>
    <t>MOD. 35 DE 36</t>
  </si>
  <si>
    <t xml:space="preserve"> 156181
</t>
  </si>
  <si>
    <t>SALDO M 31 ABONO 32</t>
  </si>
  <si>
    <t xml:space="preserve"> 998296</t>
  </si>
  <si>
    <t xml:space="preserve"> 135696
</t>
  </si>
  <si>
    <t>MOD, 5</t>
  </si>
  <si>
    <t xml:space="preserve"> 128455
</t>
  </si>
  <si>
    <t xml:space="preserve"> 96731
</t>
  </si>
  <si>
    <t xml:space="preserve"> 410038
</t>
  </si>
  <si>
    <t xml:space="preserve">BASULTO SOLIS ERIKA RAQUEL </t>
  </si>
  <si>
    <t xml:space="preserve"> 17048  </t>
  </si>
  <si>
    <t xml:space="preserve"> 166748
</t>
  </si>
  <si>
    <t xml:space="preserve"> 145171
</t>
  </si>
  <si>
    <t xml:space="preserve"> 00734221
</t>
  </si>
  <si>
    <t xml:space="preserve"> 00959550
</t>
  </si>
  <si>
    <t xml:space="preserve"> 00487912
</t>
  </si>
  <si>
    <t xml:space="preserve"> 00521356
</t>
  </si>
  <si>
    <t xml:space="preserve"> 00448183
</t>
  </si>
  <si>
    <t xml:space="preserve"> 00391170
</t>
  </si>
  <si>
    <t xml:space="preserve"> 13765  </t>
  </si>
  <si>
    <t xml:space="preserve"> 20033   </t>
  </si>
  <si>
    <t xml:space="preserve"> 587505
</t>
  </si>
  <si>
    <t>3 ER ABONO</t>
  </si>
  <si>
    <t xml:space="preserve"> 485843
</t>
  </si>
  <si>
    <t xml:space="preserve"> 646181
</t>
  </si>
  <si>
    <t xml:space="preserve"> 641300
</t>
  </si>
  <si>
    <t xml:space="preserve"> 640084
</t>
  </si>
  <si>
    <t xml:space="preserve"> 539684   </t>
  </si>
  <si>
    <t xml:space="preserve"> 25031  </t>
  </si>
  <si>
    <t xml:space="preserve"> 562580
</t>
  </si>
  <si>
    <t xml:space="preserve"> 327999
</t>
  </si>
  <si>
    <t xml:space="preserve"> 495237
</t>
  </si>
  <si>
    <t xml:space="preserve"> 389866
</t>
  </si>
  <si>
    <t>SALDO MOD 7 Y ABONO MOD8</t>
  </si>
  <si>
    <t xml:space="preserve"> 383124
</t>
  </si>
  <si>
    <t>ABONO  A TITULACION</t>
  </si>
  <si>
    <t xml:space="preserve"> 00728069
</t>
  </si>
  <si>
    <t xml:space="preserve"> 00075110
</t>
  </si>
  <si>
    <t xml:space="preserve"> 354285   </t>
  </si>
  <si>
    <t>4A, MENSUALIDAD/ EQUIVALENCIA Y ABONO TITULACION</t>
  </si>
  <si>
    <t xml:space="preserve"> 00408465
</t>
  </si>
  <si>
    <t xml:space="preserve"> 00862219
</t>
  </si>
  <si>
    <t xml:space="preserve"> 00863852
</t>
  </si>
  <si>
    <t xml:space="preserve"> 00888389
</t>
  </si>
  <si>
    <t xml:space="preserve"> 01384502
</t>
  </si>
  <si>
    <t>MOD. 6 Y 7</t>
  </si>
  <si>
    <t xml:space="preserve"> 01554454
</t>
  </si>
  <si>
    <t xml:space="preserve"> 00042020
</t>
  </si>
  <si>
    <t xml:space="preserve"> 00178302
</t>
  </si>
  <si>
    <t xml:space="preserve"> 00281188
</t>
  </si>
  <si>
    <t xml:space="preserve"> 00296432
</t>
  </si>
  <si>
    <t>MOD. 20 DE 36</t>
  </si>
  <si>
    <t xml:space="preserve"> 00807273
</t>
  </si>
  <si>
    <t xml:space="preserve"> 00855079
</t>
  </si>
  <si>
    <t xml:space="preserve"> 114589 </t>
  </si>
  <si>
    <t xml:space="preserve"> 01256284
</t>
  </si>
  <si>
    <t xml:space="preserve"> 594057
</t>
  </si>
  <si>
    <t xml:space="preserve"> 721246
</t>
  </si>
  <si>
    <t xml:space="preserve"> 59817
</t>
  </si>
  <si>
    <t>1 al 28</t>
  </si>
  <si>
    <t>pendiente mod. 36</t>
  </si>
  <si>
    <t>PENDI. REIN 7 C</t>
  </si>
  <si>
    <t>PEND. REIN 9 C</t>
  </si>
  <si>
    <t>MOD. 4 DE 20</t>
  </si>
  <si>
    <t xml:space="preserve"> 00637744 </t>
  </si>
  <si>
    <t xml:space="preserve">  00637760 </t>
  </si>
  <si>
    <t>BRICEÑO CHABLE YARA FARIDE</t>
  </si>
  <si>
    <t>ABONO A TITULACIÓN</t>
  </si>
  <si>
    <t xml:space="preserve">  951019 </t>
  </si>
  <si>
    <t>MOD. 33 A 36</t>
  </si>
  <si>
    <t xml:space="preserve"> 02530123
</t>
  </si>
  <si>
    <t>REINSCRIPCION 9o.</t>
  </si>
  <si>
    <t xml:space="preserve"> 02532773
</t>
  </si>
  <si>
    <t>MOD. 12, 13 Y 14</t>
  </si>
  <si>
    <t xml:space="preserve"> 02993544
</t>
  </si>
  <si>
    <t xml:space="preserve"> 03087882
</t>
  </si>
  <si>
    <t>REINSCR. 5o. CUATR</t>
  </si>
  <si>
    <t xml:space="preserve"> 03125052
</t>
  </si>
  <si>
    <t>REINSCR. 7o. CUATR</t>
  </si>
  <si>
    <t xml:space="preserve"> 03125727
</t>
  </si>
  <si>
    <t>REINSCR. 9o. Cuatri</t>
  </si>
  <si>
    <t xml:space="preserve"> 03126236
</t>
  </si>
  <si>
    <t>REINSCR.° Y MOD 36</t>
  </si>
  <si>
    <t xml:space="preserve"> 00351449
</t>
  </si>
  <si>
    <t xml:space="preserve"> 02155540
</t>
  </si>
  <si>
    <t xml:space="preserve"> 00510038
</t>
  </si>
  <si>
    <t>MOD. 28 DE 36</t>
  </si>
  <si>
    <t xml:space="preserve"> 00772294
</t>
  </si>
  <si>
    <t>MOD. 30 DE 36</t>
  </si>
  <si>
    <t xml:space="preserve"> 16210
</t>
  </si>
  <si>
    <t>MOD. 31 DE 36</t>
  </si>
  <si>
    <t xml:space="preserve"> 686231
</t>
  </si>
  <si>
    <t xml:space="preserve"> 566739
</t>
  </si>
  <si>
    <t>MOD. 33 Y 34</t>
  </si>
  <si>
    <t xml:space="preserve"> 00760423
</t>
  </si>
  <si>
    <t xml:space="preserve"> 74467
</t>
  </si>
  <si>
    <t xml:space="preserve"> 1407263
</t>
  </si>
  <si>
    <t>MOD 18</t>
  </si>
  <si>
    <t xml:space="preserve"> 97205
</t>
  </si>
  <si>
    <t>DEVOLUCION</t>
  </si>
  <si>
    <t xml:space="preserve"> 01146334
</t>
  </si>
  <si>
    <t xml:space="preserve"> 571304
</t>
  </si>
  <si>
    <t xml:space="preserve"> 558807
</t>
  </si>
  <si>
    <t xml:space="preserve"> 418441
</t>
  </si>
  <si>
    <t xml:space="preserve"> 415183
</t>
  </si>
  <si>
    <t xml:space="preserve">DEPOSITO en efectivo
</t>
  </si>
  <si>
    <t>MOD 1  de 16</t>
  </si>
  <si>
    <t xml:space="preserve">  265756
</t>
  </si>
  <si>
    <t>KANTUKILKIN</t>
  </si>
  <si>
    <t xml:space="preserve"> 252170
</t>
  </si>
  <si>
    <t>CORRECCIÓN 2/5/22</t>
  </si>
  <si>
    <t xml:space="preserve"> 317716
</t>
  </si>
  <si>
    <t xml:space="preserve"> 543997
</t>
  </si>
  <si>
    <t>EQUIVALENCIA Y ABONO A TITULACIÓN</t>
  </si>
  <si>
    <t xml:space="preserve"> 529530
</t>
  </si>
  <si>
    <t xml:space="preserve">ABONO </t>
  </si>
  <si>
    <t xml:space="preserve"> 501940
</t>
  </si>
  <si>
    <t>TITULACION MD</t>
  </si>
  <si>
    <t xml:space="preserve">  874594
</t>
  </si>
  <si>
    <t>CONSTANCIA DE LICENCIATURA</t>
  </si>
  <si>
    <t xml:space="preserve"> 00640619
</t>
  </si>
  <si>
    <t>MOD 1 DE 4</t>
  </si>
  <si>
    <t xml:space="preserve"> 00893974
</t>
  </si>
  <si>
    <t>MOD 1 DE 24</t>
  </si>
  <si>
    <t xml:space="preserve"> 00746136
</t>
  </si>
  <si>
    <t xml:space="preserve"> 289020
</t>
  </si>
  <si>
    <t>MOD 1 D E  4</t>
  </si>
  <si>
    <t xml:space="preserve"> 235062
</t>
  </si>
  <si>
    <t xml:space="preserve"> 312595
</t>
  </si>
  <si>
    <t xml:space="preserve"> 97435
</t>
  </si>
  <si>
    <t xml:space="preserve"> 01702910
</t>
  </si>
  <si>
    <t>MOD. 21 DE 36</t>
  </si>
  <si>
    <t xml:space="preserve"> 1392964
</t>
  </si>
  <si>
    <t>mod.28</t>
  </si>
  <si>
    <t xml:space="preserve"> 1333837
</t>
  </si>
  <si>
    <t>DEPOSITO en efectivo</t>
  </si>
  <si>
    <t>REINSCRIPCION 5,  7 Y 9</t>
  </si>
  <si>
    <t xml:space="preserve"> 1898925
</t>
  </si>
  <si>
    <t>MOD 1 DE 36</t>
  </si>
  <si>
    <t xml:space="preserve"> 349306
</t>
  </si>
  <si>
    <t xml:space="preserve"> 1872683
</t>
  </si>
  <si>
    <t xml:space="preserve"> 1838304
</t>
  </si>
  <si>
    <t>MOD. 3 DE 20</t>
  </si>
  <si>
    <t xml:space="preserve"> 1803666
</t>
  </si>
  <si>
    <t>08/05/2022</t>
  </si>
  <si>
    <t>MOD. 9 AL 12</t>
  </si>
  <si>
    <t xml:space="preserve"> 1738687
</t>
  </si>
  <si>
    <t xml:space="preserve"> 1736427
</t>
  </si>
  <si>
    <t xml:space="preserve"> 352346
</t>
  </si>
  <si>
    <t xml:space="preserve"> 956448
</t>
  </si>
  <si>
    <t xml:space="preserve">162481
</t>
  </si>
  <si>
    <t>MOD. 10  DE20</t>
  </si>
  <si>
    <t xml:space="preserve"> 2220602
</t>
  </si>
  <si>
    <t>33 y abono 34</t>
  </si>
  <si>
    <t xml:space="preserve"> 364138
</t>
  </si>
  <si>
    <t xml:space="preserve"> 2032844
</t>
  </si>
  <si>
    <t xml:space="preserve">285929
</t>
  </si>
  <si>
    <t>ERROR SIN CAPTURA</t>
  </si>
  <si>
    <t xml:space="preserve">MOD. 29  </t>
  </si>
  <si>
    <t xml:space="preserve">6412922
</t>
  </si>
  <si>
    <t xml:space="preserve">mod. 30 </t>
  </si>
  <si>
    <t>MOD 27</t>
  </si>
  <si>
    <t xml:space="preserve"> 00369184 </t>
  </si>
  <si>
    <t xml:space="preserve"> 02264909
</t>
  </si>
  <si>
    <t>ABONO 1</t>
  </si>
  <si>
    <t xml:space="preserve"> 02266836
</t>
  </si>
  <si>
    <t>ABONO 2</t>
  </si>
  <si>
    <t xml:space="preserve"> 02268472
</t>
  </si>
  <si>
    <t xml:space="preserve"> 02305486
</t>
  </si>
  <si>
    <t xml:space="preserve"> 02359393
</t>
  </si>
  <si>
    <t>mod. 14</t>
  </si>
  <si>
    <t xml:space="preserve"> 451276
</t>
  </si>
  <si>
    <t xml:space="preserve"> 429680
</t>
  </si>
  <si>
    <t>MOD.6 DE 20</t>
  </si>
  <si>
    <t xml:space="preserve"> 190657
</t>
  </si>
  <si>
    <t>MOD.5 DE 24</t>
  </si>
  <si>
    <t xml:space="preserve"> 176281
</t>
  </si>
  <si>
    <t xml:space="preserve"> 171786
</t>
  </si>
  <si>
    <t>MOD. 14 Y AB A REINSC</t>
  </si>
  <si>
    <t xml:space="preserve"> 00330865</t>
  </si>
  <si>
    <t>MOD 3 DE 6</t>
  </si>
  <si>
    <t xml:space="preserve"> 00126028
</t>
  </si>
  <si>
    <t xml:space="preserve">MOD. 4 DE 20 </t>
  </si>
  <si>
    <t xml:space="preserve"> 00293346
</t>
  </si>
  <si>
    <t xml:space="preserve"> 00301446
</t>
  </si>
  <si>
    <t xml:space="preserve"> 00410069
</t>
  </si>
  <si>
    <t xml:space="preserve"> 00421969
</t>
  </si>
  <si>
    <t xml:space="preserve">CHECRINICIO EN VENTAS </t>
  </si>
  <si>
    <t>11 DE 24</t>
  </si>
  <si>
    <t xml:space="preserve"> 00515730
</t>
  </si>
  <si>
    <t>MOD 3DE 4</t>
  </si>
  <si>
    <t xml:space="preserve"> 00697261
</t>
  </si>
  <si>
    <t>MOD. 4 DE 16</t>
  </si>
  <si>
    <t xml:space="preserve"> 00700517
</t>
  </si>
  <si>
    <t xml:space="preserve">MOD. 3 D E 4 </t>
  </si>
  <si>
    <t xml:space="preserve"> 00706780
</t>
  </si>
  <si>
    <t xml:space="preserve">mod. 5 de 20 </t>
  </si>
  <si>
    <t xml:space="preserve"> 00730912
</t>
  </si>
  <si>
    <t>MOD. 3 Y MOD 4</t>
  </si>
  <si>
    <t xml:space="preserve"> 00904151
</t>
  </si>
  <si>
    <t xml:space="preserve"> 00321122
</t>
  </si>
  <si>
    <t xml:space="preserve"> 00325291
</t>
  </si>
  <si>
    <t xml:space="preserve">NO EXISTE FEBRERO </t>
  </si>
  <si>
    <t xml:space="preserve"> 00326870
</t>
  </si>
  <si>
    <t xml:space="preserve"> 00331318
</t>
  </si>
  <si>
    <t>MOD 8 DE 20</t>
  </si>
  <si>
    <t xml:space="preserve"> 00404634
</t>
  </si>
  <si>
    <t xml:space="preserve"> 00593210
</t>
  </si>
  <si>
    <t xml:space="preserve"> 00726091
</t>
  </si>
  <si>
    <t xml:space="preserve"> 00731658
</t>
  </si>
  <si>
    <t xml:space="preserve"> 00775212
</t>
  </si>
  <si>
    <t>REINCRIPCIÓN ÚNICA</t>
  </si>
  <si>
    <t xml:space="preserve"> 00793682
</t>
  </si>
  <si>
    <t xml:space="preserve"> 00861621
</t>
  </si>
  <si>
    <t>MOD.I</t>
  </si>
  <si>
    <t xml:space="preserve"> 00002694    </t>
  </si>
  <si>
    <t xml:space="preserve"> 00089232
</t>
  </si>
  <si>
    <t xml:space="preserve">MOD. 3 DE 4 </t>
  </si>
  <si>
    <t xml:space="preserve"> 00117058
</t>
  </si>
  <si>
    <t xml:space="preserve"> 00141320
</t>
  </si>
  <si>
    <t xml:space="preserve"> 00363120
</t>
  </si>
  <si>
    <t xml:space="preserve"> 00372252  </t>
  </si>
  <si>
    <t>MOD.2 DE 24</t>
  </si>
  <si>
    <t xml:space="preserve"> 00330865
</t>
  </si>
  <si>
    <t xml:space="preserve">MOD.  4 DE 20 ABONO PARCIAL </t>
  </si>
  <si>
    <t xml:space="preserve"> 01078541
</t>
  </si>
  <si>
    <t xml:space="preserve"> 00831642
</t>
  </si>
  <si>
    <t>MOD. 4 DE20 ABONO PARCIAL</t>
  </si>
  <si>
    <t xml:space="preserve"> 00945330
</t>
  </si>
  <si>
    <t>MOD. 26  SALDO200</t>
  </si>
  <si>
    <t>MOD 2 DE 16</t>
  </si>
  <si>
    <t>ATRASADO</t>
  </si>
  <si>
    <t>MOD. 14 DE 20</t>
  </si>
  <si>
    <t xml:space="preserve"> 213603
</t>
  </si>
  <si>
    <t>saldo titulación</t>
  </si>
  <si>
    <t xml:space="preserve"> 216957
</t>
  </si>
  <si>
    <t xml:space="preserve">MOD. I DE 20 </t>
  </si>
  <si>
    <t xml:space="preserve"> 156630
</t>
  </si>
  <si>
    <t>REINSCRIPCIÓN ÚNICA</t>
  </si>
  <si>
    <t xml:space="preserve"> 1588459
</t>
  </si>
  <si>
    <t xml:space="preserve"> 1586365
</t>
  </si>
  <si>
    <t xml:space="preserve"> 1564660
</t>
  </si>
  <si>
    <t xml:space="preserve"> 1551219
</t>
  </si>
  <si>
    <t xml:space="preserve"> 639849
</t>
  </si>
  <si>
    <t>JORNADA DE MAESTRIA EN DERECHO</t>
  </si>
  <si>
    <t xml:space="preserve"> 459048
</t>
  </si>
  <si>
    <t xml:space="preserve"> 1229488
</t>
  </si>
  <si>
    <t xml:space="preserve">75183
</t>
  </si>
  <si>
    <t>NO SE ELABORÓ</t>
  </si>
  <si>
    <t xml:space="preserve"> 00692216
</t>
  </si>
  <si>
    <t xml:space="preserve"> 00851414 </t>
  </si>
  <si>
    <t xml:space="preserve"> 5996</t>
  </si>
  <si>
    <t xml:space="preserve"> 5930</t>
  </si>
  <si>
    <t xml:space="preserve">LIQUIDACIÓN </t>
  </si>
  <si>
    <t xml:space="preserve"> 540851
</t>
  </si>
  <si>
    <t>TIENE SALDO A FAVOR</t>
  </si>
  <si>
    <t xml:space="preserve">MOD. 36 </t>
  </si>
  <si>
    <t xml:space="preserve"> 478392
</t>
  </si>
  <si>
    <t xml:space="preserve"> 468353
</t>
  </si>
  <si>
    <t xml:space="preserve">CERTIFICACIÓN </t>
  </si>
  <si>
    <t xml:space="preserve"> 450028
</t>
  </si>
  <si>
    <t>MOD. 30/ ABONO A REINSCRIPCION</t>
  </si>
  <si>
    <t xml:space="preserve"> 369819
</t>
  </si>
  <si>
    <t>MOD. 15 DE 20</t>
  </si>
  <si>
    <t xml:space="preserve"> 124084
</t>
  </si>
  <si>
    <t xml:space="preserve"> 123084
</t>
  </si>
  <si>
    <t xml:space="preserve"> 1328594
</t>
  </si>
  <si>
    <t xml:space="preserve"> 1238264
</t>
  </si>
  <si>
    <t xml:space="preserve"> 529058
</t>
  </si>
  <si>
    <t xml:space="preserve">CREDENCIAL Y EXAMEN </t>
  </si>
  <si>
    <t xml:space="preserve"> 829817
</t>
  </si>
  <si>
    <t>LICENCIATURA</t>
  </si>
  <si>
    <t>mod. 1 al 23</t>
  </si>
  <si>
    <t>MOD. 33 AL 36</t>
  </si>
  <si>
    <t xml:space="preserve"> 772848
</t>
  </si>
  <si>
    <t>ABONO A MODULOS</t>
  </si>
  <si>
    <t xml:space="preserve"> 545897  </t>
  </si>
  <si>
    <t xml:space="preserve"> 545860  </t>
  </si>
  <si>
    <t>2 MATERIAS</t>
  </si>
  <si>
    <t xml:space="preserve"> 1172023
</t>
  </si>
  <si>
    <t xml:space="preserve">MOD 17 DE 20 </t>
  </si>
  <si>
    <t xml:space="preserve"> 1138943
</t>
  </si>
  <si>
    <t>MOD- 1 DE 8</t>
  </si>
  <si>
    <t xml:space="preserve"> 1960629
</t>
  </si>
  <si>
    <t>eliminado por duplicidad</t>
  </si>
  <si>
    <t xml:space="preserve">ERROR EN FEBRERO </t>
  </si>
  <si>
    <t>ABONO A MÓD. 6</t>
  </si>
  <si>
    <t xml:space="preserve"> 350769
</t>
  </si>
  <si>
    <t xml:space="preserve"> 296258
</t>
  </si>
  <si>
    <t>MOD. 2 DE 36</t>
  </si>
  <si>
    <t xml:space="preserve"> 1631731
</t>
  </si>
  <si>
    <t xml:space="preserve"> 898244
</t>
  </si>
  <si>
    <t>ABONO ATITULACION</t>
  </si>
  <si>
    <t xml:space="preserve"> 132622
</t>
  </si>
  <si>
    <t xml:space="preserve">mod. 27 DE 36 </t>
  </si>
  <si>
    <t xml:space="preserve"> 02205926
</t>
  </si>
  <si>
    <t xml:space="preserve">3413063
</t>
  </si>
  <si>
    <t xml:space="preserve">EVALUACIÓN ESPECIAL </t>
  </si>
  <si>
    <t xml:space="preserve"> 02432785
</t>
  </si>
  <si>
    <t xml:space="preserve"> 02434304
</t>
  </si>
  <si>
    <t>MOD 5 y andrés baez</t>
  </si>
  <si>
    <t xml:space="preserve"> 00775197
</t>
  </si>
  <si>
    <t xml:space="preserve">MOD 2  Y LIC KARLA </t>
  </si>
  <si>
    <t xml:space="preserve"> 00566468  </t>
  </si>
  <si>
    <t xml:space="preserve"> 02408294
</t>
  </si>
  <si>
    <t xml:space="preserve"> 00007558
</t>
  </si>
  <si>
    <t xml:space="preserve"> 00505883
</t>
  </si>
  <si>
    <t xml:space="preserve">MOD. 2 DE 16 </t>
  </si>
  <si>
    <t xml:space="preserve"> 00581091 </t>
  </si>
  <si>
    <t xml:space="preserve">MOD. 30 </t>
  </si>
  <si>
    <t xml:space="preserve"> 00641901
</t>
  </si>
  <si>
    <t xml:space="preserve">592180 </t>
  </si>
  <si>
    <t>NO SE HIZO</t>
  </si>
  <si>
    <t>MOD 1 DE 16</t>
  </si>
  <si>
    <t xml:space="preserve">599020 </t>
  </si>
  <si>
    <t>SALDO mod. 6</t>
  </si>
  <si>
    <t xml:space="preserve"> 00769956
</t>
  </si>
  <si>
    <t>equivalencia</t>
  </si>
  <si>
    <t xml:space="preserve"> 577210
</t>
  </si>
  <si>
    <t>mod 31</t>
  </si>
  <si>
    <t xml:space="preserve"> 531192
</t>
  </si>
  <si>
    <t xml:space="preserve"> 00703463
</t>
  </si>
  <si>
    <t>MOD. 13 DE 20</t>
  </si>
  <si>
    <t>1</t>
  </si>
  <si>
    <t xml:space="preserve"> 00334886
</t>
  </si>
  <si>
    <t xml:space="preserve"> 00470829
</t>
  </si>
  <si>
    <t>EQUIVALENCIA LD</t>
  </si>
  <si>
    <t xml:space="preserve"> 961974
</t>
  </si>
  <si>
    <t>abono a titulación</t>
  </si>
  <si>
    <t xml:space="preserve"> 676758
</t>
  </si>
  <si>
    <t xml:space="preserve">MOD. 2. DE 20 </t>
  </si>
  <si>
    <t xml:space="preserve"> 193892
</t>
  </si>
  <si>
    <t xml:space="preserve">0000587 </t>
  </si>
  <si>
    <t>CORREGIDO</t>
  </si>
  <si>
    <t xml:space="preserve"> 00290524
</t>
  </si>
  <si>
    <t>MOD. 2 DE 16</t>
  </si>
  <si>
    <t xml:space="preserve">00657056  </t>
  </si>
  <si>
    <t>MOD I DE 20</t>
  </si>
  <si>
    <t xml:space="preserve">00881774  </t>
  </si>
  <si>
    <t xml:space="preserve"> 229815
</t>
  </si>
  <si>
    <t>MOD. 3 DE 16</t>
  </si>
  <si>
    <t xml:space="preserve"> 362722
</t>
  </si>
  <si>
    <t xml:space="preserve"> 696548  </t>
  </si>
  <si>
    <t>MOD. 16 DE 20</t>
  </si>
  <si>
    <t xml:space="preserve"> 274251
</t>
  </si>
  <si>
    <t>MOD. 1 DE 36</t>
  </si>
  <si>
    <t xml:space="preserve"> 695710  </t>
  </si>
  <si>
    <t xml:space="preserve"> 422111
</t>
  </si>
  <si>
    <t>MATERIA EXTRA</t>
  </si>
  <si>
    <t xml:space="preserve"> 00607878
</t>
  </si>
  <si>
    <t xml:space="preserve"> 00792337
</t>
  </si>
  <si>
    <t xml:space="preserve"> 534441
</t>
  </si>
  <si>
    <t>MOD. 3 DE 36</t>
  </si>
  <si>
    <t xml:space="preserve"> 351109
</t>
  </si>
  <si>
    <t xml:space="preserve">MODULO JUNIO </t>
  </si>
  <si>
    <t xml:space="preserve"> 316389
</t>
  </si>
  <si>
    <t xml:space="preserve"> 153302
</t>
  </si>
  <si>
    <t xml:space="preserve">00762274  </t>
  </si>
  <si>
    <t xml:space="preserve">MOD. 13 </t>
  </si>
  <si>
    <t xml:space="preserve"> 343124
</t>
  </si>
  <si>
    <t>SALDO MOD 8 Y ABONO MOD 9</t>
  </si>
  <si>
    <t xml:space="preserve"> 148494
</t>
  </si>
  <si>
    <t>MOD. 1 DE 8</t>
  </si>
  <si>
    <t xml:space="preserve"> 637
</t>
  </si>
  <si>
    <t xml:space="preserve"> 123245
</t>
  </si>
  <si>
    <t xml:space="preserve"> 00654729
</t>
  </si>
  <si>
    <t xml:space="preserve"> 00654496
</t>
  </si>
  <si>
    <t xml:space="preserve"> 537456
</t>
  </si>
  <si>
    <t>FACTURADO</t>
  </si>
  <si>
    <t xml:space="preserve">1985
</t>
  </si>
  <si>
    <t xml:space="preserve"> 662809
</t>
  </si>
  <si>
    <t xml:space="preserve">MOD 2 DE 20 </t>
  </si>
  <si>
    <t xml:space="preserve"> 811028 </t>
  </si>
  <si>
    <t xml:space="preserve"> 760969
</t>
  </si>
  <si>
    <t xml:space="preserve"> 724380
</t>
  </si>
  <si>
    <t>MOD. 15 Y SALDO DE REINSC</t>
  </si>
  <si>
    <t xml:space="preserve"> 00001496
</t>
  </si>
  <si>
    <t>ASOCIACION GUATEMALTECA DE DERECHO</t>
  </si>
  <si>
    <t xml:space="preserve"> 00025374
</t>
  </si>
  <si>
    <t>MOD. 11 DE 20</t>
  </si>
  <si>
    <t xml:space="preserve"> 00392303
</t>
  </si>
  <si>
    <t xml:space="preserve"> 00660074
</t>
  </si>
  <si>
    <t xml:space="preserve"> 00663772
</t>
  </si>
  <si>
    <t>MOD. 6 DE 20</t>
  </si>
  <si>
    <t xml:space="preserve"> 00798349
</t>
  </si>
  <si>
    <t>MOD.  6</t>
  </si>
  <si>
    <t xml:space="preserve"> 00805350
</t>
  </si>
  <si>
    <t>MOD. 3  DE 16</t>
  </si>
  <si>
    <t xml:space="preserve"> 00822114
</t>
  </si>
  <si>
    <t xml:space="preserve"> 01008439
</t>
  </si>
  <si>
    <t xml:space="preserve"> 1684118
</t>
  </si>
  <si>
    <t xml:space="preserve"> 31395
</t>
  </si>
  <si>
    <t xml:space="preserve"> 18806
</t>
  </si>
  <si>
    <t>MOD. 4 DE 6</t>
  </si>
  <si>
    <t xml:space="preserve"> 1006447
</t>
  </si>
  <si>
    <t xml:space="preserve">MOD. 6 </t>
  </si>
  <si>
    <t xml:space="preserve"> 1645576
</t>
  </si>
  <si>
    <t>MOD. 4 DE 4</t>
  </si>
  <si>
    <t xml:space="preserve"> 1599525
</t>
  </si>
  <si>
    <t xml:space="preserve"> 1583898
</t>
  </si>
  <si>
    <t xml:space="preserve"> 1490257
</t>
  </si>
  <si>
    <t xml:space="preserve"> 249228
</t>
  </si>
  <si>
    <t xml:space="preserve"> 246655
</t>
  </si>
  <si>
    <t xml:space="preserve">MOD. 3 DE 24 </t>
  </si>
  <si>
    <t xml:space="preserve"> 1437920
</t>
  </si>
  <si>
    <t>emitida</t>
  </si>
  <si>
    <t xml:space="preserve"> 854743
</t>
  </si>
  <si>
    <t xml:space="preserve">MOD.15 </t>
  </si>
  <si>
    <t xml:space="preserve"> 1344195
</t>
  </si>
  <si>
    <t xml:space="preserve"> 1336157
</t>
  </si>
  <si>
    <t xml:space="preserve"> 769931
</t>
  </si>
  <si>
    <t xml:space="preserve"> 1222474
</t>
  </si>
  <si>
    <t>MOD.4 DE 4</t>
  </si>
  <si>
    <t xml:space="preserve"> 244792
</t>
  </si>
  <si>
    <t xml:space="preserve"> 237418
</t>
  </si>
  <si>
    <t>MO.18 DE 20</t>
  </si>
  <si>
    <t xml:space="preserve"> 200304
</t>
  </si>
  <si>
    <t>MOD. 6 DE 24</t>
  </si>
  <si>
    <t xml:space="preserve"> 45055
</t>
  </si>
  <si>
    <t xml:space="preserve">00844002  </t>
  </si>
  <si>
    <t xml:space="preserve">00867388  </t>
  </si>
  <si>
    <t>MOD.16 DE 20</t>
  </si>
  <si>
    <t xml:space="preserve"> 01845329
</t>
  </si>
  <si>
    <t>MOD. 17 DE 20</t>
  </si>
  <si>
    <t xml:space="preserve"> 760970
</t>
  </si>
  <si>
    <t xml:space="preserve"> 487204
</t>
  </si>
  <si>
    <t>MOD. 7 DE 16</t>
  </si>
  <si>
    <t xml:space="preserve"> 410091
</t>
  </si>
  <si>
    <t xml:space="preserve"> 736259
</t>
  </si>
  <si>
    <t xml:space="preserve">MOD. 19 </t>
  </si>
  <si>
    <t xml:space="preserve"> 724696
</t>
  </si>
  <si>
    <t>MOD. 7 DE 24</t>
  </si>
  <si>
    <t xml:space="preserve"> 2518
</t>
  </si>
  <si>
    <t xml:space="preserve"> 197857
</t>
  </si>
  <si>
    <t xml:space="preserve"> 00853197
</t>
  </si>
  <si>
    <t>CANCELADO POR DUPLICIDAD</t>
  </si>
  <si>
    <t xml:space="preserve"> 00045055
</t>
  </si>
  <si>
    <t>MOD. 2 DE 6</t>
  </si>
  <si>
    <t>correción por error</t>
  </si>
  <si>
    <t xml:space="preserve">MOD. 7 </t>
  </si>
  <si>
    <t xml:space="preserve"> 00813928
</t>
  </si>
  <si>
    <t xml:space="preserve"> 928012
</t>
  </si>
  <si>
    <t xml:space="preserve"> 673989
</t>
  </si>
  <si>
    <t>MOD.3 DE 16</t>
  </si>
  <si>
    <t xml:space="preserve">922923
</t>
  </si>
  <si>
    <t xml:space="preserve"> 316546
</t>
  </si>
  <si>
    <t xml:space="preserve">REINSCRIPCIÓN </t>
  </si>
  <si>
    <t xml:space="preserve"> 315188
</t>
  </si>
  <si>
    <t xml:space="preserve"> 311858
</t>
  </si>
  <si>
    <t xml:space="preserve"> 310188
</t>
  </si>
  <si>
    <t xml:space="preserve"> 308443
</t>
  </si>
  <si>
    <t>ANGELO ANTONIO MUCCIACITO</t>
  </si>
  <si>
    <t xml:space="preserve">12 ALUMNO </t>
  </si>
  <si>
    <t xml:space="preserve"> 559676
</t>
  </si>
  <si>
    <t xml:space="preserve"> 155493
</t>
  </si>
  <si>
    <t xml:space="preserve"> 85995
</t>
  </si>
  <si>
    <t xml:space="preserve"> 82383
</t>
  </si>
  <si>
    <t xml:space="preserve">CONFIRMAR GRADO Y PROGRAMA CON LA DIRECTORA </t>
  </si>
  <si>
    <t xml:space="preserve"> 64742
</t>
  </si>
  <si>
    <t xml:space="preserve"> 01104739
</t>
  </si>
  <si>
    <t>A PARTIR DEL SEGUNDO CUATRIMESTRE LA COLEGIATURA ES DE$1,600.00 CONFIRMAR CON LA DIRECTORA</t>
  </si>
  <si>
    <t xml:space="preserve">MOD. 15 </t>
  </si>
  <si>
    <t xml:space="preserve"> 00948544
</t>
  </si>
  <si>
    <t xml:space="preserve"> 817745
</t>
  </si>
  <si>
    <t>MOD. 29 Y 30</t>
  </si>
  <si>
    <t xml:space="preserve"> 286506
</t>
  </si>
  <si>
    <t xml:space="preserve"> 283668
</t>
  </si>
  <si>
    <t xml:space="preserve"> 966849 </t>
  </si>
  <si>
    <t xml:space="preserve"> 237873
</t>
  </si>
  <si>
    <t xml:space="preserve"> 328335
</t>
  </si>
  <si>
    <t xml:space="preserve"> 213329
</t>
  </si>
  <si>
    <t xml:space="preserve"> 33336
</t>
  </si>
  <si>
    <t xml:space="preserve"> 00976351
</t>
  </si>
  <si>
    <t>ABONO MODULO 9</t>
  </si>
  <si>
    <t xml:space="preserve"> 01011222
</t>
  </si>
  <si>
    <t>ABONO MODULO 10</t>
  </si>
  <si>
    <t xml:space="preserve"> 01013549
</t>
  </si>
  <si>
    <t>SALDOS 9-10 MODULO 11</t>
  </si>
  <si>
    <t xml:space="preserve"> 01012156
</t>
  </si>
  <si>
    <t xml:space="preserve"> 002913
</t>
  </si>
  <si>
    <t xml:space="preserve"> 468072
</t>
  </si>
  <si>
    <t>doble emisión  cancelado</t>
  </si>
  <si>
    <t xml:space="preserve">669778
</t>
  </si>
  <si>
    <t>CANCELADA POR DUPLICIDAD</t>
  </si>
  <si>
    <t xml:space="preserve"> 00002231
</t>
  </si>
  <si>
    <t xml:space="preserve"> 00002155
</t>
  </si>
  <si>
    <t xml:space="preserve"> 11968 </t>
  </si>
  <si>
    <t xml:space="preserve">MOD. 5  DE 20 </t>
  </si>
  <si>
    <t xml:space="preserve"> 12028 </t>
  </si>
  <si>
    <t>MOD. 10 DE 20</t>
  </si>
  <si>
    <t xml:space="preserve"> 854792
</t>
  </si>
  <si>
    <t xml:space="preserve"> 884038
</t>
  </si>
  <si>
    <t xml:space="preserve"> 969085
</t>
  </si>
  <si>
    <t>MOD. 8 DE 20</t>
  </si>
  <si>
    <t xml:space="preserve"> 375916
</t>
  </si>
  <si>
    <t xml:space="preserve"> 283459
</t>
  </si>
  <si>
    <t>MOD. 3, 4 Y 5 Y RUBEN SÁNCHEZ</t>
  </si>
  <si>
    <t xml:space="preserve"> 749355
</t>
  </si>
  <si>
    <t xml:space="preserve"> 00820660
</t>
  </si>
  <si>
    <t>MOD. 1. DE 8</t>
  </si>
  <si>
    <t>CERTIFICACION</t>
  </si>
  <si>
    <t xml:space="preserve"> 448732
</t>
  </si>
  <si>
    <t>MOD. 3 Y 4 Y LIC KARLA</t>
  </si>
  <si>
    <t xml:space="preserve"> 19935
</t>
  </si>
  <si>
    <t xml:space="preserve"> 01034735
</t>
  </si>
  <si>
    <t>no existe, (es operación duplicada, CANCELAR)</t>
  </si>
  <si>
    <t>REINSCRIPCIÓN 5o. CUAT</t>
  </si>
  <si>
    <t xml:space="preserve"> 01042326
</t>
  </si>
  <si>
    <t xml:space="preserve"> 01078076
</t>
  </si>
  <si>
    <t xml:space="preserve"> 00184162
</t>
  </si>
  <si>
    <t>MOD. 1 DE 16</t>
  </si>
  <si>
    <t xml:space="preserve"> 001892
</t>
  </si>
  <si>
    <t>MOD. 9 DE 20</t>
  </si>
  <si>
    <t>COLEGIATURA 1</t>
  </si>
  <si>
    <t xml:space="preserve"> 01120854
</t>
  </si>
  <si>
    <t xml:space="preserve"> 1014466
</t>
  </si>
  <si>
    <t xml:space="preserve"> 18212
</t>
  </si>
  <si>
    <t xml:space="preserve"> 845139
</t>
  </si>
  <si>
    <t>MOD. 20 Y ABONO TÍTULO</t>
  </si>
  <si>
    <t xml:space="preserve"> 646149
</t>
  </si>
  <si>
    <t>RECIBO CANCELADO</t>
  </si>
  <si>
    <t xml:space="preserve"> 01978443
</t>
  </si>
  <si>
    <t xml:space="preserve">mod. 2 Y MOD 3. </t>
  </si>
  <si>
    <t xml:space="preserve"> 01882923
</t>
  </si>
  <si>
    <t xml:space="preserve"> 00696065
</t>
  </si>
  <si>
    <t>mod. 32 AL 36</t>
  </si>
  <si>
    <t xml:space="preserve"> 01888149
</t>
  </si>
  <si>
    <t xml:space="preserve"> 498926
</t>
  </si>
  <si>
    <t xml:space="preserve"> 182321
</t>
  </si>
  <si>
    <t>mod. 28 DE 36</t>
  </si>
  <si>
    <t xml:space="preserve"> 651618
</t>
  </si>
  <si>
    <t xml:space="preserve"> 373382
</t>
  </si>
  <si>
    <t>MOD. 22 DE  36</t>
  </si>
  <si>
    <t xml:space="preserve"> 0081200
</t>
  </si>
  <si>
    <t>equivalencia JT</t>
  </si>
  <si>
    <t xml:space="preserve"> 697397
</t>
  </si>
  <si>
    <t xml:space="preserve"> 762634
</t>
  </si>
  <si>
    <t xml:space="preserve"> 1
</t>
  </si>
  <si>
    <t xml:space="preserve">3199
</t>
  </si>
  <si>
    <t xml:space="preserve"> 103351
</t>
  </si>
  <si>
    <t xml:space="preserve"> 755069
</t>
  </si>
  <si>
    <t>mod 1 de 20</t>
  </si>
  <si>
    <t xml:space="preserve"> 00270326
</t>
  </si>
  <si>
    <t xml:space="preserve"> 678277
</t>
  </si>
  <si>
    <t xml:space="preserve"> 00831721
</t>
  </si>
  <si>
    <t>inscripción a DOCTORADO</t>
  </si>
  <si>
    <t xml:space="preserve"> 187752
</t>
  </si>
  <si>
    <t>MOD. 12 DE 20</t>
  </si>
  <si>
    <t xml:space="preserve"> 845507
</t>
  </si>
  <si>
    <t>MOD. 13   Y 14</t>
  </si>
  <si>
    <t xml:space="preserve"> 5130
</t>
  </si>
  <si>
    <t>MOD. 16 Y 17</t>
  </si>
  <si>
    <t xml:space="preserve"> 00796247
</t>
  </si>
  <si>
    <t>MOD. 1 de 20</t>
  </si>
  <si>
    <t xml:space="preserve"> 312724
</t>
  </si>
  <si>
    <t>mod. 3 DE 8</t>
  </si>
  <si>
    <t xml:space="preserve"> 1920
</t>
  </si>
  <si>
    <t xml:space="preserve"> 5987</t>
  </si>
  <si>
    <t>mod. 3 de 6</t>
  </si>
  <si>
    <t xml:space="preserve"> 324202
</t>
  </si>
  <si>
    <t xml:space="preserve"> 3261
</t>
  </si>
  <si>
    <t xml:space="preserve">MOD. 16 DE 20 </t>
  </si>
  <si>
    <t xml:space="preserve"> 338338
</t>
  </si>
  <si>
    <t xml:space="preserve"> 178642
</t>
  </si>
  <si>
    <t xml:space="preserve"> 177651
</t>
  </si>
  <si>
    <t>6 DE 20</t>
  </si>
  <si>
    <t>MOD. 7 DE 36</t>
  </si>
  <si>
    <t xml:space="preserve"> 01288752
</t>
  </si>
  <si>
    <t>MOD. 7 DE 20</t>
  </si>
  <si>
    <t xml:space="preserve"> 00779209
</t>
  </si>
  <si>
    <t xml:space="preserve">abono a titulación </t>
  </si>
  <si>
    <t xml:space="preserve"> 1080741
</t>
  </si>
  <si>
    <t xml:space="preserve"> 00438110
</t>
  </si>
  <si>
    <t>mod. 6 DE 36</t>
  </si>
  <si>
    <t xml:space="preserve"> 1054006
</t>
  </si>
  <si>
    <t>MOD. 2 DE 8</t>
  </si>
  <si>
    <t xml:space="preserve"> 492753
</t>
  </si>
  <si>
    <t xml:space="preserve"> 238307
</t>
  </si>
  <si>
    <t xml:space="preserve"> 365403
</t>
  </si>
  <si>
    <t>mod. 2 DE 36</t>
  </si>
  <si>
    <t xml:space="preserve"> 942901
</t>
  </si>
  <si>
    <t xml:space="preserve"> 1582831
</t>
  </si>
  <si>
    <t>MOD. 23 DE 36</t>
  </si>
  <si>
    <t xml:space="preserve"> 227919
</t>
  </si>
  <si>
    <t>ANGELO ANTONIO MUCCIACITO .</t>
  </si>
  <si>
    <t>pago alumno 24</t>
  </si>
  <si>
    <t xml:space="preserve"> 1504652
</t>
  </si>
  <si>
    <t>NO APARECE EN REGISTRO DE BANCOS</t>
  </si>
  <si>
    <t xml:space="preserve"> 857468
</t>
  </si>
  <si>
    <t xml:space="preserve"> 1434452
</t>
  </si>
  <si>
    <t>OK</t>
  </si>
  <si>
    <t>ABONO A EQUIVALENCIA</t>
  </si>
  <si>
    <t xml:space="preserve"> 856533
</t>
  </si>
  <si>
    <t>MOD. 12 DE 24</t>
  </si>
  <si>
    <t xml:space="preserve"> 836775
</t>
  </si>
  <si>
    <t xml:space="preserve"> 125251
</t>
  </si>
  <si>
    <t xml:space="preserve"> 1345636
</t>
  </si>
  <si>
    <t xml:space="preserve">MOD. 3 DE 20 </t>
  </si>
  <si>
    <t xml:space="preserve"> 252080
</t>
  </si>
  <si>
    <t xml:space="preserve"> 1702109
</t>
  </si>
  <si>
    <t>MOD. 17 DE 36</t>
  </si>
  <si>
    <t xml:space="preserve"> 01886324
</t>
  </si>
  <si>
    <t xml:space="preserve"> 02046535
</t>
  </si>
  <si>
    <t xml:space="preserve">MOD. 7 DE 20 </t>
  </si>
  <si>
    <t xml:space="preserve"> 01983430
</t>
  </si>
  <si>
    <t xml:space="preserve"> 01989075
</t>
  </si>
  <si>
    <t xml:space="preserve">CREDENCIAL </t>
  </si>
  <si>
    <t xml:space="preserve"> 02023794
</t>
  </si>
  <si>
    <t xml:space="preserve"> 01853949
</t>
  </si>
  <si>
    <t xml:space="preserve">CANCÚN </t>
  </si>
  <si>
    <t xml:space="preserve">MOD. 10 DE 20 </t>
  </si>
  <si>
    <t xml:space="preserve"> 00263128
</t>
  </si>
  <si>
    <t xml:space="preserve"> 00175072
</t>
  </si>
  <si>
    <t xml:space="preserve"> 125834
</t>
  </si>
  <si>
    <t xml:space="preserve"> 00178578
</t>
  </si>
  <si>
    <t>mod. 24 DE 36</t>
  </si>
  <si>
    <t xml:space="preserve"> 125016
</t>
  </si>
  <si>
    <t>corregir a 24</t>
  </si>
  <si>
    <t xml:space="preserve"> 0005040
</t>
  </si>
  <si>
    <t>MOD. 4 Y ABONO 5</t>
  </si>
  <si>
    <t xml:space="preserve"> 27642
</t>
  </si>
  <si>
    <t>MOD. 5 DE 6</t>
  </si>
  <si>
    <t xml:space="preserve"> 561504
</t>
  </si>
  <si>
    <t>EQUIVALENCIA ÚNICA</t>
  </si>
  <si>
    <t xml:space="preserve"> 00564814
</t>
  </si>
  <si>
    <t xml:space="preserve">colegiatura 9 DE 20 </t>
  </si>
  <si>
    <t xml:space="preserve"> 5175 </t>
  </si>
  <si>
    <t xml:space="preserve"> 235250
</t>
  </si>
  <si>
    <t xml:space="preserve">274294
</t>
  </si>
  <si>
    <t xml:space="preserve">258622
</t>
  </si>
  <si>
    <t xml:space="preserve">3506
</t>
  </si>
  <si>
    <t xml:space="preserve">148475
</t>
  </si>
  <si>
    <t>mod. 8 de 8</t>
  </si>
  <si>
    <t xml:space="preserve">125613
</t>
  </si>
  <si>
    <t>MOD. 16 DE 36</t>
  </si>
  <si>
    <t xml:space="preserve">00917199
</t>
  </si>
  <si>
    <t>MOD. 8 DE 16</t>
  </si>
  <si>
    <t xml:space="preserve">00485609
</t>
  </si>
  <si>
    <t>MOD. 5 DE 16</t>
  </si>
  <si>
    <t xml:space="preserve">00616515
</t>
  </si>
  <si>
    <t xml:space="preserve">00766356
</t>
  </si>
  <si>
    <t xml:space="preserve">720108
</t>
  </si>
  <si>
    <t xml:space="preserve">296268
</t>
  </si>
  <si>
    <t xml:space="preserve">309804
</t>
  </si>
  <si>
    <t xml:space="preserve">207133
</t>
  </si>
  <si>
    <t xml:space="preserve">303035
</t>
  </si>
  <si>
    <t xml:space="preserve">100452
</t>
  </si>
  <si>
    <t xml:space="preserve">00820660
</t>
  </si>
  <si>
    <t xml:space="preserve">00886865
</t>
  </si>
  <si>
    <t xml:space="preserve">439145
</t>
  </si>
  <si>
    <t>pago total</t>
  </si>
  <si>
    <t xml:space="preserve">00697224
</t>
  </si>
  <si>
    <t>mod. 32 Y SALDO reins,</t>
  </si>
  <si>
    <t xml:space="preserve">00839808
</t>
  </si>
  <si>
    <t xml:space="preserve">341907
</t>
  </si>
  <si>
    <t xml:space="preserve">1335725
</t>
  </si>
  <si>
    <t>CONSTANCIA DE ESTUDIOS</t>
  </si>
  <si>
    <t xml:space="preserve">1264970
</t>
  </si>
  <si>
    <t xml:space="preserve">0006719
</t>
  </si>
  <si>
    <t xml:space="preserve">87288
</t>
  </si>
  <si>
    <t>SEDE GUATEMALA</t>
  </si>
  <si>
    <t>MODULOS DE MAESTRIA</t>
  </si>
  <si>
    <t xml:space="preserve">21649
</t>
  </si>
  <si>
    <t>ABONO TITULACION</t>
  </si>
  <si>
    <t xml:space="preserve">598587
</t>
  </si>
  <si>
    <t xml:space="preserve">566963
</t>
  </si>
  <si>
    <t xml:space="preserve">556099
</t>
  </si>
  <si>
    <t xml:space="preserve">604588
</t>
  </si>
  <si>
    <t>CERTIFICADO</t>
  </si>
  <si>
    <t>NOTARIO</t>
  </si>
  <si>
    <t xml:space="preserve">302327
</t>
  </si>
  <si>
    <t xml:space="preserve">300613
</t>
  </si>
  <si>
    <t xml:space="preserve">107700
</t>
  </si>
  <si>
    <t>MOD. 8 Y ABONO A TITULACION</t>
  </si>
  <si>
    <t xml:space="preserve">624108
</t>
  </si>
  <si>
    <t xml:space="preserve">450500
</t>
  </si>
  <si>
    <t>MOD. 34 Y 35 DE 36</t>
  </si>
  <si>
    <t xml:space="preserve">00794627
</t>
  </si>
  <si>
    <t>MOD. 5 Y LIC KARLA</t>
  </si>
  <si>
    <t xml:space="preserve">00405893
</t>
  </si>
  <si>
    <t xml:space="preserve">154618
</t>
  </si>
  <si>
    <t xml:space="preserve">895936
</t>
  </si>
  <si>
    <t xml:space="preserve">00937246
</t>
  </si>
  <si>
    <t>JTDL</t>
  </si>
  <si>
    <t xml:space="preserve">1711169
</t>
  </si>
  <si>
    <t xml:space="preserve">59592
</t>
  </si>
  <si>
    <t xml:space="preserve">01162971
</t>
  </si>
  <si>
    <t>MEDINA VILLARREAL BLANCA ANNEL</t>
  </si>
  <si>
    <t xml:space="preserve">695677
</t>
  </si>
  <si>
    <t xml:space="preserve">342618
</t>
  </si>
  <si>
    <t xml:space="preserve">7928
</t>
  </si>
  <si>
    <t>ABONO EQUIVALENCIA</t>
  </si>
  <si>
    <t xml:space="preserve">00017919
</t>
  </si>
  <si>
    <t xml:space="preserve">00017949
</t>
  </si>
  <si>
    <t xml:space="preserve">368194
</t>
  </si>
  <si>
    <t>DEPOSITO EN EFETIVO</t>
  </si>
  <si>
    <t xml:space="preserve">REPETIDO </t>
  </si>
  <si>
    <t>ACLARAR CON ALUMNO</t>
  </si>
  <si>
    <t>COLEGIATURA B.EX MAESTRIA 24 M</t>
  </si>
  <si>
    <t>MOD. 2 DE 8 ABONO</t>
  </si>
  <si>
    <t xml:space="preserve">COLEGIATURA </t>
  </si>
  <si>
    <t>2 DE 2</t>
  </si>
  <si>
    <t xml:space="preserve">310204
</t>
  </si>
  <si>
    <t>mod. 18 de 20</t>
  </si>
  <si>
    <t xml:space="preserve">00592302
</t>
  </si>
  <si>
    <t xml:space="preserve">551357
</t>
  </si>
  <si>
    <t>MOD 29 DE 36</t>
  </si>
  <si>
    <t xml:space="preserve">01727149
</t>
  </si>
  <si>
    <t>SANTIAGO URGELL JUAN LORENZO</t>
  </si>
  <si>
    <t xml:space="preserve">01789769
</t>
  </si>
  <si>
    <t xml:space="preserve">00018107
</t>
  </si>
  <si>
    <t xml:space="preserve">00883699
</t>
  </si>
  <si>
    <t xml:space="preserve">831833
</t>
  </si>
  <si>
    <t>VILLALBA DURAN VIRGINIA</t>
  </si>
  <si>
    <t xml:space="preserve">812521
</t>
  </si>
  <si>
    <t>NOVENO CUATRIMESTRE</t>
  </si>
  <si>
    <t xml:space="preserve">01233838
</t>
  </si>
  <si>
    <t xml:space="preserve">00644275
</t>
  </si>
  <si>
    <t>MOD. 32/ REINSCRIPCIÓN</t>
  </si>
  <si>
    <t>COLEGIATURA B EX DOCTORADO 24 M</t>
  </si>
  <si>
    <t>CRUZ HERNANDEZ FAUSTINO</t>
  </si>
  <si>
    <t>MOD.11 DE 20</t>
  </si>
  <si>
    <t>MOD. 3 DE 8</t>
  </si>
  <si>
    <t>PAGO A BANCO A AZTECA</t>
  </si>
  <si>
    <t>MOD. 33/REINSCRIPCIÓN NOVENO CUATRIMESTRE</t>
  </si>
  <si>
    <t>11</t>
  </si>
  <si>
    <t>UNIFICADO</t>
  </si>
  <si>
    <t>INSCRIPCION NOVENO CUATRIMESTRE</t>
  </si>
  <si>
    <t>MOD. 33/REINSCRIPCIÓN</t>
  </si>
  <si>
    <t>COLEGIATURA 10 DE 20</t>
  </si>
  <si>
    <t>MOD.3 DE 36</t>
  </si>
  <si>
    <t>MOD. 18,19, 20</t>
  </si>
  <si>
    <t>MOD. 8 DE 36</t>
  </si>
  <si>
    <t>MOD. 9 DE 16</t>
  </si>
  <si>
    <t>mod 7 DE 36</t>
  </si>
  <si>
    <t>GONZALEZ GLENNIE MARIA FERNANDA</t>
  </si>
  <si>
    <t>MOD. 18 DE 36</t>
  </si>
  <si>
    <t>reinscripción</t>
  </si>
  <si>
    <t>MOD 15 DE 20</t>
  </si>
  <si>
    <t>SANCHEZ DE LA CRUZ ALICIA</t>
  </si>
  <si>
    <t>mod 17 de 20</t>
  </si>
  <si>
    <t>MOD 6 DE 6</t>
  </si>
  <si>
    <t>MOD 7 DE 20</t>
  </si>
  <si>
    <t>mod. 5 de 20</t>
  </si>
  <si>
    <t>MOD 10 DE 20</t>
  </si>
  <si>
    <t xml:space="preserve"> 00780433
</t>
  </si>
  <si>
    <t xml:space="preserve">MOD. 19 DE 20 </t>
  </si>
  <si>
    <t xml:space="preserve"> 01632808
</t>
  </si>
  <si>
    <t xml:space="preserve"> 00018032
</t>
  </si>
  <si>
    <t xml:space="preserve"> 02094324
</t>
  </si>
  <si>
    <t>MOD.34</t>
  </si>
  <si>
    <t xml:space="preserve"> 1406258
</t>
  </si>
  <si>
    <t xml:space="preserve"> 00784242
</t>
  </si>
  <si>
    <t xml:space="preserve">  00019961
</t>
  </si>
  <si>
    <t xml:space="preserve"> 00367541 </t>
  </si>
  <si>
    <t xml:space="preserve"> 00846516
</t>
  </si>
  <si>
    <t xml:space="preserve"> 00947728
</t>
  </si>
  <si>
    <t xml:space="preserve"> 521928 </t>
  </si>
  <si>
    <t xml:space="preserve"> 00331203
</t>
  </si>
  <si>
    <t>MOD. 5 DE 36</t>
  </si>
  <si>
    <t xml:space="preserve"> 01368667
</t>
  </si>
  <si>
    <t xml:space="preserve"> 684479
</t>
  </si>
  <si>
    <t xml:space="preserve"> 205804
</t>
  </si>
  <si>
    <t xml:space="preserve"> 506839
</t>
  </si>
  <si>
    <t xml:space="preserve"> 496532
</t>
  </si>
  <si>
    <t>mod. 9 de 36</t>
  </si>
  <si>
    <t xml:space="preserve"> 01124144
</t>
  </si>
  <si>
    <t xml:space="preserve"> 00694915
</t>
  </si>
  <si>
    <t>MOD. 10 DE 36</t>
  </si>
  <si>
    <t xml:space="preserve"> 00657597
</t>
  </si>
  <si>
    <t>cancelado por duplicidad</t>
  </si>
  <si>
    <t xml:space="preserve"> 00843449
</t>
  </si>
  <si>
    <t>MOD.12 DE 20</t>
  </si>
  <si>
    <t xml:space="preserve">346081
</t>
  </si>
  <si>
    <t xml:space="preserve"> 00223407
</t>
  </si>
  <si>
    <t>MOD.9 DE20</t>
  </si>
  <si>
    <t xml:space="preserve"> 00631386
</t>
  </si>
  <si>
    <t>MOD.10 DE 16</t>
  </si>
  <si>
    <t xml:space="preserve"> 00351248
</t>
  </si>
  <si>
    <t xml:space="preserve"> 00564058
</t>
  </si>
  <si>
    <t xml:space="preserve"> 00584407
</t>
  </si>
  <si>
    <t xml:space="preserve"> 00746197
</t>
  </si>
  <si>
    <t xml:space="preserve">MOD. 4 DE 6 </t>
  </si>
  <si>
    <t xml:space="preserve"> 00680578
</t>
  </si>
  <si>
    <t>MOD.5 DE 6</t>
  </si>
  <si>
    <t xml:space="preserve"> 19124
</t>
  </si>
  <si>
    <t xml:space="preserve"> 00707919
</t>
  </si>
  <si>
    <t xml:space="preserve"> 0194165
</t>
  </si>
  <si>
    <t xml:space="preserve"> 601634
</t>
  </si>
  <si>
    <t xml:space="preserve"> 39586
</t>
  </si>
  <si>
    <t xml:space="preserve"> 252718
</t>
  </si>
  <si>
    <t xml:space="preserve"> 00925362
</t>
  </si>
  <si>
    <t>MOD.5 DE 20</t>
  </si>
  <si>
    <t xml:space="preserve"> 167293
</t>
  </si>
  <si>
    <t xml:space="preserve"> 00167293
</t>
  </si>
  <si>
    <t>ELIMINADA POR DUPLICADA</t>
  </si>
  <si>
    <t xml:space="preserve"> 00733395
</t>
  </si>
  <si>
    <t xml:space="preserve"> 452141
</t>
  </si>
  <si>
    <t xml:space="preserve"> 00748920
</t>
  </si>
  <si>
    <t xml:space="preserve"> 1891141
</t>
  </si>
  <si>
    <t xml:space="preserve">reinscripción </t>
  </si>
  <si>
    <t xml:space="preserve"> 00772030
</t>
  </si>
  <si>
    <t>MOD 9 DE 20</t>
  </si>
  <si>
    <t xml:space="preserve"> 1908484
</t>
  </si>
  <si>
    <t xml:space="preserve">mod 17 de 20 </t>
  </si>
  <si>
    <t xml:space="preserve"> 00866881
</t>
  </si>
  <si>
    <t xml:space="preserve"> 00970371
</t>
  </si>
  <si>
    <t>MOD. 19 DE 20</t>
  </si>
  <si>
    <t xml:space="preserve"> 01240361
</t>
  </si>
  <si>
    <t>MOD.18 DE 20</t>
  </si>
  <si>
    <t xml:space="preserve"> 301464 </t>
  </si>
  <si>
    <t xml:space="preserve"> 00970652
</t>
  </si>
  <si>
    <t xml:space="preserve"> 00160788
</t>
  </si>
  <si>
    <t xml:space="preserve"> 0008987
</t>
  </si>
  <si>
    <t xml:space="preserve"> 00012287
</t>
  </si>
  <si>
    <t xml:space="preserve"> 00485043
</t>
  </si>
  <si>
    <t>mod. 19 DE 20</t>
  </si>
  <si>
    <t xml:space="preserve"> 00016071
</t>
  </si>
  <si>
    <t xml:space="preserve"> 142144
</t>
  </si>
  <si>
    <t xml:space="preserve">MOD. 1 DE 24 </t>
  </si>
  <si>
    <t xml:space="preserve"> 96172
</t>
  </si>
  <si>
    <t xml:space="preserve"> 78747
</t>
  </si>
  <si>
    <t xml:space="preserve"> 00847626
</t>
  </si>
  <si>
    <t>MOD. 2 DE 24</t>
  </si>
  <si>
    <t xml:space="preserve"> 812360
</t>
  </si>
  <si>
    <t xml:space="preserve">00010531
</t>
  </si>
  <si>
    <t xml:space="preserve"> 01988587
</t>
  </si>
  <si>
    <t>mod. 8 DE 20</t>
  </si>
  <si>
    <t xml:space="preserve"> 00256684
</t>
  </si>
  <si>
    <t>MOD.14 DE 20</t>
  </si>
  <si>
    <t xml:space="preserve"> 1350419
</t>
  </si>
  <si>
    <t>MOD. 18, 19 Y ABONO AL 20</t>
  </si>
  <si>
    <t xml:space="preserve"> 00412242
</t>
  </si>
  <si>
    <t>9o. CUATRI</t>
  </si>
  <si>
    <t xml:space="preserve"> 00423833
</t>
  </si>
  <si>
    <t xml:space="preserve"> 456661
</t>
  </si>
  <si>
    <t xml:space="preserve"> 00426306
</t>
  </si>
  <si>
    <t>MOD. 20, REINSCRIPCIÓN Y ABONO A TITULACIÓN</t>
  </si>
  <si>
    <t xml:space="preserve"> 168189
</t>
  </si>
  <si>
    <t>CEREMONIA ABONO</t>
  </si>
  <si>
    <t xml:space="preserve"> 00485198
</t>
  </si>
  <si>
    <t xml:space="preserve">MOD.34 </t>
  </si>
  <si>
    <t xml:space="preserve"> 1324583
</t>
  </si>
  <si>
    <t>MOD. 5 DE 24</t>
  </si>
  <si>
    <t xml:space="preserve"> 00667790
</t>
  </si>
  <si>
    <t xml:space="preserve">00736960
</t>
  </si>
  <si>
    <t>MOD.6 DE 24</t>
  </si>
  <si>
    <t xml:space="preserve"> 00542116
</t>
  </si>
  <si>
    <t>EQUIVALENCIA UNICA</t>
  </si>
  <si>
    <t xml:space="preserve"> 01454391
</t>
  </si>
  <si>
    <t xml:space="preserve"> 00271974
</t>
  </si>
  <si>
    <t>MOD. 13 DE 24</t>
  </si>
  <si>
    <t xml:space="preserve"> 00473235
</t>
  </si>
  <si>
    <t>MOD. 34, 35 Y 36, ABONO REINS 7 Y 9</t>
  </si>
  <si>
    <t xml:space="preserve"> 00482067
</t>
  </si>
  <si>
    <t xml:space="preserve"> 00690703
</t>
  </si>
  <si>
    <t xml:space="preserve"> 00757696
</t>
  </si>
  <si>
    <t xml:space="preserve"> 00690966
</t>
  </si>
  <si>
    <t>inscripción a DOCTORADO Con beca</t>
  </si>
  <si>
    <t xml:space="preserve"> 00085077
</t>
  </si>
  <si>
    <t xml:space="preserve"> 00478386
</t>
  </si>
  <si>
    <t>MOD. 5 SALDO</t>
  </si>
  <si>
    <t xml:space="preserve"> 00836502
</t>
  </si>
  <si>
    <t>MOD. 18 DE 20</t>
  </si>
  <si>
    <t xml:space="preserve"> 00447253
</t>
  </si>
  <si>
    <t xml:space="preserve"> 00100197
</t>
  </si>
  <si>
    <t xml:space="preserve"> 00572
</t>
  </si>
  <si>
    <t>SALDO MOD 9Y ABONO MOD 10</t>
  </si>
  <si>
    <t xml:space="preserve"> 00394786
</t>
  </si>
  <si>
    <t xml:space="preserve"> 00766797
</t>
  </si>
  <si>
    <t>MOD. 4 DE 36</t>
  </si>
  <si>
    <t xml:space="preserve"> 00400823
</t>
  </si>
  <si>
    <t xml:space="preserve"> 166220
</t>
  </si>
  <si>
    <t>MOD.  17 de 20</t>
  </si>
  <si>
    <t xml:space="preserve"> 00425498
</t>
  </si>
  <si>
    <t xml:space="preserve"> 998041
</t>
  </si>
  <si>
    <t xml:space="preserve"> 00744689
</t>
  </si>
  <si>
    <t xml:space="preserve"> 991230
</t>
  </si>
  <si>
    <t xml:space="preserve">mod. 20 de 20 </t>
  </si>
  <si>
    <t xml:space="preserve"> 583993
</t>
  </si>
  <si>
    <t xml:space="preserve"> 00772906
</t>
  </si>
  <si>
    <t xml:space="preserve"> 00772984
</t>
  </si>
  <si>
    <t xml:space="preserve"> 00833422
</t>
  </si>
  <si>
    <t xml:space="preserve"> 0022066
</t>
  </si>
  <si>
    <t xml:space="preserve">mod. 18 de 20 </t>
  </si>
  <si>
    <t xml:space="preserve"> 378754
</t>
  </si>
  <si>
    <t xml:space="preserve"> 00370483
</t>
  </si>
  <si>
    <t>mod. 13 AL 17</t>
  </si>
  <si>
    <t xml:space="preserve"> 00701611
</t>
  </si>
  <si>
    <t>MOD. 30 , 31 DE 36</t>
  </si>
  <si>
    <t>MOD. 33, 34 Y 35</t>
  </si>
  <si>
    <t>REINSCRIPCION</t>
  </si>
  <si>
    <t>MOD,. 6 DE 16</t>
  </si>
  <si>
    <t>MOD. 6 DE 16</t>
  </si>
  <si>
    <t>MOD. 14 Y 15</t>
  </si>
  <si>
    <t>MOD. 6 Y LIC KARLA</t>
  </si>
  <si>
    <t>MOD. 6 de 20</t>
  </si>
  <si>
    <t>mod. 7 Y 8 DE 20</t>
  </si>
  <si>
    <t>REINSCRIPCIÓN 2</t>
  </si>
  <si>
    <t>mod. 34</t>
  </si>
  <si>
    <t>mod. 4 de 8</t>
  </si>
  <si>
    <t>BASULTO SOLIS ERIKA RAQUEL</t>
  </si>
  <si>
    <t>MOD.4 DE 36</t>
  </si>
  <si>
    <t>MOD.19 DE 36</t>
  </si>
  <si>
    <t>MOD.1DE 20</t>
  </si>
  <si>
    <t>JT EN LICENCIATURA</t>
  </si>
  <si>
    <t>MOD.4 DE36</t>
  </si>
  <si>
    <t>12</t>
  </si>
  <si>
    <t>MOD.17 DE 20</t>
  </si>
  <si>
    <t>000822</t>
  </si>
  <si>
    <t>FLORES ZAVALA REYNA AZUCENA</t>
  </si>
  <si>
    <t>MOD.1 DE 16</t>
  </si>
  <si>
    <t>MOD.9 DE 20</t>
  </si>
  <si>
    <t>MOD. 4 Y 5 DE 36</t>
  </si>
  <si>
    <t>mod. 34 de 36</t>
  </si>
  <si>
    <t>EVALUACIÓN ESPECIAL</t>
  </si>
  <si>
    <t>mod. 8 de 20</t>
  </si>
  <si>
    <t>MOD . 16 Y 17</t>
  </si>
  <si>
    <t>Radj840603HQRMZR05</t>
  </si>
  <si>
    <t>MOD. PEND DE 36</t>
  </si>
  <si>
    <t>MOD. 7 Y LIC KARLA</t>
  </si>
  <si>
    <t>eiminado por duplicidad</t>
  </si>
  <si>
    <t>MOD. 6 DE 36</t>
  </si>
  <si>
    <t>s/n</t>
  </si>
  <si>
    <t>MOD. 5 DE 8</t>
  </si>
  <si>
    <t>MOD. 29 DE 36</t>
  </si>
  <si>
    <t xml:space="preserve"> 01095607
</t>
  </si>
  <si>
    <t>MOD 20 DE 20</t>
  </si>
  <si>
    <t>mod.2 de 16</t>
  </si>
  <si>
    <t>mod.2 de16</t>
  </si>
  <si>
    <t>MOD. 11 DE 16</t>
  </si>
  <si>
    <t>MOD. 9 DE 36</t>
  </si>
  <si>
    <t xml:space="preserve"> 00376788
</t>
  </si>
  <si>
    <t>mod. 20 de 20</t>
  </si>
  <si>
    <t>mod. 35 de 36</t>
  </si>
  <si>
    <t>MOD. 4 DE 8</t>
  </si>
  <si>
    <t xml:space="preserve"> 00498270
</t>
  </si>
  <si>
    <t xml:space="preserve"> 00015888
</t>
  </si>
  <si>
    <t xml:space="preserve"> 00015835
</t>
  </si>
  <si>
    <t xml:space="preserve"> 01409358
</t>
  </si>
  <si>
    <t xml:space="preserve"> 00678472
</t>
  </si>
  <si>
    <t xml:space="preserve"> 00686315
</t>
  </si>
  <si>
    <t xml:space="preserve"> 01404464
</t>
  </si>
  <si>
    <t xml:space="preserve"> 01532862
</t>
  </si>
  <si>
    <t xml:space="preserve">MOD. 13 DE 20 </t>
  </si>
  <si>
    <t xml:space="preserve"> 1208269
</t>
  </si>
  <si>
    <t>mod. 8</t>
  </si>
  <si>
    <t xml:space="preserve"> 1204922
</t>
  </si>
  <si>
    <t xml:space="preserve"> 00023080
</t>
  </si>
  <si>
    <t xml:space="preserve"> 00306897
</t>
  </si>
  <si>
    <t xml:space="preserve"> 000780433     </t>
  </si>
  <si>
    <t>MOD. 6  Y  reinscripción</t>
  </si>
  <si>
    <t xml:space="preserve"> 01086960
</t>
  </si>
  <si>
    <t xml:space="preserve">MOD. 3 DE 8 </t>
  </si>
  <si>
    <t xml:space="preserve"> 11927
</t>
  </si>
  <si>
    <t xml:space="preserve"> 2251746
</t>
  </si>
  <si>
    <t>REPETICIÓN DE MATERIA</t>
  </si>
  <si>
    <t xml:space="preserve"> 757894
</t>
  </si>
  <si>
    <t xml:space="preserve"> 444462
</t>
  </si>
  <si>
    <t xml:space="preserve"> 360752
</t>
  </si>
  <si>
    <t xml:space="preserve">MOD.4 DE 8 </t>
  </si>
  <si>
    <t xml:space="preserve"> 00006848     </t>
  </si>
  <si>
    <t>MOD.  4 DE 8</t>
  </si>
  <si>
    <t xml:space="preserve"> 12072
</t>
  </si>
  <si>
    <t>MOD. 5 DE  8</t>
  </si>
  <si>
    <t xml:space="preserve"> 12093
</t>
  </si>
  <si>
    <t>MOD.19 DE 20</t>
  </si>
  <si>
    <t xml:space="preserve"> 418886
</t>
  </si>
  <si>
    <t>SALDO MOD 10, MOD 11 Y ABONO MOD 12</t>
  </si>
  <si>
    <t xml:space="preserve"> 00026366
</t>
  </si>
  <si>
    <t>ABONO 7  DE 36</t>
  </si>
  <si>
    <t xml:space="preserve"> 00028061
</t>
  </si>
  <si>
    <t xml:space="preserve">saldo M7, 8 Y 9 </t>
  </si>
  <si>
    <t xml:space="preserve"> 665585
</t>
  </si>
  <si>
    <t xml:space="preserve"> 558958
</t>
  </si>
  <si>
    <t xml:space="preserve"> 678211</t>
  </si>
  <si>
    <t xml:space="preserve"> 464296
</t>
  </si>
  <si>
    <t>MOD. 25 DE 36</t>
  </si>
  <si>
    <t xml:space="preserve"> 445752
</t>
  </si>
  <si>
    <t xml:space="preserve">PALESTINO LOPEZ OMAR FRANCISCO </t>
  </si>
  <si>
    <t xml:space="preserve"> 440779
</t>
  </si>
  <si>
    <t>MOD. 14 DE 24</t>
  </si>
  <si>
    <t xml:space="preserve"> 382200
</t>
  </si>
  <si>
    <t xml:space="preserve"> 93442
</t>
  </si>
  <si>
    <t xml:space="preserve"> 01724541
</t>
  </si>
  <si>
    <t xml:space="preserve">REINSCRIPCIÓN 2 Y 3 </t>
  </si>
  <si>
    <t xml:space="preserve"> 1492122
</t>
  </si>
  <si>
    <t>MOD. 15 DE 24</t>
  </si>
  <si>
    <t xml:space="preserve"> 1413137
</t>
  </si>
  <si>
    <t xml:space="preserve">ABONO POR COBRANZA
</t>
  </si>
  <si>
    <t>MOD. 5 DE 20</t>
  </si>
  <si>
    <t xml:space="preserve"> 718075
</t>
  </si>
  <si>
    <t xml:space="preserve">MOD. 6 DE 20 </t>
  </si>
  <si>
    <t xml:space="preserve"> 718027
</t>
  </si>
  <si>
    <t>mod. 32 AL 35 DE 36</t>
  </si>
  <si>
    <t xml:space="preserve"> 3769
</t>
  </si>
  <si>
    <t xml:space="preserve"> 00885109
</t>
  </si>
  <si>
    <t>liquidación</t>
  </si>
  <si>
    <t xml:space="preserve"> 00555384
</t>
  </si>
  <si>
    <t xml:space="preserve">pago completo </t>
  </si>
  <si>
    <t xml:space="preserve"> 12042
</t>
  </si>
  <si>
    <t xml:space="preserve">MOD. 5 DE 8 </t>
  </si>
  <si>
    <t xml:space="preserve"> 907151
</t>
  </si>
  <si>
    <t xml:space="preserve"> 1286655
</t>
  </si>
  <si>
    <t xml:space="preserve"> 317093
</t>
  </si>
  <si>
    <t xml:space="preserve">mod. 9 DE 20 </t>
  </si>
  <si>
    <t xml:space="preserve"> 00297420
</t>
  </si>
  <si>
    <t xml:space="preserve">MAT, EXTRA Y FIN </t>
  </si>
  <si>
    <t xml:space="preserve"> 00347320
</t>
  </si>
  <si>
    <t xml:space="preserve"> 00348879
</t>
  </si>
  <si>
    <t xml:space="preserve"> 00433114
</t>
  </si>
  <si>
    <t xml:space="preserve"> 00434471
</t>
  </si>
  <si>
    <t xml:space="preserve">MOD. 9 DE 20 </t>
  </si>
  <si>
    <t xml:space="preserve"> 00500952
</t>
  </si>
  <si>
    <t xml:space="preserve"> 00657852
</t>
  </si>
  <si>
    <t xml:space="preserve">MOD. 15 DE 20 </t>
  </si>
  <si>
    <t xml:space="preserve"> 00660027
</t>
  </si>
  <si>
    <t xml:space="preserve">MOD. 11 DE 20 </t>
  </si>
  <si>
    <t xml:space="preserve"> 00678657
</t>
  </si>
  <si>
    <t xml:space="preserve">mod. 11 de 20 </t>
  </si>
  <si>
    <t xml:space="preserve"> 00684609
</t>
  </si>
  <si>
    <t xml:space="preserve"> 000937624 </t>
  </si>
  <si>
    <t xml:space="preserve">mod. 19 DE 20 </t>
  </si>
  <si>
    <t xml:space="preserve"> 00024264 </t>
  </si>
  <si>
    <t xml:space="preserve"> 00190302
</t>
  </si>
  <si>
    <t xml:space="preserve">MOD. 20 DE 20 </t>
  </si>
  <si>
    <t xml:space="preserve"> 00232510
</t>
  </si>
  <si>
    <t xml:space="preserve">REVISAR CAMBIA FUE HECHO A UUH CHI </t>
  </si>
  <si>
    <t>mod. 20 DE 26</t>
  </si>
  <si>
    <t xml:space="preserve"> 858484
</t>
  </si>
  <si>
    <t>mod. 6 de 8</t>
  </si>
  <si>
    <t xml:space="preserve"> 758645
</t>
  </si>
  <si>
    <t xml:space="preserve"> 593608
</t>
  </si>
  <si>
    <t>mod. 8 de 16</t>
  </si>
  <si>
    <t xml:space="preserve"> 500400
</t>
  </si>
  <si>
    <t>mod. 12 DE 16</t>
  </si>
  <si>
    <t xml:space="preserve"> 500362
</t>
  </si>
  <si>
    <t xml:space="preserve">MOD. 3 DE 16 </t>
  </si>
  <si>
    <t xml:space="preserve"> 372768
</t>
  </si>
  <si>
    <t xml:space="preserve">mod. 3 de 16 </t>
  </si>
  <si>
    <t xml:space="preserve"> 367671
</t>
  </si>
  <si>
    <t xml:space="preserve"> 342879
</t>
  </si>
  <si>
    <t xml:space="preserve"> 908141
</t>
  </si>
  <si>
    <t xml:space="preserve"> 1470280
</t>
  </si>
  <si>
    <t xml:space="preserve"> 852172
</t>
  </si>
  <si>
    <t>mod 8 de 20</t>
  </si>
  <si>
    <t xml:space="preserve"> 194496
</t>
  </si>
  <si>
    <t>mod. 20 de 26</t>
  </si>
  <si>
    <t xml:space="preserve"> 133073
</t>
  </si>
  <si>
    <t xml:space="preserve"> 131369
</t>
  </si>
  <si>
    <t xml:space="preserve">mod. 10 de 36 </t>
  </si>
  <si>
    <t xml:space="preserve"> 1291572
</t>
  </si>
  <si>
    <t>mod. 6 de 36</t>
  </si>
  <si>
    <t xml:space="preserve"> 16514
</t>
  </si>
  <si>
    <t>mod. 21 de 236</t>
  </si>
  <si>
    <t xml:space="preserve"> 524531
</t>
  </si>
  <si>
    <t xml:space="preserve"> 515420
</t>
  </si>
  <si>
    <t xml:space="preserve"> 19688
</t>
  </si>
  <si>
    <t xml:space="preserve"> 01263632
</t>
  </si>
  <si>
    <t xml:space="preserve"> 01269728
</t>
  </si>
  <si>
    <t xml:space="preserve">MOD. 14 DE 30 </t>
  </si>
  <si>
    <t xml:space="preserve"> 01433666
</t>
  </si>
  <si>
    <t>mod. 11 de 26</t>
  </si>
  <si>
    <t xml:space="preserve"> 01522340
</t>
  </si>
  <si>
    <t>ABONO A TITULACION Y EQUIVALENCIA</t>
  </si>
  <si>
    <t xml:space="preserve"> 22222
</t>
  </si>
  <si>
    <t xml:space="preserve">26425   </t>
  </si>
  <si>
    <t xml:space="preserve"> 15628   </t>
  </si>
  <si>
    <t xml:space="preserve">mod. 14 de 20 </t>
  </si>
  <si>
    <t xml:space="preserve">20534  </t>
  </si>
  <si>
    <t xml:space="preserve"> 22138
</t>
  </si>
  <si>
    <t xml:space="preserve">mod. 5 de 16 </t>
  </si>
  <si>
    <t xml:space="preserve"> 72625
</t>
  </si>
  <si>
    <t xml:space="preserve">mod. 15 de 20 </t>
  </si>
  <si>
    <t xml:space="preserve"> 1026523
</t>
  </si>
  <si>
    <t xml:space="preserve">MOD.  6, 7, 8 Y 9 </t>
  </si>
  <si>
    <t xml:space="preserve"> 511283
</t>
  </si>
  <si>
    <t>mod. 16 de 20</t>
  </si>
  <si>
    <t xml:space="preserve"> 361218
</t>
  </si>
  <si>
    <t>mod. 13 DE 20</t>
  </si>
  <si>
    <t xml:space="preserve"> 307095
</t>
  </si>
  <si>
    <t xml:space="preserve"> 187087
</t>
  </si>
  <si>
    <t>MOD. 16 DE24</t>
  </si>
  <si>
    <t xml:space="preserve"> 00782324
</t>
  </si>
  <si>
    <t xml:space="preserve"> 731562
</t>
  </si>
  <si>
    <t>MOD. 18, 19, 20 Y REINSCRIPCIÓN 1</t>
  </si>
  <si>
    <t xml:space="preserve"> 399751
</t>
  </si>
  <si>
    <t xml:space="preserve"> 0959671
</t>
  </si>
  <si>
    <t xml:space="preserve"> 00833042
</t>
  </si>
  <si>
    <t xml:space="preserve"> 00992819
</t>
  </si>
  <si>
    <t>MOD. 20 DE 20</t>
  </si>
  <si>
    <t xml:space="preserve"> 9748942
</t>
  </si>
  <si>
    <t xml:space="preserve"> 1310300
</t>
  </si>
  <si>
    <t xml:space="preserve"> 1308379
</t>
  </si>
  <si>
    <t xml:space="preserve"> 106014
</t>
  </si>
  <si>
    <t xml:space="preserve"> 02001868
</t>
  </si>
  <si>
    <t>MOD 36 DE 36</t>
  </si>
  <si>
    <t xml:space="preserve"> 1948787
</t>
  </si>
  <si>
    <t>MOD. 6 DE 8</t>
  </si>
  <si>
    <t xml:space="preserve"> 13995
</t>
  </si>
  <si>
    <t xml:space="preserve"> 255644
</t>
  </si>
  <si>
    <t xml:space="preserve"> 0023467
</t>
  </si>
  <si>
    <t>MOD. 11 DE20</t>
  </si>
  <si>
    <t xml:space="preserve"> 0037034
</t>
  </si>
  <si>
    <t xml:space="preserve"> 00370101
</t>
  </si>
  <si>
    <t xml:space="preserve"> 996714_x000D_
</t>
  </si>
  <si>
    <t>TALLER</t>
  </si>
  <si>
    <t xml:space="preserve"> 2404_x000D_
</t>
  </si>
  <si>
    <t xml:space="preserve"> 513381_x000D_
</t>
  </si>
  <si>
    <t xml:space="preserve"> 509880_x000D_
</t>
  </si>
  <si>
    <t xml:space="preserve"> 498757_x000D_
</t>
  </si>
  <si>
    <t xml:space="preserve"> 495343_x000D_
</t>
  </si>
  <si>
    <t xml:space="preserve"> 55665_x000D_
</t>
  </si>
  <si>
    <t xml:space="preserve"> 55440_x000D_
</t>
  </si>
  <si>
    <t xml:space="preserve"> 55349_x000D_
</t>
  </si>
  <si>
    <t xml:space="preserve"> 0063400
</t>
  </si>
  <si>
    <t>PAGO 1</t>
  </si>
  <si>
    <t xml:space="preserve"> 0063401
</t>
  </si>
  <si>
    <t>PAGO 2</t>
  </si>
  <si>
    <t xml:space="preserve"> 0063403
</t>
  </si>
  <si>
    <t xml:space="preserve">MOD. 35 Y 36 </t>
  </si>
  <si>
    <t xml:space="preserve"> 843305_x000D_
</t>
  </si>
  <si>
    <t xml:space="preserve"> 93574_x000D_
</t>
  </si>
  <si>
    <t>coleGIATURA</t>
  </si>
  <si>
    <t>MOD. 8 DE16</t>
  </si>
  <si>
    <t xml:space="preserve"> 83042_x000D_
</t>
  </si>
  <si>
    <t xml:space="preserve"> 75797_x000D_
</t>
  </si>
  <si>
    <t xml:space="preserve"> 01161423
</t>
  </si>
  <si>
    <t xml:space="preserve">MOD 9 DE 16 </t>
  </si>
  <si>
    <t xml:space="preserve"> 00762355_x000D_
</t>
  </si>
  <si>
    <t>CORRECCION</t>
  </si>
  <si>
    <t xml:space="preserve"> 01235069_x000D_
</t>
  </si>
  <si>
    <t>MOD. 7 DE 20 y certificacion</t>
  </si>
  <si>
    <t>MOD 1 AL 24</t>
  </si>
  <si>
    <t xml:space="preserve"> 394673_x000D_
</t>
  </si>
  <si>
    <t xml:space="preserve"> 231357_x000D_
</t>
  </si>
  <si>
    <t>INSCRIP A MDP</t>
  </si>
  <si>
    <t xml:space="preserve"> 462595_x000D_
</t>
  </si>
  <si>
    <t>MOD. 1 AL 3 y ABONO MOD 4</t>
  </si>
  <si>
    <t xml:space="preserve"> 788055_x000D_
</t>
  </si>
  <si>
    <t xml:space="preserve"> 00768432_x000D_
</t>
  </si>
  <si>
    <t>MOD. 1 y abono mod 2</t>
  </si>
  <si>
    <t xml:space="preserve"> 905098_x000D_
</t>
  </si>
  <si>
    <t>RAHE781001SS6</t>
  </si>
  <si>
    <t xml:space="preserve"> 1451167_x000D_
</t>
  </si>
  <si>
    <t xml:space="preserve"> 1222963_x000D_
</t>
  </si>
  <si>
    <t xml:space="preserve">mod. 16 AL 18 </t>
  </si>
  <si>
    <t>XXX</t>
  </si>
  <si>
    <t xml:space="preserve"> 703829_x000D_
</t>
  </si>
  <si>
    <t>MOD. 1 LIQUIDADO</t>
  </si>
  <si>
    <t xml:space="preserve"> 452794_x000D_
</t>
  </si>
  <si>
    <t>SALDO MOD 12 Y ABONO MOD 13</t>
  </si>
  <si>
    <t xml:space="preserve"> 1663855_x000D_
</t>
  </si>
  <si>
    <t>MOD. 10 Y 11</t>
  </si>
  <si>
    <t xml:space="preserve"> 1610613_x000D_
</t>
  </si>
  <si>
    <t xml:space="preserve"> 141743_x000D_
</t>
  </si>
  <si>
    <t xml:space="preserve">MOD. 8 DE 20 </t>
  </si>
  <si>
    <t xml:space="preserve"> 1390240_x000D_
</t>
  </si>
  <si>
    <t>MOD. 21 DE 26</t>
  </si>
  <si>
    <t xml:space="preserve"> 1364523_x000D_
</t>
  </si>
  <si>
    <t>mod. 12 de 20</t>
  </si>
  <si>
    <t xml:space="preserve"> 00316082_x000D_
</t>
  </si>
  <si>
    <t xml:space="preserve">mod. 12 DE 20 </t>
  </si>
  <si>
    <t xml:space="preserve"> 00326186_x000D_
</t>
  </si>
  <si>
    <t xml:space="preserve"> 00152107_x000D_
</t>
  </si>
  <si>
    <t>mod. 7 de 8</t>
  </si>
  <si>
    <t xml:space="preserve"> 00757441_x000D_
</t>
  </si>
  <si>
    <t>mod 8 de 36</t>
  </si>
  <si>
    <t xml:space="preserve"> 01107087_x000D_
</t>
  </si>
  <si>
    <t xml:space="preserve"> 00937797_x000D_
</t>
  </si>
  <si>
    <t xml:space="preserve"> 01445996_x000D_
</t>
  </si>
  <si>
    <t>MOD. 22 DE 36</t>
  </si>
  <si>
    <t xml:space="preserve"> 1689554_x000D_
</t>
  </si>
  <si>
    <t xml:space="preserve"> 2195844_x000D_
</t>
  </si>
  <si>
    <t xml:space="preserve"> 365888_x000D_
</t>
  </si>
  <si>
    <t xml:space="preserve"> 361264_x000D_
</t>
  </si>
  <si>
    <t>UNICO</t>
  </si>
  <si>
    <t xml:space="preserve"> 478261_x000D_
</t>
  </si>
  <si>
    <t xml:space="preserve"> 00566554_x000D_
</t>
  </si>
  <si>
    <t xml:space="preserve">MOD. 9 DE20 </t>
  </si>
  <si>
    <t xml:space="preserve"> 00567718_x000D_
</t>
  </si>
  <si>
    <t xml:space="preserve"> 00610022_x000D_
</t>
  </si>
  <si>
    <t>MOD.2 DE 8</t>
  </si>
  <si>
    <t xml:space="preserve"> 00653064_x000D_
</t>
  </si>
  <si>
    <t>MOD.12 DE 24</t>
  </si>
  <si>
    <t xml:space="preserve"> 00704521_x000D_
</t>
  </si>
  <si>
    <t xml:space="preserve"> 00752650_x000D_
</t>
  </si>
  <si>
    <t xml:space="preserve"> 567529_x000D_
</t>
  </si>
  <si>
    <t xml:space="preserve"> 450827_x000D_
</t>
  </si>
  <si>
    <t xml:space="preserve"> 447868_x000D_
</t>
  </si>
  <si>
    <t xml:space="preserve"> 337202
</t>
  </si>
  <si>
    <t xml:space="preserve"> 123248_x000D_
</t>
  </si>
  <si>
    <t xml:space="preserve"> 00861770_x000D_
</t>
  </si>
  <si>
    <t>MOD. 11 DE 36</t>
  </si>
  <si>
    <t xml:space="preserve"> 00993224_x000D_
</t>
  </si>
  <si>
    <t xml:space="preserve"> 01002839_x000D_
</t>
  </si>
  <si>
    <t xml:space="preserve"> 00425823_x000D_
</t>
  </si>
  <si>
    <t>MOD. 8 DE 24</t>
  </si>
  <si>
    <t xml:space="preserve"> 00136148_x000D_
</t>
  </si>
  <si>
    <t>MOD. 10  DE 12</t>
  </si>
  <si>
    <t xml:space="preserve"> 00560840_x000D_
</t>
  </si>
  <si>
    <t>mod. 17 DE 24</t>
  </si>
  <si>
    <t>MOD. 18 DE 24</t>
  </si>
  <si>
    <t>MOD. 19 DE 24</t>
  </si>
  <si>
    <t xml:space="preserve">MOD. 20 DE 24 </t>
  </si>
  <si>
    <t xml:space="preserve"> 258670_x000D_
</t>
  </si>
  <si>
    <t xml:space="preserve"> 133732_x000D_
</t>
  </si>
  <si>
    <t xml:space="preserve"> 127334_x000D_
</t>
  </si>
  <si>
    <t xml:space="preserve"> 125457_x000D_
</t>
  </si>
  <si>
    <t xml:space="preserve">mod. 4 DE 24 </t>
  </si>
  <si>
    <t xml:space="preserve"> 831119_x000D_
</t>
  </si>
  <si>
    <t xml:space="preserve"> 768443_x000D_
</t>
  </si>
  <si>
    <t xml:space="preserve"> 30120_x000D_
</t>
  </si>
  <si>
    <t>ABONO A DEUDA</t>
  </si>
  <si>
    <t xml:space="preserve"> 183026_x000D_
</t>
  </si>
  <si>
    <t xml:space="preserve"> 154706_x000D_
</t>
  </si>
  <si>
    <t xml:space="preserve">MOD. 20 DE 36 </t>
  </si>
  <si>
    <t xml:space="preserve"> 68548_x000D_
</t>
  </si>
  <si>
    <t>MOD. 13 DE 16</t>
  </si>
  <si>
    <t>mod. 7 DE 36</t>
  </si>
  <si>
    <t xml:space="preserve"> 598586_x000D_
</t>
  </si>
  <si>
    <t>ceremonia</t>
  </si>
  <si>
    <t>ANTICIPO</t>
  </si>
  <si>
    <t xml:space="preserve"> 458045_x000D_
</t>
  </si>
  <si>
    <t>EMMA CHAN LASTRA</t>
  </si>
  <si>
    <t xml:space="preserve">ENVÍO </t>
  </si>
  <si>
    <t>DEVOLUCIÓN EXP</t>
  </si>
  <si>
    <t xml:space="preserve"> 226927
</t>
  </si>
  <si>
    <t>mod. 1 de 16</t>
  </si>
  <si>
    <t xml:space="preserve"> 01270139_x000D_
</t>
  </si>
  <si>
    <t>reserva ceremonia</t>
  </si>
  <si>
    <t xml:space="preserve"> 1663634_x000D_
</t>
  </si>
  <si>
    <t xml:space="preserve"> 623157_x000D_
</t>
  </si>
  <si>
    <t xml:space="preserve"> 470430_x000D_
</t>
  </si>
  <si>
    <t xml:space="preserve"> 01175972_x000D_
</t>
  </si>
  <si>
    <t xml:space="preserve">DEPOSITO EN EFECTIVO_x000D_
 </t>
  </si>
  <si>
    <t xml:space="preserve"> 496093_x000D_
 </t>
  </si>
  <si>
    <t xml:space="preserve">MOD, 11 DE 20 </t>
  </si>
  <si>
    <t xml:space="preserve"> 496022_x000D_
 </t>
  </si>
  <si>
    <t xml:space="preserve"> 24204_x000D_
 </t>
  </si>
  <si>
    <t xml:space="preserve"> 320084_x000D_
</t>
  </si>
  <si>
    <t xml:space="preserve"> 669897_x000D_
</t>
  </si>
  <si>
    <t xml:space="preserve"> 622633_x000D_
</t>
  </si>
  <si>
    <t xml:space="preserve"> 617374_x000D_
</t>
  </si>
  <si>
    <t xml:space="preserve"> 581788_x000D_
</t>
  </si>
  <si>
    <t>reinscripción 3</t>
  </si>
  <si>
    <t xml:space="preserve"> 163010_x000D_
</t>
  </si>
  <si>
    <t>mod. 10 de 20</t>
  </si>
  <si>
    <t xml:space="preserve"> 93851_x000D_
</t>
  </si>
  <si>
    <t xml:space="preserve"> 03147524_x000D_
</t>
  </si>
  <si>
    <t xml:space="preserve"> 00773794_x000D_
</t>
  </si>
  <si>
    <t xml:space="preserve">titulación </t>
  </si>
  <si>
    <t xml:space="preserve"> 00956881_x000D_
</t>
  </si>
  <si>
    <t>liquidación  COLEGIATURA</t>
  </si>
  <si>
    <t xml:space="preserve"> 01190171_x000D_
</t>
  </si>
  <si>
    <t xml:space="preserve"> 00588542_x000D_
</t>
  </si>
  <si>
    <t xml:space="preserve"> 00701184_x000D_
</t>
  </si>
  <si>
    <t>INSCRIP A DOCTORADO</t>
  </si>
  <si>
    <t>PEREZ MEDINA RUBEN</t>
  </si>
  <si>
    <t>DEUDA</t>
  </si>
  <si>
    <t xml:space="preserve"> 1959392_x000D_
</t>
  </si>
  <si>
    <t>KU KANXOC ANGEL ULISES</t>
  </si>
  <si>
    <t xml:space="preserve"> 1932202_x000D_
</t>
  </si>
  <si>
    <t xml:space="preserve"> 120451
</t>
  </si>
  <si>
    <t xml:space="preserve">ACTUALIZACIÓN </t>
  </si>
  <si>
    <t xml:space="preserve"> 833060_x000D_
</t>
  </si>
  <si>
    <t xml:space="preserve"> 00267542_x000D_
</t>
  </si>
  <si>
    <t xml:space="preserve">  669722 </t>
  </si>
  <si>
    <t>ABONO TITULACIÓN</t>
  </si>
  <si>
    <t xml:space="preserve">  26246 </t>
  </si>
  <si>
    <t xml:space="preserve">MOD. 10 </t>
  </si>
  <si>
    <t xml:space="preserve"> 227576_x000D_
</t>
  </si>
  <si>
    <t>ALUMNOS</t>
  </si>
  <si>
    <t xml:space="preserve"> 20885_x000D_
</t>
  </si>
  <si>
    <t>LIQUIDACION</t>
  </si>
  <si>
    <t xml:space="preserve"> 1608200_x000D_
</t>
  </si>
  <si>
    <t>ABONO 4</t>
  </si>
  <si>
    <t xml:space="preserve">  15616   </t>
  </si>
  <si>
    <t xml:space="preserve"> 795455_x000D_
</t>
  </si>
  <si>
    <t>mod. 9 y 10</t>
  </si>
  <si>
    <t>MOD. 11 Y 12</t>
  </si>
  <si>
    <t xml:space="preserve"> 458872_x000D_
</t>
  </si>
  <si>
    <t>mod. 13 de 20</t>
  </si>
  <si>
    <t xml:space="preserve"> 183980_x000D_
</t>
  </si>
  <si>
    <t xml:space="preserve"> 180458_x000D_
</t>
  </si>
  <si>
    <t>LIQUIDACIÓN</t>
  </si>
  <si>
    <t xml:space="preserve"> 168174_x000D_
</t>
  </si>
  <si>
    <t>MOD. 9 DE 24</t>
  </si>
  <si>
    <t xml:space="preserve"> 336136_x000D_
</t>
  </si>
  <si>
    <t xml:space="preserve"> 1403240_x000D_
</t>
  </si>
  <si>
    <t xml:space="preserve"> 425058_x000D_
</t>
  </si>
  <si>
    <t xml:space="preserve">MOD. 8 </t>
  </si>
  <si>
    <t xml:space="preserve">MOD. 18 </t>
  </si>
  <si>
    <t xml:space="preserve"> 1203172_x000D_
</t>
  </si>
  <si>
    <t>MOD. 12 DE 36</t>
  </si>
  <si>
    <t xml:space="preserve"> 1174683_x000D_
</t>
  </si>
  <si>
    <t xml:space="preserve"> 1141617_x000D_
</t>
  </si>
  <si>
    <t>ABONO A TITUL</t>
  </si>
  <si>
    <t>MOD. I DE 20 AC DER</t>
  </si>
  <si>
    <t>mod 5 de 16</t>
  </si>
  <si>
    <t xml:space="preserve"> 00140463_x000D_
</t>
  </si>
  <si>
    <t xml:space="preserve"> 00159094_x000D_
</t>
  </si>
  <si>
    <t xml:space="preserve"> 00185621_x000D_
</t>
  </si>
  <si>
    <t xml:space="preserve"> 00190271_x000D_
</t>
  </si>
  <si>
    <t xml:space="preserve">mod. 16 de 20 </t>
  </si>
  <si>
    <t>mod. 5 DE 20</t>
  </si>
  <si>
    <t xml:space="preserve"> 00812662_x000D_
</t>
  </si>
  <si>
    <t xml:space="preserve">mod. 10 de 20 </t>
  </si>
  <si>
    <t xml:space="preserve"> 00842358_x000D_
</t>
  </si>
  <si>
    <t xml:space="preserve"> 01063065_x000D_
</t>
  </si>
  <si>
    <t xml:space="preserve"> 00461477_x000D_
</t>
  </si>
  <si>
    <t xml:space="preserve"> 00615963_x000D_
</t>
  </si>
  <si>
    <t>mod. 13 de 24</t>
  </si>
  <si>
    <t>mod. 3 de 20</t>
  </si>
  <si>
    <t xml:space="preserve"> 00909476_x000D_
</t>
  </si>
  <si>
    <t xml:space="preserve"> 310223_x000D_
</t>
  </si>
  <si>
    <t>DIFERENCIA</t>
  </si>
  <si>
    <t xml:space="preserve"> 1550913_x000D_
</t>
  </si>
  <si>
    <t>MOD. 22 FERNANDA GLENIE Y PARCIAL MARIA CHAIN</t>
  </si>
  <si>
    <t xml:space="preserve"> 1418816_x000D_
</t>
  </si>
  <si>
    <t xml:space="preserve"> 10886
</t>
  </si>
  <si>
    <t xml:space="preserve"> 01838520_x000D_
</t>
  </si>
  <si>
    <t xml:space="preserve">MÓDULO I </t>
  </si>
  <si>
    <t xml:space="preserve">DOCTORADO EN DERECHO </t>
  </si>
  <si>
    <t xml:space="preserve"> 01883847_x000D_
</t>
  </si>
  <si>
    <t xml:space="preserve"> 01766025_x000D_
</t>
  </si>
  <si>
    <t xml:space="preserve"> 01810103_x000D_
</t>
  </si>
  <si>
    <t xml:space="preserve">mod. 17 al 20 </t>
  </si>
  <si>
    <t xml:space="preserve"> 495035_x000D_
</t>
  </si>
  <si>
    <t xml:space="preserve"> 484671_x000D_
</t>
  </si>
  <si>
    <t>mod. 9 de 20</t>
  </si>
  <si>
    <t xml:space="preserve"> 421729_x000D_
</t>
  </si>
  <si>
    <t>saldo mod 2 y abono mod 3</t>
  </si>
  <si>
    <t xml:space="preserve"> 332233_x000D_
</t>
  </si>
  <si>
    <t>mod. 14 DE 16</t>
  </si>
  <si>
    <t xml:space="preserve"> 142039_x000D_
</t>
  </si>
  <si>
    <t>SALDO MOD 13, MOD14 Y ABONO MOD 15</t>
  </si>
  <si>
    <t xml:space="preserve"> 00078402_x000D_
</t>
  </si>
  <si>
    <t xml:space="preserve"> 00487432_x000D_
</t>
  </si>
  <si>
    <t xml:space="preserve"> 194272_x000D_
</t>
  </si>
  <si>
    <t xml:space="preserve">DEPÓSITO bancario_x000D_
</t>
  </si>
  <si>
    <t>MOD 7 DE 16</t>
  </si>
  <si>
    <t>MOD 8 DE 16</t>
  </si>
  <si>
    <t>GRADUACION</t>
  </si>
  <si>
    <t xml:space="preserve"> 125574_x000D_
</t>
  </si>
  <si>
    <t>MOD. 10 DE 24</t>
  </si>
  <si>
    <t xml:space="preserve">92276
</t>
  </si>
  <si>
    <t>9 DE 36</t>
  </si>
  <si>
    <t xml:space="preserve"> 773023_x000D_
</t>
  </si>
  <si>
    <t xml:space="preserve"> 1196941_x000D_
</t>
  </si>
  <si>
    <t xml:space="preserve">MOD.26 Y 27 </t>
  </si>
  <si>
    <t xml:space="preserve"> 565010_x000D_
</t>
  </si>
  <si>
    <t>mod 8 de 8</t>
  </si>
  <si>
    <t>mod.5 de 24</t>
  </si>
  <si>
    <t xml:space="preserve"> 00526241_x000D_
</t>
  </si>
  <si>
    <t xml:space="preserve"> 01073772_x000D_
</t>
  </si>
  <si>
    <t xml:space="preserve"> 01244818_x000D_
</t>
  </si>
  <si>
    <t>mod. 4 de 20</t>
  </si>
  <si>
    <t xml:space="preserve"> 00959749
</t>
  </si>
  <si>
    <t xml:space="preserve"> 433280_x000D_
</t>
  </si>
  <si>
    <t xml:space="preserve"> 560050_x000D_
</t>
  </si>
  <si>
    <t xml:space="preserve"> 02355432_x000D_
</t>
  </si>
  <si>
    <t xml:space="preserve"> 02572839_x000D_
</t>
  </si>
  <si>
    <t>MOD 16, Y 17, ABNO 18 DE 20</t>
  </si>
  <si>
    <t xml:space="preserve"> 51294_x000D_
</t>
  </si>
  <si>
    <t>MOD 21 DE 36</t>
  </si>
  <si>
    <t xml:space="preserve"> 81006_x000D_
</t>
  </si>
  <si>
    <t>PAGO TITULACION</t>
  </si>
  <si>
    <t xml:space="preserve">0036060
</t>
  </si>
  <si>
    <t>DOCTORADI EN DERECHO</t>
  </si>
  <si>
    <t>mod 11 de 16</t>
  </si>
  <si>
    <t xml:space="preserve"> 00316401_x000D_
</t>
  </si>
  <si>
    <t xml:space="preserve"> 00107482_x000D_
</t>
  </si>
  <si>
    <t>MOD 23 DE 36</t>
  </si>
  <si>
    <t xml:space="preserve"> 463522_x000D_
</t>
  </si>
  <si>
    <t xml:space="preserve"> 42596_x000D_
</t>
  </si>
  <si>
    <t>TERCER CUATRIMESTRE</t>
  </si>
  <si>
    <t xml:space="preserve"> 00654348_x000D_
</t>
  </si>
  <si>
    <t xml:space="preserve"> 00660174_x000D_
</t>
  </si>
  <si>
    <t xml:space="preserve"> 00693768_x000D_
</t>
  </si>
  <si>
    <t xml:space="preserve"> 502448_x000D_
</t>
  </si>
  <si>
    <t>10 Y 11 Y REINSCRIPCION</t>
  </si>
  <si>
    <t xml:space="preserve"> 00661187_x000D_
</t>
  </si>
  <si>
    <t>COMPLEMENTO COLEGIATURA</t>
  </si>
  <si>
    <t xml:space="preserve"> 00671770_x000D_
</t>
  </si>
  <si>
    <t>A DOCTORADO</t>
  </si>
  <si>
    <t xml:space="preserve"> 625528_x000D_
</t>
  </si>
  <si>
    <t>MOD.7 DE 8</t>
  </si>
  <si>
    <t xml:space="preserve"> 94839_x000D_
</t>
  </si>
  <si>
    <t xml:space="preserve"> 77874_x000D_
</t>
  </si>
  <si>
    <t>ABONOACEREMONIA</t>
  </si>
  <si>
    <t xml:space="preserve"> 00696280_x000D_
</t>
  </si>
  <si>
    <t>saldo REINSCRIPCIÓN</t>
  </si>
  <si>
    <t xml:space="preserve"> 00723851_x000D_
</t>
  </si>
  <si>
    <t>SALDO. 4 DE 20 Y ABONO 5</t>
  </si>
  <si>
    <t xml:space="preserve"> 903550_x000D_
</t>
  </si>
  <si>
    <t xml:space="preserve"> 559418_x000D_
</t>
  </si>
  <si>
    <t xml:space="preserve"> 399364_x000D_
</t>
  </si>
  <si>
    <t>MOD.23 DE 36</t>
  </si>
  <si>
    <t xml:space="preserve"> 265423_x000D_
</t>
  </si>
  <si>
    <t xml:space="preserve"> 251751_x000D_
</t>
  </si>
  <si>
    <t xml:space="preserve"> 00989133_x000D_
</t>
  </si>
  <si>
    <t>MOD.9 DE 36</t>
  </si>
  <si>
    <t xml:space="preserve"> 00989831_x000D_
</t>
  </si>
  <si>
    <t>MOD. II</t>
  </si>
  <si>
    <t xml:space="preserve"> 01068708_x000D_
</t>
  </si>
  <si>
    <t>MOD. 12 AL 14 DE36</t>
  </si>
  <si>
    <t xml:space="preserve"> 942428_x000D_
</t>
  </si>
  <si>
    <t xml:space="preserve">MOD. 12 DE  20 </t>
  </si>
  <si>
    <t xml:space="preserve"> 255827_x000D_
</t>
  </si>
  <si>
    <t xml:space="preserve">mod. 18 DE 20 </t>
  </si>
  <si>
    <t xml:space="preserve"> 226489_x000D_
</t>
  </si>
  <si>
    <t xml:space="preserve"> 226361_x000D_
</t>
  </si>
  <si>
    <t>abono a mod. 23 Y REINSCRIPCION</t>
  </si>
  <si>
    <t xml:space="preserve"> 348978_x000D_
</t>
  </si>
  <si>
    <t>cremonia</t>
  </si>
  <si>
    <t xml:space="preserve"> 00238833_x000D_
</t>
  </si>
  <si>
    <t>md</t>
  </si>
  <si>
    <t>mod. 14 de 24</t>
  </si>
  <si>
    <t>MOD.6 DE 16</t>
  </si>
  <si>
    <t xml:space="preserve"> 00612187_x000D_
</t>
  </si>
  <si>
    <t xml:space="preserve">MOD. I DE 24 </t>
  </si>
  <si>
    <t xml:space="preserve"> 00628950_x000D_
</t>
  </si>
  <si>
    <t>MOD. 24 DE36</t>
  </si>
  <si>
    <t xml:space="preserve"> 00788256_x000D_
</t>
  </si>
  <si>
    <t>2 PAX Y SALDO A FAVOR</t>
  </si>
  <si>
    <t xml:space="preserve"> 00982283_x000D_
</t>
  </si>
  <si>
    <t>MOD.  12 DE 20</t>
  </si>
  <si>
    <t xml:space="preserve"> 01273896_x000D_
</t>
  </si>
  <si>
    <t>MOD. 11 DE 24</t>
  </si>
  <si>
    <t xml:space="preserve"> 01442290_x000D_
</t>
  </si>
  <si>
    <t xml:space="preserve"> 01593379_x000D_
</t>
  </si>
  <si>
    <t xml:space="preserve"> MOD. 6 DE 20</t>
  </si>
  <si>
    <t xml:space="preserve"> 01638061_x000D_
</t>
  </si>
  <si>
    <t xml:space="preserve"> 02019365_x000D_
</t>
  </si>
  <si>
    <t xml:space="preserve"> 02019366_x000D_
</t>
  </si>
  <si>
    <t>MOD.9 DE KARLA Y ALDANA</t>
  </si>
  <si>
    <t xml:space="preserve"> 02435901_x000D_
</t>
  </si>
  <si>
    <t>DENNIS HERRERA</t>
  </si>
  <si>
    <t xml:space="preserve">MDP A ENERO </t>
  </si>
  <si>
    <t xml:space="preserve"> 00021322_x000D_
</t>
  </si>
  <si>
    <t xml:space="preserve">CENA </t>
  </si>
  <si>
    <t xml:space="preserve"> 00021333_x000D_
</t>
  </si>
  <si>
    <t>MOD.  2 DE 20 AC DER</t>
  </si>
  <si>
    <t>ACTUAL DERECHO</t>
  </si>
  <si>
    <t>MOD. 13 Y REINSCRIPCIÓN</t>
  </si>
  <si>
    <t xml:space="preserve"> 00157762_x000D_
</t>
  </si>
  <si>
    <t xml:space="preserve">MOD. 14 DE 20 </t>
  </si>
  <si>
    <t xml:space="preserve"> 00893148_x000D_
</t>
  </si>
  <si>
    <t xml:space="preserve"> 00900539_x000D_
</t>
  </si>
  <si>
    <t>REINSCRIPCIÓN A 3ER.</t>
  </si>
  <si>
    <t xml:space="preserve"> 00909943_x000D_
</t>
  </si>
  <si>
    <t xml:space="preserve"> 00911878_x000D_
</t>
  </si>
  <si>
    <t>EVALUACIONES</t>
  </si>
  <si>
    <t>PENDIENTES</t>
  </si>
  <si>
    <t xml:space="preserve"> 01002137_x000D_
</t>
  </si>
  <si>
    <t xml:space="preserve"> 01040836_x000D_
</t>
  </si>
  <si>
    <t>SALDO ceremonia</t>
  </si>
  <si>
    <t xml:space="preserve"> 00701999_x000D_
</t>
  </si>
  <si>
    <t xml:space="preserve">saldo mod. 3, mod 4 y abono mod 5 </t>
  </si>
  <si>
    <t xml:space="preserve"> 19458_x000D_
</t>
  </si>
  <si>
    <t>mod 1 saldo</t>
  </si>
  <si>
    <t xml:space="preserve"> 131420_x000D_
</t>
  </si>
  <si>
    <t xml:space="preserve"> 00635436_x000D_
</t>
  </si>
  <si>
    <t xml:space="preserve"> 00637816_x000D_
</t>
  </si>
  <si>
    <t xml:space="preserve">MOD. 14 </t>
  </si>
  <si>
    <t xml:space="preserve"> 00804128_x000D_
</t>
  </si>
  <si>
    <t xml:space="preserve"> 00674139_x000D_
</t>
  </si>
  <si>
    <t>promoción</t>
  </si>
  <si>
    <t>mod. 17 de 20</t>
  </si>
  <si>
    <t xml:space="preserve"> 225485_x000D_
</t>
  </si>
  <si>
    <t xml:space="preserve">MOD. 15 DE 16 </t>
  </si>
  <si>
    <t xml:space="preserve"> 102962_x000D_
</t>
  </si>
  <si>
    <t xml:space="preserve">MOD. 8 D E 8 </t>
  </si>
  <si>
    <t xml:space="preserve"> 225328_x000D_
</t>
  </si>
  <si>
    <t xml:space="preserve"> 00373270_x000D_
</t>
  </si>
  <si>
    <t xml:space="preserve"> 00377037_x000D_
</t>
  </si>
  <si>
    <t xml:space="preserve"> 00380020_x000D_
</t>
  </si>
  <si>
    <t xml:space="preserve"> 00562886_x000D_
</t>
  </si>
  <si>
    <t>MOD. 12 DE 16</t>
  </si>
  <si>
    <t xml:space="preserve"> 00101586_x000D_
</t>
  </si>
  <si>
    <t>MOD. 10 DE 36 y REINSCR</t>
  </si>
  <si>
    <t xml:space="preserve"> 01551566_x000D_
</t>
  </si>
  <si>
    <t>MOD. 17 DE 24</t>
  </si>
  <si>
    <t xml:space="preserve"> 01588069_x000D_
</t>
  </si>
  <si>
    <t>MOD. 10 KARLA G/FELIPE A</t>
  </si>
  <si>
    <t>MOD.  12</t>
  </si>
  <si>
    <t xml:space="preserve"> 377707_x000D_
</t>
  </si>
  <si>
    <t>Pago graduación</t>
  </si>
  <si>
    <t xml:space="preserve">1002
</t>
  </si>
  <si>
    <t xml:space="preserve"> 376009_x000D_
</t>
  </si>
  <si>
    <t xml:space="preserve">Depósito en efectivo _x000D_
</t>
  </si>
  <si>
    <t>VERA  ACOSTA ALEJANDRA</t>
  </si>
  <si>
    <t xml:space="preserve"> 00774199_x000D_
</t>
  </si>
  <si>
    <t xml:space="preserve"> 772117_x000D_
</t>
  </si>
  <si>
    <t>PEREZ  HERNANDEZ GUILLERMO</t>
  </si>
  <si>
    <t xml:space="preserve"> 163365_x000D_
</t>
  </si>
  <si>
    <t xml:space="preserve"> 843793_x000D_
</t>
  </si>
  <si>
    <t xml:space="preserve">INSCRIPCION </t>
  </si>
  <si>
    <t xml:space="preserve"> 728611_x000D_
</t>
  </si>
  <si>
    <t xml:space="preserve"> 667195_x000D_
</t>
  </si>
  <si>
    <t>MOD. 24 DE 36</t>
  </si>
  <si>
    <t xml:space="preserve"> 430136_x000D_
</t>
  </si>
  <si>
    <t xml:space="preserve"> 69300_x000D_
</t>
  </si>
  <si>
    <t>MOD.  1 DE 24</t>
  </si>
  <si>
    <t xml:space="preserve"> 874076_x000D_
</t>
  </si>
  <si>
    <t xml:space="preserve"> 872015_x000D_
</t>
  </si>
  <si>
    <t>MOD. III</t>
  </si>
  <si>
    <t xml:space="preserve"> 801922_x000D_
</t>
  </si>
  <si>
    <t>FOTOS</t>
  </si>
  <si>
    <t xml:space="preserve"> 707775_x000D_
</t>
  </si>
  <si>
    <t xml:space="preserve"> 651866_x000D_
</t>
  </si>
  <si>
    <t xml:space="preserve"> 588331_x000D_
</t>
  </si>
  <si>
    <t xml:space="preserve"> 430532_x000D_
</t>
  </si>
  <si>
    <t xml:space="preserve"> 00539795_x000D_
</t>
  </si>
  <si>
    <t xml:space="preserve"> 00640548_x000D_
</t>
  </si>
  <si>
    <t>fotos</t>
  </si>
  <si>
    <t xml:space="preserve"> 00650586_x000D_
</t>
  </si>
  <si>
    <t xml:space="preserve"> 00890368_x000D_
</t>
  </si>
  <si>
    <t xml:space="preserve"> 00962508_x000D_
</t>
  </si>
  <si>
    <t xml:space="preserve"> 01014873_x000D_
</t>
  </si>
  <si>
    <t xml:space="preserve"> 01100729_x000D_
</t>
  </si>
  <si>
    <t xml:space="preserve"> 01424533_x000D_
</t>
  </si>
  <si>
    <t xml:space="preserve"> 705613_x000D_
</t>
  </si>
  <si>
    <t xml:space="preserve"> 513494_x000D_
</t>
  </si>
  <si>
    <t xml:space="preserve">Depósito en Efectivo _x000D_
</t>
  </si>
  <si>
    <t>MOD. I DE 16</t>
  </si>
  <si>
    <t>mod. 15 de 24</t>
  </si>
  <si>
    <t xml:space="preserve"> 800510_x000D_
</t>
  </si>
  <si>
    <t>mod. 6</t>
  </si>
  <si>
    <t xml:space="preserve"> 00922179_x000D_
</t>
  </si>
  <si>
    <t>mod. 15</t>
  </si>
  <si>
    <t xml:space="preserve"> 01068582_x000D_
</t>
  </si>
  <si>
    <t xml:space="preserve"> 1885796_x000D_
</t>
  </si>
  <si>
    <t xml:space="preserve"> 1871194_x000D_
</t>
  </si>
  <si>
    <t xml:space="preserve"> 1855132_x000D_
</t>
  </si>
  <si>
    <t>MOD.7 DE 16</t>
  </si>
  <si>
    <t xml:space="preserve"> 1850459_x000D_
</t>
  </si>
  <si>
    <t xml:space="preserve"> 1761837_x000D_
</t>
  </si>
  <si>
    <t xml:space="preserve"> 1764217_x000D_
</t>
  </si>
  <si>
    <t>MOD.25 DE36</t>
  </si>
  <si>
    <t xml:space="preserve"> 785956_x000D_
</t>
  </si>
  <si>
    <t>MOD.29 DE 36</t>
  </si>
  <si>
    <t xml:space="preserve"> 572129_x000D_
</t>
  </si>
  <si>
    <t>MODULO 9 DE 16</t>
  </si>
  <si>
    <t xml:space="preserve">SALDO MOD 18, 2A REINS, MOD 19 </t>
  </si>
  <si>
    <t xml:space="preserve"> 115184_x000D_
</t>
  </si>
  <si>
    <t>MOD. 3 DE 20  AC DER</t>
  </si>
  <si>
    <t>SALDO. 5  DE 20 Y ABONO 6</t>
  </si>
  <si>
    <t xml:space="preserve"> 102488_x000D_
</t>
  </si>
  <si>
    <t xml:space="preserve"> 115591_x000D_
</t>
  </si>
  <si>
    <t xml:space="preserve">Depósito eN TARJETA_x000D_
</t>
  </si>
  <si>
    <t xml:space="preserve"> 00383240_x000D_
</t>
  </si>
  <si>
    <t>MOD.4 DE 16</t>
  </si>
  <si>
    <t xml:space="preserve"> 00966700_x000D_
</t>
  </si>
  <si>
    <t xml:space="preserve"> 01146407_x000D_
</t>
  </si>
  <si>
    <t>SALDO MOD 15 Y ABONO MOD 16</t>
  </si>
  <si>
    <t xml:space="preserve"> 165558_x000D_
</t>
  </si>
  <si>
    <t xml:space="preserve">SALDO </t>
  </si>
  <si>
    <t xml:space="preserve"> 151118_x000D_
</t>
  </si>
  <si>
    <t>mod.  10 de 20</t>
  </si>
  <si>
    <t xml:space="preserve"> 02158723_x000D_
</t>
  </si>
  <si>
    <t xml:space="preserve">60049
</t>
  </si>
  <si>
    <t>MOD.  9 AL 11 de 16</t>
  </si>
  <si>
    <t xml:space="preserve">MOD. 11, 12 Y TIT, </t>
  </si>
  <si>
    <t xml:space="preserve">5751725
</t>
  </si>
  <si>
    <t xml:space="preserve"> 590838_x000D_
</t>
  </si>
  <si>
    <t>MOD. 18 Y DIFERENCIAS</t>
  </si>
  <si>
    <t xml:space="preserve"> 590008_x000D_
</t>
  </si>
  <si>
    <t xml:space="preserve"> 333686_x000D_
</t>
  </si>
  <si>
    <t>jornada</t>
  </si>
  <si>
    <t>MOD I DE 36</t>
  </si>
  <si>
    <t>mod. 15 de20</t>
  </si>
  <si>
    <t xml:space="preserve"> 01062915_x000D_
</t>
  </si>
  <si>
    <t xml:space="preserve">Abono por cobranza_x000D_
</t>
  </si>
  <si>
    <t>CAN REJON/ CAN CRUZ</t>
  </si>
  <si>
    <t xml:space="preserve"> 651257_x000D_
</t>
  </si>
  <si>
    <t>liquidacion</t>
  </si>
  <si>
    <t xml:space="preserve">EFECTIVO  IUAF
</t>
  </si>
  <si>
    <t>MOD. I DE 12</t>
  </si>
  <si>
    <t>O1</t>
  </si>
  <si>
    <t>mod. 9 Felipe mod. 8 Karla</t>
  </si>
  <si>
    <t xml:space="preserve"> 02356139_x000D_
</t>
  </si>
  <si>
    <t xml:space="preserve">saldo 23 CHAIN MOD.24/24 González </t>
  </si>
  <si>
    <t xml:space="preserve"> 01938960
</t>
  </si>
  <si>
    <t>ÚNICA</t>
  </si>
  <si>
    <t xml:space="preserve"> 00049189_x000D_
</t>
  </si>
  <si>
    <t>2 de 24</t>
  </si>
  <si>
    <t xml:space="preserve"> 00041837_x000D_
</t>
  </si>
  <si>
    <t xml:space="preserve"> 00352626_x000D_
</t>
  </si>
  <si>
    <t>saldo mod 5 y abono mod 6</t>
  </si>
  <si>
    <t xml:space="preserve"> 281531_x000D_
</t>
  </si>
  <si>
    <t>SALDO 6, MOD 7 Y ABONO 8</t>
  </si>
  <si>
    <t xml:space="preserve"> 238883_x000D_
</t>
  </si>
  <si>
    <t>INSCRIPCIÓN DD</t>
  </si>
  <si>
    <t xml:space="preserve"> 677372_x000D_
</t>
  </si>
  <si>
    <t>mod 2 DE 24</t>
  </si>
  <si>
    <t>MOD 11 DE 36</t>
  </si>
  <si>
    <t xml:space="preserve"> 00010296_x000D_
</t>
  </si>
  <si>
    <t xml:space="preserve"> 222725_x000D_
</t>
  </si>
  <si>
    <t>MOD. 21,22,23 Y 24</t>
  </si>
  <si>
    <t xml:space="preserve"> 01975150_x000D_
</t>
  </si>
  <si>
    <t xml:space="preserve">Depósito en Efectivo 
</t>
  </si>
  <si>
    <t>MOD. 23 y ABONO MOD.24 / ESPECIE</t>
  </si>
  <si>
    <t xml:space="preserve">01
</t>
  </si>
  <si>
    <t>Incr/mod. I</t>
  </si>
  <si>
    <t xml:space="preserve">MOD 10 </t>
  </si>
  <si>
    <t xml:space="preserve"> 00379687_x000D_
</t>
  </si>
  <si>
    <t xml:space="preserve"> 00522028_x000D_
</t>
  </si>
  <si>
    <t>otros</t>
  </si>
  <si>
    <t>GESTION</t>
  </si>
  <si>
    <t xml:space="preserve"> 01238648_x000D_
</t>
  </si>
  <si>
    <t>MOD 3 de 24</t>
  </si>
  <si>
    <t xml:space="preserve"> 901045_x000D_
</t>
  </si>
  <si>
    <t xml:space="preserve"> 764876_x000D_
</t>
  </si>
  <si>
    <t>MOD. 14 de 20</t>
  </si>
  <si>
    <t xml:space="preserve"> 286505_x000D_
</t>
  </si>
  <si>
    <t>MOD 2 DE 20</t>
  </si>
  <si>
    <t xml:space="preserve"> 53942_x000D_
</t>
  </si>
  <si>
    <t xml:space="preserve"> 2378789_x000D_
</t>
  </si>
  <si>
    <t xml:space="preserve"> 2280904_x000D_
</t>
  </si>
  <si>
    <t xml:space="preserve"> 2140725_x000D_
</t>
  </si>
  <si>
    <t>MOD. 16 DE20</t>
  </si>
  <si>
    <t xml:space="preserve"> 2131896_x000D_
</t>
  </si>
  <si>
    <t xml:space="preserve"> 2064472_x000D_
</t>
  </si>
  <si>
    <t xml:space="preserve"> 2031981_x000D_
</t>
  </si>
  <si>
    <t xml:space="preserve"> 382672_x000D_
</t>
  </si>
  <si>
    <t xml:space="preserve">REINSCRIPCION </t>
  </si>
  <si>
    <t xml:space="preserve"> 315308_x000D_
</t>
  </si>
  <si>
    <t>MOD 26 DE 36</t>
  </si>
  <si>
    <t xml:space="preserve"> 276283_x000D_
</t>
  </si>
  <si>
    <t>MOD 16 DE 24</t>
  </si>
  <si>
    <t xml:space="preserve"> 226478_x000D_
</t>
  </si>
  <si>
    <t>ACADEMIA GUATEMALTECA DE DERECHO AC</t>
  </si>
  <si>
    <t>COLEGIATURAS Y HOMOLOGACIONES</t>
  </si>
  <si>
    <t>MOD 12 DE 20</t>
  </si>
  <si>
    <t xml:space="preserve"> 577682_x000D_
</t>
  </si>
  <si>
    <t>mod 11 de 20</t>
  </si>
  <si>
    <t xml:space="preserve"> 463608_x000D_
</t>
  </si>
  <si>
    <t>MOD 4 de 20 AC DER</t>
  </si>
  <si>
    <t>mod 16</t>
  </si>
  <si>
    <t xml:space="preserve"> 853298_x000D_
</t>
  </si>
  <si>
    <t>mod 15</t>
  </si>
  <si>
    <t xml:space="preserve"> 736013_x000D_
</t>
  </si>
  <si>
    <t>MOD 13 de 16</t>
  </si>
  <si>
    <t xml:space="preserve"> 533912_x000D_
</t>
  </si>
  <si>
    <t>MOD 18 DE 20</t>
  </si>
  <si>
    <t>SALDO MOD 24</t>
  </si>
  <si>
    <t xml:space="preserve"> 00589495_x000D_
</t>
  </si>
  <si>
    <t xml:space="preserve"> 00700070_x000D_
</t>
  </si>
  <si>
    <t>INSCRIPCIÓN ÚNICA</t>
  </si>
  <si>
    <t xml:space="preserve"> 650516_x000D_
</t>
  </si>
  <si>
    <t xml:space="preserve"> 2471790_x000D_
</t>
  </si>
  <si>
    <t>MOD 25 DE 36</t>
  </si>
  <si>
    <t xml:space="preserve"> 2409904_x000D_
</t>
  </si>
  <si>
    <t>MOD 15,  16 y 17  DE 24</t>
  </si>
  <si>
    <t>MOD 3 de 20</t>
  </si>
  <si>
    <t xml:space="preserve"> 02432299_x000D_
</t>
  </si>
  <si>
    <t xml:space="preserve"> 00645681_x000D_
</t>
  </si>
  <si>
    <t>COLEGIATURA Y ABONO A TITULACIÓN</t>
  </si>
  <si>
    <t xml:space="preserve"> 608795_x000D_
</t>
  </si>
  <si>
    <t>EK BASTO WILBERTH GILBERTO</t>
  </si>
  <si>
    <t xml:space="preserve">MOD 1 DE 16 </t>
  </si>
  <si>
    <t xml:space="preserve">1
</t>
  </si>
  <si>
    <t xml:space="preserve"> 875563_x000D_
</t>
  </si>
  <si>
    <t xml:space="preserve"> 782087_x000D_
</t>
  </si>
  <si>
    <t>EXAMENES EXTRAORDINARIOS</t>
  </si>
  <si>
    <t xml:space="preserve"> 395536_x000D_
</t>
  </si>
  <si>
    <t xml:space="preserve"> 355870_x000D_
</t>
  </si>
  <si>
    <t xml:space="preserve"> 350484_x000D_
</t>
  </si>
  <si>
    <t>INSCRIPCIÓN / ABONO MOD 1</t>
  </si>
  <si>
    <t xml:space="preserve"> 912677_x000D_
</t>
  </si>
  <si>
    <t xml:space="preserve"> 908453_x000D_
</t>
  </si>
  <si>
    <t xml:space="preserve">ABONO por cobranza  </t>
  </si>
  <si>
    <t>MOD 16 DE 20</t>
  </si>
  <si>
    <t>MOD 11 KARLA G/FELIPE ALDANA</t>
  </si>
  <si>
    <t xml:space="preserve"> 655003_x000D_
</t>
  </si>
  <si>
    <t>mod 15 de 20</t>
  </si>
  <si>
    <t xml:space="preserve"> 619330_x000D_
</t>
  </si>
  <si>
    <t>MOD 8 de 16</t>
  </si>
  <si>
    <t xml:space="preserve"> 534562_x000D_
</t>
  </si>
  <si>
    <t xml:space="preserve">MOD 2 DE 16 </t>
  </si>
  <si>
    <t>EXAMENES EXTRAUDINARIOS</t>
  </si>
  <si>
    <t xml:space="preserve"> 01284312_x000D_
</t>
  </si>
  <si>
    <t xml:space="preserve"> 1434094_x000D_
</t>
  </si>
  <si>
    <t>MOD 2 de 16</t>
  </si>
  <si>
    <t xml:space="preserve"> 1392231_x000D_
</t>
  </si>
  <si>
    <t>MOD 1 Y 2 DE 20</t>
  </si>
  <si>
    <t xml:space="preserve"> 126498_x000D_
</t>
  </si>
  <si>
    <t xml:space="preserve"> 573976_x000D_
</t>
  </si>
  <si>
    <t>ABONO MOD 16</t>
  </si>
  <si>
    <t xml:space="preserve"> 1703250_x000D_
</t>
  </si>
  <si>
    <t xml:space="preserve"> 104297_x000D_
</t>
  </si>
  <si>
    <t xml:space="preserve"> 1945059_x000D_
</t>
  </si>
  <si>
    <t xml:space="preserve"> 2170843_x000D_
</t>
  </si>
  <si>
    <t>MOD 1 AL 5</t>
  </si>
  <si>
    <t>MOD 19 DE 20</t>
  </si>
  <si>
    <t xml:space="preserve"> 496948_x000D_
</t>
  </si>
  <si>
    <t xml:space="preserve"> 504052_x000D_
</t>
  </si>
  <si>
    <t xml:space="preserve"> 00493351_x000D_
</t>
  </si>
  <si>
    <t xml:space="preserve"> 37002_x000D_
</t>
  </si>
  <si>
    <t xml:space="preserve"> 513891_x000D_
</t>
  </si>
  <si>
    <t xml:space="preserve"> 142517_x000D_
</t>
  </si>
  <si>
    <t>MOD 11 DE 20</t>
  </si>
  <si>
    <t xml:space="preserve"> 00875257_x000D_
</t>
  </si>
  <si>
    <t xml:space="preserve"> 00659067_x000D_
</t>
  </si>
  <si>
    <t xml:space="preserve"> 00874397_x000D_
</t>
  </si>
  <si>
    <t>MOD 2 DE 4</t>
  </si>
  <si>
    <t>MOD.5 DE 16</t>
  </si>
  <si>
    <t xml:space="preserve"> 923351_x000D_
</t>
  </si>
  <si>
    <t>MOD 3 DE 24</t>
  </si>
  <si>
    <t xml:space="preserve"> 824527_x000D_
</t>
  </si>
  <si>
    <t>MOD.3 de 20 Y REINSCRIPCION</t>
  </si>
  <si>
    <t>MOD 2 DE 12</t>
  </si>
  <si>
    <t xml:space="preserve">MOD 13,14,15 Y 16 DE 36 </t>
  </si>
  <si>
    <t xml:space="preserve"> 87535_x000D_
</t>
  </si>
  <si>
    <t xml:space="preserve"> 01173502_x000D_
</t>
  </si>
  <si>
    <t xml:space="preserve"> 509746_x000D_
</t>
  </si>
  <si>
    <t xml:space="preserve"> 747129_x000D_
</t>
  </si>
  <si>
    <t xml:space="preserve">Depósito de efectivo_x000D_
</t>
  </si>
  <si>
    <t>MOD 10 Y 11 DE 16</t>
  </si>
  <si>
    <t>MOD 2 ABONO DE 36</t>
  </si>
  <si>
    <t>MOD 2 SALDO DE 36</t>
  </si>
  <si>
    <t>MOD 1 SALDO de 20</t>
  </si>
  <si>
    <t xml:space="preserve"> 00983076_x000D_
</t>
  </si>
  <si>
    <t>MOD 12 DE 36</t>
  </si>
  <si>
    <t xml:space="preserve"> 01128544_x000D_
</t>
  </si>
  <si>
    <t>3 de 24</t>
  </si>
  <si>
    <t>mod 12, 13, abono 14</t>
  </si>
  <si>
    <t xml:space="preserve"> 936922_x000D_
</t>
  </si>
  <si>
    <t>saldo mod 14,15, 16 y 2000 DE reinscripción</t>
  </si>
  <si>
    <t xml:space="preserve"> 00909232_x000D_
</t>
  </si>
  <si>
    <t>mod 13 de 20</t>
  </si>
  <si>
    <t xml:space="preserve">11022
</t>
  </si>
  <si>
    <t>mod 14 de 20</t>
  </si>
  <si>
    <t xml:space="preserve">120422
</t>
  </si>
  <si>
    <t xml:space="preserve"> 2890533_x000D_
</t>
  </si>
  <si>
    <t>mod. 12 DE 36</t>
  </si>
  <si>
    <t xml:space="preserve"> 22349_x000D_
</t>
  </si>
  <si>
    <t>REINS ÚNICA</t>
  </si>
  <si>
    <t xml:space="preserve"> 03531657_x000D_
</t>
  </si>
  <si>
    <t xml:space="preserve"> 00056734_x000D_
</t>
  </si>
  <si>
    <t>REIS ÚNICA</t>
  </si>
  <si>
    <t xml:space="preserve"> 00056740_x000D_
</t>
  </si>
  <si>
    <t xml:space="preserve"> 00285038_x000D_
</t>
  </si>
  <si>
    <t xml:space="preserve">mod. 26 DE 36 </t>
  </si>
  <si>
    <t xml:space="preserve"> 00449933_x000D_
</t>
  </si>
  <si>
    <t xml:space="preserve"> 00473019_x000D_
</t>
  </si>
  <si>
    <t xml:space="preserve">mod. 17 de 20 </t>
  </si>
  <si>
    <t xml:space="preserve"> 00489495_x000D_
</t>
  </si>
  <si>
    <t xml:space="preserve"> 00498212_x000D_
</t>
  </si>
  <si>
    <t xml:space="preserve"> 00608768_x000D_
</t>
  </si>
  <si>
    <t>A LICENCIATURA</t>
  </si>
  <si>
    <t xml:space="preserve"> 00675938_x000D_
</t>
  </si>
  <si>
    <t>MOD. 14 DE 16</t>
  </si>
  <si>
    <t xml:space="preserve"> 00703605_x000D_
</t>
  </si>
  <si>
    <t xml:space="preserve"> 00704901_x000D_
</t>
  </si>
  <si>
    <t xml:space="preserve"> 03528957_x000D_
</t>
  </si>
  <si>
    <t xml:space="preserve"> 2030775_x000D_
</t>
  </si>
  <si>
    <t>mod. 15 de 20</t>
  </si>
  <si>
    <t xml:space="preserve"> 1953787_x000D_
</t>
  </si>
  <si>
    <t>MOD. 17 DE 36 ACT</t>
  </si>
  <si>
    <t>ACT. DERECHO</t>
  </si>
  <si>
    <t xml:space="preserve"> 2989768_x000D_
</t>
  </si>
  <si>
    <t>mod. 4 de 24</t>
  </si>
  <si>
    <t xml:space="preserve"> 2851351_x000D_
</t>
  </si>
  <si>
    <t>MOD 27 DE 36</t>
  </si>
  <si>
    <t xml:space="preserve"> 2736912_x000D_
</t>
  </si>
  <si>
    <t>SALDO 8 DE 20 Y ABONO 9</t>
  </si>
  <si>
    <t xml:space="preserve"> 162277_x000D_
</t>
  </si>
  <si>
    <t xml:space="preserve"> 1644600_x000D_
</t>
  </si>
  <si>
    <t xml:space="preserve">MOD. 5 DE 20 </t>
  </si>
  <si>
    <t xml:space="preserve"> 2523343_x000D_
</t>
  </si>
  <si>
    <t>MOD 14 DE24</t>
  </si>
  <si>
    <t xml:space="preserve"> 179088_x000D_
</t>
  </si>
  <si>
    <t>MAYO 2023</t>
  </si>
  <si>
    <t xml:space="preserve"> 00580456_x000D_
</t>
  </si>
  <si>
    <t xml:space="preserve">mod. 2 de 20 </t>
  </si>
  <si>
    <t xml:space="preserve"> 00756465_x000D_
</t>
  </si>
  <si>
    <t xml:space="preserve"> 01200016_x000D_
</t>
  </si>
  <si>
    <t xml:space="preserve">MOD. 1 DE 20 </t>
  </si>
  <si>
    <t xml:space="preserve"> 00554481_x000D_
</t>
  </si>
  <si>
    <t xml:space="preserve">mod. 4 de 20 </t>
  </si>
  <si>
    <t xml:space="preserve"> 00494939_x000D_
</t>
  </si>
  <si>
    <t>MODULO 10 DE 16</t>
  </si>
  <si>
    <t>mod. 5 de 20 ac der</t>
  </si>
  <si>
    <t>MOD. 9 Y REINSC</t>
  </si>
  <si>
    <t>MOD. 19 Y REINSCRIPCIÓN</t>
  </si>
  <si>
    <t xml:space="preserve"> 00620851_x000D_
</t>
  </si>
  <si>
    <t xml:space="preserve"> 00845248_x000D_
</t>
  </si>
  <si>
    <t xml:space="preserve"> 5879|15   </t>
  </si>
  <si>
    <t xml:space="preserve"> 00685627_x000D_
</t>
  </si>
  <si>
    <t xml:space="preserve"> 02142808_x000D_
</t>
  </si>
  <si>
    <t>MOD.4 DE 20</t>
  </si>
  <si>
    <t>MOD. 12 KARLAY FELIPE</t>
  </si>
  <si>
    <t xml:space="preserve"> 1104716_x000D_
</t>
  </si>
  <si>
    <t xml:space="preserve"> 1017367_x000D_
</t>
  </si>
  <si>
    <t xml:space="preserve"> 344476_x000D_
</t>
  </si>
  <si>
    <t xml:space="preserve"> 153757_x000D_
</t>
  </si>
  <si>
    <t>mod. 18 y 19 de24</t>
  </si>
  <si>
    <t xml:space="preserve"> 942038_x000D_
</t>
  </si>
  <si>
    <t>mod.3 de 12</t>
  </si>
  <si>
    <t xml:space="preserve"> 95201_x000D_
</t>
  </si>
  <si>
    <t xml:space="preserve"> 1942373_x000D_
</t>
  </si>
  <si>
    <t xml:space="preserve">LIQUIDACION  TITULACION </t>
  </si>
  <si>
    <t xml:space="preserve"> 200277_x000D_
</t>
  </si>
  <si>
    <t>mod8 de 16</t>
  </si>
  <si>
    <t xml:space="preserve"> 01097806_x000D_
</t>
  </si>
  <si>
    <t xml:space="preserve"> 01002788_x000D_
</t>
  </si>
  <si>
    <t>GRUPO 1 GUATEMAA</t>
  </si>
  <si>
    <t>MAESTRÍA EN DERECHO</t>
  </si>
  <si>
    <t xml:space="preserve"> 22189_x000D_
</t>
  </si>
  <si>
    <t>MOD. 15, 16 Y ABONO 17</t>
  </si>
  <si>
    <t xml:space="preserve"> 41553_x000D_
</t>
  </si>
  <si>
    <t>MOD. 26 DE 36</t>
  </si>
  <si>
    <t xml:space="preserve"> 00700509_x000D_
</t>
  </si>
  <si>
    <t xml:space="preserve"> 00724182_x000D_
</t>
  </si>
  <si>
    <t>abono 17 REINSCRIPCION</t>
  </si>
  <si>
    <t xml:space="preserve"> 00944788_x000D_
</t>
  </si>
  <si>
    <t>mod. 26 de 36</t>
  </si>
  <si>
    <t xml:space="preserve"> 00697051_x000D_
</t>
  </si>
  <si>
    <t>MOD . 16 DE 20</t>
  </si>
  <si>
    <t xml:space="preserve">mod.1Y 2 </t>
  </si>
  <si>
    <t xml:space="preserve"> 00572250_x000D_
</t>
  </si>
  <si>
    <t>CONSULTORIA</t>
  </si>
  <si>
    <t>MODULO 3 DE 20</t>
  </si>
  <si>
    <t xml:space="preserve">MODULO 3 DE 16 </t>
  </si>
  <si>
    <t>UNICA</t>
  </si>
  <si>
    <t xml:space="preserve"> 304005_x000D_
</t>
  </si>
  <si>
    <t xml:space="preserve"> 1596737_x000D_
</t>
  </si>
  <si>
    <t>mod 3 de 12</t>
  </si>
  <si>
    <t>SALDO 9 de 20 Y ABONO 10</t>
  </si>
  <si>
    <t xml:space="preserve"> 121960_x000D_
</t>
  </si>
  <si>
    <t>examen</t>
  </si>
  <si>
    <t xml:space="preserve"> 01204148_x000D_
</t>
  </si>
  <si>
    <t xml:space="preserve">MOD. 4 DE 24 </t>
  </si>
  <si>
    <t>MOD. 4 DE 24 )dividió pago)</t>
  </si>
  <si>
    <t>se sumó al anterior</t>
  </si>
  <si>
    <t>MOD.4 DE 24</t>
  </si>
  <si>
    <t xml:space="preserve"> 00353679_x000D_
</t>
  </si>
  <si>
    <t xml:space="preserve"> 186259_x000D_
</t>
  </si>
  <si>
    <t xml:space="preserve">ÚNICO </t>
  </si>
  <si>
    <t xml:space="preserve"> 189688_x000D_
</t>
  </si>
  <si>
    <t>MOD 4 DE 24</t>
  </si>
  <si>
    <t xml:space="preserve"> 367344_x000D_
</t>
  </si>
  <si>
    <t>MOD. 16 de 20</t>
  </si>
  <si>
    <t xml:space="preserve"> 361610_x000D_
</t>
  </si>
  <si>
    <t>ABONO A TITULACION 2</t>
  </si>
  <si>
    <t xml:space="preserve"> 489985_x000D_
</t>
  </si>
  <si>
    <t>MOD 3 DE 4</t>
  </si>
  <si>
    <t xml:space="preserve"> 00035700_x000D_
</t>
  </si>
  <si>
    <t xml:space="preserve"> 00348972_x000D_
</t>
  </si>
  <si>
    <t xml:space="preserve"> 00443362_x000D_
</t>
  </si>
  <si>
    <t>MOD 28 DE 36</t>
  </si>
  <si>
    <t xml:space="preserve"> 00524080_x000D_
</t>
  </si>
  <si>
    <t xml:space="preserve"> 00656017_x000D_
</t>
  </si>
  <si>
    <t>MOD. 14 P1</t>
  </si>
  <si>
    <t>MOD. 14 P2</t>
  </si>
  <si>
    <t xml:space="preserve"> 01052030_x000D_
</t>
  </si>
  <si>
    <t xml:space="preserve"> 01308303_x000D_
</t>
  </si>
  <si>
    <t>MOD 10 DE 16</t>
  </si>
  <si>
    <t xml:space="preserve"> 1897420_x000D_
</t>
  </si>
  <si>
    <t>JUNIO</t>
  </si>
  <si>
    <t xml:space="preserve"> 1788369_x000D_
</t>
  </si>
  <si>
    <t>MOD. 18 DE 36 P2</t>
  </si>
  <si>
    <t xml:space="preserve"> 1753075_x000D_
</t>
  </si>
  <si>
    <t>MOD. 18 DE 36 P1</t>
  </si>
  <si>
    <t xml:space="preserve"> 1731019_x000D_
</t>
  </si>
  <si>
    <t>mod. 13 DE 36</t>
  </si>
  <si>
    <t xml:space="preserve"> 1598449_x000D_
</t>
  </si>
  <si>
    <t xml:space="preserve"> 1557396
</t>
  </si>
  <si>
    <t xml:space="preserve"> 1419159_x000D_
</t>
  </si>
  <si>
    <t>mod. 5 de 24</t>
  </si>
  <si>
    <t xml:space="preserve"> 624747_x000D_
</t>
  </si>
  <si>
    <t>MOD. I</t>
  </si>
  <si>
    <t xml:space="preserve"> 00023288_x000D_
</t>
  </si>
  <si>
    <t xml:space="preserve">TRANSFERENCIA INTERBANCARIA_x000D_
</t>
  </si>
  <si>
    <t>MOD.13 DE 20</t>
  </si>
  <si>
    <t xml:space="preserve"> 11564_x000D_
</t>
  </si>
  <si>
    <t>MOD.13 DE 16</t>
  </si>
  <si>
    <t>MOD.3 DE 20</t>
  </si>
  <si>
    <t xml:space="preserve"> 00117156_x000D_
</t>
  </si>
  <si>
    <t xml:space="preserve"> 322005_x000D_
</t>
  </si>
  <si>
    <t>mod.2 DE 20</t>
  </si>
  <si>
    <t xml:space="preserve"> 233709_x000D_
</t>
  </si>
  <si>
    <t xml:space="preserve"> 599628_x000D_
</t>
  </si>
  <si>
    <t xml:space="preserve"> 334287_x000D_
</t>
  </si>
  <si>
    <t xml:space="preserve"> 02268777_x000D_
</t>
  </si>
  <si>
    <t xml:space="preserve">MOD. 3 DE 20  </t>
  </si>
  <si>
    <t xml:space="preserve">ABONO 1 DE 2 </t>
  </si>
  <si>
    <t xml:space="preserve"> 00834503_x000D_
</t>
  </si>
  <si>
    <t xml:space="preserve">mod.4 de 16 </t>
  </si>
  <si>
    <t xml:space="preserve"> 00052671_x000D_
</t>
  </si>
  <si>
    <t xml:space="preserve"> 134274_x000D_
</t>
  </si>
  <si>
    <t xml:space="preserve"> 924375_x000D_
</t>
  </si>
  <si>
    <t xml:space="preserve">MOD. 16 DE 16 </t>
  </si>
  <si>
    <t xml:space="preserve"> 920317_x000D_
</t>
  </si>
  <si>
    <t xml:space="preserve"> 922602_x000D_
</t>
  </si>
  <si>
    <t xml:space="preserve"> 444237_x000D_
</t>
  </si>
  <si>
    <t xml:space="preserve"> 367384_x000D_
</t>
  </si>
  <si>
    <t xml:space="preserve"> 337333_x000D_
</t>
  </si>
  <si>
    <t>MODULO 4 DE 20</t>
  </si>
  <si>
    <t xml:space="preserve"> 294369_x000D_
</t>
  </si>
  <si>
    <t>MOD 4 DE 20</t>
  </si>
  <si>
    <t xml:space="preserve"> 200369_x000D_
</t>
  </si>
  <si>
    <t xml:space="preserve"> 141164_x000D_
</t>
  </si>
  <si>
    <t>saldo mod 6, mod 7 y abono mod 8</t>
  </si>
  <si>
    <t xml:space="preserve"> 133903_x000D_
</t>
  </si>
  <si>
    <t xml:space="preserve"> 1342359_x000D_
</t>
  </si>
  <si>
    <t xml:space="preserve"> 534312_x000D_
</t>
  </si>
  <si>
    <t>REINSCRIPCION Y MOD. 18 DE 20</t>
  </si>
  <si>
    <t xml:space="preserve"> 115833_x000D_
</t>
  </si>
  <si>
    <t>MOD. 31,32,33,34 DE 36 y 4 REINSCRIPCION</t>
  </si>
  <si>
    <t xml:space="preserve"> 823903_x000D_
</t>
  </si>
  <si>
    <t>4 INSCRIPCIONES</t>
  </si>
  <si>
    <t xml:space="preserve"> 23090 _x000D_
</t>
  </si>
  <si>
    <t xml:space="preserve"> 807187 _x000D_
</t>
  </si>
  <si>
    <t xml:space="preserve"> 1127624_x000D_
</t>
  </si>
  <si>
    <t>mod. 4 de 16</t>
  </si>
  <si>
    <t>MOD. 4 DE 12</t>
  </si>
  <si>
    <t>mod. 7 de 16</t>
  </si>
  <si>
    <t xml:space="preserve"> 197197_x000D_
</t>
  </si>
  <si>
    <t>mod. 27 de 36</t>
  </si>
  <si>
    <t xml:space="preserve">	AERE550710MDFNYG02</t>
  </si>
  <si>
    <t>MOD. 20, 21 DE 24</t>
  </si>
  <si>
    <t xml:space="preserve"> 00964285_x000D_
</t>
  </si>
  <si>
    <t>ABONO  MÓDULOS</t>
  </si>
  <si>
    <t xml:space="preserve"> 76478_x000D_
</t>
  </si>
  <si>
    <t xml:space="preserve"> 309352_x000D_
</t>
  </si>
  <si>
    <t>MOD 5,6 DE 36 1 REINSCRIPCION</t>
  </si>
  <si>
    <t>MAESTRIA Y DD GUATEMALA</t>
  </si>
  <si>
    <t xml:space="preserve"> 627988_x000D_
</t>
  </si>
  <si>
    <t>MOD  22 DE 24</t>
  </si>
  <si>
    <t xml:space="preserve"> 260785_x000D_
</t>
  </si>
  <si>
    <t>mod. 1 de 36</t>
  </si>
  <si>
    <t xml:space="preserve"> 404066_x000D_
</t>
  </si>
  <si>
    <t>2 ABONO</t>
  </si>
  <si>
    <t>mod. 13 de 16</t>
  </si>
  <si>
    <t>mod.10 de 16</t>
  </si>
  <si>
    <t xml:space="preserve"> 216548_x000D_
</t>
  </si>
  <si>
    <t>mod. 10 de 16</t>
  </si>
  <si>
    <t xml:space="preserve"> 201935_x000D_
</t>
  </si>
  <si>
    <t xml:space="preserve"> 370789_x000D_
</t>
  </si>
  <si>
    <t xml:space="preserve">MOD. 7 DE 20, (SUPLE A RECIBO DUPLICADO) </t>
  </si>
  <si>
    <t>MOD 13 DE 20</t>
  </si>
  <si>
    <t>MOD 14 DE 20</t>
  </si>
  <si>
    <t xml:space="preserve"> 00847466_x000D_
</t>
  </si>
  <si>
    <t>MOD. 4 de 12</t>
  </si>
  <si>
    <t xml:space="preserve"> 00603787_x000D_
</t>
  </si>
  <si>
    <t>MOD. 15 DE 16</t>
  </si>
  <si>
    <t xml:space="preserve"> 00588553_x000D_
</t>
  </si>
  <si>
    <t>MOD 19, 20 DE 20</t>
  </si>
  <si>
    <t xml:space="preserve">ABONO 2 DE 2 </t>
  </si>
  <si>
    <t xml:space="preserve"> 1051396
</t>
  </si>
  <si>
    <t xml:space="preserve"> 01297064_x000D_
</t>
  </si>
  <si>
    <t>MOD 4 DE 4</t>
  </si>
  <si>
    <t xml:space="preserve"> 00258519_x000D_
</t>
  </si>
  <si>
    <t>MOD.  17 DE 36</t>
  </si>
  <si>
    <t xml:space="preserve"> 00256646_x000D_
</t>
  </si>
  <si>
    <t>MOD. 6 de 24</t>
  </si>
  <si>
    <t xml:space="preserve"> 142123_x000D_
</t>
  </si>
  <si>
    <t xml:space="preserve">MOD. 4 DE 20  </t>
  </si>
  <si>
    <t xml:space="preserve"> 466938_x000D_
</t>
  </si>
  <si>
    <t xml:space="preserve"> 02883740_x000D_
</t>
  </si>
  <si>
    <t xml:space="preserve">mod. 28 DE 36 </t>
  </si>
  <si>
    <t xml:space="preserve"> 02871715_x000D_
</t>
  </si>
  <si>
    <t>mod. 15 DE 20</t>
  </si>
  <si>
    <t xml:space="preserve"> 0048352    </t>
  </si>
  <si>
    <t xml:space="preserve"> 1530524_x000D_
</t>
  </si>
  <si>
    <t>mod. 14 DE 36</t>
  </si>
  <si>
    <t xml:space="preserve"> 2281633_x000D_
</t>
  </si>
  <si>
    <t>ABONO A TITULACION 3</t>
  </si>
  <si>
    <t xml:space="preserve"> 2233420_x000D_
</t>
  </si>
  <si>
    <t xml:space="preserve"> 2121008_x000D_
</t>
  </si>
  <si>
    <t xml:space="preserve">MOD. 17 DE 20 </t>
  </si>
  <si>
    <t xml:space="preserve"> 2113799_x000D_
</t>
  </si>
  <si>
    <t>ABONO A TITULACIÓN 3</t>
  </si>
  <si>
    <t xml:space="preserve"> 1979861_x000D_
</t>
  </si>
  <si>
    <t xml:space="preserve"> 289468_x000D_
</t>
  </si>
  <si>
    <t xml:space="preserve"> 1939563_x000D_
</t>
  </si>
  <si>
    <t xml:space="preserve"> 1925660_x000D_
</t>
  </si>
  <si>
    <t>mod. 6 de 20</t>
  </si>
  <si>
    <t xml:space="preserve"> 1922654_x000D_
</t>
  </si>
  <si>
    <t>MOD . 8 DE 8</t>
  </si>
  <si>
    <t xml:space="preserve"> 247676_x000D_
</t>
  </si>
  <si>
    <t xml:space="preserve">  43112    </t>
  </si>
  <si>
    <t xml:space="preserve"> 1831411_x000D_
</t>
  </si>
  <si>
    <t>mod. 2 de 16</t>
  </si>
  <si>
    <t xml:space="preserve"> 1770625_x000D_
</t>
  </si>
  <si>
    <t xml:space="preserve"> 743641_x000D_
</t>
  </si>
  <si>
    <t>MOD. 23 DE 24</t>
  </si>
  <si>
    <t xml:space="preserve"> 375378_x000D_
</t>
  </si>
  <si>
    <t xml:space="preserve"> 371193_x000D_
</t>
  </si>
  <si>
    <t xml:space="preserve"> 293992_x000D_
</t>
  </si>
  <si>
    <t>COLEGIATURAS</t>
  </si>
  <si>
    <t xml:space="preserve"> 23487_x000D_
</t>
  </si>
  <si>
    <t xml:space="preserve"> 19070_x000D_
</t>
  </si>
  <si>
    <t xml:space="preserve"> 379183_x000D_
</t>
  </si>
  <si>
    <t xml:space="preserve"> 00788464_x000D_
</t>
  </si>
  <si>
    <t xml:space="preserve"> 00518502</t>
  </si>
  <si>
    <t xml:space="preserve">mod. 20 DE 20 </t>
  </si>
  <si>
    <t xml:space="preserve"> 01432357_x000D_
</t>
  </si>
  <si>
    <t>mod.19 de 24</t>
  </si>
  <si>
    <t xml:space="preserve"> 398_x000D_
</t>
  </si>
  <si>
    <t>6 mensualidades</t>
  </si>
  <si>
    <t xml:space="preserve"> 50895    </t>
  </si>
  <si>
    <t>mod. 16 de 24</t>
  </si>
  <si>
    <t xml:space="preserve"> 36599_x000D_
</t>
  </si>
  <si>
    <t>MOD 11 DE 16</t>
  </si>
  <si>
    <t xml:space="preserve">  00332729    </t>
  </si>
  <si>
    <t>mod. 16, 17 y abono 18</t>
  </si>
  <si>
    <t xml:space="preserve">  00333493    </t>
  </si>
  <si>
    <t>mod. 19  y 20</t>
  </si>
  <si>
    <t xml:space="preserve">  00333533    </t>
  </si>
  <si>
    <t xml:space="preserve"> 07546151    </t>
  </si>
  <si>
    <t>MOD 4</t>
  </si>
  <si>
    <t xml:space="preserve">MOD 5 DE 16 </t>
  </si>
  <si>
    <t xml:space="preserve"> 982442_x000D_
</t>
  </si>
  <si>
    <t xml:space="preserve"> 838911_x000D_
</t>
  </si>
  <si>
    <t>JULIO 2023</t>
  </si>
  <si>
    <t xml:space="preserve"> 207326_x000D_
</t>
  </si>
  <si>
    <t xml:space="preserve">MOD.4 DE 20 </t>
  </si>
  <si>
    <t xml:space="preserve"> 995644_x000D_
</t>
  </si>
  <si>
    <t>MOD. 16DE 16</t>
  </si>
  <si>
    <t xml:space="preserve"> 00119947_x000D_
</t>
  </si>
  <si>
    <t xml:space="preserve"> 02741    </t>
  </si>
  <si>
    <t xml:space="preserve">MOD. 1 DE 6 </t>
  </si>
  <si>
    <t xml:space="preserve"> 00025771_x000D_
</t>
  </si>
  <si>
    <t xml:space="preserve"> 35783_x000D_
</t>
  </si>
  <si>
    <t xml:space="preserve">PAGO UNICO </t>
  </si>
  <si>
    <t xml:space="preserve"> 1064969_x000D_
</t>
  </si>
  <si>
    <t>MOD 5 DE 20</t>
  </si>
  <si>
    <t xml:space="preserve">MOD. 17  DE  20 </t>
  </si>
  <si>
    <t xml:space="preserve"> 535346_x000D_
</t>
  </si>
  <si>
    <t xml:space="preserve"> 346570_x000D_
</t>
  </si>
  <si>
    <t xml:space="preserve"> 1652518_x000D_
</t>
  </si>
  <si>
    <t xml:space="preserve">MOD. 20 </t>
  </si>
  <si>
    <t xml:space="preserve"> 1650080_x000D_
</t>
  </si>
  <si>
    <t>MOD. 5 DE 12</t>
  </si>
  <si>
    <t xml:space="preserve"> 111229_x000D_
</t>
  </si>
  <si>
    <t xml:space="preserve"> 66483_x000D_
</t>
  </si>
  <si>
    <t>credencial</t>
  </si>
  <si>
    <t xml:space="preserve"> 00802901_x000D_
</t>
  </si>
  <si>
    <t xml:space="preserve"> 00807994_x000D_
</t>
  </si>
  <si>
    <t>CERTIFICACION  NOTARIO</t>
  </si>
  <si>
    <t xml:space="preserve"> 332786_x000D_
</t>
  </si>
  <si>
    <t>MOD. 14 KARLAY FELIPE</t>
  </si>
  <si>
    <t xml:space="preserve"> 719844_x000D_
</t>
  </si>
  <si>
    <t>MOD. 24 DE 24</t>
  </si>
  <si>
    <t xml:space="preserve"> 801263_x000D_
</t>
  </si>
  <si>
    <t xml:space="preserve"> 1832691_x000D_
</t>
  </si>
  <si>
    <t xml:space="preserve"> 542537    </t>
  </si>
  <si>
    <t>mod. 6 de 24</t>
  </si>
  <si>
    <t xml:space="preserve">  542417   </t>
  </si>
  <si>
    <t>mod.11 de 16</t>
  </si>
  <si>
    <t xml:space="preserve"> 439325_x000D_
</t>
  </si>
  <si>
    <t xml:space="preserve"> 438983_x000D_
</t>
  </si>
  <si>
    <t xml:space="preserve"> 622387_x000D_
</t>
  </si>
  <si>
    <t>SALDO 10, MOD 11 Y ABONO 12</t>
  </si>
  <si>
    <t xml:space="preserve"> 707148_x000D_
</t>
  </si>
  <si>
    <t xml:space="preserve">MOD.2 DE 20 </t>
  </si>
  <si>
    <t xml:space="preserve"> 683523_x000D_
</t>
  </si>
  <si>
    <t xml:space="preserve"> 477010_x000D_
</t>
  </si>
  <si>
    <t>0190723</t>
  </si>
  <si>
    <t>GPESTUDIES</t>
  </si>
  <si>
    <t>16 PROGAMAS PANAMA 2</t>
  </si>
  <si>
    <t xml:space="preserve"> 385839_x000D_
</t>
  </si>
  <si>
    <t xml:space="preserve"> 00503123    </t>
  </si>
  <si>
    <t xml:space="preserve"> 00589286_x000D_
</t>
  </si>
  <si>
    <t>ABONO A TITULACIÓN 4</t>
  </si>
  <si>
    <t xml:space="preserve"> 00654154_x000D_
</t>
  </si>
  <si>
    <t xml:space="preserve"> 15655_x000D_
</t>
  </si>
  <si>
    <t xml:space="preserve"> 02139272_x000D_
</t>
  </si>
  <si>
    <t xml:space="preserve"> 02681284_x000D_
</t>
  </si>
  <si>
    <t>MOD.15 DE 20</t>
  </si>
  <si>
    <t xml:space="preserve"> 02683367_x000D_
</t>
  </si>
  <si>
    <t>MOD 5 DE 24</t>
  </si>
  <si>
    <t>GRUPOS GUATEMA</t>
  </si>
  <si>
    <t xml:space="preserve">saldo mod 8, abono mod 9 </t>
  </si>
  <si>
    <t xml:space="preserve"> 02163685_x000D_
</t>
  </si>
  <si>
    <t xml:space="preserve"> 1744941_x000D_
</t>
  </si>
  <si>
    <t xml:space="preserve">abono </t>
  </si>
  <si>
    <t>MOD 15 DE 16</t>
  </si>
  <si>
    <t>MOD 13, 14  y parcial  15</t>
  </si>
  <si>
    <t xml:space="preserve"> 01159005_x000D_
</t>
  </si>
  <si>
    <t>MOD.  14  DE  16</t>
  </si>
  <si>
    <t>inscripción</t>
  </si>
  <si>
    <t xml:space="preserve"> 482587_x000D_
</t>
  </si>
  <si>
    <t xml:space="preserve">mod. 13 de 36 </t>
  </si>
  <si>
    <t xml:space="preserve"> 156357_x000D_
</t>
  </si>
  <si>
    <t>ABONO  A TITULACIÓN</t>
  </si>
  <si>
    <t xml:space="preserve"> 610166_x000D_
</t>
  </si>
  <si>
    <t>EVALUACION</t>
  </si>
  <si>
    <t xml:space="preserve"> 2670617_x000D_
</t>
  </si>
  <si>
    <t xml:space="preserve"> 2244960_x000D_
</t>
  </si>
  <si>
    <t xml:space="preserve"> 343200_x000D_
</t>
  </si>
  <si>
    <t xml:space="preserve"> 178701_x000D_
</t>
  </si>
  <si>
    <t xml:space="preserve"> 757189_x000D_
</t>
  </si>
  <si>
    <t xml:space="preserve"> 377652_x000D_
</t>
  </si>
  <si>
    <t xml:space="preserve"> 317564_x000D_
</t>
  </si>
  <si>
    <t xml:space="preserve"> 226312_x000D_
</t>
  </si>
  <si>
    <t xml:space="preserve"> 01062110_x000D_
</t>
  </si>
  <si>
    <t xml:space="preserve"> 00781921_x000D_
</t>
  </si>
  <si>
    <t xml:space="preserve"> 00848345_x000D_
</t>
  </si>
  <si>
    <t>mod. 17 de 24</t>
  </si>
  <si>
    <t xml:space="preserve"> 34908_x000D_
</t>
  </si>
  <si>
    <t>mod. 20 de 36</t>
  </si>
  <si>
    <t xml:space="preserve"> 594073_x000D_
</t>
  </si>
  <si>
    <t xml:space="preserve"> 132540_x000D_
</t>
  </si>
  <si>
    <t xml:space="preserve"> 01089422_x000D_
</t>
  </si>
  <si>
    <t xml:space="preserve"> 01059602_x000D_
</t>
  </si>
  <si>
    <t xml:space="preserve"> 01065984_x000D_
</t>
  </si>
  <si>
    <t>MOD 12 DE 16</t>
  </si>
  <si>
    <t>CERTIFICACIÓN</t>
  </si>
  <si>
    <t>PAGO ÚNICO</t>
  </si>
  <si>
    <t xml:space="preserve"> 00738760_x000D_
</t>
  </si>
  <si>
    <t>Mod. 29 de 36</t>
  </si>
  <si>
    <t xml:space="preserve"> 00183001_x000D_
</t>
  </si>
  <si>
    <t xml:space="preserve"> 00576167_x000D_
</t>
  </si>
  <si>
    <t>mod. 7 de 24</t>
  </si>
  <si>
    <t xml:space="preserve"> 00629420_x000D_
</t>
  </si>
  <si>
    <t xml:space="preserve"> 00008531_x000D_
</t>
  </si>
  <si>
    <t xml:space="preserve"> 02318229_x000D_
</t>
  </si>
  <si>
    <t xml:space="preserve">MOD.5 DE 20 </t>
  </si>
  <si>
    <t xml:space="preserve"> 02262015_x000D_
</t>
  </si>
  <si>
    <t xml:space="preserve"> 1180658_x000D_
</t>
  </si>
  <si>
    <t xml:space="preserve"> 1180017_x000D_
</t>
  </si>
  <si>
    <t>mod.20 de 24</t>
  </si>
  <si>
    <t xml:space="preserve"> 598958_x000D_
</t>
  </si>
  <si>
    <t>MOD 16 DE 16</t>
  </si>
  <si>
    <t xml:space="preserve">MOD. 18  DE  20 </t>
  </si>
  <si>
    <t xml:space="preserve"> 484948_x000D_
</t>
  </si>
  <si>
    <t xml:space="preserve"> 892272_x000D_
</t>
  </si>
  <si>
    <t xml:space="preserve"> 153077_x000D_
</t>
  </si>
  <si>
    <t>DOCUMENTOS</t>
  </si>
  <si>
    <t xml:space="preserve"> 1487231_x000D_
</t>
  </si>
  <si>
    <t>4 COLEGIATURAS</t>
  </si>
  <si>
    <t xml:space="preserve"> 91594_x000D_
</t>
  </si>
  <si>
    <t>mod. 15 DE 36</t>
  </si>
  <si>
    <t xml:space="preserve"> 24291_x000D_
</t>
  </si>
  <si>
    <t>MOD 1 DE 20 FERNANDO Y AHALIA</t>
  </si>
  <si>
    <t xml:space="preserve"> 165294_x000D_
</t>
  </si>
  <si>
    <t xml:space="preserve"> 00815027_x000D_
</t>
  </si>
  <si>
    <t xml:space="preserve">MOD. 18 DE 20 </t>
  </si>
  <si>
    <t xml:space="preserve"> 00891123_x000D_
</t>
  </si>
  <si>
    <t>MOD. 15 KARLAY FELIPE</t>
  </si>
  <si>
    <t xml:space="preserve"> 00763434_x000D_
</t>
  </si>
  <si>
    <t>AGOSTO 2023</t>
  </si>
  <si>
    <t xml:space="preserve"> 251397_x000D_
</t>
  </si>
  <si>
    <t xml:space="preserve">MOD 6 DE 16 </t>
  </si>
  <si>
    <t xml:space="preserve"> 1677845_x000D_
</t>
  </si>
  <si>
    <t xml:space="preserve"> 283122_x000D_
</t>
  </si>
  <si>
    <t>MOD 6 DE 20</t>
  </si>
  <si>
    <t xml:space="preserve"> 1072287_x000D_
</t>
  </si>
  <si>
    <t>MOD. 27 DE 36</t>
  </si>
  <si>
    <t xml:space="preserve"> 02223848_x000D_
</t>
  </si>
  <si>
    <t>MOD. 14,15,16 DE 20</t>
  </si>
  <si>
    <t xml:space="preserve">76814
</t>
  </si>
  <si>
    <t>MOD. 6, 7 DE 20</t>
  </si>
  <si>
    <t xml:space="preserve"> 00966666_x000D_
</t>
  </si>
  <si>
    <t>MOD. 2 de 36</t>
  </si>
  <si>
    <t xml:space="preserve"> 732282_x000D_
</t>
  </si>
  <si>
    <t xml:space="preserve"> 467419_x000D_
</t>
  </si>
  <si>
    <t xml:space="preserve"> 423079_x000D_
</t>
  </si>
  <si>
    <t>MOD.7 DE 20</t>
  </si>
  <si>
    <t xml:space="preserve">00730363
</t>
  </si>
  <si>
    <t>mod.12 de 16</t>
  </si>
  <si>
    <t xml:space="preserve"> 827116_x000D_
</t>
  </si>
  <si>
    <t xml:space="preserve"> 827241_x000D_
</t>
  </si>
  <si>
    <t>MOD 2 DE 24, Y INSCRIPCIÓN</t>
  </si>
  <si>
    <t xml:space="preserve"> 747868_x000D_
</t>
  </si>
  <si>
    <t xml:space="preserve"> 337196_x000D_
</t>
  </si>
  <si>
    <t>saldo mod 9, mod 10 y abono mod 11</t>
  </si>
  <si>
    <t xml:space="preserve"> 389044_x000D_
</t>
  </si>
  <si>
    <t xml:space="preserve">MOD.3 DE 20 </t>
  </si>
  <si>
    <t xml:space="preserve"> 171826_x000D_
</t>
  </si>
  <si>
    <t>mod 6 y 7 de 24</t>
  </si>
  <si>
    <t>mod. 9 de 16</t>
  </si>
  <si>
    <t xml:space="preserve"> 00834239_x000D_
</t>
  </si>
  <si>
    <t xml:space="preserve"> 146951_x000D_
</t>
  </si>
  <si>
    <t>MOD. 6 DE 12</t>
  </si>
  <si>
    <t xml:space="preserve"> 241037_x000D_
</t>
  </si>
  <si>
    <t xml:space="preserve"> 192977_x000D_
</t>
  </si>
  <si>
    <t xml:space="preserve"> 158784_x000D_
</t>
  </si>
  <si>
    <t xml:space="preserve">185353
</t>
  </si>
  <si>
    <t xml:space="preserve">071770
</t>
  </si>
  <si>
    <t xml:space="preserve">079823
</t>
  </si>
  <si>
    <t>06112471-2</t>
  </si>
  <si>
    <t xml:space="preserve"> 02158005_x000D_
</t>
  </si>
  <si>
    <t xml:space="preserve"> 02155760_x000D_
</t>
  </si>
  <si>
    <t>SALDO 12 Y ABONO13 DE 20</t>
  </si>
  <si>
    <t xml:space="preserve"> 903866_x000D_
</t>
  </si>
  <si>
    <t>MOD.  15  DE  16</t>
  </si>
  <si>
    <t xml:space="preserve"> 761911_x000D_
</t>
  </si>
  <si>
    <t xml:space="preserve"> 00762512_x000D_
</t>
  </si>
  <si>
    <t>LIQUIDACION TITULACION</t>
  </si>
  <si>
    <t xml:space="preserve"> 199295_x000D_
</t>
  </si>
  <si>
    <t>mod. 19 de 20</t>
  </si>
  <si>
    <t xml:space="preserve"> 178371_x000D_
</t>
  </si>
  <si>
    <t xml:space="preserve"> 289652_x000D_
</t>
  </si>
  <si>
    <t>ABONO 3</t>
  </si>
  <si>
    <t xml:space="preserve"> 126280_x000D_
</t>
  </si>
  <si>
    <t xml:space="preserve"> 1792531_x000D_
</t>
  </si>
  <si>
    <t>mod. 28 de 36</t>
  </si>
  <si>
    <t xml:space="preserve"> 220921_x000D_
</t>
  </si>
  <si>
    <t>mod. 29 de 36</t>
  </si>
  <si>
    <t xml:space="preserve"> 219509_x000D_
</t>
  </si>
  <si>
    <t xml:space="preserve"> 216067_x000D_
</t>
  </si>
  <si>
    <t xml:space="preserve"> 213394_x000D_
</t>
  </si>
  <si>
    <t xml:space="preserve"> 1759054_x000D_
</t>
  </si>
  <si>
    <t>mod. 31 de 36</t>
  </si>
  <si>
    <t xml:space="preserve"> 135019_x000D_
</t>
  </si>
  <si>
    <t>REINS 4</t>
  </si>
  <si>
    <t xml:space="preserve"> 132026_x000D_
</t>
  </si>
  <si>
    <t xml:space="preserve"> 1644384_x000D_
</t>
  </si>
  <si>
    <t xml:space="preserve"> 987027_x000D_
</t>
  </si>
  <si>
    <t>mod. 18 de 24</t>
  </si>
  <si>
    <t xml:space="preserve"> 45112_x000D_
</t>
  </si>
  <si>
    <t>mod 7 de 20</t>
  </si>
  <si>
    <t xml:space="preserve"> 2498282_x000D_
</t>
  </si>
  <si>
    <t xml:space="preserve"> 36780_x000D_
</t>
  </si>
  <si>
    <t>septiembre 2023</t>
  </si>
  <si>
    <t xml:space="preserve"> 523594_x000D_
</t>
  </si>
  <si>
    <t xml:space="preserve"> 178018_x000D_
</t>
  </si>
  <si>
    <t>mod, 13 DE 24</t>
  </si>
  <si>
    <t>1 de 16 MODULOS</t>
  </si>
  <si>
    <t xml:space="preserve"> 302374_x000D_
</t>
  </si>
  <si>
    <t xml:space="preserve"> 187363_x000D_
</t>
  </si>
  <si>
    <t xml:space="preserve"> 22518_x000D_
</t>
  </si>
  <si>
    <t>MOD 13 DE 16</t>
  </si>
  <si>
    <t>MOD. 19 DE20</t>
  </si>
  <si>
    <t xml:space="preserve"> 519120_x000D_
</t>
  </si>
  <si>
    <t xml:space="preserve"> 301894_x000D_
</t>
  </si>
  <si>
    <t>MOD. 1 DEL 20</t>
  </si>
  <si>
    <t xml:space="preserve"> 177293_x000D_
</t>
  </si>
  <si>
    <t xml:space="preserve"> 8751_x000D_
</t>
  </si>
  <si>
    <t xml:space="preserve"> 68225_x000D_
</t>
  </si>
  <si>
    <t>MOD. 20 DE 20 Y ABONO TITULACION</t>
  </si>
  <si>
    <t xml:space="preserve"> 999761_x000D_
</t>
  </si>
  <si>
    <t>MOD. 16 KARLAY FELIPE</t>
  </si>
  <si>
    <t xml:space="preserve"> 835962_x000D_
</t>
  </si>
  <si>
    <t xml:space="preserve"> 378287_x000D_
</t>
  </si>
  <si>
    <t>GENESIS ANDREA PENAGOS ESTRADA</t>
  </si>
  <si>
    <t>cu</t>
  </si>
  <si>
    <t>libro</t>
  </si>
  <si>
    <t xml:space="preserve"> 00984607_x000D_
</t>
  </si>
  <si>
    <t xml:space="preserve"> 00920949_x000D_
</t>
  </si>
  <si>
    <t xml:space="preserve"> 1134866_x000D_
</t>
  </si>
  <si>
    <t xml:space="preserve"> 1132492_x000D_
</t>
  </si>
  <si>
    <t xml:space="preserve"> 456633_x000D_
</t>
  </si>
  <si>
    <t xml:space="preserve"> 308115_x000D_
</t>
  </si>
  <si>
    <t xml:space="preserve"> 00777494_x000D_
</t>
  </si>
  <si>
    <t xml:space="preserve"> 00629095_x000D_
</t>
  </si>
  <si>
    <t>MOD. 16 DE 16 Y REINSCRIPCION</t>
  </si>
  <si>
    <t>ABONO FINAL TITULACION</t>
  </si>
  <si>
    <t xml:space="preserve">Abono por cobranza
_x000D_
</t>
  </si>
  <si>
    <t>MOD.8 DE 20</t>
  </si>
  <si>
    <t xml:space="preserve"> 02431413_x000D_
</t>
  </si>
  <si>
    <t xml:space="preserve"> 02346725_x000D_
</t>
  </si>
  <si>
    <t xml:space="preserve"> 1765495_x000D_
</t>
  </si>
  <si>
    <t>mod. 16 de 36</t>
  </si>
  <si>
    <t xml:space="preserve"> 108131_x000D_
</t>
  </si>
  <si>
    <t xml:space="preserve"> 342471_x000D_
</t>
  </si>
  <si>
    <t>mod. 8 de 24</t>
  </si>
  <si>
    <t>mod.13 de 16</t>
  </si>
  <si>
    <t xml:space="preserve"> 122975_x000D_
</t>
  </si>
  <si>
    <t xml:space="preserve"> 124617_x000D_
</t>
  </si>
  <si>
    <t xml:space="preserve"> 1046995_x000D_
</t>
  </si>
  <si>
    <t xml:space="preserve"> 726269_x000D_
</t>
  </si>
  <si>
    <t xml:space="preserve"> 311949_x000D_
</t>
  </si>
  <si>
    <t xml:space="preserve"> 00454060_x000D_
</t>
  </si>
  <si>
    <t xml:space="preserve"> 188716_x000D_
</t>
  </si>
  <si>
    <t>MOD 8 Y 9 DE 24</t>
  </si>
  <si>
    <t xml:space="preserve"> 529037    </t>
  </si>
  <si>
    <t>MOD. 7 DE 12</t>
  </si>
  <si>
    <t xml:space="preserve"> 516619</t>
  </si>
  <si>
    <t xml:space="preserve"> 512846    </t>
  </si>
  <si>
    <t xml:space="preserve"> 1684156 </t>
  </si>
  <si>
    <t>MOD. 21 DE 36 Y REINSCRIPCION</t>
  </si>
  <si>
    <t xml:space="preserve"> 1901282 </t>
  </si>
  <si>
    <t xml:space="preserve">MOD. 2 DE 16 ESTHER CAMPOS </t>
  </si>
  <si>
    <t xml:space="preserve"> 438237 </t>
  </si>
  <si>
    <t xml:space="preserve"> 21957    </t>
  </si>
  <si>
    <t xml:space="preserve"> 21381    </t>
  </si>
  <si>
    <t xml:space="preserve"> 1953016_x000D_
</t>
  </si>
  <si>
    <t>mod. 5 de 16</t>
  </si>
  <si>
    <t xml:space="preserve"> 2108758_x000D_
</t>
  </si>
  <si>
    <t xml:space="preserve"> 2028694_x000D_
</t>
  </si>
  <si>
    <t>mod. 32 de 36</t>
  </si>
  <si>
    <t xml:space="preserve"> 1969242_x000D_
</t>
  </si>
  <si>
    <t xml:space="preserve"> 1291760 </t>
  </si>
  <si>
    <t xml:space="preserve"> 234551_x000D_
</t>
  </si>
  <si>
    <t xml:space="preserve">MOD 3 DOCTORA AHALIA Y DOCTORFERNANDO </t>
  </si>
  <si>
    <t xml:space="preserve"> 243244_x000D_
</t>
  </si>
  <si>
    <t>INSCRIPCIÓN  JORNADA DOCTORADO</t>
  </si>
  <si>
    <t xml:space="preserve"> 00518924   </t>
  </si>
  <si>
    <t xml:space="preserve">ABONO 1 OCTUBRE </t>
  </si>
  <si>
    <t xml:space="preserve"> 0577165  </t>
  </si>
  <si>
    <t>mod. 19 de 24</t>
  </si>
  <si>
    <t xml:space="preserve"> 36425_x000D_
</t>
  </si>
  <si>
    <t xml:space="preserve"> 141734_x000D_
</t>
  </si>
  <si>
    <t>KARDEX (SI NO ESTÁ VIGENTE)</t>
  </si>
  <si>
    <t>unico</t>
  </si>
  <si>
    <t xml:space="preserve"> 01105630_x000D_
</t>
  </si>
  <si>
    <t>MOD. 7 DE 16 Y TITULACION JTPD</t>
  </si>
  <si>
    <t xml:space="preserve"> 00858805_x000D_
</t>
  </si>
  <si>
    <t xml:space="preserve"> 67066    </t>
  </si>
  <si>
    <t xml:space="preserve"> AERE550710MDFNYG02    </t>
  </si>
  <si>
    <t>mod, 14 DE 24</t>
  </si>
  <si>
    <t xml:space="preserve"> 00023853_x000D_
</t>
  </si>
  <si>
    <t xml:space="preserve">Dep mixto Efec/Doctos BNM
_x000D_
</t>
  </si>
  <si>
    <t xml:space="preserve"> 0041006   </t>
  </si>
  <si>
    <t xml:space="preserve"> 823950_x000D_
</t>
  </si>
  <si>
    <t xml:space="preserve"> 822533_x000D_
</t>
  </si>
  <si>
    <t xml:space="preserve"> 822310_x000D_
</t>
  </si>
  <si>
    <t xml:space="preserve"> 821282_x000D_
</t>
  </si>
  <si>
    <t>mod. 30 de 36</t>
  </si>
  <si>
    <t xml:space="preserve"> 505740_x000D_
</t>
  </si>
  <si>
    <t xml:space="preserve"> 502868_x000D_
</t>
  </si>
  <si>
    <t>mod. 22 de 36</t>
  </si>
  <si>
    <t xml:space="preserve"> 66649_x000D_
</t>
  </si>
  <si>
    <t xml:space="preserve"> 00632294_x000D_
</t>
  </si>
  <si>
    <t xml:space="preserve">00633614  </t>
  </si>
  <si>
    <t xml:space="preserve"> 00491338_x000D_
</t>
  </si>
  <si>
    <t xml:space="preserve"> 00610930_x000D_
</t>
  </si>
  <si>
    <t>2 de 16 MODULOS</t>
  </si>
  <si>
    <t xml:space="preserve"> 01113243_x000D_
</t>
  </si>
  <si>
    <t xml:space="preserve"> 01135856_x000D_
</t>
  </si>
  <si>
    <t>MOD 14, 15 Y ABONO 16 DE 20</t>
  </si>
  <si>
    <t xml:space="preserve"> 01333789_x000D_
</t>
  </si>
  <si>
    <t xml:space="preserve"> 312137_x000D_
</t>
  </si>
  <si>
    <t xml:space="preserve"> 268110_x000D_
</t>
  </si>
  <si>
    <t xml:space="preserve"> 266533_x000D_
</t>
  </si>
  <si>
    <t xml:space="preserve"> 215290_x000D_
</t>
  </si>
  <si>
    <t xml:space="preserve"> 133555_x000D_
</t>
  </si>
  <si>
    <t>MOD. 2 DEL 20</t>
  </si>
  <si>
    <t xml:space="preserve"> 037444    </t>
  </si>
  <si>
    <t>INSC. COLEGIATURA, ABONO MOD 2</t>
  </si>
  <si>
    <t xml:space="preserve"> 0616987   </t>
  </si>
  <si>
    <t>DIPLOMADO</t>
  </si>
  <si>
    <t xml:space="preserve"> 313051_x000D_
</t>
  </si>
  <si>
    <t xml:space="preserve"> 303237_x000D_
</t>
  </si>
  <si>
    <t xml:space="preserve"> 288325_x000D_
</t>
  </si>
  <si>
    <t xml:space="preserve"> 00915943_x000D_
</t>
  </si>
  <si>
    <t>MOD 2 DE 36</t>
  </si>
  <si>
    <t xml:space="preserve"> 1057742_x000D_
</t>
  </si>
  <si>
    <t xml:space="preserve">CETINA ROSALES EDUARDO MACIEL </t>
  </si>
  <si>
    <t xml:space="preserve"> 657208    </t>
  </si>
  <si>
    <t>ABONO 2 DE 36</t>
  </si>
  <si>
    <t xml:space="preserve"> 655088    </t>
  </si>
  <si>
    <t>SALDO MOD 16 Y MOD 17 DE 36</t>
  </si>
  <si>
    <t xml:space="preserve"> 648556_x000D_
</t>
  </si>
  <si>
    <t xml:space="preserve"> 01041324_x000D_
</t>
  </si>
  <si>
    <t>MOD 14 DE 16</t>
  </si>
  <si>
    <t xml:space="preserve"> 00654644    </t>
  </si>
  <si>
    <t>mod. 9 de 24</t>
  </si>
  <si>
    <t xml:space="preserve"> 0652864  </t>
  </si>
  <si>
    <t xml:space="preserve"> 01163551_x000D_
</t>
  </si>
  <si>
    <t>mod. 7 de 20</t>
  </si>
  <si>
    <t xml:space="preserve"> 00838701_x000D_
</t>
  </si>
  <si>
    <t xml:space="preserve"> 0658396    </t>
  </si>
  <si>
    <t xml:space="preserve"> 00658461   </t>
  </si>
  <si>
    <t xml:space="preserve"> 00658510  </t>
  </si>
  <si>
    <t xml:space="preserve">Abono por cobranza _x000D_
</t>
  </si>
  <si>
    <t xml:space="preserve"> 00658521  </t>
  </si>
  <si>
    <t xml:space="preserve">abono por cobranza </t>
  </si>
  <si>
    <t xml:space="preserve"> 00658535  </t>
  </si>
  <si>
    <t xml:space="preserve"> 00658599  </t>
  </si>
  <si>
    <t xml:space="preserve"> 00658696  </t>
  </si>
  <si>
    <t xml:space="preserve"> 00658733  </t>
  </si>
  <si>
    <t xml:space="preserve"> 00658782  </t>
  </si>
  <si>
    <t>MOD. 3 de 36</t>
  </si>
  <si>
    <t xml:space="preserve"> 02429262_x000D_
</t>
  </si>
  <si>
    <t xml:space="preserve"> 02956904_x000D_
</t>
  </si>
  <si>
    <t>MOD.  16  DE  16</t>
  </si>
  <si>
    <t xml:space="preserve">  0036012   </t>
  </si>
  <si>
    <t>mod.14 de 16</t>
  </si>
  <si>
    <t xml:space="preserve"> 273649_x000D_
</t>
  </si>
  <si>
    <t xml:space="preserve"> 269859_x000D_
</t>
  </si>
  <si>
    <t>MOD. 17 KARLAY FELIPE</t>
  </si>
  <si>
    <t xml:space="preserve"> 351014_x000D_
</t>
  </si>
  <si>
    <t>saldo 2 DE 36</t>
  </si>
  <si>
    <t xml:space="preserve"> 0785540    </t>
  </si>
  <si>
    <t xml:space="preserve"> 00801864_x000D_
</t>
  </si>
  <si>
    <t xml:space="preserve"> 51428</t>
  </si>
  <si>
    <t xml:space="preserve"> 314053_x000D_
</t>
  </si>
  <si>
    <t xml:space="preserve">Transferencia Bancaria _x000D_
</t>
  </si>
  <si>
    <t xml:space="preserve">CERTIFICACION </t>
  </si>
  <si>
    <t xml:space="preserve"> 0198507573     </t>
  </si>
  <si>
    <t xml:space="preserve"> 019850752     </t>
  </si>
  <si>
    <t xml:space="preserve">APARTADO </t>
  </si>
  <si>
    <t xml:space="preserve"> 444550_x000D_
</t>
  </si>
  <si>
    <t>SALDO 13, MOD 14 Y REINSCRIPCION</t>
  </si>
  <si>
    <t xml:space="preserve"> 240518_x000D_
</t>
  </si>
  <si>
    <t xml:space="preserve"> 75113_x000D_
</t>
  </si>
  <si>
    <t>APARTADO CENA</t>
  </si>
  <si>
    <t xml:space="preserve"> 41919</t>
  </si>
  <si>
    <t>ABONO CERTIFICACION</t>
  </si>
  <si>
    <t xml:space="preserve"> 000003450903MCL   </t>
  </si>
  <si>
    <t xml:space="preserve">  00375886648    </t>
  </si>
  <si>
    <t xml:space="preserve"> 1090744_x000D_
</t>
  </si>
  <si>
    <t>MOD. 8 DE 12</t>
  </si>
  <si>
    <t xml:space="preserve">  829389 </t>
  </si>
  <si>
    <t xml:space="preserve">  319126  </t>
  </si>
  <si>
    <t xml:space="preserve"> 00885305_x000D_
</t>
  </si>
  <si>
    <t>XOXO981231XXXXXX02</t>
  </si>
  <si>
    <t xml:space="preserve"> 01011214_x000D_
</t>
  </si>
  <si>
    <t>XOXO981231XXXXXX04</t>
  </si>
  <si>
    <t xml:space="preserve"> 03626804_x000D_
</t>
  </si>
  <si>
    <t xml:space="preserve">ABONO 2 OCTUBRE </t>
  </si>
  <si>
    <t xml:space="preserve"> 864030</t>
  </si>
  <si>
    <t xml:space="preserve"> 381741_x000D_
</t>
  </si>
  <si>
    <t xml:space="preserve"> 699741_x000D_
</t>
  </si>
  <si>
    <t>MDP 23</t>
  </si>
  <si>
    <t xml:space="preserve">MAESTRIA DE DERECHO PROCESAL PENAL </t>
  </si>
  <si>
    <t xml:space="preserve"> 22947_x000D_
</t>
  </si>
  <si>
    <t xml:space="preserve"> 205250_x000D_
</t>
  </si>
  <si>
    <t xml:space="preserve"> 991363_x000D_
</t>
  </si>
  <si>
    <t xml:space="preserve"> 00036049   </t>
  </si>
  <si>
    <t xml:space="preserve"> 00325811_x000D_
</t>
  </si>
  <si>
    <t>MOD 6 AL 8 Y EQUIVALENCIA</t>
  </si>
  <si>
    <t xml:space="preserve"> 00955338_x000D_
</t>
  </si>
  <si>
    <t xml:space="preserve"> 00810045_x000D_
</t>
  </si>
  <si>
    <t xml:space="preserve"> 348275_x000D_
</t>
  </si>
  <si>
    <t>JT LICENCIATURA EN DERECHO</t>
  </si>
  <si>
    <t xml:space="preserve"> 543849_x000D_
</t>
  </si>
  <si>
    <t>MOD 2 E INSCRIPCION</t>
  </si>
  <si>
    <t xml:space="preserve"> 655472_x000D_
</t>
  </si>
  <si>
    <t>4 EQUIVALENCIAS UNICOS</t>
  </si>
  <si>
    <t xml:space="preserve"> 22668_x000D_
</t>
  </si>
  <si>
    <t xml:space="preserve">SALDO CENA </t>
  </si>
  <si>
    <t xml:space="preserve"> 00068801_x000D_
</t>
  </si>
  <si>
    <t xml:space="preserve"> 2367205_x000D_
</t>
  </si>
  <si>
    <t>inscr/EQUIVA/MOD</t>
  </si>
  <si>
    <t xml:space="preserve"> 36494   </t>
  </si>
  <si>
    <t xml:space="preserve"> 90604    </t>
  </si>
  <si>
    <t xml:space="preserve"> 90705    </t>
  </si>
  <si>
    <t xml:space="preserve"> 90714    </t>
  </si>
  <si>
    <t xml:space="preserve"> 90630    </t>
  </si>
  <si>
    <t xml:space="preserve"> 90689    </t>
  </si>
  <si>
    <t>REEMBOLSADO</t>
  </si>
  <si>
    <t xml:space="preserve"> 90759    </t>
  </si>
  <si>
    <t xml:space="preserve"> 90713    </t>
  </si>
  <si>
    <t xml:space="preserve"> 90695    </t>
  </si>
  <si>
    <t>3ER Abono</t>
  </si>
  <si>
    <t xml:space="preserve"> 1242234_x000D_
</t>
  </si>
  <si>
    <t xml:space="preserve"> 822501    </t>
  </si>
  <si>
    <t>mod. 20 de 24</t>
  </si>
  <si>
    <t xml:space="preserve"> 923302_x000D_
</t>
  </si>
  <si>
    <t xml:space="preserve">MOD. 3 DE 16 ESTHER CAMPOS </t>
  </si>
  <si>
    <t xml:space="preserve"> 955238_x000D_
</t>
  </si>
  <si>
    <t xml:space="preserve"> 1702278_x000D_
</t>
  </si>
  <si>
    <t xml:space="preserve"> 991685   </t>
  </si>
  <si>
    <t xml:space="preserve"> 1593804_x000D_
</t>
  </si>
  <si>
    <t>mod. 33 de 36</t>
  </si>
  <si>
    <t xml:space="preserve"> 00259228_x000D_
</t>
  </si>
  <si>
    <t>mod. 11 de 20</t>
  </si>
  <si>
    <t xml:space="preserve"> 00284048_x000D_
</t>
  </si>
  <si>
    <t xml:space="preserve"> 00421095_x000D_
</t>
  </si>
  <si>
    <t xml:space="preserve"> 01154118_x000D_
</t>
  </si>
  <si>
    <t>abono 1</t>
  </si>
  <si>
    <t xml:space="preserve"> 01958999_x000D_
</t>
  </si>
  <si>
    <t>mod 9 de 20</t>
  </si>
  <si>
    <t xml:space="preserve"> 02070839_x000D_
</t>
  </si>
  <si>
    <t>abono2</t>
  </si>
  <si>
    <t xml:space="preserve"> 01946616_x000D_
</t>
  </si>
  <si>
    <t xml:space="preserve"> 2268044_x000D_
</t>
  </si>
  <si>
    <t xml:space="preserve"> 2273840_x000D_
</t>
  </si>
  <si>
    <t xml:space="preserve"> 23731_x000D_
</t>
  </si>
  <si>
    <t>mod.10 de 24</t>
  </si>
  <si>
    <t xml:space="preserve">  43503   </t>
  </si>
  <si>
    <t xml:space="preserve"> 206241_x000D_
</t>
  </si>
  <si>
    <t xml:space="preserve"> 47950   </t>
  </si>
  <si>
    <t>mod. 3 de 16</t>
  </si>
  <si>
    <t xml:space="preserve"> 40266    </t>
  </si>
  <si>
    <t xml:space="preserve"> 329806_x000D_
</t>
  </si>
  <si>
    <t xml:space="preserve"> 01885868_x000D_
</t>
  </si>
  <si>
    <t xml:space="preserve"> 01927175_x000D_
</t>
  </si>
  <si>
    <t>MOD 32 DE 36</t>
  </si>
  <si>
    <t xml:space="preserve"> 2567_x000D_
</t>
  </si>
  <si>
    <t xml:space="preserve"> 1269810_x000D_
</t>
  </si>
  <si>
    <t>LIQUIDA MOD 16, MOD 17 Y ABONO DE MOD 18</t>
  </si>
  <si>
    <t xml:space="preserve"> 13211590    </t>
  </si>
  <si>
    <t>mod. 23 de 36</t>
  </si>
  <si>
    <t xml:space="preserve"> 401029_x000D_
</t>
  </si>
  <si>
    <t xml:space="preserve"> 1832856_x000D_
</t>
  </si>
  <si>
    <t xml:space="preserve"> 1014302_x000D_
</t>
  </si>
  <si>
    <t xml:space="preserve"> 241068_x000D_
</t>
  </si>
  <si>
    <t>mod. 6 de 16</t>
  </si>
  <si>
    <t xml:space="preserve"> 1747374_x000D_
</t>
  </si>
  <si>
    <t xml:space="preserve"> 1718629_x000D_
</t>
  </si>
  <si>
    <t xml:space="preserve">MOD 4 DOCTORA AHALIA Y DOCTORFERNANDO </t>
  </si>
  <si>
    <t xml:space="preserve"> 197342_x000D_
</t>
  </si>
  <si>
    <t>MOD. 3 DEL 20</t>
  </si>
  <si>
    <t xml:space="preserve"> 109246_x000D_
</t>
  </si>
  <si>
    <t xml:space="preserve">52896
</t>
  </si>
  <si>
    <t xml:space="preserve"> 32729_x000D_
</t>
  </si>
  <si>
    <t>MOD 3 DE 16</t>
  </si>
  <si>
    <t xml:space="preserve">  8215  </t>
  </si>
  <si>
    <t xml:space="preserve">  0047371   </t>
  </si>
  <si>
    <t>certificacion</t>
  </si>
  <si>
    <t xml:space="preserve">  000049  </t>
  </si>
  <si>
    <t xml:space="preserve"> 0152508585014 </t>
  </si>
  <si>
    <t>ERIIRR710611MTCNMY02</t>
  </si>
  <si>
    <t xml:space="preserve">"Abono por cobranza _x000D_
</t>
  </si>
  <si>
    <t xml:space="preserve"> 0061123 </t>
  </si>
  <si>
    <t xml:space="preserve"> 835917   </t>
  </si>
  <si>
    <t xml:space="preserve"> DOS MODULOS</t>
  </si>
  <si>
    <t xml:space="preserve">  21211   </t>
  </si>
  <si>
    <t xml:space="preserve"> 708449_x000D_
</t>
  </si>
  <si>
    <t>MOD. 20 DE20</t>
  </si>
  <si>
    <t xml:space="preserve"> 229922_x000D_
</t>
  </si>
  <si>
    <t>mod 1 de 16</t>
  </si>
  <si>
    <t>QUINTO CUATRIMESTRE</t>
  </si>
  <si>
    <t xml:space="preserve"> 653242_x000D_
</t>
  </si>
  <si>
    <t xml:space="preserve"> 661988_x000D_
</t>
  </si>
  <si>
    <t xml:space="preserve">LIQUIDACION </t>
  </si>
  <si>
    <t xml:space="preserve"> 00983475_x000D_
</t>
  </si>
  <si>
    <t xml:space="preserve"> 356587_x000D_
</t>
  </si>
  <si>
    <t>MOD 1 LIQUIDACION</t>
  </si>
  <si>
    <t xml:space="preserve"> 536823_x000D_
</t>
  </si>
  <si>
    <t>INS/ EQUIVALENCIA, MOD. 1</t>
  </si>
  <si>
    <t xml:space="preserve"> 457697_x000D_
</t>
  </si>
  <si>
    <t xml:space="preserve"> 417795_x000D_
</t>
  </si>
  <si>
    <t xml:space="preserve"> 8521573683 </t>
  </si>
  <si>
    <t>DIPLOMADO MOD 2</t>
  </si>
  <si>
    <t>DIPLOMADO EN ESTRATEGIAS CONTABLES</t>
  </si>
  <si>
    <t xml:space="preserve"> 00798714_x000D_
</t>
  </si>
  <si>
    <t>MOD.10 DE 20</t>
  </si>
  <si>
    <t xml:space="preserve"> 0052679 </t>
  </si>
  <si>
    <t xml:space="preserve"> 01321310_x000D_
</t>
  </si>
  <si>
    <t>3 de 16 MODULOS</t>
  </si>
  <si>
    <t xml:space="preserve"> 00984714_x000D_
</t>
  </si>
  <si>
    <t xml:space="preserve"> 00997032_x000D_
</t>
  </si>
  <si>
    <t>SALDO MOD 17, MOD 18 Y ABONO MOD 19 DE 36</t>
  </si>
  <si>
    <t xml:space="preserve"> 01149019_x000D_
</t>
  </si>
  <si>
    <t>NOVIEMBRE 2023</t>
  </si>
  <si>
    <t xml:space="preserve"> 00773161_x000D_
</t>
  </si>
  <si>
    <t xml:space="preserve"> 991685  </t>
  </si>
  <si>
    <t xml:space="preserve"> 278536  </t>
  </si>
  <si>
    <t xml:space="preserve"> 1732886   </t>
  </si>
  <si>
    <t xml:space="preserve">  21522   </t>
  </si>
  <si>
    <t xml:space="preserve"> 113381  </t>
  </si>
  <si>
    <t xml:space="preserve"> 134387  </t>
  </si>
  <si>
    <t xml:space="preserve"> 134346  </t>
  </si>
  <si>
    <t xml:space="preserve"> 360574_x000D_
</t>
  </si>
  <si>
    <t xml:space="preserve"> 365120_x000D_
</t>
  </si>
  <si>
    <t xml:space="preserve"> 21154_x000D_
</t>
  </si>
  <si>
    <t xml:space="preserve">ABONO 3 </t>
  </si>
  <si>
    <t xml:space="preserve"> 00913747   </t>
  </si>
  <si>
    <t>certificación neurociencias</t>
  </si>
  <si>
    <t xml:space="preserve"> 01107776   </t>
  </si>
  <si>
    <t xml:space="preserve"> 00120530   </t>
  </si>
  <si>
    <t xml:space="preserve"> 00545131   </t>
  </si>
  <si>
    <t xml:space="preserve"> 00926838 </t>
  </si>
  <si>
    <t xml:space="preserve"> 634844_x000D_
</t>
  </si>
  <si>
    <t>mod 15 de 16</t>
  </si>
  <si>
    <t xml:space="preserve"> 637674_x000D_
</t>
  </si>
  <si>
    <t xml:space="preserve"> 0066002 </t>
  </si>
  <si>
    <t>MOD 9 DE 12</t>
  </si>
  <si>
    <t xml:space="preserve"> 00252046</t>
  </si>
  <si>
    <t>MOD 10 y 11  DE 24</t>
  </si>
  <si>
    <t>mod. 4 de 36</t>
  </si>
  <si>
    <t xml:space="preserve"> 00779747_x000D_
</t>
  </si>
  <si>
    <t>MOD. 18 AL 20</t>
  </si>
  <si>
    <t xml:space="preserve"> 13874656   </t>
  </si>
  <si>
    <t xml:space="preserve"> 291710 </t>
  </si>
  <si>
    <t>apartado</t>
  </si>
  <si>
    <t xml:space="preserve"> 355771_x000D_
</t>
  </si>
  <si>
    <t xml:space="preserve"> 01962246_x000D_
</t>
  </si>
  <si>
    <t>mod. 2 diplomado</t>
  </si>
  <si>
    <t xml:space="preserve"> 02305146_x000D_
</t>
  </si>
  <si>
    <t>mod. 3 de 36</t>
  </si>
  <si>
    <t xml:space="preserve">  379928   </t>
  </si>
  <si>
    <t>mod. 2 de 20</t>
  </si>
  <si>
    <t xml:space="preserve"> 01820768_x000D_
</t>
  </si>
  <si>
    <t>mod 4 de 36</t>
  </si>
  <si>
    <t xml:space="preserve">  380153   </t>
  </si>
  <si>
    <t xml:space="preserve"> 01272007_x000D_
</t>
  </si>
  <si>
    <t xml:space="preserve"> 01321774_x000D_
</t>
  </si>
  <si>
    <t xml:space="preserve"> 01543106_x000D_
</t>
  </si>
  <si>
    <t>INSCRIPCIÓN diplomado</t>
  </si>
  <si>
    <t xml:space="preserve"> 01656317_x000D_
</t>
  </si>
  <si>
    <t>MOD. 16 DE 16</t>
  </si>
  <si>
    <t xml:space="preserve"> 405583</t>
  </si>
  <si>
    <t xml:space="preserve"> 1841790_x000D_
</t>
  </si>
  <si>
    <t xml:space="preserve"> 1800871_x000D_
</t>
  </si>
  <si>
    <t xml:space="preserve"> 1658401_x000D_
</t>
  </si>
  <si>
    <t>MOD 4 DE 16</t>
  </si>
  <si>
    <t xml:space="preserve">mod. 21 de 24 </t>
  </si>
  <si>
    <t xml:space="preserve"> 395755_x000D_
</t>
  </si>
  <si>
    <t xml:space="preserve"> 559620_x000D_
</t>
  </si>
  <si>
    <t>MOD. 1 DE 6</t>
  </si>
  <si>
    <t xml:space="preserve"> 663412_x000D_
</t>
  </si>
  <si>
    <t xml:space="preserve"> 558425_x000D_
</t>
  </si>
  <si>
    <t xml:space="preserve"> 461881   </t>
  </si>
  <si>
    <t xml:space="preserve">MOD 15 DE 16 </t>
  </si>
  <si>
    <t>mod. 1</t>
  </si>
  <si>
    <t xml:space="preserve"> 93945</t>
  </si>
  <si>
    <t xml:space="preserve"> 23167    </t>
  </si>
  <si>
    <t xml:space="preserve"> 222274_x000D_
</t>
  </si>
  <si>
    <t xml:space="preserve"> 01071362_x000D_
</t>
  </si>
  <si>
    <t>MOD 20 DE 24</t>
  </si>
  <si>
    <t>MOD. 3 DE 6</t>
  </si>
  <si>
    <t xml:space="preserve"> 443960  </t>
  </si>
  <si>
    <t xml:space="preserve"> 443946  </t>
  </si>
  <si>
    <t xml:space="preserve"> 443979  </t>
  </si>
  <si>
    <t xml:space="preserve"> 153066  </t>
  </si>
  <si>
    <t xml:space="preserve"> 152999  </t>
  </si>
  <si>
    <t xml:space="preserve"> 152966  </t>
  </si>
  <si>
    <t xml:space="preserve"> 152872 </t>
  </si>
  <si>
    <t xml:space="preserve"> 152774  </t>
  </si>
  <si>
    <t xml:space="preserve"> 152752  </t>
  </si>
  <si>
    <t xml:space="preserve"> 152657  </t>
  </si>
  <si>
    <t xml:space="preserve"> 152607  </t>
  </si>
  <si>
    <t xml:space="preserve"> 152522  </t>
  </si>
  <si>
    <t xml:space="preserve"> 21251_x000D_
</t>
  </si>
  <si>
    <t xml:space="preserve"> 02930939_x000D_
</t>
  </si>
  <si>
    <t xml:space="preserve"> 26294_x000D_
</t>
  </si>
  <si>
    <t>MOD, DICIEMBRE</t>
  </si>
  <si>
    <t xml:space="preserve"> 471457_x000D_
</t>
  </si>
  <si>
    <t xml:space="preserve">  00464804   </t>
  </si>
  <si>
    <t>mod,. 11 de 24</t>
  </si>
  <si>
    <t xml:space="preserve"> 00695648_x000D_
</t>
  </si>
  <si>
    <t xml:space="preserve"> 003755   </t>
  </si>
  <si>
    <t>mod. 1 de 6</t>
  </si>
  <si>
    <t xml:space="preserve"> 94036</t>
  </si>
  <si>
    <t>saldo mod. 1</t>
  </si>
  <si>
    <t xml:space="preserve"> 94013</t>
  </si>
  <si>
    <t xml:space="preserve"> 00918770_x000D_
</t>
  </si>
  <si>
    <t>MOD I DE 6</t>
  </si>
  <si>
    <t xml:space="preserve"> 01199015_x000D_
</t>
  </si>
  <si>
    <t>complemento se suma</t>
  </si>
  <si>
    <t xml:space="preserve"> 01206798_x000D_
</t>
  </si>
  <si>
    <t xml:space="preserve"> 495620    </t>
  </si>
  <si>
    <t xml:space="preserve"> 969359_x000D_
</t>
  </si>
  <si>
    <t xml:space="preserve"> 284603_x000D_
</t>
  </si>
  <si>
    <t>MOD. 10 DE 16</t>
  </si>
  <si>
    <t xml:space="preserve"> 01161470_x000D_
</t>
  </si>
  <si>
    <t>TERMINACIÓN LICENCIATURA</t>
  </si>
  <si>
    <t xml:space="preserve"> 39499  </t>
  </si>
  <si>
    <t xml:space="preserve"> 837984_x000D_
</t>
  </si>
  <si>
    <t xml:space="preserve"> 0564750    </t>
  </si>
  <si>
    <t xml:space="preserve"> 1060922_x000D_
</t>
  </si>
  <si>
    <t xml:space="preserve"> 587268_x000D_
</t>
  </si>
  <si>
    <t>MOD. 18,19 Y 20</t>
  </si>
  <si>
    <t xml:space="preserve"> 786341_x000D_
</t>
  </si>
  <si>
    <t>MOD.20 DE 36</t>
  </si>
  <si>
    <t xml:space="preserve"> 343459_x000D_
</t>
  </si>
  <si>
    <t>MOD. 5 DRA. AHALIA Y DR, FERNANDO</t>
  </si>
  <si>
    <t xml:space="preserve"> 224345_x000D_
</t>
  </si>
  <si>
    <t xml:space="preserve"> 81550_x000D_
</t>
  </si>
  <si>
    <t>MOD.9 DE 24</t>
  </si>
  <si>
    <t xml:space="preserve"> 00123888_x000D_
</t>
  </si>
  <si>
    <t xml:space="preserve"> 00124508_x000D_
</t>
  </si>
  <si>
    <t>SALDO MOD.11</t>
  </si>
  <si>
    <t xml:space="preserve"> 00610016_x000D_
</t>
  </si>
  <si>
    <t>SALDO MOD 16 YMOD, 17 DE 24</t>
  </si>
  <si>
    <t xml:space="preserve"> 02244212_x000D_
</t>
  </si>
  <si>
    <t xml:space="preserve"> 485318_x000D_
</t>
  </si>
  <si>
    <t>mod. 16 de 16</t>
  </si>
  <si>
    <t xml:space="preserve"> 287051_x000D_
</t>
  </si>
  <si>
    <t xml:space="preserve"> 296504_x000D_
</t>
  </si>
  <si>
    <t>MOD. 10 DE 12</t>
  </si>
  <si>
    <t xml:space="preserve"> 00739967</t>
  </si>
  <si>
    <t xml:space="preserve"> 01998034_x000D_
</t>
  </si>
  <si>
    <t>4 alumnos</t>
  </si>
  <si>
    <t xml:space="preserve"> 00023670_x000D_
</t>
  </si>
  <si>
    <t xml:space="preserve"> 281299_x000D_
</t>
  </si>
  <si>
    <t xml:space="preserve"> 288909_x000D_
</t>
  </si>
  <si>
    <t xml:space="preserve"> 239489_x000D_
</t>
  </si>
  <si>
    <t xml:space="preserve">mod. 16  de 20 </t>
  </si>
  <si>
    <t xml:space="preserve"> 04371
</t>
  </si>
  <si>
    <t>MOD.  4 DE 20</t>
  </si>
  <si>
    <t xml:space="preserve">451035
</t>
  </si>
  <si>
    <t xml:space="preserve"> 01373421_x000D_
</t>
  </si>
  <si>
    <t xml:space="preserve"> 02129403_x000D_
</t>
  </si>
  <si>
    <t xml:space="preserve"> 02233350_x000D_
</t>
  </si>
  <si>
    <t xml:space="preserve"> 03032036_x000D_
</t>
  </si>
  <si>
    <t xml:space="preserve"> 00775714_x000D_
</t>
  </si>
  <si>
    <t xml:space="preserve"> 56611</t>
  </si>
  <si>
    <t>MOD. 22 DE 24</t>
  </si>
  <si>
    <t xml:space="preserve"> 15687_x000D_
</t>
  </si>
  <si>
    <t xml:space="preserve"> 227220_x000D_
</t>
  </si>
  <si>
    <t xml:space="preserve"> 491041_x000D_
</t>
  </si>
  <si>
    <t xml:space="preserve"> 476604_x000D_
</t>
  </si>
  <si>
    <t>MOD. ENERO 2024</t>
  </si>
  <si>
    <t xml:space="preserve"> 1873062_x000D_
</t>
  </si>
  <si>
    <t xml:space="preserve"> 884456_x000D_
</t>
  </si>
  <si>
    <t xml:space="preserve"> 280843_x000D_
</t>
  </si>
  <si>
    <t xml:space="preserve"> 252946_x000D_
</t>
  </si>
  <si>
    <t xml:space="preserve">50124
</t>
  </si>
  <si>
    <t>ins, equivalencia/abono a mod</t>
  </si>
  <si>
    <t xml:space="preserve"> 96926_x000D_
</t>
  </si>
  <si>
    <t xml:space="preserve"> 657257_x000D_
</t>
  </si>
  <si>
    <t xml:space="preserve"> 24099    </t>
  </si>
  <si>
    <t xml:space="preserve"> 00454953 </t>
  </si>
  <si>
    <t xml:space="preserve"> 247293_x000D_
</t>
  </si>
  <si>
    <t xml:space="preserve"> 123324_x000D_
</t>
  </si>
  <si>
    <t xml:space="preserve"> 810781_x000D_
</t>
  </si>
  <si>
    <t xml:space="preserve"> 98460    </t>
  </si>
  <si>
    <t xml:space="preserve"> 00172510_x000D_
</t>
  </si>
  <si>
    <t xml:space="preserve">ABONO MOD 4 </t>
  </si>
  <si>
    <t xml:space="preserve"> 0452692  </t>
  </si>
  <si>
    <t xml:space="preserve"> 0452750  </t>
  </si>
  <si>
    <t xml:space="preserve"> 0452751  </t>
  </si>
  <si>
    <t xml:space="preserve"> 00454847 </t>
  </si>
  <si>
    <t xml:space="preserve"> 655094_x000D_
</t>
  </si>
  <si>
    <t xml:space="preserve"> 394525_x000D_
</t>
  </si>
  <si>
    <t>SALDO MOD. 2</t>
  </si>
  <si>
    <t>mod. 4 de 6</t>
  </si>
  <si>
    <t xml:space="preserve"> 00454960 </t>
  </si>
  <si>
    <t xml:space="preserve"> 00402186_x000D_
</t>
  </si>
  <si>
    <t xml:space="preserve">Abono por Interbancario_x000D_
</t>
  </si>
  <si>
    <t>COLEGIA NOV/DIC</t>
  </si>
  <si>
    <t xml:space="preserve"> 21153   </t>
  </si>
  <si>
    <t>MOD. I DE 6</t>
  </si>
  <si>
    <t>MOD, 2 DE 6</t>
  </si>
  <si>
    <t xml:space="preserve"> 00727024_x000D_
</t>
  </si>
  <si>
    <t xml:space="preserve">MOD. 14 Y Y 15 </t>
  </si>
  <si>
    <t xml:space="preserve"> 00965229  </t>
  </si>
  <si>
    <t xml:space="preserve"> 01097589_x000D_
</t>
  </si>
  <si>
    <t xml:space="preserve">MOD. I </t>
  </si>
  <si>
    <t xml:space="preserve"> 00545011 </t>
  </si>
  <si>
    <t>inscripción,  y abono a equiva</t>
  </si>
  <si>
    <t xml:space="preserve"> 00546879 </t>
  </si>
  <si>
    <t xml:space="preserve">ABONO EQUI Y MOD. </t>
  </si>
  <si>
    <t xml:space="preserve"> 00547000 </t>
  </si>
  <si>
    <t xml:space="preserve">MOD I </t>
  </si>
  <si>
    <t xml:space="preserve"> 1859316_x000D_
</t>
  </si>
  <si>
    <t xml:space="preserve"> 1849468_x000D_
</t>
  </si>
  <si>
    <t xml:space="preserve">MOD.  I Y II </t>
  </si>
  <si>
    <t xml:space="preserve">  556447   </t>
  </si>
  <si>
    <t xml:space="preserve">MOD 16 </t>
  </si>
  <si>
    <t xml:space="preserve"> 104427_x000D_
</t>
  </si>
  <si>
    <t xml:space="preserve"> 104096_x000D_
</t>
  </si>
  <si>
    <t>insc/ MOD I Y ABONO EQUI</t>
  </si>
  <si>
    <t xml:space="preserve"> 843053_x000D_
</t>
  </si>
  <si>
    <t xml:space="preserve">811230
</t>
  </si>
  <si>
    <t xml:space="preserve"> 00783944_x000D_
</t>
  </si>
  <si>
    <t xml:space="preserve"> 0960967    </t>
  </si>
  <si>
    <t>INS, EQIUI, ABONO A MOD, I</t>
  </si>
  <si>
    <t xml:space="preserve"> 01093242_x000D_
</t>
  </si>
  <si>
    <t xml:space="preserve"> 00763452_x000D_
</t>
  </si>
  <si>
    <t xml:space="preserve"> 00310177_x000D_
</t>
  </si>
  <si>
    <t>mod.  8 de 12</t>
  </si>
  <si>
    <t xml:space="preserve"> 01138646_x000D_
</t>
  </si>
  <si>
    <t xml:space="preserve"> 630162_x000D_
</t>
  </si>
  <si>
    <t xml:space="preserve"> 616217_x000D_
</t>
  </si>
  <si>
    <t xml:space="preserve"> 1965130_x000D_
</t>
  </si>
  <si>
    <t>foto</t>
  </si>
  <si>
    <t xml:space="preserve"> 00022587_x000D_
</t>
  </si>
  <si>
    <t>mod.  9 de 12</t>
  </si>
  <si>
    <t xml:space="preserve"> 01139397_x000D_
</t>
  </si>
  <si>
    <t xml:space="preserve">MOD. I de 20 </t>
  </si>
  <si>
    <t xml:space="preserve"> 142490_x000D_
</t>
  </si>
  <si>
    <t xml:space="preserve"> 707331_x000D_
</t>
  </si>
  <si>
    <t xml:space="preserve"> 289456_x000D_
</t>
  </si>
  <si>
    <t xml:space="preserve">mod. 4 DE 16 </t>
  </si>
  <si>
    <t xml:space="preserve"> 00828899_x000D_
</t>
  </si>
  <si>
    <t>apartado de colegiatura</t>
  </si>
  <si>
    <t xml:space="preserve"> 457488_x000D_
</t>
  </si>
  <si>
    <t>mod-10 de 20</t>
  </si>
  <si>
    <t xml:space="preserve"> 440800_x000D_
</t>
  </si>
  <si>
    <t xml:space="preserve"> 629650_x000D_
</t>
  </si>
  <si>
    <t xml:space="preserve"> 00501002_x000D_
</t>
  </si>
  <si>
    <t>MOD 9 DE 16</t>
  </si>
  <si>
    <t xml:space="preserve"> 1681747_x000D_
</t>
  </si>
  <si>
    <t>MOD. 6 DRA. AHALIA Y DR, FERNANDO</t>
  </si>
  <si>
    <t xml:space="preserve"> 163236_x000D_
</t>
  </si>
  <si>
    <t>MOD. 10  DE 16</t>
  </si>
  <si>
    <t xml:space="preserve"> 156339_x000D_
</t>
  </si>
  <si>
    <t>ABONO A MOD. 18</t>
  </si>
  <si>
    <t xml:space="preserve"> 713683_x000D_
</t>
  </si>
  <si>
    <t>ABONO A COLEGIATURAS</t>
  </si>
  <si>
    <t xml:space="preserve"> 0046486 </t>
  </si>
  <si>
    <t xml:space="preserve"> 00624972_x000D_
</t>
  </si>
  <si>
    <t>mod. 5 de 36</t>
  </si>
  <si>
    <t xml:space="preserve"> 01065066_x000D_
</t>
  </si>
  <si>
    <t xml:space="preserve"> 01068676_x000D_
</t>
  </si>
  <si>
    <t>MOD. 11 DE 12</t>
  </si>
  <si>
    <t xml:space="preserve"> 194816</t>
  </si>
  <si>
    <t>ABONO DE TITULACION</t>
  </si>
  <si>
    <t xml:space="preserve"> 1842363_x000D_
</t>
  </si>
  <si>
    <t>ALUMNOS PANAMA</t>
  </si>
  <si>
    <t>APOSTILLAS</t>
  </si>
  <si>
    <t>TOTAL 24</t>
  </si>
  <si>
    <t xml:space="preserve"> 164807_x000D_
</t>
  </si>
  <si>
    <t>mod. 33 y abono a 34</t>
  </si>
  <si>
    <t xml:space="preserve"> 01227776_x000D_
</t>
  </si>
  <si>
    <t>mod I BECA ESPECIAL</t>
  </si>
  <si>
    <t xml:space="preserve"> 534966_x000D_
</t>
  </si>
  <si>
    <t xml:space="preserve"> 00006215_x000D_
</t>
  </si>
  <si>
    <t xml:space="preserve">mod. 3 de 6 </t>
  </si>
  <si>
    <t xml:space="preserve"> 00086363_x000D_
</t>
  </si>
  <si>
    <t xml:space="preserve"> 00123850_x000D_
</t>
  </si>
  <si>
    <t xml:space="preserve"> 00290514   </t>
  </si>
  <si>
    <t>b</t>
  </si>
  <si>
    <t xml:space="preserve"> 00290559   </t>
  </si>
  <si>
    <t>mod. 7  de 20</t>
  </si>
  <si>
    <t xml:space="preserve"> 00561985_x000D_
</t>
  </si>
  <si>
    <t xml:space="preserve"> 00763227_x000D_
</t>
  </si>
  <si>
    <t xml:space="preserve"> 00820654    </t>
  </si>
  <si>
    <t xml:space="preserve"> 00821976  </t>
  </si>
  <si>
    <t>mod. 5 de 6</t>
  </si>
  <si>
    <t xml:space="preserve"> 00821984 </t>
  </si>
  <si>
    <t xml:space="preserve"> 00822260 </t>
  </si>
  <si>
    <t xml:space="preserve">00822290 </t>
  </si>
  <si>
    <t xml:space="preserve"> 00822391 </t>
  </si>
  <si>
    <t xml:space="preserve">MOD 16 DE 16 </t>
  </si>
  <si>
    <t xml:space="preserve">  00830111 </t>
  </si>
  <si>
    <t xml:space="preserve">  00830133 </t>
  </si>
  <si>
    <t xml:space="preserve">  00830205 </t>
  </si>
  <si>
    <t xml:space="preserve">  00830235 </t>
  </si>
  <si>
    <t xml:space="preserve"> 01171999_x000D_
</t>
  </si>
  <si>
    <t xml:space="preserve"> 01193805_x000D_
</t>
  </si>
  <si>
    <t xml:space="preserve"> 01390021_x000D_
</t>
  </si>
  <si>
    <t xml:space="preserve"> 01394714_x000D_
</t>
  </si>
  <si>
    <t xml:space="preserve">  00822429 </t>
  </si>
  <si>
    <t xml:space="preserve">  00822508 </t>
  </si>
  <si>
    <t xml:space="preserve">ABONO A COLEGIATURAS mod 1 y 2 INSC, ABONO A 3 </t>
  </si>
  <si>
    <t>INSCR/ COLEGIATURA DOC DE</t>
  </si>
  <si>
    <t>MOD 21 DE 24</t>
  </si>
  <si>
    <t xml:space="preserve"> 142892_x000D_
</t>
  </si>
  <si>
    <t>MOD., 10 DE 20</t>
  </si>
  <si>
    <t>mod. 4 DE 36</t>
  </si>
  <si>
    <t>mod. 4 DE 6</t>
  </si>
  <si>
    <t>mod. Febrero 24</t>
  </si>
  <si>
    <t>mod 2 de 20</t>
  </si>
  <si>
    <t>Depósito en Efectivo</t>
  </si>
  <si>
    <t>MOD 5 DE 6</t>
  </si>
  <si>
    <t>INS/ EQUIVALENCIA,</t>
  </si>
  <si>
    <t xml:space="preserve"> 00998302_x000D_
</t>
  </si>
  <si>
    <t>MOD. 7 DRA. AHALIA Y DR, FERNANDO</t>
  </si>
  <si>
    <t xml:space="preserve"> 00211552_x000D_
</t>
  </si>
  <si>
    <t>mod. 4</t>
  </si>
  <si>
    <t xml:space="preserve"> 00010190_x000D_
</t>
  </si>
  <si>
    <t>mod. 11 de 24</t>
  </si>
  <si>
    <t xml:space="preserve"> 00147851_x000D_
</t>
  </si>
  <si>
    <t xml:space="preserve"> 374248    </t>
  </si>
  <si>
    <t>MOD. 18 Y 19 KARLAY FELIPE</t>
  </si>
  <si>
    <t xml:space="preserve"> 00473073 </t>
  </si>
  <si>
    <t>MOD. 20 Y REINSC KARLAY FELIPE</t>
  </si>
  <si>
    <t>mod- 12 de 12</t>
  </si>
  <si>
    <t xml:space="preserve"> 492455   </t>
  </si>
  <si>
    <t>mod. II</t>
  </si>
  <si>
    <t xml:space="preserve"> 1159042_x000D_
</t>
  </si>
  <si>
    <t xml:space="preserve">mod. 16 </t>
  </si>
  <si>
    <t xml:space="preserve"> 975868_x000D_
</t>
  </si>
  <si>
    <t xml:space="preserve"> 486598 </t>
  </si>
  <si>
    <t xml:space="preserve"> 1245354_x000D_
</t>
  </si>
  <si>
    <t xml:space="preserve">MOD.  11 DE 16 </t>
  </si>
  <si>
    <t xml:space="preserve"> 115561_x000D_
</t>
  </si>
  <si>
    <t xml:space="preserve"> 391333_x000D_
</t>
  </si>
  <si>
    <t>MOD. 5 Y 6 DE 16</t>
  </si>
  <si>
    <t xml:space="preserve"> 012 </t>
  </si>
  <si>
    <t>mod.  5 DE 16</t>
  </si>
  <si>
    <t xml:space="preserve"> 0013 </t>
  </si>
  <si>
    <t xml:space="preserve"> 003 </t>
  </si>
  <si>
    <t xml:space="preserve"> 00802462_x000D_
</t>
  </si>
  <si>
    <t xml:space="preserve"> 635327_x000D_
</t>
  </si>
  <si>
    <t>colegIATURA</t>
  </si>
  <si>
    <t xml:space="preserve"> 535078_x000D_
</t>
  </si>
  <si>
    <t>MONDRAGON PEREZ LUZ AMERICA</t>
  </si>
  <si>
    <t>INSCRIPCION JORNADA LD</t>
  </si>
  <si>
    <t xml:space="preserve"> 02100334_x000D_
</t>
  </si>
  <si>
    <t xml:space="preserve">mod . 25 de 36 </t>
  </si>
  <si>
    <t xml:space="preserve"> 197451_x000D_
</t>
  </si>
  <si>
    <t>MOD. 21 AL 23 DE 36</t>
  </si>
  <si>
    <t xml:space="preserve"> 249398_x000D_
</t>
  </si>
  <si>
    <t xml:space="preserve"> 00576512_x000D_
</t>
  </si>
  <si>
    <t>COL. ESPECIAL Y ABONO A TITULACION</t>
  </si>
  <si>
    <t xml:space="preserve">76101
</t>
  </si>
  <si>
    <t>INS Y COLEGIATURA I</t>
  </si>
  <si>
    <t xml:space="preserve"> 620520_x000D_
</t>
  </si>
  <si>
    <t xml:space="preserve"> 122152_x000D_
</t>
  </si>
  <si>
    <t xml:space="preserve"> 1161009_x000D_
</t>
  </si>
  <si>
    <t>MOD. I CERO INSC</t>
  </si>
  <si>
    <t xml:space="preserve"> 109278</t>
  </si>
  <si>
    <t xml:space="preserve"> 00918658_x000D_
</t>
  </si>
  <si>
    <t>mod. 6 DE 20</t>
  </si>
  <si>
    <t xml:space="preserve"> 296454_x000D_
</t>
  </si>
  <si>
    <t xml:space="preserve"> 566484_x000D_
</t>
  </si>
  <si>
    <t>MOD. 36 A 36</t>
  </si>
  <si>
    <t xml:space="preserve"> 140183_x000D_
</t>
  </si>
  <si>
    <t xml:space="preserve"> 01667387_x000D_
</t>
  </si>
  <si>
    <t>mod-. II DE 20</t>
  </si>
  <si>
    <t xml:space="preserve"> 83715</t>
  </si>
  <si>
    <t xml:space="preserve"> 500854_x000D_
</t>
  </si>
  <si>
    <t xml:space="preserve"> 465657_x000D_
</t>
  </si>
  <si>
    <t xml:space="preserve"> 129468</t>
  </si>
  <si>
    <t xml:space="preserve"> 51093_x000D_
</t>
  </si>
  <si>
    <t xml:space="preserve"> 587692_x000D_
</t>
  </si>
  <si>
    <t xml:space="preserve">60708
</t>
  </si>
  <si>
    <t xml:space="preserve"> 592015_x000D_
</t>
  </si>
  <si>
    <t>MOD- 3</t>
  </si>
  <si>
    <t xml:space="preserve"> 739282  </t>
  </si>
  <si>
    <t xml:space="preserve">MOD. MARZO </t>
  </si>
  <si>
    <t xml:space="preserve"> 529429_x000D_
</t>
  </si>
  <si>
    <t xml:space="preserve"> 00077549_x000D_
</t>
  </si>
  <si>
    <t xml:space="preserve"> 00107119_x000D_
</t>
  </si>
  <si>
    <t xml:space="preserve"> 02722636_x000D_
</t>
  </si>
  <si>
    <t xml:space="preserve"> 0159343 </t>
  </si>
  <si>
    <t xml:space="preserve"> 00159418 </t>
  </si>
  <si>
    <t xml:space="preserve"> 00159482 </t>
  </si>
  <si>
    <t xml:space="preserve">mod. 6 de 6 </t>
  </si>
  <si>
    <t xml:space="preserve"> 000159504 </t>
  </si>
  <si>
    <t xml:space="preserve"> 00159582 </t>
  </si>
  <si>
    <t xml:space="preserve"> 00167716 </t>
  </si>
  <si>
    <t xml:space="preserve"> 00167769 </t>
  </si>
  <si>
    <t xml:space="preserve"> 00167831 </t>
  </si>
  <si>
    <t xml:space="preserve">  00168570 </t>
  </si>
  <si>
    <t xml:space="preserve"> 00191010_x000D_
</t>
  </si>
  <si>
    <t>MOD 4 DE 6</t>
  </si>
  <si>
    <t xml:space="preserve"> 00712684_x000D_
</t>
  </si>
  <si>
    <t xml:space="preserve"> 01840651_x000D_
</t>
  </si>
  <si>
    <t xml:space="preserve"> 02110991_x000D_
</t>
  </si>
  <si>
    <t xml:space="preserve"> 02368755_x000D_
</t>
  </si>
  <si>
    <t xml:space="preserve"> 00340949_x000D_
</t>
  </si>
  <si>
    <t xml:space="preserve">MOD. 18 Y ABONO A 19 </t>
  </si>
  <si>
    <t xml:space="preserve"> 7120224
</t>
  </si>
  <si>
    <t xml:space="preserve"> 00754408    </t>
  </si>
  <si>
    <t xml:space="preserve"> 00762495    </t>
  </si>
  <si>
    <t xml:space="preserve"> 00762559   </t>
  </si>
  <si>
    <t xml:space="preserve"> 00762621   </t>
  </si>
  <si>
    <t xml:space="preserve"> 00772941_x000D_
</t>
  </si>
  <si>
    <t xml:space="preserve"> 00772943_x000D_
</t>
  </si>
  <si>
    <t>mod. 6 de 6</t>
  </si>
  <si>
    <t xml:space="preserve"> 00772959_x000D_
</t>
  </si>
  <si>
    <t xml:space="preserve"> 00851618_x000D_
</t>
  </si>
  <si>
    <t>MOD. 35 Y 36</t>
  </si>
  <si>
    <t xml:space="preserve"> 00876645_x000D_
</t>
  </si>
  <si>
    <t xml:space="preserve"> 01031970_x000D_
</t>
  </si>
  <si>
    <t xml:space="preserve"> 302917_x000D_
</t>
  </si>
  <si>
    <t>MOD 2, 3 Y 4</t>
  </si>
  <si>
    <t xml:space="preserve"> 00845098_x000D_
</t>
  </si>
  <si>
    <t xml:space="preserve"> 11967  </t>
  </si>
  <si>
    <t>ABONO A MOD, II Y SALDO I</t>
  </si>
  <si>
    <t xml:space="preserve"> 772606  </t>
  </si>
  <si>
    <t xml:space="preserve">MOD . 11 DE 20 </t>
  </si>
  <si>
    <t xml:space="preserve"> 312280_x000D_
</t>
  </si>
  <si>
    <t>MOD.8 DE 16</t>
  </si>
  <si>
    <t xml:space="preserve"> 00088741_x000D_
</t>
  </si>
  <si>
    <t xml:space="preserve">357213  </t>
  </si>
  <si>
    <t xml:space="preserve"> 00805206    </t>
  </si>
  <si>
    <t xml:space="preserve"> 00630777_x000D_
</t>
  </si>
  <si>
    <t xml:space="preserve"> 108821_x000D_
</t>
  </si>
  <si>
    <t>mod 1 MAESTRIA/SBONO TIT LD</t>
  </si>
  <si>
    <t xml:space="preserve"> 799209_x000D_
</t>
  </si>
  <si>
    <t xml:space="preserve"> 815121_x000D_
</t>
  </si>
  <si>
    <t>SALDO MOD 3 ABONO 4,5,6</t>
  </si>
  <si>
    <t xml:space="preserve"> 433085_x000D_
</t>
  </si>
  <si>
    <t xml:space="preserve"> 257512_x000D_
</t>
  </si>
  <si>
    <t xml:space="preserve">MOD. 8 CON DR. </t>
  </si>
  <si>
    <t xml:space="preserve"> 202365_x000D_
</t>
  </si>
  <si>
    <t>abono a titulacion</t>
  </si>
  <si>
    <t xml:space="preserve"> 00405045_x000D_
</t>
  </si>
  <si>
    <t>VARIOS MODULOS</t>
  </si>
  <si>
    <t xml:space="preserve"> 21307_x000D_
</t>
  </si>
  <si>
    <t xml:space="preserve"> 22945  </t>
  </si>
  <si>
    <t>MOD II DE 20</t>
  </si>
  <si>
    <t xml:space="preserve"> 2677934_x000D_
</t>
  </si>
  <si>
    <t xml:space="preserve"> 128621_x000D_
</t>
  </si>
  <si>
    <t xml:space="preserve"> 01217335_x000D_
</t>
  </si>
  <si>
    <t>ABONO A JORNADA</t>
  </si>
  <si>
    <t xml:space="preserve"> 00473147_x000D_
</t>
  </si>
  <si>
    <t>MOD 1 Y 2</t>
  </si>
  <si>
    <t xml:space="preserve"> 0255151    </t>
  </si>
  <si>
    <t xml:space="preserve">ABONO TITULACION </t>
  </si>
  <si>
    <t xml:space="preserve">  00016777   </t>
  </si>
  <si>
    <t xml:space="preserve"> 406943_x000D_
</t>
  </si>
  <si>
    <t>MOD.. 14 DE 20</t>
  </si>
  <si>
    <t xml:space="preserve"> 14659_x000D_
</t>
  </si>
  <si>
    <t xml:space="preserve"> 639479_x000D_
</t>
  </si>
  <si>
    <t>MOD. 19 Y 20</t>
  </si>
  <si>
    <t xml:space="preserve"> 192741_x000D_
</t>
  </si>
  <si>
    <t xml:space="preserve">1513075
</t>
  </si>
  <si>
    <t>abono a 4 MODULOS</t>
  </si>
  <si>
    <t xml:space="preserve"> 1599694_x000D_
</t>
  </si>
  <si>
    <t>EXTEMPRANEO</t>
  </si>
  <si>
    <t xml:space="preserve"> 140535_x000D_
</t>
  </si>
  <si>
    <t>MOD. 12  DE 20</t>
  </si>
  <si>
    <t xml:space="preserve"> 01154018
</t>
  </si>
  <si>
    <t xml:space="preserve"> 03628225_x000D_
</t>
  </si>
  <si>
    <t xml:space="preserve"> 00191797
</t>
  </si>
  <si>
    <t xml:space="preserve"> 0159634
</t>
  </si>
  <si>
    <t xml:space="preserve"> 545552_x000D_
</t>
  </si>
  <si>
    <t xml:space="preserve"> 494863_x000D_
</t>
  </si>
  <si>
    <t>MOD. 3 AL 10 Y ABONO AL 11</t>
  </si>
  <si>
    <t xml:space="preserve"> 32288   </t>
  </si>
  <si>
    <t xml:space="preserve">INSCRIP/ MOD I </t>
  </si>
  <si>
    <t xml:space="preserve"> 976033_x000D_
</t>
  </si>
  <si>
    <t xml:space="preserve"> 60958_x000D_
</t>
  </si>
  <si>
    <t xml:space="preserve"> 111419  </t>
  </si>
  <si>
    <t>PROGRAMA DE DOCTORADO</t>
  </si>
  <si>
    <t xml:space="preserve"> 1793318_x000D_
</t>
  </si>
  <si>
    <t xml:space="preserve"> 433333   </t>
  </si>
  <si>
    <t xml:space="preserve"> 514101_x000D_
</t>
  </si>
  <si>
    <t>CIERRE DE LICENCIATURA</t>
  </si>
  <si>
    <t xml:space="preserve"> 158365_x000D_
</t>
  </si>
  <si>
    <t xml:space="preserve"> 04081409_x000D_
</t>
  </si>
  <si>
    <t xml:space="preserve"> 04347938_x000D_
</t>
  </si>
  <si>
    <t xml:space="preserve"> 04460694_x000D_
</t>
  </si>
  <si>
    <t xml:space="preserve"> 03713119_x000D_
</t>
  </si>
  <si>
    <t xml:space="preserve"> 03678668_x000D_
</t>
  </si>
  <si>
    <t xml:space="preserve"> 0045843    </t>
  </si>
  <si>
    <t xml:space="preserve"> 00458455   </t>
  </si>
  <si>
    <t xml:space="preserve"> 00458464   </t>
  </si>
  <si>
    <t xml:space="preserve"> 00458493   </t>
  </si>
  <si>
    <t>mod. Abril</t>
  </si>
  <si>
    <t xml:space="preserve"> 600713_x000D_
</t>
  </si>
  <si>
    <t xml:space="preserve">  488407   </t>
  </si>
  <si>
    <t xml:space="preserve"> 311047_x000D_
</t>
  </si>
  <si>
    <t xml:space="preserve">  0088541   </t>
  </si>
  <si>
    <t xml:space="preserve">  00483427   </t>
  </si>
  <si>
    <t xml:space="preserve"> 00829736_x000D_
</t>
  </si>
  <si>
    <t xml:space="preserve">MOD. 5 DE 6 </t>
  </si>
  <si>
    <t xml:space="preserve"> 646334_x000D_
</t>
  </si>
  <si>
    <t xml:space="preserve"> 2123300_x000D_
</t>
  </si>
  <si>
    <t xml:space="preserve"> 364644_x000D_
</t>
  </si>
  <si>
    <t xml:space="preserve"> 124474_x000D_
</t>
  </si>
  <si>
    <t xml:space="preserve"> 93855_x000D_
</t>
  </si>
  <si>
    <t>INSC Y MOD. I</t>
  </si>
  <si>
    <t xml:space="preserve"> 731031_x000D_
</t>
  </si>
  <si>
    <t xml:space="preserve"> 330224_x000D_
</t>
  </si>
  <si>
    <t>MOD 12 y 13  DE 24</t>
  </si>
  <si>
    <t>mod-. III De 20</t>
  </si>
  <si>
    <t xml:space="preserve"> 00125795   </t>
  </si>
  <si>
    <t>mod.  6 DE 16</t>
  </si>
  <si>
    <t>mod.  7 DE 16</t>
  </si>
  <si>
    <t xml:space="preserve"> 417175_x000D_
</t>
  </si>
  <si>
    <t xml:space="preserve"> 26858    </t>
  </si>
  <si>
    <t xml:space="preserve"> 972640_x000D_
</t>
  </si>
  <si>
    <t xml:space="preserve"> 01075324_x000D_
</t>
  </si>
  <si>
    <t xml:space="preserve">MOD 3 </t>
  </si>
  <si>
    <t xml:space="preserve"> 376330_x000D_
</t>
  </si>
  <si>
    <t>MOD 8 DE 24</t>
  </si>
  <si>
    <t xml:space="preserve"> 02599073_x000D_
</t>
  </si>
  <si>
    <t>mod 2 de 16</t>
  </si>
  <si>
    <t>mod 3 de 16</t>
  </si>
  <si>
    <t>MOD 5  DE 16</t>
  </si>
  <si>
    <t xml:space="preserve"> 01444273_x000D_
</t>
  </si>
  <si>
    <t xml:space="preserve"> 132851_x000D_
</t>
  </si>
  <si>
    <t>MOD 2,3, ABONO 4</t>
  </si>
  <si>
    <t xml:space="preserve"> 581949   </t>
  </si>
  <si>
    <t xml:space="preserve">INSCRIPCCION </t>
  </si>
  <si>
    <t xml:space="preserve"> 01481994_x000D_
</t>
  </si>
  <si>
    <t xml:space="preserve"> 2186413_x000D_
</t>
  </si>
  <si>
    <t xml:space="preserve"> 00538322_x000D_
</t>
  </si>
  <si>
    <t xml:space="preserve"> 00069036  </t>
  </si>
  <si>
    <t xml:space="preserve"> 02790787_x000D_
</t>
  </si>
  <si>
    <t xml:space="preserve"> 02862123_x000D_
</t>
  </si>
  <si>
    <t xml:space="preserve"> 02730253_x000D_
</t>
  </si>
  <si>
    <t xml:space="preserve"> 02727144_x000D_
</t>
  </si>
  <si>
    <t xml:space="preserve"> 793594_x000D_
</t>
  </si>
  <si>
    <t xml:space="preserve"> 351465_x000D_
</t>
  </si>
  <si>
    <t xml:space="preserve"> 328142_x000D_
</t>
  </si>
  <si>
    <t xml:space="preserve"> 110241_x000D_
</t>
  </si>
  <si>
    <t xml:space="preserve">MOD. 9 CON DR. </t>
  </si>
  <si>
    <t xml:space="preserve"> 2202147_x000D_
</t>
  </si>
  <si>
    <t xml:space="preserve">  00340210  </t>
  </si>
  <si>
    <t>mod. 12 de 24</t>
  </si>
  <si>
    <t xml:space="preserve"> 00892877_x000D_
</t>
  </si>
  <si>
    <t xml:space="preserve"> 349884 No</t>
  </si>
  <si>
    <t xml:space="preserve"> 347955 </t>
  </si>
  <si>
    <t xml:space="preserve">LIQUIDACION TITULACION </t>
  </si>
  <si>
    <t xml:space="preserve"> 528927_x000D_
</t>
  </si>
  <si>
    <t xml:space="preserve">LIQUIDACION TOTAL </t>
  </si>
  <si>
    <t xml:space="preserve"> 34929   </t>
  </si>
  <si>
    <t>RHJC700108HDFBRH09</t>
  </si>
  <si>
    <t xml:space="preserve"> 363874   </t>
  </si>
  <si>
    <t>INSCRIPCION Y MOD 1</t>
  </si>
  <si>
    <t xml:space="preserve"> 797835_x000D_
</t>
  </si>
  <si>
    <t xml:space="preserve">MAESTRIA EN DERECHO PENAL </t>
  </si>
  <si>
    <t xml:space="preserve"> 653537 In</t>
  </si>
  <si>
    <t xml:space="preserve"> 98077_x000D_
</t>
  </si>
  <si>
    <t>INSC, MOD Y EQUI. ARREVILLAGA, ESCOBAR Y GARCIA</t>
  </si>
  <si>
    <t xml:space="preserve"> 21065_x000D_
</t>
  </si>
  <si>
    <t xml:space="preserve"> 01287707_x000D_
</t>
  </si>
  <si>
    <t xml:space="preserve"> 00993874_x000D_
</t>
  </si>
  <si>
    <t xml:space="preserve"> 02713334_x000D_
</t>
  </si>
  <si>
    <t>MOD 5 Y 6 DE 36</t>
  </si>
  <si>
    <t xml:space="preserve"> 387394   </t>
  </si>
  <si>
    <t>COLEGIATURAS Y TITULACIÓN</t>
  </si>
  <si>
    <t xml:space="preserve"> 106814_x000D_
</t>
  </si>
  <si>
    <t>mod. 7 de 36</t>
  </si>
  <si>
    <t xml:space="preserve"> 859302_x000D_
</t>
  </si>
  <si>
    <t xml:space="preserve"> MOD 1 Y 2 DE 08</t>
  </si>
  <si>
    <t xml:space="preserve"> 1540613_x000D_
</t>
  </si>
  <si>
    <t xml:space="preserve"> 474952   </t>
  </si>
  <si>
    <t xml:space="preserve"> 480042_x000D_
</t>
  </si>
  <si>
    <t xml:space="preserve"> 287737_x000D_
</t>
  </si>
  <si>
    <t xml:space="preserve"> 846390_x000D_
</t>
  </si>
  <si>
    <t xml:space="preserve"> 01402985_x000D_
</t>
  </si>
  <si>
    <t xml:space="preserve">MOD 19 DE 24 </t>
  </si>
  <si>
    <t xml:space="preserve"> 00460409    </t>
  </si>
  <si>
    <t xml:space="preserve"> 177370_x000D_
</t>
  </si>
  <si>
    <t xml:space="preserve"> 00653677_x000D_
</t>
  </si>
  <si>
    <t xml:space="preserve"> 722117   </t>
  </si>
  <si>
    <t xml:space="preserve">mod, equiv, abono titulacion </t>
  </si>
  <si>
    <t xml:space="preserve"> 03127402_x000D_
</t>
  </si>
  <si>
    <t xml:space="preserve"> 01536790_x000D_
</t>
  </si>
  <si>
    <t>MOD 3 Y 4</t>
  </si>
  <si>
    <t xml:space="preserve"> 768606   </t>
  </si>
  <si>
    <t xml:space="preserve"> 480417_x000D_
</t>
  </si>
  <si>
    <t>MOD. 14 DE20</t>
  </si>
  <si>
    <t xml:space="preserve"> 1569818_x000D_
</t>
  </si>
  <si>
    <t xml:space="preserve"> 1548654_x000D_
</t>
  </si>
  <si>
    <t xml:space="preserve"> 116198   </t>
  </si>
  <si>
    <t xml:space="preserve"> 532611   </t>
  </si>
  <si>
    <t xml:space="preserve"> 760721  </t>
  </si>
  <si>
    <t>REYES T</t>
  </si>
  <si>
    <t xml:space="preserve"> 803842_x000D_
</t>
  </si>
  <si>
    <t xml:space="preserve"> 2075942_x000D_
</t>
  </si>
  <si>
    <t xml:space="preserve"> 564211  </t>
  </si>
  <si>
    <t xml:space="preserve"> 1227894_x000D_
</t>
  </si>
  <si>
    <t xml:space="preserve"> 1498473_x000D_
</t>
  </si>
  <si>
    <t>LOPEZ  ROMERO ISRAEL</t>
  </si>
  <si>
    <t>INS, MOD 1,2 ABONO 3</t>
  </si>
  <si>
    <t xml:space="preserve"> 497377_x000D_
</t>
  </si>
  <si>
    <t xml:space="preserve">MOD 4 </t>
  </si>
  <si>
    <t xml:space="preserve"> 418309_x000D_
</t>
  </si>
  <si>
    <t xml:space="preserve">MOD.6 </t>
  </si>
  <si>
    <t xml:space="preserve"> 540242_x000D_
</t>
  </si>
  <si>
    <t xml:space="preserve"> 239171_x000D_
</t>
  </si>
  <si>
    <t xml:space="preserve"> 1110317_x000D_
</t>
  </si>
  <si>
    <t xml:space="preserve"> 1894883_x000D_
</t>
  </si>
  <si>
    <t xml:space="preserve"> 1846339_x000D_
</t>
  </si>
  <si>
    <t>MOD 5, ABONO 6</t>
  </si>
  <si>
    <t xml:space="preserve"> 810778  </t>
  </si>
  <si>
    <t xml:space="preserve">  0800699 </t>
  </si>
  <si>
    <t>MOD. IV DE 20</t>
  </si>
  <si>
    <t xml:space="preserve">  72885 </t>
  </si>
  <si>
    <t xml:space="preserve"> 915110_x000D_
</t>
  </si>
  <si>
    <t xml:space="preserve"> 494057_x000D_
</t>
  </si>
  <si>
    <t xml:space="preserve"> 7789189   </t>
  </si>
  <si>
    <t xml:space="preserve"> 779092   </t>
  </si>
  <si>
    <t xml:space="preserve"> 779037   </t>
  </si>
  <si>
    <t xml:space="preserve"> 778922   </t>
  </si>
  <si>
    <t xml:space="preserve"> 254729_x000D_
</t>
  </si>
  <si>
    <t xml:space="preserve"> 2279570_x000D_
</t>
  </si>
  <si>
    <t xml:space="preserve"> 161401_x000D_
</t>
  </si>
  <si>
    <t xml:space="preserve"> 275394_x000D_
</t>
  </si>
  <si>
    <t xml:space="preserve"> 01034956_x000D_
</t>
  </si>
  <si>
    <t xml:space="preserve"> 70814</t>
  </si>
  <si>
    <t xml:space="preserve"> 623200</t>
  </si>
  <si>
    <t xml:space="preserve"> 858584</t>
  </si>
  <si>
    <t>MOD MAY</t>
  </si>
  <si>
    <t xml:space="preserve"> 611608_x000D_
</t>
  </si>
  <si>
    <t xml:space="preserve"> 01128327_x000D_
</t>
  </si>
  <si>
    <t xml:space="preserve"> 01174707_x000D_
</t>
  </si>
  <si>
    <t>MOD. 6 ABONO 7</t>
  </si>
  <si>
    <t xml:space="preserve"> 845248_x000D_
</t>
  </si>
  <si>
    <t xml:space="preserve"> 898943  </t>
  </si>
  <si>
    <t>MOD 9 DE 24</t>
  </si>
  <si>
    <t xml:space="preserve"> 164709_x000D_
</t>
  </si>
  <si>
    <t>COLEGIATURA MOD- I</t>
  </si>
  <si>
    <t xml:space="preserve"> 1062003_x000D_
</t>
  </si>
  <si>
    <t xml:space="preserve"> 508655_x000D_
</t>
  </si>
  <si>
    <t xml:space="preserve">INSCRPCIÓN </t>
  </si>
  <si>
    <t xml:space="preserve"> 981416_x000D_
</t>
  </si>
  <si>
    <t>MODULO  I</t>
  </si>
  <si>
    <t xml:space="preserve"> 735844  </t>
  </si>
  <si>
    <t xml:space="preserve"> 600724_x000D_
</t>
  </si>
  <si>
    <t xml:space="preserve">MOD- 4 </t>
  </si>
  <si>
    <t xml:space="preserve"> 01272502_x000D_
</t>
  </si>
  <si>
    <t xml:space="preserve">  00781985  </t>
  </si>
  <si>
    <t>MOD- 16 DE 24</t>
  </si>
  <si>
    <t xml:space="preserve">  00781920  </t>
  </si>
  <si>
    <t>MOD. II Y ABONO A JT</t>
  </si>
  <si>
    <t xml:space="preserve"> 00613827_x000D_
</t>
  </si>
  <si>
    <t xml:space="preserve">  00767052   </t>
  </si>
  <si>
    <t>MOD. 2 DD</t>
  </si>
  <si>
    <t xml:space="preserve">  00965915   </t>
  </si>
  <si>
    <t xml:space="preserve">MOD. 3, 4 Y </t>
  </si>
  <si>
    <t xml:space="preserve">  00965938  </t>
  </si>
  <si>
    <t xml:space="preserve"> 01201009_x000D_
</t>
  </si>
  <si>
    <t>MOD.  10 CON DR FERNANDO</t>
  </si>
  <si>
    <t xml:space="preserve"> 559300_x000D_
</t>
  </si>
  <si>
    <t xml:space="preserve">complemento </t>
  </si>
  <si>
    <t xml:space="preserve"> 00344721_x000D_
</t>
  </si>
  <si>
    <t xml:space="preserve"> 01031362_x000D_
</t>
  </si>
  <si>
    <t>MOD. 14  Y 15</t>
  </si>
  <si>
    <t xml:space="preserve"> 00518998_x000D_
</t>
  </si>
  <si>
    <t>INSCRIP, MOD I, 2 ABONO al 3</t>
  </si>
  <si>
    <t xml:space="preserve"> 383663_x000D_
</t>
  </si>
  <si>
    <t>INSCRP. MOD. 1, 2 Y AB 3</t>
  </si>
  <si>
    <t xml:space="preserve"> 00575105_x000D_
</t>
  </si>
  <si>
    <t>SALDO MOD 6 ABONO 7,8,9</t>
  </si>
  <si>
    <t xml:space="preserve"> 1167260_x000D_
</t>
  </si>
  <si>
    <t xml:space="preserve"> 277219_x000D_
</t>
  </si>
  <si>
    <t xml:space="preserve"> 00881584_x000D_
</t>
  </si>
  <si>
    <t xml:space="preserve">MOD- 10 DE 36 </t>
  </si>
  <si>
    <t xml:space="preserve"> 46025_x000D_
</t>
  </si>
  <si>
    <t>MOD- 4 DE 6</t>
  </si>
  <si>
    <t xml:space="preserve"> 304270_x000D_
</t>
  </si>
  <si>
    <t xml:space="preserve"> 55654_x000D_
</t>
  </si>
  <si>
    <t xml:space="preserve">INSR 2024 MAYO </t>
  </si>
  <si>
    <t xml:space="preserve"> 21236_x000D_
</t>
  </si>
  <si>
    <t xml:space="preserve"> 00994938  </t>
  </si>
  <si>
    <t xml:space="preserve"> 1954979_x000D_
</t>
  </si>
  <si>
    <t xml:space="preserve"> 1871640_x000D_
</t>
  </si>
  <si>
    <t xml:space="preserve"> 961541_x000D_
</t>
  </si>
  <si>
    <t>MOD. V DE 20</t>
  </si>
  <si>
    <t xml:space="preserve"> 54257  </t>
  </si>
  <si>
    <t xml:space="preserve"> 562584_x000D_
</t>
  </si>
  <si>
    <t xml:space="preserve">  5811  </t>
  </si>
  <si>
    <t xml:space="preserve"> 423187_x000D_
</t>
  </si>
  <si>
    <t xml:space="preserve">mod. 12 de 20 </t>
  </si>
  <si>
    <t xml:space="preserve"> 84818    </t>
  </si>
  <si>
    <t xml:space="preserve"> 2124701_x000D_
</t>
  </si>
  <si>
    <t xml:space="preserve"> 296220_x000D_
</t>
  </si>
  <si>
    <t xml:space="preserve"> 260285_x000D_
</t>
  </si>
  <si>
    <t>MOD- 16 DE 20</t>
  </si>
  <si>
    <t xml:space="preserve"> 00344692_x000D_
</t>
  </si>
  <si>
    <t xml:space="preserve"> 2265213_x000D_
</t>
  </si>
  <si>
    <t>FOTOGRAFIAS</t>
  </si>
  <si>
    <t xml:space="preserve"> 998577 </t>
  </si>
  <si>
    <t>MOD. 6 Y ABONO A 7</t>
  </si>
  <si>
    <t xml:space="preserve"> 01153062_x000D_
</t>
  </si>
  <si>
    <t xml:space="preserve"> 01158025_x000D_
</t>
  </si>
  <si>
    <t xml:space="preserve"> 536585_x000D_
</t>
  </si>
  <si>
    <t xml:space="preserve">  116671 </t>
  </si>
  <si>
    <t>MOD. JUNIO</t>
  </si>
  <si>
    <t xml:space="preserve"> 00768156_x000D_
</t>
  </si>
  <si>
    <t xml:space="preserve"> 00842734_x000D_
</t>
  </si>
  <si>
    <t xml:space="preserve"> 00847768_x000D_
</t>
  </si>
  <si>
    <t xml:space="preserve"> 0020406    </t>
  </si>
  <si>
    <t xml:space="preserve"> 46400    </t>
  </si>
  <si>
    <t xml:space="preserve"> 105525_x000D_
</t>
  </si>
  <si>
    <t xml:space="preserve"> 781650_x000D_
</t>
  </si>
  <si>
    <t xml:space="preserve"> 248705_x000D_
</t>
  </si>
  <si>
    <t xml:space="preserve"> 00150309 </t>
  </si>
  <si>
    <t xml:space="preserve"> 00150307 </t>
  </si>
  <si>
    <t xml:space="preserve"> 2435937_x000D_
</t>
  </si>
  <si>
    <t xml:space="preserve"> 01897399_x000D_
</t>
  </si>
  <si>
    <t xml:space="preserve"> 81621    </t>
  </si>
  <si>
    <t>MOD. 7 AL 14 Y ABONO 15</t>
  </si>
  <si>
    <t xml:space="preserve"> PEREZ HERNANDEZ GUILLERMO</t>
  </si>
  <si>
    <t>ALUMNOS 2023</t>
  </si>
  <si>
    <t xml:space="preserve"> 00021258_x000D_
</t>
  </si>
  <si>
    <t>REVALIDACIÓN</t>
  </si>
  <si>
    <t>HOMOLOGACIONES</t>
  </si>
  <si>
    <t xml:space="preserve"> 00021259_x000D_
</t>
  </si>
  <si>
    <t>MOD. 11 CON DR, FERNANDO</t>
  </si>
  <si>
    <t xml:space="preserve"> 00135524_x000D_
</t>
  </si>
  <si>
    <t xml:space="preserve"> 01877380_x000D_
</t>
  </si>
  <si>
    <t xml:space="preserve"> 02576677_x000D_
</t>
  </si>
  <si>
    <t xml:space="preserve"> 00590044_x000D_
</t>
  </si>
  <si>
    <t xml:space="preserve"> 01083522_x000D_
</t>
  </si>
  <si>
    <t>mod. 2</t>
  </si>
  <si>
    <t xml:space="preserve"> 01149342_x000D_
</t>
  </si>
  <si>
    <t xml:space="preserve"> 00056564_x000D_
</t>
  </si>
  <si>
    <t xml:space="preserve"> 00398084_x000D_
</t>
  </si>
  <si>
    <t>MOD. 16 DE 24</t>
  </si>
  <si>
    <t xml:space="preserve"> 00458052_x000D_
</t>
  </si>
  <si>
    <t xml:space="preserve"> 0188936 </t>
  </si>
  <si>
    <t xml:space="preserve"> 270081_x000D_
</t>
  </si>
  <si>
    <t xml:space="preserve"> 00268682  </t>
  </si>
  <si>
    <t xml:space="preserve"> 00268716  </t>
  </si>
  <si>
    <t xml:space="preserve"> 00268696    </t>
  </si>
  <si>
    <t xml:space="preserve"> 00268653 </t>
  </si>
  <si>
    <t xml:space="preserve"> 00268619 </t>
  </si>
  <si>
    <t xml:space="preserve"> 00320898 </t>
  </si>
  <si>
    <t xml:space="preserve"> 396587_x000D_
</t>
  </si>
  <si>
    <t>MOD 7, ABONO 8</t>
  </si>
  <si>
    <t xml:space="preserve"> 0060284 </t>
  </si>
  <si>
    <t>VIDAL GUAL MANUELA DE ATOCHA</t>
  </si>
  <si>
    <t>reinscripción 5.</t>
  </si>
  <si>
    <t>mod. 3 y 4</t>
  </si>
  <si>
    <t>MOD 2.</t>
  </si>
  <si>
    <t>mod, 2 de 6</t>
  </si>
  <si>
    <t>MOD.2 DE 6</t>
  </si>
  <si>
    <t>MOD- 9 DE 20</t>
  </si>
  <si>
    <t>MODULO 2</t>
  </si>
  <si>
    <t>MOD- 17 DE 20</t>
  </si>
  <si>
    <t>MOD 8, ABONO 9</t>
  </si>
  <si>
    <t>MOD VI DE 20</t>
  </si>
  <si>
    <t>unica</t>
  </si>
  <si>
    <t xml:space="preserve"> 468933_x000D_
</t>
  </si>
  <si>
    <t xml:space="preserve"> 553032_x000D_
</t>
  </si>
  <si>
    <t>mod 5 de 20</t>
  </si>
  <si>
    <t xml:space="preserve"> 2216707_x000D_
</t>
  </si>
  <si>
    <t xml:space="preserve">00028915 </t>
  </si>
  <si>
    <t xml:space="preserve"> 552030
</t>
  </si>
  <si>
    <t xml:space="preserve">MONTEMAYOR VILLELA DAVID </t>
  </si>
  <si>
    <t xml:space="preserve">  428169 </t>
  </si>
  <si>
    <t xml:space="preserve">  428021 </t>
  </si>
  <si>
    <t xml:space="preserve"> 155571
</t>
  </si>
  <si>
    <t xml:space="preserve">353511
</t>
  </si>
  <si>
    <t xml:space="preserve">039747 </t>
  </si>
  <si>
    <t xml:space="preserve">Abono por cobranza 
</t>
  </si>
  <si>
    <t>SALDO DE equivalencia y TITULACION</t>
  </si>
  <si>
    <t xml:space="preserve"> 59961   </t>
  </si>
  <si>
    <t xml:space="preserve"> 00097113
</t>
  </si>
  <si>
    <t xml:space="preserve"> 00242976
</t>
  </si>
  <si>
    <t xml:space="preserve"> 00277539
</t>
  </si>
  <si>
    <t xml:space="preserve"> 00292191
</t>
  </si>
  <si>
    <t xml:space="preserve"> 00323492
</t>
  </si>
  <si>
    <t xml:space="preserve"> 00901871_x000D_
</t>
  </si>
  <si>
    <t xml:space="preserve"> 00331158
</t>
  </si>
  <si>
    <t>facturar</t>
  </si>
  <si>
    <t xml:space="preserve"> 00331812
</t>
  </si>
  <si>
    <t xml:space="preserve"> 00574077
</t>
  </si>
  <si>
    <t xml:space="preserve"> 01412266
</t>
  </si>
  <si>
    <t xml:space="preserve"> 01510219
</t>
  </si>
  <si>
    <t xml:space="preserve"> 00225506
</t>
  </si>
  <si>
    <t xml:space="preserve">00404369 </t>
  </si>
  <si>
    <t xml:space="preserve"> 00645918
</t>
  </si>
  <si>
    <t xml:space="preserve"> 00829625
</t>
  </si>
  <si>
    <t xml:space="preserve"> 01121191
</t>
  </si>
  <si>
    <t xml:space="preserve"> 01223863
</t>
  </si>
  <si>
    <t xml:space="preserve"> 584501
</t>
  </si>
  <si>
    <t xml:space="preserve"> 00105504
</t>
  </si>
  <si>
    <t xml:space="preserve"> 00962150
</t>
  </si>
  <si>
    <t xml:space="preserve"> 270892
</t>
  </si>
  <si>
    <t xml:space="preserve"> 1838152
</t>
  </si>
  <si>
    <t xml:space="preserve">COLEGIATURAS </t>
  </si>
  <si>
    <t xml:space="preserve"> 31885
</t>
  </si>
  <si>
    <t>SALDO MOD 4, 5 Y 6, ABONO A TITULACION</t>
  </si>
  <si>
    <t xml:space="preserve"> 317085
</t>
  </si>
  <si>
    <t>MOD. 12 CON DR, FERNANDO</t>
  </si>
  <si>
    <t xml:space="preserve"> 2230603
</t>
  </si>
  <si>
    <t>MOD. JULIO</t>
  </si>
  <si>
    <t xml:space="preserve"> 432590
</t>
  </si>
  <si>
    <t xml:space="preserve">2
</t>
  </si>
  <si>
    <t xml:space="preserve"> 0076383   </t>
  </si>
  <si>
    <t xml:space="preserve"> 00514348
</t>
  </si>
  <si>
    <t>Revalidación y titulación</t>
  </si>
  <si>
    <t xml:space="preserve"> 00511420
</t>
  </si>
  <si>
    <t xml:space="preserve"> 00466079
</t>
  </si>
  <si>
    <t>MOD 7 Y 8, ABONO AL 9 DE 36</t>
  </si>
  <si>
    <t xml:space="preserve">  00607721 </t>
  </si>
  <si>
    <t xml:space="preserve">  575022 </t>
  </si>
  <si>
    <t xml:space="preserve"> 1779145
</t>
  </si>
  <si>
    <t xml:space="preserve"> 1322939
</t>
  </si>
  <si>
    <t>MOD 6 DE 8</t>
  </si>
  <si>
    <t xml:space="preserve"> 373711
</t>
  </si>
  <si>
    <t xml:space="preserve"> 02613107
</t>
  </si>
  <si>
    <t>GESTION TITULACION</t>
  </si>
  <si>
    <t xml:space="preserve"> 67121
</t>
  </si>
  <si>
    <t xml:space="preserve"> 684110  </t>
  </si>
  <si>
    <t xml:space="preserve"> 713005  </t>
  </si>
  <si>
    <t xml:space="preserve"> 260820
</t>
  </si>
  <si>
    <t>ABONO SEGUNDO CUATRIMESTRE</t>
  </si>
  <si>
    <t xml:space="preserve"> 1697186
</t>
  </si>
  <si>
    <t>MOD. 16 Y 17 DE 20</t>
  </si>
  <si>
    <t xml:space="preserve"> 01487516
</t>
  </si>
  <si>
    <t xml:space="preserve"> 435419
</t>
  </si>
  <si>
    <t>SALDO 7 Y ABONO AL 8, ABONO 9</t>
  </si>
  <si>
    <t xml:space="preserve"> 123128
</t>
  </si>
  <si>
    <t xml:space="preserve"> 0568709 </t>
  </si>
  <si>
    <t xml:space="preserve"> 00568733 </t>
  </si>
  <si>
    <t xml:space="preserve"> 237500
</t>
  </si>
  <si>
    <t xml:space="preserve"> 209871
</t>
  </si>
  <si>
    <t xml:space="preserve"> 858580 </t>
  </si>
  <si>
    <t xml:space="preserve"> 00934808 </t>
  </si>
  <si>
    <t>MOD 2 DE 6</t>
  </si>
  <si>
    <t xml:space="preserve"> 00855016
</t>
  </si>
  <si>
    <t xml:space="preserve"> 541607
</t>
  </si>
  <si>
    <t xml:space="preserve"> 835383 </t>
  </si>
  <si>
    <t xml:space="preserve"> 281496
</t>
  </si>
  <si>
    <t xml:space="preserve"> 834031 </t>
  </si>
  <si>
    <t xml:space="preserve"> 243152
</t>
  </si>
  <si>
    <t xml:space="preserve">MOD 14 DE 20 </t>
  </si>
  <si>
    <t xml:space="preserve"> 82943
</t>
  </si>
  <si>
    <t>mod. 33 al 36 y abono titulación</t>
  </si>
  <si>
    <t xml:space="preserve"> 01322777
</t>
  </si>
  <si>
    <t xml:space="preserve"> 00888093 </t>
  </si>
  <si>
    <t xml:space="preserve"> 00532673
</t>
  </si>
  <si>
    <t xml:space="preserve"> 00868447 </t>
  </si>
  <si>
    <t>MODULO 3</t>
  </si>
  <si>
    <t xml:space="preserve"> 00876549 </t>
  </si>
  <si>
    <t>CARTA</t>
  </si>
  <si>
    <t xml:space="preserve"> 01220152
</t>
  </si>
  <si>
    <t xml:space="preserve"> 656170
</t>
  </si>
  <si>
    <t xml:space="preserve"> 338658
</t>
  </si>
  <si>
    <t xml:space="preserve"> 16199
</t>
  </si>
  <si>
    <t>SALDO MOD 15, abono MOD 16</t>
  </si>
  <si>
    <t xml:space="preserve"> 1932257
</t>
  </si>
  <si>
    <t xml:space="preserve"> 1893266
</t>
  </si>
  <si>
    <t xml:space="preserve"> 1871035
</t>
  </si>
  <si>
    <t>MOD 15 de 20</t>
  </si>
  <si>
    <t xml:space="preserve">30624
</t>
  </si>
  <si>
    <t xml:space="preserve"> 2167657
</t>
  </si>
  <si>
    <t xml:space="preserve"> 2236457
</t>
  </si>
  <si>
    <t xml:space="preserve"> 2389099
</t>
  </si>
  <si>
    <t xml:space="preserve"> 2259168
</t>
  </si>
  <si>
    <t xml:space="preserve"> 2438868
</t>
  </si>
  <si>
    <t>cOLEGIATURA</t>
  </si>
  <si>
    <t>MOD- 18 DE 20</t>
  </si>
  <si>
    <t xml:space="preserve"> 47349
</t>
  </si>
  <si>
    <t xml:space="preserve"> 00023268
</t>
  </si>
  <si>
    <t xml:space="preserve"> 0029543  </t>
  </si>
  <si>
    <t xml:space="preserve"> 004109  </t>
  </si>
  <si>
    <t>titulacion</t>
  </si>
  <si>
    <t xml:space="preserve"> 0061358  </t>
  </si>
  <si>
    <t xml:space="preserve"> 00124114
</t>
  </si>
  <si>
    <t xml:space="preserve"> 00310945
</t>
  </si>
  <si>
    <t xml:space="preserve"> 00340801
</t>
  </si>
  <si>
    <t xml:space="preserve"> 00398289
</t>
  </si>
  <si>
    <t>MOD 17 DE 24</t>
  </si>
  <si>
    <t xml:space="preserve"> 00415052
</t>
  </si>
  <si>
    <t xml:space="preserve"> 00659352
</t>
  </si>
  <si>
    <t xml:space="preserve"> 00942653  </t>
  </si>
  <si>
    <t xml:space="preserve"> 00942766  </t>
  </si>
  <si>
    <t xml:space="preserve"> 00998140
</t>
  </si>
  <si>
    <t xml:space="preserve"> 01133846
</t>
  </si>
  <si>
    <t xml:space="preserve"> 00527430
</t>
  </si>
  <si>
    <t>REVALIDACION GUATEMALA</t>
  </si>
  <si>
    <t xml:space="preserve"> 00021586
</t>
  </si>
  <si>
    <t>DOCTORADOS GUATEMALA</t>
  </si>
  <si>
    <t xml:space="preserve"> 00021511
</t>
  </si>
  <si>
    <t xml:space="preserve">CEREMONIA ANTICIPO </t>
  </si>
  <si>
    <t xml:space="preserve"> 0046092  </t>
  </si>
  <si>
    <t>SALDO COLEGIATU, REINSCRI Y ABONO A TITU</t>
  </si>
  <si>
    <t xml:space="preserve"> 00096357  </t>
  </si>
  <si>
    <t>MOD. AGOSTO</t>
  </si>
  <si>
    <t xml:space="preserve"> 00556265
</t>
  </si>
  <si>
    <t xml:space="preserve"> 581180
</t>
  </si>
  <si>
    <t>saldo mod 9, ABONO 10</t>
  </si>
  <si>
    <t xml:space="preserve"> 522467
</t>
  </si>
  <si>
    <t>TIT, FOTOS Y CEREMONIA</t>
  </si>
  <si>
    <t xml:space="preserve"> 23674
</t>
  </si>
  <si>
    <t xml:space="preserve"> 2055804
</t>
  </si>
  <si>
    <t xml:space="preserve"> 1066341
</t>
  </si>
  <si>
    <t xml:space="preserve"> 1083458_x000D_
</t>
  </si>
  <si>
    <t xml:space="preserve">MOD. 14 Y 15 </t>
  </si>
  <si>
    <t xml:space="preserve"> 53648</t>
  </si>
  <si>
    <t xml:space="preserve"> 486510_x000D_
</t>
  </si>
  <si>
    <t xml:space="preserve"> 01014371_x000D_
</t>
  </si>
  <si>
    <t xml:space="preserve"> 00948236_x000D_
</t>
  </si>
  <si>
    <t xml:space="preserve"> 135320_x000D_
</t>
  </si>
  <si>
    <t xml:space="preserve"> 78995   </t>
  </si>
  <si>
    <t>abono a ceremonia</t>
  </si>
  <si>
    <t xml:space="preserve"> 821362  </t>
  </si>
  <si>
    <t xml:space="preserve"> 821278  </t>
  </si>
  <si>
    <t xml:space="preserve"> 821270 </t>
  </si>
  <si>
    <t xml:space="preserve"> 821257</t>
  </si>
  <si>
    <t xml:space="preserve"> 821221</t>
  </si>
  <si>
    <t xml:space="preserve"> 821328</t>
  </si>
  <si>
    <t xml:space="preserve"> 00626448_x000D_
</t>
  </si>
  <si>
    <t xml:space="preserve"> 00809530_x000D_
</t>
  </si>
  <si>
    <t xml:space="preserve"> 00816444_x000D_
</t>
  </si>
  <si>
    <t>MÓDULO 1 DE 20</t>
  </si>
  <si>
    <t xml:space="preserve"> 00003422_x000D_
</t>
  </si>
  <si>
    <t xml:space="preserve"> 00203595_x000D_
</t>
  </si>
  <si>
    <t>pago unico</t>
  </si>
  <si>
    <t xml:space="preserve"> 392171_x000D_
</t>
  </si>
  <si>
    <t xml:space="preserve">CEREMONIA </t>
  </si>
  <si>
    <t>ABONO A CEREMONIA</t>
  </si>
  <si>
    <t xml:space="preserve"> 322661_x000D_
</t>
  </si>
  <si>
    <t xml:space="preserve"> 00099035</t>
  </si>
  <si>
    <t>pago Único</t>
  </si>
  <si>
    <t xml:space="preserve"> 482706_x000D_
</t>
  </si>
  <si>
    <t xml:space="preserve"> 453904_x000D_
</t>
  </si>
  <si>
    <t xml:space="preserve"> 21543_x000D_
</t>
  </si>
  <si>
    <t>MOD- III,IV ,V Y VI.ABONO A TITULACION</t>
  </si>
  <si>
    <t xml:space="preserve">75563   </t>
  </si>
  <si>
    <t xml:space="preserve"> 00193233_x000D_
</t>
  </si>
  <si>
    <t>ANTICPO A CEREMONIA</t>
  </si>
  <si>
    <t xml:space="preserve"> 00903362  </t>
  </si>
  <si>
    <t xml:space="preserve"> 00655502_x000D_
</t>
  </si>
  <si>
    <t xml:space="preserve"> 0019439  </t>
  </si>
  <si>
    <t xml:space="preserve"> 617846_x000D_
</t>
  </si>
  <si>
    <t xml:space="preserve"> 668201_x000D_
</t>
  </si>
  <si>
    <t xml:space="preserve"> 305998_x000D_
</t>
  </si>
  <si>
    <t>GRUPO 3 DOCTORES</t>
  </si>
  <si>
    <t xml:space="preserve"> 21540_x000D_
</t>
  </si>
  <si>
    <t xml:space="preserve">MOD. 7 DE 8 </t>
  </si>
  <si>
    <t xml:space="preserve"> 390678_x000D_
</t>
  </si>
  <si>
    <t>ANTICIPADAS</t>
  </si>
  <si>
    <t xml:space="preserve"> 21358_x000D_
</t>
  </si>
  <si>
    <t xml:space="preserve"> 136851_x000D_
</t>
  </si>
  <si>
    <t xml:space="preserve"> 00095856_x000D_
</t>
  </si>
  <si>
    <t xml:space="preserve"> 00415712_x000D_
</t>
  </si>
  <si>
    <t xml:space="preserve"> 93777 </t>
  </si>
  <si>
    <t>CONSTANCIA DE LD</t>
  </si>
  <si>
    <t xml:space="preserve"> 00783140_x000D_
</t>
  </si>
  <si>
    <t>MOD. 13 CON DR FERNANDO</t>
  </si>
  <si>
    <t xml:space="preserve"> 02252716_x000D_
</t>
  </si>
  <si>
    <t>mod.,18 Y 19 DE 20</t>
  </si>
  <si>
    <t>ABONO A equivalencia y TITULACION</t>
  </si>
  <si>
    <t xml:space="preserve">mod 7 </t>
  </si>
  <si>
    <t xml:space="preserve"> 02984802_x000D_
</t>
  </si>
  <si>
    <t xml:space="preserve"> 03639184_x000D_
</t>
  </si>
  <si>
    <t xml:space="preserve">MOD 16 DE 20 </t>
  </si>
  <si>
    <t xml:space="preserve"> 02348378_x000D_
</t>
  </si>
  <si>
    <t xml:space="preserve"> 02431381_x000D_
</t>
  </si>
  <si>
    <t>MOD, 3 DE 6</t>
  </si>
  <si>
    <t xml:space="preserve"> 02550837_x000D_
</t>
  </si>
  <si>
    <t xml:space="preserve"> 02850865_x000D_
</t>
  </si>
  <si>
    <t xml:space="preserve">132863 </t>
  </si>
  <si>
    <t xml:space="preserve">MOD. VII DE 20 </t>
  </si>
  <si>
    <t xml:space="preserve"> 105188 </t>
  </si>
  <si>
    <t xml:space="preserve">MOD 19 DE 20 </t>
  </si>
  <si>
    <t xml:space="preserve"> 566302_x000D_
</t>
  </si>
  <si>
    <t xml:space="preserve">MOD 9 DE 20 </t>
  </si>
  <si>
    <t xml:space="preserve"> 445662_x000D_
</t>
  </si>
  <si>
    <t xml:space="preserve">MOD. 19 Y ABONO A 20 </t>
  </si>
  <si>
    <t xml:space="preserve"> 338231 </t>
  </si>
  <si>
    <t>MOD. 16,17,18 saldo 21 abono a 22</t>
  </si>
  <si>
    <t xml:space="preserve"> 338159 </t>
  </si>
  <si>
    <t xml:space="preserve"> 255964_x000D_
</t>
  </si>
  <si>
    <t xml:space="preserve"> 53727 </t>
  </si>
  <si>
    <t xml:space="preserve"> 00390250_x000D_
</t>
  </si>
  <si>
    <t>EQUIVALENCIA Y ABONO A TITULACION</t>
  </si>
  <si>
    <t xml:space="preserve"> 00712101_x000D_
</t>
  </si>
  <si>
    <t xml:space="preserve"> 00990596 </t>
  </si>
  <si>
    <t xml:space="preserve"> 02205404_x000D_
</t>
  </si>
  <si>
    <t xml:space="preserve"> 02206729_x000D_
</t>
  </si>
  <si>
    <t>INSCRIP Y ABON 1</t>
  </si>
  <si>
    <t>REVISAR EN BANCOS</t>
  </si>
  <si>
    <t xml:space="preserve"> 00381070_x000D_
</t>
  </si>
  <si>
    <t xml:space="preserve"> 00478467_x000D_
</t>
  </si>
  <si>
    <t xml:space="preserve">MOD. 6 DE 8 </t>
  </si>
  <si>
    <t xml:space="preserve"> 00960727_x000D_
</t>
  </si>
  <si>
    <t xml:space="preserve"> 00984068_x000D_
</t>
  </si>
  <si>
    <t xml:space="preserve">MOD 20 DE 20 </t>
  </si>
  <si>
    <t xml:space="preserve"> 01089291_x000D_
</t>
  </si>
  <si>
    <t xml:space="preserve"> 00968595_x000D_
</t>
  </si>
  <si>
    <t xml:space="preserve"> 450120_x000D_
</t>
  </si>
  <si>
    <t xml:space="preserve"> 432205_x000D_
</t>
  </si>
  <si>
    <t xml:space="preserve"> 42468   </t>
  </si>
  <si>
    <t xml:space="preserve"> 302985_x000D_
</t>
  </si>
  <si>
    <t xml:space="preserve"> 00213030_x000D_
</t>
  </si>
  <si>
    <t xml:space="preserve"> 00242803_x000D_
</t>
  </si>
  <si>
    <t xml:space="preserve">MO 3 DE 6 </t>
  </si>
  <si>
    <t xml:space="preserve"> 00380418_x000D_
</t>
  </si>
  <si>
    <t xml:space="preserve"> 281151_x000D_
</t>
  </si>
  <si>
    <t xml:space="preserve"> 318321_x000D_
</t>
  </si>
  <si>
    <t xml:space="preserve"> 00374550 </t>
  </si>
  <si>
    <t>MOD. SEPTIEMBRE</t>
  </si>
  <si>
    <t xml:space="preserve"> 00565768_x000D_
</t>
  </si>
  <si>
    <t xml:space="preserve"> 00840954_x000D_
</t>
  </si>
  <si>
    <t xml:space="preserve"> 01431568_x000D_
</t>
  </si>
  <si>
    <t xml:space="preserve"> 01439640_x000D_
</t>
  </si>
  <si>
    <t>MOD 10 DE 24</t>
  </si>
  <si>
    <t xml:space="preserve"> 1920593_x000D_
</t>
  </si>
  <si>
    <t xml:space="preserve">UNICO </t>
  </si>
  <si>
    <t xml:space="preserve"> 02497017_x000D_
</t>
  </si>
  <si>
    <t xml:space="preserve"> 2343219_x000D_
</t>
  </si>
  <si>
    <t>ULTIMO ABONO</t>
  </si>
  <si>
    <t xml:space="preserve"> 2073751_x000D_
</t>
  </si>
  <si>
    <t xml:space="preserve"> 1387966_x000D_
</t>
  </si>
  <si>
    <t>MODULO 2 DE 20</t>
  </si>
  <si>
    <t xml:space="preserve"> 1468304_x000D_
</t>
  </si>
  <si>
    <t>TITUACION</t>
  </si>
  <si>
    <t>ULTIMO PAGO</t>
  </si>
  <si>
    <t xml:space="preserve"> 25255_x000D_
</t>
  </si>
  <si>
    <t xml:space="preserve"> 885009_x000D_
</t>
  </si>
  <si>
    <t>5 DD 50% Y MD</t>
  </si>
  <si>
    <t xml:space="preserve"> 21167_x000D_
</t>
  </si>
  <si>
    <t xml:space="preserve"> 01235616_x000D_
</t>
  </si>
  <si>
    <t>LIQUIDACION CEREMONIA</t>
  </si>
  <si>
    <t xml:space="preserve"> 01160436_x000D_
</t>
  </si>
  <si>
    <t>H. ACADEMICO</t>
  </si>
  <si>
    <t xml:space="preserve"> 502523_x000D_
</t>
  </si>
  <si>
    <t xml:space="preserve"> 125333_x000D_
</t>
  </si>
  <si>
    <t xml:space="preserve">MOD 8 DE 20 </t>
  </si>
  <si>
    <t xml:space="preserve"> 02217002  </t>
  </si>
  <si>
    <t xml:space="preserve"> 00021390_x000D_
</t>
  </si>
  <si>
    <t>MOD. 13 Y 14</t>
  </si>
  <si>
    <t xml:space="preserve"> 02775349_x000D_
</t>
  </si>
  <si>
    <t xml:space="preserve"> 00187030_x000D_
</t>
  </si>
  <si>
    <t xml:space="preserve"> 00755124_x000D_
</t>
  </si>
  <si>
    <t xml:space="preserve"> 00057339_x000D_
</t>
  </si>
  <si>
    <t>MOD 14 CON DR FERNANDO</t>
  </si>
  <si>
    <t xml:space="preserve">MOD 8 </t>
  </si>
  <si>
    <t xml:space="preserve"> 181333_x000D_
</t>
  </si>
  <si>
    <t xml:space="preserve"> 00371105_x000D_
</t>
  </si>
  <si>
    <t>SALDO AL MOD 10, ABONO 11</t>
  </si>
  <si>
    <t xml:space="preserve"> 01446052_x000D_
</t>
  </si>
  <si>
    <t xml:space="preserve"> 00199915_x000D_
</t>
  </si>
  <si>
    <t xml:space="preserve"> 00548967  </t>
  </si>
  <si>
    <t xml:space="preserve"> 00161738   </t>
  </si>
  <si>
    <t xml:space="preserve">MOD 5 DE 6 </t>
  </si>
  <si>
    <t xml:space="preserve"> 00161758   </t>
  </si>
  <si>
    <t xml:space="preserve">MOD 4 DE 6 </t>
  </si>
  <si>
    <t xml:space="preserve"> 00161813  </t>
  </si>
  <si>
    <t xml:space="preserve"> 00161814  </t>
  </si>
  <si>
    <t xml:space="preserve"> 00161816  </t>
  </si>
  <si>
    <t xml:space="preserve"> 00957970_x000D_
</t>
  </si>
  <si>
    <t xml:space="preserve"> 00062808  </t>
  </si>
  <si>
    <t>MOD 4, 5 Y 6</t>
  </si>
  <si>
    <t xml:space="preserve"> 00552654_x000D_
</t>
  </si>
  <si>
    <t>MOD 10 Y ABONO A 11</t>
  </si>
  <si>
    <t xml:space="preserve"> 00674628_x000D_
</t>
  </si>
  <si>
    <t>MOD 7 DE 8</t>
  </si>
  <si>
    <t xml:space="preserve"> 02651724_x000D_
</t>
  </si>
  <si>
    <t xml:space="preserve"> 03176551_x000D_
</t>
  </si>
  <si>
    <t>SALDO CEREMONIA</t>
  </si>
  <si>
    <t xml:space="preserve"> 01259334_x000D_
</t>
  </si>
  <si>
    <t>MOD 8 DE 8</t>
  </si>
  <si>
    <t xml:space="preserve"> 00450990_x000D_
</t>
  </si>
  <si>
    <t xml:space="preserve"> 01537408_x000D_
</t>
  </si>
  <si>
    <t>LIQUIDACIÓN CEREMONIA</t>
  </si>
  <si>
    <t>VARIOS ALUMNOS</t>
  </si>
  <si>
    <t xml:space="preserve"> 3033568_x000D_
</t>
  </si>
  <si>
    <t xml:space="preserve"> 2664806_x000D_
</t>
  </si>
  <si>
    <t xml:space="preserve"> 74696</t>
  </si>
  <si>
    <t>MOD, 29 DE 36</t>
  </si>
  <si>
    <t xml:space="preserve"> 1126860_x000D_
</t>
  </si>
  <si>
    <t xml:space="preserve"> 00629891</t>
  </si>
  <si>
    <t xml:space="preserve">CONSTANCIA </t>
  </si>
  <si>
    <t xml:space="preserve"> 03607322_x000D_
</t>
  </si>
  <si>
    <t xml:space="preserve"> 03602193_x000D_
</t>
  </si>
  <si>
    <t xml:space="preserve"> 588013_x000D_
</t>
  </si>
  <si>
    <t xml:space="preserve">mod. 4 DE 5 </t>
  </si>
  <si>
    <t xml:space="preserve"> 1821368_x000D_
</t>
  </si>
  <si>
    <t xml:space="preserve"> 148039_x000D_
</t>
  </si>
  <si>
    <t xml:space="preserve"> 136630</t>
  </si>
  <si>
    <t xml:space="preserve"> 293458    </t>
  </si>
  <si>
    <t xml:space="preserve"> 150215_x000D_
</t>
  </si>
  <si>
    <t xml:space="preserve"> 4744</t>
  </si>
  <si>
    <t xml:space="preserve"> 285887_x000D_
</t>
  </si>
  <si>
    <t xml:space="preserve"> 86755 </t>
  </si>
  <si>
    <t xml:space="preserve"> 102200 </t>
  </si>
  <si>
    <t xml:space="preserve"> 602463_x000D_
</t>
  </si>
  <si>
    <t xml:space="preserve"> 531293_x000D_
</t>
  </si>
  <si>
    <t xml:space="preserve"> 00320689    </t>
  </si>
  <si>
    <t xml:space="preserve"> 00435617_x000D_
</t>
  </si>
  <si>
    <t xml:space="preserve"> 00668092_x000D_
</t>
  </si>
  <si>
    <t xml:space="preserve"> 00779913_x000D_
</t>
  </si>
  <si>
    <t xml:space="preserve"> 00835581_x000D_
</t>
  </si>
  <si>
    <t xml:space="preserve"> 00879036_x000D_
</t>
  </si>
  <si>
    <t xml:space="preserve"> 00910250_x000D_
</t>
  </si>
  <si>
    <t xml:space="preserve"> 00919632_x000D_
</t>
  </si>
  <si>
    <t xml:space="preserve"> 01075433_x000D_
</t>
  </si>
  <si>
    <t>MOD 1 Y ABONO A 2</t>
  </si>
  <si>
    <t xml:space="preserve"> 01340488_x000D_
</t>
  </si>
  <si>
    <t xml:space="preserve">SALDO MOD 2, PAGO MOD 3 </t>
  </si>
  <si>
    <t xml:space="preserve"> 01346476_x000D_
</t>
  </si>
  <si>
    <t xml:space="preserve"> 01360694_x000D_
</t>
  </si>
  <si>
    <t xml:space="preserve"> 930934_x000D_
</t>
  </si>
  <si>
    <t xml:space="preserve"> 923669_x000D_
</t>
  </si>
  <si>
    <t xml:space="preserve">754497     </t>
  </si>
  <si>
    <t xml:space="preserve"> 586597_x000D_
</t>
  </si>
  <si>
    <t>SALDO 22, ABONO 23 Y 24, ABONO TITULACION</t>
  </si>
  <si>
    <t xml:space="preserve"> 750720    </t>
  </si>
  <si>
    <t xml:space="preserve">750720     </t>
  </si>
  <si>
    <t xml:space="preserve"> 43887</t>
  </si>
  <si>
    <t xml:space="preserve"> 2104856_x000D_
</t>
  </si>
  <si>
    <t xml:space="preserve"> 239272_x000D_
</t>
  </si>
  <si>
    <t xml:space="preserve">MOD 7 DE 20 </t>
  </si>
  <si>
    <t xml:space="preserve"> 201863_x000D_
</t>
  </si>
  <si>
    <t xml:space="preserve"> 00432209_x000D_
</t>
  </si>
  <si>
    <t xml:space="preserve"> 02218869_x000D_
</t>
  </si>
  <si>
    <t xml:space="preserve"> 00460003_x000D_
</t>
  </si>
  <si>
    <t xml:space="preserve"> 00806951   </t>
  </si>
  <si>
    <t xml:space="preserve"> 01117836_x000D_
</t>
  </si>
  <si>
    <t xml:space="preserve"> 00857307_x000D_
</t>
  </si>
  <si>
    <t xml:space="preserve">SALDO 11 ABONO A 12 </t>
  </si>
  <si>
    <t xml:space="preserve"> 00094394_x000D_
</t>
  </si>
  <si>
    <t>MOD. 9 SALDO, ABONO 10</t>
  </si>
  <si>
    <t xml:space="preserve"> 01205710_x000D_
</t>
  </si>
  <si>
    <t>SALDO 9 ABONO 10,11,12</t>
  </si>
  <si>
    <t xml:space="preserve"> 00384989  </t>
  </si>
  <si>
    <t xml:space="preserve"> 00143455_x000D_
</t>
  </si>
  <si>
    <t>3 PAGO DE TITULACION</t>
  </si>
  <si>
    <t xml:space="preserve"> 01883083_x000D_
</t>
  </si>
  <si>
    <t xml:space="preserve">REINCRIPCION </t>
  </si>
  <si>
    <t xml:space="preserve"> 00112058_x000D_
</t>
  </si>
  <si>
    <t>MOD 18 DE 24</t>
  </si>
  <si>
    <t xml:space="preserve"> 00303768_x000D_
</t>
  </si>
  <si>
    <t xml:space="preserve"> 00462398   </t>
  </si>
  <si>
    <t xml:space="preserve"> 00462442   </t>
  </si>
  <si>
    <t xml:space="preserve"> 00462452   </t>
  </si>
  <si>
    <t xml:space="preserve"> 00462454   </t>
  </si>
  <si>
    <t xml:space="preserve">MOD 6 DE 6 </t>
  </si>
  <si>
    <t xml:space="preserve"> 00466700   </t>
  </si>
  <si>
    <t xml:space="preserve"> 00755500_x000D_
</t>
  </si>
  <si>
    <t>MOD. 15 CON DR FERNANDO</t>
  </si>
  <si>
    <t xml:space="preserve"> 2281323_x000D_
</t>
  </si>
  <si>
    <t xml:space="preserve"> 01732038_x000D_
</t>
  </si>
  <si>
    <t xml:space="preserve"> 02546768_x000D_
</t>
  </si>
  <si>
    <t>MOD. 8 DE 8</t>
  </si>
  <si>
    <t xml:space="preserve"> 02924763_x000D_
</t>
  </si>
  <si>
    <t xml:space="preserve">ABONO A MOD , 13 </t>
  </si>
  <si>
    <t xml:space="preserve"> 00647409_x000D_
</t>
  </si>
  <si>
    <t xml:space="preserve"> 50123 </t>
  </si>
  <si>
    <t xml:space="preserve">MOD.5 DE 6 </t>
  </si>
  <si>
    <t xml:space="preserve"> 306569_x000D_
</t>
  </si>
  <si>
    <t>JORNADA DE TITULACION</t>
  </si>
  <si>
    <t xml:space="preserve"> 391334_x000D_
</t>
  </si>
  <si>
    <t>MOD 30 DE 36</t>
  </si>
  <si>
    <t xml:space="preserve"> 00995659_x000D_
</t>
  </si>
  <si>
    <t xml:space="preserve"> 01283768_x000D_
</t>
  </si>
  <si>
    <t xml:space="preserve"> 00119882 </t>
  </si>
  <si>
    <t>MOD.-9 DE 20</t>
  </si>
  <si>
    <t xml:space="preserve"> 272268_x000D_
</t>
  </si>
  <si>
    <t xml:space="preserve">  141421 </t>
  </si>
  <si>
    <t>MOD 22 DE 24</t>
  </si>
  <si>
    <t xml:space="preserve"> 1264866_x000D_
</t>
  </si>
  <si>
    <t xml:space="preserve"> 00119012 </t>
  </si>
  <si>
    <t xml:space="preserve"> 00263563_x000D_
</t>
  </si>
  <si>
    <t xml:space="preserve"> 00519309_x000D_
</t>
  </si>
  <si>
    <t xml:space="preserve"> 00688588_x000D_
</t>
  </si>
  <si>
    <t xml:space="preserve"> 01124947_x000D_
</t>
  </si>
  <si>
    <t>MOD. 5 FR 6</t>
  </si>
  <si>
    <t xml:space="preserve"> 01622811_x000D_
</t>
  </si>
  <si>
    <t xml:space="preserve"> 00118512 </t>
  </si>
  <si>
    <t xml:space="preserve">spei
</t>
  </si>
  <si>
    <t>MOD 20 Y ABONO A TITULACION</t>
  </si>
  <si>
    <t xml:space="preserve"> 703846_x000D_
</t>
  </si>
  <si>
    <t xml:space="preserve"> 0027824   </t>
  </si>
  <si>
    <t xml:space="preserve"> 00052060_x000D_
</t>
  </si>
  <si>
    <t xml:space="preserve"> 00119837_x000D_
</t>
  </si>
  <si>
    <t xml:space="preserve"> 00278435_x000D_
</t>
  </si>
  <si>
    <t xml:space="preserve"> 00452564_x000D_
</t>
  </si>
  <si>
    <t xml:space="preserve"> 00607420_x000D_
</t>
  </si>
  <si>
    <t xml:space="preserve"> 00815066_x000D_
</t>
  </si>
  <si>
    <t xml:space="preserve"> 00981340_x000D_
</t>
  </si>
  <si>
    <t xml:space="preserve"> 00157881_x000D_
</t>
  </si>
  <si>
    <t xml:space="preserve"> 00317726_x000D_
</t>
  </si>
  <si>
    <t xml:space="preserve"> 00552168_x000D_
</t>
  </si>
  <si>
    <t xml:space="preserve"> 00567608_x000D_
</t>
  </si>
  <si>
    <t xml:space="preserve"> 00596349_x000D_
</t>
  </si>
  <si>
    <t xml:space="preserve"> 00602316_x000D_
</t>
  </si>
  <si>
    <t xml:space="preserve"> 00178374 </t>
  </si>
  <si>
    <t xml:space="preserve"> 00279933_x000D_
</t>
  </si>
  <si>
    <t>mod 5 DE 6</t>
  </si>
  <si>
    <t xml:space="preserve"> 00698878_x000D_
</t>
  </si>
  <si>
    <t>GRUPO 2023</t>
  </si>
  <si>
    <t xml:space="preserve"> 00021100_x000D_
</t>
  </si>
  <si>
    <t>8 MEDIAS TITULACIONES</t>
  </si>
  <si>
    <t xml:space="preserve"> 00021120_x000D_
</t>
  </si>
  <si>
    <t xml:space="preserve"> 00045258 </t>
  </si>
  <si>
    <t xml:space="preserve"> 147679_x000D_
</t>
  </si>
  <si>
    <t>MOD TOTAL Y TITULACION</t>
  </si>
  <si>
    <t xml:space="preserve"> 00137043_x000D_
</t>
  </si>
  <si>
    <t xml:space="preserve"> 00139517_x000D_
</t>
  </si>
  <si>
    <t xml:space="preserve"> 00408107_x000D_
</t>
  </si>
  <si>
    <t xml:space="preserve"> 199285_x000D_
</t>
  </si>
  <si>
    <t xml:space="preserve"> 1464485_x000D_
</t>
  </si>
  <si>
    <t xml:space="preserve"> 601579_x000D_
</t>
  </si>
  <si>
    <t xml:space="preserve"> 21220_x000D_
</t>
  </si>
  <si>
    <t xml:space="preserve"> 21211_x000D_
</t>
  </si>
  <si>
    <t xml:space="preserve"> 21163_x000D_
</t>
  </si>
  <si>
    <t>MOD. 21 DE 24</t>
  </si>
  <si>
    <t xml:space="preserve"> 00387168  </t>
  </si>
  <si>
    <t xml:space="preserve"> 01191530_x000D_
</t>
  </si>
  <si>
    <t xml:space="preserve"> 00632628_x000D_
</t>
  </si>
  <si>
    <t xml:space="preserve"> 01557994_x000D_
</t>
  </si>
  <si>
    <t>MOD. 11  ABONO AL 12 Y AL 13</t>
  </si>
  <si>
    <t xml:space="preserve"> 535097_x000D_
</t>
  </si>
  <si>
    <t xml:space="preserve"> 568399_x000D_
</t>
  </si>
  <si>
    <t>equivalencia de DD</t>
  </si>
  <si>
    <t xml:space="preserve"> 546675_x000D_
</t>
  </si>
  <si>
    <t xml:space="preserve">mod 6 de 6 </t>
  </si>
  <si>
    <t xml:space="preserve"> 544127_x000D_
</t>
  </si>
  <si>
    <t xml:space="preserve">426924   </t>
  </si>
  <si>
    <t xml:space="preserve">MOD. 6 DE 6 </t>
  </si>
  <si>
    <t xml:space="preserve"> 2764339_x000D_
</t>
  </si>
  <si>
    <t xml:space="preserve"> 566211_x000D_
</t>
  </si>
  <si>
    <t xml:space="preserve"> 880296_x000D_
</t>
  </si>
  <si>
    <t xml:space="preserve"> 92029 </t>
  </si>
  <si>
    <t>PAGO 4 DE TITULACION</t>
  </si>
  <si>
    <t xml:space="preserve"> 467251_x000D_
</t>
  </si>
  <si>
    <t xml:space="preserve"> 443410 </t>
  </si>
  <si>
    <t>MOD, 18 DE 20</t>
  </si>
  <si>
    <t xml:space="preserve"> 443098 </t>
  </si>
  <si>
    <t xml:space="preserve"> 01084464_x000D_
</t>
  </si>
  <si>
    <t xml:space="preserve">MOD, 19 DE 20 </t>
  </si>
  <si>
    <t xml:space="preserve"> 03189329_x000D_
</t>
  </si>
  <si>
    <t xml:space="preserve"> 769067_x000D_
</t>
  </si>
  <si>
    <t>mod. 6 DE 6</t>
  </si>
  <si>
    <t xml:space="preserve"> 8844_x000D_
</t>
  </si>
  <si>
    <t xml:space="preserve"> 729372_x000D_
</t>
  </si>
  <si>
    <t>MOD NOVIEMBRE</t>
  </si>
  <si>
    <t xml:space="preserve"> 2735633_x000D_
</t>
  </si>
  <si>
    <t>MOD. DICIEMBRE</t>
  </si>
  <si>
    <t xml:space="preserve"> 2735513_x000D_
</t>
  </si>
  <si>
    <t xml:space="preserve"> 54807_x000D_
</t>
  </si>
  <si>
    <t xml:space="preserve">  00552832  </t>
  </si>
  <si>
    <t xml:space="preserve">  00552912  </t>
  </si>
  <si>
    <t xml:space="preserve"> 01092267_x000D_
</t>
  </si>
  <si>
    <t xml:space="preserve"> 01138211_x000D_
</t>
  </si>
  <si>
    <t xml:space="preserve">   00046452  </t>
  </si>
  <si>
    <t xml:space="preserve"> 00613348_x000D_
</t>
  </si>
  <si>
    <t xml:space="preserve"> 00622322_x000D_
</t>
  </si>
  <si>
    <t>MOD.6 DE 6</t>
  </si>
  <si>
    <t xml:space="preserve"> 00684424_x000D_
</t>
  </si>
  <si>
    <t xml:space="preserve"> 00743244_x000D_
</t>
  </si>
  <si>
    <t xml:space="preserve"> 00826483_x000D_
</t>
  </si>
  <si>
    <t xml:space="preserve"> 00608134_x000D_
</t>
  </si>
  <si>
    <t>MOD. 7, 8 Y 9</t>
  </si>
  <si>
    <t xml:space="preserve"> 1078628_x000D_
</t>
  </si>
  <si>
    <t>MOD. 22DE 24</t>
  </si>
  <si>
    <t xml:space="preserve"> 592146  </t>
  </si>
  <si>
    <t xml:space="preserve"> 592065  </t>
  </si>
  <si>
    <t xml:space="preserve"> 34209_x000D_
</t>
  </si>
  <si>
    <t>MOD- 14 DE 16</t>
  </si>
  <si>
    <t xml:space="preserve"> 01641835_x000D_
</t>
  </si>
  <si>
    <t xml:space="preserve">  0073838</t>
  </si>
  <si>
    <t xml:space="preserve"> 00025393_x000D_
</t>
  </si>
  <si>
    <t xml:space="preserve"> 0014381  </t>
  </si>
  <si>
    <t xml:space="preserve"> 03255884_x000D_
</t>
  </si>
  <si>
    <t>PAGO 5 DE TITULACION</t>
  </si>
  <si>
    <t xml:space="preserve"> 03259725_x000D_
</t>
  </si>
  <si>
    <t xml:space="preserve"> 851530_x000D_
</t>
  </si>
  <si>
    <t xml:space="preserve"> 189889_x000D_
</t>
  </si>
  <si>
    <t>SALDO DE 13 ABONO A 14</t>
  </si>
  <si>
    <t>QUINTERO VILLAMIZAR AHALIA ROCIO DEL PILAR</t>
  </si>
  <si>
    <t>MOD. 16 CON DR FERNANDO</t>
  </si>
  <si>
    <t xml:space="preserve"> 367403_x000D_
</t>
  </si>
  <si>
    <t xml:space="preserve"> 40034 </t>
  </si>
  <si>
    <t>MOD. 7 DE 10</t>
  </si>
  <si>
    <t xml:space="preserve"> 2294493_x000D_
</t>
  </si>
  <si>
    <t xml:space="preserve"> 1516286_x000D_
</t>
  </si>
  <si>
    <t xml:space="preserve"> 84835_x000D_
</t>
  </si>
  <si>
    <t xml:space="preserve"> 39940_x000D_
</t>
  </si>
  <si>
    <t xml:space="preserve"> 00850210 </t>
  </si>
  <si>
    <t xml:space="preserve"> 00857508 </t>
  </si>
  <si>
    <t>mod. 17 al 20</t>
  </si>
  <si>
    <t xml:space="preserve"> 01019571_x000D_
</t>
  </si>
  <si>
    <t xml:space="preserve">MOD, 20 DE 20 </t>
  </si>
  <si>
    <t xml:space="preserve"> 01281287_x000D_
</t>
  </si>
  <si>
    <t>MOD. 19  DE 20</t>
  </si>
  <si>
    <t xml:space="preserve"> 00450028 </t>
  </si>
  <si>
    <t xml:space="preserve"> 00720302 </t>
  </si>
  <si>
    <t xml:space="preserve"> 00721541 </t>
  </si>
  <si>
    <t>MOD. EXTRA 7 de 10</t>
  </si>
  <si>
    <t xml:space="preserve">  0000590   </t>
  </si>
  <si>
    <t xml:space="preserve"> 00023431_x000D_
</t>
  </si>
  <si>
    <t xml:space="preserve"> 00211347_x000D_
</t>
  </si>
  <si>
    <t>mod.15 de 20</t>
  </si>
  <si>
    <t xml:space="preserve"> 00840072_x000D_
</t>
  </si>
  <si>
    <t xml:space="preserve"> 00842320_x000D_
</t>
  </si>
  <si>
    <t xml:space="preserve"> 68221 </t>
  </si>
  <si>
    <t xml:space="preserve">ABONO 10. AL 17 </t>
  </si>
  <si>
    <t xml:space="preserve"> 243179</t>
  </si>
  <si>
    <t xml:space="preserve"> 00073443 </t>
  </si>
  <si>
    <t>REINSCRIPCIÓN UNICA</t>
  </si>
  <si>
    <t xml:space="preserve"> 00719908_x000D_
</t>
  </si>
  <si>
    <t>PRIMER CUATRIMESTRE MOD. 1 AL 4</t>
  </si>
  <si>
    <t xml:space="preserve"> 20177_x000D_
</t>
  </si>
  <si>
    <t xml:space="preserve"> 206345_x000D_
</t>
  </si>
  <si>
    <t>EFC</t>
  </si>
  <si>
    <t>PEREZ MENDEZ JOCHEBED ABIGAIL</t>
  </si>
  <si>
    <t xml:space="preserve"> 59189_x000D_
</t>
  </si>
  <si>
    <t xml:space="preserve"> 58830_x000D_
</t>
  </si>
  <si>
    <t>MOD. 14 Y ABONO DEL 15</t>
  </si>
  <si>
    <t xml:space="preserve"> 326974_x000D_
</t>
  </si>
  <si>
    <t>VARIOS ALUMNOS NUEVOS</t>
  </si>
  <si>
    <t xml:space="preserve"> 20051_x000D_
</t>
  </si>
  <si>
    <t xml:space="preserve"> 02424165_x000D_
</t>
  </si>
  <si>
    <t xml:space="preserve"> 02470837_x000D_
</t>
  </si>
  <si>
    <t xml:space="preserve"> 01427772_x000D_
</t>
  </si>
  <si>
    <t>MOD- 1 DE 16</t>
  </si>
  <si>
    <t xml:space="preserve"> 824617_x000D_
</t>
  </si>
  <si>
    <t xml:space="preserve"> 01762206_x000D_
</t>
  </si>
  <si>
    <t>MOD-3 , 4 Y AB 5</t>
  </si>
  <si>
    <t xml:space="preserve"> 668656_x000D_
</t>
  </si>
  <si>
    <t xml:space="preserve"> 666363_x000D_
</t>
  </si>
  <si>
    <t>MOD.1 DE 20</t>
  </si>
  <si>
    <t xml:space="preserve"> 345793_x000D_
</t>
  </si>
  <si>
    <t xml:space="preserve"> 286594_x000D_
</t>
  </si>
  <si>
    <t xml:space="preserve"> 01642879_x000D_
</t>
  </si>
  <si>
    <t xml:space="preserve"> 2302514_x000D_
</t>
  </si>
  <si>
    <t xml:space="preserve"> 01136943_x000D_
</t>
  </si>
  <si>
    <t xml:space="preserve"> 00243395_x000D_
</t>
  </si>
  <si>
    <t xml:space="preserve"> 01417340_x000D_
</t>
  </si>
  <si>
    <t>PAGO UNICO</t>
  </si>
  <si>
    <t xml:space="preserve"> 00717985_x000D_
</t>
  </si>
  <si>
    <t xml:space="preserve"> 02019187_x000D_
</t>
  </si>
  <si>
    <t xml:space="preserve"> 00477244_x000D_
</t>
  </si>
  <si>
    <t xml:space="preserve"> 420599_x000D_
</t>
  </si>
  <si>
    <t xml:space="preserve"> 00073071 </t>
  </si>
  <si>
    <t xml:space="preserve"> 00400656 </t>
  </si>
  <si>
    <t xml:space="preserve">00417744 </t>
  </si>
  <si>
    <t xml:space="preserve"> 00441279_x000D_
</t>
  </si>
  <si>
    <t xml:space="preserve"> 00814627_x000D_
</t>
  </si>
  <si>
    <t xml:space="preserve"> 00945509_x000D_
</t>
  </si>
  <si>
    <t>MOD 7 DE 10</t>
  </si>
  <si>
    <t xml:space="preserve"> 03387930_x000D_
</t>
  </si>
  <si>
    <t xml:space="preserve"> 00326692
</t>
  </si>
  <si>
    <t xml:space="preserve"> 03751204_x000D_
</t>
  </si>
  <si>
    <t xml:space="preserve">MOD.6 DE 10 </t>
  </si>
  <si>
    <t xml:space="preserve"> 04139075_x000D_
</t>
  </si>
  <si>
    <t xml:space="preserve"> 915057_x000D_
</t>
  </si>
  <si>
    <t>MOD. 1 AL 3</t>
  </si>
  <si>
    <t xml:space="preserve"> 810131_x000D_
</t>
  </si>
  <si>
    <t>mod. 6 DE 10</t>
  </si>
  <si>
    <t>MOD- 7 DE 10</t>
  </si>
  <si>
    <t xml:space="preserve"> 467871_x000D_
</t>
  </si>
  <si>
    <t xml:space="preserve"> 112957 </t>
  </si>
  <si>
    <t>mod 13 y abono al 14 de 20</t>
  </si>
  <si>
    <t xml:space="preserve"> 247962_x000D_
</t>
  </si>
  <si>
    <t xml:space="preserve"> 01315027_x000D_
</t>
  </si>
  <si>
    <t>MOD. 8 DE 10</t>
  </si>
  <si>
    <t xml:space="preserve"> 00944799_x000D_
</t>
  </si>
  <si>
    <t>MOD . 7 DE 10</t>
  </si>
  <si>
    <t xml:space="preserve">MOD 7 </t>
  </si>
  <si>
    <t xml:space="preserve">MOD- 7 </t>
  </si>
  <si>
    <t>INSC Y COLG</t>
  </si>
  <si>
    <t xml:space="preserve"> 2015119_x000D_
</t>
  </si>
  <si>
    <t xml:space="preserve"> 43382 </t>
  </si>
  <si>
    <t xml:space="preserve"> 00272364_x000D_
</t>
  </si>
  <si>
    <t>MOD 20</t>
  </si>
  <si>
    <t xml:space="preserve"> 00440565_x000D_
</t>
  </si>
  <si>
    <t xml:space="preserve"> 00470143  </t>
  </si>
  <si>
    <t xml:space="preserve">PAGO ÚNICO </t>
  </si>
  <si>
    <t xml:space="preserve"> 01016876_x000D_
</t>
  </si>
  <si>
    <t xml:space="preserve"> 01209413_x000D_
</t>
  </si>
  <si>
    <t>mod. 8 de 10</t>
  </si>
  <si>
    <t xml:space="preserve"> 00262699_x000D_
</t>
  </si>
  <si>
    <t xml:space="preserve"> 00011590</t>
  </si>
  <si>
    <t xml:space="preserve"> 01497927_x000D_
</t>
  </si>
  <si>
    <t>ABONO A MOD. 1</t>
  </si>
  <si>
    <t xml:space="preserve"> 106969_x000D_
</t>
  </si>
  <si>
    <t xml:space="preserve"> 02633645_x000D_
</t>
  </si>
  <si>
    <t xml:space="preserve"> 00463848_x000D_
</t>
  </si>
  <si>
    <t xml:space="preserve"> 463131</t>
  </si>
  <si>
    <t xml:space="preserve"> 435083_x000D_
</t>
  </si>
  <si>
    <t>CISV000202HCC</t>
  </si>
  <si>
    <t xml:space="preserve"> 809036_x000D_
</t>
  </si>
  <si>
    <t>ABONO A TITULACIÓN 2</t>
  </si>
  <si>
    <t xml:space="preserve"> 00933479_x000D_
</t>
  </si>
  <si>
    <t>MOD 5 DE 10</t>
  </si>
  <si>
    <t>MOD 6 DE 10</t>
  </si>
  <si>
    <t xml:space="preserve"> 03628659_x000D_
</t>
  </si>
  <si>
    <t xml:space="preserve"> 03629914_x000D_
</t>
  </si>
  <si>
    <t xml:space="preserve"> 03525985_x000D_
</t>
  </si>
  <si>
    <t>MOD 8 DE 10</t>
  </si>
  <si>
    <t xml:space="preserve"> 02024408_x000D_
</t>
  </si>
  <si>
    <t xml:space="preserve"> 02183627_x000D_
</t>
  </si>
  <si>
    <t xml:space="preserve"> 01904214_x000D_
</t>
  </si>
  <si>
    <t>Columna1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</si>
  <si>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</si>
  <si>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</si>
  <si>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</si>
  <si>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</si>
  <si>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</si>
  <si>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</si>
  <si>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</si>
  <si>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</si>
  <si>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</si>
  <si>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Columna14</t>
  </si>
  <si>
    <t>Columna16</t>
  </si>
  <si>
    <t>Columna17</t>
  </si>
  <si>
    <t>TOTAL12</t>
  </si>
  <si>
    <t>FECHA13</t>
  </si>
  <si>
    <t>fecha15</t>
  </si>
  <si>
    <t>OOGJ770323HMCSRN07</t>
  </si>
  <si>
    <t>OSORNIO GARCIA JUAN FRANCISCO</t>
  </si>
  <si>
    <t>ferkko@hotmail.com</t>
  </si>
  <si>
    <t>EQUIVALENCIA PAGADA</t>
  </si>
  <si>
    <t>FRAUSTO PEREZ EFRAIN</t>
  </si>
  <si>
    <t xml:space="preserve"> 812164_x000D_
</t>
  </si>
  <si>
    <t xml:space="preserve"> 805031_x000D_
</t>
  </si>
  <si>
    <t xml:space="preserve"> 1105539_x000D_
</t>
  </si>
  <si>
    <t>COLEG 3 Y REINS</t>
  </si>
  <si>
    <t>MOD- 4</t>
  </si>
  <si>
    <t>47</t>
  </si>
  <si>
    <t>COLEG 7 Y REINS</t>
  </si>
  <si>
    <t>6 APOSTILLAS</t>
  </si>
  <si>
    <t>4 NUEVOS DD</t>
  </si>
  <si>
    <t>37</t>
  </si>
  <si>
    <t>40</t>
  </si>
  <si>
    <t>41</t>
  </si>
  <si>
    <t>42</t>
  </si>
  <si>
    <t>43</t>
  </si>
  <si>
    <t>30</t>
  </si>
  <si>
    <t>35</t>
  </si>
  <si>
    <t>34</t>
  </si>
  <si>
    <t>33</t>
  </si>
  <si>
    <t>31</t>
  </si>
  <si>
    <t>32</t>
  </si>
  <si>
    <t>39</t>
  </si>
  <si>
    <t>38</t>
  </si>
  <si>
    <t>21</t>
  </si>
  <si>
    <t>20</t>
  </si>
  <si>
    <t>25</t>
  </si>
  <si>
    <t>26</t>
  </si>
  <si>
    <t>27</t>
  </si>
  <si>
    <t>28</t>
  </si>
  <si>
    <t>29</t>
  </si>
  <si>
    <t>24</t>
  </si>
  <si>
    <t>23</t>
  </si>
  <si>
    <t>36</t>
  </si>
  <si>
    <t>18</t>
  </si>
  <si>
    <t>22</t>
  </si>
  <si>
    <t>19</t>
  </si>
  <si>
    <t>17</t>
  </si>
  <si>
    <t>13</t>
  </si>
  <si>
    <t>3</t>
  </si>
  <si>
    <t>4</t>
  </si>
  <si>
    <t>5</t>
  </si>
  <si>
    <t>6</t>
  </si>
  <si>
    <t>9</t>
  </si>
  <si>
    <t>8</t>
  </si>
  <si>
    <t>15</t>
  </si>
  <si>
    <t>16</t>
  </si>
  <si>
    <t>14</t>
  </si>
  <si>
    <t xml:space="preserve"> 1127326_x000D_
</t>
  </si>
  <si>
    <t xml:space="preserve"> 698432_x000D_
</t>
  </si>
  <si>
    <t xml:space="preserve"> 335029  </t>
  </si>
  <si>
    <t xml:space="preserve"> 00633718_x000D_
</t>
  </si>
  <si>
    <t xml:space="preserve"> 01008385_x000D_
</t>
  </si>
  <si>
    <t xml:space="preserve"> 01010231_x000D_
</t>
  </si>
  <si>
    <t xml:space="preserve"> 01016585_x000D_
</t>
  </si>
  <si>
    <t xml:space="preserve"> 01162738_x000D_
</t>
  </si>
  <si>
    <t xml:space="preserve"> 02334796_x000D_
</t>
  </si>
  <si>
    <t>2023(80- 1 CO,//84 2 MENS)24 (92..2 col)100/102/122/201/142</t>
  </si>
  <si>
    <t>pagará en diciembre 2022. VERIFICAR CON SEDE DE GUATEMALA / va adelantada en sistema seq. 2023(80- 1 CO,//84 2 MENS)24 (92..2 col)100/102/122/201/142</t>
  </si>
  <si>
    <t>64DD07L-12</t>
  </si>
  <si>
    <t xml:space="preserve"> 20961_x000D_
</t>
  </si>
  <si>
    <t xml:space="preserve"> 233843_x000D_
</t>
  </si>
  <si>
    <t xml:space="preserve"> 00360878     </t>
  </si>
  <si>
    <t xml:space="preserve"> 00605015_x000D_
</t>
  </si>
  <si>
    <t>MOD. 17 CON DR FERNANDO</t>
  </si>
  <si>
    <t>nuevos febrero</t>
  </si>
  <si>
    <t xml:space="preserve"> 00337816_x000D_
</t>
  </si>
  <si>
    <t xml:space="preserve"> 00729739_x000D_
</t>
  </si>
  <si>
    <t xml:space="preserve"> 00757753    </t>
  </si>
  <si>
    <t xml:space="preserve"> 00871547_x000D_
</t>
  </si>
  <si>
    <t xml:space="preserve"> 01491464_x000D_
</t>
  </si>
  <si>
    <t xml:space="preserve"> 02687898_x000D_
</t>
  </si>
  <si>
    <t xml:space="preserve"> 03162162_x000D_
</t>
  </si>
  <si>
    <t xml:space="preserve"> 03224965_x000D_
</t>
  </si>
  <si>
    <t xml:space="preserve"> 03750410_x000D_
</t>
  </si>
  <si>
    <t>mdp</t>
  </si>
  <si>
    <t>MOD. 1 AL 4</t>
  </si>
  <si>
    <t xml:space="preserve">mod. 1 al 20 </t>
  </si>
  <si>
    <t>SUMM970220MQRLYR08</t>
  </si>
  <si>
    <t>SULUB MAY MIRLEY SARAHI</t>
  </si>
  <si>
    <t>Mirleysulub97@gmail.com</t>
  </si>
  <si>
    <t xml:space="preserve"> 929504_x000D_
</t>
  </si>
  <si>
    <t xml:space="preserve"> 1123877_x000D_
</t>
  </si>
  <si>
    <t xml:space="preserve"> 00244500_x000D_
</t>
  </si>
  <si>
    <t xml:space="preserve"> 00263129_x000D_
</t>
  </si>
  <si>
    <t>ASCR921219MPP</t>
  </si>
  <si>
    <t>ROGD711213MPP</t>
  </si>
  <si>
    <t>LEAL CHAVEZ MARIA LESBIA</t>
  </si>
  <si>
    <t>rec 102- //1024-04. EGRESADO</t>
  </si>
  <si>
    <t>recibo 122. Ya no siguio respondiendo, guatemala le dio de baja</t>
  </si>
  <si>
    <t>MOD 2 DOCTORA AHALIA Y DOCTORFERNANDO</t>
  </si>
  <si>
    <t xml:space="preserve"> 00484431  </t>
  </si>
  <si>
    <t xml:space="preserve"> 01593199_x000D_
</t>
  </si>
  <si>
    <t xml:space="preserve"> 3963353_x000D_
</t>
  </si>
  <si>
    <t xml:space="preserve"> 3493857_x000D_
</t>
  </si>
  <si>
    <t>MOD. 19 CON DR FERNANDO</t>
  </si>
  <si>
    <t>MOD. 20 CON DR FERNANDO</t>
  </si>
  <si>
    <t>MOD. 9 DE 10</t>
  </si>
  <si>
    <t xml:space="preserve">MOD 3 DE 20 </t>
  </si>
  <si>
    <t xml:space="preserve"> 00218049_x000D_
</t>
  </si>
  <si>
    <t xml:space="preserve">MOD.7 DE 10 </t>
  </si>
  <si>
    <t xml:space="preserve"> 00457418_x000D_
</t>
  </si>
  <si>
    <t xml:space="preserve"> 00891449  </t>
  </si>
  <si>
    <t xml:space="preserve"> 01168126_x000D_
</t>
  </si>
  <si>
    <t xml:space="preserve"> 00021124  </t>
  </si>
  <si>
    <t xml:space="preserve"> 00021125  </t>
  </si>
  <si>
    <t xml:space="preserve"> 00661785_x000D_
</t>
  </si>
  <si>
    <t xml:space="preserve"> 00845329_x000D_
</t>
  </si>
  <si>
    <t xml:space="preserve"> 01539382_x000D_
</t>
  </si>
  <si>
    <t xml:space="preserve"> 2422671_x000D_
</t>
  </si>
  <si>
    <t xml:space="preserve"> 2408084_x000D_
</t>
  </si>
  <si>
    <t xml:space="preserve"> 2398441_x000D_
</t>
  </si>
  <si>
    <t xml:space="preserve"> 883455   </t>
  </si>
  <si>
    <t xml:space="preserve"> 151786_x000D_
</t>
  </si>
  <si>
    <t>LIQUIDACIÓN EQUIVALENCIA</t>
  </si>
  <si>
    <t xml:space="preserve"> 00942142_x000D_
</t>
  </si>
  <si>
    <t xml:space="preserve"> 253213_x000D_
</t>
  </si>
  <si>
    <t>MOD. 18 CON DR FERNANDO</t>
  </si>
  <si>
    <t xml:space="preserve"> 01990663_x000D_
</t>
  </si>
  <si>
    <t xml:space="preserve"> 1112060_x000D_
</t>
  </si>
  <si>
    <t xml:space="preserve"> 00541614_x000D_
</t>
  </si>
  <si>
    <t xml:space="preserve"> 00579844_x000D_
</t>
  </si>
  <si>
    <t xml:space="preserve"> 00788760  </t>
  </si>
  <si>
    <t>CUARTO CUATRIMESTRE</t>
  </si>
  <si>
    <t>MOD. 10 DE 10</t>
  </si>
  <si>
    <t xml:space="preserve"> 00863136_x000D_
</t>
  </si>
  <si>
    <t>rec 102(colegiaturas)- //1024-04 (titulación). Estamos esperando que la autoridad los libere</t>
  </si>
  <si>
    <t>rec 102(colegiaturas)- //1024-04(titulación). Estamos esperando que la autoridad los libere</t>
  </si>
  <si>
    <t>REC 135 hom e ins. REC 142 4 colegiaturas y REC 201 2 colegiaturas. Verificar el pago de la titulación</t>
  </si>
  <si>
    <t>REC 135 hom e ins. REC 142 4 colegiaturas e inscripción y REC 201 2 colegiaturas. Verificar el pago de la titulación</t>
  </si>
  <si>
    <t>ZEPEDA AGUILAR CARMEN ODILIA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</si>
  <si>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</si>
  <si>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</si>
  <si>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</si>
  <si>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</si>
  <si>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</si>
  <si>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</si>
  <si>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carmenzepeda@hotmail.com</t>
  </si>
  <si>
    <t xml:space="preserve"> 00547302_x000D_
</t>
  </si>
  <si>
    <t xml:space="preserve"> 02747373_x000D_
</t>
  </si>
  <si>
    <t xml:space="preserve">6144328
</t>
  </si>
  <si>
    <t xml:space="preserve"> 03726123_x000D_
</t>
  </si>
  <si>
    <t xml:space="preserve"> 643857 </t>
  </si>
  <si>
    <t xml:space="preserve"> 21591_x000D_
</t>
  </si>
  <si>
    <t xml:space="preserve"> 626033 </t>
  </si>
  <si>
    <t>RECIBO ENVIADO</t>
  </si>
  <si>
    <t>PÚBLICO EN GENERAL</t>
  </si>
  <si>
    <t>2</t>
  </si>
  <si>
    <t>ENVIADA</t>
  </si>
  <si>
    <t>7</t>
  </si>
  <si>
    <t>Apostilla</t>
  </si>
  <si>
    <t xml:space="preserve"> 00273229_x000D_
</t>
  </si>
  <si>
    <t xml:space="preserve"> 473386_x000D_
</t>
  </si>
  <si>
    <t xml:space="preserve"> 01509550_x000D_
</t>
  </si>
  <si>
    <t xml:space="preserve"> 01503347_x000D_
</t>
  </si>
  <si>
    <t>TITULACIÓN VARIOS</t>
  </si>
  <si>
    <t xml:space="preserve"> 277384_x000D_
</t>
  </si>
  <si>
    <t>28/01/2025</t>
  </si>
  <si>
    <t>07/02/2025</t>
  </si>
  <si>
    <t>14/02/2025</t>
  </si>
  <si>
    <t>19/02/2025</t>
  </si>
  <si>
    <t>27/02/2025</t>
  </si>
  <si>
    <t>02/03/2025</t>
  </si>
  <si>
    <t>26/02/2025</t>
  </si>
  <si>
    <t>25/02/2025</t>
  </si>
  <si>
    <t>05/03/2025</t>
  </si>
  <si>
    <t>06/03/2025</t>
  </si>
  <si>
    <t>28/03/2025</t>
  </si>
  <si>
    <t>rec 1024-04- 4 colegiaturas //142-4 colegiaturas//102-4 colegiaturas e inscripción. Faltan 4 por pagar</t>
  </si>
  <si>
    <t>Ninguna, faltan pagar 2</t>
  </si>
  <si>
    <t>2 pagadas</t>
  </si>
  <si>
    <t>Recibo 122-1 reins, falta otra que es por concepto normal y sumar una mas debido a la baja temporal</t>
  </si>
  <si>
    <t>Falta titulación</t>
  </si>
  <si>
    <t>falta titulación</t>
  </si>
  <si>
    <t>titulación y apostilla</t>
  </si>
  <si>
    <t>Pendiente apostilla</t>
  </si>
  <si>
    <t>RECIBO 1124-05- 4 colegiaturas e inscrip//201-4 colegiaturas//142-4 colegiaturas y reins</t>
  </si>
  <si>
    <t>CATG781001HQRHRS04</t>
  </si>
  <si>
    <t>gustavochant@outlook.com</t>
  </si>
  <si>
    <t>GUTIERREZ HERNANDEZ MIRIAM</t>
  </si>
  <si>
    <t>mirushernandez674@gmail.com</t>
  </si>
  <si>
    <t>ORREGO DUBON EVER ARIEL</t>
  </si>
  <si>
    <t>GUHM860812MVZTRR05</t>
  </si>
  <si>
    <t xml:space="preserve">        en la generación  2024-2025  del INSTITUTO UNIVERSITARIO DE ALTA FORMACIÓN IUAF.</t>
  </si>
  <si>
    <t>OEDE930303HGG</t>
  </si>
  <si>
    <t>titulación pagada</t>
  </si>
  <si>
    <t>2023(80- 1 CO,//84 2 MENS)24 (92..2 col)100/102/122/201/142, RECIBO 225-14 TITULACIÓN</t>
  </si>
  <si>
    <t>al dia, recibo 225-14 titulación</t>
  </si>
  <si>
    <t xml:space="preserve"> 00222855  </t>
  </si>
  <si>
    <t xml:space="preserve"> 00665456_x000D_
</t>
  </si>
  <si>
    <t xml:space="preserve">00031738   </t>
  </si>
  <si>
    <t xml:space="preserve"> 00902506_x000D_
</t>
  </si>
  <si>
    <t>ABONO A 7 COLEGIATURAS</t>
  </si>
  <si>
    <t>LIQUIDACIÓN COLEGIATURAS Y EQUIVALENCIA</t>
  </si>
  <si>
    <t xml:space="preserve">MOD.8 DE 10 </t>
  </si>
  <si>
    <t xml:space="preserve"> 00073655_x000D_
</t>
  </si>
  <si>
    <t xml:space="preserve"> 00162882_x000D_
</t>
  </si>
  <si>
    <t xml:space="preserve"> 00174764_x000D_
</t>
  </si>
  <si>
    <t xml:space="preserve"> 00657160  </t>
  </si>
  <si>
    <t xml:space="preserve"> 01221348_x000D_
</t>
  </si>
  <si>
    <t xml:space="preserve"> 00574945_x000D_
</t>
  </si>
  <si>
    <t xml:space="preserve"> 01106655_x000D_
</t>
  </si>
  <si>
    <t xml:space="preserve"> 01152763_x000D_
</t>
  </si>
  <si>
    <t xml:space="preserve"> 01226975_x000D_
</t>
  </si>
  <si>
    <t xml:space="preserve"> 00140781 </t>
  </si>
  <si>
    <t xml:space="preserve"> 431140_x000D_
</t>
  </si>
  <si>
    <t xml:space="preserve"> 1996878_x000D_
</t>
  </si>
  <si>
    <t xml:space="preserve"> 1879049_x000D_
</t>
  </si>
  <si>
    <t xml:space="preserve">MOD 4 DE 20 </t>
  </si>
  <si>
    <t xml:space="preserve"> 1028606_x000D_
</t>
  </si>
  <si>
    <t xml:space="preserve"> 660430_x000D_
</t>
  </si>
  <si>
    <t xml:space="preserve"> 2605568_x000D_
</t>
  </si>
  <si>
    <t xml:space="preserve"> 2510744_x000D_
</t>
  </si>
  <si>
    <t>ABONO 18 Y 19</t>
  </si>
  <si>
    <t xml:space="preserve"> 852329 </t>
  </si>
  <si>
    <t xml:space="preserve"> 179063 </t>
  </si>
  <si>
    <t>MOD. 5 Y 6</t>
  </si>
  <si>
    <t xml:space="preserve"> 237050_x000D_
</t>
  </si>
  <si>
    <t xml:space="preserve"> 189186_x000D_
</t>
  </si>
  <si>
    <t xml:space="preserve"> 182185_x000D_
</t>
  </si>
  <si>
    <t>CERTIFICACION Y FOTOS</t>
  </si>
  <si>
    <t xml:space="preserve"> 01142738_x000D_
</t>
  </si>
  <si>
    <t>MOD 8 AL 10</t>
  </si>
  <si>
    <t xml:space="preserve"> 526684_x000D_
</t>
  </si>
  <si>
    <t xml:space="preserve"> 340513_x000D_
</t>
  </si>
  <si>
    <t xml:space="preserve">MOD.9 DE 10 </t>
  </si>
  <si>
    <t xml:space="preserve"> 244754_x000D_
</t>
  </si>
  <si>
    <t>SIN TITULAR YSIN EVEIDENCIAS</t>
  </si>
  <si>
    <t>64MD04E-01</t>
  </si>
  <si>
    <t>64MDP04F-01</t>
  </si>
  <si>
    <t>GUGW821106HGT</t>
  </si>
  <si>
    <t>VASQUEZ MONTERO LORENA</t>
  </si>
  <si>
    <t>duplicidad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</si>
  <si>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</si>
  <si>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</si>
  <si>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</si>
  <si>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</si>
  <si>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</si>
  <si>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</si>
  <si>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</si>
  <si>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</si>
  <si>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MDPG04D</t>
  </si>
  <si>
    <t xml:space="preserve"> 1249864_x000D_
</t>
  </si>
  <si>
    <t>RECIBS,100 2023 80, 84 201-102 92, 142, , NO SALE EN EL 122, rec 280325-17 1IN 4 C</t>
  </si>
  <si>
    <t>rec 280325-17 1IN 4 C</t>
  </si>
  <si>
    <t>CARV640428MGT</t>
  </si>
  <si>
    <t>ZEAC881015MGT</t>
  </si>
  <si>
    <t>MOD. 17 AL 20</t>
  </si>
  <si>
    <t>64DD08A-08</t>
  </si>
  <si>
    <t>64DD08A-02</t>
  </si>
  <si>
    <t>64DD08A-04</t>
  </si>
  <si>
    <t>64DD08A-03</t>
  </si>
  <si>
    <t>64DD08A-07</t>
  </si>
  <si>
    <t>64DD08A-01</t>
  </si>
  <si>
    <t>64DD08A-06</t>
  </si>
  <si>
    <t>recibo 122/ checar exped. Debe pagar 7, abril 25</t>
  </si>
  <si>
    <t>Debe pagar 6 modulos</t>
  </si>
  <si>
    <t>REC 1124-05, debe pagar 2 más</t>
  </si>
  <si>
    <t>SE SUSPENDE A PETICION DE LA SEDE, debe pagar 5 cole mas</t>
  </si>
  <si>
    <t>1124-05, checar expediente. Debe pagar 4 mas</t>
  </si>
  <si>
    <t>1124-05- 4 cole e inscrip//201-4 colegiaturas// Debe pagar 1 cole mas</t>
  </si>
  <si>
    <t>checar baja, sin documentos CURSÓ TODO  debe 5. se solicita el 21/04/25</t>
  </si>
  <si>
    <t>64DIA04C-01</t>
  </si>
  <si>
    <t>64DIA04B-04</t>
  </si>
  <si>
    <t>64DIA04B-02</t>
  </si>
  <si>
    <t>64DD07L-13</t>
  </si>
  <si>
    <t>64DD07L-10</t>
  </si>
  <si>
    <t>64DD07L-07</t>
  </si>
  <si>
    <t>64MD07B-04</t>
  </si>
  <si>
    <t>64MD07B-03</t>
  </si>
  <si>
    <t>64MD07B-01</t>
  </si>
  <si>
    <t>64MD07B-05</t>
  </si>
  <si>
    <t>debe pagar 15 cole y 2 reins</t>
  </si>
  <si>
    <t>64LD05H-03</t>
  </si>
  <si>
    <t>64LD05H-01</t>
  </si>
  <si>
    <t>RENS730608MGT</t>
  </si>
  <si>
    <t>josroca44@gmail.com</t>
  </si>
  <si>
    <t>GARCIA RUBIO CARLOS FERNANDO</t>
  </si>
  <si>
    <t>cgarciarubio2311@gmail.com</t>
  </si>
  <si>
    <t>ROGJ871008HGT</t>
  </si>
  <si>
    <t>GARC860211HGT</t>
  </si>
  <si>
    <t>VIANA ARREOLA YOSELIN LORENA</t>
  </si>
  <si>
    <t>yoselincoreoigt@gmail.com</t>
  </si>
  <si>
    <t>RENDON SANCHEZ ETNA LILY</t>
  </si>
  <si>
    <t>VIAY920127MGT</t>
  </si>
  <si>
    <t>ABREU GIRALT JUANA MARIA</t>
  </si>
  <si>
    <t xml:space="preserve"> 195564_x000D_
</t>
  </si>
  <si>
    <t xml:space="preserve"> 00541669_x000D_
</t>
  </si>
  <si>
    <t xml:space="preserve"> 412603_x000D_
</t>
  </si>
  <si>
    <t xml:space="preserve"> 04489463_x000D_
</t>
  </si>
  <si>
    <t>LIQUIDACIÓN KARLA Y FELIPE</t>
  </si>
  <si>
    <t>GUILLEN SOLIS KARLA ASUNCION</t>
  </si>
  <si>
    <t>ABONO TITULACIÓN KARLA</t>
  </si>
  <si>
    <t>MOD 8 ABONO</t>
  </si>
  <si>
    <t>MOD. 8 LIQUIDACIÓN</t>
  </si>
  <si>
    <t>Pago 5 colegiaturas</t>
  </si>
  <si>
    <t>solo han pagado 4.5 cole. Israel Lopez</t>
  </si>
  <si>
    <t>solo han pagado 4.5 cole. Karla Guillen</t>
  </si>
  <si>
    <t xml:space="preserve"> 03053892_x000D_
</t>
  </si>
  <si>
    <t xml:space="preserve"> 03059644_x000D_
</t>
  </si>
  <si>
    <t>RENS73/0608MGT</t>
  </si>
  <si>
    <t>MOD. 2 Y 3</t>
  </si>
  <si>
    <t>INSC Y COLE DD Y MDP</t>
  </si>
  <si>
    <t xml:space="preserve"> 00022474_x000D_
</t>
  </si>
  <si>
    <t>COLE DD Y HOMOLOGACION DD</t>
  </si>
  <si>
    <t xml:space="preserve"> 00022493_x000D_
</t>
  </si>
  <si>
    <t xml:space="preserve"> 181566_x000D_
</t>
  </si>
  <si>
    <t xml:space="preserve">MOD. 4 y 5 DE 20 </t>
  </si>
  <si>
    <t>falta certificado y titulo</t>
  </si>
  <si>
    <t>Tiene solicitud de inscrip, curp, certificado de prepa, constancia de autenticidad prepa,acta de nacimiento y certificado de licenciatura</t>
  </si>
  <si>
    <t>Tiene curp, constancia de autencidad de prepa, solicitud de inscrip</t>
  </si>
  <si>
    <t>sin expediente</t>
  </si>
  <si>
    <t>AOGV860123MCG</t>
  </si>
  <si>
    <t>64MDP05B-01</t>
  </si>
  <si>
    <t>64MDP05B-02</t>
  </si>
  <si>
    <t>64MDP05B-04</t>
  </si>
  <si>
    <t>64MDP05B-03</t>
  </si>
  <si>
    <t xml:space="preserve"> 64DD08C-01</t>
  </si>
  <si>
    <t>64DD08C-02</t>
  </si>
  <si>
    <t>64DD08C-03</t>
  </si>
  <si>
    <t>64DD08C-04</t>
  </si>
  <si>
    <t>64DD08C-05</t>
  </si>
  <si>
    <t>64DD08C-06</t>
  </si>
  <si>
    <t>64DD08C-07</t>
  </si>
  <si>
    <t>64DD08C-08</t>
  </si>
  <si>
    <t>64DD08C-09</t>
  </si>
  <si>
    <t>64DD08C-10</t>
  </si>
  <si>
    <t>SIN DOCUMENTOS</t>
  </si>
  <si>
    <t>64DD08D-01</t>
  </si>
  <si>
    <t>64DD08D-02</t>
  </si>
  <si>
    <t>64DD08D-03</t>
  </si>
  <si>
    <t>64DD08D-04</t>
  </si>
  <si>
    <t>64DD08D-05</t>
  </si>
  <si>
    <t>ya tiene todo</t>
  </si>
  <si>
    <t>MAPG860627HOCRPN03</t>
  </si>
  <si>
    <t>CHAN TORRES GUSTAVO</t>
  </si>
  <si>
    <t>64LD06A-01</t>
  </si>
  <si>
    <t>64LD06A-02</t>
  </si>
  <si>
    <t>64LD06A-03</t>
  </si>
  <si>
    <t>64MDP05B-05</t>
  </si>
  <si>
    <t>prorroga ella y esposo</t>
  </si>
  <si>
    <t>YA PAGO EQUIVALENCIA</t>
  </si>
  <si>
    <t>Debe equivalencia</t>
  </si>
  <si>
    <t>Debe una colegiatura y equivalencia</t>
  </si>
  <si>
    <t>Solo se le cobraran 20 colegiaturas</t>
  </si>
  <si>
    <t>hectorriv@gmail.com</t>
  </si>
  <si>
    <t>dannymendoza@yahoo.com</t>
  </si>
  <si>
    <t>ROSR860104MYNMLY02</t>
  </si>
  <si>
    <t>ROMERO SILVEIRA REYNA BEATRIZ</t>
  </si>
  <si>
    <t>romeroreyna26@gmail.com</t>
  </si>
  <si>
    <t>REC 201 2 colegiaturas. REC 142 4 colegiaturas e ins. Pendiente pago de homologación/jornada. Verificar el pago de la titulación. NO PROCEDE, DEBE SER PROGRAMA COMPLETO,. DEBE UNA REINSC MAS</t>
  </si>
  <si>
    <t>archivo 25-11-2024 colegiaturas 4 e insc. FOLIO 325-16 2 COLE Y HOMOLOGACIÓN. PENDIENTE pago de la titulación</t>
  </si>
  <si>
    <t>1124-05 insc y cole 4.FOLIO 325-16 2 COLE Y HOMOLOGACIÓN. PENDIENTE pago de la titulación</t>
  </si>
  <si>
    <t>SE PAGARON 2 COLE DE MAS RECIBO 425-21</t>
  </si>
  <si>
    <t>FOLIO 80 1 COLE Y 1 REINS, FOLIO 84 2 COLE, FOLIO 92 2 COLE, RECIBO 102 4 COLE, 425-21 12 COLE Y 1 REINS</t>
  </si>
  <si>
    <t>SE PAGARON 5 COLE DE MAS, SI SE HACE LA SUMA DA 21</t>
  </si>
  <si>
    <t>SE PAGARON 5 COLE Y 2 REINSC DE MÁS, SI SE SUMA DA 21 Y 4</t>
  </si>
  <si>
    <t>SE COBRARON 13 COLEGIATURAS Y 1 REINSC DE MÁS</t>
  </si>
  <si>
    <t>RECIBO  80 1 COLE, RECIBO 84 2 COLE, RECIBO 92 2 COLE, 10/01/2024 2 COLE 425-21 13 COLE Y 2 REINS</t>
  </si>
  <si>
    <t>SE COBRARON 4 COLE DE MAS</t>
  </si>
  <si>
    <t>BAHC040103MYNSRLA1</t>
  </si>
  <si>
    <t>BASORA HERRERA CLAUDIA TERESA</t>
  </si>
  <si>
    <t>LD 06D</t>
  </si>
  <si>
    <t>MUVL900804MQRXDS08</t>
  </si>
  <si>
    <t>MUÑOZ VIDAL LESLIE ALEJANDRA</t>
  </si>
  <si>
    <t>GARCIA MORALES EMERSON LEAO GABRIEL</t>
  </si>
  <si>
    <t>emersongarciam_@hotmail.com</t>
  </si>
  <si>
    <t>GAME781124HGT</t>
  </si>
  <si>
    <t>debe reinscripción</t>
  </si>
  <si>
    <t>INCLUYE TITULACIÓN</t>
  </si>
  <si>
    <t xml:space="preserve"> 00900393_x000D_
</t>
  </si>
  <si>
    <t xml:space="preserve"> 01398156_x000D_
</t>
  </si>
  <si>
    <t xml:space="preserve"> 377090_x000D_
</t>
  </si>
  <si>
    <t xml:space="preserve"> 123153_x000D_
</t>
  </si>
  <si>
    <t>MOD 23 DE 24</t>
  </si>
  <si>
    <t>MOD 19 DE 24</t>
  </si>
  <si>
    <t>MOD 24 DE 24</t>
  </si>
  <si>
    <t>ok</t>
  </si>
  <si>
    <t>NO FACTURAR. SANTANDER</t>
  </si>
  <si>
    <t>44</t>
  </si>
  <si>
    <t xml:space="preserve"> 00018868_x000D_
</t>
  </si>
  <si>
    <t xml:space="preserve"> 00391790_x000D_
</t>
  </si>
  <si>
    <t xml:space="preserve"> 00641442_x000D_
</t>
  </si>
  <si>
    <t xml:space="preserve"> 00837477_x000D_
</t>
  </si>
  <si>
    <t xml:space="preserve">00466140 </t>
  </si>
  <si>
    <t xml:space="preserve"> 00463503 </t>
  </si>
  <si>
    <t xml:space="preserve"> 02933552_x000D_
</t>
  </si>
  <si>
    <t xml:space="preserve"> 615818_x000D_
</t>
  </si>
  <si>
    <t xml:space="preserve"> 1673010_x000D_
</t>
  </si>
  <si>
    <t xml:space="preserve"> 900393_x000D_
</t>
  </si>
  <si>
    <t xml:space="preserve"> 00536048_x000D_
</t>
  </si>
  <si>
    <t>COLE Y REINS DD , COLE Y REINS MDP</t>
  </si>
  <si>
    <t xml:space="preserve"> 20048_x000D_
</t>
  </si>
  <si>
    <t xml:space="preserve"> 1249625_x000D_
</t>
  </si>
  <si>
    <t xml:space="preserve">MOD 5 DE 20 </t>
  </si>
  <si>
    <t xml:space="preserve"> 01368647_x000D_
</t>
  </si>
  <si>
    <t>SAHD750804MCC</t>
  </si>
  <si>
    <t>SANABRIA HERRERA DORAISY</t>
  </si>
  <si>
    <t>‪3165395259‬</t>
  </si>
  <si>
    <t xml:space="preserve">doraisy2000@gmail.com </t>
  </si>
  <si>
    <t>PAGO APARTADO</t>
  </si>
  <si>
    <t>Basorita30@gmail.com</t>
  </si>
  <si>
    <t>722 168 5005</t>
  </si>
  <si>
    <t>ELoyMontiLLo@gmail.com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</si>
  <si>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 //</t>
    </r>
  </si>
  <si>
    <t xml:space="preserve"> 464650_x000D_
</t>
  </si>
  <si>
    <t xml:space="preserve"> 22786 </t>
  </si>
  <si>
    <t>SALDO 12, ABONO 13</t>
  </si>
  <si>
    <t xml:space="preserve"> 02290643_x000D_
</t>
  </si>
  <si>
    <t xml:space="preserve"> 00342283_x000D_
</t>
  </si>
  <si>
    <t xml:space="preserve"> 00439153_x000D_
</t>
  </si>
  <si>
    <t>MOD. 10  DE 10</t>
  </si>
  <si>
    <t xml:space="preserve"> 573539 </t>
  </si>
  <si>
    <t xml:space="preserve">164408 </t>
  </si>
  <si>
    <t>MOD. 4 de 20</t>
  </si>
  <si>
    <t>BECADO REINGRESA POR PLATAFORMA</t>
  </si>
  <si>
    <t>PERL850723MCLRMR02</t>
  </si>
  <si>
    <t>PEREZ RAMOS LETICIA</t>
  </si>
  <si>
    <t>arualeticia@hotmail.com</t>
  </si>
  <si>
    <t>DD07D</t>
  </si>
  <si>
    <t>MOD. 4 de 10</t>
  </si>
  <si>
    <t>SANTANDER</t>
  </si>
  <si>
    <t>No ha pagado INSCRIPCIÓN. Tiene solicitud de inscrip, curp, certificado de prepa, acta de nacimiento y certificado de licenciatura</t>
  </si>
  <si>
    <t xml:space="preserve">Cubierto todos los pagos, titulación y el expediente completo </t>
  </si>
  <si>
    <t>TITULACIÓN Y EQUIVALENCIA PAGADA</t>
  </si>
  <si>
    <t>EQUIVALENCIA PAGADA Y TITULACIÓN</t>
  </si>
  <si>
    <t>EQUIVALENCIA PAGADA, AL DÍA EN PAGOS DE MODULOS</t>
  </si>
  <si>
    <t>EQUIVALENCIA PAGADA y TITULACIÓN, COLEGIATURAS CUBIERTAS</t>
  </si>
  <si>
    <t>AL DÍA EN COLEGIATURAS Y EQUIVALENCIA PAGADA (ES ABONO A TITULACIÓN)</t>
  </si>
  <si>
    <t>AL DÍA LAS COLEGIATURAS, EQUIVALENCIA PAGADA</t>
  </si>
  <si>
    <t>AL DÍA DE COLEGIATURAS, YA PAGO EQUIVALENCIA</t>
  </si>
  <si>
    <t>COLEGIATURAS AL DÍA, EQUIVALENCIA PAGADA</t>
  </si>
  <si>
    <t>PAGO EQUIVALENCIA QUE SE VA A ABONO DE COLEGIATURAS Y QUEDA PENDIENTE DE MODULO 10 $2,416</t>
  </si>
  <si>
    <t>AL DIA EN COLEGIATURAS Y EQUIVALENCIA PAGADA</t>
  </si>
  <si>
    <t>AL DÍA PAGO DE COLEGIATURAS, PAGO EQUIVALENCIA Y TITULACIÓN</t>
  </si>
  <si>
    <t>sin expediente, YA PAGO EQUIVALENCIA PENDIENTE 4 COLEGIATURAS</t>
  </si>
  <si>
    <t>Debe equivalencia FALTA PAGO DE TITULACIÓN</t>
  </si>
  <si>
    <t>GUVB690521MCLJLL05</t>
  </si>
  <si>
    <t>GUAJARDO VILLARREAL BLANCA NELLY</t>
  </si>
  <si>
    <t>blancangnotaria91@gmail.com</t>
  </si>
  <si>
    <t>1124-05. debe la insc y  2cole</t>
  </si>
  <si>
    <t>Debe 2 módulos Y falta pago de titulación. Abono a equivalencia</t>
  </si>
  <si>
    <r>
      <t xml:space="preserve">FOLIO 80: 1 COLE, FOLIO 84: 2 COLE, FOLIO 92: 2 COLE, RECIBO 122: 3 COLE Y 2 REINS, </t>
    </r>
    <r>
      <rPr>
        <u/>
        <sz val="11"/>
        <color rgb="FF000000"/>
        <rFont val="Calibri"/>
        <family val="2"/>
      </rPr>
      <t>RECIBO 142: 1 COLE Y 1 REINS</t>
    </r>
    <r>
      <rPr>
        <sz val="11"/>
        <color rgb="FF000000"/>
        <rFont val="Calibri"/>
        <family val="2"/>
      </rPr>
      <t>, 210425-21: 1 reins y 12 cole . Recibo 210225-14: titulación</t>
    </r>
  </si>
  <si>
    <t>RECIBO 80: 1 COLE, RECIBO 84: 2 COLE, RECIBO 92: 2 COLE, 10/01/2024, RECIBO 92: 2 COLE 11/112024, RECIBO 102: 4 COLE, RECIBO 122: 4 COLE Y 1 REINS, RECIBO 142: 1 COLE Y REINS, RECIBO 210425-21: 13 COLE Y 1 REINS. Falta titulación</t>
  </si>
  <si>
    <t>REC 135 hom e ins. REC 142 4 colegiaturas e ins, reci 27161124-05 2 colegiaturas. Verificar el pago de la titulación</t>
  </si>
  <si>
    <t>REC 135 hom e ins. REC 142 4 colegiaturas e ins, rec 27161124 2 colegiaturas. Recibo 210225-14 titulación</t>
  </si>
  <si>
    <t>rec 102-4 colegiaturas//142-4 colegiaturas//92-2 colegiaturas//84-2 colegiaturas 2//nombre de archivo 10-1-2024- 2 colegiaturas// RECIBO 95251024-04  4 colegiaturas</t>
  </si>
  <si>
    <t>ELIMINADO POR DUPLICIDAD</t>
  </si>
  <si>
    <t xml:space="preserve"> 6to Pago</t>
  </si>
  <si>
    <t xml:space="preserve"> 7mo Pago</t>
  </si>
  <si>
    <t>8vo Pago</t>
  </si>
  <si>
    <t>9no Pago</t>
  </si>
  <si>
    <t>Columna112</t>
  </si>
  <si>
    <t>Columna12</t>
  </si>
  <si>
    <t>Columna13</t>
  </si>
  <si>
    <t>Columna142</t>
  </si>
  <si>
    <t>Columna15</t>
  </si>
  <si>
    <t>Columna162</t>
  </si>
  <si>
    <t>YA PAGO EQUIVALENCIA QUE SE VA DE ABONO DE COLEGIATURAS Mo. 6, 7 y abono a mod. 8 un total de $1,056 Y QUEDA PENDIENTE liquidar mod. 8 Y PENDIENTES COLEGIATURA 9 Y 10 $9,360</t>
  </si>
  <si>
    <t xml:space="preserve">oselolt_8@hotmail.com </t>
  </si>
  <si>
    <t>AARJ771212HGT</t>
  </si>
  <si>
    <t>altalef@gmail.com</t>
  </si>
  <si>
    <t>ALDI LOPEZ JEIMY LISSETH</t>
  </si>
  <si>
    <t>yeimyaldi@gmail.com</t>
  </si>
  <si>
    <t>AILJ808824MGT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</si>
  <si>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</si>
  <si>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</si>
  <si>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</si>
  <si>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</si>
  <si>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</si>
  <si>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</si>
  <si>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</si>
  <si>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</si>
  <si>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</si>
  <si>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</si>
  <si>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</si>
  <si>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</si>
  <si>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</si>
  <si>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</si>
  <si>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</si>
  <si>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</si>
  <si>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</si>
  <si>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</si>
  <si>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</si>
  <si>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</si>
  <si>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</si>
  <si>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</si>
  <si>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</si>
  <si>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</si>
  <si>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</si>
  <si>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</si>
  <si>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</si>
  <si>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</si>
  <si>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</si>
  <si>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</si>
  <si>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</si>
  <si>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</si>
  <si>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</si>
  <si>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</si>
  <si>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</si>
  <si>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</si>
  <si>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</si>
  <si>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</si>
  <si>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lic.emmalucreciagarcia@gmail.com</t>
  </si>
  <si>
    <t>brendamakepeace@yahoo.com</t>
  </si>
  <si>
    <t>eriktv09@gmail.com</t>
  </si>
  <si>
    <t>alvarezkarlav@gamil.com</t>
  </si>
  <si>
    <t>HAMD</t>
  </si>
  <si>
    <t>h</t>
  </si>
  <si>
    <t>licdampineda@gmail.com</t>
  </si>
  <si>
    <t>benignopelle@gmail.com</t>
  </si>
  <si>
    <t>deair23@hotmail.com</t>
  </si>
  <si>
    <t>azucellramirezr@gmail.com</t>
  </si>
  <si>
    <t>MOD I DE VI</t>
  </si>
  <si>
    <t>MOD. II DE VI</t>
  </si>
  <si>
    <t>MOD III DE VI</t>
  </si>
  <si>
    <t>MOD IV DE VI</t>
  </si>
  <si>
    <t>MOD. V DE VI</t>
  </si>
  <si>
    <t>MOD VI DE VI</t>
  </si>
  <si>
    <t>SALDO A TITULACION y abono al Mod. 4</t>
  </si>
  <si>
    <t>ABONO A MOD. 1 DE 20</t>
  </si>
  <si>
    <t>Mod. 1 de 20</t>
  </si>
  <si>
    <t xml:space="preserve"> 00334430_x000D_
</t>
  </si>
  <si>
    <t xml:space="preserve"> 00108251_x000D_
</t>
  </si>
  <si>
    <t xml:space="preserve"> 03940196_x000D_
</t>
  </si>
  <si>
    <t xml:space="preserve"> 03561524_x000D_
</t>
  </si>
  <si>
    <t xml:space="preserve"> 03176179_x000D_
</t>
  </si>
  <si>
    <t xml:space="preserve"> 03130865_x000D_
</t>
  </si>
  <si>
    <t xml:space="preserve"> 03083537_x000D_
</t>
  </si>
  <si>
    <t xml:space="preserve"> 03077769_x000D_
</t>
  </si>
  <si>
    <t xml:space="preserve"> 02844793_x000D_
</t>
  </si>
  <si>
    <t xml:space="preserve"> 02718049_x000D_
</t>
  </si>
  <si>
    <t xml:space="preserve"> 01363238_x000D_
</t>
  </si>
  <si>
    <t xml:space="preserve"> 00584507 </t>
  </si>
  <si>
    <t xml:space="preserve"> 00582612_x000D_
</t>
  </si>
  <si>
    <t xml:space="preserve"> 00577170_x000D_
</t>
  </si>
  <si>
    <t xml:space="preserve"> 00235919_x000D_
</t>
  </si>
  <si>
    <t>CEREMONIA ANTICIPO</t>
  </si>
  <si>
    <t xml:space="preserve"> 566801_x000D_
</t>
  </si>
  <si>
    <t xml:space="preserve"> 00988035 </t>
  </si>
  <si>
    <t xml:space="preserve"> 01597147_x000D_
</t>
  </si>
  <si>
    <t xml:space="preserve"> 00954100_x000D_
</t>
  </si>
  <si>
    <t xml:space="preserve"> 00382061_x000D_
</t>
  </si>
  <si>
    <t xml:space="preserve"> 03265270_x000D_
</t>
  </si>
  <si>
    <t xml:space="preserve"> 00625899_x000D_
</t>
  </si>
  <si>
    <t xml:space="preserve">00852107  </t>
  </si>
  <si>
    <t xml:space="preserve"> 00584479 </t>
  </si>
  <si>
    <t xml:space="preserve"> 01034083_x000D_
</t>
  </si>
  <si>
    <t xml:space="preserve"> 01243081_x000D_
</t>
  </si>
  <si>
    <t xml:space="preserve"> 541721_x000D_
</t>
  </si>
  <si>
    <t>anticipo</t>
  </si>
  <si>
    <t xml:space="preserve"> 1073088_x000D_
</t>
  </si>
  <si>
    <t xml:space="preserve"> 1060223_x000D_
</t>
  </si>
  <si>
    <t xml:space="preserve"> 1049718_x000D_
</t>
  </si>
  <si>
    <t xml:space="preserve"> 887555_x000D_
</t>
  </si>
  <si>
    <t xml:space="preserve"> 1154079_x000D_
</t>
  </si>
  <si>
    <t xml:space="preserve"> 1080202_x000D_
</t>
  </si>
  <si>
    <t xml:space="preserve">  00954885 </t>
  </si>
  <si>
    <t xml:space="preserve">  00954937 </t>
  </si>
  <si>
    <t xml:space="preserve"> 01605516_x000D_
</t>
  </si>
  <si>
    <t xml:space="preserve"> 02072544_x000D_
</t>
  </si>
  <si>
    <t xml:space="preserve"> 02124354_x000D_
</t>
  </si>
  <si>
    <t xml:space="preserve"> 00384341 </t>
  </si>
  <si>
    <t>MOD. 16 Y REINSCRIPCIÓN</t>
  </si>
  <si>
    <t>Axeledilberto27@gmail.com</t>
  </si>
  <si>
    <t>fabiolitaflow@gmail.com</t>
  </si>
  <si>
    <t>krenreyes1509@gmail.com</t>
  </si>
  <si>
    <t>wilson7738@gmail.com</t>
  </si>
  <si>
    <t>amiranda.lexservus@gmail.com</t>
  </si>
  <si>
    <t>borisespana10@gmail.com</t>
  </si>
  <si>
    <t>manoloramirezc@gmail.com</t>
  </si>
  <si>
    <t>shirsaga18@gmail.com</t>
  </si>
  <si>
    <t>el.uriel@hotmail.com</t>
  </si>
  <si>
    <t>licdajenifferaldana@hotmail.es</t>
  </si>
  <si>
    <t>licda.magalisamyoa@hotmail.com</t>
  </si>
  <si>
    <t>licda.villavicencio@gmail.com</t>
  </si>
  <si>
    <t>gorditalinda-l@gmail.com</t>
  </si>
  <si>
    <t>abcabrera60@hotmail.com</t>
  </si>
  <si>
    <t>martapatricia@gmail.com</t>
  </si>
  <si>
    <t>jairoajia@yahoo.com</t>
  </si>
  <si>
    <t>licda.jescobar@gmail.com</t>
  </si>
  <si>
    <t>ivgarcia7@gmail.com</t>
  </si>
  <si>
    <t>lahernandeza01@gmail.com</t>
  </si>
  <si>
    <t>evmm199830@gmail.com</t>
  </si>
  <si>
    <t>lizani1995@hotmail.com</t>
  </si>
  <si>
    <t>juanfobregonm@gmail.com</t>
  </si>
  <si>
    <t>valvert_18@hotmail.com</t>
  </si>
  <si>
    <t>edgaramilcaar@gmail.com</t>
  </si>
  <si>
    <t>harrismenjivar.dum1@hotmail.com</t>
  </si>
  <si>
    <t>hectormendizabalare@gmail.com</t>
  </si>
  <si>
    <t>lcmanu.porras@yahoo.com</t>
  </si>
  <si>
    <t>jmhidalgoe@gmail.com</t>
  </si>
  <si>
    <t>Frd.pineda@gmail.com</t>
  </si>
  <si>
    <t>mj_rodas_m@hotmail.com</t>
  </si>
  <si>
    <t>hernandezmarroquin.ga@gmail.com</t>
  </si>
  <si>
    <t>israelzelada@gmail.com</t>
  </si>
  <si>
    <t>licerickretanadeleon@gmail.com</t>
  </si>
  <si>
    <t>barriosbrenda@gmail.com</t>
  </si>
  <si>
    <t>almengor@gmail.com</t>
  </si>
  <si>
    <t>CORREO ES EL PERSONAL</t>
  </si>
  <si>
    <t>erikam@gmail.com</t>
  </si>
  <si>
    <t>ANOTAR PRIMERO APELLIDOS Y LUEGO NOMBRE SIN ACENTOS Y EN MAYÚSCULA</t>
  </si>
  <si>
    <t>64DD08E-02</t>
  </si>
  <si>
    <t>64DD08E-01</t>
  </si>
  <si>
    <t>ALTALEF ROCHMANN JONNATHAN ALBERTO</t>
  </si>
  <si>
    <t>64LD06B-01</t>
  </si>
  <si>
    <t>64LD06B-02</t>
  </si>
  <si>
    <t>64DIA05B-01</t>
  </si>
  <si>
    <t>64MDP05C-02</t>
  </si>
  <si>
    <t>VAML800101MGT</t>
  </si>
  <si>
    <t>RESE800101MGT</t>
  </si>
  <si>
    <t>64DD08F-02</t>
  </si>
  <si>
    <t>64DD08F-01</t>
  </si>
  <si>
    <t>64MDP05C-01</t>
  </si>
  <si>
    <t>3098 6285</t>
  </si>
  <si>
    <t>3084 3314</t>
  </si>
  <si>
    <t>yunior.gramajo2021@hotmail.com</t>
  </si>
  <si>
    <t xml:space="preserve">lessrn0629@gmail.com </t>
  </si>
  <si>
    <t>844 277 4599</t>
  </si>
  <si>
    <t>5654 5078</t>
  </si>
  <si>
    <t>sergio.valls@pjedomex.gob.mx</t>
  </si>
  <si>
    <t>64DIP01</t>
  </si>
  <si>
    <t>64DIP05</t>
  </si>
  <si>
    <t>64DIP11</t>
  </si>
  <si>
    <t>64DIP02</t>
  </si>
  <si>
    <t>64DIP03</t>
  </si>
  <si>
    <t>64DIP04</t>
  </si>
  <si>
    <t>64DIP06</t>
  </si>
  <si>
    <t>64DIP07</t>
  </si>
  <si>
    <t>64DIP08</t>
  </si>
  <si>
    <t>64DIP09</t>
  </si>
  <si>
    <t>64DIP10</t>
  </si>
  <si>
    <t>64DIP12</t>
  </si>
  <si>
    <t>64DIP13</t>
  </si>
  <si>
    <t>DDO8GT</t>
  </si>
  <si>
    <t>4545 9155</t>
  </si>
  <si>
    <t>5690 2406</t>
  </si>
  <si>
    <t>4708 0199</t>
  </si>
  <si>
    <t>5803 2005</t>
  </si>
  <si>
    <t>5556 6307</t>
  </si>
  <si>
    <t>5138 6562</t>
  </si>
  <si>
    <t>3754 1772</t>
  </si>
  <si>
    <t>5771 1827</t>
  </si>
  <si>
    <t>4156 5012</t>
  </si>
  <si>
    <t>4536 7379</t>
  </si>
  <si>
    <t>5018 8266</t>
  </si>
  <si>
    <t>5922 9906</t>
  </si>
  <si>
    <t xml:space="preserve"> 275535_x000D_
</t>
  </si>
  <si>
    <t xml:space="preserve"> 488074_x000D_
</t>
  </si>
  <si>
    <t xml:space="preserve"> 00051873 </t>
  </si>
  <si>
    <t xml:space="preserve"> 00419661   </t>
  </si>
  <si>
    <t>epaulinaleyva@gmail.com</t>
  </si>
  <si>
    <t>clara-beatriz20@hotmail.com</t>
  </si>
  <si>
    <t>AJMJ800101HGT</t>
  </si>
  <si>
    <t>ARLK800101MGT</t>
  </si>
  <si>
    <t>REFJ800101HGT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</si>
  <si>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</si>
  <si>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</si>
  <si>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</si>
  <si>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</si>
  <si>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</si>
  <si>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</si>
  <si>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</si>
  <si>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</si>
  <si>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</si>
  <si>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</si>
  <si>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</si>
  <si>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</si>
  <si>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</si>
  <si>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</si>
  <si>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</si>
  <si>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RATC800101HGT</t>
  </si>
  <si>
    <t>SODM800101MGT</t>
  </si>
  <si>
    <t>HEDJ800101HGT</t>
  </si>
  <si>
    <t>MEAJ800101HGT</t>
  </si>
  <si>
    <t>ALVJ800101HGT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</si>
  <si>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</si>
  <si>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</si>
  <si>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</si>
  <si>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</si>
  <si>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</si>
  <si>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</si>
  <si>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</si>
  <si>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</si>
  <si>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</si>
  <si>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</si>
  <si>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</si>
  <si>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</si>
  <si>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</si>
  <si>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chain.maria2115@gmail.com</t>
  </si>
  <si>
    <t>marcamargui@yahoo.com.mx</t>
  </si>
  <si>
    <t>alejandra.lopez@pjedomex.gob.mx</t>
  </si>
  <si>
    <t>64LD05G-01</t>
  </si>
  <si>
    <t>RAMIREZ CAMPOS JOSE MANUEL</t>
  </si>
  <si>
    <t>gnoriega.estrada@gmail.com</t>
  </si>
  <si>
    <t>marcela_sejov@hotmail.com</t>
  </si>
  <si>
    <t>sammy92311@icloud.com</t>
  </si>
  <si>
    <t>corcelnegrogalope123@gmail.com</t>
  </si>
  <si>
    <t>Recibo 142-4 colegiaturas// 102-4 colegiaturas e inscrip/ 210425-21  8 cole</t>
  </si>
  <si>
    <t>102  4 col, /210425-21 4 col</t>
  </si>
  <si>
    <t xml:space="preserve"> 249006_x000D_
</t>
  </si>
  <si>
    <t xml:space="preserve"> 00021339_x000D_
</t>
  </si>
  <si>
    <t>ACADEMIA GUATEMALTECA</t>
  </si>
  <si>
    <t xml:space="preserve"> 04034023_x000D_
</t>
  </si>
  <si>
    <t xml:space="preserve"> 04033460_x000D_
</t>
  </si>
  <si>
    <t xml:space="preserve"> 3350824_x000D_
</t>
  </si>
  <si>
    <t xml:space="preserve"> 37145_x000D_
</t>
  </si>
  <si>
    <t>DIVAS CANUS WALTER ALFONSO</t>
  </si>
  <si>
    <t>mod. 1 al 8</t>
  </si>
  <si>
    <t>MOD. 1 AL 16</t>
  </si>
  <si>
    <t>TRAER DESDE REGISTRO DE VENTAS  COPIAR Y PEGAR  (verificarQUE  NOMBRE COMIENCE CON APELLIDOS  Y NOMBRE EN MAYÚSCULAS Y SIN ACENTOS de mexicanos Y SOLO EXTRANJEROS BAJO PETICIÓN O ACTA PUEDEN LLEVAR ACENTO)</t>
  </si>
  <si>
    <t>EN LINEA</t>
  </si>
  <si>
    <t>indistinto</t>
  </si>
  <si>
    <t>salvadorbringasestrada@gmail.com</t>
  </si>
  <si>
    <t>i.mendoza06@outlook.es andrea_ortizher@outlook.com</t>
  </si>
  <si>
    <t>debe 4 col. No firma convenio</t>
  </si>
  <si>
    <t>MALS800406MNENNL02</t>
  </si>
  <si>
    <t>MAIA</t>
  </si>
  <si>
    <t>CAMN</t>
  </si>
  <si>
    <t>LASE850329MGT</t>
  </si>
  <si>
    <t xml:space="preserve"> 00596323 </t>
  </si>
  <si>
    <t xml:space="preserve"> 1402000_x000D_
</t>
  </si>
  <si>
    <t>GOMEZ GOMEZ YARELY ELJZABETH</t>
  </si>
  <si>
    <t>VELARDE PEREZ LUlS ESTUARDO</t>
  </si>
  <si>
    <t>MO DE MDP</t>
  </si>
  <si>
    <t>RASCH TOPKE CHRJSTIAN ALEXANDER ENRJQUE</t>
  </si>
  <si>
    <t>JIMENEZ VILLEDA SANDRA JEANNETIE</t>
  </si>
  <si>
    <t>CHINCHlLLA MAYEN BRENDA SOFJA</t>
  </si>
  <si>
    <t>FLORES SANCHEZ CINDY AZALEAFABIOLA</t>
  </si>
  <si>
    <t>REYES SOLIS KAREN NOHEMJ</t>
  </si>
  <si>
    <t>pagan 3</t>
  </si>
  <si>
    <t>LOPEZ GONZALEZ WlLSON JOEL</t>
  </si>
  <si>
    <t>VALVERT BAlLON MERALY ROXANA</t>
  </si>
  <si>
    <t>VALVERT NAJERA EDGAR AMJLCAR</t>
  </si>
  <si>
    <t>MOD. 13 y 14 DE 20</t>
  </si>
  <si>
    <t>ABONO MOD. 4 DE 20</t>
  </si>
  <si>
    <t>ABONO MOD. 5 DE 20</t>
  </si>
  <si>
    <t>MOD. 5 de 20</t>
  </si>
  <si>
    <t>BUSCAR</t>
  </si>
  <si>
    <t>BUSACR</t>
  </si>
  <si>
    <t>JORNADA DE TITULACION DOCTORADO EN DERECHO</t>
  </si>
  <si>
    <t xml:space="preserve">Recibo 92-2 colegiaturas//Recibo 84-2 colegiaturas//Recibo 80-1 colegiatura//nombre de archivo 10-1-2024- 2 colegiaturase ins//Recibo 102-4 colegiaturas//Recibo 122-4 colegiaturas y reinscripción. Debe pagar una colegiatura más/pago 10/5/24 </t>
  </si>
  <si>
    <t>VINA060924MQRSHNA2</t>
  </si>
  <si>
    <t>VISOSO NOH ANA AYLIN</t>
  </si>
  <si>
    <t>aylinvisosonoh@gmail.com</t>
  </si>
  <si>
    <t xml:space="preserve">PAGA EQUIVALENCIA, </t>
  </si>
  <si>
    <t>monica_sanchez01@yahoo.com</t>
  </si>
  <si>
    <t>SANCHEZ FALLA MONICA</t>
  </si>
  <si>
    <t>en proceso</t>
  </si>
  <si>
    <t>CAFJ880308HGT</t>
  </si>
  <si>
    <t>CANTORAL FIGUEROA JOSE MARIANO</t>
  </si>
  <si>
    <t>jcantaralf@miumg.edu.gt</t>
  </si>
  <si>
    <t>DD08G</t>
  </si>
  <si>
    <t>SAFM810812MCC</t>
  </si>
  <si>
    <t>POR PAGAR</t>
  </si>
  <si>
    <t>ARAUJO MORELOS FRANCISCO JAVIER</t>
  </si>
  <si>
    <t>araujomorelos@gmail.com</t>
  </si>
  <si>
    <t>DD08B</t>
  </si>
  <si>
    <t>AAMF890418HCC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</si>
  <si>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</si>
  <si>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</si>
  <si>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</si>
  <si>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</si>
  <si>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</si>
  <si>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</si>
  <si>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 xml:space="preserve"> 991503_x000D_
</t>
  </si>
  <si>
    <t xml:space="preserve"> 865579_x000D_
</t>
  </si>
  <si>
    <t xml:space="preserve"> 581842_x000D_
</t>
  </si>
  <si>
    <t xml:space="preserve"> 405545_x000D_
</t>
  </si>
  <si>
    <t xml:space="preserve"> 921709_x000D_
</t>
  </si>
  <si>
    <t xml:space="preserve"> 590841_x000D_
</t>
  </si>
  <si>
    <t xml:space="preserve"> 508377_x000D_
</t>
  </si>
  <si>
    <t>ANTICIPO 2</t>
  </si>
  <si>
    <t xml:space="preserve"> 476234_x000D_
</t>
  </si>
  <si>
    <t xml:space="preserve"> 350918_x000D_
</t>
  </si>
  <si>
    <t xml:space="preserve"> 00577555  </t>
  </si>
  <si>
    <t xml:space="preserve"> 00733498_x000D_
</t>
  </si>
  <si>
    <t xml:space="preserve"> 00983672_x000D_
</t>
  </si>
  <si>
    <t xml:space="preserve"> 00001618_x000D_
</t>
  </si>
  <si>
    <t xml:space="preserve"> 00055756_x000D_
</t>
  </si>
  <si>
    <t xml:space="preserve"> 00698756_x000D_
</t>
  </si>
  <si>
    <t xml:space="preserve"> 00925110_x000D_
</t>
  </si>
  <si>
    <t xml:space="preserve"> 00943046_x000D_
</t>
  </si>
  <si>
    <t xml:space="preserve">  0186870 </t>
  </si>
  <si>
    <t>mod. 2 DE 16</t>
  </si>
  <si>
    <t xml:space="preserve"> 00373892_x000D_
</t>
  </si>
  <si>
    <t xml:space="preserve"> 00704116_x000D_
</t>
  </si>
  <si>
    <t xml:space="preserve"> 02751122_x000D_
</t>
  </si>
  <si>
    <t xml:space="preserve"> 02874720_x000D_
</t>
  </si>
  <si>
    <t>00653690</t>
  </si>
  <si>
    <t xml:space="preserve"> 00211263 </t>
  </si>
  <si>
    <t xml:space="preserve"> 0058617  </t>
  </si>
  <si>
    <t xml:space="preserve"> 51465_x000D_
</t>
  </si>
  <si>
    <t xml:space="preserve"> 127194_x000D_
</t>
  </si>
  <si>
    <t xml:space="preserve"> 206814  </t>
  </si>
  <si>
    <t>REINSCRIPCIÓN 3R. CUATRI</t>
  </si>
  <si>
    <t xml:space="preserve"> 652426  </t>
  </si>
  <si>
    <t xml:space="preserve"> 2263112_x000D_
</t>
  </si>
  <si>
    <t xml:space="preserve"> 20170_x000D_
</t>
  </si>
  <si>
    <t xml:space="preserve"> 755942_x000D_
</t>
  </si>
  <si>
    <t xml:space="preserve"> 213109_x000D_
</t>
  </si>
  <si>
    <t xml:space="preserve"> 919120  </t>
  </si>
  <si>
    <t xml:space="preserve">  919175  </t>
  </si>
  <si>
    <t>ABONO MOD. 14, 15 Y 16</t>
  </si>
  <si>
    <t xml:space="preserve"> 00923980_x000D_
</t>
  </si>
  <si>
    <t xml:space="preserve"> 217312_x000D_
</t>
  </si>
  <si>
    <t>MOD.I DE 20</t>
  </si>
  <si>
    <t xml:space="preserve"> 273969_x000D_
</t>
  </si>
  <si>
    <t xml:space="preserve"> 00977757_x000D_
</t>
  </si>
  <si>
    <t xml:space="preserve">pago único </t>
  </si>
  <si>
    <t xml:space="preserve"> 00397730_x000D_
</t>
  </si>
  <si>
    <t xml:space="preserve"> 3205318_x000D_
</t>
  </si>
  <si>
    <t xml:space="preserve"> 2746282_x000D_
</t>
  </si>
  <si>
    <t xml:space="preserve"> 193928_x000D_
</t>
  </si>
  <si>
    <t>MOD8 Y ABONO 9</t>
  </si>
  <si>
    <t>MOD.  5 DE 8</t>
  </si>
  <si>
    <t xml:space="preserve"> 665642_x000D_
</t>
  </si>
  <si>
    <t xml:space="preserve"> 403377_x000D_
</t>
  </si>
  <si>
    <t>ABONO 9 Y MOD. 10</t>
  </si>
  <si>
    <t xml:space="preserve"> 814356 </t>
  </si>
  <si>
    <t xml:space="preserve"> 219676_x000D_
</t>
  </si>
  <si>
    <t xml:space="preserve"> 03338046_x000D_
</t>
  </si>
  <si>
    <t xml:space="preserve"> 00038418_x000D_
</t>
  </si>
  <si>
    <t xml:space="preserve">221
</t>
  </si>
  <si>
    <t>INSCRIPCIÓN A LD</t>
  </si>
  <si>
    <t xml:space="preserve"> 00181298_x000D_
</t>
  </si>
  <si>
    <t xml:space="preserve"> 01652765_x000D_
</t>
  </si>
  <si>
    <t xml:space="preserve"> 01217222_x000D_
</t>
  </si>
  <si>
    <t>Mod. De 18 de 20</t>
  </si>
  <si>
    <t xml:space="preserve"> 00039249_x000D_
</t>
  </si>
  <si>
    <t>REINSCRI 3ER CUATRI</t>
  </si>
  <si>
    <t xml:space="preserve"> 00040229_x000D_
</t>
  </si>
  <si>
    <t>COLEGITURA Y TITULACION</t>
  </si>
  <si>
    <t xml:space="preserve"> 200365_x000D_
</t>
  </si>
  <si>
    <t>falta certificado, titulo, carnet y colegiado.rec. 625-24 de 12/6/25 4col</t>
  </si>
  <si>
    <t>sin expediente aparece de la auditoría. .rec. 625-24 de 12/6/25 4col</t>
  </si>
  <si>
    <t>SIN PAGO Y SIN EXPEDIENTE aparece de la auditoría..rec. 625-24 de 12/6/25 4col</t>
  </si>
  <si>
    <t>Ya estudio con nosotros maestria. Rec 1022513 del 21/2/25 4 COL. 1 INSC</t>
  </si>
  <si>
    <t>Ya estudio con nosotros maestria.  Rec 1022513 del 21/2/25 4 COL. 1 INSC</t>
  </si>
  <si>
    <t>falta certificado y titulo.  Rec 1022513 del 21/2/25 4 COL. 1 INSC</t>
  </si>
  <si>
    <t>falta titulo, certificado, colegiado y carnet.  Rec 1022513 del 21/2/25 4 COL. 1 INSC</t>
  </si>
  <si>
    <t>solo tiene certificado de nacimiento y colegiado.  Rec 1022513 del 21/2/25 4 COL. 1 INSC</t>
  </si>
  <si>
    <t>falta su certificado de estudio.  Rec 1022513 del 21/2/25 4 COL. 1 INSC</t>
  </si>
  <si>
    <t>falta certificado  Rec. 2062524  del 12/6/25  4 col 1 ins</t>
  </si>
  <si>
    <t>Ya estudio con nosotros maestria.  Rec. 2062524  del 12/6/25  4 col 1 ins</t>
  </si>
  <si>
    <t xml:space="preserve"> Rec. 2062524  del 12/6/25  4 col 1 ins</t>
  </si>
  <si>
    <t>Recibo 142-4 colegiaturas// 102-4 colegiaturas e inscrip/ 210425-21  8 cole.  Rec. 2062524  del 12/6/25  4 col 1 ins</t>
  </si>
  <si>
    <t>Recibo 142-4 colegiaturas// 102-4 colegiaturas e inscrip/ 210425-21  8 cole,  Rec. 2062524  del 12/6/25  4 col 1 ins</t>
  </si>
  <si>
    <t>CUVA730826MGT</t>
  </si>
  <si>
    <t xml:space="preserve">CUVB760213HGT </t>
  </si>
  <si>
    <t>REC 12507-ENERO 25 4 COL, REC 062524 ED 12/6/25 4 COL</t>
  </si>
  <si>
    <t>completo,  REC 062524 ED 12/6/25 4 COL</t>
  </si>
  <si>
    <t>falta titulo, certificado y DNI REC 062524 ED 12/6/25 4 COL</t>
  </si>
  <si>
    <t>sin expediente aparece de la auditoría..rec. 625-24 de 12/6/25 7col</t>
  </si>
  <si>
    <t>FOLIO 80 3 COLE, FOLIO 92 2 COLE, RECIBO 102 4 COLE, 1124-05 4 COLE E INSCR, 425-21 1 REINS Y 9 COLE (fue baja temporal y por extemporaneidad se revisa y paga extra)</t>
  </si>
  <si>
    <t>Recibo 142-4 colegiaturas// 102-4 colegiaturas e inscrip.  Rec. 42521 del 21/4/25 8 colegiaturas, Rec. 2062524  del 12/6/25  4 col 1 ins</t>
  </si>
  <si>
    <t>REC 1124-05 2 col, 425-21 DEL 21 ABRIL 25  2 COL, REC 062524 ED 12/6/25 4 COL</t>
  </si>
  <si>
    <t>1124-05 4 col, REC 062524 ED 12/6/25 4 COL</t>
  </si>
  <si>
    <t>rec1124-05  4col. Rec. 20625 4 col 1 ins</t>
  </si>
  <si>
    <t xml:space="preserve"> 1124-05 INSCR. 4 COL , REC 062524 ED 12/6/25 4 COL</t>
  </si>
  <si>
    <t xml:space="preserve"> 329996_x000D_
</t>
  </si>
  <si>
    <t>MOD. 1 AL 8 DE 20</t>
  </si>
  <si>
    <t xml:space="preserve">42521 del 21 de 4 de 25, 4 col. Pendiente titulación </t>
  </si>
  <si>
    <t xml:space="preserve">102-108 8 COL TOTAL, 042521 DEL 210425 3COL </t>
  </si>
  <si>
    <t xml:space="preserve">102-108,  042521 DEL 210425 3COL </t>
  </si>
  <si>
    <t xml:space="preserve"> 042521 DEL 210425 3COL  1 INS rec. 2625-24 del 12/6/25  4 cole. 1 insc</t>
  </si>
  <si>
    <t xml:space="preserve">102-108,   042521 DEL 210425 3COL </t>
  </si>
  <si>
    <t>142-4 colegiaturas//102-4 colegiaturas e inscripción. REC042521 DEL 210425 7 COL 2REI</t>
  </si>
  <si>
    <t xml:space="preserve">rec 1024-04- 4 colegiaturas //142-4 colegiaturas//102-4 colegiaturas e inscripción. REC 042521 DEL 210425 4COL 2 REINS </t>
  </si>
  <si>
    <t xml:space="preserve">pagará en diciembre 2022, tomó las 16, SE aplicó baja por falta de expediente. Rec  042521 DEL 210425 5COL </t>
  </si>
  <si>
    <t>Recibo 142-4 colegiaturas// 102-4 colegiaturas e inscrip, REC.42521 DEL 210425 8 COL./  Rec. 2062524  del 12/6/25  4 col 1 ins</t>
  </si>
  <si>
    <t>1124-05 4 col, REC21042521  DEL 210425  4 COL,  REC 062524 DE 12/6/25 4 COL</t>
  </si>
  <si>
    <t>rec.27161124-05 colegiaturas 4 e insc. FOLIO 280325-16 2 COLE Y HOMOLOGACIÓN. ABONAR 2 COLEGIATURAS A TITULACIÓN</t>
  </si>
  <si>
    <t>falta titulo, certificado y colegiado REC 062524 ED 12/6/25 4 COL</t>
  </si>
  <si>
    <t>falta certificado, REC 062524 ED 12/6/25 4 COL</t>
  </si>
  <si>
    <t>REC 062524 ED 12/6/25 4 COL</t>
  </si>
  <si>
    <t>TEHJ910311HQRHRS07</t>
  </si>
  <si>
    <t>THE HERNANDEZ JOSUE RAFAEL</t>
  </si>
  <si>
    <t>asesorialegaljhdz@gmail.com</t>
  </si>
  <si>
    <t>SOCE841211MDFTRL10</t>
  </si>
  <si>
    <t>SOTO CORELLA ELVIRA ZUGEILY</t>
  </si>
  <si>
    <t>998 203 9999</t>
  </si>
  <si>
    <t>zgsoto11@gmail.com</t>
  </si>
  <si>
    <t>PEREZ RAMOS LAURA LETICIA</t>
  </si>
  <si>
    <t>ROJAS RIVERA JOSE CARLOS</t>
  </si>
  <si>
    <t>jrojas_74@hotmail.com</t>
  </si>
  <si>
    <t>RORJ780208HGT</t>
  </si>
  <si>
    <t>HERRERA DONIS MAIDA ARACELY</t>
  </si>
  <si>
    <t>licdamaidaherrera72@gmail.com</t>
  </si>
  <si>
    <t>HHDM720507HGT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</si>
  <si>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</si>
  <si>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</si>
  <si>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</si>
  <si>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</si>
  <si>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</si>
  <si>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</si>
  <si>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</si>
  <si>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</si>
  <si>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</si>
  <si>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</si>
  <si>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</si>
  <si>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</si>
  <si>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</si>
  <si>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</si>
  <si>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</si>
  <si>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</si>
  <si>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Depósito en Efectivo 
Sucursal: 7003
Referencia Numérica:  011
Concepto del Pago:colegiatura
No. de Autorización:     Nombre del Emisor: POR IDENTIFICAR
Institución Emisora: banamex</t>
  </si>
  <si>
    <t>factureya.com</t>
  </si>
  <si>
    <t>M3r1da2$</t>
  </si>
  <si>
    <t xml:space="preserve"> IUA170913LI2</t>
  </si>
  <si>
    <t>Abono por cobranza 
Sucursal: 859
Referencia Numérica:  311230
Concepto del Pago: COLEGIATURA
No. de Autorización:    Nombre del Emisor:  POR IDENTIFICAR
Institución Emisora: banamex</t>
  </si>
  <si>
    <t xml:space="preserve">CONCEPTO </t>
  </si>
  <si>
    <t>INGRESOS (en banco)</t>
  </si>
  <si>
    <t>EGRESOS</t>
  </si>
  <si>
    <t>FACTURA (MARCAR REALIZADAS)</t>
  </si>
  <si>
    <t>insertar MÁS FILAS DE BANCOS SOLO CUANDO SE REQUIERE</t>
  </si>
  <si>
    <t>27/08/2025</t>
  </si>
  <si>
    <t>Abono Interbancario
Sucursal: 859
Referencia Numérica: 9519610
Concepto del Pago: Pago Luisa IUAF
No. de Autorización: 341661
Nombre del Emisor: LBL BUSINESS MENTORING SC
Institución Emisora: SANTANDER</t>
  </si>
  <si>
    <t>3,497.00</t>
  </si>
  <si>
    <t>-</t>
  </si>
  <si>
    <t>26/08/2025</t>
  </si>
  <si>
    <t>Pago a terceros
Sucursal: 519
Referencia Numérica: 6571024398
Referencia alfanumérica: INSTITUTO UNIVERSITARIO DE ALTA FORMACIO
No. de Autorización: 00554912</t>
  </si>
  <si>
    <t>4,652.00</t>
  </si>
  <si>
    <t>Pago Interbancario
Sucursal: 519
Referencia Numérica: 2
Concepto del Pago: FACTURA
No. de Autorización: 00559712</t>
  </si>
  <si>
    <t>12,600.00</t>
  </si>
  <si>
    <t>Pago Interbancario
Sucursal: 519
Referencia Numérica: 3
Concepto del Pago: abono a evento
No. de Autorización: 00568325</t>
  </si>
  <si>
    <t>25,000.00</t>
  </si>
  <si>
    <t>Pago Interbancario
Sucursal: 519
Referencia Numérica: 5
Concepto del Pago: otros
No. de Autorización: 00583252</t>
  </si>
  <si>
    <t>57,750.00</t>
  </si>
  <si>
    <t>Abono Interbancario
Sucursal: 859
Referencia Numérica: 2635804
Concepto del Pago: Pago adeudo
No. de Autorización: 348613
Nombre del Emisor: ZEREIDA DE JESUS ESTRADA CALIX
Institución Emisora: BANCOPPEL</t>
  </si>
  <si>
    <t>20,000.00</t>
  </si>
  <si>
    <t>ejecutivos</t>
  </si>
  <si>
    <t>Pago Interbancario
Sucursal: 519
Referencia Numérica: 1
Concepto del Pago: factura
No. de Autorización: 124733</t>
  </si>
  <si>
    <t>52,500.00</t>
  </si>
  <si>
    <t>25/08/2025</t>
  </si>
  <si>
    <t>Abono Interbancario
Sucursal: 859
Referencia Numérica: 250825
Concepto del Pago: Equivalencia Drado
No. de Autorización: 03183317
Nombre del Emisor: JUAN FRANCISCO OSORNIO GARCIA
Institución Emisora: HSBC</t>
  </si>
  <si>
    <t>8,000.00</t>
  </si>
  <si>
    <t>Abono Interbancario
Sucursal: 859
Referencia Numérica: 6798851
Concepto del Pago: TRANSFERENCIA A PAGO SALDO GRADUACION
No. de Autorización: 03295169
Nombre del Emisor: JOSE ARTURO MENDOZA HERNANDEZ
Institución Emisora: SANTANDER</t>
  </si>
  <si>
    <t>6,800.00</t>
  </si>
  <si>
    <t>20/08/2025</t>
  </si>
  <si>
    <t>Abono Interbancario
Sucursal: 870
Referencia Numérica: 200825
Referencia alfanumérica: GUILLERMO ALFREDO VASQUEZ ORTI
No. de Autorización: 00856016
Nombre del Emisor: GUILLERMO ALFREDO,VASQUEZ/ORTI</t>
  </si>
  <si>
    <t>700.00</t>
  </si>
  <si>
    <t>09/08/2025</t>
  </si>
  <si>
    <t>Pago a terceros
Sucursal: 519
Referencia Numérica: 14414132
Referencia alfanumérica: INSTITUTO UNIVERSITARIO DE ALTA FORMACIO
No. de Autorización: 00402823</t>
  </si>
  <si>
    <t>14,708.80</t>
  </si>
  <si>
    <t>19/08/2025</t>
  </si>
  <si>
    <t>Pago Interbancario
Sucursal: 519
Referencia Numérica: 1
Concepto del Pago: factura
No. de Autorización: 00418591</t>
  </si>
  <si>
    <t>12,978.00</t>
  </si>
  <si>
    <t>Pago de servicio
Sucursal: 519
Referencia Numérica: 537009
Referencia alfanumérica: PAGO A ESTABLECIMIENTO
No. de Autorización: 00537009</t>
  </si>
  <si>
    <t>1,810.00</t>
  </si>
  <si>
    <t>Pago de servicio
Sucursal: 519
Referencia Numérica: 582215
Referencia alfanumérica: PAGO A ESTABLECIMIENTO
No. de Autorización: 00582215</t>
  </si>
  <si>
    <t>1,358.00</t>
  </si>
  <si>
    <t>Abono Interbancario
Sucursal: 859
Referencia Numérica: 1093725
Concepto del Pago: 1ER MENSUALIDAD TITULACION
No. de Autorización: 597509
Nombre del Emisor: ELVIRA ZUGEILY SOTO CORELLA
Institución Emisora: SANTANDER</t>
  </si>
  <si>
    <t>2,275.00</t>
  </si>
  <si>
    <t>Abono Interbancario
Sucursal: 859
Referencia Numérica: 7345119
Concepto del Pago: REYNA BEATRIZ ROMERO SIL
No. de Autorización: 384768
Nombre del Emisor: REYNA BEATRIZ ROMERO SILVEIRA
Institución Emisora: SANTANDER</t>
  </si>
  <si>
    <t>2,500.00</t>
  </si>
  <si>
    <t>Abono Interbancario
Sucursal: 859
Referencia Numérica: 4643890
Concepto del Pago: NEHR931006HCLRRL04 CENA GALA RAUL NEIRA
No. de Autorización: 210903
Nombre del Emisor: RAUL DANIEL NEIRA HERNANDEZ
Institución Emisora: SANTANDER</t>
  </si>
  <si>
    <t>1,650.00</t>
  </si>
  <si>
    <t>Abono Interbancario
Sucursal: 859
Referencia Numérica: 250819
Concepto del Pago: DIVL740103MDFZLZ06 titulacion
No. de Autorización: 126574
Nombre del Emisor: LUZ MARIA DIEZ DE URDANIVIA DE
Institución Emisora: BANORTE</t>
  </si>
  <si>
    <t>29,000.00</t>
  </si>
  <si>
    <t>18/08/2025</t>
  </si>
  <si>
    <t>Abono Interbancario
Sucursal: 859
Referencia Numérica: 250818
Concepto del Pago: anticipo ceremonia de graduacion
No. de Autorización: 03469823
Nombre del Emisor: DAVID MONTEMAYOR VILLELA
Institución Emisora: BANORTE</t>
  </si>
  <si>
    <t>1,200.00</t>
  </si>
  <si>
    <t>IMSS</t>
  </si>
  <si>
    <t>Pago SIPARE
Sucursal: 519
Referencia Numérica: 0
Referencia alfanumérica: L0168287105 337799 202507
No. de Autorización: 678825</t>
  </si>
  <si>
    <t>5,300.41</t>
  </si>
  <si>
    <t>SAT</t>
  </si>
  <si>
    <t>Pago de servicio
Sucursal: 519
Referencia Numérica: 674626
Referencia alfanumérica: PAGO DE IMPUESTOS REFERENCIADO S.A.T.
No. de Autorización: 674626</t>
  </si>
  <si>
    <t>7,193.00</t>
  </si>
  <si>
    <t>Abono Interbancario
Sucursal: 859
Referencia Numérica: 9044380
Concepto del Pago: COLEGIATURA DAMIAN CARRILLO AGOSTO
No. de Autorización: 3363841
Nombre del Emisor: DAMIAN CARRILLO CARDENAS
Institución Emisora: SANTANDER</t>
  </si>
  <si>
    <t>Abono Interbancario
Sucursal: 859
Referencia Numérica: 3218290
Concepto del Pago: Tot 1 titular 3 acom. SACR591211HGTNXG09
No. de Autorización: 538127
Nombre del Emisor: ROGELIO SANCHEZ CAÑEDO
Institución Emisora: BAJIO</t>
  </si>
  <si>
    <t>4,050.00</t>
  </si>
  <si>
    <t>Abono Interbancario
Sucursal: 859
Referencia Numérica: 2207250
Concepto del Pago: NATALE LOPEZ
No. de Autorización: 333884
Nombre del Emisor: LEOPOLDO ESPARZA LOPEZ
Institución Emisora: BBVA MEXICO</t>
  </si>
  <si>
    <t>6,000.00</t>
  </si>
  <si>
    <t>15/08/2025</t>
  </si>
  <si>
    <t>Abono Interbancario
Sucursal: 859
Referencia Numérica: 250815
Concepto del Pago: Graduacion 3
No. de Autorización: 01715299
Nombre del Emisor: BALTAZAR GUERRERO GARCIA
Institución Emisora: BANORTE</t>
  </si>
  <si>
    <t>2,125.00</t>
  </si>
  <si>
    <t>Abono Interbancario
Sucursal: 859
Referencia Numérica: 2307250
Concepto del Pago: JUVR720628MCCMRC16
No. de Autorización: 01826269
Nombre del Emisor: ROCIO GUADALUPE JIMENEZ VERA H
Institución Emisora: BBVA MEXICO</t>
  </si>
  <si>
    <t>2,000.00</t>
  </si>
  <si>
    <t>Cargo diverso
Sucursal: 2132
Referencia Numérica: 1790122756
Referencia alfanumérica: IVA COMISION TRANSFERENCIA RECEPCION INTERNACIONAL
No. de Autorización: 00020307</t>
  </si>
  <si>
    <t>44.16</t>
  </si>
  <si>
    <t>Pago Interbancario
Sucursal: 519
Referencia Numérica: 1
Concepto del Pago: FACTURA
No. de Autorización: 00364366</t>
  </si>
  <si>
    <t>4,182.00</t>
  </si>
  <si>
    <t>Pago Interbancario
Sucursal: 519
Referencia Numérica: 3
Concepto del Pago: factura
No. de Autorización: 00371474</t>
  </si>
  <si>
    <t>7,786.10</t>
  </si>
  <si>
    <t>Pago Interbancario
Sucursal: 519
Referencia Numérica: 4
Concepto del Pago: factura proyecto
No. de Autorización: 00382692</t>
  </si>
  <si>
    <t>Abono Interbancario
Sucursal: 859
Referencia Numérica: 250815
Concepto del Pago: CAOA720601HCLMLL02 DIVS740403MNLZLY00
No. de Autorización: 811813
Nombre del Emisor: ALBERTO CAMPOS OLIVO
Institución Emisora: BANORTE</t>
  </si>
  <si>
    <t>Abono Interbancario
Sucursal: 2132
Referencia Numérica: 1790122756
Referencia alfanumérica: 1/AGOJ
No. de Autorización: 20307
Nombre del Emisor: 1/AGOJ</t>
  </si>
  <si>
    <t>54,625.06</t>
  </si>
  <si>
    <t>2606
Sucursal: 2132
Referencia Numérica: 1790122756
Referencia alfanumérica: IVA COMISION TRANSFERENCIA RECEPCION INTERNACIONAL
No. de Autorización: 20307
Nombre del Emisor: 1/AGOJ</t>
  </si>
  <si>
    <t>2605
Sucursal: 2132
Referencia Numérica: 1790122756
Referencia alfanumérica: COMISION TRANSFERENCIA RECEPCION INTERNACIONAL
No. de Autorización: 20307
Nombre del Emisor: 1/AGOJ</t>
  </si>
  <si>
    <t>276.00</t>
  </si>
  <si>
    <t>2605
Sucursal: 2132
Referencia Numérica: 2010122755
Referencia alfanumérica: COMISION TRANSFERENCIA RECEPCION INTERNACIONAL
No. de Autorización: 20166
Nombre del Emisor: 1/AGOJ</t>
  </si>
  <si>
    <t>Abono Interbancario
Sucursal: 2132
Referencia Numérica: 2010122755
Referencia alfanumérica: 1/AGOJ
No. de Autorización: 20166
Nombre del Emisor: 1/AGOJ</t>
  </si>
  <si>
    <t>237,022.60</t>
  </si>
  <si>
    <t>2606
Sucursal: 2132
Referencia Numérica: 2010122755
Referencia alfanumérica: IVA COMISION TRANSFERENCIA RECEPCION INTERNACIONAL
No. de Autorización: 20166
Nombre del Emisor: 1/AGOJ</t>
  </si>
  <si>
    <t>14/08/2025</t>
  </si>
  <si>
    <t>Abono Interbancario
Sucursal: 870
Referencia Numérica: 140825
Referencia alfanumérica: LUZ ANGELICA LOPEZ GONZALEZ
No. de Autorización: 568492
Nombre del Emisor: LUZ ANGELICA,LOPEZ/GONZALEZ</t>
  </si>
  <si>
    <t>6,600.00</t>
  </si>
  <si>
    <t>Abono Interbancario
Sucursal: 870
Referencia Numérica: 140825
Referencia alfanumérica: DIANA VELASQUEZ MEDINA
No. de Autorización: 496820
Nombre del Emisor: DIANA,VELASQUEZ/MEDINA</t>
  </si>
  <si>
    <t>600</t>
  </si>
  <si>
    <t>13/08/2025</t>
  </si>
  <si>
    <t>Abono Interbancario
Sucursal: 519
Referencia Numérica: 130825
Referencia alfanumérica: ALVARO ALEJANDRO ZENIL RODRIGU
No. de Autorización: 00285961
Nombre del Emisor: ALVARO ALEJANDRO,ZENIL/RODRIGU</t>
  </si>
  <si>
    <t>5,200.00</t>
  </si>
  <si>
    <t>Abono Interbancario
Sucursal: 859
Referencia Numérica: 250813
Concepto del Pago: Colegiatura Sergio GASS760909HMCRRR09
No. de Autorización: 01068440
Nombre del Emisor: SERGIO ALEJANDRO GARCIA SUAREZ
Institución Emisora: BANORTE</t>
  </si>
  <si>
    <t>4,937.00</t>
  </si>
  <si>
    <t>12/08/2025</t>
  </si>
  <si>
    <t>Abono Interbancario
Sucursal: 859
Referencia Numérica: 250812
Concepto del Pago: DIVL740103MDFZLZ06 pago materias
No. de Autorización: 581120
Nombre del Emisor: LUZ MARIA DIEZ DE URDANIVIA DE
Institución Emisora: BANORTE</t>
  </si>
  <si>
    <t>13,888.00</t>
  </si>
  <si>
    <t>Abono por cobranza 
Sucursal: 4045
Referencia Numérica:  311230
Concepto del Pago: COLEGIATURA
No. de Autorización:  267497 Nombre del Emisor:  GUVB690521MCLJLL05
Institución Emisora: banamex</t>
  </si>
  <si>
    <t>3,500.00</t>
  </si>
  <si>
    <t>DEP EN EFECTIVO
Sucursal: 4045
Referencia Numérica: 0
Referencia alfanumérica: 3,500.00
No. de Autorización: 267497</t>
  </si>
  <si>
    <t>Depósito en Efectivo 
Sucursal: 7003
Referencia Numérica:  011
Concepto del Pago:colegiatura
No. de Autorización: 38592 Nombre del Emisor: POR IDENTIFICAR
Institución Emisora: banamex</t>
  </si>
  <si>
    <t>1,000.00</t>
  </si>
  <si>
    <t>11/08/2025</t>
  </si>
  <si>
    <t>Abono Interbancario
Sucursal: 859
Referencia Numérica: 1029
Concepto del Pago: duperly tapiero
No. de Autorización: 1251648
Nombre del Emisor: DUPERLY TAPIERO
Institución Emisora: BANORTE</t>
  </si>
  <si>
    <t>3,555.07</t>
  </si>
  <si>
    <t>2661
Sucursal: 2864
Referencia Numérica: 100279
Referencia alfanumérica: IVA COMISION
No. de Autorización: 100042</t>
  </si>
  <si>
    <t>78.4</t>
  </si>
  <si>
    <t>2660
Sucursal: 2864
Referencia Numérica: 100279
Referencia alfanumérica: COMISION
No. de Autorización: 100042</t>
  </si>
  <si>
    <t>490</t>
  </si>
  <si>
    <t>Pago de servicio
Sucursal: 519
Referencia Numérica: 77592
Referencia alfanumérica: PAGO A ESTABLECIMIENTO
No. de Autorización: 77592</t>
  </si>
  <si>
    <t>1,359.00</t>
  </si>
  <si>
    <t>HACIA ARRIBA</t>
  </si>
  <si>
    <t>08/08/2025</t>
  </si>
  <si>
    <t>Depósito en Efectivo 
Sucursal: 7003
Referencia Numérica:  011
Concepto del Pago:colegiatura
No. de Autorización: 00618496 Nombre del Emisor: VICTORIA LOPEZ
Institución Emisora: banamex</t>
  </si>
  <si>
    <t>5,500.00</t>
  </si>
  <si>
    <t>Abono Interbancario
Sucursal: 859
Referencia Numérica: 250808
Concepto del Pago: GOGF741017MVZNLR02
No. de Autorización: 01311975
Nombre del Emisor: MARIA FERNANDA GONZALEZ GLENNI
Institución Emisora: BANORTE</t>
  </si>
  <si>
    <t>Pago de servicio
Sucursal: 519
Referencia Numérica: 396788
Referencia alfanumérica: PAGO A ESTABLECIMIENTO
No. de Autorización: 396788</t>
  </si>
  <si>
    <t>396</t>
  </si>
  <si>
    <t>Pago de servicio
Sucursal: 519
Referencia Numérica: 343731
Referencia alfanumérica: PAGO A ESTABLECIMIENTO
No. de Autorización: 343731</t>
  </si>
  <si>
    <t>226</t>
  </si>
  <si>
    <t>Abono Interbancario
Sucursal: 859
Referencia Numérica: 2307250
Concepto del Pago: 19AlejandraIraisLopezMontesdeOca
No. de Autorización: 435776
Nombre del Emisor: ALEJANDRA IRAIS LOPEZ MONTES D
Institución Emisora: BBVA MEXICO</t>
  </si>
  <si>
    <t>07/08/2025</t>
  </si>
  <si>
    <t>Abono Interbancario
Sucursal: 859
Referencia Numérica: 250807
Concepto del Pago: DIVS740403MNLZLY00
No. de Autorización: 01227512
Nombre del Emisor: SYLVIA MARISOL DIAZ VALENCIA
Institución Emisora: BANORTE</t>
  </si>
  <si>
    <t>Abono Interbancario
Sucursal: 859
Referencia Numérica: 250807
Concepto del Pago: CAOA720601HCLMLL02
No. de Autorización: 01258965
Nombre del Emisor: SYLVIA MARISOL DIAZ VALENCIA
Institución Emisora: BANORTE</t>
  </si>
  <si>
    <t>05/08/2025</t>
  </si>
  <si>
    <t>Abono Interbancario
Sucursal: 519
Referencia Numérica: 50825
Referencia alfanumérica: SANDRA,RAMIREZ/CASTRO
No. de Autorización: 00193193
Nombre del Emisor: SANDRA,RAMIREZ/CASTRO</t>
  </si>
  <si>
    <t>Abono Interbancario
Sucursal: 859
Referencia Numérica: 405250
Concepto del Pago: GUHMB60812MVZTRR05
No. de Autorización: 00691194
Nombre del Emisor: MIRIAM GUTIERREZ HERNANDEZ
Institución Emisora: BBVA MEXICO</t>
  </si>
  <si>
    <t>Abono por cobranza 
Sucursal: 11
Referencia Numérica:  1767
Concepto del Pago: COLEGIATURA
No. de Autorización: 05739315  Nombre del Emisor:  POR IDENTIFICAR
Institución Emisora: banamex</t>
  </si>
  <si>
    <t>Abono por cobranza 
Sucursal: 1767
Referencia Numérica:  1767
Concepto del Pago: COLEGIATURA
No. de Autorización: 05739315  Nombre del Emisor:  POR IDENTIFICAR
Institución Emisora: banamex</t>
  </si>
  <si>
    <t>Abono Interbancario
Sucursal: 859
Referencia Numérica: 2307250
Concepto del Pago: Mensualidad Agosto Luciano Salas C
No. de Autorización: 12496
Nombre del Emisor: ELVIRA MONTERO VASQUEZ
Institución Emisora: BBVA MEXICO</t>
  </si>
  <si>
    <t>04/08/2025</t>
  </si>
  <si>
    <t>Pago de servicio
Sucursal: 519
Referencia Numérica: 109371
Referencia alfanumérica: PAGO A ESTABLECIMIENTO
No. de Autorización: 00109371</t>
  </si>
  <si>
    <t>1,745.00</t>
  </si>
  <si>
    <t>Depósito en Efectivo 
Sucursal: 7003
Referencia Numérica:  011
Concepto del Pago:colegiatura
No. de Autorización: 00912241 Nombre del Emisor: POR IDENTIFICAR
Institución Emisora: banamex</t>
  </si>
  <si>
    <t>Depósito en Efectivo 
Sucursal: 7003
Referencia Numérica:  011
Concepto del Pago:colegiatura
No. de Autorización:00550774 Nombre del Emisor: samantha muñoz
Institución Emisora: banamex</t>
  </si>
  <si>
    <t>Abono Interbancario
Sucursal: 870
Referencia Numérica: 40825
Referencia alfanumérica: ANA AYLIN VISOSO
No. de Autorización: 00566973
Nombre del Emisor: ANA AYLIN,VISOSO/</t>
  </si>
  <si>
    <t>Abono Interbancario
Sucursal: 870
Referencia Numérica: 40825
Referencia alfanumérica: GUILLERMO ALFREDO VASQUEZ ORTI
No. de Autorización: 00568814
Nombre del Emisor: GUILLERMO ALFREDO,VASQUEZ/ORTI</t>
  </si>
  <si>
    <t>Abono Interbancario
Sucursal: 859
Referencia Numérica: 2307250
Concepto del Pago: CATG781001HQRHRS04
No. de Autorización: 00926238
Nombre del Emisor: GUSTAVO CHAN TORRES
Institución Emisora: BBVA MEXICO</t>
  </si>
  <si>
    <t>Abono Interbancario
Sucursal: 859
Referencia Numérica: 250802
Concepto del Pago: 2do Pago graduacion RUFJ810407HMCZRS01
No. de Autorización: 00951545
Nombre del Emisor: BIBIANA EDITH CHAPA BARRIOS
Institución Emisora: BANORTE</t>
  </si>
  <si>
    <t>2,100.00</t>
  </si>
  <si>
    <t>Abono Interbancario
Sucursal: 859
Referencia Numérica: 112179
Concepto del Pago: TRANSFERENCIA A INSTITUTO UNIVERSITARIO
No. de Autorización: 02099534
Nombre del Emisor: EVA DOMINGUEZ JAIN
Institución Emisora: SANTANDER</t>
  </si>
  <si>
    <t>Abono Interbancario
Sucursal: 859
Referencia Numérica: 2307250
Concepto del Pago: CAVE910116
No. de Autorización: 03317450
Nombre del Emisor: ESTEFANIA CAROLINA CABALLERO V
Institución Emisora: BBVA MEXICO</t>
  </si>
  <si>
    <t>Abono Interbancario
Sucursal: 859
Referencia Numérica: 40825
Concepto del Pago: Xochiquetzal Ortiz OIOX890708MMSRCC08
No. de Autorización: 03416706
Nombre del Emisor: CARLOS PEREA RIOJAS
Institución Emisora: NU MEXICO</t>
  </si>
  <si>
    <t>3,000.00</t>
  </si>
  <si>
    <t>LAURA LETICIA PEREZ RAMOS</t>
  </si>
  <si>
    <t>01/08/2025</t>
  </si>
  <si>
    <t>Depósito en Efectivo 
Sucursal: 7003
Referencia Numérica:  011
Concepto del Pago:colegiatura
No. de Autorización:00523846 Nombre del Emisor: POR IDENTIFICAR
Institución Emisora: banamex</t>
  </si>
  <si>
    <t>Depósito en Efectivo 
Sucursal: 7003
Referencia Numérica:  011
Concepto del Pago:colegiatura
No. de Autorización: 00524560 Nombre del Emisor: rafael sánchez
Institución Emisora: banamex</t>
  </si>
  <si>
    <t>Depósito en Efectivo 
Sucursal: 7003
Referencia Numérica:  011
Concepto del Pago:colegiatura
No. de Autorización: 524560 Nombre del Emisor: RAFAEL SANCHEZ
Institución Emisora: banamex</t>
  </si>
  <si>
    <t>Depósito en Efectivo 
Sucursal: 7003
Referencia Numérica:  011
Concepto del Pago:colegiatura
No. de Autorización: 912241 Nombre del Emisor: POR IDENTIFICAR
Institución Emisora: banamex</t>
  </si>
  <si>
    <t>30/07/2025</t>
  </si>
  <si>
    <t>Pago a terceros
Sucursal: 519
Referencia Numérica: 6571024398
Referencia alfanumérica: INSTITUTO UNIVERSITARIO DE ALTA FORMACIO
No. de Autorización: 00550931</t>
  </si>
  <si>
    <t>Pago Interbancario
Sucursal: 519
Referencia Numérica: 5
Concepto del Pago: al 31 de julio
No. de Autorización: 00560350</t>
  </si>
  <si>
    <t>4,460.80</t>
  </si>
  <si>
    <t>Pago Interbancario
Sucursal: 519
Referencia Numérica: 6
Concepto del Pago: RECLUTING
No. de Autorización: 00667963</t>
  </si>
  <si>
    <t>16,997.40</t>
  </si>
  <si>
    <t>Pago Interbancario
Sucursal: 519
Referencia Numérica: 7
Concepto del Pago: estandares
No. de Autorización: 00672264</t>
  </si>
  <si>
    <t>Abono Interbancario
Sucursal: 859
Referencia Numérica: 2207250
Concepto del Pago: maestria penal IUAF
No. de Autorización: 01272763
Nombre del Emisor: JOSUE RAFAEL THE HERNANDEZ
Institución Emisora: BBVA MEXICO</t>
  </si>
  <si>
    <t>1,800.00</t>
  </si>
  <si>
    <t>Abono Interbancario
Sucursal: 859
Referencia Numérica: 300725
Concepto del Pago: Dami n Carrillo C rdenas
No. de Autorización: 01676028
Nombre del Emisor: DAMIAN CARRILLO CARDENAS
Institución Emisora: NU MEXICO</t>
  </si>
  <si>
    <t>31/07/2025</t>
  </si>
  <si>
    <t>Pago Interbancario
Sucursal: 519
Referencia Numérica: 2
Concepto del Pago: FACTURA LEGAL
No. de Autorización: 177827</t>
  </si>
  <si>
    <t>10,500.00</t>
  </si>
  <si>
    <t>Pago a terceros
Sucursal: 519
Referencia Numérica: 172425
Referencia alfanumérica: INSTITUTO UNIVERSITARIO DE ALTA FORMACIO
No. de Autorización: 172425</t>
  </si>
  <si>
    <t>3,722.51</t>
  </si>
  <si>
    <t>Pago Interbancario
Sucursal: 519
Referencia Numérica: 9
Concepto del Pago: al 31 de julio
No. de Autorización: 3367</t>
  </si>
  <si>
    <t>3,903.20</t>
  </si>
  <si>
    <t>Abono Interbancario
Sucursal: 859
Referencia Numérica: 250730
Concepto del Pago: abono cerrmonia
No. de Autorización: 602910
Nombre del Emisor: DAVID MONTEMAYOR VILLELA
Institución Emisora: BANORTE</t>
  </si>
  <si>
    <t>2,600.00</t>
  </si>
  <si>
    <t>Abono Interbancario
Sucursal: 859
Referencia Numérica: 1651620
Concepto del Pago: MERCADO*PAGO
No. de Autorización: 890200
Nombre del Emisor: MARIA JOSE RIOS HURTADO
Institución Emisora: Mercado Pago W</t>
  </si>
  <si>
    <t>28/07/2025</t>
  </si>
  <si>
    <t>Pago de servicio
Sucursal: 519
Referencia Numérica: 349356
Referencia alfanumérica: PAGO A ESTABLECIMIENTO
No. de Autorización: 00349356</t>
  </si>
  <si>
    <t>Pago de servicio
Sucursal: 519
Referencia Numérica: 443460
Referencia alfanumérica: PAGO A ESTABLECIMIENTO
No. de Autorización: 00443460</t>
  </si>
  <si>
    <t>Abono Interbancario
Sucursal: 859
Referencia Numérica: 2207250
Concepto del Pago: NATALE LOPEZ
No. de Autorización: 01388591
Nombre del Emisor: LEOPOLDO ESPARZA LOPEZ
Institución Emisora: BBVA MEXICO</t>
  </si>
  <si>
    <t>1,600.00</t>
  </si>
  <si>
    <t>25/07/2025</t>
  </si>
  <si>
    <t>Abono Interbancario
Sucursal: 859
Referencia Numérica: 9835191
Concepto del Pago: O6D9GV6RV GANANCIAS CLIP 0000000
No. de Autorización: 329996
Nombre del Emisor: SANABRIA DORAISY
Institución Emisora: SANTANDER</t>
  </si>
  <si>
    <t>Depósito en Efectivo 
Sucursal: 7003
Referencia Numérica:  011
Concepto del Pago:colegiatura
No. de Autorización: 814356 Nombre del Emisor: POR IDENTIFICAR
Institución Emisora: banamex</t>
  </si>
  <si>
    <t>23/07/2025</t>
  </si>
  <si>
    <t>22/07/2025</t>
  </si>
  <si>
    <t>Abono Interbancario
Sucursal: 859
Referencia Numérica: 220725
Concepto del Pago: Transferencia a Instituto
No. de Autorización: 219676
Nombre del Emisor: RODRIGUEZ BECERRIL DIANA LAURA
Institución Emisora: SCOTIABANK</t>
  </si>
  <si>
    <t>30,982.00</t>
  </si>
  <si>
    <t>Abono Interbancario
Sucursal: 859
Referencia Numérica: 1207250
Concepto del Pago: CAVE910116
No. de Autorización: 200365
Nombre del Emisor: ESTEFANIA CAROLINA CABALLERO V
Institución Emisora: BBVA MEXICO</t>
  </si>
  <si>
    <t>21/07/2025</t>
  </si>
  <si>
    <t>Pago de servicio
Sucursal: 519
Referencia Numérica: 249137
Referencia alfanumérica: PAGO DE IMPUESTOS REFERENCIADO S.A.T.
No. de Autorización: 00249137</t>
  </si>
  <si>
    <t>5,038.00</t>
  </si>
  <si>
    <t>Pago Interbancario
Sucursal: 519
Referencia Numérica: 1
Concepto del Pago: clase doctorado
No. de Autorización: 00259839</t>
  </si>
  <si>
    <t>4,500.00</t>
  </si>
  <si>
    <t>Abono Interbancario
Sucursal: 859
Referencia Numérica: 405250
Concepto del Pago: Equivalencia
No. de Autorización: 03338046
Nombre del Emisor: GUSTAVO CHAN TORRES
Institución Emisora: BBVA MEXICO</t>
  </si>
  <si>
    <t>5,000.00</t>
  </si>
  <si>
    <t>18/07/2025</t>
  </si>
  <si>
    <t>Abono Interbancario
Sucursal: 859
Referencia Numérica: 405250
Concepto del Pago: JIVR720628MCCMRC16
No. de Autorización: 00038418
Nombre del Emisor: ROCIO GUADALUPE JIMENEZ VERA H
Institución Emisora: BBVA MEXICO</t>
  </si>
  <si>
    <t>Abono Interbancario
Sucursal: 859
Referencia Numérica: 405250
Concepto del Pago: JIVR720628MCCMRC16
No. de Autorización: 00039249
Nombre del Emisor: ROCIO GUADALUPE JIMENEZ VERA H
Institución Emisora: BBVA MEXICO</t>
  </si>
  <si>
    <t>Abono Interbancario
Sucursal: 859
Referencia Numérica: 405250
Concepto del Pago: JIVR720628MCCMRC16
No. de Autorización: 00040229
Nombre del Emisor: ROCIO GUADALUPE JIMENEZ VERA H
Institución Emisora: BBVA MEXICO</t>
  </si>
  <si>
    <t>17/07/2025</t>
  </si>
  <si>
    <t>Abono Interbancario
Sucursal: 859
Referencia Numérica: 250717
Concepto del Pago: Segundo abono graduacion
No. de Autorización: 00181298
Nombre del Emisor: BALTAZAR GUERRERO GARCIA
Institución Emisora: BANORTE</t>
  </si>
  <si>
    <t>2,550.00</t>
  </si>
  <si>
    <t>imss</t>
  </si>
  <si>
    <t>16/07/2025</t>
  </si>
  <si>
    <t>Cargo diverso
Sucursal: 519
Referencia alfanumérica: L0168287105 315792 202506
No. de Autorización: 00383602</t>
  </si>
  <si>
    <t>18,641.10</t>
  </si>
  <si>
    <t>Pago Interbancario
Sucursal: 519
Referencia Numérica: 1
Concepto del Pago: factura IUAF
No. de Autorización: 363943</t>
  </si>
  <si>
    <t>1,428.00</t>
  </si>
  <si>
    <t>15/07/2025</t>
  </si>
  <si>
    <t>Abono Interbancario
Sucursal: 859
Referencia Numérica: 250715
Concepto del Pago: 2do pago graduacion Pilar Flores V
No. de Autorización: 01652765
Nombre del Emisor: ELSA MARIA DEL PILAR FLORES VE
Institución Emisora: BANORTE</t>
  </si>
  <si>
    <t>Abono Interbancario
Sucursal: 859
Referencia Numérica: 1244075
Concepto del Pago: 2do pago Graduaci n 30 porciento
No. de Autorización: 01217222
Nombre del Emisor: ROGELIO SANCHEZ CAÑEDO
Institución Emisora: BAJIO</t>
  </si>
  <si>
    <t>2,850.00</t>
  </si>
  <si>
    <t>2660
Sucursal: 2864
Referencia Numérica: 100954
Referencia alfanumérica: PAQUETE PYME JUN MOV: 1
No. de Autorización: 99933</t>
  </si>
  <si>
    <t>2661
Sucursal: 2864
Referencia Numérica: 100954
Referencia alfanumérica: PAQUETE PYME JUN MOV: 1
No. de Autorización: 99933</t>
  </si>
  <si>
    <t>Abono Interbancario
Sucursal: 859
Referencia Numérica: 5089593
Concepto del Pago: Transferencia SPEI
No. de Autorización: 991503
Nombre del Emisor: SYLVIA MARISOL DIAZ VALENCIA
Institución Emisora: HSBC</t>
  </si>
  <si>
    <t>Abono Interbancario
Sucursal: 859
Referencia Numérica: 906250
Concepto del Pago: DIVS740403MNLZLY00 Materias
No. de Autorización: 865579
Nombre del Emisor: FRANCISCO JAVIER DIEZ DE URDAN
Institución Emisora: BBVA MEXICO</t>
  </si>
  <si>
    <t>5,916.00</t>
  </si>
  <si>
    <t>Pago de servicio
Sucursal: 519
Referencia Numérica: 337662
Referencia alfanumérica: PAGO A ESTABLECIMIENTO
No. de Autorización: 337662</t>
  </si>
  <si>
    <t>1,309.00</t>
  </si>
  <si>
    <t>Abono Interbancario
Sucursal: 859
Referencia Numérica: 405250
Concepto del Pago: colegiatura
No. de Autorización: 665642
Nombre del Emisor: MIRLEY SARAHI SULUB MAY
Institución Emisora: BBVA MEXICO</t>
  </si>
  <si>
    <t>Abono Interbancario
Sucursal: 859
Referencia Numérica: 1651620
Concepto del Pago: MERCADO*PAGO
No. de Autorización: 581842
Nombre del Emisor: MARIA JOSE RIOS HURTADO
Institución Emisora: Mercado Pago W</t>
  </si>
  <si>
    <t>Abono Interbancario
Sucursal: 859
Referencia Numérica: 250715
Concepto del Pago: pago titulo AODM631030MNLRZR01
No. de Autorización: 405545
Nombre del Emisor: MARTINA ARROYO DIAZ
Institución Emisora: BANORTE</t>
  </si>
  <si>
    <t>Abono Interbancario
Sucursal: 859
Referencia Numérica: 250715
Concepto del Pago: titulo de doctorado
No. de Autorización: 403377
Nombre del Emisor: DAVID MONTEMAYOR VILLELA
Institución Emisora: BANORTE</t>
  </si>
  <si>
    <t>14/07/2025</t>
  </si>
  <si>
    <t>Abono Interbancario
Sucursal: 870
Referencia Numérica: 140725
Referencia alfanumérica: ANA AYLIN VISOSO
No. de Autorización: 00397730
Nombre del Emisor: ANA AYLIN,VISOSO/</t>
  </si>
  <si>
    <t>550</t>
  </si>
  <si>
    <t>NUEVOS LICENCIATURAA</t>
  </si>
  <si>
    <t>Abono Interbancario
Sucursal: 859
Referencia Numérica: 3675150
Concepto del Pago: MERCADO*PAGO
No. de Autorización: 3205318
Nombre del Emisor: damian y paola ld
Institución Emisora: Mercado Pago W</t>
  </si>
  <si>
    <t>3,205.04</t>
  </si>
  <si>
    <t>04/07/2025</t>
  </si>
  <si>
    <t>Abono Interbancario
Sucursal: 859
Referencia Numérica: 1873789
Concepto del Pago: NEHR931006HCLRRL04 RAUL NEIRA CEREMONIA
No. de Autorización: 2746282
Nombre del Emisor: RAUL DANIEL NEIRA HERNANDEZ
Institución Emisora: SANTANDER</t>
  </si>
  <si>
    <t>Pago de servicio
Sucursal: 519
Referencia Numérica: 304066
Referencia alfanumérica: PAGO A ESTABLECIMIENTO
No. de Autorización: 304066</t>
  </si>
  <si>
    <t>Pago de servicio
Sucursal: 519
Referencia Numérica: 241129
Referencia alfanumérica: PAGO A ESTABLECIMIENTO
No. de Autorización: 241129</t>
  </si>
  <si>
    <t>792</t>
  </si>
  <si>
    <t>Abono Interbancario
Sucursal: 859
Referencia Numérica: 5306895
Concepto del Pago: OMHM84Q47 GANANCIAS CLIP 0000000
No. de Autorización: 193928
Nombre del Emisor: FRANCISCO ARAUJO
Institución Emisora: SANTANDER</t>
  </si>
  <si>
    <t>3,710.00</t>
  </si>
  <si>
    <t>11/07/2025</t>
  </si>
  <si>
    <t>Pago Interbancario
Sucursal: 519
Referencia Numérica: 1
Concepto del Pago: REEMBOLSO
No. de Autorización: 00379409</t>
  </si>
  <si>
    <t>7,439.00</t>
  </si>
  <si>
    <t>Abono Interbancario
Sucursal: 859
Referencia Numérica: 250711
Concepto del Pago: Colegiatura GASS760909HMCRRR09 Sergio G
No. de Autorización: 00923980
Nombre del Emisor: SERGIO ALEJANDRO GARCIA SUAREZ
Institución Emisora: BANORTE</t>
  </si>
  <si>
    <t>10,000.00</t>
  </si>
  <si>
    <t>10/07/2025</t>
  </si>
  <si>
    <t>Pago Interbancario
Sucursal: 519
Referencia Numérica: 1
Concepto del Pago: factura IUAF
No. de Autorización: 00315519</t>
  </si>
  <si>
    <t>Pago a terceros
Sucursal: 519
Referencia Numérica: 116012233
Referencia alfanumérica: INSTITUTO UNIVERSITARIO DE ALTA FORMACIO
No. de Autorización: 00464567</t>
  </si>
  <si>
    <t>4,060.00</t>
  </si>
  <si>
    <t>Pago de servicio
Sucursal: 519
Referencia Numérica: 555653
Referencia alfanumérica: PAGO A ESTABLECIMIENTO
No. de Autorización: 00555653</t>
  </si>
  <si>
    <t>Pago de servicio
Sucursal: 519
Referencia Numérica: 560428
Referencia alfanumérica: PAGO A ESTABLECIMIENTO
No. de Autorización: 00560428</t>
  </si>
  <si>
    <t>Abono Interbancario
Sucursal: 859
Referencia Numérica: 7387494
Concepto del Pago: /RFB/PAGODE 5TO CUATRIMESTRE DOCTORADO E
No. de Autorización: 217312
Nombre del Emisor: JPMorgan Chase Bank, National
Institución Emisora: JP MORGAN</t>
  </si>
  <si>
    <t>14,979.76</t>
  </si>
  <si>
    <t>Abono Interbancario
Sucursal: 859
Referencia Numérica: 6072443
Concepto del Pago: DIAP MODULO I MONICA
No. de Autorización: 273969
Nombre del Emisor: PAYCLIP S DE RL DE CV
Institución Emisora: SANTANDER</t>
  </si>
  <si>
    <t>3,350.97</t>
  </si>
  <si>
    <t>08/07/2025</t>
  </si>
  <si>
    <t>Abono Interbancario
Sucursal: 859
Referencia Numérica: 3240262
Concepto del Pago: licenciatura mod. i
No. de Autorización: 01111279
Nombre del Emisor: INSTITUTO UNIVERSITARIO DE ALT
Institución Emisora: Mercado Pago W</t>
  </si>
  <si>
    <t>Abono Interbancario
Sucursal: 859
Referencia Numérica: 906250
Concepto del Pago: NATALE LOPEZ
No. de Autorización: 00977757
Nombre del Emisor: LEOPOLDO ESPARZA LOPEZ
Institución Emisora: BBVA MEXICO</t>
  </si>
  <si>
    <t>Abono Interbancario
Sucursal: 859
Referencia Numérica: 405250
Concepto del Pago: BAHC040103MYNSRLA1
No. de Autorización: 755942
Nombre del Emisor: CLAUDIA TERESA BASORA HERRERA
Institución Emisora: BBVA MEXICO</t>
  </si>
  <si>
    <t>500</t>
  </si>
  <si>
    <t>Abono Interbancario
Sucursal: 859
Referencia Numérica: 9605631
Concepto del Pago: DUPERLY
No. de Autorización: 213109
Nombre del Emisor: PAYCLIP S DE RL DE CV
Institución Emisora: SANTANDER</t>
  </si>
  <si>
    <t>Abono por cobranza 
Sucursal: 178
Referencia Numérica:  0
Concepto del Pago: COLEGIATURA
No. de Autorización: 919120  Nombre del Emisor: david rocha
Institución Emisora: banamex</t>
  </si>
  <si>
    <t>Abono por cobranza 
Sucursal: 178
Referencia Numérica:  0
Concepto del Pago: COLEGIATURA
No. de Autorización:  919175  Nombre del Emisor: rocha david
Institución Emisora: banamex</t>
  </si>
  <si>
    <t>07/07/2025</t>
  </si>
  <si>
    <t>Abono Interbancario
Sucursal: 859
Referencia Numérica: 8619376
Concepto del Pago: LUISA BARRON MALDONADO
No. de Autorización: 02751122
Nombre del Emisor: LBL BUSINESS MENTORING SC
Institución Emisora: SANTANDER</t>
  </si>
  <si>
    <t>Abono Interbancario
Sucursal: 859
Referencia Numérica: 250707
Concepto del Pago: Titulacion doctorado en derecho Saltillo
No. de Autorización: 02874720
Nombre del Emisor: BALTAZAR GUERRERO GARCIA
Institución Emisora: BANORTE</t>
  </si>
  <si>
    <t>Depósito en Efectivo 
Sucursal: 7003
Referencia Numérica:  011
Concepto del Pago:colegiatura
No. de Autorización:00653690Nombre del Emisor: toluca rivera
Institución Emisora: banamex</t>
  </si>
  <si>
    <t>900</t>
  </si>
  <si>
    <t>Depósito en Efectivo 
Sucursal: 7003
Referencia Numérica:  011
Concepto del Pago:colegiatura
No. de Autorización:00653690Nombre del Emisor: POR IDENTIFICAR
Institución Emisora: banamex</t>
  </si>
  <si>
    <t>Depósito en Efectivo 
Sucursal: 7003
Referencia Numérica:  011
Concepto del Pago:colegiatura
No. de Autorización: 00211263 Nombre del Emisor: blanca nelly 
Institución Emisora: banamex</t>
  </si>
  <si>
    <t>Abono por cobranza 
Sucursal: 178
Referencia Numérica:  0
Concepto del Pago: COLEGIATURA
No. de Autorización: 919120  Nombre del Emisor: PERL850723MCLRMR02
Institución Emisora: banamex</t>
  </si>
  <si>
    <t>Abono por cobranza 
Sucursal: 8722
Referencia Numérica:  311230
Concepto del Pago: COLEGIATURA
No. de Autorización: 0058617  Nombre del Emisor: PERL850723MCLRMR02
Institución Emisora: banamex</t>
  </si>
  <si>
    <t>Cargo diverso
Sucursal: 2132
Referencia Numérica: 2170118855
No. de Autorización: 00020170</t>
  </si>
  <si>
    <t>275</t>
  </si>
  <si>
    <t>Abono Interbancario
Sucursal: 859
Referencia Numérica: 906250
Concepto del Pago: JADR160283938
No. de Autorización: 51465
Nombre del Emisor: ROCIO MIRASOL JASSO DOMINGUEZ
Institución Emisora: BBVA MEXICO</t>
  </si>
  <si>
    <t>477,020.90</t>
  </si>
  <si>
    <t>Abono Interbancario
Sucursal: 519
Referencia Numérica: 70725
Referencia alfanumérica: ALVARO ALEJANDRO ZENIL RODRIGU
No. de Autorización: 127194
Nombre del Emisor: ALVARO ALEJANDRO,ZENIL/RODRIGU</t>
  </si>
  <si>
    <t>473,523.90</t>
  </si>
  <si>
    <t>Depósito en Efectivo 
Sucursal: 7003
Referencia Numérica:  011
Concepto del Pago:colegiatura
No. de Autorización: 206814  Nombre del Emisor: POR IDENTIFICAR
Institución Emisora: banamex</t>
  </si>
  <si>
    <t>468,323.90</t>
  </si>
  <si>
    <t>Depósito en Efectivo 
Sucursal: 7003
Referencia Numérica:  011
Concepto del Pago:colegiatura
No. de Autorización: 652426  Nombre del Emisor: POR IDENTIFICAR
Institución Emisora: banamex</t>
  </si>
  <si>
    <t>463,123.90</t>
  </si>
  <si>
    <t>Abono Interbancario
Sucursal: 859
Referencia Numérica: 3817159
Concepto del Pago: TRANSFERENCIA A INSTITUTO UNIVERSITARIO
No. de Autorización: 2263112
Nombre del Emisor: EVA DOMINGUEZ JAIN
Institución Emisora: SANTANDER</t>
  </si>
  <si>
    <t>461,123.90</t>
  </si>
  <si>
    <t>Com. Trans. Int. Recibida
Sucursal: 2132
Referencia Numérica: 12170118855
Referencia alfanumérica: 1/AGOJ
No. de Autorización: 20170</t>
  </si>
  <si>
    <t>459,123.90</t>
  </si>
  <si>
    <t>Abono Interbancario
Sucursal: 2132
Referencia Numérica: 12170118855
Referencia alfanumérica: 1/AGOJ
No. de Autorización: 20170
Nombre del Emisor: 1/AGOJ</t>
  </si>
  <si>
    <t>349,805.99</t>
  </si>
  <si>
    <t>459,398.90</t>
  </si>
  <si>
    <t>IVA Com. Trans. Int. Recibida
Sucursal: 2132
Referencia Numérica: 12170118855
Referencia alfanumérica: 1/AGOJ
No. de Autorización: 20170</t>
  </si>
  <si>
    <t>Abono Interbancario
Sucursal: 859
Referencia Numérica: 405250
Concepto del Pago: MensualisadJulioLuciano
No. de Autorización: 00001618
Nombre del Emisor: ELVIRA MONTERO VASQUEZ
Institución Emisora: BBVA MEXICO</t>
  </si>
  <si>
    <t>Abono Interbancario
Sucursal: 859
Referencia Numérica: 250703
Concepto del Pago: cole doctorado
No. de Autorización: 00055756
Nombre del Emisor: JUAN FRANCISCO OSORNIO GARCIA
Institución Emisora: BANORTE</t>
  </si>
  <si>
    <t>Abono Interbancario
Sucursal: 519
Referencia Numérica: 40725
Referencia alfanumérica: SANDRA,RAMIREZ/CASTRO
No. de Autorización: 00698756
Nombre del Emisor: SANDRA,RAMIREZ/CASTRO</t>
  </si>
  <si>
    <t>Abono Interbancario
Sucursal: 859
Referencia Numérica: 906250
Concepto del Pago: DIVF800518HDFZLR09 titulacion
No. de Autorización: 00925110
Nombre del Emisor: FRANCISCO JAVIER DIEZ DE URDAN
Institución Emisora: BBVA MEXICO</t>
  </si>
  <si>
    <t>Abono Interbancario
Sucursal: 859
Referencia Numérica: 906250
Concepto del Pago: EAFL870810MDFSNR04 titulacion
No. de Autorización: 00943046
Nombre del Emisor: FRANCISCO JAVIER DIEZ DE URDAN
Institución Emisora: BBVA MEXICO</t>
  </si>
  <si>
    <t>Depósito en Efectivo 
Sucursal: 7477
Referencia Numérica:  011
Concepto del Pago:colegiatura
No. de Autorización:  0186870 Nombre del Emisor: POR IDENTIFICAR
Institución Emisora: banamex</t>
  </si>
  <si>
    <t>03/07/2025</t>
  </si>
  <si>
    <t>Abono Interbancario
Sucursal: 859
Referencia Numérica: 9552281
Concepto del Pago: TRANSFERENCIA A REYNA BEATRIZ ROMERO SIL
No. de Autorización: 00373892
Nombre del Emisor: REYNA BEATRIZ ROMERO SILVEIRA
Institución Emisora: SANTANDER</t>
  </si>
  <si>
    <t>Abono Interbancario
Sucursal: 859
Referencia Numérica: 405250
Concepto del Pago: 18AlejandraILopezMontesdeOca
No. de Autorización: 00704116
Nombre del Emisor: ALEJANDRA IRAIS LOPEZ MONTES D
Institución Emisora: BBVA MEXICO</t>
  </si>
  <si>
    <t>02/07/2025</t>
  </si>
  <si>
    <t>Pago de servicio
Sucursal: 519
Referencia Numérica: 544916
Referencia alfanumérica: PAGO A ESTABLECIMIENTO
No. de Autorización: 00544916</t>
  </si>
  <si>
    <t>453</t>
  </si>
  <si>
    <t>Abono Interbancario
Sucursal: 859
Referencia Numérica: 250702
Concepto del Pago: equivalencia DIVL740103MDFZLZ06
No. de Autorización: 921709
Nombre del Emisor: LUZ MARIA DIEZ DE URDANIVIA DE
Institución Emisora: BANORTE</t>
  </si>
  <si>
    <t>Abono Interbancario
Sucursal: 870
Referencia Numérica: 20725
Referencia alfanumérica: GUILLERMO ALFREDO VASQUEZ ORTI
No. de Autorización: 590841
Nombre del Emisor: GUILLERMO ALFREDO,VASQUEZ/ORTI</t>
  </si>
  <si>
    <t>20,923.91</t>
  </si>
  <si>
    <t>Abono Interbancario
Sucursal: 859
Referencia Numérica: 20725
Concepto del Pago: Xochiquetzal Ortiz OIOX890708MMSRCC08
No. de Autorización: 508377
Nombre del Emisor: CARLOS PEREA RIOJAS
Institución Emisora: NU MEXICO</t>
  </si>
  <si>
    <t>17,426.91</t>
  </si>
  <si>
    <t>Abono Interbancario
Sucursal: 859
Referencia Numérica: 906250
Concepto del Pago: megi710505hdfnng07
No. de Autorización: 476234
Nombre del Emisor: IGNACIO MENDOZA GANDARIA
Institución Emisora: BBVA MEXICO</t>
  </si>
  <si>
    <t>14,426.91</t>
  </si>
  <si>
    <t>Abono Interbancario
Sucursal: 859
Referencia Numérica: 3482779
Concepto del Pago: ANTICIPO GRADUACION 2025
No. de Autorización: 350918
Nombre del Emisor: ROGELIO SANCHEZ CAÑEDO
Institución Emisora: BAJIO</t>
  </si>
  <si>
    <t>1,900.00</t>
  </si>
  <si>
    <t>Depósito en Efectivo 
Sucursal: 7003
Referencia Numérica:  011
Concepto del Pago:colegiatura
No. de Autorización: 00577555  Nombre del Emisor: POR IDENTIFICAR
Institución Emisora: banamex</t>
  </si>
  <si>
    <t>01/07/2025</t>
  </si>
  <si>
    <t>Abono Interbancario
Sucursal: 859
Referencia Numérica: 405250
Concepto del Pago: colegiatura4
No. de Autorización: 00733498
Nombre del Emisor: GUSTAVO CHAN TORRES
Institución Emisora: BBVA MEXICO</t>
  </si>
  <si>
    <t>Abono Interbancario
Sucursal: 859
Referencia Numérica: 405250
Concepto del Pago: GUHMB60812MVZTRR05
No. de Autorización: 00983672
Nombre del Emisor: MIRIAM GUTIERREZ HERNANDEZ
Institución Emisora: BBVA MEXICO</t>
  </si>
  <si>
    <t>30/06/2025</t>
  </si>
  <si>
    <t>Pago Interbancario
Sucursal: 519
Referencia Numérica: 2
Concepto del Pago: al 30 de junio
No. de Autorización: 864346</t>
  </si>
  <si>
    <t>7,224.66</t>
  </si>
  <si>
    <t>Pago a terceros
Sucursal: 519
Referencia Numérica: 862890
Referencia alfanumérica: INSTITUTO UNIVERSITARIO DE ALTA FORMACIO
No. de Autorización: 862890</t>
  </si>
  <si>
    <t>43,634.49</t>
  </si>
  <si>
    <t>Pago Interbancario
Sucursal: 519
Referencia Numérica: 1
Concepto del Pago: FACTURAS
No. de Autorización: 861124</t>
  </si>
  <si>
    <t>10,488.29</t>
  </si>
  <si>
    <t>50,859.15</t>
  </si>
  <si>
    <t>Pago Interbancario
Sucursal: 519
Referencia Numérica: 1
Concepto del Pago: al 30de jun io
No. de Autorización: 129216</t>
  </si>
  <si>
    <t>2,230.00</t>
  </si>
  <si>
    <t>61,347.44</t>
  </si>
  <si>
    <t>Pago a terceros
Sucursal: 519
Referencia Numérica: 122116
Referencia alfanumérica: INSTITUTO UNIVERSITARIO DE ALTA FORMACIO
No. de Autorización: 122116</t>
  </si>
  <si>
    <t>3,463.05</t>
  </si>
  <si>
    <t>Abono por cobranza 
Sucursal: 405
Referencia Numérica:  311230
Concepto del Pago: COLEGIATURA
No. de Autorización: 00596323 Nombre del Emisor:  conny ramirez b
Institución Emisora: banamex</t>
  </si>
  <si>
    <t>27/06/2025</t>
  </si>
  <si>
    <t>10,700.00</t>
  </si>
  <si>
    <t>26/06/2025</t>
  </si>
  <si>
    <t>Pago de servicio
Sucursal: 519
Referencia Numérica: 382287
Referencia alfanumérica: PAGO A ESTABLECIMIENTO
No. de Autorización: 382287</t>
  </si>
  <si>
    <t>2,181.00</t>
  </si>
  <si>
    <t>25/06/2025</t>
  </si>
  <si>
    <t>Pago Interbancario
Sucursal: 519
Referencia Numérica: 1
Concepto del Pago: factura IUAF
No. de Autorización: 232197</t>
  </si>
  <si>
    <t>4,410.00</t>
  </si>
  <si>
    <t>24/06/2025</t>
  </si>
  <si>
    <t>Pago Interbancario
Sucursal: 519
Referencia Numérica: 1
Concepto del Pago: factura IUAF
No. de Autorización: 00266597</t>
  </si>
  <si>
    <t>13,230.00</t>
  </si>
  <si>
    <t>23/06/2025</t>
  </si>
  <si>
    <t>Abono Interbancario
Sucursal: 859
Referencia Numérica: 405250
Concepto del Pago: GUHMB60812MVZTRR05
No. de Autorización: 1402000
Nombre del Emisor: MIRIAM GUTIERREZ HERNANDEZ
Institución Emisora: BBVA MEXICO</t>
  </si>
  <si>
    <t>20/06/2025</t>
  </si>
  <si>
    <t>Pago de servicio
Sucursal: 519
Referencia Numérica: 407029
Referencia alfanumérica: PAGO A ESTABLECIMIENTO
No. de Autorización: 00407029</t>
  </si>
  <si>
    <t>436.00</t>
  </si>
  <si>
    <t>Abono Interbancario
Sucursal: 859
Referencia Numérica: 906250
Concepto del Pago: JADR830216938
No. de Autorización: 249006
Nombre del Emisor: ROCIO MIRASOL JASSO DOMINGUEZ
Institución Emisora: BBVA MEXICO</t>
  </si>
  <si>
    <t>19/06/2025</t>
  </si>
  <si>
    <t>Pago de servicio
Sucursal: 519
Referencia Numérica: 213377
Referencia alfanumérica: PAGO A ESTABLECIMIENTO
No. de Autorización: 00213377</t>
  </si>
  <si>
    <t>1,188.00</t>
  </si>
  <si>
    <t>18/06/2025</t>
  </si>
  <si>
    <t>Abono Interbancario
Sucursal: 859
Referencia Numérica: 8430626
Concepto del Pago: O5RHT4PVB GANANCIAS CLIP 0000000
No. de Autorización: 275535
Nombre del Emisor: PAYCLIP S DE RL DE CV
Institución Emisora: SANTANDER</t>
  </si>
  <si>
    <t>Abono Interbancario
Sucursal: 519
Referencia Numérica: 180625
Concepto del Pago: doctorado
No. de Autorización: 488074
Nombre del Emisor: marcela muñoz Institución emisora: banamex</t>
  </si>
  <si>
    <t>17/06/2025</t>
  </si>
  <si>
    <t>Cargo diverso
Sucursal: 2132
Referencia Numérica: 4350116857
No. de Autorización: 00021339</t>
  </si>
  <si>
    <t>280.00</t>
  </si>
  <si>
    <t>44.80</t>
  </si>
  <si>
    <t>Pago Interbancario
Sucursal: 519
Referencia Numérica: 1
Concepto del Pago: FACTURA IUAF
No. de Autorización: 00152737</t>
  </si>
  <si>
    <t>12,180.00</t>
  </si>
  <si>
    <t>Cargo diverso
Sucursal: 519
Referencia alfanumérica: L0168287105 394278 202505
No. de Autorización: 00164898</t>
  </si>
  <si>
    <t>5,798.68</t>
  </si>
  <si>
    <t>Pago de servicio
Sucursal: 519
Referencia Numérica: 301647
Referencia alfanumérica: PAGO A ESTABLECIMIENTO
No. de Autorización: 00301647</t>
  </si>
  <si>
    <t>396.00</t>
  </si>
  <si>
    <t>Pago de servicio
Sucursal: 519
Referencia Numérica: 644036
Referencia alfanumérica: PAGO A ESTABLECIMIENTO
No. de Autorización: 00644036</t>
  </si>
  <si>
    <t>268.00</t>
  </si>
  <si>
    <t>Abono Interbancario
Sucursal: 2132
Referencia Numérica: 4350116857
Concepto del Pago: Ceremonia 10 graduados 12 invitados
No. de Autorización: 00021339
Nombre del Emisor: 1/AGOJ Institución Emisora: banamex</t>
  </si>
  <si>
    <t>48,700.77</t>
  </si>
  <si>
    <t>Abono por cobranza 
Sucursal: 859
Referencia Numérica:  311230
Concepto del Pago: COLEGIATURA
No. de Autorización: 00051873 Nombre del Emisor:  POR IDENTIFICAR
Institución Emisora: banamex</t>
  </si>
  <si>
    <t>Abono por cobranza 
Sucursal: 859
Referencia Numérica:  311230
Concepto del Pago: GRADUACION 
No. de Autorización: 00051873 Nombre del Emisor:  RIVERA NAVA
Institución Emisora: banamex</t>
  </si>
  <si>
    <t>7,000.00</t>
  </si>
  <si>
    <t>Depósito en Efectivo 
Sucursal: 7003
Referencia Numérica:  011
Concepto del Pago:colegiatura
No. de Autorización: 00419661   Nombre del Emisor: edgar rivera
Institución Emisora: banamex</t>
  </si>
  <si>
    <t>7,002.00</t>
  </si>
  <si>
    <t>16/06/2025</t>
  </si>
  <si>
    <t>Abono Interbancario
Sucursal: 859
Referencia Numérica: 405250
Concepto del Pago: 3
No. de Autorización: 04034023
Nombre del Emisor: JUANA MARIA ABREU GIRALT
Institución Emisora: BBVA MEXICO</t>
  </si>
  <si>
    <t>3,350.00</t>
  </si>
  <si>
    <t>Abono Interbancario
Sucursal: 859
Referencia Numérica: 405250
Concepto del Pago: 3
No. de Autorización: 04033460
Nombre del Emisor: JUANA MARIA ABREU GIRALT
Institución Emisora: BBVA MEXICO</t>
  </si>
  <si>
    <t>Pago Interbancario
Sucursal: 519
Referencia Numérica: 1
Concepto del Pago: CENA 20 SEP
No. de Autorización: 00811611</t>
  </si>
  <si>
    <t>13/06/2025</t>
  </si>
  <si>
    <t>Abono Interbancario
Sucursal: 859
Referencia Numérica: 250613
Concepto del Pago: 1er pago anticipo grad Pilar Flores V
No. de Autorización: 00887555
Nombre del Emisor: ELSA MARIA DEL PILAR FLORES VE
Institución Emisora: BANORTE</t>
  </si>
  <si>
    <t>1,590.00</t>
  </si>
  <si>
    <t>Abono Interbancario
Sucursal: 859
Referencia Numérica: 405250
Concepto del Pago: NataleLopez
No. de Autorización: 3350824
Nombre del Emisor: JUAN CARLOS NATALE LOPEZ
Institución Emisora: BBVA MEXICO</t>
  </si>
  <si>
    <t>Abono Interbancario
Sucursal: 859
Referencia Numérica: 1148173
Concepto del Pago: PAGO TOTAL CENA GRADUACION LUZMA LEMUS
No. de Autorización: 37145
Nombre del Emisor: LUZ MARIA LEMUS CAMPUZANO
Institución Emisora: SANTANDER</t>
  </si>
  <si>
    <t>Abono Interbancario
Sucursal: 519
Referencia Numérica: 485843
Referencia alfanumérica: DANIEL PAUL YA@EZ SANDOVAL
No. de Autorización: 485843
Nombre del Emisor: DANIEL PAUL,YA@EZ/SANDOVAL</t>
  </si>
  <si>
    <t>1,700.00</t>
  </si>
  <si>
    <t>Depósito en Efectivo 
Sucursal: 7003
Referencia Numérica:  011
Concepto del Pago:colegiatura
No. de Autorización: 974870Nombre del Emisor: SANDRA WONG
Institución Emisora: banamex</t>
  </si>
  <si>
    <t>800.00</t>
  </si>
  <si>
    <t>Depósito en Efectivo 
Sucursal: 7003
Referencia Numérica:  011
Concepto del Pago:colegiatura
No. de Autorización: 693383 Nombre del Emisor: POR IDENTIFICAR
Institución Emisora: banamex</t>
  </si>
  <si>
    <t>Depósito en Efectivo 
Sucursal: 7003
Referencia Numérica:  011
Concepto del Pago:colegiatura
No. de Autorización: 959392 Nombre del Emisor: RAFAEL SANCHEZ
Institución Emisora: banamex</t>
  </si>
  <si>
    <t>Abono Interbancario
Sucursal: 859
Referencia Numérica: 8346220
Concepto del Pago: TRANSFERENCIA A IUAF
No. de Autorización: 553665
Nombre del Emisor: JOSE ARTURO MENDOZA HERNANDEZ
Institución Emisora: SANTANDER</t>
  </si>
  <si>
    <t>Abono Interbancario
Sucursal: 859
Referencia Numérica: 250614
Concepto del Pago: Adelanto cena graduacion
No. de Autorización: 551627
Nombre del Emisor: JOSE DE JESUS RUIZ FERNANDEZ
Institución Emisora: BANORTE</t>
  </si>
  <si>
    <t>1,400.00</t>
  </si>
  <si>
    <t>Abono Interbancario
Sucursal: 859
Referencia Numérica: 160625
Concepto del Pago: GACM710917MDFRLR02
No. de Autorización: 2773327
Nombre del Emisor: MIRIAM GARAMENDI CELIS
Institución Emisora: SANTANDER</t>
  </si>
  <si>
    <t>Abono Interbancario
Sucursal: 859
Referencia Numérica: 1234567
Concepto del Pago: MP AGREGADOR S DE RL DE CV
No. de Autorización: 2663288
Nombre del Emisor: MP AGREGADOR S DE RL DE CV
Institución Emisora: CITI MEXICO</t>
  </si>
  <si>
    <t>25.00</t>
  </si>
  <si>
    <t>Depósito en Efectivo 
Sucursal: 7003
Referencia Numérica:  011
Concepto del Pago:colegiatura
No. de Autorización:  00954885 Nombre del Emisor: CONNY RAMIREZ
Institución Emisora: banamex</t>
  </si>
  <si>
    <t>Depósito en Efectivo 
Sucursal: 7003
Referencia Numérica:  011
Concepto del Pago:colegiatura
No. de Autorización:  00954937 Nombre del Emisor: CONNY RAMIREZ
Institución Emisora: banamex</t>
  </si>
  <si>
    <t>Abono Interbancario
Sucursal: 859
Referencia Numérica: 250613
Concepto del Pago: Anticipo graduacion
No. de Autorización: 01605516
Nombre del Emisor: BALTAZAR GUERRERO GARCIA
Institución Emisora: BANORTE</t>
  </si>
  <si>
    <t>Abono Interbancario
Sucursal: 859
Referencia Numérica: 6029492
Concepto del Pago: NEHR931006HCLRRL04 ANTICIPO CENA
No. de Autorización: 02072544
Nombre del Emisor: RAUL DANIEL NEIRA HERNANDEZ
Institución Emisora: SANTANDER</t>
  </si>
  <si>
    <t>1,100.00</t>
  </si>
  <si>
    <t>Abono Interbancario
Sucursal: 859
Referencia Numérica: 405250
Concepto del Pago: pagograduacion2px
No. de Autorización: 02124354
Nombre del Emisor: JUAN CARLOS NATALE LOPEZ
Institución Emisora: BBVA MEXICO</t>
  </si>
  <si>
    <t>4,000.00</t>
  </si>
  <si>
    <t>Depósito en Efectivo 
Sucursal: 7003
Referencia Numérica:  011
Concepto del Pago:colegiatura
No. de Autorización: 00384341 Nombre del Emisor:ANGELES REYNOSO
Institución Emisora: banamex</t>
  </si>
  <si>
    <t>Abono Interbancario
Sucursal: 859
Referencia Numérica: 405250
Concepto del Pago: EAFL870810MDFSNR04cenagraduacion
No. de Autorización: 1073088
Nombre del Emisor: FRANCISCO JAVIER DIEZ DE URDAN
Institución Emisora: BBVA MEXICO</t>
  </si>
  <si>
    <t>1,890.00</t>
  </si>
  <si>
    <t>Abono Interbancario
Sucursal: 859
Referencia Numérica: 405250
Concepto del Pago: DIVL740103MDFZLZ06cenagraduacion
No. de Autorización: 1060223
Nombre del Emisor: FRANCISCO JAVIER DIEZ DE URDAN
Institución Emisora: BBVA MEXICO</t>
  </si>
  <si>
    <t>500.00</t>
  </si>
  <si>
    <t>Abono Interbancario
Sucursal: 859
Referencia Numérica: 405250
Concepto del Pago: DIVF800518HDFZLR09graduacioncena
No. de Autorización: 1049718
Nombre del Emisor: FRANCISCO JAVIER DIEZ DE URDAN
Institución Emisora: BBVA MEXICO</t>
  </si>
  <si>
    <t>Abono Interbancario
Sucursal: 859
Referencia Numérica: 250613
Concepto del Pago: 1er pago anticipo grad Pilar Flores V
No. de Autorización: 887555
Nombre del Emisor: ELSA MARIA DEL PILAR FLORES VE
Institución Emisora: BANORTE</t>
  </si>
  <si>
    <t>Abono Interbancario
Sucursal: 859
Referencia Numérica: 250613
Concepto del Pago: CEREMONIA
No. de Autorización: 1154079
Nombre del Emisor: ALBERTO CAMPOS OLIVO
Institución Emisora: BANORTE</t>
  </si>
  <si>
    <t>1,300.00</t>
  </si>
  <si>
    <t>Abono Interbancario
Sucursal: 859
Referencia Numérica: 405250
Concepto del Pago: megi710505hdfnng07
No. de Autorización: 1080202
Nombre del Emisor: IGNACIO MENDOZA GANDARIA
Institución Emisora: BBVA MEXICO</t>
  </si>
  <si>
    <t>Pago Interbancario
Sucursal: 519
Referencia Numérica: 1
Concepto del Pago: SUELDO AL 15 JUNIO
No. de Autorización: 264921</t>
  </si>
  <si>
    <t>3,257.60</t>
  </si>
  <si>
    <t>Abono Interbancario
Sucursal: 859
Referencia Numérica: 1651620
Concepto del Pago: MERCADO*PAGO
No. de Autorización: 566801
Nombre del Emisor: MARIA JOSE RIOS HURTADO
Institución Emisora: Mercado Pago W</t>
  </si>
  <si>
    <t>Pago Interbancario
Sucursal: 519
Referencia Numérica: 2
Concepto del Pago: SUELDO AL 15 JUNIO
No. de Autorización: 4340</t>
  </si>
  <si>
    <t xml:space="preserve">certificado </t>
  </si>
  <si>
    <t>02/06/2025</t>
  </si>
  <si>
    <t>Pago de servicio
Sucursal: 519
Referencia Numérica: 520036
Referencia alfanumérica: PAGO A ESTABLECIMIENTO
No. de Autorización: 00520036</t>
  </si>
  <si>
    <t>sueldo</t>
  </si>
  <si>
    <t>12/06/2025</t>
  </si>
  <si>
    <t>Pago a terceros
Sucursal: 519
Referencia Numérica: 126504010
Referencia alfanumérica: INSTITUTO UNIVERSITARIO DE ALTA FORMACIO
No. de Autorización: 00533752</t>
  </si>
  <si>
    <t>Pago Interbancario
Sucursal: 519
Referencia Numérica: 1
Concepto del Pago: SUELDO 15 DIAS
No. de Autorización: 00538498</t>
  </si>
  <si>
    <t>pagos proveedores</t>
  </si>
  <si>
    <t>Pago Interbancario
Sucursal: 519
Referencia Numérica: 3
Concepto del Pago: FACTURA IUAF
No. de Autorización: 00547343</t>
  </si>
  <si>
    <t>53,079.60</t>
  </si>
  <si>
    <t>varios</t>
  </si>
  <si>
    <t>Pago Interbancario
Sucursal: 519
Referencia Numérica: 4
Concepto del Pago: FACTURA IUAF
No. de Autorización: 00550648</t>
  </si>
  <si>
    <t>5,427.29</t>
  </si>
  <si>
    <t>Abono por cobranza 
Sucursal: 612
Referencia Numérica:  3
Concepto del Pago: COLEGIATURA
No. de Autorización: 00988035 Nombre del Emisor:  LESLIE MUÑOZ
Institución Emisora: banamex</t>
  </si>
  <si>
    <t>Pago de servicio
Sucursal: 519
Referencia Numérica: 288955
Referencia alfanumérica: PAGO A ESTABLECIMIENTO
No. de Autorización: 288955</t>
  </si>
  <si>
    <t>872.00</t>
  </si>
  <si>
    <t>168,626.94</t>
  </si>
  <si>
    <t>Abono Interbancario
Sucursal: 859
Referencia Numérica: 120625
Concepto del Pago: Graduación Doctorado MACB Ppal y 7 Invit
No. de Autorización: 541721
Nombre del Emisor: MARCO ANTONIO CORTES BRISEÑO
Institución Emisora: INBURSA</t>
  </si>
  <si>
    <t>13,000.00</t>
  </si>
  <si>
    <t>11/06/2025</t>
  </si>
  <si>
    <t>Abono Interbancario
Sucursal: 859
Referencia Numérica: 405250
Concepto del Pago: BAHC040103MYNSRLA1
No. de Autorización: 00954100
Nombre del Emisor: CLAUDIA TERESA BASORA HERRERA
Institución Emisora: BBVA MEXICO</t>
  </si>
  <si>
    <t>Abono Interbancario
Sucursal: 859
Referencia Numérica: 1065321
Concepto del Pago: PAGO TOTAL GRADUACION JESUS MATA HERRERA
No. de Autorización: 01034083
Nombre del Emisor: JESUS MATA HERRERA
Institución Emisora: SANTANDER</t>
  </si>
  <si>
    <t>19,800.00</t>
  </si>
  <si>
    <t>10/06/2025</t>
  </si>
  <si>
    <t>Abono Interbancario
Sucursal: 859
Referencia Numérica: 405250
Concepto del Pago: titulacion
No. de Autorización: 01243081
Nombre del Emisor: MAGALY MARISOL ARIZMENDI SANDO
Institución Emisora: BBVA MEXICO</t>
  </si>
  <si>
    <t>16,000.00</t>
  </si>
  <si>
    <t>09/06/2025</t>
  </si>
  <si>
    <t>Pago de servicio
Sucursal: 519
Referencia Numérica: 50211
Referencia alfanumérica: PAGO A ESTABLECIMIENTO
No. de Autorización: 00050211</t>
  </si>
  <si>
    <t>453.00</t>
  </si>
  <si>
    <t>Pago de servicio
Sucursal: 519
Referencia Numérica: 52223
Referencia alfanumérica: PAGO A ESTABLECIMIENTO
No. de Autorización: 00052223</t>
  </si>
  <si>
    <t>226.00</t>
  </si>
  <si>
    <t>Cargo diverso
Sucursal: 2864
Referencia Numérica: 101610
Referencia alfanumérica: PAQUETE PYME MAY MOV: 1
No. de Autorización: 00100265</t>
  </si>
  <si>
    <t>490.00</t>
  </si>
  <si>
    <t>Cargo diverso
Sucursal: 2864
Referencia Numérica: 101610
No. de Autorización: 00100265</t>
  </si>
  <si>
    <t>78.40</t>
  </si>
  <si>
    <t>Pago de servicio
Sucursal: 519
Referencia Numérica: 222022
Referencia alfanumérica: PAGO A ESTABLECIMIENTO
No. de Autorización: 00222022</t>
  </si>
  <si>
    <t>1,867.00</t>
  </si>
  <si>
    <t>Pago de servicio
Sucursal: 519
Referencia Numérica: 515556
Referencia alfanumérica: PAGO A ESTABLECIMIENTO
No. de Autorización: 00515556</t>
  </si>
  <si>
    <t>1,356.00</t>
  </si>
  <si>
    <t>Abono Interbancario
Sucursal: 859
Referencia Numérica: 8959360
Concepto del Pago: Pago de colegiaturas IUAF
No. de Autorización: 00382061
Nombre del Emisor: TORRES SANCHEZ OSIEL
Institución Emisora: AZTECA</t>
  </si>
  <si>
    <t>12,345.00</t>
  </si>
  <si>
    <t>Abono Interbancario
Sucursal: 859
Referencia Numérica: 405250
Concepto del Pago: colegiatura
No. de Autorización: 03265270
Nombre del Emisor: MIRLEY SARAHI SULUB MAY
Institución Emisora: BBVA MEXICO</t>
  </si>
  <si>
    <t>#ERROR!</t>
  </si>
  <si>
    <t>06/06/2025</t>
  </si>
  <si>
    <t>Abono Interbancario
Sucursal: 859
Referencia Numérica: 8959360
Concepto del Pago: Pago de Titulacion del IUAF
No. de Autorización: 00625899
Nombre del Emisor: TORRES SANCHEZ OSIEL
Institución Emisora: AZTECA</t>
  </si>
  <si>
    <t>23,000.00</t>
  </si>
  <si>
    <t>05/06/2025</t>
  </si>
  <si>
    <t>Depósito en Efectivo 
Sucursal: 7003
Referencia Numérica:  011
Concepto del Pago:colegiatura
No. de Autorización:00852107  Nombre del Emisor: POR IDENTIFICAR
Institución Emisora: banamex</t>
  </si>
  <si>
    <t>Abono Interbancario
Sucursal: 859
Referencia Numérica: 250605
Concepto del Pago: cole jun
No. de Autorización: 01597147
Nombre del Emisor: JUAN FRANCISCO OSORNIO GARCIA
Institución Emisora: BANORTE</t>
  </si>
  <si>
    <t>04/06/2025</t>
  </si>
  <si>
    <t>Pago Interbancario
Sucursal: 519
Referencia Numérica: 1
Concepto del Pago: FACTURA
No. de Autorización: 358178</t>
  </si>
  <si>
    <t>14,280.00</t>
  </si>
  <si>
    <t>Depósito en Efectivo 
Sucursal: 7003
Referencia Numérica:  011
Concepto del Pago:colegiatura
No. de Autorización: 836860 Nombre del Emisor: POR IDENTIFICAR
Institución Emisora: banamex</t>
  </si>
  <si>
    <t>03/06/2025</t>
  </si>
  <si>
    <t>Pago de servicio
Sucursal: 519
Referencia Numérica: 418375
Referencia alfanumérica: PAGO A ESTABLECIMIENTO
No. de Autorización: 00418375</t>
  </si>
  <si>
    <t>Abono Interbancario
Sucursal: 859
Referencia Numérica: 6133389
Concepto del Pago: OHQ2BL4BD GANANCIAS CLIP 0000000
No. de Autorización: 00235919
Nombre del Emisor: PAYCLIP S DE RL DE CV
Institución Emisora: SANTANDER</t>
  </si>
  <si>
    <t>2,456.93</t>
  </si>
  <si>
    <t>Abono Interbancario
Sucursal: 859
Referencia Numérica: 405250
Concepto del Pago: 17AlejandraILopezMontesdeOca
No. de Autorización: 00577170
Nombre del Emisor: ALEJANDRA IRAIS LOPEZ MONTES D
Institución Emisora: BBVA MEXICO</t>
  </si>
  <si>
    <t>Abono Interbancario
Sucursal: 519
Referencia Numérica: 30625
Referencia alfanumérica: SANDRA,RAMIREZ/CASTRO
No. de Autorización: 00582612
Nombre del Emisor: SANDRA,RAMIREZ/CASTRO</t>
  </si>
  <si>
    <t>Depósito en Efectivo 
Sucursal: 7003
Referencia Numérica:  011
Concepto del Pago:colegiatura
No. de Autorización: 00584479 Nombre del Emisor: POR IDENTIFICAR
Institución Emisora: banamex</t>
  </si>
  <si>
    <t>Depósito en Efectivo 
Sucursal: 7003
Referencia Numérica:  011
Concepto del Pago:colegiatura
No. de Autorización: 00584507 Nombre del Emisor: POR IDENTIFICAR
Institución Emisora: banamex</t>
  </si>
  <si>
    <t>Abono Interbancario
Sucursal: 859
Referencia Numérica: 405250
Concepto del Pago: GUHM860812MVZTRR05
No. de Autorización: 01363238
Nombre del Emisor: MIRIAM GUTIERREZ HERNANDEZ
Institución Emisora: BBVA MEXICO</t>
  </si>
  <si>
    <t>Abono Interbancario
Sucursal: 859
Referencia Numérica: 405250
Concepto del Pago: colegiatura3
No. de Autorización: 02718049
Nombre del Emisor: GUSTAVO CHAN TORRES
Institución Emisora: BBVA MEXICO</t>
  </si>
  <si>
    <t>Abono Interbancario
Sucursal: 859
Referencia Numérica: 20625
Concepto del Pago: Xochiquetzal Ort z OIOX890708MMSRCC08
No. de Autorización: 02844793
Nombre del Emisor: CARLOS PEREA RIOJAS
Institución Emisora: NU MEXICO</t>
  </si>
  <si>
    <t>Abono Interbancario
Sucursal: 859
Referencia Numérica: 250602
Concepto del Pago: Ultimo Modulo Doct Derecho saltillo
No. de Autorización: 03077769
Nombre del Emisor: BALTAZAR GUERRERO GARCIA
Institución Emisora: BANORTE</t>
  </si>
  <si>
    <t>3,472.00</t>
  </si>
  <si>
    <t>Abono Interbancario
Sucursal: 859
Referencia Numérica: 250602
Concepto del Pago: Equivalencia Doct Derecho Saltillo
No. de Autorización: 03083537
Nombre del Emisor: BALTAZAR GUERRERO GARCIA
Institución Emisora: BANORTE</t>
  </si>
  <si>
    <t>Abono Interbancario
Sucursal: 859
Referencia Numérica: 250602
Concepto del Pago: Abril mayo 2025
No. de Autorización: 03130865
Nombre del Emisor: JESUS CARLOS ANTONIO TUZ CAAMA
Institución Emisora: BANORTE</t>
  </si>
  <si>
    <t>6,994.00</t>
  </si>
  <si>
    <t>Abono Interbancario
Sucursal: 859
Referencia Numérica: 405250
Concepto del Pago: mensulidadJunioLucianoSalas
No. de Autorización: 03176179
Nombre del Emisor: ELVIRA MONTERO VASQUEZ
Institución Emisora: BBVA MEXICO</t>
  </si>
  <si>
    <t>Abono Interbancario
Sucursal: 859
Referencia Numérica: 172394
Concepto del Pago: TITILACION CLAUDIA RAMOS RODRIGUEZ
No. de Autorización: 03561524
Nombre del Emisor: CLAUDIA CAROLINA DE JESUS RAMO
Institución Emisora: SANTANDER</t>
  </si>
  <si>
    <t>Abono Interbancario
Sucursal: 859
Referencia Numérica: 7941312
Concepto del Pago: TRANSFERENCIA A INSTITUTO UNIVERSITARIO
No. de Autorización: 03940196
Nombre del Emisor: EVA DOMINGUEZ JAIN
Institución Emisora: SANTANDER</t>
  </si>
  <si>
    <t>Abono Interbancario
Sucursal: 870
Referencia Numérica: 20625
Referencia alfanumérica: GUILLERMO ALFREDO VASQUEZ ORTI
No. de Autorización: 00108251
Nombre del Emisor: GUILLERMO ALFREDO,VASQUEZ/ORTI</t>
  </si>
  <si>
    <t>Abono Interbancario
Sucursal: 859
Referencia Numérica: 250531
Concepto del Pago: GOGF741017MVZNLR02
No. de Autorización: 00334430
Nombre del Emisor: MARIA FERNANDA GONZALEZ GLENNI
Institución Emisora: BANORTE</t>
  </si>
  <si>
    <t>30/05/2025</t>
  </si>
  <si>
    <t>Pago de servicio
Sucursal: 519
Referencia Numérica: 85552
Referencia alfanumérica: PAGO A ESTABLECIMIENTO
No. de Autorización: 85552</t>
  </si>
  <si>
    <t>Pago Interbancario
Sucursal: 519
Referencia Numérica: 6
Concepto del Pago: GESTIONES
No. de Autorización: 69700</t>
  </si>
  <si>
    <t>49,350.00</t>
  </si>
  <si>
    <t>Pago a terceros
Sucursal: 519
Referencia Numérica: 65546
Referencia alfanumérica: INSTITUTO UNIVERSITARIO DE ALTA FORMACIO
No. de Autorización: 65546</t>
  </si>
  <si>
    <t>3,463.06</t>
  </si>
  <si>
    <t>Pago Interbancario
Sucursal: 519
Referencia Numérica: 4
Concepto del Pago: FACTURA IUAF
No. de Autorización: 63540</t>
  </si>
  <si>
    <t>17,788.67</t>
  </si>
  <si>
    <t>Pago Interbancario
Sucursal: 519
Referencia Numérica: 3
Concepto del Pago: COT A406
No. de Autorización: 60830</t>
  </si>
  <si>
    <t>18,734.00</t>
  </si>
  <si>
    <t>Pago Interbancario
Sucursal: 519
Referencia Numérica: 2
Concepto del Pago: CONSULTORIA
No. de Autorización: 57866</t>
  </si>
  <si>
    <t>56,700.00</t>
  </si>
  <si>
    <t>Pago Interbancario
Sucursal: 519
Referencia Numérica: 1
Concepto del Pago: SUELDO
No. de Autorización: 56489</t>
  </si>
  <si>
    <t>7,682.00</t>
  </si>
  <si>
    <t>Pago a terceros
Sucursal: 519
Referencia Numérica: 55805
Referencia alfanumérica: INSTITUTO UNIVERSITARIO DE ALTA FORMACIO
No. de Autorización: 55805</t>
  </si>
  <si>
    <t>Abono por cobranza 
Sucursal: 4102
Referencia Numérica:  311230
Concepto del Pago: PERL850723MCLRMR02
No. de Autorización: 573539 Nombre del Emisor:  PEREZ RAMOS
Institución Emisora: banamex</t>
  </si>
  <si>
    <t>grado valls</t>
  </si>
  <si>
    <t>28/05/2025</t>
  </si>
  <si>
    <t>Pago de servicio
Sucursal: 519
Referencia Numérica: 427317
Referencia alfanumérica: PAGO A ESTABLECIMIENTO
No. de Autorización: 427317</t>
  </si>
  <si>
    <t>Abono Interbancario
Sucursal: 859
Referencia Numérica: 8505251
Concepto del Pago: PAGO DE MAYO LUISA
No. de Autorización: 464650
Nombre del Emisor: LBL BUSINESS MENTORING SC
Institución Emisora: SANTANDER</t>
  </si>
  <si>
    <t>apostillas</t>
  </si>
  <si>
    <t>27/05/2025</t>
  </si>
  <si>
    <t>Pago de servicio
Sucursal: 519
Referencia Numérica: 45539
Referencia alfanumérica: PAGO A ESTABLECIMIENTO
No. de Autorización: 00045539</t>
  </si>
  <si>
    <t>20,818.00</t>
  </si>
  <si>
    <t>Pago de servicio
Sucursal: 519
Referencia Numérica: 47125
Referencia alfanumérica: PAGO A ESTABLECIMIENTO
No. de Autorización: 00047125</t>
  </si>
  <si>
    <t>28,059.00</t>
  </si>
  <si>
    <t>07/05/2025</t>
  </si>
  <si>
    <t>Abono por cobranza 
Sucursal: 859
Referencia Numérica:  10
Concepto del Pago: COLEGIATURA
No. de Autorización: 22786 Nombre del Emisor:  FRAUSTO EFRAIN PEREZ
Institución Emisora: Banamex</t>
  </si>
  <si>
    <t>23/05/2025</t>
  </si>
  <si>
    <t>Depósito en Efectivo 
Sucursal: 7003
Referencia Numérica:  011
Concepto del Pago:colegiatura
No. de Autorización:164408 Nombre del Emisor: POR IDENTIFICAR
Institución Emisora: banamex</t>
  </si>
  <si>
    <t>22/05/2025</t>
  </si>
  <si>
    <t>Pago Interbancario
Sucursal: 519
Referencia Numérica: 1
Concepto del Pago: FACTURA
No. de Autorización: 71806</t>
  </si>
  <si>
    <t>3,675.00</t>
  </si>
  <si>
    <t>232,186.34</t>
  </si>
  <si>
    <t>20/05/2025</t>
  </si>
  <si>
    <t>Abono por cobranza 
Sucursal: 7
Referencia Numérica:  311230
Concepto del Pago: TITULACION
No. de Autorización: 991685   Nombre del Emisor:  POR IDENTIFICAR
Institución Emisora: banamex</t>
  </si>
  <si>
    <t>21/05/2025</t>
  </si>
  <si>
    <t>Pago de servicio
Sucursal: 519
Referencia Numérica: 31849
Referencia alfanumérica: PAGO A ESTABLECIMIENTO
No. de Autorización: 00031849</t>
  </si>
  <si>
    <t>Pago a terceros
Sucursal: 519
Referencia Numérica: 38767117
Referencia alfanumérica: INSTITUTO UNIVERSITARIO DE ALTA FORMACIO
No. de Autorización: 00036808</t>
  </si>
  <si>
    <t>1,948.80</t>
  </si>
  <si>
    <t>Pago de servicio
Sucursal: 519
Referencia Numérica: 656747
Referencia alfanumérica: PAGO DE IMPUESTOS REFERENCIADO S.A.T.
No. de Autorización: 00656747</t>
  </si>
  <si>
    <t>3,631.00</t>
  </si>
  <si>
    <t>19/05/2025</t>
  </si>
  <si>
    <t>Depósito en Efectivo 
Sucursal: 7003
Referencia Numérica:  011
Concepto del Pago:colegiatura
No. de Autorización: 00657885  Nombre del Emisor: POR IDENTIFICAR
Institución Emisora: banamex</t>
  </si>
  <si>
    <t>Abono Interbancario
Sucursal: 859
Referencia Numérica: 190525
Concepto del Pago: Transferencia SPEI
No. de Autorización: 02290643
Nombre del Emisor: LUIS HERIBERTO GONZALEZ ZARAT
Institución Emisora: HSBC</t>
  </si>
  <si>
    <t>1,050.00</t>
  </si>
  <si>
    <t>16/05/2025</t>
  </si>
  <si>
    <t>Abono Interbancario
Sucursal: 859
Referencia Numérica: 4575720
Concepto del Pago: PAGO ABRIL LUISA
No. de Autorización: 00342283
Nombre del Emisor: LBL BUSINESS MENTORING SC
Institución Emisora: SANTANDER</t>
  </si>
  <si>
    <t>Abono Interbancario
Sucursal: 859
Referencia Numérica: 4807765
Concepto del Pago: OHW7QT7DM GANANCIAS CLIP 0000000
No. de Autorización: 00439153
Nombre del Emisor: doraisy DIAP
Institución Emisora: SANTANDER</t>
  </si>
  <si>
    <t>891.16</t>
  </si>
  <si>
    <t>SUELDO</t>
  </si>
  <si>
    <t>15/05/2025</t>
  </si>
  <si>
    <t>Pago Interbancario
Sucursal: 519
Referencia Numérica: 6
Concepto del Pago: SUELDO
No. de Autorización: 839047</t>
  </si>
  <si>
    <t>3,066.88</t>
  </si>
  <si>
    <t>220,287.98</t>
  </si>
  <si>
    <t>Pago Interbancario
Sucursal: 519
Referencia Numérica: 6
Concepto del Pago: FACTURA IUAF
No. de Autorización: 123643</t>
  </si>
  <si>
    <t>5,201.70</t>
  </si>
  <si>
    <t>Pago Interbancario
Sucursal: 519
Referencia Numérica: 4
Concepto del Pago: SUELDO 15 DIAS
No. de Autorización: 120413</t>
  </si>
  <si>
    <t>Pago Interbancario
Sucursal: 519
Referencia Numérica: 3
Concepto del Pago: SUELDO 15 DIAS
No. de Autorización: 117185</t>
  </si>
  <si>
    <t>4,003.32</t>
  </si>
  <si>
    <t>Pago Interbancario
Sucursal: 519
Referencia Numérica: 2
Concepto del Pago: 15 DIAS
No. de Autorización: 115057</t>
  </si>
  <si>
    <t>Pago a terceros
Sucursal: 519
Referencia Numérica: 112792
Referencia alfanumérica: INSTITUTO UNIVERSITARIO DE ALTA FORMACIO
No. de Autorización: 112792</t>
  </si>
  <si>
    <t>14/05/2025</t>
  </si>
  <si>
    <t>Abono Interbancario
Sucursal: 859
Referencia Numérica: 405250
Concepto del Pago: titulacionCarlosVegaMtz
No. de Autorización: 00900393
Nombre del Emisor: CARLOS VEGA MARTINEZ
Institución Emisora: BBVA MEXICO</t>
  </si>
  <si>
    <t>Abono Interbancario
Sucursal: 859
Referencia Numérica: 140525
Concepto del Pago: Transferencia SPEI
No. de Autorización: 01398156
Nombre del Emisor: SYLVIA MARISOL DIAZ VALENCIA
Institución Emisora: HSBC</t>
  </si>
  <si>
    <t>Abono Interbancario
Sucursal: 859
Referencia Numérica: 405250
Concepto del Pago: titulacionCarlosVegaMtz
No. de Autorización: 900393
Nombre del Emisor: CARLOS VEGA MARTINEZ
Institución Emisora: BBVA MEXICO</t>
  </si>
  <si>
    <t>Pago de servicio
Sucursal: 519
Referencia Numérica: 423364
Referencia alfanumérica: PAGO A ESTABLECIMIENTO
No. de Autorización: 423364</t>
  </si>
  <si>
    <t>792.00</t>
  </si>
  <si>
    <t>Abono Interbancario
Sucursal: 859
Referencia Numérica: 140525
Concepto del Pago: Transferencia SPEI
No. de Autorización: 377090
Nombre del Emisor: JOSE ANTONIO BERNAL ARZALUZ
Institución Emisora: HSBC</t>
  </si>
  <si>
    <t>900.00</t>
  </si>
  <si>
    <t>Abono Interbancario
Sucursal: 859
Referencia Numérica: 405250
Concepto del Pago: FotosValls
No. de Autorización: 123153
Nombre del Emisor: VERONICA HERNANDEZ ALCANTARA
Institución Emisora: BBVA MEXICO</t>
  </si>
  <si>
    <t>2 certificados POSGRADOS</t>
  </si>
  <si>
    <t>13/05/2025</t>
  </si>
  <si>
    <t>Pago de servicio
Sucursal: 519
Referencia Numérica: 302082
Referencia alfanumérica: PAGO A ESTABLECIMIENTO
No. de Autorización: 302082</t>
  </si>
  <si>
    <t>08/05/2025</t>
  </si>
  <si>
    <t>Cargo diverso
Sucursal: 2864
Referencia Numérica: 102143
Referencia alfanumérica: PAQUETE PYME ABR MOV: 1
No. de Autorización: 00101108</t>
  </si>
  <si>
    <t>Cargo diverso
Sucursal: 2864
Referencia Numérica: 102143
No. de Autorización: 00101108</t>
  </si>
  <si>
    <t>Abono Interbancario
Sucursal: 859
Referencia Numérica: 1519016
Concepto del Pago: Colegiatura
No. de Autorización: 00536048
Nombre del Emisor: MIRLEY SARAHI SULUB MAY
Institución Emisora: Mercado Pago W</t>
  </si>
  <si>
    <t>12/05/2025</t>
  </si>
  <si>
    <t>Com. Trans. Int. Recibida
Sucursal: 2132
Referencia Numérica: 6930113259
Referencia alfanumérica: 1/AGOJ
No. de Autorización: 20048</t>
  </si>
  <si>
    <t>285.00</t>
  </si>
  <si>
    <t>IVA Com. Trans. Int. Recibida
Sucursal: 2132
Referencia Numérica: 6930113259
Referencia alfanumérica: 1/AGOJ
No. de Autorización: 20048</t>
  </si>
  <si>
    <t>45.60</t>
  </si>
  <si>
    <t>Abono Interbancario
Sucursal: 2132
Referencia Numérica: 6930113259
Referencia alfanumérica: 1/AGOJ
No. de Autorización: 20048
Nombre del Emisor: 1/AGOJ</t>
  </si>
  <si>
    <t>238,675.35</t>
  </si>
  <si>
    <t>Abono Interbancario
Sucursal: 859
Referencia Numérica: 5469299
Concepto del Pago: PEDRO ABAD
No. de Autorización: 1249625
Nombre del Emisor: PAYCLIP S DE RL DE CV
Institución Emisora: SANTANDER</t>
  </si>
  <si>
    <t>25,117.23</t>
  </si>
  <si>
    <t>09/05/2025</t>
  </si>
  <si>
    <t>Abono Interbancario
Sucursal: 859
Referencia Numérica: 405250
Concepto del Pago: JADR830216MCLSMC08
No. de Autorización: 01368647
Nombre del Emisor: ROCIO MIRASOL JASSO DOMINGUEZ
Institución Emisora: BBVA MEXICO</t>
  </si>
  <si>
    <t>Pago de servicio
Sucursal: 519
Referencia Numérica: 487702
Referencia alfanumérica: PAGO A ESTABLECIMIENTO
No. de Autorización: 487702</t>
  </si>
  <si>
    <t>1,131.00</t>
  </si>
  <si>
    <t>Pago de servicio
Sucursal: 519
Referencia Numérica: 426425
Referencia alfanumérica: PAGO A ESTABLECIMIENTO
No. de Autorización: 426425</t>
  </si>
  <si>
    <t>679.00</t>
  </si>
  <si>
    <t>Abono Interbancario
Sucursal: 859
Referencia Numérica: 705258
Concepto del Pago: CONGRESO DEL ESTADO DE COAHUI
No. de Autorización: 837408
Nombre del Emisor: CONGRESO DEL ESTADO DE COAHUI
Institución Emisora: BBVA MEXICO</t>
  </si>
  <si>
    <t>Pago de servicio
Sucursal: 519
Referencia Numérica: 369402
Referencia alfanumérica: PAGO A ESTABLECIMIENTO
No. de Autorización: 369402</t>
  </si>
  <si>
    <t>Pago de servicio
Sucursal: 519
Referencia Numérica: 352331
Referencia alfanumérica: PAGO A ESTABLECIMIENTO
No. de Autorización: 352331</t>
  </si>
  <si>
    <t>Pago de servicio
Sucursal: 519
Referencia Numérica: 343230
Referencia alfanumérica: PAGO A ESTABLECIMIENTO
No. de Autorización: 343230</t>
  </si>
  <si>
    <t>Abono Interbancario
Sucursal: 859
Referencia Numérica: 1204250
Concepto del Pago: Mensualidad Mayo
No. de Autorización: 616390
Nombre del Emisor: ELVIRA MONTERO VASQUEZ
Institución Emisora: BBVA MEXICO</t>
  </si>
  <si>
    <t>Abono Interbancario
Sucursal: 859
Referencia Numérica: 250507
Concepto del Pago: LACR831029HCMRHM18
No. de Autorización: 412788
Nombre del Emisor: RAMON ADRIAN LARIOS CHAVEZ
Institución Emisora: BANORTE</t>
  </si>
  <si>
    <t>Abono Interbancario
Sucursal: 859
Referencia Numérica: 250507
Concepto del Pago: LACR831029HCMRHM18
No. de Autorización: 409152
Nombre del Emisor: RAMON ADRIAN LARIOS CHAVEZ
Institución Emisora: BANORTE</t>
  </si>
  <si>
    <t>Abono Interbancario
Sucursal: 859
Referencia Numérica: 1204250
Concepto del Pago: 16 Alejandra ILopez Montes de Oca
No. de Autorización: 402679
Nombre del Emisor: ALEJANDRA IRAIS LOPEZ MONTES D
Institución Emisora: BBVA MEXICO</t>
  </si>
  <si>
    <t>05/05/2025</t>
  </si>
  <si>
    <t>Abono Interbancario
Sucursal: 859
Referencia Numérica: 9776621
Concepto del Pago: TRANSFERENCIA A INSTITUTO UNIVERSITARIO
No. de Autorización: 02955526
Nombre del Emisor: EVA DOMINGUEZ JAIN
Institución Emisora: SANTANDER</t>
  </si>
  <si>
    <t>06/05/2025</t>
  </si>
  <si>
    <t>Pago de servicio
Sucursal: 519
Referencia Numérica: 74847
Referencia alfanumérica: PAGO A ESTABLECIMIENTO
No. de Autorización: 00074847</t>
  </si>
  <si>
    <t>Pago de servicio
Sucursal: 519
Referencia Numérica: 77214
Referencia alfanumérica: PAGO A ESTABLECIMIENTO
No. de Autorización: 00077214</t>
  </si>
  <si>
    <t>1,980.00</t>
  </si>
  <si>
    <t>Pago de servicio
Sucursal: 519
Referencia Numérica: 80823
Referencia alfanumérica: PAGO A ESTABLECIMIENTO
No. de Autorización: 00080823</t>
  </si>
  <si>
    <t>Pago de servicio
Sucursal: 519
Referencia Numérica: 86701
Referencia alfanumérica: PAGO A ESTABLECIMIENTO
No. de Autorización: 00086701</t>
  </si>
  <si>
    <t>Pago de servicio
Sucursal: 519
Referencia Numérica: 93498
Referencia alfanumérica: PAGO A ESTABLECIMIENTO
No. de Autorización: 00093498</t>
  </si>
  <si>
    <t>2,263.00</t>
  </si>
  <si>
    <t>Pago de servicio
Sucursal: 519
Referencia Numérica: 109723
Referencia alfanumérica: PAGO A ESTABLECIMIENTO
No. de Autorización: 00109723</t>
  </si>
  <si>
    <t>Pago de servicio
Sucursal: 519
Referencia Numérica: 112260
Referencia alfanumérica: PAGO A ESTABLECIMIENTO
No. de Autorización: 00112260</t>
  </si>
  <si>
    <t>Abono Interbancario
Sucursal: 859
Referencia Numérica: 6352276
Concepto del Pago: O5XQFHLCV GANANCIAS CLIP 0000000
No. de Autorización: 00211293
Nombre del Emisor: PAYCLIP S DE RL DE CV
Institución Emisora: SANTANDER</t>
  </si>
  <si>
    <t>Abono Interbancario
Sucursal: 519
Referencia Numérica: 60525
Referencia alfanumérica: ALVARO ALEJANDRO ZENIL RODRIGU
No. de Autorización: 00557594
Nombre del Emisor: ALVARO ALEJANDRO,ZENIL/RODRIGU</t>
  </si>
  <si>
    <t>Abono Interbancario
Sucursal: 859
Referencia Numérica: 250506
Concepto del Pago: Pago colegiatura Sergio A Garcia Suarez
No. de Autorización: 00963507
Nombre del Emisor: SERGIO ALEJANDRO GARCIA SUAREZ
Institución Emisora: BANORTE</t>
  </si>
  <si>
    <t>Pago de servicio
Sucursal: 519
Referencia Numérica: 179469
Referencia alfanumérica: PAGO A ESTABLECIMIENTO
No. de Autorización: 00179469</t>
  </si>
  <si>
    <t>Abono Interbancario
Sucursal: 870
Referencia Numérica: 50525
Referencia alfanumérica: EMMANUEL RAMIREZ BLANCO
No. de Autorización: 00018868
Nombre del Emisor: EMMANUEL,RAMIREZ/BLANCO</t>
  </si>
  <si>
    <t>Abono Interbancario
Sucursal: 859
Referencia Numérica: 30525
Concepto del Pago: Transferencia a Instituto
No. de Autorización: 00391790
Nombre del Emisor: RODRIGUEZ BECERRIL DIANA LAURA
Institución Emisora: SCOTIABANK</t>
  </si>
  <si>
    <t>15,000.00</t>
  </si>
  <si>
    <t>Abono Interbancario
Sucursal: 519
Referencia Numérica: 50525
Referencia alfanumérica: SANDRA RAMIREZ CASTRO
No. de Autorización: 00641442
Nombre del Emisor: SANDRA,RAMIREZ/CASTRO</t>
  </si>
  <si>
    <t>Abono Interbancario
Sucursal: 870
Referencia Numérica: 40525
Referencia alfanumérica: GUILLERMO ALFREDO VASQUEZ ORTI
No. de Autorización: 00837477
Nombre del Emisor: GUILLERMO ALFREDO,VASQUEZ/ORTI</t>
  </si>
  <si>
    <t>02/05/2025</t>
  </si>
  <si>
    <t>Depósito en Efectivo 
Sucursal: 7003
Referencia Numérica:  011
Concepto del Pago:colegiatura
No. de Autorización:00466140 Nombre del Emisor: POR IDENTIFICAR
Institución Emisora: banamex</t>
  </si>
  <si>
    <t>Depósito en Efectivo 
Sucursal: 7003
Referencia Numérica:  011
Concepto del Pago:colegiatura
No. de Autorización: 00463503 Nombre del Emisor: POR IDENTIFICAR
Institución Emisora: banamex</t>
  </si>
  <si>
    <t>Abono Interbancario
Sucursal: 859
Referencia Numérica: 250505
Concepto del Pago: cole doctorado mayo
No. de Autorización: 02933552
Nombre del Emisor: JUAN FRANCISCO OSORNIO GARCIA
Institución Emisora: BANORTE</t>
  </si>
  <si>
    <t>Abono Interbancario
Sucursal: 859
Referencia Numérica: 250501
Concepto del Pago: LACR831029HCMRHM18
No. de Autorización: 1101230
Nombre del Emisor: RAMON ADRIAN LARIOS CHAVEZ
Institución Emisora: BANORTE</t>
  </si>
  <si>
    <t>Abono Interbancario
Sucursal: 859
Referencia Numérica: 10525
Concepto del Pago: Xochiquetzal Ortíz OIOX890708MMSRCC08
No. de Autorización: 615818
Nombre del Emisor: CARLOS PEREA RIOJAS
Institución Emisora: NU MEXICO</t>
  </si>
  <si>
    <t>Depósito en Efectivo 
Sucursal: 7003
Referencia Numérica:  011
Concepto del Pago:colegiatura
No. de Autorización: 936257  Nombre del Emisor: POR IDENTIFICAR
Institución Emisora: banamex</t>
  </si>
  <si>
    <t>Abono Interbancario
Sucursal: 859
Referencia Numérica: 1204250
Concepto del Pago: pago de segunda mensualidad
No. de Autorización: 1673010
Nombre del Emisor: GUSTAVO CHAN TORRES
Institución Emisora: BBVA MEXICO</t>
  </si>
  <si>
    <t>30/04/2025</t>
  </si>
  <si>
    <t>Abono Interbancario
Sucursal: 870
Referencia Numérica: 300425
Referencia alfanumérica: MARIA FERNANDA GONZALEZ GLENNI
No. de Autorización: 576248
Nombre del Emisor: MARIA FERNANDA,GONZALEZ/GLENNI</t>
  </si>
  <si>
    <t>Pago Interbancario
Sucursal: 519
Referencia Numérica: 2
Concepto del Pago: FACTURA
No. de Autorización: 443287</t>
  </si>
  <si>
    <t>47,250.00</t>
  </si>
  <si>
    <t>Pago Interbancario
Sucursal: 519
Referencia Numérica: 2
Concepto del Pago: IUAF
No. de Autorización: 432039</t>
  </si>
  <si>
    <t>49,105.54</t>
  </si>
  <si>
    <t>Pago Interbancario
Sucursal: 519
Referencia Numérica: 1
Concepto del Pago: ESTUDIO
No. de Autorización: 418772</t>
  </si>
  <si>
    <t>29/04/2025</t>
  </si>
  <si>
    <t>Pago de servicio
Sucursal: 519
Referencia Numérica: 202470
Referencia alfanumérica: PAGO A ESTABLECIMIENTO
No. de Autorización: 00202470</t>
  </si>
  <si>
    <t>Pago a terceros
Sucursal: 519
Referencia Numérica: 6126008463
Referencia alfanumérica: INSTITUTO UNIVERSITARIO DE ALTA FORMACIO
No. de Autorización: 00221159</t>
  </si>
  <si>
    <t>4,935.00</t>
  </si>
  <si>
    <t>Pago de servicio
Sucursal: 519
Referencia Numérica: 262795
Referencia alfanumérica: PAGO A ESTABLECIMIENTO
No. de Autorización: 00262795</t>
  </si>
  <si>
    <t>Pago de servicio
Sucursal: 519
Referencia Numérica: 475543
Referencia alfanumérica: PAGO A ESTABLECIMIENTO
No. de Autorización: 00475543</t>
  </si>
  <si>
    <t>42,937.00</t>
  </si>
  <si>
    <t>Pago a terceros
Sucursal: 519
Referencia Numérica: 126504010
Referencia alfanumérica: INSTITUTO UNIVERSITARIO DE ALTA FORMACIO
No. de Autorización: 00534607</t>
  </si>
  <si>
    <t>Pago Interbancario
Sucursal: 519
Referencia Numérica: 2
Concepto del Pago: PERIODO DOS
No. de Autorización: 00536474</t>
  </si>
  <si>
    <t>28/04/2025</t>
  </si>
  <si>
    <t>Pago de servicio
Sucursal: 519
Referencia Numérica: 366363
Referencia alfanumérica: PAGO A ESTABLECIMIENTO
No. de Autorización: 366363</t>
  </si>
  <si>
    <t>Abono Interbancario
Sucursal: 859
Referencia Numérica: 1204250
Concepto del Pago: 3
No. de Autorización: 195564
Nombre del Emisor: JUANA MARIA ABREU GIRALT
Institución Emisora: BBVA MEXICO</t>
  </si>
  <si>
    <t>24/04/2025</t>
  </si>
  <si>
    <t>Abono Interbancario
Sucursal: 859
Referencia Numérica: 1204250
Concepto del Pago: JIVR280672MCCMRC16
No. de Autorización: 00541669
Nombre del Emisor: ROCIO GUADALUPE JIMENEZ VERA H
Institución Emisora: BBVA MEXICO</t>
  </si>
  <si>
    <t>23/04/2025</t>
  </si>
  <si>
    <t>Abono Interbancario
Sucursal: 859
Referencia Numérica: 1204250
Concepto del Pago: Mensualidad Abril Luciano
No. de Autorización: 181566
Nombre del Emisor: ELVIRA MONTERO VASQUEZ
Institución Emisora: BBVA MEXICO</t>
  </si>
  <si>
    <t>22/04/2025</t>
  </si>
  <si>
    <t>Abono Interbancario
Sucursal: 859
Referencia Numérica: 8368143
Concepto del Pago: TITULO CLAUDIA RAMOS RODRIGUEZ
No. de Autorización: 412603
Nombre del Emisor: CLAUDIA CAROLINA DE JESUS RAMO
Institución Emisora: SANTANDER</t>
  </si>
  <si>
    <t>21/04/2025</t>
  </si>
  <si>
    <t>Pago de servicio
Sucursal: 519
Referencia Numérica: 191271
Referencia alfanumérica: PAGO A ESTABLECIMIENTO
No. de Autorización: 00191271</t>
  </si>
  <si>
    <t>Pago de servicio
Sucursal: 519
Referencia Numérica: 230706
Referencia alfanumérica: PAGO A ESTABLECIMIENTO
No. de Autorización: 00230706</t>
  </si>
  <si>
    <t>Pago de servicio
Sucursal: 519
Referencia Numérica: 259544
Referencia alfanumérica: PAGO A ESTABLECIMIENTO
No. de Autorización: 00259544</t>
  </si>
  <si>
    <t>Pago de servicio
Sucursal: 519
Referencia Numérica: 266077
Referencia alfanumérica: PAGO A ESTABLECIMIENTO
No. de Autorización: 00266077</t>
  </si>
  <si>
    <t>Abono Interbancario
Sucursal: 859
Referencia Numérica: 903250
Concepto del Pago: maestria
No. de Autorización: 04489463
Nombre del Emisor: MAGALY MARISOL ARIZMENDI SANDO
Institución Emisora: BBVA MEXICO</t>
  </si>
  <si>
    <t>15/04/2025</t>
  </si>
  <si>
    <t>Cargo diverso
Sucursal: 2132
Referencia Numérica: 4060110552
No. de Autorización: 00022474</t>
  </si>
  <si>
    <t>295.00</t>
  </si>
  <si>
    <t>47.20</t>
  </si>
  <si>
    <t>Cargo diverso
Sucursal: 2132
Referencia Numérica: 4230110558
No. de Autorización: 00022493</t>
  </si>
  <si>
    <t>Pago Interbancario
Sucursal: 519
Referencia Numérica: 1
Concepto del Pago: ESTUDIOS LEX
No. de Autorización: 00036579</t>
  </si>
  <si>
    <t>65,901.26</t>
  </si>
  <si>
    <t>Pago a terceros
Sucursal: 519
Referencia Numérica: 126504010
Referencia alfanumérica: INSTITUTO UNIVERSITARIO DE ALTA FORMACIO
No. de Autorización: 00037246</t>
  </si>
  <si>
    <t>Pago Interbancario
Sucursal: 519
Referencia Numérica: 2
Concepto del Pago: SUELDO
No. de Autorización: 00037735</t>
  </si>
  <si>
    <t>Pago Interbancario
Sucursal: 519
Referencia Numérica: 3
Concepto del Pago: SUELDO
No. de Autorización: 00038154</t>
  </si>
  <si>
    <t>Pago Interbancario
Sucursal: 519
Referencia Numérica: 4
Concepto del Pago: PAGO CREW
No. de Autorización: 00039687</t>
  </si>
  <si>
    <t>4,721.49</t>
  </si>
  <si>
    <t>Abono Interbancario
Sucursal: 2132
Referencia Numérica: 4060110552
Referencia alfanumérica: TRANSF. INTER 024060110552 1/AGOJ
No. de Autorización: 00022474
Nombre del Emisor: 1/AGOJ Institución Emisora: banamex</t>
  </si>
  <si>
    <t>41,755.79</t>
  </si>
  <si>
    <t>Abono Interbancario
Sucursal: 2132
Referencia Numérica: 4230110558
Referencia alfanumérica: TRANSF. INTER 024230110558 1/AGOJ
No. de Autorización: 00022493
Nombre del Emisor: 1/AGOJ Institución Emisora: banamex</t>
  </si>
  <si>
    <t>49,041.29</t>
  </si>
  <si>
    <t>14/04/2025</t>
  </si>
  <si>
    <t>Abono Interbancario
Sucursal: 859
Referencia Numérica: 9118476
Concepto del Pago: POR IDENTIFICAR CLIP
No. de Autorización: 1249864
Nombre del Emisor: PAYCLIP S DE RL DE CV
Institución Emisora: SANTANDER</t>
  </si>
  <si>
    <t>8,432.52</t>
  </si>
  <si>
    <t>10/04/2025</t>
  </si>
  <si>
    <t>Cargo diverso
Sucursal: 2864
Referencia Numérica: 102803
Referencia alfanumérica: PAQUETE PYME MAR MOV: 1
No. de Autorización: 00102216</t>
  </si>
  <si>
    <t>Cargo diverso
Sucursal: 2864
Referencia Numérica: 102803
No. de Autorización: 00102216</t>
  </si>
  <si>
    <t>Pago de servicio
Sucursal: 519
Referencia Numérica: 148588
Referencia alfanumérica: PAGO A ESTABLECIMIENTO
No. de Autorización: 00148588</t>
  </si>
  <si>
    <t>Pago de servicio
Sucursal: 519
Referencia Numérica: 489041
Referencia alfanumérica: PAGO A ESTABLECIMIENTO
No. de Autorización: 00489041</t>
  </si>
  <si>
    <t>6,107.00</t>
  </si>
  <si>
    <t>Depósito en Efectivo 
Sucursal: 7003
Referencia Numérica:  011
Concepto del Pago:colegiatura
No. de Autorización: 00222855  Nombre del Emisor: POR IDENTIFICAR
Institución Emisora: banamex</t>
  </si>
  <si>
    <t>Abono Interbancario
Sucursal: 870
Referencia Numérica: 100425
Referencia alfanumérica: MIGUEL ANGEL RAMIREZ ARAGON
No. de Autorización: 00665456
Nombre del Emisor: MIGUEL ANGEL,RAMIREZ/ARAGON</t>
  </si>
  <si>
    <t>Abono Interbancario
Sucursal: 859
Referencia Numérica: 2025041
Concepto del Pago: Transferencia electronica
No. de Autorización: 01142738
Nombre del Emisor: FRANCISCO JAVIER SOLIS FERNAND
Institución Emisora: INBURSA</t>
  </si>
  <si>
    <t>1,250.00</t>
  </si>
  <si>
    <t>DOCENTES</t>
  </si>
  <si>
    <t>09/04/2025</t>
  </si>
  <si>
    <t>Pago Interbancario
Sucursal: 519
Referencia Numérica: 2
Concepto del Pago: VARIOS IUAF
No. de Autorización: 00391664</t>
  </si>
  <si>
    <t>11,619.30</t>
  </si>
  <si>
    <t>Abono por cobranza 
Sucursal: 8722
Referencia Numérica:  311230
Concepto del Pago: COLEGIATURA
No. de Autorización:00031738   Nombre del Emisor:  ESPERANZA FLORES
Institución Emisora: banamex</t>
  </si>
  <si>
    <t>Abono Interbancario
Sucursal: 859
Referencia Numérica: 250409
Concepto del Pago: cole docotorado abril
No. de Autorización: 00902506
Nombre del Emisor: JUAN FRANCISCO OSORNIO GARCIA
Institución Emisora: BANORTE</t>
  </si>
  <si>
    <t>Pago Interbancario
Sucursal: 519
Referencia Numérica: 1
Concepto del Pago: DIVERSOS IUAF
No. de Autorización: 00386532</t>
  </si>
  <si>
    <t>11,899.44</t>
  </si>
  <si>
    <t>08/04/2025</t>
  </si>
  <si>
    <t>Pago de servicio
Sucursal: 519
Referencia Numérica: 442967
Referencia alfanumérica: PAGO A ESTABLECIMIENTO
No. de Autorización: 00442967</t>
  </si>
  <si>
    <t>Abono Interbancario
Sucursal: 859
Referencia Numérica: 1234567
Concepto del Pago: Feb-mar-abr mens BOMC710403HNLSRS06
No. de Autorización: 526684
Nombre del Emisor: CESAR ALEJANDRO DEL BOSQUE MA
Institución Emisora: HSBC</t>
  </si>
  <si>
    <t>10,416.00</t>
  </si>
  <si>
    <t>Abono Interbancario
Sucursal: 859
Referencia Numérica: 250408
Concepto del Pago: Abril BOMD801122HCLRRV03
No. de Autorización: 340513
Nombre del Emisor: DAVID FERNANDO BORREGO MURILLO
Institución Emisora: BANORTE</t>
  </si>
  <si>
    <t>Abono Interbancario
Sucursal: 859
Referencia Numérica: 1
Concepto del Pago: Pago mes de abril 2025
No. de Autorización: 244754
Nombre del Emisor: EFRAIN FRAUSTO PEREZ
Institución Emisora: HSBC</t>
  </si>
  <si>
    <t>07/04/2025</t>
  </si>
  <si>
    <t>Abono Interbancario
Sucursal: 859
Referencia Numérica: 3778467
Concepto del Pago: TRANSFERENCIA A INSTITUTO UNIVERSITARIO
No. de Autorización: 00237050
Nombre del Emisor: JUAN JOSE YANEZ ARREOLA
Institución Emisora: SANTANDER</t>
  </si>
  <si>
    <t>6,944.00</t>
  </si>
  <si>
    <t>Abono Interbancario
Sucursal: 859
Referencia Numérica: 903250
Concepto del Pago: JADR830216938
No. de Autorización: 01028606
Nombre del Emisor: ROCIO MIRASOL JASSO DOMINGUEZ
Institución Emisora: BBVA MEXICO</t>
  </si>
  <si>
    <t>Abono Interbancario
Sucursal: 859
Referencia Numérica: 250406
Concepto del Pago: pago doctorado
No. de Autorización: 01879049
Nombre del Emisor: DAVID MONTEMAYOR VILLELA
Institución Emisora: BANORTE</t>
  </si>
  <si>
    <t>Abono Interbancario
Sucursal: 859
Referencia Numérica: 903250
Concepto del Pago: colegiatura
No. de Autorización: 03053892
Nombre del Emisor: MIRLEY SARAHI SULUB MAY
Institución Emisora: BBVA MEXICO</t>
  </si>
  <si>
    <t>Abono Interbancario
Sucursal: 859
Referencia Numérica: 903250
Concepto del Pago: SUMM970220MQRLYR08 equivalencia
No. de Autorización: 03059644
Nombre del Emisor: MIRLEY SARAHI SULUB MAY
Institución Emisora: BBVA MEXICO</t>
  </si>
  <si>
    <t>2,200.00</t>
  </si>
  <si>
    <t>Pago de servicio
Sucursal: 519
Referencia Numérica: 295580
Referencia alfanumérica: PAGO A ESTABLECIMIENTO
No. de Autorización: 00295580</t>
  </si>
  <si>
    <t>Pago de servicio
Sucursal: 519
Referencia Numérica: 516550
Referencia alfanumérica: PAGO A ESTABLECIMIENTO
No. de Autorización: 00516550</t>
  </si>
  <si>
    <t>Abono Interbancario
Sucursal: 859
Referencia Numérica: 60425
Concepto del Pago: RABC910224MGRMLN04
No. de Autorización: 1996878
Nombre del Emisor: CONNY RAMIREZ BLANCO
Institución Emisora: NU MEXICO</t>
  </si>
  <si>
    <t>Abono Interbancario
Sucursal: 859
Referencia Numérica: 250406
Concepto del Pago: pago doctorado
No. de Autorización: 1879049
Nombre del Emisor: DAVID MONTEMAYOR VILLELA
Institución Emisora: BANORTE</t>
  </si>
  <si>
    <t>Abono Interbancario
Sucursal: 859
Referencia Numérica: 903250
Concepto del Pago: JADR830216938
No. de Autorización: 1028606
Nombre del Emisor: ROCIO MIRASOL JASSO DOMINGUEZ
Institución Emisora: BBVA MEXICO</t>
  </si>
  <si>
    <t>Abono Interbancario
Sucursal: 859
Referencia Numérica: 5522557
Concepto del Pago: TRANSFERENCIA A INSTITUTO UNIVERSITARIO
No. de Autorización: 660430
Nombre del Emisor: EVA DOMINGUEZ JAIN
Institución Emisora: SANTANDER</t>
  </si>
  <si>
    <t>Abono Interbancario
Sucursal: 859
Referencia Numérica: 2403250
Concepto del Pago: titulacionCarlosVegaMtz
No. de Autorización: 2605568
Nombre del Emisor: CARLOS VEGA MARTINEZ
Institución Emisora: BBVA MEXICO</t>
  </si>
  <si>
    <t>Abono Interbancario
Sucursal: 859
Referencia Numérica: 250407
Concepto del Pago: mes de abril
No. de Autorización: 2510744
Nombre del Emisor: MARTINA ARROYO DIAZ
Institución Emisora: BANORTE</t>
  </si>
  <si>
    <t>Depósito en Efectivo 
Sucursal: 7003
Referencia Numérica:  011
Concepto del Pago:colegiatura
No. de Autorización: 852329 Nombre del Emisor: POR IDENTIFICAR
Institución Emisora: banamex</t>
  </si>
  <si>
    <t>Depósito en Efectivo 
Sucursal: 7003
Referencia Numérica:  011
Concepto del Pago:colegiatura
No. de Autorización: 179063 Nombre del Emisor: POR IDENTIFICAR
Institución Emisora: banamex</t>
  </si>
  <si>
    <t>Abono Interbancario
Sucursal: 859
Referencia Numérica: 3778467
Concepto del Pago: TRANSFERENCIA A INSTITUTO UNIVERSITARIO
No. de Autorización: 237050
Nombre del Emisor: JUAN JOSE YANEZ ARREOLA
Institución Emisora: SANTANDER</t>
  </si>
  <si>
    <t>Abono Interbancario
Sucursal: 859
Referencia Numérica: 50425
Concepto del Pago: Mensualidad abril
No. de Autorización: 189186
Nombre del Emisor: RIVERA NAVA HECTOR
Institución Emisora: SCOTIABANK</t>
  </si>
  <si>
    <t>Abono Interbancario
Sucursal: 859
Referencia Numérica: 8435906
Concepto del Pago: OJK93PF7Y GANANCIAS CLIP 0000000
No. de Autorización: 182185
Nombre del Emisor: PAYCLIP S DE RL DE CV
Institución Emisora: SANTANDER</t>
  </si>
  <si>
    <t>03/04/2025</t>
  </si>
  <si>
    <t>Abono Interbancario
Sucursal: 519
Referencia Numérica: 30425
Referencia alfanumérica: SANDRA RAMIREZ CASTRO
No. de Autorización: 00574945
Nombre del Emisor: SANDRA,RAMIREZ/CASTRO</t>
  </si>
  <si>
    <t>Abono Interbancario
Sucursal: 859
Referencia Numérica: 903250
Concepto del Pago: pago de colegiatura 1 mes
No. de Autorización: 01106655
Nombre del Emisor: GUSTAVO CHAN TORRES
Institución Emisora: BBVA MEXICO</t>
  </si>
  <si>
    <t>Abono Interbancario
Sucursal: 859
Referencia Numérica: 903250
Concepto del Pago: mensualidad 01
No. de Autorización: 01152763
Nombre del Emisor: MIRIAM GUTIERREZ HERNANDEZ
Institución Emisora: BBVA MEXICO</t>
  </si>
  <si>
    <t>Abono Interbancario
Sucursal: 859
Referencia Numérica: 250403
Concepto del Pago: Pago equivalencia CAOA720601HCLMLL02
No. de Autorización: 01226975
Nombre del Emisor: ALBERTO CAMPOS OLIVO
Institución Emisora: BANORTE</t>
  </si>
  <si>
    <t>Depósito en Efectivo 
Sucursal: 7003
Referencia Numérica:  011
Concepto del Pago:colegiatura
No. de Autorización: 00140781 Nombre del Emisor: POR IDENTIFICAR
Institución Emisora: banamex</t>
  </si>
  <si>
    <t>ce 726 md</t>
  </si>
  <si>
    <t>Pago de servicio
Sucursal: 519
Referencia Numérica: 273699
Referencia alfanumérica: PAGO A ESTABLECIMIENTO
No. de Autorización: 273699</t>
  </si>
  <si>
    <t>Abono Interbancario
Sucursal: 859
Referencia Numérica: 903250
Concepto del Pago: 15 Alejandra Irais Lopez Montes de Oca
No. de Autorización: 431140
Nombre del Emisor: ALEJANDRA IRAIS LOPEZ MONTES D
Institución Emisora: BBVA MEXICO</t>
  </si>
  <si>
    <t>02/04/2025</t>
  </si>
  <si>
    <t>Abono Interbancario
Sucursal: 870
Referencia Numérica: 20425
Referencia alfanumérica: GUILLERMO ALFREDO VASQUEZ ORTI
No. de Autorización: 00073655
Nombre del Emisor: GUILLERMO ALFREDO,VASQUEZ/ORTI</t>
  </si>
  <si>
    <t>Abono Interbancario
Sucursal: 859
Referencia Numérica: 250402
Concepto del Pago: colegiatura abril PARK680108MDFLMT03
No. de Autorización: 00162882
Nombre del Emisor: JUANA ADRIANA CANTU REY
Institución Emisora: BANORTE</t>
  </si>
  <si>
    <t>Abono Interbancario
Sucursal: 859
Referencia Numérica: 20425
Concepto del Pago: Xochiquetzal Ort z OIOX890708MMSRCC08
No. de Autorización: 00174764
Nombre del Emisor: CARLOS PEREA RIOJAS
Institución Emisora: NU MEXICO</t>
  </si>
  <si>
    <t>Depósito en Efectivo 
Sucursal: 7003
Referencia Numérica:  011
Concepto del Pago:colegiatura
No. de Autorización: 00657160  Nombre del Emisor: POR IDENTIFICAR
Institución Emisora: banamex</t>
  </si>
  <si>
    <t>Abono Interbancario
Sucursal: 859
Referencia Numérica: 4298491
Concepto del Pago: TITULO CLAUDIA RAMOS RODRIGUEZ
No. de Autorización: 01221348
Nombre del Emisor: CLAUDIA CAROLINA DE JESUS RAMO
Institución Emisora: SANTANDER</t>
  </si>
  <si>
    <t>31/03/2025</t>
  </si>
  <si>
    <t>Abono Interbancario
Sucursal: 859
Referencia Numérica: 250331
Concepto del Pago: LACR831029HCMRH
No. de Autorización: 03726123
Nombre del Emisor: RAMON ADRIAN LARIOS CHAVEZ
Institución Emisora: BANORTE</t>
  </si>
  <si>
    <t>Depósito en Efectivo 
Sucursal: 7003
Referencia Numérica:  011
Concepto del Pago:colegiatura
No. de Autorización: 643857 Nombre del Emisor: POR IDENTIFICAR
Institución Emisora: banamex</t>
  </si>
  <si>
    <t>01/04/2025</t>
  </si>
  <si>
    <t>Abono Interbancario
Sucursal: 859
Referencia Numérica: 1197739
Concepto del Pago: MERCADO*PAGO
No. de Autorización: 277384
Nombre del Emisor: MARIA JOSE RIOS HURTADO
Institución Emisora: Mercado Pago W</t>
  </si>
  <si>
    <t>Com. Trans. Int. Recibida
Sucursal: 2132
Referencia Numérica: 15530109051
Referencia alfanumérica: ICIOS EDUCATIVOS
No. de Autorización: 21591</t>
  </si>
  <si>
    <t>Abono Interbancario
Sucursal: 2132
Referencia Numérica: 15530109051
Referencia alfanumérica: ICIOS EDUCATIVOS
No. de Autorización: 21591
Nombre del Emisor: 1/AGOJ</t>
  </si>
  <si>
    <t>120,228.13</t>
  </si>
  <si>
    <t>IVA Com. Trans. Int. Recibida
Sucursal: 2132
Referencia Numérica: 15530109051
Referencia alfanumérica: ICIOS EDUCATIVOS
No. de Autorización: 21591</t>
  </si>
  <si>
    <t>48.16</t>
  </si>
  <si>
    <t>Pago Interbancario
Sucursal: 519
Referencia Numérica: 3
Concepto del Pago: SUELDO
No. de Autorización: 49021</t>
  </si>
  <si>
    <t>7,463.00</t>
  </si>
  <si>
    <t>Pago a terceros
Sucursal: 519
Referencia Numérica: 48093
Referencia alfanumérica: INSTITUTO UNIVERSITARIO DE ALTA FORMACIO
No. de Autorización: 48093</t>
  </si>
  <si>
    <t>Pago Interbancario
Sucursal: 519
Referencia Numérica: 2
Concepto del Pago: FACTURAS
No. de Autorización: 46325</t>
  </si>
  <si>
    <t>17,525.39</t>
  </si>
  <si>
    <t>Pago Interbancario
Sucursal: 519
Referencia Numérica: 1
Concepto del Pago: FACTURA
No. de Autorización: 45393</t>
  </si>
  <si>
    <t>55,685.70</t>
  </si>
  <si>
    <t>Pago a terceros
Sucursal: 519
Referencia Numérica: 276871
Referencia alfanumérica: INSTITUTO UNIVERSITARIO DE ALTA FORMACIO
No. de Autorización: 276871</t>
  </si>
  <si>
    <t>Depósito en Efectivo 
Sucursal: 7003
Referencia Numérica:  011
Concepto del Pago:colegiatura
No. de Autorización: 626033 Nombre del Emisor: POR IDENTIFICAR
Institución Emisora: banamex</t>
  </si>
  <si>
    <t>Pago Interbancario
Sucursal: 519
Referencia Numérica: 4
Concepto del Pago: CLASES
No. de Autorización: 50124</t>
  </si>
  <si>
    <t>Pago Interbancario
Sucursal: 519
Referencia Numérica: 5
Concepto del Pago: SUELDO 16 DIAS
No. de Autorización: 51159</t>
  </si>
  <si>
    <t>4,284.25</t>
  </si>
  <si>
    <t>Pago Interbancario
Sucursal: 519
Referencia Numérica: 7
Concepto del Pago: SUELDO 16 DIAS
No. de Autorización: 51966</t>
  </si>
  <si>
    <t>Pago de servicio
Sucursal: 519
Referencia Numérica: 514996
Referencia alfanumérica: PAGO A ESTABLECIMIENTO
No. de Autorización: 00514996</t>
  </si>
  <si>
    <t>4,752.00</t>
  </si>
  <si>
    <t>Pago de servicio
Sucursal: 519
Referencia Numérica: 500260
Referencia alfanumérica: PAGO A ESTABLECIMIENTO
No. de Autorización: 00500260</t>
  </si>
  <si>
    <t>4,356.00</t>
  </si>
  <si>
    <t>Abono Interbancario
Sucursal: 859
Referencia Numérica: 1234567
Concepto del Pago: Convalidacion BOMC710403HNLSRS06
No. de Autorización: 01509550
Nombre del Emisor: CESAR ALEJANDRO DEL BOSQUE MA
Institución Emisora: HSBC</t>
  </si>
  <si>
    <t>Abono Interbancario
Sucursal: 859
Referencia Numérica: 7659047
Concepto del Pago: PAGO MARZO LUISA
No. de Autorización: 01503347
Nombre del Emisor: LBL BUSINESS MENTORING SC
Institución Emisora: SANTANDER</t>
  </si>
  <si>
    <t>26/03/2025</t>
  </si>
  <si>
    <t>Abono Interbancario
Sucursal: 859
Referencia Numérica: 7015071
Concepto del Pago: TITULACION Y APOSTILLA AHALIA 
No. de Autorización: 00273229
Nombre del Emisor: AHALIA
Institución Emisora: SANTANDER</t>
  </si>
  <si>
    <t>34,000.00</t>
  </si>
  <si>
    <t>25/03/2025</t>
  </si>
  <si>
    <t>Pago Interbancario
Sucursal: 519
Referencia Numérica: 1
Concepto del Pago: FACTURA
No. de Autorización: 00424428</t>
  </si>
  <si>
    <t>8,505.00</t>
  </si>
  <si>
    <t>Abono Interbancario
Sucursal: 859
Referencia Numérica: 250328
Concepto del Pago: BABJ910131HCCRLV07
No. de Autorización: 473386
Nombre del Emisor: JAVIER ERNESTO BALAN BURGOS
Institución Emisora: BANORTE</t>
  </si>
  <si>
    <t>24/03/2025</t>
  </si>
  <si>
    <t>Pago Interbancario
Sucursal: 519
Referencia Numérica: 1
Concepto del Pago: CLASE IUAF
No. de Autorización: 00958913</t>
  </si>
  <si>
    <t>3,600.00</t>
  </si>
  <si>
    <t>Pago Interbancario
Sucursal: 519
Referencia Numérica: 2
Concepto del Pago: PAGOS IUAF
No. de Autorización: 00961674</t>
  </si>
  <si>
    <t>12,075.00</t>
  </si>
  <si>
    <t>Abono Interbancario
Sucursal: 519
Referencia Numérica: 240325
Referencia alfanumérica: ALVARO ALEJANDRO ZENIL RODRIGU
No. de Autorización: 00547302
Nombre del Emisor: ALVARO ALEJANDRO,ZENIL/RODRIGU</t>
  </si>
  <si>
    <t>Abono Interbancario
Sucursal: 859
Referencia Numérica: 903250
Concepto del Pago: Pago fotografias titulacion Doctorado
No. de Autorización: 02747373
Nombre del Emisor: MARTHA CAMARGO SANCHEZ
Institución Emisora: BBVA MEXICO</t>
  </si>
  <si>
    <t>Pago de servicio
Sucursal: 519
Referencia Numérica: 953435
Referencia alfanumérica: PAGO DE IMPUESTOS REFERENCIADO S.A.T.
No. de Autorización: 953435</t>
  </si>
  <si>
    <t>3,705.00</t>
  </si>
  <si>
    <t>21/03/2025</t>
  </si>
  <si>
    <t>Abono Interbancario
Sucursal: 870
Referencia Numérica: 210325
Referencia alfanumérica: DIANA VELASQUEZ MEDINA
No. de Autorización: 00541614
Nombre del Emisor: DIANA,VELASQUEZ/MEDINA</t>
  </si>
  <si>
    <t>19/03/2025</t>
  </si>
  <si>
    <t>Pago de servicio
Sucursal: 519
Referencia Numérica: 547380
Referencia alfanumérica: PAGO A ESTABLECIMIENTO
No. de Autorización: 00547380</t>
  </si>
  <si>
    <t>7,241.00</t>
  </si>
  <si>
    <t>20/03/2025</t>
  </si>
  <si>
    <t>Pago de servicio
Sucursal: 519
Referencia Numérica: 166559
Referencia alfanumérica: PAGO A ESTABLECIMIENTO
No. de Autorización: 00166559</t>
  </si>
  <si>
    <t>Abono Interbancario
Sucursal: 859
Referencia Numérica: 903250
Concepto del Pago: titulo pago
No. de Autorización: 00579844
Nombre del Emisor: JANELLY GUTIERREZ RUIZ
Institución Emisora: BBVA MEXICO</t>
  </si>
  <si>
    <t>Abono Interbancario
Sucursal: 859
Referencia Numérica: 4405755
Concepto del Pago: MAHJ860808HCLTRS02 ABRIL 2025
No. de Autorización: 00863136
Nombre del Emisor: JESUS MATA HERRERA
Institución Emisora: SANTANDER</t>
  </si>
  <si>
    <t>Pago Interbancario
Sucursal: 519
Referencia Numérica: 1
Concepto del Pago: FACTURA
No. de Autorización: 46395</t>
  </si>
  <si>
    <t>11,340.00</t>
  </si>
  <si>
    <t>129,412.23</t>
  </si>
  <si>
    <t>14/03/2025</t>
  </si>
  <si>
    <t>Depósito en Efectivo 
Sucursal: 7003
Referencia Numérica:  011
Concepto del Pago:colegiatura
No. de Autorización: 00484431  Nombre del Emisor: POR IDENTIFICAR
Institución Emisora: banamex</t>
  </si>
  <si>
    <t>Abono Interbancario
Sucursal: 859
Referencia Numérica: 250314
Concepto del Pago: Marzo 2025
No. de Autorización: 01593199
Nombre del Emisor: JESUS CARLOS ANTONIO TUZ CAAMA
Institución Emisora: BANORTE</t>
  </si>
  <si>
    <t>Abono Interbancario
Sucursal: 859
Referencia Numérica: 250314
Concepto del Pago: pago mensualidad KATIA ELENA PALACIO
No. de Autorización: 01990663
Nombre del Emisor: KATIA ELENA PALACIO
Institución Emisora: BANORTE</t>
  </si>
  <si>
    <t>18/03/2025</t>
  </si>
  <si>
    <t>Pago de servicio
Sucursal: 519
Referencia Numérica: 982142
Referencia alfanumérica: PAGO A ESTABLECIMIENTO
No. de Autorización: 982142</t>
  </si>
  <si>
    <t>Abono Interbancario
Sucursal: 859
Referencia Numérica: 250318
Concepto del Pago: GOGF741017MVZNLR02
No. de Autorización: 3963353
Nombre del Emisor: MARIA FERNANDA GONZALEZ GLENNI
Institución Emisora: BANORTE</t>
  </si>
  <si>
    <t>144,339.23</t>
  </si>
  <si>
    <t>Abono Interbancario
Sucursal: 859
Referencia Numérica: 6618375
Concepto del Pago: /RFB/PAGO DE 4TO CUATRIMESTRE DE DOCTORA
No. de Autorización: 3493857
Nombre del Emisor: JPMORGAN CHASE BANK NA
Institución Emisora: JP MORGAN</t>
  </si>
  <si>
    <t>16,011.81</t>
  </si>
  <si>
    <t>13/03/2025</t>
  </si>
  <si>
    <t>Abono Interbancario
Sucursal: 859
Referencia Numérica: 303250
Concepto del Pago: colegiatura
No. de Autorización: 1112060
Nombre del Emisor: MIRLEY SARAHI SULUB MAY
Institución Emisora: BBVA MEXICO</t>
  </si>
  <si>
    <t>Pago Interbancario
Sucursal: 519
Referencia Numérica: 1
Concepto del Pago: FACTURA IUAF
No. de Autorización: 338807</t>
  </si>
  <si>
    <t>Depósito en Efectivo 
Sucursal: 7003
Referencia Numérica:  011
Concepto del Pago:colegiatura
No. de Autorización: 883455   Nombre del Emisor: POR IDENTIFICAR
Institución Emisora: banamex</t>
  </si>
  <si>
    <t>191,621.01</t>
  </si>
  <si>
    <t>Abono Interbancario
Sucursal: 519
Referencia Numérica: 0
Referencia alfanumérica: GRACIELA CASTILLO CA@AS
No. de Autorización: 151786
Nombre del Emisor: GRACIELA,CASTILLO/CA@AS Institución Emisora: banamex</t>
  </si>
  <si>
    <t>Abono Interbancario
Sucursal: 859
Referencia Numérica: 1197739
Concepto del Pago: MERCADO*PAGO
No. de Autorización: 00942142
Nombre del Emisor: MARIA JOSE RIOS HURTADO
Institución Emisora: Mercado Pago W</t>
  </si>
  <si>
    <t>12/03/2025</t>
  </si>
  <si>
    <t>Abono Interbancario
Sucursal: 859
Referencia Numérica: 8618985
Concepto del Pago: COLEGIATURA
No. de Autorización: 253213
Nombre del Emisor: AHALIA QUINTERO
Institución Emisora: SANTANDER</t>
  </si>
  <si>
    <t>7,200.00</t>
  </si>
  <si>
    <t>Abono Interbancario
Sucursal: 859
Referencia Numérica: 8618985
Concepto del Pago: COLEGIATURA
No. de Autorización: 253213
Nombre del Emisor: FERNANDO GARCIA
Institución Emisora: SANTANDER</t>
  </si>
  <si>
    <t>IVA Comisión
Sucursal: 2864
Referencia Numérica: 103320
Referencia alfanumérica: PAQUETE PYME FEB MOV: 1
No. de Autorización: 102236</t>
  </si>
  <si>
    <t>Comisión
Sucursal: 2864
Referencia Numérica: 103320
Referencia alfanumérica: PAQUETE PYME FEB MOV: 1
No. de Autorización: 102236</t>
  </si>
  <si>
    <t>10/03/2025</t>
  </si>
  <si>
    <t>Pago de servicio
Sucursal: 519
Referencia Numérica: 364449
Referencia alfanumérica: PAGO A ESTABLECIMIENTO
No. de Autorización: 364449</t>
  </si>
  <si>
    <t>Abono Interbancario
Sucursal: 859
Referencia Numérica: 250310
Concepto del Pago: 2o pago cole
No. de Autorización: 2422671
Nombre del Emisor: JUAN FRANCISCO OSORNIO GARCIA
Institución Emisora: BANORTE</t>
  </si>
  <si>
    <t>Abono Interbancario
Sucursal: 859
Referencia Numérica: 303250
Concepto del Pago: JIVR720628MCCMMRC16
No. de Autorización: 2408084
Nombre del Emisor: ROCIO GUADALUPE JIMENEZ VERA H
Institución Emisora: BBVA MEXICO</t>
  </si>
  <si>
    <t>Abono Interbancario
Sucursal: 859
Referencia Numérica: 303250
Concepto del Pago: 14AlejandtaIrais Lopez Montes de Oca
No. de Autorización: 2398441
Nombre del Emisor: ALEJANDRA IRAIS LOPEZ MONTES D
Institución Emisora: BBVA MEXICO</t>
  </si>
  <si>
    <t>07/03/2025</t>
  </si>
  <si>
    <t>Abono Interbancario
Sucursal: 870
Referencia Numérica: 70325
Referencia alfanumérica: PEDRO PADILLA ALVAREZ
No. de Autorización: 00929504
Nombre del Emisor: PEDRO,PADILLA/ALVAREZ</t>
  </si>
  <si>
    <t xml:space="preserve">Abono Interbancario
Sucursal: 870
Referencia Numérica: 70325
Concepto del Pago: colegiatura Referencia alfanumérica: PEDRO PADILLA ALVAREZ
No. de Autorización: 929504
Nombre del Emisor: CONNY BLANCO Institución Emisora: banamex </t>
  </si>
  <si>
    <t>Abono Interbancario
Sucursal: 859
Referencia Numérica: 1519016
Concepto del Pago: Inscripcion
No. de Autorización: 1123877
Nombre del Emisor: MIRLEY SARAHI SULUB MAY
Institución Emisora: Mercado Pago W</t>
  </si>
  <si>
    <t>Pago de servicio
Sucursal: 519
Referencia Numérica: 230394
Referencia alfanumérica: PAGO A ESTABLECIMIENTO
No. de Autorización: 00230394</t>
  </si>
  <si>
    <t>16,801.00</t>
  </si>
  <si>
    <t>Abono Interbancario
Sucursal: 859
Referencia Numérica: 50325
Concepto del Pago: Equivalencia Doctorado
No. de Autorización: 00218049
Nombre del Emisor: RIVERA NAVA HECTOR
Institución Emisora: SCOTIABANK</t>
  </si>
  <si>
    <t>Abono Interbancario
Sucursal: 859
Referencia Numérica: 1
Concepto del Pago: Mensualidad marzo
No. de Autorización: 00244500
Nombre del Emisor: EFRAIN FRAUSTO PEREZ
Institución Emisora: HSBC</t>
  </si>
  <si>
    <t>Abono Interbancario
Sucursal: 859
Referencia Numérica: 250305
Concepto del Pago: Juan jose yanez doctorado salt
No. de Autorización: 00263129
Nombre del Emisor: JUAN JOSE YANEZ ARREOLA
Institución Emisora: BANORTE</t>
  </si>
  <si>
    <t>Abono Interbancario
Sucursal: 859
Referencia Numérica: 702250
Concepto del Pago: Mensualisad Marzo LUCIANO SALAS C
No. de Autorización: 00457418
Nombre del Emisor: ELVIRA MONTERO VASQUEZ
Institución Emisora: BBVA MEXICO</t>
  </si>
  <si>
    <t>Depósito en Efectivo 
Sucursal: 8722
Referencia Numérica:  011
Concepto del Pago:colegiatura
No. de Autorización: 00021125  Nombre del Emisor: FLORES DD 
Institución Emisora: banamex</t>
  </si>
  <si>
    <t>Depósito en Efectivo 
Sucursal: 7003
Referencia Numérica:  011
Concepto del Pago:colegiatura
No. de Autorización: 00788760  Nombre del Emisor: POR IDENTIFICAR
Institución Emisora: banamex</t>
  </si>
  <si>
    <t>Depósito en Efectivo 
Sucursal: 7003
Referencia Numérica:  011
Concepto del Pago:colegiatura
No. de Autorización: 00891449  Nombre del Emisor: LORENA HERNANDEZ A
Institución Emisora: banamex</t>
  </si>
  <si>
    <t>9,700.00</t>
  </si>
  <si>
    <t>Abono Interbancario
Sucursal: 859
Referencia Numérica: 50325
Concepto del Pago: Mensualidad marzo
No. de Autorización: 01168126
Nombre del Emisor: RIVERA NAVA HECTOR
Institución Emisora: SCOTIABANK</t>
  </si>
  <si>
    <t>Depósito en Efectivo 
Sucursal: 8722
Referencia Numérica:  011
Concepto del Pago:colegiatura
No. de Autorización: 00021124  Nombre del Emisor: FLORES DD 
Institución Emisora: banamex</t>
  </si>
  <si>
    <t>Abono Interbancario
Sucursal: 859
Referencia Numérica: 250306
Concepto del Pago: pago doctorado
No. de Autorización: 00661785
Nombre del Emisor: DAVID MONTEMAYOR VILLELA
Institución Emisora: BANORTE</t>
  </si>
  <si>
    <t>Abono Interbancario
Sucursal: 859
Referencia Numérica: 250306
Concepto del Pago: Mes de marzo
No. de Autorización: 00845329
Nombre del Emisor: BALTAZAR GUERRERO GARCIA
Institución Emisora: BANORTE</t>
  </si>
  <si>
    <t>Abono Interbancario
Sucursal: 859
Referencia Numérica: 250306
Concepto del Pago: Marzo BOMD801122HCLRRV03
No. de Autorización: 01539382
Nombre del Emisor: DAVID FERNANDO BORREGO MURILLO
Institución Emisora: BANORTE</t>
  </si>
  <si>
    <t>certificado</t>
  </si>
  <si>
    <t>04/03/2025</t>
  </si>
  <si>
    <t>Pago de servicio
Sucursal: 519
Referencia Numérica: 336801
Referencia alfanumérica: PAGO A ESTABLECIMIENTO
No. de Autorización: 336801</t>
  </si>
  <si>
    <t>IVA Com. Trans. Int. Recibida
Sucursal: 2132
Referencia Numérica: 10850106356
Referencia alfanumérica: 1/AGOJ
No. de Autorización: 20961</t>
  </si>
  <si>
    <t>48.96</t>
  </si>
  <si>
    <t>105,216.75</t>
  </si>
  <si>
    <t>Abono Interbancario
Sucursal: 2132
Referencia Numérica: 10850106356
Referencia alfanumérica: 1/AGOJ
No. de Autorización: 20961
Nombre del Emisor: 1/AGOJ</t>
  </si>
  <si>
    <t>54,382.80</t>
  </si>
  <si>
    <t>105,265.71</t>
  </si>
  <si>
    <t>Com. Trans. Int. Recibida
Sucursal: 2132
Referencia Numérica: 10850106356
Referencia alfanumérica: 1/AGOJ
No. de Autorización: 20961</t>
  </si>
  <si>
    <t>306</t>
  </si>
  <si>
    <t>50,882.91</t>
  </si>
  <si>
    <t>ahalia</t>
  </si>
  <si>
    <t>Abono Interbancario
Sucursal: 859
Referencia Numérica: 2386868
Concepto del Pago: O3YRYZ5MZ GANANCIAS CLIP 0000000
No. de Autorización: 233843
Nombre del Emisor: PAYCLIP S DE RL DE CV
Institución Emisora: SANTANDER</t>
  </si>
  <si>
    <t>6,851.42</t>
  </si>
  <si>
    <t>51,188.91</t>
  </si>
  <si>
    <t>03/03/2025</t>
  </si>
  <si>
    <t>Pago Interbancario
Sucursal: 519
Referencia Numérica: 1
Concepto del Pago: REEMBOLSO SUELDO YAEL
No. de Autorización: 00290015</t>
  </si>
  <si>
    <t>4,800.00</t>
  </si>
  <si>
    <t>Pago de servicio
Sucursal: 519
Referencia Numérica: 394800
Referencia alfanumérica: PAGO A ESTABLECIMIENTO
No. de Autorización: 00394800</t>
  </si>
  <si>
    <t>Abono Interbancario
Sucursal: 859
Referencia Numérica: 9908938
Concepto del Pago: MAHJ860808HCLTRS02 MEN ABRIL 2025
No. de Autorización: 00337816
Nombre del Emisor: JESUS MATA HERRERA
Institución Emisora: SANTANDER</t>
  </si>
  <si>
    <t>Depósito en Efectivo 
Sucursal: 7003
Referencia Numérica:  011
Concepto del Pago:colegiatura
No. de Autorización:00757753   Nombre del Emisor: MARCELA MUÑOZ
Institución Emisora: banamex</t>
  </si>
  <si>
    <t>Depósito en Efectivo 
Sucursal: 7003
Referencia Numérica:  011
Concepto del Pago:colegiatura
No. de Autorización: 00360878     Nombre del Emisor: julio robles
Institución Emisora: banamex</t>
  </si>
  <si>
    <t>Abono Interbancario
Sucursal: 519
Referencia Numérica: 30325
Referencia alfanumérica: SANDRA,RAMIREZ/CASTRO
No. de Autorización: 00605015
Nombre del Emisor: SANDRA,RAMIREZ/CASTRO</t>
  </si>
  <si>
    <t>Abono Interbancario
Sucursal: 870
Referencia Numérica: 30325
Referencia alfanumérica: GUILLERMO ALFREDO VASQUEZ ORTI
No. de Autorización: 00729739
Nombre del Emisor: GUILLERMO ALFREDO,VASQUEZ/ORTI</t>
  </si>
  <si>
    <t>Depósito en Efectivo 
Sucursal: 7003
Referencia Numérica:  011
Concepto del Pago:colegiatura
No. de Autorización: 00757753    Nombre del Emisor: MARCELA MUÑOZ
Institución Emisora: banamex</t>
  </si>
  <si>
    <t>Abono Interbancario
Sucursal: 859
Referencia Numérica: 250301
Concepto del Pago: BABJ910131HCCRLV07
No. de Autorización: 00871547
Nombre del Emisor: JAVIER ERNESTO BALAN BURGOS
Institución Emisora: BANORTE</t>
  </si>
  <si>
    <t>Abono Interbancario
Sucursal: 859
Referencia Numérica: 250301
Concepto del Pago: LACR831029HCMRHM18
No. de Autorización: 01491464
Nombre del Emisor: RAMON ADRIAN LARIOS CHAVEZ
Institución Emisora: BANORTE</t>
  </si>
  <si>
    <t>Abono Interbancario
Sucursal: 859
Referencia Numérica: 1197739
Concepto del Pago: MERCADO*PAGO
No. de Autorización: 02687898
Nombre del Emisor: MARIA JOSE RIOS HURTADO
Institución Emisora: SIST TRANSF Y PAGOS</t>
  </si>
  <si>
    <t>Abono Interbancario
Sucursal: 859
Referencia Numérica: 2102250
Concepto del Pago: JADR830216938
No. de Autorización: 03162162
Nombre del Emisor: ROCIO MIRASOL JASSO DOMINGUEZ
Institución Emisora: BBVA MEXICO</t>
  </si>
  <si>
    <t>Abono Interbancario
Sucursal: 859
Referencia Numérica: 30325
Concepto del Pago: Xochiquetzal Ort z OIOX890708MMSRCC08
No. de Autorización: 03224965
Nombre del Emisor: CARLOS PEREA RIOJAS
Institución Emisora: NU MEXICO</t>
  </si>
  <si>
    <t>Abono Interbancario
Sucursal: 859
Referencia Numérica: 250303
Concepto del Pago: cole Doctorado 1
No. de Autorización: 03750410
Nombre del Emisor: JUAN FRANCISCO OSORNIO GARCIA
Institución Emisora: BANORTE</t>
  </si>
  <si>
    <t>28/02/2025</t>
  </si>
  <si>
    <t>Abono Interbancario
Sucursal: 859
Referencia Numérica: 3780164
Concepto del Pago: PAGO FEB LUISA
No. de Autorización: 812164
Nombre del Emisor: LBL BUSINESS MENTORING SC
Institución Emisora: SANTANDER</t>
  </si>
  <si>
    <t>Abono Interbancario
Sucursal: 859
Referencia Numérica: 3759834
Concepto del Pago: Pago enero Luisa
No. de Autorización: 805031
Nombre del Emisor: LBL BUSINESS MENTORING SC
Institución Emisora: SANTANDER</t>
  </si>
  <si>
    <t>Pago de servicio
Sucursal: 519
Referencia Numérica: 51343
Referencia alfanumérica: PAGO A ESTABLECIMIENTO
No. de Autorización: 51343</t>
  </si>
  <si>
    <t>Pago Interbancario
Sucursal: 519
Referencia Numérica: 3
Concepto del Pago: FACTURA
No. de Autorización: 46297</t>
  </si>
  <si>
    <t>3,570.00</t>
  </si>
  <si>
    <t>Pago Interbancario
Sucursal: 519
Referencia Numérica: 2
Concepto del Pago: CLASE IUAF
No. de Autorización: 43801</t>
  </si>
  <si>
    <t>Pago Interbancario
Sucursal: 519
Referencia Numérica: 1
Concepto del Pago: FACTURA IUAF
No. de Autorización: 41109</t>
  </si>
  <si>
    <t>53,130.00</t>
  </si>
  <si>
    <t>Abono Interbancario
Sucursal: 859
Referencia Numérica: 1197739
Concepto del Pago: MERCADO*PAGO
No. de Autorización: 1127326
Nombre del Emisor: MARIA JOSE RIOS HURTADO
Institución Emisora: SIST TRANSF Y PAGOS</t>
  </si>
  <si>
    <t>Abono Interbancario
Sucursal: 859
Referencia Numérica: 250223
Concepto del Pago: GOGF741017MVZNLR02
No. de Autorización: 1105539
Nombre del Emisor: MARIA FERNANDA GONZALEZ GLENNI
Institución Emisora: BANORTE</t>
  </si>
  <si>
    <t>99,778.87</t>
  </si>
  <si>
    <t>Abono Interbancario Sucursal: 870
Referencia Numérica:  270225
Concepto del Pago: COLEGIATURA
No. de Autorización: 698432  Nombre del Emisor:  LUIS ALONSO REYES
Institución Emisora: banamex</t>
  </si>
  <si>
    <t>97,503.87</t>
  </si>
  <si>
    <t>Abono Interbancario Sucursal: 870
Referencia Numérica:  270225
Concepto del Pago: COLEGIATURA
No. de Autorización: 335029  Nombre del Emisor:  SAMANTHA BRAVO
Institución Emisora: banamex</t>
  </si>
  <si>
    <t>Abono Interbancario
Sucursal: 859
Referencia Numérica: 250224
Concepto del Pago: Equivalencia ROWS691129MDFDNN00
No. de Autorización: 00633718
Nombre del Emisor: SANDRA LUZ RODRIGUEZ WONG
Institución Emisora: BANORTE</t>
  </si>
  <si>
    <t>Abono Interbancario
Sucursal: 859
Referencia Numérica: 502250
Concepto del Pago: pago mensualidad
No. de Autorización: 01008385
Nombre del Emisor: JUANA MARIA ABREU GIRALT
Institución Emisora: BBVA MEXICO</t>
  </si>
  <si>
    <t>Abono Interbancario
Sucursal: 859
Referencia Numérica: 502250
Concepto del Pago: pago mensualidad
No. de Autorización: 01010231
Nombre del Emisor: JUANA MARIA ABREU GIRALT
Institución Emisora: BBVA MEXICO</t>
  </si>
  <si>
    <t>Abono Interbancario
Sucursal: 859
Referencia Numérica: 250225
Concepto del Pago: Inscripcion IUAF francisco Osornio
No. de Autorización: 01016585
Nombre del Emisor: JUAN FRANCISCO OSORNIO GARCIA
Institución Emisora: BANORTE</t>
  </si>
  <si>
    <t>1,500.00</t>
  </si>
  <si>
    <t>Abono Interbancario
Sucursal: 859
Referencia Numérica: 250225
Concepto del Pago: equivalencia
No. de Autorización: 01162738
Nombre del Emisor: DAVID MONTEMAYOR VILLELA
Institución Emisora: BANORTE</t>
  </si>
  <si>
    <t>Abono Interbancario
Sucursal: 859
Referencia Numérica: 250225
Concepto del Pago: equivalencia
No. de Autorización: 01165852
Nombre del Emisor: DAVID MONTEMAYOR VILLELA
Institución Emisora: BANORTE</t>
  </si>
  <si>
    <t>grados lemus y pantoja</t>
  </si>
  <si>
    <t>24/02/2025</t>
  </si>
  <si>
    <t>Pago de servicio
Sucursal: 519
Referencia Numérica: 374924
Referencia alfanumérica: PAGO A ESTABLECIMIENTO
No. de Autorización: 00374924</t>
  </si>
  <si>
    <t>3,734.00</t>
  </si>
  <si>
    <t>Abono Interbancario
Sucursal: 859
Referencia Numérica: 250224
Concepto del Pago: Fotos
No. de Autorización: 02334796
Nombre del Emisor: MIREY IVONNE ALVAREZ RODRIGUEZ
Institución Emisora: BANORTE</t>
  </si>
  <si>
    <t>20/02/2025</t>
  </si>
  <si>
    <t>Pago Interbancario
Sucursal: 519
Referencia Numérica: 1
Concepto del Pago: REEMBOLSO DHL
No. de Autorización: 00277860</t>
  </si>
  <si>
    <t>418.86</t>
  </si>
  <si>
    <t>Depósito en Efectivo 
Sucursal: 4469
Referencia Numérica:  011
Concepto del Pago:colegiatura
No. de Autorización:  319126  Nombre del Emisor: POR IDENTIFICAR
Institución Emisora: banamex</t>
  </si>
  <si>
    <t>Depósito en Efectivo 
Sucursal: 4469
Referencia Numérica:  011
Concepto del Pago:colegiatura
No. de Autorización:  319126  Nombre del Emisor: valls sponda
Institución Emisora: banamex</t>
  </si>
  <si>
    <t>26,000.00</t>
  </si>
  <si>
    <t>sistema/docentes</t>
  </si>
  <si>
    <t>Pago Interbancario
Sucursal: 519
Referencia Numérica: 1
Concepto del Pago: LOGISTICA
No. de Autorización: 00355335</t>
  </si>
  <si>
    <t>27,063.75</t>
  </si>
  <si>
    <t>Abono Interbancario
Sucursal: 859
Referencia Numérica: 3302412
Concepto del Pago: TRANSFERENCIA A CENTRO UNIVERSITARIO IUA
No. de Autorización: 00885305
Nombre del Emisor: GUSTAVO EFRAIN CHAN CAAMAL
Institución Emisora: SANTANDER</t>
  </si>
  <si>
    <t>650.00</t>
  </si>
  <si>
    <t>Abono Interbancario
Sucursal: 859
Referencia Numérica: 9598579
Concepto del Pago: TITULACION
No. de Autorización: 00933479
Nombre del Emisor: GUSTAVO EFRAIN CHAN CAAMAL
Institución Emisora: SANTANDER</t>
  </si>
  <si>
    <t>4,350.00</t>
  </si>
  <si>
    <t>Abono Interbancario
Sucursal: 859
Referencia Numérica: 190225
Concepto del Pago: Transferencia a Instituto
No. de Autorización: 01011214
Nombre del Emisor: FRAUSTO PEREZ EFRAIN
Institución Emisora: SCOTIABANK</t>
  </si>
  <si>
    <t>18/02/2025</t>
  </si>
  <si>
    <t>Pago SIPARE
Sucursal: 519
Referencia Numérica: 0
Referencia alfanumérica: L0168287105 107684 202501
No. de Autorización: 75295</t>
  </si>
  <si>
    <t>5,252.39</t>
  </si>
  <si>
    <t>17/02/2025</t>
  </si>
  <si>
    <t>Abono Interbancario
Sucursal: 859
Referencia Numérica: 123456
Concepto del Pago: BOMC710403HNLSRS06 Pago diciembre 2025
No. de Autorización: 03626804
Nombre del Emisor: CESAR ALEJANDRO DEL BOSQUE MA
Institución Emisora: HSBC</t>
  </si>
  <si>
    <t>Abono Interbancario
Sucursal: 859
Referencia Numérica: 1234567
Concepto del Pago: BOMC710403HNLSRS06 pago enero 2025
No. de Autorización: 03628659
Nombre del Emisor: CESAR ALEJANDRO DEL BOSQUE MA
Institución Emisora: HSBC</t>
  </si>
  <si>
    <t>Abono Interbancario
Sucursal: 859
Referencia Numérica: 1234567
Concepto del Pago: BOMC710403HNLSRS06 pago febrero 2025
No. de Autorización: 03629914
Nombre del Emisor: CESAR ALEJANDRO DEL BOSQUE MA
Institución Emisora: HSBC</t>
  </si>
  <si>
    <t>Abono Interbancario
Sucursal: 859
Referencia Numérica: 170225
Concepto del Pago: COBM860618HDFRRR02 Titulacion Doct Der
No. de Autorización: 03525985
Nombre del Emisor: MARCO ANTONIO CORTES BRISEÑO
Institución Emisora: INBURSA</t>
  </si>
  <si>
    <t>legalizaciones</t>
  </si>
  <si>
    <t>Pago de servicio
Sucursal: 519
Referencia Numérica: 584919
Referencia alfanumérica: PAGO A ESTABLECIMIENTO
No. de Autorización: 584919</t>
  </si>
  <si>
    <t>Abono Interbancario
Sucursal: 859
Referencia Numérica: 250214
Concepto del Pago: Mensualidas de febrero
No. de Autorización: 02024408
Nombre del Emisor: BALTAZAR GUERRERO GARCIA
Institución Emisora: BANORTE</t>
  </si>
  <si>
    <t>Abono Interbancario
Sucursal: 859
Referencia Numérica: 250214
Concepto del Pago: Dos mensualidades
No. de Autorización: 02183627
Nombre del Emisor: JESUS CARLOS ANTONIO TUZ CAAMA
Institución Emisora: BANORTE</t>
  </si>
  <si>
    <t>Abono Interbancario
Sucursal: 859
Referencia Numérica: 587358
Concepto del Pago: MENSUALIDAD MARZO 2025
No. de Autorización: 01904214
Nombre del Emisor: JESUS MATA HERRERA
Institución Emisora: SANTANDER</t>
  </si>
  <si>
    <t>Pago Interbancario
Sucursal: 519
Referencia Numérica: 4
Concepto del Pago: SUELDO 15 DIAS
No. de Autorización: 585593</t>
  </si>
  <si>
    <t>Pago Interbancario
Sucursal: 519
Referencia Numérica: 3
Concepto del Pago: SUELDO 15 DIAS
No. de Autorización: 582504</t>
  </si>
  <si>
    <t>Pago a terceros
Sucursal: 519
Referencia Numérica: 577359
Referencia alfanumérica: INSTITUTO UNIVERSITARIO DE ALTA FORMACIO
No. de Autorización: 577359</t>
  </si>
  <si>
    <t>Abono Interbancario
Sucursal: 859
Referencia Numérica: 5140659
Concepto del Pago: ONXCXD9HG GANANCIAS CLIP 0000000
No. de Autorización: 435083
Nombre del Emisor: VICTOR MANUEL CIFUENTES
Institución Emisora: SANTANDER</t>
  </si>
  <si>
    <t>4,308.13</t>
  </si>
  <si>
    <t>Pago Interbancario
Sucursal: 519
Referencia Numérica: 2
Concepto del Pago: FACTURA
No. de Autorización: 76506</t>
  </si>
  <si>
    <t>8,733.90</t>
  </si>
  <si>
    <t>Pago Interbancario
Sucursal: 519
Referencia Numérica: 1
Concepto del Pago: FACTURA IUAF
No. de Autorización: 75301</t>
  </si>
  <si>
    <t>53,150.00</t>
  </si>
  <si>
    <t>Abono Interbancario
Sucursal: 859
Referencia Numérica: 8633403
Concepto del Pago: NEHR931006HCLRRL04 EQUIVALENCIA RAULNEIR
No. de Autorización: 809036
Nombre del Emisor: RAUL DANIEL NEIRA HERNANDEZ
Institución Emisora: SANTANDER</t>
  </si>
  <si>
    <t>Depósito en Efectivo 
Sucursal: 7003
Referencia Numérica:  011
Concepto del Pago:colegiatura
No. de Autorización:463131  Nombre del Emisor: POR IDENTIFICAR
Institución Emisora: banamex</t>
  </si>
  <si>
    <t>13/02/2025</t>
  </si>
  <si>
    <t>IVA Comisión
Sucursal: 2864
Referencia Numérica: 104538
Referencia alfanumérica: PAQUETE PYME ENE MOV: 1
No. de Autorización: 103570</t>
  </si>
  <si>
    <t>Comisión
Sucursal: 2864
Referencia Numérica: 104538
Referencia alfanumérica: PAQUETE PYME ENE MOV: 1
No. de Autorización: 103570</t>
  </si>
  <si>
    <t>12/02/2025</t>
  </si>
  <si>
    <t>Pago de servicio
Sucursal: 519
Referencia Numérica: 199316
Referencia alfanumérica: PAGO A ESTABLECIMIENTO
No. de Autorización: 199316</t>
  </si>
  <si>
    <t>11/02/2025</t>
  </si>
  <si>
    <t>Abono Interbancario
Sucursal: 519
Referencia Numérica: 110225
Referencia alfanumérica: ALVARO ALEJANDRO ZENIL RODRIGU
No. de Autorización: 00463848
Nombre del Emisor: ALVARO ALEJANDRO,ZENIL/RODRIGU</t>
  </si>
  <si>
    <t>Abono Interbancario
Sucursal: 859
Referencia Numérica: 110225
Concepto del Pago: MAPG860627HOCRPN03
No. de Autorización: 106969
Nombre del Emisor: SANDRA FLOR AQUINO MENDEZ
Institución Emisora: HSBC</t>
  </si>
  <si>
    <t>proveedor NOYA</t>
  </si>
  <si>
    <t>10/02/2025</t>
  </si>
  <si>
    <t>Pago Interbancario
Sucursal: 519
Referencia Numérica: 1
Concepto del Pago: FACTURA IUAF
No. de Autorización: 00078581</t>
  </si>
  <si>
    <t>8,963.85</t>
  </si>
  <si>
    <t>Abono Interbancario
Sucursal: 859
Referencia Numérica: 7146870
Concepto del Pago: PAGO2CERTESTUDIOSARGUMEDO Y BOLIO DOCTOR
No. de Autorización: 02633645
Nombre del Emisor: BLANCA DANNALY ARGUMEDO GUERRA
Institución Emisora: SANTANDER</t>
  </si>
  <si>
    <t>Abono Interbancario
Sucursal: 859
Referencia Numérica: 100225
Concepto del Pago: Transferencia a Instituto
No. de Autorización: 2015119
Nombre del Emisor: RODRIGUEZ BECERRIL DIANA LAURA
Institución Emisora: SCOTIABANK</t>
  </si>
  <si>
    <t>Depósito en Efectivo 
Sucursal: 7003
Referencia Numérica:  011
Concepto del Pago:colegiatura
No. de Autorización: 43382 Nombre del Emisor: POR IDENTIFICAR
Institución Emisora: banamex</t>
  </si>
  <si>
    <t>Abono Interbancario
Sucursal: 859
Referencia Numérica: 2923213
Concepto del Pago: OMBYJMG2X GANANCIAS CLIP 0000000
No. de Autorización: 00272364
Nombre del Emisor: PAYCLIP S DE RL DE CV
Institución Emisora: SANTANDER</t>
  </si>
  <si>
    <t>Abono Interbancario
Sucursal: 859
Referencia Numérica: 2001250
Concepto del Pago: 20 de 20 Luciano Salas Contreras
No. de Autorización: 00440565
Nombre del Emisor: ELVIRA MONTERO VASQUEZ
Institución Emisora: BBVA MEXICO</t>
  </si>
  <si>
    <t>Depósito en Efectivo 
Sucursal: 7003
Referencia Numérica:  011
Concepto del Pago:colegiatura
No. de Autorización: 00470143  Nombre del Emisor: POR IDENTIFICAR
Institución Emisora: banamex</t>
  </si>
  <si>
    <t>Abono Interbancario
Sucursal: 859
Referencia Numérica: 2001250
Concepto del Pago: DIVF800518HDFZLR09 equivalencia
No. de Autorización: 01016876
Nombre del Emisor: FRANCISCO JAVIER DIEZ DE URDAN
Institución Emisora: BBVA MEXICO</t>
  </si>
  <si>
    <t>Abono Interbancario
Sucursal: 859
Referencia Numérica: 250207
Concepto del Pago: EAFL870810MDFSNR04 equivalencia
No. de Autorización: 01209413
Nombre del Emisor: LARISSA ESTEFANIA ESPARZA FUEN
Institución Emisora: BANORTE</t>
  </si>
  <si>
    <t>Abono Interbancario
Sucursal: 859
Referencia Numérica: 250207
Concepto del Pago: Febrero BOMD801122DJ6
No. de Autorización: 00262699
Nombre del Emisor: DAVID FERNANDO BORREGO MURILLO
Institución Emisora: BANORTE</t>
  </si>
  <si>
    <t>Abono por cobranza
Sucursal: 8722
Referencia alfanumérica: FOVE750929MCLLLL02
No. de Autorización: 00011590</t>
  </si>
  <si>
    <t>06/02/2025</t>
  </si>
  <si>
    <t>Abono Interbancario
Sucursal: 859
Referencia Numérica: 250206
Concepto del Pago: cuota de maestria
No. de Autorización: 01497927
Nombre del Emisor: DAVID MONTEMAYOR VILLELA
Institución Emisora: BANORTE</t>
  </si>
  <si>
    <t>Pago de servicio
Sucursal: 519
Referencia Numérica: 490160
Referencia alfanumérica: PAGO A ESTABLECIMIENTO
No. de Autorización: 00490160</t>
  </si>
  <si>
    <t>Abono Interbancario
Sucursal: 859
Referencia Numérica: 2201444
Concepto del Pago: TRANSFERENCIA A INSTITUTO UNIVERSITARIO
No. de Autorización: 24583
Nombre del Emisor: EVA DOMINGUEZ JAIN
Institución Emisora: SANTANDER</t>
  </si>
  <si>
    <t>Abono Interbancario
Sucursal: 859
Referencia Numérica: 2001250
Concepto del Pago: JIVR720628MCCMRC16
No. de Autorización: 915057
Nombre del Emisor: ROCIO GUADALUPE JIMENEZ VERA H
Institución Emisora: BBVA MEXICO</t>
  </si>
  <si>
    <t>Abono Interbancario
Sucursal: 859
Referencia Numérica: 250206
Concepto del Pago: Juan jose yanez arreola doctorado
No. de Autorización: 810131
Nombre del Emisor: JUAN JOSE YANEZ ARREOLA
Institución Emisora: BANORTE</t>
  </si>
  <si>
    <t>Pago de servicio
Sucursal: 519
Referencia Numérica: 317112
Referencia alfanumérica: PAGO A ESTABLECIMIENTO
No. de Autorización: 317112</t>
  </si>
  <si>
    <t>3,168.00</t>
  </si>
  <si>
    <t>Abono Interbancario
Sucursal: 859
Referencia Numérica: 250206
Concepto del Pago: mensualidad enero PARK680108MDFLMT03
No. de Autorización: 467871
Nombre del Emisor: JUANA ADRIANA CANTU REY
Institución Emisora: BANORTE</t>
  </si>
  <si>
    <t>Depósito en Efectivo 
Sucursal: 7003
Referencia Numérica:  011
Concepto del Pago:colegiatura
No. de Autorización: 112957 Nombre del Emisor: POR IDENTIFICAR
Institución Emisora: banamex</t>
  </si>
  <si>
    <t>Depósito en Efectivo 
Sucursal: 7003
Referencia Numérica:  011
Concepto del Pago:colegiatura
No. de Autorización: 112957 Nombre del Emisor: ANGELES REYNOSO
Institución Emisora: banamex</t>
  </si>
  <si>
    <t>Abono Interbancario
Sucursal: 859
Referencia Numérica: 9006495
Concepto del Pago: OTZH3N34K GANANCIAS CLIP 0000000
No. de Autorización: 247962
Nombre del Emisor: PAYCLIP S DE RL DE CV
Institución Emisora: SANTANDER</t>
  </si>
  <si>
    <t>05/02/2025</t>
  </si>
  <si>
    <t>Abono Interbancario
Sucursal: 859
Referencia Numérica: 250205
Concepto del Pago: LACR831029HCMRHM18 REINSCRIPCION
No. de Autorización: 01315027
Nombre del Emisor: RAMON ADRIAN LARIOS CHAVEZ
Institución Emisora: BANORTE</t>
  </si>
  <si>
    <t>Abono Interbancario
Sucursal: 859
Referencia Numérica: 50225
Concepto del Pago: Pago febrero hector rivera saltillo
No. de Autorización: 00944799
Nombre del Emisor: RIVERA NAVA HECTOR
Institución Emisora: SCOTIABANK</t>
  </si>
  <si>
    <t>Pago de servicio
Sucursal: 519
Referencia Numérica: 400713
Referencia alfanumérica: PAGO A ESTABLECIMIENTO
No. de Autorización: 00400713</t>
  </si>
  <si>
    <t>Abono Interbancario
Sucursal: 859
Referencia Numérica: 2001250
Concepto del Pago: 13AlejandraIrais Lopez Momtes de Oca
No. de Autorización: 420599
Nombre del Emisor: ALEJANDRA IRAIS LOPEZ MONTES D
Institución Emisora: BBVA MEXICO</t>
  </si>
  <si>
    <t>Depósito en Efectivo 
Sucursal: 7003
Referencia Numérica:  011
Concepto del Pago:colegiatura
No. de Autorización:00417744 Nombre del Emisor: POR IDENTIFICAR
Institución Emisora: banamex</t>
  </si>
  <si>
    <t>04/02/2025</t>
  </si>
  <si>
    <t>Depósito en Efectivo 
Sucursal: 7003
Referencia Numérica:  011
Concepto del Pago:colegiatura
No. de Autorización: 00073071 Nombre del Emisor: XOCHIQUETZAL ORTIZ
Institución Emisora: banamex</t>
  </si>
  <si>
    <t>Depósito en Efectivo 
Sucursal: 7003
Referencia Numérica:  011
Concepto del Pago:colegiatura
No. de Autorización: 00400656 Nombre del Emisor: RAMIREZ BLANCO
Institución Emisora: banamex</t>
  </si>
  <si>
    <t>Depósito en Efectivo 
Sucursal: 7003
Referencia Numérica:  011
Concepto del Pago:colegiatura
No. de Autorización:00417744 Nombre del Emisor: MARCELA MUÑOZ
Institución Emisora: banamex</t>
  </si>
  <si>
    <t>Abono Interbancario
Sucursal: 870
Referencia Numérica: 40225
Referencia alfanumérica: GUILLERMO ALFREDO VASQUEZ ORTI
No. de Autorización: 00441279
Nombre del Emisor: GUILLERMO ALFREDO,VASQUEZ/ORTI</t>
  </si>
  <si>
    <t>Abono Interbancario
Sucursal: 859
Referencia Numérica: 250201
Concepto del Pago: LACR831029HCMRHM18
No. de Autorización: 00814627
Nombre del Emisor: RAMON ADRIAN LARIOS CHAVEZ
Institución Emisora: BANORTE</t>
  </si>
  <si>
    <t>Abono Interbancario
Sucursal: 519
Referencia Numérica: 40225
Referencia alfanumérica: SANDRA,RAMIREZ/CASTRO
No. de Autorización: 00945509
Nombre del Emisor: SANDRA,RAMIREZ/CASTRO</t>
  </si>
  <si>
    <t>Abono Interbancario
Sucursal: 859
Referencia Numérica: 1197739
Concepto del Pago: MERCADO*PAGO
No. de Autorización: 03387930
Nombre del Emisor: MARIA JOSE RIOS HURTADO
Institución Emisora: Mercado Pago W</t>
  </si>
  <si>
    <t>Abono Interbancario
Sucursal: 859
Referencia Numérica: 2001250
Concepto del Pago: CAVE910116
No. de Autorización: 03628225
Nombre del Emisor: ESTEFANIA CAROLINA CABALLERO V
Institución Emisora: BBVA MEXICO</t>
  </si>
  <si>
    <t>2,800.00</t>
  </si>
  <si>
    <t>Abono Interbancario
Sucursal: 859
Referencia Numérica: 1401250
Concepto del Pago: Mensualidad Febrero Luciano Salas C
No. de Autorización: 03751204
Nombre del Emisor: ELVIRA MONTERO VASQUEZ
Institución Emisora: BBVA MEXICO</t>
  </si>
  <si>
    <t>Abono Interbancario
Sucursal: 859
Referencia Numérica: 1
Concepto del Pago: Mensualidad febrero
No. de Autorización: 04139075
Nombre del Emisor: EFRAIN FRAUSTO PEREZ
Institución Emisora: HSBC</t>
  </si>
  <si>
    <t>30/01/2025</t>
  </si>
  <si>
    <t>Pago de servicio
Sucursal: 519
Referencia Numérica: 315098
Referencia alfanumérica: PAGO A ESTABLECIMIENTO
No. de Autorización: 00315098</t>
  </si>
  <si>
    <t>1,256.00</t>
  </si>
  <si>
    <t>Pago de servicio
Sucursal: 519
Referencia Numérica: 334972
Referencia alfanumérica: PAGO A ESTABLECIMIENTO
No. de Autorización: 00334972</t>
  </si>
  <si>
    <t>837.00</t>
  </si>
  <si>
    <t>Pago a terceros
Sucursal: 519
Referencia Numérica: 126504010
Referencia alfanumérica: INSTITUTO UNIVERSITARIO DE ALTA FORMACIO
No. de Autorización: 00830730</t>
  </si>
  <si>
    <t>7,682.34</t>
  </si>
  <si>
    <t>Pago Interbancario
Sucursal: 519
Referencia Numérica: 1
Concepto del Pago: SUELDO
No. de Autorización: 00832100</t>
  </si>
  <si>
    <t>7,482.34</t>
  </si>
  <si>
    <t>Pago a terceros
Sucursal: 519
Referencia Numérica: 6571024398
Referencia alfanumérica: INSTITUTO UNIVERSITARIO DE ALTA FORMACIO
No. de Autorización: 00835156</t>
  </si>
  <si>
    <t>3,463.00</t>
  </si>
  <si>
    <t>Pago Interbancario
Sucursal: 519
Referencia Numérica: 2
Concepto del Pago: FACRURA IUAF
No. de Autorización: 00839290</t>
  </si>
  <si>
    <t>52,535.70</t>
  </si>
  <si>
    <t>29/01/2025</t>
  </si>
  <si>
    <t>Pago de servicio
Sucursal: 519
Referencia Numérica: 523736
Referencia alfanumérica: PAGO A ESTABLECIMIENTO
No. de Autorización: 00523736</t>
  </si>
  <si>
    <t>1,791.00</t>
  </si>
  <si>
    <t>Pago de servicio
Sucursal: 519
Referencia Numérica: 601210
Referencia alfanumérica: PAGO A ESTABLECIMIENTO
No. de Autorización: 00601210</t>
  </si>
  <si>
    <t>217.00</t>
  </si>
  <si>
    <t>Pago de servicio
Sucursal: 519
Referencia Numérica: 606940
Referencia alfanumérica: PAGO A ESTABLECIMIENTO
No. de Autorización: 00606940</t>
  </si>
  <si>
    <t>2,606.00</t>
  </si>
  <si>
    <t>Pago de servicio
Sucursal: 519
Referencia Numérica: 613418
Referencia alfanumérica: PAGO A ESTABLECIMIENTO
No. de Autorización: 00613418</t>
  </si>
  <si>
    <t>1,520.00</t>
  </si>
  <si>
    <t>Pago de servicio
Sucursal: 519
Referencia Numérica: 619141
Referencia alfanumérica: PAGO A ESTABLECIMIENTO
No. de Autorización: 00619141</t>
  </si>
  <si>
    <t>Pago de servicio
Sucursal: 519
Referencia Numérica: 624769
Referencia alfanumérica: PAGO A ESTABLECIMIENTO
No. de Autorización: 00624769</t>
  </si>
  <si>
    <t>869.00</t>
  </si>
  <si>
    <t>Pago de servicio
Sucursal: 519
Referencia Numérica: 644609
Referencia alfanumérica: PAGO A ESTABLECIMIENTO
No. de Autorización: 00644609</t>
  </si>
  <si>
    <t>Abono Interbancario
Sucursal: 859
Referencia Numérica: 250129
Concepto del Pago: BABJ910131HCCLRV07
No. de Autorización: 01417340
Nombre del Emisor: JAVIER ERNESTO BALAN BURGOS
Institución Emisora: BANORTE</t>
  </si>
  <si>
    <t>Pago a terceros
Sucursal: 519
Referencia Numérica: 126504010
Referencia alfanumérica: INSTITUTO UNIVERSITARIO DE ALTA FORMACIO
No. de Autorización: 00332665</t>
  </si>
  <si>
    <t>Abono Interbancario
Sucursal: 859
Referencia Numérica: 3859245
Concepto del Pago: MAHJ860808HCLTRS02 EQUIVALENCIA
No. de Autorización: 00717985
Nombre del Emisor: JESUS MATA HERRERA
Institución Emisora: SANTANDER</t>
  </si>
  <si>
    <t>Pago Interbancario
Sucursal: 519
Referencia Numérica: 1
Concepto del Pago: FACTURA IUAF
No. de Autorización: 00322546</t>
  </si>
  <si>
    <t>27/01/2025</t>
  </si>
  <si>
    <t>Abono Interbancario
Sucursal: 859
Referencia Numérica: 1356061
Concepto del Pago: MAHJ860808HCLTRS02 MEN FEBRERO 2025
No. de Autorización: 02019187
Nombre del Emisor: JESUS MATA HERRERA
Institución Emisora: SANTANDER</t>
  </si>
  <si>
    <t>Abono Interbancario
Sucursal: 859
Referencia Numérica: 1712240
Concepto del Pago: Constancia de terminacion de estudios JR
No. de Autorización: 02607878
Nombre del Emisor: GODOFREDO CHAPA SAENZ
Institución Emisora: BBVA MEXICO</t>
  </si>
  <si>
    <t>Abono Interbancario
Sucursal: 870
Referencia Numérica: 270125
Referencia alfanumérica: LUIS ALONSO REYES TREJO
No. de Autorización: 00477244
Nombre del Emisor: LUIS ALONSO,REYES/TREJO</t>
  </si>
  <si>
    <t>Abono Interbancario
Sucursal: 859
Referencia Numérica: 1712240
Concepto del Pago: Titular SBE
No. de Autorización: 1255606
Nombre del Emisor: SALVADOR BRINGAS ESTRADA
Institución Emisora: BBVA MEXICO</t>
  </si>
  <si>
    <t>24/01/2025</t>
  </si>
  <si>
    <t>Abono Interbancario
Sucursal: 859
Referencia Numérica: 1712240
Concepto del Pago: titular SBE
No. de Autorización: 00243395
Nombre del Emisor: SALVADOR BRINGAS ESTRADA
Institución Emisora: BBVA MEXICO</t>
  </si>
  <si>
    <t>PAGO COMISIONES TOLUCA Y SALTILLO</t>
  </si>
  <si>
    <t>23/01/2025</t>
  </si>
  <si>
    <t>Pago Interbancario
Sucursal: 519
Referencia Numérica: 1
Concepto del Pago: FACTURAS
No. de Autorización: 00015409</t>
  </si>
  <si>
    <t>16,783.84</t>
  </si>
  <si>
    <t>Abono Interbancario
Sucursal: 859
Referencia Numérica: 250123
Concepto del Pago: LACRH831029HCMRHM18
No. de Autorización: 01136943
Nombre del Emisor: RAMON ADRIAN LARIOS CHAVEZ
Institución Emisora: BANORTE</t>
  </si>
  <si>
    <t>650</t>
  </si>
  <si>
    <t>17/01/2025</t>
  </si>
  <si>
    <t>Abono Interbancario
Sucursal: 859
Referencia Numérica: 1401250
Concepto del Pago: Enero 2025 DIAP  Luciano Salas Contr
No. de Autorización: 01642879
Nombre del Emisor: ELVIRA MONTERO VASQUEZ
Institución Emisora: BBVA MEXICO</t>
  </si>
  <si>
    <t>20/01/2025</t>
  </si>
  <si>
    <t>Abono Interbancario
Sucursal: 859
Referencia Numérica: 1712240
Concepto del Pago: 13Alejandra Irais LopezMontes
No. de Autorización: 2302514
Nombre del Emisor: ALEJANDRA IRAIS LOPEZ MONTES D
Institución Emisora: BBVA MEXICO</t>
  </si>
  <si>
    <t>Abono Interbancario
Sucursal: 859
Referencia Numérica: 4073921
Concepto del Pago: andrade maestría pro penal
No. de Autorización: 154686
Nombre del Emisor: PAYCLIP S DE RL DE CV
Institución Emisora: SANTANDER</t>
  </si>
  <si>
    <t>2,683.07</t>
  </si>
  <si>
    <t>Pago Interbancario
Sucursal: 519
Referencia Numérica: 1
Concepto del Pago: FACTURA IUAF CREW
No. de Autorización: 955533</t>
  </si>
  <si>
    <t>17,850.00</t>
  </si>
  <si>
    <t>Abono Interbancario
Sucursal: 870
Referencia Numérica: 170125
Referencia alfanumérica: MENDY DD
No. de Autorización: 668656
Nombre del Emisor: mendy dd</t>
  </si>
  <si>
    <t xml:space="preserve">Abono Interbancario
Sucursal: 870
Referencia Numérica: 170125
Referencia alfanumérica: ISRAEL DD 
No. de Autorización: 666363
Nombre del Emisor: israel dd </t>
  </si>
  <si>
    <t>Abono Interbancario
Sucursal: 859
Referencia Numérica: 9269232
Concepto del Pago: OPK3N7J5H GANANCIAS CLIP 0000000
No. de Autorización: 345793
Nombre del Emisor: hernandez gonzalez fabian  Institución Emisora: SANTANDER</t>
  </si>
  <si>
    <t>4,216.26</t>
  </si>
  <si>
    <t>Abono Interbancario
Sucursal: 859
Referencia Numérica: 1712240
Concepto del Pago: Titulacion SBE
No. de Autorización: 286594
Nombre del Emisor: SALVADOR BRINGAS ESTRADA
Institución Emisora: BBVA MEXICO</t>
  </si>
  <si>
    <t>16/01/2025</t>
  </si>
  <si>
    <t>Abono Interbancario
Sucursal: 859
Referencia Numérica: 250116
Concepto del Pago: GOGF741017MVZNLR09
No. de Autorización: 824617
Nombre del Emisor: MARIA FERNANDA GONZALEZ GLENNI
Institución Emisora: BANORTE</t>
  </si>
  <si>
    <t>15/01/2025</t>
  </si>
  <si>
    <t>Abono Interbancario
Sucursal: 859
Referencia Numérica: 1712240
Concepto del Pago: JADR830216MCLSMC08
No. de Autorización: 01762206
Nombre del Emisor: ROCIO MIRASOL JASSO DOMINGUEZ
Institución Emisora: BBVA MEXICO</t>
  </si>
  <si>
    <t xml:space="preserve">ejecutivo </t>
  </si>
  <si>
    <t>Pago a terceros
Sucursal: 519
Referencia Numérica: 340271
Referencia alfanumérica: INSTITUTO UNIVERSITARIO DE ALTA FORMACIO
No. de Autorización: 340271</t>
  </si>
  <si>
    <t>sueldo 01</t>
  </si>
  <si>
    <t>Pago a terceros
Sucursal: 519
Referencia Numérica: 334551
Referencia alfanumérica: INSTITUTO UNIVERSITARIO DE ALTA FORMACIO
No. de Autorización: 334551</t>
  </si>
  <si>
    <t>pagos sistema</t>
  </si>
  <si>
    <t>Pago Interbancario
Sucursal: 519
Referencia Numérica: 3
Concepto del Pago: FACTURA
No. de Autorización: 322279</t>
  </si>
  <si>
    <t>24,097.50</t>
  </si>
  <si>
    <t>pagos externos</t>
  </si>
  <si>
    <t>Pago Interbancario
Sucursal: 519
Referencia Numérica: 2
Concepto del Pago: FACTURA
No. de Autorización: 254700</t>
  </si>
  <si>
    <t>6,108.90</t>
  </si>
  <si>
    <t>ejecutivo 02</t>
  </si>
  <si>
    <t>Pago Interbancario
Sucursal: 519
Referencia Numérica: 1
Concepto del Pago: SUELDO
No. de Autorización: 252457</t>
  </si>
  <si>
    <t xml:space="preserve">derechos control </t>
  </si>
  <si>
    <t>Pago de servicio
Sucursal: 519
Referencia Numérica: 227100
Referencia alfanumérica: PAGO A ESTABLECIMIENTO
No. de Autorización: 227100</t>
  </si>
  <si>
    <t>3,257.00</t>
  </si>
  <si>
    <t>14/01/2025</t>
  </si>
  <si>
    <t>Abono Interbancario
Sucursal: 870
Referencia Numérica: 140125
Referencia alfanumérica: LUZ ANGELICA LOPEZ GONZALEZ
No. de Autorización: 326974
Nombre del Emisor: LUZ ANGELICA,LOPEZ/GONZALEZ</t>
  </si>
  <si>
    <t>Com. Trans. Int. Recibida
Sucursal: 2132
Referencia Numérica: 740101459
Referencia alfanumérica: 1/AGOJ
No. de Autorización: 20051</t>
  </si>
  <si>
    <t>301.00</t>
  </si>
  <si>
    <t>Abono Interbancario
Sucursal: 2132
Referencia Numérica: 740101459
Referencia alfanumérica: 1/AGOJ
No. de Autorización: 20051
Nombre del Emisor: 1/AGOJ</t>
  </si>
  <si>
    <t>111,119.40</t>
  </si>
  <si>
    <t>IVA Com. Trans. Int. Recibida
Sucursal: 2132
Referencia Numérica: 740101459
Referencia alfanumérica: 1/AGOJ
No. de Autorización: 20051</t>
  </si>
  <si>
    <t>grado boris</t>
  </si>
  <si>
    <t>13/01/2025</t>
  </si>
  <si>
    <t>Pago de servicio
Sucursal: 519
Referencia Numérica: 265178
Referencia alfanumérica: PAGO A ESTABLECIMIENTO
No. de Autorización: 00265178</t>
  </si>
  <si>
    <t>grado yañez</t>
  </si>
  <si>
    <t>Pago de servicio
Sucursal: 519
Referencia Numérica: 226873
Referencia alfanumérica: PAGO A ESTABLECIMIENTO
No. de Autorización: 00226873</t>
  </si>
  <si>
    <t>Abono Interbancario
Sucursal: 859
Referencia Numérica: 1712240
Concepto del Pago: Titulacion SBE
No. de Autorización: 02424165
Nombre del Emisor: SALVADOR BRINGAS ESTRADA
Institución Emisora: BBVA MEXICO</t>
  </si>
  <si>
    <t>Abono Interbancario
Sucursal: 859
Referencia Numérica: 1712240
Concepto del Pago: Titulacion SBE
No. de Autorización: 02470837
Nombre del Emisor: SALVADOR BRINGAS ESTRADA
Institución Emisora: BBVA MEXICO</t>
  </si>
  <si>
    <t>IVA Comisión
Sucursal: 2864
Referencia Numérica: 105502
Referencia alfanumérica: PAQUETE PYME DIC MOV: 1
No. de Autorización: 105065</t>
  </si>
  <si>
    <t>Comisión
Sucursal: 2864
Referencia Numérica: 105502
Referencia alfanumérica: PAQUETE PYME DIC MOV: 1
No. de Autorización: 105065</t>
  </si>
  <si>
    <t>10/01/2025</t>
  </si>
  <si>
    <t>Pago de servicio
Sucursal: 519
Referencia Numérica: 212088
Referencia alfanumérica: PAGO A ESTABLECIMIENTO
No. de Autorización: 00212088</t>
  </si>
  <si>
    <t>2,791.00</t>
  </si>
  <si>
    <t>Abono Interbancario
Sucursal: 859
Referencia Numérica: 675734
Concepto del Pago: PAGO GUILLERMO A VASQUEZ ORTIZ
No. de Autorización: 01427772
Nombre del Emisor: GUILLERMO ALFREDO VASQUEZ ORTI
Institución Emisora: SANTANDER</t>
  </si>
  <si>
    <t>Abono Interbancario
Sucursal: 859
Referencia Numérica: 1712240
Concepto del Pago: Bringas
No. de Autorización: 01073096
Nombre del Emisor: SALVADOR BRINGAS ESTRADA
Institución Emisora: BBVA MEXICO</t>
  </si>
  <si>
    <t>Abono Interbancario
Sucursal: 859
Referencia Numérica: 1712240
Concepto del Pago: JIVR720628MCCMRC16
No. de Autorización: 59189
Nombre del Emisor: ROCIO GUADALUPE JIMENEZ VERA H
Institución Emisora: BBVA MEXICO</t>
  </si>
  <si>
    <t>Abono Interbancario
Sucursal: 859
Referencia Numérica: 1712240
Concepto del Pago: JIVR720628MCCMRC16
No. de Autorización: 58830
Nombre del Emisor: ROCIO GUADALUPE JIMENEZ VERA H
Institución Emisora: BBVA MEXICO</t>
  </si>
  <si>
    <t>09/01/2025</t>
  </si>
  <si>
    <t>Abono por cobranza
Sucursal: 4265
Referencia Numérica: 0
Referencia alfanumérica: HEAA781001MMCRLN08
No. de Autorización: 243179</t>
  </si>
  <si>
    <t>Pago Interbancario
Sucursal: 519
Referencia Numérica: 2
Concepto del Pago: FINIQUITO
No. de Autorización: 211517</t>
  </si>
  <si>
    <t>2,461.44</t>
  </si>
  <si>
    <t>Pago Interbancario
Sucursal: 519
Referencia Numérica: 1
Concepto del Pago: FACTURA IUAF
No. de Autorización: 199308</t>
  </si>
  <si>
    <t>10,360.00</t>
  </si>
  <si>
    <t>Com. Trans. Int. Recibida
Sucursal: 2132
Referencia Numérica: 4090100956
Referencia alfanumérica: TURA POSGRADO DOCTORADO EN INNOVACI
No. de Autorización: 20177</t>
  </si>
  <si>
    <t>298.00</t>
  </si>
  <si>
    <t>08/01/2025</t>
  </si>
  <si>
    <t>Pago Interbancario
Sucursal: 519
Referencia Numérica: 1
Concepto del Pago: FACTURA
No. de Autorización: 00270458</t>
  </si>
  <si>
    <t>30,179.10</t>
  </si>
  <si>
    <t>Depósito en Efectivo 
Sucursal: 7003
Referencia Numérica:  011
Concepto del Pago:colegiatura
No. de Autorización: 00073443 Nombre del Emisor: rafael sanchez
Institución Emisora: banamex</t>
  </si>
  <si>
    <t>4,335.00</t>
  </si>
  <si>
    <t>Abono Interbancario
Sucursal: 859
Referencia Numérica: 1712240
Concepto del Pago: Reincrip SBE
No. de Autorización: 00719908
Nombre del Emisor: SALVADOR BRINGAS ESTRADA
Institución Emisora: BBVA MEXICO</t>
  </si>
  <si>
    <t>IVA Com. Trans. Int. Recibida
Sucursal: 2132
Referencia Numérica: 4090100956
Referencia alfanumérica: TURA POSGRADO DOCTORADO EN INNOVACI
No. de Autorización: 20177</t>
  </si>
  <si>
    <t>47.68</t>
  </si>
  <si>
    <t>Abono Interbancario
Sucursal: 2132
Referencia Numérica: 4090100956
Referencia alfanumérica: TURA POSGRADO DOCTORADO EN INNOVACI
No. de Autorización: 20177
Nombre del Emisor: MARGARITA MARIA BAENA RESTREPO</t>
  </si>
  <si>
    <t>19,421.07</t>
  </si>
  <si>
    <t>Abono Interbancario
Sucursal: 859
Referencia Numérica: 6689195
Concepto del Pago: OYB4RZFTQ GANANCIAS CLIP 0000000
No. de Autorización: 206345
Nombre del Emisor: AHALIA QUINTERO
Institución Emisora: SANTANDER</t>
  </si>
  <si>
    <t>3,545.49</t>
  </si>
  <si>
    <t>Depósito en Efectivo 
Sucursal: 7003
Referencia Numérica:  011
Concepto del Pago:colegiatura
No. de Autorización: 68221 Nombre del Emisor: HERIBERTO SILERA
Institución Emisora: banamex</t>
  </si>
  <si>
    <t>07/01/2025</t>
  </si>
  <si>
    <t>Abono por cobranza 
Sucursal: 8722
Referencia Numérica:  311230
Concepto del Pago: COLEGIATURA
No. de Autorización:  0000590   Nombre del Emisor:  FOVE750929MCLLLL02
Institución Emisora: banamex</t>
  </si>
  <si>
    <t>Abono Interbancario
Sucursal: 859
Referencia Numérica: 250106
Concepto del Pago: Mensualidad enero 2025
No. de Autorización: 00023431
Nombre del Emisor: SYLVIA MARISOL DIAZ VALENCIA
Institución Emisora: BANORTE</t>
  </si>
  <si>
    <t>Abono Interbancario
Sucursal: 859
Referencia Numérica: 1712240
Concepto del Pago: 12Alejandra Irais Lopez Montes de Oca
No. de Autorización: 00211347
Nombre del Emisor: ALEJANDRA IRAIS LOPEZ MONTES D
Institución Emisora: BBVA MEXICO</t>
  </si>
  <si>
    <t>Abono Interbancario
Sucursal: 870
Referencia Numérica: 70125
Referencia alfanumérica: LUIS ALONSO REYES TREJO
No. de Autorización: 00840072
Nombre del Emisor: LUIS ALONSO,REYES/TREJO</t>
  </si>
  <si>
    <t>Abono Interbancario
Sucursal: 870
Referencia Numérica: 70125
Referencia alfanumérica: LUIS ALONSO REYES TREJO
No. de Autorización: 00842320
Nombre del Emisor: LUIS ALONSO,REYES/TREJO</t>
  </si>
  <si>
    <t>06/01/2025</t>
  </si>
  <si>
    <t>Abono Interbancario
Sucursal: 519
Referencia Numérica: 40125
Referencia alfanumérica: NICOLASA BLANCO SALAS
No. de Autorización: 367403
Nombre del Emisor: NICOLASA,BLANCO/SALAS</t>
  </si>
  <si>
    <t>Depósito en Efectivo 
Sucursal: 7003
Referencia Numérica:  011
Concepto del Pago:colegiatura
No. de Autorización: 40034 Nombre del Emisor: POR IDENTIFICAR
Institución Emisora: banamex</t>
  </si>
  <si>
    <t>Abono Interbancario
Sucursal: 859
Referencia Numérica: 250106
Concepto del Pago: pago doctorado
No. de Autorización: 2294493
Nombre del Emisor: DAVID MONTEMAYOR VILLELA
Institución Emisora: BANORTE</t>
  </si>
  <si>
    <t>Abono Interbancario
Sucursal: 859
Referencia Numérica: 1712240
Concepto del Pago: CAVE90116
No. de Autorización: 1264866
Nombre del Emisor: ESTEFANIA CAROLINA CABALLERO V
Institución Emisora: BBVA MEXICO</t>
  </si>
  <si>
    <t>Abono Interbancario
Sucursal: 519
Referencia Numérica: 60125
Referencia alfanumérica: SANDRA,RAMIREZ/CASTRO
No. de Autorización: 84835
Nombre del Emisor: SANDRA,RAMIREZ/CASTRO</t>
  </si>
  <si>
    <t>Abono Interbancario
Sucursal: 859
Referencia Numérica: 250103
Concepto del Pago: LACR831029HCMRHM18
No. de Autorización: 39940
Nombre del Emisor: RAMON ADRIAN LARIOS CHAVEZ
Institución Emisora: BANORTE</t>
  </si>
  <si>
    <t>03/01/2025</t>
  </si>
  <si>
    <t>Depósito en Efectivo 
Sucursal: 7003
Referencia Numérica:  011
Concepto del Pago:colegiatura
No. de Autorización: 00850210 Nombre del Emisor: LOPEZ HERNANDEZ VICTORIA_x000D_
Institución Emisora: banamex</t>
  </si>
  <si>
    <t>Depósito en Efectivo 
Sucursal: 7003
Referencia Numérica:  011
Concepto del Pago:colegiatura
No. de Autorización: 00857508 Nombre del Emisor: POR IDENTIFICAR
Institución Emisora: banamex</t>
  </si>
  <si>
    <t>Abono Interbancario
Sucursal: 859
Referencia Numérica: 3762189
Concepto del Pago: Pedro Abad
No. de Autorización: 01019571
Nombre del Emisor: ESPIRAL TECHNOLOGIES DE MEXICO
Institución Emisora: SIST TRANSF Y PAGOS</t>
  </si>
  <si>
    <t>Abono Interbancario
Sucursal: 859
Referencia Numérica: 30124
Concepto del Pago: COBM860618HDFRRR02
No. de Autorización: 01281287
Nombre del Emisor: MARCO ANTONIO CORTES BRISENO
Institución Emisora: KLAR</t>
  </si>
  <si>
    <t>02/01/2025</t>
  </si>
  <si>
    <t>Depósito en Efectivo 
Sucursal: 321
Referencia Numérica:  011
Concepto del Pago:colegiatura
No. de Autorización: 00450028 Nombre del Emisor: ANGELES REYNOSO MARIA EUGENIA_x000D_
Institución Emisora: banamex</t>
  </si>
  <si>
    <t>Depósito en Efectivo 
Sucursal: 321
Referencia Numérica:  011
Concepto del Pago:colegiatura
No. de Autorización: 00720302 Nombre del Emisor: ORTIZ OCAMPO XOCHIQUETZAL
Institución Emisora: banamex</t>
  </si>
  <si>
    <t>Depósito en Efectivo 
Sucursal: 321
Referencia Numérica:  011
Concepto del Pago:colegiatura
No. de Autorización: 00721541 Nombre del Emisor: POR IDENTIFICAR
Institución Emisora: banamex</t>
  </si>
  <si>
    <t>31/12/2024</t>
  </si>
  <si>
    <t>Pago Interbancario
Sucursal: 519
Referencia Numérica: 1
Concepto del Pago: ENLACE CREW
No. de Autorización: 45434</t>
  </si>
  <si>
    <t>11,199.30</t>
  </si>
  <si>
    <t>Abono Interbancario
Sucursal: 859
Referencia Numérica:  1277
Concepto del Pago: COLEGIATURA
No. de Autorización: 310193  Nombre del Emisor:  AHALIA QUINTERO
Institución Emisora: banamex</t>
  </si>
  <si>
    <t>Abono Interbancario
Sucursal: 859
Referencia Numérica: 8704661
Concepto del Pago: Pago Luisa M
No. de Autorización: 366754
Nombre del Emisor: LBL BUSINESS MENTORING SC
Institución Emisora: SANTANDER</t>
  </si>
  <si>
    <t>19/12/2024</t>
  </si>
  <si>
    <t>IVA Comisión
Sucursal: 2864
Referencia Numérica: 105969
Referencia alfanumérica: PAQUETE PYME NOV MOV: 1
No. de Autorización: 104851</t>
  </si>
  <si>
    <t>49,784.95</t>
  </si>
  <si>
    <t>Comisión
Sucursal: 2864
Referencia Numérica: 105969
Referencia alfanumérica: PAQUETE PYME NOV MOV: 1
No. de Autorización: 104851</t>
  </si>
  <si>
    <t>Pago Interbancario
Sucursal: 519
Referencia Numérica: 1
Concepto del Pago: IUAF
No. de Autorización: 353392</t>
  </si>
  <si>
    <t>16/12/2024</t>
  </si>
  <si>
    <t>Pago de servicio
Sucursal: 519
Referencia Numérica: 57317
Referencia alfanumérica: PAGO A ESTABLECIMIENTO
No. de Autorización: 00057317</t>
  </si>
  <si>
    <t>2,171.00</t>
  </si>
  <si>
    <t>Abono Interbancario
Sucursal: 859
Referencia Numérica: 2410240
Concepto del Pago: 11Alejandra Irais Lopez Montes de Oca
No. de Autorización: 00025393
Nombre del Emisor: ALEJANDRA IRAIS LOPEZ MONTES D
Institución Emisora: BBVA MEXICO</t>
  </si>
  <si>
    <t>Depósito en Efectivo 
Sucursal: 7003
Referencia Numérica:  011
Concepto del Pago:colegiatura
No. de Autorización: 0014381  Nombre del Emisor: POR IDENTIFICAR
Institución Emisora: banamex</t>
  </si>
  <si>
    <t>Abono Interbancario
Sucursal: 859
Referencia Numérica: 7596126
Concepto del Pago: Pago Luisa M
No. de Autorización: 03255884
Nombre del Emisor: LBL BUSINESS MENTORING SC
Institución Emisora: SANTANDER</t>
  </si>
  <si>
    <t>Abono Interbancario
Sucursal: 859
Referencia Numérica: 7681468
Concepto del Pago: ZEIV030316HQRLBRA4
No. de Autorización: 03259725
Nombre del Emisor: MARCELA IBARRA CANCHE
Institución Emisora: SANTANDER</t>
  </si>
  <si>
    <t>Pago de servicio
Sucursal: 519
Referencia Numérica: 50172
Referencia alfanumérica: PAGO A ESTABLECIMIENTO
No. de Autorización: 00050172</t>
  </si>
  <si>
    <t>869</t>
  </si>
  <si>
    <t>13/12/2024</t>
  </si>
  <si>
    <t>Pago Interbancario
Sucursal: 519
Referencia Numérica: 1
Concepto del Pago: DIVERSOS IUAF
No. de Autorización: 771415</t>
  </si>
  <si>
    <t>11,550.00</t>
  </si>
  <si>
    <t>Pago Interbancario
Sucursal: 519
Referencia Numérica: 2
Concepto del Pago: FACTURA IUAF
No. de Autorización: 776416</t>
  </si>
  <si>
    <t>55,650.00</t>
  </si>
  <si>
    <t>Pago Interbancario
Sucursal: 519
Referencia Numérica: 2
Concepto del Pago: SUELDO
No. de Autorización: 786827</t>
  </si>
  <si>
    <t>6,489.14</t>
  </si>
  <si>
    <t>Pago a terceros
Sucursal: 519
Referencia Numérica: 784169
Referencia alfanumérica: INSTITUTO UNIVERSITARIO DE ALTA FORMACIO
No. de Autorización: 784169</t>
  </si>
  <si>
    <t>Abono Interbancario
Sucursal: 859
Referencia Numérica: 241212
Concepto del Pago: mensualidad diciembre
No. de Autorización: 851530
Nombre del Emisor: MARTINA ARROYO DIAZ
Institución Emisora: BANORTE</t>
  </si>
  <si>
    <t>Abono Interbancario
Sucursal: 859
Referencia Numérica: 8490147
Concepto del Pago: OPQXWLSZP GANANCIAS CLIP 0000000
No. de Autorización: 189889
Nombre del Emisor: DUPERLY TAPIERO
Institución Emisora: SANTANDER</t>
  </si>
  <si>
    <t>11/12/2024</t>
  </si>
  <si>
    <t>Abono Interbancario
Sucursal: 859
Referencia Numérica: 8959360
Concepto del Pago: colegiatura maestria
No. de Autorización: 01641835
Nombre del Emisor: GARCIA TORRES DIANA
Institución Emisora: AZTECA</t>
  </si>
  <si>
    <t>Depósito en Efectivo 
Sucursal: 4626
Referencia Numérica:  011
Concepto del Pago:colegiatura
No. de Autorización:  0073838Nombre del Emisor: DANIEL YAÑEZ
Institución Emisora: banamex</t>
  </si>
  <si>
    <t>Pago Interbancario
Sucursal: 519
Referencia Numérica: 1
Concepto del Pago: FINIQUITO
No. de Autorización: 348131</t>
  </si>
  <si>
    <t>2,947.98</t>
  </si>
  <si>
    <t>10/12/2024</t>
  </si>
  <si>
    <t>Pago de servicio
Sucursal: 519
Referencia Numérica: 526143
Referencia alfanumérica: PAGO A ESTABLECIMIENTO
No. de Autorización: 00526143</t>
  </si>
  <si>
    <t>Abono Interbancario
Sucursal: 859
Referencia Numérica: 101224
Concepto del Pago: Transferencia a Instituto
No. de Autorización: 1078628
Nombre del Emisor: TUZ CAAMAL JESUS CARLOS ANTONI
Institución Emisora: SCOTIABANK</t>
  </si>
  <si>
    <t>10,491.00</t>
  </si>
  <si>
    <t>Depósito en Efectivo 
Sucursal: 7003
Referencia Numérica:  011
Concepto del Pago:colegiatura
No. de Autorización: 592146  Nombre del Emisor: RAFAEL SANCHEZ
Institución Emisora: banamex</t>
  </si>
  <si>
    <t>Depósito en Efectivo 
Sucursal: 7003
Referencia Numérica:  011
Concepto del Pago:colegiatura
No. de Autorización: 592065  Nombre del Emisor: RAFAEL SANCHEZ
Institución Emisora: banamex</t>
  </si>
  <si>
    <t>3,900.00</t>
  </si>
  <si>
    <t xml:space="preserve">FINIQUITO </t>
  </si>
  <si>
    <t>Pago a terceros
Sucursal: 519
Referencia Numérica: 268102
Referencia alfanumérica: INSTITUTO UNIVERSITARIO DE ALTA FORMACIO
No. de Autorización: 268102</t>
  </si>
  <si>
    <t>4,031.93</t>
  </si>
  <si>
    <t>PAGO ISN</t>
  </si>
  <si>
    <t>Pago de servicio
Sucursal: 519
Referencia Numérica: 248756
Referencia alfanumérica: PAGO A ESTABLECIMIENTO
No. de Autorización: 248756</t>
  </si>
  <si>
    <t>2,671.00</t>
  </si>
  <si>
    <t>Abono Interbancario
Sucursal: 859
Referencia Numérica: 241209
Concepto del Pago: DIVL740104MDFZLZ06 mensualidad diciembre
No. de Autorización: 34209
Nombre del Emisor: LUZ MARIA DIEZ DE URDANIVIA DE
Institución Emisora: BANORTE</t>
  </si>
  <si>
    <t>09/12/2024</t>
  </si>
  <si>
    <t>Abono Interbancario
Sucursal: 859
Referencia Numérica: 241206
Concepto del Pago: doctorado
No. de Autorización: 8844
Nombre del Emisor: DAVID MONTEMAYOR VILLELA
Institución Emisora: BANORTE</t>
  </si>
  <si>
    <t>Abono Interbancario
Sucursal: 859
Referencia Numérica: 3
Concepto del Pago: Colegiatura diciembre
No. de Autorización: 729372
Nombre del Emisor: EFRAIN FRAUSTO PEREZ
Institución Emisora: HSBC</t>
  </si>
  <si>
    <t>Abono Interbancario
Sucursal: 859
Referencia Numérica: 911202
Concepto del Pago: PAGO LIC ARACELY VILLANUEVA TUN
No. de Autorización: 2735633
Nombre del Emisor: SINDICATO UNICO DE CHOFERES TA
Institución Emisora: SCOTIABANK</t>
  </si>
  <si>
    <t>Abono Interbancario
Sucursal: 859
Referencia Numérica: 910202
Concepto del Pago: PAGO LIC ARACELY VILLANUEVA TUN
No. de Autorización: 2735513
Nombre del Emisor: SINDICATO UNICO DE CHOFERES TA
Institución Emisora: SCOTIABANK</t>
  </si>
  <si>
    <t>Pago de servicio
Sucursal: 519
Referencia Numérica: 175656
Referencia alfanumérica: PAGO A ESTABLECIMIENTO
No. de Autorización: 175656</t>
  </si>
  <si>
    <t>1,303.00</t>
  </si>
  <si>
    <t>Pago de servicio
Sucursal: 519
Referencia Numérica: 153371
Referencia alfanumérica: PAGO A ESTABLECIMIENTO
No. de Autorización: 153371</t>
  </si>
  <si>
    <t>Depósito en Efectivo 
Sucursal: 519
Referencia Numérica:  011
Concepto del Pago:colegiatura
No. de Autorización:  136938 Nombre del Emisor: POR IDENTIFICAR
Institución Emisora: banamex</t>
  </si>
  <si>
    <t>Pago de servicio
Sucursal: 519
Referencia Numérica: 125395
Referencia alfanumérica: PAGO A ESTABLECIMIENTO
No. de Autorización: 125395</t>
  </si>
  <si>
    <t>Abono Interbancario
Sucursal: 870
Referencia Numérica: 54807
Referencia alfanumérica: EMMANUEL RAMIREZ BLANCO
No. de Autorización: 54807
Nombre del Emisor: EMMANUEL,RAMIREZ/BLANCO</t>
  </si>
  <si>
    <t>06/12/2024</t>
  </si>
  <si>
    <t>Depósito en Efectivo 
Sucursal: 7003
Referencia Numérica:  011
Concepto del Pago:colegiatura
No. de Autorización:  00552832  Nombre del Emisor: VICTORIA LOPEZ HERNANDEZ
Institución Emisora: banamex</t>
  </si>
  <si>
    <t>4,700.00</t>
  </si>
  <si>
    <t>Depósito en Efectivo 
Sucursal: 7003
Referencia Numérica:  011
Concepto del Pago:colegiatura
No. de Autorización:  00552912  Nombre del Emisor: VICTORIA LOPEZ HERNANDEZ
Institución Emisora: banamex</t>
  </si>
  <si>
    <t>Abono Interbancario
Sucursal: 859
Referencia Numérica: 241206
Concepto del Pago: BOMD801122HCLRRV03
No. de Autorización: 01092267
Nombre del Emisor: DAVID FERNANDO BORREGO MURILLO
Institución Emisora: BANORTE</t>
  </si>
  <si>
    <t>Abono Interbancario
Sucursal: 859
Referencia Numérica: 241206
Concepto del Pago: GUGB681012HCLRRL05
No. de Autorización: 01138211
Nombre del Emisor: BALTAZAR GUERRERO GARCIA
Institución Emisora: BANORTE</t>
  </si>
  <si>
    <t>Depósito en Efectivo 
Sucursal: 8722
Referencia Numérica:  011
Concepto del Pago:colegiatura
No. de Autorización:   00046452  Nombre del Emisor: FLORES VELAZQUEZ
Institución Emisora: banamex</t>
  </si>
  <si>
    <t>05/12/2024</t>
  </si>
  <si>
    <t>Abono Interbancario
Sucursal: 859
Referencia Numérica: 5089593
Concepto del Pago: Mensualidad diciembre
No. de Autorización: 00613348
Nombre del Emisor: SYLVIA MARISOL DIAZ VALENCIA
Institución Emisora: HSBC</t>
  </si>
  <si>
    <t>Abono Interbancario
Sucursal: 859
Referencia Numérica: 241205
Concepto del Pago: EAFL870810MDFSNR04 dic2024
No. de Autorización: 00622322
Nombre del Emisor: LARISSA ESTEFANIA ESPARZA FUEN
Institución Emisora: BANORTE</t>
  </si>
  <si>
    <t>Abono Interbancario
Sucursal: 859
Referencia Numérica: 51224
Concepto del Pago: Pago diciembre hector rivera
No. de Autorización: 00684424
Nombre del Emisor: RIVERA NAVA HECTOR
Institución Emisora: SCOTIABANK</t>
  </si>
  <si>
    <t>Abono Interbancario
Sucursal: 859
Referencia Numérica: 8968995
Concepto del Pago: TRANSFERENCIA A INSTITUTO UNIVERSITARIO
No. de Autorización: 00743244
Nombre del Emisor: EVA DOMINGUEZ JAIN
Institución Emisora: SANTANDER</t>
  </si>
  <si>
    <t>Abono Interbancario
Sucursal: 859
Referencia Numérica: 241205
Concepto del Pago: Colegiatura diciembre CAOA720601HCLMLL02
No. de Autorización: 00826483
Nombre del Emisor: ALBERTO CAMPOS OLIVO
Institución Emisora: BANORTE</t>
  </si>
  <si>
    <t>Abono Interbancario
Sucursal: 859
Referencia Numérica: 2610240
Concepto del Pago: DIVF800518HDFZLR09 diciembre
No. de Autorización: 00608134
Nombre del Emisor: FRANCISCO JAVIER DIEZ DE URDAN
Institución Emisora: BBVA MEXICO</t>
  </si>
  <si>
    <t>04/12/2024</t>
  </si>
  <si>
    <t>Abono Interbancario
Sucursal: 859
Referencia Numérica: 241204
Concepto del Pago: colegiatura enero 2025
No. de Autorización: 769067
Nombre del Emisor: YAZMIN ESMERALDA ROMERO MEDINA
Institución Emisora: BANORTE</t>
  </si>
  <si>
    <t>03/12/2024</t>
  </si>
  <si>
    <t>Abono Interbancario
Sucursal: 519
Referencia Numérica: 31224
Referencia alfanumérica: SANDRA,RAMIREZ/CASTRO
No. de Autorización: 566211
Nombre del Emisor: SANDRA,RAMIREZ/CASTRO</t>
  </si>
  <si>
    <t>grado  mdp</t>
  </si>
  <si>
    <t>Pago de servicio
Sucursal: 519
Referencia Numérica: 451563
Referencia alfanumérica: PAGO A ESTABLECIMIENTO
No. de Autorización: 451563</t>
  </si>
  <si>
    <t>Abono Interbancario
Sucursal: 859
Referencia Numérica: 241203
Concepto del Pago: LACR831029HCMRHM18
No. de Autorización: 880296
Nombre del Emisor: RAMON ADRIAN LARIOS CHAVEZ
Institución Emisora: BANORTE</t>
  </si>
  <si>
    <t xml:space="preserve">título chain </t>
  </si>
  <si>
    <t>Pago de servicio
Sucursal: 519
Referencia Numérica: 394236
Referencia alfanumérica: PAGO A ESTABLECIMIENTO
No. de Autorización: 394236</t>
  </si>
  <si>
    <t>Depósito en Efectivo 
Sucursal: 7003
Referencia Numérica:  011
Concepto del Pago:colegiatura
No. de Autorización: 443410 Nombre del Emisor: XOXHIQUETZAL ORTIZ
Institución Emisora: banamex</t>
  </si>
  <si>
    <t>Depósito en Efectivo 
Sucursal: 7003
Referencia Numérica:  011
Concepto del Pago:colegiatura
No. de Autorización: 92029 Nombre del Emisor: POR IDENTIFICAR
Institución Emisora: banamex</t>
  </si>
  <si>
    <t>Abono Interbancario
Sucursal: 859
Referencia Numérica: 7632037
Concepto del Pago: ZEI030316HQRLBRA4
No. de Autorización: 467251
Nombre del Emisor: MARCELA IBARRA CANCHE
Institución Emisora: SANTANDER</t>
  </si>
  <si>
    <t>Depósito en Efectivo 
Sucursal: 7003
Referencia Numérica:  011
Concepto del Pago:colegiatura
No. de Autorización: 443098 Nombre del Emisor: maria eugenia reynoso
Institución Emisora: banamex</t>
  </si>
  <si>
    <t>Abono Interbancario
Sucursal: 859
Referencia Numérica: 2410240
Concepto del Pago: CAVE910116
No. de Autorización: 142892
Nombre del Emisor: ESTEFANIA CAROLINA CABALLERO V
Institución Emisora: BBVA MEXICO</t>
  </si>
  <si>
    <t>02/12/2024</t>
  </si>
  <si>
    <t>Abono Interbancario
Sucursal: 859
Referencia Numérica: 21224
Concepto del Pago: COBM860618HDFRRR02
No. de Autorización: 03189329
Nombre del Emisor: MARCO ANTONIO CORTES BRISEÑO
Institución Emisora: INBURSA</t>
  </si>
  <si>
    <t>Abono Interbancario
Sucursal: 859
Referencia Numérica: 241130
Concepto del Pago: Pago titulacion
No. de Autorización: 568399
Nombre del Emisor: JOSE DE JESUS RUIZ FERNANDEZ
Institución Emisora: BANORTE</t>
  </si>
  <si>
    <t>Abono Interbancario
Sucursal: 859
Referencia Numérica: 241130
Concepto del Pago: Equivalencia
No. de Autorización: 546675
Nombre del Emisor: JOSE DE JESUS RUIZ FERNANDEZ
Institución Emisora: BANORTE</t>
  </si>
  <si>
    <t>Abono Interbancario
Sucursal: 859
Referencia Numérica: 241130
Concepto del Pago: Mensualidad diciembre
No. de Autorización: 544127
Nombre del Emisor: JOSE DE JESUS RUIZ FERNANDEZ
Institución Emisora: BANORTE</t>
  </si>
  <si>
    <t>Depósito en Efectivo 
Sucursal: 7003
Referencia Numérica:  011
Concepto del Pago:colegiatura
No. de Autorización:426924   Nombre del Emisor: POR IDENTIFICAR
Institución Emisora: banamex</t>
  </si>
  <si>
    <t>Depósito en Efectivo 
Sucursal: 7003
Referencia Numérica:  011
Concepto del Pago:colegiatura
No. de Autorización:426924   Nombre del Emisor: ROBLES JULIO
Institución Emisora: banamex</t>
  </si>
  <si>
    <t>Abono Interbancario
Sucursal: 859
Referencia Numérica: 1197739
Concepto del Pago: MERCADO*PAGO
No. de Autorización: 2764339
Nombre del Emisor: MARIA JOSE RIOS HURTADO
Institución Emisora: Mercado Pago W</t>
  </si>
  <si>
    <t>29/11/2024</t>
  </si>
  <si>
    <t>Pago Interbancario
Sucursal: 519
Referencia Numérica: 1
Concepto del Pago: FACTURA IUAF
No. de Autorización: 00041387</t>
  </si>
  <si>
    <t>42,000.00</t>
  </si>
  <si>
    <t>Pago a terceros
Sucursal: 519
Referencia Numérica: 148739836
Referencia alfanumérica: INSTITUTO UNIVERSITARIO DE ALTA FORMACIO
No. de Autorización: 00387708</t>
  </si>
  <si>
    <t>3,733.95</t>
  </si>
  <si>
    <t>Pago Interbancario
Sucursal: 519
Referencia Numérica: 2
Concepto del Pago: SUELDO Y AGUINALDO
No. de Autorización: 00391020</t>
  </si>
  <si>
    <t>4,286.37</t>
  </si>
  <si>
    <t>Pago Interbancario
Sucursal: 519
Referencia Numérica: 4
Concepto del Pago: SUELDO
No. de Autorización: 00395910</t>
  </si>
  <si>
    <t>4,407.78</t>
  </si>
  <si>
    <t>SUELDO 01</t>
  </si>
  <si>
    <t>Pago a terceros
Sucursal: 519
Referencia Numérica: 126504010
Referencia alfanumérica: INSTITUTO UNIVERSITARIO DE ALTA FORMACIO
No. de Autorización: 00405271</t>
  </si>
  <si>
    <t>SUELDO 02</t>
  </si>
  <si>
    <t>Pago Interbancario
Sucursal: 519
Referencia Numérica: 6
Concepto del Pago: SUELDO
No. de Autorización: 00408802</t>
  </si>
  <si>
    <t>Pago Interbancario
Sucursal: 519
Referencia Numérica: 2
Concepto del Pago: FACTURA IUAF
No. de Autorización: 00824982</t>
  </si>
  <si>
    <t>44,843.76</t>
  </si>
  <si>
    <t>Pago a terceros
Sucursal: 519
Referencia Numérica: 148739836
Referencia alfanumérica: INSTITUTO UNIVERSITARIO DE ALTA FORMACIO
No. de Autorización: 00005805</t>
  </si>
  <si>
    <t>1,524.27</t>
  </si>
  <si>
    <t>nuevo alumno</t>
  </si>
  <si>
    <t>28/11/2024</t>
  </si>
  <si>
    <t>Abono Interbancario
Sucursal: 859
Referencia Numérica: 241128
Concepto del Pago: Javier Ernesto Balan Burgos
No. de Autorización: 01557994
Nombre del Emisor: JAVIER ERNESTO BALAN BURGOS
Institución Emisora: BANORTE</t>
  </si>
  <si>
    <t>Pago de servicio
Sucursal: 519
Referencia Numérica: 613265
Referencia alfanumérica: PAGO A ESTABLECIMIENTO
No. de Autorización: 613265</t>
  </si>
  <si>
    <t>380</t>
  </si>
  <si>
    <t>Pago Interbancario
Sucursal: 519
Referencia Numérica: 1
Concepto del Pago: FACTURA IUAF
No. de Autorización: 671254</t>
  </si>
  <si>
    <t>210,000.00</t>
  </si>
  <si>
    <t>Pago de servicio
Sucursal: 519
Referencia Numérica: 507470
Referencia alfanumérica: PAGO A ESTABLECIMIENTO
No. de Autorización: 507470</t>
  </si>
  <si>
    <t>Abono Interbancario
Sucursal: 519
Referencia Numérica: 535097
Referencia alfanumérica: ESTHER GUADALUPE LARA CAMPOS
No. de Autorización: 535097
Nombre del Emisor: ESTHER GUADALUPE,LARA/CAMPOS</t>
  </si>
  <si>
    <t>27/11/2024</t>
  </si>
  <si>
    <t>Abono Interbancario
Sucursal: 859
Referencia Numérica: 241127
Concepto del Pago: Rdz Wong Sandra diciembre
No. de Autorización: 597218
Nombre del Emisor: SANDRA LUZ RODRIGUEZ WONG
Institución Emisora: BANORTE</t>
  </si>
  <si>
    <t>Pago Interbancario
Sucursal: 519
Referencia Numérica: 1
Concepto del Pago: FACTURA IUAF PUBLICIDAD
No. de Autorización: 313994</t>
  </si>
  <si>
    <t>111,300.00</t>
  </si>
  <si>
    <t>26/11/2024</t>
  </si>
  <si>
    <t>Abono Interbancario
Sucursal: 870
Referencia Numérica: 261124
Referencia alfanumérica: LUIS ALONSO REYES TREJO
No. de Autorización: 601579
Nombre del Emisor: LUIS ALONSO,REYES/TREJO</t>
  </si>
  <si>
    <t>Abono Interbancario
Sucursal: 2132
Referencia Numérica: 16380133146
Referencia alfanumérica: 1/AGOJ
No. de Autorización: 21220
Nombre del Emisor: 1/AGOJ</t>
  </si>
  <si>
    <t>39,143.47</t>
  </si>
  <si>
    <t>IVA Com. Trans. Int. Recibida
Sucursal: 2132
Referencia Numérica: 16380133146
Referencia alfanumérica: 1/AGOJ
No. de Autorización: 21220</t>
  </si>
  <si>
    <t>Com. Trans. Int. Recibida
Sucursal: 2132
Referencia Numérica: 16380133146
Referencia alfanumérica: 1/AGOJ
No. de Autorización: 21220</t>
  </si>
  <si>
    <t>301</t>
  </si>
  <si>
    <t>Com. Trans. Int. Recibida
Sucursal: 2132
Referencia Numérica: 16190133141
Referencia alfanumérica: 1/AGOJ
No. de Autorización: 21211</t>
  </si>
  <si>
    <t>Abono Interbancario
Sucursal: 2132
Referencia Numérica: 16190133141
Referencia alfanumérica: 1/AGOJ
No. de Autorización: 21211
Nombre del Emisor: 1/AGOJ</t>
  </si>
  <si>
    <t>51,294.43</t>
  </si>
  <si>
    <t>IVA Com. Trans. Int. Recibida
Sucursal: 2132
Referencia Numérica: 16190133141
Referencia alfanumérica: 1/AGOJ
No. de Autorización: 21211</t>
  </si>
  <si>
    <t>Abono Interbancario
Sucursal: 2132
Referencia Numérica: 16330133141
Referencia alfanumérica: 1/AGOJ
No. de Autorización: 21163
Nombre del Emisor: 1/AGOJ</t>
  </si>
  <si>
    <t>107,943.00</t>
  </si>
  <si>
    <t>IVA Com. Trans. Int. Recibida
Sucursal: 2132
Referencia Numérica: 16330133141
Referencia alfanumérica: 1/AGOJ
No. de Autorización: 21163</t>
  </si>
  <si>
    <t>Com. Trans. Int. Recibida
Sucursal: 2132
Referencia Numérica: 16330133141
Referencia alfanumérica: 1/AGOJ
No. de Autorización: 21163</t>
  </si>
  <si>
    <t>Depósito en Efectivo 
Sucursal: 7003
Referencia Numérica:  011
Concepto del Pago:colegiatura
No. de Autorización: 00387168  Nombre del Emisor: POR IDENTIFICAR
Institución Emisora: banamex</t>
  </si>
  <si>
    <t>25/11/2024</t>
  </si>
  <si>
    <t>22/11/2024</t>
  </si>
  <si>
    <t>Abono Interbancario
Sucursal : 859
Referencia Numérica: 2410240
Concepto del Pago: 3 colegiatura
No. de Autorización: 01191530
Nombre del Emisor: JUANA MARIA ABREU GIRALT
Institución Emisora: BBVA MEXICO</t>
  </si>
  <si>
    <t>Abono Interbancario
Sucursal : 519
Referencia Numérica: 221124
Referencia alfanumérica: JORGE VELARDE GOMEZ
No. de Autorización: 00632628
Nombre del Emisor: JORGE,VELARDE/GOMEZ</t>
  </si>
  <si>
    <t>3.450,00</t>
  </si>
  <si>
    <t>21/11/2024</t>
  </si>
  <si>
    <t>Pago Interbancario
Sucursal: 519
Referencia Numérica: 1
Concepto del Pago: FACTURA IUAF
No. de Autorización: 446086</t>
  </si>
  <si>
    <t>19,710.06</t>
  </si>
  <si>
    <t>20/11/2024</t>
  </si>
  <si>
    <t>Pago Interbancario
Sucursal: 519
Referencia Numérica: 1
Concepto del Pago: FACTURA IUAF
No. de Autorización: 303656</t>
  </si>
  <si>
    <t>5,775.00</t>
  </si>
  <si>
    <t>Pago de servicio
Sucursal: 519
Referencia Numérica: 269896
Referencia alfanumérica: PAGO A ESTABLECIMIENTO
No. de Autorización: 269896</t>
  </si>
  <si>
    <t>434</t>
  </si>
  <si>
    <t>Pago de servicio
Sucursal: 519
Referencia Numérica: 308311
Referencia alfanumérica: PAGO DE IMPUESTOS REFERENCIADO S.A.T.
No. de Autorización: 308311</t>
  </si>
  <si>
    <t>7,658.00</t>
  </si>
  <si>
    <t>19/11/2024</t>
  </si>
  <si>
    <t>Abono Interbancario
Sucursal: 859
Referencia Numérica: 161124
Concepto del Pago: GACM710917MDFRLR02
No. de Autorización: 199285
Nombre del Emisor: MIRIAM GARAMENDI CELIS
Institución Emisora: SANTANDER</t>
  </si>
  <si>
    <t>Abono Interbancario
Sucursal: 859
Referencia Numérica: 2048
Concepto del Pago: OH89VTYRT GANANCIAS CLIP
No. de Autorización: 1464485
Nombre del Emisor: PAYCLIP S DE RL DE CV
Institución Emisora: BANORTE</t>
  </si>
  <si>
    <t>15/11/2024</t>
  </si>
  <si>
    <t>Pago Interbancario
Sucursal: 519
Referencia Numérica: 7
Concepto del Pago: FACTURA FORO
No. de Autorización: 48064</t>
  </si>
  <si>
    <t>16,920.31</t>
  </si>
  <si>
    <t>Pago Interbancario
Sucursal: 519
Referencia Numérica: 6
Concepto del Pago: SUELDO
No. de Autorización: 46161</t>
  </si>
  <si>
    <t>3,733.75</t>
  </si>
  <si>
    <t>Pago Interbancario
Sucursal: 519
Referencia Numérica: 4
Concepto del Pago: SUELDO AL 15 NOV
No. de Autorización: 44850</t>
  </si>
  <si>
    <t>Pago a terceros
Sucursal: 519
Referencia Numérica: 43757
Referencia alfanumérica: INSTITUTO UNIVERSITARIO DE ALTA FORMACIO
No. de Autorización: 43757</t>
  </si>
  <si>
    <t>Pago Interbancario
Sucursal: 519
Referencia Numérica: 2
Concepto del Pago: SUELDO
No. de Autorización: 42535</t>
  </si>
  <si>
    <t>Pago a terceros
Sucursal: 519
Referencia Numérica: 41986
Referencia alfanumérica: INSTITUTO UNIVERSITARIO DE ALTA FORMACIO
No. de Autorización: 41986</t>
  </si>
  <si>
    <t>14/11/2024</t>
  </si>
  <si>
    <t>Pago Interbancario
Sucursal: 519
Referencia Numérica: 3
Concepto del Pago: REEMBOLSOS
No. de Autorización: 545545</t>
  </si>
  <si>
    <t>3,521.00</t>
  </si>
  <si>
    <t>Pago SIPARE
Sucursal: 519
Referencia Numérica: 0
Referencia alfanumérica: L0168287105 398065 202410
No. de Autorización: 541550</t>
  </si>
  <si>
    <t>24,815.63</t>
  </si>
  <si>
    <t>Pago Interbancario
Sucursal: 519
Referencia Numérica: 2
Concepto del Pago: FACTURA IUAF
No. de Autorización: 525809</t>
  </si>
  <si>
    <t>15,750.00</t>
  </si>
  <si>
    <t>Pago Interbancario
Sucursal: 519
Referencia Numérica: 2
Concepto del Pago: FACTURA IUAF
No. de Autorización: 320979</t>
  </si>
  <si>
    <t>Pago Interbancario
Sucursal: 519
Referencia Numérica: 1
Concepto del Pago: GRADOS IUAF
No. de Autorización: 312790</t>
  </si>
  <si>
    <t>13/11/2024</t>
  </si>
  <si>
    <t>Pago de servicio
Sucursal: 519
Referencia Numérica: 577835
Referencia alfanumérica: PAGO A ESTABLECIMIENTO
No. de Autorización: 00577835</t>
  </si>
  <si>
    <t>5,374.00</t>
  </si>
  <si>
    <t>Pago de servicio
Sucursal: 519
Referencia Numérica: 585706
Referencia alfanumérica: PAGO A ESTABLECIMIENTO
No. de Autorización: 00585706</t>
  </si>
  <si>
    <t>217</t>
  </si>
  <si>
    <t>Pago Interbancario
Sucursal: 519
Referencia Numérica: 1
Concepto del Pago: CLASE IUAF
No. de Autorización: 00647412</t>
  </si>
  <si>
    <t>Pago de servicio
Sucursal: 519
Referencia Numérica: 569901
Referencia alfanumérica: PAGO A ESTABLECIMIENTO
No. de Autorización: 00569901</t>
  </si>
  <si>
    <t>760</t>
  </si>
  <si>
    <t>12/11/2024</t>
  </si>
  <si>
    <t>Abono Interbancario
Sucursal: 859
Referencia Numérica: 7874499
Concepto del Pago: /RFB/PAGODE TERCER CUATRIMESTRE DEL DOCT
No. de Autorización: 147679
Nombre del Emisor: JPMORGAN CHASE BANK NA
Institución Emisora: JP MORGAN</t>
  </si>
  <si>
    <t>16,192.29</t>
  </si>
  <si>
    <t>11/11/2024</t>
  </si>
  <si>
    <t>Abono Interbancario
Sucursal: 870
Referencia Numérica: 111124
Referencia alfanumérica: MARIA FERNANDA GONZALEZ GLENNI
No. de Autorización: 00137043
Nombre del Emisor: MARIA FERNANDA,GONZALEZ/GLENNI</t>
  </si>
  <si>
    <t>27,600.00</t>
  </si>
  <si>
    <t>Abono Interbancario
Sucursal: 859
Referencia Numérica: 309240
Concepto del Pago: JIVR720628MCCMRC16
No. de Autorización: 00139517
Nombre del Emisor: ROCIO GUADALUPE JIMENEZ VERA H
Institución Emisora: BBVA MEXICO</t>
  </si>
  <si>
    <t>Abono Interbancario
Sucursal: 859
Referencia Numérica: 7133035
Concepto del Pago: TRANSFERENCIA SBM NOVIEMBRE
No. de Autorización: 00408107
Nombre del Emisor: SAMANTHA BRAVO MUNOZ
Institución Emisora: SANTANDER</t>
  </si>
  <si>
    <t>Abono Interbancario
Sucursal: 859
Referencia Numérica: 1038289
Concepto del Pago: Servicio de Validaci n de cuenta
No. de Autorización: 01111891
Nombre del Emisor: PROMEQUALIA SA DE CV
Institución Emisora: SIST TRANSF Y PAGOS</t>
  </si>
  <si>
    <t>0.01</t>
  </si>
  <si>
    <t>Pago de servicio
Sucursal: 519
Referencia Numérica: 175705
Referencia alfanumérica: PAGO A ESTABLECIMIENTO
No. de Autorización: 00175705</t>
  </si>
  <si>
    <t>08/11/2024</t>
  </si>
  <si>
    <t>Cargo diverso
Sucursal: 2864
Referencia Numérica: 106533
Referencia alfanumérica: PAQUETE PYME OCT MOV: 1
No. de Autorización: 00105450</t>
  </si>
  <si>
    <t>Cargo diverso
Sucursal: 2864
Referencia Numérica: 106533
No. de Autorización: 00105450</t>
  </si>
  <si>
    <t>Depósito en Efectivo 
Sucursal: 7003
Referencia Numérica:  011
Concepto del Pago:colegiatura
No. de Autorización: 00178374 Nombre del Emisor: POR IDENTIFICAR
Institución Emisora: banamex</t>
  </si>
  <si>
    <t>Abono Interbancario
Sucursal: 859
Referencia Numérica: 81124
Concepto del Pago: Pago noviembre
No. de Autorización: 00279933
Nombre del Emisor: RIVERA NAVA HECTOR
Institución Emisora: SCOTIABANK</t>
  </si>
  <si>
    <t>07/11/2024</t>
  </si>
  <si>
    <t>Abono Interbancario
Sucursal: 859
Referencia Numérica: 241107
Concepto del Pago: Colegiatura noviembre CAOA720601HCLMLL02
No. de Autorización: 00698878
Nombre del Emisor: ALBERTO CAMPOS OLIVO
Institución Emisora: BANORTE</t>
  </si>
  <si>
    <t>Cargo diverso
Sucursal: 2132
Referencia Numérica: 5180131241
No. de Autorización: 00021100</t>
  </si>
  <si>
    <t>290</t>
  </si>
  <si>
    <t>46.4</t>
  </si>
  <si>
    <t>Cargo diverso
Sucursal: 2132
Referencia Numérica: 3210131245
No. de Autorización: 00021120</t>
  </si>
  <si>
    <t>Abono Interbancario
Sucursal: 2132
Referencia Numérica: 5180131241
Referencia alfanumérica: TRANSF. INTER 005180131241 1/AGOJ
No. de Autorización: 00021100
Nombre del Emisor: 1/AGOJ Institución Emisora: banamex</t>
  </si>
  <si>
    <t>150,385.99</t>
  </si>
  <si>
    <t>Abono Interbancario
Sucursal: 2132
Referencia Numérica: 3210131245
Referencia alfanumérica: TRANSF. INTER 013210131245 1/AGOJ
No. de Autorización: 00021120
Nombre del Emisor: 1/AGOJ Institución Emisora: banamex</t>
  </si>
  <si>
    <t>127,892.73</t>
  </si>
  <si>
    <t>Depósito en Efectivo 
Sucursal: 7003
Referencia Numérica:  011
Concepto del Pago:colegiatura
No. de Autorización: 00045258 Nombre del Emisor: POR IDENTIFICAR
Institución Emisora: banamex</t>
  </si>
  <si>
    <t>Abono Interbancario
Sucursal: 519
Referencia Numérica: 61124
Referencia alfanumérica: NICOLASA BLANCO SALAS
No. de Autorización: 703846
Nombre del Emisor: NICOLASA,BLANCO/SALAS</t>
  </si>
  <si>
    <t>06/11/2024</t>
  </si>
  <si>
    <t>Pago a terceros
Sucursal: 519
Referencia Numérica: 6571024398
Referencia alfanumérica: INSTITUTO UNIVERSITARIO DE ALTA FORMACIO
No. de Autorización: 00185672</t>
  </si>
  <si>
    <t>274</t>
  </si>
  <si>
    <t>Depósito en Efectivo 
Sucursal: 124
Referencia Numérica:  011
Concepto del Pago:colegiatura
No. de Autorización: 0027824   Nombre del Emisor: POR IDENTIFICAR
Institución Emisora: banamex</t>
  </si>
  <si>
    <t>Abono Interbancario
Sucursal: 859
Referencia Numérica: 6702843
Concepto del Pago: TRANSFERENCIA A INSTITUTO UNIVERSITARIO
No. de Autorización: 00052060
Nombre del Emisor: EVA DOMINGUEZ JAIN
Institución Emisora: SANTANDER</t>
  </si>
  <si>
    <t>Abono Interbancario
Sucursal: 859
Referencia Numérica: 1
Concepto del Pago: Colegiatura noviembre Efrain Frausto
No. de Autorización: 00119837
Nombre del Emisor: EFRAIN FRAUSTO PEREZ
Institución Emisora: HSBC</t>
  </si>
  <si>
    <t>Abono Interbancario
Sucursal: 859
Referencia Numérica: 241106
Concepto del Pago: Colegiatura Noviembre BOMD801122DJ6
No. de Autorización: 00278435
Nombre del Emisor: DAVID FERNANDO BORREGO MURILLO
Institución Emisora: BANORTE</t>
  </si>
  <si>
    <t>Abono Interbancario
Sucursal: 859
Referencia Numérica: 241106
Concepto del Pago: colegiatura
No. de Autorización: 00452564
Nombre del Emisor: DAVID MONTEMAYOR VILLELA
Institución Emisora: BANORTE</t>
  </si>
  <si>
    <t>Abono Interbancario
Sucursal: 859
Referencia Numérica: 241106
Concepto del Pago: Colegiatura noviembre
No. de Autorización: 00607420
Nombre del Emisor: BALTAZAR GUERRERO GARCIA
Institución Emisora: BANORTE</t>
  </si>
  <si>
    <t>Abono Interbancario
Sucursal: 859
Referencia Numérica: 241106
Concepto del Pago: pago noviembre 2024
No. de Autorización: 00815066
Nombre del Emisor: MARTINA ARROYO DIAZ
Institución Emisora: BANORTE</t>
  </si>
  <si>
    <t>Abono Interbancario
Sucursal: 859
Referencia Numérica: 3342793
Concepto del Pago: PAGO NOVIEMBRE PARK680108MDFLMT03
No. de Autorización: 00981340
Nombre del Emisor: CESAR ALEJANDRO FLORES PALACIO
Institución Emisora: SANTANDER</t>
  </si>
  <si>
    <t>05/11/2024</t>
  </si>
  <si>
    <t>Abono Interbancario
Sucursal: 519
Referencia Numérica: 51124
Referencia alfanumérica: SANDRA,RAMIREZ/CASTRO
No. de Autorización: 00157881
Nombre del Emisor: SANDRA,RAMIREZ/CASTRO</t>
  </si>
  <si>
    <t>Abono Interbancario
Sucursal: 859
Referencia Numérica: 5089593
Concepto del Pago: Mensualidad noviembre
No. de Autorización: 00317726
Nombre del Emisor: SYLVIA MARISOL DIAZ VALENCIA
Institución Emisora: HSBC</t>
  </si>
  <si>
    <t>Abono Interbancario
Sucursal: 859
Referencia Numérica: 210240
Concepto del Pago: DIVF800518HDFZLR09 noviembre 24
No. de Autorización: 00552168
Nombre del Emisor: FRANCISCO JAVIER DIEZ DE URDAN
Institución Emisora: BBVA MEXICO</t>
  </si>
  <si>
    <t>Abono Interbancario
Sucursal: 859
Referencia Numérica: 309240
Concepto del Pago: 10Alejandra Irais Lopez Montes de Oca
No. de Autorización: 00567608
Nombre del Emisor: ALEJANDRA IRAIS LOPEZ MONTES D
Institución Emisora: BBVA MEXICO</t>
  </si>
  <si>
    <t>Abono Interbancario
Sucursal: 859
Referencia Numérica: 51124
Concepto del Pago: DIVL740103MDFZLZ06
No. de Autorización: 00596349
Nombre del Emisor: LUZ MARIA DIEZ DE URDANIVIA DE
Institución Emisora: BANORTE</t>
  </si>
  <si>
    <t>Abono Interbancario
Sucursal: 859
Referencia Numérica: 241105
Concepto del Pago: EAFL870810MDFSNR04 Nov 2024
No. de Autorización: 00602316
Nombre del Emisor: LARISSA ESTEFANIA ESPARZA FUEN
Institución Emisora: BANORTE</t>
  </si>
  <si>
    <t>04/11/2024</t>
  </si>
  <si>
    <t>Depósito en Efectivo 
Sucursal: 7003
Referencia Numérica:  011
Concepto del Pago:colegiatura
No. de Autorización: 00119882 Nombre del Emisor: POR IDENTIFICAR
Institución Emisora: banamex</t>
  </si>
  <si>
    <t>cert cacerez a dd</t>
  </si>
  <si>
    <t>Pago de servicio
Sucursal: 519
Referencia Numérica: 363647
Referencia alfanumérica: PAGO A ESTABLECIMIENTO
No. de Autorización: 363647</t>
  </si>
  <si>
    <t>Abono Interbancario
Sucursal: 519
Referencia Numérica: 41124
Referencia alfanumérica: ALVARO ALEJANDRO ZENIL RODRIGU
No. de Autorización: 272268
Nombre del Emisor: ALVARO ALEJANDRO,ZENIL/RODRIGU</t>
  </si>
  <si>
    <t>5,400.00</t>
  </si>
  <si>
    <t>Depósito en Efectivo 
Sucursal: 7003
Referencia Numérica:  011
Concepto del Pago:colegiatura
No. de Autorización:  141421 Nombre del Emisor: POR IDENTIFICAR
Institución Emisora: banamex</t>
  </si>
  <si>
    <t>CERTIFICADO EDGARDO PEREZ DD</t>
  </si>
  <si>
    <t>Pago de servicio
Sucursal: 519
Referencia Numérica: 214288
Referencia alfanumérica: PAGO A ESTABLECIMIENTO
No. de Autorización: 214288</t>
  </si>
  <si>
    <t>Abono Interbancario
Sucursal: 859
Referencia Numérica: 1410240
Concepto del Pago: CAVE910116
No. de Autorización: 1227894
Nombre del Emisor: ESTEFANIA CAROLINA CABALLERO V
Institución Emisora: BBVA MEXICO</t>
  </si>
  <si>
    <t>Pago de servicio
Sucursal: 519
Referencia Numérica: 94629
Referencia alfanumérica: PAGO A ESTABLECIMIENTO
No. de Autorización: 94629</t>
  </si>
  <si>
    <t>Pago de servicio
Sucursal: 519
Referencia Numérica: 87944
Referencia alfanumérica: PAGO A ESTABLECIMIENTO
No. de Autorización: 87944</t>
  </si>
  <si>
    <t>Pago de servicio
Sucursal: 519
Referencia Numérica: 68073
Referencia alfanumérica: PAGO A ESTABLECIMIENTO
No. de Autorización: 68073</t>
  </si>
  <si>
    <t>8,957.00</t>
  </si>
  <si>
    <t>01/11/2024</t>
  </si>
  <si>
    <t>Depósito en Efectivo 
Sucursal: 7003
Referencia Numérica:  011
Concepto del Pago:colegiatura
No. de Autorización: 00119012 Nombre del Emisor: POR IDENTIFICAR
Institución Emisora: banamex</t>
  </si>
  <si>
    <t>Abono Interbancario
Sucursal: 859
Referencia Numérica: 11124
Concepto del Pago: COBM860618HDFRRR02
No. de Autorización: 00263563
Nombre del Emisor: MARCO ANTONIO CORTES BRISEÑO
Institución Emisora: INBURSA</t>
  </si>
  <si>
    <t>Abono Interbancario
Sucursal: 859
Referencia Numérica: 2009240
Concepto del Pago: Mensualidad Noviembre Luciano Salas C
No. de Autorización: 00519309
Nombre del Emisor: ELVIRA MONTERO VASQUEZ
Institución Emisora: BBVA MEXICO</t>
  </si>
  <si>
    <t>Abono Interbancario
Sucursal: 859
Referencia Numérica: 241101
Concepto del Pago: lacr831029hcmrhm18
No. de Autorización: 00688588
Nombre del Emisor: RAMON ADRIAN LARIOS CHAVEZ
Institución Emisora: BANORTE</t>
  </si>
  <si>
    <t>Abono Interbancario
Sucursal: 859
Referencia Numérica: 241101
Concepto del Pago: Sandra luz Rdz wong nov
No. de Autorización: 01124947
Nombre del Emisor: SANDRA LUZ RODRIGUEZ WONG
Institución Emisora: BANORTE</t>
  </si>
  <si>
    <t>Abono Interbancario
Sucursal: 859
Referencia Numérica: 2123149
Concepto del Pago: NEHR931006HCLRRL04 OCTUBRE 2024 RAUL
No. de Autorización: 01622811
Nombre del Emisor: RAUL DANIEL NEIRA HERNANDEZ
Institución Emisora: SANTANDER</t>
  </si>
  <si>
    <t>Depósito en Efectivo 
Sucursal: 7003
Referencia Numérica:  011
Concepto del Pago:colegiatura
No. de Autorización: 00118512 Nombre del Emisor: POR IDENTIFICAR
Institución Emisora: banamex</t>
  </si>
  <si>
    <t>31/10/2024</t>
  </si>
  <si>
    <t>Pago Interbancario
Sucursal: 519
Referencia Numérica: 6
Concepto del Pago: SUELDO
No. de Autorización: 821754</t>
  </si>
  <si>
    <t>4,065.29</t>
  </si>
  <si>
    <t>136,668.45</t>
  </si>
  <si>
    <t>Pago Interbancario
Sucursal: 519
Referencia Numérica: 4
Concepto del Pago: SUELDO
No. de Autorización: 820812</t>
  </si>
  <si>
    <t>6,886.88</t>
  </si>
  <si>
    <t>140,733.74</t>
  </si>
  <si>
    <t>Pago a terceros
Sucursal: 519
Referencia Numérica: 819984
Referencia alfanumérica: INSTITUTO UNIVERSITARIO DE ALTA FORMACIO
No. de Autorización: 819984</t>
  </si>
  <si>
    <t>3,189.00</t>
  </si>
  <si>
    <t>Pago Interbancario
Sucursal: 519
Referencia Numérica: 7
Concepto del Pago: FACTURA IUAF
No. de Autorización: 827964</t>
  </si>
  <si>
    <t>116,510.40</t>
  </si>
  <si>
    <t>20,158.05</t>
  </si>
  <si>
    <t>30/10/2024</t>
  </si>
  <si>
    <t>Pago Interbancario
Sucursal: 519
Referencia Numérica: 1
Concepto del Pago: FACTURA REGLAMENTO
No. de Autorización: 00815278</t>
  </si>
  <si>
    <t>Pago a terceros
Sucursal: 519
Referencia Numérica: 126504010
Referencia alfanumérica: INSTITUTO UNIVERSITARIO DE ALTA FORMACIO
No. de Autorización: 00817269</t>
  </si>
  <si>
    <t>Pago a terceros
Sucursal: 519
Referencia Numérica: 148739836
Referencia alfanumérica: INSTITUTO UNIVERSITARIO DE ALTA FORMACIO
No. de Autorización: 00818535</t>
  </si>
  <si>
    <t>3,982.88</t>
  </si>
  <si>
    <t>Abono Interbancario
Sucursal: 859
Referencia Numérica: 309240
Concepto del Pago: CAGC870715MNENRN06
No. de Autorización: 00995659
Nombre del Emisor: CANTALICIA CANTU GARZA
Institución Emisora: BBVA MEXICO</t>
  </si>
  <si>
    <t>Abono Interbancario
Sucursal: 859
Referencia Numérica: 7402680
Concepto del Pago: MENSUALIDAD DICIEMBRE 2024
No. de Autorización: 01283768
Nombre del Emisor: JESUS MATA HERRERA
Institución Emisora: SANTANDER</t>
  </si>
  <si>
    <t>Depósito en Efectivo 
Sucursal: 7003
Referencia Numérica:  011
Concepto del Pago:colegiatura
No. de Autorización: 50123 Nombre del Emisor: SILERA MEDRANO
Institución Emisora: banamex</t>
  </si>
  <si>
    <t>Abono Interbancario
Sucursal: 859
Referencia Numérica: 1197739
Concepto del Pago: MERCADO*PAGO
No. de Autorización: 306569
Nombre del Emisor: MARIA JOSE RIOS HURTADO
Institución Emisora: Mercado Pago W</t>
  </si>
  <si>
    <t>29/10/2024</t>
  </si>
  <si>
    <t>Abono Interbancario
Sucursal: 870
Referencia Numérica: 70047593261
Referencia alfanumérica: PAYCLIP S DE RL DE CV
No. de Autorización: 2281323
Nombre del Emisor: PAYCLIP S DE RL DE CV</t>
  </si>
  <si>
    <t>28/10/2024</t>
  </si>
  <si>
    <t>Abono Interbancario
Sucursal: 859
Referencia Numérica: 1662104
Concepto del Pago: GOMJ970916
No. de Autorización: 01732038
Nombre del Emisor: JOANHA GONZALEZ MARTIN
Institución Emisora: BANCOPPEL</t>
  </si>
  <si>
    <t>Abono Interbancario
Sucursal: 859
Referencia Numérica: 1619530
Concepto del Pago: Pago octubre Luisa
No. de Autorización: 02546768
Nombre del Emisor: LBL BUSINESS MENTORING SC
Institución Emisora: SANTANDER</t>
  </si>
  <si>
    <t>Abono Interbancario
Sucursal: 859
Referencia Numérica: 309240
Concepto del Pago: octubre
No. de Autorización: 02924763
Nombre del Emisor: LUZ AMERICA MONDRAGON PEREZ
Institución Emisora: BBVA MEXICO</t>
  </si>
  <si>
    <t>Abono Interbancario
Sucursal: 859
Referencia Numérica: 309240
Concepto del Pago: pago maestria
No. de Autorización: 00647409
Nombre del Emisor: MARIA ELENA LARA CAMPOS
Institución Emisora: BBVA MEXICO</t>
  </si>
  <si>
    <t>25/10/2024</t>
  </si>
  <si>
    <t>Pago Interbancario
Sucursal: 519
Referencia Numérica: 2
Concepto del Pago: FACTURA IUAF
No. de Autorización: 00256895</t>
  </si>
  <si>
    <t>Pago de servicio
Sucursal: 519
Referencia Numérica: 436968
Referencia alfanumérica: PAGO A ESTABLECIMIENTO
No. de Autorización: 00436968</t>
  </si>
  <si>
    <t>Pago de servicio
Sucursal: 519
Referencia Numérica: 452623
Referencia alfanumérica: PAGO A ESTABLECIMIENTO
No. de Autorización: 00452623</t>
  </si>
  <si>
    <t>3,474.00</t>
  </si>
  <si>
    <t>Pago Interbancario
Sucursal: 519
Referencia Numérica: 1
Concepto del Pago: CLASES INTELIGENCIA
No. de Autorización: 00250472</t>
  </si>
  <si>
    <t>Abono Interbancario
Sucursal: 859
Referencia Numérica: 210240
Concepto del Pago: m
No. de Autorización: 01205710
Nombre del Emisor: ELIZABETH FUENTES DIAZ
Institución Emisora: BBVA MEXICO</t>
  </si>
  <si>
    <t>toluca</t>
  </si>
  <si>
    <t>Abono Interbancario
Sucursal: 870
Referencia Numérica: 251024
Referencia alfanumérica: ELISA DE LOS ANGELES GARDU@O O
No. de Autorización: 391334
Nombre del Emisor: ELISA DE LOS ANGELES,GARDU@O/O</t>
  </si>
  <si>
    <t>47,200.00</t>
  </si>
  <si>
    <t>seq pedir factura</t>
  </si>
  <si>
    <t>23/10/2024</t>
  </si>
  <si>
    <t>Pago Interbancario
Sucursal: 519
Referencia Numérica: 1
Concepto del Pago: GRADOS IUAF
No. de Autorización: 00114833</t>
  </si>
  <si>
    <t>seq registro}</t>
  </si>
  <si>
    <t>Pago de servicio
Sucursal: 519
Referencia Numérica: 163260
Referencia alfanumérica: PAGO A ESTABLECIMIENTO
No. de Autorización: 00163260</t>
  </si>
  <si>
    <t>257</t>
  </si>
  <si>
    <t>registro control seq</t>
  </si>
  <si>
    <t>21/10/2024</t>
  </si>
  <si>
    <t>Pago de servicio
Sucursal: 519
Referencia Numérica: 241896
Referencia alfanumérica: PAGO A ESTABLECIMIENTO
No. de Autorización: 00241896</t>
  </si>
  <si>
    <t xml:space="preserve">grados </t>
  </si>
  <si>
    <t>Pago de servicio
Sucursal: 519
Referencia Numérica: 305750
Referencia alfanumérica: PAGO A ESTABLECIMIENTO
No. de Autorización: 00305750</t>
  </si>
  <si>
    <t>3,583.00</t>
  </si>
  <si>
    <t>control escolar</t>
  </si>
  <si>
    <t>Pago de servicio
Sucursal: 519
Referencia Numérica: 444990
Referencia alfanumérica: PAGO A ESTABLECIMIENTO
No. de Autorización: 00444990</t>
  </si>
  <si>
    <t>Pago de servicio
Sucursal: 519
Referencia Numérica: 451541
Referencia alfanumérica: PAGO A ESTABLECIMIENTO
No. de Autorización: 00451541</t>
  </si>
  <si>
    <t>Cargo diverso
Sucursal: 519
Referencia alfanumérica: L0168287105 560125 202409
No. de Autorización: 00905680</t>
  </si>
  <si>
    <t>6,502.28</t>
  </si>
  <si>
    <t>Pago Interbancario
Sucursal: 519
Referencia Numérica: 2
Concepto del Pago: PUBLICIDAD IUAF
No. de Autorización: 00949600</t>
  </si>
  <si>
    <t>36,480.00</t>
  </si>
  <si>
    <t>Abono Interbancario
Sucursal: 859
Referencia Numérica: 191024
Concepto del Pago: GACM710917MDFRLR02
No. de Autorización: 00143455
Nombre del Emisor: MIRIAM GARAMENDI CELIS
Institución Emisora: SANTANDER</t>
  </si>
  <si>
    <t>Abono Interbancario
Sucursal: 859
Referencia Numérica: 3764851
Concepto del Pago: ZEIV030316HQRLBRA4
No. de Autorización: 01883083
Nombre del Emisor: MARCELA IBARRA CANCHE
Institución Emisora: SANTANDER</t>
  </si>
  <si>
    <t>Abono Interbancario
Sucursal: 859
Referencia Numérica: 895936
Concepto del Pago: pago reinscripcion
No. de Autorización: 00112058
Nombre del Emisor: MARTELL GOMEZ MARIO ALBERTO
Institución Emisora: AZTECA</t>
  </si>
  <si>
    <t>18/10/2024</t>
  </si>
  <si>
    <t>Abono Interbancario
Sucursal: 859
Referencia Numérica: 309240
Concepto del Pago: Bringas
No. de Autorización: 00303768
Nombre del Emisor: SALVADOR BRINGAS ESTRADA
Institución Emisora: BBVA MEXICO</t>
  </si>
  <si>
    <t>Pago Interbancario
Sucursal: 519
Referencia Numérica: 1
Concepto del Pago: REEMBOLSO
No. de Autorización: 00141937</t>
  </si>
  <si>
    <t>2,092.00</t>
  </si>
  <si>
    <t>Abono por cobranza 
Sucursal: 7003
Referencia Numérica: 1
Concepto del Pago: COLEGIATURA
No. de Autorización: 00462398   Nombre del Emisor:  YONNI GUILLEN
Institución Emisora: banamex</t>
  </si>
  <si>
    <t>Abono por cobranza 
Sucursal: 7003
Referencia Numérica: 1
Concepto del Pago: COLEGIATURA
No. de Autorización: 00462442   Nombre del Emisor:  AUAM870124MCSGRR03
Institución Emisora: banamex</t>
  </si>
  <si>
    <t>Abono por cobranza 
Sucursal: 7003
Referencia Numérica: 1
Concepto del Pago: COLEGIATURA
No. de Autorización: 00462452   Nombre del Emisor:  NANC850806MCSRRL100
Institución Emisora: banamex</t>
  </si>
  <si>
    <t>Abono por cobranza 
Sucursal: 7003
Referencia Numérica: 1
Concepto del Pago: COLEGIATURA
No. de Autorización: 00462454   Nombre del Emisor:  RAPY920623MCSCRR00
Institución Emisora: banamex</t>
  </si>
  <si>
    <t>Abono por cobranza 
Sucursal: 7003
Referencia Numérica: 1
Concepto del Pago: COLEGIATURA
No. de Autorización: 00466700   Nombre del Emisor:  VIOLETA SILICEO
Institución Emisora: banamex</t>
  </si>
  <si>
    <t>Abono Interbancario
Sucursal: 859
Referencia Numérica: 7050102
Concepto del Pago: TITULACION DOCTORADO EN DERECHO
No. de Autorización: 00755500
Nombre del Emisor: ROGELIO SANCHEZ CAÑEDO
Institución Emisora: BAJIO</t>
  </si>
  <si>
    <t>Pago de servicio
Sucursal: 519
Referencia Numérica: 134936
Referencia alfanumérica: PAGO DE IMPUESTOS REFERENCIADO S.A.T.
No. de Autorización: 134936</t>
  </si>
  <si>
    <t>9,719.00</t>
  </si>
  <si>
    <t>09/10/2024</t>
  </si>
  <si>
    <t>Abono Interbancario
Sucursal: 859
Referencia Numérica: 309240
Concepto del Pago: CONSTANCIA
No. de Autorización: 00460003
Nombre del Emisor: XOCHIQUETZAL ORTIZ OCAMPO
Institución Emisora: BBVA MEXICO</t>
  </si>
  <si>
    <t>Depósito en Efectivo 
Sucursal: 7003
Referencia Numérica:  011
Concepto del Pago:colegiatura
No. de Autorización: 00806951   Nombre del Emisor: VICTORIA LOPEZ HERNANDEZ 
Institución Emisora: banamex</t>
  </si>
  <si>
    <t>Abono Interbancario
Sucursal: 859
Referencia Numérica: 309240
Concepto del Pago: JIVR720628MCCMRC16
No. de Autorización: 01117836
Nombre del Emisor: ROCIO GUADALUPE JIMENEZ VERA H
Institución Emisora: BBVA MEXICO</t>
  </si>
  <si>
    <t>16/10/2024</t>
  </si>
  <si>
    <t>Abono Interbancario
Sucursal: 859
Referencia Numérica: 161024
Concepto del Pago: GACM710917MDFRLR02
No. de Autorización: 00857307
Nombre del Emisor: MIRIAM GARAMENDI CELIS
Institución Emisora: SANTANDER</t>
  </si>
  <si>
    <t>15/10/2024</t>
  </si>
  <si>
    <t>Pago a terceros
Sucursal: 519
Referencia Numérica: 126504010
Referencia alfanumérica: INSTITUTO UNIVERSITARIO DE ALTA FORMACIO
No. de Autorización: 00001441</t>
  </si>
  <si>
    <t>6,489.15</t>
  </si>
  <si>
    <t>Pago Interbancario
Sucursal: 519
Referencia Numérica: 2
Concepto del Pago: SUELDO
No. de Autorización: 00001442</t>
  </si>
  <si>
    <t>Pago a terceros
Sucursal: 519
Referencia Numérica: 148739836
Referencia alfanumérica: INSTITUTO UNIVERSITARIO DE ALTA FORMACIO
No. de Autorización: 00001443</t>
  </si>
  <si>
    <t>Pago Interbancario
Sucursal: 519
Referencia Numérica: 5
Concepto del Pago: SUELDO
No. de Autorización: 00001444</t>
  </si>
  <si>
    <t>4,441.42</t>
  </si>
  <si>
    <t>Pago Interbancario
Sucursal: 519
Referencia Numérica: 6
Concepto del Pago: SUELDO
No. de Autorización: 00001445</t>
  </si>
  <si>
    <t>11/10/2024</t>
  </si>
  <si>
    <t>Abono Interbancario
Sucursal: 859
Referencia Numérica: 309240
Concepto del Pago: pago mensualidad
No. de Autorización: 00094394
Nombre del Emisor: MARIA ELENA LARA CAMPOS
Institución Emisora: BBVA MEXICO</t>
  </si>
  <si>
    <t>10/10/2024</t>
  </si>
  <si>
    <t>Pago Interbancario
Sucursal: 519
Referencia Numérica: 1
Concepto del Pago: FACTURA IUAF
No. de Autorización: 00017664</t>
  </si>
  <si>
    <t>42,553.19</t>
  </si>
  <si>
    <t>Abono por devolucion
Sucursal: 859
Referencia Numérica: 1
No. de Autorización: 00066810
Institución Emisora: BBVA BANCOMER SA</t>
  </si>
  <si>
    <t>Depósito en Efectivo 
Sucursal: 7003
Referencia Numérica:  011
Concepto del Pago:colegiatura
No. de Autorización: 00384989  Nombre del Emisor: POR IDENTIFICAR
Institución Emisora: banamex</t>
  </si>
  <si>
    <t>Pago de servicio
Sucursal: 519
Referencia Numérica: 76949
Referencia alfanumérica: PAGO A ESTABLECIMIENTO
No. de Autorización: 76949</t>
  </si>
  <si>
    <t>Pago de servicio
Sucursal: 519
Referencia Numérica: 84998
Referencia alfanumérica: PAGO A ESTABLECIMIENTO
No. de Autorización: 84998</t>
  </si>
  <si>
    <t>4,126.00</t>
  </si>
  <si>
    <t>08/10/2024</t>
  </si>
  <si>
    <t>Cargo diverso
Sucursal: 2864
Referencia Numérica: 107005
No. de Autorización: 00104800</t>
  </si>
  <si>
    <t>SILERA</t>
  </si>
  <si>
    <t>Abono Interbancario
Sucursal: 859
Referencia Numérica: 309240
Concepto del Pago: SILERA MEDRANO
No. de Autorización: 00432209
Nombre del Emisor: ROSARIO HELIDEE GRANIEL OLGUIN
Institución Emisora: BBVA MEXICO</t>
  </si>
  <si>
    <t>Abono Interbancario
Sucursal: 870
Referencia Numérica: 47593261
Referencia alfanumérica: PAYCLIP S DE RL DE CV
No. de Autorización: 02218869
Nombre del Emisor: PAYCLIP S DE RL DE CV</t>
  </si>
  <si>
    <t>Cargo diverso
Sucursal: 2864
Referencia Numérica: 107005
Referencia alfanumérica: PAQUETE PYME SEP MOV: 1
No. de Autorización: 00104800</t>
  </si>
  <si>
    <t>07/10/2024</t>
  </si>
  <si>
    <t>Abono Interbancario
Sucursal: 859
Referencia Numérica: 241005
Concepto del Pago: iuaf
No. de Autorización: 930934
Nombre del Emisor: DAVID MONTEMAYOR VILLELA
Institución Emisora: BANORTE</t>
  </si>
  <si>
    <t>Abono Interbancario
Sucursal: 859
Referencia Numérica: 241005
Concepto del Pago: Mensualidad Octubre
No. de Autorización: 923669
Nombre del Emisor: MARTINA ARROYO DIAZ
Institución Emisora: BANORTE</t>
  </si>
  <si>
    <t>Depósito en Efectivo 
Sucursal: 7003
Referencia Numérica: 1
Concepto del Pago:colegiatura
No. de Autorización:754497     Nombre del Emisor: JOSE RUIZ
Institución Emisora: banamex</t>
  </si>
  <si>
    <t>Abono Interbancario
Sucursal: 870
Referencia Numérica: 61024
Referencia alfanumérica: JOSEFANY RAMIREZ BLANCO
No. de Autorización: 586597
Nombre del Emisor: JOSEFANY,RAMIREZ/BLANCO</t>
  </si>
  <si>
    <t>Depósito en Efectivo 
Sucursal: 7003
Referencia Numérica: 1
Concepto del Pago:colegiatura
No. de Autorización: 750720    Nombre del Emisor: EDGARDO NICOLAS PEREZ LOEZA 
Institución Emisora: banamex</t>
  </si>
  <si>
    <t>Depósito en Efectivo 
Sucursal: 7003
Referencia Numérica: 2
Concepto del Pago:colegiatura
No. de Autorización:750720     Nombre del Emisor: EDGARDO NICOLAS PEREZ LOEZA
Institución Emisora: banamex</t>
  </si>
  <si>
    <t>Abono por cobranza
Sucursal: 8722
Referencia Numérica: 0
Referencia alfanumérica: FOVE750929MCLLLL02
No. de Autorización: 43887</t>
  </si>
  <si>
    <t>Abono Interbancario
Sucursal: 859
Referencia Numérica: 123456
Concepto del Pago: BOMC710403HNLSRS06 MENSUALIDAD OCTUBRE
No. de Autorización: 2104856
Nombre del Emisor: CESAR ALEJANDRO DEL BOSQUE MA
Institución Emisora: HSBC</t>
  </si>
  <si>
    <t>Abono Interbancario
Sucursal: 859
Referencia Numérica: 51024
Concepto del Pago: DIVL740103MDFZLZ06
No. de Autorización: 239272
Nombre del Emisor: LUZ MARIA DIEZ DE URDANIVIA DE
Institución Emisora: BANORTE</t>
  </si>
  <si>
    <t>3,742.00</t>
  </si>
  <si>
    <t>Abono Interbancario
Sucursal: 859
Referencia Numérica: 2527188
Concepto del Pago: TRANSFERENCIA A INSTITUTO UNIVERSITARIO
No. de Autorización: 201863
Nombre del Emisor: EVA DOMINGUEZ JAIN
Institución Emisora: SANTANDER</t>
  </si>
  <si>
    <t>04/10/2024</t>
  </si>
  <si>
    <t>Depósito en Efectivo 
Sucursal: 7003
Referencia Numérica:  1
Concepto del Pago:colegiatura
No. de Autorización: 00320689    Nombre del Emisor: MARIA EUGENIA ANGELES
Institución Emisora: banamex</t>
  </si>
  <si>
    <t>Abono Interbancario
Sucursal: 859
Referencia Numérica: 309240
Concepto del Pago: DIVF800518HDFZLR09 octubre
No. de Autorización: 00435617
Nombre del Emisor: FRANCISCO JAVIER DIEZ DE URDAN
Institución Emisora: BBVA MEXICO</t>
  </si>
  <si>
    <t>Abono Interbancario
Sucursal: 870
Referencia Numérica: 41024
Referencia alfanumérica: ALMA BEATRIZ ROBLES HIGUERA
No. de Autorización: 00668092
Nombre del Emisor: ALMA BEATRIZ,ROBLES/HIGUERA</t>
  </si>
  <si>
    <t>2,520.00</t>
  </si>
  <si>
    <t>Abono Interbancario
Sucursal: 859
Referencia Numérica: 309240
Concepto del Pago: 9Alejandra Irais Lopez Montes de Oca
No. de Autorización: 00779913
Nombre del Emisor: ALEJANDRA IRAIS LOPEZ MONTES D
Institución Emisora: BBVA MEXICO</t>
  </si>
  <si>
    <t>Abono Interbancario
Sucursal: 859
Referencia Numérica: 5089593
Concepto del Pago: Mensualidad octubre 2024
No. de Autorización: 00835581
Nombre del Emisor: SYLVIA MARISOL DIAZ VALENCIA
Institución Emisora: HSBC</t>
  </si>
  <si>
    <t>Abono Interbancario
Sucursal: 859
Referencia Numérica: 241004
Concepto del Pago: Mensualidad oct 2024 CAOA720601HCLMLL02
No. de Autorización: 00879036
Nombre del Emisor: ALBERTO CAMPOS OLIVO
Institución Emisora: BANORTE</t>
  </si>
  <si>
    <t>Abono Interbancario
Sucursal: 859
Referencia Numérica: 499395
Concepto del Pago: MENSUALIDAD NOVIEMBRE 2024
No. de Autorización: 00910250
Nombre del Emisor: JESUS MATA HERRERA
Institución Emisora: SANTANDER</t>
  </si>
  <si>
    <t>Abono Interbancario
Sucursal: 859
Referencia Numérica: 241004
Concepto del Pago: Mensaulaidad Octubre BOMD801122HCLRRV03
No. de Autorización: 00919632
Nombre del Emisor: DAVID FERNANDO BORREGO MURILLO
Institución Emisora: BANORTE</t>
  </si>
  <si>
    <t>Abono Interbancario
Sucursal: 859
Referencia Numérica: 241004
Concepto del Pago: Mensualidad octubre 2024
No. de Autorización: 01075433
Nombre del Emisor: BALTAZAR GUERRERO GARCIA
Institución Emisora: BANORTE</t>
  </si>
  <si>
    <t>Abono Interbancario
Sucursal: 859
Referencia Numérica: 1
Concepto del Pago: Doctorado.
No. de Autorización: 01340488
Nombre del Emisor: EFRAIN FRAUSTO PEREZ
Institución Emisora: HSBC</t>
  </si>
  <si>
    <t>Abono Interbancario
Sucursal: 859
Referencia Numérica: 2
Concepto del Pago: Pago total de adeudos doctorado
No. de Autorización: 01346476
Nombre del Emisor: EFRAIN FRAUSTO PEREZ
Institución Emisora: HSBC</t>
  </si>
  <si>
    <t>5,416.00</t>
  </si>
  <si>
    <t>Abono Interbancario
Sucursal: 859
Referencia Numérica: 41024
Concepto del Pago: Cuita octubre
No. de Autorización: 01360694
Nombre del Emisor: RIVERA NAVA HECTOR
Institución Emisora: SCOTIABANK</t>
  </si>
  <si>
    <t>03/10/2024</t>
  </si>
  <si>
    <t>Pago de servicio
Sucursal: 519
Referencia Numérica: 378293
Referencia alfanumérica: PAGO A ESTABLECIMIENTO
No. de Autorización: 378293</t>
  </si>
  <si>
    <t>Depósito en Efectivo 
Sucursal: 7477
Referencia Numérica:  011
Concepto del Pago:colegiatura
No. de Autorización: 4744 Nombre del Emisor: LOHA740820HTCPDR03
Institución Emisora: banamex</t>
  </si>
  <si>
    <t>Abono Interbancario
Sucursal: 859
Referencia Numérica: 309240
Concepto del Pago: megi710505hdfnng07
No. de Autorización: 285887
Nombre del Emisor: IGNACIO MENDOZA GANDARIA
Institución Emisora: BBVA MEXICO</t>
  </si>
  <si>
    <t>Depósito en Efectivo 
Sucursal: 7477
Referencia Numérica:  011
Concepto del Pago:colegiatura
No. de Autorización: 86755 Nombre del Emisor: POR IDENTIFICAR
Institución Emisora: banamex</t>
  </si>
  <si>
    <t>Depósito en Efectivo 
Sucursal: 7003
Referencia Numérica:  1
Concepto del Pago:colegiatura
No. de Autorización: 102200 Nombre del Emisor: Lorena Mireya Hernández Alcántara 
Institución Emisora: banamex</t>
  </si>
  <si>
    <t>Abono Interbancario
Sucursal: 859
Referencia Numérica: 2009240
Concepto del Pago: CAVE910116
No. de Autorización: 227220
Nombre del Emisor: ESTEFANIA CAROLINA CABALLERO V
Institución Emisora: BBVA MEXICO</t>
  </si>
  <si>
    <t>Abono Interbancario
Sucursal: 519
Referencia Numérica: 31024
Referencia alfanumérica: SANDRA,RAMIREZ/CASTRO
No. de Autorización: 531293
Nombre del Emisor: SANDRA,RAMIREZ/CASTRO</t>
  </si>
  <si>
    <t>02/10/2024</t>
  </si>
  <si>
    <t>Pago de servicio
Sucursal: 519
Referencia Numérica: 96946
Referencia alfanumérica: PAGO A ESTABLECIMIENTO
No. de Autorización: 96946</t>
  </si>
  <si>
    <t>Abono Interbancario
Sucursal: 859
Referencia Numérica: 11024
Concepto del Pago: COBM860618HDFRRR02
No. de Autorización: 588013
Nombre del Emisor: MARCO ANTONIO CORTES BRISEÑO
Institución Emisora: INBURSA</t>
  </si>
  <si>
    <t>Abono Interbancario
Sucursal: 859
Referencia Numérica: 9902447
Concepto del Pago: pago mensualidad doctorado Saltillo
No. de Autorización: 1821368
Nombre del Emisor: MARIA JOSE RIOS HURTADO
Institución Emisora: Mercado Pago W</t>
  </si>
  <si>
    <t>Pago de servicio
Sucursal: 519
Referencia Numérica: 985662
Referencia alfanumérica: PAGO A ESTABLECIMIENTO
No. de Autorización: 985662</t>
  </si>
  <si>
    <t>Abono Interbancario
Sucursal: 870
Referencia Numérica: 21024
Referencia alfanumérica: LUIS ALONSO REYES TREJO
No. de Autorización: 148039
Nombre del Emisor: LUIS ALONSO,REYES/TREJO</t>
  </si>
  <si>
    <t>Depósito de efectivo
Sucursal: 4452
Referencia Numérica: 0
No. de Autorización: 136630</t>
  </si>
  <si>
    <t>Depósito en Efectivo 
Sucursal: 7003
Referencia Numérica:  1
Concepto del Pago:colegiatura
No. de Autorización: 293458    Nombre del Emisor: XOCHITL ORTIZ
Institución Emisora: banamex</t>
  </si>
  <si>
    <t>Abono Interbancario
Sucursal: 859
Referencia Numérica: 2009240
Concepto del Pago: Mensualidad Octubre Luciano Salas C
No. de Autorización: 150215
Nombre del Emisor: ELVIRA MONTERO VASQUEZ
Institución Emisora: BBVA MEXICO</t>
  </si>
  <si>
    <t>Pago de servicio
Sucursal: 519
Referencia Numérica: 122940
Referencia alfanumérica: PAGO A ESTABLECIMIENTO
No. de Autorización: 122940</t>
  </si>
  <si>
    <t>OSMAR H</t>
  </si>
  <si>
    <t>30/09/2024</t>
  </si>
  <si>
    <t>Pago a terceros
Sucursal: 519
Referencia Numérica: 126504010
Referencia alfanumérica: INSTITUTO UNIVERSITARIO DE ALTA FORMACIO
No. de Autorización: 00718709</t>
  </si>
  <si>
    <t>Abono Interbancario
Sucursal: 859
Referencia Numérica: 240930
Concepto del Pago: lacr831029hcmrhm18
No. de Autorización: 03607322
Nombre del Emisor: RAMON ADRIAN LARIOS CHAVEZ
Institución Emisora: BANORTE</t>
  </si>
  <si>
    <t>Abono Interbancario
Sucursal: 859
Referencia Numérica: 240930
Concepto del Pago: LACR831029HCMRHM18
No. de Autorización: 03602193
Nombre del Emisor: RAMON ADRIAN LARIOS CHAVEZ
Institución Emisora: BANORTE</t>
  </si>
  <si>
    <t xml:space="preserve">NAUTILUS MANTENIMIENTO </t>
  </si>
  <si>
    <t>Pago a terceros
Sucursal: 519
Referencia Numérica: 681250
Referencia alfanumérica: INSTITUTO UNIVERSITARIO DE ALTA FORMACIO
No. de Autorización: 681250</t>
  </si>
  <si>
    <t>Abono Interbancario
Sucursal: 859
Referencia Numérica: 240930
Concepto del Pago: Mensualidad octubre PARK680108MDFLMT03
No. de Autorización: 3033568
Nombre del Emisor: KATIA ELENA PALACIO RAMIREZ
Institución Emisora: BANORTE</t>
  </si>
  <si>
    <t>Abono Interbancario
Sucursal: 859
Referencia Numérica: 240929
Concepto del Pago: Sandra Rdz Wong mensualidad Octu
No. de Autorización: 2664806
Nombre del Emisor: SANDRA LUZ RODRIGUEZ WONG
Institución Emisora: BANORTE</t>
  </si>
  <si>
    <t>Pago a terceros
Sucursal: 519
Referencia Numérica: 351181
Referencia alfanumérica: INSTITUTO UNIVERSITARIO DE ALTA FORMACIO
No. de Autorización: 351181</t>
  </si>
  <si>
    <t>PAGOS VARIOS</t>
  </si>
  <si>
    <t>Pago Interbancario
Sucursal: 519
Referencia Numérica: 2
Concepto del Pago: DIVERSOS
No. de Autorización: 345608</t>
  </si>
  <si>
    <t>14,638.95</t>
  </si>
  <si>
    <t>Abono por cobranza
Sucursal: 151
Referencia Numérica: 0
Referencia alfanumérica: COYJ780719HYNRMM01
No. de Autorización: 74696</t>
  </si>
  <si>
    <t>DEP EN EFECTIVO
Sucursal: 151
Referencia Numérica: 0
Referencia alfanumérica: 12,600.00
No. de Autorización: 74696</t>
  </si>
  <si>
    <t>Pago Interbancario
Sucursal: 519
Referencia Numérica: 1
Concepto del Pago: SUELDO
No. de Autorización: 70344</t>
  </si>
  <si>
    <t>Pago a terceros
Sucursal: 519
Referencia Numérica: 68759
Referencia alfanumérica: INSTITUTO UNIVERSITARIO DE ALTA FORMACIO
No. de Autorización: 68759</t>
  </si>
  <si>
    <t>Abono Interbancario
Sucursal: 859
Referencia Numérica: 309240
Concepto del Pago: CAGC870715MNENRN06
No. de Autorización: 1126860
Nombre del Emisor: CANTALICIA CANTU GARZA
Institución Emisora: BBVA MEXICO</t>
  </si>
  <si>
    <t>26/09/2024</t>
  </si>
  <si>
    <t>Pago Interbancario
Sucursal: 519
Referencia Numérica: 2
Concepto del Pago: LEX IUAF
No. de Autorización: 00403254</t>
  </si>
  <si>
    <t>157,500.00</t>
  </si>
  <si>
    <t>Pago Interbancario
Sucursal: 519
Referencia Numérica: 3
Concepto del Pago: FACTURA IUAF
No. de Autorización: 00410718</t>
  </si>
  <si>
    <t>21,063.83</t>
  </si>
  <si>
    <t>Pago Interbancario
Sucursal: 519
Referencia Numérica: 4
Concepto del Pago: CLASE IUAF
No. de Autorización: 00414286</t>
  </si>
  <si>
    <t>Pago Interbancario
Sucursal: 519
Referencia Numérica: 1
Concepto del Pago: FACTURA PUBLICIDAD
No. de Autorización: 00398601</t>
  </si>
  <si>
    <t>53,970.00</t>
  </si>
  <si>
    <t>Abono Interbancario
Sucursal: 859
Referencia Numérica: 3421561
Concepto del Pago: GOMJ970916
No. de Autorización: 00450990
Nombre del Emisor: JOANHA GONZALEZ MARTIN
Institución Emisora: BANCOPPEL</t>
  </si>
  <si>
    <t>Depósito de efectivo
Sucursal: 7003
No. de Autorización: 00629891</t>
  </si>
  <si>
    <t>27/09/2024</t>
  </si>
  <si>
    <t>Abono Interbancario
Sucursal: 859
Referencia Numérica: 958518
Concepto del Pago: NEHR931006HCLRRL04 MENSUALIDAD OCTUBRE
No. de Autorización: 01537408
Nombre del Emisor: RAUL DANIEL NEIRA HERNANDEZ
Institución Emisora: SANTANDER</t>
  </si>
  <si>
    <t>23/09/2024</t>
  </si>
  <si>
    <t>Abono Interbancario
Sucursal: 859
Referencia Numérica: 5610558
Concepto del Pago: MENSUALIDAD OCTUBRE 2024
No. de Autorización: 02775349
Nombre del Emisor: JESUS MATA HERRERA
Institución Emisora: SANTANDER</t>
  </si>
  <si>
    <t>Pago Interbancario
Sucursal: 519
Referencia Numérica: 2
Concepto del Pago: LOGISTICA
No. de Autorización: 00164443</t>
  </si>
  <si>
    <t>2,957.54</t>
  </si>
  <si>
    <t>Pago Interbancario
Sucursal: 519
Referencia Numérica: 3
Concepto del Pago: BASE DE DATOS
No. de Autorización: 00170595</t>
  </si>
  <si>
    <t>5,184.68</t>
  </si>
  <si>
    <t>Pago Interbancario
Sucursal: 519
Referencia Numérica: 4
Concepto del Pago: REEMBOLSO CENA
No. de Autorización: 00174235</t>
  </si>
  <si>
    <t>17,360.00</t>
  </si>
  <si>
    <t>Pago Interbancario
Sucursal: 519
Referencia Numérica: 1
Concepto del Pago: GRADOS IUAF
No. de Autorización: 00155969</t>
  </si>
  <si>
    <t>800</t>
  </si>
  <si>
    <t>24/09/2024</t>
  </si>
  <si>
    <t>Abono Interbancario
Sucursal: 859
Referencia Numérica: 7070674
Concepto del Pago: pago septiembre Luisa
No. de Autorización: 00187030
Nombre del Emisor: LBL BUSINESS MENTORING SC
Institución Emisora: SANTANDER</t>
  </si>
  <si>
    <t>Abono Interbancario
Sucursal: 859
Referencia Numérica: 309240
Concepto del Pago: RAHE781001HDFMRR08
No. de Autorización: 00755124
Nombre del Emisor: ERNESTO EDUARDO RAMIREZ HUERTA
Institución Emisora: BBVA MEXICO</t>
  </si>
  <si>
    <t>nuevos</t>
  </si>
  <si>
    <t>Abono Interbancario
Sucursal: 859
Referencia Numérica: 309240
Concepto del Pago: Bringas
No. de Autorización: 00057339
Nombre del Emisor: SALVADOR BRINGAS ESTRADA
Institución Emisora: BBVA MEXICO</t>
  </si>
  <si>
    <t>Abono por cobranza 
Sucursal: 859
Referencia Numérica:  2138
Concepto del Pago: COLEGIATURA
No. de Autorización: 158780   Nombre del Emisor:  AHALIA QUINTERO
Institución Emisora: banamex</t>
  </si>
  <si>
    <t>7,150.00</t>
  </si>
  <si>
    <t>Abono Interbancario
Sucursal: 870
Referencia Numérica: 210924
Referencia alfanumérica: GABRIELA ROMERO RESENDIZ
No. de Autorización: 181333
Nombre del Emisor: GABRIELA,ROMERO/RESENDIZ</t>
  </si>
  <si>
    <t>20/09/2024</t>
  </si>
  <si>
    <t>Abono Interbancario
Sucursal: 519
Referencia Numérica: 200924
Referencia alfanumérica: JORGE VELARDE GOMEZ
No. de Autorización: 00371105
Nombre del Emisor: JORGE,VELARDE/GOMEZ</t>
  </si>
  <si>
    <t>3,450.00</t>
  </si>
  <si>
    <t>Abono Interbancario
Sucursal: 859
Referencia Numérica: 309240
Concepto del Pago: pago mensualidad
No. de Autorización: 01446052
Nombre del Emisor: MARIA ELENA LARA CAMPOS
Institución Emisora: BBVA MEXICO</t>
  </si>
  <si>
    <t>19/09/2024</t>
  </si>
  <si>
    <t>Pago de servicio
Sucursal: 519
Referencia Numérica: 34046
Referencia alfanumérica: PAGO A ESTABLECIMIENTO
No. de Autorización: 00034046</t>
  </si>
  <si>
    <t>Abono Interbancario
Sucursal: 859
Referencia Numérica: 1351472
Concepto del Pago: EQUIVALENCIA
No. de Autorización: 00199915
Nombre del Emisor: ROGELIO SANCHEZ CAÑEDO
Institución Emisora: BAJIO</t>
  </si>
  <si>
    <t>Depósito en Efectivo 
Sucursal: 7003
Referencia Numérica:  011
Concepto del Pago:colegiatura
No. de Autorización: 00548967  Nombre del Emisor: DANIEL YAÑEZ
Institución Emisora: banamex</t>
  </si>
  <si>
    <t>18/09/2024</t>
  </si>
  <si>
    <t>Abono por cobranza 
Sucursal: 7003
Referencia Numérica:  1
Concepto del Pago: COLEGIATURA
No. de Autorización: 00161738   Nombre del Emisor:  GULY811203HCSLPN06
Institución Emisora: banamex</t>
  </si>
  <si>
    <t>Abono por cobranza 
Sucursal: 7003
Referencia Numérica:  1
Concepto del Pago: COLEGIATURA
No. de Autorización: 00161758   Nombre del Emisor:  NANC850806MCSRRL00
Institución Emisora: banamex</t>
  </si>
  <si>
    <t>Abono por cobranza 
Sucursal: 7003
Referencia Numérica:  1
Concepto del Pago: COLEGIATURA
No. de Autorización: 00161813  Nombre del Emisor: RAPY920623MCSCRR00
Institución Emisora: banamex</t>
  </si>
  <si>
    <t>Abono por cobranza 
Sucursal: 7003
Referencia Numérica:  1
Concepto del Pago: COLEGIATURA
No. de Autorización: 00161814  Nombre del Emisor: SIRV801005MCSLML05
Institución Emisora: banamex</t>
  </si>
  <si>
    <t>Abono por cobranza 
Sucursal: 7003
Referencia Numérica:  1
Concepto del Pago: COLEGIATURA
No. de Autorización: 00161816  Nombre del Emisor: AUAM870124MCSGRR03
Institución Emisora: banamex</t>
  </si>
  <si>
    <t>Abono Interbancario
Sucursal: 859
Referencia Numérica: 180924
Concepto del Pago: Transferencia a Instituto
No. de Autorización: 00957970
Nombre del Emisor: LOPEZ MAY MIGUEL ANGEL
Institución Emisora: SCOTIABANK</t>
  </si>
  <si>
    <t>2,900.00</t>
  </si>
  <si>
    <t>17/09/2024</t>
  </si>
  <si>
    <t>Cargo diverso
Sucursal: 2132
Referencia Numérica: 1670126146
No. de Autorización: 00025939</t>
  </si>
  <si>
    <t>283</t>
  </si>
  <si>
    <t>45.28</t>
  </si>
  <si>
    <t>CONTROL ESCOLAR</t>
  </si>
  <si>
    <t>Pago de servicio
Sucursal: 519
Referencia Numérica: 210055
Referencia alfanumérica: PAGO A ESTABLECIMIENTO
No. de Autorización: 00210055</t>
  </si>
  <si>
    <t>CERTIFICADOS</t>
  </si>
  <si>
    <t>Pago de servicio
Sucursal: 519
Referencia Numérica: 217043
Referencia alfanumérica: PAGO A ESTABLECIMIENTO
No. de Autorización: 00217043</t>
  </si>
  <si>
    <t>Abono Interbancario
Sucursal: 2132
Referencia Numérica:  1670126146
Concepto del Pago: SEDE GUATEMALA
No. de Autorización: 00062808  Nombre del Emisor: ACADEMIA GUATEMALTECA
Institución Emisora: banamex</t>
  </si>
  <si>
    <t>44,864.97</t>
  </si>
  <si>
    <t>Abono por cobranza 
Sucursal: 7003
Referencia Numérica:  1
Concepto del Pago: COLEGIATURA
No. de Autorización: 00062808  Nombre del Emisor: LOHA740820HTCPDR03
Institución Emisora: banamex</t>
  </si>
  <si>
    <t>Abono Interbancario
Sucursal: 859
Referencia Numérica: 140924
Concepto del Pago: Transferencia a Instituto
No. de Autorización: 00552654
Nombre del Emisor: TUZ CAAMAL JESUS CARLOS ANTONI
Institución Emisora: SCOTIABANK</t>
  </si>
  <si>
    <t>Abono Interbancario
Sucursal: 519
Referencia Numérica: 170924
Referencia alfanumérica: ESTHER GUADALUPE LARA CAMPOS
No. de Autorización: 00674628
Nombre del Emisor: ESTHER GUADALUPE,LARA/CAMPOS</t>
  </si>
  <si>
    <t>Abono Interbancario
Sucursal: 859
Referencia Numérica: 309240
Concepto del Pago: septiembre
No. de Autorización: 02651724
Nombre del Emisor: LUZ AMERICA MONDRAGON PEREZ
Institución Emisora: BBVA MEXICO</t>
  </si>
  <si>
    <t>Abono Interbancario
Sucursal: 859
Referencia Numérica: 170924
Concepto del Pago: GACM710917MDFRLR02
No. de Autorización: 03176551
Nombre del Emisor: MIRIAM GARAMENDI CELIS
Institución Emisora: SANTANDER</t>
  </si>
  <si>
    <t>13/09/2024</t>
  </si>
  <si>
    <t>Abono Interbancario
Sucursal: 859
Referencia Numérica: 4166098
Concepto del Pago: ZEIV030316HQRLBRA4
No. de Autorización: 25255
Nombre del Emisor: MARCELA IBARRA CANCHE
Institución Emisora: SANTANDER</t>
  </si>
  <si>
    <t>2,250.00</t>
  </si>
  <si>
    <t>190,901.58</t>
  </si>
  <si>
    <t>Abono Interbancario
Sucursal: 859
Referencia Numérica: 8822356
Concepto del Pago: 5 PAGO Y ULTIMO LUZ MARIA LEMUS
No. de Autorización: 885009
Nombre del Emisor: LUZ MARIA LEMUS CAMPUZANO
Institución Emisora: SANTANDER</t>
  </si>
  <si>
    <t>8,500.00</t>
  </si>
  <si>
    <t>188,651.58</t>
  </si>
  <si>
    <t>Abono por cobranza 
Sucursal: 859
Referencia Numérica:  311230
Concepto del Pago: COLEGIATURA
No. de Autorización: 991685   Nombre del Emisor:  POR IDENTIFICAR
Institución Emisora: banamex</t>
  </si>
  <si>
    <t>Abono Interbancario
Sucursal: 2132
Referencia Numérica: 3970125747
Concepto del Pago: TITULACIONES ANTICIPADAS
No. de Autorización: 21167
Nombre del Emisor: ACADEMIA GUATEMALTECA  Institución Emisora: BBVA MEXICO</t>
  </si>
  <si>
    <t>118,998.04</t>
  </si>
  <si>
    <t>180,151.58</t>
  </si>
  <si>
    <t>IVA Com. Trans. Int. Recibida
Sucursal: 2132
Referencia Numérica: 3970125747
Referencia alfanumérica: 1/AGOJ
No. de Autorización: 21167</t>
  </si>
  <si>
    <t>61,153.54</t>
  </si>
  <si>
    <t>Com. Trans. Int. Recibida
Sucursal: 2132
Referencia Numérica: 3970125747
Referencia alfanumérica: 1/AGOJ
No. de Autorización: 21167</t>
  </si>
  <si>
    <t>61,198.82</t>
  </si>
  <si>
    <t>Pago a terceros
Sucursal: 519
Referencia Numérica: 45532
Referencia alfanumérica: INSTITUTO UNIVERSITARIO DE ALTA FORMACIO
No. de Autorización: 45532</t>
  </si>
  <si>
    <t>61,481.82</t>
  </si>
  <si>
    <t>Pago Interbancario
Sucursal: 519
Referencia Numérica: 2
Concepto del Pago: SUELDO
No. de Autorización: 44484</t>
  </si>
  <si>
    <t>65,215.77</t>
  </si>
  <si>
    <t>Pago a terceros
Sucursal: 519
Referencia Numérica: 43638
Referencia alfanumérica: INSTITUTO UNIVERSITARIO DE ALTA FORMACIO
No. de Autorización: 43638</t>
  </si>
  <si>
    <t>12/09/2024</t>
  </si>
  <si>
    <t>Abono Interbancario
Sucursal: 859
Referencia Numérica: 309240
Concepto del Pago: JIVR720628MCCMRC16
No. de Autorización: 01235616
Nombre del Emisor: ROCIO GUADALUPE JIMENEZ VERA H
Institución Emisora: BBVA MEXICO</t>
  </si>
  <si>
    <t>Abono Interbancario
Sucursal: 859
Referencia Numérica: 930992
Concepto del Pago: SAFH700610MDFRBY03
No. de Autorización: 01160436
Nombre del Emisor: HAYDEE CAROLINA SAURI FABRO
Institución Emisora: BANCOPPEL</t>
  </si>
  <si>
    <t>Pago de servicio
Sucursal: 519
Referencia Numérica: 83570
Referencia alfanumérica: PAGO A ESTABLECIMIENTO
No. de Autorización: 00083570</t>
  </si>
  <si>
    <t>Pago Interbancario
Sucursal: 519
Referencia Numérica: 1
Concepto del Pago: FACTURA IUAF
No. de Autorización: 00464571</t>
  </si>
  <si>
    <t>61,211.06</t>
  </si>
  <si>
    <t>Pago Interbancario
Sucursal: 519
Referencia Numérica: 2
Concepto del Pago: GRADOS IUAF
No. de Autorización: 00576171</t>
  </si>
  <si>
    <t>Pago de servicio
Sucursal: 519
Referencia Numérica: 666218
Referencia alfanumérica: PAGO DE IMPUESTOS REFERENCIADO S.A.T.
No. de Autorización: 00666218</t>
  </si>
  <si>
    <t>14,515.00</t>
  </si>
  <si>
    <t>Pago Interbancario
Sucursal: 519
Referencia Numérica: 1
Concepto del Pago: FACTURA IUAF
No. de Autorización: 464571</t>
  </si>
  <si>
    <t>Abono Interbancario
Sucursal: 859
Referencia Numérica: 309240
Concepto del Pago: megi710505hdfnng07
No. de Autorización: 502523
Nombre del Emisor: IGNACIO MENDOZA GANDARIA
Institución Emisora: BBVA MEXICO</t>
  </si>
  <si>
    <t>Pago de servicio
Sucursal: 519
Referencia Numérica: 83570
Referencia alfanumérica: PAGO A ESTABLECIMIENTO
No. de Autorización: 83570</t>
  </si>
  <si>
    <t>Abono Interbancario
Sucursal: 870
Referencia Numérica: 120924
Referencia alfanumérica: LUZ ANGELICA LOPEZ GONZALEZ
No. de Autorización: 125333
Nombre del Emisor: LUZ ANGELICA,LOPEZ/GONZALEZ</t>
  </si>
  <si>
    <t>3,775.00</t>
  </si>
  <si>
    <t>11/09/2024</t>
  </si>
  <si>
    <t>Cargo diverso
Sucursal: 2132
Referencia Numérica: 6380125548
No. de Autorización: 00021390</t>
  </si>
  <si>
    <t>291</t>
  </si>
  <si>
    <t>46.56</t>
  </si>
  <si>
    <t>Cargo diverso
Sucursal: 2132
Referencia Numérica: 6450125545
No. de Autorización: 00021392</t>
  </si>
  <si>
    <t>Cargo diverso
Sucursal: 2864
Referencia Numérica: 107511
Referencia alfanumérica: PAQUETE PYME AGO MOV: 1
No. de Autorización: 00106098</t>
  </si>
  <si>
    <t>Cargo diverso
Sucursal: 2864
Referencia Numérica: 107511
No. de Autorización: 00106098</t>
  </si>
  <si>
    <t>Pago Interbancario
Sucursal: 519
Referencia Numérica: 1
Concepto del Pago: CLASE DIPLOMADO
No. de Autorización: 00124751</t>
  </si>
  <si>
    <t>Pago de servicio
Sucursal: 519
Referencia Numérica: 186247
Referencia alfanumérica: PAGO A ESTABLECIMIENTO
No. de Autorización: 00186247</t>
  </si>
  <si>
    <t>Pago Interbancario
Sucursal: 519
Referencia Numérica: 2
Concepto del Pago: EVENTO 21 SEPT
No. de Autorización: 00235197</t>
  </si>
  <si>
    <t>55,658.00</t>
  </si>
  <si>
    <t>Pago de servicio
Sucursal: 519
Referencia Numérica: 343003
Referencia alfanumérica: PAGO A ESTABLECIMIENTO
No. de Autorización: 00343003</t>
  </si>
  <si>
    <t>Pago de servicio
Sucursal: 519
Referencia Numérica: 361422
Referencia alfanumérica: PAGO A ESTABLECIMIENTO
No. de Autorización: 00361422</t>
  </si>
  <si>
    <t>Pago de servicio
Sucursal: 519
Referencia Numérica: 415476
Referencia alfanumérica: PAGO A ESTABLECIMIENTO
No. de Autorización: 00415476</t>
  </si>
  <si>
    <t>Pago de servicio
Sucursal: 519
Referencia Numérica: 422329
Referencia alfanumérica: PAGO A ESTABLECIMIENTO
No. de Autorización: 00422329</t>
  </si>
  <si>
    <t>Pago de servicio
Sucursal: 519
Referencia Numérica: 469416
Referencia alfanumérica: PAGO A ESTABLECIMIENTO
No. de Autorización: 00469416</t>
  </si>
  <si>
    <t>Pago de servicio
Sucursal: 519
Referencia Numérica: 524326
Referencia alfanumérica: PAGO A ESTABLECIMIENTO
No. de Autorización: 00524326</t>
  </si>
  <si>
    <t>Pago de servicio
Sucursal: 519
Referencia Numérica: 571261
Referencia alfanumérica: PAGO A ESTABLECIMIENTO
No. de Autorización: 00571261</t>
  </si>
  <si>
    <t>Abono por cobranza 
Sucursal: 859
Referencia Numérica:  311230
Concepto del Pago: COLEGIATURA
No. de Autorización: 02217002  Nombre del Emisor:  DUPERLY TAPIERO Institución Emisora: banamex</t>
  </si>
  <si>
    <t>3,459.25</t>
  </si>
  <si>
    <t>Abono Interbancario
Sucursal: 2132
Referencia Numérica: 6380125548
Concepto del Pago: fotografías
No. de Autorización: 00021390
Nombre del Emisor: ACADEMIA GUATEMALTECA Institución Emisora: INTERNACIONAL</t>
  </si>
  <si>
    <t>3,652.26</t>
  </si>
  <si>
    <t>10/09/2024</t>
  </si>
  <si>
    <t>Cargo diverso
Sucursal: 519
Referencia alfanumérica: L0168287105 355591 202408
No. de Autorización: 00434127</t>
  </si>
  <si>
    <t>14,591.40</t>
  </si>
  <si>
    <t>Abono Interbancario
Sucursal: 859
Referencia Numérica: 309240
Concepto del Pago: CAVE910116
No. de Autorización: 01084464
Nombre del Emisor: ESTEFANIA CAROLINA CABALLERO V
Institución Emisora: BBVA MEXICO</t>
  </si>
  <si>
    <t>09/09/2024</t>
  </si>
  <si>
    <t>Abono Interbancario
Sucursal: 859
Referencia Numérica: 909240
Concepto del Pago: CAMM710629MMNZRR00
No. de Autorización: 02497017
Nombre del Emisor: MARTHA ALICIA CAZARES MORAN
Institución Emisora: BBVA MEXICO</t>
  </si>
  <si>
    <t>4,450.00</t>
  </si>
  <si>
    <t>Abono Interbancario
Sucursal: 859
Referencia Numérica: 240909
Concepto del Pago: Sandra Rdz Wong mens doct
No. de Autorización: 2343219
Nombre del Emisor: SANDRA LUZ RODRIGUEZ WONG
Institución Emisora: BANORTE</t>
  </si>
  <si>
    <t>Abono Interbancario
Sucursal: 859
Referencia Numérica: 90924
Concepto del Pago: ALFONSO ESQUIDE MACIAS
No. de Autorización: 2073751
Nombre del Emisor: H LEGAL CORPORATIVO SC
Institución Emisora: HSBC</t>
  </si>
  <si>
    <t>Pago de servicio
Sucursal: 519
Referencia Numérica: 4821
Referencia alfanumérica: PAGO A ESTABLECIMIENTO
No. de Autorización: 4821</t>
  </si>
  <si>
    <t>Abono Interbancario
Sucursal: 859
Referencia Numérica: 240908
Concepto del Pago: DIVL740103MDFZLZ06 septiembre
No. de Autorización: 1387966
Nombre del Emisor: LUZ MARIA DIEZ DE URDANIVIA DE
Institución Emisora: BANORTE</t>
  </si>
  <si>
    <t>Abono Interbancario
Sucursal: 859
Referencia Numérica: 309240
Concepto del Pago: OIOX890708MMSRCC08
No. de Autorización: 1468304
Nombre del Emisor: XOCHIQUETZAL ORTIZ OCAMPO
Institución Emisora: BBVA MEXICO</t>
  </si>
  <si>
    <t>06/09/2024</t>
  </si>
  <si>
    <t>Abono Interbancario
Sucursal: 859
Referencia Numérica: 609202
Concepto del Pago: PAGO LIC ARACELY VILLANUEVA TUN
No. de Autorización: 00565768
Nombre del Emisor: SINDICATO UNICO DE CHOFERES TA
Institución Emisora: SCOTIABANK</t>
  </si>
  <si>
    <t>Abono Interbancario
Sucursal: 859
Referencia Numérica: 123456
Concepto del Pago: Pago mes septiembre BOMC710403HNLSRS06
No. de Autorización: 00840954
Nombre del Emisor: CESAR ALEJANDRO DEL BOSQUE MA
Institución Emisora: HSBC</t>
  </si>
  <si>
    <t>Abono Interbancario
Sucursal: 859
Referencia Numérica: 240906
Concepto del Pago: MOVD570209HNLNLVOO PAGO SEPTIEMBRE
No. de Autorización: 01431568
Nombre del Emisor: DAVID MONTEMAYOR VILLELA
Institución Emisora: BANORTE</t>
  </si>
  <si>
    <t>Abono Interbancario
Sucursal: 859
Referencia Numérica: 240906
Concepto del Pago: Aodm631030mnlrzr01 pago sept
No. de Autorización: 01439640
Nombre del Emisor: MARTINA ARROYO DIAZ
Institución Emisora: BANORTE</t>
  </si>
  <si>
    <t>Pago de servicio
Sucursal: 519
Referencia Numérica: 407226
Referencia alfanumérica: PAGO A ESTABLECIMIENTO
No. de Autorización: 00407226</t>
  </si>
  <si>
    <t>2,280.00</t>
  </si>
  <si>
    <t>Abono Interbancario
Sucursal: 870
Referencia Numérica: 60924
Referencia alfanumérica: PEDRO PADILLA ALVAREZ
No. de Autorización: 281151
Nombre del Emisor: PEDRO,PADILLA/ALVAREZ</t>
  </si>
  <si>
    <t>Abono Interbancario
Sucursal: 859
Referencia Numérica: 895936
Concepto del Pago: pago decima sexta mensualidad
No. de Autorización: 318321
Nombre del Emisor: MARTELL GOMEZ MARIO ALBERTO
Institución Emisora: AZTECA</t>
  </si>
  <si>
    <t>Depósito en Efectivo 
Sucursal: 7003
Referencia Numérica:  011
Concepto del Pago:colegiatura
No. de Autorización: 00374550 Nombre del Emisor: POR IDENTIFICAR
Institución Emisora: banamex</t>
  </si>
  <si>
    <t>05/09/2024</t>
  </si>
  <si>
    <t>Abono Interbancario
Sucursal: 859
Referencia Numérica: 5314317
Concepto del Pago: TRANSFERENCIA A INSTITUTO UNIVERSITARIO
No. de Autorización: 01259334
Nombre del Emisor: EVA DOMINGUEZ JAIN
Institución Emisora: SANTANDER</t>
  </si>
  <si>
    <t>Abono Interbancario
Sucursal: 859
Referencia Numérica: 240905
Concepto del Pago: Pago mensualidad sept PARK680108MDFLMT03
No. de Autorización: 450120
Nombre del Emisor: KATIA ELENA PALACIO RAMIREZ
Institución Emisora: BANORTE</t>
  </si>
  <si>
    <t>Abono Interbancario
Sucursal: 859
Referencia Numérica: 240905
Concepto del Pago: Mensualidad Septiembre 2024
No. de Autorización: 432205
Nombre del Emisor: BALTAZAR GUERRERO GARCIA
Institución Emisora: BANORTE</t>
  </si>
  <si>
    <t>Abono por cobranza 
Sucursal: 859
Referencia Numérica:  311230
Concepto del Pago: COLEGIATURA
No. de Autorización: 42468 Nombre del Emisor:  FLORES VELAZQUEZ 
Institución Emisora: banamex</t>
  </si>
  <si>
    <t>Abono por cobranza 
Sucursal: 8722Referencia Numérica:  311230
Concepto del Pago: COLEGIATURA
No. de Autorización: 42468   Nombre del Emisor:  flores velazquez Institución Emisora: banamex</t>
  </si>
  <si>
    <t>Abono Interbancario
Sucursal: 859
Referencia Numérica: 2759913
Concepto del Pago: NEHR931006HCLRRL04 MENSUALIDAD SEPTIEMBR
No. de Autorización: 302985
Nombre del Emisor: RAUL DANIEL NEIRA HERNANDEZ
Institución Emisora: SANTANDER</t>
  </si>
  <si>
    <t>04/09/2024</t>
  </si>
  <si>
    <t>Pago de servicio
Sucursal: 519
Referencia Numérica: 36053
Referencia alfanumérica: PAGO A ESTABLECIMIENTO
No. de Autorización: 00036053</t>
  </si>
  <si>
    <t>Pago de servicio
Sucursal: 519
Referencia Numérica: 36856
Referencia alfanumérica: PAGO A ESTABLECIMIENTO
No. de Autorización: 00036856</t>
  </si>
  <si>
    <t>Pago de servicio
Sucursal: 519
Referencia Numérica: 33786
Referencia alfanumérica: PAGO A ESTABLECIMIENTO
No. de Autorización: 00033786</t>
  </si>
  <si>
    <t>Abono Interbancario
Sucursal: 859
Referencia Numérica: 2208240
Concepto del Pago: DIVF800518HDFZLR09 septiembre
No. de Autorización: 00213030
Nombre del Emisor: FRANCISCO JAVIER DIEZ DE URDAN
Institución Emisora: BBVA MEXICO</t>
  </si>
  <si>
    <t>Abono Interbancario
Sucursal: 859
Referencia Numérica: 240904
Concepto del Pago: EAFL870810MDFSNR04
No. de Autorización: 00242803
Nombre del Emisor: LARISSA ESTEFANIA ESPARZA FUEN
Institución Emisora: BANORTE</t>
  </si>
  <si>
    <t>Abono Interbancario
Sucursal: 859
Referencia Numérica: 40924
Concepto del Pago: Sept cuota
No. de Autorización: 00380418
Nombre del Emisor: RIVERA NAVA HECTOR
Institución Emisora: SCOTIABANK</t>
  </si>
  <si>
    <t>Abono Interbancario
Sucursal: 859
Referencia Numérica: 240904
Concepto del Pago: Mensualidad septiembre
No. de Autorización: 00381070
Nombre del Emisor: JOSE DE JESUS RUIZ FERNANDEZ
Institución Emisora: BANORTE</t>
  </si>
  <si>
    <t>Abono Interbancario
Sucursal: 859
Referencia Numérica: 240904
Concepto del Pago: Mensualidad Sept BOMD801122HCLRRV0
No. de Autorización: 00478467
Nombre del Emisor: DAVID FERNANDO BORREGO MURILLO
Institución Emisora: BANORTE</t>
  </si>
  <si>
    <t>Abono Interbancario
Sucursal: 859
Referencia Numérica: 409240
Concepto del Pago: Agosto
No. de Autorización: 00960727
Nombre del Emisor: LUZ AMERICA MONDRAGON PEREZ
Institución Emisora: BBVA MEXICO</t>
  </si>
  <si>
    <t>Abono Interbancario
Sucursal: 870
Referencia Numérica: 40924
Referencia alfanumérica: ALMA BEATRIZ ROBLES HIGUERA
No. de Autorización: 00984068
Nombre del Emisor: ALMA BEATRIZ,ROBLES/HIGUERA</t>
  </si>
  <si>
    <t>Abono Interbancario
Sucursal: 859
Referencia Numérica: 240904
Concepto del Pago: ZAMD890216HNLMRV09
No. de Autorización: 01089291
Nombre del Emisor: DAVID ADRIAN ZAMBRANO MORALES
Institución Emisora: BANORTE</t>
  </si>
  <si>
    <t>03/09/2024</t>
  </si>
  <si>
    <t>Pago de servicio
Sucursal: 519
Referencia Numérica: 555018
Referencia alfanumérica: PAGO A ESTABLECIMIENTO
No. de Autorización: 00555018</t>
  </si>
  <si>
    <t>Pago de servicio
Sucursal: 519
Referencia Numérica: 560523
Referencia alfanumérica: PAGO A ESTABLECIMIENTO
No. de Autorización: 00560523</t>
  </si>
  <si>
    <t>Pago de servicio
Sucursal: 519
Referencia Numérica: 568193
Referencia alfanumérica: PAGO A ESTABLECIMIENTO
No. de Autorización: 00568193</t>
  </si>
  <si>
    <t>Abono Interbancario
Sucursal: 859
Referencia Numérica: 856396
Concepto del Pago: AUPE701017HDFGDD06 SEP
No. de Autorización: 00968595
Nombre del Emisor: EDGAR AGUILAR PADILLA
Institución Emisora: SANTANDER</t>
  </si>
  <si>
    <t>Depósito en Efectivo 
Sucursal: 7003
Referencia Numérica:  011
Concepto del Pago:colegiatura
No. de Autorización: 132863    Nombre del Emisor: POR IDENTIFICAR
Institución Emisora: banamex</t>
  </si>
  <si>
    <t>Depósito en Efectivo 
Sucursal: 4452
Referencia Numérica:  011
Concepto del Pago:colegiatura
No. de Autorización: 105188    Nombre del Emisor: MARCEL muñoz
Institución Emisora: banamex</t>
  </si>
  <si>
    <t>Abono Interbancario
Sucursal: 859
Referencia Numérica: 2708240
Concepto del Pago: megi710505hdfnng07
No. de Autorización: 566302
Nombre del Emisor: IGNACIO MENDOZA GANDARIA
Institución Emisora: BBVA MEXICO</t>
  </si>
  <si>
    <t>Abono Interbancario
Sucursal: 859
Referencia Numérica: 309240
Concepto del Pago: 8Alejandra Irais Lopez Montes de Oca
No. de Autorización: 445662
Nombre del Emisor: ALEJANDRA IRAIS LOPEZ MONTES D
Institución Emisora: BBVA MEXICO</t>
  </si>
  <si>
    <t>Depósito en Efectivo 
Sucursal: 4452
Referencia Numérica:  011
Concepto del Pago:colegiatura
No. de Autorización: 338231 Nombre del Emisor: POR IDENTIFICAR
Institución Emisora: banamex</t>
  </si>
  <si>
    <t>Depósito en Efectivo 
Sucursal: 4452
Referencia Numérica:  011
Concepto del Pago:colegiatura
No. de Autorización: 338159 Nombre del Emisor: POR IDENTIFICAR
Institución Emisora: banamex</t>
  </si>
  <si>
    <t>Abono Interbancario
Sucursal: 859
Referencia Numérica: 1234567
Concepto del Pago: RIHJ800719MCLSRS03
No. de Autorización: 255964
Nombre del Emisor: MARIA JOSE RIOS HURTADO
Institución Emisora: HSBC</t>
  </si>
  <si>
    <t>Depósito en Efectivo 
Sucursal: 7003
Referencia Numérica:  011
Concepto del Pago:colegiatura
No. de Autorización: 00990596 Nombre del Emisor: POR IDENTIFICAR
Institución Emisora: banamex</t>
  </si>
  <si>
    <t>Depósito en Efectivo 
Sucursal: 579
Referencia Numérica:  011
Concepto del Pago:colegiatura
No. de Autorización: 53727 Nombre del Emisor: POR IDENTIFICAR
Institución Emisora: banamex</t>
  </si>
  <si>
    <t>02/09/2024</t>
  </si>
  <si>
    <t>Pago Interbancario
Sucursal: 519
Referencia Numérica: 1
Concepto del Pago: GRADOS IUAF
No. de Autorización: 00254241</t>
  </si>
  <si>
    <t>Pago de servicio
Sucursal: 519
Referencia Numérica: 314277
Referencia alfanumérica: PAGO A ESTABLECIMIENTO
No. de Autorización: 00314277</t>
  </si>
  <si>
    <t>Pago de servicio
Sucursal: 519
Referencia Numérica: 572735
Referencia alfanumérica: PAGO A ESTABLECIMIENTO
No. de Autorización: 00572735</t>
  </si>
  <si>
    <t>Abono Interbancario
Sucursal: 519
Referencia Numérica: 20924
Referencia alfanumérica: SANDRA,RAMIREZ/CASTRO
No. de Autorización: 00390250
Nombre del Emisor: SANDRA,RAMIREZ/CASTRO</t>
  </si>
  <si>
    <t>Abono Interbancario
Sucursal: 870
Referencia Numérica: 20924
Referencia alfanumérica: MIREY IVONNE ALVAREZ RODRIGUEZ
No. de Autorización: 00712101
Nombre del Emisor: MIREY IVONNE,ALVAREZ/RODRIGUEZ</t>
  </si>
  <si>
    <t>25,988.00</t>
  </si>
  <si>
    <t>Abono Interbancario
Sucursal: 859
Referencia Numérica: 2208240
Concepto del Pago: RECM590511MMSSVN09julio2024
No. de Autorización: 02205404
Nombre del Emisor: KARINA AMBROSIO RESENDIZ
Institución Emisora: BBVA MEXICO</t>
  </si>
  <si>
    <t>Abono Interbancario
Sucursal: 859
Referencia Numérica: 2208240
Concepto del Pago: RECM590511MMSSVN09agosto2024
No. de Autorización: 02206729
Nombre del Emisor: KARINA AMBROSIO RESENDIZ
Institución Emisora: BBVA MEXICO</t>
  </si>
  <si>
    <t>Abono Interbancario
Sucursal: 859
Referencia Numérica: 10924
Concepto del Pago: COBM860618HDFRRR02
No. de Autorización: 02348378
Nombre del Emisor: MARCO ANTONIO CORTES BRISEÑO
Institución Emisora: INBURSA</t>
  </si>
  <si>
    <t>Abono Interbancario
Sucursal: 859
Referencia Numérica: 2506240
Concepto del Pago: Mensualidad Septiembre Luciano Salas C
No. de Autorización: 02431381
Nombre del Emisor: ELVIRA MONTERO VASQUEZ
Institución Emisora: BBVA MEXICO</t>
  </si>
  <si>
    <t>Abono Interbancario
Sucursal: 859
Referencia Numérica: 5089593
Concepto del Pago: Mensualidad septiembre
No. de Autorización: 02550837
Nombre del Emisor: SYLVIA MARISOL DIAZ VALENCIA
Institución Emisora: HSBC</t>
  </si>
  <si>
    <t>Abono Interbancario
Sucursal: 859
Referencia Numérica: 240902
Concepto del Pago: Septiembre 2024 CAOA720601HCLMLL02
No. de Autorización: 02850865
Nombre del Emisor: ALBERTO CAMPOS OLIVO
Institución Emisora: BANORTE</t>
  </si>
  <si>
    <t>Abono Interbancario
Sucursal: 859
Referencia Numérica: 240902
Concepto del Pago: LACR831029HCMRHM18
No. de Autorización: 02984802
Nombre del Emisor: RAMON ADRIAN LARIOS CHAVEZ
Institución Emisora: BANORTE</t>
  </si>
  <si>
    <t>Abono Interbancario
Sucursal: 859
Referencia Numérica: 6391019
Concepto del Pago: MENSUALIDAD OCTUBRE 2024
No. de Autorización: 03639184
Nombre del Emisor: JESUS MATA HERRERA
Institución Emisora: SANTANDER</t>
  </si>
  <si>
    <t>12/08/24</t>
  </si>
  <si>
    <t>Abono Interbancario Sucursal: 859 Referencia Númerica: 9917939 Referencia Alfanúmerica: TRANSFERENCIA A IUAF Autorización: 02055804</t>
  </si>
  <si>
    <t>05/08/24</t>
  </si>
  <si>
    <t>Abono Interbancario Sucursal: 859 Referencia Númerica: 508240 Referencia Alfanúmerica: RAHE781001HDFMRR08 Autorización: 02117065</t>
  </si>
  <si>
    <t>6,958.00</t>
  </si>
  <si>
    <t>Abono Interbancario Sucursal: 859 Referencia Númerica: 3462145 Referencia Alfanúmerica: PAGO 4 LUZ MARIA LEMUS CAMPUZANO Autorización: 02630107</t>
  </si>
  <si>
    <t>Abono Interbancario Sucursal: 870 Referencia Númerica: 120824 Referencia Alfanúmerica: GABRIELA ROMERO RESENDIZ Autorización: 00096766 Nombre del emisor: Romero  Institución emisora: SANTANDER</t>
  </si>
  <si>
    <t>20/8/24</t>
  </si>
  <si>
    <t>Abono Interbancario Sucursal: 870 Referencia Númerica: 200824 Referencia Alfanúmerica: LUZ ANGELICA LOPEZ GONZALEZ Autorización: 00933255</t>
  </si>
  <si>
    <t>28/8/24</t>
  </si>
  <si>
    <t>Abono Interbancario Sucursal: 859 Referencia Númerica: 280824 Referencia Alfanúmerica: PAGO DOCTORADO Autorización: 00934121</t>
  </si>
  <si>
    <t>18,488.00</t>
  </si>
  <si>
    <t>30/08/2024</t>
  </si>
  <si>
    <t>Pago a terceros
Sucursal: 519
Referencia Numérica: 159163
Referencia alfanumérica: INSTITUTO UNIVERSITARIO DE ALTA FORMACIO
No. de Autorización: 159163</t>
  </si>
  <si>
    <t>6,886.00</t>
  </si>
  <si>
    <t>341,101.96</t>
  </si>
  <si>
    <t>Pago Interbancario
Sucursal: 519
Referencia Numérica: 1
Concepto del Pago: IUAF
No. de Autorización: 148247</t>
  </si>
  <si>
    <t>17,379.79</t>
  </si>
  <si>
    <t>347,987.96</t>
  </si>
  <si>
    <t>Depósito en Efectivo 
Sucursal: 890
Referencia Numérica:  011
Concepto del Pago:colegiatura
No. de Autorización: 93777 Nombre del Emisor: POR IDENTIFICAR
Institución Emisora: banamex</t>
  </si>
  <si>
    <t>Depósito en Efectivo 
Sucursal: 890
Referencia Numérica:  011
Concepto del Pago:colegiatura
No. de Autorización: 93777 Nombre del Emisor: JULIO DELGADO
Institución Emisora: banamex</t>
  </si>
  <si>
    <t>675</t>
  </si>
  <si>
    <t>Pago Interbancario
Sucursal: 519
Referencia Numérica: 2
Concepto del Pago: SUELDO
No. de Autorización: 161843</t>
  </si>
  <si>
    <t>29/08/2024</t>
  </si>
  <si>
    <t>Abono Interbancario
Sucursal: 859
Referencia Numérica: 2908240
Concepto del Pago: Constancia
No. de Autorización: 00783140
Nombre del Emisor: LUZ AMERICA MONDRAGON PEREZ
Institución Emisora: BBVA MEXICO</t>
  </si>
  <si>
    <t>450</t>
  </si>
  <si>
    <t>Abono Interbancario
Sucursal: 870
Referencia Numérica: 47593261
Referencia alfanumérica: PAYCLIP S DE RL DE CV
No. de Autorización: 02252716
Nombre del Emisor: AHALIA QUINTERO. Institución Emisora: SANTANDER</t>
  </si>
  <si>
    <t>28/08/2024</t>
  </si>
  <si>
    <t>Abono Interbancario
Sucursal: 859
Referencia Numérica: 2808240
Concepto del Pago: Pago ceremonia y acompa
No. de Autorización: 668201
Nombre del Emisor: MARTHA CAMARGO SANCHEZ
Institución Emisora: BBVA MEXICO</t>
  </si>
  <si>
    <t>Pago Interbancario
Sucursal: 519
Referencia Numérica: 3
Concepto del Pago: CONTRATOS
No. de Autorización: 420687</t>
  </si>
  <si>
    <t>Abono Interbancario
Sucursal: 859
Referencia Numérica: 2808240
Concepto del Pago: 7Alejandra ILopez Montes de Oca
No. de Autorización: 305998
Nombre del Emisor: ALEJANDRA IRAIS LOPEZ MONTES D
Institución Emisora: BBVA MEXICO</t>
  </si>
  <si>
    <t>Com. Trans. Int. Recibida
Sucursal: 2132
Referencia Numérica: 10590124142
Referencia alfanumérica: SUCURSAL 7011
No. de Autorización: 21540</t>
  </si>
  <si>
    <t>285</t>
  </si>
  <si>
    <t>Abono Interbancario
Sucursal: 2132
Referencia Numérica: 10590124142
Referencia alfanumérica: SUCURSAL 7011
No. de Autorización: 21540
Nombre del Emisor: 1/AGOJ. Institucion emisora: extranjero</t>
  </si>
  <si>
    <t>64,888.51</t>
  </si>
  <si>
    <t>IVA Com. Trans. Int. Recibida
Sucursal: 2132
Referencia Numérica: 10590124142
Referencia alfanumérica: SUCURSAL 7011
No. de Autorización: 21540</t>
  </si>
  <si>
    <t>45.6</t>
  </si>
  <si>
    <t>Abono Interbancario
Sucursal: 859
Referencia Numérica: 6774822
Concepto del Pago: GOMJ970916
No. de Autorización: 390678
Nombre del Emisor: JOANHA GONZALEZ MARTIN
Institución Emisora: BANCOPPEL</t>
  </si>
  <si>
    <t>27/08/2024</t>
  </si>
  <si>
    <t>IVA Com. Trans. Int. Recibida
Sucursal: 2132
Referencia Numérica: 9500124042
Referencia alfanumérica: 1/AGOJ
No. de Autorización: 21358</t>
  </si>
  <si>
    <t>45.76</t>
  </si>
  <si>
    <t>Abono Interbancario
Sucursal: 2132
Referencia Numérica: 9500124042
Referencia alfanumérica: 1/AGOJ
No. de Autorización: 21358
Nombre del Emisor: 1/AGOJ</t>
  </si>
  <si>
    <t>97,708.16</t>
  </si>
  <si>
    <t>Abono Interbancario
Sucursal: 859
Referencia Numérica: 8807391
Concepto del Pago: ZEIV030316HQRLBRA4
No. de Autorización: 136851
Nombre del Emisor: MARCELA IBARRA CANCHE
Institución Emisora: SANTANDER</t>
  </si>
  <si>
    <t>Com. Trans. Int. Recibida
Sucursal: 2132
Referencia Numérica: 9500124042
Referencia alfanumérica: 1/AGOJ
No. de Autorización: 21358</t>
  </si>
  <si>
    <t>286.00</t>
  </si>
  <si>
    <t>444,166.99</t>
  </si>
  <si>
    <t>26/08/2024</t>
  </si>
  <si>
    <t>Pago de servicio
Sucursal: 519
Referencia Numérica: 235027
Referencia alfanumérica: PAGO A ESTABLECIMIENTO
No. de Autorización: 00235027</t>
  </si>
  <si>
    <t>Pago de servicio
Sucursal: 519
Referencia Numérica: 261871
Referencia alfanumérica: PAGO A ESTABLECIMIENTO
No. de Autorización: 00261871</t>
  </si>
  <si>
    <t>Pago de servicio
Sucursal: 519
Referencia Numérica: 381226
Referencia alfanumérica: PAGO A ESTABLECIMIENTO
No. de Autorización: 00381226</t>
  </si>
  <si>
    <t>Abono Interbancario
Sucursal: 870
Referencia Numérica: 260824
Referencia alfanumérica: LUIS ALONSO REYES TREJO
No. de Autorización: 00095856
Nombre del Emisor: LUIS ALONSO,REYES/TREJO</t>
  </si>
  <si>
    <t>Abono Interbancario
Sucursal: 859
Referencia Numérica: 2408240
Concepto del Pago: CAMM710629MMNZRR00
No. de Autorización: 00415712
Nombre del Emisor: MARTHA ALICIA CAZARES MORAN
Institución Emisora: BBVA MEXICO</t>
  </si>
  <si>
    <t>9,000.00</t>
  </si>
  <si>
    <t>Pago de servicio
Sucursal: 519
Referencia Numérica: 134240
Referencia alfanumérica: PAGO A ESTABLECIMIENTO
No. de Autorización: 00134240</t>
  </si>
  <si>
    <t>23/08/2024</t>
  </si>
  <si>
    <t>Pago de servicio
Sucursal: 519
Referencia Numérica: 370266
Referencia alfanumérica: PAGO A ESTABLECIMIENTO
No. de Autorización: 00370266</t>
  </si>
  <si>
    <t>380.00</t>
  </si>
  <si>
    <t>Pago de servicio
Sucursal: 519
Referencia Numérica: 513730
Referencia alfanumérica: PAGO A ESTABLECIMIENTO
No. de Autorización: 00513730</t>
  </si>
  <si>
    <t>Abono por cobranza 
Sucursal: 859
Referencia Numérica:  311230
Concepto del Pago: COLEGIATURA
No. de Autorización:75563   Nombre del Emisor:  POR IDENTIFICAR
Institución Emisora: banamex</t>
  </si>
  <si>
    <t>35,000.00</t>
  </si>
  <si>
    <t>Abono Interbancario
Sucursal: 859
Referencia Numérica: 2308240
Concepto del Pago: CAGC870715MNENRN06
No. de Autorización: 00193233
Nombre del Emisor: CANTALICIA CANTU GARZA
Institución Emisora: BBVA MEXICO</t>
  </si>
  <si>
    <t>Depósito en Efectivo 
Sucursal: 7003
Referencia Numérica:  011
Concepto del Pago:colegiatura
No. de Autorización: 00903362  Nombre del Emisor: POR IDENTIFICAR
Institución Emisora: banamex</t>
  </si>
  <si>
    <t>Pago de servicio
Sucursal: 519
Referencia Numérica: 283258
Referencia alfanumérica: PAGO A ESTABLECIMIENTO
No. de Autorización: 00283258</t>
  </si>
  <si>
    <t>760.00</t>
  </si>
  <si>
    <t>22/08/2024</t>
  </si>
  <si>
    <t>Abono Interbancario
Sucursal: 859
Referencia Numérica: 1412354
Concepto del Pago: PAGO AGOSTO LUISA M
No. de Autorización: 00453904
Nombre del Emisor: LBL BUSINESS MENTORING SC
Institución Emisora: SANTANDER</t>
  </si>
  <si>
    <t>Depósito en Efectivo 
Sucursal: 7003
Referencia Numérica:  011
Concepto del Pago:colegiatura
No. de Autorización: 0019439  Nombre del Emisor: POR IDENTIFICAR
Institución Emisora: banamex</t>
  </si>
  <si>
    <t>Abono Interbancario
Sucursal: 859
Referencia Numérica: 8959360
Concepto del Pago: Exbw910819hqrksl09 2 anticipo ceremonia
No. de Autorización: 00655502
Nombre del Emisor: EK BASTO WILBERTH GILBERTO
Institución Emisora: AZTECA</t>
  </si>
  <si>
    <t>Abono Interbancario
Sucursal: 870
Referencia Numérica: 220824
Referencia alfanumérica: DIANA VELASQUEZ MEDINA
No. de Autorización: 617846
Nombre del Emisor: DIANA,VELASQUEZ/MEDINA</t>
  </si>
  <si>
    <t>4,550.00</t>
  </si>
  <si>
    <t>Abono Interbancario
Sucursal: 859
Referencia Numérica: 8242024
Concepto del Pago: Constancia
No. de Autorización: 482706
Nombre del Emisor: GABRIEL GARCIA OTAMENDI
Institución Emisora: HSBC</t>
  </si>
  <si>
    <t>Abono Interbancario
Sucursal: 859
Referencia Numérica: 1412354
Concepto del Pago: PAGO AGOSTO LUISA M
No. de Autorización: 453904
Nombre del Emisor: LBL BUSINESS MENTORING SC
Institución Emisora: SANTANDER</t>
  </si>
  <si>
    <t>Abono Interbancario
Sucursal: 2132
Referencia Numérica: 3790123542
Referencia alfanumérica: 1/AGOJ
No. de Autorización: 21543
Nombre del Emisor: 1/AGOJ</t>
  </si>
  <si>
    <t>65,690.50</t>
  </si>
  <si>
    <t>Com. Trans. Int. Recibida
Sucursal: 2132
Referencia Numérica: 3790123542
Referencia alfanumérica: 1/AGOJ
No. de Autorización: 21543</t>
  </si>
  <si>
    <t>285.41</t>
  </si>
  <si>
    <t>IVA Com. Trans. Int. Recibida
Sucursal: 2132
Referencia Numérica: 3790123542
Referencia alfanumérica: 1/AGOJ
No. de Autorización: 21543</t>
  </si>
  <si>
    <t>45.67</t>
  </si>
  <si>
    <t>20/08/2024</t>
  </si>
  <si>
    <t>Pago Interbancario
Sucursal: 519
Referencia Numérica: 1
Concepto del Pago: GRADOS IUAF
No. de Autorización: 312227</t>
  </si>
  <si>
    <t>400</t>
  </si>
  <si>
    <t>Pago de servicio
Sucursal: 519
Referencia Numérica: 291078
Referencia alfanumérica: PAGO A ESTABLECIMIENTO
No. de Autorización: 291078</t>
  </si>
  <si>
    <t>1,737.00</t>
  </si>
  <si>
    <t>Abono Interbancario
Sucursal: 859
Referencia Numérica: 240820
Concepto del Pago: EAFL870810MDFSNR04 Const dd071 Salt JT
No. de Autorización: 392171
Nombre del Emisor: LARISSA ESTEFANIA ESPARZA FUEN
Institución Emisora: BANORTE</t>
  </si>
  <si>
    <t>Abono Interbancario
Sucursal: 859
Referencia Numérica: 4749296
Concepto del Pago: RORG830918HTCDDS09
No. de Autorización: 322661
Nombre del Emisor: GASTON RODRIGUEZ RODRIGUEZ
Institución Emisora: SANTANDER</t>
  </si>
  <si>
    <t>3,400.00</t>
  </si>
  <si>
    <t>Depósito en Efectivo 
Sucursal: 7003
Referencia Numérica:  011
Concepto del Pago:colegiatura
No. de Autorización: 0099035 Nombre del Emisor: POR IDENTIFICAR
Institución Emisora: banamex</t>
  </si>
  <si>
    <t>19/08/2024</t>
  </si>
  <si>
    <t>Abono Interbancario
Sucursal: 859
Referencia Numérica: 170824
Concepto del Pago: BIES551007HDFRSL01
No. de Autorización: 00203595
Nombre del Emisor: MIRIAM GARAMENDI CELIS
Institución Emisora: SANTANDER</t>
  </si>
  <si>
    <t>Abono Interbancario
Sucursal: 859
Referencia Numérica: 1708240
Concepto del Pago: Mensualidad julio
No. de Autorización: 00626448
Nombre del Emisor: LUZ AMERICA MONDRAGON PEREZ
Institución Emisora: BBVA MEXICO</t>
  </si>
  <si>
    <t>Abono Interbancario
Sucursal: 859
Referencia Numérica: 8959360
Concepto del Pago: mensualidad colegiatura julio
No. de Autorización: 00809530
Nombre del Emisor: EK BASTO WILBERTH GILBERTO
Institución Emisora: AZTECA</t>
  </si>
  <si>
    <t>3,187.00</t>
  </si>
  <si>
    <t>Abono Interbancario
Sucursal: 859
Referencia Numérica: 8959360
Concepto del Pago: Exbw910819hqrksl09 anticipo ceremonia
No. de Autorización: 00816444
Nombre del Emisor: EK BASTO WILBERTH GILBERTO
Institución Emisora: AZTECA</t>
  </si>
  <si>
    <t>Abono Interbancario
Sucursal: 859
Referencia Numérica: 1608240
Concepto del Pago: OIOX890708MMSRCC08
No. de Autorización: 00003422
Nombre del Emisor: XOCHIQUETZAL ORTIZ OCAMPO
Institución Emisora: BBVA MEXICO</t>
  </si>
  <si>
    <t>16/08/2024</t>
  </si>
  <si>
    <t>IVA Comisión
Sucursal: 2864
Referencia Numérica: 107968
Referencia alfanumérica: PAQUETE PYME JUL MOV: 1
No. de Autorización: 105630</t>
  </si>
  <si>
    <t>Comisión
Sucursal: 2864
Referencia Numérica: 107968
Referencia alfanumérica: PAQUETE PYME JUL MOV: 1
No. de Autorización: 105630</t>
  </si>
  <si>
    <t>319,103.86</t>
  </si>
  <si>
    <t>Abono por cobranza 
Sucursal: 5194
Referencia Numérica:  0
Concepto del Pago: COLEGIATURA
No. de Autorización: 78995   Nombre del Emisor:  DANIEL YAÑEZ
Institución Emisora: banamex</t>
  </si>
  <si>
    <t>Abono por cobranza 
Sucursal: 7003
Referencia Numérica: 0
Concepto del Pago: COLEGIATURA
No. de Autorización: 821328  Nombre del Emisor:  jimmy RAC PEREZ
Institución Emisora: banamex</t>
  </si>
  <si>
    <t>Abono por cobranza 
Sucursal: 859
Referencia Numérica: 0
Concepto del Pago: COLEGIATURA
No. de Autorización: 821362  Nombre del Emisor:  YARA IVVONE RAC PEREZ
Institución Emisora: banamex</t>
  </si>
  <si>
    <t>Abono por cobranza 
Sucursal: 7003
Referencia Numérica:  0
Concepto del Pago: COLEGIATURA
No. de Autorización: 821278  Nombre del Emisor:  MARISELA AGUILAR ARGUELLO
Institución Emisora: banamex</t>
  </si>
  <si>
    <t>Abono por cobranza 
Sucursal: 7003
Referencia Numérica:  0
Concepto del Pago: COLEGIATURA
No. de Autorización: 821270 Nombre del Emisor:  VIOLETA SILICEO ROMAN
Institución Emisora: banamex</t>
  </si>
  <si>
    <t>Abono por cobranza 
Sucursal: 7003
Referencia Numérica:  0
Concepto del Pago: COLEGIATURA
No. de Autorización: 821257Nombre del Emisor:  cielito narvaez
Institución Emisora: banamex</t>
  </si>
  <si>
    <t>Abono por cobranza 
Sucursal: 7003
Referencia Numérica:  0
Concepto del Pago: COLEGIATURA
No. de Autorización: 821221Nombre del Emisor:  YONNI GUILLEN</t>
  </si>
  <si>
    <t>Abono por cobranza
Sucursal: 7003
Referencia Numérica: 0
Referencia alfanumérica: JIMMY OSWALDO RAC PEREZ
No. de Autorización: 821328</t>
  </si>
  <si>
    <t>15/08/2024</t>
  </si>
  <si>
    <t>Abono Interbancario
Sucursal: 859
Referencia Numérica: 1508240
Concepto del Pago: JIVR720628MCCMRC16
No. de Autorización: 01014371
Nombre del Emisor: ROCIO GUADALUPE JIMENEZ VERA H
Institución Emisora: BBVA MEXICO</t>
  </si>
  <si>
    <t>Abono Interbancario
Sucursal: 859
Referencia Numérica: 240815
Concepto del Pago: VAAC750416MQRNCR03
No. de Autorización: 00948236
Nombre del Emisor: CAROLINA VANEGAS ACEVES
Institución Emisora: BANORTE</t>
  </si>
  <si>
    <t>Pago Interbancario
Sucursal: 519
Referencia Numérica: 1
Concepto del Pago: FACTURA IUAF
No. de Autorización: 336114</t>
  </si>
  <si>
    <t>11,028.37</t>
  </si>
  <si>
    <t>Pago de servicio
Sucursal: 519
Referencia Numérica: 320163
Referencia alfanumérica: PAGO A ESTABLECIMIENTO
No. de Autorización: 320163</t>
  </si>
  <si>
    <t>Pago de servicio
Sucursal: 519
Referencia Numérica: 312221
Referencia alfanumérica: PAGO A ESTABLECIMIENTO
No. de Autorización: 312221</t>
  </si>
  <si>
    <t>434.00</t>
  </si>
  <si>
    <t>Abono Interbancario
Sucursal: 519
Referencia Numérica: 135320
Referencia alfanumérica: ALVARO ALEJANDRO ZENIL RODRIGU
No. de Autorización: 135320
Nombre del Emisor: ALVARO ALEJANDRO,ZENIL/RODRIGU</t>
  </si>
  <si>
    <t>Pago de servicio
Sucursal: 519
Referencia Numérica: 48124
Referencia alfanumérica: PAGO A ESTABLECIMIENTO
No. de Autorización: 48124</t>
  </si>
  <si>
    <t>Pago de servicio
Sucursal: 519
Referencia Numérica: 44682
Referencia alfanumérica: PAGO A ESTABLECIMIENTO
No. de Autorización: 44682</t>
  </si>
  <si>
    <t>14/08/2024</t>
  </si>
  <si>
    <t>Abono Interbancario
Sucursal: 859
Referencia Numérica: 1408240
Concepto del Pago: PAGO INSCRIPCION DOCTORADO
No. de Autorización: 1083458
Nombre del Emisor: XOCHIQUETZAL ORTIZ OCAMPO
Institución Emisora: BBVA MEXICO</t>
  </si>
  <si>
    <t>Pago de servicio
Sucursal: 519
Referencia Numérica: 511635
Referencia alfanumérica: PAGO A ESTABLECIMIENTO
No. de Autorización: 511635</t>
  </si>
  <si>
    <t>336,955.91</t>
  </si>
  <si>
    <t>Depósito de efectivo
Sucursal: 7003
Referencia Numérica: 0
No. de Autorización: 53648</t>
  </si>
  <si>
    <t>5,600.00</t>
  </si>
  <si>
    <t>338,258.91</t>
  </si>
  <si>
    <t>Pago de servicio
Sucursal: 519
Referencia Numérica: 491804
Referencia alfanumérica: PAGO A ESTABLECIMIENTO
No. de Autorización: 491804</t>
  </si>
  <si>
    <t>332,658.91</t>
  </si>
  <si>
    <t>Pago Interbancario
Sucursal: 519
Referencia Numérica: 2
Concepto del Pago: FACTURA IUAF
No. de Autorización: 369009</t>
  </si>
  <si>
    <t>55,319.15</t>
  </si>
  <si>
    <t>333,961.91</t>
  </si>
  <si>
    <t>Pago Interbancario
Sucursal: 519
Referencia Numérica: 1
Concepto del Pago: FACTURA IUAF
No. de Autorización: 363878</t>
  </si>
  <si>
    <t>54,680.85</t>
  </si>
  <si>
    <t>389,281.06</t>
  </si>
  <si>
    <t>Abono Interbancario
Sucursal: 859
Referencia Numérica: 8345120
Concepto del Pago: TRANSFERENCIA A INSTITUTO UNIVERSITARIO
No. de Autorización: 486510
Nombre del Emisor: EVA DOMINGUEZ JAIN
Institución Emisora: SANTANDER</t>
  </si>
  <si>
    <t>pagos diversos docentes</t>
  </si>
  <si>
    <t>13/08/2024</t>
  </si>
  <si>
    <t>Pago Interbancario
Sucursal: 519
Referencia Numérica: 1
Concepto del Pago: FACTURA IUAF
No. de Autorización: 00391312</t>
  </si>
  <si>
    <t>15,263.15</t>
  </si>
  <si>
    <t>pago proveedores</t>
  </si>
  <si>
    <t>Pago Interbancario
Sucursal: 519
Referencia Numérica: 2
Concepto del Pago: FACTURA IUAF
No. de Autorización: 00399763</t>
  </si>
  <si>
    <t>Abono Interbancario
Sucursal: 859
Referencia Numérica: 1308240
Concepto del Pago: DIVA HADAMIRA G
No. de Autorización: 581180
Nombre del Emisor: SERGIO ALBERTO ROMERO REYES
Institución Emisora: BBVA MEXICO</t>
  </si>
  <si>
    <t>Abono Interbancario
Sucursal: 859
Referencia Numérica: 1308240
Concepto del Pago: Pago
No. de Autorización: 522467
Nombre del Emisor: MARIA ELENA LARA CAMPOS
Institución Emisora: BBVA MEXICO</t>
  </si>
  <si>
    <t>12/08/2024</t>
  </si>
  <si>
    <t>Abono Interbancario
Sucursal: 2132
Referencia Numérica: 30740122543 Concepto del Pago: MARIANA MOYNO TITULACIÓN
Referencia alfanumérica: // DE TITULACION Y FOTOGRAFIA Y GRA
No. de Autorización: 23674
Nombre del Emisor: JUAREZ SALAZAR ALEXIS ANTONIO  Institución Emisora: BANAMEX SWIFT</t>
  </si>
  <si>
    <t>40,214.32</t>
  </si>
  <si>
    <t>IVA Com. Trans. Int. Recibida
Sucursal: 2132
Referencia Numérica: 30740122543
Referencia alfanumérica: // DE TITULACION Y FOTOGRAFIA Y GRA
No. de Autorización: 23674</t>
  </si>
  <si>
    <t>44.26</t>
  </si>
  <si>
    <t>Com. Trans. Int. Recibida
Sucursal: 2132
Referencia Numérica: 30740122543
Referencia alfanumérica: // DE TITULACION Y FOTOGRAFIA Y GRA
No. de Autorización: 23674</t>
  </si>
  <si>
    <t>276.58</t>
  </si>
  <si>
    <t>Pago a terceros
Sucursal: 519
Referencia Numérica: 18100
Referencia alfanumérica: INSTITUTO UNIVERSITARIO DE ALTA FORMACIO
No. de Autorización: 18100</t>
  </si>
  <si>
    <t>Abono Interbancario
Sucursal: 859
Referencia Numérica: 9917939
Concepto del Pago: ABONO A CENA 4 invi
No. de Autorización: 2055804
Nombre del Emisor: MARCELA IBARRA CANCHE
Institución Emisora: SANTANDER</t>
  </si>
  <si>
    <t>Abono Interbancario
Sucursal: 859
Referencia Numérica: 715
Concepto del Pago: OPBBC4PY4 GANANCIAS CLIP
No. de Autorización: 1066341
Nombre del Emisor: DUPERLY TAPIERO
Institución Emisora: BANORTE</t>
  </si>
  <si>
    <t>3,497.58</t>
  </si>
  <si>
    <t>09/08/2024</t>
  </si>
  <si>
    <t>Cargo diverso
Sucursal: 519
Referencia alfanumérica: L0168287105 334564 202407
No. de Autorización: 00068584</t>
  </si>
  <si>
    <t>4,019.00</t>
  </si>
  <si>
    <t>Depósito en Efectivo 
Sucursal: 6585
Referencia Numérica:  011
Concepto del Pago:colegiatura
No. de Autorización: 0046092  Nombre del Emisor: POR IDENTIFICAR
Institución Emisora: banamex</t>
  </si>
  <si>
    <t>2,225.00</t>
  </si>
  <si>
    <t>Depósito en Efectivo 
Sucursal: 92
Referencia Numérica:  011
Concepto del Pago:colegiatura
No. de Autorización: 00096357  Nombre del Emisor: LORENA HERNANDEZ
Institución Emisora: banamex</t>
  </si>
  <si>
    <t>Abono Interbancario
Sucursal: 859
Referencia Numérica: 908202
Concepto del Pago: PAGO LIC ARACELY VILLANUEVA TUN
No. de Autorización: 00556265
Nombre del Emisor: SINDICATO UNICO DE CHOFERES TA
Institución Emisora: SCOTIABANK</t>
  </si>
  <si>
    <t>imss iuaf</t>
  </si>
  <si>
    <t>Pago SIPARE
Sucursal: 519
Referencia Numérica: 0
Referencia alfanumérica: L0168287105 334564 202407
No. de Autorización: 68584</t>
  </si>
  <si>
    <t>08/08/2024</t>
  </si>
  <si>
    <t>Abono Interbancario
Sucursal: 859
Referencia Numérica: 808240
Concepto del Pago: Pago graduado y dos invitados
No. de Autorización: 01133846
Nombre del Emisor: ALFONSO OCEGUEDA MARTINEZ
Institución Emisora: BBVA MEXICO</t>
  </si>
  <si>
    <t>07/08/2024</t>
  </si>
  <si>
    <t>Abono Interbancario
Sucursal: 859
Referencia Numérica: 708240
Concepto del Pago: 7Alejandra ILopez Montes de Oca
No. de Autorización: 00527430
Nombre del Emisor: ALEJANDRA IRAIS LOPEZ MONTES D
Institución Emisora: BBVA MEXICO</t>
  </si>
  <si>
    <t>SWIFT COMISIÓN</t>
  </si>
  <si>
    <t>Cargo diverso
Sucursal: 2132
Referencia Numérica: 8440122046
No. de Autorización: 00021511</t>
  </si>
  <si>
    <t>281.66</t>
  </si>
  <si>
    <t>45.07</t>
  </si>
  <si>
    <t>Cargo diverso
Sucursal: 2132
Referencia Numérica: 8430122048
No. de Autorización: 00021586</t>
  </si>
  <si>
    <t>Abono Interbancario
Sucursal: 2132
Referencia Numérica: 8430122048 Concepto del Pago: Colegiaturas  de revalidación
Referencia alfanumérica: TRANSF. INTER 008430122048 1/AGOJ
No. de Autorización: 00021586
Nombre del Emisor: ACADEMIA GUATEMALTECA  Institución Emisora: SWIFT</t>
  </si>
  <si>
    <t>42,089.99</t>
  </si>
  <si>
    <t>ASOCIACION GUATEMALA</t>
  </si>
  <si>
    <t>Abono Interbancario
Sucursal: 2132
Referencia Numérica: 8440122046
Referencia alfanumérica: TRANSF. INTER 008440122046 1/AGOJ Concepto del Pago: Colegiaturas doctorado
No. de Autorización: 00021511
Nombre del Emisor: ACADEMIA GUATEMALTECA  Institución Emisora: SWIFT</t>
  </si>
  <si>
    <t>86,826.49</t>
  </si>
  <si>
    <t>Abono Interbancario
Sucursal: 859
Referencia Numérica: 1317086
Concepto del Pago: Divl740103mdfzlz06 col agosto 2024
No. de Autorización: 47349
Nombre del Emisor: LUZ MARIA DIEZ DE URDANIVIA DE
Institución Emisora: BANORTE</t>
  </si>
  <si>
    <t>COMISION SWIFT</t>
  </si>
  <si>
    <t>06/08/2024</t>
  </si>
  <si>
    <t>Cargo diverso
Sucursal: 2132
Referencia Numérica: 7360121947
No. de Autorización: 00023268</t>
  </si>
  <si>
    <t>285.61</t>
  </si>
  <si>
    <t>IVA COMISION SWIFT</t>
  </si>
  <si>
    <t>45.70</t>
  </si>
  <si>
    <t>Abono Interbancario
Sucursal: 2132
Referencia Numérica: 7360121947
Referencia alfanumérica: TRANSF. INTER 027360121947 1/AGOJ
No. de Autorización: 00023268
Nombre del Emisor: ACADEMIA GUATEMALTECA</t>
  </si>
  <si>
    <t>185,529.25</t>
  </si>
  <si>
    <t>Depósito en Efectivo 
Sucursal: 4786
Referencia Numérica:  011
Concepto del Pago:colegiatura
No. de Autorización: 0029543  Nombre del Emisor: POR IDENTIFICAR
Institución Emisora: banamex</t>
  </si>
  <si>
    <t>Abono por cobranza 
Sucursal: 8722
Referencia Numérica:  311230
Concepto del Pago: COLEGIATURA
No. de Autorización: 004109  Nombre del Emisor: FLORES VELAZQUEZ
Institución Emisora: banamex</t>
  </si>
  <si>
    <t>Depósito en Efectivo 
Sucursal: 520
Referencia Numérica:  011
Concepto del Pago:colegiatura
No. de Autorización: 0061358  Nombre del Emisor: JESUS RIVIERA
Institución Emisora: banamex</t>
  </si>
  <si>
    <t>15,480.00</t>
  </si>
  <si>
    <t>Abono Interbancario
Sucursal: 859
Referencia Numérica: 240805
Concepto del Pago: ZAMD890216HNLMRV09
No. de Autorización: 00124114
Nombre del Emisor: DAVID ADRIAN ZAMBRANO MORALES
Institución Emisora: BANORTE</t>
  </si>
  <si>
    <t>Abono Interbancario
Sucursal: 859
Referencia Numérica: 608240
Concepto del Pago: Mensualidad Agosto
No. de Autorización: 00310945
Nombre del Emisor: GODOFREDO CHAPA SAENZ
Institución Emisora: BBVA MEXICO</t>
  </si>
  <si>
    <t>Abono Interbancario
Sucursal: 859
Referencia Numérica: 1234567
Concepto del Pago: Pago mes agosto BOMC710403HNLSRS06
No. de Autorización: 00340801
Nombre del Emisor: CESAR ALEJANDRO DEL BOSQUE MA
Institución Emisora: HSBC</t>
  </si>
  <si>
    <t>Abono Interbancario
Sucursal: 859
Referencia Numérica: 895936
Concepto del Pago: pago decima quinta mensualidad
No. de Autorización: 00398289
Nombre del Emisor: MARTELL GOMEZ MARIO ALBERTO
Institución Emisora: AZTECA</t>
  </si>
  <si>
    <t>Abono Interbancario
Sucursal: 859
Referencia Numérica: 608240
Concepto del Pago: CAVE910116
No. de Autorización: 00415052
Nombre del Emisor: ESTEFANIA CAROLINA CABALLERO V
Institución Emisora: BBVA MEXICO</t>
  </si>
  <si>
    <t>Abono Interbancario
Sucursal: 859
Referencia Numérica: 240806
Concepto del Pago: Mensualidad agosto PARK680108MDFLMT03
No. de Autorización: 00659352
Nombre del Emisor: KATIA ELENA PALACIO RAMIREZ
Institución Emisora: BANORTE</t>
  </si>
  <si>
    <t>Depósito en Efectivo 
Sucursal: 520
Referencia Numérica:  011
Concepto del Pago:colegiatura
No. de Autorización: 00942653  Nombre del Emisor: POR IDENTIFICAR
Institución Emisora: banamex</t>
  </si>
  <si>
    <t>Depósito en Efectivo 
Sucursal: 520
Referencia Numérica:  011
Concepto del Pago:colegiatura
No. de Autorización: 00942766  Nombre del Emisor: POR IDENTIFICAR
Institución Emisora: banamex</t>
  </si>
  <si>
    <t>Abono Interbancario
Sucursal: 859
Referencia Numérica: 240806
Concepto del Pago: Mensualidad agosto
No. de Autorización: 00998140
Nombre del Emisor: SANDRA LUZ RODRIGUEZ WONG
Institución Emisora: BANORTE</t>
  </si>
  <si>
    <t>05/08/2024</t>
  </si>
  <si>
    <t>Abono Interbancario
Sucursal: 859
Referencia Numérica: 240805
Concepto del Pago: GUGB681012HCLRRL05
No. de Autorización: 2167657
Nombre del Emisor: BALTAZAR GUERRERO GARCIA
Institución Emisora: BANORTE</t>
  </si>
  <si>
    <t>Abono Interbancario
Sucursal: 859
Referencia Numérica: 240805
Concepto del Pago: Mes agosto 2024 CAOA720601HCLMLL02
No. de Autorización: 2236457
Nombre del Emisor: ALBERTO CAMPOS OLIVO
Institución Emisora: BANORTE</t>
  </si>
  <si>
    <t>Abono Interbancario
Sucursal: 859
Referencia Numérica: 123456
Concepto del Pago: Mensualidad Agosto RIHJ800719MCLSRS03
No. de Autorización: 2389099
Nombre del Emisor: MARIA JOSE RIOS HURTADO
Institución Emisora: HSBC</t>
  </si>
  <si>
    <t>146,992.04</t>
  </si>
  <si>
    <t>Abono Interbancario
Sucursal: 859
Referencia Numérica: 50824
Concepto del Pago: Pago Agosto hector rivera
No. de Autorización: 2259168
Nombre del Emisor: RIVERA NAVA HECTOR
Institución Emisora: SCOTIABANK</t>
  </si>
  <si>
    <t>Abono Interbancario
Sucursal: 859
Referencia Numérica: 5089593
Concepto del Pago: Agosto mensualidad
No. de Autorización: 2438868
Nombre del Emisor: SYLVIA MARISOL DIAZ VALENCIA
Institución Emisora: HSBC</t>
  </si>
  <si>
    <t>Abono Interbancario
Sucursal: 859
Referencia Numérica: 6196350
Concepto del Pago: MENSUALIDAD AGOSTO 2024
No. de Autorización: 656170
Nombre del Emisor: JESUS MATA HERRERA
Institución Emisora: SANTANDER</t>
  </si>
  <si>
    <t>129,348.04</t>
  </si>
  <si>
    <t>Abono Interbancario
Sucursal: 859
Referencia Numérica: 240803
Concepto del Pago: BOMD801122HCLRRV03 mensualidad Agosto
No. de Autorización: 338658
Nombre del Emisor: DAVID FERNANDO BORREGO MURILLO
Institución Emisora: BANORTE</t>
  </si>
  <si>
    <t>125,876.04</t>
  </si>
  <si>
    <t>Abono Interbancario
Sucursal: 519
Referencia Numérica: 50824
Referencia alfanumérica: SANDRA,RAMIREZ/CASTRO
No. de Autorización: 16199
Nombre del Emisor: SANDRA,RAMIREZ/CASTRO</t>
  </si>
  <si>
    <t>122,404.04</t>
  </si>
  <si>
    <t>Abono Interbancario
Sucursal: 859
Referencia Numérica: 7339714
Concepto del Pago: Pedro Abad
No. de Autorización: 1932257
Nombre del Emisor: ESPIRAL TECHNOLOGIES DE MEXICO
Institución Emisora: SIST TRANSF Y PAGOS</t>
  </si>
  <si>
    <t>117,204.04</t>
  </si>
  <si>
    <t>Abono Interbancario
Sucursal: 859
Referencia Numérica: 240805
Concepto del Pago: Pago Agosto 2024 EAFL870810MDFSNR04
No. de Autorización: 1893266
Nombre del Emisor: LARISSA ESTEFANIA ESPARZA FUEN
Institución Emisora: BANORTE</t>
  </si>
  <si>
    <t>113,704.04</t>
  </si>
  <si>
    <t>Abono Interbancario
Sucursal: 859
Referencia Numérica: 508240
Concepto del Pago: Mens Agosto 2024 DIVF800518HDFZLR09
No. de Autorización: 1871035
Nombre del Emisor: FRANCISCO JAVIER DIEZ DE URDAN
Institución Emisora: BBVA MEXICO</t>
  </si>
  <si>
    <t>110,232.04</t>
  </si>
  <si>
    <t>Abono Interbancario
Sucursal: 859
Referencia Numérica: 308240
Concepto del Pago: megi710505hdfnng07
No. de Autorización: 132672
Nombre del Emisor: IGNACIO MENDOZA GANDARIA
Institución Emisora: BBVA MEXICO</t>
  </si>
  <si>
    <t>01/08/2024</t>
  </si>
  <si>
    <t>Abono Interbancario
Sucursal: 859
Referencia Numérica: 240801
Concepto del Pago: GOGF741017MVZNLR02
No. de Autorización: 01322777
Nombre del Emisor: MARIA FERNANDA GONZALEZ GLENNI
Institución Emisora: BANORTE</t>
  </si>
  <si>
    <t>10,600.00</t>
  </si>
  <si>
    <t>02/08/2024</t>
  </si>
  <si>
    <t>Depósito en Efectivo 
Sucursal: 7003
Referencia Numérica:  011
Concepto del Pago:colegiatura
No. de Autorización: 00888093 Nombre del Emisor: POR IDENTIFICAR
Institución Emisora: banamex</t>
  </si>
  <si>
    <t>Abono Interbancario
Sucursal: 859
Referencia Numérica: 985632
Concepto del Pago: AUPE701017HDFGDD06 AGTO
No. de Autorización: 00532673
Nombre del Emisor: EDGAR AGUILAR PADILLA
Institución Emisora: SANTANDER</t>
  </si>
  <si>
    <t>Depósito en Efectivo 
Sucursal: 7003
Referencia Numérica:  011
Concepto del Pago:colegiatura
No. de Autorización: 00868447 Nombre del Emisor: POR IDENTIFICAR
Institución Emisora: banamex</t>
  </si>
  <si>
    <t>Depósito en Efectivo 
Sucursal: 7003
Referencia Numérica:  011
Concepto del Pago:colegiatura
No. de Autorización: 00876549 Nombre del Emisor: POR IDENTIFICAR
Institución Emisora: banamex</t>
  </si>
  <si>
    <t>Abono Interbancario
Sucursal: 859
Referencia Numérica: 208240
Concepto del Pago: RAHE781001HDFMRR08
No. de Autorización: 01220152
Nombre del Emisor: ERNESTO EDUARDO RAMIREZ HUERTA
Institución Emisora: BBVA MEXICO</t>
  </si>
  <si>
    <t>Abono Interbancario
Sucursal: 859
Referencia Numérica: 240802
Concepto del Pago: LACR831029HCMRHM18
No. de Autorización: 237500
Nombre del Emisor: RAMON ADRIAN LARIOS CHAVEZ
Institución Emisora: BANORTE</t>
  </si>
  <si>
    <t>93,035.04</t>
  </si>
  <si>
    <t>Abono Interbancario
Sucursal: 870
Referencia Numérica: 20824
Referencia alfanumérica: MARIA FERNANDA GONZALEZ GLENNI
No. de Autorización: 209871
Nombre del Emisor: MARIA FERNANDA,GONZALEZ/GLENNI</t>
  </si>
  <si>
    <t>90,760.04</t>
  </si>
  <si>
    <t>proveedor emporio</t>
  </si>
  <si>
    <t>Pago Interbancario
Sucursal: 519
Referencia Numérica: 1
Concepto del Pago: CENA 21 SEP
No. de Autorización: 217766</t>
  </si>
  <si>
    <t>83,035.04</t>
  </si>
  <si>
    <t>Depósito en Efectivo 
Sucursal: 7003
Referencia Numérica:  011
Concepto del Pago:colegiatura
No. de Autorización: 0048503 Nombre del Emisor: POR IDENTIFICAR
Institución Emisora: banamex</t>
  </si>
  <si>
    <t>Depósito en Efectivo 
Sucursal: 7003
Referencia Numérica:  011
Concepto del Pago:colegiatura
No. de Autorización: 858580 Nombre del Emisor: LOGN970203MCSPRD05
Institución Emisora: banamex</t>
  </si>
  <si>
    <t>Abono por cobranza 
Sucursal: 870
Referencia Numérica:  10824
Concepto del Pago: COLEGIATURA
No. de Autorización: 00934808 Nombre del Emisor:  JULIO ROBLES
Institución Emisora: banamex</t>
  </si>
  <si>
    <t>Abono Interbancario
Sucursal: 859
Referencia Numérica: 5332972
Concepto del Pago: NEHR931006HCLRRL04 AGOSTO 2024
No. de Autorización: 00855016
Nombre del Emisor: RAUL DANIEL NEIRA HERNANDEZ
Institución Emisora: SANTANDER</t>
  </si>
  <si>
    <t>Pago Interbancario
Sucursal: 519
Referencia Numérica: 1
Concepto del Pago: FACTURA IUAF
No. de Autorización: 414293</t>
  </si>
  <si>
    <t>4,552.54</t>
  </si>
  <si>
    <t>Abono Interbancario
Sucursal: 870
Referencia Numérica: 10824
Referencia alfanumérica: LUIS ALONSO REYES TREJO
No. de Autorización: 541607
Nombre del Emisor: LUIS ALONSO,REYES/TREJO</t>
  </si>
  <si>
    <t>Pago de servicio
Sucursal: 519
Referencia Numérica: 200258
Referencia alfanumérica: PAGO A ESTABLECIMIENTO
No. de Autorización: 200258</t>
  </si>
  <si>
    <t>1,130.00</t>
  </si>
  <si>
    <t>Depósito en Efectivo 
Sucursal: 7003
Referencia Numérica:  011
Concepto del Pago:colegiatura
No. de Autorización: 835383 Nombre del Emisor: POR IDENTIFICAR
Institución Emisora: banamex</t>
  </si>
  <si>
    <t>Abono Interbancario
Sucursal: 859
Referencia Numérica: 2506240
Concepto del Pago: Mensualidad Agosto Luciano Salas C
No. de Autorización: 281496
Nombre del Emisor: ELVIRA MONTERO VASQUEZ
Institución Emisora: BBVA MEXICO</t>
  </si>
  <si>
    <t>Depósito en Efectivo 
Sucursal: 7003
Referencia Numérica:  011
Concepto del Pago:colegiatura
No. de Autorización: 834031 Nombre del Emisor: MANUEL ARELLANO
Institución Emisora: banamex</t>
  </si>
  <si>
    <t>41,400.58</t>
  </si>
  <si>
    <t>Abono Interbancario
Sucursal: 859
Referencia Numérica: 108240
Concepto del Pago: PABR881209HQRNLC07
No. de Autorización: 243152
Nombre del Emisor: RICARDO PANTOJA BLEE
Institución Emisora: BBVA MEXICO</t>
  </si>
  <si>
    <t>37,903.58</t>
  </si>
  <si>
    <t>Abono Interbancario
Sucursal: 859
Referencia Numérica: 10824
Concepto del Pago: COBM860618HDFRRR02
No. de Autorización: 82943
Nombre del Emisor: MARCO ANTONIO CORTES BRISEÑO
Institución Emisora: INBURSA</t>
  </si>
  <si>
    <t xml:space="preserve">operadora </t>
  </si>
  <si>
    <t>17/07/2024</t>
  </si>
  <si>
    <t>Depósito en Efectivo 
Sucursal: 7003
Referencia Numérica:  011
Concepto del Pago:colegiatura
No. de Autorización: 0568709 Nombre del Emisor: SILICEO ROMAN V
Institución Emisora: banamex</t>
  </si>
  <si>
    <t>Depósito en Efectivo 
Sucursal: 7003
Referencia Numérica:  011
Concepto del Pago:colegiatura
No. de Autorización: 00568733 Nombre del Emisor: AGUILAR ARGUELLO MARISELA
Institución Emisora: banamex</t>
  </si>
  <si>
    <t>30/07/2024</t>
  </si>
  <si>
    <t>Pago a terceros
Sucursal: 519
Referencia Numérica: 126504010
Referencia alfanumérica: INSTITUTO UNIVERSITARIO DE ALTA FORMACIO
No. de Autorización: 00392435</t>
  </si>
  <si>
    <t>6,987.00</t>
  </si>
  <si>
    <t>Pago Interbancario
Sucursal: 519
Referencia Numérica: 2
Concepto del Pago: SUELDO 16 DIAS
No. de Autorización: 00394093</t>
  </si>
  <si>
    <t xml:space="preserve">asimilados </t>
  </si>
  <si>
    <t>31/07/2024</t>
  </si>
  <si>
    <t>Pago Interbancario
Sucursal: 519
Referencia Numérica: 2
Concepto del Pago: CLASES IUAF
No. de Autorización: 259731</t>
  </si>
  <si>
    <t>Pago Interbancario
Sucursal: 519
Referencia Numérica: 1
Concepto del Pago: FACTURA IUAF
No. de Autorización: 240737</t>
  </si>
  <si>
    <t>25,039.31</t>
  </si>
  <si>
    <t>Abono Interbancario
Sucursal: 859
Referencia Numérica: 3007240
Concepto del Pago: Coyj780719hynrmm01
No. de Autorización: 01487516
Nombre del Emisor: JAIME ARMIN CORTES YAMA
Institución Emisora: BBVA MEXICO</t>
  </si>
  <si>
    <t>8,400.00</t>
  </si>
  <si>
    <t>Abono Interbancario
Sucursal: 859
Referencia Numérica: 240730
Concepto del Pago: VAAC750416MQRNCR03
No. de Autorización: 435419
Nombre del Emisor: CAROLINA VANEGAS ACEVES
Institución Emisora: BANORTE</t>
  </si>
  <si>
    <t>Abono Interbancario
Sucursal: 859
Referencia Numérica: 3007240
Concepto del Pago: Pago colegiatura
No. de Autorización: 123128
Nombre del Emisor: MARIA ELENA LARA CAMPOS
Institución Emisora: BBVA MEXICO</t>
  </si>
  <si>
    <t>2,400.00</t>
  </si>
  <si>
    <t>Pago Interbancario
Sucursal: 519
Referencia Numérica: 1
Concepto del Pago: FACTURA IUAF
No. de Autorización: 373205</t>
  </si>
  <si>
    <t>55,342.55</t>
  </si>
  <si>
    <t>29/07/2024</t>
  </si>
  <si>
    <t>Pago a terceros
Sucursal: 519
Referencia Numérica: 6571024398
Referencia alfanumérica: INSTITUTO UNIVERSITARIO DE ALTA FORMACIO
No. de Autorización: 00331253</t>
  </si>
  <si>
    <t>Pago Interbancario
Sucursal: 519
Referencia Numérica: 2
Concepto del Pago: REEMBOLSOS DHL
No. de Autorización: 00346537</t>
  </si>
  <si>
    <t>1,564.33</t>
  </si>
  <si>
    <t>Abono Interbancario
Sucursal: 870
Referencia Numérica: 290724
Referencia alfanumérica: DIANA VELASQUEZ MEDINA
No. de Autorización: 260820
Nombre del Emisor: DIANA,VELASQUEZ/MEDINA</t>
  </si>
  <si>
    <t>Abono por cobranza 
Sucursal: 859
Referencia Numérica:  8249391
Concepto del Pago: COLEGIATURA
No. de Autorización: 1697186 Nombre del Emisor:  POR IDENTIFICAR
Institución Emisora: banamex</t>
  </si>
  <si>
    <t>14,867.01</t>
  </si>
  <si>
    <t>Pago de servicio
Sucursal: 519
Referencia Numérica: 305930
Referencia alfanumérica: PAGO A ESTABLECIMIENTO
No. de Autorización: 305930</t>
  </si>
  <si>
    <t>26/07/2024</t>
  </si>
  <si>
    <t>Depósito en Efectivo 
Sucursal: 7003
Referencia Numérica:  011
Concepto del Pago:colegiatura
No. de Autorización: 713005  Nombre del Emisor: GARCIA OTAMENDI Institución Emisora: banamex</t>
  </si>
  <si>
    <t>equivalencia arellano</t>
  </si>
  <si>
    <t>25/07/2024</t>
  </si>
  <si>
    <t>Pago de servicio
Sucursal: 519
Referencia Numérica: 510051
Referencia alfanumérica: PAGO A ESTABLECIMIENTO
No. de Autorización: 00510051</t>
  </si>
  <si>
    <t>LEGALIZACION GT</t>
  </si>
  <si>
    <t>Pago de servicio
Sucursal: 519
Referencia Numérica: 361693
Referencia alfanumérica: PAGO A ESTABLECIMIENTO
No. de Autorización: 361693</t>
  </si>
  <si>
    <t>LEMUS EQUIVALENCIA</t>
  </si>
  <si>
    <t>Pago de servicio
Sucursal: 519
Referencia Numérica: 435836
Referencia alfanumérica: PAGO A ESTABLECIMIENTO
No. de Autorización: 435836</t>
  </si>
  <si>
    <t>Abono Interbancario
Sucursal: 859
Referencia Numérica: 2507240
Concepto del Pago: Bringas
No. de Autorización: 67121
Nombre del Emisor: SALVADOR BRINGAS ESTRADA
Institución Emisora: BBVA MEXICO</t>
  </si>
  <si>
    <t>24/07/2024</t>
  </si>
  <si>
    <t>Depósito en Efectivo 
Sucursal: 7003
Referencia Numérica:  011
Concepto del Pago:colegiatura
No. de Autorización: 684110  Nombre del Emisor: RAFAEL SANCHEZ DD. Institución Emisora: banamex</t>
  </si>
  <si>
    <t>pago docente</t>
  </si>
  <si>
    <t>Pago Interbancario
Sucursal: 519
Referencia Numérica: 1
Concepto del Pago: FACTURA IUAF COMPL
No. de Autorización: 301975</t>
  </si>
  <si>
    <t>229.79</t>
  </si>
  <si>
    <t>Pago Interbancario
Sucursal: 519
Referencia Numérica: 1
Concepto del Pago: FACTURA IUAF
No. de Autorización: 277919</t>
  </si>
  <si>
    <t>23/07/2024</t>
  </si>
  <si>
    <t>Abono Interbancario
Sucursal: 859
Referencia Numérica: 5719865
Concepto del Pago: GOMJ970916
No. de Autorización: 373711
Nombre del Emisor: JOANHA GONZALEZ MARTIN
Institución Emisora: BANCOPPEL</t>
  </si>
  <si>
    <t>22/07/2024</t>
  </si>
  <si>
    <t>Abono Interbancario
Sucursal: 859
Referencia Numérica: 7249742
Concepto del Pago: ZEIV030316HQRLBRA4
No. de Autorización: 02613107
Nombre del Emisor: MARCELA IBARRA CANCHE
Institución Emisora: SANTANDER</t>
  </si>
  <si>
    <t>Abono Interbancario
Sucursal: 859
Referencia Numérica: 2207240
Concepto del Pago: julio
No. de Autorización: 1779145
Nombre del Emisor: SUEMY VAZQUEZ CHAN
Institución Emisora: BBVA MEXICO</t>
  </si>
  <si>
    <t>Abono Interbancario
Sucursal: 859
Referencia Numérica: 2506240
Concepto del Pago: janelly gtz doctorado
No. de Autorización: 1322939
Nombre del Emisor: JANELLY GUTIERREZ RUIZ
Institución Emisora: BBVA MEXICO</t>
  </si>
  <si>
    <t>488</t>
  </si>
  <si>
    <t>18/07/2024</t>
  </si>
  <si>
    <t>Abono Interbancario
Sucursal: 519
Referencia Numérica: 180724
Referencia alfanumérica: GRACIELA CASTILLO CA AS
No. de Autorización: 00511420
Nombre del Emisor: GRACIELA,CASTILLO/CA@AS</t>
  </si>
  <si>
    <t>30,488.00</t>
  </si>
  <si>
    <t>Abono Interbancario
Sucursal: 859
Referencia Numérica: 1222450
Concepto del Pago: PAGO DE JULIO LUISA M
No. de Autorización: 00466079
Nombre del Emisor: LBL BUSINESS MENTORING SC
Institución Emisora: SANTANDER</t>
  </si>
  <si>
    <t>Depósito en Efectivo 
Sucursal: 7003
Referencia Numérica:  011
Concepto del Pago:colegiatura
No. de Autorización:  00607721 Nombre del Emisor: POR IDENTIFICAR
Institución Emisora: banamex</t>
  </si>
  <si>
    <t>Depósito en Efectivo 
Sucursal: 7003
Referencia Numérica:  011
Concepto del Pago:colegiatura
No. de Autorización:  575022 Nombre del Emisor: POR IDENTIFICAR
Institución Emisora: banamex</t>
  </si>
  <si>
    <t>3,488.00</t>
  </si>
  <si>
    <t>acta RENE DIAP</t>
  </si>
  <si>
    <t>Pago de servicio
Sucursal: 519
Referencia Numérica: 589350
Referencia alfanumérica: PAGO A ESTABLECIMIENTO
No. de Autorización: 00589350</t>
  </si>
  <si>
    <t>ACTA ARELY MDP</t>
  </si>
  <si>
    <t>Pago de servicio
Sucursal: 519
Referencia Numérica: 616053
Referencia alfanumérica: PAGO A ESTABLECIMIENTO
No. de Autorización: 00616053</t>
  </si>
  <si>
    <t>CERTI MDP</t>
  </si>
  <si>
    <t>16/07/2024</t>
  </si>
  <si>
    <t>Pago de servicio
Sucursal: 519
Referencia Numérica: 548148
Referencia alfanumérica: PAGO A ESTABLECIMIENTO
No. de Autorización: 00548148</t>
  </si>
  <si>
    <t>Abono por cobranza 
Sucursal: 5194
Referencia Numérica:  1
Concepto del Pago: COLEGIATURA
No. de Autorización: 0076383   Nombre del Emisor:  YAÑEZ DIAP
Institución Emisora: banamex</t>
  </si>
  <si>
    <t>Abono Interbancario
Sucursal: 859
Referencia Numérica: 8224446
Concepto del Pago: PAGO 3 LUZ MARIA LEMUS CAMPUZANO
No. de Autorización: 317085
Nombre del Emisor: LUZ MARIA LEMUS CAMPUZANO
Institución Emisora: SANTANDER</t>
  </si>
  <si>
    <t>Abono Interbancario
Sucursal: 870
Referencia Numérica: 70047593261
Referencia alfanumérica: PAYCLIP S DE RL DE CV   Concepto del Pago: DOC AHALIA Y FERNANDO
No. de Autorización: 2230603
Nombre del Emisor: PAYCLIP S DE RL DE CV</t>
  </si>
  <si>
    <t>6,803.50</t>
  </si>
  <si>
    <t>Abono Interbancario
Sucursal: 859
Referencia Numérica: 1607202
Concepto del Pago: PAGO DIPLOMADO IA
No. de Autorización: 432590
Nombre del Emisor: ARACELI VILLANUEVA
Institución Emisora: SCOTIABANK</t>
  </si>
  <si>
    <t>15/07/2024</t>
  </si>
  <si>
    <t>Abono Interbancario
Sucursal: 859
Referencia Numérica: 140724
Concepto del Pago: GACM710917MDFRLR02
No. de Autorización: 00514348
Nombre del Emisor: MIRIAM GARAMENDI CELIS
Institución Emisora: SANTANDER</t>
  </si>
  <si>
    <t>Abono Interbancario
Sucursal: 859
Referencia Numérica: 1307240
Concepto del Pago: CAGC870715MNENRN06
No. de Autorización: 270892
Nombre del Emisor: CANTALICIA CANTU GARZA
Institución Emisora: BBVA MEXICO</t>
  </si>
  <si>
    <t>PROVEEDORES Y RENTA</t>
  </si>
  <si>
    <t>Pago Interbancario
Sucursal: 519
Referencia Numérica: 3
Concepto del Pago: FACTURA IUAF
No. de Autorización: 950521</t>
  </si>
  <si>
    <t>12,659.57</t>
  </si>
  <si>
    <t>EJEC 2</t>
  </si>
  <si>
    <t>Pago Interbancario
Sucursal: 519
Referencia Numérica: 2
Concepto del Pago: SUELDO
No. de Autorización: 939882</t>
  </si>
  <si>
    <t>EJEC 1</t>
  </si>
  <si>
    <t>Pago a terceros
Sucursal: 519
Referencia Numérica: 938818
Referencia alfanumérica: INSTITUTO UNIVERSITARIO DE ALTA FORMACIO
No. de Autorización: 938818</t>
  </si>
  <si>
    <t xml:space="preserve">PROVEEDORES , Y NÓMINAS </t>
  </si>
  <si>
    <t>Pago Interbancario
Sucursal: 519
Referencia Numérica: 1
Concepto del Pago: FACTURA IUAF
No. de Autorización: 934391</t>
  </si>
  <si>
    <t>Abono Interbancario
Sucursal: 859
Referencia Numérica: 2506240
Concepto del Pago: Pago final Janelly Gtz
No. de Autorización: 1838152
Nombre del Emisor: JANELLY GUTIERREZ RUIZ
Institución Emisora: BBVA MEXICO</t>
  </si>
  <si>
    <t>18,000.00</t>
  </si>
  <si>
    <t>&lt;&lt;&lt;&lt;&lt;</t>
  </si>
  <si>
    <t>Abono Interbancario
Sucursal: 859
Referencia Numérica: 1503928
Concepto del Pago: OMAR BASORA PAGO
No. de Autorización: 31885
Nombre del Emisor: OMAR ABRAHAM BASORA QUERO
Institución Emisora: SANTANDER</t>
  </si>
  <si>
    <t>14,400.00</t>
  </si>
  <si>
    <t>12/07/2024</t>
  </si>
  <si>
    <t>IVA Comisión
Sucursal: 2864
Referencia Numérica: 108615
Referencia alfanumérica: PAQUETE PYME JUN MOV: 1
No. de Autorización: 106498</t>
  </si>
  <si>
    <t>Comisión
Sucursal: 2864
Referencia Numérica: 108615
Referencia alfanumérica: PAQUETE PYME JUN MOV: 1
No. de Autorización: 106498</t>
  </si>
  <si>
    <t>Abono Interbancario
Sucursal: 859
Referencia Numérica: 120724
Concepto del Pago: ALFONSO ESQUIDE MACIAS TITULACION
No. de Autorización: 584501
Nombre del Emisor: H LEGAL CORPORATIVO SC
Institución Emisora: HSBC</t>
  </si>
  <si>
    <t>fondeo de tarjetas</t>
  </si>
  <si>
    <t>11/07/2024</t>
  </si>
  <si>
    <t>Pago de servicio
Sucursal: 519
Referencia Numérica: 435247
Referencia alfanumérica: A TB 5584267142500097
No. de Autorización: 00435247</t>
  </si>
  <si>
    <t>10/07/2024</t>
  </si>
  <si>
    <t>Cargo diverso
Sucursal: 519
Referencia alfanumérica: L0168287105 312955 202406
No. de Autorización: 00279090</t>
  </si>
  <si>
    <t>12,054.48</t>
  </si>
  <si>
    <t>recinos</t>
  </si>
  <si>
    <t>Pago de servicio
Sucursal: 519
Referencia Numérica: 429989
Referencia alfanumérica: PAGO A ESTABLECIMIENTO
No. de Autorización: 00429989</t>
  </si>
  <si>
    <t>1,411.00</t>
  </si>
  <si>
    <t>Abono Interbancario
Sucursal: 870
Referencia Numérica: 100724
Referencia alfanumérica: GABRIELA ROMERO RESENDIZ
No. de Autorización: 00105504
Nombre del Emisor: GABRIELA,ROMERO/RESENDIZ</t>
  </si>
  <si>
    <t>Abono Interbancario
Sucursal: 859
Referencia Numérica: 1007240
Concepto del Pago: JIVR720628MCCMRC16
No. de Autorización: 00962150
Nombre del Emisor: ROCIO GUADALUPE JIMENEZ VERA H
Institución Emisora: BBVA MEXICO</t>
  </si>
  <si>
    <t>aldana</t>
  </si>
  <si>
    <t>Pago de servicio
Sucursal: 519
Referencia Numérica: 266601
Referencia alfanumérica: PAGO A ESTABLECIMIENTO
No. de Autorización: 00266601</t>
  </si>
  <si>
    <t>09/07/2024</t>
  </si>
  <si>
    <t>Pago de servicio
Sucursal: 519
Referencia Numérica: 294153
Referencia alfanumérica: PAGO A ESTABLECIMIENTO
No. de Autorización: 00294153</t>
  </si>
  <si>
    <t>651</t>
  </si>
  <si>
    <t>Pago de servicio
Sucursal: 519
Referencia Numérica: 441699
Referencia alfanumérica: PAGO A ESTABLECIMIENTO
No. de Autorización: 00441699</t>
  </si>
  <si>
    <t>2,823.00</t>
  </si>
  <si>
    <t>Pago de servicio
Sucursal: 519
Referencia Numérica: 455930
Referencia alfanumérica: PAGO A ESTABLECIMIENTO
No. de Autorización: 00455930</t>
  </si>
  <si>
    <t>Abono Interbancario
Sucursal: 859
Referencia Numérica: 907240
Concepto del Pago: 3
No. de Autorización: 468933
Nombre del Emisor: JUANA MARIA ABREU GIRALT
Institución Emisora: BBVA MEXICO</t>
  </si>
  <si>
    <t>Abono Interbancario
Sucursal: 859
Referencia Numérica: 907240
Concepto del Pago: Tercer pago DoctoradoenDer
No. de Autorización: 553032
Nombre del Emisor: MARTHA CAMARGO SANCHEZ
Institución Emisora: BBVA MEXICO</t>
  </si>
  <si>
    <t>Abono Interbancario
Sucursal: 870
Referencia Numérica: 70047593261 Concepto del Pago: Colegiatura dd
Referencia alfanumérica: PAYCLIP S DE RL DE CV
No. de Autorización: 2216707
Nombre del Emisor: DUPERLY TAPIERO Institución Emisora: banamex</t>
  </si>
  <si>
    <t>08/07/2024</t>
  </si>
  <si>
    <t>Pago de servicio
Sucursal: 519
Referencia Numérica: 289236
Referencia alfanumérica: PAGO A ESTABLECIMIENTO
No. de Autorización: 289236</t>
  </si>
  <si>
    <t>1,053.00</t>
  </si>
  <si>
    <t>Depósito en Efectivo 
Sucursal: 7003
Referencia Numérica:  011
Concepto del Pago:colegiatura 
No. de Autorización:  428169 Nombre del Emisor: POR IDENTIFICAR
Institución Emisora: banamex</t>
  </si>
  <si>
    <t>Abono Interbancario
Sucursal: 859
Referencia Numérica: 240707
Concepto del Pago: DIVL740103MDFZLZ06 mensualidad julio
No. de Autorización: 1345740
Nombre del Emisor: LUZ MARIA DIEZ DE URDANIVIA DE
Institución Emisora: BANORTE</t>
  </si>
  <si>
    <t>Abono por cobranza 
Sucursal: 859
Referencia Numérica:  311230
Concepto del Pago: COLEGIATURA
No. de Autorización: 59961   Nombre del Emisor:  rivera sanchez j
Institución Emisora: banamex</t>
  </si>
  <si>
    <t>Abono Interbancario
Sucursal: 859
Referencia Numérica: 2506240
Concepto del Pago: Mensualidad Julio
No. de Autorización: 552030
Nombre del Emisor: GODOFREDO CHAPA SAENZ
Institución Emisora: BBVA MEXICO</t>
  </si>
  <si>
    <t>Depósito en Efectivo 
Sucursal: 7003
Referencia Numérica:  011
Concepto del Pago:colegiatura 
No. de Autorización:  428021 Nombre del Emisor: POR IDENTIFICAR
Institución Emisora: banamex</t>
  </si>
  <si>
    <t>Abono Interbancario
Sucursal: 859
Referencia Numérica: 240706
Concepto del Pago: Mensualidad julio PARK680108MDFLMT03
No. de Autorización: 155571
Nombre del Emisor: KATIA ELENA PALACIO RAMIREZ
Institución Emisora: BANORTE</t>
  </si>
  <si>
    <t>Abono Interbancario
Sucursal: 519
Referencia Numérica: 80724
Referencia alfanumérica: ALVARO ALEJANDRO ZENIL RODRIGU
No. de Autorización: 353511
Nombre del Emisor: ALVARO ALEJANDRO,ZENIL/RODRIGU</t>
  </si>
  <si>
    <t>05/07/2024</t>
  </si>
  <si>
    <t>Depósito en Efectivo 
Sucursal: 8722
Referencia Numérica:  011
Concepto del Pago:colegiatura DD
No. de Autorización:039747 Nombre del Emisor: POR IDENTIFICAR
Institución Emisora: banamex</t>
  </si>
  <si>
    <t>Abono Interbancario
Sucursal: 859
Referencia Numérica: 895936
Concepto del Pago: pago decima cuarta mensualidad
No. de Autorización: 00097113
Nombre del Emisor: MARTELL GOMEZ MARIO ALBERTO
Institución Emisora: AZTECA</t>
  </si>
  <si>
    <t>Abono Interbancario
Sucursal: 859
Referencia Numérica: 240705
Concepto del Pago: 1er mensualidad Rodiguez Wong
No. de Autorización: 00242976
Nombre del Emisor: SANDRA LUZ RODRIGUEZ WONG
Institución Emisora: BANORTE</t>
  </si>
  <si>
    <t>Abono Interbancario
Sucursal: 859
Referencia Numérica: 240705
Concepto del Pago: Mens julio EAFL870810MDFSNR04
No. de Autorización: 00277539
Nombre del Emisor: LARISSA ESTEFANIA ESPARZA FUEN
Institución Emisora: BANORTE</t>
  </si>
  <si>
    <t>Abono Interbancario
Sucursal: 859
Referencia Numérica: 2506240
Concepto del Pago: mensualidad julio DIVF800518HDFZLR09
No. de Autorización: 00292191
Nombre del Emisor: FRANCISCO JAVIER DIEZ DE URDAN
Institución Emisora: BBVA MEXICO</t>
  </si>
  <si>
    <t>Abono Interbancario
Sucursal: 859
Referencia Numérica: 50724
Concepto del Pago: Primera mensualidad
No. de Autorización: 00323492
Nombre del Emisor: RIVERA NAVA HECTOR
Institución Emisora: SCOTIABANK</t>
  </si>
  <si>
    <t>Abono Interbancario
Sucursal: 859
Referencia Numérica: 507240
Concepto del Pago: CAVE910116
No. de Autorización: 00326692
Nombre del Emisor: ESTEFANIA CAROLINA CABALLERO V
Institución Emisora: BBVA MEXICO</t>
  </si>
  <si>
    <t>Abono Interbancario
Sucursal: 859
Referencia Numérica: 240705
Concepto del Pago: Mensualidad Julio2024 CAOA720601HCLMLL02
No. de Autorización: 00331158
Nombre del Emisor: ALBERTO CAMPOS OLIVO
Institución Emisora: BANORTE</t>
  </si>
  <si>
    <t>Abono Interbancario
Sucursal: 859
Referencia Numérica: 50724
Concepto del Pago: Transferencia SPEI
No. de Autorización: 00331812
Nombre del Emisor: SYLVIA MARISOL DIAZ VALENCIA
Institución Emisora: HSBC</t>
  </si>
  <si>
    <t>Abono Interbancario
Sucursal: 859
Referencia Numérica: 50724
Concepto del Pago: Mensualidad BOMD801122HVLRRV03
No. de Autorización: 00574077
Nombre del Emisor: DAVID FERNANDO BORREGO MURILLO
Institución Emisora: BANORTE</t>
  </si>
  <si>
    <t>Abono Interbancario
Sucursal: 859
Referencia Numérica: 8042677
Concepto del Pago: NEHR931006HCLRRL04 MENSUALIDAD JULIO
No. de Autorización: 01412266
Nombre del Emisor: RAUL DANIEL NEIRA HERNANDEZ
Institución Emisora: SANTANDER</t>
  </si>
  <si>
    <t>Abono Interbancario
Sucursal: 859
Referencia Numérica: 240705
Concepto del Pago: Mensualidad Julio
No. de Autorización: 01510219
Nombre del Emisor: BALTAZAR GUERRERO GARCIA
Institución Emisora: BANORTE</t>
  </si>
  <si>
    <t>04/07/2024</t>
  </si>
  <si>
    <t>Abono Interbancario
Sucursal: 519
Referencia Numérica: 40724
Referencia alfanumérica: SANDRA,RAMIREZ/CASTRO
No. de Autorización: 00225506
Nombre del Emisor: SANDRA,RAMIREZ/CASTRO</t>
  </si>
  <si>
    <t>Depósito en Efectivo 
Sucursal: 520
Referencia Numérica:  011
Concepto del Pago:colegiatura 
No. de Autorización:00404369 Nombre del Emisor: POR IDENTIFICAR
Institución Emisora: banamex</t>
  </si>
  <si>
    <t>3,275.00</t>
  </si>
  <si>
    <t>Abono Interbancario
Sucursal: 859
Referencia Numérica: 240704
Concepto del Pago: Pago colegiatura
No. de Autorización: 00645918
Nombre del Emisor: JESUS CARLOS ANTONIO TUZ CAAMA
Institución Emisora: BANORTE</t>
  </si>
  <si>
    <t>Abono Interbancario
Sucursal: 859
Referencia Numérica: 240704
Concepto del Pago: ZAMD890216HNLMRV09
No. de Autorización: 00829625
Nombre del Emisor: DAVID ADRIAN ZAMBRANO MORALES
Institución Emisora: BANORTE</t>
  </si>
  <si>
    <t>Abono Interbancario
Sucursal: 859
Referencia Numérica: 1234567
Concepto del Pago: Mensualidad RIHJ800719MCLSRS03
No. de Autorización: 01121191
Nombre del Emisor: MARIA JOSE RIOS HURTADO
Institución Emisora: HSBC</t>
  </si>
  <si>
    <t>Abono Interbancario
Sucursal: 859
Referencia Numérica: 9233722
Concepto del Pago: MENSUALIDAD JULIO 2024
No. de Autorización: 01223863
Nombre del Emisor: JESUS MATA HERRERA
Institución Emisora: SANTANDER</t>
  </si>
  <si>
    <t>Depósito en Efectivo 
Sucursal: 4786
Referencia Numérica:  011
Concepto del Pago:colegiatura DD
No. de Autorización:00028915 Nombre del Emisor: ARTURO MENDOZA
Institución Emisora: banamex</t>
  </si>
  <si>
    <t>Cargo diverso
Sucursal: 2864
Referencia Numérica: 10126
Referencia alfanumérica: PAGO INT MDIA&lt;100M JUN MOV: 8
No. de Autorización: 00009642</t>
  </si>
  <si>
    <t>24.00</t>
  </si>
  <si>
    <t>Cargo diverso
Sucursal: 2864
Referencia Numérica: 10126
No. de Autorización: 00009642</t>
  </si>
  <si>
    <t>3.84</t>
  </si>
  <si>
    <t>Abono Interbancario
Sucursal: 870
Referencia Numérica: 40624
Referencia alfanumérica: ALMA BEATRIZ ROBLES HIGUERA
No. de Autorización: 00349038
Nombre del Emisor: ALMA BEATRIZ,ROBLES/HIGUERA</t>
  </si>
  <si>
    <t>03/07/2024</t>
  </si>
  <si>
    <t>Depósito en Efectivo 
Sucursal: 7003
Referencia Numérica:  011
Concepto del Pago:colegiatura
No. de Autorización: 374350 Nombre del Emisor: POR IDENTIFICAR
Institución Emisora: banamex</t>
  </si>
  <si>
    <t>Abono Interbancario
Sucursal: 859
Referencia Numérica: 36852
Concepto del Pago: AUPE701017HDFGDD06 JULIO
No. de Autorización: 262858
Nombre del Emisor: EDGAR AGUILAR PADILLA
Institución Emisora: SANTANDER</t>
  </si>
  <si>
    <t>Abono Interbancario
Sucursal: 859
Referencia Numérica: 307240
Concepto del Pago: 6AlejandraILopez Montes de Oca
No. de Autorización: 291162
Nombre del Emisor: ALEJANDRA IRAIS LOPEZ MONTES D
Institución Emisora: BBVA MEXICO</t>
  </si>
  <si>
    <t>02/07/2024</t>
  </si>
  <si>
    <t>Abono Interbancario
Sucursal: 859
Referencia Numérica: 2506240
Concepto del Pago: titulacion
No. de Autorización: 485427
Nombre del Emisor: RENE LAZARO CARDENAS CONTRERAS
Institución Emisora: BBVA MEXICO</t>
  </si>
  <si>
    <t>11,333.00</t>
  </si>
  <si>
    <t>69,107.25</t>
  </si>
  <si>
    <t>Abono Interbancario
Sucursal: 859
Referencia Numérica: 2506240
Concepto del Pago: megi710505hdfnng07
No. de Autorización: 468455
Nombre del Emisor: IGNACIO MENDOZA GANDARIA
Institución Emisora: BBVA MEXICO</t>
  </si>
  <si>
    <t>57,774.25</t>
  </si>
  <si>
    <t>Pago de servicio
Sucursal: 519
Referencia Numérica: 97671
Referencia alfanumérica: PAGO A ESTABLECIMIENTO
No. de Autorización: 97671</t>
  </si>
  <si>
    <t>52,574.25</t>
  </si>
  <si>
    <t>Pago de servicio
Sucursal: 519
Referencia Numérica: 88351
Referencia alfanumérica: PAGO A ESTABLECIMIENTO
No. de Autorización: 88351</t>
  </si>
  <si>
    <t>52,791.25</t>
  </si>
  <si>
    <t>Depósito en Efectivo 
Sucursal: 4577
Referencia Numérica:  011
Concepto del Pago:colegiatura
No. de Autorización:7934  Nombre del Emisor: POR IDENTIFICAR
Institución Emisora: banamex</t>
  </si>
  <si>
    <t>72,607.25</t>
  </si>
  <si>
    <t>01/07/2024</t>
  </si>
  <si>
    <t>Pago de servicio
Sucursal: 519
Referencia Numérica: 638291
Referencia alfanumérica: PAGO A ESTABLECIMIENTO
No. de Autorización: 00638291</t>
  </si>
  <si>
    <t>Pago de servicio
Sucursal: 519
Referencia Numérica: 453848
Referencia alfanumérica: PAGO A ESTABLECIMIENTO
No. de Autorización: 00453848</t>
  </si>
  <si>
    <t>Pago de servicio
Sucursal: 519
Referencia Numérica: 642048
Referencia alfanumérica: PAGO A ESTABLECIMIENTO
No. de Autorización: 642048</t>
  </si>
  <si>
    <t>Pago de servicio
Sucursal: 519
Referencia Numérica: 638291
Referencia alfanumérica: PAGO A ESTABLECIMIENTO
No. de Autorización: 638291</t>
  </si>
  <si>
    <t>Pago de servicio
Sucursal: 519
Referencia Numérica: 731100
Referencia alfanumérica: PAGO A ESTABLECIMIENTO
No. de Autorización: 731100</t>
  </si>
  <si>
    <t>Abono Interbancario
Sucursal: 859
Referencia Numérica: 2506240
Concepto del Pago: Mensualidad Julio Luciano Salas C
No. de Autorización: 2882189
Nombre del Emisor: ELVIRA MONTERO VASQUEZ
Institución Emisora: BBVA MEXICO</t>
  </si>
  <si>
    <t>51,476.25</t>
  </si>
  <si>
    <t>Abono Interbancario
Sucursal: 859
Referencia Numérica: 6977743
Concepto del Pago: DOCTORADO JOSE MARIA CRUZ MENDEZ
No. de Autorización: 2696169
Nombre del Emisor: JOSE MARIA CRUZ MENDEZ
Institución Emisora: SANTANDER</t>
  </si>
  <si>
    <t>Abono Interbancario
Sucursal: 859
Referencia Numérica: 2506240
Concepto del Pago: PABR881209HQRNLC07
No. de Autorización: 2668891
Nombre del Emisor: RICARDO PANTOJA BLEE
Institución Emisora: BBVA MEXICO</t>
  </si>
  <si>
    <t>Depósito en Efectivo 
Sucursal: 7003
Referencia Numérica:  011
Concepto del Pago:colegiatura
No. de Autorización: 316565  Nombre del Emisor: MANUEL ARELLANO
Institución Emisora: banamex</t>
  </si>
  <si>
    <t>3,850.00</t>
  </si>
  <si>
    <t>41,276.25</t>
  </si>
  <si>
    <t>Abono Interbancario
Sucursal: 859
Referencia Numérica: 240629
Concepto del Pago: LACR831029HCMRHM18
No. de Autorización: 540992
Nombre del Emisor: RAMON ADRIAN LARIOS CHAVEZ
Institución Emisora: BANORTE</t>
  </si>
  <si>
    <t>37,426.25</t>
  </si>
  <si>
    <t>Depósito en Efectivo 
Sucursal: 7003
Referencia Numérica:  011
Concepto del Pago:colegiatura
No. de Autorización: 333590 Nombre del Emisor: VICTORIA LOPEZ H
Institución Emisora: banamex</t>
  </si>
  <si>
    <t>35,151.25</t>
  </si>
  <si>
    <t>Depósito en Efectivo 
Sucursal: 7003
Referencia Numérica:  011
Concepto del Pago:colegiatura
No. de Autorización: 378262 Nombre del Emisor: POR IDENTIFICAR
Institución Emisora: banamex</t>
  </si>
  <si>
    <t>29,951.25</t>
  </si>
  <si>
    <t>Depósito en Efectivo 
Sucursal: 7003
Referencia Numérica:  011
Concepto del Pago:colegiatura
No. de Autorización: 377576  Nombre del Emisor: MARIA EUG REYNOSO
Institución Emisora: banamex</t>
  </si>
  <si>
    <t>27,676.25</t>
  </si>
  <si>
    <t>Abono Interbancario
Sucursal: 859
Referencia Numérica: 10724
Concepto del Pago: COBM860618HDFRRR02
No. de Autorización: 2252539
Nombre del Emisor: MARCO ANTONIO CORTES BRISENO
Institución Emisora: KLAR</t>
  </si>
  <si>
    <t>Abono Interbancario
Sucursal: 859
Referencia Numérica: 2906240
Concepto del Pago: RAHE781001HDFMRR08
No. de Autorización: 650221
Nombre del Emisor: ERNESTO EDUARDO RAMIREZ HUERTA
Institución Emisora: BBVA MEXICO</t>
  </si>
  <si>
    <t>44,773.25</t>
  </si>
  <si>
    <t>28/06/2024</t>
  </si>
  <si>
    <t>Pago a terceros
Sucursal: 519
Referencia Numérica: 6571024398
Referencia alfanumérica: INSTITUTO UNIVERSITARIO DE ALTA FORMACIO
No. de Autorización: 00126654</t>
  </si>
  <si>
    <t>Pago Interbancario
Sucursal: 519
Referencia Numérica: 4
Concepto del Pago: FACTURA IUAF
No. de Autorización: 00406765</t>
  </si>
  <si>
    <t>23,340.00</t>
  </si>
  <si>
    <t>25/06/2024</t>
  </si>
  <si>
    <t>Abono por cobranza
Sucursal: 7003
Referencia alfanumérica: MORALES ALBORES FRANCISCO DANIEL
No. de Autorización: 00323640</t>
  </si>
  <si>
    <t>Abono Interbancario
Sucursal: 859
Referencia Numérica: 2806240
Concepto del Pago: Mayo junio
No. de Autorización: 404844
Nombre del Emisor: LUZ AMERICA MONDRAGON PEREZ
Institución Emisora: BBVA MEXICO</t>
  </si>
  <si>
    <t>38,822.25</t>
  </si>
  <si>
    <t>MANTENIMIENTO LOCAL 53 PLAZA NAUTILUS</t>
  </si>
  <si>
    <t>Pago a terceros
Sucursal: 519
Referencia Numérica: 126654
Referencia alfanumérica: INSTITUTO UNIVERSITARIO DE ALTA FORMACIO
No. de Autorización: 126654</t>
  </si>
  <si>
    <t>34,272.25</t>
  </si>
  <si>
    <t>Pago Interbancario
Sucursal: 519
Referencia Numérica: 1
Concepto del Pago: FACTURA IUAF
No. de Autorización: 121665</t>
  </si>
  <si>
    <t>170,212.77</t>
  </si>
  <si>
    <t>Abono Interbancario
Sucursal: 870
Referencia Numérica: 280624
Referencia alfanumérica: LUIS ALONSO REYES TREJO
No. de Autorización: 765591
Nombre del Emisor: LUIS ALONSO,REYES/TREJO</t>
  </si>
  <si>
    <t>27/06/2024</t>
  </si>
  <si>
    <t>Pago Interbancario
Sucursal: 519
Referencia Numérica: 1
Concepto del Pago: FACTURA IUAF
No. de Autorización: 00312075</t>
  </si>
  <si>
    <t>54,957.45</t>
  </si>
  <si>
    <t>Pago Interbancario
Sucursal: 519
Referencia Numérica: 3
Concepto del Pago: SUELDO 15 DIAS
No. de Autorización: 00325233</t>
  </si>
  <si>
    <t>6,670.78</t>
  </si>
  <si>
    <t>Pago Interbancario
Sucursal: 519
Referencia Numérica: 4
Concepto del Pago: FACTURA IUAF
No. de Autorización: 00351659</t>
  </si>
  <si>
    <t>8,619.39</t>
  </si>
  <si>
    <t>Pago de servicio
Sucursal: 519
Referencia Numérica: 526205
Referencia alfanumérica: PAGO A ESTABLECIMIENTO
No. de Autorización: 00526205</t>
  </si>
  <si>
    <t>Pago de servicio
Sucursal: 519
Referencia Numérica: 529144
Referencia alfanumérica: PAGO A ESTABLECIMIENTO
No. de Autorización: 00529144</t>
  </si>
  <si>
    <t>Pago de servicio
Sucursal: 519
Referencia Numérica: 532145
Referencia alfanumérica: PAGO A ESTABLECIMIENTO
No. de Autorización: 00532145</t>
  </si>
  <si>
    <t>6,514.00</t>
  </si>
  <si>
    <t>Pago a terceros
Sucursal: 519
Referencia Numérica: 126504010
Referencia alfanumérica: INSTITUTO UNIVERSITARIO DE ALTA FORMACIO
No. de Autorización: 00305960</t>
  </si>
  <si>
    <t>Abono Interbancario
Sucursal: 859
Referencia Numérica: 2506240
Concepto del Pago: colefiatura
No. de Autorización: 79957
Nombre del Emisor: MANUELA DE ATOCHA VIDAL GUAL
Institución Emisora: BBVA MEXICO</t>
  </si>
  <si>
    <t>26/06/2024</t>
  </si>
  <si>
    <t>Abono Interbancario
Sucursal: 859
Referencia Numérica: 8012
Concepto del Pago: PEEA680613HYNRCL09
No. de Autorización: 383624
Nombre del Emisor: ALFONSO ANTONIO PEREZ ECHEVER
Institución Emisora: HSBC</t>
  </si>
  <si>
    <t xml:space="preserve">CONTADORA JUNIO Y JULIO </t>
  </si>
  <si>
    <t>Pago Interbancario
Sucursal: 519
Referencia Numérica: 2
Concepto del Pago: FACTURA IUAF
No. de Autorización: 453227</t>
  </si>
  <si>
    <t>17,902.13</t>
  </si>
  <si>
    <t>359,943.36</t>
  </si>
  <si>
    <t>PAGO REV DIVAS</t>
  </si>
  <si>
    <t>Pago de servicio
Sucursal: 519
Referencia Numérica: 427303
Referencia alfanumérica: PAGO A ESTABLECIMIENTO
No. de Autorización: 427303</t>
  </si>
  <si>
    <t>377,845.49</t>
  </si>
  <si>
    <t>FACTURA PROVEEDOR</t>
  </si>
  <si>
    <t>Pago Interbancario
Sucursal: 519
Referencia Numérica: 1
Concepto del Pago: FACTURA IUAF
No. de Autorización: 197890</t>
  </si>
  <si>
    <t>9,148.94</t>
  </si>
  <si>
    <t>365,151.49</t>
  </si>
  <si>
    <t>Depósito en Efectivo 
Sucursal: 7003 Referencia Numérica:  011
Concepto del Pago:colegiatura
No. de Autorización: 00320898 Nombre del Emisor:  IGNACIO PICHARDO
Institución Emisora: banamex</t>
  </si>
  <si>
    <t>Abono Interbancario
Sucursal: 859
Referencia Numérica: 9699185
Concepto del Pago: JORNADAS DE TITULACION 5o PAGO JUN 2024
No. de Autorización: 396587
Nombre del Emisor: ROGELIO SANCHEZ CAÑEDO
Institución Emisora: BAJIO</t>
  </si>
  <si>
    <t>Depósito en Efectivo 
Sucursal: 4577
Referencia Numérica:  011
Concepto del Pago:colegiatura
No. de Autorización: 0060284 Nombre del Emisor:  
Institución Emisora: banamex</t>
  </si>
  <si>
    <t>CURSAN DIPLOMADO</t>
  </si>
  <si>
    <t xml:space="preserve">operadora cayó </t>
  </si>
  <si>
    <t>19/06/2024</t>
  </si>
  <si>
    <t>Depósito en Efectivo 
Sucursal: 7003
Referencia Numérica:  011
Concepto del Pago:colegiatura
No. de Autorización: 00268682  Nombre del Emisor: LOPEZ VAZQUEZ MAGALY
Institución Emisora: banamex</t>
  </si>
  <si>
    <t>Depósito en Efectivo 
Sucursal: 7003
Referencia Numérica:  011
Concepto del Pago:colegiatura
No. de Autorización: 00268716  Nombre del Emisor: AGUILAR ESPINOZA LUIS
Institución Emisora: banamex</t>
  </si>
  <si>
    <t>Depósito en Efectivo 
Sucursal: 7003
Referencia Numérica:  011
Concepto del Pago:colegiatura
No. de Autorización: 00268696    Nombre del Emisor: RAC PEREZ YARA
Institución Emisora: banamex</t>
  </si>
  <si>
    <t>Depósito en Efectivo 
Sucursal: 7003
Referencia Numérica:  011
Concepto del Pago:colegiatura
No. de Autorización: 00268653 Nombre del Emisor: AGUILAR ARGUELLO MARISELA
Institución Emisora: banamex</t>
  </si>
  <si>
    <t>Depósito en Efectivo 
Sucursal: 7003
Referencia Numérica:  011
Concepto del Pago:colegiatura
No. de Autorización: 00268619 Nombre del Emisor: NARVAEZ NARVAEZ CIELITO 
Institución Emisora: banamex</t>
  </si>
  <si>
    <t>Cargo diverso
Sucursal: 2132
Referencia Numérica: 4830117645
No. de Autorización: 00021258</t>
  </si>
  <si>
    <t>42.38</t>
  </si>
  <si>
    <t>24/06/2024</t>
  </si>
  <si>
    <t>Cargo diverso
Sucursal: 2132
Referencia Numérica: 4800117648
No. de Autorización: 00021259</t>
  </si>
  <si>
    <t>264.84</t>
  </si>
  <si>
    <t>ACADMIA GUATEMALTECA</t>
  </si>
  <si>
    <t>Abono Interbancario
Sucursal: 2132
Referencia Numérica: 4830117645
Referencia alfanumérica: TRANSF. INTER 014830117645 1/AGOJ
No. de Autorización: 00021258
Nombre del Emisor: 1/AGOJ</t>
  </si>
  <si>
    <t>229,938.07</t>
  </si>
  <si>
    <t>Abono Interbancario
Sucursal: 2132
Referencia Numérica: 4800117648
Referencia alfanumérica: TRANSF. INTER 014800117648 1/AGOJ
No. de Autorización: 00021259
Nombre del Emisor: 1/AGOJ</t>
  </si>
  <si>
    <t>27,438.50</t>
  </si>
  <si>
    <t>Abono Interbancario
Sucursal: 859
Referencia Numérica: 2937
Concepto del Pago: O4L7NTMSM GANANCIAS CLIP
No. de Autorización: 00135524
Nombre del Emisor: PAYCLIP S DE RL DE CV
Institución Emisora: BANORTE</t>
  </si>
  <si>
    <t>7,426.36</t>
  </si>
  <si>
    <t>Abono Interbancario
Sucursal: 859
Referencia Numérica: 1359672
Concepto del Pago: GOMJ970916
No. de Autorización: 01877380
Nombre del Emisor: JOANHA GONZALEZ MARTIN
Institución Emisora: BANCOPPEL</t>
  </si>
  <si>
    <t>Abono Interbancario
Sucursal: 859
Referencia Numérica: 1606240
Concepto del Pago: inscripcion Minerva Resendiz Cuevas
No. de Autorización: 02576677
Nombre del Emisor: KARINA AMBROSIO RESENDIZ
Institución Emisora: BBVA MEXICO</t>
  </si>
  <si>
    <t>21/06/2024</t>
  </si>
  <si>
    <t>Abono Interbancario
Sucursal: 859
Referencia Numérica: 6503831
Concepto del Pago: ZEIV030316HQRLBRA4
No. de Autorización: 00590044
Nombre del Emisor: MARCELA IBARRA CANCHE
Institución Emisora: SANTANDER</t>
  </si>
  <si>
    <t>Abono Interbancario
Sucursal: 859
Referencia Numérica: 11166
Concepto del Pago: Mensualidad junio
No. de Autorización: 01083522
Nombre del Emisor: GABRIEL GARCIA OTAMENDI
Institución Emisora: HSBC</t>
  </si>
  <si>
    <t>Abono Interbancario
Sucursal: 859
Referencia Numérica: 4193682
Concepto del Pago: Pago junio
No. de Autorización: 01149342
Nombre del Emisor: LBL BUSINESS MENTORING SC
Institución Emisora: SANTANDER</t>
  </si>
  <si>
    <t>20/06/2024</t>
  </si>
  <si>
    <t>Abono Interbancario
Sucursal: 859
Referencia Numérica: 2006240
Concepto del Pago: Bringas
No. de Autorización: 00056564
Nombre del Emisor: SALVADOR BRINGAS ESTRADA
Institución Emisora: BBVA MEXICO</t>
  </si>
  <si>
    <t>Abono Interbancario
Sucursal: 859
Referencia Numérica: 2006240
Concepto del Pago: Magistrado Valls Maestria
No. de Autorización: 00398084
Nombre del Emisor: VERONICA HERNANDEZ ALCANTARA
Institución Emisora: BBVA MEXICO</t>
  </si>
  <si>
    <t>Abono Interbancario
Sucursal: 859
Referencia Numérica: 240620
Concepto del Pago: VAAC750416MQRNCR03
No. de Autorización: 00458052
Nombre del Emisor: CAROLINA VANEGAS ACEVES
Institución Emisora: BANORTE</t>
  </si>
  <si>
    <t>Depósito en Efectivo 
Sucursal: 7003
Referencia Numérica:  011
Concepto del Pago:colegiatura
No. de Autorización: 0188936 Nombre del Emisor: POR IDENTIFICAR
Institución Emisora: banamex</t>
  </si>
  <si>
    <t>Abono Interbancario
Sucursal: 519
Referencia Numérica: 190624
Referencia alfanumérica: ALVARO ALEJANDRO ZENIL RODRIGU
No. de Autorización: 270081
Nombre del Emisor: samantha bravo  Institución emisora: BANAMEX</t>
  </si>
  <si>
    <t>17/06/2024</t>
  </si>
  <si>
    <t>Abono Interbancario
Sucursal : 859
Referencia Numérica: 170624
Concepto del Pago: Junio ​​18
No. de Autorización: 03101513
Nombre del Emisor: RODRIGUEZ DE LA CRUZ ELIANA
Institución Emisora: SCOTIABANK</t>
  </si>
  <si>
    <t>3.186,00</t>
  </si>
  <si>
    <t>Abono Interbancario
Sucursal : 859
Referencia Numérica: 170624
Concepto del Pago: GACM710917MDFRLR02
No. de Autorización: 02706246
Nombre del Emisor: MIRIAM GARAMENDI CELIS
Institución Emisora: SANTANDER</t>
  </si>
  <si>
    <t>3.497,00</t>
  </si>
  <si>
    <t>Depósito en Efectivo 
Sucursal: 7003
Referencia Numérica:  011
Concepto del Pago:colegiatura
No. de Autorización: 00246992 Nombre del Emisor: LOPEZ GARCIA NADIA
Institución Emisora: banamex</t>
  </si>
  <si>
    <t>1.000,00</t>
  </si>
  <si>
    <t>Depósito en Efectivo 
Sucursal: 7003
Referencia Numérica:  011
Concepto del Pago:colegiatura
No. de Autorización: 0154527 Nombre del Emisor: DANIEL YAÑEZ</t>
  </si>
  <si>
    <t>3.500,00</t>
  </si>
  <si>
    <t>Abono Interbancario
Sucursal: 859
Referencia Numérica: 9944005
Concepto del Pago: PAGO 2 LUZ MARIA LEMUS CAMPUZANO
No. de Autorización: 2435937
Nombre del Emisor: LUZ MARIA LEMUS CAMPUZANO
Institución Emisora: SANTANDER</t>
  </si>
  <si>
    <t>13/06/2024</t>
  </si>
  <si>
    <t>Pago de servicio
Sucursal: 519
Referencia Numérica: 220333
Referencia alfanumérica: PAGO DE IMPUESTOS REFERENCIADO S.A.T.
No. de Autorización: 00220333</t>
  </si>
  <si>
    <t>5,882.00</t>
  </si>
  <si>
    <t>14/06/2024</t>
  </si>
  <si>
    <t>Abono Interbancario
Sucursal: 859
Referencia Numérica: 1406240
Concepto del Pago: CAGC870715MNENRN06
No. de Autorización: 01897399
Nombre del Emisor: CANTALICIA CANTU GARZA
Institución Emisora: BBVA MEXICO</t>
  </si>
  <si>
    <t>OPERDO</t>
  </si>
  <si>
    <t>07/06/2024</t>
  </si>
  <si>
    <t>Abono por cobranza 
Sucursal: 7003
Referencia Numérica:  311230
Concepto del Pago: COLEGIATURA
No. de Autorización: 00150309 Nombre del Emisor:  SIRV801005MCSLML05
Institución Emisora: banamex</t>
  </si>
  <si>
    <t>06/06/2024</t>
  </si>
  <si>
    <t>Abono Interbancario
Sucursal: 870
Referencia Numérica: 60624
Referencia alfanumérica: ALMA BEATRIZ ROBLES HIGUERA
No. de Autorización: 00344692
Nombre del Emisor: ALMA BEATRIZ,ROBLES/HIGUERA</t>
  </si>
  <si>
    <t>Abono por cobranza 
Sucursal: 7003
Referencia Numérica:  311230
Concepto del Pago: COLEGIATURA
No. de Autorización: 00150307 Nombre del Emisor:  GULY811203HCSLPN06
Institución Emisora: banamex</t>
  </si>
  <si>
    <t>12/06/2024</t>
  </si>
  <si>
    <t>Depósito en Efectivo 
Sucursal: 7003
Referencia Numérica:  011
Concepto del Pago:colegiatura
No. de Autorización: 00087471 Nombre del Emisor: POR IDENTIFICAR
Institución Emisora: banamex</t>
  </si>
  <si>
    <t>Abono Interbancario
Sucursal: 859
Referencia Numérica: 5085088
Concepto del Pago: /RFB/ABONO CUATRIMESTRE DOCTORADO/OCMT/U
No. de Autorización: 105525
Nombre del Emisor: JPMORGAN CHASE BANK NA
Institución Emisora: JP MORGAN</t>
  </si>
  <si>
    <t>11,639.09</t>
  </si>
  <si>
    <t>IVA Comisión
Sucursal: 2864
Referencia Numérica: 109322
Referencia alfanumérica: PAQUETE PYME MAY MOV: 1
No. de Autorización: 107660</t>
  </si>
  <si>
    <t>102,617.05</t>
  </si>
  <si>
    <t>Comisión
Sucursal: 2864
Referencia Numérica: 109322
Referencia alfanumérica: PAQUETE PYME MAY MOV: 1
No. de Autorización: 107660</t>
  </si>
  <si>
    <t>Depósito en Efectivo 
Sucursal: 7003
Referencia Numérica:  011
Concepto del Pago:colegiatura
No. de Autorización: 81621    Nombre del Emisor: POR IDENTIFICAR
Institución Emisora: banamex</t>
  </si>
  <si>
    <t>11/06/2024</t>
  </si>
  <si>
    <t>Abono Interbancario
Sucursal: 870
Referencia Numérica: 60624
Referencia alfanumérica: GABRIELA ROMERO RESENDIZ
No. de Autorización: 781650
Nombre del Emisor: GABRIELA,ROMERO/RESENDIZ</t>
  </si>
  <si>
    <t>Abono Interbancario
Sucursal: 859
Referencia Numérica: 1106240
Concepto del Pago: 5 Alejandra ILopez Montes de Oca
No. de Autorización: 248705
Nombre del Emisor: ALEJANDRA IRAIS LOPEZ MONTES D
Institución Emisora: BBVA MEXICO</t>
  </si>
  <si>
    <t>Pago Interbancario
Sucursal: 519
Referencia Numérica: 1
Concepto del Pago: GRADOS IUAF
No. de Autorización: 375411</t>
  </si>
  <si>
    <t>Abono Interbancario
Sucursal: 859
Referencia Numérica: 706202
Concepto del Pago: PAGO LIC ARACELY VILLANUEVA TUN
No. de Autorización: 00768156
Nombre del Emisor: SINDICATO UNICO DE CHOFERES TA
Institución Emisora: SCOTIABANK</t>
  </si>
  <si>
    <t>Abono Interbancario
Sucursal: 859
Referencia Numérica: 706240
Concepto del Pago: JIVR720628MCCMRC16
No. de Autorización: 00842734
Nombre del Emisor: ROCIO GUADALUPE JIMENEZ VERA H
Institución Emisora: BBVA MEXICO</t>
  </si>
  <si>
    <t>Abono Interbancario
Sucursal: 859
Referencia Numérica: 706240
Concepto del Pago: JIVR720628MCCMRC16
No. de Autorización: 00847768
Nombre del Emisor: ROCIO GUADALUPE JIMENEZ VERA H
Institución Emisora: BBVA MEXICO</t>
  </si>
  <si>
    <t>103,841.45</t>
  </si>
  <si>
    <t>Depósito en Efectivo 
Sucursal: 7003
Referencia Numérica:  011
Concepto del Pago:colegiatura
No. de Autorización: 0020406    Nombre del Emisor: POR IDENTIFICAR
Institución Emisora: banamex</t>
  </si>
  <si>
    <t>2,180.00</t>
  </si>
  <si>
    <t>10/06/2024</t>
  </si>
  <si>
    <t>Depósito en Efectivo 
Sucursal: 7003
Referencia Numérica:  011
Concepto del Pago:colegiatura
No. de Autorización: 46400    Nombre del Emisor: POR IDENTIFICAR
Institución Emisora: banamex</t>
  </si>
  <si>
    <t>Pago de servicio
Sucursal: 519
Referencia Numérica: 97863
Referencia alfanumérica: PAGO A ESTABLECIMIENTO
No. de Autorización: 97863</t>
  </si>
  <si>
    <t>Abono Interbancario
Sucursal: 870
Referencia Numérica: 80624
Referencia alfanumérica: LUZ ANGELICA LOPEZ GONZALEZ
No. de Autorización: 490860
Nombre del Emisor: LUZ ANGELICA,LOPEZ/GONZALEZ</t>
  </si>
  <si>
    <t>4,200.00</t>
  </si>
  <si>
    <t>Pago de servicio
Sucursal: 519
Referencia Numérica: 186939
Referencia alfanumérica: PAGO A ESTABLECIMIENTO
No. de Autorización: 186939</t>
  </si>
  <si>
    <t>OPERADORA</t>
  </si>
  <si>
    <t>Abono Interbancario
Sucursal: 870
Referencia Numérica: 70047593261
Referencia alfanumérica: PAYCLIP S DE RL DE CV
No. de Autorización: 2265213
Nombre del Emisor: duperly Institución Emisora: Santander</t>
  </si>
  <si>
    <t>3,449.66</t>
  </si>
  <si>
    <t>Cargo diverso
Sucursal: 519
Referencia alfanumérica: L0168287105 391861 202405
No. de Autorización: 00169265</t>
  </si>
  <si>
    <t>3,594.52</t>
  </si>
  <si>
    <t>Pago de servicio
Sucursal: 519
Referencia Numérica: 202610
Referencia alfanumérica: PAGO A ESTABLECIMIENTO
No. de Autorización: 00202610</t>
  </si>
  <si>
    <t>1,107.00</t>
  </si>
  <si>
    <t>Pago de servicio
Sucursal: 519
Referencia Numérica: 301891
Referencia alfanumérica: PAGO A ESTABLECIMIENTO
No. de Autorización: 00301891</t>
  </si>
  <si>
    <t>Pago de servicio
Sucursal: 519
Referencia Numérica: 318774
Referencia alfanumérica: PAGO A ESTABLECIMIENTO
No. de Autorización: 00318774</t>
  </si>
  <si>
    <t>1,086.00</t>
  </si>
  <si>
    <t>Pago de servicio
Sucursal: 519
Referencia Numérica: 326357
Referencia alfanumérica: PAGO A ESTABLECIMIENTO
No. de Autorización: 00326357</t>
  </si>
  <si>
    <t>Depósito en Efectivo 
Sucursal: 7003
Referencia Numérica:  011
Concepto del Pago:colegiatura
No. de Autorización: 998577 Nombre del Emisor: JULIO DELGADO A
Institución Emisora: banamex</t>
  </si>
  <si>
    <t>05/06/2024</t>
  </si>
  <si>
    <t>Abono Interbancario
Sucursal: 859
Referencia Numérica: 506240
Concepto del Pago: Pago de dos mensualidades
No. de Autorización: 01153062
Nombre del Emisor: MARIA ELENA LARA CAMPOS
Institución Emisora: BBVA MEXICO</t>
  </si>
  <si>
    <t>Abono Interbancario
Sucursal: 859
Referencia Numérica: 506240
Concepto del Pago: Mensualidad esther lara
No. de Autorización: 01158025
Nombre del Emisor: MARIA ELENA LARA CAMPOS
Institución Emisora: BBVA MEXICO</t>
  </si>
  <si>
    <t>Abono Interbancario
Sucursal: 859
Referencia Numérica: 240605
Concepto del Pago: ZAMD890216HNLMRV09
No. de Autorización: 536585
Nombre del Emisor: DAVID ADRIAN ZAMBRANO MORALES
Institución Emisora: BANORTE</t>
  </si>
  <si>
    <t>Depósito en Efectivo 
Sucursal: 7003
Referencia Numérica:  011
Concepto del Pago:colegiatura
No. de Autorización: 998577 Nombre del Emisor: POR IDENTIFICAR
Institución Emisora: banamex</t>
  </si>
  <si>
    <t>Depósito en Efectivo 
Sucursal: 7003
Referencia Numérica:  011
Concepto del Pago:colegiatura
No. de Autorización:  116671 Nombre del Emisor: POR IDENTIFICAR
Institución Emisora: banamex</t>
  </si>
  <si>
    <t>04/06/2024</t>
  </si>
  <si>
    <t>Abono Interbancario
Sucursal: 859
Referencia Numérica: 895936
Concepto del Pago: pago decima tercera mensualidad
No. de Autorización: 296220
Nombre del Emisor: MARTELL GOMEZ MARIO ALBERTO
Institución Emisora: AZTECA</t>
  </si>
  <si>
    <t>Abono Interbancario
Sucursal: 859
Referencia Numérica: 85632
Concepto del Pago: AUPE701017HDFGDD06 JUNIO
No. de Autorización: 260285
Nombre del Emisor: EDGAR AGUILAR PADILLA
Institución Emisora: SANTANDER</t>
  </si>
  <si>
    <t>03/06/2024</t>
  </si>
  <si>
    <t>Abono Interbancario
Sucursal: 859
Referencia Numérica: 206240
Concepto del Pago: megi710505hdfnng07
No. de Autorización: 1954979
Nombre del Emisor: IGNACIO MENDOZA GANDARIA
Institución Emisora: BBVA MEXICO</t>
  </si>
  <si>
    <t>Abono Interbancario
Sucursal: 859
Referencia Numérica: 240602
Concepto del Pago: LACR831029HCMRHM18
No. de Autorización: 1871640
Nombre del Emisor: RAMON ADRIAN LARIOS CHAVEZ
Institución Emisora: BANORTE</t>
  </si>
  <si>
    <t>Abono Interbancario
Sucursal: 859
Referencia Numérica: 106240
Concepto del Pago: Recm590511mmssvn09 junio 2024
No. de Autorización: 961541
Nombre del Emisor: KARINA AMBROSIO RESENDIZ
Institución Emisora: BBVA MEXICO</t>
  </si>
  <si>
    <t>Depósito en Efectivo 
Sucursal: 145
Referencia Numérica:  011
Concepto del Pago:colegiatura
No. de Autorización: 54257  Nombre del Emisor: POR IDENTIFICAR
Institución Emisora: banamex</t>
  </si>
  <si>
    <t>24,700.31</t>
  </si>
  <si>
    <t>Abono Interbancario
Sucursal: 859
Referencia Numérica: 106240
Concepto del Pago: grado
No. de Autorización: 562584
Nombre del Emisor: ARTURO PERALTA ALVAREZ
Institución Emisora: BBVA MEXICO</t>
  </si>
  <si>
    <t>24,000.00</t>
  </si>
  <si>
    <t>19,500.31</t>
  </si>
  <si>
    <t>Depósito en Efectivo 
Sucursal: 4452 Referencia Numérica:  011
Concepto del Pago:colegiatura
No. de Autorización:  5811  Nombre del Emisor: JULIO ROBLES MD
Institución Emisora: banamex</t>
  </si>
  <si>
    <t>Abono Interbancario
Sucursal: 859
Referencia Numérica: 106240
Concepto del Pago: Mensulialidad Junio Luciano Salas C
No. de Autorización: 423187
Nombre del Emisor: ELVIRA MONTERO VASQUEZ
Institución Emisora: BBVA MEXICO</t>
  </si>
  <si>
    <t>Depósito en Efectivo 
Sucursal: 7003
Referencia Numérica:  011
Concepto del Pago:colegiatura
No. de Autorización: 84818    Nombre del Emisor: POR IDENTIFICAR
Institución Emisora: banamex</t>
  </si>
  <si>
    <t>Abono Interbancario
Sucursal: 859
Referencia Numérica: 306240
Concepto del Pago: PABR881209HQRNLC07
No. de Autorización: 2124701
Nombre del Emisor: RICARDO PANTOJA BLEE
Institución Emisora: BBVA MEXICO</t>
  </si>
  <si>
    <t>Abono Interbancario
Sucursal: 859
Referencia Numérica: 8959360
Concepto del Pago: colegiatura
No. de Autorización: 03229732
Nombre del Emisor: HERNANDEZ GOMEZ ISIDRO
Institución Emisora: AZTECA</t>
  </si>
  <si>
    <t>Abono Interbancario
Sucursal: 859
Referencia Numérica: 30624
Concepto del Pago: COBM860618HDFRRR02
No. de Autorización: 03110067
Nombre del Emisor: MARCO ANTONIO CORTES BRISEÑO
Institución Emisora: INBURSA</t>
  </si>
  <si>
    <t>SANDRA RAMIREZ</t>
  </si>
  <si>
    <t>Abono Interbancario
Sucursal: 859
Referencia Numérica: 30624
Concepto del Pago: gastos doctorado
No. de Autorización: 02900360
Nombre del Emisor: FRANCISCO FEDERICO RUIZ VASQU
Institución Emisora: HSBC</t>
  </si>
  <si>
    <t>31/05/2024</t>
  </si>
  <si>
    <t>Abono Interbancario
Sucursal: 859
Referencia Numérica: 3105240
Concepto del Pago: Junio
No. de Autorización: 46025
Nombre del Emisor: SUEMY VAZQUEZ CHAN
Institución Emisora: BBVA MEXICO</t>
  </si>
  <si>
    <t>Abono Interbancario
Sucursal: 859
Referencia Numérica: 9375897
Concepto del Pago: JORNADAS TITULACION 4o PAGO MAY 2024
No. de Autorización: 304270
Nombre del Emisor: ROGELIO SANCHEZ CAÑEDO
Institución Emisora: BAJIO</t>
  </si>
  <si>
    <t>Abono Interbancario
Sucursal: 859
Referencia Numérica: 3005240
Concepto del Pago: RAHE781001HDFMRR08
No. de Autorización: 55654
Nombre del Emisor: ERNESTO EDUARDO RAMIREZ HUERTA
Institución Emisora: BBVA MEXICO</t>
  </si>
  <si>
    <t>IVA Com. Trans. Int. Recibida
Sucursal: 2132
Referencia Numérica: 3480115243
Referencia alfanumérica: 1/AGOJ
No. de Autorización: 21236</t>
  </si>
  <si>
    <t>39.76</t>
  </si>
  <si>
    <t>Com. Trans. Int. Recibida
Sucursal: 2132
Referencia Numérica: 3480115243
Referencia alfanumérica: 1/AGOJ
No. de Autorización: 21236</t>
  </si>
  <si>
    <t>248.45</t>
  </si>
  <si>
    <t>Abono Interbancario
Sucursal: 2132
Referencia Numérica: 3480115243
Referencia alfanumérica: 1/AGOJ
No. de Autorización: 21236
Nombre del Emisor: 1/AGOJ</t>
  </si>
  <si>
    <t>97,437.49</t>
  </si>
  <si>
    <t>30/05/2024</t>
  </si>
  <si>
    <t>Pago Interbancario
Sucursal: 519
Referencia Numérica: 1
Concepto del Pago: FACTURA IUAF
No. de Autorización: 402381</t>
  </si>
  <si>
    <t>1,995.00</t>
  </si>
  <si>
    <t>Pago Interbancario
Sucursal: 519
Referencia Numérica: 2
Concepto del Pago: FACTURA IUAF
No. de Autorización: 409705</t>
  </si>
  <si>
    <t>60,681.87</t>
  </si>
  <si>
    <t>Abono Interbancario
Sucursal: 859
Referencia Numérica: 240530
Concepto del Pago: GASS760909HMCRRR09 Pago Doctorado Sergio
No. de Autorización: 1167260
Nombre del Emisor: SERGIO ALEJANDRO GARCIA SUAREZ
Institución Emisora: BANORTE</t>
  </si>
  <si>
    <t>Abono Interbancario
Sucursal: 859
Referencia Numérica: 6133975
Concepto del Pago: TRANSFERENCIA A DOCTORADO IUAF
No. de Autorización: 277219
Nombre del Emisor: JESUS CARLOS ANTONIO TUZ CAAMA
Institución Emisora: SANTANDER</t>
  </si>
  <si>
    <t>29/05/2024</t>
  </si>
  <si>
    <t>Abono Interbancario
Sucursal: 870
Referencia Numérica: 290524
Referencia alfanumérica: LUIS ALONSO REYES TREJO
No. de Autorización: 00881584
Nombre del Emisor: LUIS ALONSO,REYES/TREJO</t>
  </si>
  <si>
    <t>Abono Interbancario
Sucursal: 859
Referencia Numérica: 9262186
Concepto del Pago: PAGO 1 LUZ MARIA LEMUS CAMPUZANO
No. de Autorización: 383663
Nombre del Emisor: LUZ MARIA LEMUS CAMPUZANO
Institución Emisora: SANTANDER</t>
  </si>
  <si>
    <t>ACTA MANUELA LD</t>
  </si>
  <si>
    <t>28/05/2024</t>
  </si>
  <si>
    <t>Pago de servicio
Sucursal: 519
Referencia Numérica: 586325
Referencia alfanumérica: PAGO A ESTABLECIMIENTO
No. de Autorización: 00586325</t>
  </si>
  <si>
    <t>06/05/2024</t>
  </si>
  <si>
    <t>Abono Interbancario
Sucursal: 859
Referencia Numérica: 240503
Concepto del Pago: Mendy Solis
No. de Autorización: 00575105
Nombre del Emisor: MENDY SOLIS MANRIQUEZ
Institución Emisora: BANORTE</t>
  </si>
  <si>
    <t>Abono Interbancario
Sucursal: 859
Referencia Numérica: 240506
Concepto del Pago: ZAMD890216HNLMRV09
No. de Autorización: 02374684
Nombre del Emisor: DAVID ADRIAN ZAMBRANO MORALES
Institución Emisora: BANORTE</t>
  </si>
  <si>
    <t>24/05/2024</t>
  </si>
  <si>
    <t>Abono Interbancario
Sucursal: 859
Referencia Numérica: 240523
Concepto del Pago: VAAC750416MQRNCR03
No. de Autorización: 01031362
Nombre del Emisor: CAROLINA VANEGAS ACEVES
Institución Emisora: BANORTE</t>
  </si>
  <si>
    <t>Abono Interbancario
Sucursal: 859
Referencia Numérica: 2405240
Concepto del Pago: Coyj780719hynrmm01
No. de Autorización: 00518998
Nombre del Emisor: JAIME ARMIN CORTES YAMA
Institución Emisora: BBVA MEXICO</t>
  </si>
  <si>
    <t xml:space="preserve">contadora </t>
  </si>
  <si>
    <t>Pago Interbancario
Sucursal: 519
Referencia Numérica: 2
Concepto del Pago: FACTURA
No. de Autorización: 89600</t>
  </si>
  <si>
    <t>8,951.06</t>
  </si>
  <si>
    <t>Pago Interbancario
Sucursal: 519
Referencia Numérica: 1
Concepto del Pago: FACTURA IUAF
No. de Autorización: 87799</t>
  </si>
  <si>
    <t>4,210.53</t>
  </si>
  <si>
    <t>Abono por cobranza 
Sucursal: 859
Referencia Numérica:  311230
Concepto del Pago: COLEGIATURA
No. de Autorización: 2292996 Nombre del Emisor:  AHALIA QUINTERO
Institución Emisora: banamex</t>
  </si>
  <si>
    <t>23/05/2024</t>
  </si>
  <si>
    <t>IVA Comisión
Sucursal: 2864
Referencia Numérica: 110024
Referencia alfanumérica: PAQUETE PYME ABR MOV: 1
No. de Autorización: 108522</t>
  </si>
  <si>
    <t>Comisión
Sucursal: 2864
Referencia Numérica: 110024
Referencia alfanumérica: PAQUETE PYME ABR MOV: 1
No. de Autorización: 108522</t>
  </si>
  <si>
    <t>Abono Interbancario
Sucursal: 859
Referencia Numérica: 5180781
Concepto del Pago: GOMJ970916
No. de Autorización: 559300
Nombre del Emisor: JOANHA GONZALEZ MARTIN
Institución Emisora: BANCOPPEL</t>
  </si>
  <si>
    <t>22/05/2024</t>
  </si>
  <si>
    <t>Abono Interbancario
Sucursal: 519
Referencia Numérica: 220524
Referencia alfanumérica: ESTHER GUADALUPE LARA CAMPOS
No. de Autorización: 00344721
Nombre del Emisor: ESTHER GUADALUPE,LARA/CAMPOS</t>
  </si>
  <si>
    <t>300.00</t>
  </si>
  <si>
    <t>17/05/2024</t>
  </si>
  <si>
    <t>Abono Interbancario
Sucursal: 859
Referencia Numérica: 516966
Concepto del Pago: EDWARD AVILES - MENSUALIDAD DE MAYO
No. de Autorización: 01201009
Nombre del Emisor: EDWARD GABRIEL AVILES CANCHE
Institución Emisora: BANCOPPEL</t>
  </si>
  <si>
    <t>21/05/2024</t>
  </si>
  <si>
    <t>Depósito en Efectivo 
Sucursal: 7003
Referencia Numérica:  011
Concepto del Pago:colegiatura
No. de Autorización:  00781985  Nombre del Emisor: POR IDENTIFICAR
Institución Emisora: banamex</t>
  </si>
  <si>
    <t>Depósito en Efectivo 
Sucursal: 7003
Referencia Numérica:  011
Concepto del Pago:colegiatura
No. de Autorización:  00781920  Nombre del Emisor: rafael sanchez
Institución Emisora: banamex</t>
  </si>
  <si>
    <t>Pago Interbancario
Sucursal: 519
Referencia Numérica: 1
Concepto del Pago: FACTURA IUAF
No. de Autorización: 310751</t>
  </si>
  <si>
    <t>7,560.00</t>
  </si>
  <si>
    <t>20/05/2024</t>
  </si>
  <si>
    <t>Abono Interbancario
Sucursal: 870
Referencia Numérica: 200524
Referencia alfanumérica: DIANA VELASQUEZ MEDINA
No. de Autorización: 00613827
Nombre del Emisor: DIANA,VELASQUEZ/MEDINA</t>
  </si>
  <si>
    <t>Depósito en Efectivo 
Sucursal: 7003
Referencia Numérica:  011
Concepto del Pago:colegiatura
No. de Autorización:  00781920  Nombre del Emisor: POR IDENTIFICAR
Institución Emisora: banamex</t>
  </si>
  <si>
    <t>Depósito en Efectivo 
Sucursal: 7003
Referencia Numérica:  011
Concepto del Pago:colegiatura
No. de Autorización:  00767052   Nombre del Emisor: POR IDENTIFICAR
Institución Emisora: banamex</t>
  </si>
  <si>
    <t>Depósito en Efectivo 
Sucursal: 7003
Referencia Numérica:  011
Concepto del Pago:colegiatura
No. de Autorización:  00965915   Nombre del Emisor:EDGAR ROSALES
Institución Emisora: banamex</t>
  </si>
  <si>
    <t>Depósito en Efectivo 
Sucursal: 7003
Referencia Numérica:  011
Concepto del Pago:colegiatura
No. de Autorización:  00965938  Nombre del Emisor: edgar roosales
Institución Emisora: banamex</t>
  </si>
  <si>
    <t>Abono Interbancario
Sucursal: 859
Referencia Numérica: 8959360
Concepto del Pago: inscripcion
No. de Autorización: 981416
Nombre del Emisor: HERNANDEZ GOMEZ ISIDRO
Institución Emisora: AZTECA</t>
  </si>
  <si>
    <t>Depósito en Efectivo 
Sucursal: 7003
Referencia Numérica:  011
Concepto del Pago:colegiatura
No. de Autorización: 735844  Nombre del Emisor: VICTORIA HERNANDEZ
Institución Emisora: banamex</t>
  </si>
  <si>
    <t>Abono Interbancario
Sucursal: 859
Referencia Numérica: 170524
Concepto del Pago: GACM710917MDFRLR02
No. de Autorización: 600724
Nombre del Emisor: MIRIAM GARAMENDI CELIS
Institución Emisora: SANTANDER</t>
  </si>
  <si>
    <t>16/05/2024</t>
  </si>
  <si>
    <t>Abono Interbancario
Sucursal: 859
Referencia Numérica: 3131615
Concepto del Pago: PAGO SBM MES MAYO
No. de Autorización: 01272502
Nombre del Emisor: SAMANTHA BRAVO MUNOZ
Institución Emisora: SANTANDER</t>
  </si>
  <si>
    <t>15/05/2024</t>
  </si>
  <si>
    <t>Pago SIPARE
Sucursal: 519
Referencia Numérica: 0
Referencia alfanumérica: L0168287105 054375 202403
No. de Autorización: 322866</t>
  </si>
  <si>
    <t>2,117.46</t>
  </si>
  <si>
    <t>14/05/2024</t>
  </si>
  <si>
    <t>Abono Interbancario
Sucursal: 859
Referencia Numérica: 7777925
Concepto del Pago: pago de colegiatura
No. de Autorización: 01174707
Nombre del Emisor: GUILLERMO PEREZ HERNANDEZ
Institución Emisora: BANCOPPEL</t>
  </si>
  <si>
    <t>pagos proveedrores</t>
  </si>
  <si>
    <t>Pago Interbancario
Sucursal: 519
Referencia Numérica: 2
Concepto del Pago: FACTURA IUAF
No. de Autorización: 426130</t>
  </si>
  <si>
    <t>seq</t>
  </si>
  <si>
    <t>Pago Interbancario
Sucursal: 519
Referencia Numérica: 1
Concepto del Pago: GRADOS IUAF
No. de Autorización: 228941</t>
  </si>
  <si>
    <t>sat</t>
  </si>
  <si>
    <t>Pago de servicio
Sucursal: 519
Referencia Numérica: 432279
Referencia alfanumérica: PAGO DE IMPUESTOS REFERENCIADO S.A.T.
No. de Autorización: 432279</t>
  </si>
  <si>
    <t>14,839.00</t>
  </si>
  <si>
    <t>Abono Interbancario
Sucursal: 859
Referencia Numérica: 140524
Concepto del Pago: ANABEL HERNANDEZ
No. de Autorización: 845248
Nombre del Emisor: GABRIEL ESCOBAR CEBALLOS
Institución Emisora: HSBC</t>
  </si>
  <si>
    <t>7,500.00</t>
  </si>
  <si>
    <t>Abono por cobranza 
Sucursal: 859
Referencia Numérica:  0
Concepto del Pago: COLEGIATURA
No. de Autorización: 898943  Nombre del Emisor:  ROHA830104MCSBGL05
Institución Emisora: banamex</t>
  </si>
  <si>
    <t>04/05/2024</t>
  </si>
  <si>
    <t>Abono por cobranza 
Sucursal: 859
Referencia Numérica:  0
Concepto del Pago: COLEGIATURA diplomado
No. de Autorización: 898943  Nombre del Emisor:  ROHA830104MCSBGL05
Institución Emisora: banamex</t>
  </si>
  <si>
    <t>13/05/2024</t>
  </si>
  <si>
    <t>Pago de servicio
Sucursal : 519
Referencia Numérica: 70818
Referencia alfanumérica: PAGO A ESTABLECIMIENTO
No. de Autorización: 00070818</t>
  </si>
  <si>
    <t>Pago de servicio
Sucursal : 519
Referencia Numérica: 184564
Referencia alfanumérica: PAGO A ESTABLECIMIENTO
No. de Autorización: 00184564</t>
  </si>
  <si>
    <t>rev</t>
  </si>
  <si>
    <t>10/05/2024</t>
  </si>
  <si>
    <t>Pago de servicio
Sucursal: 519
Referencia Numérica: 392176
Referencia alfanumérica: PAGO A ESTABLECIMIENTO
No. de Autorización: 392176</t>
  </si>
  <si>
    <t xml:space="preserve">cert </t>
  </si>
  <si>
    <t>Pago de servicio
Sucursal: 519
Referencia Numérica: 332030
Referencia alfanumérica: PAGO A ESTABLECIMIENTO
No. de Autorización: 332030</t>
  </si>
  <si>
    <t>Pago de servicio
Sucursal: 519
Referencia Numérica: 405545
Referencia alfanumérica: PAGO A ESTABLECIMIENTO
No. de Autorización: 405545</t>
  </si>
  <si>
    <t>Pago de servicio
Sucursal: 519
Referencia Numérica: 477421
Referencia alfanumérica: PAGO A ESTABLECIMIENTO
No. de Autorización: 477421</t>
  </si>
  <si>
    <t>Pago de servicio
Sucursal: 519
Referencia Numérica: 474402
Referencia alfanumérica: PAGO A ESTABLECIMIENTO
No. de Autorización: 474402</t>
  </si>
  <si>
    <t>Pago de servicio
Sucursal: 519
Referencia Numérica: 469011
Referencia alfanumérica: PAGO A ESTABLECIMIENTO
No. de Autorización: 469011</t>
  </si>
  <si>
    <t>Pago de servicio
Sucursal: 519
Referencia Numérica: 466682
Referencia alfanumérica: PAGO A ESTABLECIMIENTO
No. de Autorización: 466682</t>
  </si>
  <si>
    <t xml:space="preserve">LUISA BARRON </t>
  </si>
  <si>
    <t>Abono Interbancario
Sucursal: 859
Referencia Numérica: 5718669
Concepto del Pago: Faltante pago Luisa Maldonado
No. de Autorización: 1062003
Nombre del Emisor: LBL BUSINESS MENTORING SC
Institución Emisora: SANTANDER</t>
  </si>
  <si>
    <t>497.00</t>
  </si>
  <si>
    <t>Abono Interbancario
Sucursal: 519
Referencia Numérica: 100524
Referencia alfanumérica: ESTHER GUADALUPE LARA CAMPOS
No. de Autorización: 508655
Nombre del Emisor: ESTHER GUADALUPE,LARA/CAMPOS</t>
  </si>
  <si>
    <t>Abono Interbancario
Sucursal: 870
Referencia Numérica: 100524
Referencia alfanumérica: LUZ ANGELICA LOPEZ GONZALEZ
No. de Autorización: 180560
Nombre del Emisor: LUZ ANGELICA,LOPEZ/GONZALEZ</t>
  </si>
  <si>
    <t>Abono Interbancario
Sucursal: 859
Referencia Numérica: 1005202
Concepto del Pago: PAGO LIC ARACELY VILLANUEVA TUN
No. de Autorización: 611608
Nombre del Emisor: SINDICATO UNICO DE CHOFERES TA
Institución Emisora: SCOTIABANK</t>
  </si>
  <si>
    <t>09/05/2024</t>
  </si>
  <si>
    <t>Abono Interbancario
Sucursal: 859
Referencia Numérica: 905240
Concepto del Pago: Bringas
No. de Autorización: 01128327
Nombre del Emisor: SALVADOR BRINGAS ESTRADA
Institución Emisora: BBVA MEXICO</t>
  </si>
  <si>
    <t>Abono por cobranza 
Sucursal: 5194
Referencia Numérica:  011
Concepto del Pago:colegiatura
No. de Autorización: 70814 Nombre del Emisor: DANIEL YAÑEZ
Institución Emisora: banamex</t>
  </si>
  <si>
    <t>Depósito en Efectivo 
Sucursal: 7003
Referencia Numérica:  011
Concepto del Pago:colegiatura
No. de Autorización: 623200 Nombre del Emisor: POR IDENTIFICAR
Institución Emisora: banamex</t>
  </si>
  <si>
    <t>Abono por cobranza
Sucursal: 7003
Referencia Numérica: 0
Referencia alfanumérica: GOGD920701HCSMRN03
No. de Autorización: 858584</t>
  </si>
  <si>
    <t>08/05/2024</t>
  </si>
  <si>
    <t>Abono Interbancario
Sucursal: 859
Referencia Numérica: 80524
Concepto del Pago: Deposito erroneo
No. de Autorización: 00793995
Nombre del Emisor: FUNDADORES DE CANCUN AC
Institución Emisora: BANORTE</t>
  </si>
  <si>
    <t>Abono Interbancario
Sucursal: 859
Referencia Numérica: 2549853
Concepto del Pago: EDWARD GABRIEL AVILES CANCHE
No. de Autorización: 161401
Nombre del Emisor: EDWARD GABRIEL AVILES CANCHE
Institución Emisora: BANCOPPEL</t>
  </si>
  <si>
    <t>Abono Interbancario
Sucursal: 859
Referencia Numérica: 7962907
Concepto del Pago: Mensualidad Luisa Maldonado
No. de Autorización: 275394
Nombre del Emisor: LBL BUSINESS MENTORING SC
Institución Emisora: SANTANDER</t>
  </si>
  <si>
    <t>07/05/2024</t>
  </si>
  <si>
    <t>Pago de servicio
Sucursal: 519
Referencia Numérica: 125713
Referencia alfanumérica: PAGO A ESTABLECIMIENTO
No. de Autorización: 00125713</t>
  </si>
  <si>
    <t>1,037.00</t>
  </si>
  <si>
    <t>Abono Interbancario
Sucursal: 870
Referencia Numérica: 20240505
Referencia alfanumérica: PCOMP MBAN01002405060082236126
No. de Autorización: 00010509
Nombre del Emisor: BANAMEX SA TFD</t>
  </si>
  <si>
    <t>0.02</t>
  </si>
  <si>
    <t>Abono Interbancario
Sucursal: 859
Referencia Numérica: 705240
Concepto del Pago: AOGA950822MMVCRL05
No. de Autorización: 01034956
Nombre del Emisor: ALOYSIA ACOSTA GARCIA
Institución Emisora: BBVA MEXICO</t>
  </si>
  <si>
    <t>Cargo diverso
Sucursal: 519
Referencia alfanumérica: L0168287105 370467 202404
No. de Autorización: 00116012</t>
  </si>
  <si>
    <t>10,141.19</t>
  </si>
  <si>
    <t>Abono Interbancario
Sucursal: 859
Referencia Numérica: 895936
Concepto del Pago: pago decima segunda mensualidad
No. de Autorización: 00239171
Nombre del Emisor: MARTELL GOMEZ MARIO ALBERTO
Institución Emisora: AZTECA</t>
  </si>
  <si>
    <t>Abono Interbancario
Sucursal: 519
Referencia Numérica: 50524
Referencia alfanumérica: ASUNCION MONICA RAMIREZ SANDOV
No. de Autorización: 00540242
Nombre del Emisor: ASUNCION MONICA,RAMIREZ/SANDOV</t>
  </si>
  <si>
    <t>Depósito en Efectivo 
Sucursal: 7003
Referencia Numérica:  011
Concepto del Pago:colegiatura
No. de Autorización: 564211  Nombre del Emisor: POR IDENTIFICAR
Institución Emisora: banamex</t>
  </si>
  <si>
    <t>Abono Interbancario
Sucursal: 859
Referencia Numérica: 505240
Concepto del Pago: CAVE910116
No. de Autorización: 1516286
Nombre del Emisor: ESTEFANIA CAROLINA CABALLERO V
Institución Emisora: BBVA MEXICO</t>
  </si>
  <si>
    <t>Abono Interbancario
Sucursal: 859
Referencia Numérica: 505240
Concepto del Pago: Recm590511mmssvn09
No. de Autorización: 1498473
Nombre del Emisor: KARINA AMBROSIO RESENDIZ
Institución Emisora: BBVA MEXICO</t>
  </si>
  <si>
    <t>Abono Interbancario
Sucursal: 859
Referencia Numérica: 240504
Concepto del Pago: Israel lopez
No. de Autorización: 578701
Nombre del Emisor: XIMENA LOPEZ SOLIS
Institución Emisora: BANORTE</t>
  </si>
  <si>
    <t>Abono Interbancario
Sucursal: 859
Referencia Numérica: 240503
Concepto del Pago: Mendy Solis
No. de Autorización: 575105
Nombre del Emisor: MENDY SOLIS MANRIQUEZ
Institución Emisora: BANORTE</t>
  </si>
  <si>
    <t>Abono Interbancario
Sucursal: 859
Referencia Numérica: 240504
Concepto del Pago: FAGC670519HCHLNS07 DIP DERECHO LABORAL
No. de Autorización: 497377
Nombre del Emisor: CESAR AUGUSTO FALCONI GINER
Institución Emisora: BANORTE</t>
  </si>
  <si>
    <t>Abono Interbancario
Sucursal: 859
Referencia Numérica: 405240
Concepto del Pago: 4 Alejandra ILopez Montes de Oca
No. de Autorización: 418309
Nombre del Emisor: ALEJANDRA IRAIS LOPEZ MONTES D
Institución Emisora: BBVA MEXICO</t>
  </si>
  <si>
    <t>Abono Interbancario
Sucursal: 519
Referencia Numérica: 50524
Referencia alfanumérica: ASUNCION MONICA RAMIREZ SANDOV
No. de Autorización: 540242
Nombre del Emisor: ASUNCION MONICA,RAMIREZ/SANDOV</t>
  </si>
  <si>
    <t>Pago de servicio
Sucursal: 519
Referencia Numérica: 963362
Referencia alfanumérica: PAGO A ESTABLECIMIENTO
No. de Autorización: 963362</t>
  </si>
  <si>
    <t>Abono Interbancario
Sucursal: 859
Referencia Numérica: 895936
Concepto del Pago: pago decima segunda mensualidad
No. de Autorización: 239171
Nombre del Emisor: MARTELL GOMEZ MARIO ALBERTO
Institución Emisora: AZTECA</t>
  </si>
  <si>
    <t>Abono Interbancario
Sucursal: 519
Referencia Numérica: 50524
Referencia alfanumérica: ASUNCION MONICA RAMIREZ SANDOV
No. de Autorización: 540564
Nombre del Emisor: ASUNCION MONICA,RAMIREZ/SANDOV</t>
  </si>
  <si>
    <t>Abono Interbancario
Sucursal: 859
Referencia Numérica: 505240
Concepto del Pago: Mensualidad Mayo Luciano Salas Contreras
No. de Autorización: 1110317
Nombre del Emisor: ELVIRA MONTERO VASQUEZ
Institución Emisora: BBVA MEXICO</t>
  </si>
  <si>
    <t>Abono Interbancario
Sucursal: 859
Referencia Numérica: 605240
Concepto del Pago: OEMA931224HBCCRL05 pago doctorado mayo
No. de Autorización: 1894883
Nombre del Emisor: ALFONSO OCEGUEDA MARTINEZ
Institución Emisora: BBVA MEXICO</t>
  </si>
  <si>
    <t>Abono Interbancario
Sucursal: 859
Referencia Numérica: 605240
Concepto del Pago: PagoTituMaestria
No. de Autorización: 1846339
Nombre del Emisor: MAYRA ALEJANDRA RAMOS MEZA
Institución Emisora: BBVA MEXICO</t>
  </si>
  <si>
    <t>Depósito en Efectivo 
Sucursal: 7003
Referencia Numérica:  011
Concepto del Pago:colegiatura
No. de Autorización: 810778  Nombre del Emisor: ANABEL ALCANTARA
Institución Emisora: banamex</t>
  </si>
  <si>
    <t>03/05/2024</t>
  </si>
  <si>
    <t>Depósito en Efectivo 
Sucursal: 7003 Referencia Numérica:  011
Concepto del Pago:colegiatura
No. de Autorización:  0800699 Nombre del Emisor: MIREY ALVAREZ 
Institución Emisora: banamex</t>
  </si>
  <si>
    <t>Depósito en Efectivo 
Sucursal: 7477
Referencia Numérica:  011
Concepto del Pago:colegiatura
No. de Autorización:  72885 Nombre del Emisor: POR IDENTIFICAR
Institución Emisora: banamex</t>
  </si>
  <si>
    <t>Abono Interbancario
Sucursal: 859
Referencia Numérica: 586523
Concepto del Pago: AUPE701017HDFGDD06 MAYO
No. de Autorización: 915110
Nombre del Emisor: EDGAR AGUILAR PADILLA
Institución Emisora: SANTANDER</t>
  </si>
  <si>
    <t>Abono Interbancario
Sucursal: 859
Referencia Numérica: 305240
Concepto del Pago: PABR881209HQRNLC07
No. de Autorización: 494057
Nombre del Emisor: RICARDO PANTOJA BLEE
Institución Emisora: BBVA MEXICO</t>
  </si>
  <si>
    <t>Abono por cobranza 
Sucursal: 7003
Referencia Numérica:  0
Concepto del Pago: COLEGIATURA
No. de Autorización: 7789189   Nombre del Emisor:  PEREZ ABARCA
Institución Emisora: banamex</t>
  </si>
  <si>
    <t>Abono por cobranza 
Sucursal: 7003
Referencia Numérica:  0
Concepto del Pago: COLEGIATURA
No. de Autorización: 779092   Nombre del Emisor:  cielito narvaez
Institución Emisora: banamex</t>
  </si>
  <si>
    <t>Abono por cobranza 
Sucursal: 7003
Referencia Numérica:  0
Concepto del Pago: COLEGIATURA
No. de Autorización: 779037   Nombre del Emisor:  YONNI GUILLEN
Institución Emisora: banamex</t>
  </si>
  <si>
    <t>Abono por cobranza 
Sucursal: 7003
Referencia Numérica:  0
Concepto del Pago: COLEGIATURA
No. de Autorización: 778922   Nombre del Emisor:  VIOLETA SILECEO
Institución Emisora: banamex</t>
  </si>
  <si>
    <t>Abono Interbancario
Sucursal: 859
Referencia Numérica: 8512534
Concepto del Pago: GOMJ970916
No. de Autorización: 254729
Nombre del Emisor: JOANHA GONZALEZ MARTIN
Institución Emisora: BANCOPPEL</t>
  </si>
  <si>
    <t>Abono Interbancario
Sucursal: 870
Referencia Numérica: 70047593261
Referencia alfanumérica: PAYCLIP S DE RL DE CV
No. de Autorización: 2279570
Nombre del Emisor: DUPERLY Institución Emisora: swift</t>
  </si>
  <si>
    <t>3,498.40</t>
  </si>
  <si>
    <t>Pago Interbancario
Sucursal: 519
Referencia Numérica: 1
Concepto del Pago: FACTURA IUAF
No. de Autorización: 383601</t>
  </si>
  <si>
    <t>11,648.94</t>
  </si>
  <si>
    <t>30/04/2024</t>
  </si>
  <si>
    <t>Abono Interbancario
Sucursal: 859
Referencia Numérica: 3004240
Concepto del Pago: mayo
No. de Autorización: 01536790
Nombre del Emisor: SUEMY VAZQUEZ CHAN
Institución Emisora: BBVA MEXICO</t>
  </si>
  <si>
    <t>02/05/2024</t>
  </si>
  <si>
    <t>Depósito en Efectivo 
Sucursal: 7003
Referencia Numérica:  011
Concepto del Pago:colegiatura
No. de Autorización: 768606   Nombre del Emisor: pichardo dd
Institución Emisora: banamex</t>
  </si>
  <si>
    <t>Abono Interbancario
Sucursal: 859
Referencia Numérica: 10524
Concepto del Pago: COBM860618HDFRRR02
No. de Autorización: 480417
Nombre del Emisor: MARCO ANTONIO CORTES BRISEÑO
Institución Emisora: INBURSA</t>
  </si>
  <si>
    <t>Abono Interbancario
Sucursal: 859
Referencia Numérica: 205240
Concepto del Pago: megi710505hdfnng07
No. de Autorización: 1569818
Nombre del Emisor: IGNACIO MENDOZA GANDARIA
Institución Emisora: BBVA MEXICO</t>
  </si>
  <si>
    <t>Abono Interbancario
Sucursal: 859
Referencia Numérica: 820401
Concepto del Pago: RACS820401MQRMSN00
No. de Autorización: 1548654
Nombre del Emisor: FRANCISCO FEDERICO RUIZ VASQU
Institución Emisora: HSBC</t>
  </si>
  <si>
    <t>Depósito en Efectivo 
Sucursal: 4452
Referencia Numérica:  011
Concepto del Pago:colegiatura
No. de Autorización: 116198   Nombre del Emisor: POR IDENTIFICAR
Institución Emisora: banamex</t>
  </si>
  <si>
    <t>Abono por cobranza 
Sucursal: 7003
Referencia Numérica:  01
Concepto del Pago: COLEGIATURA
No. de Autorización: 532611   Nombre del Emisor:  MANUEL ARELLANO
Institución Emisora: banamex</t>
  </si>
  <si>
    <t>Depósito en Efectivo 
Sucursal: 7003
Referencia Numérica:  011
Concepto del Pago:colegiatura
No. de Autorización: 760721  Nombre del Emisor: POR IDENTIFICAR
Institución Emisora: banamex</t>
  </si>
  <si>
    <t>Abono Interbancario
Sucursal: 859
Referencia Numérica: 240501
Concepto del Pago: LACR831029HCMRHM18
No. de Autorización: 803842
Nombre del Emisor: RAMON ADRIAN LARIOS CHAVEZ
Institución Emisora: BANORTE</t>
  </si>
  <si>
    <t>Pago de servicio
Sucursal: 519
Referencia Numérica: 636117
Referencia alfanumérica: PAGO A ESTABLECIMIENTO
No. de Autorización: 636117</t>
  </si>
  <si>
    <t>Abono Interbancario
Sucursal: 859
Referencia Numérica: 205240
Concepto del Pago: Silera Medrano
No. de Autorización: 2075942
Nombre del Emisor: ROSARIO HELIDEE GRANIEL OLGUIN
Institución Emisora: BBVA MEXICO</t>
  </si>
  <si>
    <t>facturas</t>
  </si>
  <si>
    <t>Pago a terceros
Sucursal: 519
Referencia Numérica: 210068
Referencia alfanumérica: INSTITUTO UNIVERSITARIO DE ALTA FORMACIO
No. de Autorización: 210068</t>
  </si>
  <si>
    <t>Pago Interbancario
Sucursal: 519
Referencia Numérica: 2
Concepto del Pago: SUELDO
No. de Autorización: 206375</t>
  </si>
  <si>
    <t>6,478.33</t>
  </si>
  <si>
    <t>Pago a terceros
Sucursal: 519
Referencia Numérica: 203706
Referencia alfanumérica: INSTITUTO UNIVERSITARIO DE ALTA FORMACIO
No. de Autorización: 203706</t>
  </si>
  <si>
    <t>mantenimiento</t>
  </si>
  <si>
    <t>Pago Interbancario
Sucursal: 519
Referencia Numérica: 2
Concepto del Pago: FACTURA IUAF
No. de Autorización: 299479</t>
  </si>
  <si>
    <t>16,211.86</t>
  </si>
  <si>
    <t>29/04/2024</t>
  </si>
  <si>
    <t>Abono Interbancario
Sucursal: 859
Referencia Numérica: 2904240
Concepto del Pago: Doctorado Janelly Gutierrez Ruiz
No. de Autorización: 03127402
Nombre del Emisor: JANELLY GUTIERREZ RUIZ
Institución Emisora: BBVA MEXICO</t>
  </si>
  <si>
    <t>11/04/2024</t>
  </si>
  <si>
    <t>Abono Interbancario
Sucursal: 859
Referencia Numérica: 1104240
Concepto del Pago: OEMA931224HBCCRL05 pago abril doctorado
No. de Autorización: 00653677
Nombre del Emisor: ALFONSO OCEGUEDA MARTINEZ
Institución Emisora: BBVA MEXICO</t>
  </si>
  <si>
    <t>Abono por cobranza 
Sucursal: 7003
Referencia Numérica:  3
Concepto del Pago: COLEGIATURA
No. de Autorización: 722117   Nombre del Emisor:  VIPD720705HCSLNN01
Institución Emisora: banamex</t>
  </si>
  <si>
    <t>Abono Interbancario
Sucursal: 859
Referencia Numérica: 2804240
Concepto del Pago: 1 y 2 Mens AMERICA MONDRAGON
No. de Autorización: 1540613
Nombre del Emisor: LUZ AMERICA MONDRAGON PEREZ
Institución Emisora: BBVA MEXICO</t>
  </si>
  <si>
    <t>Depósito en Efectivo 
Sucursal: 7003
Referencia Numérica:  011
Concepto del Pago:colegiatura
No. de Autorización: 474952   Nombre del Emisor: POR IDENTIFICAR
Institución Emisora: banamex</t>
  </si>
  <si>
    <t>5,700.00</t>
  </si>
  <si>
    <t>Abono Interbancario
Sucursal: 859
Referencia Numérica: 2704240
Concepto del Pago: RAHE781001HDFMRR08
No. de Autorización: 480042
Nombre del Emisor: ERNESTO EDUARDO RAMIREZ HUERTA
Institución Emisora: BBVA MEXICO</t>
  </si>
  <si>
    <t>Abono Interbancario
Sucursal: 870
Referencia Numérica: 287737
Referencia alfanumérica: LUIS ALONSO REYES TREJO
No. de Autorización: 287737
Nombre del Emisor: LUIS ALONSO,REYES/TREJO</t>
  </si>
  <si>
    <t>Abono Interbancario
Sucursal: 859
Referencia Numérica: 2704240
Concepto del Pago: CAGC870715MNENRN06
No. de Autorización: 846390
Nombre del Emisor: CANTALICIA CANTU GARZA
Institución Emisora: BBVA MEXICO</t>
  </si>
  <si>
    <t>26/04/2024</t>
  </si>
  <si>
    <t>Abono Interbancario
Sucursal: 859
Referencia Numérica: 52024
Concepto del Pago: Colegiatura mes de mayo de 2024
No. de Autorización: 01402985
Nombre del Emisor: ROGELIO SANCHEZ CAÑEDO
Institución Emisora: BAJIO</t>
  </si>
  <si>
    <t>Depósito en Efectivo 
Sucursal: 7003
Referencia Numérica:  011
Concepto del Pago:colegiatura
No. de Autorización: 00460409    Nombre del Emisor: POR IDENTIFICAR
Institución Emisora: banamex</t>
  </si>
  <si>
    <t>Abono Interbancario
Sucursal: 859
Referencia Numérica: 2024042
Concepto del Pago: Pedro Abad
No. de Autorización: 177370
Nombre del Emisor: PEDRO DANIEL ABAD MARTINEZ
Institución Emisora: INBURSA</t>
  </si>
  <si>
    <t>25/04/2024</t>
  </si>
  <si>
    <t>Pago de servicio
Sucursal: 519
Referencia Numérica: 479960
Referencia alfanumérica: PAGO A ESTABLECIMIENTO
No. de Autorización: 00479960</t>
  </si>
  <si>
    <t>Pago de servicio
Sucursal: 519
Referencia Numérica: 528822
Referencia alfanumérica: PAGO A ESTABLECIMIENTO
No. de Autorización: 00528822</t>
  </si>
  <si>
    <t>Pago de servicio
Sucursal: 519
Referencia Numérica: 555026
Referencia alfanumérica: PAGO A ESTABLECIMIENTO
No. de Autorización: 00555026</t>
  </si>
  <si>
    <t>Pago de servicio
Sucursal: 519
Referencia Numérica: 423183
Referencia alfanumérica: PAGO A ESTABLECIMIENTO
No. de Autorización: 423183</t>
  </si>
  <si>
    <t>Abono Interbancario
Sucursal: 859
Referencia Numérica: 240425
Concepto del Pago: OIOX890708MMSRCC08 Xochiquetzal Ortiz
No. de Autorización: 859302
Nombre del Emisor: VICTOR HUGO GUERRERO BUSTAMANT
Institución Emisora: BANORTE</t>
  </si>
  <si>
    <t>Abono Interbancario
Sucursal: 519
Referencia Numérica: 250424
Referencia alfanumérica: NATIVIDAD ALCALA LOPEZ
No. de Autorización: 106814
Nombre del Emisor: NATIVIDAD,ALCALA/LOPEZ</t>
  </si>
  <si>
    <t>24/04/2024</t>
  </si>
  <si>
    <t>IVA Comisión
Sucursal: 2864
Referencia Numérica: 110651
Referencia alfanumérica: PAQUETE PYME MAR MOV: 1
No. de Autorización: 108833</t>
  </si>
  <si>
    <t>264,960.80</t>
  </si>
  <si>
    <t>Comisión
Sucursal: 2864
Referencia Numérica: 110651
Referencia alfanumérica: PAQUETE PYME MAR MOV: 1
No. de Autorización: 108833</t>
  </si>
  <si>
    <t>Abono Interbancario
Sucursal: 859
Referencia Numérica: 6297036
Concepto del Pago: TRANSFERENCIA A INSTITUTO UNIVERSITARIO
No. de Autorización: 01287707
Nombre del Emisor: EVA DOMINGUEZ JAIN
Institución Emisora: SANTANDER</t>
  </si>
  <si>
    <t>Abono Interbancario
Sucursal: 859
Referencia Numérica: 1104240
Concepto del Pago: colegiatura
No. de Autorización: 00993874
Nombre del Emisor: MANUELA DE ATOCHA VIDAL GUAL
Institución Emisora: BBVA MEXICO</t>
  </si>
  <si>
    <t>23/04/2024</t>
  </si>
  <si>
    <t>Abono Interbancario
Sucursal: 2132
Referencia Numérica: 9740111445
Referencia alfanumérica: 1/AGOJ
No. de Autorización: 21065
Nombre del Emisor: ACADEMIA GUATEMALTECA  Institución Emisora: banamex</t>
  </si>
  <si>
    <t>56,610.73</t>
  </si>
  <si>
    <t>268,760.35</t>
  </si>
  <si>
    <t>Com. Trans. Int. Recibida
Sucursal: 2132
Referencia Numérica: 9740111445
Referencia alfanumérica: 1/AGOJ
No. de Autorización: 21065</t>
  </si>
  <si>
    <t>247.87</t>
  </si>
  <si>
    <t>IVA Com. Trans. Int. Recibida
Sucursal: 2132
Referencia Numérica: 9740111445
Referencia alfanumérica: 1/AGOJ
No. de Autorización: 21065</t>
  </si>
  <si>
    <t>39.66</t>
  </si>
  <si>
    <t>268,720.69</t>
  </si>
  <si>
    <t>22/04/2024</t>
  </si>
  <si>
    <t>Abono Interbancario
Sucursal: 859
Referencia Numérica: 240422
Concepto del Pago: OIOX890708MMSRCC08 Xochiquetzal Ortiz
No. de Autorización: 02713334
Nombre del Emisor: VICTOR HUGO GUERRERO BUSTAMANT
Institución Emisora: BANORTE</t>
  </si>
  <si>
    <t>Pago de servicio
Sucursal: 519
Referencia Numérica: 243866
Referencia alfanumérica: PAGO A ESTABLECIMIENTO
No. de Autorización: 00243866</t>
  </si>
  <si>
    <t>Pago de servicio
Sucursal: 519
Referencia Numérica: 394787
Referencia alfanumérica: PAGO DE IMPUESTOS REFERENCIADO S.A.T.
No. de Autorización: 394787</t>
  </si>
  <si>
    <t>Pago de servicio
Sucursal: 519
Referencia Numérica: 243866
Referencia alfanumérica: PAGO A ESTABLECIMIENTO
No. de Autorización: 243866</t>
  </si>
  <si>
    <t>Depósito en Efectivo 
Sucursal: 7003
Referencia Numérica:  011
Concepto del Pago:colegiatura
No. de Autorización: 387394   Nombre del Emisor: POR IDENTIFICAR
Institución Emisora: banamex</t>
  </si>
  <si>
    <t>3,200.00</t>
  </si>
  <si>
    <t>Abono por cobranza
Sucursal: 7003
Referencia Numérica: 0
Referencia alfanumérica: VIPD720705HCSLNN01
No. de Autorización: 653537 Institución Emisora: banamex</t>
  </si>
  <si>
    <t>Abono Interbancario
Sucursal: 859
Referencia Numérica: 2004240
Concepto del Pago: febrero y marzo
No. de Autorización: 98077
Nombre del Emisor: CARLA IRENE GARCIA CARRILLO
Institución Emisora: BBVA MEXICO</t>
  </si>
  <si>
    <t>19/04/2024</t>
  </si>
  <si>
    <t>Abono Interbancario
Sucursal: 859
Referencia Numérica: 1904240
Concepto del Pago: Bringas
No. de Autorización: 01464843
Nombre del Emisor: SALVADOR BRINGAS ESTRADA
Institución Emisora: BBVA MEXICO</t>
  </si>
  <si>
    <t>Depósito en Efectivo 
Sucursal: 7003
Referencia Numérica:  011
Concepto del Pago:colegiatura
No. de Autorización: 363874   Nombre del Emisor: MANUEL ARELLANO
Institución Emisora: banamex</t>
  </si>
  <si>
    <t>Depósito en Efectivo 
Sucursal: 7003
Referencia Numérica:  011
Concepto del Pago:colegiatura
No. de Autorización: 363874   Nombre del Emisor: por identificar
Institución Emisora: banamex</t>
  </si>
  <si>
    <t>398,207.62</t>
  </si>
  <si>
    <t>Abono Interbancario
Sucursal: 859
Referencia Numérica: 1
Concepto del Pago: Pago inscripcion
No. de Autorización: 797835
Nombre del Emisor: VICTOR MANUEL MENDEZ CORTES
Institución Emisora: HSBC</t>
  </si>
  <si>
    <t>18/04/2024</t>
  </si>
  <si>
    <t>Depósito en Efectivo 
Sucursal: 7003
Referencia Numérica:  011
Concepto del Pago:colegiatura
No. de AutorizacióN: 349884 Nombre del Emisor: UUH CHI
Institución Emisora: banamex</t>
  </si>
  <si>
    <t>1,620.00</t>
  </si>
  <si>
    <t>Depósito en Efectivo 
Sucursal: 7003
Referencia Numérica:  011
Concepto del Pago:colegiatura
No. de Autorización: 347955 Nombre del Emisor: RAFAEL SANCHEZ
Institución Emisora: banamex</t>
  </si>
  <si>
    <t>Abono Interbancario
Sucursal: 859
Referencia Numérica: 8343695
Concepto del Pago: TRANSFERENTCIA A MAESTRA
No. de Autorización: 528927
Nombre del Emisor: VICTORIA LOPEZ HERNANDEZ
Institución Emisora: SANTANDER</t>
  </si>
  <si>
    <t>17,000.00</t>
  </si>
  <si>
    <t>Abono por cobranza 
Sucursal: 6617
Referencia Numérica:  311230
Concepto del Pago: COLEGIATURA
No. de Autorización: 34929   Nombre del Emisor:  RUBIO CUAUHTEMOC
Institución Emisora: banamex</t>
  </si>
  <si>
    <t>98,000.00</t>
  </si>
  <si>
    <t>Abono Interbancario
Sucursal: 519
Referencia Numérica: 180424
Referencia alfanumérica: JORGE VELARDE GOMEZ
No. de Autorización: 110241
Nombre del Emisor: JORGE,VELARDE/GOMEZ</t>
  </si>
  <si>
    <t>Abono Interbancario
Sucursal: 870
Referencia Numérica: 70047593261
Referencia alfanumérica: PAYCLIP S DE RL DE CV
No. de Autorización: 2202147
Nombre del Emisor: PAYCLIP S DE RL DE CV</t>
  </si>
  <si>
    <t>6,995.15</t>
  </si>
  <si>
    <t>17/04/2024</t>
  </si>
  <si>
    <t>Depósito en Efectivo 
Sucursal: 7003
Referencia Numérica:  011
Concepto del Pago:colegiatura
No. de Autorización:  00340210  Nombre del Emisor: SUEMY VAZQUEZ  Institución  Emisora: banamex</t>
  </si>
  <si>
    <t>Abono Interbancario
Sucursal: 859
Referencia Numérica: 1704240
Concepto del Pago: Bringas
No. de Autorización: 00892877
Nombre del Emisor: SALVADOR BRINGAS ESTRADA
Institución Emisora: BBVA MEXICO</t>
  </si>
  <si>
    <t>Abono Interbancario
Sucursal: 519
Referencia Numérica: 170424
Referencia alfanumérica: JORGE VELARDE GOMEZ
No. de Autorización: 328142
Nombre del Emisor: JORGE,VELARDE/GOMEZ Institución Emisora: SANTANDER</t>
  </si>
  <si>
    <t>3,495.00</t>
  </si>
  <si>
    <t>Abono Interbancario
Sucursal: 859
Referencia Numérica: 240417
Concepto del Pago: OIOX890708MMSRCC08 Xochiquetzal Ortiz
No. de Autorización: 351465
Nombre del Emisor: VICTOR HUGO GUERRERO BUSTAMANT
Institución Emisora: BANORTE</t>
  </si>
  <si>
    <t>Abono Interbancario
Sucursal: 859
Referencia Numérica: 170423
Concepto del Pago: GACM710917MDFRLR02
No. de Autorización: 793594
Nombre del Emisor: MIRIAM GARAMENDI CELIS
Institución Emisora: SANTANDER</t>
  </si>
  <si>
    <t>3,947.00</t>
  </si>
  <si>
    <t>Abono Interbancario
Sucursal: 870
Referencia Numérica: 70047593261
Referencia alfanumérica: PAYCLIP S DE RL DE CV
No. de Autorización: 2186413
Nombre del Emisor: DUPERLY DD  Institución emisora: Santander</t>
  </si>
  <si>
    <t>16/04/2024</t>
  </si>
  <si>
    <t>Abono Interbancario
Sucursal: 859
Referencia Numérica: 895936
Concepto del Pago: pago decima primera mensualidad
No. de Autorización: 00538322
Nombre del Emisor: MARTELL GOMEZ MARIO ALBERTO
Institución Emisora: AZTECA</t>
  </si>
  <si>
    <t>Abono por cobranza 
Sucursal: 5194
Referencia Numérica:  1
Concepto del Pago: COLEGIATURA
No. de Autorización: 00069036  Nombre del Emisor:  DANIEL YAÑEZ
Institución Emisora: banamex</t>
  </si>
  <si>
    <t>15/04/2024</t>
  </si>
  <si>
    <t>Pago Interbancario
Sucursal: 519
Referencia Numérica: 2
Concepto del Pago: NOMINA
No. de Autorización: 00889289</t>
  </si>
  <si>
    <t>Pago a terceros
Sucursal: 519
Referencia Numérica: 126504010
Referencia alfanumérica: INSTITUTO UNIVERSITARIO DE ALTA FORMACIO
No. de Autorización: 00887866</t>
  </si>
  <si>
    <t>Abono Interbancario
Sucursal: 859
Referencia Numérica: 150424
Concepto del Pago: DIGD740815HDFZRN08 TITULACION 4
No. de Autorización: 02790787
Nombre del Emisor: DANIEL DIAZ GARCIA
Institución Emisora: NU MEXICO</t>
  </si>
  <si>
    <t>5,667.00</t>
  </si>
  <si>
    <t>Abono Interbancario
Sucursal: 859
Referencia Numérica: 150424
Concepto del Pago: DIGD740815HDFZRN08 TITULACION 5
No. de Autorización: 02862123
Nombre del Emisor: DANIEL DIAZ GARCIA
Institución Emisora: NU MEXICO</t>
  </si>
  <si>
    <t>5,666.00</t>
  </si>
  <si>
    <t>Abono Interbancario
Sucursal: 859
Referencia Numérica: 150424
Concepto del Pago: DIGD740815HDFZRN08 TITULACION 3
No. de Autorización: 02730253
Nombre del Emisor: DANIEL DIAZ GARCIA
Institución Emisora: NU MEXICO</t>
  </si>
  <si>
    <t>Abono Interbancario
Sucursal: 859
Referencia Numérica: 150424
Concepto del Pago: DIGD740815HDFZRN08 TITULACION 2
No. de Autorización: 02727144
Nombre del Emisor: DANIEL DIAZ GARCIA
Institución Emisora: NU MEXICO</t>
  </si>
  <si>
    <t>Depósito en Efectivo 
Sucursal: 7003
Referencia Numérica:  011
Concepto del Pago:colegiatura
No. de Autorización: 581949   Nombre del Emisor: JESUS RIVERA SANCHEZ
Institución Emisora: banamex</t>
  </si>
  <si>
    <t>apostilla</t>
  </si>
  <si>
    <t>Pago de servicio
Sucursal: 519
Referencia Numérica: 226242
Referencia alfanumérica: PAGO A ESTABLECIMIENTO
No. de Autorización: 226242</t>
  </si>
  <si>
    <t>651.00</t>
  </si>
  <si>
    <t>Pago de servicio
Sucursal: 519
Referencia Numérica: 113932
Referencia alfanumérica: PAGO A ESTABLECIMIENTO
No. de Autorización: 113932</t>
  </si>
  <si>
    <t>37,782.00</t>
  </si>
  <si>
    <t>Abono Interbancario
Sucursal: 859
Referencia Numérica: 1943933
Concepto del Pago: pehg780306htcrrl00
No. de Autorización: 132851
Nombre del Emisor: GUILLERMO PEREZ HERNANDEZ
Institución Emisora: BANCOPPEL</t>
  </si>
  <si>
    <t>legalizacion</t>
  </si>
  <si>
    <t>Pago de servicio
Sucursal: 519
Referencia Numérica: 238887
Referencia alfanumérica: PAGO A ESTABLECIMIENTO
No. de Autorización: 238887</t>
  </si>
  <si>
    <t>12/04/2024</t>
  </si>
  <si>
    <t>Abono Interbancario
Sucursal: 859
Referencia Numérica: 1204240
Concepto del Pago: Mensualidad
No. de Autorización: 01444273
Nombre del Emisor: MARIA ELENA LARA CAMPOS
Institución Emisora: BBVA MEXICO</t>
  </si>
  <si>
    <t>Abono Interbancario
Sucursal: 859
Referencia Numérica: 240412
Concepto del Pago: Doctorado
No. de Autorización: 01481994
Nombre del Emisor: JESUS CARLOS ANTONIO TUZ CAAMA
Institución Emisora: BANORTE</t>
  </si>
  <si>
    <t>Abono Interbancario
Sucursal: 519
Referencia Numérica: 120424
Referencia alfanumérica: ESTHER GUADALUPE LARA CAMPOS
No. de Autorización: 417175
Nombre del Emisor: ESTHER GUADALUPE,LARA/CAMPOS Institución Emisora: banamex</t>
  </si>
  <si>
    <t>Depósito en Efectivo 
Sucursal: 4786
Referencia Numérica:  011
Concepto del Pago:colegiatura
No. de Autorización: 26858    Nombre del Emisor: ARTURO MENDOZA
Institución Emisora: banamex</t>
  </si>
  <si>
    <t>Pago Interbancario
Sucursal: 519
Referencia Numérica: 1
Concepto del Pago: FACTURA IUAF
No. de Autorización: 164111</t>
  </si>
  <si>
    <t>20,212.77</t>
  </si>
  <si>
    <t>Abono Interbancario
Sucursal: 870
Referencia Numérica: 120424
Referencia alfanumérica: LUZ ANGELICA LOPEZ GONZALEZ
No. de Autorización: 972640
Nombre del Emisor: LUZ ANGELICA,LOPEZ/GONZALEZ</t>
  </si>
  <si>
    <t>365,031.01</t>
  </si>
  <si>
    <t>Abono Interbancario
Sucursal: 859
Referencia Numérica: 271092
Concepto del Pago: Titulo licenciatura LISA921027HSPRLR02
No. de Autorización: 01075324
Nombre del Emisor: ARMANDO LIRA SOLIS
Institución Emisora: HSBC</t>
  </si>
  <si>
    <t>21,000.00</t>
  </si>
  <si>
    <t>Pago Interbancario
Sucursal: 519
Referencia Numérica: 1
Concepto del Pago: GRADOS IUAF
No. de Autorización: 338027</t>
  </si>
  <si>
    <t>Abono Interbancario
Sucursal: 859
Referencia Numérica: 3740611
Concepto del Pago: PAGO SAMANTHA BRAVO
No. de Autorización: 376330
Nombre del Emisor: SAMANTHA BRAVO MUNOZ
Institución Emisora: SANTANDER</t>
  </si>
  <si>
    <t>10/04/2024</t>
  </si>
  <si>
    <t>Pago de servicio
Sucursal: 519
Referencia Numérica: 537806
Referencia alfanumérica: PAGO A ESTABLECIMIENTO
No. de Autorización: 00537806</t>
  </si>
  <si>
    <t>Abono Interbancario
Sucursal: 859
Referencia Numérica: 9943857
Concepto del Pago: GOMJ970916
No. de Autorización: 731031
Nombre del Emisor: JOANHA GONZALEZ MARTIN
Institución Emisora: BANCOPPEL</t>
  </si>
  <si>
    <t>Abono Interbancario
Sucursal: 859
Referencia Numérica: 1004240
Concepto del Pago: titulacion
No. de Autorización: 330224
Nombre del Emisor: MARTHA PATRICIA MARTINEZ ALCOC
Institución Emisora: BBVA MEXICO</t>
  </si>
  <si>
    <t>09/04/2024</t>
  </si>
  <si>
    <t>Abono Interbancario
Sucursal: 859
Referencia Numérica: 904240
Concepto del Pago: inicio pago titulacion Karla Guillen
No. de Autorización: 481412
Nombre del Emisor: KARLA ASUNCION GUILLEN SOLIS
Institución Emisora: BBVA MEXICO</t>
  </si>
  <si>
    <t>IVA Com. Trans. Int. Recibida
Sucursal: 2132
Referencia Numérica: 14140110047
Referencia alfanumérica: 1/AGOJ
No. de Autorización: 21416</t>
  </si>
  <si>
    <t>38.00</t>
  </si>
  <si>
    <t>Abono Interbancario
Sucursal: 2132
Referencia Numérica: 14140110047
Referencia alfanumérica: 1/AGOJ
No. de Autorización: 21416
Nombre del Emisor: 1/AACADMIA GUATEMALTECA DE DERECHO AC</t>
  </si>
  <si>
    <t>270,191.64</t>
  </si>
  <si>
    <t>Com. Trans. Int. Recibida
Sucursal: 2132
Referencia Numérica: 14140110047
Referencia alfanumérica: 1/AGOJ
No. de Autorización: 21416</t>
  </si>
  <si>
    <t>237.46</t>
  </si>
  <si>
    <t>Abono Interbancario
Sucursal: 859
Referencia Numérica: 602861
Concepto del Pago: TRANSFERENCIA A INST UNIVERSITARIO ALTA
No. de Autorización: 228512
Nombre del Emisor: OLIVIA RODRIGUEZ VIVEROS
Institución Emisora: SANTANDER</t>
  </si>
  <si>
    <t>Abono Interbancario
Sucursal: 870
Referencia Numérica: 8042024
Referencia alfanumérica: YAHAIRA YAITZIRI HUERTA GUZMAN
No. de Autorización: 936305
Nombre del Emisor: YAHAIRA YAITZIRI,HUERTA/GUZMAN</t>
  </si>
  <si>
    <t>FACTURADO+</t>
  </si>
  <si>
    <t>08/04/2024</t>
  </si>
  <si>
    <t>Pago de servicio
Sucursal: 519
Referencia Numérica: 139750
Referencia alfanumérica: PAGO DE IMPUESTOS REFERENCIADO S.A.T.
No. de Autorización: 00139750</t>
  </si>
  <si>
    <t>SEQ</t>
  </si>
  <si>
    <t>Pago de servicio
Sucursal: 519
Referencia Numérica: 280904
Referencia alfanumérica: PAGO A ESTABLECIMIENTO
No. de Autorización: 00280904</t>
  </si>
  <si>
    <t>1,140.00</t>
  </si>
  <si>
    <t>Pago de servicio
Sucursal: 519
Referencia Numérica: 283642
Referencia alfanumérica: PAGO A ESTABLECIMIENTO
No. de Autorización: 00283642</t>
  </si>
  <si>
    <t>Abono Interbancario
Sucursal: 859
Referencia Numérica: 604240
Concepto del Pago: AOGA950822MMCCRL05
No. de Autorización: 646334
Nombre del Emisor: ALOYSIA ACOSTA GARCIA
Institución Emisora: BBVA MEXICO</t>
  </si>
  <si>
    <t xml:space="preserve">facturado </t>
  </si>
  <si>
    <t>Abono Interbancario
Sucursal: 859
Referencia Numérica: 80424
Concepto del Pago: ALFONSO ESQUIDE MACIAS
No. de Autorización: 2123300
Nombre del Emisor: H LEGAL CORPORATIVO SC
Institución Emisora: HSBC</t>
  </si>
  <si>
    <t>Abono Interbancario
Sucursal: 859
Referencia Numérica: 240406
Concepto del Pago: Pago Colegiatura FAGC670519HCHLNS07
No. de Autorización: 364644
Nombre del Emisor: CESAR AUGUSTO FALCONI GINER
Institución Emisora: BANORTE</t>
  </si>
  <si>
    <t>Abono Interbancario
Sucursal: 519
Referencia Numérica: 60424
Referencia alfanumérica: ASUNCION MONICA RAMIREZ SANDOV
No. de Autorización: 124474
Nombre del Emisor: ASUNCION MONICA,RAMIREZ/SANDOV</t>
  </si>
  <si>
    <t>Abono Interbancario
Sucursal: 859
Referencia Numérica: 604240
Concepto del Pago: JIVR720628MCCMRC16
No. de Autorización: 93855
Nombre del Emisor: ROCIO GUADALUPE JIMENEZ VERA H
Institución Emisora: BBVA MEXICO</t>
  </si>
  <si>
    <t>05/04/2024</t>
  </si>
  <si>
    <t>Abono Interbancario
Sucursal: 859
Referencia Numérica: 504202
Concepto del Pago: PAGO LIC ARACELY VILLANUEVA TUN
No. de Autorización: 600713
Nombre del Emisor: SINDICATO UNICO DE CHOFERES TA
Institución Emisora: SCOTIABANK</t>
  </si>
  <si>
    <t>Depósito en Efectivo 
Sucursal: 7003
Referencia Numérica:  011
Concepto del Pago:colegiatura
No. de Autorización:  488407   Nombre del Emisor: GOGD920701HCSMRN03
Institución Emisora: banamex</t>
  </si>
  <si>
    <t>Abono Interbancario
Sucursal: 859
Referencia Numérica: 240405
Concepto del Pago: OIOX890708MMSRCC08 Xochiquetzal Ortiz
No. de Autorización: 311047
Nombre del Emisor: VICTOR HUGO GUERRERO BUSTAMANT
Institución Emisora: BANORTE</t>
  </si>
  <si>
    <t>04/04/2024</t>
  </si>
  <si>
    <t>Depósito en Efectivo 
Sucursal: 405
Referencia Numérica:  011
Concepto del Pago:colegiatura
No. de Autorización:  0088541   Nombre del Emisor: cony ramirez blanco
Institución Emisora: banamex</t>
  </si>
  <si>
    <t>Depósito en Efectivo 
Sucursal: 7003
Referencia Numérica:  011
Concepto del Pago:colegiatura
No. de Autorización:  00483427   Nombre del Emisor: POR IDENTIFICAR
Institución Emisora: banamex</t>
  </si>
  <si>
    <t>honorarios dra iris</t>
  </si>
  <si>
    <t>Pago Interbancario
Sucursal: 519
Referencia Numérica: 1
Concepto del Pago: FACTURA IUAF
No. de Autorización: 229794</t>
  </si>
  <si>
    <t>4,787.23</t>
  </si>
  <si>
    <t>82,713.79</t>
  </si>
  <si>
    <t>03/04/2024</t>
  </si>
  <si>
    <t>Abono Interbancario
Sucursal: 859
Referencia Numérica: 820401
Concepto del Pago: RACS820401MQRMSN00
No. de Autorización: 00829736
Nombre del Emisor: FRANCISCO FEDERICO RUIZ VASQU
Institución Emisora: HSBC</t>
  </si>
  <si>
    <t>Depósito en Efectivo 
Sucursal: 7003
Referencia Numérica:  011
Concepto del Pago:colegiatura
No. de Autorización: 00125795   Nombre del Emisor: POR IDENTIFICAR
Institución Emisora: banamex</t>
  </si>
  <si>
    <t>02/04/2024</t>
  </si>
  <si>
    <t>Depósito en Efectivo 
Sucursal: 7003
Referencia Numérica:  011
Concepto del Pago:colegiatura
No. de Autorización: 0045843    Nombre del Emisor: YONNI GUILLEN
Institución Emisora: banamex</t>
  </si>
  <si>
    <t>Depósito en Efectivo 
Sucursal: 7003
Referencia Numérica:  011
Concepto del Pago:colegiatura
No. de Autorización: 00458455   Nombre del Emisor: PEREZ ABARCA
Institución Emisora: banamex</t>
  </si>
  <si>
    <t>Depósito en Efectivo 
Sucursal: 7003
Referencia Numérica:  011
Concepto del Pago:colegiatura
No. de Autorización: 00458464   Nombre del Emisor: VIOLETA SILICEO
Institución Emisora: banamex</t>
  </si>
  <si>
    <t>Depósito en Efectivo 
Sucursal: 7003
Referencia Numérica:  011
Concepto del Pago:colegiatura
No. de Autorización: 00458493   Nombre del Emisor: CIELITO NARVAEZ
Institución Emisora: banamex</t>
  </si>
  <si>
    <t>MARCELA MUÑOZ</t>
  </si>
  <si>
    <t>Depósito en Efectivo 
Sucursal: 7003
Referencia Numérica:  011
Concepto del Pago:colegiatura
No. de Autorización: 00125795   Nombre del Emisor: MARCELA MUÑOZ
Institución Emisora: banamex</t>
  </si>
  <si>
    <t>RENTA LOCAL 53, finiquito</t>
  </si>
  <si>
    <t>Pago Interbancario
Sucursal: 519
Referencia Numérica: 1
Concepto del Pago: FACTURA IUAF
No. de Autorización: 216545</t>
  </si>
  <si>
    <t>13,337.23</t>
  </si>
  <si>
    <t>Abono Interbancario
Sucursal: 859
Referencia Numérica: 6621425
Concepto del Pago: ZEIV030316HQRLBRA4
No. de Autorización: 158365
Nombre del Emisor: MARCELA IBARRA CANCHE
Institución Emisora: SANTANDER</t>
  </si>
  <si>
    <t>1,850.00</t>
  </si>
  <si>
    <t xml:space="preserve">FONDEO </t>
  </si>
  <si>
    <t>01/04/2024</t>
  </si>
  <si>
    <t>Pago de servicio
Sucursal: 519
Referencia Numérica: 772070
Referencia alfanumérica: A TB 5584267142500097
No. de Autorización: 00772070</t>
  </si>
  <si>
    <t>12,000.00</t>
  </si>
  <si>
    <t>Abono Interbancario
Sucursal: 859
Referencia Numérica: 104240
Concepto del Pago: PABR881209HQRNLC07
No. de Autorización: 04081409
Nombre del Emisor: RICARDO PANTOJA BLEE
Institución Emisora: BBVA MEXICO</t>
  </si>
  <si>
    <t>Abono Interbancario
Sucursal: 859
Referencia Numérica: 10424
Concepto del Pago: COBM860618HDFRRR02
No. de Autorización: 04347938
Nombre del Emisor: MARCO ANTONIO CORTES BRISEÑO
Institución Emisora: INBURSA</t>
  </si>
  <si>
    <t>Abono Interbancario
Sucursal: 859
Referencia Numérica: 104240
Concepto del Pago: Mensualidad Abril Luciano Salas C
No. de Autorización: 04460694
Nombre del Emisor: ELVIRA MONTERO VASQUEZ
Institución Emisora: BBVA MEXICO</t>
  </si>
  <si>
    <t>Abono Interbancario
Sucursal: 859
Referencia Numérica: 104240
Concepto del Pago: megi710505hdfnng07
No. de Autorización: 03713119
Nombre del Emisor: IGNACIO MENDOZA GANDARIA
Institución Emisora: BBVA MEXICO</t>
  </si>
  <si>
    <t>Abono Interbancario
Sucursal: 859
Referencia Numérica: 240401
Concepto del Pago: OIOX890708MMSRCC08 Xochiquetzal Ortiz
No. de Autorización: 03678668
Nombre del Emisor: VICTOR HUGO GUERRERO BUSTAMANT
Institución Emisora: BANORTE</t>
  </si>
  <si>
    <t>IMPUESTOS FEDERALES</t>
  </si>
  <si>
    <t>Pago de servicio
Sucursal: 519
Referencia Numérica: 967152
Referencia alfanumérica: PAGO DE IMPUESTOS REFERENCIADO S.A.T.
No. de Autorización: 967152</t>
  </si>
  <si>
    <t>7,706.00</t>
  </si>
  <si>
    <t>Depósito en Efectivo 
Sucursal: 4452
Referencia Numérica:  011
Concepto del Pago:colegiatura
No. de Autorización: 111419  Nombre del Emisor: Julio Cesar Robles
Institución Emisora: banamex</t>
  </si>
  <si>
    <t>FONDEO  TARJETAS</t>
  </si>
  <si>
    <t>Pago de servicio
Sucursal: 519
Referencia Numérica: 388014
Referencia alfanumérica: A TB 5584267142500097
No. de Autorización: 388014</t>
  </si>
  <si>
    <t>Abono Interbancario
Sucursal: 859
Referencia Numérica: 2002321
Concepto del Pago: Jornada titulacion Doctorado Derecho
No. de Autorización: 1793318
Nombre del Emisor: JOSE ANTONIO BERNAL ARZALUZ
Institución Emisora: HSBC</t>
  </si>
  <si>
    <t>48,488.00</t>
  </si>
  <si>
    <t>Depósito en Efectivo 
Sucursal: 7003
Referencia Numérica:  011
Concepto del Pago:colegiatura
No. de Autorización: 433333   Nombre del Emisor: POR IDENTIFICAR
Institución Emisora: banamex</t>
  </si>
  <si>
    <t>Abono Interbancario
Sucursal: 870
Referencia Numérica: 10424
Referencia alfanumérica: LUIS ALONSO REYES TREJO
No. de Autorización: 514101
Nombre del Emisor: LUIS ALONSO,REYES/TREJO</t>
  </si>
  <si>
    <t>Abono Interbancario
Sucursal: 859
Referencia Numérica: 240328
Concepto del Pago: LACR831029HCMRHM18
No. de Autorización: 60958
Nombre del Emisor: RAMON ADRIAN LARIOS CHAVEZ
Institución Emisora: BANORTE</t>
  </si>
  <si>
    <t>27/03/2024</t>
  </si>
  <si>
    <t>Pago a terceros
Sucursal: 519
Referencia Numérica: 674672
Referencia alfanumérica: INSTITUTO UNIVERSITARIO DE ALTA FORMACIO
No. de Autorización: 674672</t>
  </si>
  <si>
    <t>Pago Interbancario
Sucursal: 519
Referencia Numérica: 6
Concepto del Pago: FACTURA IUAF
No. de Autorización: 666112</t>
  </si>
  <si>
    <t>6,732.60</t>
  </si>
  <si>
    <t>Pago Interbancario
Sucursal: 519
Referencia Numérica: 3
Concepto del Pago: FACTURA IUAF
No. de Autorización: 520668</t>
  </si>
  <si>
    <t>12,596.00</t>
  </si>
  <si>
    <t>Abono Interbancario
Sucursal: 859
Referencia Numérica: 2703240
Concepto del Pago: CAGC870715MNENRN06
No. de Autorización: 976033
Nombre del Emisor: CANTALICIA CANTU GARZA
Institución Emisora: BBVA MEXICO</t>
  </si>
  <si>
    <t>Pago Interbancario
Sucursal: 519
Referencia Numérica: 1
Concepto del Pago: FACTURA IUAF
No. de Autorización: 400538</t>
  </si>
  <si>
    <t>54,600.00</t>
  </si>
  <si>
    <t>40,756.89</t>
  </si>
  <si>
    <t>Abono Interbancario
Sucursal: 859
Referencia Numérica: 240327
Concepto del Pago: VAAC750416MQRNCR03
No. de Autorización: 545552
Nombre del Emisor: CAROLINA VANEGAS ACEVES
Institución Emisora: BANORTE</t>
  </si>
  <si>
    <t>Abono Interbancario
Sucursal: 859
Referencia Numérica: 8056078
Concepto del Pago: Colegiatura mes de abril 2024
No. de Autorización: 494863
Nombre del Emisor: ROGELIO SANCHEZ CAÑEDO
Institución Emisora: BAJIO</t>
  </si>
  <si>
    <t>Depósito en Efectivo 
Sucursal: 4441
Referencia Numérica:  011
Concepto del Pago:colegiatura
No. de Autorización: 32288   Nombre del Emisor: POR IDENTIFICAR
Institución Emisora: banamex</t>
  </si>
  <si>
    <t>Pago Interbancario
Sucursal: 519
Referencia Numérica: 1
Concepto del Pago: FACTURA IUAF
No. de Autorización: 56681</t>
  </si>
  <si>
    <t>55,531.91</t>
  </si>
  <si>
    <t>26/03/2024</t>
  </si>
  <si>
    <t>Pago Interbancario
Sucursal: 519
Referencia Numérica: 2
Concepto del Pago: FACTURA IUAF
No. de Autorización: 00362826</t>
  </si>
  <si>
    <t>8,421.05</t>
  </si>
  <si>
    <t>Pago Interbancario
Sucursal: 519
Referencia Numérica: 4
Concepto del Pago: FACTURA IUAF
No. de Autorización: 00375407</t>
  </si>
  <si>
    <t>138,297.87</t>
  </si>
  <si>
    <t>PROVEEDORES LOGISTICA</t>
  </si>
  <si>
    <t>Pago Interbancario
Sucursal: 519
Referencia Numérica: 1
Concepto del Pago: FACTURA IUAF
No. de Autorización: 283437</t>
  </si>
  <si>
    <t>70,425.53</t>
  </si>
  <si>
    <t>262,613.72</t>
  </si>
  <si>
    <t>Abono Interbancario
Sucursal: 859
Referencia Numérica: 2603240
Concepto del Pago: 3 Alejandra ILopez Montes de Oca
No. de Autorización: 406943
Nombre del Emisor: ALEJANDRA IRAIS LOPEZ MONTES D
Institución Emisora: BBVA MEXICO</t>
  </si>
  <si>
    <t>Abono Interbancario
Sucursal: 859
Referencia Numérica: 2503240
Concepto del Pago: RAHE781001HDFMRR08
No. de Autorización: 14659
Nombre del Emisor: ERNESTO EDUARDO RAMIREZ HUERTA
Institución Emisora: BBVA MEXICO</t>
  </si>
  <si>
    <t>25/03/2024</t>
  </si>
  <si>
    <t>Abono Interbancario
Sucursal: 859
Referencia Numérica: 2303240
Concepto del Pago: titulo
No. de Autorización: 639479
Nombre del Emisor: MANUELA DE ATOCHA VIDAL GUAL
Institución Emisora: BBVA MEXICO</t>
  </si>
  <si>
    <t>Abono Interbancario
Sucursal: 859
Referencia Numérica: 2303240
Concepto del Pago: 3
No. de Autorización: 192741
Nombre del Emisor: JUANA MARIA ABREU GIRALT
Institución Emisora: BBVA MEXICO</t>
  </si>
  <si>
    <t>minerva</t>
  </si>
  <si>
    <t>Abono Interbancario
Sucursal: 859
Referencia Numérica: 2303240
Concepto del Pago: Recm590511mmssvn09
No. de Autorización: 140535
Nombre del Emisor: KARINA AMBROSIO RESENDIZ
Institución Emisora: BBVA MEXICO</t>
  </si>
  <si>
    <t>Abono Interbancario
Sucursal: 859
Referencia Numérica: 2748066
Concepto del Pago: /RFB/PAGO DE PRIMER CUATRIMESTR E DE DOC
No. de Autorización: 1599694
Nombre del Emisor: JPMORGAN CHASE BANK NA
Institución Emisora: JP MORGAN</t>
  </si>
  <si>
    <t>13,445.62</t>
  </si>
  <si>
    <t>22/03/2024</t>
  </si>
  <si>
    <t>Pago Interbancario
Sucursal: 519
Referencia Numérica: 1
Concepto del Pago: GRADOS IUAF
No. de Autorización: 00228713</t>
  </si>
  <si>
    <t>Pago Interbancario
Sucursal: 519
Referencia Numérica: 2
Concepto del Pago: FACTURA IUAF
No. de Autorización: 00367700</t>
  </si>
  <si>
    <t>6,328.98</t>
  </si>
  <si>
    <t>CURSO</t>
  </si>
  <si>
    <t>Pago Interbancario
Sucursal: 519
Referencia Numérica: 3
Concepto del Pago: FACTURA IUAF
No. de Autorización: 00374021</t>
  </si>
  <si>
    <t>3,191.49</t>
  </si>
  <si>
    <t>Pago Interbancario
Sucursal: 519
Referencia Numérica: 5
Concepto del Pago: COMPLEMENTO
No. de Autorización: 00482737</t>
  </si>
  <si>
    <t>54.00</t>
  </si>
  <si>
    <t>0/03/2024</t>
  </si>
  <si>
    <t>Abono Interbancario
Sucursal: 870
Referencia Numérica: 200324
Referencia alfanumérica: DIANA VELASQUEZ MEDINA
No. de Autorización: 00473147
Nombre del Emisor: DIANA,VELASQUEZ/MEDINA</t>
  </si>
  <si>
    <t>grtados PANAMAA</t>
  </si>
  <si>
    <t>20/03/2024</t>
  </si>
  <si>
    <t>Pago de servicio
Sucursal: 519
Referencia Numérica: 413893
Referencia alfanumérica: PAGO A ESTABLECIMIENTO
No. de Autorización: 00413893</t>
  </si>
  <si>
    <t>9,120.00</t>
  </si>
  <si>
    <t>CERTIFICADO PANAMA 2022</t>
  </si>
  <si>
    <t>Pago de servicio
Sucursal: 519
Referencia Numérica: 408666
Referencia alfanumérica: PAGO A ESTABLECIMIENTO
No. de Autorización: 00408666</t>
  </si>
  <si>
    <t>39,085.00</t>
  </si>
  <si>
    <t>pago guatemala</t>
  </si>
  <si>
    <t>Abono Interbancario
Sucursal: 2132
Referencia Numérica: 14370108044
Referencia alfanumérica: 1/AGOJ
No. de Autorización: 21307
Nombre del Emisor: 1/AGOJ</t>
  </si>
  <si>
    <t>201,636.45</t>
  </si>
  <si>
    <t>IVA Com. Trans. Int. Recibida
Sucursal: 2132
Referencia Numérica: 14370108044
Referencia alfanumérica: 1/AGOJ
No. de Autorización: 21307</t>
  </si>
  <si>
    <t>39.17</t>
  </si>
  <si>
    <t>19/03/2024</t>
  </si>
  <si>
    <t>Com. Trans. Int. Recibida
Sucursal: 2132
Referencia Numérica: 29450107940
Referencia alfanumérica: DO EN DERECHO
No. de Autorización: 22945</t>
  </si>
  <si>
    <t>245.69</t>
  </si>
  <si>
    <t>IVA Com. Trans. Int. Recibida
Sucursal: 2132
Referencia Numérica: 29450107940
Referencia alfanumérica: DO EN DERECHO
No. de Autorización: 22945</t>
  </si>
  <si>
    <t>39.32</t>
  </si>
  <si>
    <t>Abono por cobranza 
Sucursal: 2132
Referencia Numérica:  311230
Concepto del Pago: COLEGIATURA
No. de Autorización: 22945  Nombre del Emisor:  ROSENDO RIVERA
Institución Emisora: BANCO EXTE</t>
  </si>
  <si>
    <t>3,387.14</t>
  </si>
  <si>
    <t>Abono por cobranza 
Sucursal: 859
Referencia Numérica:  311230
Concepto del Pago: COLEGIATURA
No. de Autorización: 22945  Nombre del Emisor: AX52YZC39 GANANCIAS CLIP
Institución Emisora: CLI´P</t>
  </si>
  <si>
    <t>8,712.40</t>
  </si>
  <si>
    <t>Abono Interbancario
Sucursal: 859
Referencia Numérica: 1600127
Concepto del Pago: O6KF5ZKJT GANANCIAS CLIP
No. de Autorización: 2677934
Nombre del Emisor: DUPERLY DD
Institución Emisora: SANTANDER</t>
  </si>
  <si>
    <t>3,462.12</t>
  </si>
  <si>
    <t>Abono Interbancario
Sucursal: 859
Referencia Numérica: 1603240
Concepto del Pago: Mensualidad Marzo Luciano Salas C
No. de Autorización: 128621
Nombre del Emisor: ELVIRA MONTERO VASQUEZ
Institución Emisora: BBVA MEXICO</t>
  </si>
  <si>
    <t>ASIMILAR</t>
  </si>
  <si>
    <t>Pago Interbancario
Sucursal: 519
Referencia Numérica: 1
Concepto del Pago: CLASES DIAP. NERY SOFIA HUERTA
No. de Autorización: 361140</t>
  </si>
  <si>
    <t>15/03/2024</t>
  </si>
  <si>
    <t>Abono Interbancario
Sucursal: 859
Referencia Numérica: 818468
Concepto del Pago: RORG830918HTCDDS09
No. de Autorización: 01217335
Nombre del Emisor: MONICA NADETZA PEREZ URIOSTEGU
Institución Emisora: SANTANDER</t>
  </si>
  <si>
    <t>Abono Interbancario
Sucursal: 859
Referencia Numérica: 1503240
Concepto del Pago: Coyj780719hynrmm01
No. de Autorización: 01624258
Nombre del Emisor: JAIME ARMIN CORTES YAMA
Institución Emisora: BBVA MEXICO</t>
  </si>
  <si>
    <t>finiquiito osmar huicochea</t>
  </si>
  <si>
    <t>Pago Interbancario
Sucursal: 519
Referencia Numérica: 3
Concepto del Pago: FINIQUITO
No. de Autorización: 428902</t>
  </si>
  <si>
    <t>7,068.49</t>
  </si>
  <si>
    <t>128,440.88</t>
  </si>
  <si>
    <t>Abono Interbancario
Sucursal: 859
Referencia Numérica: 1707224
Concepto del Pago: ADNW5WM4S GANANCIAS CLIP
No. de Autorización: 257512
Nombre del Emisor: PAYCLIP S DE RL DE CV
Institución Emisora: SANTANDER</t>
  </si>
  <si>
    <t>17,424.80</t>
  </si>
  <si>
    <t>169,719.90</t>
  </si>
  <si>
    <t>Abono Interbancario
Sucursal: 859
Referencia Numérica: 1503240
Concepto del Pago: titulo
No. de Autorización: 799209
Nombre del Emisor: MANUELA DE ATOCHA VIDAL GUAL
Institución Emisora: BBVA MEXICO</t>
  </si>
  <si>
    <t>Abono Interbancario
Sucursal: 859
Referencia Numérica: 1503240
Concepto del Pago: titulo
No. de Autorización: 815121
Nombre del Emisor: MANUELA DE ATOCHA VIDAL GUAL
Institución Emisora: BBVA MEXICO</t>
  </si>
  <si>
    <t>IVA Comisión
Sucursal: 2864
Referencia Numérica: 111439
Referencia alfanumérica: PAQUETE PYME FEB MOV: 1
No. de Autorización: 108862</t>
  </si>
  <si>
    <t>198,705.10</t>
  </si>
  <si>
    <t>198,783.50</t>
  </si>
  <si>
    <t>Comisión
Sucursal: 2864
Referencia Numérica: 111439
Referencia alfanumérica: PAQUETE PYME FEB MOV: 1
No. de Autorización: 108862</t>
  </si>
  <si>
    <t>Abono Interbancario
Sucursal: 859
Referencia Numérica: 240315
Concepto del Pago: GASS760909HMCRRR09 PAGO DE DOCTORADO
No. de Autorización: 433085
Nombre del Emisor: SERGIO ALEJANDRO GARCIA SUAREZ
Institución Emisora: BANORTE</t>
  </si>
  <si>
    <t>226,129.90</t>
  </si>
  <si>
    <t>pago ahalia</t>
  </si>
  <si>
    <t>13/03/2024</t>
  </si>
  <si>
    <t>Abono Interbancario
Sucursal: 859
Referencia Numérica: 5143109
Concepto del Pago: A57G85KNM GANANCIAS CLIP
No. de Autorización: 202365
Nombre del Emisor: PAYCLIP S DE RL DE CV
Institución Emisora: SANTANDER</t>
  </si>
  <si>
    <t>6,997.07</t>
  </si>
  <si>
    <t>PAGO GRADOS DIAP 4 PAX</t>
  </si>
  <si>
    <t>12/03/2024</t>
  </si>
  <si>
    <t>Pago de servicio
Sucursal: 519
Referencia Numérica: 405795
Referencia alfanumérica: PAGO A ESTABLECIMIENTO
No. de Autorización: 00405795</t>
  </si>
  <si>
    <t>7,166.00</t>
  </si>
  <si>
    <t>SUA IUAF</t>
  </si>
  <si>
    <t>Cargo diverso
Sucursal: 519
Referencia alfanumérica: L0168287105 328342 202402
No. de Autorización: 00465414</t>
  </si>
  <si>
    <t>3,093.61</t>
  </si>
  <si>
    <t>Depósito en Efectivo 
Sucursal: 7003
Referencia Numérica:  011
Concepto del Pago:colegiatura
No. de Autorización: 0255151    Nombre del Emisor: POR IDENTIFICAR
Institución Emisora: banamex</t>
  </si>
  <si>
    <t>Abono por cobranza 
Sucursal: 859
Referencia Numérica:  120324
Concepto del Pago: TITULACION
No. de Autorización:357213  Nombre del Emisor:  ITZEL ALMA H LEGAL
Institución Emisora: banamex</t>
  </si>
  <si>
    <t>11/03/2024</t>
  </si>
  <si>
    <t>Depósito en Efectivo 
Sucursal: 7003
Referencia Numérica:  011
Concepto del Pago:colegiatura
No. de Autorización: 00805206    Nombre del Emisor: POR IDENTIFICAR
Institución Emisora: banamex</t>
  </si>
  <si>
    <t>Abono Interbancario
Sucursal: 859
Referencia Numérica: 5869479
Concepto del Pago: pehg780306htcrrl00
No. de Autorización: 00630777
Nombre del Emisor: GUILLERMO PEREZ HERNANDEZ
Institución Emisora: BANCOPPEL</t>
  </si>
  <si>
    <t>10/03/2024</t>
  </si>
  <si>
    <t>Abono Interbancario
Sucursal: 870
Referencia Numérica: 90324
Referencia alfanumérica: LUZ ANGELICA LOPEZ GONZALEZ
No. de Autorización: 108821
Nombre del Emisor: LUZ ANGELICA,LOPEZ/GONZALEZ</t>
  </si>
  <si>
    <t>08/03/2024</t>
  </si>
  <si>
    <t>Abono Interbancario
Sucursal: 859
Referencia Numérica: 3
Concepto del Pago: TRANSFERENCIA A INSTOTUTO UNIVERSITARIO
No. de Autorización: 302917
Nombre del Emisor: EVA DOMINGUEZ JAIN
Institución Emisora: SANTANDER</t>
  </si>
  <si>
    <t>07/03/2024</t>
  </si>
  <si>
    <t>Abono Interbancario
Sucursal: 859
Referencia Numérica: 240307
Concepto del Pago: Colegiatura Anabel hernandez alcantara
No. de Autorización: 00845098
Nombre del Emisor: ANABEL HERNANDEZ ALCANTARA
Institución Emisora: BANORTE</t>
  </si>
  <si>
    <t>Abono por cobranza 
Sucursal: 4687
Referencia Numérica:  311230
Concepto del Pago: COLEGIATURA
No. de Autorización: 11967  Nombre del Emisor: YAGD681010HJCXNN07
Institución Emisora: banamex</t>
  </si>
  <si>
    <t>Pago Interbancario
Sucursal: 519
Referencia Numérica: 1
Concepto del Pago: FACTURA IUAF
No. de Autorización: 254180</t>
  </si>
  <si>
    <t>5,212.77</t>
  </si>
  <si>
    <t>Depósito en Efectivo 
Sucursal: 7003
Referencia Numérica:  011
Concepto del Pago:colegiatura
No. de Autorización: 772606  Nombre del Emisor: POR IDENTIFICAR
Institución Emisora: banamex</t>
  </si>
  <si>
    <t>Abono Interbancario
Sucursal: 859
Referencia Numérica: 70324
Concepto del Pago: Transferencia a Istituto
No. de Autorización: 312280
Nombre del Emisor: RODRIGUEZ DE LA CRUZ ELIANA
Institución Emisora: SCOTIABANK</t>
  </si>
  <si>
    <t>3,186.00</t>
  </si>
  <si>
    <t>Abono Interbancario
Sucursal: 859
Referencia Numérica: 895936
Concepto del Pago: pago decima mensualidad
No. de Autorización: 00088741
Nombre del Emisor: MARTELL GOMEZ MARIO ALBERTO
Institución Emisora: AZTECA</t>
  </si>
  <si>
    <t>06/03/2024</t>
  </si>
  <si>
    <t>Depósito en Efectivo 
Sucursal: 7003
Referencia Numérica:  011
Concepto del Pago:colegiatura
No. de Autorización: 00191797  Nombre del Emisor: POR IDENTIFICAR
Institución Emisora: banamex</t>
  </si>
  <si>
    <t>Abono Interbancario
Sucursal: 859
Referencia Numérica: 603240
Concepto del Pago: JIVR720628MCCMRC16
No. de Autorización: 00340949
Nombre del Emisor: ROCIO GUADALUPE JIMENEZ VERA H
Institución Emisora: BBVA MEXICO</t>
  </si>
  <si>
    <t>Abono Interbancario
Sucursal: 859
Referencia Numérica: 6000
Concepto del Pago: DIGD740815HDFZRN08 TITULACION 1
No. de Autorización: 00405045
Nombre del Emisor: DANIEL DIAZ GARCIA
Institución Emisora: INBURSA</t>
  </si>
  <si>
    <t>Abono Interbancario
Sucursal: 859
Referencia Numérica: 2891551
Concepto del Pago: TRANSFERENCIA A INST UNIVERSITARIO ALTA
No. de Autorización: 00456537
Nombre del Emisor: OLIVIA RODRIGUEZ VIVEROS
Institución Emisora: SANTANDER</t>
  </si>
  <si>
    <t>Depósito en Efectivo 
Sucursal: 7003
Referencia Numérica:  011
Concepto del Pago:colegiatura
No. de Autorización: 00762621   Nombre del Emisor: POR IDENTIFICAR
Institución Emisora: banamex</t>
  </si>
  <si>
    <t>Depósito en Efectivo 
Sucursal: 7003
Referencia Numérica:  011
Concepto del Pago:colegiatura
No. de Autorización: 00754408    Nombre del Emisor: POR IDENTIFICAR
Institución Emisora: banamex</t>
  </si>
  <si>
    <t>Depósito en Efectivo 
Sucursal: 7003
Referencia Numérica:  011
Concepto del Pago:colegiatura
No. de Autorización: 00762495    Nombre del Emisor: POR IDENTIFICAR
Institución Emisora: banamex</t>
  </si>
  <si>
    <t>Depósito en Efectivo 
Sucursal: 7003
Referencia Numérica:  011
Concepto del Pago:colegiatura
No. de Autorización: 00762559   Nombre del Emisor: POR IDENTIFICAR
Institución Emisora: banamex</t>
  </si>
  <si>
    <t>Abono Interbancario
Sucursal: 859
Referencia Numérica: 2024030
Concepto del Pago: KASM890504HCSNLR09
No. de Autorización: 00772941
Nombre del Emisor: ROCA CONSTRUCTORA DAMAC S.A. D
Institución Emisora: INBURSA</t>
  </si>
  <si>
    <t>Abono Interbancario
Sucursal: 859
Referencia Numérica: 2024030
Concepto del Pago: KASM820512MCSNLR08
No. de Autorización: 00772943
Nombre del Emisor: ROCA CONSTRUCTORA DAMAC S.A. D
Institución Emisora: INBURSA</t>
  </si>
  <si>
    <t>Abono Interbancario
Sucursal: 859
Referencia Numérica: 2024030
Concepto del Pago: KASB800703MCSNLT02
No. de Autorización: 00772959
Nombre del Emisor: ROCA CONSTRUCTORA DAMAC S.A. D
Institución Emisora: INBURSA</t>
  </si>
  <si>
    <t>Abono Interbancario
Sucursal: 859
Referencia Numérica: 240306
Concepto del Pago: Colegiatura FAGC670519HCHLNS07
No. de Autorización: 00851618
Nombre del Emisor: CESAR AUGUSTO FALCONI GINER
Institución Emisora: BANORTE</t>
  </si>
  <si>
    <t>Abono Interbancario
Sucursal: 859
Referencia Numérica: 603240
Concepto del Pago: colegiatura
No. de Autorización: 00876645
Nombre del Emisor: MANUELA DE ATOCHA VIDAL GUAL
Institución Emisora: BBVA MEXICO</t>
  </si>
  <si>
    <t>Abono Interbancario
Sucursal: 859
Referencia Numérica: 603240
Concepto del Pago: GOGD920701HCSMRN03
No. de Autorización: 01031970
Nombre del Emisor: CAROLINA DE LOS ANGE DOMINGUEZ
Institución Emisora: BBVA MEXICO</t>
  </si>
  <si>
    <t>05/03/2024</t>
  </si>
  <si>
    <t>Abono Interbancario
Sucursal: 859
Referencia Numérica: 503240
Concepto del Pago: OEMA931224HBCCRL05 pago marzo
No. de Autorización: 592015
Nombre del Emisor: ALFONSO OCEGUEDA MARTINEZ
Institución Emisora: BBVA MEXICO</t>
  </si>
  <si>
    <t>Abono por cobranza 
Sucursal: 7003
Referencia Numérica: 11
Concepto del Pago: COLEGIATURA
No. de Autorización: 739282  Nombre del Emisor:  POR IDENTIFICAR
Institución Emisora: banamex</t>
  </si>
  <si>
    <t>Depósito en Efectivo 
Sucursal: 7003
Referencia Numérica:  011
Concepto del Pago:colegiatura
No. de Autorización:   739282  Nombre del Emisor: POR IDENTIFICAR
Institución Emisora: banamex</t>
  </si>
  <si>
    <t>Abono Interbancario
Sucursal: 859
Referencia Numérica: 503202
Concepto del Pago: PAGO LIC ARACELY VILLANUEVA TUN
No. de Autorización: 529429
Nombre del Emisor: SINDICATO UNICO DE CHOFERES TA
Institución Emisora: SCOTIABANK</t>
  </si>
  <si>
    <t>Pago Interbancario
Sucursal: 519
Referencia Numérica: 1
Concepto del Pago: FACTURA IUAF
No. de Autorización: 304624</t>
  </si>
  <si>
    <t>17,684.21</t>
  </si>
  <si>
    <t>Pago a terceros
Sucursal: 519
Referencia Numérica: 312483
Referencia alfanumérica: INSTITUTO UNIVERSITARIO DE ALTA FORMACIO
No. de Autorización: 312483</t>
  </si>
  <si>
    <t>04/03/2024</t>
  </si>
  <si>
    <t>Abono Interbancario
Sucursal: 519
Referencia Numérica: 40324
Referencia alfanumérica: ASUNCION MONICA RAMIREZ SANDOV
No. de Autorización: 00077549
Nombre del Emisor: ASUNCION MONICA,RAMIREZ/SANDOV</t>
  </si>
  <si>
    <t>Abono Interbancario
Sucursal: 859
Referencia Numérica: 203240
Concepto del Pago: Pago
No. de Autorización: 00107119
Nombre del Emisor: JUANA MARIA ABREU GIRALT
Institución Emisora: BBVA MEXICO</t>
  </si>
  <si>
    <t>Pago Interbancario
Sucursal: 519
Referencia Numérica: 1
Concepto del Pago: GRADOS IUAF
No. de Autorización: 00431652</t>
  </si>
  <si>
    <t>Abono por cobranza 
Sucursal: 7003
Referencia Numérica: 11
Concepto del Pago: COLEGIATURA
No. de Autorización: 0159343 Nombre del Emisor:  PELC980901MCSRPR08
Institución Emisora: banamex</t>
  </si>
  <si>
    <t>Pago de servicio
Sucursal: 519
Referencia Numérica: 448964
Referencia alfanumérica: PAGO A ESTABLECIMIENTO
No. de Autorización: 00448964</t>
  </si>
  <si>
    <t>Abono por cobranza 
Sucursal: 7003
Referencia Numérica: 11
Concepto del Pago: COLEGIATURA
No. de Autorización: 00159418 Nombre del Emisor:  AUEL930723HCSGSS08
Institución Emisora: banamex</t>
  </si>
  <si>
    <t>Pago de servicio
Sucursal: 519
Referencia Numérica: 450613
Referencia alfanumérica: PAGO A ESTABLECIMIENTO
No. de Autorización: 00450613</t>
  </si>
  <si>
    <t>Abono por cobranza 
Sucursal: 7003
Referencia Numérica: 11
Concepto del Pago: COLEGIATURA
No. de Autorización: 00159482 Nombre del Emisor:  AUAM870124MCSGRR03
Institución Emisora: banamex</t>
  </si>
  <si>
    <t>Abono por cobranza 
Sucursal: 7003
Referencia Numérica: 11
Concepto del Pago: COLEGIATURA
No. de Autorización: 000159504 Nombre del Emisor:  LOVM950621MCSPZG03
Institución Emisora: banamex</t>
  </si>
  <si>
    <t>Abono por cobranza 
Sucursal: 7003
Referencia Numérica: 11
Concepto del Pago: COLEGIATURA
No. de Autorización: 00159582 Nombre del Emisor:  CAVS960718MCSRLR02
Institución Emisora: banamex</t>
  </si>
  <si>
    <t>Abono por cobranza 
Sucursal: 7003
Referencia Numérica: 11
Concepto del Pago: COLEGIATURA
No. de Autorización: 0159634 Nombre del Emisor:  GARY901124MTCRZN03
Institución Emisora: banamex</t>
  </si>
  <si>
    <t>Abono por cobranza 
Sucursal: 7003
Referencia Numérica: 11
Concepto del Pago: COLEGIATURA
No. de Autorización: 00167716 Nombre del Emisor:  SIRV801005MCSLML05
Institución Emisora: banamex</t>
  </si>
  <si>
    <t>Abono por cobranza 
Sucursal: 7003
Referencia Numérica: 11
Concepto del Pago: COLEGIATURA
No. de Autorización: 00167769 Nombre del Emisor:  GULY811203HCSLPN06
Institución Emisora: banamex</t>
  </si>
  <si>
    <t>Abono por cobranza 
Sucursal: 7003
Referencia Numérica: 11
Concepto del Pago: COLEGIATURA
No. de Autorización: 00167831 Nombre del Emisor:  NAMC850806MCSRRL00
Institución Emisora: banamex</t>
  </si>
  <si>
    <t>Abono por cobranza 
Sucursal: 7003
Referencia Numérica: 11
Concepto del Pago: COLEGIATURA
No. de Autorización:  00168570 Nombre del Emisor: PEAT960522MCSRBN00
Institución Emisora: banamex</t>
  </si>
  <si>
    <t>Abono Interbancario
Sucursal: 859
Referencia Numérica: 203240
Concepto del Pago: AOGA950822MMCCRL05
No. de Autorización: 00191010
Nombre del Emisor: ALOYSIA ACOSTA GARCIA
Institución Emisora: BBVA MEXICO</t>
  </si>
  <si>
    <t>Abono Interbancario
Sucursal: 859
Referencia Numérica: 203240
Concepto del Pago: AOGA950822MMCCRL05
No. de Autorización: 00712684
Nombre del Emisor: ALOYSIA ACOSTA GARCIA
Institución Emisora: BBVA MEXICO</t>
  </si>
  <si>
    <t>Abono Interbancario
Sucursal: 859
Referencia Numérica: 770989
Concepto del Pago: ZEIV030316HQRLBRA4
No. de Autorización: 01840651
Nombre del Emisor: MARCELA IBARRA CANCHE
Institución Emisora: SANTANDER</t>
  </si>
  <si>
    <t>Abono Interbancario
Sucursal: 859
Referencia Numérica: 5852365
Concepto del Pago: AUPE701017HDFGDD06 MZO
No. de Autorización: 02110991
Nombre del Emisor: EDGAR AGUILAR PADILLA
Institución Emisora: SANTANDER</t>
  </si>
  <si>
    <t>Abono Interbancario
Sucursal: 859
Referencia Numérica: 240304
Concepto del Pago: ZAMD890216HNLMRV09
No. de Autorización: 02368755
Nombre del Emisor: DAVID ADRIAN ZAMBRANO MORALES
Institución Emisora: BANORTE</t>
  </si>
  <si>
    <t>Abono Interbancario
Sucursal: 859
Referencia Numérica: 403240
Concepto del Pago: CAVE910116
No. de Autorización: 02475437
Nombre del Emisor: ESTEFANIA CAROLINA CABALLERO V
Institución Emisora: BBVA MEXICO</t>
  </si>
  <si>
    <t>Abono Interbancario
Sucursal: 859
Referencia Numérica: 820401
Concepto del Pago: RACS820401MQRMSN00
No. de Autorización: 02722636
Nombre del Emisor: FRANCISCO FEDERICO RUIZ VASQU
Institución Emisora: HSBC</t>
  </si>
  <si>
    <t>Abono Interbancario
Sucursal: 859
Referencia Numérica: 403240
Concepto del Pago: Pago de constancias de titulacin y serv
No. de Autorización: 02854140
Nombre del Emisor: ANA LILIA TOVAR ROA
Institución Emisora: BBVA MEXICO</t>
  </si>
  <si>
    <t>01/03/2024</t>
  </si>
  <si>
    <t>Pago Interbancario
Sucursal: 519
Referencia Numérica: 1
Concepto del Pago: FACTURA IUAF
No. de Autorización: 604444</t>
  </si>
  <si>
    <t>Abono Interbancario
Sucursal: 859
Referencia Numérica: 103240
Concepto del Pago: PABR881209HQRNLC07
No. de Autorización: 587692
Nombre del Emisor: RICARDO PANTOJA BLEE
Institución Emisora: BBVA MEXICO</t>
  </si>
  <si>
    <t>Depósito en Efectivo 
Sucursal: 7130
Referencia Numérica:  011
Concepto del Pago:colegiatura
No. de Autorización: 83715 Nombre del Emisor: POR IDENTIFICAR
Institución Emisora: banamex</t>
  </si>
  <si>
    <t>Abono Interbancario
Sucursal: 859
Referencia Numérica: 10324
Concepto del Pago: COBM860618HDFRRR02
No. de Autorización: 500854
Nombre del Emisor: MARCO ANTONIO CORTES BRISEÑO
Institución Emisora: INBURSA</t>
  </si>
  <si>
    <t>Abono Interbancario
Sucursal: 859
Referencia Numérica: 103240
Concepto del Pago: CAMM710629MMNZRR00
No. de Autorización: 465657
Nombre del Emisor: MARTHA ALICIA CAZARES MORAN
Institución Emisora: BBVA MEXICO</t>
  </si>
  <si>
    <t>Abono por cobranza 
Sucursal: 7003
Referencia Numérica:  31
Concepto del Pago: COLEGIATURA
No. de Autorización: 129468   Nombre del Emisor:  AERE550710SN1
Institución Emisora: banamex</t>
  </si>
  <si>
    <t>Abono Interbancario
Sucursal: 859
Referencia Numérica: 240229
Concepto del Pago: LACR831029HCMRHM18
No. de Autorización: 51093
Nombre del Emisor: RAMON ADRIAN LARIOS CHAVEZ
Institución Emisora: BANORTE</t>
  </si>
  <si>
    <t>29/02/2024</t>
  </si>
  <si>
    <t>Abono Interbancario
Sucursal: 859
Referencia Numérica: 240229
Concepto del Pago: VAAC750416MQRNCR03
No. de Autorización: 01667387
Nombre del Emisor: CAROLINA VANEGAS ACEVES
Institución Emisora: BANORTE</t>
  </si>
  <si>
    <t>Pago Interbancario
Sucursal: 519
Referencia Numérica: 1
Concepto del Pago: FACTURA IUAF
No. de Autorización: 229195</t>
  </si>
  <si>
    <t>15,053.90</t>
  </si>
  <si>
    <t>Abono Interbancario
Sucursal: 859
Referencia Numérica: 271092
Concepto del Pago: Pago colegiatura LISA921027HSPRLR02
No. de Autorización: 140183
Nombre del Emisor: ARMANDO LIRA SOLIS
Institución Emisora: HSBC</t>
  </si>
  <si>
    <t>Pago Interbancario
Sucursal: 519
Referencia Numérica: 3
Concepto del Pago: IUAF
No. de Autorización: 241961</t>
  </si>
  <si>
    <t>3,220.00</t>
  </si>
  <si>
    <t>Abono Interbancario
Sucursal: 870
Referencia Numérica: 20240227
Referencia alfanumérica: PCOMP 2024022740014BMOV0000466382360
No. de Autorización: 126322
Nombre del Emisor: BANAMEX SA TFD</t>
  </si>
  <si>
    <t>0.04</t>
  </si>
  <si>
    <t>Abono Interbancario
Sucursal: 859
Referencia Numérica: 2902240
Concepto del Pago: RAHE781001HDFMRR08
No. de Autorización: 566484
Nombre del Emisor: ERNESTO EDUARDO RAMIREZ HUERTA
Institución Emisora: BBVA MEXICO</t>
  </si>
  <si>
    <t>28/02/2024</t>
  </si>
  <si>
    <t>Abono Interbancario
Sucursal: 859
Referencia Numérica: 280224
Concepto del Pago: GACM710917MDFRLR02
No. de Autorización: 1161009
Nombre del Emisor: MIRIAM GARAMENDI CELIS
Institución Emisora: SANTANDER</t>
  </si>
  <si>
    <t>Abono por cobranza
Sucursal: 7003
Referencia Numérica: 0
Referencia alfanumérica: ROSJ580426HCSBLL04
No. de Autorización: 109278</t>
  </si>
  <si>
    <t>27/02/2024</t>
  </si>
  <si>
    <t>Abono Interbancario
Sucursal: 859
Referencia Numérica: 631982
Concepto del Pago: TITULACION
No. de Autorización: 00918658
Nombre del Emisor: EDUARDO OMAR BALLESTEROS VALDE
Institución Emisora: SANTANDER</t>
  </si>
  <si>
    <t>12,500.00</t>
  </si>
  <si>
    <t>Abono Interbancario
Sucursal: 870
Referencia Numérica: 280224
Referencia alfanumérica: LUIS ALONSO REYES TREJO
No. de Autorización: 296454
Nombre del Emisor: LUIS ALONSO,REYES/TREJO</t>
  </si>
  <si>
    <t>Pago Interbancario
Sucursal: 519
Referencia Numérica: 1
Concepto del Pago: FACTURA IUAF
No. de Autorización: 341560</t>
  </si>
  <si>
    <t>38,157.89</t>
  </si>
  <si>
    <t>26/02/2024</t>
  </si>
  <si>
    <t>Abono Interbancario
Sucursal: 859
Referencia Numérica: 2602240
Concepto del Pago: Inscripcion LAMP
No. de Autorización: 02100334
Nombre del Emisor: LUZ AMERICA MONDRAGON PEREZ
Institución Emisora: BBVA MEXICO</t>
  </si>
  <si>
    <t>Pago de servicio
Sucursal: 519
Referencia Numérica: 107144
Referencia alfanumérica: PAGO A ESTABLECIMIENTO
No. de Autorización: 107144</t>
  </si>
  <si>
    <t>Abono Interbancario
Sucursal: 870
Referencia Numérica: 240224
Referencia alfanumérica: MIRELLA YNES PACHECO AKE
No. de Autorización: 197451
Nombre del Emisor: MIRELLA YNES,PACHECO/AKE</t>
  </si>
  <si>
    <t>1,350.00</t>
  </si>
  <si>
    <t>Abono Interbancario
Sucursal: 859
Referencia Numérica: 2402240
Concepto del Pago: CAGC870715MNENRN06
No. de Autorización: 249398
Nombre del Emisor: CANTALICIA CANTU GARZA
Institución Emisora: BBVA MEXICO</t>
  </si>
  <si>
    <t>23/02/2024</t>
  </si>
  <si>
    <t>Abono Interbancario
Sucursal: 859
Referencia Numérica: 2374448
Concepto del Pago: COLEGIATURA JORNADAS DE TITULACION
No. de Autorización: 00576512
Nombre del Emisor: ROGELIO SANCHEZ CAÑEDO
Institución Emisora: BAJIO</t>
  </si>
  <si>
    <t>22/02/2024</t>
  </si>
  <si>
    <t>Abono Interbancario
Sucursal: 859
Referencia Numérica: 2202240
Concepto del Pago: abono titulacion
No. de Autorización: 635327
Nombre del Emisor: ARTURO PERALTA ALVAREZ
Institución Emisora: BBVA MEXICO</t>
  </si>
  <si>
    <t>IVA Comisión
Sucursal: 2864
Referencia Numérica: 114466
Referencia alfanumérica: PAQUETE PYME ENE MOV: 1
No. de Autorización: 113047</t>
  </si>
  <si>
    <t>Comisión
Sucursal: 2864
Referencia Numérica: 114466
Referencia alfanumérica: PAQUETE PYME ENE MOV: 1
No. de Autorización: 113047</t>
  </si>
  <si>
    <t>21/02/2024</t>
  </si>
  <si>
    <t>Pago de servicio
Sucursal: 519
Referencia Numérica: 191954
Referencia alfanumérica: PAGO DE IMPUESTOS REFERENCIADO S.A.T.
No. de Autorización: 191954</t>
  </si>
  <si>
    <t>1,049.00</t>
  </si>
  <si>
    <t>Pago de servicio
Sucursal: 519
Referencia Numérica: 196226
Referencia alfanumérica: PAGO DE IMPUESTOS REFERENCIADO S.A.T.
No. de Autorización: 196226</t>
  </si>
  <si>
    <t>1,119.00</t>
  </si>
  <si>
    <t>Pago de servicio
Sucursal: 519
Referencia Numérica: 379149
Referencia alfanumérica: PAGO A ESTABLECIMIENTO
No. de Autorización: 379149</t>
  </si>
  <si>
    <t>Abono Interbancario
Sucursal: 859
Referencia Numérica: 2102240
Concepto del Pago: Inscripcion y primer colegiatura
No. de Autorización: 620520
Nombre del Emisor: MARIO ESTRELLA GARCIA
Institución Emisora: BBVA MEXICO</t>
  </si>
  <si>
    <t>6,497.00</t>
  </si>
  <si>
    <t>Abono Interbancario
Sucursal: 859
Referencia Numérica: 9659180
Concepto del Pago: A2Z87XLPJ GANANCIAS CLIP
No. de Autorización: 122152
Nombre del Emisor: DUPERLY 
Institución Emisora: SANTANDER</t>
  </si>
  <si>
    <t>17/02/2024</t>
  </si>
  <si>
    <t>Depósito en Efectivo 
Sucursal: 7003
Referencia Numérica:  011
Concepto del Pago:colegiatura
No. de Autorización: 012 Nombre del Emisor: ESTHERLARA 
Institución Emisora: banamex</t>
  </si>
  <si>
    <t>Depósito en Efectivo 
Sucursal: 7003
Referencia Numérica:  011
Concepto del Pago:colegiatura
No. de Autorización: 0013 Nombre del Emisor: SILERA 
Institución Emisora: banamex</t>
  </si>
  <si>
    <t>Depósito en Efectivo 
Sucursal: 7003
Referencia Numérica:  011
Concepto del Pago:colegiatura
No. de Autorización: 003 Nombre del Emisor: eduardo cetina
Institución Emisora: banamex</t>
  </si>
  <si>
    <t>3,300.00</t>
  </si>
  <si>
    <t>20/02/2024</t>
  </si>
  <si>
    <t>Abono Interbancario
Sucursal: 859
Referencia Numérica: 502240
Concepto del Pago: coyj780719Hynrmm01
No. de Autorización: 00802462
Nombre del Emisor: JAIME ARMIN CORTES YAMA
Institución Emisora: BBVA MEXICO</t>
  </si>
  <si>
    <t>Pago Interbancario
Sucursal: 519
Referencia Numérica: 2
Concepto del Pago: FACTURA IUAF
No. de Autorización: 363499</t>
  </si>
  <si>
    <t>19,042.55</t>
  </si>
  <si>
    <t>Pago de servicio
Sucursal: 519
Referencia Numérica: 324363
Referencia alfanumérica: PAGO DE IMPUESTOS REFERENCIADO S.A.T.
No. de Autorización: 324363</t>
  </si>
  <si>
    <t>Pago Interbancario
Sucursal: 519
Referencia Numérica: 1
Concepto del Pago: IUAF CAPSULA
No. de Autorización: 317598</t>
  </si>
  <si>
    <t>Abono Interbancario
Sucursal: 859
Referencia Numérica: 2721036
Concepto del Pago: ROVO626296MVZDVL06
No. de Autorización: 391333
Nombre del Emisor: OLIVIA RODRIGUEZ VIVEROS
Institución Emisora: SANTANDER</t>
  </si>
  <si>
    <t>19/02/2024</t>
  </si>
  <si>
    <t>Abono Interbancario
Sucursal: 859
Referencia Numérica: 1802240
Concepto del Pago: 2 Alejandra ILMDO
No. de Autorización: 1245354
Nombre del Emisor: ALEJANDRA IRAIS LOPEZ MONTES D
Institución Emisora: BBVA MEXICO</t>
  </si>
  <si>
    <t>Abono Interbancario
Sucursal: 859
Referencia Numérica: 9464541
Concepto del Pago: pehg780306htcrrl00
No. de Autorización: 115561
Nombre del Emisor: GUILLERMO PEREZ HERNANDEZ
Institución Emisora: BANCOPPEL</t>
  </si>
  <si>
    <t>Pago de servicio
Sucursal: 519
Referencia Numérica: 185911
Referencia alfanumérica: PAGO A ESTABLECIMIENTO
No. de Autorización: 185911</t>
  </si>
  <si>
    <t>Depósito en Efectivo 
Sucursal: 7003
Referencia Numérica:  011
Concepto del Pago:colegiatura
No. de Autorización: 486598 Nombre del Emisor: RAFAEL SANCHEZ
Institución Emisora: banamex</t>
  </si>
  <si>
    <t>15/02/2024</t>
  </si>
  <si>
    <t>Depósito en Efectivo 
Sucursal: 7003
Referencia Numérica:  011
Concepto del Pago:colegiatura
No. de Autorización: 00473073 Nombre del Emisor: KARLA ASUNCION
Institución Emisora: banamex</t>
  </si>
  <si>
    <t>Depósito en Efectivo 
Sucursal: 7003
Referencia Numérica:  011
Concepto del Pago:colegiatura
No. de Autorización: 0047107 Nombre del Emisor: KARLA ASUNCION
Institución Emisora: banamex</t>
  </si>
  <si>
    <t>16/02/2024</t>
  </si>
  <si>
    <t>Pago Interbancario
Sucursal: 519
Referencia Numérica: 2
Concepto del Pago: GRADOS IUAF
No. de Autorización: 694219</t>
  </si>
  <si>
    <t>Abono por cobranza 
Sucursal: 859
Referencia Numérica:  311230
Concepto del Pago: COLEGIATURA
No. de Autorización: 492455   Nombre del Emisor:  TUMN901201MQRZDT02
Institución Emisora: banamex</t>
  </si>
  <si>
    <t>Abono Interbancario
Sucursal: 859
Referencia Numérica: 3378898
Concepto del Pago: TRANSFERENCIA A INSTITUTO UNIVERSITARIO
No. de Autorización: 1159042
Nombre del Emisor: EVA DOMINGUEZ JAIN
Institución Emisora: SANTANDER</t>
  </si>
  <si>
    <t>Abono Interbancario
Sucursal: 859
Referencia Numérica: 2158533
Concepto del Pago: TRANSFERENCIA A IUAF S C
No. de Autorización: 975868
Nombre del Emisor: GASTON RODRIGUEZ RODRIGUEZ
Institución Emisora: SANTANDER</t>
  </si>
  <si>
    <t>Abono Interbancario
Sucursal: 870
Referencia Numérica: 20240215
Referencia alfanumérica: PCOMP 085902953634304640
No. de Autorización: 8857
Nombre del Emisor: BANAMEX SA TFD</t>
  </si>
  <si>
    <t>0.05</t>
  </si>
  <si>
    <t>Abono Interbancario
Sucursal: 859
Referencia Numérica: 1602240
Concepto del Pago: pago escuela iuaf
No. de Autorización: 275057
Nombre del Emisor: KARLA ASUNCION GUILLEN SOLIS
Institución Emisora: BBVA MEXICO</t>
  </si>
  <si>
    <t>200.00</t>
  </si>
  <si>
    <t>22,718.09</t>
  </si>
  <si>
    <t>Pago Interbancario
Sucursal: 519
Referencia Numérica: 1
Concepto del Pago: FACTURA IUAF
No. de Autorización: 295363</t>
  </si>
  <si>
    <t>60,526.32</t>
  </si>
  <si>
    <t>14/02/2024</t>
  </si>
  <si>
    <t>Abono Interbancario
Sucursal: 859
Referencia Numérica: 367834
Concepto del Pago: A4RG2HQQ9 GANANCIAS CLIP
No. de Autorización: 00211552
Nombre del Emisor: PAYCLIP S DE RL DE CV
Institución Emisora: SANTANDER</t>
  </si>
  <si>
    <t>7,043.06</t>
  </si>
  <si>
    <t>12/02/2024</t>
  </si>
  <si>
    <t>Pago a terceros
Sucursal: 519
Referencia Numérica: 37076
Referencia alfanumérica: PAGO DE SERVICIOS
No. de Autorización: 00037076</t>
  </si>
  <si>
    <t>309.00</t>
  </si>
  <si>
    <t>Abono Interbancario
Sucursal: 859
Referencia Numérica: 902240
Concepto del Pago: Col Gabriela Romero Resendiz
No. de Autorización: 00010190
Nombre del Emisor: GABRIELA ROMERO RESENDIZ
Institución Emisora: BBVA MEXICO</t>
  </si>
  <si>
    <t>Abono Interbancario
Sucursal: 859
Referencia Numérica: 1002240
Concepto del Pago: Bringas
No. de Autorización: 00147851
Nombre del Emisor: SALVADOR BRINGAS ESTRADA
Institución Emisora: BBVA MEXICO</t>
  </si>
  <si>
    <t>Abono Interbancario
Sucursal: 870
Referencia Numérica: 120224
Referencia alfanumérica: YAHAIRA YAITZIRI HUERTA GUZMAN
No. de Autorización: 00629852
Nombre del Emisor: YAHAIRA YAITZIRI,HUERTA/GUZMAN</t>
  </si>
  <si>
    <t>Abono por cobranza 
Sucursal: 7003
Referencia Numérica:  311230
Concepto del Pago:  RISJ761229HMCVNS09
No. de Autorización: 931297   Nombre del Emisor:   RISJ761229HMCVNS09
Institución Emisora: banamex</t>
  </si>
  <si>
    <t>Pago Interbancario
Sucursal: 519
Referencia Numérica: 1
Concepto del Pago: EVENTO TOLUCA
No. de Autorización: 00026831</t>
  </si>
  <si>
    <t>15,319.58</t>
  </si>
  <si>
    <t>09/02/2024</t>
  </si>
  <si>
    <t>Pago de servicio
Sucursal: 519
Referencia Numérica: 521747
Referencia alfanumérica: PAGO A ESTABLECIMIENTO
No. de Autorización: 00521747</t>
  </si>
  <si>
    <t>Depósito en Efectivo 
Sucursal: 7003
Referencia Numérica:  011
Concepto del Pago:colegiatura
No. de Autorización:  00395332  Nombre del Emisor: POR IDENTIFICAR
Institución Emisora: banamex</t>
  </si>
  <si>
    <t>08/02/2024</t>
  </si>
  <si>
    <t>Depósito en Efectivo 
Sucursal: 7003
Referencia Numérica:  011
Concepto del Pago:colegiatura
No. de Autorización: 00374248    Nombre del Emisor: POR IDENTIFICAR
Institución Emisora: banamex</t>
  </si>
  <si>
    <t>Abono Interbancario
Sucursal: 859
Referencia Numérica: 9226030
Concepto del Pago: TRANSFERENCIA A INSTITUTO UNIVERSITARIO
No. de Autorización: 00998302
Nombre del Emisor: OMAR ABRAHAM BASORA QUERO
Institución Emisora: SANTANDER</t>
  </si>
  <si>
    <t>PAGO PROMOCIONALES</t>
  </si>
  <si>
    <t>Pago Interbancario
Sucursal: 519
Referencia Numérica: 1
Concepto del Pago: FACTURA IUAF
No. de Autorización: 501706</t>
  </si>
  <si>
    <t>1,044.00</t>
  </si>
  <si>
    <t>PAGO SEQ REGISTRO GRADOS</t>
  </si>
  <si>
    <t>Pago Interbancario
Sucursal: 519
Referencia Numérica: 1
Concepto del Pago: GRADOS IUAF
No. de Autorización: 420481</t>
  </si>
  <si>
    <t>Abono Interbancario
Sucursal: 859
Referencia Numérica: 802240
Concepto del Pago: megi710505hdfnng07
No. de Autorización: 632517
Nombre del Emisor: IGNACIO MENDOZA GANDARIA
Institución Emisora: BBVA MEXICO</t>
  </si>
  <si>
    <t>07/02/2024</t>
  </si>
  <si>
    <t>Pago de servicio
Sucursal: 519
Referencia Numérica: 431484
Referencia alfanumérica: PAGO A ESTABLECIMIENTO
No. de Autorización: 00431484</t>
  </si>
  <si>
    <t>Abono Interbancario
Sucursal: 859
Referencia Numérica: 70224
Concepto del Pago: GACM710917MDFRLR02
No. de Autorización: 00290638
Nombre del Emisor: MIRIAM GARAMENDI CELIS
Institución Emisora: SANTANDER</t>
  </si>
  <si>
    <t>Pago de servicio
Sucursal: 519
Referencia Numérica: 352233
Referencia alfanumérica: PAGO A ESTABLECIMIENTO
No. de Autorización: 00352233</t>
  </si>
  <si>
    <t>Depósito en Efectivo 
Sucursal: 7003
Referencia Numérica:  011
Concepto del Pago:colegiatura
No. de Autorización: 374248    Nombre del Emisor: POR IDENTIFICAR
Institución Emisora: banamex</t>
  </si>
  <si>
    <t>06/02/2024</t>
  </si>
  <si>
    <t>Abono Interbancario
Sucursal: 859
Referencia Numérica: 60224
Concepto del Pago: KASM820512MCSNLR08
No. de Autorización: 03258015
Nombre del Emisor: ASFAST ASFALTOS Y CO NSTRUCCIO
Institución Emisora: BBVA MEXICO</t>
  </si>
  <si>
    <t>Abono Interbancario
Sucursal: 859
Referencia Numérica: 60224
Concepto del Pago: KASM890504HCSNLR09
No. de Autorización: 03259609
Nombre del Emisor: ASFAST ASFALTOS Y CO NSTRUCCIO
Institución Emisora: BBVA MEXICO</t>
  </si>
  <si>
    <t>Abono Interbancario
Sucursal: 859
Referencia Numérica: 240206
Concepto del Pago: FAGC670519HCHLNS07 Colegiatura
No. de Autorización: 03327944
Nombre del Emisor: CESAR AUGUSTO FALCONI GINER
Institución Emisora: BANORTE</t>
  </si>
  <si>
    <t>Abono Interbancario
Sucursal: 859
Referencia Numérica: 60224
Concepto del Pago: KASB800703MCSNLT02
No. de Autorización: 03254817
Nombre del Emisor: ASFAST ASFALTOS Y CO NSTRUCCIO
Institución Emisora: BBVA MEXICO</t>
  </si>
  <si>
    <t>Abono Interbancario
Sucursal: 859
Referencia Numérica: 602240
Concepto del Pago: OEMA931224HBCCRL05 pago febrero 2024
No. de Autorización: 03192645
Nombre del Emisor: ALFONSO OCEGUEDA MARTINEZ
Institución Emisora: BBVA MEXICO</t>
  </si>
  <si>
    <t>Abono Interbancario
Sucursal: 859
Referencia Numérica: 602202
Concepto del Pago: PAGO LIC ARACELY VILLANUEVA TUN
No. de Autorización: 02955417
Nombre del Emisor: SINDICATO UNICO DE CHOFERES TA
Institución Emisora: SCOTIABANK</t>
  </si>
  <si>
    <t>Abono Interbancario
Sucursal: 859
Referencia Numérica: 602240
Concepto del Pago: JIVR720628MCCMRC16
No. de Autorización: 03017949
Nombre del Emisor: ROCIO GUADALUPE JIMENEZ VERA H
Institución Emisora: BBVA MEXICO</t>
  </si>
  <si>
    <t>Abono Interbancario
Sucursal: 859
Referencia Numérica: 602240
Concepto del Pago: Segundo pago Doctorado
No. de Autorización: 02655495
Nombre del Emisor: MARTHA CAMARGO SANCHEZ
Institución Emisora: BBVA MEXICO</t>
  </si>
  <si>
    <t>Abono Interbancario
Sucursal: 870
Referencia Numérica: 535078
Referencia alfanumérica: EMMANUEL RAMIREZ BLANCO
No. de Autorización: 535078
Nombre del Emisor: EMMANUEL,RAMIREZ/BLANCO</t>
  </si>
  <si>
    <t>Abono Interbancario
Sucursal: 859
Referencia Numérica: 9275336
Concepto del Pago: BAMS921103MMNRXM03
No. de Autorización: 1975825
Nombre del Emisor: SAMANTHA BRAVO MUNOZ
Institución Emisora: SANTANDER</t>
  </si>
  <si>
    <t>6,500.00</t>
  </si>
  <si>
    <t>Abono Interbancario
Sucursal: 859
Referencia Numérica: 502240
Concepto del Pago: CAVE910116
No. de Autorización: 1958501
Nombre del Emisor: ESTEFANIA CAROLINA CABALLERO V
Institución Emisora: BBVA MEXICO</t>
  </si>
  <si>
    <t>Abono Interbancario
Sucursal: 859
Referencia Numérica: 502240
Concepto del Pago: Mensulidad Febrero Luciano Salas C
No. de Autorización: 1932929
Nombre del Emisor: ELVIRA MONTERO VASQUEZ
Institución Emisora: BBVA MEXICO</t>
  </si>
  <si>
    <t>Abono Interbancario
Sucursal: 859
Referencia Numérica: 502240
Concepto del Pago: Nancy Guadalupe del Pilar Gomez Cardenas
No. de Autorización: 1830746
Nombre del Emisor: LARRY JAVIER PECH GOMEZ
Institución Emisora: BBVA MEXICO</t>
  </si>
  <si>
    <t>Abono Interbancario
Sucursal: 859
Referencia Numérica: 895936
Concepto del Pago: pago novena mensualidad
No. de Autorización: 276573
Nombre del Emisor: MARTELL GOMEZ MARIO ALBERTO
Institución Emisora: AZTECA</t>
  </si>
  <si>
    <t>02/02/2024</t>
  </si>
  <si>
    <t>Abono Interbancario
Sucursal: 859
Referencia Numérica: 240201
Concepto del Pago: LACR831029HCMRHM18
No. de Autorización: 00006215
Nombre del Emisor: RAMON ADRIAN LARIOS CHAVEZ
Institución Emisora: BANORTE</t>
  </si>
  <si>
    <t>Abono Interbancario
Sucursal: 519
Referencia Numérica: 20224
Referencia alfanumérica: ASUNCION MONICA RAMIREZ SANDOV
No. de Autorización: 00086363
Nombre del Emisor: ASUNCION MONICA,RAMIREZ/SANDOV</t>
  </si>
  <si>
    <t>270.00</t>
  </si>
  <si>
    <t>Abono Interbancario
Sucursal: 859
Referencia Numérica: 202240
Concepto del Pago: PABR881209HQRNLC07
No. de Autorización: 00123850
Nombre del Emisor: RICARDO PANTOJA BLEE
Institución Emisora: BBVA MEXICO</t>
  </si>
  <si>
    <t>Depósito en Efectivo 
Sucursal: 7003
Referencia Numérica:  011
Concepto del Pago:colegiatura
No. de Autorización: 00290514   Nombre del Emisor: POR IDENTIFICAR
Institución Emisora: banamex</t>
  </si>
  <si>
    <t>Depósito en Efectivo 
Sucursal: 7003
Referencia Numérica:  011
Concepto del Pago:colegiatura
No. de Autorización: 00290559   Nombre del Emisor: POR IDENTIFICAR
Institución Emisora: banamex</t>
  </si>
  <si>
    <t>Abono Interbancario
Sucursal: 519
Referencia Numérica: 20224
Referencia alfanumérica: JORGE VELARDE GOMEZ
No. de Autorización: 00561985
Nombre del Emisor: JORGE,VELARDE/GOMEZ</t>
  </si>
  <si>
    <t>Abono Interbancario
Sucursal: 859
Referencia Numérica: 89652
Concepto del Pago: AUPE701017HDFGDD06 FEB
No. de Autorización: 00763227
Nombre del Emisor: EDGAR AGUILAR PADILLA
Institución Emisora: SANTANDER</t>
  </si>
  <si>
    <t>Depósito en Efectivo 
Sucursal: 7003
Referencia Numérica:  011
Concepto del Pago:colegiatura
No. de Autorización: 00820654    Nombre del Emisor: MARIA EUGENIA ANGELES
Institución Emisora: banamex</t>
  </si>
  <si>
    <t>Abono por cobranza 
Sucursal: 7003
Referencia Numérica:  11
Concepto del Pago: COLEGIATURA
No. de Autorización: 00821976  Nombre del Emisor:  PELC980901MCSRPR08
Institución Emisora: banamex</t>
  </si>
  <si>
    <t>Abono por cobranza 
Sucursal: 7003
Referencia Numérica:  11
Concepto del Pago: COLEGIATURA
No. de Autorización: 00821984 Nombre del Emisor:  AUEL930723HCSGSS08
Institución Emisora: banamex</t>
  </si>
  <si>
    <t>Abono por cobranza 
Sucursal: 7003
Referencia Numérica:  11
Concepto del Pago: COLEGIATURA
No. de Autorización: 00822260 Nombre del Emisor:  LOVM950621MCSPZG03
Institución Emisora: banamex</t>
  </si>
  <si>
    <t>Abono por cobranza 
Sucursal: 7003
Referencia Numérica:  11
Concepto del Pago: COLEGIATURA
No. de Autorización:00822290 Nombre del Emisor: AUAM870124MCSGRR03
Institución Emisora: banamex</t>
  </si>
  <si>
    <t>Abono por cobranza 
Sucursal: 7003
Referencia Numérica:  11
Concepto del Pago: COLEGIATURA
No. de Autorización: 00822391 Nombre del Emisor: CAVS960718MCSRLR02
Institución Emisora: banamex</t>
  </si>
  <si>
    <t>Abono por cobranza 
Sucursal: 7003
Referencia Numérica:  11
Concepto del Pago: COLEGIATURA
No. de Autorización:  00822429 Nombre del Emisor: GARY901124MTCRZN03
Institución Emisora: banamex</t>
  </si>
  <si>
    <t>Abono por cobranza 
Sucursal: 7003
Referencia Numérica:  11
Concepto del Pago: COLEGIATURA
No. de Autorización:  00822508 Nombre del Emisor: SEGR811217HYNGNB08
Institución Emisora: banamex</t>
  </si>
  <si>
    <t>Abono por cobranza 
Sucursal: 7003
Referencia Numérica:  11
Concepto del Pago: COLEGIATURA
No. de Autorización:  00830111 Nombre del Emisor: GULY811203HCSLPN06
Institución Emisora: banamex</t>
  </si>
  <si>
    <t>Abono por cobranza 
Sucursal: 7003
Referencia Numérica:  11
Concepto del Pago: COLEGIATURA
No. de Autorización:  00830133 Nombre del Emisor: NANC850806MCSRRL00
Institución Emisora: banamex</t>
  </si>
  <si>
    <t>Abono por cobranza 
Sucursal: 7003
Referencia Numérica:  11
Concepto del Pago: COLEGIATURA
No. de Autorización:  00830205 Nombre del Emisor: PEAT960522MCSRBN00
Institución Emisora: banamex</t>
  </si>
  <si>
    <t>Abono por cobranza 
Sucursal: 7003
Referencia Numérica:  11
Concepto del Pago: COLEGIATURA
No. de Autorización:  00830235 Nombre del Emisor: SIRV801005MCSLML05
Institución Emisora: banamex</t>
  </si>
  <si>
    <t>01/02/2024</t>
  </si>
  <si>
    <t>Abono Interbancario
Sucursal: 859
Referencia Numérica: 1152620
Concepto del Pago: TRANSFERENCIA A MAESTRA
No. de Autorización: 01171999
Nombre del Emisor: VICTORIA LOPEZ HERNANDEZ
Institución Emisora: SANTANDER</t>
  </si>
  <si>
    <t>Abono Interbancario
Sucursal: 859
Referencia Numérica: 102240
Concepto del Pago: megi710595hdfnng07
No. de Autorización: 01193805
Nombre del Emisor: IGNACIO MENDOZA GANDARIA
Institución Emisora: BBVA MEXICO</t>
  </si>
  <si>
    <t>Abono Interbancario
Sucursal: 859
Referencia Numérica: 240201
Concepto del Pago: ZAMD890216HNLMRV09
No. de Autorización: 01390021
Nombre del Emisor: DAVID ADRIAN ZAMBRANO MORALES
Institución Emisora: BANORTE</t>
  </si>
  <si>
    <t>Abono Interbancario
Sucursal: 859
Referencia Numérica: 424222
Concepto del Pago: ZEIV030316HQRLBRA4
No. de Autorización: 01394714
Nombre del Emisor: MARCELA IBARRA CANCHE
Institución Emisora: SANTANDER</t>
  </si>
  <si>
    <t>19/01/2024</t>
  </si>
  <si>
    <t>Abono Interbancario
Sucursal: 859
Referencia Numérica: 1901240
Concepto del Pago: colegiatura
No. de Autorización: 01227776
Nombre del Emisor: MANUELA DE ATOCHA VIDAL GUAL
Institución Emisora: BBVA MEXICO</t>
  </si>
  <si>
    <t>Abono Interbancario
Sucursal: 859
Referencia Numérica: 820401
Concepto del Pago: RACS820401MQRMSN00
No. de Autorización: 534966
Nombre del Emisor: FRANCISCO FEDERICO RUIZ VASQU
Institución Emisora: HSBC</t>
  </si>
  <si>
    <t>48,564.28</t>
  </si>
  <si>
    <t>Depósito en Efectivo 
Sucursal: 7003
Referencia Numérica:  011
Concepto del Pago:colegiatura
No. de Autorización: 805855     Nombre del Emisor: IVONE MIREY
Institución Emisora: banamex</t>
  </si>
  <si>
    <t>Abono Interbancario
Sucursal: 859
Referencia Numérica: 10224
Concepto del Pago: COBM860618HDFRRR02
No. de Autorización: 546072
Nombre del Emisor: MARCO ANTONIO CORTES BRISENO
Institución Emisora: ALTERNATIVOS</t>
  </si>
  <si>
    <t>Pago a terceros
Sucursal: 519
Referencia Numérica: 368012
Referencia alfanumérica: INSTITUTO UNIVERSITARIO DE ALTA FORMACIO
No. de Autorización: 368012</t>
  </si>
  <si>
    <t>pagos  docentes</t>
  </si>
  <si>
    <t>31/01/2024</t>
  </si>
  <si>
    <t>Pago Interbancario
Sucursal: 519
Referencia Numérica: 3
Concepto del Pago: FACTURA
No. de Autorización: 00459625</t>
  </si>
  <si>
    <t>14,160.64</t>
  </si>
  <si>
    <t>pago seq</t>
  </si>
  <si>
    <t>Pago de servicio
Sucursal: 519
Referencia Numérica: 596618
Referencia alfanumérica: PAGO A ESTABLECIMIENTO
No. de Autorización: 00596618</t>
  </si>
  <si>
    <t>363.00</t>
  </si>
  <si>
    <t>Pago Interbancario
Sucursal: 519
Referencia Numérica: 4
Concepto del Pago: FACTURA IUAF
No. de Autorización: 00614698</t>
  </si>
  <si>
    <t>44,612.63</t>
  </si>
  <si>
    <t>Pago Interbancario
Sucursal: 519
Referencia Numérica: 7
Concepto del Pago: FACTURA IUAF
No. de Autorización: 00622801</t>
  </si>
  <si>
    <t>110,632.63</t>
  </si>
  <si>
    <t>Pago Interbancario
Sucursal: 519
Referencia Numérica: 8
Concepto del Pago: FACTURA IUAF
No. de Autorización: 00638333</t>
  </si>
  <si>
    <t>20,284.21</t>
  </si>
  <si>
    <t>Pago de servicio
Sucursal: 519
Referencia Numérica: 697105
Referencia alfanumérica: PAGO A ESTABLECIMIENTO
No. de Autorización: 00697105</t>
  </si>
  <si>
    <t>1,712.00</t>
  </si>
  <si>
    <t>Pago a terceros
Sucursal: 519
Referencia Numérica: 149697
Referencia alfanumérica: INSTITUTO UNIVERSITARIO DE ALTA FORMACIO
No. de Autorización: 149697</t>
  </si>
  <si>
    <t>PAGO CONTADORES</t>
  </si>
  <si>
    <t>Pago Interbancario
Sucursal: 519
Referencia Numérica: 1
Concepto del Pago: RECIBO IUAF
No. de Autorización: 129155</t>
  </si>
  <si>
    <t>Abono Interbancario
Sucursal: 859
Referencia Numérica: 1130518
Concepto del Pago: /RFB/APOSTILLA DE ESTUDIANTES
No. de Autorización: 164807
Nombre del Emisor: JPMORGAN CHASE BANK NA
Institución Emisora: JP MORGAN</t>
  </si>
  <si>
    <t>70,661.64</t>
  </si>
  <si>
    <t>30/01/2024</t>
  </si>
  <si>
    <t>Pago de servicio
Sucursal: 519
Referencia Numérica: 304958
Referencia alfanumérica: PAGO A ESTABLECIMIENTO
No. de Autorización: 304958</t>
  </si>
  <si>
    <t>415.00</t>
  </si>
  <si>
    <t>Pago de servicio
Sucursal: 519
Referencia Numérica: 433421
Referencia alfanumérica: PAGO A ESTABLECIMIENTO
No. de Autorización: 433421</t>
  </si>
  <si>
    <t>Pago Interbancario
Sucursal: 519
Referencia Numérica: 1
Concepto del Pago: FACTURA IUAF
No. de Autorización: 490545</t>
  </si>
  <si>
    <t>48,750.00</t>
  </si>
  <si>
    <t>29/01/2024</t>
  </si>
  <si>
    <t>Pago de servicio
Sucursal: 519
Referencia Numérica: 961221
Referencia alfanumérica: PAGO DE IMPUESTOS REFERENCIADO S.A.T.
No. de Autorización: 961221</t>
  </si>
  <si>
    <t>532.00</t>
  </si>
  <si>
    <t>Abono Interbancario
Sucursal: 859
Referencia Numérica: 2901240
Concepto del Pago: pago titulacion
No. de Autorización: 1842363
Nombre del Emisor: ANA LILIA TOVAR ROA
Institución Emisora: BBVA MEXICO</t>
  </si>
  <si>
    <t>26/01/2024</t>
  </si>
  <si>
    <t>Abono Interbancario
Sucursal: 859
Referencia Numérica: 2601240
Concepto del Pago: RILA701014MCSVPD01
No. de Autorización: 01065066
Nombre del Emisor: ADRIANA RIVIELLO LOPEZ
Institución Emisora: BBVA MEXICO</t>
  </si>
  <si>
    <t>Abono Interbancario
Sucursal: 859
Referencia Numérica: 2601240
Concepto del Pago: RILA701014MCSVPD01
No. de Autorización: 01068676
Nombre del Emisor: ADRIANA RIVIELLO LOPEZ
Institución Emisora: BBVA MEXICO</t>
  </si>
  <si>
    <t>Pago de servicio
Sucursal: 519
Referencia Numérica: 579165
Referencia alfanumérica: PAGO A ESTABLECIMIENTO
No. de Autorización: 00579165</t>
  </si>
  <si>
    <t>Abono por cobranza
Sucursal: 7003
Referencia Numérica: 0
Referencia alfanumérica: TUMN901201MQRZDT02
No. de Autorización: 194816</t>
  </si>
  <si>
    <t>Abono Interbancario
Sucursal: 870
Referencia Numérica: 553872
Referencia alfanumérica: LUIS ALONSO REYES TREJO
No. de Autorización: 553872
Nombre del Emisor: LUIS ALONSO,REYES/TREJO</t>
  </si>
  <si>
    <t>24/01/2024</t>
  </si>
  <si>
    <t>Pago de servicio
Sucursal: 519
Referencia Numérica: 370047
Referencia alfanumérica: PAGO A ESTABLECIMIENTO
No. de Autorización: 00370047</t>
  </si>
  <si>
    <t>1,245.00</t>
  </si>
  <si>
    <t>Pago de servicio
Sucursal: 519
Referencia Numérica: 371831
Referencia alfanumérica: PAGO A ESTABLECIMIENTO
No. de Autorización: 00371831</t>
  </si>
  <si>
    <t>Pago Interbancario
Sucursal: 519
Referencia Numérica: 1
Concepto del Pago: GRADOS IUAF
No. de Autorización: 00258299</t>
  </si>
  <si>
    <t>23/01/2024</t>
  </si>
  <si>
    <t>Abono Interbancario
Sucursal: 859
Referencia Numérica: 2301240
Concepto del Pago: SARS950816MTCNYL6 pago de titulacin
No. de Autorización: 00624972
Nombre del Emisor: SELENA ENCARNACION SANDOVAL RE
Institución Emisora: BBVA MEXICO</t>
  </si>
  <si>
    <t>Pago de servicio
Sucursal: 519
Referencia Numérica: 308698
Referencia alfanumérica: PAGO A ESTABLECIMIENTO
No. de Autorización: 00308698</t>
  </si>
  <si>
    <t>Pago de servicio
Sucursal: 519
Referencia Numérica: 361366
Referencia alfanumérica: PAGO A ESTABLECIMIENTO
No. de Autorización: 00361366</t>
  </si>
  <si>
    <t>Pago de servicio
Sucursal: 519
Referencia Numérica: 172947
Referencia alfanumérica: A TB 5584267142500097
No. de Autorización: 00172947</t>
  </si>
  <si>
    <t>22/01/2024</t>
  </si>
  <si>
    <t>Abono por cobranza 
Sucursal: 468
Referencia Numérica:  311230
Concepto del Pago: COLEGIATURA
No. de Autorización: 0046486 Nombre del Emisor:  loha740820htcpdr03
Institución Emisora: banamex</t>
  </si>
  <si>
    <t>Abono Interbancario
Sucursal: 859
Referencia Numérica: 2201240
Concepto del Pago: Coyj780719hynrmm01
No. de Autorización: 1681747
Nombre del Emisor: JAIME ARMIN CORTES YAMA
Institución Emisora: BBVA MEXICO</t>
  </si>
  <si>
    <t>Abono Interbancario
Sucursal: 859
Referencia Numérica: 413001
Concepto del Pago: AMZ45TK3F GANANCIAS CLIP
No. de Autorización: 163236
Nombre del Emisor: PAYCLIP S DE RL DE CV
Institución Emisora: BANORTE</t>
  </si>
  <si>
    <t>Abono Interbancario
Sucursal: 859
Referencia Numérica: 9245363
Concepto del Pago: pehg780306htcrrl00
No. de Autorización: 156339
Nombre del Emisor: GUILLERMO PEREZ HERNANDEZ
Institución Emisora: BANCOPPEL</t>
  </si>
  <si>
    <t>Abono Interbancario
Sucursal: 870
Referencia Numérica: 220124
Referencia alfanumérica: YAHAIRA YAITZIRI HUERTA GUZMAN
No. de Autorización: 713683
Nombre del Emisor: YAHAIRA YAITZIRI,HUERTA/GUZMAN</t>
  </si>
  <si>
    <t>Abono Interbancario
Sucursal: 859
Referencia Numérica: 8934689
Concepto del Pago: CARLA IRENE GARCIA CARRILLO
No. de Autorización: 457488
Nombre del Emisor: CARLA IRENE GARCIA CARRILLO
Institución Emisora: SANTANDER</t>
  </si>
  <si>
    <t>222,938.26</t>
  </si>
  <si>
    <t>Abono Interbancario
Sucursal: 859
Referencia Numérica: 190124
Concepto del Pago: Transferencia a Istituto
No. de Autorización: 440800
Nombre del Emisor: RODRIGUEZ DE LA CRUZ ELIANA
Institución Emisora: SCOTIABANK</t>
  </si>
  <si>
    <t>Abono Interbancario
Sucursal: 870
Referencia Numérica: 190124
Referencia alfanumérica: LUZ ANGELICA LOPEZ GONZALEZ
No. de Autorización: 629650
Nombre del Emisor: LUZ ANGELICA,LOPEZ/GONZALEZ</t>
  </si>
  <si>
    <t>18/01/2024</t>
  </si>
  <si>
    <t>Abono Interbancario
Sucursal: 519
Referencia Numérica: 180124
Referencia alfanumérica: FRANCISCO MUÑOZ
No. de Autorización: 00501002
Nombre del Emisor: ASUNCION MONICA,RAMIREZ/SANDOV</t>
  </si>
  <si>
    <t>400.00</t>
  </si>
  <si>
    <t>fondeo tarjeta empresarial</t>
  </si>
  <si>
    <t>Pago de servicio
Sucursal: 519
Referencia Numérica: 293564
Referencia alfanumérica: A TB 5584267142500097
No. de Autorización: 293564</t>
  </si>
  <si>
    <t>Pago Interbancario
Sucursal: 519
Referencia Numérica: 1
Concepto del Pago: FACTURA IUAF
No. de Autorización: 210561</t>
  </si>
  <si>
    <t>7,446.81</t>
  </si>
  <si>
    <t>Abono Interbancario
Sucursal: 859
Referencia Numérica: 1801240
Concepto del Pago: Mensualidad1
No. de Autorización: 707331
Nombre del Emisor: ROCIO GUADALUPE JIMENEZ VERA H
Institución Emisora: BBVA MEXICO</t>
  </si>
  <si>
    <t>Abono Interbancario
Sucursal: 859
Referencia Numérica: 1801240
Concepto del Pago: RAHE781001HDFMRR08
No. de Autorización: 289456
Nombre del Emisor: ERNESTO EDUARDO RAMIREZ HUERTA
Institución Emisora: BBVA MEXICO</t>
  </si>
  <si>
    <t>17/01/2024</t>
  </si>
  <si>
    <t>Abono Interbancario
Sucursal: 859
Referencia Numérica: 1701240
Concepto del Pago: Pago Maestria
No. de Autorización: 00828899
Nombre del Emisor: MARIA ELENA LARA CAMPOS
Institución Emisora: BBVA MEXICO</t>
  </si>
  <si>
    <t>Abono Interbancario
Sucursal: 859
Referencia Numérica: 1965924
Concepto del Pago: TRANSFERENCIA A INSTITUTO UNIVERSITARIO
No. de Autorización: 142490
Nombre del Emisor: EVA DOMINGUEZ JAIN
Institución Emisora: SANTANDER</t>
  </si>
  <si>
    <t>16/01/2024</t>
  </si>
  <si>
    <t>Cargo diverso
Sucursal: 2132
Referencia Numérica: 4410101549
No. de Autorización: 00022587</t>
  </si>
  <si>
    <t>247.69</t>
  </si>
  <si>
    <t>39.64</t>
  </si>
  <si>
    <t>Abono Interbancario
Sucursal: 2132
Referencia Numérica: 4410101549
Referencia alfanumérica: TRANSF. INTER 014410101549 JUAREZ SALAZA
No. de Autorización: 00022587
Nombre del Emisor: JUAREZ SALAZAR ALEXIS ANTONIO</t>
  </si>
  <si>
    <t>1,998.85</t>
  </si>
  <si>
    <t>Abono Interbancario
Sucursal: 859
Referencia Numérica: 160124
Concepto del Pago: AOZY820121MVZRXZ06
No. de Autorización: 01138646
Nombre del Emisor: YAZMIN ARCOS ZU IGA
Institución Emisora: BANREGIO</t>
  </si>
  <si>
    <t>2,175.00</t>
  </si>
  <si>
    <t>Abono Interbancario
Sucursal: 859
Referencia Numérica: 160124
Concepto del Pago: AOZY820121MVZRXZ06
No. de Autorización: 01139397
Nombre del Emisor: YAZMIN ARCOS ZU IGA
Institución Emisora: BANREGIO</t>
  </si>
  <si>
    <t>12/01/2024</t>
  </si>
  <si>
    <t>Depósito en Efectivo 
Sucursal: 7003
Referencia Numérica:  011
Concepto del Pago:colegiatura
No. de Autorización: 00965229  Nombre del Emisor: gaston rodríguez
Institución Emisora: banamex</t>
  </si>
  <si>
    <t>4,275.00</t>
  </si>
  <si>
    <t>Abono Interbancario
Sucursal: 859
Referencia Numérica: 120124
Concepto del Pago: CAZA741220MYNCLL08 TITULACION
No. de Autorización: 01097589
Nombre del Emisor: ALINA YASURI CACHON ZALAZAR
Institución Emisora: HSBC</t>
  </si>
  <si>
    <t>Depósito en Efectivo 
Sucursal: 7003
Referencia Numérica:  011
Concepto del Pago:colegiatura
No. de Autorización: 00545011 Nombre del Emisor: POR IDENTIFICAR
Institución Emisora: banamex</t>
  </si>
  <si>
    <t>Depósito en Efectivo 
Sucursal: 7003
Referencia Numérica:  011
Concepto del Pago:colegiatura
No. de Autorización: 00546879 Nombre del Emisor: POR IDENTIFICAR
Institución Emisora: banamex</t>
  </si>
  <si>
    <t>Depósito en Efectivo 
Sucursal: 7003
Referencia Numérica:  011
Concepto del Pago:colegiatura
No. de Autorización: 00547000 Nombre del Emisor: POR IDENTIFICAR
Institución Emisora: banamex</t>
  </si>
  <si>
    <t>Cargo diverso
Sucursal: 2864
Referencia Numérica: 115528
Referencia alfanumérica: PAQUETE PYME DIC MOV: 1
No. de Autorización: 00126365</t>
  </si>
  <si>
    <t>Cargo diverso
Sucursal: 2864
Referencia Numérica: 115528
No. de Autorización: 00126365</t>
  </si>
  <si>
    <t>15/01/2024</t>
  </si>
  <si>
    <t>Abono Interbancario
Sucursal: 859
Referencia Numérica: 1501240
Concepto del Pago: 1 Alejandra ILopez Montes de Oca
No. de Autorización: 1859316
Nombre del Emisor: ALEJANDRA IRAIS LOPEZ MONTES D
Institución Emisora: BBVA MEXICO</t>
  </si>
  <si>
    <t>Abono Interbancario
Sucursal: 859
Referencia Numérica: 1501240
Concepto del Pago: Inscripcion Doctorado
No. de Autorización: 1849468
Nombre del Emisor: ALEJANDRA IRAIS LOPEZ MONTES D
Institución Emisora: BBVA MEXICO</t>
  </si>
  <si>
    <t>Depósito en Efectivo 
Sucursal: 7003
Referencia Numérica:  011
Concepto del Pago:colegiatura
No. de Autorización:  556447   Nombre del Emisor: POR IDENTIFICAR
Institución Emisora: banamex</t>
  </si>
  <si>
    <t>Pago Interbancario
Sucursal: 519
Referencia Numérica: 1
Concepto del Pago: FACTURA IUAF
No. de Autorización: 862481</t>
  </si>
  <si>
    <t>Pago Interbancario
Sucursal: 519
Referencia Numérica: 1
Concepto del Pago: FACTURA IUAF
No. de Autorización: 860225</t>
  </si>
  <si>
    <t>68,421.05</t>
  </si>
  <si>
    <t>Abono Interbancario
Sucursal: 859
Referencia Numérica: 1301240
Concepto del Pago: Pago enero
No. de Autorización: 104427
Nombre del Emisor: JUANA MARIA ABREU GIRALT
Institución Emisora: BBVA MEXICO</t>
  </si>
  <si>
    <t>Abono Interbancario
Sucursal: 859
Referencia Numérica: 1301240
Concepto del Pago: Pago
No. de Autorización: 104096
Nombre del Emisor: JUANA MARIA ABREU GIRALT
Institución Emisora: BBVA MEXICO</t>
  </si>
  <si>
    <t>Abono Interbancario
Sucursal: 859
Referencia Numérica: 1501240
Concepto del Pago: Proceso tilutacion rene
No. de Autorización: 1965130
Nombre del Emisor: RENE LAZARO CARDENAS CONTRERAS
Institución Emisora: BBVA MEXICO</t>
  </si>
  <si>
    <t>11/01/2024</t>
  </si>
  <si>
    <t>Abono Interbancario
Sucursal: 859
Referencia Numérica: 240111
Concepto del Pago: LACR831029HCMRHM18
No. de Autorización: 00783944
Nombre del Emisor: RAMON ADRIAN LARIOS CHAVEZ
Institución Emisora: BANORTE</t>
  </si>
  <si>
    <t>Depósito en Efectivo 
Sucursal: 7003
Referencia Numérica:  011
Concepto del Pago:colegiatura
No. de Autorización: 0960967    Nombre del Emisor: rafael sanchez 
Institución Emisora: banamex</t>
  </si>
  <si>
    <t>Abono Interbancario
Sucursal: 859
Referencia Numérica: 1101240
Concepto del Pago: Pago inicial Doctorado Der
No. de Autorización: 01093242
Nombre del Emisor: MARTHA CAMARGO SANCHEZ
Institución Emisora: BBVA MEXICO</t>
  </si>
  <si>
    <t>Abono Interbancario
Sucursal: 859
Referencia Numérica: 1101240
Concepto del Pago: SARS950816MTCNYL06 abono de titulacion
No. de Autorización: 00763452
Nombre del Emisor: SELENA ENCARNACION SANDOVAL RE
Institución Emisora: BBVA MEXICO</t>
  </si>
  <si>
    <t>Abono Interbancario
Sucursal: 859
Referencia Numérica: 240111
Concepto del Pago: VAAC750416MQRNCR03
No. de Autorización: 00310177
Nombre del Emisor: CAROLINA VANEGAS ACEVES
Institución Emisora: BANORTE</t>
  </si>
  <si>
    <t>Depósito en Efectivo 
Sucursal: 7003
Referencia Numérica:  011
Concepto del Pago:colegiatura
No. de Autorización:546879    Nombre del Emisor: POR IDENTIFICAR
Institución Emisora: banamex</t>
  </si>
  <si>
    <t>Abono Interbancario
Sucursal: 870
Referencia Numérica: 120124
Referencia alfanumérica: MARIA FERNANDA GONZALEZ GLENNI
No. de Autorización: 630162
Nombre del Emisor: MARIA FERNANDA,GONZALEZ/GLENNI</t>
  </si>
  <si>
    <t>Abono Interbancario
Sucursal: 870
Referencia Numérica: 120124
Referencia alfanumérica: MARIA FERNANDA GONZALEZ GLENNI
No. de Autorización: 616217
Nombre del Emisor: MARIA FERNANDA,GONZALEZ/GLENNI</t>
  </si>
  <si>
    <t>Abono Interbancario
Sucursal: 519
Referencia Numérica: 240774
Referencia alfanumérica: ASUNCION MONICA RAMIREZ SANDOV
No. de Autorización: 240774
Nombre del Emisor: ASUNCION MONICA,RAMIREZ/SANDOV</t>
  </si>
  <si>
    <t>Depósito en Efectivo 
Sucursal: 7003
Referencia Numérica:  011
Concepto del Pago:colegiatura
No. de Autorización:545011   Nombre del Emisor: POR IDENTIFICAR
Institución Emisora: banamex</t>
  </si>
  <si>
    <t>Comisión
Sucursal: 2864
Referencia Numérica: 115528
Referencia alfanumérica: PAQUETE PYME DIC MOV: 1
No. de Autorización: 126365</t>
  </si>
  <si>
    <t>IVA Comisión
Sucursal: 2864
Referencia Numérica: 115528
Referencia alfanumérica: PAQUETE PYME DIC MOV: 1
No. de Autorización: 126365</t>
  </si>
  <si>
    <t>Depósito en Efectivo 
Sucursal: 7003
Referencia Numérica:  011
Concepto del Pago:colegiatura
No. de Autorización:547000  Nombre del Emisor: POR IDENTIFICAR
Institución Emisora: banamex</t>
  </si>
  <si>
    <t>Pago Interbancario
Sucursal: 519
Referencia Numérica: 1
Concepto del Pago: FACTURA IUAF
No. de Autorización: 396343</t>
  </si>
  <si>
    <t>17,978.72</t>
  </si>
  <si>
    <t>Abono Interbancario
Sucursal: 859
Referencia Numérica: 1201240
Concepto del Pago: Primer pago Janelly Gutierrez Ruiz
No. de Autorización: 843053
Nombre del Emisor: JANELLY GUTIERREZ RUIZ
Institución Emisora: BBVA MEXICO</t>
  </si>
  <si>
    <t>272,315.47</t>
  </si>
  <si>
    <t>IVA Com. Trans. Int. Recibida
Sucursal: 2132
Referencia Numérica: 13050101140
Referencia alfanumérica: 1/AGOJ
No. de Autorización: 21153</t>
  </si>
  <si>
    <t>39.59</t>
  </si>
  <si>
    <t>Abono por Interbancario
Sucursal: 2132
Referencia Numérica:  13050101140
Concepto del Pago: APOSTILLAS
No. de Autorización: 21153   Nombre del Emisor: EXPERTOS EN EDUCACION 
Institución Emisora: banamex</t>
  </si>
  <si>
    <t>65,519.82</t>
  </si>
  <si>
    <t>Com. Trans. Int. Recibida
Sucursal: 2132
Referencia Numérica: 13050101140
Referencia alfanumérica: 1/AGOJ
No. de Autorización: 21153</t>
  </si>
  <si>
    <t>247.39</t>
  </si>
  <si>
    <t>09/01/2024</t>
  </si>
  <si>
    <t>Abono Interbancario
Sucursal: 859
Referencia Numérica: 901240
Concepto del Pago: AOGA950822MMCCRL05
No. de Autorización: 00727024
Nombre del Emisor: ALOYSIA ACOSTA GARCIA
Institución Emisora: BBVA MEXICO</t>
  </si>
  <si>
    <t>10/01/2024</t>
  </si>
  <si>
    <t>Depósito en Efectivo 
Sucursal: 7003
Referencia Numérica:  011
Concepto del Pago:colegiatura
No. de Autorización: 0946966    Nombre del Emisor: PATRICIA OCHOA
Institución Emisora: banamex</t>
  </si>
  <si>
    <t>Abono Interbancario
Sucursal: 859
Referencia Numérica: 901240
Concepto del Pago: 1 pago titulacion
No. de Autorización: 655094
Nombre del Emisor: MAGALY MARISOL ARIZMENDI SANDO
Institución Emisora: BBVA MEXICO</t>
  </si>
  <si>
    <t>Abono Interbancario
Sucursal: 519
Referencia Numérica: 394525
Referencia alfanumérica: ESTHER GUADALUPE LARA CAMPOS
No. de Autorización: 394525
Nombre del Emisor: ESTHER GUADALUPE,LARA/CAMPOS</t>
  </si>
  <si>
    <t>Abono por cobranza 
Sucursal: 4626
Referencia Numérica:  311230
Concepto del Pago: COLEGIATURA
No. de Autorización: 56611   Nombre del Emisor:  yañez daniel 
Institución Emisora: banamex</t>
  </si>
  <si>
    <t>Abono Interbancario
Sucursal: 519
Referencia Numérica: 96926
Referencia alfanumérica: CACL770211MMCSXR00
No. de Autorización: 96926
Nombre del Emisor: GRACIELA,CASTILLO/CA@AS</t>
  </si>
  <si>
    <t>08/01/2024</t>
  </si>
  <si>
    <t>Abono Interbancario
Sucursal: 859
Referencia Numérica: 501202
Concepto del Pago: Transferencia electronica
No. de Autorización: 15687
Nombre del Emisor: DANIEL DIAZ GARCIA
Institución Emisora: INBURSA</t>
  </si>
  <si>
    <t>Abono Interbancario
Sucursal: 859
Referencia Numérica: 601240
Concepto del Pago: CAVE910116
No. de Autorización: 602463
Nombre del Emisor: ESTEFANIA CAROLINA CABALLERO V
Institución Emisora: BBVA MEXICO</t>
  </si>
  <si>
    <t>FONDEO TARJETA</t>
  </si>
  <si>
    <t>Pago de servicio
Sucursal: 519
Referencia Numérica: 260592
Referencia alfanumérica: A TB 5584267142500097
No. de Autorización: 260592</t>
  </si>
  <si>
    <t>Abono Interbancario
Sucursal: 859
Referencia Numérica: 60124
Concepto del Pago: GACM710917MDFRLR02
No. de Autorización: 491041
Nombre del Emisor: MIRIAM GARAMENDI CELIS
Institución Emisora: SANTANDER</t>
  </si>
  <si>
    <t>133,444.75</t>
  </si>
  <si>
    <t>Abono Interbancario
Sucursal: 859
Referencia Numérica: 271092
Concepto del Pago: Colegiatura enero LISA921027HSPRLR02
No. de Autorización: 476604
Nombre del Emisor: ARMANDO LIRA SOLIS
Institución Emisora: HSBC</t>
  </si>
  <si>
    <t>129,947.75</t>
  </si>
  <si>
    <t>Pago de servicio
Sucursal: 519
Referencia Numérica: 24459
Referencia alfanumérica: PAGO A ESTABLECIMIENTO
No. de Autorización: 24459</t>
  </si>
  <si>
    <t>195</t>
  </si>
  <si>
    <t>195.00</t>
  </si>
  <si>
    <t>128,347.75</t>
  </si>
  <si>
    <t>Abono Interbancario
Sucursal: 859
Referencia Numérica: 801202
Concepto del Pago: PAGO LIC ARACELY VILLANUEVA TUN
No. de Autorización: 1873062
Nombre del Emisor: SINDICATO UNICO DE CHOFERES TA
Institución Emisora: SCOTIABANK</t>
  </si>
  <si>
    <t>128,542.75</t>
  </si>
  <si>
    <t>Abono Interbancario
Sucursal: 859
Referencia Numérica: 240107
Concepto del Pago: FAGC670519HCHLNS07 Dip Derecho Laboral
No. de Autorización: 884456
Nombre del Emisor: CESAR AUGUSTO FALCONI GINER
Institución Emisora: BANORTE</t>
  </si>
  <si>
    <t>Abono Interbancario
Sucursal: 859
Referencia Numérica: 64400
Concepto del Pago: DIGD740815HDFZRN08 Pago 23 de 24
No. de Autorización: 41568
Nombre del Emisor: DANIEL DIAZ GARCIA
Institución Emisora: INBURSA</t>
  </si>
  <si>
    <t>29/9/23</t>
  </si>
  <si>
    <t>Depósito en Efectivo 
Sucursal: 87
Referencia Numérica:  011
Concepto del Pago:colegiatura
No. de Autorización: 7392489864   Nombre del Emisor: MIREY ALVAREZ
Institución Emisora: banamex</t>
  </si>
  <si>
    <t>05/01/2024</t>
  </si>
  <si>
    <t>Abono Interbancario
Sucursal: 859
Referencia Numérica: 240105
Concepto del Pago: ZAMD890216HNLMRV09
No. de Autorización: 657257
Nombre del Emisor: DAVID ADRIAN ZAMBRANO MORALES
Institución Emisora: BANORTE</t>
  </si>
  <si>
    <t>Depósito en Efectivo 
Sucursal: 4786
Referencia Numérica:  011
Concepto del Pago:colegiatura
No. de Autorización: 24099    Nombre del Emisor: POR IDENTIFICAR
Institución Emisora: banamex</t>
  </si>
  <si>
    <t>Abono Interbancario
Sucursal: 859
Referencia Numérica: 896523
Concepto del Pago: AUPE701017HDFGDD06 ENERO
No. de Autorización: 280843
Nombre del Emisor: EDGAR AGUILAR PADILLA
Institución Emisora: SANTANDER</t>
  </si>
  <si>
    <t>Abono Interbancario
Sucursal: 859
Referencia Numérica: 895936
Concepto del Pago: pago octava mensualidad
No. de Autorización: 252946
Nombre del Emisor: MARTELL GOMEZ MARIO ALBERTO
Institución Emisora: AZTECA</t>
  </si>
  <si>
    <t>98,162.75</t>
  </si>
  <si>
    <t>Abono Interbancario
Sucursal: 859
Referencia Numérica: 501240
Concepto del Pago: Mensualidad Enero Luciano Salas C
No. de Autorización: 247293
Nombre del Emisor: ELVIRA MONTERO VASQUEZ
Institución Emisora: BBVA MEXICO</t>
  </si>
  <si>
    <t>95,887.75</t>
  </si>
  <si>
    <t>Abono Interbancario
Sucursal: 859
Referencia Numérica: 501240
Concepto del Pago: Bringas
No. de Autorización: 123324
Nombre del Emisor: SALVADOR BRINGAS ESTRADA
Institución Emisora: BBVA MEXICO</t>
  </si>
  <si>
    <t>Abono Interbancario
Sucursal: 859
Referencia Numérica: 9229437
Concepto del Pago: PAAM720306MYNCKR08
No. de Autorización: 810781
Nombre del Emisor: MIRELLA YNES PACHECO AKE
Institución Emisora: BANCOPPEL</t>
  </si>
  <si>
    <t>04/01/2024</t>
  </si>
  <si>
    <t>Depósito en Efectivo 
Sucursal: 4452
Referencia Numérica:  011
Concepto del Pago:colegiatura
No. de Autorización: 0078204    Nombre del Emisor: POR IDENTIFICAR
Institución Emisora: banamex</t>
  </si>
  <si>
    <t>Depósito en Efectivo 
Sucursal: 4452
Referencia Numérica:  011
Concepto del Pago:colegiatura
No. de Autorización: 98460    Nombre del Emisor: siRv801005mcslml05
Institución Emisora: banamex</t>
  </si>
  <si>
    <t>DEP EN EFECTIVO
Sucursal: 4452
Referencia alfanumérica: 1,800.00
No. de Autorización: 00098460</t>
  </si>
  <si>
    <t>0.00</t>
  </si>
  <si>
    <t>Abono Interbancario
Sucursal: 859
Referencia Numérica: 2024010
Concepto del Pago: AAMP810914DFBRD05
No. de Autorización: 00172510
Nombre del Emisor: PEDRO DANIEL ABAD MARTINEZ
Institución Emisora: INBURSA</t>
  </si>
  <si>
    <t>Abono por cobranza 
Sucursal: 7003
Referencia Numérica:  311230
Concepto del Pago: COLEGIATURA
No. de Autorización: 0452692  Nombre del Emisor:  PEAT960522MCSRBN00
Institución Emisora: banamex</t>
  </si>
  <si>
    <t>Abono por cobranza 
Sucursal: 7003
Referencia Numérica:  311230
Concepto del Pago: COLEGIATURA
No. de Autorización: 0452750  Nombre del Emisor:  NANC850806MCSRRL00
Institución Emisora: banamex</t>
  </si>
  <si>
    <t>Abono por cobranza 
Sucursal: 7003
Referencia Numérica:  311230
Concepto del Pago: COLEGIATURA
No. de Autorización: 0452751  Nombre del Emisor:  GULY811203HCSLPN06
Institución Emisora: banamex</t>
  </si>
  <si>
    <t>Abono por cobranza 
Sucursal: 7003
Referencia Numérica:  311
Concepto del Pago: COLEGIATURA
No. de Autorización: 0454802 Nombre del Emisor: PELC980901MCSRPR08
Institución Emisora: banamex</t>
  </si>
  <si>
    <t>Abono por cobranza 
Sucursal: 7003
Referencia Numérica:  311
Concepto del Pago: COLEGIATURA
No. de Autorización: 00454847 Nombre del Emisor: AUEL930723HCSGSS08
Institución Emisora: banamex</t>
  </si>
  <si>
    <t>Abono por cobranza 
Sucursal: 7003
Referencia Numérica:  311
Concepto del Pago: COLEGIATURA
No. de Autorización: 00454921 Nombre del Emisor:AUAM870124MCSGRR03
Institución Emisora: banamex</t>
  </si>
  <si>
    <t>Abono por cobranza 
Sucursal: 7003
Referencia Numérica:  311
Concepto del Pago: COLEGIATURA
No. de Autorización: 00454953 Nombre del Emisor:  LOVM950621MCSPZG03
Institución Emisora: banamex</t>
  </si>
  <si>
    <t>Abono por cobranza 
Sucursal: 7003
Referencia Numérica:  311
Concepto del Pago: COLEGIATURA
No. de Autorización: 00454960 Nombre del Emisor:  CAVS960718MCSRLR02
Institución Emisora: banamex</t>
  </si>
  <si>
    <t>Abono por cobranza 
Sucursal: 7003
Referencia Numérica:  311
Concepto del Pago: COLEGIATURA
No. de Autorización: 00455056 Nombre del Emisor:  GARY901124MTCRZN03
Institución Emisora: banamex</t>
  </si>
  <si>
    <t>Abono por cobranza 
Sucursal: 7003
Referencia Numérica:  311
Concepto del Pago: COLEGIATURA
No. de Autorización: 00455132 Nombre del Emisor:  SEGR811217HYNGNB08
Institución Emisora: banamex</t>
  </si>
  <si>
    <t>Abono Interbancario
Sucursal: 859
Referencia Numérica: 61600
Concepto del Pago: DIGD740815HDFZRN08 Pago 22 de 24
No. de Autorización: 00053692
Nombre del Emisor: DANIEL DIAZ GARCIA
Institución Emisora: INBURSA</t>
  </si>
  <si>
    <t>03/01/2024</t>
  </si>
  <si>
    <t>Abono Interbancario
Sucursal: 859
Referencia Numérica: 301240
Concepto del Pago: OEMA931224HBCCRL05 pago enero 2024
No. de Autorización: 00480576
Nombre del Emisor: ALFONSO OCEGUEDA MARTINEZ
Institución Emisora: BBVA MEXICO</t>
  </si>
  <si>
    <t>Abono Interbancario
Sucursal: 859
Referencia Numérica: 301240
Concepto del Pago: Colegiatura enero 2024
No. de Autorización: 00987054
Nombre del Emisor: GABRIELA ROMERO RESENDIZ
Institución Emisora: BBVA MEXICO</t>
  </si>
  <si>
    <t>Abono por cobranza 
Sucursal: 7003
Referencia Numérica:  0
Concepto del Pago: COLEGIATURA
No. de Autorización: 437238   Nombre del Emisor:  AERE550710SN1
Institución Emisora: banamex</t>
  </si>
  <si>
    <t>53,350.75</t>
  </si>
  <si>
    <t>Abono Interbancario
Sucursal: 859
Referencia Numérica: 7664189
Concepto del Pago: PEAT960522MCSRBN00
No. de Autorización: 239489
Nombre del Emisor: TANIA MARISELA PEREZ ABARCA
Institución Emisora: BANCOPPEL</t>
  </si>
  <si>
    <t>02/01/2024</t>
  </si>
  <si>
    <t>Abono Interbancario
Sucursal: 519
Referencia Numérica: 20124
Referencia alfanumérica: ASUNCION MONICA RAMIREZ SANDOV
No. de Autorización: 00402186
Nombre del Emisor: ASUNCION MONICA,RAMIREZ/SANDOV</t>
  </si>
  <si>
    <t>Abono Interbancario
Sucursal: 870
Referencia Numérica: 10124
Referencia alfanumérica: LUIS ALONSO REYES TREJO
No. de Autorización: 00775714
Nombre del Emisor: LUIS ALONSO,REYES/TREJO</t>
  </si>
  <si>
    <t>Abono Interbancario
Sucursal: 859
Referencia Numérica: 231231
Concepto del Pago: LACR831029HCMRHM18
No. de Autorización: 01373421
Nombre del Emisor: RAMON ADRIAN LARIOS CHAVEZ
Institución Emisora: BANORTE</t>
  </si>
  <si>
    <t>Abono Interbancario
Sucursal: 859
Referencia Numérica: 201240
Concepto del Pago: PABR881209HQRNLC07
No. de Autorización: 02129403
Nombre del Emisor: RICARDO PANTOJA BLEE
Institución Emisora: BBVA MEXICO</t>
  </si>
  <si>
    <t>Abono Interbancario
Sucursal: 859
Referencia Numérica: 20124
Concepto del Pago: COBM860618HDFRRR02
No. de Autorización: 02233350
Nombre del Emisor: MARCO ANTONIO CORTES BRISEÑO
Institución Emisora: INBURSA</t>
  </si>
  <si>
    <t>2/1/2024</t>
  </si>
  <si>
    <t>Abono Interbancario
Sucursal: 859
Referencia Numérica: 201240
Concepto del Pago: Megi710505hdfnng07
No. de Autorización: 03032036
Nombre del Emisor: IGNACIO MENDOZA GANDARIA
Institución Emisora: BBVA MEXICO</t>
  </si>
  <si>
    <t>29/12/2023</t>
  </si>
  <si>
    <t>Pago Interbancario
Sucursal: 519
Referencia Numérica: 1
Concepto del Pago: FACTURA IUAF
No. de Autorización: 357066</t>
  </si>
  <si>
    <t>25,263.16</t>
  </si>
  <si>
    <t>Abono Interbancario
Sucursal: 859
Referencia Numérica: 9804779
Concepto del Pago: ZEIV030316HQRLBRA4
No. de Autorización: 281299
Nombre del Emisor: MARCELA IBARRA CANCHE
Institución Emisora: SANTANDER</t>
  </si>
  <si>
    <t>Abono Interbancario
Sucursal: 859
Referencia Numérica: 4347895
Concepto del Pago: ZEIV030316HQRLBRA4
No. de Autorización: 288909
Nombre del Emisor: MARCELA IBARRA CANCHE
Institución Emisora: SANTANDER</t>
  </si>
  <si>
    <t xml:space="preserve">COMPLEMENTO OSMAR </t>
  </si>
  <si>
    <t>28/12/2023</t>
  </si>
  <si>
    <t>Pago Interbancario
Sucursal: 519
Referencia Numérica: 4
Concepto del Pago: FACTURA IUAF 2
No. de Autorización: 236738</t>
  </si>
  <si>
    <t>2,807.02</t>
  </si>
  <si>
    <t>65,901.12</t>
  </si>
  <si>
    <t xml:space="preserve">MANTENIMIENTO </t>
  </si>
  <si>
    <t>Pago a terceros
Sucursal: 519
Referencia Numérica: 182154
Referencia alfanumérica: INSTITUTO UNIVERSITARIO DE ALTA FORMACIO
No. de Autorización: 182154</t>
  </si>
  <si>
    <t>68,708.14</t>
  </si>
  <si>
    <t>SUELDO PARCIAL OSMAR</t>
  </si>
  <si>
    <t>Pago Interbancario
Sucursal: 519
Referencia Numérica: 3
Concepto del Pago: SUELDO AL 31 DIC
No. de Autorización: 179540</t>
  </si>
  <si>
    <t>5,333.33</t>
  </si>
  <si>
    <t>71,897.14</t>
  </si>
  <si>
    <t>SUELDOS</t>
  </si>
  <si>
    <t>Pago Interbancario
Sucursal: 519
Referencia Numérica: 2
Concepto del Pago: FACTURA IUAF
No. de Autorización: 176427</t>
  </si>
  <si>
    <t>14,142.20</t>
  </si>
  <si>
    <t>77,230.47</t>
  </si>
  <si>
    <t>Pago Interbancario
Sucursal: 519
Referencia Numérica: 1
Concepto del Pago: FACTURA IUAF
No. de Autorización: 169826</t>
  </si>
  <si>
    <t>91,372.67</t>
  </si>
  <si>
    <t>Pago de servicio
Sucursal: 519
Referencia Numérica: 165903
Referencia alfanumérica: A TB 5584267142500097
No. de Autorización: 165903</t>
  </si>
  <si>
    <t>30,000.00</t>
  </si>
  <si>
    <t>SEDE CHIAPAS</t>
  </si>
  <si>
    <t>Pago Interbancario
Sucursal: 519
Referencia Numérica: 5
Concepto del Pago: FACTURA IUAF
No. de Autorización: 309581</t>
  </si>
  <si>
    <t>12,766.21</t>
  </si>
  <si>
    <t>53,134.91</t>
  </si>
  <si>
    <t>Depósito en Efectivo 
Sucursal: 7003
Referencia Numérica:  011
Concepto del Pago:colegiatura
No. de Autorización: 0739967 Nombre del Emisor: POR IDENTIFICAR
Institución Emisora: banamex</t>
  </si>
  <si>
    <t>26/12/2023</t>
  </si>
  <si>
    <t>abono por cobranza 
Sucursal: 7003
Referencia Numérica:  011
Concepto del Pago:colegiatura
No. de Autorización: 0739967 Nombre del Emisor: TUZ MEDINA
Institución Emisora: banamex</t>
  </si>
  <si>
    <t>Abono Interbancario
Sucursal: 859
Referencia Numérica: 2612230
Concepto del Pago: titulacion
No. de Autorización: 01998034
Nombre del Emisor: MARTHA PATRICIA MARTINEZ ALCOC
Institución Emisora: BBVA MEXICO</t>
  </si>
  <si>
    <t>22/12/2023</t>
  </si>
  <si>
    <t>Cargo diverso
Sucursal: 2132
Referencia Numérica: 1550135635
No. de Autorización: 00023670</t>
  </si>
  <si>
    <t>246.56</t>
  </si>
  <si>
    <t>39.45</t>
  </si>
  <si>
    <t>TITULACIÓN Y APOSTILLAS DE GUATEMALA ALUMNOS DIAP</t>
  </si>
  <si>
    <t>Abono Interbancario
Sucursal: 2132
Referencia Numérica:  1550135635
Concepto del Pago:colegiatura
No. de Autorización: 023670 Nombre del Emisor: JUAREZ SALAZAR
Institución Emisora: banamex</t>
  </si>
  <si>
    <t>112,746.03</t>
  </si>
  <si>
    <t>21/12/2023</t>
  </si>
  <si>
    <t>Pago Interbancario
Sucursal: 519
Referencia Numérica: 3
Concepto del Pago: FACTURA IUAF
No. de Autorización: 00261672</t>
  </si>
  <si>
    <t>Pago a terceros
Sucursal: 519
Referencia Numérica: 246910
Referencia alfanumérica: INSTITUTO UNIVERSITARIO DE ALTA FORMACIO
No. de Autorización: 246910</t>
  </si>
  <si>
    <t>3,248.00</t>
  </si>
  <si>
    <t>PAGO DOCENTES</t>
  </si>
  <si>
    <t>Pago Interbancario
Sucursal: 519
Referencia Numérica: 1
Concepto del Pago: FACTURA IUAF
No. de Autorización: 237596</t>
  </si>
  <si>
    <t>17,021.28</t>
  </si>
  <si>
    <t>Abono Interbancario
Sucursal: 859
Referencia Numérica: 4783890
Concepto del Pago: TRANSFERENCIA A INSTITUTO UNIVERSITARIO
No. de Autorización: 485318
Nombre del Emisor: JOCHEBED ABIGAIL PEREZ MENDEZ
Institución Emisora: SANTANDER</t>
  </si>
  <si>
    <t xml:space="preserve">PAGO PLAYERAS </t>
  </si>
  <si>
    <t>Pago Interbancario
Sucursal: 519
Referencia Numérica: 2
Concepto del Pago: FACTURA IUAF
No. de Autorización: 256031</t>
  </si>
  <si>
    <t>2,134.40</t>
  </si>
  <si>
    <t>20/12/2023</t>
  </si>
  <si>
    <t>Abono Interbancario
Sucursal: 859
Referencia Numérica: 895936
Concepto del Pago: Sin concepto
No. de Autorización: 287051
Nombre del Emisor: BAUTISTA JUAREZ SARAI
Institución Emisora: AZTECA</t>
  </si>
  <si>
    <t>Abono Interbancario
Sucursal: 859
Referencia Numérica: 895936
Concepto del Pago: Sin concepto
No. de Autorización: 296504
Nombre del Emisor: BAUTISTA JUAREZ SARAI
Institución Emisora: AZTECA</t>
  </si>
  <si>
    <t>18/12/2023</t>
  </si>
  <si>
    <t>Abono Interbancario
Sucursal: 859
Referencia Numérica: 1612230
Concepto del Pago: Bringas
No. de Autorización: 00123888
Nombre del Emisor: SALVADOR BRINGAS ESTRADA
Institución Emisora: BBVA MEXICO</t>
  </si>
  <si>
    <t>Abono Interbancario
Sucursal: 859
Referencia Numérica: 1612230
Concepto del Pago: Constancia Bringas
No. de Autorización: 00124508
Nombre del Emisor: SALVADOR BRINGAS ESTRADA
Institución Emisora: BBVA MEXICO</t>
  </si>
  <si>
    <t>Abono Interbancario
Sucursal: 859
Referencia Numérica: 1612230
Concepto del Pago: RAHE781001HDFMRR08
No. de Autorización: 00610016
Nombre del Emisor: ERNESTO EDUARDO RAMIREZ HUERTA
Institución Emisora: BBVA MEXICO</t>
  </si>
  <si>
    <t>2,467.00</t>
  </si>
  <si>
    <t>Abono Interbancario
Sucursal: 859
Referencia Numérica: 181223
Concepto del Pago: Pago pendiente doctorado Yahaira Huerta
No. de Autorización: 02244212
Nombre del Emisor: YAHAIRA YAITZIRI HUERTA GUZMA
Institución Emisora: HSBC</t>
  </si>
  <si>
    <t>15/12/2023</t>
  </si>
  <si>
    <t>Abono Interbancario
Sucursal: 859
Referencia Numérica: 7325328
Concepto del Pago: RARC790921MYNLDL01
No. de Autorización: 01161470
Nombre del Emisor: CLAUDIA CAROLINA DE JESUS RAMO
Institución Emisora: SANTANDER</t>
  </si>
  <si>
    <t>Pago Interbancario
Sucursal: 519
Referencia Numérica: 1
Concepto del Pago: GRADOS IUAF
No. de Autorización: 311522</t>
  </si>
  <si>
    <t>IVA Comisión
Sucursal: 2864
Referencia Numérica: 116403
Referencia alfanumérica: PAQUETE PYME NOV MOV: 1
No. de Autorización: 114109</t>
  </si>
  <si>
    <t>Comisión
Sucursal: 2864
Referencia Numérica: 116403
Referencia alfanumérica: PAQUETE PYME NOV MOV: 1
No. de Autorización: 114109</t>
  </si>
  <si>
    <t>14/12/2023</t>
  </si>
  <si>
    <t>Pago de servicio
Sucursal: 519
Referencia Numérica: 200703
Referencia alfanumérica: PAGO A ESTABLECIMIENTO
No. de Autorización: 200703</t>
  </si>
  <si>
    <t>Pago de servicio
Sucursal: 519
Referencia Numérica: 146325
Referencia alfanumérica: PAGO A ESTABLECIMIENTO
No. de Autorización: 146325</t>
  </si>
  <si>
    <t>Depósito en Efectivo 
Sucursal: 166
Referencia Numérica:  011
Concepto del Pago:colegiatura
No. de Autorización: 39499  Nombre del Emisor: POR IDENTIFICAR
Institución Emisora: banamex</t>
  </si>
  <si>
    <t>Abono Interbancario
Sucursal: 859
Referencia Numérica: 6418222
Concepto del Pago: TRANSFERENCIA A IUAF SC
No. de Autorización: 837984
Nombre del Emisor: JUAN DE LA CRUZ EUAN PECH
Institución Emisora: SANTANDER</t>
  </si>
  <si>
    <t>13/12/2023</t>
  </si>
  <si>
    <t>Depósito en Efectivo 
Sucursal: 7003
Referencia Numérica:  011
Concepto del Pago:colegiatura
No. de Autorización: 0564750    Nombre del Emisor: rafael sanchez
Institución Emisora: banamex</t>
  </si>
  <si>
    <t>Pago de servicio
Sucursal: 519
Referencia Numérica: 417031
Referencia alfanumérica: PAGO A ESTABLECIMIENTO
No. de Autorización: 00417031</t>
  </si>
  <si>
    <t>492.00</t>
  </si>
  <si>
    <t>Pago de servicio
Sucursal: 519
Referencia Numérica: 3249
Referencia alfanumérica: PAGO A ESTABLECIMIENTO
No. de Autorización: 00003249</t>
  </si>
  <si>
    <t>Abono Interbancario
Sucursal: 859
Referencia Numérica: 1312230
Concepto del Pago: SACG950925MQRNTL00
No. de Autorización: 1060922
Nombre del Emisor: GLENDY MARGARITA SANCHEZ CATZI
Institución Emisora: BBVA MEXICO</t>
  </si>
  <si>
    <t>Abono Interbancario
Sucursal: 859
Referencia Numérica: 121223
Concepto del Pago: GACM710917MDFRLR02
No. de Autorización: 587268
Nombre del Emisor: MIRIAM GARAMENDI CELIS
Institución Emisora: SANTANDER</t>
  </si>
  <si>
    <t>Abono Interbancario
Sucursal: 859
Referencia Numérica: 1212230
Concepto del Pago: Colegiatura
No. de Autorización: 786341
Nombre del Emisor: MAGALY MARISOL ARIZMENDI SANDO
Institución Emisora: BBVA MEXICO</t>
  </si>
  <si>
    <t>6,540.00</t>
  </si>
  <si>
    <t>Pago de servicio
Sucursal: 519
Referencia Numérica: 417031
Referencia alfanumérica: PAGO A ESTABLECIMIENTO
No. de Autorización: 417031</t>
  </si>
  <si>
    <t>Abono Interbancario
Sucursal: 859
Referencia Numérica: 1212230
Concepto del Pago: CAGC870715MNENRN06
No. de Autorización: 343459
Nombre del Emisor: CANTALICIA CANTU GARZA
Institución Emisora: BBVA MEXICO</t>
  </si>
  <si>
    <t>Abono Interbancario
Sucursal: 859
Referencia Numérica: 401787
Concepto del Pago: AS5XGWBWX GANANCIAS CLIP
No. de Autorización: 224345
Nombre del Emisor: AHALIA QUINTERO
Institución Emisora: BANORTE</t>
  </si>
  <si>
    <t>Abono Interbancario
Sucursal: 859
Referencia Numérica: 121223
Concepto del Pago: PAGO COLEGIATURA DICIEMBRE
No. de Autorización: 81550
Nombre del Emisor: MIRIAM GARAMENDI CELIS
Institución Emisora: SANTANDER</t>
  </si>
  <si>
    <t>11/12/2023</t>
  </si>
  <si>
    <t>Pago de servicio
Sucursal: 519
Referencia Numérica: 272218
Referencia alfanumérica: PAGO A ESTABLECIMIENTO
No. de Autorización: 00272218</t>
  </si>
  <si>
    <t>Pago de servicio
Sucursal: 519
Referencia Numérica: 276604
Referencia alfanumérica: PAGO A ESTABLECIMIENTO
No. de Autorización: 00276604</t>
  </si>
  <si>
    <t>Abono Interbancario
Sucursal: 859
Referencia Numérica: 986346
Concepto del Pago: COLEGIATURA UIAF GUILLERMO P
No. de Autorización: 284603
Nombre del Emisor: GUILLERMO PEREZ HERNANDEZ
Institución Emisora: BANCOPPEL</t>
  </si>
  <si>
    <t>08/12/2023</t>
  </si>
  <si>
    <t>Depósito en Efectivo 
Sucursal: 7003
Referencia Numérica:  011
Concepto del Pago:colegiatura
No. de Autorización: 495620    Nombre del Emisor: GASTON RODRIGUEZ
Institución Emisora: banamex</t>
  </si>
  <si>
    <t>Abono Interbancario
Sucursal: 859
Referencia Numérica: 2023120
Concepto del Pago: Transferencia electronica
No. de Autorización: 969359
Nombre del Emisor: PEDRO DANIEL ABAD MARTINEZ
Institución Emisora: INBURSA</t>
  </si>
  <si>
    <t>07/12/2023</t>
  </si>
  <si>
    <t>Abono Interbancario
Sucursal: 870
Referencia Numérica: 71223
Referencia alfanumérica: LUZ ANGELICA LOPEZ GONZALEZ
No. de Autorización: 00918770
Nombre del Emisor: LUZ ANGELICA,LOPEZ/GONZALEZ</t>
  </si>
  <si>
    <t>Abono Interbancario
Sucursal: 859
Referencia Numérica: 231207
Concepto del Pago: Pago Inscrip Diplomado Derecho Laboral
No. de Autorización: 01199015
Nombre del Emisor: CESAR AUGUSTO FALCONI GINER
Institución Emisora: BANORTE</t>
  </si>
  <si>
    <t>Abono Interbancario
Sucursal: 859
Referencia Numérica: 231207
Concepto del Pago: Pago Dif Diplomado Derecho Laboral
No. de Autorización: 01206798
Nombre del Emisor: CESAR AUGUSTO FALCONI GINER
Institución Emisora: BANORTE</t>
  </si>
  <si>
    <t>Abono Interbancario
Sucursal: 859
Referencia Numérica: 712202
Concepto del Pago: PAGO LIC ARECLY VILLANUEVA TUN
No. de Autorización: 00471457
Nombre del Emisor: SINDICATO UNICO DE CHOFERES TA
Institución Emisora: SCOTIABANK</t>
  </si>
  <si>
    <t>Abono Interbancario
Sucursal: 859
Referencia Numérica: 612230
Concepto del Pago: megi710505hdfnng07
No. de Autorización: 26294
Nombre del Emisor: IGNACIO MENDOZA GANDARIA
Institución Emisora: BBVA MEXICO</t>
  </si>
  <si>
    <t>Abono Interbancario
Sucursal: 859
Referencia Numérica: 712202
Concepto del Pago: PAGO LIC ARECLY VILLANUEVA TUN
No. de Autorización: 471457
Nombre del Emisor: SINDICATO UNICO DE CHOFERES TA
Institución Emisora: SCOTIABANK</t>
  </si>
  <si>
    <t>06/12/2023</t>
  </si>
  <si>
    <t>Depósito en Efectivo 
Sucursal: 7003
Referencia Numérica:  011
Concepto del Pago:colegiatura
No. de Autorización:  00464804   Nombre del Emisor: POR IDENTIFICAR
Institución Emisora: banamex</t>
  </si>
  <si>
    <t>Abono Interbancario
Sucursal: 859
Referencia Numérica: 231206
Concepto del Pago: VAAC750416MQRNCR03
No. de Autorización: 00695648
Nombre del Emisor: CAROLINA VANEGAS ACEVES
Institución Emisora: BANORTE</t>
  </si>
  <si>
    <t>Abono por cobranza 
Sucursal: 4626
Referencia Numérica:  31
Concepto del Pago: COLEGIATURA
No. de Autorización: 003755   Nombre del Emisor:  YAGD681010HJCXNN07
Institución Emisora: banamex</t>
  </si>
  <si>
    <t>10/11/2023</t>
  </si>
  <si>
    <t>Abono Interbancario
Sucursal: 859
Referencia Numérica: 1011202
Concepto del Pago: PAGO LIC. ARACELY VILLANUEVA TUN
No. de Autorización: 00773161
Nombre del Emisor: SINDICATO UNICO DE CHOFERES TA
Institución Emisora: SCOTIABANK</t>
  </si>
  <si>
    <t>Abono Interbancario
Sucursal: 519
Referencia Numérica: 663412
Referencia alfanumérica: ASUNCION MONICA RAMIREZ SANDOV
No. de Autorización: 663412
Nombre del Emisor: ASUNCION MONICA,RAMIREZ/SANDOV</t>
  </si>
  <si>
    <t>Abono Interbancario
Sucursal: 859
Referencia Numérica: 61223
Concepto del Pago: COLEGIATURA
No. de Autorización: 558425
Nombre del Emisor: PROTEGO INTEGRAL SEG URIDAD PR
Institución Emisora: BBVA MEXICO</t>
  </si>
  <si>
    <t>Abono por cobranza 
Sucursal: 859
Referencia Numérica:  31
Concepto del Pago: COLEGIATURA
No. de Autorización: 461881   Nombre del Emisor:  RORG691127MGRMSB01
Institución Emisora: banamex</t>
  </si>
  <si>
    <t>Abono Interbancario
Sucursal: 519
Referencia Numérica: 61223
Referencia alfanumérica: ASUNCION MONICA RAMIREZ SANDOV
No. de Autorización: 160103
Nombre del Emisor: ASUNCION MONICA,RAMIREZ/SANDOV</t>
  </si>
  <si>
    <t>Depósito en Efectivo 
Sucursal: 7003
Referencia Numérica:  011
Concepto del Pago:colegiatura
No. de Autorización: 23167    Nombre del Emisor: POR IDENTIFICAR
Institución Emisora: banamex</t>
  </si>
  <si>
    <t>Abono Interbancario
Sucursal: 859
Referencia Numérica: 5856963
Concepto del Pago: AUPE701017HDFGDD06
No. de Autorización: 222274
Nombre del Emisor: EDGAR AGUILAR PADILLA
Institución Emisora: SANTANDER</t>
  </si>
  <si>
    <t>05/12/2023</t>
  </si>
  <si>
    <t>Abono Interbancario
Sucursal: 859
Referencia Numérica: 512230
Concepto del Pago: CAMM710629MMNZRR00
No. de Autorización: 01071362
Nombre del Emisor: MARTHA ALICIA CAZARES MORAN
Institución Emisora: BBVA MEXICO</t>
  </si>
  <si>
    <t>Abono Interbancario
Sucursal: 859
Referencia Numérica: 512230
Concepto del Pago: CAVE911016
No. de Autorización: 00901871
Nombre del Emisor: ESTEFANIA CAROLINA CABALLERO V
Institución Emisora: BBVA MEXICO</t>
  </si>
  <si>
    <t>IVA Com. Trans. Int. Recibida
Sucursal: 2132
Referencia Numérica: 18450133931
Referencia alfanumérica: //LA LOPEZ Y ALEXIS JUAREZ Y MARVIN
No. de Autorización: 21251</t>
  </si>
  <si>
    <t>40.56</t>
  </si>
  <si>
    <t>Com. Trans. Int. Recibida
Sucursal: 2132
Referencia Numérica: 18450133931
Referencia alfanumérica: //LA LOPEZ Y ALEXIS JUAREZ Y MARVIN
No. de Autorización: 21251</t>
  </si>
  <si>
    <t>253.46</t>
  </si>
  <si>
    <t>Abono Interbancario
Sucursal: 859
Referencia Numérica: 58800
Concepto del Pago: DIGD740815HDFZRN08 Pago 21
No. de Autorización: 395755
Nombre del Emisor: DANIEL DIAZ GARCIA
Institución Emisora: INBURSA</t>
  </si>
  <si>
    <t>Abono Interbancario
Sucursal: 859
Referencia Numérica: 231205
Concepto del Pago: ZAMD890216HNLMRV09
No. de Autorización: 559620
Nombre del Emisor: DAVID ADRIAN ZAMBRANO MORALES
Institución Emisora: BANORTE</t>
  </si>
  <si>
    <t>Abono por cobranza 
Sucursal: 7003
Referencia Numérica:  7003
Concepto del Pago: COLEGIATURA
No. de Autorización: 443960  Nombre del Emisor:  KASM890504HCSNLR09
Institución Emisora: banamex</t>
  </si>
  <si>
    <t>115,239.01</t>
  </si>
  <si>
    <t>Abono por cobranza 
Sucursal: 7003
Referencia Numérica:  7003
Concepto del Pago: COLEGIATURA
No. de Autorización: 443946  Nombre del Emisor:  KASB800703MCSNLT02
Institución Emisora: banamex</t>
  </si>
  <si>
    <t>112,719.01</t>
  </si>
  <si>
    <t>Abono por cobranza 
Sucursal: 7003
Referencia Numérica:  7003
Concepto del Pago: COLEGIATURA
No. de Autorización: 443979  Nombre del Emisor:   KASM820512MCSNLR08
Institución Emisora: banamex</t>
  </si>
  <si>
    <t>110,199.01</t>
  </si>
  <si>
    <t>Abono por cobranza 
Sucursal: 7003
Referencia Numérica:  7003
Concepto del Pago: COLEGIATURA
No. de Autorización: 153066  Nombre del Emisor: SEGR811217HYNGNB08
Institución Emisora: banamex</t>
  </si>
  <si>
    <t>107,679.01</t>
  </si>
  <si>
    <t>Abono por cobranza 
Sucursal: 7003
Referencia Numérica:  72
Concepto del Pago: COLEGIATURA
No. de Autorización: 152999  Nombre del Emisor: GARY901124MTCRZN03
Institución Emisora: banamex</t>
  </si>
  <si>
    <t>105,159.01</t>
  </si>
  <si>
    <t>Abono por cobranza 
Sucursal: 7003
Referencia Numérica:  72
Concepto del Pago: COLEGIATURA
No. de Autorización: 152966  Nombre del Emisor: CAVS960718MCSRLR02
Institución Emisora: banamex</t>
  </si>
  <si>
    <t>102,639.01</t>
  </si>
  <si>
    <t>Abono por cobranza 
Sucursal: 7003
Referencia Numérica:  72
Concepto del Pago: COLEGIATURA
No. de Autorización: 152872 Nombre del Emisor: LOVM950621MCSPZG03
Institución Emisora: banamex</t>
  </si>
  <si>
    <t>100,839.01</t>
  </si>
  <si>
    <t>Abono por cobranza 
Sucursal: 7003
Referencia Numérica:  72
Concepto del Pago: COLEGIATURA
No. de Autorización: 152774  Nombre del Emisor: AUAM870124MCSGRR03
Institución Emisora: banamex</t>
  </si>
  <si>
    <t>99,039.01</t>
  </si>
  <si>
    <t>Abono por cobranza 
Sucursal: 7003
Referencia Numérica:  72
Concepto del Pago: COLEGIATURA
No. de Autorización: 152752  Nombre del Emisor:  RAPY920623MCSRR00
Institución Emisora: banamex</t>
  </si>
  <si>
    <t>97,239.01</t>
  </si>
  <si>
    <t>Abono por cobranza 
Sucursal: 7003
Referencia Numérica:  72
Concepto del Pago: COLEGIATURA
No. de Autorización: 152657  Nombre del Emisor:  AUEL930723HCSGSS08
Institución Emisora: banamex</t>
  </si>
  <si>
    <t>95,439.01</t>
  </si>
  <si>
    <t>Abono por cobranza 
Sucursal: 7003
Referencia Numérica:  72
Concepto del Pago: COLEGIATURA
No. de Autorización: 152607  Nombre del Emisor:  PELC980901MCSRPR08
Institución Emisora: banamex</t>
  </si>
  <si>
    <t>93,639.01</t>
  </si>
  <si>
    <t>Abono por cobranza 
Sucursal: 7003
Referencia Numérica:  72
Concepto del Pago: COLEGIATURA
No. de Autorización: 152522  Nombre del Emisor:  GULY811203HCSLPN06
Institución Emisora: banamex</t>
  </si>
  <si>
    <t>91,839.01</t>
  </si>
  <si>
    <t>Abono Interbancario
Sucursal: 2132
Referencia Numérica: 18450133931
Referencia alfanumérica: //LA LOPEZ Y ALEXIS JUAREZ Y MARVIN
No. de Autorización: 21251
Nombre del Emisor: JUAREZ SALAZAR ALEXIS ANTONIO</t>
  </si>
  <si>
    <t>18,408.59</t>
  </si>
  <si>
    <t>04/12/2023</t>
  </si>
  <si>
    <t>Abono Interbancario
Sucursal: 859
Referencia Numérica: 271092
Concepto del Pago: Colegiatura Diciembre LISA921027HSPRLR02
No. de Autorización: 02930939
Nombre del Emisor: ARMANDO LIRA SOLIS
Institución Emisora: HSBC</t>
  </si>
  <si>
    <t>Abono Interbancario
Sucursal: 859
Referencia Numérica: 895936
Concepto del Pago: pago septima mensualidad
No. de Autorización: 2309424
Nombre del Emisor: MARTELL GOMEZ MARIO ALBERTO
Institución Emisora: AZTECA</t>
  </si>
  <si>
    <t>Abono por cobranza
Sucursal: 4452
Referencia Numérica: 0
Referencia alfanumérica: NANC850806MCSRRL00
No. de Autorización: 93945</t>
  </si>
  <si>
    <t>Abono por cobranza
Sucursal: 4452
Referencia Numérica: 0
Referencia alfanumérica: PEAT960522MCSRBN00
No. de Autorización: 94013</t>
  </si>
  <si>
    <t>Abono por cobranza
Sucursal: 4452
Referencia Numérica: 0
Referencia alfanumérica: SIRV801005MCSLML05
No. de Autorización: 94036</t>
  </si>
  <si>
    <t>Depósito en Efectivo 
Sucursal: 7003
Referencia Numérica:  011
Concepto del Pago:colegiatura
No. de Autorización:   405583  Nombre del Emisor: POR IDENTIFICAR
Institución Emisora: banamex</t>
  </si>
  <si>
    <t>Abono Interbancario
Sucursal: 859
Referencia Numérica: 9251062
Concepto del Pago: ZEIV030316HQRLBRA4
No. de Autorización: 1841790
Nombre del Emisor: MARCELA IBARRA CANCHE
Institución Emisora: SANTANDER</t>
  </si>
  <si>
    <t>Abono Interbancario
Sucursal: 859
Referencia Numérica: 412230
Concepto del Pago: Mensualidad Diciembre Luciano Salas C
No. de Autorización: 1800871
Nombre del Emisor: ELVIRA MONTERO VASQUEZ
Institución Emisora: BBVA MEXICO</t>
  </si>
  <si>
    <t>Abono Interbancario
Sucursal: 859
Referencia Numérica: 7099486
Concepto del Pago: SAFH700610MDFRBY03
No. de Autorización: 1658401
Nombre del Emisor: HAYDEE CAROLINA SAURI FABRO
Institución Emisora: BANCOPPEL</t>
  </si>
  <si>
    <t>01/12/2023</t>
  </si>
  <si>
    <t>Abono Interbancario
Sucursal: 859
Referencia Numérica: 112230
Concepto del Pago: OEMA931224HBCCRL05 doctorado diciembre
No. de Autorización: 01272007
Nombre del Emisor: ALFONSO OCEGUEDA MARTINEZ
Institución Emisora: BBVA MEXICO</t>
  </si>
  <si>
    <t>Abono Interbancario
Sucursal: 859
Referencia Numérica: 112230
Concepto del Pago: PABR881209HQRNLC07
No. de Autorización: 01321774
Nombre del Emisor: RICARDO PANTOJA BLEE
Institución Emisora: BBVA MEXICO</t>
  </si>
  <si>
    <t>Abono Interbancario
Sucursal: 859
Referencia Numérica: 112230
Concepto del Pago: Coyj780719hynrmm01
No. de Autorización: 01543106
Nombre del Emisor: JAIME ARMIN CORTES YAMA
Institución Emisora: BBVA MEXICO</t>
  </si>
  <si>
    <t>Abono Interbancario
Sucursal: 859
Referencia Numérica: 112202
Concepto del Pago: AOGA950822MMCCRL05
No. de Autorización: 01656317
Nombre del Emisor: ALOYSIA ACOSTA GARCIA
Institución Emisora: BBVA MEXICO</t>
  </si>
  <si>
    <t>600.00</t>
  </si>
  <si>
    <t>30/11/2023</t>
  </si>
  <si>
    <t>Depósito en Efectivo 
Sucursal: 7003
Referencia Numérica:  011
Concepto del Pago:colegiatura
No. de Autorización:  379928   Nombre del Emisor: suemy vazquez
Institución Emisora: banamex</t>
  </si>
  <si>
    <t>Abono Interbancario
Sucursal: 859
Referencia Numérica: 231130
Concepto del Pago: LACR831029HCMRHM18
No. de Autorización: 01820768
Nombre del Emisor: RAMON ADRIAN LARIOS CHAVEZ
Institución Emisora: BANORTE</t>
  </si>
  <si>
    <t>Depósito en Efectivo 
Sucursal: 7003
Referencia Numérica:  011
Concepto del Pago:colegiatura
No. de Autorización:  380153   Nombre del Emisor: suemy vazquez
Institución Emisora: banamex</t>
  </si>
  <si>
    <t>Abono Interbancario
Sucursal: 870
Referencia Numérica: 11223
Referencia alfanumérica: LUIS ALONSO REYES TREJO
No. de Autorización: 451035
Nombre del Emisor: LUIS ALONSO,REYES/TREJO</t>
  </si>
  <si>
    <t>Depósito en Efectivo 
Sucursal: 7003
Referencia Numérica:  011
Concepto del Pago:cOLEGIATURA DD
No. de Autorización: 104442    Nombre del Emisor: MARIA EUGENIA ANGELES
Institución Emisora: banamex</t>
  </si>
  <si>
    <t>Abono Interbancario
Sucursal: 859
Referencia Numérica: 11223
Concepto del Pago: COBM860618HDFRRR02
No. de Autorización: 416480
Nombre del Emisor: MARCO ANTONIO CORTES BRISEÑO
Institución Emisora: INBURSA</t>
  </si>
  <si>
    <t>Pago Interbancario
Sucursal: 519
Referencia Numérica: 2
Concepto del Pago: FACTURA IUAF
No. de Autorización: 227599</t>
  </si>
  <si>
    <t>12,662.60</t>
  </si>
  <si>
    <t>Pago Interbancario
Sucursal: 519
Referencia Numérica: 1
Concepto del Pago: FACTURA IUAF
No. de Autorización: 223627</t>
  </si>
  <si>
    <t>27,659.57</t>
  </si>
  <si>
    <t>0/11/2023</t>
  </si>
  <si>
    <t>Pago a terceros
Sucursal: 519
Referencia Numérica: 231466
Referencia alfanumérica: INSTITUTO UNIVERSITARIO DE ALTA FORMACIO
No. de Autorización: 231466</t>
  </si>
  <si>
    <t>28/11/2023</t>
  </si>
  <si>
    <t>Abono Interbancario
Sucursal: 859
Referencia Numérica: 27112
Concepto del Pago: colegiatura  No. de Autorización: 0234
Nombre del Emisor: yasmin c
Institución Emisora: BBVA MEXICO</t>
  </si>
  <si>
    <t>27/11/2023</t>
  </si>
  <si>
    <t>Abono Interbancario
Sucursal: 859
Referencia Numérica: 2711230
Concepto del Pago: Nancy Gudalupe del pilar Gomez Cardenas
No. de Autorización: 01962246
Nombre del Emisor: LARRY JAVIER PECH GOMEZ
Institución Emisora: BBVA MEXICO</t>
  </si>
  <si>
    <t>Abono Interbancario
Sucursal: 859
Referencia Numérica: 231127
Concepto del Pago: SOVL890725MNESRS00
No. de Autorización: 02305146
Nombre del Emisor: LUISA FERNANDA SOSA VARGAS
Institución Emisora: BANORTE</t>
  </si>
  <si>
    <t>24/11/2023</t>
  </si>
  <si>
    <t>Depósito en Efectivo 
Sucursal: 7003
Referencia Numérica:  011
Concepto del Pago: POR DEFINIR
No. de Autorización: 291710 Nombre del Emisor: GASTON RODRIGUEZ R
Institución Emisora: banamex</t>
  </si>
  <si>
    <t>16/11/2023</t>
  </si>
  <si>
    <t>Abono Interbancario
Sucursal: 859
Referencia Numérica: 1611230
Concepto del Pago: RILA701014MCSVPD01
No. de Autorización: 00779747
Nombre del Emisor: ADRIANA RIVIELLO LOPEZ
Institución Emisora: BBVA MEXICO</t>
  </si>
  <si>
    <t>22/11/2023</t>
  </si>
  <si>
    <t>Abono por cobranza 
Sucursal: 1767
Referencia Numérica:  0011
Concepto del Pago: COLEGIATURA
No. de Autorización: 13874656   Nombre del Emisor:  barroso cardenas
Institución Emisora: banamex</t>
  </si>
  <si>
    <t>Abono Interbancario
Sucursal: 859
Referencia Numérica: 9949061
Concepto del Pago: 900
No. de Autorización: 355771
Nombre del Emisor: TANIA MARISELA PEREZ ABARCA
Institución Emisora: BANCOPPEL</t>
  </si>
  <si>
    <t>01/11/2023</t>
  </si>
  <si>
    <t>Depósito en Efectivo 
Sucursal: 7003
Referencia Numérica:  011
Concepto del Pago: POR DEFINIR
No. de Autorización:  291710   Nombre del Emisor: POR IDENTIFICAR
Institución Emisora: banamex</t>
  </si>
  <si>
    <t>23/11/2023</t>
  </si>
  <si>
    <t>Pago de servicio
Sucursal: 519
Referencia Numérica: 487289
Referencia alfanumérica: PAGO A ESTABLECIMIENTO
No. de Autorización: 00487289</t>
  </si>
  <si>
    <t>Abono Interbancario
Sucursal: 859
Referencia Numérica: 895936
Concepto del Pago: Sin concepto
No. de Autorización: 634844
Nombre del Emisor: BAUTISTA JUAREZ SARAI
Institución Emisora: AZTECA</t>
  </si>
  <si>
    <t>Abono Interbancario
Sucursal: 859
Referencia Numérica: 895936
Concepto del Pago: Sin concepto
No. de Autorización: 637674
Nombre del Emisor: BAUTISTA JUAREZ SARAI
Institución Emisora: AZTECA</t>
  </si>
  <si>
    <t>Pago Interbancario
Sucursal: 519
Referencia Numérica: 1
Concepto del Pago: FACTURA IUAF
No. de Autorización: 382701</t>
  </si>
  <si>
    <t>Depósito en Efectivo 
Sucursal: 890
Referencia Numérica:  011
Concepto del Pago: titulación
No. de Autorización: 0066002 Nombre del Emisor: julio delgado
Institución Emisora: banamex</t>
  </si>
  <si>
    <t>21/11/2023</t>
  </si>
  <si>
    <t>Abono por cobranza
Sucursal: 7003
Referencia alfanumérica: TUMN901201MQRZDT02
No. de Autorización: 00252046</t>
  </si>
  <si>
    <t>13/11/2023</t>
  </si>
  <si>
    <t>Depósito en Efectivo 
Sucursal: 7003
Referencia Numérica:  011
Concepto del Pago: POR DEFINIR
No. de Autorización: 00926838 Nombre del Emisor: CANO HECTOR
Institución Emisora: banamex</t>
  </si>
  <si>
    <t>Abono Interbancario
Sucursal: 859
Referencia Numérica: 1236589
Concepto del Pago: titulacion
No. de Autorización: 360574
Nombre del Emisor: BLANCA ANNEL MEDINA VILLARREA
Institución Emisora: HSBC</t>
  </si>
  <si>
    <t>Abono Interbancario
Sucursal: 859
Referencia Numérica: 1258749
Concepto del Pago: titulacion
No. de Autorización: 365120
Nombre del Emisor: BLANCA ANNEL MEDINA VILLARREA
Institución Emisora: HSBC</t>
  </si>
  <si>
    <t>15/11/2023</t>
  </si>
  <si>
    <t>Pago Interbancario
Sucursal: 519
Referencia Numérica: 1
Concepto del Pago: FACTURA IUAF
No. de Autorización: 00198839</t>
  </si>
  <si>
    <t>29,998.94</t>
  </si>
  <si>
    <t>Pago Interbancario
Sucursal: 519
Referencia Numérica: 2
Concepto del Pago: FACTURA IUAF
No. de Autorización: 00205548</t>
  </si>
  <si>
    <t>15,138.00</t>
  </si>
  <si>
    <t>Pago Interbancario
Sucursal: 519
Referencia Numérica: 3
Concepto del Pago: SUELDO Y BONO
No. de Autorización: 00292582</t>
  </si>
  <si>
    <t>Pago Interbancario
Sucursal: 519
Referencia Numérica: 4
Concepto del Pago: FACTURA IUAF
No. de Autorización: 00338291</t>
  </si>
  <si>
    <t>Cargo diverso
Sucursal: 519
Referencia alfanumérica: L0168287105 302728 202310
No. de Autorización: 00758050</t>
  </si>
  <si>
    <t>310.21</t>
  </si>
  <si>
    <t>Abono Interbancario
Sucursal: 2132
Referencia Numérica: 5730131932
Referencia alfanumérica: 1/AGOJ
No. de Autorización: 21154
Nombre del Emisor: academia guatemalteca</t>
  </si>
  <si>
    <t>237,118.54</t>
  </si>
  <si>
    <t>IVA Com. Trans. Int. Recibida
Sucursal: 2132
Referencia Numérica: 5730131932
Referencia alfanumérica: 1/AGOJ
No. de Autorización: 21154</t>
  </si>
  <si>
    <t>40.44</t>
  </si>
  <si>
    <t>374,382.59</t>
  </si>
  <si>
    <t>Com. Trans. Int. Recibida
Sucursal: 2132
Referencia Numérica: 5730131932
Referencia alfanumérica: 1/AGOJ
No. de Autorización: 21154</t>
  </si>
  <si>
    <t>252.68</t>
  </si>
  <si>
    <t>374,423.03</t>
  </si>
  <si>
    <t>IVA Comisión
Sucursal: 2864
Referencia Numérica: 117037
Referencia alfanumérica: PAQUETE PYME OCT MOV: 1
No. de Autorización: 115326</t>
  </si>
  <si>
    <t>374,675.71</t>
  </si>
  <si>
    <t>Comisión
Sucursal: 2864
Referencia Numérica: 117037
Referencia alfanumérica: PAQUETE PYME OCT MOV: 1
No. de Autorización: 115326</t>
  </si>
  <si>
    <t>araceli villan</t>
  </si>
  <si>
    <t>14/11/2023</t>
  </si>
  <si>
    <t>Abono Interbancario
Sucursal: 859
Referencia Numérica:  8072692
Concepto del Pago: MERCADO*PAGO
No. de Autorización: 00913747   Nombre del Emisor:   ELIOT JESUS REYES NOVELO
Institución Emisora: SIST TRANSF Y PAGOS</t>
  </si>
  <si>
    <t>Abono Interbancario
Sucursal: 859
Referencia Numérica:  1411230
Concepto del Pago: Pago CertCancun
No. de Autorización: 01107776   Nombre del Emisor:   MARTHA CAMARGO SANCHEZ
Institución Emisora: BBVA MEXICO</t>
  </si>
  <si>
    <t>4,400.00</t>
  </si>
  <si>
    <t>Abono Interbancario
Sucursal: 859
Referencia Numérica:  5823
Concepto del Pago: Re inscripcion 1
No. de Autorización: 00120530   Nombre del Emisor:   ALFONSO ANTONIO PEREZ ECHEVER
Institución Emisora: HSBC</t>
  </si>
  <si>
    <t>Abono por cobranza 
Sucursal: 859
Referencia Numérica:  3020092
Concepto del Pago: COLEGIATURA
No. de Autorización: 00545131   Nombre del Emisor:  HAYDEE CAROLINA SAURI FABRO
Institución Emisora: BANCOPPEL</t>
  </si>
  <si>
    <t>Abono por cobranza 
Sucursal: 7003
Referencia Numérica:  311230
Concepto del Pago: COLEGIATURA
No. de Autorización: 991685  Nombre del Emisor:  KANTER SOLIS JOSE MARIO
Institución Emisora: banamex</t>
  </si>
  <si>
    <t>Abono Interbancario
Sucursal: 859
Referencia Numérica:  1111230
Concepto del Pago: COLEGIATURA
No. de Autorización: 278536  Nombre del Emisor:  MARICELA MARIA DEL R SALAZAR L
Institución Emisora: BBVA MEXICO</t>
  </si>
  <si>
    <t>Abono por cobranza 
Sucursal: 859
Referencia Numérica:  131123
Concepto del Pago: COLEGIATURA
No. de Autorización: 1732886   Nombre del Emisor:  RODRIGUEZ DE LA CRUZ ELIANA
Institución Emisora: SCOTIABANK</t>
  </si>
  <si>
    <t>Com. Trans. Int. Recibida
Sucursal: 2132
Referencia Numérica: 15970131736
Referencia alfanumérica: 1/AGOJ
No. de Autorización: 21522</t>
  </si>
  <si>
    <t>257.50</t>
  </si>
  <si>
    <t>Abono Interbancario
Sucursal: 2132
Referencia Numérica:  15970131736
Concepto del Pago: ceremonia
No. de Autorización:  21522   Nombre del Emisor: academia guatemalteca
Institución Emisora: banamex</t>
  </si>
  <si>
    <t>68,196.23</t>
  </si>
  <si>
    <t>IVA Com. Trans. Int. Recibida
Sucursal: 2132
Referencia Numérica: 15970131736
Referencia alfanumérica: 1/AGOJ
No. de Autorización: 21522</t>
  </si>
  <si>
    <t>41.21</t>
  </si>
  <si>
    <t>Abono por cobranza 
Sucursal: 859
Referencia Numérica:  1111230
Concepto del Pago: COLEGIATURA
No. de Autorización: 113381  Nombre del Emisor:  JUANA MARIA ABREU GIRALT
Institución Emisora: BBVA MEXICO</t>
  </si>
  <si>
    <t>Abono por cobranza 
Sucursal: 7003
Referencia Numérica:  0
Concepto del Pago: COLEGIATURA
No. de Autorización: 134387  Nombre del Emisor:   KANTER SOLIS MARIA BEATRIZ
Institución Emisora: banamex</t>
  </si>
  <si>
    <t>Abono por cobranza 
Sucursal: 7003
Referencia Numérica:  0
Concepto del Pago: COLEGIATURA
No. de Autorización: 134346  Nombre del Emisor:   KANTER SOLIS MARIANA SOLEDAD
Institución Emisora: banamex</t>
  </si>
  <si>
    <t>Abono por cobranza 
Sucursal: 7003
Referencia Numérica:  0
Concepto del Pago: COLEGIATURA
No. de Autorización: 134346 Nombre del Emisor:  KANTER SOLIS MARIANA SOLEDAD
Institución Emisora: banamex</t>
  </si>
  <si>
    <t>Abono Interbancario
Sucursal: 859
Referencia Numérica: 707990
Concepto del Pago: colegiatura
No. de Autorización: 01321310
Nombre del Emisor: GUILLERMO PEREZ HERNANDEZ
Institución Emisora: BANCOPPEL</t>
  </si>
  <si>
    <t>Abono Interbancario
Sucursal: 859
Referencia Numérica: 2337611
Concepto del Pago: MENSUALIDAD MAESTRIA NOVIEMBRE PROCESO P
No. de Autorización: 00984714
Nombre del Emisor: ISRAEL MOO ITZA
Institución Emisora: SANTANDER</t>
  </si>
  <si>
    <t>1,560.00</t>
  </si>
  <si>
    <t>Abono Interbancario
Sucursal: 859
Referencia Numérica: 1055022
Concepto del Pago: VEFI770113HDFRNS03
No. de Autorización: 00997032
Nombre del Emisor: ISRAEL AARON VERGARA
Institución Emisora: SIST TRANSF Y PAGOS</t>
  </si>
  <si>
    <t>Abono Interbancario
Sucursal: 859
Referencia Numérica: 1011230
Concepto del Pago: CAGC870715MNENRN06
No. de Autorización: 01149019
Nombre del Emisor: CANTALICIA CANTU GARZA
Institución Emisora: BBVA MEXICO</t>
  </si>
  <si>
    <t>Abono Interbancario
Sucursal: 859
Referencia Numérica: 101123
Concepto del Pago: ALFONSO ESQUIDE MACIAS
No. de Autorización: 653242
Nombre del Emisor: H LEGAL CORPORATIVO SC
Institución Emisora: HSBC</t>
  </si>
  <si>
    <t>Abono Interbancario
Sucursal: 859
Referencia Numérica: 101123
Concepto del Pago: ALMA ITZEL LETRAS DIAZ
No. de Autorización: 661988
Nombre del Emisor: H LEGAL CORPORATIVO SC
Institución Emisora: HSBC</t>
  </si>
  <si>
    <t>09/11/2023</t>
  </si>
  <si>
    <t>Abono Interbancario
Sucursal: 859
Referencia Numérica: 895936
Concepto del Pago: Pago primera cuotota de 20
No. de Autorización: 00983475
Nombre del Emisor: HUESCA MARZUCA JUAN CARLOS
Institución Emisora: AZTECA</t>
  </si>
  <si>
    <t>Abono Interbancario
Sucursal: 519
Referencia Numérica: 91123
Referencia alfanumérica: JORGE VELARDE GOMEZ
No. de Autorización: 356587
Nombre del Emisor: JORGE,VELARDE/GOMEZ</t>
  </si>
  <si>
    <t>Abono Interbancario
Sucursal: 859
Referencia Numérica: 231109
Concepto del Pago: Ramon Larios adicional
No. de Autorización: 536823
Nombre del Emisor: RAMON ADRIAN LARIOS CHAVEZ
Institución Emisora: BANORTE</t>
  </si>
  <si>
    <t>Abono Interbancario
Sucursal: 859
Referencia Numérica: 911230
Concepto del Pago: Jornada de Titulacion
No. de Autorización: 457697
Nombre del Emisor: CESAR ELIZALDE GOMEZ
Institución Emisora: BBVA MEXICO</t>
  </si>
  <si>
    <t>Abono Interbancario
Sucursal: 859
Referencia Numérica: 231109
Concepto del Pago: VAAC750416MQRNCR03
No. de Autorización: 417795
Nombre del Emisor: CAROLINA VANEGAS ACEVES
Institución Emisora: BANORTE</t>
  </si>
  <si>
    <t>"Abono por cobranza 
Sucursal: 111
Referencia Numérica: 1571122290
Concepto del Pago: CERTIFICACION
No. de Autorización: 8521573683 Nombre del Emisor:   por identiificar
Institución Emisora: bancomer"</t>
  </si>
  <si>
    <t>Abono Interbancario
Sucursal: 859
Referencia Numérica: 911230
Concepto del Pago: Grafuacion
No. de Autorización: 90699
Nombre del Emisor: ARTURO PERALTA ALVAREZ
Institución Emisora: BBVA MEXICO</t>
  </si>
  <si>
    <t>08/11/2023</t>
  </si>
  <si>
    <t>Abono Interbancario
Sucursal: 859
Referencia Numérica: 811230
Concepto del Pago: Ale Balderas
No. de Autorización: 00798714
Nombre del Emisor: ALEJANDRA BALDERAS FLORES
Institución Emisora: BBVA MEXICO</t>
  </si>
  <si>
    <t>1,940.00</t>
  </si>
  <si>
    <t>"Abono por cobranza 
Sucursal: 4626
Referencia Numérica: 2385
Concepto del Pago: CERTIFICACION
No. de Autorización: 0052679 Nombre del Emisor:   YAGD681010HJCXNN07
Institución Emisora: banamex"</t>
  </si>
  <si>
    <t>6/11/23</t>
  </si>
  <si>
    <t>Depósito en Efectivo 
Sucursal: 001
Referencia Numérica:  011
Concepto del Pago: COLEGIATURA
No. de Autorización:  8215  Nombre del Emisor: HERIBERTO SILERA M  Institución Emisora: Banamex"comer</t>
  </si>
  <si>
    <t>03/11/2023</t>
  </si>
  <si>
    <t>Depósito en Efectivo 
Sucursal: 2132
Referencia Numérica:  011
Concepto del Pago: certificacion
No. de Autorización:  000049  Nombre del Emisor: MARTINE Emisora: bancomer</t>
  </si>
  <si>
    <t>3/11/23</t>
  </si>
  <si>
    <t>"Abono por cobranza 
Sucursal: 014
Referencia Numérica: 8207206
Concepto del Pago: CERTIFICACION
No. de Autorización: 0152508585014 Nombre del Emisor:  POR IDENTIFICAR
Institución Emisora: bancomer"</t>
  </si>
  <si>
    <t>06/11/2023</t>
  </si>
  <si>
    <t>Depósito en Efectivo 
Sucursal: 2132
Referencia Numérica:  011
Concepto del Pago: certificacion
No. de Autorización:  8215  Nombre del Emisor: por identificar Institución Emisora: bancomer</t>
  </si>
  <si>
    <t>"Abono por cobranza 
Sucursal: 859
Referencia Numérica: 2385
Concepto del Pago: CERTIFICACION
No. de Autorización: 0061123 Nombre del Emisor:  POR IDENTIFICAR
Institución Emisora: banamex"</t>
  </si>
  <si>
    <t>07/11/2023</t>
  </si>
  <si>
    <t>"Abono por cobranza 
Sucursal: 859
Referencia Numérica:1595718832
Concepto del Pago: CERTIFICACION
No. de Autorización: 835917   Nombre del Emisor:  POR IDENTIFICAR
Institución Emisora: banamex"</t>
  </si>
  <si>
    <t>Com. Trans. Int. Recibida
Sucursal: 2132
Referencia Numérica: 15170131239
Referencia alfanumérica: 1/AGOJ
No. de Autorización: 21211</t>
  </si>
  <si>
    <t>254.92</t>
  </si>
  <si>
    <t>Depósito en Efectivo 
Sucursal: 001
Referencia Numérica:  011
Concepto del Pago: COLEGIATURA
No. de Autorización:  8215  Nombre del Emisor: HERIBERTO SILERA M  Institución Emisora: bancomer</t>
  </si>
  <si>
    <t>Depósito en Efectivo 
Sucursal: 2132
Referencia Numérica:  011
Concepto del Pago: ceremonia
No. de Autorización:  21211   Nombre del Emisor: academia guatemalteca
Institución Emisora: banamex</t>
  </si>
  <si>
    <t>49,910.96</t>
  </si>
  <si>
    <t>IVA Com. Trans. Int. Recibida
Sucursal: 2132
Referencia Numérica: 15170131239
Referencia alfanumérica: 1/AGOJ
No. de Autorización: 21211</t>
  </si>
  <si>
    <t>40.79</t>
  </si>
  <si>
    <t>Pago Interbancario
Sucursal: 519
Referencia Numérica: 1
Concepto del Pago: FACTURA IUAF
No. de Autorización: 00200013</t>
  </si>
  <si>
    <t>5,713.00</t>
  </si>
  <si>
    <t>Pago Interbancario
Sucursal: 519
Referencia Numérica: 2
Concepto del Pago: FACTURA IUAF
No. de Autorización: 00210102</t>
  </si>
  <si>
    <t>10,531.91</t>
  </si>
  <si>
    <t>Abono Interbancario
Sucursal: 859
Referencia Numérica: 71123
Concepto del Pago: GACM710917MDFRLR02
No. de Autorización: 708449
Nombre del Emisor: MIRIAM GARAMENDI CELIS
Institución Emisora: SANTANDER</t>
  </si>
  <si>
    <t>Abono Interbancario
Sucursal: 859
Referencia Numérica: 711230
Concepto del Pago: SACG950925MQRNTL00
No. de Autorización: 229922
Nombre del Emisor: GLENDY MARGARITA SANCHEZ CATZI
Institución Emisora: BBVA MEXICO</t>
  </si>
  <si>
    <t>2,540.00</t>
  </si>
  <si>
    <t>Depósito en Efectivo 
Sucursal: 7003
Referencia Numérica:  011
Concepto del Pago: POR DEFINIR
No. de Autorización:  0047371   Nombre del Emisor: POR IDENTIFICAR
Institución Emisora: banamex</t>
  </si>
  <si>
    <t>Pago a terceros
Sucursal: 519
Referencia Numérica: 126504010
Referencia alfanumérica: INSTITUTO UNIVERSITARIO DE ALTA FORMACIO
No. de Autorización: 00246919</t>
  </si>
  <si>
    <t>IVA Com. Trans. Int. Recibida
Sucursal: 2132
Referencia Numérica: 25890131031
Referencia alfanumérica: // LOPEZ Y ALEXIS JUAREZ Y MARVIN V
No. de Autorización: 23731</t>
  </si>
  <si>
    <t>40.83</t>
  </si>
  <si>
    <t>Com. Trans. Int. Recibida
Sucursal: 2132
Referencia Numérica: 25890131031
Referencia alfanumérica: // LOPEZ Y ALEXIS JUAREZ Y MARVIN V
No. de Autorización: 23731</t>
  </si>
  <si>
    <t>255.15</t>
  </si>
  <si>
    <t>Abono Interbancario
Sucursal: 859
Referencia Numérica: 611230
Concepto del Pago: Mensualidad Noviembre Luciano
No. de Autorización: 2268044
Nombre del Emisor: ELVIRA MONTERO VASQUEZ
Institución Emisora: BBVA MEXICO</t>
  </si>
  <si>
    <t>Abono Interbancario
Sucursal: 859
Referencia Numérica: 965852
Concepto del Pago: AUPE701017HDFGDD06 NOV
No. de Autorización: 2273840
Nombre del Emisor: EDGAR AGUILAR PADILLA
Institución Emisora: SANTANDER</t>
  </si>
  <si>
    <t>Abono Interbancario
Sucursal: 2132
Referencia Numérica: 25890131031
Referencia alfanumérica: // LOPEZ Y ALEXIS JUAREZ Y MARVIN V
No. de Autorización: 23731
Nombre del Emisor: JUAREZ SALAZAR ALEXIS ANTONIO</t>
  </si>
  <si>
    <t>18,530.96</t>
  </si>
  <si>
    <t>Depósito en Efectivo 
Sucursal: 7003
Referencia Numérica:  011
Concepto del Pago: POR DEFINIR
No. de Autorización:  43503   Nombre del Emisor: POR IDENTIFICAR
Institución Emisora: banamex</t>
  </si>
  <si>
    <t>Abono Interbancario
Sucursal: 870
Referencia Numérica: 61123
Referencia alfanumérica: MARIA FERNANDA GONZALEZ GLENNI
No. de Autorización: 206241
Nombre del Emisor: MARIA FERNANDA,GONZALEZ/GLENNI</t>
  </si>
  <si>
    <t>Depósito en Efectivo 
Sucursal: 943
Referencia Numérica:  011
Concepto del Pago: POR DEFINIR
No. de Autorización: 47950   Nombre del Emisor: ARTUROMENDOZA
Institución Emisora: banamex</t>
  </si>
  <si>
    <t>Depósito en Efectivo 
Sucursal: 7003
Referencia Numérica:  011
Concepto del Pago: POR DEFINIR
No. de Autorización: 40266    Nombre del Emisor: POR IDENTIFICAR
Institución Emisora: banamex</t>
  </si>
  <si>
    <t>Abono Interbancario
Sucursal: 870
Referencia Numérica: 329806
Referencia alfanumérica: MARIA FERNANDA GONZALEZ GLENNI
No. de Autorización: 329806
Nombre del Emisor: MARIA FERNANDA,GONZALEZ/GLENNI</t>
  </si>
  <si>
    <t>Abono Interbancario
Sucursal: 859
Referencia Numérica: 1508911
Concepto del Pago: TRANSFERENCIA A IUAF SC
No. de Autorización: 01885868
Nombre del Emisor: ALICIA SANCHEZ DE LA CRUZ
Institución Emisora: SANTANDER</t>
  </si>
  <si>
    <t>5,880.00</t>
  </si>
  <si>
    <t>Abono Interbancario
Sucursal: 859
Referencia Numérica: 311230
Concepto del Pago: ale balderas
No. de Autorización: 01927175
Nombre del Emisor: OLIVER FLORES AMADOR
Institución Emisora: BBVA MEXICO</t>
  </si>
  <si>
    <t>120,469.76</t>
  </si>
  <si>
    <t>Abono Interbancario
Sucursal: 859
Referencia Numérica: 1935275
Concepto del Pago: ZEIV030316HQRLBRA4
No. de Autorización: 2567
Nombre del Emisor: MARCELA IBARRA CANCHE
Institución Emisora: SANTANDER</t>
  </si>
  <si>
    <t>118,619.76</t>
  </si>
  <si>
    <t>Abono Interbancario
Sucursal: 859
Referencia Numérica: 511230
Concepto del Pago: AUEJ720619HVZGSL08
No. de Autorización: 1269810
Nombre del Emisor: JULIAN AGUILAR ESTRADA
Institución Emisora: BBVA MEXICO</t>
  </si>
  <si>
    <t>115,269.76</t>
  </si>
  <si>
    <t>Depósito en Efectivo 
Sucursal: 1767
Referencia Numérica:  011
Concepto del Pago: POR DEFINIR
No. de Autorización: 13211590    Nombre del Emisor: POR IDENTIFICAR
Institución Emisora: banamex</t>
  </si>
  <si>
    <t>112,269.76</t>
  </si>
  <si>
    <t>Abono Interbancario
Sucursal: 859
Referencia Numérica: 601539
Concepto del Pago: TRANSFERENCIA A INSTITUTO UNIVERSITARIO
No. de Autorización: 401029
Nombre del Emisor: SUSANA VARGAS ALBARRAN
Institución Emisora: SANTANDER</t>
  </si>
  <si>
    <t>Abono Interbancario
Sucursal: 859
Referencia Numérica: 611230
Concepto del Pago: CAVE910116
No. de Autorización: 1920593
Nombre del Emisor: ESTEFANIA CAROLINA CABALLERO V
Institución Emisora: BBVA MEXICO</t>
  </si>
  <si>
    <t>110,919.76</t>
  </si>
  <si>
    <t>Pago de servicio
Sucursal: 519
Referencia Numérica: 2904
Referencia alfanumérica: PAGO A ESTABLECIMIENTO
No. de Autorización: 2904</t>
  </si>
  <si>
    <t>207.00</t>
  </si>
  <si>
    <t>108,119.76</t>
  </si>
  <si>
    <t>Abono Interbancario
Sucursal: 859
Referencia Numérica: 976739
Concepto del Pago: TRANSFERENCIA A INST UNIVERSITARIO ALTA
No. de Autorización: 1832856
Nombre del Emisor: OLIVIA RODRIGUEZ VIVEROS
Institución Emisora: SANTANDER</t>
  </si>
  <si>
    <t>108,326.76</t>
  </si>
  <si>
    <t>Abono Interbancario
Sucursal: 859
Referencia Numérica: 7116772
Concepto del Pago: RABC910224MGRMLN04
No. de Autorización: 1014302
Nombre del Emisor: JOSEFANY RAMIREZ BLANCO
Institución Emisora: BANCOPPEL</t>
  </si>
  <si>
    <t>106,146.76</t>
  </si>
  <si>
    <t>Abono Interbancario
Sucursal: 859
Referencia Numérica: 411230
Concepto del Pago: Bringas
No. de Autorización: 241068
Nombre del Emisor: SALVADOR BRINGAS ESTRADA
Institución Emisora: BBVA MEXICO</t>
  </si>
  <si>
    <t>103,871.76</t>
  </si>
  <si>
    <t>Abono Interbancario
Sucursal: 859
Referencia Numérica: 895936
Concepto del Pago: pago sexta mensualidad
No. de Autorización: 1747374
Nombre del Emisor: MARTELL GOMEZ MARIO ALBERTO
Institución Emisora: AZTECA</t>
  </si>
  <si>
    <t>101,071.76</t>
  </si>
  <si>
    <t>Abono Interbancario
Sucursal: 859
Referencia Numérica: 7704799
Concepto del Pago: SAFH700610MDFRBY03
No. de Autorización: 1718629
Nombre del Emisor: HAYDEE CAROLINA SAURI FABRO
Institución Emisora: BANCOPPEL</t>
  </si>
  <si>
    <t>11,500.00</t>
  </si>
  <si>
    <t>98,796.76</t>
  </si>
  <si>
    <t>Abono Interbancario
Sucursal: 859
Referencia Numérica: 391617
Concepto del Pago: AXTCZPMV8 GANANCIAS CLIP
No. de Autorización: 197342
Nombre del Emisor: PAYCLIP S DE RL DE CV
Institución Emisora: BANORTE</t>
  </si>
  <si>
    <t>87,296.76</t>
  </si>
  <si>
    <t>Abono Interbancario
Sucursal: 859
Referencia Numérica: 2023110
Concepto del Pago: Pedro Abad - DIAPP
No. de Autorización: 109246
Nombre del Emisor: PEDRO DANIEL ABAD MARTINEZ
Institución Emisora: INBURSA</t>
  </si>
  <si>
    <t>80,299.69</t>
  </si>
  <si>
    <t>Abono Interbancario
Sucursal: 859
Referencia Numérica: 611230
Concepto del Pago: CAMM710629MMNZRR00
No. de Autorización: 1521069
Nombre del Emisor: MARTHA ALICIA CAZARES MORAN
Institución Emisora: BBVA MEXICO</t>
  </si>
  <si>
    <t>Abono Interbancario
Sucursal: 859
Referencia Numérica: 31123
Concepto del Pago: COBM860618HDFRRR02
No. de Autorización: 32729
Nombre del Emisor: MARCO ANTONIO CORTES BRISEÑO
Institución Emisora: INBURSA</t>
  </si>
  <si>
    <t>Abono Interbancario
Sucursal: 859
Referencia Numérica: 823017
Concepto del Pago: Graduacion Arturo Peralta
No. de Autorización: 01958999
Nombre del Emisor: ARTURO PERALTA ALVAREZ
Institución Emisora: SIST TRANSF Y PAGOS</t>
  </si>
  <si>
    <t>Abono Interbancario
Sucursal: 859
Referencia Numérica: 231103
Concepto del Pago: ZAMD890216HNLMRV09
No. de Autorización: 02070839
Nombre del Emisor: DAVID ADRIAN ZAMBRANO MORALES
Institución Emisora: BANORTE</t>
  </si>
  <si>
    <t>Abono Interbancario
Sucursal: 859
Referencia Numérica: 311230
Concepto del Pago: Graduacion Arturo Peralta Alvarez
No. de Autorización: 01946616
Nombre del Emisor: MARIA ELENA ALVAREZ RUIZ
Institución Emisora: BBVA MEXICO</t>
  </si>
  <si>
    <t>LEGALIZACIONES</t>
  </si>
  <si>
    <t>Pago de servicio
Sucursal: 519
Referencia Numérica: 862410
Referencia alfanumérica: PAGO A ESTABLECIMIENTO
No. de Autorización: 862410</t>
  </si>
  <si>
    <t>1,660.00</t>
  </si>
  <si>
    <t>aBONO POr cobranza 
Sucursal: 4452
Referencia Numérica:  011
Concepto del Pago: POR DEFINIR
No. de Autorización: 90604    Nombre del Emisor: CAVS960718MCSRLR02
Institución Emisora: banamex</t>
  </si>
  <si>
    <t>abono  POr cobranza 
Sucursal: 4452
Referencia Numérica:  011
Concepto del Pago: COLEGIATURA
No. de Autorización: 90705    Nombre del Emisor: SEGR811217HYNGNB08
Institución Emisora: banamex</t>
  </si>
  <si>
    <t>Abono por cobranza 
Sucursal: 4452
Referencia Numérica:  011
Concepto del Pago: COLEGIATURA
No. de Autorización: 90699    Nombre del Emisor: GARY901124MTCRZN03
Institución Emisora: banamex</t>
  </si>
  <si>
    <t>Abono por cobranza 
Sucursal: 4452
Referencia Numérica:  011
Concepto del Pago: COLEGIATURA
No. de Autorización: 90714    Nombre del Emisor: RAPY920623MCSCRR00
Institución Emisora: banamex</t>
  </si>
  <si>
    <t>Abono por cobranza 
Sucursal: 4452
Referencia Numérica:  011
Concepto del Pago: COLEGIATURA
No. de Autorización: 90630    Nombre del Emisor:  PELC980901MCSRPR16
Institución Emisora: banamex</t>
  </si>
  <si>
    <t>Abono por cobranza 
Sucursal: 4452
Referencia Numérica:  011
Concepto del Pago: COLEGIATURA
No. de Autorización: 90689    Nombre del Emisor:  LOVM950621MCSPZG03
Institución Emisora: banamex</t>
  </si>
  <si>
    <t>Abono por cobranza 
Sucursal: 4452
Referencia Numérica:  011
Concepto del Pago: COLEGIATURA
No. de Autorización: 90759    Nombre del Emisor:  GULY811203HCSLPN06
Institución Emisora: banamex</t>
  </si>
  <si>
    <t>Abono por cobranza 
Sucursal: 4452
Referencia Numérica:  011
Concepto del Pago: COLEGIATURA
No. de Autorización: 90713    Nombre del Emisor:  AUEL930723HCSGSS08
Institución Emisora: banamex</t>
  </si>
  <si>
    <t>Abono por cobranza 
Sucursal: 4452
Referencia Numérica:  011
Concepto del Pago: COLEGIATURA
No. de Autorización: 90695    Nombre del Emisor:   AUAM870124MCSGRR03
Institución Emisora: banamex</t>
  </si>
  <si>
    <t>Abono Interbancario
Sucursal: 859
Referencia Numérica: 1212410
Concepto del Pago: victoria lopez hernandez
No. de Autorización: 1242234
Nombre del Emisor: VICTORIA LOPEZ HERNANDEZ
Institución Emisora: SANTANDER</t>
  </si>
  <si>
    <t>Abono por cobranza 
Sucursal: 7003
Referencia Numérica:  011
Concepto del Pago: COLEGIATURA
No. de Autorización: 822501    Nombre del Emisor:   AERE550710SN1
Institución Emisora: banamex</t>
  </si>
  <si>
    <t>Abono Interbancario
Sucursal: 859
Referencia Numérica: 56000
Concepto del Pago: DIGD740815HDFZRN08
No. de Autorización: 923302
Nombre del Emisor: DANIEL DIAZ GARCIA
Institución Emisora: INBURSA</t>
  </si>
  <si>
    <t>Abono Interbancario
Sucursal: 519
Referencia Numérica: 31123
Referencia alfanumérica: ESTHER GUADALUPE LARA CAMPOS
No. de Autorización: 955238
Nombre del Emisor: ESTHER GUADALUPE,LARA/CAMPOS</t>
  </si>
  <si>
    <t>Abono Interbancario
Sucursal: 859
Referencia Numérica: 311230
Concepto del Pago: OEMA931224HBCCRL05 NOVIEMBRE DOCTORADO
No. de Autorización: 1702278
Nombre del Emisor: ALFONSO OCEGUEDA MARTINEZ
Institución Emisora: BBVA MEXICO</t>
  </si>
  <si>
    <t>Pago de servicio
Sucursal: 519
Referencia Numérica: 899958
Referencia alfanumérica: PAGO A ESTABLECIMIENTO
No. de Autorización: 899958</t>
  </si>
  <si>
    <t>4,980.00</t>
  </si>
  <si>
    <t>Abono Interbancario
Sucursal: 859
Referencia Numérica: 311230
Concepto del Pago: MEGI710505hdfnng07
No. de Autorización: 1593804
Nombre del Emisor: IGNACIO MENDOZA GANDARIA
Institución Emisora: BBVA MEXICO</t>
  </si>
  <si>
    <t xml:space="preserve">seq </t>
  </si>
  <si>
    <t>Pago de servicio
Sucursal: 519
Referencia Numérica: 103661
Referencia alfanumérica: PAGO A ESTABLECIMIENTO
No. de Autorización: 00103661</t>
  </si>
  <si>
    <t>Abono Interbancario
Sucursal: 859
Referencia Numérica: 271092
Concepto del Pago: Colegiatura noviembre LISA921027HSPRLR02
No. de Autorización: 00259228
Nombre del Emisor: ARMANDO LIRA SOLIS
Institución Emisora: HSBC</t>
  </si>
  <si>
    <t>Abono Interbancario
Sucursal: 859
Referencia Numérica: 111230
Concepto del Pago: PABR881209HQRNLC07
No. de Autorización: 00284048
Nombre del Emisor: RICARDO PANTOJA BLEE
Institución Emisora: BBVA MEXICO</t>
  </si>
  <si>
    <t>Abono Interbancario
Sucursal: 859
Referencia Numérica: 231101
Concepto del Pago: mensualida noviembre
No. de Autorización: 00421095
Nombre del Emisor: RAMON ADRIAN LARIOS CHAVEZ
Institución Emisora: BANORTE</t>
  </si>
  <si>
    <t>1/11/2023</t>
  </si>
  <si>
    <t>Abono Interbancario
Sucursal: 859
Referencia Numérica: 111230
Concepto del Pago: Coyj780719HYNRMM01
No. de Autorización: 01154118
Nombre del Emisor: JAIME ARMIN CORTES YAMA
Institución Emisora: BBVA MEXICO</t>
  </si>
  <si>
    <t>31/10/2023</t>
  </si>
  <si>
    <t>Abono Interbancario
Sucursal: 859
Referencia Numérica: 3110230
Concepto del Pago: certificacion neu
No. de Autorización: 348275
Nombre del Emisor: ARACELI GUADALUPE VILLANUEVA T
Institución Emisora: BBVA MEXICO</t>
  </si>
  <si>
    <t>Abono Interbancario
Sucursal: 859
Referencia Numérica: 3110230
Concepto del Pago: Inscripcion IUAF
No. de Autorización: 543849
Nombre del Emisor: MADAI GABRIELA ALCANTARA NUÑEZ
Institución Emisora: BBVA MEXICO</t>
  </si>
  <si>
    <t>Abono Interbancario
Sucursal: 859
Referencia Numérica: 1
Concepto del Pago: Inscrpcion y mensualidad 1 nov.IUAF
No. de Autorización: 655472
Nombre del Emisor: GABRIELA ROMERO RESENDIZ
Institución Emisora: HSBC</t>
  </si>
  <si>
    <t>IVA Com. Trans. Int. Recibida
Sucursal: 2132
Referencia Numérica: 27750130434
Referencia alfanumérica: //E DIAP COMPLETA DE KARLA Y ALEXIS
No. de Autorización: 22668</t>
  </si>
  <si>
    <t>41.95</t>
  </si>
  <si>
    <t>Com. Trans. Int. Recibida
Sucursal: 2132
Referencia Numérica: 27750130434
Referencia alfanumérica: //E DIAP COMPLETA DE KARLA Y ALEXIS
No. de Autorización: 22668</t>
  </si>
  <si>
    <t>262.17</t>
  </si>
  <si>
    <t>Depósito en Efectivo 
Sucursal: 7003
Referencia Numérica:  011
Concepto del Pago: POR DEFINIR
No. de Autorización:     Nombre del Emisor: POR IDENTIFICAR
Institución Emisora: banamex</t>
  </si>
  <si>
    <t>Abono Interbancario
Sucursal: 2132
Referencia Numérica: 27750130434
Referencia alfanumérica: //E DIAP COMPLETA DE KARLA Y ALEXIS
Concepto del Pago: revalidacion No. de Autorización: 22668
Nombre del Emisor: JUAREZ SALAZAR ALEXIS ANTONIO Institución Emisora: banamex</t>
  </si>
  <si>
    <t>31,241.23</t>
  </si>
  <si>
    <t>30/10/2023</t>
  </si>
  <si>
    <t>Abono Interbancario
Sucursal: 870
Referencia Numérica: 301023
Referencia alfanumérica: PABLO DIAZ OROPEZA
No. de Autorización: 00068801
Nombre del Emisor: PABLO,DIAZ/OROPEZA</t>
  </si>
  <si>
    <t>2,940.00</t>
  </si>
  <si>
    <t>Abono Interbancario
Sucursal: 859
Referencia Numérica: 3010230
Concepto del Pago: Titulacion LAAI750417HJCYRS07
No. de Autorización: 2367205
Nombre del Emisor: ISRAEL TONATIUH LAY ARELLANO
Institución Emisora: BBVA MEXICO</t>
  </si>
  <si>
    <t>230,665.84</t>
  </si>
  <si>
    <t xml:space="preserve">TOLUCA </t>
  </si>
  <si>
    <t>Pago de servicio
Sucursal: 519
Referencia Numérica: 150968
Referencia alfanumérica: PAGO A ESTABLECIMIENTO
No. de Autorización: 150968</t>
  </si>
  <si>
    <t>2,075.00</t>
  </si>
  <si>
    <t>210,665.84</t>
  </si>
  <si>
    <t>proveedores crew</t>
  </si>
  <si>
    <t>Pago Interbancario
Sucursal: 519
Referencia Numérica: 1
Concepto del Pago: FACTURA IUAF
No. de Autorización: 104436</t>
  </si>
  <si>
    <t>84,210.53</t>
  </si>
  <si>
    <t>Abono Interbancario
Sucursal: 870
Referencia Numérica: 205250
Referencia alfanumérica: ARACELI GUADALUPE VILLANUEVA T
Concepto del Pago: POR DEFINIRNo. de Autorización: 205250
Nombre del Emisor: ARACELI GUADALUPE,VILLANUEVA/T</t>
  </si>
  <si>
    <t>Abono Interbancario
Sucursal: 519
Referencia Numérica: 301023
Referencia alfanumérica: ASUNCION MONICA RAMIREZ SANDOV
Concepto del Pago: POR DEFINIR No. de Autorización: 991363
Nombre del Emisor: ASUNCION MONICA,RAMIREZ/SANDOV</t>
  </si>
  <si>
    <t>26/10/2023</t>
  </si>
  <si>
    <t>Abono por cobranza
Sucursal: 8213
Referencia alfanumérica: TERI990829MDFHYT00 TITULACION Concepto del Pago: POR DEFINIR
No. de Autorización: 00036049   Nombre del Emisor: POR IDENTIFICAR
Institución Emisora: banamex</t>
  </si>
  <si>
    <t>27/10/2023</t>
  </si>
  <si>
    <t>Pago de servicio
Sucursal: 519
Referencia Numérica: 353414
Referencia alfanumérica: PAGO A ESTABLECIMIENTO
No. de Autorización: 00353414</t>
  </si>
  <si>
    <t>2,905.00</t>
  </si>
  <si>
    <t>Pago de servicio
Sucursal: 519
Referencia Numérica: 364140
Referencia alfanumérica: PAGO A ESTABLECIMIENTO
No. de Autorización: 00364140</t>
  </si>
  <si>
    <t>Abono Interbancario
Sucursal: 870
Referencia Numérica: 271023
Referencia alfanumérica: LUIS ALONSO REYES TREJO
No. de Autorización: 00325811
Nombre del Emisor: LUIS ALONSO,REYES/TREJO</t>
  </si>
  <si>
    <t>25/10/2023</t>
  </si>
  <si>
    <t>Abono Interbancario
Sucursal: 859
Referencia Numérica: 2510230
Concepto del Pago: ALLAN GONZALEZ
No. de Autorización: 00955338
Nombre del Emisor: MARICELA MARIA DEL R SALAZAR L
Institución Emisora: BBVA MEXICO</t>
  </si>
  <si>
    <t>10,400.00</t>
  </si>
  <si>
    <t>Abono Interbancario
Sucursal: 859
Concepto del Pago: GULY811203HCSLPN06
No. de Autorización: 00810045
Nombre del Emisor: MATECOM PROYECTOS DE CONSTRUCC
Institución Emisora: SIST TRANSF Y PAGOS</t>
  </si>
  <si>
    <t>9,800.00</t>
  </si>
  <si>
    <t>6/10/23</t>
  </si>
  <si>
    <t>Depósito en Efectivo 
Sucursal: 7003
Referencia Numérica:  000610
Concepto del Pago: APOYO
No. de Autorización: 0154678576 Nombre del Emisor: POR IDENTIFICAR
Institución Emisora:hsbc</t>
  </si>
  <si>
    <t>10/10/23</t>
  </si>
  <si>
    <t>Depósito en Efectivo 
Sucursal: 7003
Referencia Numérica:  E271
Concepto del Pago: certificacion neu
No. de Autorización: 0638 Nombre del Emisor: POR IDENTIFICAR
Institución Emisora: banamex</t>
  </si>
  <si>
    <t>20/10/23</t>
  </si>
  <si>
    <t>Depósito en Efectivo 
Sucursal: 7003
Referencia Numérica:  E271
Concepto del Pago: CERT NEUROSER
No. de Autorización: 9764 Nombre del Emisor: POR IDENTIFICAR
Institución Emisora: banamex</t>
  </si>
  <si>
    <t>22/10/2023</t>
  </si>
  <si>
    <t>Abono Interbancario 
Sucursal: 7003
Referencia Numérica:  011
Concepto del Pago: CERT NEUROSER
No. de Autorización:6991999117 BNET Nombre del Emisor: POR IDENTIFICAR
Institución Emisora: banamex</t>
  </si>
  <si>
    <t>Abono Interbancario
Sucursal: 859
Referencia Numérica: 1166
Concepto del Pago: Colegiatura octubre
No. de Autorización: 384139
Nombre del Emisor: GABRIEL GARCIA OTAMENDI
Institución Emisora: HSBC</t>
  </si>
  <si>
    <t>clima</t>
  </si>
  <si>
    <t>Pago Interbancario
Sucursal: 519
Referencia Numérica: 1
Concepto del Pago: FACTURA IUAF
No. de Autorización: 264338</t>
  </si>
  <si>
    <t>30,106.38</t>
  </si>
  <si>
    <t>24/10/2023</t>
  </si>
  <si>
    <t>Pago de servicio
Sucursal: 519
Referencia Numérica: 126827
Referencia alfanumérica: PAGO A ESTABLECIMIENTO
No. de Autorización: 126827</t>
  </si>
  <si>
    <t>Pago de servicio
Suc</t>
  </si>
  <si>
    <t>Pago de servicio
Sucursal: 519
Referencia Numérica: 60281
Referencia alfanumérica: PAGO A ESTABLECIMIENTO
No. de Autorización: 60281</t>
  </si>
  <si>
    <t>Pago de servicio
Sucursal: 519
Referencia Numérica: 55173
Referencia alfanumérica: PAGO A ESTABLECIMIENTO
No. de Autorización: 55173</t>
  </si>
  <si>
    <t>Depósito de efectivo
Sucursal: 7003
Referencia Numérica: 0
No. de Autorización: 864030</t>
  </si>
  <si>
    <t>IVA Com. Trans. Int. Recibida
Sucursal: 2132
Referencia Numérica: 26090129737
Referencia alfanumérica: 1/AGOJ
No. de Autorización: 22947</t>
  </si>
  <si>
    <t>42.36</t>
  </si>
  <si>
    <t>IVA Com. Trans. Int.</t>
  </si>
  <si>
    <t>Com. Trans. Int. Recibida
Sucursal: 2132
Referencia Numérica: 26090129737
Referencia alfanumérica: 1/AGOJ
No. de Autorización: 22947</t>
  </si>
  <si>
    <t>264.72</t>
  </si>
  <si>
    <t>Com. Trans. Int. Rec</t>
  </si>
  <si>
    <t>Abono Interbancario
Sucursal: 859
Referencia Numérica: 2410230
Concepto del Pago: pago de mensualidad
No. de Autorización: 571402
Nombre del Emisor: GUILLERMO FERNANDO ESPRIU RODR
Institución Emisora: BBVA MEXICO</t>
  </si>
  <si>
    <t xml:space="preserve">Abono Interbancario
</t>
  </si>
  <si>
    <t>Abono Interbancario
Sucursal: 859
Referencia Numérica: 231024
Concepto del Pago: comstancia de estudios
No. de Autorización: 381741
Nombre del Emisor: RAMON ADRIAN LARIOS CHAVEZ
Institución Emisora: BANORTE</t>
  </si>
  <si>
    <t>Abono Interbancario
Sucursal: 859
Referencia Numérica: 2410230
Concepto del Pago: Ale B
No. de Autorización: 699741
Nombre del Emisor: ALEJANDRA BALDERAS FLORES
Institución Emisora: BBVA MEXICO</t>
  </si>
  <si>
    <t>1,260.00</t>
  </si>
  <si>
    <t>Abono Interbancario
Sucursal: 2132
Referencia Numérica: 26090129737
Referencia alfanumérica: 1/AGOJ
No. de Autorización: 22947
Nombre del Emisor: 1/AGOJ</t>
  </si>
  <si>
    <t>109,970.16</t>
  </si>
  <si>
    <t>19/10/23</t>
  </si>
  <si>
    <t>Transferencia Bancaria 
Sucursal: 7003
Referencia Numérica:  011
Concepto del Pago:CERTIFICACION 
No. de Autorización: 0198507573     Nombre del Emisor: Zereida de Jesús Estrada Calixto 
Institución Emisora: POR IDENTIFICAR</t>
  </si>
  <si>
    <t>Transferencia Bancar</t>
  </si>
  <si>
    <t>3/10/23</t>
  </si>
  <si>
    <t>Transferencia Bancaria 
Sucursal: 7003
Referencia Numérica:  011
Concepto del Pago:CERTIFICACION 
No. de Autorización: 019850752     Nombre del Emisor: Zereida de Jesús Estrada Calixto 
Institución Emisora: POR IDENTIFICAR</t>
  </si>
  <si>
    <t>23/10/2023</t>
  </si>
  <si>
    <t>Abono Interbancario
Sucursal: 859
Referencia Numérica: 895936
Concepto del Pago: Pago primera cuotota de 20
No. de Autorización: 444550
Nombre del Emisor: HUESCA MARZUCA JUAN CARLOS
Institución Emisora: AZTECA</t>
  </si>
  <si>
    <t>1,290.00</t>
  </si>
  <si>
    <t>Abono Interbancario
Sucursal: 859
Referencia Numérica: 2110230
Concepto del Pago: Pago
No. de Autorización: 240518
Nombre del Emisor: JUANA MARIA ABREU GIRALT
Institución Emisora: BBVA MEXICO</t>
  </si>
  <si>
    <t>8,200.00</t>
  </si>
  <si>
    <t>Abono Interbancario
Sucursal: 870
Referencia Numérica: 211023
Referencia alfanumérica: LUIS ALONSO REYES TREJO
No. de Autorización: 75113
Nombre del Emisor: LUIS ALONSO,REYES/TREJO</t>
  </si>
  <si>
    <t>Abono por cobranza
Sucursal: 5183
Referencia Numérica: 0
Referencia alfanumérica: DIOP570627HGRZRB09
No. de Autorización: 41919</t>
  </si>
  <si>
    <t>Abono por cobranza
S</t>
  </si>
  <si>
    <t>4/10/23</t>
  </si>
  <si>
    <t>Depósito en Efectivo 
Sucursal: 7003
Referencia Numérica:  011
Concepto del Pago:CERTIFICACION 
No. de Autorización: 000003450903MCL   Nombre del Emisor: MARTINEZ PRECIADO CLAUDIA 
Institución Emisora: banamex</t>
  </si>
  <si>
    <t>Depósito en Efectivo 
Sucursal: 7003
Referencia Numérica:  011
Concepto del Pago:CERTIFICACION 
No. de Autorización:  00375886648    Nombre del Emisor: P0Q1NB1800FN
Institución Emisora: banamex</t>
  </si>
  <si>
    <t>1,405.13</t>
  </si>
  <si>
    <t>20/10/2023</t>
  </si>
  <si>
    <t>Abono Interbancario
Sucursal: 859
Referencia Numérica: 2363759
Concepto del Pago: GRADUACION 5 SACA780407MCCNRL05
No. de Autorización: 1090744
Nombre del Emisor: ALICIA SANCHEZ DE LA CRUZ
Institución Emisora: SANTANDER</t>
  </si>
  <si>
    <t>Depósito en Efectivo 
Sucursal: 7003
Referencia Numérica:  011
Concepto del Pago: colegiatura
No. de Autorización:  829389 Nombre del Emisor: POR IDENTIFICAR
Institución Emisora: banamex</t>
  </si>
  <si>
    <t>19/10/2023</t>
  </si>
  <si>
    <t>Abono Interbancario
Sucursal: 859
Referencia Numérica: 895936
Concepto del Pago: Sin concepto
No. de Autorización: 273649
Nombre del Emisor: BAUTISTA JUAREZ SARAI
Institución Emisora: AZTECA</t>
  </si>
  <si>
    <t>Abono Interbancario
Sucursal: 859
Referencia Numérica: 895936
Concepto del Pago: Sin concepto
No. de Autorización: 269859
Nombre del Emisor: BAUTISTA JUAREZ SARAI
Institución Emisora: AZTECA</t>
  </si>
  <si>
    <t>Abono Interbancario
Sucursal: 859
Referencia Numérica: 1910230
Concepto del Pago: colegiatura octubre Felipe y Karla
No. de Autorización: 351014
Nombre del Emisor: KARLA ASUNCION GUILLEN SOLIS
Institución Emisora: BBVA MEXICO</t>
  </si>
  <si>
    <t>17/10/2023</t>
  </si>
  <si>
    <t>"Depósito en Efectivo 
Sucursal: 7003
Referencia Numérica:  011
Concepto del Pago: POR DEFINIR
No. de Autorización: 0785540    Nombre del Emisor: POR IDENTIFICAR
Institución Emisora: banamex"</t>
  </si>
  <si>
    <t>"Depósito en Efectiv</t>
  </si>
  <si>
    <t>Abono Interbancario
Sucursal: 859
Referencia Numérica: 231017
Concepto del Pago: inscripcion maestria
No. de Autorización: 00801864
Nombre del Emisor: RAMON ADRIAN LARIOS CHAVEZ
Institución Emisora: BANORTE</t>
  </si>
  <si>
    <t>18/10/2023</t>
  </si>
  <si>
    <t>Abono por cobranza
Sucursal: 4626
Referencia Numérica: 0
Referencia alfanumérica: YAGD681010HJCXNN07
No. de Autorización: 51428</t>
  </si>
  <si>
    <t>Abono Interbancario
Sucursal: 859
Referencia Numérica: 1810230
Concepto del Pago: Colegiatura doctorado
No. de Autorización: 314053
Nombre del Emisor: ARTURO PERALTA ALVAREZ
Institución Emisora: BBVA MEXICO</t>
  </si>
  <si>
    <t>16/10/2023</t>
  </si>
  <si>
    <t>Abono Interbancario
Sucursal: 859
Referencia Numérica: 2324254
Concepto del Pago: pehg780306htcrrl00
No. de Autorización: 00133555
Nombre del Emisor: GUILLERMO PEREZ HERNANDEZ
Institución Emisora: BANCOPPEL</t>
  </si>
  <si>
    <t>Abono Interbancario
Sucursal: 859
Referencia Numérica: 1410230
Concepto del Pago: Bringas
No. de Autorización: 00215290
Nombre del Emisor: SALVADOR BRINGAS ESTRADA
Institución Emisora: BBVA MEXICO</t>
  </si>
  <si>
    <t>Abono Interbancario
Sucursal: 859
Referencia Numérica: 141023
Concepto del Pago: AOZY820121MVZRXZ06
No. de Autorización: 00266533
Nombre del Emisor: YAZMIN ARCOS ZU IGA
Institución Emisora: BANREGIO</t>
  </si>
  <si>
    <t>Abono Interbancario
Sucursal: 859
Referencia Numérica: 141023
Concepto del Pago: AOZY820121MVZRXZ06
No. de Autorización: 00268110
Nombre del Emisor: YAZMIN ARCOS ZU IGA
Institución Emisora: BANREGIO</t>
  </si>
  <si>
    <t>175.00</t>
  </si>
  <si>
    <t>Abono Interbancario
Sucursal: 859
Referencia Numérica: 141023
Concepto del Pago: Transferencia a Istituto OCTUBRE
No. de Autorización: 00312137
Nombre del Emisor: RODRIGUEZ DE LA CRUZ ELIANA
Institución Emisora: SCOTIABANK</t>
  </si>
  <si>
    <t>"Depósito en Efectivo 
Sucursal: 7003
Referencia Numérica:  011
Concepto del Pago: POR DEFINIR
No. de Autorización: 0658396    Nombre del Emisor: yonni guillen 
Institución Emisora: banamex"</t>
  </si>
  <si>
    <t>"Depósito en Efectivo 
Sucursal: 7003
Referencia Numérica:  011
Concepto del Pago: COLEGIATURA
No. de Autorización: 00658461   Nombre del Emisor: PELC980901MCSRPR08
Institución Emisora: banamex"</t>
  </si>
  <si>
    <t>Abono por cobranza
Sucursal: 7003
Referencia Numérica:  011
Concepto del Pago: COLEGIATURA
No. de Autorización: 00658510  Nombre del Emisor: AUAM870124MCSGRR03
Institución Emisora: banamex"</t>
  </si>
  <si>
    <t>Abono por cobranza 
Sucursal: 7003
Referencia Numérica:  011
Concepto del Pago: COLEGIATURA
No. de Autorización: 00658521  Nombre del Emisor: AUEL930723HCSGSS08
Institución Emisora: banamex"</t>
  </si>
  <si>
    <t>abono por cobranza Sucursal: 7003
Referencia Numérica:  011
Concepto del Pago: COLEGIATURA
No. de Autorización: 00658535  Nombre del Emisor:RAPY920623MCSCRR00
Institución Emisora: banamex"</t>
  </si>
  <si>
    <t>abono por cobranza S</t>
  </si>
  <si>
    <t>abono por cobranza Sucursal: 7003
Referencia Numérica:  011
Concepto del Pago: COLEGIATURA
No. de Autorización: 00658599  Nombre del Emisor: LOVM950621MCSPZG03
Institución Emisora: banamex"</t>
  </si>
  <si>
    <t>abono por cobranza Sucursal: 7003
Referencia Numérica:  011
Concepto del Pago: COLEGIATURA
No. de Autorización: 00658696  Nombre del Emisor: CAVS960718MCSRLR02
Institución Emisora: banamex"</t>
  </si>
  <si>
    <t>abono por cobranza Sucursal: 7003
Referencia Numérica:  011
Concepto del Pago: COLEGIATURA
No. de Autorización: 00658733  Nombre del Emisor: GARY901124MTCRZN03
Institución Emisora: banamex"</t>
  </si>
  <si>
    <t>abono por cobranza Sucursal: 7003
Referencia Numérica:  011
Concepto del Pago: COLEGIATURA
No. de Autorización: 00658782  Nombre del Emisor: SEGR811217HYNGNB08
Institución Emisora: banamex"</t>
  </si>
  <si>
    <t>Abono Interbancario
Sucursal: 859
Referencia Numérica: 1610230
Concepto del Pago: RILA701014MCSVPD01
No. de Autorización: 02429262
Nombre del Emisor: ADRIANA RIVIELLO LOPEZ
Institución Emisora: BBVA MEXICO</t>
  </si>
  <si>
    <t>Abono Interbancario
Sucursal: 859
Referencia Numérica: 1610230
Concepto del Pago: colegiatura rene
No. de Autorización: 02956904
Nombre del Emisor: RENE LAZARO CARDENAS CONTRERAS
Institución Emisora: BBVA MEXICO</t>
  </si>
  <si>
    <t>3,349.00</t>
  </si>
  <si>
    <t>Depósito en Efectivo 
Sucursal: 166
Referencia Numérica:  011
Concepto del Pago: colegiatura
No. de Autorización:  0036012   Nombre del Emisor: POR IDENTIFICAR
Institución Emisora: banamex</t>
  </si>
  <si>
    <t>13/10/2023</t>
  </si>
  <si>
    <t>Abono Interbancario
Sucursal: 859
Referencia Numérica: 5589003
Concepto del Pago: MENSUALIDAD MAESTRIA OCTUBRE
No. de Autorización: 01113243
Nombre del Emisor: ISRAEL MOO ITZA
Institución Emisora: SANTANDER</t>
  </si>
  <si>
    <t>Abono Interbancario
Sucursal: 859
Referencia Numérica: 131023
Concepto del Pago: GACM710917MDFRLR02
No. de Autorización: 01135856
Nombre del Emisor: MIRIAM GARAMENDI CELIS
Institución Emisora: SANTANDER</t>
  </si>
  <si>
    <t>Abono Interbancario
Sucursal: 859
Referencia Numérica: 895936
Concepto del Pago: BACJ000516MQRRRSA4 colegiatura octubre23
No. de Autorización: 01333789
Nombre del Emisor: CARDENAS MENDIBURU MARIA JOSE
Institución Emisora: AZTECA</t>
  </si>
  <si>
    <t>Abono Interbancario
Sucursal: 859
Referencia Numérica: 141023
Concepto del Pago: Transferencia a Istituto OCTUBRE
No. de Autorización: 312137
Nombre del Emisor: RODRIGUEZ DE LA CRUZ ELIANA
Institución Emisora: SCOTIABANK</t>
  </si>
  <si>
    <t>Abono Interbancario
Sucursal: 859
Referencia Numérica: 141023
Concepto del Pago: AOZY820121MVZRXZ06
No. de Autorización: 268110
Nombre del Emisor: YAZMIN ARCOS ZU IGA
Institución Emisora: BANREGIO</t>
  </si>
  <si>
    <t>Abono Interbancario
Sucursal: 859
Referencia Numérica: 141023
Concepto del Pago: AOZY820121MVZRXZ06
No. de Autorización: 266533
Nombre del Emisor: YAZMIN ARCOS ZU IGA
Institución Emisora: BANREGIO</t>
  </si>
  <si>
    <t>Abono Interbancario
Sucursal: 859
Referencia Numérica: 1410230
Concepto del Pago: Bringas
No. de Autorización: 215290
Nombre del Emisor: SALVADOR BRINGAS ESTRADA
Institución Emisora: BBVA MEXICO</t>
  </si>
  <si>
    <t>Abono Interbancario
Sucursal: 859
Referencia Numérica: 2324254
Concepto del Pago: pehg780306htcrrl00
No. de Autorización: 133555
Nombre del Emisor: GUILLERMO PEREZ HERNANDEZ
Institución Emisora: BANCOPPEL</t>
  </si>
  <si>
    <t>12/10/2023</t>
  </si>
  <si>
    <t>Depósito en Efectivo 
Sucursal: 7003
Referencia Numérica:  011
Concepto del Pago: COLEGIATURA
No. de Autorización: 037444    Nombre del Emisor:AAMP810914HDFBRD05
Institución Emisora: banamex</t>
  </si>
  <si>
    <t>11/10/2023</t>
  </si>
  <si>
    <t>Depósito en Efectivo 
Sucursal: 7003
Referencia Numérica:  011
Concepto del Pago: POR DEFINIR
No. de Autorización: 0616987   Nombre del Emisor: POR IDENTIFICAR
Institución Emisora: banamex</t>
  </si>
  <si>
    <t>Abono Interbancario
Sucursal: 859
Referencia Numérica: 111023
Concepto del Pago: KASM890504HCSNLR09
No. de Autorización: 313051
Nombre del Emisor: ASFAST ASFALTOS Y CO NSTRUCCIO
Institución Emisora: BBVA MEXICO</t>
  </si>
  <si>
    <t>Abono Interbancario
Sucursal: 859
Referencia Numérica: 111023
Concepto del Pago: KASM820512MCSNLR08
No. de Autorización: 303237
Nombre del Emisor: ASFAST ASFALTOS Y CO NSTRUCCIO
Institución Emisora: BBVA MEXICO</t>
  </si>
  <si>
    <t>Abono Interbancario
Sucursal: 859
Referencia Numérica: 111023
Concepto del Pago: KASB800703MCSNLT02
No. de Autorización: 288325
Nombre del Emisor: ASFAST ASFALTOS Y CO NSTRUCCIO
Institución Emisora: BBVA MEXICO</t>
  </si>
  <si>
    <t>10/10/2023</t>
  </si>
  <si>
    <t>Abono Interbancario
Sucursal: 859
Referencia Numérica: 231010
Concepto del Pago: SOVL890725MNESRS00
No. de Autorización: 00915943
Nombre del Emisor: LUISA FERNANDA SOSA VARGAS
Institución Emisora: BANORTE</t>
  </si>
  <si>
    <t>3,520.00</t>
  </si>
  <si>
    <t>09/10/2023</t>
  </si>
  <si>
    <t>Abono Interbancario
Sucursal: 859
Referencia Numérica: 810230
Concepto del Pago: Colegiatura Nancy Gomez
No. de Autorización: 1057742
Nombre del Emisor: LARRY JAVIER PECH GOMEZ
Institución Emisora: BBVA MEXICO</t>
  </si>
  <si>
    <t>Depósito en Efectivo 
Sucursal: 7003
Referencia Numérica:  011
Concepto del Pago: POR DEFINIR
No. de Autorización: 657208    Nombre del Emisor: POR IDENTIFICAR
Institución Emisora: banamex</t>
  </si>
  <si>
    <t>Depósito en Efectivo 
Sucursal: 7003
Referencia Numérica:  011
Concepto del Pago: POR DEFINIR
No. de Autorización: 655088    Nombre del Emisor: POR IDENTIFICAR
Institución Emisora: banamex</t>
  </si>
  <si>
    <t>Abono Interbancario
Sucursal: 859
Referencia Numérica: 710230
Concepto del Pago: CAGC870715MNENRN06
No. de Autorización: 648556
Nombre del Emisor: OSCAR ADAN PEREZ CANTU
Institución Emisora: BBVA MEXICO</t>
  </si>
  <si>
    <t>06/10/2023</t>
  </si>
  <si>
    <t>Abono Interbancario
Sucursal: 859
Referencia Numérica: 231006
Concepto del Pago: VAAC750416MQRNCR03
No. de Autorización: 01041324
Nombre del Emisor: CAROLINA VANEGAS ACEVES
Institución Emisora: BANORTE</t>
  </si>
  <si>
    <t>Depósito en Efectivo 
Sucursal: 7003
Referencia Numérica:  011
Concepto del Pago: POR DEFINIR
No. de Autorización: 00654644    Nombre del Emisor: POR IDENTIFICAR
Institución Emisora: banamex</t>
  </si>
  <si>
    <t>Depósito en Efectivo 
Sucursal: 7003
Referencia Numérica:  011
Concepto del Pago: POR DEFINIR
No. de Autorización: 0652864  Nombre del Emisor: POR IDENTIFICAR
Institución Emisora: banamex</t>
  </si>
  <si>
    <t>Abono Interbancario
Sucursal: 859
Referencia Numérica: 610230
Concepto del Pago: Octubre Luciano SALAS
No. de Autorización: 01163551
Nombre del Emisor: ELVIRA MONTERO VASQUEZ
Institución Emisora: BBVA MEXICO</t>
  </si>
  <si>
    <t>Abono Interbancario
Sucursal: 859
Referencia Numérica: 610230
Concepto del Pago: megi710505hdfnng07
No. de Autorización: 00838701
Nombre del Emisor: IGNACIO MENDOZA GANDARIA
Institución Emisora: BBVA MEXICO</t>
  </si>
  <si>
    <t>Abono Interbancario
Sucursal: 859
Referencia Numérica: 7675860
Concepto del Pago: OLIVIA RODRIGUEZ VIVEROS
No. de Autorización: 823950
Nombre del Emisor: OLIVIA RODRIGUEZ VIVEROS
Institución Emisora: SANTANDER</t>
  </si>
  <si>
    <t>Abono Interbancario
Sucursal: 859
Referencia Numérica: 610230
Concepto del Pago: Pago mensualidad octubre 2023
No. de Autorización: 822533
Nombre del Emisor: JULIAN AGUILAR ESTRADA
Institución Emisora: BBVA MEXICO</t>
  </si>
  <si>
    <t>Abono Interbancario
Sucursal: 859
Referencia Numérica: 610230
Concepto del Pago: CAMM710629MMNZRR00
No. de Autorización: 822310
Nombre del Emisor: MARTHA ALICIA CAZARES MORAN
Institución Emisora: BBVA MEXICO</t>
  </si>
  <si>
    <t>Abono Interbancario
Sucursal: 859
Referencia Numérica: 6985633
Concepto del Pago: AUPE701017HDFGDD6
No. de Autorización: 821282
Nombre del Emisor: EDGAR AGUILAR PADILLA
Institución Emisora: SANTANDER</t>
  </si>
  <si>
    <t>Abono Interbancario
Sucursal: 870
Referencia Numérica: 61023
Referencia alfanumérica: MARIA FERNANDA GONZALEZ GLENNI
No. de Autorización: 505740
Nombre del Emisor: MARIA FERNANDA,GONZALEZ/GLENNI</t>
  </si>
  <si>
    <t>Abono Interbancario
Sucursal: 870
Referencia Numérica: 61023
Referencia alfanumérica: MARIA FERNANDA GONZALEZ GLENNI
No. de Autorización: 502868
Nombre del Emisor: MARIA FERNANDA,GONZALEZ/GLENNI</t>
  </si>
  <si>
    <t>IVA Comisión
Sucursal: 2864
Referencia Numérica: 169432
Referencia alfanumérica: PAQUETE PYME SEP MOV: 1
No. de Autorización: 165970</t>
  </si>
  <si>
    <t>150,586.81</t>
  </si>
  <si>
    <t>IVA Comisión
Sucursa</t>
  </si>
  <si>
    <t>Comisión
Sucursal: 2864
Referencia Numérica: 169432
Referencia alfanumérica: PAQUETE PYME SEP MOV: 1
No. de Autorización: 165970</t>
  </si>
  <si>
    <t>Comisión
Sucursal: 2</t>
  </si>
  <si>
    <t>Abono Interbancario
Sucursal: 859
Referencia Numérica: 7220689
Concepto del Pago: MIRELLA AKE
No. de Autorización: 66649
Nombre del Emisor: SUSANA VARGAS ALBARRAN
Institución Emisora: SANTANDER</t>
  </si>
  <si>
    <t>151,586.81</t>
  </si>
  <si>
    <t>05/10/2023</t>
  </si>
  <si>
    <t>Abono Interbancario
Sucursal: 859
Referencia Numérica: 51023
Concepto del Pago: VEVA810316HMCNRB00
No. de Autorización: 00632294
Nombre del Emisor: HORTENSIA ORTEGA GARCIA
Institución Emisora: SANTANDER</t>
  </si>
  <si>
    <t>3,575.00</t>
  </si>
  <si>
    <t>Depósito en Efectivo 
Sucursal: 7003
Referencia Numérica:  011
Concepto del Pago: POR DEFINIR
No. de Autorización:00633614  Nombre del Emisor: POR IDENTIFICAR
Institución Emisora: banamex</t>
  </si>
  <si>
    <t>Abono Interbancario
Sucursal: 859
Referencia Numérica: 510230
Concepto del Pago: OEMA931224HBCCRL05 octubre doctorado
No. de Autorización: 00491338
Nombre del Emisor: ALFONSO OCEGUEDA MARTINEZ
Institución Emisora: BBVA MEXICO</t>
  </si>
  <si>
    <t>Abono Interbancario
Sucursal: 859
Referencia Numérica: 510202
Concepto del Pago: PAGO LIC ARACELY VILLANUEVA TUN
No. de Autorización: 00610930
Nombre del Emisor: SINDICATO UNICO DE CHOFERES TA
Institución Emisora: SCOTIABANK</t>
  </si>
  <si>
    <t>Abono Interbancario
Sucursal: 859
Referencia Numérica: 510230
Concepto del Pago: CAVE910116
No. de Autorización: 164709
Nombre del Emisor: ESTEFANIA CAROLINA CABALLERO V
Institución Emisora: BBVA MEXICO</t>
  </si>
  <si>
    <t>04/10/2023</t>
  </si>
  <si>
    <t>Abono Interbancario
Sucursal: 2132
Referencia Numérica: 960127737
Referencia alfanumérica: TRANSF. INTER 030960127737 JUAREZ SALAZA
No. de Autorización: 00023853
Nombre del Emisor: JUAREZ SALAZAR ALEXIS ANTONIO</t>
  </si>
  <si>
    <t>19,645.86</t>
  </si>
  <si>
    <t>Dep mixto Efec/Doctos BNM_x000D_
Sucursal: 5183 Referencia Numérica:  011
Concepto del Pago: POR DEFINIR
No. de Autorización: 0041006   Nombre del Emisor: POR IDENTIFICAR
Institución Emisora: banamex</t>
  </si>
  <si>
    <t>Dep mixto Efec/Docto</t>
  </si>
  <si>
    <t>Abono Interbancario
Sucursal: 859
Referencia Numérica: 53200
Concepto del Pago: DIGD740815HDFZRN08 Pago 19
No. de Autorización: 36425
Nombre del Emisor: DANIEL DIAZ GARCIA
Institución Emisora: INBURSA</t>
  </si>
  <si>
    <t>110,332.22</t>
  </si>
  <si>
    <t>Abono Interbancario
Sucursal: 859
Referencia Numérica: 231004
Concepto del Pago: ZAMD890216HNLMRV09
No. de Autorización: 141734
Nombre del Emisor: DAVID ADRIAN ZAMBRANO MORALES
Institución Emisora: BANORTE</t>
  </si>
  <si>
    <t>28/09/2023</t>
  </si>
  <si>
    <t>Depósito en Efectivo 
Sucursal: 7003
Referencia Numérica:  011
Concepto del Pago: colegiatura
No. de Autorización: 00516619   Nombre del Emisor: TUZ MEDINA
Institución Emisora: banamex</t>
  </si>
  <si>
    <t>Abono Interbancario
Sucursal: 859
Referencia Numérica: 2044368
Concepto del Pago: Kardex GUVA820215HCCTZN03
No. de Autorización: 01105630
Nombre del Emisor: ANGEL GUTIERREZ VAZQUEZ
Institución Emisora: BANCOPPEL</t>
  </si>
  <si>
    <t>03/10/2023</t>
  </si>
  <si>
    <t>Abono Interbancario
Sucursal: 859
Referencia Numérica: 1111
Concepto del Pago: TITULACION
No. de Autorización: 00858805
Nombre del Emisor: ISRAEL AARON VERGARA FUENTES
Institución Emisora: SANTANDER</t>
  </si>
  <si>
    <t>33,000.00</t>
  </si>
  <si>
    <t>Pago de servicio
Sucursal: 519
Referencia Numérica: 520147
Referencia alfanumérica: PAGO A ESTABLECIMIENTO
No. de Autorización: 00520147</t>
  </si>
  <si>
    <t>Depósito en Efectivo 
Sucursal: 405
Referencia Numérica:  011
Concepto del Pago: POR DEFINIR
No. de Autorización: 67066    Nombre del Emisor: POR IDENTIFICAR
Institución Emisora: banamex</t>
  </si>
  <si>
    <t>Depósito en Efectivo 
Sucursal: 9602
Referencia Numérica:  011
Concepto del Pago: POR DEFINIR
No. de Autorización: AERE550710MDFNYG02    Nombre del Emisor: POR IDENTIFICAR
Institución Emisora: banamex</t>
  </si>
  <si>
    <t>Abono Interbancario
Sucursal: 859
Referencia Numérica: 8856095
Concepto del Pago: ZEIV030316HQRLBRA4
No. de Autorización: 234551
Nombre del Emisor: MARCELA IBARRA CANCHE
Institución Emisora: SANTANDER</t>
  </si>
  <si>
    <t>Abono Interbancario
Sucursal: 859
Referencia Numérica: 1742303
Concepto del Pago: AF6DGFWQ5 GANANCIAS CLIP
No. de Autorización: 243244
Nombre del Emisor: PAYCLIP S DE RL DE CV
Institución Emisora: SANTANDER</t>
  </si>
  <si>
    <t>6,886.68</t>
  </si>
  <si>
    <t>02/10/2023</t>
  </si>
  <si>
    <t>Depósito en Efectivo 
Sucursal: 131
Referencia Numérica:  011
Concepto del Pago: POR DEFINIR
No. de Autorización: 0006063    Nombre del Emisor: MIREY ALVAREZ
Institución Emisora: banamex</t>
  </si>
  <si>
    <t>Depósito en Efectivo 
Sucursal: 7003
Referencia Numérica:  011
Concepto del Pago: POR DEFINIR
No. de Autorización: 00518924   Nombre del Emisor: MIREY ALVAREZ
Institución Emisora: banamex</t>
  </si>
  <si>
    <t>Depósito en Efectivo 
Sucursal: 7003
Referencia Numérica:  011
Concepto del Pago: POR DEFINIR
No. de Autorización: 0577165  Nombre del Emisor: POR IDENTIFICAR
Institución Emisora: banamex</t>
  </si>
  <si>
    <t>Abono Interbancario
Sucursal: 859
Referencia Numérica: 21023
Concepto del Pago: COBM860618HDFRRR02
No. de Autorización: 01953016
Nombre del Emisor: MARCO ANTONIO CORTES BRISEÑO
Institución Emisora: INBURSA</t>
  </si>
  <si>
    <t>Abono Interbancario
Sucursal: 859
Referencia Numérica: 21023
Concepto del Pago: COBM860618HDFRRR02
No. de Autorización: 1953016
Nombre del Emisor: MARCO ANTONIO CORTES BRISEÑO
Institución Emisora: INBURSA</t>
  </si>
  <si>
    <t>Abono Interbancario
Sucursal: 859
Referencia Numérica: 895936
Concepto del Pago: pago quinta mensualidad
No. de Autorización: 2108758
Nombre del Emisor: MARTELL GOMEZ MARIO ALBERTO
Institución Emisora: AZTECA</t>
  </si>
  <si>
    <t>Abono Interbancario
Sucursal: 859
Referencia Numérica: 210230
Concepto del Pago: PABR881209HQRNLC07
No. de Autorización: 2028694
Nombre del Emisor: RICARDO PANTOJA BLEE
Institución Emisora: BBVA MEXICO</t>
  </si>
  <si>
    <t>Abono Interbancario
Sucursal: 859
Referencia Numérica: 271092
Concepto del Pago: Colegiatura octubre LISA921027HSPRLR02
No. de Autorización: 1969242
Nombre del Emisor: ARMANDO LIRA SOLIS
Institución Emisora: HSBC</t>
  </si>
  <si>
    <t>29/09/2023</t>
  </si>
  <si>
    <t>Depósito en Efectivo 
Sucursal: 7003
Referencia Numérica:  011
Concepto del Pago: POR DEFINIR
No. de Autorización: 1291760 Nombre del Emisor: POR IDENTIFICAR
Institución Emisora: banamex</t>
  </si>
  <si>
    <t>Depósito en Efectivo 
Sucursal: 7003
Referencia Numérica:  011
Concepto del Pago: POR DEFINIR
No. de Autorización: 1684156 Nombre del Emisor: POR IDENTIFICAR
Institución Emisora: banamex</t>
  </si>
  <si>
    <t>Depósito en Efectivo 
Sucursal: 7003
Referencia Numérica:  011
Concepto del Pago: POR DEFINIR
No. de Autorización: 1901282 Nombre del Emisor: POR IDENTIFICAR
Institución Emisora: banamex</t>
  </si>
  <si>
    <t>2,350.00</t>
  </si>
  <si>
    <t>Depósito en Efectivo 
Sucursal: 7003
Referencia Numérica:  011
Concepto del Pago: POR DEFINIR
No. de Autorización: 529037    Nombre del Emisor: POR IDENTIFICAR
Institución Emisora: banamex</t>
  </si>
  <si>
    <t>27/09/2023</t>
  </si>
  <si>
    <t>Depósito en Efectivo 
Sucursal: 7003
Referencia Numérica:  011
Concepto del Pago: POR DEFINIR
No. de Autorización: 512846    Nombre del Emisor: POR IDENTIFICAR
Institución Emisora: banamex</t>
  </si>
  <si>
    <t>26/09/2023</t>
  </si>
  <si>
    <t>Pago de servicio
Sucursal: 519
Referencia Numérica: 432137
Referencia alfanumérica: PAGO A ESTABLECIMIENTO
No. de Autorización: 00432137</t>
  </si>
  <si>
    <t xml:space="preserve">SEQ CERTIFICADO </t>
  </si>
  <si>
    <t>Pago de servicio
Sucursal: 519
Referencia Numérica: 362604
Referencia alfanumérica: PAGO A ESTABLECIMIENTO
No. de Autorización: 00362604</t>
  </si>
  <si>
    <t>CE CANO</t>
  </si>
  <si>
    <t>Pago de servicio
Sucursal: 519
Referencia Numérica: 317165
Referencia alfanumérica: PAGO A ESTABLECIMIENTO
No. de Autorización: 00317165</t>
  </si>
  <si>
    <t>25/09/2023</t>
  </si>
  <si>
    <t>Abono Interbancario
Sucursal: 859
Referencia Numérica: 2023092
Concepto del Pago: Yulissa Hdez
No. de Autorización: 188716
Nombre del Emisor: LUIS ALBERTO VAZQUEZ HERNANDEZ
Institución Emisora: INBURSA</t>
  </si>
  <si>
    <t>Com. Trans. Int. Recibida
Sucursal: 2132
Referencia Numérica: 5890126831
Referencia alfanumérica: 1/AGOJ
No. de Autorización: 21381</t>
  </si>
  <si>
    <t>252.60</t>
  </si>
  <si>
    <t>Depósito en Efectivo 
Sucursal: 2132
Referencia Numérica:  5890126831
Concepto del Pago: equivalencias y colegiaturas
No. de Autorización: 21381    Nombre del Emisor: academia guatemalteca
Institución Emisora: banamex</t>
  </si>
  <si>
    <t>67,420.21</t>
  </si>
  <si>
    <t>22/09/2023</t>
  </si>
  <si>
    <t>Abono Interbancario
Sucursal: 859
Referencia Numérica: 210923
Concepto del Pago: colegiatura
No. de Autorización: 1046995
Nombre del Emisor: YAZMIN ARCOS ZU IGA
Institución Emisora: BANREGIO</t>
  </si>
  <si>
    <t>Abono Interbancario
Sucursal: 859
Referencia Numérica: 8258893
Concepto del Pago: RORG830018HTCDDS09 COLEGIATURA
No. de Autorización: 726269
Nombre del Emisor: GASTON RODRIGUEZ RODRIGUEZ
Institución Emisora: SANTANDER</t>
  </si>
  <si>
    <t>Abono Interbancario
Sucursal: 519
Referencia Numérica: 220923
Referencia alfanumérica: JORGE VELARDE GOMEZ
No. de Autorización: 311949
Nombre del Emisor: JORGE,VELARDE/GOMEZ</t>
  </si>
  <si>
    <t>21/09/2023</t>
  </si>
  <si>
    <t>Abono Interbancario
Sucursal: 859
Referencia Numérica: 230921
Concepto del Pago: VAAC750416MQRNCR03
No. de Autorización: 00454060
Nombre del Emisor: CAROLINA VANEGAS ACEVES
Institución Emisora: BANORTE</t>
  </si>
  <si>
    <t>Abono Interbancario
Sucursal: 859
Referencia Numérica: 895936
Concepto del Pago: Sin concepto
No. de Autorización: 122975
Nombre del Emisor: BAUTISTA JUAREZ SARAI
Institución Emisora: AZTECA</t>
  </si>
  <si>
    <t>Abono Interbancario
Sucursal: 859
Referencia Numérica: 895936
Concepto del Pago: Sin concepto
No. de Autorización: 124617
Nombre del Emisor: BAUTISTA JUAREZ SARAI
Institución Emisora: AZTECA</t>
  </si>
  <si>
    <t>19/09/2023</t>
  </si>
  <si>
    <t>Abono Interbancario
Sucursal: 859
Referencia Numérica: 8253
Concepto del Pago: Peea680613hynrcl09
No. de Autorización: 342471
Nombre del Emisor: ALFONSO ANTONIO PEREZ ECHEVER
Institución Emisora: HSBC</t>
  </si>
  <si>
    <t>Depósito en Efectivo 
Sucursal: 7003
Referencia Numérica:  011
Concepto del Pago: POR DEFINIR
No. de Autorización: 407048    Nombre del Emisor: RAFAEL SANCHEZ
Institución Emisora: banamex</t>
  </si>
  <si>
    <t>Abono por cobranza_x000D_
Sucursal: 653_x000D_
Referencia Numérica: 0_x000D_
Referencia alfanumérica: YADG681010HJCXNN07_x000D_
No. de Autorización: 60097     Nombre del Emisor: YAÑEZ
Institución Emisora: banamex</t>
  </si>
  <si>
    <t>18/09/2023</t>
  </si>
  <si>
    <t>Abono Interbancario
Sucursal: 859
Referencia Numérica: 1809230
Concepto del Pago: mens sep 23
No. de Autorización: 02431413
Nombre del Emisor: IRAN MARGARITA MONDRAGON RUVAL
Institución Emisora: BBVA MEXICO</t>
  </si>
  <si>
    <t>Abono Interbancario
Sucursal: 859
Referencia Numérica: 1809230
Concepto del Pago: escuela rene
No. de Autorización: 02346725
Nombre del Emisor: RENE LAZARO CARDENAS CONTRERAS
Institución Emisora: BBVA MEXICO</t>
  </si>
  <si>
    <t>Abono Interbancario
Sucursal: 859
Referencia Numérica: 1809230
Concepto del Pago: CAMM710629MMNZRR00
No. de Autorización: 1765495
Nombre del Emisor: MARTHA ALICIA CAZARES MORAN
Institución Emisora: BBVA MEXICO</t>
  </si>
  <si>
    <t>15/09/2023</t>
  </si>
  <si>
    <t>Depósito en Efectivo 
Sucursal: 7003
Referencia Numérica:  011
Concepto del Pago: TITULACION DIAP
No. de Autorización: 00357463     Nombre del Emisor: ARACELI VILLANUEVA
Institución Emisora: banamex</t>
  </si>
  <si>
    <t>8,900.00</t>
  </si>
  <si>
    <t>Abono Interbancario
Sucursal: 859
Referencia Numérica: 1509230
Concepto del Pago: Colegiatura del mes de septiembre 2023
No. de Autorización: 00629095
Nombre del Emisor: JULIAN AGUILAR ESTRADA
Institución Emisora: BBVA MEXICO</t>
  </si>
  <si>
    <t>Depósito en Efectivo 
Sucursal: 7003
Referencia Numérica:  011
Concepto del Pago: POR DEFINIR
No. de Autorización:  377896   Nombre del Emisor: suemy insc
Institución Emisora: banamex</t>
  </si>
  <si>
    <t>Depósito en Efectivo 
Sucursal: 7003
Referencia Numérica:  011
Concepto del Pago: POR DEFINIR
No. de Autorización:  377766   Nombre del Emisor: suemy COLEGIATURA
Institución Emisora: banamex</t>
  </si>
  <si>
    <t>Abono Interbancario
Sucursal: 859
Referencia Numérica: 3392923
Concepto del Pago: SEPT23 GUVA820215HCCTZN03
No. de Autorización: 108131
Nombre del Emisor: ANGEL GUTIERREZ VAZQUEZ
Institución Emisora: BANCOPPEL</t>
  </si>
  <si>
    <t>14/09/2023</t>
  </si>
  <si>
    <t>Pago Interbancario
Sucursal: 519
Referencia Numérica: 1
Concepto del Pago: GRADOS IUAF
No. de Autorización: 00537929</t>
  </si>
  <si>
    <t>Pago Interbancario
S</t>
  </si>
  <si>
    <t>Abono por cobranza
Sucursal: 5183
Referencia Numérica: 0
Referencia alfanumérica: DIOP570627
No. de Autorización: 39775</t>
  </si>
  <si>
    <t>Abono Interbancario
Sucursal: 870
Referencia Numérica: 140923
Referencia alfanumérica: REYNA MARIA SANTIAGO RAMIREZ
No. de Autorización: 308115
Nombre del Emisor: REYNA MARIA,SANTIAGO/RAMIREZ</t>
  </si>
  <si>
    <t>13/09/2023</t>
  </si>
  <si>
    <t>Abono Interbancario
Sucursal: 859
Referencia Numérica: 1309230
Concepto del Pago: Coyj780719HYNRMM01
No. de Autorización: 00777494
Nombre del Emisor: JAIME ARMIN CORTES YAMA
Institución Emisora: BBVA MEXICO</t>
  </si>
  <si>
    <t>IVA Comisión
Sucursal: 2864
Referencia Numérica: 170338
Referencia alfanumérica: PAQUETE PYME AGO MOV: 1
No. de Autorización: 167440</t>
  </si>
  <si>
    <t>Comisión
Sucursal: 2864
Referencia Numérica: 170338
Referencia alfanumérica: PAQUETE PYME AGO MOV: 1
No. de Autorización: 167440</t>
  </si>
  <si>
    <t>Abono Interbancario
Sucursal: 859
Referencia Numérica: 1309230
Concepto del Pago: megi710505hdfnng07
No. de Autorización: 456633
Nombre del Emisor: IGNACIO MENDOZA GANDARIA
Institución Emisora: BBVA MEXICO</t>
  </si>
  <si>
    <t>11/09/2023</t>
  </si>
  <si>
    <t>Abono Interbancario
Sucursal: 859
Referencia Numérica: 895936
Concepto del Pago: colegiatura septiembre23 Majose Barroso
No. de Autorización: 1132492
Nombre del Emisor: CARDENAS MENDIBURU MARIA JOSE
Institución Emisora: AZTECA</t>
  </si>
  <si>
    <t>IVA Com. Trans. Int. Recibida
Sucursal: 2132
Referencia Numérica: 17020125437
Referencia alfanumérica: 1/AGOJ
No. de Autorización: 21957</t>
  </si>
  <si>
    <t>40.67</t>
  </si>
  <si>
    <t>Depósito en Efectivo 
Sucursal: 7003
Referencia Numérica:  011
Concepto del Pago: reinscripciones/ colegiaturas
No. de Autorización: 21957    Nombre del Emisor: ACADEMIA DE GUATE
Institución Emisora: banamex</t>
  </si>
  <si>
    <t>90,651.90</t>
  </si>
  <si>
    <t>Depósito en Efectivo 
Sucursal: 7003
Referencia Numérica:  011
Concepto del Pago: EQUIVALENCIAS GUAT
No. de Autorización: 21957    Nombre del Emisor: ACADEMIA DE GUATE
Institución Emisora: banamex</t>
  </si>
  <si>
    <t>254.12</t>
  </si>
  <si>
    <t>Abono Interbancario
Sucursal: 859
Referencia Numérica: 895936
Concepto del Pago: constancia de estudios Majose Barroso
No. de Autorización: 1134866
Nombre del Emisor: CARDENAS MENDIBURU MARIA JOSE
Institución Emisora: AZTECA</t>
  </si>
  <si>
    <t>08/09/2023</t>
  </si>
  <si>
    <t>Abono Interbancario
Sucursal: 859
Referencia Numérica: 709230
Concepto del Pago: OEMA931224HBCCRL05 doctorado septiembre
No. de Autorización: 8751
Nombre del Emisor: ALFONSO OCEGUEDA MARTINEZ
Institución Emisora: BBVA MEXICO</t>
  </si>
  <si>
    <t>Abono Interbancario
Sucursal: 870
Referencia Numérica: 80923
Referencia alfanumérica: LUZ ANGELICA LOPEZ GONZALEZ
No. de Autorización: 68225
Nombre del Emisor: LUZ ANGELICA,LOPEZ/GONZALEZ</t>
  </si>
  <si>
    <t>Abono Interbancario
Sucursal: 859
Referencia Numérica: 809230
Concepto del Pago: LURA870316HQRNMN02
No. de Autorización: 999761
Nombre del Emisor: ANGEL GUILLERMO LUNA RAMOS
Institución Emisora: BBVA MEXICO</t>
  </si>
  <si>
    <t>Abono Interbancario
Sucursal: 859
Referencia Numérica: 809230
Concepto del Pago: pago Felipe y Karla septiembre
No. de Autorización: 835962
Nombre del Emisor: KARLA ASUNCION GUILLEN SOLIS
Institución Emisora: BBVA MEXICO</t>
  </si>
  <si>
    <t>Abono Interbancario
Sucursal: 519
Referencia Numérica: 378287
Referencia alfanumérica: ESTHER GUADALUPE LARA CAMPOS
No. de Autorización: 378287
Nombre del Emisor: ESTHER GUADALUPE,LARA/CAMPOS</t>
  </si>
  <si>
    <t>Depósito en Efectivo 
Sucursal: 859
Referencia Numérica:  8247411
Concepto del Pago: COLEGIATURAS DD
No. de Autorización:237890     Nombre del Emisor:  ahalia quintero y fernando g
Institución Emisora: banamex</t>
  </si>
  <si>
    <t>7,186.80</t>
  </si>
  <si>
    <t>07/09/2023</t>
  </si>
  <si>
    <t>Abono Interbancario
Sucursal: 859
Referencia Numérica: 709230
Concepto del Pago: Instituto universitario
No. de Autorización: 00984607
Nombre del Emisor: GENESIS ANDREA PENAGOS ESTRADA
Institución Emisora: BBVA MEXICO</t>
  </si>
  <si>
    <t>350.00</t>
  </si>
  <si>
    <t>Abono Interbancario
Sucursal: 859
Referencia Numérica: 709230
Concepto del Pago: Mensualidad Septiembre Luciano Salas
No. de Autorización: 00920949
Nombre del Emisor: ELVIRA MONTERO VASQUEZ
Institución Emisora: BBVA MEXICO</t>
  </si>
  <si>
    <t>Abono Interbancario
Sucursal: 859
Referencia Numérica: 70923
Concepto del Pago: GACM710917MDFRLR02
No. de Autorización: 301894
Nombre del Emisor: MIRIAM GARAMENDI CELIS
Institución Emisora: SANTANDER</t>
  </si>
  <si>
    <t>Abono Interbancario
Sucursal: 859
Referencia Numérica: 2023090
Concepto del Pago: Pedro Abad - DIAP
No. de Autorización: 177293
Nombre del Emisor: PEDRO DANIEL ABAD MARTINEZ
Institución Emisora: INBURSA</t>
  </si>
  <si>
    <t>06/09/2023</t>
  </si>
  <si>
    <t>Abono Interbancario
Sucursal: 859
Referencia Numérica: 609230
Concepto del Pago: SACG950925MQRNTL00
No. de Autorización: 519120
Nombre del Emisor: GLENDY MARGARITA SANCHEZ CATZI
Institución Emisora: BBVA MEXICO</t>
  </si>
  <si>
    <t>Abono Interbancario
Sucursal: 859
Referencia Numérica: 6519360
Concepto del Pago: Pago factura 1387
No. de Autorización: 586403
Nombre del Emisor: WISE PAYMENTS LIMITED
Institución Emisora: JP MORGAN</t>
  </si>
  <si>
    <t>508,900.00</t>
  </si>
  <si>
    <t>Depósito en Efectivo 
Sucursal: 949
Referencia Numérica:  011
Concepto del Pago: titulación
No. de Autorización: 54938    Nombre del Emisor: CAno gomez
Institución Emisora: banamex</t>
  </si>
  <si>
    <t>Abono Interbancario
Sucursal: 859
Referencia Numérica: 7507364
Concepto del Pago: PROMOCION MAESTRIA DERECHO IUAF SC
No. de Autorización: 302374
Nombre del Emisor: ISRAEL MOO ITZA
Institución Emisora: SANTANDER</t>
  </si>
  <si>
    <t>Depósito en Efectivo 
Sucursal: 4762
Referencia Numérica:  011
Concepto del Pago: POR DEFINIR
No. de Autorización: 19731    Nombre del Emisor: POR IDENTIFICAR
Institución Emisora: banamex</t>
  </si>
  <si>
    <t>Abono Interbancario
Sucursal: 859
Referencia Numérica: 1388717
Concepto del Pago: OLIVIA RODRIGUEZ VIVEROS
No. de Autorización: 187363
Nombre del Emisor: OLIVIA RODRIGUEZ VIVEROS
Institución Emisora: SANTANDER</t>
  </si>
  <si>
    <t>Com. Trans. Int. Recibida
Sucursal: 2132
Referencia Numérica: 17310124935
Referencia alfanumérica: JUAREZ SALAZAR ALEXIS ANTONIO
No. de Autorización: 22518</t>
  </si>
  <si>
    <t>254.67</t>
  </si>
  <si>
    <t>Abono Interbancario
Sucursal: 2132
Referencia Numérica: 17310124935
Referencia alfanumérica: JUAREZ SALAZAR ALEXIS ANTONIO
No. de Autorización: 22518
Nombre del Emisor: JUAREZ SALAZAR ALEXIS ANTONIO</t>
  </si>
  <si>
    <t>18,495.97</t>
  </si>
  <si>
    <t>IVA Com. Trans. Int. Recibida
Sucursal: 2132
Referencia Numérica: 17310124935
Referencia alfanumérica: JUAREZ SALAZAR ALEXIS ANTONIO
No. de Autorización: 22518</t>
  </si>
  <si>
    <t>40.75</t>
  </si>
  <si>
    <t>Pago de servicio
Sucursal: 519
Referencia Numérica: 23227
Referencia alfanumérica: PAGO A ESTABLECIMIENTO</t>
  </si>
  <si>
    <t>326.00</t>
  </si>
  <si>
    <t>05/09/2023</t>
  </si>
  <si>
    <t>Depósito en Efectivo 
Sucursal: 7003
Referencia Numérica:  011
Concepto del Pago: POR DEFINIR
No. de Autorización: 220827    Nombre del Emisor: POR IDENTIFICAR
Institución Emisora: banamex</t>
  </si>
  <si>
    <t>Abono Interbancario
Sucursal: 859
Referencia Numérica: 5643547
Concepto del Pago: VEVA810316HMCNRB00
No. de Autorización: 36780
Nombre del Emisor: ABRAHAM VENEGAS VARGAS
Institución Emisora: SANTANDER</t>
  </si>
  <si>
    <t>Depósito en Efectivo 
Sucursal: 7003
Referencia Numérica:  011
Concepto del Pago: POR DEFINIR
No. de Autorización: 212145   Nombre del Emisor: POR IDENTIFICAR
Institución Emisora: banamex</t>
  </si>
  <si>
    <t>2,300.00</t>
  </si>
  <si>
    <t>Abono Interbancario
Sucursal: 859
Referencia Numérica: 509202
Concepto del Pago: PAGO LIC ARACELY VILLLANUEVA TUN
No. de Autorización: 523594
Nombre del Emisor: SINDICATO UNICO DE CHOFERES TA
Institución Emisora: SCOTIABANK</t>
  </si>
  <si>
    <t>Abono Interbancario
Sucursal: 859
Referencia Numérica: 856329
Concepto del Pago: AUPE701017HDFGDD06
No. de Autorización: 178018
Nombre del Emisor: EDGAR AGUILAR PADILLA
Institución Emisora: SANTANDER</t>
  </si>
  <si>
    <t>Depósito en Efectivo 
Sucursal: 7003
Referencia Numérica:  011
Concepto del Pago: COLEGIATURA
No. de Autorización: 269246    Nombre del Emisor: MARIA E ANGELES 
Institución Emisora: banamex</t>
  </si>
  <si>
    <t>04/09/2023</t>
  </si>
  <si>
    <t>Abono Interbancario
Sucursal: 859
Referencia Numérica: 409230
Concepto del Pago: CAVE910116
No. de Autorización: 02599073
Nombre del Emisor: ESTEFANIA CAROLINA CABALLERO V
Institución Emisora: BBVA MEXICO</t>
  </si>
  <si>
    <t>Depósito en Efectivo 
Sucursal: 7003
Referencia Numérica:  011
Concepto del Pago: POR DEFINIR
No. de Autorización: 179922    Nombre del Emisor: ARMANDO NUÑEZ
Institución Emisora: banamex</t>
  </si>
  <si>
    <t>Depósito en Efectivo 
Sucursal: 7003
Referencia Numérica:  011
Concepto del Pago: POR DEFINIR
No. de Autorización: 17987422    Nombre del Emisor: ARMANDO NUÑEZ
Institución Emisora: banamex</t>
  </si>
  <si>
    <t>Depósito en Efectivo 
Sucursal: 7003
Referencia Numérica:  011
Concepto del Pago: POR DEFINIR
No. de Autorización: 179891    Nombre del Emisor: ARMANDO NUÑEZ
Institución Emisora: banamex</t>
  </si>
  <si>
    <t>Abono Interbancario
Sucursal: 519
Referencia Numérica: 20923
Referencia alfanumérica: ESTHER GUADALUPE LARA CAMPOS
No. de Autorización: 126280
Nombre del Emisor: ESTHER GUADALUPE,LARA/CAMPOS</t>
  </si>
  <si>
    <t>Abono Interbancario
Sucursal: 859
Referencia Numérica: 895936
Concepto del Pago: colegiatura agosto 23 Majose Barroso
No. de Autorización: 1792531
Nombre del Emisor: CARDENAS MENDIBURU MARIA JOSE
Institución Emisora: AZTECA</t>
  </si>
  <si>
    <t>Abono Interbancario
Sucursal: 870
Referencia Numérica: 220921
Referencia alfanumérica: MARIA FERNANDA GONZALEZ GLENNI
No. de Autorización: 220921
Nombre del Emisor: MARIA FERNANDA,GONZALEZ/GLENNI</t>
  </si>
  <si>
    <t>Abono Interbancario
Sucursal: 870
Referencia Numérica: 20923
Referencia alfanumérica: MARIA FERNANDA GONZALEZ GLENNI
No. de Autorización: 219509
Nombre del Emisor: MARIA FERNANDA,GONZALEZ/GLENNI</t>
  </si>
  <si>
    <t>Abono Interbancario
Sucursal: 870
Referencia Numérica: 20923
Referencia alfanumérica: MARIA FERNANDA GONZALEZ GLENNI
No. de Autorización: 216067
Nombre del Emisor: MARIA FERNANDA,GONZALEZ/GLENNI</t>
  </si>
  <si>
    <t>Abono Interbancario
Sucursal: 870
Referencia Numérica: 20923
Referencia alfanumérica: MARIA FERNANDA GONZALEZ GLENNI
No. de Autorización: 213394
Nombre del Emisor: MARIA FERNANDA,GONZALEZ/GLENNI</t>
  </si>
  <si>
    <t>Abono Interbancario
Sucursal: 859
Referencia Numérica: 6132609
Concepto del Pago: ZEIV030316HQRLBRA4
No. de Autorización: 1759054
Nombre del Emisor: MARCELA IBARRA CANCHE
Institución Emisora: SANTANDER</t>
  </si>
  <si>
    <t>Abono Interbancario
Sucursal: 859
Referencia Numérica: 271092
Concepto del Pago: Colegiatura Septiemb LISA921027HSPRLR02
No. de Autorización: 135019
Nombre del Emisor: ARMANDO LIRA SOLIS
Institución Emisora: HSBC</t>
  </si>
  <si>
    <t>Abono Interbancario
Sucursal: 859
Referencia Numérica: 271092
Concepto del Pago: Reinscripcion LISA921027HSPRLR02
No. de Autorización: 132026
Nombre del Emisor: ARMANDO LIRA SOLIS
Institución Emisora: HSBC</t>
  </si>
  <si>
    <t>Abono Interbancario
Sucursal: 859
Referencia Numérica: 895936
Concepto del Pago: pago cuarta mensualidad
No. de Autorización: 1644384
Nombre del Emisor: MARTELL GOMEZ MARIO ALBERTO
Institución Emisora: AZTECA</t>
  </si>
  <si>
    <t>Abono Interbancario
Sucursal: 859
Referencia Numérica: 309230
Concepto del Pago: PABC921206HYNLNR06 carlos palomo
No. de Autorización: 987027
Nombre del Emisor: CARLOS EDUARDO PALOMO BONILLA
Institución Emisora: BBVA MEXICO</t>
  </si>
  <si>
    <t>1,670.00</t>
  </si>
  <si>
    <t>Abono Interbancario
Sucursal: 859
Referencia Numérica: 50400
Concepto del Pago: DIGD740815HDFZRN08 Pago 18
No. de Autorización: 45112
Nombre del Emisor: DANIEL DIAZ GARCIA
Institución Emisora: INBURSA</t>
  </si>
  <si>
    <t>Abono Interbancario
Sucursal: 859
Referencia Numérica: 230904
Concepto del Pago: ZAMD890216HNLMRV09
No. de Autorización: 2498282
Nombre del Emisor: DAVID ADRIAN ZAMBRANO MORALES
Institución Emisora: BANORTE</t>
  </si>
  <si>
    <t>01/09/2023</t>
  </si>
  <si>
    <t>Abono Interbancario
Sucursal: 859
Referencia Numérica: 109230
Concepto del Pago: PABR881209HQRNLC07
No. de Autorización: 199295
Nombre del Emisor: RICARDO PANTOJA BLEE
Institución Emisora: BBVA MEXICO</t>
  </si>
  <si>
    <t>Abono Interbancario
Sucursal: 859
Referencia Numérica: 109230
Concepto del Pago: LAAI750417HJCYRS07
No. de Autorización: 178371
Nombre del Emisor: ISRAEL TONATIUH LAY ARELLANO
Institución Emisora: BBVA MEXICO</t>
  </si>
  <si>
    <t>Abono Interbancario
Sucursal: 859
Referencia Numérica: 10923
Concepto del Pago: COBM860618HDFRRR02
No. de Autorización: 289652
Nombre del Emisor: MARCO ANTONIO CORTES BRISEÑO
Institución Emisora: INBURSA</t>
  </si>
  <si>
    <t>31/08/2023</t>
  </si>
  <si>
    <t>Pago Interbancario
Sucursal: 519
Referencia Numérica: 1
Concepto del Pago: GRADO IUAF
No. de Autorización: 39143</t>
  </si>
  <si>
    <t>Abono Interbancario
Sucursal: 859
Referencia Numérica: 3108230
Concepto del Pago: Pago
No. de Autorización: 903866
Nombre del Emisor: JUANA MARIA ABREU GIRALT
Institución Emisora: BBVA MEXICO</t>
  </si>
  <si>
    <t>Depósito en Efectivo 
Sucursal: 166
Referencia Numérica:  011
Concepto del Pago: POR DEFINIR
No. de Autorización:  33293  Nombre del Emisor: HECTOR FIERROS
Institución Emisora: banamex</t>
  </si>
  <si>
    <t>30/08/2023</t>
  </si>
  <si>
    <t>Abono Interbancario
Sucursal: 859
Referencia Numérica: 3008230
Concepto del Pago: pago de titulacion ERIK ANTONIO LD
No. de Autorización: 761911
Nombre del Emisor: DOLORES DEL SOCORRO VALDEZ MA
Institución Emisora: BBVA MEXICO</t>
  </si>
  <si>
    <t>11,000.00</t>
  </si>
  <si>
    <t>Abono Interbancario
Sucursal: 859
Referencia Numérica: 3008230
Concepto del Pago: inscripcion
No. de Autorización: 00762512
Nombre del Emisor: CELIA IGNACIA MIRANDA MIRANDA
Institución Emisora: BBVA MEXICO</t>
  </si>
  <si>
    <t>Depósito en Efectivo 
Sucursal: 7003
Referencia Numérica:  011
Concepto del Pago: POR DEFINIR
No. de Autorización:  121014   Nombre del Emisor: MONICA SANDOVAL 
Institución Emisora: banamex</t>
  </si>
  <si>
    <t>Depósito en Efectivo 
Sucursal: 7003
Referencia Numérica:  011
Concepto del Pago: POR DEFINIR
No. de Autorización: 133112    Nombre del Emisor: nancy pilar gomez
Institución Emisora: banamex</t>
  </si>
  <si>
    <t>28/08/2023</t>
  </si>
  <si>
    <t>Abono Interbancario
Sucursal: 859
Referencia Numérica: 280823
Concepto del Pago: GULY811203HCSLPN06
No. de Autorización: 02158005
Nombre del Emisor: ASFAST ASFALTOS Y CO NSTRUCCIO
Institución Emisora: BBVA MEXICO</t>
  </si>
  <si>
    <t>Abono Interbancario
Sucursal: 859
Referencia Numérica: 280823
Concepto del Pago: GULY811203HCSLPN06
No. de Autorización: 02155760
Nombre del Emisor: ASFAST ASFALTOS Y CO NSTRUCCIO
Institución Emisora: BBVA MEXICO</t>
  </si>
  <si>
    <t>15/08/2023</t>
  </si>
  <si>
    <t>Abono Interbancario
Sucursal: 859
Referencia Numérica: 1508230
Concepto del Pago: COYJ780719HYNRMM01
No. de Autorización: 00966666
Nombre del Emisor: JAIME ARMIN CORTES YAMA
Institución Emisora: BBVA MEXICO</t>
  </si>
  <si>
    <t>Abono Interbancario
Sucursal: 870
Referencia Numérica: 150823
Referencia alfanumérica: LUIS ALONSO REYES TREJO
No. de Autorización: 00403332
Nombre del Emisor: LUIS ALONSO,REYES/TREJO</t>
  </si>
  <si>
    <t>Abono Interbancario
Sucursal: 859
Referencia Numérica: 2608230
Concepto del Pago: Apartado
No. de Autorización: 192977
Nombre del Emisor: CELIA IGNACIA MIRANDA MIRANDA
Institución Emisora: BBVA MEXICO</t>
  </si>
  <si>
    <t>25/08/2023</t>
  </si>
  <si>
    <t>Abono Interbancario
Sucursal: 870
Referencia Numérica: 250823
Referencia alfanumérica: LUIS ALONSO REYES TREJO
No. de Autorización: 158784
Nombre del Emisor: LUIS ALONSO,REYES/TREJO</t>
  </si>
  <si>
    <t>21/08/2023</t>
  </si>
  <si>
    <t>Abono Interbancario
Sucursal: 859
Referencia Numérica: 410794
Concepto del Pago: ABHBQQZ96 GANANCIAS CLIP
No. de Autorización: 146951
Nombre del Emisor: PAYCLIP S DE RL DE CV
Institución Emisora: BANORTE</t>
  </si>
  <si>
    <t>3,737.14</t>
  </si>
  <si>
    <t>Depósito en Efectivo 
Sucursal: 7003
Referencia Numérica:  011
Concepto del Pago: COLEGIATURA
No. de Autorización:  976558    Nombre del Emisor: TUZ MEDINA TUMN901201
Institución Emisora: banamex</t>
  </si>
  <si>
    <t>Abono Interbancario
Sucursal: 859
Referencia Numérica: 1908230
Concepto del Pago: CAGC870715MNENRN06
No. de Autorización: 241037
Nombre del Emisor: CANTALICIA CANTU GARZA
Institución Emisora: BBVA MEXICO</t>
  </si>
  <si>
    <t>18/08/2023</t>
  </si>
  <si>
    <t>Abono Interbancario
Sucursal: 859
Referencia Numérica: 895936
Concepto del Pago: JAIR 
No. de Autorización: 827241
Nombre del Emisor: BAUTISTA JUAREZ SARAI
Institución Emisora: AZTECA</t>
  </si>
  <si>
    <t>Abono Interbancario
Sucursal: 859
Referencia Numérica: 1808230
Concepto del Pago: Mens Agosto Iran Mondragon
No. de Autorización: 747868
Nombre del Emisor: JOSE FRANCISCO CERVANTES ARIAS
Institución Emisora: BBVA MEXICO</t>
  </si>
  <si>
    <t>3,800.00</t>
  </si>
  <si>
    <t>Depósito en Efectivo 
Sucursal: 4392
Referencia Numérica:  011
Concepto del Pago: TITULACION
No. de Autorización: 42021   Nombre del Emisor: PABLO DIAZ OROPEZA
Institución Emisora: banamex</t>
  </si>
  <si>
    <t>Abono Interbancario
Sucursal: 519
Referencia Numérica: 180823
Referencia alfanumérica: JORGE VELARDE GOMEZ
No. de Autorización: 337196
Nombre del Emisor: JORGE,VELARDE/GOMEZ</t>
  </si>
  <si>
    <t>Abono Interbancario
Sucursal: 859
Referencia Numérica: 1808230
Concepto del Pago: RAHE781001HDFMRR08
No. de Autorización: 389044
Nombre del Emisor: ERNESTO EDUARDO RAMIREZ HUERTA
Institución Emisora: BBVA MEXICO</t>
  </si>
  <si>
    <t>Abono Interbancario
Sucursal: 859
Referencia Numérica: 180823
Concepto del Pago: Doctorado mensualidad
No. de Autorización: 171826
Nombre del Emisor: GABRIEL GARCIA OTAMENDI
Institución Emisora: HSBC</t>
  </si>
  <si>
    <t>17/08/2023</t>
  </si>
  <si>
    <t>Depósito en Efectivo 
Sucursal: 7003
Referencia Numérica:  011
Concepto del Pago: POR DEFINIR
No. de Autorización: 943890    Nombre del Emisor: POR IDENTIFICAR
Institución Emisora: banamex</t>
  </si>
  <si>
    <t>Depósito en Efectivo 
Sucursal: 7003
Referencia Numérica:  011
Concepto del Pago: POR DEFINIR
No. de Autorización: 951067   Nombre del Emisor: POR IDENTIFICAR
Institución Emisora: banamex</t>
  </si>
  <si>
    <t>Abono Interbancario
Sucursal: 859
Referencia Numérica: 1636201
Concepto del Pago: COLEGIATURA RORG830918HTCDS09
No. de Autorización: 00834239
Nombre del Emisor: GASTON RODRIGUEZ RODRIGUEZ
Institución Emisora: SANTANDER</t>
  </si>
  <si>
    <t>16/08/2023</t>
  </si>
  <si>
    <t>Pago Interbancario
Sucursal: 519
Referencia Numérica: 1
Concepto del Pago: FACTURA IUAF
No. de Autorización: 446851</t>
  </si>
  <si>
    <t>6,382.98</t>
  </si>
  <si>
    <t>Abono Interbancario
Sucursal: 859
Referencia Numérica: 1608230
Concepto del Pago: RILA701014MCSVPD01
No. de Autorización: 732282
Nombre del Emisor: ADRIANA RIVIELLO LOPEZ
Institución Emisora: BBVA MEXICO</t>
  </si>
  <si>
    <t>Abono Interbancario
Sucursal: 859
Referencia Numérica: 1608230
Concepto del Pago: colegiatura rene cardenas
No. de Autorización: 467419
Nombre del Emisor: RENE LAZARO CARDENAS CONTRERAS
Institución Emisora: BBVA MEXICO</t>
  </si>
  <si>
    <t>Abono Interbancario
Sucursal: 859
Referencia Numérica: 1608230
Concepto del Pago: Gestion
No. de Autorización: 423079
Nombre del Emisor: GEORGINA MARGARITA VILLANUEVA
Institución Emisora: BBVA MEXICO</t>
  </si>
  <si>
    <t>152,922.14</t>
  </si>
  <si>
    <t>Depósito en Efectivo 
Sucursal: 4626
Referencia Numérica:  011
Concepto del Pago: POR DEFINIR
No. de Autorización: 47438  Nombre del Emisor: YAGD681010HJCXNN07
Institución Emisora: banamex</t>
  </si>
  <si>
    <t>Cargo diverso
Sucursal: 519
Referencia alfanumérica: L0168287105 328111 202307
No. de Autorización: 00424957</t>
  </si>
  <si>
    <t>2,161.44</t>
  </si>
  <si>
    <t>Cargo diverso
Sucurs</t>
  </si>
  <si>
    <t>Pago a terceros
Sucursal: 519
Referencia Numérica: 126504010
Referencia alfanumérica: INSTITUTO UNIVERSITARIO DE ALTA FORMACIO
No. de Autorización: 00432864</t>
  </si>
  <si>
    <t>Pago a terceros
Sucu</t>
  </si>
  <si>
    <t>Pago de servicio
Sucursal: 519
Referencia Numérica: 479037
Referencia alfanumérica: PAGO A ESTABLECIMIENTO
No. de Autorización: 00479037</t>
  </si>
  <si>
    <t>Pago de servicio
Sucursal: 519
Referencia Numérica: 482916
Referencia alfanumérica: PAGO A ESTABLECIMIENTO
No. de Autorización: 00482916</t>
  </si>
  <si>
    <t>Pago Interbancario
Sucursal: 519
Referencia Numérica: 1
Concepto del Pago: FACTURA IUAF
No. de Autorización: 224203</t>
  </si>
  <si>
    <t>52,631.58</t>
  </si>
  <si>
    <t>Depósito en Efectivo 
Sucursal: 7003
Referencia Numérica:  011
Concepto del Pago: POR DEFINIR
No. de Autorización: 892883    Nombre del Emisor: TAH MONTEJO DE GARMI
Institución Emisora: banamex</t>
  </si>
  <si>
    <t>Depósito en Efectivo 
Sucursal: 7003
Referencia Numérica:  011
Concepto del Pago: POR DEFINIR
No. de Autorización: 892906   Nombre del Emisor: TAH MONTEJO DE GARMI
Institución Emisora: banamex</t>
  </si>
  <si>
    <t>Pago Interbancario
Sucursal: 519
Referencia Numérica: 2
Concepto del Pago: FACTURA IUAF
No. de Autorización: 325283</t>
  </si>
  <si>
    <t>13,120.57</t>
  </si>
  <si>
    <t>14/08/2023</t>
  </si>
  <si>
    <t>Abono Interbancario
Sucursal: 859
Referencia Numérica: 1408230
Concepto del Pago: PABC921206HYNLNR06 CARLOS PALOMO
No. de Autorización: 02223848
Nombre del Emisor: CARLOS EDUARDO PALOMO BONILLA
Institución Emisora: BBVA MEXICO</t>
  </si>
  <si>
    <t>Pago Interbancario
Sucursal: 519
Referencia Numérica: 1
Concepto del Pago: FACTURA IUAF
No. de Autorización: 130270</t>
  </si>
  <si>
    <t>5,851.06</t>
  </si>
  <si>
    <t>Abono por cobranza
Sucursal: 7003
Referencia Numérica: 0
Referencia alfanumérica: GULY811203HCSLPN06
No. de Autorización: 15155</t>
  </si>
  <si>
    <t>Abono por cobranza
Sucursal: 7003
Referencia Numérica: 0
Referencia alfanumérica: GULY811203HCSLPN06
No. de Autorización: 15120</t>
  </si>
  <si>
    <t>Abono Interbancario
Sucursal: 859
Referencia Numérica: 1408230
Concepto del Pago: titulacionroxanaavila
No. de Autorización: 1677845
Nombre del Emisor: ROXANA AVILA SANDOVAL
Institución Emisora: BBVA MEXICO</t>
  </si>
  <si>
    <t>Abono Interbancario
Sucursal: 859
Referencia Numérica: 120823
Concepto del Pago: Transferencia a Istituto
No. de Autorización: 283122
Nombre del Emisor: RODRIGUEZ DE LA CRUZ ELIANA
Institución Emisora: SCOTIABANK</t>
  </si>
  <si>
    <t>11/08/2023</t>
  </si>
  <si>
    <t>Abono Interbancario
Sucursal: 859
Referencia Numérica: 1700871
Concepto del Pago: pago de colegiatura
No. de Autorización: 1072287
Nombre del Emisor: GUILLERMO PEREZ HERNANDEZ
Institución Emisora: BANCOPPEL</t>
  </si>
  <si>
    <t>renta</t>
  </si>
  <si>
    <t>Pago Interbancario
Sucursal: 519
Referencia Numérica: 1
Concepto del Pago: FACTURA IUAF
No. de Autorización: 301636</t>
  </si>
  <si>
    <t>14,491.49</t>
  </si>
  <si>
    <t>10/08/2023</t>
  </si>
  <si>
    <t>Abono Interbancario
Sucursal: 859
Referencia Numérica: 1008230
Concepto del Pago: pago colegiatura Felipe y Karla
No. de Autorización: 00763434
Nombre del Emisor: KARLA ASUNCION GUILLEN SOLIS
Institución Emisora: BBVA MEXICO</t>
  </si>
  <si>
    <t>IVA Comisión
Sucursal: 2864
Referencia Numérica: 170892
Referencia alfanumérica: PAQUETE PYME JUL MOV: 1
No. de Autorización: 167202</t>
  </si>
  <si>
    <t>Comisión
Sucursal: 2864
Referencia Numérica: 170892
Referencia alfanumérica: PAQUETE PYME JUL MOV: 1
No. de Autorización: 167202</t>
  </si>
  <si>
    <t>Abono Interbancario
Sucursal: 859
Referencia Numérica: 1008202
Concepto del Pago: PAGO LIC. ARACELY VILLANUEVA TUN
No. de Autorización: 251397
Nombre del Emisor: SINDICATO UNICO DE CHOFERES TA
Institución Emisora: SCOTIABANK</t>
  </si>
  <si>
    <t>09/08/2023</t>
  </si>
  <si>
    <t>Abono Interbancario
Sucursal: 859
Referencia Numérica: 6113024
Concepto del Pago: ABT7BC4SN GANANCIAS CLIP
No. de Autorización: 165294
Nombre del Emisor: PAYCLIP S DE RL DE CV
Institución Emisora: SANTANDER</t>
  </si>
  <si>
    <t>08/08/2023</t>
  </si>
  <si>
    <t>Abono Interbancario
Sucursal: 859
Referencia Numérica: 271092
Concepto del Pago: Constancia de Estudios
No. de Autorización: 00815027
Nombre del Emisor: ARMANDO LIRA SOLIS
Institución Emisora: HSBC</t>
  </si>
  <si>
    <t>Abono Interbancario
Sucursal: 859
Referencia Numérica: 4978
Concepto del Pago: peea680613hynrcl09
No. de Autorización: 00891123
Nombre del Emisor: ALFONSO ANTONIO PEREZ ECHEVER
Institución Emisora: HSBC</t>
  </si>
  <si>
    <t>Depósito en Efectivo 
Sucursal: 7003
Referencia Numérica:  011
Concepto del Pago: POR DEFINIR
No. de Autorización: 00800466    Nombre del Emisor: POR IDENTIFICAR
Institución Emisora: banamex</t>
  </si>
  <si>
    <t>07/08/2023</t>
  </si>
  <si>
    <t>Abono Interbancario
Sucursal: 859
Referencia Numérica: 6776981
Concepto del Pago: OLIVIA RODRIGUEZ VIVEROS
No. de Autorización: 02318229
Nombre del Emisor: OLIVIA RODRIGUEZ VIVEROS
Institución Emisora: SANTANDER</t>
  </si>
  <si>
    <t>Abono Interbancario
Sucursal: 859
Referencia Numérica: 70823
Concepto del Pago: GACM710917MDFRLR02
No. de Autorización: 02262015
Nombre del Emisor: MIRIAM GARAMENDI CELIS
Institución Emisora: SANTANDER</t>
  </si>
  <si>
    <t>Abono Interbancario
Sucursal: 859
Referencia Numérica: 1254789
Concepto del Pago: tramite titulacion
No. de Autorización: 1180658
Nombre del Emisor: BLANCA ANNEL MEDINA VILLARREA
Institución Emisora: HSBC</t>
  </si>
  <si>
    <t>Abono Interbancario
Sucursal: 859
Referencia Numérica: 1236547
Concepto del Pago: tramite de titulacion
No. de Autorización: 1180017
Nombre del Emisor: BLANCA ANNEL MEDINA VILLARREA
Institución Emisora: HSBC</t>
  </si>
  <si>
    <t>Abono Interbancario
Sucursal: 859
Referencia Numérica: 508230
Concepto del Pago: OIOX890708MMSRCC08
No. de Autorización: 598958
Nombre del Emisor: XOCHIQUETZAL ORTIZ OCAMPO
Institución Emisora: BBVA MEXICO</t>
  </si>
  <si>
    <t>Depósito en Efectivo 
Sucursal: 7003
Referencia Numérica:  1
Concepto del Pago: POR DEFINIR
No. de Autorización: 00782617   Nombre del Emisor: POR IDENTIFICAR
Institución Emisora: banamex</t>
  </si>
  <si>
    <t>Abono Interbancario
Sucursal: 859
Referencia Numérica: 508230
Concepto del Pago: SACG950925MQRNTL00
No. de Autorización: 484948
Nombre del Emisor: GLENDY MARGARITA SANCHEZ CATZI
Institución Emisora: BBVA MEXICO</t>
  </si>
  <si>
    <t>Abono Interbancario
Sucursal: 859
Referencia Numérica: 608230
Concepto del Pago: Bringas Estrada
No. de Autorización: 892272
Nombre del Emisor: SALVADOR BRINGAS ESTRADA
Institución Emisora: BBVA MEXICO</t>
  </si>
  <si>
    <t>Abono Interbancario
Sucursal: 859
Referencia Numérica: 6094489
Concepto del Pago: SACA780407MCCNRL05 SALDO FINAL
No. de Autorización: 153077
Nombre del Emisor: ALICIA SANCHEZ DE LA CRUZ
Institución Emisora: SANTANDER</t>
  </si>
  <si>
    <t>14,500.00</t>
  </si>
  <si>
    <t>Abono Interbancario
Sucursal: 859
Referencia Numérica: 2017
Concepto del Pago: Devolucion documentos
No. de Autorización: 1487231
Nombre del Emisor: WALDO FRANCISCO REYNA URESTI
Institución Emisora: HSBC</t>
  </si>
  <si>
    <t>580.00</t>
  </si>
  <si>
    <t>128,219.37</t>
  </si>
  <si>
    <t>Com. Trans. Int. Recibida
Sucursal: 2132
Referencia Numérica: 16990121939
Referencia alfanumérica: JUAREZ SALAZAR ALEXIS ANTONIO
No. de Autorización: 21833</t>
  </si>
  <si>
    <t>248.52</t>
  </si>
  <si>
    <t>128,467.89</t>
  </si>
  <si>
    <t>Depósito en Efectivo 
Sucursal: 2132
Referencia Numérica: 16990121939
Concepto del Pago: 4 colegiaturas
No. de Autorización: 21833   Nombre del Emisor: JUAREZ SALAZAR ALEXIS ANTONIO 
Institución Emisora: banamex</t>
  </si>
  <si>
    <t>18,050.03</t>
  </si>
  <si>
    <t>110,417.86</t>
  </si>
  <si>
    <t>IVA Com. Trans. Int. Recibida
Sucursal: 2132
Referencia Numérica: 16990121939
Referencia alfanumérica: JUAREZ SALAZAR ALEXIS ANTONIO
No. de Autorización: 21833</t>
  </si>
  <si>
    <t>39.77</t>
  </si>
  <si>
    <t>Abono Interbancario
Sucursal: 859
Referencia Numérica: 3583227
Concepto del Pago: AGOSTO
No. de Autorización: 91594
Nombre del Emisor: ABRAHAM VENEGAS VARGAS
Institución Emisora: SANTANDER</t>
  </si>
  <si>
    <t>Abono Interbancario
Sucursal: 859
Referencia Numérica: 7769557
Concepto del Pago: AGOSTO23 GUVA820215HCCTZN03
No. de Autorización: 24291
Nombre del Emisor: ANGEL GUTIERREZ VAZQUEZ
Institución Emisora: BANCOPPEL</t>
  </si>
  <si>
    <t>04/08/2023</t>
  </si>
  <si>
    <t>Abono Interbancario
Sucursal: 859
Referencia Numérica: 40823
Concepto del Pago: ALMA ITZEL LETRAS DIAZ
No. de Autorización: 01059602
Nombre del Emisor: H LEGAL CORPORATIVO SC
Institución Emisora: HSBC</t>
  </si>
  <si>
    <t>Abono Interbancario
Sucursal: 859
Referencia Numérica: 40823
Concepto del Pago: ALFONSO ESQUIDE MACIAS
No. de Autorización: 01065984
Nombre del Emisor: H LEGAL CORPORATIVO SC
Institución Emisora: HSBC</t>
  </si>
  <si>
    <t>Depósito en Efectivo 
Sucursal: 7003
Referencia Numérica:  5089593
Concepto del Pago: POR DEFINIR
No. de Autorización: 00756026    Nombre del Emisor: POR IDENTIFICAR
Institución Emisora: banamex</t>
  </si>
  <si>
    <t>1,775.00</t>
  </si>
  <si>
    <t>Abono Interbancario
Sucursal: 859
Referencia Numérica: 230804
Concepto del Pago: ZAMD890216HNLMRV09
No. de Autorización: 00738760
Nombre del Emisor: DAVID ADRIAN ZAMBRANO MORALES
Institución Emisora: BANORTE</t>
  </si>
  <si>
    <t>Depósito en Efectivo 
Sucursal: 7003
Referencia Numérica:  0022
Concepto del Pago: POR DEFINIR
No. de Autorización: 00755969   Nombre del Emisor: POR IDENTIFICAR
Institución Emisora: banamex</t>
  </si>
  <si>
    <t>Abono Interbancario
Sucursal: 859
Referencia Numérica: 9248046
Concepto del Pago: ZEIV030316HQRLBRA4
No. de Autorización: 00183001
Nombre del Emisor: MARCELA IBARRA CANCHE
Institución Emisora: SANTANDER</t>
  </si>
  <si>
    <t>Abono Interbancario
Sucursal: 859
Referencia Numérica: 408230
Concepto del Pago: AUEJ720619HVZGSL08
No. de Autorización: 00576167
Nombre del Emisor: JULIAN AGUILAR ESTRADA
Institución Emisora: BBVA MEXICO</t>
  </si>
  <si>
    <t>Abono Interbancario
Sucursal: 859
Referencia Numérica: 1601910
Concepto del Pago: CAVE910116
No. de Autorización: 00629420
Nombre del Emisor: ESTEFANIA CAROLINA CABALLERO V
Institución Emisora: BBVA MEXICO</t>
  </si>
  <si>
    <t>Abono Interbancario
Sucursal: 859
Referencia Numérica: 230804
Concepto del Pago: ZAMD890216HNLMRV09
No. de Autorización: 00736160
Nombre del Emisor: DAVID ADRIAN ZAMBRANO MORALES
Institución Emisora: BANORTE</t>
  </si>
  <si>
    <t>Abono Interbancario
Sucursal: 859
Referencia Numérica: 271092
Concepto del Pago: Colegiatura agosto LISA921027HSPRLR02
No. de Autorización: 00008531
Nombre del Emisor: ARMANDO LIRA SOLIS
Institución Emisora: HSBC</t>
  </si>
  <si>
    <t>Depósito en Efectivo 
Sucursal: 893
Referencia Numérica:  5089593
Concepto del Pago: POR DEFINIR
No. de Autorización: 41662    Nombre del Emisor: POR IDENTIFICAR
Institución Emisora: banamex</t>
  </si>
  <si>
    <t>03/08/2023</t>
  </si>
  <si>
    <t>Abono Interbancario
Sucursal: 859
Referencia Numérica: 308230
Concepto del Pago: OEMA931224HBCCRL05 Pago agosto doctorado
No. de Autorización: 00683606
Nombre del Emisor: ALFONSO OCEGUEDA MARTINEZ
Institución Emisora: BBVA MEXICO</t>
  </si>
  <si>
    <t>Abono Interbancario
Sucursal: 859
Referencia Numérica: 47600
Concepto del Pago: DIGD740815HDFZRN08 Pago 17
No. de Autorización: 34908
Nombre del Emisor: DANIEL DIAZ GARCIA
Institución Emisora: INBURSA</t>
  </si>
  <si>
    <t>Depósito en Efectivo 
Sucursal: 859
Referencia Numérica:  8870452
Concepto del Pago: POR DEFINIR
No. de Autorización: 561013    Nombre del Emisor: MIRELLA 
Institución Emisora: banamex</t>
  </si>
  <si>
    <t>Abono Interbancario
Sucursal: 870
Referencia Numérica: 30823
Referencia alfanumérica: LUIS ALONSO REYES TREJO
No. de Autorización: 594073
Nombre del Emisor: LUIS ALONSO,REYES/TREJO Institución Emisora: Banamex</t>
  </si>
  <si>
    <t>Abono Interbancario
Sucursal: 859
Referencia Numérica: 895936
Concepto del Pago: pago tercera mensualidad
No. de Autorización: 132540
Nombre del Emisor: MARTELL GOMEZ MARIO ALBERTO
Institución Emisora: AZTECA</t>
  </si>
  <si>
    <t>02/08/2023</t>
  </si>
  <si>
    <t>Abono Interbancario
Sucursal: 859
Referencia Numérica: 208230
Concepto del Pago: MEGI710505HDFNNG07
No. de Autorización: 377652
Nombre del Emisor: IGNACIO MENDOZA GANDARIA
Institución Emisora: BBVA MEXICO</t>
  </si>
  <si>
    <t>Abono Interbancario
Sucursal: 859
Referencia Numérica: 208230
Concepto del Pago: CAMM710629MMNZRR00
No. de Autorización: 317564
Nombre del Emisor: MARTHA ALICIA CAZARES MORAN
Institución Emisora: BBVA MEXICO</t>
  </si>
  <si>
    <t>Abono Interbancario
Sucursal: 859
Referencia Numérica: 698563
Concepto del Pago: AUPE701017HDFGDD06
No. de Autorización: 226312
Nombre del Emisor: EDGAR AGUILAR PADILLA
Institución Emisora: SANTANDER</t>
  </si>
  <si>
    <t>Depósito en Efectivo 
Sucursal: 890
Referencia Numérica:  011
Concepto del Pago: EQUIVALENCIA
No. de Autorización: 54013    Nombre del Emisor: JULIO DELGADO
Institución Emisora: banamex</t>
  </si>
  <si>
    <t>01/08/2023</t>
  </si>
  <si>
    <t>Abono Interbancario
Sucursal: 859
Referencia Numérica: 895936
Concepto del Pago: YACM970924MQRMHR01
No. de Autorización: 01089422
Nombre del Emisor: YAM CAHUIL MERCEDES MARIVI
Institución Emisora: AZTECA</t>
  </si>
  <si>
    <t>Abono Interbancario
Sucursal: 859
Referencia Numérica: 108230
Concepto del Pago: Mensualidad Agosto Luciano Salas
No. de Autorización: 01062110
Nombre del Emisor: ELVIRA MONTERO VASQUEZ
Institución Emisora: BBVA MEXICO</t>
  </si>
  <si>
    <t>Abono Interbancario
Sucursal: 859
Referencia Numérica: 108230
Concepto del Pago: LAAI750417HJCYRS07
No. de Autorización: 00781921
Nombre del Emisor: ISRAEL TONATIUH LAY ARELLANO
Institución Emisora: BBVA MEXICO</t>
  </si>
  <si>
    <t>Abono Interbancario
Sucursal: 870
Referencia Numérica: 10823
Referencia alfanumérica: LUIS ALONSO REYES TREJO
No. de Autorización: 00848345
Nombre del Emisor: LUIS ALONSO,REYES/TREJO</t>
  </si>
  <si>
    <t>Abono Interbancario
Sucursal: 859
Referencia Numérica: 108230
Concepto del Pago: AERE550710MDFNYG02
No. de Autorización: 00262784
Nombre del Emisor: MARIA FERNANDA HERNANDEZ ANGEL
Institución Emisora: BBVA MEXICO</t>
  </si>
  <si>
    <t>Abono Interbancario
Sucursal: 870
Referencia Numérica: 10823
Referencia alfanumérica: MARIA FERNANDA GONZALEZ GLENNI
No. de Autorización: 00015299
Nombre del Emisor: MARIA FERNANDA,GONZALEZ/GLENNI</t>
  </si>
  <si>
    <t>pago seq GRADOS</t>
  </si>
  <si>
    <t>Pago Interbancario
Sucursal: 519
Referencia Numérica: 1
Concepto del Pago: GRADOS IUAF
No. de Autorización: 436217</t>
  </si>
  <si>
    <t>Abono Interbancario
Sucursal: 859
Referencia Numérica: 108230
Concepto del Pago: PABR881209HQRNLC07
No. de Autorización: 343200
Nombre del Emisor: RICARDO PANTOJA BLEE
Institución Emisora: BBVA MEXICO</t>
  </si>
  <si>
    <t>Abono Interbancario
Sucursal: 859
Referencia Numérica: 108230
Concepto del Pago: AERE550710MDFNYG02
No. de Autorización: 262784
Nombre del Emisor: MARIA FERNANDA HERNANDEZ ANGEL
Institución Emisora: BBVA MEXICO</t>
  </si>
  <si>
    <t>Abono Interbancario
Sucursal: 859
Referencia Numérica: 3
Concepto del Pago: COBM860618HDFRRR02
No. de Autorización: 178701
Nombre del Emisor: MARCO ANTONIO CORTES BRISENO
Institución Emisora: SANTANDER</t>
  </si>
  <si>
    <t>Abono Interbancario
Sucursal: 859
Referencia Numérica: 123
Concepto del Pago: VAAC750416MQRNCR03
No. de Autorización: 757189
Nombre del Emisor: CAROLINA VANEGAS ACEVES
Institución Emisora: HSBC</t>
  </si>
  <si>
    <t>31/07/2023</t>
  </si>
  <si>
    <t>Abono Interbancario
Sucursal: 859
Referencia Numérica: 6456798
Concepto del Pago: TERI990829MDFHYT00
No. de Autorización: 2670617
Nombre del Emisor: ITZHEL TEHUTLE RAYA
Institución Emisora: SANTANDER</t>
  </si>
  <si>
    <t>Abono Interbancario
Sucursal: 859
Referencia Numérica: 38645
Concepto del Pago: TERI990829MDFHYT00
No. de Autorización: 2244960
Nombre del Emisor: ITZHEL TEHUTLE RAYA
Institución Emisora: SANTANDER</t>
  </si>
  <si>
    <t>Depósito en Efectivo 
Sucursal: 166
Referencia Numérica:  011
Concepto del Pago: colegiatura
No. de Autorización:  31435   Nombre del Emisor: hector fierros
Institución Emisora: banamex</t>
  </si>
  <si>
    <t>Abono Interbancario
Sucursal: 859
Referencia Numérica: 2907233
Concepto del Pago: inscripcion
No. de Autorización: 482587
Nombre del Emisor: RIVIELLO LOPEZ ADRIANA
Institución Emisora: SCOTIABANK</t>
  </si>
  <si>
    <t>Pago Interbancario
Sucursal: 519
Referencia Numérica: 2
Concepto del Pago: FACTURA IUAF
No. de Autorización: 10369</t>
  </si>
  <si>
    <t>26,402.13</t>
  </si>
  <si>
    <t>Pago Interbancario
Sucursal: 519
Referencia Numérica: 1
Concepto del Pago: FACTURA IUAF
No. de Autorización: 1944</t>
  </si>
  <si>
    <t>39,473.68</t>
  </si>
  <si>
    <t>Abono Interbancario
Sucursal: 859
Referencia Numérica: 2907230
Concepto del Pago: Coleg Julio Carlos Palomo
No. de Autorización: 156357
Nombre del Emisor: CARLOS EDUARDO PALOMO BONILLA
Institución Emisora: BBVA MEXICO</t>
  </si>
  <si>
    <t>Abono Interbancario
Sucursal: 859
Referencia Numérica: 2907230
Concepto del Pago: titulacion
No. de Autorización: 610166
Nombre del Emisor: MARTHA PATRICIA MARTINEZ ALCOC
Institución Emisora: BBVA MEXICO</t>
  </si>
  <si>
    <t>07/07/2023</t>
  </si>
  <si>
    <t>Abono Interbancario
Sucursal: 859
Referencia Numérica: 707230
Concepto del Pago: CAGC870715MNENRN06
No. de Autorización: 01159005
Nombre del Emisor: CANTALICIA CANTU GARZA
Institución Emisora: BBVA MEXICO</t>
  </si>
  <si>
    <t>27/07/2023</t>
  </si>
  <si>
    <t>Depósito en Efectivo 
Sucursal: 7003
Referencia Numérica:  011
Concepto del Pago: POR DEFINIR
No. de Autorización:  00802573   Nombre del Emisor: yonni guillen 
Institución Emisora: banamex</t>
  </si>
  <si>
    <t>Depósito en Efectivo 
Sucursal: 7003
Referencia Numérica:  011
Concepto del Pago: POR DEFINIR
No. de Autorización:  00802575   Nombre del Emisor: yonni guillen 
Institución Emisora: banamex</t>
  </si>
  <si>
    <t>26/07/2023</t>
  </si>
  <si>
    <t>Abono Interbancario  Sucursal: 2132
Referencia Numérica:  011/AGOJ 
Concepto del Pago: COLEGIATURAS 
No. de Autorización: 22330    Nombre del Emisor: POR IDENTIFICAR
Institución Emisora: banamex</t>
  </si>
  <si>
    <t>48,836.36</t>
  </si>
  <si>
    <t xml:space="preserve">Abono Interbancario </t>
  </si>
  <si>
    <t>Com. Trans. Int. Recibida
Sucursal: 2132
Referencia Numérica: 15690120733
Referencia alfanumérica: 1/AGOJ
No. de Autorización: 22330</t>
  </si>
  <si>
    <t>245.16</t>
  </si>
  <si>
    <t>2023</t>
  </si>
  <si>
    <t>IVA Com. Trans. Int. Recibida
Sucursal: 2132
Referencia Numérica: 15690120733
Referencia alfanumérica: 1/AGOJ
No. de Autorización: 22330</t>
  </si>
  <si>
    <t>39.23</t>
  </si>
  <si>
    <t>24/07/2023</t>
  </si>
  <si>
    <t>Abono Interbancario
Sucursal: 859
Referencia Numérica: 2407230
Concepto del Pago: RAHE781001HDFMRR08
No. de Autorización: 02163685
Nombre del Emisor: ERNESTO EDUARDO RAMIREZ HUERTA
Institución Emisora: BBVA MEXICO</t>
  </si>
  <si>
    <t>Abono Interbancario
Sucursal: 859
Referencia Numérica: 240723
Concepto del Pago: ABONO BRANDON TAMAYO 1600/ titulacion ALINA
No. de Autorización: 1744941
Nombre del Emisor: alina cachon
Institución Emisora: HSBC</t>
  </si>
  <si>
    <t>21/07/2023</t>
  </si>
  <si>
    <t>Depósito en Efectivo 
Sucursal: 7003
Referencia Numérica:  011
Concepto del Pago: titulación
No. de Autorización: 00550187    Nombre del Emisor: PABLO TERRES H
Institución Emisora: banamex</t>
  </si>
  <si>
    <t>Pago de servicio
Sucursal: 519
Referencia Numérica: 157371
Referencia alfanumérica: PAGO A ESTABLECIMIENTO
No. de Autorización: 157371</t>
  </si>
  <si>
    <t>Depósito en Efectivo 
Sucursal: 7003
Referencia Numérica:  011
Concepto del Pago: COLEGIATURA MDP
No. de Autorización: 564397    Nombre del Emisor: VILLANUEVA TUN A
Institución Emisora: banamex</t>
  </si>
  <si>
    <t>Depósito en Efectivo 
Sucursal: 7003
Referencia Numérica:  011
Concepto del Pago: POR DEFINIR
No. de Autorización: 542537    Nombre del Emisor: POR IDENTIFICAR
Institución Emisora: banamex</t>
  </si>
  <si>
    <t>Depósito en Efectivo 
Sucursal: 7003
Referencia Numérica:  011
Concepto del Pago: COLEGIATURA DD
No. de Autorización:  542417   Nombre del Emisor: RAFAEL SANCHEZ
Institución Emisora: banamex</t>
  </si>
  <si>
    <t>Abono Interbancario
Sucursal: 859
Referencia Numérica: 895936
Concepto del Pago: jair ramirez colegiatura
No. de Autorización: 439325
Nombre del Emisor: BAUTISTA JUAREZ SARAI
Institución Emisora: AZTECA</t>
  </si>
  <si>
    <t>Abono Interbancario
Sucursal: 859
Referencia Numérica: 895936
Concepto del Pago: Sin concepto
No. de Autorización: 438983
Nombre del Emisor: BAUTISTA JUAREZ SARAI
Institución Emisora: AZTECA</t>
  </si>
  <si>
    <t>01/07/2023</t>
  </si>
  <si>
    <t>Abono Interbancario
Sucursal: 859
Referencia Numérica: 5436245
Concepto del Pago: RORG830918HTCDDS09
No. de Autorización: 622387
Nombre del Emisor: GASTON RODRIGUEZ RODRIGUEZ
Institución Emisora: SANTANDER</t>
  </si>
  <si>
    <t>cert pedroza</t>
  </si>
  <si>
    <t>20/07/2023</t>
  </si>
  <si>
    <t>Pago de servicio
Sucursal: 519
Referencia Numérica: 372212
Referencia alfanumérica: PAGO A ESTABLECIMIENTO
No. de Autorización: 372212</t>
  </si>
  <si>
    <t>ACTA KEHILY</t>
  </si>
  <si>
    <t>Pago de servicio
Sucursal: 519
Referencia Numérica: 346367
Referencia alfanumérica: PAGO A ESTABLECIMIENTO
No. de Autorización: 346367</t>
  </si>
  <si>
    <t>Abono Interbancario
Sucursal: 859
Referencia Numérica: 2007230
Concepto del Pago: Pago
No. de Autorización: 707148
Nombre del Emisor: JUANA MARIA ABREU GIRALT
Institución Emisora: BBVA MEXICO</t>
  </si>
  <si>
    <t>6,700.00</t>
  </si>
  <si>
    <t>Abono Interbancario
Sucursal: 859
Referencia Numérica: 200723
Concepto del Pago: Transferencia SPEI
No. de Autorización: 683523
Nombre del Emisor: GABRIEL GARCIA OTAMENDI
Institución Emisora: HSBC</t>
  </si>
  <si>
    <t>Abono Interbancario
Sucursal: 859
Referencia Numérica: 2568617
Concepto del Pago: GASA670111HCLRLR09
No. de Autorización: 477010
Nombre del Emisor: ARIEL GARCIA
Institución Emisora: SIST TRANSF Y PAGOS</t>
  </si>
  <si>
    <t>05/06/2023</t>
  </si>
  <si>
    <t>Abono Interbancario
Sucursal: 859
Referencia Numérica: 2568617
Concepto del Pago: GASA670111HCLRLR09
No. de Autorización: 815361702I 
Nombre del Emisor: ARIEL GARCIA
Institución Emisora: AZTECA</t>
  </si>
  <si>
    <t>19/07/2023</t>
  </si>
  <si>
    <t>Abono Interbancario
Sucursal: 859
Referencia Numérica: 8740742
Concepto del Pago: WST EDUCATION CORP.
No. de Autorización: 385839
Nombre del Emisor: WISE PAYMENTS LIMITED
Institución Emisora: SIST TRANSF Y PAGOS</t>
  </si>
  <si>
    <t>1,163,200.00</t>
  </si>
  <si>
    <t>18/07/2023</t>
  </si>
  <si>
    <t>Depósito en Efectivo 
Sucursal: 7003
Referencia Numérica:  011
Concepto del Pago: COLEGIATURA
No. de Autorización: 00503123    Nombre del Emisor: TUMN901201MQRZDT02
Institución Emisora: banamex</t>
  </si>
  <si>
    <t>Abono Interbancario
Sucursal: 859
Referencia Numérica: 1234567
Concepto del Pago: VAAC750416MQRNCR03
No. de Autorización: 00589286
Nombre del Emisor: CAROLINA VANEGAS ACEVES
Institución Emisora: HSBC</t>
  </si>
  <si>
    <t>Abono Interbancario
Sucursal: 859
Referencia Numérica: 230718
Concepto del Pago: LOIG850720HYNRND05
No. de Autorización: 00654154
Nombre del Emisor: GUADALUPE DE JESUS LORIA INTER
Institución Emisora: BANORTE</t>
  </si>
  <si>
    <t>18/07/23</t>
  </si>
  <si>
    <t>Abono Interbancario
Sucursal: 4214
Referencia Numérica:1807230
Concepto del Pago: Mod 1
No. de Autorización: 15655
Nombre del Emisor: irán Mondragon 
Institución Emisora: BBVA MEXICO</t>
  </si>
  <si>
    <t>17/07/2023</t>
  </si>
  <si>
    <t>Abono Interbancario
Sucursal: 859
Referencia Numérica: 1707230
Concepto del Pago: constancia rene
No. de Autorización: 02139272
Nombre del Emisor: RENE LAZARO CARDENAS CONTRERAS
Institución Emisora: BBVA MEXICO</t>
  </si>
  <si>
    <t>Abono Interbancario
Sucursal: 859
Referencia Numérica: 1707230
Concepto del Pago: AURJ720619HVZGSL08
No. de Autorización: 02681284
Nombre del Emisor: JULIAN AGUILAR ESTRADA
Institución Emisora: BBVA MEXICO</t>
  </si>
  <si>
    <t>Abono Interbancario
Sucursal: 859
Referencia Numérica: 1707230
Concepto del Pago: AUEJ720619HVZGSL08
No. de Autorización: 02683367
Nombre del Emisor: JULIAN AGUILAR ESTRADA
Institución Emisora: BBVA MEXICO</t>
  </si>
  <si>
    <t>Depósito de efectivo
Sucursal: 7003
No. de Autorización: 00492710</t>
  </si>
  <si>
    <t>Pago de servicio
Sucursal: 519
Referencia Numérica: 344389
Referencia alfanumérica: PAGO A ESTABLECIMIENTO
No. de Autorización: 344389</t>
  </si>
  <si>
    <t>Pago de servicio
Sucursal: 519
Referencia Numérica: 338825
Referencia alfanumérica: PAGO A ESTABLECIMIENTO
No. de Autorización: 338825</t>
  </si>
  <si>
    <t>Pago de servicio
Sucursal: 519
Referencia Numérica: 336246
Referencia alfanumérica: PAGO A ESTABLECIMIENTO
No. de Autorización: 336246</t>
  </si>
  <si>
    <t>Abono Interbancario
Sucursal: 859
Referencia Numérica: 1043563
Concepto del Pago: SACA780407EY3 2 DE 4
No. de Autorización: 1832691
Nombre del Emisor: ALICIA SANCHEZ DE LA CRUZ
Institución Emisora: SANTANDER</t>
  </si>
  <si>
    <t>7,250.00</t>
  </si>
  <si>
    <t>14/07/2023</t>
  </si>
  <si>
    <t>Abono Interbancario
Sucursal: 519
Referencia Numérica: 140723
Referencia alfanumérica: JORGE VELARDE GOMEZ
No. de Autorización: 332786
Nombre del Emisor: JORGE,VELARDE/GOMEZ</t>
  </si>
  <si>
    <t>Abono Interbancario
Sucursal: 859
Referencia Numérica: 1407230
Concepto del Pago: pago colegiatura julio Felipe y Karla
No. de Autorización: 719844
Nombre del Emisor: KARLA ASUNCION GUILLEN SOLIS
Institución Emisora: BBVA MEXICO</t>
  </si>
  <si>
    <t>Abono Interbancario
Sucursal: 859
Referencia Numérica: 1407230
Concepto del Pago: pago24de24
No. de Autorización: 801263
Nombre del Emisor: ROXANA AVILA SANDOVAL
Institución Emisora: BBVA MEXICO</t>
  </si>
  <si>
    <t>IVA Comisión
Sucursal: 2864
Referencia Numérica: 171449
Referencia alfanumérica: PAQUETE PYME JUN MOV: 1
No. de Autorización: 167847</t>
  </si>
  <si>
    <t>189,326.72</t>
  </si>
  <si>
    <t>Comisión
Sucursal: 2864
Referencia Numérica: 171449
Referencia alfanumérica: PAQUETE PYME JUN MOV: 1
No. de Autorización: 167847</t>
  </si>
  <si>
    <t xml:space="preserve">fondeo </t>
  </si>
  <si>
    <t>13/07/2023</t>
  </si>
  <si>
    <t>Pago de servicio
Sucursal: 519
Referencia Numérica: 146932
Referencia alfanumérica: A TB 5584267142500097
No. de Autorización: 00146932</t>
  </si>
  <si>
    <t>PROVEEDORES</t>
  </si>
  <si>
    <t>Pago Interbancario
Sucursal: 519
Referencia Numérica: 1
Concepto del Pago: FACTURA IUAF
No. de Autorización: 00502607</t>
  </si>
  <si>
    <t>63,157.89</t>
  </si>
  <si>
    <t>11/07/2023</t>
  </si>
  <si>
    <t>Abono Interbancario
Sucursal: 859
Referencia Numérica: 1107230
Concepto del Pago: pago credencial Karla Guillen
No. de Autorización: 00802901
Nombre del Emisor: KARLA ASUNCION GUILLEN SOLIS
Institución Emisora: BBVA MEXICO</t>
  </si>
  <si>
    <t>Abono Interbancario
Sucursal: 859
Referencia Numérica: 1107230
Concepto del Pago: pago credencial Felipe Aldana
No. de Autorización: 00807994
Nombre del Emisor: KARLA ASUNCION GUILLEN SOLIS
Institución Emisora: BBVA MEXICO</t>
  </si>
  <si>
    <t>10/07/2023</t>
  </si>
  <si>
    <t>Abono Interbancario
Sucursal: 859
Referencia Numérica: 807230
Concepto del Pago: SACG950925MQRNTL00
No. de Autorización: 535346
Nombre del Emisor: GLENDY MARGARITA SANCHEZ CATZI
Institución Emisora: BBVA MEXICO</t>
  </si>
  <si>
    <t>Abono Interbancario
Sucursal: 859
Referencia Numérica: 80723
Concepto del Pago: Transferencia a Instituto
No. de Autorización: 346570
Nombre del Emisor: RODRIGUEZ DE LA CRUZ ELIANA
Institución Emisora: SCOTIABANK</t>
  </si>
  <si>
    <t>3,180.00</t>
  </si>
  <si>
    <t>Abono Interbancario
Sucursal: 859
Referencia Numérica: 3258964
Concepto del Pago: colegiatura 2
No. de Autorización: 1652518
Nombre del Emisor: BLANCA ANNEL MEDINA VILLARREA
Institución Emisora: HSBC</t>
  </si>
  <si>
    <t>Abono Interbancario
Sucursal: 859
Referencia Numérica: 1236589
Concepto del Pago: colegiatura
No. de Autorización: 1650080
Nombre del Emisor: BLANCA ANNEL MEDINA VILLARREA
Institución Emisora: HSBC</t>
  </si>
  <si>
    <t>Abono Interbancario
Sucursal: 859
Referencia Numérica: 80723
Concepto del Pago: pago colegiatura
No. de Autorización: 111229
Nombre del Emisor: YAZMIN ARCOS ZU IGA
Institución Emisora: BANREGIO</t>
  </si>
  <si>
    <t>Abono Interbancario
Sucursal: 859
Referencia Numérica: 807230
Concepto del Pago: Coyj780719HYNRMM01
No. de Autorización: 66483
Nombre del Emisor: JAIME ARMIN CORTES YAMA
Institución Emisora: BBVA MEXICO</t>
  </si>
  <si>
    <t>Abono Interbancario
Sucursal: 870
Referencia Numérica: 70723
Referencia alfanumérica: LUZ ANGELICA LOPEZ GONZALEZ
No. de Autorización: 35783
Nombre del Emisor: LUZ ANGELICA,LOPEZ/GONZALEZ</t>
  </si>
  <si>
    <t>Abono Interbancario
Sucursal: 859
Referencia Numérica: 707230
Concepto del Pago: RAHE781001HDFMRR08
No. de Autorización: 1064969
Nombre del Emisor: ERNESTO EDUARDO RAMIREZ HUERTA
Institución Emisora: BBVA MEXICO</t>
  </si>
  <si>
    <t>Abono Interbancario
Sucursal: 859
Referencia Numérica: 707230
Concepto del Pago: Bringas Estrada
No. de Autorización: 982442
Nombre del Emisor: SALVADOR BRINGAS ESTRADA
Institución Emisora: BBVA MEXICO</t>
  </si>
  <si>
    <t>Abono Interbancario
Sucursal: 859
Referencia Numérica: 3919759
Concepto del Pago: OLIVIA RODRIGUEZ VIVEROS
No. de Autorización: 838911
Nombre del Emisor: OLIVIA RODRIGUEZ VIVEROS
Institución Emisora: SANTANDER</t>
  </si>
  <si>
    <t>Abono Interbancario
Sucursal: 859
Referencia Numérica: 707202
Concepto del Pago: PAGO LIC ARACELY VILLANUEVA TUN
No. de Autorización: 207326
Nombre del Emisor: SINDICATO UNICO DE CHOFERES TA
Institución Emisora: SCOTIABANK</t>
  </si>
  <si>
    <t>Abono Interbancario
Sucursal: 859
Referencia Numérica: 70723
Concepto del Pago: GACM710917MDFRLR02
No. de Autorización: 995644
Nombre del Emisor: MIRIAM GARAMENDI CELIS
Institución Emisora: SANTANDER</t>
  </si>
  <si>
    <t>06/07/2023</t>
  </si>
  <si>
    <t>Abono Interbancario
Sucursal: 870
Referencia Numérica: 60723
Referencia alfanumérica: LUIS ALONSO REYES TREJO
No. de Autorización: 00119947
Nombre del Emisor: LUIS ALONSO,REYES/TREJO</t>
  </si>
  <si>
    <t>Depósito en Efectivo 
Sucursal: 943
Referencia Numérica:  011
Concepto del Pago: POR DEFINIR
No. de Autorización: 02741    Nombre del Emisor: ARTURO MENDOZA
Institución Emisora: banamex</t>
  </si>
  <si>
    <t>Abono Interbancario
Sucursal: 2132
Referencia Numérica: 7890118733
Referencia alfanumérica: TRANSF. INTER 037890118733 JUAREZ SALAZA
No. de Autorización: 00025771
Nombre del Emisor: JUAREZ SALAZAR ALEXIS ANTONIO</t>
  </si>
  <si>
    <t>18,060.50</t>
  </si>
  <si>
    <t>Abono Interbancario
Sucursal: 859
Referencia Numérica: 507230
Concepto del Pago: OIOX890708MMSRCC08
No. de Autorización: 398
Nombre del Emisor: XOCHIQUETZAL ORTIZ OCAMPO
Institución Emisora: BBVA MEXICO</t>
  </si>
  <si>
    <t>Depósito en Efectivo 
Sucursal: 890
Referencia Numérica:  011
Concepto del Pago: JORNADA DOCTORADO
No. de Autorización: 50895    Nombre del Emisor: JULIO DELGADO
Institución Emisora: banamex</t>
  </si>
  <si>
    <t>20,940.00</t>
  </si>
  <si>
    <t>Abono Interbancario
Sucursal: 859
Referencia Numérica: 44800
Concepto del Pago: DIGD740815HDFZRN08 Pago 16
No. de Autorización: 36599
Nombre del Emisor: DANIEL DIAZ GARCIA
Institución Emisora: INBURSA</t>
  </si>
  <si>
    <t>05/07/2023</t>
  </si>
  <si>
    <t>Depósito en Efectivo 
Sucursal: 7003
Referencia Numérica:  011
Concepto del Pago: POR DEFINIR
No. de Autorización:  00332729    Nombre del Emisor: POR IDENTIFICAR
Institución Emisora: banamex</t>
  </si>
  <si>
    <t>Depósito en Efectivo 
Sucursal: 7003
Referencia Numérica:  011
Concepto del Pago: POR DEFINIR
No. de Autorización:  00333493    Nombre del Emisor: POR IDENTIFICAR
Institución Emisora: banamex</t>
  </si>
  <si>
    <t>Depósito en Efectivo 
Sucursal: 7003
Referencia Numérica:  011
Concepto del Pago: POR DEFINIR
No. de Autorización:  00333533    Nombre del Emisor: POR IDENTIFICAR
Institución Emisora: banamex</t>
  </si>
  <si>
    <t>6,750.00</t>
  </si>
  <si>
    <t>Depósito en Efectivo 
Sucursal: 1767
Referencia Numérica:  011
Concepto del Pago: REINSCRIPCION
No. de Autorización: 07546151    Nombre del Emisor: barroso
Institución Emisora: CHEDRAUI</t>
  </si>
  <si>
    <t>Abono Interbancario
Sucursal: 859
Referencia Numérica: 507230
Concepto del Pago: aere550710mdfnyg02
No. de Autorización: 00712545
Nombre del Emisor: MARIA FERNANDA HERNANDEZ ANGEL
Institución Emisora: BBVA MEXICO</t>
  </si>
  <si>
    <t>Abono Interbancario
Sucursal: 859
Referencia Numérica: 1637321
Concepto del Pago: VEVA810316HMCNRB00
No. de Autorización: 00716628
Nombre del Emisor: ABRAHAM VENEGAS VARGAS
Institución Emisora: SANTANDER</t>
  </si>
  <si>
    <t>Abono Interbancario
Sucursal: 859
Referencia Numérica: 507230
Concepto del Pago: Mensualidad Julio doctorado
No. de Autorización: 00730363
Nombre del Emisor: ELVIRA MONTERO VASQUEZ
Institución Emisora: BBVA MEXICO</t>
  </si>
  <si>
    <t>Abono Interbancario
Sucursal: 859
Referencia Numérica: 230705
Concepto del Pago: pagao23de24
No. de Autorización: 375378
Nombre del Emisor: ROXANA AVILA SANDOVAL
Institución Emisora: BANORTE</t>
  </si>
  <si>
    <t>Abono Interbancario
Sucursal: 859
Referencia Numérica: 50723
Concepto del Pago: ALMA ITZEL LETRAS DIAZ
No. de Autorización: 371193
Nombre del Emisor: H LEGAL CORPORATIVO SC
Institución Emisora: HSBC</t>
  </si>
  <si>
    <t>Abono Interbancario
Sucursal: 859
Referencia Numérica: 5856328
Concepto del Pago: AUPE701017HDFGDD06
No. de Autorización: 293992
Nombre del Emisor: EDGAR AGUILAR PADILLA
Institución Emisora: SANTANDER</t>
  </si>
  <si>
    <t>Com. Trans. Int. Recibida
Sucursal: 2132
Referencia Numérica: 23860118637
Referencia alfanumérica: //SUAL LICENCIATURA DERECHO
No. de Autorización: 23487</t>
  </si>
  <si>
    <t>246.80</t>
  </si>
  <si>
    <t>Abono Interbancario
Sucursal: 2132
Referencia Numérica: 23860118637
Referencia alfanumérica: //SUAL LICENCIATURA DERECHO
No. de Autorización: 23487
Nombre del Emisor: GIRON MOYNO MARIANA ETHELVINA</t>
  </si>
  <si>
    <t>17,806.03</t>
  </si>
  <si>
    <t>Abono Interbancario
Sucursal: 859
Referencia Numérica: 230704
Concepto del Pago: ZAMD890216HNLMRV09
No. de Autorización: 19070
Nombre del Emisor: DAVID ADRIAN ZAMBRANO MORALES
Institución Emisora: BANORTE</t>
  </si>
  <si>
    <t>Abono Interbancario
Sucursal: 859
Referencia Numérica: 50723
Concepto del Pago: ALFONSO ESQUIDE MACIAS
No. de Autorización: 379183
Nombre del Emisor: H LEGAL CORPORATIVO SC
Institución Emisora: HSBC</t>
  </si>
  <si>
    <t>164,525.75</t>
  </si>
  <si>
    <t>04/07/2023</t>
  </si>
  <si>
    <t>Abono Interbancario
Sucursal: 859
Referencia Numérica: 895936
Concepto del Pago: colegiatura Julio 23 Majose Barroso
No. de Autorización: 00788464
Nombre del Emisor: CARDENAS MENDIBURU MARIA JOSE
Institución Emisora: AZTECA</t>
  </si>
  <si>
    <t>30/06/2023</t>
  </si>
  <si>
    <t>Depósito en Efectivo 
Sucursal: 7003
Referencia Numérica:  011
Concepto del Pago: POR DEFINIR
No. de Autorización:  518502 Nombre del Emisor: POR IDENTIFICAR
Institución Emisora: banamex</t>
  </si>
  <si>
    <t>Abono Interbancario
Sucursal: 859
Referencia Numérica: 3006230
Concepto del Pago: Ale Balderas
No. de Autorización: 01432357
Nombre del Emisor: ALEJANDRA BALDERAS FLORES
Institución Emisora: BBVA MEXICO</t>
  </si>
  <si>
    <t>Abono Interbancario
Sucursal: 870
Referencia Numérica: 40723
Referencia alfanumérica: PABLO DIAZ OROPEZA
No. de Autorización: 743641
Nombre del Emisor: PABLO,DIAZ/OROPEZA</t>
  </si>
  <si>
    <t>Abono Interbancario
Sucursal: 859
Referencia Numérica: 407230
Concepto del Pago: CAVE910116
No. de Autorización: 142123
Nombre del Emisor: ESTEFANIA CAROLINA CABALLERO V
Institución Emisora: BBVA MEXICO</t>
  </si>
  <si>
    <t>Abono Interbancario
Sucursal: 859
Referencia Numérica: 407230
Concepto del Pago: megi710505hdfnng07
No. de Autorización: 466938
Nombre del Emisor: IGNACIO MENDOZA GANDARIA
Institución Emisora: BBVA MEXICO</t>
  </si>
  <si>
    <t>03/07/2023</t>
  </si>
  <si>
    <t>Abono Interbancario
Sucursal: 859
Referencia Numérica: 8663145
Concepto del Pago: COLEGIATURA MIRELLA
No. de Autorización: 02883740
Nombre del Emisor: SUSANA VARGAS ALBARRAN
Institución Emisora: SANTANDER</t>
  </si>
  <si>
    <t>Abono Interbancario
Sucursal: 859
Referencia Numérica: 2350784
Concepto del Pago: ZEIV030316HQRLBRA4
No. de Autorización: 02871715
Nombre del Emisor: MARCELA IBARRA CANCHE
Institución Emisora: SANTANDER</t>
  </si>
  <si>
    <t>Depósito en Efectivo 
Sucursal: 7003
Referencia Numérica:  011
Concepto del Pago: POR DEFINIR
No. de Autorización: 00296192     Nombre del Emisor: POR IDENTIFICAR
Institución Emisora: banamex</t>
  </si>
  <si>
    <t>Depósito en Efectivo 
Sucursal: 4292
Referencia Numérica:  011
Concepto del Pago: POR DEFINIR
No. de Autorización: 0048352    Nombre del Emisor: POR IDENTIFICAR
Institución Emisora: banamex</t>
  </si>
  <si>
    <t>Abono Interbancario
Sucursal: 859
Referencia Numérica: 207230
Concepto del Pago: PABR881209HQRNLC07
No. de Autorización: 1530524
Nombre del Emisor: RICARDO PANTOJA BLEE
Institución Emisora: BBVA MEXICO</t>
  </si>
  <si>
    <t>Depósito en Efectivo 
Sucursal: 7003
Referencia Numérica:  011
Concepto del Pago: POR DEFINIR
No. de Autorización: 272952     Nombre del Emisor: POR IDENTIFICAR
Institución Emisora: banamex</t>
  </si>
  <si>
    <t>Abono Interbancario
Sucursal: 859
Referencia Numérica: 7874874
Concepto del Pago: JULIO 23 GUVA820215HCCTZN03
No. de Autorización: 2281633
Nombre del Emisor: ANGEL GUTIERREZ VAZQUEZ
Institución Emisora: BANCOPPEL</t>
  </si>
  <si>
    <t>Abono Interbancario
Sucursal: 859
Referencia Numérica: 1
Concepto del Pago: Titulacion doctorado
No. de Autorización: 2233420
Nombre del Emisor: FAUSTINO CRUZ HERNANDEZ
Institución Emisora: HSBC</t>
  </si>
  <si>
    <t>Abono Interbancario
Sucursal: 859
Referencia Numérica: 307230
Concepto del Pago: OEMA931224HBCCRL05 pago julio Doctorado
No. de Autorización: 2121008
Nombre del Emisor: ALFONSO OCEGUEDA MARTINEZ
Institución Emisora: BBVA MEXICO</t>
  </si>
  <si>
    <t>Abono Interbancario
Sucursal: 859
Referencia Numérica: 3476
Concepto del Pago: PEEA680613HYNRCL09
No. de Autorización: 2113799
Nombre del Emisor: ALFONSO ANTONIO PEREZ ECHEVER
Institución Emisora: HSBC</t>
  </si>
  <si>
    <t>Abono Interbancario
Sucursal: 870
Referencia Numérica: 20230629
Referencia alfanumérica: PCOMP 085906022304318036
No. de Autorización: 1174767
Nombre del Emisor: BANAMEX SA TFD</t>
  </si>
  <si>
    <t>0.27</t>
  </si>
  <si>
    <t>Abono Interbancario
Sucursal: 859
Referencia Numérica: 230703
Concepto del Pago: LOIG850720HYNRND05
No. de Autorización: 1979861
Nombre del Emisor: GUADALUPE DE JESUS LORIA INTER
Institución Emisora: BANORTE</t>
  </si>
  <si>
    <t>Abono Interbancario
Sucursal: 859
Referencia Numérica: 2
Concepto del Pago: COBM860618HDFRRR02
No. de Autorización: 289468
Nombre del Emisor: MARCO ANTONIO CORTES BRISENO
Institución Emisora: SANTANDER</t>
  </si>
  <si>
    <t>Abono Interbancario
Sucursal: 859
Referencia Numérica: 271092
Concepto del Pago: Colegiatura julio LISA921027HSPRLR02
No. de Autorización: 1939563
Nombre del Emisor: ARMANDO LIRA SOLIS
Institución Emisora: HSBC</t>
  </si>
  <si>
    <t>Abono Interbancario
Sucursal: 859
Referencia Numérica: 307230
Concepto del Pago: LAAI750417HJCYRS07
No. de Autorización: 1925660
Nombre del Emisor: ISRAEL TONATIUH LAY ARELLANO
Institución Emisora: BBVA MEXICO</t>
  </si>
  <si>
    <t>Abono Interbancario
Sucursal: 859
Referencia Numérica: 895936
Concepto del Pago: JUAR600704HPLRNB05
No. de Autorización: 1922654
Nombre del Emisor: JUAREZ ANTONIO ROBERTO
Institución Emisora: AZTECA</t>
  </si>
  <si>
    <t>Abono Interbancario
Sucursal: 859
Referencia Numérica: 107230
Concepto del Pago: pago mensualidad
No. de Autorización: 247676
Nombre del Emisor: ANA LILIA TOVAR ROA
Institución Emisora: BBVA MEXICO</t>
  </si>
  <si>
    <t>Depósito en Efectivo 
Sucursal: 4375
Referencia Numérica:  011
Concepto del Pago: POR DEFINIR
No. de Autorización:  43112    Nombre del Emisor: hector cano
Institución Emisora: banamex</t>
  </si>
  <si>
    <t>22,500.00</t>
  </si>
  <si>
    <t>Abono Interbancario
Sucursal: 859
Referencia Numérica: 307230
Concepto del Pago: CAMM710629MMNZRR00
No. de Autorización: 1831411
Nombre del Emisor: MARTHA ALICIA CAZARES MORAN
Institución Emisora: BBVA MEXICO</t>
  </si>
  <si>
    <t>Pago de servicio
Sucursal: 519
Referencia Numérica: 946648
Referencia alfanumérica: PAGO A ESTABLECIMIENTO
No. de Autorización: 946648</t>
  </si>
  <si>
    <t>Pago de servicio
Sucursal: 519
Referencia Numérica: 942100
Referencia alfanumérica: PAGO A ESTABLECIMIENTO
No. de Autorización: 942100</t>
  </si>
  <si>
    <t>1,349.00</t>
  </si>
  <si>
    <t>27,916.74</t>
  </si>
  <si>
    <t>Abono Interbancario
Sucursal: 859
Referencia Numérica: 895936
Concepto del Pago: pago segunda mensualidad
No. de Autorización: 1770625
Nombre del Emisor: MARTELL GOMEZ MARIO ALBERTO
Institución Emisora: AZTECA</t>
  </si>
  <si>
    <t>29/06/2023</t>
  </si>
  <si>
    <t>Abono Interbancario
Sucursal: 859
Referencia Numérica: 2906230
Concepto del Pago: pago maestria DPenal
No. de Autorización: 01297064
Nombre del Emisor: ARACELI GUADALUPE VILLANUEVA T
Institución Emisora: BBVA MEXICO</t>
  </si>
  <si>
    <t>Abono Interbancario
Sucursal: 870
Referencia Numérica: 290623
Referencia alfanumérica: ISRAEL AARON VERGARA FUENTES
No. de Autorización: 00258519
Nombre del Emisor: ISRAEL AARON,VERGARA/FUENTES</t>
  </si>
  <si>
    <t>Abono Interbancario
Sucursal: 870
Referencia Numérica: 290623
Referencia alfanumérica: JUAN DE DIOS HERNANDEZ SORIANO
No. de Autorización: 00256646
Nombre del Emisor: JUAN DE DIOS,HERNANDEZ/SORIANO</t>
  </si>
  <si>
    <t>06/06/2023</t>
  </si>
  <si>
    <t>Depósito en Efectivo 
Sucursal: 7003
Referencia Numérica:  011
Concepto del Pago: COLEGIATURA
No. de Autorización:  958548   Nombre del Emisor: POR IDENTIFICAR
Institución Emisora: banamex</t>
  </si>
  <si>
    <t>Abono Interbancario
Sucursal: 859
Referencia Numérica: 606230
Concepto del Pago: CAMM710629MMNZRR00
No. de Autorización: 00847466
Nombre del Emisor: MARTHA ALICIA CAZARES MORAN
Institución Emisora: BBVA MEXICO</t>
  </si>
  <si>
    <t>Abono Interbancario
Sucursal: 859
Referencia Numérica: 60623
Concepto del Pago: pago colegiatura
No. de Autorización: 00603787
Nombre del Emisor: YAZMIN ARCOS ZU IGA
Institución Emisora: BANREGIO</t>
  </si>
  <si>
    <t>Abono Interbancario
Sucursal: 870
Referencia Numérica: 60623
Referencia alfanumérica: LUIS ALONSO REYES TREJO
No. de Autorización: 00588553
Nombre del Emisor: LUIS ALONSO,REYES/TREJO</t>
  </si>
  <si>
    <t>Depósito en Efectivo 
Sucursal: 7003
Referencia Numérica:  011
Concepto del Pago: COLEGIATURAS
No. de Autorización: 239253    Nombre del Emisor: CHARLES RUBLEE
Institución Emisora: banamex</t>
  </si>
  <si>
    <t>Abono Interbancario
Sucursal: 859
Referencia Numérica: 895936
Concepto del Pago: BACJ000516MQRRRSA4 REVALIDACION COMP
No. de Autorización: 1051396
Nombre del Emisor: CARDENAS MENDIBURU MARIA JOSE
Institución Emisora: AZTECA</t>
  </si>
  <si>
    <t>Abono Interbancario
Sucursal: 859
Referencia Numérica: 2906230
Concepto del Pago: RILA701014MCSVPD01
No. de Autorización: 404066
Nombre del Emisor: ADRIANA RIVIELLO LOPEZ
Institución Emisora: BBVA MEXICO</t>
  </si>
  <si>
    <t>Depósito en Efectivo 
Sucursal: 166
Referencia Numérica:  011
Concepto del Pago: EQUIVALENCIA
No. de Autorización: 29725    Nombre del Emisor: fierros hector
Institución Emisora: banamex</t>
  </si>
  <si>
    <t>167,083.00</t>
  </si>
  <si>
    <t>Depósito en Efectivo 
Sucursal: 166
Referencia Numérica:  011
Concepto del Pago: COLEGIATURA
No. de Autorización: 29712    Nombre del Emisor: fierros hector
Institución Emisora: banamex</t>
  </si>
  <si>
    <t>164,583.00</t>
  </si>
  <si>
    <t>Abono Interbancario
Sucursal: 859
Referencia Numérica: 895936
Concepto del Pago: COLEGIATURA
No. de Autorización: 216548
Nombre del Emisor: BAUTISTA JUAREZ SARAI
Institución Emisora: AZTECA</t>
  </si>
  <si>
    <t>162,403.00</t>
  </si>
  <si>
    <t>Abono Interbancario
Sucursal: 859
Referencia Numérica: 895936
Concepto del Pago: JAIR MAESTRIA
No. de Autorización: 201935
Nombre del Emisor: BAUTISTA JUAREZ SARAI
Institución Emisora: AZTECA</t>
  </si>
  <si>
    <t>28/06/2023</t>
  </si>
  <si>
    <t>Pago de servicio
Sucursal: 519
Referencia Numérica: 176480
Referencia alfanumérica: A TB 5584267142500097
No. de Autorización: 00176480</t>
  </si>
  <si>
    <t>Pago Interbancario
Sucursal: 519
Referencia Numérica: 1
Concepto del Pago: IUAF
No. de Autorización: 00210140</t>
  </si>
  <si>
    <t>Pago Interbancario
Sucursal: 519
Referencia Numérica: 2
Concepto del Pago: FACTURA IUAF
No. de Autorización: 00212916</t>
  </si>
  <si>
    <t>13,157.89</t>
  </si>
  <si>
    <t>27/06/2023</t>
  </si>
  <si>
    <t>Abono Interbancario
Sucursal: 859
Referencia Numérica: 2706230
Concepto del Pago: Pago de Mayo 2023
No. de Autorización: 370789
Nombre del Emisor: JAIME ARMIN CORTES YAMA
Institución Emisora: BBVA MEXICO</t>
  </si>
  <si>
    <t>26/06/2023</t>
  </si>
  <si>
    <t>Depósito en Efectivo 
Sucursal: 7003
Referencia Numérica:  011
Concepto del Pago: COLEGIATURA
No. de Autorización: 00197041    Nombre del Emisor: RAFAEL SANCHEZ
Institución Emisora: banamex</t>
  </si>
  <si>
    <t>Abono Interbancario
Sucursal: 859
Referencia Numérica: 240623
Concepto del Pago: Abono Colegiatura
No. de Autorización: 76478
Nombre del Emisor: PERALTA ALVAREZ ARTURO
Institución Emisora: SCOTIABANK</t>
  </si>
  <si>
    <t>23/06/2023</t>
  </si>
  <si>
    <t>Pago de servicio
Sucursal: 519
Referencia Numérica: 150183
Referencia alfanumérica: PAGO A ESTABLECIMIENTO
No. de Autorización: 00150183</t>
  </si>
  <si>
    <t>Pago de servicio
Sucursal: 519
Referencia Numérica: 146764
Referencia alfanumérica: PAGO A ESTABLECIMIENTO
No. de Autorización: 00146764</t>
  </si>
  <si>
    <t>22/06/2023</t>
  </si>
  <si>
    <t>Abono Interbancario
Sucursal: 519
Referencia Numérica: 220623
Referencia alfanumérica: JORGE VELARDE GOMEZ
No. de Autorización: 309352
Nombre del Emisor: JORGE,VELARDE/GOMEZ Institución Emisora: banamex</t>
  </si>
  <si>
    <t>Depósito en Efectivo 
Sucursal: 7003
Referencia Numérica:  011
Concepto del Pago: COLEGIATURA Y REINSCRI
No. de Autorización:149056 Nombre del Emisor: ximena escobedo 
Institución Emisora: banamex</t>
  </si>
  <si>
    <t>Com. Trans. Int. Recibida
Sucursal: 2132
Referencia Numérica: 2780117335
Referencia alfanumérica: 1/AGOJ
No. de Autorización: 22316</t>
  </si>
  <si>
    <t>249.22</t>
  </si>
  <si>
    <t>Abono Interbancario
Sucursal: 7003
Referencia Numérica:  011
Concepto del Pago: guatemala alumnos
No. de Autorización: 2780117335   Nombre del Emisor: POR IDENTIFICAR
Institución Emisora: agoj</t>
  </si>
  <si>
    <t>139,503.03</t>
  </si>
  <si>
    <t>IVA Com. Trans. Int. Recibida
Sucursal: 2132
Referencia Numérica: 2780117335
Referencia alfanumérica: 1/AGOJ
No. de Autorización: 22316</t>
  </si>
  <si>
    <t>39.88</t>
  </si>
  <si>
    <t>21/06/2023</t>
  </si>
  <si>
    <t>Abono Interbancario
Sucursal: 859
Referencia Numérica: 123
Concepto del Pago: VAAC740416MQRNCR03
No. de Autorización: 627988
Nombre del Emisor: CAROLINA VANEGAS ACEVES
Institución Emisora: HSBC</t>
  </si>
  <si>
    <t>Depósito en Efectivo 
Sucursal: 7003
Referencia Numérica:  011
Concepto del Pago:COLEGIATURA
No. de Autorización:  138853   Nombre del Emisor: TUZ MEDINA
Institución Emisora: banamex</t>
  </si>
  <si>
    <t>Abono Interbancario
Sucursal: 859
Referencia Numérica: 6780813
Concepto del Pago: COLEGIATURAS RORG830918HTCDDS09
No. de Autorización: 197197
Nombre del Emisor: GASTON RODRIGUEZ RODRIGUEZ
Institución Emisora: SANTANDER</t>
  </si>
  <si>
    <t>20/06/2023</t>
  </si>
  <si>
    <t>Pago Interbancario
Sucursal: 519
Referencia Numérica: 1
Concepto del Pago: FACTURA IUAF
No. de Autorización: 00204805</t>
  </si>
  <si>
    <t>10,638.30</t>
  </si>
  <si>
    <t>Pago Interbancario
Sucursal: 519
Referencia Numérica: 1
Concepto del Pago: FACTURA IUAF
No. de Autorización: 00240611</t>
  </si>
  <si>
    <t>13,297.87</t>
  </si>
  <si>
    <t>Pago Interbancario
Sucursal: 519
Referencia Numérica: 1
Concepto del Pago: CLASE MAESTRIA
No. de Autorización: 00194986</t>
  </si>
  <si>
    <t>19/06/2023</t>
  </si>
  <si>
    <t>Pago de servicio
Sucursal: 519
Referencia Numérica: 204788
Referencia alfanumérica: PAGO A ESTABLECIMIENTO
No. de Autorización: 00204788</t>
  </si>
  <si>
    <t>checar si es SEFIPLAN</t>
  </si>
  <si>
    <t>Pago de servicio
Sucursal: 519
Referencia Numérica: 337951
Referencia alfanumérica: PAGO A ESTABLECIMIENTO
No. de Autorización: 337951</t>
  </si>
  <si>
    <t>830.00</t>
  </si>
  <si>
    <t>Abono Interbancario
Sucursal: 870
Referencia Numérica: 170623
Concepto del Pago: COLEGIATURA MARIA CHAIN
No. de Autorización: 356229    Nombre del Emisor: FERNANDA GONZALEZ
Institución Emisora: banamex</t>
  </si>
  <si>
    <t>Abono Interbancario
Sucursal: 870
Referencia Numérica: 170623
Concepto del Pago: COLEGIATURA FERNANDA GONZALEZ
No. de Autorización: 352765    Nombre del Emisor: FERNANDA GONZALEZ
Institución Emisora: banamex</t>
  </si>
  <si>
    <t>Depósito en Efectivo 
Sucursal: 7003
Referencia Numérica:  011
Concepto del Pago: COLEGIATURA
No. de Autorización:  393154   Nombre del Emisor: MARIA EUGENIA 
Institución Emisora: banamex</t>
  </si>
  <si>
    <t>Abono Interbancario
Sucursal: 859
Referencia Numérica: 1706230
Concepto del Pago: pago22de24
No. de Autorización: 260785
Nombre del Emisor: ROXANA AVILA SANDOVAL
Institución Emisora: BBVA MEXICO</t>
  </si>
  <si>
    <t>16/06/2023</t>
  </si>
  <si>
    <t>Abono Interbancario
Sucursal: 859
Referencia Numérica: 1606230
Concepto del Pago: pago junio Karla y Felipe
No. de Autorización: 1127624
Nombre del Emisor: KARLA ASUNCION GUILLEN SOLIS
Institución Emisora: BBVA MEXICO</t>
  </si>
  <si>
    <t>IVA Com. Trans. Int. Recibida 
Sucursal: 2132 
Referencia Numérica: 26390116731 
Referencia alfanumérica: JUAREZ SALAZAR ALEXIS ANTONIO 
No. de Autorización: 23090 Institución Emisora: banamex</t>
  </si>
  <si>
    <t>39.86</t>
  </si>
  <si>
    <t>Abono Interbancario 
Sucursal: 2132 
Referencia Numérica: 26390116731 
Referencia alfanumérica: JUAREZ SALAZAR ALEXIS ANTONIO 
No. de Autorización: 23090 
Nombre del Emisor: JUAREZ SALAZAR ALEXIS ANTONIO  Institución Emisora: banamex</t>
  </si>
  <si>
    <t>11,793.05</t>
  </si>
  <si>
    <t>Com. Trans. Int. Recibida 
Sucursal: 2132 
Referencia Numérica: 26390116731 
Referencia alfanumérica: JUAREZ SALAZAR ALEXIS ANTONIO 
No. de Autorización: 23090</t>
  </si>
  <si>
    <t>249.10</t>
  </si>
  <si>
    <t>Abono Interbancario 
Sucursal: 859 
Referencia Numérica: 160623 
Concepto del Pago: COLEGIATURA 1 DD MACB 
No. de Autorización: 807187 
Nombre del Emisor: MARCO ANTONIO CORTES BRISENO 
Institución Emisora: SANTANDER</t>
  </si>
  <si>
    <t>15/06/2023</t>
  </si>
  <si>
    <t>Abono Interbancario
Sucursal: 859
Referencia Numérica: 46597
Concepto del Pago: TERI990829MDFHYT00
No. de Autorización: 01107232
Nombre del Emisor: ITZHEL TEHUTLE RAYA
Institución Emisora: SANTANDER</t>
  </si>
  <si>
    <t>Pago Interbancario
Sucursal: 519
Referencia Numérica: 1
Concepto del Pago: GRADOS IUAF
No. de Autorización: 345960</t>
  </si>
  <si>
    <t>Pago Interbancario
Sucursal: 519
Referencia Numérica: 1
Concepto del Pago: FACTURA IUAF
No. de Autorización: 246565</t>
  </si>
  <si>
    <t>Depósito en Efectivo 
Sucursal: 7003
Referencia Numérica:  011
Concepto del Pago: colegiatura No. de Autorización: 29180     Nombre del Emisor: POR IDENTIFICAR
Institución Emisora: banamex</t>
  </si>
  <si>
    <t>14/06/2023</t>
  </si>
  <si>
    <t>Abono Interbancario
Sucursal: 859
Referencia Numérica: 1406230
Concepto del Pago: pago21y21de24
No. de Autorización: 00964285
Nombre del Emisor: ROXANA AVILA SANDOVAL
Institución Emisora: BBVA MEXICO</t>
  </si>
  <si>
    <t>Depósito en Efectivo 
Sucursal: 7003
Referencia Numérica:  011
Concepto del Pago: COLEGIATURA Y REINSC
No. de Autorización: 06193963    Nombre del Emisor: ORTIZ OCAMPO 
Institución Emisora: banamex</t>
  </si>
  <si>
    <t>Abono Interbancario
Sucursal: 859
Referencia Numérica: 1406230
Concepto del Pago: SACG950925MQRNTL00
No. de Autorización: 115833
Nombre del Emisor: GLENDY MARGARITA SANCHEZ CATZI
Institución Emisora: BBVA MEXICO</t>
  </si>
  <si>
    <t>13/06/2023</t>
  </si>
  <si>
    <t>Abono Interbancario
Sucursal: 859
Referencia Numérica: 4657
Concepto del Pago: TERI990829MDFHYT00 COLEG Y REINSC
No. de Autorización: 823903
Nombre del Emisor: ITZHEL TEHUTLE RAYA
Institución Emisora: SANTANDER</t>
  </si>
  <si>
    <t>Abono Interbancario
Sucursal: 859
Referencia Numérica: 6470512
Concepto del Pago: SACA780407MCCNRL05 1 DE 4
No. de Autorización: 134274
Nombre del Emisor: ALICIA SANCHEZ DE LA CRUZ
Institución Emisora: SANTANDER</t>
  </si>
  <si>
    <t>12/06/2023</t>
  </si>
  <si>
    <t>Pago de servicio
Sucursal: 519
Referencia Numérica: 126862
Referencia alfanumérica: PAGO A ESTABLECIMIENTO
No. de Autorización: 00126862</t>
  </si>
  <si>
    <t>540.00</t>
  </si>
  <si>
    <t>07/06/2023</t>
  </si>
  <si>
    <t>Depósito en Efectivo 
Sucursal: 7003
Referencia Numérica:  011
Concepto del Pago: colegiatura No. de Autorización: 0092379    Nombre del Emisor: daniel yañez
Institución Emisora: banamex</t>
  </si>
  <si>
    <t>Abono Interbancario
Sucursal: 519
Referencia Numérica: 924375
Referencia alfanumérica: JORGE VELARDE GOMEZ
No. de Autorización: 924375
Nombre del Emisor: JORGE,VELARDE/GOMEZ</t>
  </si>
  <si>
    <t>Abono Interbancario
Sucursal: 519
Referencia Numérica: 920317
Referencia alfanumérica: JORGE VELARDE GOMEZ
No. de Autorización: 920317
Nombre del Emisor: JORGE,VELARDE/GOMEZ</t>
  </si>
  <si>
    <t>Abono Interbancario
Sucursal: 519
Referencia Numérica: 922602
Referencia alfanumérica: JORGE VELARDE GOMEZ
No. de Autorización: 922602
Nombre del Emisor: JORGE,VELARDE/GOMEZ</t>
  </si>
  <si>
    <t>Abono Interbancario
Sucursal: 859
Referencia Numérica: 1006230
Concepto del Pago: LAAI750417HJCYRS07
No. de Autorización: 444237
Nombre del Emisor: ISRAEL TONATIUH LAY ARELLANO
Institución Emisora: BBVA MEXICO</t>
  </si>
  <si>
    <t>Abono Interbancario
Sucursal: 859
Referencia Numérica: 1006230
Concepto del Pago: OEMA931224HBCCRL05 credencial Doctorado
No. de Autorización: 367384
Nombre del Emisor: ALFONSO OCEGUEDA MARTINEZ
Institución Emisora: BBVA MEXICO</t>
  </si>
  <si>
    <t>Abono Interbancario
Sucursal: 859
Referencia Numérica: 1006230
Concepto del Pago: GABD610730MSLSJV05
No. de Autorización: 337333
Nombre del Emisor: DIVA HADAMIRA GASTELUM BAJO
Institución Emisora: BBVA MEXICO</t>
  </si>
  <si>
    <t>Abono Interbancario
Sucursal: 859
Referencia Numérica: 100623
Concepto del Pago: ROCE900102MTCDRL06
No. de Autorización: 294369
Nombre del Emisor: RODRIGUEZ DE LA CRUZ ELIANA
Institución Emisora: SCOTIABANK</t>
  </si>
  <si>
    <t>Abono Interbancario
Sucursal: 859
Referencia Numérica: 3866379
Concepto del Pago: colegiatura mes de junio
No. de Autorización: 200369
Nombre del Emisor: GUILLERMO PEREZ HERNANDEZ
Institución Emisora: BANCOPPEL</t>
  </si>
  <si>
    <t>Abono Interbancario
Sucursal: 859
Referencia Numérica: 1006230
Concepto del Pago: Colegiatura Carlos Palomo
No. de Autorización: 141164
Nombre del Emisor: CARLOS EDUARDO PALOMO BONILLA
Institución Emisora: BBVA MEXICO</t>
  </si>
  <si>
    <t>Abono Interbancario
Sucursal: 859
Referencia Numérica: 1006230
Concepto del Pago: RAHE781001HDFMRR08
No. de Autorización: 133903
Nombre del Emisor: ERNESTO EDUARDO RAMIREZ HUERTA
Institución Emisora: BBVA MEXICO</t>
  </si>
  <si>
    <t>Abono Interbancario
Sucursal: 859
Referencia Numérica: 1206230
Concepto del Pago: megi710505hdfnng07
No. de Autorización: 1342359
Nombre del Emisor: IGNACIO MENDOZA GANDARIA
Institución Emisora: BBVA MEXICO</t>
  </si>
  <si>
    <t>Abono Interbancario
Sucursal: 859
Referencia Numérica: 1006230
Concepto del Pago: Mensualidad Junio
No. de Autorización: 534312
Nombre del Emisor: ELVIRA MONTERO VASQUEZ
Institución Emisora: BBVA MEXICO</t>
  </si>
  <si>
    <t>09/06/2023</t>
  </si>
  <si>
    <t>Depósito en Efectivo 
Sucursal: 7003
Referencia Numérica:  011
Concepto del Pago: colegiatura
No. de Autorización:  0067734   Nombre del Emisor: GUILLEN LOPEZ Institución Emisora: banamex</t>
  </si>
  <si>
    <t>Abono Interbancario
Sucursal: 859
Referencia Numérica: 895936
Concepto del Pago: BACJ000516MQRRRSA4 EQUIVALENCIA
No. de Autorización: 00834503
Nombre del Emisor: CARDENAS MENDIBURU MARIA JOSE
Institución Emisora: AZTECA</t>
  </si>
  <si>
    <t>Depósito en Efectivo 
Sucursal: 7003
Referencia Numérica:  011
Concepto del Pago: colegiatura
No. de Autorización:  0067733   Nombre del Emisor: GUILLEN LOPEZ Institución Emisora: banamex</t>
  </si>
  <si>
    <t>Abono Interbancario
Sucursal: 870
Referencia Numérica: 90623
Referencia alfanumérica: LUZ ANGELICA LOPEZ GONZALEZ
No. de Autorización: 00052671
Nombre del Emisor: LUZ ANGELICA,LOPEZ/GONZALEZ</t>
  </si>
  <si>
    <t>IVA Comisión
Sucursal: 2864
Referencia Numérica: 172125
Referencia alfanumérica: PAQUETE PYME MAY MOV: 1
No. de Autorización: 168289</t>
  </si>
  <si>
    <t>Comisión
Sucursal: 2864
Referencia Numérica: 172125
Referencia alfanumérica: PAQUETE PYME MAY MOV: 1
No. de Autorización: 168289</t>
  </si>
  <si>
    <t>31/05/2023</t>
  </si>
  <si>
    <t>Abono Interbancario
Sucursal: 2132
Referencia Numérica: 9850115139
Referencia alfanumérica: TRANSF. INTER 029850115139 GIRON MOYNO M
No. de Autorización: 00023288
Nombre del Emisor: GIRON MOYNO MARIANA ETHELVINA</t>
  </si>
  <si>
    <t>3,034.27</t>
  </si>
  <si>
    <t>Cargo diverso
Sucursal: 2132
Referencia Numérica: 9850115139
No. de Autorización: 00023288</t>
  </si>
  <si>
    <t>256.37</t>
  </si>
  <si>
    <t>41.02</t>
  </si>
  <si>
    <t>CLIP INGRESÓ MENOS, 3220</t>
  </si>
  <si>
    <t>08/06/2023</t>
  </si>
  <si>
    <t>TRANSFERENCIA INTERBANCARIA
Sucursal: 7003
Referencia Numérica:  011
Concepto del Pago: POR DEFINIR
No. de Autorización: 202861 Nombre del Emisor:  JULIAN AGUILAR
Institución Emisora: banamex</t>
  </si>
  <si>
    <t>TRANSFERENCIA INTERB</t>
  </si>
  <si>
    <t>Abono Interbancario
Sucursal: 859
Referencia Numérica: 70623
Concepto del Pago: Transferencia SPEI
No. de Autorización: 11564
Nombre del Emisor: GABRIEL GARCIA OTAMENDI
Institución Emisora: HSBC</t>
  </si>
  <si>
    <t>Depósito en Efectivo 
Sucursal: 7003
Referencia Numérica:  011
Concepto del Pago: POR DEFINIR
No. de Autorización: 00976927   Nombre del Emisor: armando nuñez
Institución Emisora: banamex</t>
  </si>
  <si>
    <t>Abono Interbancario
Sucursal: 859
Referencia Numérica: 70623
Concepto del Pago: GACM710917MDFRLR02
No. de Autorización: 00117156
Nombre del Emisor: MIRIAM GARAMENDI CELIS
Institución Emisora: SANTANDER</t>
  </si>
  <si>
    <t>Depósito en Efectivo 
Sucursal: 7003
Referencia Numérica:  011
Concepto del Pago: POR DEFINIR
No. de Autorización: 0092379   Nombre del Emisor: armando nuñez
Institución Emisora: banamex</t>
  </si>
  <si>
    <t>Abono Interbancario
Sucursal: 859
Referencia Numérica: 60623
Concepto del Pago: ALMA ITZEL LETRAS DIAZ
No. de Autorización: 322005
Nombre del Emisor: H LEGAL CORPORATIVO SC
Institución Emisora: HSBC</t>
  </si>
  <si>
    <t>Abono Interbancario
Sucursal: 859
Referencia Numérica: 98563
Concepto del Pago: AUPE701017HDFGDD06
No. de Autorización: 233709
Nombre del Emisor: EDGAR AGUILAR PADILLA
Institución Emisora: SANTANDER</t>
  </si>
  <si>
    <t>Abono Interbancario
Sucursal: 859
Referencia Numérica: 42000
Concepto del Pago: DIGD740815HDFZRN08 Pago 15
No. de Autorización: 599628
Nombre del Emisor: DANIEL DIAZ GARCIA
Institución Emisora: INBURSA</t>
  </si>
  <si>
    <t>Abono Interbancario
Sucursal: 859
Referencia Numérica: 60623
Concepto del Pago: ALFONSO ESQUIDE MACIAS
No. de Autorización: 334287
Nombre del Emisor: H LEGAL CORPORATIVO SC
Institución Emisora: HSBC</t>
  </si>
  <si>
    <t>Abono Interbancario
Sucursal: 859
Referencia Numérica: 895936
Concepto del Pago: colegiatura Junio 23 MaJose Barroso
No. de Autorización: 02268777
Nombre del Emisor: CARDENAS MENDIBURU MARIA JOSE
Institución Emisora: AZTECA</t>
  </si>
  <si>
    <t>02/06/2023</t>
  </si>
  <si>
    <t>Abono Interbancario
Sucursal: 870
Referencia Numérica: 20623
Referencia alfanumérica: PABLO DIAZ OROPEZA
No. de Autorización: 00035700
Nombre del Emisor: PABLO,DIAZ/OROPEZA</t>
  </si>
  <si>
    <t>Abono Interbancario
Sucursal: 859
Referencia Numérica: 364624
Concepto del Pago: ZEIV030316HQRLBRA4
No. de Autorización: 00348972
Nombre del Emisor: MARCELA IBARRA CANCHE
Institución Emisora: SANTANDER</t>
  </si>
  <si>
    <t>Abono Interbancario
Sucursal: 859
Referencia Numérica: 206230
Concepto del Pago: megi710505hdfnng07
No. de Autorización: 00443362
Nombre del Emisor: IGNACIO MENDOZA GANDARIA
Institución Emisora: BBVA MEXICO</t>
  </si>
  <si>
    <t>Abono Interbancario
Sucursal: 859
Referencia Numérica: 20623
Concepto del Pago: Colegiatura junio LISA921027HSPRLR02
No. de Autorización: 00524080
Nombre del Emisor: ARMANDO LIRA SOLIS
Institución Emisora: HSBC</t>
  </si>
  <si>
    <t>Abono Interbancario
Sucursal: 859
Referencia Numérica: 206230
Concepto del Pago: Constancia de avance de doctorado DIAP
No. de Autorización: 00656017
Nombre del Emisor: JULIAN AGUILAR ESTRADA
Institución Emisora: BBVA MEXICO</t>
  </si>
  <si>
    <t>Depósito en Efectivo 
Sucursal: 7003
Referencia Numérica:  011
Concepto del Pago: COLEGIATURA
No. de Autorización: 899018    Nombre del Emisor: PATRICIA ROMANA VERA 
Institución Emisora: banamex</t>
  </si>
  <si>
    <t>Depósito en Efectivo 
Sucursal: 7003
Referencia Numérica:  011
Concepto del Pago: COLEGIATURA
No. de Autorización: 900184   Nombre del Emisor: PATRICIA ROMANA VERA 
Institución Emisora: banamex</t>
  </si>
  <si>
    <t>Abono Interbancario
Sucursal: 859
Referencia Numérica: 895936
Concepto del Pago: Inscripcion y primera mensualidad
No. de Autorización: 01052030
Nombre del Emisor: MARTELL GOMEZ MARIO ALBERTO
Institución Emisora: AZTECA</t>
  </si>
  <si>
    <t>Abono Interbancario
Sucursal: 859
Referencia Numérica: 206230
Concepto del Pago: Inscripcion
No. de Autorización: 01308303
Nombre del Emisor: ALEJANDRA BALDERAS FLORES
Institución Emisora: BBVA MEXICO</t>
  </si>
  <si>
    <t>Depósito en Efectivo 
Sucursal: 7003
Referencia Numérica:  011
Concepto del Pago: POR DEFINIR
No. de Autorización: 927617    Nombre del Emisor: POR IDENTIFICAR
Institución Emisora: banamex</t>
  </si>
  <si>
    <t>Abono Interbancario
Sucursal: 859
Referencia Numérica: 506230
Concepto del Pago: OEMA931224HBCCRL05 Pago doctorado junio
No. de Autorización: 1897420
Nombre del Emisor: ALFONSO OCEGUEDA MARTINEZ
Institución Emisora: BBVA MEXICO</t>
  </si>
  <si>
    <t>Abono Interbancario
Sucursal: 859
Referencia Numérica: 506202
Concepto del Pago: PAGO LIC ARACELY VILLANUEVA TUN
No. de Autorización: 1788369
Nombre del Emisor: SINDICATO UNICO DE CHOFERES TA
Institución Emisora: SCOTIABANK</t>
  </si>
  <si>
    <t>Abono Interbancario
Sucursal: 859
Referencia Numérica: 7810585
Concepto del Pago: COLEGIATURA
No. de Autorización: 1753075
Nombre del Emisor: SUSANA VARGAS ALBARRAN
Institución Emisora: SANTANDER</t>
  </si>
  <si>
    <t>50.00</t>
  </si>
  <si>
    <t>Abono Interbancario
Sucursal: 859
Referencia Numérica: 7823524
Concepto del Pago: COLEGIATURA MIRELLA
No. de Autorización: 1731019
Nombre del Emisor: SUSANA VARGAS ALBARRAN
Institución Emisora: SANTANDER</t>
  </si>
  <si>
    <t>Abono Interbancario
Sucursal: 859
Referencia Numérica: 995721
Concepto del Pago: Insc JUN GUVA820215HCCTZN03
No. de Autorización: 1598449
Nombre del Emisor: ANGEL GUTIERREZ VAZQUEZ
Institución Emisora: BANCOPPEL</t>
  </si>
  <si>
    <t>Abono Interbancario
Sucursal: 859
Referencia Numérica: 895936
Concepto del Pago: GASA670111HCLRLR09
No. de Autorización: 1557396
Nombre del Emisor: GARCIA SALAZAR ARIEL
Institución Emisora: AZTECA</t>
  </si>
  <si>
    <t>Abono Interbancario
Sucursal: 859
Referencia Numérica: 230605
Concepto del Pago: ZAMD890216HNLMRV09
No. de Autorización: 1419159
Nombre del Emisor: DAVID ADRIAN ZAMBRANO MORALES
Institución Emisora: BANORTE</t>
  </si>
  <si>
    <t>Abono Interbancario
Sucursal: 859
Referencia Numérica: 306230
Concepto del Pago: CAVE910116
No. de Autorización: 624747
Nombre del Emisor: ESTEFANIA CAROLINA CABALLERO V
Institución Emisora: BBVA MEXICO</t>
  </si>
  <si>
    <t>01/06/2023</t>
  </si>
  <si>
    <t>Abono Interbancario
Sucursal: 859
Referencia Numérica: 106230
Concepto del Pago: REINSCRIPCION
No. de Autorización: 367344
Nombre del Emisor: ISRAEL TONATIUH LAY ARELLANO
Institución Emisora: BBVA MEXICO</t>
  </si>
  <si>
    <t>Abono Interbancario
Sucursal: 859
Referencia Numérica: 106230
Concepto del Pago: COLEGIATURA
No. de Autorización: 361610
Nombre del Emisor: ISRAEL TONATIUH LAY ARELLANO
Institución Emisora: BBVA MEXICO</t>
  </si>
  <si>
    <t>Abono Interbancario
Sucursal: 859
Referencia Numérica: 1
Concepto del Pago: Titulacion doctorado 2
No. de Autorización: 489985
Nombre del Emisor: FAUSTINO CRUZ HERNANDEZ
Institución Emisora: HSBC</t>
  </si>
  <si>
    <t>Abono Interbancario
Sucursal: 859
Referencia Numérica: 106230
Concepto del Pago: Credencial doctorado
No. de Autorización: 189688
Nombre del Emisor: RICARDO PANTOJA BLEE
Institución Emisora: BBVA MEXICO</t>
  </si>
  <si>
    <t>Abono Interbancario
Sucursal: 859
Referencia Numérica: 106230
Concepto del Pago: PABR881209HQRNLC07
No. de Autorización: 186259
Nombre del Emisor: RICARDO PANTOJA BLEE
Institución Emisora: BBVA MEXICO</t>
  </si>
  <si>
    <t>Pago Interbancario
Sucursal: 519
Referencia Numérica: 1
Concepto del Pago: FACTURA IUAF
No. de Autorización: 296052</t>
  </si>
  <si>
    <t>9,664.54</t>
  </si>
  <si>
    <t xml:space="preserve">seq control </t>
  </si>
  <si>
    <t>30/05/2023</t>
  </si>
  <si>
    <t>Pago de servicio
Sucursal: 519
Referencia Numérica: 93446
Referencia alfanumérica: PAGO A ESTABLECIMIENTO
No. de Autorización: 93446</t>
  </si>
  <si>
    <t>3,112.00</t>
  </si>
  <si>
    <t>Pago de servicio
Sucursal: 519
Referencia Numérica: 67077
Referencia alfanumérica: PAGO A ESTABLECIMIENTO
No. de Autorización: 67077</t>
  </si>
  <si>
    <t>3,527.00</t>
  </si>
  <si>
    <t>Depósito en Efectivo 
Sucursal: 7003
Referencia Numérica:  011
Concepto del Pago: POR DEFINIR
No. de Autorización:  846970   Nombre del Emisor: HECTOR FIERROS
Institución Emisora: banamex</t>
  </si>
  <si>
    <t>0/05/2023</t>
  </si>
  <si>
    <t>Depósito en Efectivo 
Sucursal: 7003
Referencia Numérica:  011
Concepto del Pago: POR DEFINIR
No. de Autorización: 847028    Nombre del Emisor: HECTOR FIERROS
Institución Emisora: banamex</t>
  </si>
  <si>
    <t>29/05/2023</t>
  </si>
  <si>
    <t>Pago de servicio
Sucursal: 519
Referencia Numérica: 2813
Referencia alfanumérica: PAGO A ESTABLECIMIENTO
No. de Autorización: 00002813</t>
  </si>
  <si>
    <t>1,452.00</t>
  </si>
  <si>
    <t>Pago de servicio
Sucursal: 519
Referencia Numérica: 64559
Referencia alfanumérica: PAGO A ESTABLECIMIENTO
No. de Autorización: 00064559</t>
  </si>
  <si>
    <t>2,697.00</t>
  </si>
  <si>
    <t>Pago de servicio
Sucursal: 519
Referencia Numérica: 78620
Referencia alfanumérica: PAGO A ESTABLECIMIENTO
No. de Autorización: 00078620</t>
  </si>
  <si>
    <t>Pago de servicio
Sucursal: 519
Referencia Numérica: 947043
Referencia alfanumérica: PAGO A ESTABLECIMIENTO
No. de Autorización: 00947043</t>
  </si>
  <si>
    <t>Depósito en Efectivo 
Sucursal: 7003
Referencia Numérica:  011
Concepto del Pago: POR DEFINIR
No. de Autorización: 811593     Nombre del Emisor: EDGARDO PEREZ
Institución Emisora: banamex</t>
  </si>
  <si>
    <t>Abono Interbancario
Sucursal: 859
Referencia Numérica: 895936
Concepto del Pago: YACM970924MQRMHR01 PAGO DE MRZO 2023
No. de Autorización: 02194773
Nombre del Emisor: YAM CAHUIL MERCEDES MARIVI
Institución Emisora: AZTECA</t>
  </si>
  <si>
    <t>Abono Interbancario
Sucursal: 859
Referencia Numérica: 895936
Concepto del Pago: YACM970924MQRMHR01 PAGO DE MRZO 2023
No. de Autorización: 02275148
Nombre del Emisor: YAM CAHUIL MERCEDES MARIVI
Institución Emisora: AZTECA</t>
  </si>
  <si>
    <t>26/05/2023</t>
  </si>
  <si>
    <t>Abono Interbancario
Sucursal: 859
Referencia Numérica: 101
Concepto del Pago: Pago examen Juan Hernandez
No. de Autorización: 01204148
Nombre del Emisor: YAHAIRA YAITZIRI HUERTA GUZMA
Institución Emisora: HSBC</t>
  </si>
  <si>
    <t>23/05/2023</t>
  </si>
  <si>
    <t>Pago Interbancario
Sucursal: 519
Referencia Numérica: 1
Concepto del Pago: FACTURA IUAF
No. de Autorización: 00020333</t>
  </si>
  <si>
    <t>12,903.23</t>
  </si>
  <si>
    <t>Pago Interbancario
Sucursal: 519
Referencia Numérica: 1
Concepto del Pago: GRADO IUAF
No. de Autorización: 00021341</t>
  </si>
  <si>
    <t>Depósito en Efectivo 
Sucursal: 7003
Referencia Numérica:  011
Concepto del Pago: POR DEFINIR
No. de Autorización: 0761997    Nombre del Emisor: RAFAEL SANCHEZ
Institución Emisora: banamex</t>
  </si>
  <si>
    <t>Depósito en Efectivo 
Sucursal: 7003
Referencia Numérica:  011
Concepto del Pago: POR DEFINIR
No. de Autorización:  0762091   Nombre del Emisor: RAFAEL SANCHEZ
Institución Emisora: banamex</t>
  </si>
  <si>
    <t>835.00</t>
  </si>
  <si>
    <t>Abono Interbancario
Sucursal: 859
Referencia Numérica: 123
Concepto del Pago: mayo carolina vanegas aceves
No. de Autorización: 00353679
Nombre del Emisor: CAROLINA VANEGAS ACEVES
Institución Emisora: HSBC</t>
  </si>
  <si>
    <t>22/05/2023</t>
  </si>
  <si>
    <t>Abono Interbancario
Sucursal: 859
Referencia Numérica: 895936
Concepto del Pago: JUAR600704HPLRNB05
No. de Autorización: 304005
Nombre del Emisor: JUAREZ ANTONIO ROBERTO
Institución Emisora: AZTECA</t>
  </si>
  <si>
    <t>14,000.00</t>
  </si>
  <si>
    <t>Abono Interbancario
Sucursal: 859
Referencia Numérica: 2205230
Concepto del Pago: Colegiatura
No. de Autorización: 1596737
Nombre del Emisor: MAGALY MARISOL ARIZMENDI SANDO
Institución Emisora: BBVA MEXICO</t>
  </si>
  <si>
    <t>Depósito en Efectivo 
Sucursal: 7003
Referencia Numérica:  011
Concepto del Pago: POR DEFINIR
No. de Autorización: 730943    Nombre del Emisor: tun media
Institución Emisora: banamex</t>
  </si>
  <si>
    <t>20/05/2023</t>
  </si>
  <si>
    <t>Abono Interbancario
Sucursal: 859
Referencia Numérica: 2005230
Concepto del Pago: Pago
No. de Autorización: 121960
Nombre del Emisor: JUANA MARIA ABREU GIRALT
Institución Emisora: BBVA MEXICO</t>
  </si>
  <si>
    <t>19/05/2023</t>
  </si>
  <si>
    <t>Depósito en Efectivo 
Sucursal: 7003
Referencia Numérica:  011
Concepto del Pago: COLEGIATURA 
No. de Autorización: 0090580 Nombre del Emisor: YONNI GUILLEN
Institución Emisora: banamex</t>
  </si>
  <si>
    <t>Depósito en Efectivo 
Sucursal: 7003
Referencia Numérica:  011
Concepto del Pago: COLEGIATURA 
No. de Autorización: 0090611    Nombre del Emisor: YONNI GUILLEN
Institución Emisora: banamex</t>
  </si>
  <si>
    <t>18/05/2023</t>
  </si>
  <si>
    <t>Pago Interbancario
Sucursal: 519
Referencia Numérica: 1
Concepto del Pago: PAGO CLASE
No. de Autorización: 00154781</t>
  </si>
  <si>
    <t>Abono Interbancario
Sucursal: 859
Referencia Numérica: 1805230
Concepto del Pago: GOSV800706MGRMNN03
No. de Autorización: 00572250
Nombre del Emisor: VENUZ VANIA GOMEZ SANTOS
Institución Emisora: BBVA MEXICO</t>
  </si>
  <si>
    <t>Com. Trans. Int. Recibida
Sucursal: 2132
Referencia Numérica: 12210113833
Referencia alfanumérica: 1/AGOJ
No. de Autorización: 22189</t>
  </si>
  <si>
    <t>257.56</t>
  </si>
  <si>
    <t>IVA Com. Trans. Int. Recibida
Sucursal: 2132
Referencia Numérica: 12210113833
Referencia alfanumérica: 1/AGOJ
No. de Autorización: 22189</t>
  </si>
  <si>
    <t>Abono Interbancario
Sucursal: 2132
Referencia Numérica: 12210113833
Referencia alfanumérica: 1/AGOJ Concepto del Pago: Colegiatura GUATEMALA
No. de Autorización: 22189
Nombre del Emisor: 1/AGOJ Institución Emisora: SWIFT</t>
  </si>
  <si>
    <t>46,459.88</t>
  </si>
  <si>
    <t>Abono Interbancario
Sucursal: 859
Referencia Numérica: 1705230
Concepto del Pago: Colegiatura
No. de Autorización: 41553
Nombre del Emisor: MAGALY MARISOL ARIZMENDI SANDO
Institución Emisora: BBVA MEXICO</t>
  </si>
  <si>
    <t>17/05/2023</t>
  </si>
  <si>
    <t>Abono Interbancario
Sucursal: 870
Referencia Numérica: 170523
Referencia alfanumérica: MARIA FERNANDA GONZALEZ GLENNI
No. de Autorización: 00700509
Nombre del Emisor: MARIA FERNANDA,GONZALEZ/GLENNI</t>
  </si>
  <si>
    <t>Abono Interbancario
Sucursal: 859
Referencia Numérica: 1
Concepto del Pago: Titulacion
No. de Autorización: 00724182
Nombre del Emisor: FAUSTINO CRUZ HERNANDEZ
Institución Emisora: HSBC</t>
  </si>
  <si>
    <t>Abono Interbancario
Sucursal: 859
Referencia Numérica: 1705230
Concepto del Pago: Colegiatura
No. de Autorización: 00944788
Nombre del Emisor: MAGALY MARISOL ARIZMENDI SANDO
Institución Emisora: BBVA MEXICO</t>
  </si>
  <si>
    <t>Abono Interbancario
Sucursal: 870
Referencia Numérica: 170523
Referencia alfanumérica: MARIA FERNANDA GONZALEZ GLENNI
No. de Autorización: 00697051
Nombre del Emisor: MARIA FERNANDA,GONZALEZ/GLENNI</t>
  </si>
  <si>
    <t>Depósito en Efectivo 
Sucursal: 7003
Referencia Numérica:  011
Concepto del Pago: COLEGIATURA 
No. de Autorización: 0067847    Nombre del Emisor: YONNI GUILLEN
Institución Emisora: banamex</t>
  </si>
  <si>
    <t>Depósito en Efectivo 
Sucursal: 7003
Referencia Numérica:  011
Concepto del Pago: COLEGIATURA 
No. de Autorización: 0067755   Nombre del Emisor: YONNI GUILLEN
Institución Emisora: banamex</t>
  </si>
  <si>
    <t>Depósito en Efectivo 
Sucursal: 7440
Referencia Numérica:  011
Concepto del Pago: TITULACION No. de Autorización: 39705    Nombre del Emisor: araceli dominguez Institución Emisora: banamex</t>
  </si>
  <si>
    <t>Pago de servicio
Sucursal: 519
Referencia Numérica: 35737
Referencia alfanumérica: PAGO A ESTABLECIMIENTO
No. de Autorización: 35737</t>
  </si>
  <si>
    <t>Abono Interbancario
Sucursal: 859
Referencia Numérica: 8001270
Concepto del Pago: CAAM800127HJCHGR04 titulacion doctorado
No. de Autorización: 200277
Nombre del Emisor: MARCO ANTONIO CHAVEZ AGUAYO
Institución Emisora: BBVA MEXICO</t>
  </si>
  <si>
    <t>16/05/2023</t>
  </si>
  <si>
    <t>Abono Interbancario
Sucursal: 859
Referencia Numérica: 895936
Concepto del Pago: Sin concepto
No. de Autorización: 01093184
Nombre del Emisor: BAUTISTA JUAREZ SARAI
Institución Emisora: AZTECA</t>
  </si>
  <si>
    <t>Abono Interbancario
Sucursal: 859
Referencia Numérica: 895936
Concepto del Pago: Sin concepto
No. de Autorización: 01097806
Nombre del Emisor: BAUTISTA JUAREZ SARAI
Institución Emisora: AZTECA</t>
  </si>
  <si>
    <t>Abono Interbancario
Sucursal: 859
Referencia Numérica: 1605230
Concepto del Pago: Mensualidad mayo Luciano Salas C
No. de Autorización: 01002788
Nombre del Emisor: ELVIRA MONTERO VASQUEZ
Institución Emisora: BBVA MEXICO</t>
  </si>
  <si>
    <t>15/05/2023</t>
  </si>
  <si>
    <t>Abono Interbancario
Sucursal: 859
Referencia Numérica: 3463128
Concepto del Pago: COLEGIATURAS RORG830918HTCDDS09
No. de Autorización: 1942373
Nombre del Emisor: GASTON RODRIGUEZ RODRIGUEZ
Institución Emisora: SANTANDER</t>
  </si>
  <si>
    <t>Abono Interbancario
Sucursal: 859
Referencia Numérica: 230514
Concepto del Pago: mod 18y19roxanaavila
No. de Autorización: 942038
Nombre del Emisor: ROXANA AVILA SANDOVAL
Institución Emisora: BANORTE</t>
  </si>
  <si>
    <t>Abono Interbancario
Sucursal: 859
Referencia Numérica: 130523
Concepto del Pago: pago mensualidad AOZY820121MVZRXZ06
No. de Autorización: 95201
Nombre del Emisor: YAZMIN ARCOS ZU IGA
Institución Emisora: BANREGIO</t>
  </si>
  <si>
    <t>12/05/2023</t>
  </si>
  <si>
    <t>Pago Interbancario
Sucursal: 519
Referencia Numérica: 3
Concepto del Pago: CLASES IUAF
No. de Autorización: 518640</t>
  </si>
  <si>
    <t>Pago Interbancario
Sucursal: 519
Referencia Numérica: 2
Concepto del Pago: CLASES
No. de Autorización: 511202</t>
  </si>
  <si>
    <t>53,945.74</t>
  </si>
  <si>
    <t>Pago Interbancario
Sucursal: 519
Referencia Numérica: 1
Concepto del Pago: CLASES
No. de Autorización: 509265</t>
  </si>
  <si>
    <t>Depósito en Efectivo 
Sucursal: 
Referencia Numérica:  011
Concepto del Pago: POR DEFINIR
No. de Autorización:  623822  Nombre del Emisor: YAÑEZ
Institución Emisora: banamex</t>
  </si>
  <si>
    <t>Abono Interbancario
Sucursal: 859
Referencia Numérica: 1205230
Concepto del Pago: pago colegiatura Felipe y Karla mayo
No. de Autorización: 1104716
Nombre del Emisor: KARLA ASUNCION GUILLEN SOLIS
Institución Emisora: BBVA MEXICO</t>
  </si>
  <si>
    <t>Abono Interbancario
Sucursal: 859
Referencia Numérica: 52023
Concepto del Pago: PEEA680613HYNRCL09
No. de Autorización: 1017367
Nombre del Emisor: ALFONSO ANTONIO PEREZ ECHEVER
Institución Emisora: HSBC</t>
  </si>
  <si>
    <t>Abono Interbancario
Sucursal: 859
Referencia Numérica: 1205230
Concepto del Pago: AUEJ720619HVZGSL08
No. de Autorización: 344476
Nombre del Emisor: JULIAN AGUILAR ESTRADA
Institución Emisora: BBVA MEXICO</t>
  </si>
  <si>
    <t>Abono Interbancario
Sucursal: 859
Referencia Numérica: 1205230
Concepto del Pago: SACG950925MQRNTL00
No. de Autorización: 153757
Nombre del Emisor: GLENDY MARGARITA SANCHEZ CATZI
Institución Emisora: BBVA MEXICO</t>
  </si>
  <si>
    <t>11/05/2023</t>
  </si>
  <si>
    <t>Comisión
Sucursal: 2864
Referencia Numérica: 172716
Referencia alfanumérica: PAQUETE PYME ABR MOV: 1
No. de Autorización: 170675</t>
  </si>
  <si>
    <t>IVA Comisión
Sucursal: 2864
Referencia Numérica: 172716
Referencia alfanumérica: PAQUETE PYME ABR MOV: 1
No. de Autorización: 170675</t>
  </si>
  <si>
    <t>10/05/2023</t>
  </si>
  <si>
    <t>Depósito en Efectivo 
Sucursal: 7003
Referencia Numérica:  011
Concepto del Pago:COLEGIATURA 
No. de Autorización: 5879|15   Nombre del Emisor: VILLANUEVA TUN ARACELI
Institución Emisora: banamex</t>
  </si>
  <si>
    <t>Depósito en Efectivo 
Sucursal: 7003
Referencia Numérica:  011
Concepto del Pago: EQUIVALENCIA
No. de Autorización: 586764  Nombre del Emisor: PABLO TERRES Institución Emisora: banamex</t>
  </si>
  <si>
    <t>09/05/2023</t>
  </si>
  <si>
    <t>Abono Interbancario
Sucursal: 859
Referencia Numérica: 905230
Concepto del Pago: colegiatura
No. de Autorización: 00685627
Nombre del Emisor: RENE LAZARO CARDENAS CONTRERAS
Institución Emisora: BBVA MEXICO</t>
  </si>
  <si>
    <t>Pago Interbancario
Sucursal: 519
Referencia Numérica: 2
Concepto del Pago: CLASE DOCTORADO
No. de Autorización: 00028719</t>
  </si>
  <si>
    <t>08/05/2023</t>
  </si>
  <si>
    <t>Abono Interbancario
Sucursal: 859
Referencia Numérica: 5210391
Concepto del Pago: OLIVIA RODRIGUES VIVEROS MAYO 2023
No. de Autorización: 02026616
Nombre del Emisor: OLIVIA RODRIGUEZ VIVEROS
Institución Emisora: SANTANDER</t>
  </si>
  <si>
    <t>Abono Interbancario
Sucursal: 859
Referencia Numérica: 805230
Concepto del Pago: Bringas 2 pago
No. de Autorización: 02142808
Nombre del Emisor: SALVADOR BRINGAS ESTRADA
Institución Emisora: BBVA MEXICO</t>
  </si>
  <si>
    <t>Pago Interbancario
Sucursal: 519
Referencia Numérica: 1
Concepto del Pago: TITULOS IUAF
No. de Autorización: 14637</t>
  </si>
  <si>
    <t>"Depósito en Efectivo 
Sucursal: 7003
Referencia Numérica:  011
Concepto del Pago: COLEGIATURA
No. de Autorización: 557401     Nombre del Emisor: PABLO GUTIERREZ
Institución Emisora: banamex"</t>
  </si>
  <si>
    <t>Abono Interbancario
Sucursal: 859
Referencia Numérica: 652023
Concepto del Pago: COLEGIATURA CARLOS PALOMO
No. de Autorización: 179088
Nombre del Emisor: FRANCISCO MANUEL VICTORIA BONI
Institución Emisora: SANTANDER</t>
  </si>
  <si>
    <t>05/05/2023</t>
  </si>
  <si>
    <t>Abono Interbancario
Sucursal: 859
Referencia Numérica: 505202
Concepto del Pago: PAGO LIC ARACELY VILLANUEVA TUN
No. de Autorización: 00580456
Nombre del Emisor: SINDICATO UNICO DE CHOFERES TA
Institución Emisora: SCOTIABANK</t>
  </si>
  <si>
    <t>Abono Interbancario
Sucursal: 859
Referencia Numérica: 50523
Concepto del Pago: GACM710917MDFRLR02
No. de Autorización: 00756465
Nombre del Emisor: MIRIAM GARAMENDI CELIS
Institución Emisora: SANTANDER</t>
  </si>
  <si>
    <t>Abono Interbancario
Sucursal: 859
Referencia Numérica: 895936
Concepto del Pago: colegiatura Mayo 23MaJose Barroso
No. de Autorización: 01200016
Nombre del Emisor: CARDENAS MENDIBURU MARIA JOSE
Institución Emisora: AZTECA</t>
  </si>
  <si>
    <t>Abono Interbancario
Sucursal: 859
Referencia Numérica: 58965
Concepto del Pago: AUPE701017HDFGDD06
No. de Autorización: 00554481
Nombre del Emisor: EDGAR AGUILAR PADILLA
Institución Emisora: SANTANDER</t>
  </si>
  <si>
    <t>04/05/2023</t>
  </si>
  <si>
    <t>Abono Interbancario
Sucursal: 859
Referencia Numérica: 230504
Concepto del Pago: ZAMD890216HNLMRV09
No. de Autorización: 00494939
Nombre del Emisor: DAVID ADRIAN ZAMBRANO MORALES
Institución Emisora: BANORTE</t>
  </si>
  <si>
    <t>Depósito en Efectivo 
Sucursal: 7003
Referencia Numérica:  011
Concepto del Pago: COLEGIATURA
No. de Autorización: 0508863   Nombre del Emisor: POR IDENTIFICAR Institución Emisora: banamex</t>
  </si>
  <si>
    <t>Depósito en Efectivo 
Sucursal: 7003
Referencia Numérica:  011
Concepto del Pago: COLEGIATURA
No. de Autorización: 0514590     Nombre del Emisor: ARTURO MENDOZA 
Institución Emisora: banamex</t>
  </si>
  <si>
    <t>Depósito en Efectivo 
Sucursal: 7003
Referencia Numérica:  011
Concepto del Pago: COLEGIATURA
No. de Autorización: 0518130   Nombre del Emisor: POR IDENTIFICAR Institución Emisora: banamex</t>
  </si>
  <si>
    <t>Depósito en Efectivo 
Sucursal: 7003
Referencia Numérica:  011
Concepto del Pago: COLEGIATURA
No. de Autorización: 518651     Nombre del Emisor: xochitl ortiz
Institución Emisora: banamex</t>
  </si>
  <si>
    <t>Abono Interbancario
Sucursal: 870
Referencia Numérica: 40523
Referencia alfanumérica: PABLO DIAZ OROPEZA
No. de Autorización: 00620851
Nombre del Emisor: PABLO,DIAZ/OROPEZA</t>
  </si>
  <si>
    <t>6,350.00</t>
  </si>
  <si>
    <t>Abono Interbancario
Sucursal: 859
Referencia Numérica: 405230
Concepto del Pago: OEMA931224HBCCRL05 Pago mayo 2023
No. de Autorización: 00845248
Nombre del Emisor: ALFONSO OCEGUEDA MARTINEZ
Institución Emisora: BBVA MEXICO</t>
  </si>
  <si>
    <t>Abono Interbancario
Sucursal: 859
Referencia Numérica: 2548838
Concepto del Pago: MAYO 23 GUVA820215HCCTZN03
No. de Autorización: 22349
Nombre del Emisor: ANGEL GUTIERREZ VAZQUEZ
Institución Emisora: BANCOPPEL</t>
  </si>
  <si>
    <t>02/05/2023</t>
  </si>
  <si>
    <t>Abono Interbancario
Sucursal: 859
Referencia Numérica: 205230
Concepto del Pago: CAMM710629MMNZRR00
No. de Autorización: 03531657
Nombre del Emisor: MARTHA ALICIA CAZARES MORAN
Institución Emisora: BBVA MEXICO</t>
  </si>
  <si>
    <t>03/05/2023</t>
  </si>
  <si>
    <t>Abono Interbancario
Sucursal: 859
Referencia Numérica: 39200
Concepto del Pago: DIGD740815HDFZRN08 pago 14
No. de Autorización: 00056734
Nombre del Emisor: DANIEL DIAZ GARCIA
Institución Emisora: INBURSA</t>
  </si>
  <si>
    <t>Abono Interbancario
Sucursal: 859
Referencia Numérica: 42200
Concepto del Pago: DIGD740815HDFZRN08 Reinscripcion unica
No. de Autorización: 00056740
Nombre del Emisor: DANIEL DIAZ GARCIA
Institución Emisora: INBURSA</t>
  </si>
  <si>
    <t>Abono Interbancario
Sucursal: 859
Referencia Numérica: 305230
Concepto del Pago: Pago abril
No. de Autorización: 00285038
Nombre del Emisor: JAIME ARMIN CORTES YAMA
Institución Emisora: BBVA MEXICO</t>
  </si>
  <si>
    <t>Abono Interbancario
Sucursal: 859
Referencia Numérica: 8598396
Concepto del Pago: ZEIV030316HQRLBRA4
No. de Autorización: 00449933
Nombre del Emisor: MARCELA IBARRA CANCHE
Institución Emisora: SANTANDER</t>
  </si>
  <si>
    <t>Abono Interbancario
Sucursal: 859
Referencia Numérica: 30523
Concepto del Pago: ALFONSO ESQUIDE MACIAS
No. de Autorización: 00473019
Nombre del Emisor: H LEGAL CORPORATIVO SC
Institución Emisora: HSBC</t>
  </si>
  <si>
    <t>Abono Interbancario
Sucursal: 859
Referencia Numérica: 30523
Concepto del Pago: ALMA ITZEL LETRAS DIAZ
No. de Autorización: 00489495
Nombre del Emisor: H LEGAL CORPORATIVO SC
Institución Emisora: HSBC</t>
  </si>
  <si>
    <t>Abono Interbancario
Sucursal: 859
Referencia Numérica: 305230
Concepto del Pago: MEGI710505HDFNNG07
No. de Autorización: 00498212
Nombre del Emisor: IGNACIO MENDOZA GANDARIA
Institución Emisora: BBVA MEXICO</t>
  </si>
  <si>
    <t>Abono Interbancario
Sucursal: 859
Referencia Numérica: 305230
Concepto del Pago: Ale Balderas
No. de Autorización: 00608768
Nombre del Emisor: ALEJANDRA BALDERAS FLORES
Institución Emisora: BBVA MEXICO</t>
  </si>
  <si>
    <t>Abono Interbancario
Sucursal: 859
Referencia Numérica: 305230
Concepto del Pago: inscripcion
No. de Autorización: 00675938
Nombre del Emisor: MARIO ALBERTO RAMIREZ VALDEZ
Institución Emisora: BBVA MEXICO</t>
  </si>
  <si>
    <t>Abono Interbancario
Sucursal: 870
Referencia Numérica: 30523
Referencia alfanumérica: LUIS ALONSO REYES TREJO
No. de Autorización: 00703605
Nombre del Emisor: LUIS ALONSO,REYES/TREJO</t>
  </si>
  <si>
    <t>Abono Interbancario
Sucursal: 859
Referencia Numérica: 30523
Concepto del Pago: LOTJ710629HSPPRS00
No. de Autorización: 00704901
Nombre del Emisor: JOSE DE JESUS LOPEZ TORRES
Institución Emisora: HSBC</t>
  </si>
  <si>
    <t>Abono Interbancario
Sucursal: 859
Referencia Numérica: 205230
Concepto del Pago: CAMM710629MMNZRR00
No. de Autorización: 03528957
Nombre del Emisor: MARTHA ALICIA CAZARES MORAN
Institución Emisora: BBVA MEXICO</t>
  </si>
  <si>
    <t>manten</t>
  </si>
  <si>
    <t>Pago a terceros
Sucursal: 519
Referencia Numérica: 736448
Referencia alfanumérica: INSTITUTO UNIVERSITARIO DE ALTA FORMACIO
No. de Autorización: 736448</t>
  </si>
  <si>
    <t>6,378.00</t>
  </si>
  <si>
    <t>Abono Interbancario
Sucursal: 859
Referencia Numérica: 46865
Concepto del Pago: TERI990829MDFHYT00
No. de Autorización: 2030775
Nombre del Emisor: ITZHEL TEHUTLE RAYA
Institución Emisora: SANTANDER</t>
  </si>
  <si>
    <t>Abono Interbancario
Sucursal: 859
Referencia Numérica: 105230
Concepto del Pago: LAAI750417HJCYRS07
No. de Autorización: 1953787
Nombre del Emisor: ISRAEL TONATIUH LAY ARELLANO
Institución Emisora: BBVA MEXICO</t>
  </si>
  <si>
    <t>Abono Interbancario
Sucursal: 859
Referencia Numérica: 519957
Concepto del Pago: COLEGIATURA MIRELLA
No. de Autorización: 2989768
Nombre del Emisor: SUSANA VARGAS ALBARRAN
Institución Emisora: SANTANDER</t>
  </si>
  <si>
    <t>Abono Interbancario
Sucursal: 859
Referencia Numérica: 1
Concepto del Pago: PAGO
No. de Autorización: 2890533
Nombre del Emisor: GABRIELA DEL CARMEN REGUERO A
Institución Emisora: BBVA MEXICO</t>
  </si>
  <si>
    <t>Abono Interbancario
Sucursal: 859
Referencia Numérica: 205230
Concepto del Pago: CAVE910116
No. de Autorización: 2851351
Nombre del Emisor: ESTEFANIA CAROLINA CABALLERO V
Institución Emisora: BBVA MEXICO</t>
  </si>
  <si>
    <t>Abono Interbancario
Sucursal: 859
Referencia Numérica: 20523
Concepto del Pago: Colegiatura mayo LISA921027HSPRLR02
No. de Autorización: 2736912
Nombre del Emisor: ARMANDO LIRA SOLIS
Institución Emisora: HSBC</t>
  </si>
  <si>
    <t>Abono Interbancario
Sucursal: 859
Referencia Numérica: 2904230
Concepto del Pago: Pago colegiatura
No. de Autorización: 162277
Nombre del Emisor: JUANA MARIA ABREU GIRALT
Institución Emisora: BBVA MEXICO</t>
  </si>
  <si>
    <t>Abono Interbancario
Sucursal: 859
Referencia Numérica: 105230
Concepto del Pago: Fotos GAMS750515MMCRRN09
No. de Autorización: 1644600
Nombre del Emisor: SONIA GARAY MARTINEZ
Institución Emisora: BBVA MEXICO</t>
  </si>
  <si>
    <t>Abono Interbancario
Sucursal: 859
Referencia Numérica: 205230
Concepto del Pago: PABR881209HQRNLCC07
No. de Autorización: 2523343
Nombre del Emisor: RICARDO PANTOJA BLEE
Institución Emisora: BBVA MEXICO</t>
  </si>
  <si>
    <t>Depósito en Efectivo 
Sucursal: 7003
Referencia Numérica:  011
Concepto del Pago: constancia
No. de Autorización:   462827  Nombre del Emisor:  ARMANDO NUÑEZ
Institución Emisora: banamex</t>
  </si>
  <si>
    <t>28/04/2023</t>
  </si>
  <si>
    <t>Depósito en Efectivo 
Sucursal: 7003
Referencia Numérica:  0
Concepto del Pago: REINSCRIPCIÓN
No. de Autorización: 433151    Nombre del Emisor: Monica Sandoval
Institución Emisora: banamex</t>
  </si>
  <si>
    <t>Depósito en Efectivo 
Sucursal: 7003
Referencia Numérica:  0
Concepto del Pago: PAGO TITULACION
No. de Autorización: 433103    Nombre del Emisor: Monica Sandoval
Institución Emisora: banamex</t>
  </si>
  <si>
    <t>Depósito en Efectivo 
Sucursal: 7003
Referencia Numérica:  0
Concepto del Pago: PAGO TITULACION
No. de Autorización: 433062    Nombre del Emisor: Monica Sandoval
Institución Emisora: banamex</t>
  </si>
  <si>
    <t>Depósito en Efectivo 
Sucursal: 7003
Referencia Numérica:  0
Concepto del Pago: PAGO TITULACION
No. de Autorización: 433150    Nombre del Emisor: Monica Sandoval
Institución Emisora: banamex</t>
  </si>
  <si>
    <t>08/04/2023</t>
  </si>
  <si>
    <t>Pago Interbancario
Sucursal: 519
Referencia Numérica: 1
Concepto del Pago: SALARIO MAS APOYO
No. de Autorización: 205910</t>
  </si>
  <si>
    <t>Abono Interbancario
Sucursal: 859
Referencia Numérica: 9129413
Concepto del Pago: CUGR820227L2A
No. de Autorización: 936922
Nombre del Emisor: ROSENDA MARIA DE LA CRUZ GONZA
Institución Emisora: BANCOPPEL</t>
  </si>
  <si>
    <t>Depósito en Efectivo 
Sucursal: 7003
Referencia Numérica:  011
Concepto del Pago: POR DEFINIR
No. de Autorización: 420857    Nombre del Emisor: FIERROS ROJO HECTPOR
Institución Emisora: banamex</t>
  </si>
  <si>
    <t>4,360.00</t>
  </si>
  <si>
    <t>Pago Interbancario
Sucursal: 519
Referencia Numérica: 1
Concepto del Pago: SALARIO DEL 16 AL 30
No. de Autorización: 00533106</t>
  </si>
  <si>
    <t>27/04/2023</t>
  </si>
  <si>
    <t>Depósito en Efectivo 
Sucursal: 7003
Referencia Numérica:  011
Concepto del Pago: POR DEFINIR
No. de Autorización: 0415161  Nombre del Emisor: PABLO GUTIERREZ
Institución Emisora: banamex</t>
  </si>
  <si>
    <t>Depósito en Efectivo 
Sucursal: 7003
Referencia Numérica:  011
Concepto del Pago: POR DEFINIR
No. de Autorización: 0415187    Nombre del Emisor: PABLO GUTIERREZ
Institución Emisora: banamex</t>
  </si>
  <si>
    <t>Depósito en Efectivo 
Sucursal: 7003
Referencia Numérica:  011
Concepto del Pago: colegiatura
No. de Autorización:  415387   Nombre del Emisor: edgardo NICOLAS
Institución Emisora: banamex</t>
  </si>
  <si>
    <t>Abono Interbancario
Sucursal: 859
Referencia Numérica: 270423
Concepto del Pago: GACM710917MDFRLR02
No. de Autorización: 00983076
Nombre del Emisor: MIRIAM GARAMENDI CELIS
Institución Emisora: SANTANDER</t>
  </si>
  <si>
    <t>Abono Interbancario
Sucursal: 859
Referencia Numérica: 2704230
Concepto del Pago: CAGC870715MNENRN06
No. de Autorización: 01128544
Nombre del Emisor: cantalicia cantu
Institución Emisora: BBVA MEXICO</t>
  </si>
  <si>
    <t>26/04/2023</t>
  </si>
  <si>
    <t>Depósito en Efectivo 
Sucursal: 7003
Referencia Numérica:  011
Concepto del Pago: COLEGIATURA DD
No. de Autorización: 396014     Nombre del Emisor: RAFAEL SANCHEZ
Institución Emisora: banamex</t>
  </si>
  <si>
    <t>Abono Interbancario
Sucursal: 859
Referencia Numérica: 2604230
Concepto del Pago: pago reinscripcion Felipe y Karla
No. de Autorización: 210732
Nombre del Emisor: KARLA ASUNCION GUILLEN SOLIS
Institución Emisora: BBVA MEXICO</t>
  </si>
  <si>
    <t>25/04/2023</t>
  </si>
  <si>
    <t>Abono Interbancario
Sucursal: 859
Referencia Numérica: 7710170
Concepto del Pago: CUGR270282MCCRS07
No. de Autorización: 00909232
Nombre del Emisor: ROSENDA MARIA DE LA CRUZ GONZA
Institución Emisora: BANCOPPEL</t>
  </si>
  <si>
    <t>Abono Interbancario
Sucursal: 859
Referencia Numérica: 250423
Concepto del Pago: TITULO ANAHI AVILES
No. de Autorización: 747129
Nombre del Emisor: URZUA RODRIGUEZ SERGIO ARTURO
Institución Emisora: SCOTIABANK</t>
  </si>
  <si>
    <t>Pago de servicio
Sucursal: 519
Referencia Numérica: 263215
Referencia alfanumérica: PAGO DE IMPUESTOS REFERENCIADO S.A.T.
No. de Autorización: 263215</t>
  </si>
  <si>
    <t>504.00</t>
  </si>
  <si>
    <t>Abono Interbancario
Sucursal: 859
Referencia Numérica: 250423
Concepto del Pago: LOTJ710629HSPPRS00
No. de Autorización: 509746
Nombre del Emisor: JOSE DE JESUS LOPEZ TORRES
Institución Emisora: HSBC</t>
  </si>
  <si>
    <t>24/04/2023</t>
  </si>
  <si>
    <t>Abono por cobranza
Sucursal: 7003
Referencia Numérica: 0
Referencia alfanumérica: TUMN901201MQRZDT02
No. de Autorización: 344501</t>
  </si>
  <si>
    <t>Pago de servicio
Sucursal: 519
Referencia Numérica: 824564
Referencia alfanumérica: PAGO A ESTABLECIMIENTO
No. de Autorización: 824564</t>
  </si>
  <si>
    <t>6,846.00</t>
  </si>
  <si>
    <t>Pago de servicio
Sucursal: 519
Referencia Numérica: 821657
Referencia alfanumérica: PAGO A ESTABLECIMIENTO
No. de Autorización: 821657</t>
  </si>
  <si>
    <t>Abono Interbancario
Sucursal: 859
Referencia Numérica: 101
Concepto del Pago: Pago colegiatura Juan de Dios Hernandez
No. de Autorización: 87535
Nombre del Emisor: YAHAIRA YAITZIRI HUERTA GUZMA
Institución Emisora: HSBC</t>
  </si>
  <si>
    <t>21/04/2023</t>
  </si>
  <si>
    <t>Pago Interbancario
Sucursal: 519
Referencia Numérica: 1
Concepto del Pago: FACTURA IUAF PATROCINIO
No. de Autorización: 00488443</t>
  </si>
  <si>
    <t>Abono Interbancario
Sucursal: 859
Referencia Numérica: 2104230
Concepto del Pago: AUEJ720629HVZGSL08
No. de Autorización: 01173502
Nombre del Emisor: JULIAN AGUILAR ESTRADA
Institución Emisora: BBVA MEXICO</t>
  </si>
  <si>
    <t>Abono Interbancario
Sucursal: 859
Referencia Numérica: 8178676
Concepto del Pago: RORG830918HTCDDS09 REINSCRIPCION
No. de Autorización: 923351
Nombre del Emisor: GASTON RODRIGUEZ RODRIGUEZ
Institución Emisora: SANTANDER</t>
  </si>
  <si>
    <t>Abono Interbancario
Sucursal: 859
Referencia Numérica: 123
Concepto del Pago: mens de abril Carolina Vanegas Aceves
No. de Autorización: 824527
Nombre del Emisor: CAROLINA VANEGAS ACEVES
Institución Emisora: HSBC</t>
  </si>
  <si>
    <t>20/04/2023</t>
  </si>
  <si>
    <t>Pago Interbancario
Sucursal: 519
Referencia Numérica: 1
Concepto del Pago: FACTURA IUAF
No. de Autorización: 00140142</t>
  </si>
  <si>
    <t>Depósito en Efectivo 
Sucursal: 7003
Referencia Numérica:  3092
Concepto del Pago: colegiatura y reinscripción
No. de Autorización:  00325694   Nombre del Emisor: PAUL YAÑEZ
Institución Emisora: banamex</t>
  </si>
  <si>
    <t>19/04/2023</t>
  </si>
  <si>
    <t>Abono Interbancario
Sucursal: 859
Referencia Numérica: 1904230
Concepto del Pago: colegiatura
No. de Autorización: 00875257
Nombre del Emisor: RENE LAZARO CARDENAS CONTRERAS
Institución Emisora: BBVA MEXICO</t>
  </si>
  <si>
    <t>Abono Interbancario
Sucursal: 859
Referencia Numérica: 1904230
Concepto del Pago: SACG950925MQRNTL00
No. de Autorización: 00659067
Nombre del Emisor: GLENDY MARGARITA SANCHEZ CATZI
Institución Emisora: BBVA MEXICO</t>
  </si>
  <si>
    <t>Abono Interbancario
Sucursal: 859
Referencia Numérica: 1904230
Concepto del Pago: escuela rene
No. de Autorización: 00874397
Nombre del Emisor: RENE LAZARO CARDENAS CONTRERAS
Institución Emisora: BBVA MEXICO</t>
  </si>
  <si>
    <t>Abono Interbancario
Sucursal: 859
Referencia Numérica: 1
Concepto del Pago: Colegiatura 19. Abril 2023
No. de Autorización: 00493351
Nombre del Emisor: FAUSTINO CRUZ HERNANDEZ
Institución Emisora: HSBC</t>
  </si>
  <si>
    <t>Abono Interbancario
Sucursal: 859
Referencia Numérica: 002
Concepto del Pago: POR IDENTIFICAR
No. de Autorización: 496948
Nombre del Emisor: faustino cruz
Institución Emisora: POR IDENTIFICAR</t>
  </si>
  <si>
    <t>Abono Interbancario
Sucursal: 859
Referencia Numérica: 002
Concepto del Pago: POR IDENTIFICAR
No. de Autorización: 504052
Nombre del Emisor: faustino cruz
Institución Emisora: POR IDENTIFICAR</t>
  </si>
  <si>
    <t xml:space="preserve">Depósito en Efectivo Sucursal: 7011
Referencia Numérica: 1
Concepto del Pago: TITULACION 
No. de Autorización: 37002
Nombre del Emisor: ARACELI dominguez 
Institución Emisora: BANAMEX </t>
  </si>
  <si>
    <t>18/04/2023</t>
  </si>
  <si>
    <t>Abono Interbancario
Sucursal: 859
Referencia Numérica: 1
Concepto del Pago: MOD I DE DD
No. de Autorización: 513891
Nombre del Emisor: JORGE VELARDE 
Institución Emisora: POR IDENTIFICAR</t>
  </si>
  <si>
    <t>Abono Interbancario
Sucursal: 859
Referencia Numérica: 180423
Concepto del Pago: Reinscripcion LISA921027HSPRLR02
No. de Autorización: 142517
Nombre del Emisor: ARMANDO LIRA SOLIS
Institución Emisora: HSBC</t>
  </si>
  <si>
    <t>proveedor</t>
  </si>
  <si>
    <t>17/04/2023</t>
  </si>
  <si>
    <t>Pago Interbancario
Sucursal: 519
Referencia Numérica: 2
Concepto del Pago: FACTURA IUAF
No. de Autorización: 202662</t>
  </si>
  <si>
    <t>termos</t>
  </si>
  <si>
    <t>Pago Interbancario
Sucursal: 519
Referencia Numérica: 1
Concepto del Pago: FACTURA IUAF
No. de Autorización: 193660</t>
  </si>
  <si>
    <t>8,333.44</t>
  </si>
  <si>
    <t>Abono Interbancario
Sucursal: 859
Referencia Numérica: 230417
Concepto del Pago: Inscripcion Randy Bastarrachea
No. de Autorización: 2170843
Nombre del Emisor: RANDY SALVADOR BASTARRACHEA DE
Institución Emisora: BANORTE</t>
  </si>
  <si>
    <t>750</t>
  </si>
  <si>
    <t>Abono Interbancario
Sucursal: 859
Referencia Numérica: 170423
Concepto del Pago: TRANSFERENCIA
No. de Autorización: 1945059
Nombre del Emisor: JEHU MUÑOZ SALAZAR
Institución Emisora: BBVA MEXICO</t>
  </si>
  <si>
    <t>$10,300.00</t>
  </si>
  <si>
    <t>Abono Interbancario
Sucursal: 870
Referencia Numérica: 140423
Referencia alfanumérica: MARIA FERNANDA GONZALEZ GLENNI
No. de Autorización: 126498
Nombre del Emisor: MARIA FERNANDA,GONZALEZ/GLENNI</t>
  </si>
  <si>
    <t>$200.00</t>
  </si>
  <si>
    <t>Abono Interbancario
Sucursal: 859
Referencia Numérica: 1504230
Concepto del Pago: AUEJ720619HVZGSL08
No. de Autorización: 573976
Nombre del Emisor: JULIAN AGUILAR ESTRADA
Institución Emisora: BBVA MEXICO</t>
  </si>
  <si>
    <t>$3,350.00</t>
  </si>
  <si>
    <t>Abono Interbancario
Sucursal: 859
Referencia Numérica: 1704
Concepto del Pago: Pago doctorado Yahaira huerta
No. de Autorización: 1703250
Nombre del Emisor: YAHAIRA YAITZIRI HUERTA GUZMA
Institución Emisora: HSBC</t>
  </si>
  <si>
    <t>$2,000.00</t>
  </si>
  <si>
    <t>Abono Interbancario
Sucursal: 870
Referencia Numérica: 150423
Referencia alfanumérica: LUZ ANGELICA LOPEZ GONZALEZ
No. de Autorización: 104297
Nombre del Emisor: LUZ ANGELICA,LOPEZ/GONZALEZ</t>
  </si>
  <si>
    <t>$4,200.00</t>
  </si>
  <si>
    <t>14/04/2023</t>
  </si>
  <si>
    <t>Abono Interbancario
Sucursal: 859
Referencia Numérica: 464954
Concepto del Pago: EXAMEN TERI990829MDFHYT00
No. de Autorización: 01284312
Nombre del Emisor: ITZHEL TEHUTLE RAYA
Institución Emisora: SANTANDER</t>
  </si>
  <si>
    <t>Abono Interbancario
Sucursal: 859
Referencia Numérica: 1404230
Concepto del Pago: DE Carlos Palomo
No. de Autorización: 1434094
Nombre del Emisor: CARLOS EDUARDO PALOMO BONILLA
Institución Emisora: BBVA MEXICO</t>
  </si>
  <si>
    <t>Abono Interbancario
Sucursal: 859
Referencia Numérica: 1111
Concepto del Pago: VEFI770113HDFRNS03
No. de Autorización: 1392231
Nombre del Emisor: ISRAEL AARON VERGARA FUENTES
Institución Emisora: SANTANDER</t>
  </si>
  <si>
    <t>Abono Interbancario
Sucursal: 859
Referencia Numérica: 140423
Concepto del Pago: GACM710917MDFRLR02
No. de Autorización: 912677
Nombre del Emisor: MIRIAM GARAMENDI CELIS
Institución Emisora: SANTANDER</t>
  </si>
  <si>
    <t>$1,500.00</t>
  </si>
  <si>
    <t>Abono Interbancario
Sucursal: 859
Referencia Numérica: 1404230
Concepto del Pago: MEGI710505HDFNNG07
No. de Autorización: 908453
Nombre del Emisor: IGNACIO MENDOZA GANDARIA
Institución Emisora: BBVA MEXICO</t>
  </si>
  <si>
    <t>$5,200.00</t>
  </si>
  <si>
    <t>Pago SIPARE
Sucursal: 519
Referencia Numérica: 0
Referencia alfanumérica: L0168287105 347246 202303
No. de Autorización: 183988</t>
  </si>
  <si>
    <t>1,987.13</t>
  </si>
  <si>
    <t>Pago SIPARE
Sucursal</t>
  </si>
  <si>
    <t>ABONO por cobranza  Sucursal: 7003
Referencia Numérica:  011
Concepto del Pago: COLEGIATURA DIAP
No. de Autorización: 73028    Nombre del Emisor: YONNI GUILLEN
Institución Emisora: banamex</t>
  </si>
  <si>
    <t>ABONO por cobranza  Sucursal: 7003
Referencia Numérica:  011
Concepto del Pago: COLEGIATURA DOC DERECHO
No. de Autorización: 730271    Nombre del Emisor: YONNI GUILLEN
Institución Emisora: banamex</t>
  </si>
  <si>
    <t>Abono Interbancario
Sucursal: 859
Referencia Numérica: 1404230
Concepto del Pago: colegiatura abril felipe y karla
No. de Autorización: 655003
Nombre del Emisor: KARLA ASUNCION GUILLEN SOLIS
Institución Emisora: BBVA MEXICO</t>
  </si>
  <si>
    <t>Abono Interbancario
Sucursal: 859
Referencia Numérica: 4
Concepto del Pago: PEEA680613HYNCL09
No. de Autorización: 619330
Nombre del Emisor: ALFONSO ANTONIO PEREZ ECHEVER
Institución Emisora: HSBC</t>
  </si>
  <si>
    <t>Abono Interbancario
Sucursal: 859
Referencia Numérica: 895936
Concepto del Pago: RADJ840603HQRMZR05
No. de Autorización: 534562
Nombre del Emisor: BAUTISTA JUAREZ SARAI
Institución Emisora: AZTECA</t>
  </si>
  <si>
    <t>Abono Interbancario
Sucursal: 859
Referencia Numérica: 895936
Concepto del Pago: BAJS880926MCSTRR04
No. de Autorización: 533959
Nombre del Emisor: BAUTISTA JUAREZ SARAI
Institución Emisora: AZTECA</t>
  </si>
  <si>
    <t>Abono Interbancario
Sucursal: 859
Referencia Numérica: 6503394
Concepto del Pago: ZEIV030316HQRLBRA4
No. de Autorización: 395536
Nombre del Emisor: MARCELA IBARRA CANCHE
Institución Emisora: SANTANDER</t>
  </si>
  <si>
    <t>Abono Interbancario
Sucursal: 859
Referencia Numérica: 1404230
Concepto del Pago: S Bringas E
No. de Autorización: 355870
Nombre del Emisor: SALVADOR BRINGAS ESTRADA
Institución Emisora: BBVA MEXICO</t>
  </si>
  <si>
    <t>Abono Interbancario
Sucursal: 859
Referencia Numérica: 1404230
Concepto del Pago: rene cardenas
No. de Autorización: 350484
Nombre del Emisor: RENE LAZARO CARDENAS CONTRERAS
Institución Emisora: BBVA MEXICO</t>
  </si>
  <si>
    <t>13/04/2023</t>
  </si>
  <si>
    <t>Abono Interbancario
Sucursal: 859
Referencia Numérica: 895936
Concepto del Pago: Mensualidad 1 Maestria
No. de Autorización: 875563
Nombre del Emisor: GARCIA SALAZAR ARIEL
Institución Emisora: AZTECA</t>
  </si>
  <si>
    <t>Abono Interbancario
Sucursal: 859
Referencia Numérica: 1304230
Concepto del Pago: Inscripcion
No. de Autorización: 782087
Nombre del Emisor: VENUZ VANIA GOMEZ SANTOS
Institución Emisora: BBVA MEXICO</t>
  </si>
  <si>
    <t>04/04/2023</t>
  </si>
  <si>
    <t>Abono Interbancario
Sucursal: 859
Referencia Numérica: 120423
Concepto del Pago: COLEGIATURAS Y ABONO A TITULACION
No. de Autorización: 608795
Nombre del Emisor: JEHU MUÑOZ SALAZAR
Institución Emisora: BBVA MEXICO</t>
  </si>
  <si>
    <t>39,068.20</t>
  </si>
  <si>
    <t>Abono Interbancario
Sucursal: 859
Referencia Numérica: 230403
Concepto del Pago: ZAMD890216HNLMRV09
No. de Autorización: 02432299
Nombre del Emisor: DAVID ADRIAN ZAMBRANO MORALES
Institución Emisora: BANORTE</t>
  </si>
  <si>
    <t>Abono Interbancario
Sucursal: 859
Referencia Numérica: 6573445
Concepto del Pago: ABRIL 23 GUVA820215HCCTZN03 ANGEL GUTIER
No. de Autorización: 00645681
Nombre del Emisor: ANGEL GUTIERREZ VAZQUEZ
Institución Emisora: BANCOPPEL</t>
  </si>
  <si>
    <t>Depósito en Efectivo 
Sucursal: 7003
Referencia Numérica:  011
Concepto del Pago: POR DEFINIR
No. de Autorización:  00112423   Nombre del Emisor: POR IDENTIFICAR
Institución Emisora: banamex</t>
  </si>
  <si>
    <t>10/04/2023</t>
  </si>
  <si>
    <t>Abono Interbancario
Sucursal: 859
Referencia Numérica: 1004230
Concepto del Pago: Cole abril CAGM010321MVZHNRA6
No. de Autorización: 2471790
Nombre del Emisor: MARIA FERNANDA GONZALEZ GLENNI
Institución Emisora: BBVA MEXICO</t>
  </si>
  <si>
    <t>Abono Interbancario
Sucursal: 859
Referencia Numérica: 1004230
Concepto del Pago: Coleg abril GOGF741017MVZNLR02
No. de Autorización: 2409904
Nombre del Emisor: MARIA FERNANDA GONZALEZ GLENNI
Institución Emisora: BBVA MEXICO</t>
  </si>
  <si>
    <t>Abono Interbancario
Sucursal: 859
Referencia Numérica: 8593947
Concepto del Pago: PAGO COL MIRELLA
No. de Autorización: 853298
Nombre del Emisor: SUSANA VARGAS ALBARRAN
Institución Emisora: SANTANDER</t>
  </si>
  <si>
    <t>Abono Interbancario
Sucursal: 859
Referencia Numérica: 8910827
Concepto del Pago: OLIVIA RODRIGUEZ
No. de Autorización: 577682
Nombre del Emisor: OLIVIA RODRIGUEZ VIVEROS
Institución Emisora: SANTANDER</t>
  </si>
  <si>
    <t>Abono Interbancario
Sucursal: 859
Referencia Numérica: 60423
Concepto del Pago: LOTJ710629HSPPRS00
No. de Autorización: 463608
Nombre del Emisor: JOSE DE JESUS LOPEZ TORRES
Institución Emisora: HSBC</t>
  </si>
  <si>
    <t>Depósito en Efectivo 
Sucursal: 7003
Referencia Numérica:  0
Concepto del Pago: MEHA671215HJCNRR08
No. de Autorización: 143725    Nombre del Emisor: JOSE ARTURO MENDOZA HERNANDEZ
Institución Emisora: banamex</t>
  </si>
  <si>
    <t>Abono Interbancario
Sucursal: 859
Referencia Numérica: 2195072
Concepto del Pago: PAGO GOBA8803169H6
No. de Autorización: 736013
Nombre del Emisor: ABRAHAM GONZALEZ BALBOA
Institución Emisora: SANTANDER</t>
  </si>
  <si>
    <t>05/04/2023</t>
  </si>
  <si>
    <t>Depósito en Efectivo 
Sucursal: 7003
Referencia Numérica:  0
Concepto del Pago: RETL840311HDFYRS06
No. de Autorización: 124883    Nombre del Emisor: LUIS ALFONSO TREJO
Institución Emisora: BANAMEX</t>
  </si>
  <si>
    <t>Abono Interbancario
Sucursal: 859
Referencia Numérica: 50423
Concepto del Pago: Transferencia SPEI
No. de Autorización: 533912
Nombre del Emisor: KESSIA YEMINA OCHOA MONTELONG
Institución Emisora: HSBC</t>
  </si>
  <si>
    <t>Abono por cobranza
Sucursal: 4392
Referencia Numérica:  DIOP570627
Concepto del Pago: DIOP570627HGRZRB09
No. de Autorización: 00031329    Nombre del Emisor: PABLO DIAZ OROPEZA 
Institución Emisora: Banamex</t>
  </si>
  <si>
    <t>Abono Interbancario
Sucursal: 859
Referencia Numérica: 404230
Concepto del Pago: Carlos Palomo Colegiatura
No. de Autorización: 00589495
Nombre del Emisor: CARLOS EDUARDO PALOMO BONILLA
Institución Emisora: BBVA MEXICO</t>
  </si>
  <si>
    <t>Abono Interbancario
Sucursal: 859
Referencia Numérica: 404230
Concepto del Pago: CAMM710629MMNZRR00
No. de Autorización: 00700070
Nombre del Emisor: MARTHA ALICIA CAZARES MORAN
Institución Emisora: BBVA MEXICO</t>
  </si>
  <si>
    <t>Abono Interbancario
Sucursal: 859
Referencia Numérica: 404202
Concepto del Pago: PAGO LIC ARACELY VILLANUEVA TUN
No. de Autorización: 382672
Nombre del Emisor: SINDICATO UNICO DE CHOFERES TA
Institución Emisora: SCOTIABANK</t>
  </si>
  <si>
    <t>Abono Interbancario
Sucursal: 859
Referencia Numérica: 404230
Concepto del Pago: OIOX890708MMSRCC08
No. de Autorización: 315308
Nombre del Emisor: XOCHIQUETZAL ORTIZ OCAMPO
Institución Emisora: BBVA MEXICO</t>
  </si>
  <si>
    <t>Abono Interbancario
Sucursal: 859
Referencia Numérica: 40423
Concepto del Pago: Colegiatura abril LISA921027HSPRLR02
No. de Autorización: 276283
Nombre del Emisor: ARMANDO LIRA SOLIS
Institución Emisora: HSBC</t>
  </si>
  <si>
    <t>Abono Interbancario
Sucursal: 859
Referencia Numérica: 404230
Concepto del Pago: OIOX890708MMSRCC08
No. de Autorización: 226478
Nombre del Emisor: XOCHIQUETZAL ORTIZ OCAMPO
Institución Emisora: BBVA MEXICO</t>
  </si>
  <si>
    <t>Com. Trans. Int. Recibida
Sucursal: 2132
Referencia Numérica: 17870109430
Referencia alfanumérica: 1/AGOJ
No. de Autorización: 21623</t>
  </si>
  <si>
    <t>262.38</t>
  </si>
  <si>
    <t>ABONO INTERBANCARIO Sucursal: 2132
Referencia Numérica:  011
Concepto del Pago: COLEGIATURAS Y HOMOLOGACIONES
No. de Autorización: 21623    Nombre del Emisor: ACADEMIA GUATEMALTECA DE DERECHO AC.
Institución Emisora: banamex</t>
  </si>
  <si>
    <t>120,932.80</t>
  </si>
  <si>
    <t xml:space="preserve">ABONO INTERBANCARIO </t>
  </si>
  <si>
    <t>IVA Com. Trans. Int. Recibida
Sucursal: 2132
Referencia Numérica: 17870109430
Referencia alfanumérica: 1/AGOJ
No. de Autorización: 21623</t>
  </si>
  <si>
    <t>41.99</t>
  </si>
  <si>
    <t>Abono Interbancario
Sucursal: 859
Referencia Numérica: 6307870
Concepto del Pago: pehg780306htcrrl00
No. de Autorización: 53942
Nombre del Emisor: GUILLERMO PEREZ HERNANDEZ
Institución Emisora: BANCOPPEL</t>
  </si>
  <si>
    <t>03/04/2023</t>
  </si>
  <si>
    <t>Abono Interbancario
Sucursal: 859
Referencia Numérica: 104230
Concepto del Pago: CAVE910116
No. de Autorización: 901045
Nombre del Emisor: ESTEFANIA CAROLINA CABALLERO V
Institución Emisora: BBVA MEXICO</t>
  </si>
  <si>
    <t xml:space="preserve">corrección </t>
  </si>
  <si>
    <t>Abono Interbancario
Sucursal: 859
Referencia Numérica: 9914825
Concepto del Pago: ZEIV030316HQRLBRA4
No. de Autorización: 2378789
Nombre del Emisor: MARCELA IBARRA CANCHE
Institución Emisora: SANTANDER</t>
  </si>
  <si>
    <t>Abono Interbancario
Sucursal: 859
Referencia Numérica: 304230
Concepto del Pago: Ale Balderas
No. de Autorización: 2280904
Nombre del Emisor: ALEJANDRA BALDERAS FLORES
Institución Emisora: BBVA MEXICO</t>
  </si>
  <si>
    <t>Abono Interbancario
Sucursal: 859
Referencia Numérica: 30423
Concepto del Pago: ALFONSO ESQUIDE MACIAS
No. de Autorización: 2140725
Nombre del Emisor: H LEGAL CORPORATIVO SC
Institución Emisora: HSBC</t>
  </si>
  <si>
    <t>Abono Interbancario
Sucursal: 859
Referencia Numérica: 30423
Concepto del Pago: ALMA ITZEL LETRAS DIAZ
No. de Autorización: 2131896
Nombre del Emisor: H LEGAL CORPORATIVO SC
Institución Emisora: HSBC</t>
  </si>
  <si>
    <t>Abono Interbancario
Sucursal: 859
Referencia Numérica: 304230
Concepto del Pago: SACG950925MQRNTL00
No. de Autorización: 2064472
Nombre del Emisor: GLENDY MARGARITA SANCHEZ CATZI
Institución Emisora: BBVA MEXICO</t>
  </si>
  <si>
    <t>Abono Interbancario
Sucursal: 859
Referencia Numérica: 304230
Concepto del Pago: OEMA931224HBCCRL05 pago abril doctorado
No. de Autorización: 2031981
Nombre del Emisor: ALFONSO OCEGUEDA MARTINEZ
Institución Emisora: BBVA MEXICO</t>
  </si>
  <si>
    <t>Pago de servicio
Sucursal: 519
Referencia Numérica: 81488
Referencia alfanumérica: A TB 5584267142500097
No. de Autorización: 81488</t>
  </si>
  <si>
    <t>Pago a terceros
Sucursal: 519
Referencia Numérica: 80462
Referencia alfanumérica: INSTITUTO UNIVERSITARIO DE ALTA FORMACIO
No. de Autorización: 80462</t>
  </si>
  <si>
    <t>Abono Interbancario
Sucursal: 859
Referencia Numérica: 104230
Concepto del Pago: LAAI750417HJCYRS07
No. de Autorización: 286505
Nombre del Emisor: ISRAEL TONATIUH LAY ARELLANO
Institución Emisora: BBVA MEXICO</t>
  </si>
  <si>
    <t>Abono Interbancario
Sucursal: 859
Referencia Numérica: 104230
Concepto del Pago: PABR881209HQRNLCC07
No. de Autorización: 764876
Nombre del Emisor: RICARDO PANTOJA BLEE
Institución Emisora: BBVA MEXICO</t>
  </si>
  <si>
    <t>no. c</t>
  </si>
  <si>
    <t>provedores</t>
  </si>
  <si>
    <t>31/03/2023</t>
  </si>
  <si>
    <t>Pago Interbancario
Sucursal: 519
Referencia Numérica: 1
Concepto del Pago: FACTURA IUAF
No. de Autorización: 150064</t>
  </si>
  <si>
    <t>57,446.81</t>
  </si>
  <si>
    <t>Pago Interbancario
Sucursal: 519
Referencia Numérica: 2
Concepto del Pago: FACTURA IUAF 2
No. de Autorización: 154414</t>
  </si>
  <si>
    <t>20,179.78</t>
  </si>
  <si>
    <t>30/03/2023</t>
  </si>
  <si>
    <t>Pago de servicio
Sucursal: 519
Referencia Numérica: 636919
Referencia alfanumérica: PAGO A ESTABLECIMIENTO
No. de Autorización: 00636919</t>
  </si>
  <si>
    <t>Depósito en Efectivo 
Sucursal: 7003
Referencia Numérica:  011
Concepto del Pago: COLEGIATURA
No. de Autorización: 022911    Nombre del Emisor: ARACELI VILLANUEVA
Institución Emisora: banamex</t>
  </si>
  <si>
    <t>Depósito en Efectivo 
Sucursal: 7003
Referencia Numérica:  011
Concepto del Pago: COLEGIATURA
No. de Autorización: 022913    Nombre del Emisor: ARACELI VILLANUEVA
Institución Emisora: banamex</t>
  </si>
  <si>
    <t>Abono Interbancario
Sucursal: 859
Referencia Numérica: 3003230
Concepto del Pago: Titulacion
No. de Autorización: 00379687
Nombre del Emisor: GEORGINA MARGARITA VILLANUEVA
Institución Emisora: BBVA MEXICO</t>
  </si>
  <si>
    <t>Abono Interbancario
Sucursal: 859
Referencia Numérica: 895936
Concepto del Pago: YACM970924MQRMHR01 PAGO DE MRZO 2023
No. de Autorización: 00522028
Nombre del Emisor: YAM CAHUIL MERCEDES MARIVI
Institución Emisora: AZTECA</t>
  </si>
  <si>
    <t>Abono Interbancario
Sucursal: 859
Referencia Numérica: 3003230
Concepto del Pago: autenticidad certificado
No. de Autorización: 01238648
Nombre del Emisor: MELITON CABANAS AQUINO
Institución Emisora: BBVA MEXICO</t>
  </si>
  <si>
    <t>28/03/2023</t>
  </si>
  <si>
    <t>Depósito en Efectivo 
Sucursal: 547
Referencia Numérica:  011
Concepto del Pago: COLEGIATURA
No. de Autorización: 037980    Nombre del Emisor:leobardo aguillon
Institución Emisora: banamex</t>
  </si>
  <si>
    <t>Abono Interbancario
Sucursal: 859
Referencia Numérica: 2803230
Concepto del Pago: Pago de mensualidad
No. de Autorización: 222725
Nombre del Emisor: JAIME ARMIN CORTES YAMA
Institución Emisora: BBVA MEXICO</t>
  </si>
  <si>
    <t>MÓNICA SANDOVAL</t>
  </si>
  <si>
    <t>27/03/2023</t>
  </si>
  <si>
    <t>Depósito en Efectivo 
Sucursal: 965
Referencia Numérica:  1
Concepto del Pago: MODULOS PENDIENTES
No. de Autorización:  00043493   Nombre del Emisor: MÓNICA SANDOVAL
Institución Emisora: banamex</t>
  </si>
  <si>
    <t>11,200.00</t>
  </si>
  <si>
    <t>Abono Interbancario
Sucursal: 859
Referencia Numérica: 9969148
Concepto del Pago: SACA780407MCCNRL05 MODULO 20
No. de Autorización: 01975150
Nombre del Emisor: ALICIA SANCHEZ DE LA CRUZ
Institución Emisora: SANTANDER</t>
  </si>
  <si>
    <t>ARACELI DOMINGUEZ</t>
  </si>
  <si>
    <t>Depósito en Efectivo 
Sucursal: 8213
Referencia Numérica:  1
Concepto del Pago: TITULACIÓN
No. de Autorización: 00021441    Nombre del Emisor: ARACELI DOMINGUEZ
Institución Emisora: banamex</t>
  </si>
  <si>
    <t>24/03/2023</t>
  </si>
  <si>
    <t>Depósito en Efectivo 
Sucursal: 7003
Referencia Numérica:  011
Concepto del Pago: PELE761206HQRRZD08
No. de Autorización: 00959668    Nombre del Emisor: Edgardo Nicolas Perez
Institución Emisora: banamex</t>
  </si>
  <si>
    <t>Abono Interbancario
Sucursal: 859
Referencia Numérica: 2403230
Concepto del Pago: CAGC870715MNENRN06
No. de Autorización: 00010296
Nombre del Emisor: CANTALICIA CANTU GARZA
Institución Emisora: BBVA MEXICO</t>
  </si>
  <si>
    <t>Abono Interbancario
Sucursal: 859
Referencia Numérica: 2403230
Concepto del Pago: Pago
No. de Autorización: 238883
Nombre del Emisor: JUANA MARIA ABREU GIRALT
Institución Emisora: BBVA MEXICO</t>
  </si>
  <si>
    <t>23/03/2023</t>
  </si>
  <si>
    <t>Pago Interbancario
Sucursal: 519
Referencia Numérica: 1
Concepto del Pago: FACTURA IUAF
No. de Autorización: 215317</t>
  </si>
  <si>
    <t>11,857.45</t>
  </si>
  <si>
    <t>Abono Interbancario
Sucursal: 859
Referencia Numérica: 1271
Concepto del Pago: CAGD711202HYNCNT09
No. de Autorización: 677372
Nombre del Emisor: DITHEL MANUEL CAUICH GONZALEZ
Institución Emisora: SANTANDER</t>
  </si>
  <si>
    <t>Abono Interbancario
Sucursal: 859
Referencia Numérica: 2303230
Concepto del Pago: RAHE781001HDFMRR08
No. de Autorización: 281531
Nombre del Emisor: ERNESTO EDUARDO RAMIREZ HUERTA
Institución Emisora: BBVA MEXICO</t>
  </si>
  <si>
    <t>Depósito en Efectivo 
Sucursal: 166
Referencia Numérica:  011
Concepto del Pago: POR DEFINIR
No. de Autorización:  23887   Nombre del Emisor: POR IDENTIFICAR
Institución Emisora: banamex</t>
  </si>
  <si>
    <t>22/03/2023</t>
  </si>
  <si>
    <t>Depósito en Efectivo 
Sucursal: 821
Referencia Numérica:  00034249
Concepto del Pago: Colegiatura
No. de Autorización:  34249  Nombre del Emisor: Rafael Sanchez
Institución Emisora: banamex</t>
  </si>
  <si>
    <t>Abono Interbancario
Sucursal: 859
Referencia Numérica: 220323
Concepto del Pago: PAGO TITULOyCEDULA CAZA741220MYNCLL08
No. de Autorización: 00041837
Nombre del Emisor: ALINA YASURI CACHON ZALAZAR
Institución Emisora: HSBC</t>
  </si>
  <si>
    <t>Abono Interbancario
Sucursal: 859
Referencia Numérica: 9320905
Concepto del Pago: credencial del instituto
No. de Autorización: 00352626
Nombre del Emisor: GUILLERMO PEREZ HERNANDEZ
Institución Emisora: BANCOPPEL</t>
  </si>
  <si>
    <t>21/03/2023</t>
  </si>
  <si>
    <t>Depósito en Efectivo 
Sucursal: 7440
Referencia Numérica:  011
Concepto del Pago: TITULACIÓN
No. de Autorización: 0033979    Nombre del Emisor: IGNACIO GALINDO 
Institución Emisora: banamex</t>
  </si>
  <si>
    <t>$23,000.00</t>
  </si>
  <si>
    <t>Abono Interbancario
Sucursal: 519
Referencia Numérica: 180323
Referencia alfanumérica: JORGE VELARDE GOMEZ
No. de Autorización: 00049189
Nombre del Emisor: JORGE,VELARDE/GOMEZ</t>
  </si>
  <si>
    <t>Abono Interbancario
Sucursal: 859
Referencia Numérica: 210323
Concepto del Pago: GOGF741017MVZNLR02 y CAGM010321MVZHNRA6
No. de Autorización: 01938960
Nombre del Emisor: MARIA FERNANDA GONZALEZ GLENN
Institución Emisora: HSBC</t>
  </si>
  <si>
    <t>$3,450.00</t>
  </si>
  <si>
    <t>Abono Interbancario
Sucursal: 859
Referencia Numérica: 2103230
Concepto del Pago: fotos omar gonzalez mercer
No. de Autorización: 02356139
Nombre del Emisor: OMAR GONZALEZ MERCER
Institución Emisora: BBVA MEXICO</t>
  </si>
  <si>
    <t>$900.00</t>
  </si>
  <si>
    <t>17/03/2023</t>
  </si>
  <si>
    <t>Pago Interbancario
Sucursal: 519
Referencia Numérica: 1
Concepto del Pago: FACTURA IUAF
No. de Autorización: 495003</t>
  </si>
  <si>
    <t>2,021.28</t>
  </si>
  <si>
    <t>Depósito en Efectivo 
Sucursal:  7003
Referencia Numérica:  011
Concepto del Pago: COLEGIATURA
No. de Autorización:  870140   Nombre del Emisor: ALDANA/ GUILLEN KARLA
Institución Emisora: banamex</t>
  </si>
  <si>
    <t>Depósito en Efectivo 
Sucursal:  0
Referencia Numérica:  0
Concepto del Pago:colegiatura
No. de Autorización:  1   Nombre del Emisor: natalia trinidad tuz 
Institución Emisora: banamex</t>
  </si>
  <si>
    <t>"Depósito en Efectivo 
Sucursal: 4626
Referencia Numérica:  011
Concepto del Pago: colegiatura
No. de Autorización: 37376    Nombre del Emisor: YAÑEZ Institución Emisora: banamex"</t>
  </si>
  <si>
    <t>Depósito en Efectivo 
Sucursal: 6494
Referencia Numérica:  0
Concepto del Pago: TITULACIÓN
No. de Autorización:  12584   Nombre del Emisor: laguna marcelina Institución Emisora: banamex</t>
  </si>
  <si>
    <t>16/03/2023</t>
  </si>
  <si>
    <t>Abono Interbancario
Sucursal: 859
Referencia Numérica: 9161889
Concepto del Pago: PAGO DE TTULOS MAESTRIA
No. de Autorización: 651257
Nombre del Emisor: JOSE DOLORES CAN REJON
Institución Emisora: SANTANDER</t>
  </si>
  <si>
    <t>50,000.00</t>
  </si>
  <si>
    <t>15/03/2023</t>
  </si>
  <si>
    <t>Com. Trans. Int. Recibida
Sucursal: 2132
Referencia Numérica: 18500107436
Referencia alfanumérica: 1/ALTA ESCUELA AEPAE
No. de Autorización: 21970</t>
  </si>
  <si>
    <t>274.48</t>
  </si>
  <si>
    <t>IVA Com. Trans. Int. Recibida
Sucursal: 2132
Referencia Numérica: 18500107436
Referencia alfanumérica: 1/ALTA ESCUELA AEPAE
No. de Autorización: 21970</t>
  </si>
  <si>
    <t>43.92</t>
  </si>
  <si>
    <t>Abono Interbancario
Sucursal: 2132
Referencia Numérica: 18500107436
Referencia alfanumérica: 1/ALTA ESCUELA AEPAE
No. de Autorización: 21970
Nombre del Emisor: 1/ALTA ESCUELA AEPAE</t>
  </si>
  <si>
    <t>19,565.05</t>
  </si>
  <si>
    <t>Pago Interbancario
Sucursal: 519
Referencia Numérica: 1
Concepto del Pago: SUELDO 15 DIAS
No. de Autorización: 6214</t>
  </si>
  <si>
    <t>14/03/2023</t>
  </si>
  <si>
    <t>"Depósito en Efectivo 
Sucursal: 273
Referencia Numérica:  011
Concepto del Pago: colegiatura
No. de Autorización: 27739    Nombre del Emisor: YONNIGUILLENInstitución Emisora: banamex"</t>
  </si>
  <si>
    <t>"Depósito en Efectivo 
Sucursal: 273
Referencia Numérica:  011
Concepto del Pago: colegiatura
No. de Autorización: 27720    Nombre del Emisor: YONNIGUILLENInstitución Emisora: banamex"</t>
  </si>
  <si>
    <t>10/03/2023</t>
  </si>
  <si>
    <t>Depósito en Efectivo 
Sucursal: 7003
Referencia Numérica:  011
Concepto del Pago: COLEGIATURA mdpp
No. de Autorización: 01   Nombre del Emisor: WILBERTH GILBERTO EK BASTO 
Institución Emisora: banamex</t>
  </si>
  <si>
    <t>3,250.00</t>
  </si>
  <si>
    <t>IVA Comisión
Sucursal: 2864
Referencia Numérica: 173834
Referencia alfanumérica: PAQUETE PYME FEB MOV: 1
No. de Autorización: 170544</t>
  </si>
  <si>
    <t>Comisión
Sucursal: 2864
Referencia Numérica: 173834
Referencia alfanumérica: PAQUETE PYME FEB MOV: 1
No. de Autorización: 170544</t>
  </si>
  <si>
    <t>Depósito en Efectivo 
Sucursal: 7003
Referencia Numérica:  011
Concepto del Pago: COLEGIATURA
No. de Autorización: 765504    Nombre del Emisor: TUZ MEDINA  NATALIA
Institución Emisora: banamex</t>
  </si>
  <si>
    <t>imss operadora</t>
  </si>
  <si>
    <t>Pago Interbancario
Sucursal: 519
Referencia Numérica: 1
Concepto del Pago: FACTURA IUAF
No. de Autorización: 338649</t>
  </si>
  <si>
    <t>12,765.96</t>
  </si>
  <si>
    <t>92,789.73</t>
  </si>
  <si>
    <t>Depósito en Efectivo 
Sucursal: 7003
Referencia Numérica:  011
Concepto del Pago: COLEGIATURA
No. de Autorización: 763442    Nombre del Emisor: GUTIERREZ PABLO 
Institución Emisora: banamex</t>
  </si>
  <si>
    <t>09/03/2023</t>
  </si>
  <si>
    <t>Pago Interbancario
Sucursal: 519
Referencia Numérica: 1
Concepto del Pago: FACTURA IUAF
No. de Autorización: 00241026</t>
  </si>
  <si>
    <t>18,093.96</t>
  </si>
  <si>
    <t>Abono Interbancario
Sucursal: 859
Referencia Numérica: 32023
Concepto del Pago: PEEA680613HYNRCL09
No. de Autorización: 664005
Nombre del Emisor: ALFONSO ANTONIO PEREZ ECHEVER
Institución Emisora: HSBC</t>
  </si>
  <si>
    <t>08/03/2023</t>
  </si>
  <si>
    <t>Abono Interbancario
Sucursal: 859
Referencia Numérica: 1258963
Concepto del Pago: COLEGIATURA
No. de Autorización: 590838
Nombre del Emisor: BLANCA ANNEL MEDINA VILLARREA
Institución Emisora: HSBC</t>
  </si>
  <si>
    <t>Abono Interbancario
Sucursal: 859
Referencia Numérica: 123658
Concepto del Pago: COLEGIATURA
No. de Autorización: 590008
Nombre del Emisor: BLANCA ANNEL MEDINA VILLARREA
Institución Emisora: HSBC</t>
  </si>
  <si>
    <t>Depósito en Efectivo 
Sucursal: 7003
Referencia Numérica:  011
Concepto del Pago: colegiatura
No. de Autorización: 733885    Nombre del Emisor: CHARLES RUBLEE
Institución Emisora: banamex</t>
  </si>
  <si>
    <t>Pago Interbancario
Sucursal: 519
Referencia Numérica: 1
Concepto del Pago: FACTURA IUAF
No. de Autorización: 214933</t>
  </si>
  <si>
    <t>4,208.41</t>
  </si>
  <si>
    <t>Abono Interbancario
Sucursal: 859
Referencia Numérica: 2594499
Concepto del Pago: COLEGIATURA GOBA8803169H6
No. de Autorización: 333686
Nombre del Emisor: ABRAHAM GONZALEZ BALBOA
Institución Emisora: SANTANDER</t>
  </si>
  <si>
    <t>07/03/2023</t>
  </si>
  <si>
    <t>Pago Interbancario
Sucursal: 519
Referencia Numérica: 1
Concepto del Pago: IUAF AFEIDAL
No. de Autorización: 00211631</t>
  </si>
  <si>
    <t>3,735.00</t>
  </si>
  <si>
    <t>MAESTROS</t>
  </si>
  <si>
    <t>Pago de servicio
Sucursal: 519
Referencia Numérica: 449639
Referencia alfanumérica: PAGO A ESTABLECIMIENTO
No. de Autorización: 00449639</t>
  </si>
  <si>
    <t>Abono Interbancario
Sucursal: 859
Referencia Numérica: 703
Concepto del Pago: Pago doctorado
No. de Autorización: 165558
Nombre del Emisor: YAHAIRA YAITZIRI HUERTA GUZMA
Institución Emisora: HSBC</t>
  </si>
  <si>
    <t>Abono Interbancario
Sucursal: 859
Referencia Numérica: 703230
Concepto del Pago: GAMS750515MMCRRN09 titulo ultimo pago
No. de Autorización: 151118
Nombre del Emisor: SONIA GARAY MARTINEZ
Institución Emisora: BBVA MEXICO</t>
  </si>
  <si>
    <t>Abono Interbancario
Sucursal: 859
Referencia Numérica: 7316724
Concepto del Pago: OLIVIA RODRIGUEZ VIVEROS
No. de Autorización: 02119934
Nombre del Emisor: OLIVIA RODRIGUEZ VIVEROS
Institución Emisora: SANTANDER</t>
  </si>
  <si>
    <t>Abono Interbancario
Sucursal: 859
Referencia Numérica: 603230
Concepto del Pago: OEMA931224HBCCRL05 Reinscripcion
No. de Autorización: 02158377
Nombre del Emisor: ALFONSO OCEGUEDA MARTINEZ
Institución Emisora: BBVA MEXICO</t>
  </si>
  <si>
    <t>3,197.00</t>
  </si>
  <si>
    <t>06/03/2023</t>
  </si>
  <si>
    <t>Abono Interbancario
Sucursal: 859
Referencia Numérica: 603230
Concepto del Pago: AUEJ720619HVZGSL08
No. de Autorización: 02158723
Nombre del Emisor: JULIAN AGUILAR ESTRADA
Institución Emisora: BBVA MEXICO</t>
  </si>
  <si>
    <t>Abono Interbancario
Sucursal: 859
Referencia Numérica: 603230
Concepto del Pago: pago final de titulacion
No. de Autorización: 1885796
Nombre del Emisor: MELITON CABANAS AQUINO
Institución Emisora: BBVA MEXICO</t>
  </si>
  <si>
    <t>5,900.00</t>
  </si>
  <si>
    <t>Abono Interbancario
Sucursal: 859
Referencia Numérica: 895936
Concepto del Pago: colegiatura Marzo 23MaJose Barroso
No. de Autorización: 1871194
Nombre del Emisor: CARDENAS MENDIBURU MARIA JOSE
Institución Emisora: AZTECA</t>
  </si>
  <si>
    <t>Abono Interbancario
Sucursal: 859
Referencia Numérica: 895936
Concepto del Pago: Sin concepto
No. de Autorización: 1855132
Nombre del Emisor: BAUTISTA JUAREZ SARAI
Institución Emisora: AZTECA</t>
  </si>
  <si>
    <t>Abono Interbancario
Sucursal: 859
Referencia Numérica: 895936
Concepto del Pago: Sin concepto
No. de Autorización: 1850459
Nombre del Emisor: BAUTISTA JUAREZ SARAI
Institución Emisora: AZTECA</t>
  </si>
  <si>
    <t>Abono Interbancario
Sucursal: 859
Referencia Numérica: 603202
Concepto del Pago: PAGO LIC ARACELY VILLANUEVA TUN
No. de Autorización: 1761837
Nombre del Emisor: SINDICATO UNICO DE CHOFERES TA
Institución Emisora: SCOTIABANK</t>
  </si>
  <si>
    <t>Abono Interbancario
Sucursal: 859
Referencia Numérica: 603230
Concepto del Pago: SACG950925MQRNTL00
No. de Autorización: 1764217
Nombre del Emisor: GLENDY MARGARITA SANCHEZ CATZI
Institución Emisora: BBVA MEXICO</t>
  </si>
  <si>
    <t>Abono Interbancario
Sucursal: 859
Referencia Numérica: 40323
Concepto del Pago: Colegiatura marzo LISA921027HSPRLR02
No. de Autorización: 785956
Nombre del Emisor: ARMANDO LIRA SOLIS
Institución Emisora: HSBC</t>
  </si>
  <si>
    <t>Depósito en Efectivo 
Sucursal: 7003
Referencia Numérica:  011
Concepto del Pago: POR DEFINIR
No. de Autorización:  682818   Nombre del Emisor: POR IDENTIFICAR
Institución Emisora: banamex</t>
  </si>
  <si>
    <t>Abono Interbancario
Sucursal: 859
Referencia Numérica: 659734
Concepto del Pago: TERI990829MDFHYT00
No. de Autorización: 572129
Nombre del Emisor: ITZHEL TEHUTLE RAYA
Institución Emisora: SANTANDER</t>
  </si>
  <si>
    <t>Depósito en Efectivo 
Sucursal: 7003
Referencia Numérica:  011
Concepto del Pago: colegiatura
No. de Autorización: 675916    Nombre del Emisor: armando  nuñez
Institución Emisora: banamex</t>
  </si>
  <si>
    <t>Abono Interbancario
Sucursal: 519
Referencia Numérica: 115184
Referencia alfanumérica: ANGEL GUILLERMO LUNA RAMOS
No. de Autorización: 115184
Nombre del Emisor: ANGEL GUILLERMO,LUNA/RAMOS</t>
  </si>
  <si>
    <t>Depósito en Efectivo 
Sucursal: 4786
Referencia Numérica:  011
Concepto del Pago: colegiatura DD
No. de Autorización:  12795   Nombre del Emisor: ARTURO MENDOZA
Institución Emisora: banamex</t>
  </si>
  <si>
    <t>Abono Interbancario
Sucursal: 859
Referencia Numérica: 403230
Concepto del Pago: Pago
No. de Autorización: 102488
Nombre del Emisor: JUANA MARIA ABREU GIRALT
Institución Emisora: BBVA MEXICO</t>
  </si>
  <si>
    <t>Abono Interbancario
Sucursal: 859
Referencia Numérica: 33600
Concepto del Pago: DIGD740815HDFZRN08 Pago 12
No. de Autorización: 115591
Nombre del Emisor: DANIEL DIAZ GARCIA
Institución Emisora: INBURSA</t>
  </si>
  <si>
    <t xml:space="preserve">ffondeo </t>
  </si>
  <si>
    <t>03/03/2023</t>
  </si>
  <si>
    <t>Pago Interbancario
Sucursal: 519
Referencia Numérica: 1
Concepto del Pago: FACTURA IUAF
No. de Autorización: 00357259</t>
  </si>
  <si>
    <t>Pago Interbancario
Sucursal: 519
Referencia Numérica: 2
Concepto del Pago: FACTURA IUAF
No. de Autorización: 00368868</t>
  </si>
  <si>
    <t>21,739.13</t>
  </si>
  <si>
    <t>Depósito eN TARJETA
Sucursal: 4392
Referencia Numérica:  011
Concepto del Pago: COLEGIATURA
No. de Autorización:  0028768   Nombre del Emisor: PABLO DIAZ
Institución Emisora: banamex</t>
  </si>
  <si>
    <t xml:space="preserve">Depósito eN TARJETA
</t>
  </si>
  <si>
    <t>DEP TRAS TARJETA
Sucursal: 4392
Referencia alfanumérica: 3,350.00
No. de Autorización: 00028768</t>
  </si>
  <si>
    <t>DEP TRAS TARJETA
Suc</t>
  </si>
  <si>
    <t>Abono Interbancario
Sucursal: 859
Referencia Numérica: 303230
Concepto del Pago: Ale Balderas
No. de Autorización: 00383240
Nombre del Emisor: ALEJANDRA BALDERAS FLORES
Institución Emisora: BBVA MEXICO</t>
  </si>
  <si>
    <t>Abono Interbancario
Sucursal: 859
Referencia Numérica: 1695567
Concepto del Pago: RORG830918HTCDDS09
No. de Autorización: 00966700
Nombre del Emisor: GASTON RODRIGUEZ RODRIGUEZ
Institución Emisora: SANTANDER</t>
  </si>
  <si>
    <t>Abono Interbancario
Sucursal: 859
Referencia Numérica: 30323
Concepto del Pago: ALFONSO ESQUIDE MACIAS
No. de Autorización: 01057251
Nombre del Emisor: H LEGAL CORPORATIVO SC
Institución Emisora: HSBC</t>
  </si>
  <si>
    <t>Abono Interbancario
Sucursal: 859
Referencia Numérica: 30323
Concepto del Pago: ALMA ITZEL LETRAS DIAZ
No. de Autorización: 01062915
Nombre del Emisor: H LEGAL CORPORATIVO SC
Institución Emisora: HSBC</t>
  </si>
  <si>
    <t>Abono Interbancario
Sucursal: 859
Referencia Numérica: 303230
Concepto del Pago: CAVE910116
No. de Autorización: 01146407
Nombre del Emisor: ESTEFANIA CAROLINA CABALLERO V
Institución Emisora: BBVA MEXICO</t>
  </si>
  <si>
    <t>01/03/2023</t>
  </si>
  <si>
    <t>Abono Interbancario
Sucursal: 859
Referencia Numérica: 103230
Concepto del Pago: pago de toga de la universidad
No. de Autorización: 01132862
Nombre del Emisor: BELCY ASAREEL OXTE CAUICH
Institución Emisora: BBVA MEXICO</t>
  </si>
  <si>
    <t>Depósito en Efectivo 
Sucursal: 0
Referencia Numérica:  011
Concepto del Pago: INSC SALDO JTDD
No. de Autorización:  1   Nombre del Emisor: VERGARA FUENTES
Institución Emisora: banamex</t>
  </si>
  <si>
    <t>Depósito en Efectivo 
Sucursal: 0
Referencia Numérica:  011
Concepto del Pago: MOD.I DD
No. de Autorización:  1   Nombre del Emisor: VERGARA FUENTES
Institución Emisora: banamex</t>
  </si>
  <si>
    <t>02/03/2023</t>
  </si>
  <si>
    <t>Abono Interbancario
Sucursal: 859
Referencia Numérica: 203230
Concepto del Pago: OEMA931224HBCCRL05 Mensualidad 6
No. de Autorización: 00922179
Nombre del Emisor: ALFONSO OCEGUEDA MARTINEZ
Institución Emisora: BBVA MEXICO</t>
  </si>
  <si>
    <t>Abono Interbancario
Sucursal: 859
Referencia Numérica: 2512133
Concepto del Pago: COLEGIATURA MIRELLA
No. de Autorización: 01068582
Nombre del Emisor: SUSANA VARGAS ALBARRAN
Institución Emisora: SANTANDER</t>
  </si>
  <si>
    <t>Abono Interbancario
Sucursal: 859
Referencia Numérica: 203230
Concepto del Pago: OIOX890708MMSRCC08
No. de Autorización: 800510
Nombre del Emisor: XOCHIQUETZAL ORTIZ OCAMPO
Institución Emisora: BBVA MEXICO</t>
  </si>
  <si>
    <t>Abono Interbancario
Sucursal: 859
Referencia Numérica: 1058027
Concepto del Pago: 19 MODULO SACA780407MCCNRL05
No. de Autorización: 728611
Nombre del Emisor: ALICIA SANCHEZ DE LA CRUZ
Institución Emisora: SANTANDER</t>
  </si>
  <si>
    <t>Abono Interbancario
Sucursal: 859
Referencia Numérica: 230302
Concepto del Pago: ZAMD890216HNLMRV09
No. de Autorización: 667195
Nombre del Emisor: DAVID ADRIAN ZAMBRANO MORALES
Institución Emisora: BANORTE</t>
  </si>
  <si>
    <t>Abono Interbancario
Sucursal: 859
Referencia Numérica: 1179126
Concepto del Pago: ZEIV030316HQRLBRA4
No. de Autorización: 430136
Nombre del Emisor: MARCELA IBARRA CANCHE
Institución Emisora: SANTANDER</t>
  </si>
  <si>
    <t>Abono Interbancario
Sucursal: 859
Referencia Numérica: 8684804
Concepto del Pago: MAR 23 GUVA820215HCCTZN03 ANGEL GUTIERRE
No. de Autorización: 69300
Nombre del Emisor: ANGEL GUTIERREZ VAZQUEZ
Institución Emisora: BANCOPPEL</t>
  </si>
  <si>
    <t>Pago Interbancario
Sucursal: 519
Referencia Numérica: 1
Concepto del Pago: FACTURA IUAF
No. de Autorización: 572520</t>
  </si>
  <si>
    <t>14,893.62</t>
  </si>
  <si>
    <t>51,106.58</t>
  </si>
  <si>
    <t>Abono Interbancario
Sucursal: 859
Referencia Numérica: 230301
Concepto del Pago: Coleg marzo Carolina Vanegas Aceves
No. de Autorización: 874076
Nombre del Emisor: CAROLINA VANEGAS ACEVES
Institución Emisora: BANORTE</t>
  </si>
  <si>
    <t>66,000.20</t>
  </si>
  <si>
    <t>Abono Interbancario
Sucursal: 859
Referencia Numérica: 230301
Concepto del Pago: Coleg febrero Carolina Vanegas Aceves
No. de Autorización: 872015
Nombre del Emisor: CAROLINA VANEGAS ACEVES
Institución Emisora: BANORTE</t>
  </si>
  <si>
    <t>63,200.20</t>
  </si>
  <si>
    <t>Abono Interbancario
Sucursal: 859
Referencia Numérica: 103230
Concepto del Pago: PABR881209HQRNLC07
No. de Autorización: 801922
Nombre del Emisor: RICARDO PANTOJA BLEE
Institución Emisora: BBVA MEXICO</t>
  </si>
  <si>
    <t>60,400.20</t>
  </si>
  <si>
    <t>Abono Interbancario
Sucursal: 859
Referencia Numérica: 895936
Concepto del Pago: POCD820928HQRLCV09
No. de Autorización: 707775
Nombre del Emisor: POOL CAUICH YOMARA ABIGAIL
Institución Emisora: AZTECA</t>
  </si>
  <si>
    <t>55,200.20</t>
  </si>
  <si>
    <t>Abono Interbancario
Sucursal: 859
Referencia Numérica: 103230
Concepto del Pago: LAAI750417HJCYRS07
No. de Autorización: 651866
Nombre del Emisor: ISRAEL TONATIUH LAY ARELLANO
Institución Emisora: BBVA MEXICO</t>
  </si>
  <si>
    <t>54,100.20</t>
  </si>
  <si>
    <t>Abono Interbancario
Sucursal: 859
Referencia Numérica: 103230
Concepto del Pago: Toga
No. de Autorización: 588331
Nombre del Emisor: RUSSEL JOSUE CAB CANCHE
Institución Emisora: BBVA MEXICO</t>
  </si>
  <si>
    <t>50,750.20</t>
  </si>
  <si>
    <t>Abono Interbancario
Sucursal: 859
Referencia Numérica: 2
Concepto del Pago: Colegiatura marzo 2023
No. de Autorización: 430532
Nombre del Emisor: FAUSTINO CRUZ HERNANDEZ
Institución Emisora: HSBC</t>
  </si>
  <si>
    <t>nomina</t>
  </si>
  <si>
    <t>28/02/2023</t>
  </si>
  <si>
    <t>Pago a terceros
Sucursal: 519
Referencia Numérica: 6571024398
Referencia alfanumérica: INSTITUTO UNIVERSITARIO DE ALTA FORMACIO
No. de Autorización: 00805450</t>
  </si>
  <si>
    <t>Abono Interbancario
Sucursal: 859
Referencia Numérica: 2802230
Concepto del Pago: HOHL900225HQRYXS08
No. de Autorización: 00539795
Nombre del Emisor: LUIS ALBERTO HOY HAU
Institución Emisora: BBVA MEXICO</t>
  </si>
  <si>
    <t>Abono Interbancario
Sucursal: 859
Referencia Numérica: 2802230
Concepto del Pago: renta toga
No. de Autorización: 00640548
Nombre del Emisor: JOSE JUAN ORTIZ GARCIA
Institución Emisora: BBVA MEXICO</t>
  </si>
  <si>
    <t>Abono Interbancario
Sucursal: 859
Referencia Numérica: 2802230
Concepto del Pago: che pech francisco javier
No. de Autorización: 00650586
Nombre del Emisor: FRANCISCO JAVIER CHE PECH
Institución Emisora: BBVA MEXICO</t>
  </si>
  <si>
    <t>Abono Interbancario
Sucursal: 859
Referencia Numérica: 2802230
Concepto del Pago: x
No. de Autorización: 00890368
Nombre del Emisor: LANDY MARIA MAY DZIB
Institución Emisora: BBVA MEXICO</t>
  </si>
  <si>
    <t>Abono Interbancario
Sucursal: 859
Referencia Numérica: 895936
Concepto del Pago: pago fotos graduacion
No. de Autorización: 00962508
Nombre del Emisor: KUMUL PECH BERNALDO AGUILLER
Institución Emisora: AZTECA</t>
  </si>
  <si>
    <t>Abono Interbancario
Sucursal: 859
Referencia Numérica: 2802230
Concepto del Pago: titulacion
No. de Autorización: 01014873
Nombre del Emisor: MARTHA PATRICIA MARTINEZ ALCOC
Institución Emisora: BBVA MEXICO</t>
  </si>
  <si>
    <t>Abono Interbancario
Sucursal: 859
Referencia Numérica: 895936
Concepto del Pago: POCD820928HQRLCV09
No. de Autorización: 01100729
Nombre del Emisor: POOL CAUICH YOMARA ABIGAIL
Institución Emisora: AZTECA</t>
  </si>
  <si>
    <t>Abono Interbancario
Sucursal: 859
Referencia Numérica: 2802230
Concepto del Pago: toga fotos mayra koyoc
No. de Autorización: 01424533
Nombre del Emisor: ANGEL RICARDO COCOM ABAN
Institución Emisora: BBVA MEXICO</t>
  </si>
  <si>
    <t>27/02/2023</t>
  </si>
  <si>
    <t>Abono Interbancario
Sucursal: 859
Referencia Numérica: 2502230
Concepto del Pago: Tanduqui mayra
No. de Autorización: 705613
Nombre del Emisor: MAYRA ALEJANDRA RAMOS MEZA
Institución Emisora: BBVA MEXICO</t>
  </si>
  <si>
    <t>Abono Interbancario
Sucursal: 859
Referencia Numérica: 2502230
Concepto del Pago: PagograduacionmaestriaRAMM930219
No. de Autorización: 513494
Nombre del Emisor: MAYRA ALEJANDRA RAMOS MEZA
Institución Emisora: BBVA MEXICO</t>
  </si>
  <si>
    <t>2,650.00</t>
  </si>
  <si>
    <t>Depósito en Efectivo 
Sucursal: 547
Referencia Numérica 9989394481
Concepto del Pago: Titulacion y equivalencia
No. de Autorización: 35343     Nombre del Emisor: Leobardo Agillon
Institución Emisora: banamex</t>
  </si>
  <si>
    <t>Depósito en Efectivo 
Sucursal: 870
Referencia Numérica:  983060
Concepto del Pago: Colegiatura 
No. de Autorización: 983060     Nombre del Emisor: Luz Angelica Lopez Gonzalez
Institución Emisora: banamex</t>
  </si>
  <si>
    <t>24/02/2023</t>
  </si>
  <si>
    <t>Abono Interbancario
Sucursal: 859
Referencia Numérica: 895936
Concepto del Pago: POCD820928HQRLCV09
No. de Autorización: 843793
Nombre del Emisor: POOL CAUICH YOMARA ABIGAIL
Institución Emisora: AZTECA</t>
  </si>
  <si>
    <t>Abono Interbancario
Sucursal: 859
Referencia Numérica: 2402230
Concepto del Pago: Colegiatura Luz Fabiola Ballesteros
No. de Autorización: 772117
Nombre del Emisor: LUZ FABIOLA VERONICA BALLESTER
Institución Emisora: BBVA MEXICO</t>
  </si>
  <si>
    <t>Abono Interbancario
Sucursal: 859
Referencia Numérica: 5374732
Concepto del Pago: pehg780306htcrrl00
No. de Autorización: 163365
Nombre del Emisor: GUILLERMO PEREZ HERNANDEZ
Institución Emisora: BANCOPPEL</t>
  </si>
  <si>
    <t>Pago Interbancario
Sucursal: 519
Referencia Numérica: 2
Concepto del Pago: GRADOS IUAF
No. de Autorización: 25926</t>
  </si>
  <si>
    <t>Pago de servicio
Sucursal: 519
Referencia Numérica: 25227
Referencia alfanumérica: A TB 5584267142500097
No. de Autorización: 25227</t>
  </si>
  <si>
    <t>Pago Interbancario
Sucursal: 519
Referencia Numérica: 1
Concepto del Pago: GRADO IUAF
No. de Autorización: 25007</t>
  </si>
  <si>
    <t>2,450.00</t>
  </si>
  <si>
    <t>23/02/2023</t>
  </si>
  <si>
    <t>Pago Interbancario
Sucursal: 519
Referencia Numérica: 1
Concepto del Pago: TOGAS IUAF
No. de Autorización: 00108502</t>
  </si>
  <si>
    <t>25,868.00</t>
  </si>
  <si>
    <t>Pago Interbancario
Sucursal: 519
Referencia Numérica: 1
Concepto del Pago: FACTURA IUAF
No. de Autorización: 00191865</t>
  </si>
  <si>
    <t>26,489.36</t>
  </si>
  <si>
    <t>22/02/2023</t>
  </si>
  <si>
    <t>Abono Interbancario
Sucursal: 859
Referencia Numérica: 2202230
Concepto del Pago: Inscripcion
No. de Autorización: 00774199
Nombre del Emisor: ALEJANDRA VERA ACOSTA
Institución Emisora: BBVA MEXICO</t>
  </si>
  <si>
    <t>Abono Interbancario
Sucursal: 859
Referencia Numérica: 220223
Concepto del Pago: Graduacion maestria
No. de Autorización: 00788380
Nombre del Emisor: HECTOR BALTAZAR OSORIO LEO
Institución Emisora: HSBC</t>
  </si>
  <si>
    <t>4,150.00</t>
  </si>
  <si>
    <t>Pago Interbancario
Sucursal: 519
Referencia Numérica: 1
Concepto del Pago: IUAF 25 FEB
No. de Autorización: 00412612</t>
  </si>
  <si>
    <t>24,270.00</t>
  </si>
  <si>
    <t>Abono Interbancario
Sucursal: 859
Referencia Numérica: 101
Concepto del Pago: Pago colegiatura feb Juan Hernandez
No. de Autorización: 377707
Nombre del Emisor: YAHAIRA YAITZIRI HUERTA GUZMA
Institución Emisora: HSBC</t>
  </si>
  <si>
    <t>Abono Interbancario
Sucursal: 859
Referencia Numérica: 101
Concepto del Pago: Pago graduacion IUAF
No. de Autorización: 376009
Nombre del Emisor: YAHAIRA YAITZIRI HUERTA GUZMA
Institución Emisora: HSBC</t>
  </si>
  <si>
    <t>DEPOSITO DE efectivo 
Sucursal: 151 Referencia Numérica:  011
Concepto del Pago: COLEGIATURA 1 No. de Autorización: 27939    Nombre del Emisor: JAIME CORTES
Institución Emisora: banamex</t>
  </si>
  <si>
    <t>DEPOSITO DE efectivo</t>
  </si>
  <si>
    <t>MESA RECTORIA</t>
  </si>
  <si>
    <t>21/02/2023</t>
  </si>
  <si>
    <t>Pago de servicio
Sucursal: 519
Referencia Numérica: 446091
Referencia alfanumérica: PAGO A ESTABLECIMIENTO
No. de Autorización: 00446091</t>
  </si>
  <si>
    <t>3,237.00</t>
  </si>
  <si>
    <t>Abono Interbancario
Sucursal: 859
Referencia Numérica: 210223
Concepto del Pago: Transferencia SPEI mensualidad
No. de Autorización: 00733828
Nombre del Emisor: RUTH MORFIN DURAN
Institución Emisora: HSBC</t>
  </si>
  <si>
    <t>Depósito en efectivo 
Sucursal: 7003
Referencia Numérica:  011
Concepto del Pago:EQUIVALENCIA
No. de Autorización:  501273   Nombre del Emisor: ARMANDO NUÑEZ
Institución Emisora: banamex</t>
  </si>
  <si>
    <t>Depósito en efectivo</t>
  </si>
  <si>
    <t>20/02/2023</t>
  </si>
  <si>
    <t>Abono Interbancario
Sucursal: 870
Referencia Numérica: 200223
Referencia alfanumérica: LUIS ALONSO REYES TREJO
No. de Autorización: 00101586
Nombre del Emisor: LUIS ALONSO,REYES/TREJO</t>
  </si>
  <si>
    <t>Abono Interbancario
Sucursal: 859
Referencia Numérica: 2002230
Concepto del Pago: CAGC870715MNENRN06
No. de Autorización: 01551566
Nombre del Emisor: CANTALICIA CANTU GARZA
Institución Emisora: BBVA MEXICO</t>
  </si>
  <si>
    <t>Abono Interbancario
Sucursal: 859
Referencia Numérica: 2002230
Concepto del Pago: RoxanaAvilaMod17
No. de Autorización: 01588069
Nombre del Emisor: ROXANA AVILA SANDOVAL
Institución Emisora: BBVA MEXICO</t>
  </si>
  <si>
    <t>17/02/2023</t>
  </si>
  <si>
    <t>Abono Interbancario
Sucursal: 9056
Referencia Numérica:  011
Concepto del Pago:colegiatura No. de Autorización: 456638    Nombre del Emisor: KARLA GUILLEN/FELIPE ALDANA/
Institución Emisora: banamex</t>
  </si>
  <si>
    <t>16/02/2023</t>
  </si>
  <si>
    <t>Abono Interbancario
Sucursal: 859
Referencia Numérica: 1673157
Concepto del Pago: Rosenda maria de la cruz gonzalez
No. de Autorización: 00881147
Nombre del Emisor: ROSENDA MARIA DE LA CRUZ GONZA
Institución Emisora: BANCOPPEL</t>
  </si>
  <si>
    <t>Abono Interbancario
Sucursal: 859
Referencia Numérica: 1602230
Concepto del Pago: equivalencia
No. de Autorización: 01102158
Nombre del Emisor: MARTHA PATRICIA MARTINEZ ALCOC
Institución Emisora: BBVA MEXICO</t>
  </si>
  <si>
    <t>06/02/2023</t>
  </si>
  <si>
    <t>Abono Interbancario
Sucursal: 859
Referencia Numérica: 123
Concepto del Pago: 2abonocarolinavanegas
No. de Autorización: 00576924
Nombre del Emisor: CAROLINA VANEGAS ACEVES
Institución Emisora: HSBC</t>
  </si>
  <si>
    <t>TOGAS</t>
  </si>
  <si>
    <t>Pago a terceros
Sucursal: 519
Referencia Numérica: 48979406
Referencia alfanumérica: INSTITUTO UNIVERSITARIO DE ALTA FORMACIO
No. de Autorización: 00595500</t>
  </si>
  <si>
    <t>5,278.00</t>
  </si>
  <si>
    <t>Abono Interbancario
Sucursal: 7445
Referencia Numérica:  011
Concepto del Pago: TITULACION
No. de Autorización: 035831    Nombre del Emisor: MELITON CABAÑAS
Institución Emisora: banamex</t>
  </si>
  <si>
    <t>Abono Interbancario
Sucursal: 859
Referencia Numérica: 856963
Concepto del Pago: INSCRIPCION DOCTORADO DERECHO PRESENCIAL
No. de Autorización: 225328
Nombre del Emisor: EDGAR AGUILAR PADILLA
Institución Emisora: SANTANDER</t>
  </si>
  <si>
    <t>15/02/2023</t>
  </si>
  <si>
    <t>Pago Interbancario
Sucursal: 519
Referencia Numérica: 1
Concepto del Pago: FACTURA IUAF
No. de Autorización: 00305435</t>
  </si>
  <si>
    <t>28,737.59</t>
  </si>
  <si>
    <t>Pago de servicio
Sucursal: 519
Referencia Numérica: 518669
Referencia alfanumérica: PAGO A ESTABLECIMIENTO
No. de Autorización: 00518669</t>
  </si>
  <si>
    <t>15,406.00</t>
  </si>
  <si>
    <t>Pago Interbancario
Sucursal: 519
Referencia Numérica: 1
Concepto del Pago: SUELDO
No. de Autorización: 00541792</t>
  </si>
  <si>
    <t>Abono Interbancario
Sucursal: 859
Referencia Numérica: 150223
Concepto del Pago: pago vania y 1 invutada
No. de Autorización: 00373270
Nombre del Emisor: VANIA GOMEZ MARQUEZ
Institución Emisora: HSBC</t>
  </si>
  <si>
    <t>Abono Interbancario
Sucursal: 859
Referencia Numérica: 150223
Concepto del Pago: Pago kesya graduacion
No. de Autorización: 00377037
Nombre del Emisor: VANIA GOMEZ MARQUEZ
Institución Emisora: HSBC</t>
  </si>
  <si>
    <t>1,325.00</t>
  </si>
  <si>
    <t>Abono Interbancario
Sucursal: 859
Referencia Numérica: 150223
Concepto del Pago: Pago invitadas 3 kesya graduacion
No. de Autorización: 00380020
Nombre del Emisor: VANIA GOMEZ MARQUEZ
Institución Emisora: HSBC</t>
  </si>
  <si>
    <t>Abono Interbancario
Sucursal: 7003
Referencia Numérica:  011
Concepto del Pago: POR DEFINIR
No. de Autorización: 00418953   Nombre del Emisor: POR IDENTIFICAR
Institución Emisora: banamex</t>
  </si>
  <si>
    <t>2,150.00</t>
  </si>
  <si>
    <t>Abono Interbancario
Sucursal: 859
Referencia Numérica: 150223
Concepto del Pago: Liquidacion graduacion anahi aviles
No. de Autorización: 00562886
Nombre del Emisor: URZUA RODRIGUEZ SERGIO ARTURO
Institución Emisora: SCOTIABANK</t>
  </si>
  <si>
    <t>14/02/2023</t>
  </si>
  <si>
    <t>Cargo diverso
Sucursal: 2864
Referencia Numérica: 174388
Referencia alfanumérica: PAQUETE PYME ENE MOV: 1
No. de Autorización: 00171254</t>
  </si>
  <si>
    <t>Cargo diverso
Sucursal: 2864
Referencia Numérica: 174388
No. de Autorización: 00171254</t>
  </si>
  <si>
    <t>Abono Interbancario
Sucursal: 4452
Referencia Numérica:  011
Concepto del Pago: colegiatura
No. de Autorización: 0050726  Nombre del Emisor: YONNI GUILLEN
Institución Emisora: banamex</t>
  </si>
  <si>
    <t>Abono Interbancario
Sucursal: 4452
Referencia Numérica:  011
Concepto del Pago: colegiatura
No. de Autorización: 00107302  Nombre del Emisor: YONNI GUILLEN
Institución Emisora: banamex</t>
  </si>
  <si>
    <t>13/02/2023</t>
  </si>
  <si>
    <t>Abono Interbancario
Sucursal: 519
Referencia Numérica: 102962
Referencia alfanumérica: JORGE VELARDE GOMEZ
No. de Autorización: 102962
Nombre del Emisor: JORGE,VELARDE/GOMEZ</t>
  </si>
  <si>
    <t>Pago de servicio
Sucursal: 519
Referencia Numérica: 177579
Referencia alfanumérica: PAGO A ESTABLECIMIENTO
No. de Autorización: 177579</t>
  </si>
  <si>
    <t>10/02/2023</t>
  </si>
  <si>
    <t>Abono Interbancario
Sucursal: 643
Referencia Numérica:  011
Concepto del Pago: COLEGIATURA
No. de Autorización: 346883    Nombre del Emisor: GUFP890126HDFTRB09
Institución Emisora: banamex</t>
  </si>
  <si>
    <t>Abono Interbancario
Sucursal: 643
Referencia Numérica:  011
Concepto del Pago: COLEGIATURA
No. de Autorización: 19828    Nombre del Emisor: CHARLESS RUBLEE
Institución Emisora: banamex</t>
  </si>
  <si>
    <t>Abono Interbancario
Sucursal: 859
Referencia Numérica: 1002230
Concepto del Pago: Pago final evento G
No. de Autorización: 225485
Nombre del Emisor: JEANETTE DE LOS ANGE ROSADO NO
Institución Emisora: BBVA MEXICO</t>
  </si>
  <si>
    <t>6,405.00</t>
  </si>
  <si>
    <t>09/02/2023</t>
  </si>
  <si>
    <t xml:space="preserve">Abono Interbancario
Sucursal: 859
Referencia Numérica: 1101
Concepto del Pago: Pago de doctorado Yahaira Huerta Guzman
No. de Autorización: 00078402
Nombre del Emisor: YAHAIRA YAITZIRI HUERTA GUZMA
Institución Emisora: HSBC    </t>
  </si>
  <si>
    <t>Abono Interbancario
Sucursal: 7003
Referencia Numérica:  011
Concepto del Pago: POR DEFINIR
No. de Autorización: 332168     Nombre del Emisor: POR IDENTIFICAR
Institución Emisora: banamex</t>
  </si>
  <si>
    <t>Abono Interbancario
Sucursal: 859
Referencia Numérica: 7924328
Concepto del Pago: PAAM720306MYNCKR08
No. de Autorización: 131420
Nombre del Emisor: MIRELLA YNES PACHECO AKE
Institución Emisora: BANCOPPEL</t>
  </si>
  <si>
    <t>08/02/2023</t>
  </si>
  <si>
    <t>Abono Interbancario
Sucursal: 859
Referencia Numérica: 80223
Concepto del Pago: Cena 3er pago
No. de Autorización: 00635436
Nombre del Emisor: MIGUEL JESUS GONZALEZ LOPEZ
Institución Emisora: HSBC</t>
  </si>
  <si>
    <t>Abono Interbancario
Sucursal: 859
Referencia Numérica: 802230
Concepto del Pago: colegiatura
No. de Autorización: 00637816
Nombre del Emisor: RENE LAZARO CARDENAS CONTRERAS
Institución Emisora: BBVA MEXICO</t>
  </si>
  <si>
    <t>Abono Interbancario
Sucursal: 859
Referencia Numérica: 7878
Concepto del Pago: peea680613hynrcl09
No. de Autorización: 00804128
Nombre del Emisor: ALFONSO ANTONIO PEREZ ECHEVER
Institución Emisora: HSBC</t>
  </si>
  <si>
    <t>Abono Interbancario
Sucursal: 859
Referencia Numérica: 4880364
Concepto del Pago: RORG830918HTCDDS09
No. de Autorización: 00674139
Nombre del Emisor: GASTON RODRIGUEZ RODRIGUEZ
Institución Emisora: SANTANDER</t>
  </si>
  <si>
    <t>Abono Interbancario
Sucursal: 859
Referencia Numérica: 802230
Concepto del Pago: CAGM010321MVZHNRA6 y GOGF741017MVZNLR02
No. de Autorización: 348978
Nombre del Emisor: MARIA FERNANDA GONZALEZ GLENNI
Institución Emisora: BBVA MEXICO</t>
  </si>
  <si>
    <t>Abono Interbancario
Sucursal: 966
Referencia Numérica:  011
Concepto del Pago: COLEGIATURA
No. de Autorización: 24227     Nombre del Emisor: TORREZ
Institución Emisora: banamex</t>
  </si>
  <si>
    <t>100.00</t>
  </si>
  <si>
    <t>07/02/2023</t>
  </si>
  <si>
    <t>Abono Interbancario
Sucursal: 5922 Referencia Numérica:  011
Concepto del Pago: colegiatura 
No. de Autorización: 04019 Nombre del Emisor: pablo diaz 
Institución Emisora: banamex</t>
  </si>
  <si>
    <t>Abono Interbancario
Sucursal: 859
Referencia Numérica: 402230
Concepto del Pago: Ale Balderas
No. de Autorización: 00238833
Nombre del Emisor: ALEJANDRA BALDERAS FLORES
Institución Emisora: BBVA MEXICO</t>
  </si>
  <si>
    <t>Abono Interbancario
Sucursal: 444
Referencia Numérica:  011
Concepto del Pago:COLEGIATURA
No. de Autorización:   257972  Nombre del Emisor: ARMANDO NUÑEZ 
Institución Emisora: banamex</t>
  </si>
  <si>
    <t>Abono Interbancario
Sucursal: 7003
Referencia Numérica:  011
Concepto del Pago: POR DEFINIR
No. de Autorización:  259955   Nombre del Emisor: POR IDENTIFICAR
Institución Emisora: banamex</t>
  </si>
  <si>
    <t>Abono Interbancario
Sucursal: 7003
Referencia Numérica:  011
Concepto del Pago: POR DEFINIR
No. de Autorización:  269657   Nombre del Emisor: AZUCENA FLORES
Institución Emisora: banamex</t>
  </si>
  <si>
    <t>Abono Interbancario
Sucursal: 859 Referencia Numérica:  011
Concepto del Pago: COLEGIATURA
No. de Autorización: 547723  Nombre del Emisor: TEHUTLE
Institución Emisora: banamex</t>
  </si>
  <si>
    <t>Abono Interbancario
Sucursal: 859
Referencia Numérica: 895936
Concepto del Pago: YACM970924MQRMHR01 PAGO DE FEB 2023
No. de Autorización: 00612187
Nombre del Emisor: YAM CAHUIL MERCEDES MARIVI
Institución Emisora: AZTECA</t>
  </si>
  <si>
    <t>Abono Interbancario
Sucursal: 859
Referencia Numérica: 402230
Concepto del Pago: CAVE910116
No. de Autorización: 00628950
Nombre del Emisor: ESTEFANIA CAROLINA CABALLERO V
Institución Emisora: BBVA MEXICO</t>
  </si>
  <si>
    <t>Abono Interbancario
Sucursal: 859
Referencia Numérica: 50223
Concepto del Pago: Colegiatura Febrero LISA921027HSPRLR02
No. de Autorización: 00788256
Nombre del Emisor: ARMANDO LIRA SOLIS
Institución Emisora: HSBC</t>
  </si>
  <si>
    <t>Abono Interbancario
Sucursal: 859
Referencia Numérica: 230205
Concepto del Pago: Graduacion
No. de Autorización: 00982283
Nombre del Emisor: LANDY BEATRIZ BLANCO LIZAMA
Institución Emisora: BANORTE</t>
  </si>
  <si>
    <t>5,650.00</t>
  </si>
  <si>
    <t>Abono Interbancario
Sucursal: 859
Referencia Numérica: 602230
Concepto del Pago: sacg950925mqrntl00
No. de Autorización: 01273896
Nombre del Emisor: GLENDY MARGARITA SANCHEZ CATZI
Institución Emisora: BBVA MEXICO</t>
  </si>
  <si>
    <t>Abono Interbancario
Sucursal: 859
Referencia Numérica: 30800
Concepto del Pago: DIGD740815HDFZRN08 Pago 11 Cta:936
No. de Autorización: 01442290
Nombre del Emisor: DANIEL DIAZ GARCIA
Institución Emisora: INBURSA</t>
  </si>
  <si>
    <t>Abono Interbancario
Sucursal: 859
Referencia Numérica: 3215243
Concepto del Pago: OLIVIA RODRIGUEZ VIVEROS
No. de Autorización: 01593379
Nombre del Emisor: OLIVIA RODRIGUEZ VIVEROS
Institución Emisora: SANTANDER</t>
  </si>
  <si>
    <t>Abono Interbancario
Sucursal: 859
Referencia Numérica: 895936
Concepto del Pago: colegiatura febrero 23MaJose Barroso
No. de Autorización: 01638061
Nombre del Emisor: CARDENAS MENDIBURU MARIA JOSE
Institución Emisora: AZTECA</t>
  </si>
  <si>
    <t>Abono Interbancario
Sucursal: 859
Referencia Numérica: 895936
Concepto del Pago: Sin concepto
No. de Autorización: 02019365
Nombre del Emisor: BAUTISTA JUAREZ SARAI
Institución Emisora: AZTECA</t>
  </si>
  <si>
    <t>Abono Interbancario
Sucursal: 859
Referencia Numérica: 895936
Concepto del Pago: Sin concepto
No. de Autorización: 02019366
Nombre del Emisor: BAUTISTA JUAREZ SARAI
Institución Emisora: AZTECA</t>
  </si>
  <si>
    <t>Abono Interbancario
Sucursal: 859
Referencia Numérica: 702230
Concepto del Pago: pago colegiatura iuaf
No. de Autorización: 02435901
Nombre del Emisor: KARLA ASUNCION GUILLEN SOLIS
Institución Emisora: BBVA MEXICO</t>
  </si>
  <si>
    <t>03/02/2023</t>
  </si>
  <si>
    <t>Cargo diverso
Sucursal: 2132
Referencia Numérica: 2070103435
No. de Autorización: 00021322</t>
  </si>
  <si>
    <t>273.41</t>
  </si>
  <si>
    <t>43.75</t>
  </si>
  <si>
    <t>Cargo diverso
Sucursal: 2132
Referencia Numérica: 2050103430
No. de Autorización: 00021333</t>
  </si>
  <si>
    <t>273.37</t>
  </si>
  <si>
    <t>Abono Interbancario
Sucursal: 2132
Referencia Numérica: 2070103435
Referencia alfanumérica: TRANSF. INTER 002070103435 1/HERRERA ARI
No. de Autorización: 00021322
Nombre del Emisor: 1/HERRERA ARITA DOUGLAS EDUARD</t>
  </si>
  <si>
    <t>49,758.03</t>
  </si>
  <si>
    <t>Abono Interbancario
Sucursal: 2132
Referencia Numérica: 2050103430
Referencia alfanumérica: TRANSF. INTER 002050103430 1/HERRERA ARI
No. de Autorización: 00021333
Nombre del Emisor: 1/HERRERA ARITA DOUGLAS EDUARD</t>
  </si>
  <si>
    <t>43,778.86</t>
  </si>
  <si>
    <t>Abono Interbancario
Sucursal: 7440  Referencia Numérica:  011
Concepto del Pago: cENA 
No. de Autorización: 29500 Nombre del Emisor: ARACELLI DOMINGUEZ 
Institución Emisora: banamex</t>
  </si>
  <si>
    <t>9,205.00</t>
  </si>
  <si>
    <t>Abono Interbancario
Sucursal: 943
Referencia Numérica:  011
Concepto del Pago: POR DEFINIR
No. de Autorización:  029589   Nombre del Emisor: ARTURO MENDOZA
Institución Emisora: banamex</t>
  </si>
  <si>
    <t>Abono Interbancario
Sucursal: 859
Referencia Numérica: 1559922
Concepto del Pago: COLEGIATURA Y REINSCRIPCION GOBA8803169H
No. de Autorización: 00157762
Nombre del Emisor: ABRAHAM GONZALEZ BALBOA
Institución Emisora: SANTANDER</t>
  </si>
  <si>
    <t>Abono Interbancario
Sucursal: 859
Referencia Numérica: 30223
Concepto del Pago: ALMA ITZEL LETRAS DIAZ
No. de Autorización: 00893148
Nombre del Emisor: H LEGAL CORPORATIVO SC
Institución Emisora: HSBC</t>
  </si>
  <si>
    <t>Abono Interbancario
Sucursal: 859
Referencia Numérica: 30223
Concepto del Pago: ALFONSO ESQUIDE MACIAS
No. de Autorización: 00900539
Nombre del Emisor: H LEGAL CORPORATIVO SC
Institución Emisora: HSBC</t>
  </si>
  <si>
    <t>Abono Interbancario
Sucursal: 859
Referencia Numérica: 302230
Concepto del Pago: Reinscripcion Carlos Palomo Bonilla
No. de Autorización: 00909943
Nombre del Emisor: CARLOS EDUARDO PALOMO BONILLA
Institución Emisora: BBVA MEXICO</t>
  </si>
  <si>
    <t>Abono Interbancario
Sucursal: 859
Referencia Numérica: 302230
Concepto del Pago: Colegiatura Feb carlos palomo bonilla
No. de Autorización: 00911878
Nombre del Emisor: CARLOS EDUARDO PALOMO BONILLA
Institución Emisora: BBVA MEXICO</t>
  </si>
  <si>
    <t>Abono Interbancario
Sucursal: 859
Referencia Numérica: 302230
Concepto del Pago: Examdnes
No. de Autorización: 01002137
Nombre del Emisor: ANDRES BAEZA RODRIGUEZ
Institución Emisora: BBVA MEXICO</t>
  </si>
  <si>
    <t>Abono Interbancario
Sucursal: 859
Referencia Numérica: 302230
Concepto del Pago: OEMA931224HBCCRL05 Mensualidad 5
No. de Autorización: 01040836
Nombre del Emisor: ALFONSO OCEGUEDA MARTINEZ
Institución Emisora: BBVA MEXICO</t>
  </si>
  <si>
    <t>02/02/2023</t>
  </si>
  <si>
    <t>Pago Interbancario
Sucursal: 519
Referencia Numérica: 1
Concepto del Pago: IUAF 2023
No. de Autorización: 00369506</t>
  </si>
  <si>
    <t>Pago Interbancario
Sucursal: 519
Referencia Numérica: 1
Concepto del Pago: FACTURA IUAF
No. de Autorización: 00393930</t>
  </si>
  <si>
    <t>Abono Interbancario
Sucursal: 859
Referencia Numérica: 202230
Concepto del Pago: Liquid cena
No. de Autorización: 00701999
Nombre del Emisor: ORALIA CONTRERAS GUZMAN
Institución Emisora: BBVA MEXICO</t>
  </si>
  <si>
    <t>Abono Interbancario
Sucursal: 859
Referencia Numérica: 895936
Concepto del Pago: pago del mes de enero de 2023
No. de Autorización: 00905315
Nombre del Emisor: JUAREZ ANTONIO ROBERTO
Institución Emisora: AZTECA</t>
  </si>
  <si>
    <t>2,189.00</t>
  </si>
  <si>
    <t>Abono Interbancario
Sucursal: 859
Referencia Numérica: 202230
Concepto del Pago: CAMM710629MMNZRR00
No. de Autorización: 559418
Nombre del Emisor: MARTHA ALICIA CAZARES MORAN
Institución Emisora: BBVA MEXICO</t>
  </si>
  <si>
    <t>Abono Interbancario
Sucursal: 859
Referencia Numérica: 202202
Concepto del Pago: PAGO LIC ARACELY VILLANUEVA TUN
No. de Autorización: 399364
Nombre del Emisor: SINDICATO UNICO DE CHOFERES TA
Institución Emisora: SCOTIABANK</t>
  </si>
  <si>
    <t>Abono Interbancario
Sucursal: 870
Referencia Numérica: 20230131
Referencia alfanumérica: PCOMP 085906833954303134
No. de Autorización: 28314
Nombre del Emisor: BANAMEX SA TFD</t>
  </si>
  <si>
    <t>Abono Interbancario
Sucursal: 859
Referencia Numérica:  011
Concepto del Pago: cena 
No. de Autorización:  23974   Nombre del Emisor: juantorrez
Institución Emisora: banamex</t>
  </si>
  <si>
    <t>5,005.00</t>
  </si>
  <si>
    <t>Abono Interbancario
Sucursal: 859
Referencia Numérica: 5620300
Concepto del Pago: ZEIV030316HQRLBRA4
No. de Autorización: 265423
Nombre del Emisor: MARCELA IBARRA CANCHE
Institución Emisora: SANTANDER</t>
  </si>
  <si>
    <t>Abono Interbancario
Sucursal: 859
Referencia Numérica: 230202
Concepto del Pago: ZAMD890216HNLMRV09
No. de Autorización: 251751
Nombre del Emisor: DAVID ADRIAN ZAMBRANO MORALES
Institución Emisora: BANORTE</t>
  </si>
  <si>
    <t>mantenimiento locales</t>
  </si>
  <si>
    <t>01/02/2023</t>
  </si>
  <si>
    <t>Pago a terceros
Sucursal: 519
Referencia Numérica: 6571024398
Referencia alfanumérica: INSTITUTO UNIVERSITARIO DE ALTA FORMACIO
No. de Autorización: 00588244</t>
  </si>
  <si>
    <t>Abono Interbancario
Sucursal: 859
Referencia Numérica: 4440611
Concepto del Pago: INSCRIP FEB GUVA820215HCCTZN03 ANGEL GUT
No. de Autorización: 00989133
Nombre del Emisor: ANGEL GUTIERREZ VAZQUEZ
Institución Emisora: BANCOPPEL</t>
  </si>
  <si>
    <t>Abono Interbancario
Sucursal: 859
Referencia Numérica: 4439393
Concepto del Pago: FEB 23 GUVA820215HCCTZN03 ANGEL GUTIERRE
No. de Autorización: 00989831
Nombre del Emisor: ANGEL GUTIERREZ VAZQUEZ
Institución Emisora: BANCOPPEL</t>
  </si>
  <si>
    <t>Abono Interbancario
Sucursal: 859
Referencia Numérica: 102230
Concepto del Pago: PABR881209HQRNLC07
No. de Autorización: 01068708
Nombre del Emisor: RICARDO PANTOJA BLEE
Institución Emisora: BBVA MEXICO</t>
  </si>
  <si>
    <t>Abono Interbancario
Sucursal: 859
Referencia Numérica: 59554
Concepto del Pago: PAGO COL MIRELLA PACHECO
No. de Autorización: 942428
Nombre del Emisor: SUSANA VARGAS ALBARRAN
Institución Emisora: SANTANDER</t>
  </si>
  <si>
    <t>55,895.58</t>
  </si>
  <si>
    <t>Abono Interbancario
Sucursal: 859
Referencia Numérica: 102230
Concepto del Pago: LAAI750417HJCYRS07
No. de Autorización: 255827
Nombre del Emisor: ISRAEL TONATIUH LAY ARELLANO
Institución Emisora: BBVA MEXICO</t>
  </si>
  <si>
    <t>Abono Interbancario
Sucursal: 859
Referencia Numérica: 9259530
Concepto del Pago: SACA780407MCCNRL05
No. de Autorización: 226489
Nombre del Emisor: ALICIA SANCHEZ DE LA CRUZ
Institución Emisora: SANTANDER</t>
  </si>
  <si>
    <t>Abono Interbancario
Sucursal: 859
Referencia Numérica: 1
Concepto del Pago: Mensualidad enero 2023
No. de Autorización: 226361
Nombre del Emisor: FAUSTINO CRUZ HERNANDEZ
Institución Emisora: HSBC</t>
  </si>
  <si>
    <t>31/01/2023</t>
  </si>
  <si>
    <t>Pago Interbancario
Sucursal: 519
Referencia Numérica: 2
Concepto del Pago: SUELDO 16 AL 31
No. de Autorización: 683395</t>
  </si>
  <si>
    <t>Abono Interbancario
Sucursal: 859
Referencia Numérica: 3101230
Concepto del Pago: Pago
No. de Autorización: 903550
Nombre del Emisor: JUANA MARIA ABREU GIRALT
Institución Emisora: BBVA MEXICO</t>
  </si>
  <si>
    <t>Pago Interbancario
Sucursal: 519
Referencia Numérica: 1
Concepto del Pago: FACTURA IUAF
No. de Autorización: 394610</t>
  </si>
  <si>
    <t>18,955.32</t>
  </si>
  <si>
    <t>DEP EN EFECTIVO
Sucursal: 111
Referencia Numérica: 0
Referencia alfanumérica: 8,000.00
No. de Autorización: 19061</t>
  </si>
  <si>
    <t>DEP EN EFECTIVO
Sucu</t>
  </si>
  <si>
    <t>Abono Interbancario
Sucursal: 111
Referencia Numérica:  011
Concepto del Pago: titulacion
No. de Autorización:  19061  Nombre del Emisor: LAURA SAÑUDO
Institución Emisora: banamex</t>
  </si>
  <si>
    <t>30/01/2023</t>
  </si>
  <si>
    <t>Abono Interbancario
Sucursal: 859
Referencia Numérica: 2801230
Concepto del Pago: Inscripcion doctorado estefania caballer
No. de Autorización: 625528
Nombre del Emisor: ESTEFANIA CAROLINA CABALLERO V
Institución Emisora: BBVA MEXICO</t>
  </si>
  <si>
    <t>Abono Interbancario
Sucursal: 859
Referencia Numérica: 2801230
Concepto del Pago: pago mensual de escuela
No. de Autorización: 94839
Nombre del Emisor: ANA LILIA TOVAR ROA
Institución Emisora: BBVA MEXICO</t>
  </si>
  <si>
    <t>Abono Interbancario
Sucursal: 859
Referencia Numérica: 280123
Concepto del Pago: PAGO EQUIVALENCIA DE CAZA741220MYNCLL08
No. de Autorización: 77874
Nombre del Emisor: ALINA YASURI CACHON ZALAZAR
Institución Emisora: HSBC</t>
  </si>
  <si>
    <t>26/01/2023</t>
  </si>
  <si>
    <t>Pago Interbancario
Sucursal: 519
Referencia Numérica: 1
Concepto del Pago: FACTURA IUAF
No. de Autorización: 00338616</t>
  </si>
  <si>
    <t>6,808.51</t>
  </si>
  <si>
    <t>Abono Interbancario
Sucursal: 859
Referencia Numérica: 260123
Concepto del Pago: Cena doctorado 2
No. de Autorización: 00588542
Nombre del Emisor: MIGUEL JESUS GONZALEZ LOPEZ
Institución Emisora: HSBC</t>
  </si>
  <si>
    <t>27/01/2023</t>
  </si>
  <si>
    <t>Abono Interbancario
Sucursal: 859
Referencia Numérica: 2701230
Concepto del Pago: Abono
No. de Autorización: 00696280
Nombre del Emisor: JEANETTE DE LOS ANGE ROSADO NO
Institución Emisora: BBVA MEXICO</t>
  </si>
  <si>
    <t>Abono Interbancario
Sucursal: 870
Referencia Numérica: 270123
Referencia alfanumérica: MARIA MAGDALENA GARCIA TREVI O
No. de Autorización: 00723851
Nombre del Emisor: MARIA MAGDALENA,GARCIA/TREVI@O</t>
  </si>
  <si>
    <t>Abono Interbancario
Sucursal: 643
Referencia Numérica:  011
Concepto del Pago: titulacion
No. de Autorización: 019098    Nombre del Emisor: TUMD880615MQRZDN05
Institución Emisora: banamex</t>
  </si>
  <si>
    <t>Abono Interbancario
Sucursal: 7003
Referencia Numérica:  011
Concepto del Pago: colegiatura 1 DE 24
No. de Autorización:  112265   Nombre del Emisor: RAFAEL SANCHEZ
Institución Emisora: banamex</t>
  </si>
  <si>
    <t>Abono Interbancario
Sucursal: 
Referencia Numérica:  011
Concepto del Pago: MOD I DE 24
No. de Autorización:  112127   Nombre del Emisor: EDGARDO PEREZ
Institución Emisora: banamex</t>
  </si>
  <si>
    <t>Abono Interbancario
Sucursal: 859
Referencia Numérica: 230126
Concepto del Pago: Inscripcion David Zambrano Morales
No. de Autorización: 502448
Nombre del Emisor: DAVID ADRIAN ZAMBRANO MORALES
Institución Emisora: BANORTE</t>
  </si>
  <si>
    <t>25/01/2023</t>
  </si>
  <si>
    <t>Abono Interbancario
Sucursal: 859
Referencia Numérica: 2501230
Concepto del Pago: Andres Baeza
No. de Autorización: 00661187
Nombre del Emisor: ANDRES BAEZA RODRIGUEZ
Institución Emisora: BBVA MEXICO</t>
  </si>
  <si>
    <t>Abono Interbancario
Sucursal: 859
Referencia Numérica: 250123
Concepto del Pago: CAGM010321MVZHNRA6 diferencia enero 23
No. de Autorización: 00671770
Nombre del Emisor: MARIA FERNANDA GONZALEZ GLENN
Institución Emisora: HSBC</t>
  </si>
  <si>
    <t>250.00</t>
  </si>
  <si>
    <t>Abono Interbancario
Sucursal: 859
Referencia Numérica: 2936
Concepto del Pago: abonomenscarolinavanegasaceves
No. de Autorización: 463522
Nombre del Emisor: CAROLINA VANEGAS ACEVES
Institución Emisora: HSBC</t>
  </si>
  <si>
    <t>Pago de servicio
Sucursal: 519
Referencia Numérica: 85439
Referencia alfanumérica: PAGO A ESTABLECIMIENTO
No. de Autorización: 85439</t>
  </si>
  <si>
    <t>1,010.00</t>
  </si>
  <si>
    <t>Abono Interbancario
Sucursal: 859
Referencia Numérica: 2501230
Concepto del Pago: 2Titulo GAMS750515MMCRRN09
No. de Autorización: 42596
Nombre del Emisor: SONIA GARAY MARTINEZ
Institución Emisora: BBVA MEXICO</t>
  </si>
  <si>
    <t>24/01/2023</t>
  </si>
  <si>
    <t>Pago Interbancario
Sucursal: 519
Referencia Numérica: 1
Concepto del Pago: FACTURA IUAF
No. de Autorización: 00183937</t>
  </si>
  <si>
    <t>4,988.00</t>
  </si>
  <si>
    <t>Pago a terceros
Sucursal: 519
Referencia Numérica: 108970039
Referencia alfanumérica: INSTITUTO UNIVERSITARIO DE ALTA FORMACIO
No. de Autorización: 00185790</t>
  </si>
  <si>
    <t>Abono Interbancario
Sucursal: 859
Referencia Numérica: 240123
Concepto del Pago: ALFONSO ESQUIDE MACIAS
No. de Autorización: 00654348
Nombre del Emisor: H LEGAL CORPORATIVO SC
Institución Emisora: HSBC</t>
  </si>
  <si>
    <t>Abono Interbancario
Sucursal: 859
Referencia Numérica: 240123
Concepto del Pago: ALMA ITZEL LETRAS DIAZ
No. de Autorización: 00660174
Nombre del Emisor: H LEGAL CORPORATIVO SC
Institución Emisora: HSBC</t>
  </si>
  <si>
    <t>Abono Interbancario
Sucursal: 859
Referencia Numérica: 240123
Concepto del Pago: Graduacion Anahi Aviles
No. de Autorización: 00693768
Nombre del Emisor: URZUA RODRIGUEZ SERGIO ARTURO
Institución Emisora: SCOTIABANK</t>
  </si>
  <si>
    <t>23/01/2023</t>
  </si>
  <si>
    <t>Abono Interbancario
Sucursal: 870
Referencia alfanumérica: adriana garcia treviño
No. de Autorización: 00107482
Nombre del Emisor: MARIA MAGDALENA,GARCIA/TREVI@O</t>
  </si>
  <si>
    <t>Abono Interbancario
Sucursal: 870
Referencia Numérica: 230123
Referencia alfanumérica: LUIS ALONSO REYES TREJO
No. de Autorización: 00316401
Nombre del Emisor: LUIS ALONSO,REYES/TREJO</t>
  </si>
  <si>
    <t>Abono Interbancario
Sucursal: 430
Referencia Numérica:  011
Concepto del Pago: titulacion
No. de Autorización:   0036060  Nombre del Emisor: juan torrez
Institución Emisora: banamex</t>
  </si>
  <si>
    <t>Abono Interbancario
Sucursal: 7003
Referencia Numérica:  011
Concepto del Pago: ceremonia
No. de Autorización:   054210  Nombre del Emisor: eduardo correa
Institución Emisora: banamex</t>
  </si>
  <si>
    <t>Abono Interbancario
Sucursal: 859
Referencia Numérica: 2101230
Concepto del Pago: Colegiatura Carlos Palomo Bonilla
No. de Autorización: 81006
Nombre del Emisor: CARLOS EDUARDO PALOMO BONILLA
Institución Emisora: BBVA MEXICO</t>
  </si>
  <si>
    <t>20/01/2023</t>
  </si>
  <si>
    <t>Pago de servicio
Sucursal: 519
Referencia Numérica: 366739
Referencia alfanumérica: PAGO A ESTABLECIMIENTO
No. de Autorización: 00366739</t>
  </si>
  <si>
    <t>674.00</t>
  </si>
  <si>
    <t>Abono Interbancario
Sucursal: 7440
Referencia Numérica:  011
Concepto del Pago:TITULACION
No. de Autorización:28052     Nombre del Emisor: araceli DOminguez
Institución Emisora: banamex</t>
  </si>
  <si>
    <t>Abono Interbancario
Sucursal: 519
Referencia Numérica: 51294
Referencia alfanumérica: ANGEL GUILLERMO LUNA RAMOS
No. de Autorización: 51294
Nombre del Emisor: ANGEL GUILLERMO,LUNA/RAMOS</t>
  </si>
  <si>
    <t>18/01/2023</t>
  </si>
  <si>
    <t>Abono Interbancario
Sucursal: 870
Referencia Numérica: 433280
Referencia alfanumérica: MARIA MAGDALENA,GARCIA/TREVI@O
No. de Autorización: 433280
Nombre del Emisor: MARIA MAGDALENA,GARCIA/TREVI@O</t>
  </si>
  <si>
    <t>17/01/2023</t>
  </si>
  <si>
    <t>Abono Interbancario
Sucursal: 8188
Referencia Numérica:  011
Concepto del Pago: CEREMONIA DE GRADUACION
No. de Autorización: 18413    Nombre del Emisor: HOMERO FIGUEROA
Institución Emisora: banamex</t>
  </si>
  <si>
    <t>Abono Interbancario
Sucursal: 859
Referencia Numérica: 1701230
Concepto del Pago: Pago de Ceremonia de Graduacion
No. de Autorización: 560050
Nombre del Emisor: RODRIGO GARCES GARCIA
Institución Emisora: BBVA MEXICO</t>
  </si>
  <si>
    <t>Abono Interbancario
Sucursal: 7003
Referencia Numérica:  011
Concepto del Pago: inscripción
No. de Autorización:  924713   Nombre del Emisor: rafael sanchez 
Institución Emisora: banamex</t>
  </si>
  <si>
    <t>Pago Interbancario
Sucursal: 519
Referencia Numérica: 1
Concepto del Pago: FACTURA
No. de Autorización: 234760</t>
  </si>
  <si>
    <t>15,224.47</t>
  </si>
  <si>
    <t>fondeo tarjeta</t>
  </si>
  <si>
    <t>16/01/2023</t>
  </si>
  <si>
    <t>Pago de servicio
Sucursal: 519
Referencia Numérica: 40282
Referencia alfanumérica: A TB 5584267142500097
No. de Autorización: 00040282</t>
  </si>
  <si>
    <t>40,000.00</t>
  </si>
  <si>
    <t>SEQ GRADOS</t>
  </si>
  <si>
    <t>Pago Interbancario
Sucursal: 519
Referencia Numérica: 1
Concepto del Pago: GRADOS IUAF
No. de Autorización: 00054514</t>
  </si>
  <si>
    <t>Abono Interbancario
Sucursal: 859
Referencia Numérica: 1601230
Concepto del Pago: Abono ceremonia grad
No. de Autorización: 02355432
Nombre del Emisor: MAYRA ALEJANDRA RAMOS MEZA
Institución Emisora: BBVA MEXICO</t>
  </si>
  <si>
    <t>Abono Interbancario
Sucursal: 859
Referencia Numérica: 1601230
Concepto del Pago: Pago total 7 personas ceremonia graduaci
No. de Autorización: 02572839
Nombre del Emisor: ROBERTO CRUZ RODRIGUEZ
Institución Emisora: BBVA MEXICO</t>
  </si>
  <si>
    <t>8,155.00</t>
  </si>
  <si>
    <t>Abono Interbancario
Sucursal: 859
Referencia Numérica: 1401230
Concepto del Pago: CAGC870715MNENRN06
No. de Autorización: 773023
Nombre del Emisor: OSCAR ADAN PEREZ CANTU
Institución Emisora: BBVA MEXICO</t>
  </si>
  <si>
    <t>Abono Interbancario
Sucursal: 859
Referencia Numérica: 2358955
Concepto del Pago: COLEGIATURAS RORG830918HTCDDS09
No. de Autorización: 1196941
Nombre del Emisor: GASTON RODRIGUEZ RODRIGUEZ
Institución Emisora: SANTANDER</t>
  </si>
  <si>
    <t>Abono Interbancario
Sucursal: 859
Referencia Numérica: 986735
Concepto del Pago: TERI990829MDFHYT00
No. de Autorización: 565010
Nombre del Emisor: ITZHEL TEHUTLE RAYA
Institución Emisora: SANTANDER</t>
  </si>
  <si>
    <t>Pago de servicio
Sucursal: 519
Referencia Numérica: 558108
Referencia alfanumérica: PAGO A ESTABLECIMIENTO
No. de Autorización: 558108</t>
  </si>
  <si>
    <t>3,176.00</t>
  </si>
  <si>
    <t>Abono Interbancario
Sucursal: 7003
Referencia Numérica:  011
Concepto del Pago: colegiatura
No. de Autorización:  874684   Nombre del Emisor:  uuh chi
Institución Emisora: banamex</t>
  </si>
  <si>
    <t>13/01/2023</t>
  </si>
  <si>
    <t>Pago Interbancario
Sucursal: 519
Referencia Numérica: 1
Concepto del Pago: FACTURA IUAF
No. de Autorización: 00164410</t>
  </si>
  <si>
    <t>54,468.09</t>
  </si>
  <si>
    <t>Pago Interbancario
Sucursal: 519
Referencia Numérica: 2
Concepto del Pago: FACTURA IUAF
No. de Autorización: 00328428</t>
  </si>
  <si>
    <t>16,311.70</t>
  </si>
  <si>
    <t>Abono Interbancario
Sucursal: 859
Referencia Numérica: 1301230
Concepto del Pago: ROSE820911MVZJRR04
No. de Autorización: 00526241
Nombre del Emisor: ERIKA ROJAS SORIA
Institución Emisora: BBVA MEXICO</t>
  </si>
  <si>
    <t>Abono Interbancario
Sucursal: 859
Referencia Numérica: 1301230
Concepto del Pago: pago mensual escuela
No. de Autorización: 01073772
Nombre del Emisor: ANA LILIA TOVAR ROA
Institución Emisora: BBVA MEXICO</t>
  </si>
  <si>
    <t>Abono Interbancario
Sucursal: 859
Referencia Numérica: 130123
Concepto del Pago: LOTJ710629HSPPRS00
No. de Autorización: 01244818
Nombre del Emisor: JOSE DE JESUS LOPEZ TORRES
Institución Emisora: HSBC</t>
  </si>
  <si>
    <t>Abono Interbancario
Sucursal: 859
Referencia Numérica: 5462237
Concepto del Pago: PAGO TITULACIN Y COMPLETO DE CENA GRADUA
No. de Autorización: 194272
Nombre del Emisor: GRISELDA GARCIA ORTEGA
Institución Emisora: SANTANDER</t>
  </si>
  <si>
    <t>25,450.00</t>
  </si>
  <si>
    <t>Abono Interbancario
Sucursal: 166
Referencia Numérica:  011
Concepto del Pago: colegiatura
No. de Autorización:  18450   Nombre del Emisor: HECTOR FIERROS
Institución Emisora: banamex</t>
  </si>
  <si>
    <t>DEPÓSITO bancario
Sucursal: 166
Referencia Numérica:  011
Concepto del Pago: POR COLEGIATURA
No. de Autorización: 18538    Nombre del Emisor: hector fierros
Institución Emisora: banamex</t>
  </si>
  <si>
    <t>DEPÓSITO bancario
Su</t>
  </si>
  <si>
    <t>Abono Interbancario
Sucursal: 859
Referencia Numérica: 130123
Concepto del Pago: Pago graduacion invitado Gomez Vania
No. de Autorización: 125574
Nombre del Emisor: VANIA GOMEZ MARQUEZ
Institución Emisora: HSBC</t>
  </si>
  <si>
    <t>12/01/2023</t>
  </si>
  <si>
    <t>Abono Interbancario
Sucursal: 859
Referencia Numérica: 1201230
Concepto del Pago: RAHE781001HDFMRR08
No. de Autorización: 332233
Nombre del Emisor: ERNESTO EDUARDO RAMIREZ HUERTA
Institución Emisora: BBVA MEXICO</t>
  </si>
  <si>
    <t>Abono Interbancario
Sucursal: 519
Referencia Numérica: 120123
Referencia alfanumérica: JORGE VELARDE GOMEZ
No. de Autorización: 142039
Nombre del Emisor: JORGE,VELARDE/GOMEZ</t>
  </si>
  <si>
    <t>11/01/2023</t>
  </si>
  <si>
    <t>Abono Interbancario
Sucursal: 8213
Referencia Numérica:  011
Concepto del Pago: TITULACIÓN
No. de Autorización: 02081    Nombre del Emisor: VICTOR CAMPOS
Institución Emisora: banamex</t>
  </si>
  <si>
    <t>Abono Interbancario
Sucursal: 859
Referencia Numérica: 1101
Concepto del Pago: Pago de doctorado Yahaira Huerta Guzman
No. de Autorización: 00078402
Nombre del Emisor: YAHAIRA YAITZIRI HUERTA GUZMA
Institución Emisora: HSBC</t>
  </si>
  <si>
    <t>Abono Interbancario
Sucursal: 859
Referencia Numérica: 1184735
Concepto del Pago: CONSTANCIA DE ESTUDIOS
No. de Autorización: 00487432
Nombre del Emisor: MARCELA IBARRA CANCHE
Institución Emisora: SANTANDER</t>
  </si>
  <si>
    <t>Abono Interbancario
Sucursal: 7003
Referencia Numérica:  011
Concepto del Pago: colegiatura
No. de Autorización: 759040   Nombre del Emisor: YONNI GUILLEN 
Institución Emisora: banamex</t>
  </si>
  <si>
    <t>Abono Interbancario
Sucursal: 7003
Referencia Numérica:  011
Concepto del Pago: colegiatura
No. de Autorización: 759096   Nombre del Emisor: YONNI GUILLEN 
Institución Emisora: banamex</t>
  </si>
  <si>
    <t>10/01/2023</t>
  </si>
  <si>
    <t>Abono Interbancario
Sucursal: 859
Referencia Numérica: 800127
Concepto del Pago: CAAM800127HJCHGR04 CHAVEZAGUAYO CUATR4DD
No. de Autorización: 495035
Nombre del Emisor: MARCO ANTONIO CHAVEZ AGUAYO
Institución Emisora: BBVA MEXICO</t>
  </si>
  <si>
    <t>13,400.00</t>
  </si>
  <si>
    <t>Abono Interbancario
Sucursal: 859
Referencia Numérica: 3076197
Concepto del Pago: REINSCRIPCION SACA780407MCCNRL05
No. de Autorización: 484671
Nombre del Emisor: ALICIA SANCHEZ DE LA CRUZ
Institución Emisora: SANTANDER</t>
  </si>
  <si>
    <t>Abono Interbancario
Sucursal: 859
Referencia Numérica: 1001230
Concepto del Pago: AUEJ720619HVZGSL08
No. de Autorización: 421729
Nombre del Emisor: JULIAN AGUILAR ESTRADA
Institución Emisora: BBVA MEXICO</t>
  </si>
  <si>
    <t>Abono Interbancario
Sucursal: 7125
Referencia Numérica:  011
Concepto del Pago: titulacion
No. de Autorización:   10886  Nombre del Emisor: juan bolon
Institución Emisora: banamex</t>
  </si>
  <si>
    <t>banamex</t>
  </si>
  <si>
    <t>IVA Comisión
Sucursal: 2864
Referencia Numérica: 174785
Referencia alfanumérica: PAQUETE PYME DIC MOV: 1
No. de Autorización: 171821</t>
  </si>
  <si>
    <t>Comisión
Sucursal: 2864
Referencia Numérica: 174785
Referencia alfanumérica: PAQUETE PYME DIC MOV: 1
No. de Autorización: 171821</t>
  </si>
  <si>
    <t>09/01/2023</t>
  </si>
  <si>
    <t>Abono Interbancario
Sucursal: 859
Referencia Numérica: 895936
Concepto del Pago: pago titulo
No. de Autorización: 01838520
Nombre del Emisor: KUMUL PECH BERNALDO AGUILLER
Institución Emisora: AZTECA</t>
  </si>
  <si>
    <t>Abono Interbancario
Sucursal: 859
Referencia Numérica: 901230
Concepto del Pago: Mensualidad de enero
No. de Autorización: 01883847
Nombre del Emisor: RICARDO PANTOJA BLEE
Institución Emisora: BBVA MEXICO</t>
  </si>
  <si>
    <t>Abono Interbancario
Sucursal: 859
Referencia Numérica: 1
Concepto del Pago: Colegiatura enero 2023
No. de Autorización: 01766025
Nombre del Emisor: FAUSTINO CRUZ HERNANDEZ
Institución Emisora: HSBC</t>
  </si>
  <si>
    <t>Abono Interbancario
Sucursal: 859
Referencia Numérica: 2726919
Concepto del Pago: MENSUALIDAD DICIEMBRE 2022
No. de Autorización: 01810103
Nombre del Emisor: GRISELDA GARCIA ORTEGA
Institución Emisora: SANTANDER</t>
  </si>
  <si>
    <t>Abono Interbancario
Sucursal: 859
Referencia Numérica: 4134974
Concepto del Pago: PAGO DIFERENCIA GOBA880316HCSNLB02
No. de Autorización: 1550913
Nombre del Emisor: ABRAHAM GONZALEZ BALBOA
Institución Emisora: SANTANDER</t>
  </si>
  <si>
    <t>Abono Interbancario
Sucursal: 859
Referencia Numérica: 8015284
Concepto del Pago: COLEGIATURA
No. de Autorización: 1427471
Nombre del Emisor: MARCELA IBARRA CANCHE
Institución Emisora: SANTANDER</t>
  </si>
  <si>
    <t>Pago de servicio
Sucursal: 519
Referencia Numérica: 757791
Referencia alfanumérica: A TB 5584267142500097
No. de Autorización: 757791</t>
  </si>
  <si>
    <t>Abono Interbancario
Sucursal: 859
Referencia Numérica: 90123
Concepto del Pago: GOGF741017MVZNLR02 y CAGM010321MVZHNRA6
No. de Autorización: 1418816
Nombre del Emisor: MARIA FERNANDA GONZALEZ GLENN
Institución Emisora: HSBC</t>
  </si>
  <si>
    <t>165,218.73</t>
  </si>
  <si>
    <t>Abono Interbancario
Sucursal: 859
Referencia Numérica: 901230
Concepto del Pago: MAMC710607MMCRRR04
No. de Autorización: 1403240
Nombre del Emisor: MARIA DEL CARMEN MARTINEZ MARR
Institución Emisora: BBVA MEXICO</t>
  </si>
  <si>
    <t>Abono Interbancario
Sucursal: 859
Referencia Numérica: 701230
Concepto del Pago: HOHL900225HQRYXS08
No. de Autorización: 425058
Nombre del Emisor: LUIS ALBERTO HOY HAU
Institución Emisora: BBVA MEXICO</t>
  </si>
  <si>
    <t>Abono Interbancario
Sucursal: 7003
Referencia Numérica:  011
Concepto del Pago: COLEGIATURA  MDP
No. de Autorización: 780606    Nombre del Emisor: ARACELI VILLANUEVA
Institución Emisora: banamex</t>
  </si>
  <si>
    <t>Abono Interbancario
Sucursal: 7003
Referencia Numérica:  011
Concepto del Pago: COLEGIATURA  
No. de Autorización: 780554   Nombre del Emisor: ARACELI VILLANUEVA
Institución Emisora: banamex</t>
  </si>
  <si>
    <t>Abono Interbancario
Sucursal: 859
Referencia Numérica: 901230
Concepto del Pago: CAMM710629MMNZRR00
No. de Autorización: 1203172
Nombre del Emisor: MARTHA ALICIA CAZARES MORAN
Institución Emisora: BBVA MEXICO</t>
  </si>
  <si>
    <t>Abono Interbancario
Sucursal: 859
Referencia Numérica: 8537367
Concepto del Pago: GOBA880316HCSNLB02
No. de Autorización: 1174683
Nombre del Emisor: ABRAHAM GONZALEZ BALBOA
Institución Emisora: SANTANDER</t>
  </si>
  <si>
    <t>Abono Interbancario
Sucursal: 859
Referencia Numérica: 901230
Concepto del Pago: SACG950925MQRNTL00
No. de Autorización: 1141617
Nombre del Emisor: GLENDY MARGARITA SANCHEZ CATZI
Institución Emisora: BBVA MEXICO</t>
  </si>
  <si>
    <t>06/01/2023</t>
  </si>
  <si>
    <t>Abono Interbancario
Sucursal: 7441 Referencia Numérica:  011
Concepto del Pago: ABONO A TITULACION
No. de Autorización: 008021 Nombre del Emisor:  CACHON ALINA
Institución Emisora: banamex</t>
  </si>
  <si>
    <t>Abono Interbancario
Sucursal: 943 Referencia Numérica:  011
Concepto del Pago: COLEGIATURA  
No. de Autorización: 27388  Nombre del Emisor: arturo mendoza
Institución Emisora: banamex</t>
  </si>
  <si>
    <t>Abono Interbancario
Sucursal: 859
Referencia Numérica: 895936
Concepto del Pago:  colegiatura
No. de Autorización: 00140463
Nombre del Emisor: BAUTISTA JUAREZ SARAI
Institución Emisora: AZTECA</t>
  </si>
  <si>
    <t>Abono Interbancario
Sucursal: 859
Referencia Numérica: 895936
Concepto del Pago: colegiatura
No. de Autorización: 00159094
Nombre del Emisor: BAUTISTA JUAREZ SARAI
Institución Emisora: AZTECA</t>
  </si>
  <si>
    <t>Abono Interbancario
Sucursal: 859
Referencia Numérica: 9900069
Concepto del Pago: COLEGIATURA DE ENERO JOSE VIRGILIO ZELAY
No. de Autorización: 00185621
Nombre del Emisor: MARCELA IBARRA CANCHE
Institución Emisora: SANTANDER</t>
  </si>
  <si>
    <t>Abono Interbancario
Sucursal: 859
Referencia Numérica: 4746419
Concepto del Pago: REINSCRIPCION JOSE VIRGILIO ZELAYA
No. de Autorización: 00190271
Nombre del Emisor: MARCELA IBARRA CANCHE
Institución Emisora: SANTANDER</t>
  </si>
  <si>
    <t>Abono Interbancario
Sucursal: 7003 Referencia Numérica:  011
Concepto del Pago: COLEGIATURA  POR DEFINIR
No. de Autorización: 752220  Nombre del Emisor: EDUARDO VILLAMIL 
Institución Emisora: banamex</t>
  </si>
  <si>
    <t>Abono Interbancario
Sucursal: 7003 Referencia Numérica:  011
Concepto del Pago: COLEGIATURA 
No. de Autorización: 755532  Nombre del Emisor: CHARLES RUBLEE
Institución Emisora: banamex</t>
  </si>
  <si>
    <t>Abono Interbancario
Sucursal: 7003 Referencia Numérica:  011
Concepto del Pago: abono a titulación
No. de Autorización: 761834  Nombre del Emisor: JUAN TORREZ
Institución Emisora: banamex</t>
  </si>
  <si>
    <t>Abono Interbancario
Sucursal: 7003 Referencia Numérica:  011
Concepto del Pago: COLEGIATURA  
No. de Autorización: 764609  Nombre del Emisor: AZUCENA FLORES
Institución Emisora: banamex</t>
  </si>
  <si>
    <t>Abono Interbancario
Sucursal: 859
Referencia Numérica: 895936
Concepto del Pago: colegiatura Enero 23 MariaJose Barroso
No. de Autorización: 00812662
Nombre del Emisor: CARDENAS MENDIBURU MARIA JOSE
Institución Emisora: AZTECA</t>
  </si>
  <si>
    <t>Abono Interbancario
Sucursal: 859
Referencia Numérica: 1746739
Concepto del Pago: OLIVIA RODRIGUEZ VIVEROS
No. de Autorización: 00842358
Nombre del Emisor: OLIVIA RODRIGUEZ VIVEROS
Institución Emisora: SANTANDER</t>
  </si>
  <si>
    <t>Abono Interbancario
Sucursal: 859
Referencia Numérica: 612022
Concepto del Pago: Kessia - Vania
No. de Autorización: 01063065
Nombre del Emisor: KESSIA YEMINA OCHOA MONTELONG
Institución Emisora: HSBC</t>
  </si>
  <si>
    <t>4,900.00</t>
  </si>
  <si>
    <t>05/01/2023</t>
  </si>
  <si>
    <t>Abono Interbancario
Sucursal: 5183 Referencia Numérica:  011
Concepto del Pago: COLEGIATURA 
No. de Autorización: 0027466 Nombre del Emisor:  DIOP570627
Institución Emisora: banamex</t>
  </si>
  <si>
    <t>Abono Interbancario
Sucursal: 859
Referencia Numérica: 501202
Concepto del Pago: PAGO LIC ARECALY VILLANUEVA TUN
No. de Autorización: 00461477
Nombre del Emisor: SINDICATO UNICO DE CHOFERES TA
Institución Emisora: SCOTIABANK</t>
  </si>
  <si>
    <t>Abono Interbancario
Sucursal: 859
Referencia Numérica: 501230
Concepto del Pago: Ale Balderas
No. de Autorización: 00615963
Nombre del Emisor: ALEJANDRA BALDERAS FLORES
Institución Emisora: BBVA MEXICO</t>
  </si>
  <si>
    <t>Abono Interbancario
Sucursal: 7003 Referencia Numérica:  011
Concepto del Pago: COLEGIATURA  
No. de Autorización: 744313  Nombre del Emisor: XOCHITL ORTIZ 
Institución Emisora: banamex</t>
  </si>
  <si>
    <t>Abono Interbancario
Sucursal: 859
Referencia Numérica: 501230
Concepto del Pago: OEMA931224HBCCRL05 Mensualidad 4
No. de Autorización: 00909476
Nombre del Emisor: ALFONSO OCEGUEDA MARTINEZ
Institución Emisora: BBVA MEXICO</t>
  </si>
  <si>
    <t>Abono Interbancario
Sucursal: 859
Referencia Numérica: 1902
Concepto del Pago: Peea680613hynrcl09
No. de Autorización: 310223
Nombre del Emisor: ALFONSO ANTONIO PEREZ ECHEVER
Institución Emisora: HSBC</t>
  </si>
  <si>
    <t>04/01/2023</t>
  </si>
  <si>
    <t>Abono Interbancario
Sucursal: 859
Referencia Numérica: 40123
Concepto del Pago: Colegiatura enero LISA921027HSPRLR02
No. de Autorización: 00645529
Nombre del Emisor: ARMANDO LIRA SOLIS
Institución Emisora: HSBC</t>
  </si>
  <si>
    <t>Abono Interbancario
Sucursal: 859
Referencia Numérica: 40123
Concepto del Pago: ALFONSO ESQUIDE MACIAS
No. de Autorización: 183980
Nombre del Emisor: H LEGAL CORPORATIVO SC
Institución Emisora: HSBC</t>
  </si>
  <si>
    <t>Abono Interbancario
Sucursal: 859
Referencia Numérica: 40123
Concepto del Pago: ALMA ITZEL LETRAS DIAZ
No. de Autorización: 180458
Nombre del Emisor: H LEGAL CORPORATIVO SC
Institución Emisora: HSBC</t>
  </si>
  <si>
    <t>Abono Interbancario
Sucursal: 859
Referencia Numérica: 401230
Concepto del Pago: MADL820509MQRYZN06 PAGO TOTAL TITULO
No. de Autorización: 168174
Nombre del Emisor: LANDY MARIA MAY DZIB
Institución Emisora: BBVA MEXICO</t>
  </si>
  <si>
    <t>Abono Interbancario
Sucursal: 859
Referencia Numérica: 28000
Concepto del Pago: DIGD740815HDFZRN08 Pago 10
No. de Autorización: 336136
Nombre del Emisor: DANIEL DIAZ GARCIA
Institución Emisora: INBURSA</t>
  </si>
  <si>
    <t>03/01/2023</t>
  </si>
  <si>
    <t>Abono Interbancario
Sucursal: 859
Referencia Numérica: 301230
Concepto del Pago: LAAI750417HJCYRS07
No. de Autorización: 458872
Nombre del Emisor: ISRAEL TONATIUH LAY ARELLANO
Institución Emisora: BBVA MEXICO</t>
  </si>
  <si>
    <t>02/01/2023</t>
  </si>
  <si>
    <t>Abono Interbancario
Sucursal: 7003
Referencia Numérica:  011
Concepto del Pago: REINSCRIPCIÓN
No. de Autorización: 697458    Nombre del Emisor: PATRICIA ROMANA VERA
Institución Emisora: banamex</t>
  </si>
  <si>
    <t>Pago Interbancario
Sucursal: 519
Referencia Numérica: 1
Concepto del Pago: PAPEL IUAF
No. de Autorización: 00956848</t>
  </si>
  <si>
    <t>389.96</t>
  </si>
  <si>
    <t>nautilus</t>
  </si>
  <si>
    <t>Pago a terceros
Sucursal: 519
Referencia Numérica: 908741
Referencia alfanumérica: INSTITUTO UNIVERSITARIO DE ALTA FORMACIO
No. de Autorización: 908741</t>
  </si>
  <si>
    <t>Abono Interbancario
Sucursal: 859
Referencia Numérica: 3933005
Concepto del Pago: 17 MODULO SACA780407MCCNRL05
No. de Autorización: 1608200
Nombre del Emisor: ALICIA SANCHEZ DE LA CRUZ
Institución Emisora: SANTANDER</t>
  </si>
  <si>
    <t xml:space="preserve">mantenimiento </t>
  </si>
  <si>
    <t>Pago Interbancario
Sucursal: 519
Referencia Numérica: 1
Concepto del Pago: FACTURA
No. de Autorización: 882056</t>
  </si>
  <si>
    <t>5,986.17</t>
  </si>
  <si>
    <t>Abono Interbancario
Sucursal: 
Referencia Numérica:  011
Concepto del Pago: COLEGIATURA
No. de Autorización:  15616   Nombre del Emisor: VICTO CAMPOS  CAPV540106HDFMDC06
Institución Emisora: banamex</t>
  </si>
  <si>
    <t>Abono Interbancario
Sucursal: 859
Referencia Numérica: 9749676
Concepto del Pago: ENE 23 GUVA820215HCCTZN03 ANGEL GUTIERRE
No. de Autorización: 795455
Nombre del Emisor: ANGEL GUTIERREZ VAZQUEZ
Institución Emisora: BANCOPPEL</t>
  </si>
  <si>
    <t>Abono Interbancario
Sucursal: 
Referencia Numérica:  011
Concepto del Pago: colegiatura
No. de Autorización:  675789  Nombre del Emisor: PATRICIA ROMANA OCHOA
Institución Emisora: banamex</t>
  </si>
  <si>
    <t>Abono Interbancario
Sucursal: 
Referencia Numérica:  011
Concepto del Pago: POR DEFINIR
No. de Autorización:  675763   Nombre del Emisor: PATRICIA ROMANA OCHOA
Institución Emisora: banamex</t>
  </si>
  <si>
    <t>Abono Interbancario
Sucursal: 
Referencia Numérica:  011
Concepto del Pago: POR DEFINIR
No. de Autorización:  675754   Nombre del Emisor: PATRICIA ROMANA OCHOA
Institución Emisora: banamex</t>
  </si>
  <si>
    <t>30/12/2022</t>
  </si>
  <si>
    <t>Pago de servicio
Sucursal: 519
Referencia Numérica: 708826
Referencia alfanumérica: A TB 5584267142500097
No. de Autorización: 00708826</t>
  </si>
  <si>
    <t>Abono Interbancario
Sucursal: 7003
Referencia Numérica:  011
Concepto del Pago: EQUIVALENCIA
No. de Autorización:  669722 Nombre del Emisor: CESAR UUH
Institución Emisora: banamex</t>
  </si>
  <si>
    <t>EFECTIVO
Sucursal: 7440
Referencia Numérica:  01
Concepto del Pago: ABONO A TITULACION
No. de Autorización:  26246 Nombre del Emisor: ARACELLI DOMINGUEZ
Institución Emisora: banamex</t>
  </si>
  <si>
    <t>EFECTIVO
Sucursal: 7</t>
  </si>
  <si>
    <t>Abono Interbancario
Sucursal: 870
Referencia Numérica: 227576
Referencia alfanumérica: LUIS ALONSO REYES TREJO
No. de Autorización: 227576
Nombre del Emisor: LUIS ALONSO,REYES/TREJO</t>
  </si>
  <si>
    <t>29/12/2022</t>
  </si>
  <si>
    <t>Pago de servicio
Sucursal: 519
Referencia Numérica: 291744
Referencia alfanumérica: PAGO A ESTABLECIMIENTO
No. de Autorización: 00291744</t>
  </si>
  <si>
    <t>337</t>
  </si>
  <si>
    <t>Pago de servicio
Sucursal: 519
Referencia Numérica: 304737
Referencia alfanumérica: PAGO A ESTABLECIMIENTO
No. de Autorización: 00304737</t>
  </si>
  <si>
    <t>1,588.00</t>
  </si>
  <si>
    <t>Pago Interbancario
Sucursal: 519
Referencia Numérica: 1
Concepto del Pago: FACTURA IUAF
No. de Autorización: 00334666</t>
  </si>
  <si>
    <t>6,264.00</t>
  </si>
  <si>
    <t>Pago Interbancario
Sucursal: 519
Referencia Numérica: 3
Concepto del Pago: FACTURA
No. de Autorización: 00437536</t>
  </si>
  <si>
    <t>3,971.63</t>
  </si>
  <si>
    <t>Pago Interbancario
Sucursal: 519
Referencia Numérica: 5
Concepto del Pago: SUELDO AL 31 DIC
No. de Autorización: 00447306</t>
  </si>
  <si>
    <t>Pago Interbancario
Sucursal: 519
Referencia Numérica: 1
Concepto del Pago: FACTURA IUAF
No. de Autorización: 00117999</t>
  </si>
  <si>
    <t>117,021.28</t>
  </si>
  <si>
    <t>Pago Interbancario
Sucursal: 519
Referencia Numérica: 1
Concepto del Pago: FACTURA IUAF 2
No. de Autorización: 00135503</t>
  </si>
  <si>
    <t>Cargo diverso
Sucursal: 2132
Referencia Numérica: 9320136321
No. de Autorización: 00020885</t>
  </si>
  <si>
    <t>279.5</t>
  </si>
  <si>
    <t>44.72</t>
  </si>
  <si>
    <t>Pago de servicio
Sucursal: 519
Referencia Numérica: 149326
Referencia alfanumérica: PAGO A ESTABLECIMIENTO
No. de Autorización: 00149326</t>
  </si>
  <si>
    <t>IVA Com. Trans. Int. Recibida
Sucursal: 2132
Referencia Numérica: 9320136321
Referencia alfanumérica: EDUCATIVOS
No. de Autorización: 20885</t>
  </si>
  <si>
    <t>Abono Interbancario
Sucursal: 2132
Referencia Numérica: 9320136321
Referencia alfanumérica: EDUCATIVOS
No. de Autorización: 20885
Nombre del Emisor: 1/ALTA ESCUELA AEPAE</t>
  </si>
  <si>
    <t>66,397.35</t>
  </si>
  <si>
    <t>Com. Trans. Int. Recibida
Sucursal: 2132
Referencia Numérica: 9320136321
Referencia alfanumérica: EDUCATIVOS
No. de Autorización: 20885</t>
  </si>
  <si>
    <t>279.50</t>
  </si>
  <si>
    <t>26/12/2022</t>
  </si>
  <si>
    <t>Abono Interbancario
Sucursal: 7003
Referencia Numérica:  011
Concepto del Pago: ARMANDO NUÑEZ
No. de Autorización: 604677    Nombre del Emisor: POR ARMANDO NUÑEZ
Institución Emisora: banamex</t>
  </si>
  <si>
    <t>Abono Interbancario
Sucursal: 7003
Referencia Numérica:  011
Concepto del Pago: POR DEFINIR
No. de Autorización: 604658    Nombre del Emisor: ARMANDO NUÑEZ
Institución Emisora: banamex</t>
  </si>
  <si>
    <t>23/12/2022</t>
  </si>
  <si>
    <t>Abono Interbancario
Sucursal: 859
Referencia Numérica: 2909052
Concepto del Pago: XTM5XZ88Q 0000000
No. de Autorización: 00267542
Nombre del Emisor: PEDRO ALVAREZ 
Institución Emisora: SANTANDER</t>
  </si>
  <si>
    <t>2,874.72</t>
  </si>
  <si>
    <t>22/12/2022</t>
  </si>
  <si>
    <t>Abono Interbancario
Sucursal: 4292
Referencia Numérica:  011
Concepto del Pago: POR DEFINIR
No. de Autorización: 32591     Nombre del Emisor: ARTURO MENDOZA
Institución Emisora: banamex</t>
  </si>
  <si>
    <t>21/12/2022</t>
  </si>
  <si>
    <t>Abono Interbancario
Sucursal: 859
Referencia Numérica: 2112220
Concepto del Pago: Anticipo Titulo Doctorado
No. de Autorización: 833060
Nombre del Emisor: JUAN ALBERTO BOLON PEREZ
Institución Emisora: BBVA MEXICO</t>
  </si>
  <si>
    <t>Abono Interbancario
Sucursal: 7445
Referencia Numérica:  011
Concepto del Pago: TITULACION
No. de Autorización:  28244   Nombre del Emisor: GALAN LARA GABINO
Institución Emisora: banamex</t>
  </si>
  <si>
    <t>Abono Interbancario
Sucursal: 859
Referencia Numérica: 120422
Concepto del Pago: LOTJ710629HSPPRS00
No. de Autorización: 493266
Nombre del Emisor: JOSE DE JESUS LOPEZ TORRES
Institución Emisora: HSBC</t>
  </si>
  <si>
    <t>ADHARA DD</t>
  </si>
  <si>
    <t>20/12/2022</t>
  </si>
  <si>
    <t>Pago Interbancario
Sucursal: 519
Referencia Numérica: 8999150
Concepto del Pago: EVENTO IUAF
No. de Autorización: 00418152</t>
  </si>
  <si>
    <t>Pago Interbancario
Sucursal: 519
Referencia Numérica: 2
Concepto del Pago: FACTURA IUAF
No. de Autorización: 00411706</t>
  </si>
  <si>
    <t>148,936.17</t>
  </si>
  <si>
    <t>Pago Interbancario
Sucursal: 519
Referencia Numérica: 1
Concepto del Pago: FACTURA IUAF
No. de Autorización: 403556</t>
  </si>
  <si>
    <t>7,446.00</t>
  </si>
  <si>
    <t>Pago Interbancario
Sucursal: 519
Referencia Numérica: 1
Concepto del Pago: DEVOLUCION POR PAGO ERRONEO
No. de Autorización: 393487</t>
  </si>
  <si>
    <t>Abono Interbancario
Sucursal: 859
Referencia Numérica: 2012220
Concepto del Pago: AbonotituloMaestriaRAMM930219S83
No. de Autorización: 120451
Nombre del Emisor: MAYRA ALEJANDRA RAMOS MEZA
Institución Emisora: BBVA MEXICO</t>
  </si>
  <si>
    <t>19/12/2022</t>
  </si>
  <si>
    <t>Abono Interbancario
Sucursal: 859
Referencia Numérica:  11
Concepto del Pago: CEREMONIA
No. de Autorización:         2253587
Nombre del Emisor: JEANETTE ROSADO NOVELO
Institución Emisora: BBVA MEXICO</t>
  </si>
  <si>
    <t>5,745.00</t>
  </si>
  <si>
    <t>Abono Interbancario
Sucursal: 859
Referencia Numérica: 1912220
Concepto del Pago: pago colegiatura
No. de Autorización: 1959392
Nombre del Emisor: ruben perez medina
Institución Emisora: BBVA MEXICO</t>
  </si>
  <si>
    <t>2,700.00</t>
  </si>
  <si>
    <t>Abono Interbancario
Sucursal: 859
Referencia Numérica: 1912220
Concepto del Pago: pago colegiatura
No. de Autorización: 1932202
Nombre del Emisor: ANGEL ULISES KU KANXOC
Institución Emisora: BBVA MEXICO</t>
  </si>
  <si>
    <t>Abono Interbancario
Sucursal: 7003
Referencia Numérica:  011
Concepto del Pago:  INS DOCTORADO
No. de Autorización:   500207   Nombre del Emisor: RAFAEL SANCHEZ
Institución Emisora: banamex</t>
  </si>
  <si>
    <t>Abono Interbancario
Sucursal: 870
Referencia Numérica: 20221216
Referencia alfanumérica: PCOMP MBAN01002212160093924263
No. de Autorización: 67746
Nombre del Emisor: BANAMEX SA TFD</t>
  </si>
  <si>
    <t>Abono Interbancario
Sucursal: 859
Referencia Numérica: 221219
Concepto del Pago: Graduacion
No. de Autorización: 1475284
Nombre del Emisor: LANDY BEATRIZ BLANCO LIZAMA
Institución Emisora: BANORTE</t>
  </si>
  <si>
    <t>16/12/2022</t>
  </si>
  <si>
    <t>Abono Interbancario
Sucursal: 859
Referencia Numérica: 7767535
Concepto del Pago: PAGO2BOLETOSGRADDOCTORADOAUGB811128MBCRR
No. de Autorización: 00773794
Nombre del Emisor: BLANCA DANNALY ARGUMEDO GUERRA
Institución Emisora: SANTANDER</t>
  </si>
  <si>
    <t>Abono Interbancario
Sucursal: 859
Referencia Numérica: 1612220
Concepto del Pago: titulacion
No. de Autorización: 00956881
Nombre del Emisor: JOSE JUAN ORTIZ GARCIA
Institución Emisora: BBVA MEXICO</t>
  </si>
  <si>
    <t>Abono Interbancario
Sucursal: 859
Referencia Numérica: 895936
Concepto del Pago: DAVID JEYSSER POOL CAUICH
No. de Autorización: 01190171
Nombre del Emisor: POOL CAUICH YOMARA ABIGAIL
Institución Emisora: AZTECA</t>
  </si>
  <si>
    <t>Abono Interbancario
Sucursal: 859
Referencia Numérica: 161222
Concepto del Pago: Cena titulacion
No. de Autorización: 00623157
Nombre del Emisor: MIGUEL JESUS GONZALEZ LOPEZ
Institución Emisora: HSBC</t>
  </si>
  <si>
    <t>Abono Interbancario
Sucursal: 859
Referencia Numérica: 1612220
Concepto del Pago: colegiatura
No. de Autorización: 00701184
Nombre del Emisor: RENE LAZARO CARDENAS CONTRERAS
Institución Emisora: BBVA MEXICO</t>
  </si>
  <si>
    <t>Abono Interbancario
Sucursal: 7003
Referencia Numérica:  011
Concepto del Pago: por definir 
No. de Autorización:   00486030  Nombre del Emisor: por identificar
Institución Emisora: banamex</t>
  </si>
  <si>
    <t>2,145.00</t>
  </si>
  <si>
    <t>Pago Interbancario
Sucursal: 519
Referencia Numérica: 1
Concepto del Pago: GRADOS IUAF
No. de Autorización: 00356046</t>
  </si>
  <si>
    <t>Pago Interbancario
Sucursal: 519
Referencia Numérica: 2
Concepto del Pago: TITULOS IUAF
No. de Autorización: 00377697</t>
  </si>
  <si>
    <t>Abono Interbancario
Sucursal: 859
Referencia Numérica: 161222
Concepto del Pago: Cena titulacion
No. de Autorización: 623157
Nombre del Emisor: MIGUEL JESUS GONZALEZ LOPEZ
Institución Emisora: HSBC</t>
  </si>
  <si>
    <t>Abono Interbancario
Sucursal: 859
Referencia Numérica: 1612
Concepto del Pago: Anticipo de graduacion yahaira huerta
No. de Autorización: 470430
Nombre del Emisor: YAHAIRA YAITZIRI HUERTA GUZMA
Institución Emisora: HSBC</t>
  </si>
  <si>
    <t>15/12/2022</t>
  </si>
  <si>
    <t>Abono Interbancario
Sucursal: 859
Referencia Numérica: 8544762
Concepto del Pago: PAGO COMIDA
No. de Autorización: 01175972
Nombre del Emisor: SUSANA VARGAS ALBARRAN
Institución Emisora: SANTANDER</t>
  </si>
  <si>
    <t>Pago de servicio
Sucursal: 519
Referencia Numérica: 657007
Referencia alfanumérica: PAGO A ESTABLECIMIENTO
No. de Autorización: 00657007</t>
  </si>
  <si>
    <t>4,763.00</t>
  </si>
  <si>
    <t>Pago Interbancario
Sucursal: 519
Referencia Numérica: 1
Concepto del Pago: FACTURA IUAF
No. de Autorización: 00256094</t>
  </si>
  <si>
    <t>18,085.11</t>
  </si>
  <si>
    <t>Pago Interbancario
Sucursal: 519
Referencia Numérica: 2
Concepto del Pago: FACTURA IUAF
No. de Autorización: 00323179</t>
  </si>
  <si>
    <t>53,191.49</t>
  </si>
  <si>
    <t>DEPOSITO EN EFECTIVO
 Sucursal: 7003
 Referencia Numérica: 1
 Concepto del Pago: Colegiatura
 No. de Autorización: 496093
 Nombre del Emisor: yonni guillen
 Institución Emisora: BANAMEX</t>
  </si>
  <si>
    <t>DEPOSITO EN EFECTIVO
 Sucursal: 7003
 Referencia Numérica: 1
 Concepto del Pago: Colegiatura
 No. de Autorización: 496022
 Nombre del Emisor: yonni guillen
 Institución Emisora: BANAMEX</t>
  </si>
  <si>
    <t>ERIKA C</t>
  </si>
  <si>
    <t>Pago Interbancario
Sucursal: 519
Referencia Numérica: 2
Concepto del Pago: AGUINALDO Y BONO
No. de Autorización: 400396</t>
  </si>
  <si>
    <t>Pago Interbancario
Sucursal: 519
Referencia Numérica: 1
Concepto del Pago: SUELDO 14 DIAS
No. de Autorización: 394245</t>
  </si>
  <si>
    <t>DEPOSITO EN EFECTIVO
 Sucursal: 7440
 Referencia Numérica: 1
 Concepto del Pago: CEREMONIA
 No. de Autorización: 24204
 Nombre del Emisor: ARACELI DOMINGUEZ
 Institución Emisora: BANAMEX</t>
  </si>
  <si>
    <t>3,945.00</t>
  </si>
  <si>
    <t>Abono Interbancario
Sucursal: 859
Referencia Numérica: 221215
Concepto del Pago: Ultimo pago titulacio DUZE780819HDFRXD00
No. de Autorización: 320084
Nombre del Emisor: EDUARDO DURAN ZUNIGA
Institución Emisora: BANORTE</t>
  </si>
  <si>
    <t>CERTIFICADOS DD03C</t>
  </si>
  <si>
    <t>14/12/2022</t>
  </si>
  <si>
    <t>Pago de servicio
Sucursal: 519
Referencia Numérica: 443788
Referencia alfanumérica: PAGO A ESTABLECIMIENTO
No. de Autorización: 00443788</t>
  </si>
  <si>
    <t>1,347.00</t>
  </si>
  <si>
    <t>Abono Interbancario
Sucursal: 859
Referencia Numérica: 9624065
Concepto del Pago: OBTENCION GRADO DOCTORADO ARTURO BOLIO
No. de Autorización: 669897
Nombre del Emisor: ARTURO BOLIO CERDAN
Institución Emisora: SANTANDER</t>
  </si>
  <si>
    <t>Abono Interbancario
Sucursal: 859
Referencia Numérica: 545191
Concepto del Pago: PAGOTITULLACDOCTORADOAUGB811128MBCRRL02
No. de Autorización: 622633
Nombre del Emisor: BLANCA DANNALY ARGUMEDO GUERRA
Institución Emisora: SANTANDER</t>
  </si>
  <si>
    <t>Abono Interbancario
Sucursal: 859
Referencia Numérica: 895936
Concepto del Pago: ROFH700420HDFDGM02 RESERVA
No. de Autorización: 617374
Nombre del Emisor: RODRIGUEZ FIGUEROA HOMERO
Institución Emisora: AZTECA</t>
  </si>
  <si>
    <t>Abono Interbancario
Sucursal: 859
Referencia Numérica: 221214
Concepto del Pago: DUZE780819HDFRXD00
No. de Autorización: 581788
Nombre del Emisor: EDUARDO DURAN ZUNIGA
Institución Emisora: BANORTE</t>
  </si>
  <si>
    <t>3,150.00</t>
  </si>
  <si>
    <t>Pago Interbancario
Sucursal: 519
Referencia Numérica: 1
Concepto del Pago: FACTURA IUAF
No. de Autorización: 178732</t>
  </si>
  <si>
    <t>Abono Interbancario
Sucursal: 859
Referencia Numérica: 141222
Concepto del Pago: Reinscripcion LISA921027HSPRLR02
No. de Autorización: 163010
Nombre del Emisor: ARMANDO LIRA SOLIS
Institución Emisora: HSBC</t>
  </si>
  <si>
    <t>Abono Interbancario
Sucursal: 859
Referencia Numérica: 1412220
Concepto del Pago: SACG950925MQRNTL00
No. de Autorización: 93851
Nombre del Emisor: GLENDY MARGARITA SANCHEZ CATZI
Institución Emisora: BBVA MEXICO</t>
  </si>
  <si>
    <t>13/12/2022</t>
  </si>
  <si>
    <t>Abono Interbancario
Sucursal: 859
Referencia Numérica: 1312220
Concepto del Pago: CARLOS MORENO graduacion 7 personas
No. de Autorización: 03147524
Nombre del Emisor: ROBERTO CRUZ RODRIGUEZ
Institución Emisora: BBVA MEXICO</t>
  </si>
  <si>
    <t>eder</t>
  </si>
  <si>
    <t>Pago Interbancario
Sucursal: 519
Referencia Numérica: 1
Concepto del Pago: IUAF.EDU.MX
No. de Autorización: 786610</t>
  </si>
  <si>
    <t>12/12/2022</t>
  </si>
  <si>
    <t>Abono Interbancario
Sucursal: 859
Referencia Numérica: 1212220
Concepto del Pago: Ant 2 personas ceremonia
No. de Autorización: 1663634
Nombre del Emisor: RODRIGO GARCES GARCIA
Institución Emisora: BBVA MEXICO</t>
  </si>
  <si>
    <t>Abono Interbancario
Sucursal: 859
Referencia Numérica: 9769172
Concepto del Pago: Mes DIC GUVA820215HCCTZN03 ANGEL GUTIERR
No. de Autorización: 598586
Nombre del Emisor: ANGEL GUTIERREZ VAZQUEZ
Institución Emisora: BANCOPPEL</t>
  </si>
  <si>
    <t>Abono Interbancario
Sucursal: 859
Referencia Numérica: 1012220
Concepto del Pago: ANTIC GRADUAC
No. de Autorización: 458045
Nombre del Emisor: ORALIA CONTRERAS GUZMAN
Institución Emisora: BBVA MEXICO</t>
  </si>
  <si>
    <t>Abono Interbancario
Sucursal: 859
Referencia Numérica: 101222
Concepto del Pago: mensajera documentos Enma Chan
No. de Autorización: 226927
Nombre del Emisor: CHAN LASTRA ENMA JULIA
Institución Emisora: BANREGIO</t>
  </si>
  <si>
    <t>09/12/2022</t>
  </si>
  <si>
    <t>Abono Interbancario
Sucursal: 859
Referencia Numérica: 5067168
Concepto del Pago: HARG880713HYNXMN00
No. de Autorización: 01270139
Nombre del Emisor: HAU RAMIREZ GONZALO ENRIQUE
Institución Emisora: BANJERCITO</t>
  </si>
  <si>
    <t>1,137.00</t>
  </si>
  <si>
    <t>Pago Interbancario
Sucursal: 519
Referencia Numérica: 1
Concepto del Pago: TITULOS IUAF
No. de Autorización: 00442900</t>
  </si>
  <si>
    <t>Abono Interbancario
Sucursal: 859
Referencia Numérica: 912220
Concepto del Pago: ROSE820911MVZJRR04
No. de Autorización: 831119
Nombre del Emisor: ERIKA ROJAS SORIA
Institución Emisora: BBVA MEXICO</t>
  </si>
  <si>
    <t>Abono Interbancario
Sucursal: 859
Referencia Numérica: 912220
Concepto del Pago: MAMC710607MMCRRR04
No. de Autorización: 768443
Nombre del Emisor: MARIA DEL CARMEN MARTINEZ MARR
Institución Emisora: BBVA MEXICO</t>
  </si>
  <si>
    <t>IVA Comisión
Sucursal: 2864
Referencia Numérica: 175530
Referencia alfanumérica: PAQUETE PYME NOV MOV: 1
No. de Autorización: 169130</t>
  </si>
  <si>
    <t>Comisión
Sucursal: 2864
Referencia Numérica: 175530
Referencia alfanumérica: PAQUETE PYME NOV MOV: 1
No. de Autorización: 169130</t>
  </si>
  <si>
    <t>08/12/2022</t>
  </si>
  <si>
    <t>Abono Interbancario
Sucursal: 859
Referencia Numérica: 712220
Concepto del Pago: GAMS750515MMCRRN09
No. de Autorización: 30120
Nombre del Emisor: SONIA GARAY MARTINEZ
Institución Emisora: BBVA MEXICO</t>
  </si>
  <si>
    <t>Pago Interbancario
Sucursal: 519
Referencia Numérica: 1
Concepto del Pago: FACTURA CRISTAL
No. de Autorización: 160424</t>
  </si>
  <si>
    <t>7,020.21</t>
  </si>
  <si>
    <t>Abono Interbancario
Sucursal: 859
Referencia Numérica: 123
Concepto del Pago: PAGO DE SALDO MAESTRIA
No. de Autorización: 183026
Nombre del Emisor: EDUARDO OMAR BALLESTEROS VALDE
Institución Emisora: SANTANDER</t>
  </si>
  <si>
    <t>Abono Interbancario
Sucursal: 859
Referencia Numérica: 812220
Concepto del Pago: TIQC880818HQRZTR09
No. de Autorización: 154706
Nombre del Emisor: BELCY ASAREEL OXTE CAUICH
Institución Emisora: BBVA MEXICO</t>
  </si>
  <si>
    <t>Abono Interbancario
Sucursal: 859
Referencia Numérica: 81222
Concepto del Pago: Carlos Eduardo Palomo Bonilla
No. de Autorización: 68548
Nombre del Emisor: CARLOS EDUARDO PALOMO BONILLA
Institución Emisora: HSBC</t>
  </si>
  <si>
    <t>07/12/2022</t>
  </si>
  <si>
    <t>Abono Interbancario
Sucursal: 6493
Referencia Numérica:  011
Concepto del Pago: COLEGIATURA 
No. de Autorización:   0020739  Nombre del Emisor:  JORGE VELARDE
Institución Emisora: banamex</t>
  </si>
  <si>
    <t>Pago de servicio
Sucursal: 519
Referencia Numérica: 475651
Referencia alfanumérica: PAGO A ESTABLECIMIENTO
No. de Autorización: 00475651</t>
  </si>
  <si>
    <t>9,526.00</t>
  </si>
  <si>
    <t>Pago de servicio
Sucursal: 519
Referencia Numérica: 485849
Referencia alfanumérica: PAGO A ESTABLECIMIENTO
No. de Autorización: 00485849</t>
  </si>
  <si>
    <t>1,925.00</t>
  </si>
  <si>
    <t>Abono Interbancario
Sucursal: 859
Referencia Numérica: 1
Concepto del Pago: Colegiatura diciembre 2022
No. de Autorización: 567529
Nombre del Emisor: FAUSTINO CRUZ HERNANDEZ
Institución Emisora: HSBC</t>
  </si>
  <si>
    <t>Abono Interbancario
Sucursal: 859
Referencia Numérica: 712220
Concepto del Pago: AUEJ720619HVZGSL08
No. de Autorización: 450827
Nombre del Emisor: JULIAN AGUILAR ESTRADA
Institución Emisora: BBVA MEXICO</t>
  </si>
  <si>
    <t>Abono Interbancario
Sucursal: 859
Referencia Numérica: 712220
Concepto del Pago: AUEJ720619HVZGSL08
No. de Autorización: 447868
Nombre del Emisor: JULIAN AGUILAR ESTRADA
Institución Emisora: BBVA MEXICO</t>
  </si>
  <si>
    <t>Abono Interbancario
Sucursal: 859
Referencia Numérica: 71222
Concepto del Pago: ASIMILADOS
No. de Autorización: 337202
Nombre del Emisor: ARRECIFE 94 SA DE CV
Institución Emisora: BBVA MEXICO</t>
  </si>
  <si>
    <t>06/12/2022</t>
  </si>
  <si>
    <t>Abono Interbancario
Sucursal: 859
Referencia Numérica: 612220
Concepto del Pago: cacr871220hqrbns16
No. de Autorización: 00566554
Nombre del Emisor: RUSSEL JOSUE CAB CANCHE
Institución Emisora: BBVA MEXICO</t>
  </si>
  <si>
    <t>Abono Interbancario
Sucursal: 859
Referencia Numérica: 3246656
Concepto del Pago: OLIVIA RODRIGUEZ VIVEROS
No. de Autorización: 00567718
Nombre del Emisor: OLIVIA RODRIGUEZ VIVEROS
Institución Emisora: SANTANDER</t>
  </si>
  <si>
    <t>Abono Interbancario
Sucursal: 859
Referencia Numérica: 895936
Concepto del Pago: colegiatura Diciembre MariaJose Barroso
No. de Autorización: 00610022
Nombre del Emisor: CARDENAS MENDIBURU MARIA JOSE
Institución Emisora: AZTECA</t>
  </si>
  <si>
    <t>Abono Interbancario
Sucursal: 859
Referencia Numérica: 1
Concepto del Pago: ZAGG930625HGTPNL07 mensualidad Junio
No. de Autorización: 00653064
Nombre del Emisor: GUILLERMO ZAPATERO GONZALEZ
Institución Emisora: SIST TRANSF Y PAGOS</t>
  </si>
  <si>
    <t>Abono Interbancario
Sucursal: 859
Referencia Numérica: 612220
Concepto del Pago: OIOX890708MMSRCC08
No. de Autorización: 00704521
Nombre del Emisor: XOCHIQUETZAL ORTIZ OCAMPO
Institución Emisora: BBVA MEXICO</t>
  </si>
  <si>
    <t>Abono Interbancario
Sucursal: 
Referencia Numérica:  011
Concepto del Pago: 
No. de Autorización:     Nombre del Emisor: 
Institución Emisora: banamex</t>
  </si>
  <si>
    <t>Abono Interbancario
Sucursal: 859
Referencia Numérica: 3434
Concepto del Pago: PEEA680613HYNRCL09
No. de Autorización: 00752650
Nombre del Emisor: ALFONSO ANTONIO PEREZ ECHEVER
Institución Emisora: HSBC</t>
  </si>
  <si>
    <t>Abono Interbancario
Sucursal: 859
Referencia Numérica: 221206
Concepto del Pago: DOUD841229HCCMCRO7
No. de Autorización: 00861770
Nombre del Emisor: DARWIN DAVID DOMINGUEZ UC
Institución Emisora: BANORTE</t>
  </si>
  <si>
    <t>Abono Interbancario
Sucursal: 859
Referencia Numérica: 7909816
Concepto del Pago: COLEGIATURA GOBA880316HCSNLB02
No. de Autorización: 00993224
Nombre del Emisor: ABRAHAM GONZALEZ BALBOA
Institución Emisora: SANTANDER</t>
  </si>
  <si>
    <t>Abono Interbancario
Sucursal: 859
Referencia Numérica: 612220
Concepto del Pago: OEMA931224HBCCRL05 Mensualidad 3
No. de Autorización: 01002839
Nombre del Emisor: ALFONSO OCEGUEDA MARTINEZ
Institución Emisora: BBVA MEXICO</t>
  </si>
  <si>
    <t>Abono Interbancario
Sucursal: 859
Referencia Numérica: 612220
Concepto del Pago: Ale Balderas
No. de Autorización: 00425823
Nombre del Emisor: ALEJANDRA BALDERAS FLORES
Institución Emisora: BBVA MEXICO</t>
  </si>
  <si>
    <t>Abono Interbancario
Sucursal:  7003
Referencia Numérica: 0011
Concepto del Pago: COLEGIATURA
No. de Autorización: 00324963    Nombre del Emisor: POR IDENTIFICAR
Institución Emisora: BANAMEX</t>
  </si>
  <si>
    <t>Abono Interbancario
Sucursal:  4786
Referencia Numérica: 0011
Concepto del Pago: COLEGIATURA
No. de Autorización: 008945    Nombre del Emisor: POR IDENTIFICAR
Institución Emisora: BANAMEX</t>
  </si>
  <si>
    <t>Abono Interbancario
Sucursal:  7003
Referencia Numérica: 0011
Concepto del Pago: COLEGIATURA
No. de Autorización: 00326481    Nombre del Emisor: POR IDENTIFICAR
Institución Emisora: BANAMEX</t>
  </si>
  <si>
    <t>Abono Interbancario
Sucursal: 859
Referencia Numérica: 612220
Concepto del Pago: coleg mes de junio
No. de Autorización: 00560840
Nombre del Emisor: MARTHA PATRICIA MARTINEZ ALCOC
Institución Emisora: BBVA MEXICO</t>
  </si>
  <si>
    <t>1,455.00</t>
  </si>
  <si>
    <t>Pago Interbancario
Sucursal: 519
Referencia Numérica: 1
Concepto del Pago: FACTURA IUAF
No. de Autorización: 00252582</t>
  </si>
  <si>
    <t>11,702.13</t>
  </si>
  <si>
    <t>Abono Interbancario
Sucursal: 859
Referencia Numérica: 612220
Concepto del Pago: envio de certif
No. de Autorización: 478261
Nombre del Emisor: MARTHA PATRICIA MARTINEZ ALCOC
Institución Emisora: BBVA MEXICO</t>
  </si>
  <si>
    <t>480</t>
  </si>
  <si>
    <t>Abono Interbancario
Sucursal: 859
Referencia Numérica: 612220
Concepto del Pago: Ale Balderas
No. de Autorización: 425823
Nombre del Emisor: ALEJANDRA BALDERAS FLORES
Institución Emisora: BBVA MEXICO</t>
  </si>
  <si>
    <t>Abono Interbancario
Sucursal:  4786
Referencia Numérica: 1 
Concepto del Pago: COLEGIATURA
No. de Autorización: 8945    Nombre del Emisor:  POR IDENTIFICAR
Institución Emisora: BANAMEX</t>
  </si>
  <si>
    <t>DEP EN EFECTIVO
Sucursal: 353
Referencia Numérica: 0
Referencia alfanumérica: 2,800.00
No. de Autorización: 27324</t>
  </si>
  <si>
    <t>Abono Interbancario
Sucursal:  353
Referencia Numérica: 1 
Concepto del Pago: COLEGIATURA
No. de Autorización: 27324    Nombre del Emisor:  SAMM870221
Institución Emisora: BANAMEX</t>
  </si>
  <si>
    <t>DEP EN EFECTIVO
Sucursal: 353
Referencia Numérica: 0
Referencia alfanumérica: 2,800.00
No. de Autorización: 27250</t>
  </si>
  <si>
    <t>Abono Interbancario
Sucursal:  353
Referencia Numérica: 1 
Concepto del Pago: COLEGIATURA
No. de Autorización: 27250    Nombre del Emisor:  SAMM870221
Institución Emisora: BANAMEX</t>
  </si>
  <si>
    <t>Abono Interbancario
Sucursal:  353
Referencia Numérica: 1 
Concepto del Pago: COLEGIATURA
No. de Autorización: 27352   Nombre del Emisor:  SAMM870221
Institución Emisora: BANAMEX</t>
  </si>
  <si>
    <t>DEP EN EFECTIVO
Sucursal: 353
Referencia Numérica: 0
Referencia alfanumérica: 2,800.00
No. de Autorización: 27352</t>
  </si>
  <si>
    <t>Abono Interbancario
Sucursal:  353
Referencia Numérica: 1 
Concepto del Pago: COLEGIATURA
No. de Autorización: 27330   Nombre del Emisor:  SAMM870221
Institución Emisora: BANAMEX</t>
  </si>
  <si>
    <t>Abono Interbancario
Sucursal: 859
Referencia Numérica: 612202
Concepto del Pago: PAGO LIC ARACELY VILLANUEVA TUN
No. de Autorización: 258670
Nombre del Emisor: SINDICATO UNICO DE CHOFERES TA
Institución Emisora: SCOTIABANK</t>
  </si>
  <si>
    <t>Abono Interbancario
Sucursal: 859
Referencia Numérica: 2220550
Concepto del Pago: PAGO DE TITULACION
No. de Autorización: 133732
Nombre del Emisor: LANDY BEATRIZ BLANCO LIZAMA
Institución Emisora: SANTANDER</t>
  </si>
  <si>
    <t>Abono Interbancario
Sucursal: 859
Referencia Numérica: 895936
Concepto del Pago: Sin concepto
No. de Autorización: 127334
Nombre del Emisor: BAUTISTA JUAREZ SARAI
Institución Emisora: AZTECA</t>
  </si>
  <si>
    <t>Abono Interbancario
Sucursal: 859
Referencia Numérica: 895936
Concepto del Pago: Sin concepto
No. de Autorización: 125457
Nombre del Emisor: BAUTISTA JUAREZ SARAI
Institución Emisora: AZTECA</t>
  </si>
  <si>
    <t>Abono Interbancario
Sucursal: 859
Referencia Numérica: 1599163
Concepto del Pago: COCL730531HCCNRS05 SALDO TITULACION
No. de Autorización: 123248
Nombre del Emisor: JOSE LUIS CONTRERAS CORDOVA
Institución Emisora: SANTANDER</t>
  </si>
  <si>
    <t>Abono Interbancario
Sucursal: 859
Referencia Numérica: 25200
Concepto del Pago: DIGD740815HDFZRN08 Pago 9
No. de Autorización: 136148
Nombre del Emisor: DANIEL DIAZ GARCIA
Institución Emisora: INBURSA</t>
  </si>
  <si>
    <t>05/12/2022</t>
  </si>
  <si>
    <t>Abono Interbancario
Sucursal: 859
Referencia Numérica: 51222
Concepto del Pago: ColegiaturaDiciembre LISA921027HSPRLR02
No. de Autorización: 1689554
Nombre del Emisor: ARMANDO LIRA SOLIS
Institución Emisora: HSBC</t>
  </si>
  <si>
    <t>Abono Interbancario
Sucursal:  7003
Referencia Numérica: 1
Concepto del Pago: colegiatura 
No. de Autorización:  298882  Nombre del Emisor:  ARMANDO NUÑEZ
Institución Emisora: BANAMEX</t>
  </si>
  <si>
    <t>Abono Interbancario
Sucursal:  7003
Referencia Numérica: 1
Concepto del Pago: colegiatura 
No. de Autorización:  383544   Nombre del Emisor:  PABLO DIAZ
Institución Emisora: BANAMEX</t>
  </si>
  <si>
    <t>Abono Interbancario
Sucursal: 859
Referencia Numérica: 3214587
Concepto del Pago: colegiatura
No. de Autorización: 703829
Nombre del Emisor: BLANCA ANNEL MEDINA VILLARREA
Institución Emisora: HSBC</t>
  </si>
  <si>
    <t>3,050.00</t>
  </si>
  <si>
    <t>Abono Interbancario
Sucursal: 859
Referencia Numérica: 51222
Concepto del Pago: PENDIENTE
No. de Autorización: 2195844
Nombre del Emisor: GARCIA TREVINO Y DE LA GARZA A
Institución Emisora: BANORTE</t>
  </si>
  <si>
    <t>Abono Interbancario
Sucursal: 870
Referencia Numérica: 51222
Referencia alfanumérica: MARIA FERNANDA GONZALEZ GLENNI
No. de Autorización: 365888
Nombre del Emisor: MARIA FERNANDA,GONZALEZ/GLENNI</t>
  </si>
  <si>
    <t>Abono Interbancario
Sucursal: 870
Referencia Numérica: 51222
Referencia alfanumérica: MARIA FERNANDA GONZALEZ GLENNI
No. de Autorización: 361264
Nombre del Emisor: MARIA FERNANDA,GONZALEZ/GLENNI</t>
  </si>
  <si>
    <t>Abono Interbancario
Sucursal: 859
Referencia Numérica: 3952838
Concepto del Pago: COLEGIATURA RORG830918HTCDDS09
No. de Autorización: 452794
Nombre del Emisor: GASTON RODRIGUEZ RODRIGUEZ
Institución Emisora: SANTANDER</t>
  </si>
  <si>
    <t>Abono Interbancario
Sucursal: 859
Referencia Numérica: 512
Concepto del Pago: Hugy840518jl8
No. de Autorización: 1663855
Nombre del Emisor: YAHAIRA YAITZIRI HUERTA GUZMA
Institución Emisora: HSBC</t>
  </si>
  <si>
    <t>Abono Interbancario
Sucursal: 859
Referencia Numérica: 512
Concepto del Pago: Colegiatura Juan de Dios hernandez soria
No. de Autorización: 1610613
Nombre del Emisor: YAHAIRA YAITZIRI HUERTA GUZMA
Institución Emisora: HSBC</t>
  </si>
  <si>
    <t>Abono Interbancario
Sucursal: 859
Referencia Numérica: 7463266
Concepto del Pago: 16 MODULO SACA780407MCCNRL05
No. de Autorización: 141743
Nombre del Emisor: ALICIA SANCHEZ DE LA CRUZ
Institución Emisora: SANTANDER</t>
  </si>
  <si>
    <t>Abono Interbancario
Sucursal: 859
Referencia Numérica: 512220
Concepto del Pago: CAMM710629MMNZRR00 dic22
No. de Autorización: 1390240
Nombre del Emisor: MARTHA ALICIA CAZARES MORAN
Institución Emisora: BBVA MEXICO</t>
  </si>
  <si>
    <t>Abono Interbancario
Sucursal: 859
Referencia Numérica: 137676
Concepto del Pago: COLEGIATURA DICIEMBRE 2022
No. de Autorización: 1364523
Nombre del Emisor: MARCELA IBARRA CANCHE
Institución Emisora: SANTANDER</t>
  </si>
  <si>
    <t>02/12/2022</t>
  </si>
  <si>
    <t>Abono Interbancario
Sucursal:  7003
Referencia Numérica: 1
Concepto del Pago: colegiatura 
No. de Autorización:  260993   Nombre del Emisor:  ARACELI VILLANUEVA
Institución Emisora: BANAMEX</t>
  </si>
  <si>
    <t>Abono Interbancario
Sucursal: 859
Referencia Numérica: 21222
Concepto del Pago: ALFONSO ESQUIDE MACIAS
No. de Autorización: 00316082
Nombre del Emisor: H LEGAL CORPORATIVO SC
Institución Emisora: HSBC</t>
  </si>
  <si>
    <t>Abono Interbancario
Sucursal: 859
Referencia Numérica: 21222
Concepto del Pago: ALMA ITZEL LETRAS DIAZ
No. de Autorización: 00326186
Nombre del Emisor: H LEGAL CORPORATIVO SC
Institución Emisora: HSBC</t>
  </si>
  <si>
    <t>01/12/2022</t>
  </si>
  <si>
    <t>Abono Interbancario
Sucursal: 859
Referencia Numérica: 112220
Concepto del Pago: LAAI750417HJCYRS07
No. de Autorización: 00152107
Nombre del Emisor: ISRAEL TONATIUH LAY ARELLANO
Institución Emisora: BBVA MEXICO</t>
  </si>
  <si>
    <t>Abono Interbancario
Sucursal:  7003
Referencia Numérica: 1
Concepto del Pago: colegiatura 
No. de Autorización:  252311   Nombre del Emisor:  CESAR UUH CHI
Institución Emisora: BANAMEX</t>
  </si>
  <si>
    <t>Abono Interbancario
Sucursal: 859
Referencia Numérica: 895936
Concepto del Pago: pago del mes de diciembre de 2022
No. de Autorización: 00757441
Nombre del Emisor: JUAREZ ANTONIO ROBERTO
Institución Emisora: AZTECA</t>
  </si>
  <si>
    <t>Abono Interbancario
Sucursal: 859
Referencia Numérica: 112220
Concepto del Pago: CAGC870715MNENRN06
No. de Autorización: 01107087
Nombre del Emisor: CANTALICIA CANTU GARZA
Institución Emisora: BBVA MEXICO</t>
  </si>
  <si>
    <t>30/11/2022</t>
  </si>
  <si>
    <t>Abono Interbancario
Sucursal: 859
Referencia Numérica: 3011220
Concepto del Pago: Titulacion
No. de Autorización: 00937797
Nombre del Emisor: JEANETTE DE LOS ANGE ROSADO NO
Institución Emisora: BBVA MEXICO</t>
  </si>
  <si>
    <t>Abono Interbancario
Sucursal: 859
Referencia Numérica: 301122
Concepto del Pago: GOML800129HQRNPG07
No. de Autorización: 01445996
Nombre del Emisor: MIGUEL JESUS GONZALEZ LOPEZ
Institución Emisora: HSBC</t>
  </si>
  <si>
    <t>Pago a terceros
Sucursal: 519
Referencia Numérica: 570342
Referencia alfanumérica: INSTITUTO UNIVERSITARIO DE ALTA FORMACIO
No. de Autorización: 570342</t>
  </si>
  <si>
    <t>Pago a terceros
Sucursal: 519
Referencia Numérica: 561998
Referencia alfanumérica: INSTITUTO UNIVERSITARIO DE ALTA FORMACIO
No. de Autorización: 561998</t>
  </si>
  <si>
    <t>Pago Interbancario
Sucursal: 519
Referencia Numérica: 1
Concepto del Pago: GRADOS IUAF
No. de Autorización: 555536</t>
  </si>
  <si>
    <t>1,750.00</t>
  </si>
  <si>
    <t>Pago Interbancario
Sucursal: 519
Referencia Numérica: 2
Concepto del Pago: FACTURA IUAF
No. de Autorización: 376629</t>
  </si>
  <si>
    <t>32,978.72</t>
  </si>
  <si>
    <t>Pago Interbancario
Sucursal: 519
Referencia Numérica: 1
Concepto del Pago: SUELDO Y BONO DEL 16 AL 30 NOV
No. de Autorización: 371630</t>
  </si>
  <si>
    <t>72,888.13</t>
  </si>
  <si>
    <t>Pago Interbancario
Sucursal: 519
Referencia Numérica: 1
Concepto del Pago: FACTURA IUAF
No. de Autorización: 362675</t>
  </si>
  <si>
    <t>18,989.36</t>
  </si>
  <si>
    <t>77,388.13</t>
  </si>
  <si>
    <t>Depósito de efectivo
Sucursal: 166
Referencia Numérica: 0
No. de Autorización: 14863</t>
  </si>
  <si>
    <t>96,377.49</t>
  </si>
  <si>
    <t>Depósito de efectivo
Sucursal: 166
Referencia Numérica: 0
No. de Autorización: 14853</t>
  </si>
  <si>
    <t>29/11/2022</t>
  </si>
  <si>
    <t>Pago Interbancario
Sucursal: 519
Referencia Numérica: 1
Concepto del Pago: FACTURA IUAF
No. de Autorización: 00491037</t>
  </si>
  <si>
    <t>132,978.22</t>
  </si>
  <si>
    <t>Pago de servicio
Sucursal: 519
Referencia Numérica: 561595
Referencia alfanumérica: PAGO A ESTABLECIMIENTO
No. de Autorización: 00561595</t>
  </si>
  <si>
    <t>28/11/2022</t>
  </si>
  <si>
    <t>Abono Interbancario
Sucursal: 859
Referencia Numérica: 2811220
Concepto del Pago: Titulacion
No. de Autorización: 1451167
Nombre del Emisor: GEORGINA MARGARITA VILLANUEVA
Institución Emisora: BBVA MEXICO</t>
  </si>
  <si>
    <t>Abono Interbancario
Sucursal: 859
Referencia Numérica: 2811220
Concepto del Pago: MAMC710607MMCRRR04
No. de Autorización: 1222963
Nombre del Emisor: MARIA DEL CARMEN MARTINEZ MARR
Institución Emisora: BBVA MEXICO</t>
  </si>
  <si>
    <t>dictamen eléctrico</t>
  </si>
  <si>
    <t>25/11/2022</t>
  </si>
  <si>
    <t>Pago a terceros
Sucursal: 519
Referencia Numérica: 5900000948
Referencia alfanumérica: INSTITUTO UNIVERSITARIO DE ALTA FORMACIO
No. de Autorización: 00579617</t>
  </si>
  <si>
    <t>Abono Interbancario
Sucursal: 859
Referencia Numérica: 895936
Concepto del Pago: reinscripciones
No. de Autorización: 01006496
Nombre del Emisor: KUMUL PECH BERNALDO AGUILLER
Institución Emisora: AZTECA</t>
  </si>
  <si>
    <t>Abono Interbancario
Sucursal: 859
Referencia Numérica: 2511220
Concepto del Pago: Mes 1 Ernesto E Ramirez Huerta
No. de Autorización: 905098
Nombre del Emisor: ERNESTO EDUARDO RAMIREZ HUERTA
Institución Emisora: BBVA MEXICO</t>
  </si>
  <si>
    <t>proveedores</t>
  </si>
  <si>
    <t>Pago Interbancario
Sucursal: 519
Referencia Numérica: 1
Concepto del Pago: FACTURA IUAF
No. de Autorización: 426635</t>
  </si>
  <si>
    <t>63,829.79</t>
  </si>
  <si>
    <t>23/11/2022</t>
  </si>
  <si>
    <t>Abono Interbancario
Sucursal: 859
Referencia Numérica: 895936
Concepto del Pago: mes de noviembre
No. de Autorización: 00768432
Nombre del Emisor: KUMUL PECH BERNALDO AGUILLER
Institución Emisora: AZTECA</t>
  </si>
  <si>
    <t>Abono Interbancario
Sucursal: 703
Referencia Numérica: 0
Concepto del Pago: INSCRIPCION
No. de Autorización: 162533 Nombre del Emisor: GASTON RODRIGUEZ
Institución Emisora: BANAMEX</t>
  </si>
  <si>
    <t>Abono Interbancario
Sucursal: 859
Referencia Numérica: 2511220
Concepto del Pago: Pago colegiaturas
No. de Autorización: 788055
Nombre del Emisor: JUANA MARIA ABREU GIRALT
Institución Emisora: BBVA MEXICO</t>
  </si>
  <si>
    <t>Abono Interbancario
Sucursal: 859
Referencia Numérica: 895936
Concepto del Pago: Pago de titulacion
No. de Autorización: 394673
Nombre del Emisor: ANTONIO SILVA ERIK RODRIGO
Institución Emisora: AZTECA</t>
  </si>
  <si>
    <t>24/11/2022</t>
  </si>
  <si>
    <t>Abono Interbancario
Sucursal: 7003
Referencia Numérica: 0
Concepto del Pago: TITULACION
No. de Autorización: 145860     Nombre del Emisor: RAFAEL SANCHEZ
Institución Emisora: BANAMEX</t>
  </si>
  <si>
    <t>Abono Interbancario
Sucursal: 859
Referencia Numérica: 3815245
Concepto del Pago: Inscripcion maestria
No. de Autorización: 462595
Nombre del Emisor: HAU RAMIREZ GONZALO ENRIQUE
Institución Emisora: BANJERCITO</t>
  </si>
  <si>
    <t>Abono Interbancario
Sucursal: 612
Referencia Numérica: 0
Concepto del Pago: TITULACION
No. de Autorización: 27634 Nombre del Emisor: edwin navarrete
Institución Emisora: BANAMEX</t>
  </si>
  <si>
    <t>Abono Interbancario
Sucursal: 859
Referencia Numérica: 2022112
Concepto del Pago: Transferencia electronica
No. de Autorización: 231357
Nombre del Emisor: PEDRO DANIEL ABAD MARTINEZ
Institución Emisora: INBURSA</t>
  </si>
  <si>
    <t>Abono Interbancario
Sucursal:  7003
Referencia Numérica: 0 
Concepto del Pago: COLEGIATURA
No. de Autorización:  131120   Nombre del Emisor:  POR IDENTIFICAR
Institución Emisora: banamex</t>
  </si>
  <si>
    <t>22/11/2022</t>
  </si>
  <si>
    <t>Abono Interbancario
Sucursal: 859
Referencia Numérica: 1911220
Concepto del Pago: colegiatura noviembre mayra koyoc
No. de Autorización: 00075797
Nombre del Emisor: ANGEL RICARDO COCOM ABAN
Institución Emisora: BBVA MEXICO</t>
  </si>
  <si>
    <t>Abono Interbancario
Sucursal: 859
Referencia Numérica: 1911220
Concepto del Pago: Cugr820227mccrns07
No. de Autorización: 00083042
Nombre del Emisor: ROSENDA MARIA DE LA CRUZ GONZA
Institución Emisora: BBVA MEXICO</t>
  </si>
  <si>
    <t>Abono Interbancario
Sucursal: 870
Referencia Numérica: 201122
Referencia alfanumérica: LUIS ALONSO REYES TREJO
No. de Autorización: 00762355
Nombre del Emisor: LUIS ALONSO,REYES/TREJO</t>
  </si>
  <si>
    <t>Abono Interbancario
Sucursal: 859
Referencia Numérica: 2358974
Concepto del Pago: PAGO COLEGIATURA
No. de Autorización: 01235069
Nombre del Emisor: BLANCA ANNEL MEDINA VILLARREA
Institución Emisora: HSBC</t>
  </si>
  <si>
    <t>Abono Interbancario
Sucursal: 859
Referencia Numérica: 2211220
Concepto del Pago: colegiatura rene
No. de Autorización: 02410717
Nombre del Emisor: RENE LAZARO CARDENAS CONTRERAS
Institución Emisora: BBVA MEXICO</t>
  </si>
  <si>
    <t>3,699.00</t>
  </si>
  <si>
    <t>19/11/2022</t>
  </si>
  <si>
    <t>Abono Interbancario
Sucursal: 859
Referencia Numérica: 1911220
Concepto del Pago: Cugr820227mccrns07
No. de Autorización: 83042
Nombre del Emisor: ROSENDA MARIA DE LA CRUZ GONZA
Institución Emisora: BBVA MEXICO</t>
  </si>
  <si>
    <t>Abono Interbancario
Sucursal: 859
Referencia Numérica: 1911220
Concepto del Pago: colegiatura noviembre mayra koyoc
No. de Autorización: 75797
Nombre del Emisor: ANGEL RICARDO COCOM ABAN
Institución Emisora: BBVA MEXICO</t>
  </si>
  <si>
    <t>18/11/2022</t>
  </si>
  <si>
    <t>Pago Interbancario
Sucursal: 519
Referencia Numérica: 1
Concepto del Pago: GRADO IUAF
No. de Autorización: 00622745</t>
  </si>
  <si>
    <t>Abono Interbancario
Sucursal: 859
Referencia Numérica: 181122
Concepto del Pago: noviembre
No. de Autorización: 01161423
Nombre del Emisor: GARCIA TREVINO Y DE LA GARZA A
Institución Emisora: BANORTE</t>
  </si>
  <si>
    <t>Abono Interbancario
Sucursal: 859
Referencia Numérica: 1811220
Concepto del Pago: Pago
No. de Autorización: 996714
Nombre del Emisor: JUANA MARIA ABREU GIRALT
Institución Emisora: BBVA MEXICO</t>
  </si>
  <si>
    <t>Abono Interbancario
Sucursal: 870
Referencia Numérica: 181122
Referencia alfanumérica: MARIA FERNANDA GONZALEZ GLENNI
No. de Autorización: 2404
Nombre del Emisor: MARIA FERNANDA,GONZALEZ/GLENNI</t>
  </si>
  <si>
    <t>Abono Interbancario
Sucursal: 859
Referencia Numérica: 181122
Concepto del Pago: Titulacion vania gomez Marquez
No. de Autorización: 513381
Nombre del Emisor: VANIA GOMEZ MARQUEZ
Institución Emisora: HSBC</t>
  </si>
  <si>
    <t>136</t>
  </si>
  <si>
    <t>Abono Interbancario
Sucursal: 859
Referencia Numérica: 181122
Concepto del Pago: Titulacion gomez Marquez vania
No. de Autorización: 509880
Nombre del Emisor: VANIA GOMEZ MARQUEZ
Institución Emisora: HSBC</t>
  </si>
  <si>
    <t>Abono Interbancario
Sucursal: 859
Referencia Numérica: 181122
Concepto del Pago: Titulacion VANIA GOMEZ MARQUEZ
No. de Autorización: 498757
Nombre del Emisor: VANIA GOMEZ MARQUEZ
Institución Emisora: HSBC</t>
  </si>
  <si>
    <t>Abono Interbancario
Sucursal: 859
Referencia Numérica: 181122
Concepto del Pago: Titulacion vania gomez Marquez
No. de Autorización: 495343
Nombre del Emisor: VANIA GOMEZ MARQUEZ
Institución Emisora: HSBC</t>
  </si>
  <si>
    <t>Abono Interbancario
Sucursal: 859
Referencia Numérica: 181122
Concepto del Pago: PagoTitulacionJoseEduardoCortesSantos
No. de Autorización: 55665
Nombre del Emisor: JOSE EDUARDO CORTES SANTOS
Institución Emisora: HSBC</t>
  </si>
  <si>
    <t>Abono Interbancario
Sucursal: 859
Referencia Numérica: 181122
Concepto del Pago: PagoTitulacionJoseEduardoCortesSantos
No. de Autorización: 55440
Nombre del Emisor: JOSE EDUARDO CORTES SANTOS
Institución Emisora: HSBC</t>
  </si>
  <si>
    <t>Abono Interbancario
Sucursal: 859
Referencia Numérica: 181122
Concepto del Pago: PagoTitulacionJoseEduardoCortesSantos
No. de Autorización: 55349
Nombre del Emisor: JOSE EDUARDO CORTES SANTOS
Institución Emisora: HSBC</t>
  </si>
  <si>
    <t>17/11/2022</t>
  </si>
  <si>
    <t>Depósito de efectivo
Sucursal: 7003
No. de Autorización: 00064946</t>
  </si>
  <si>
    <t>Depósito de efectivo
Sucursal: 7003
Referencia Numérica: 0
No. de Autorización: 63400</t>
  </si>
  <si>
    <t>Depósito de efectivo
Sucursal: 7003
Referencia Numérica: 0
No. de Autorización: 63427</t>
  </si>
  <si>
    <t>Abono Interbancario
Sucursal: 859
Referencia Numérica: 1711220
Concepto del Pago: modulo 35 y 36
No. de Autorización: 843305
Nombre del Emisor: LANDY MARIA MAY DZIB
Institución Emisora: BBVA MEXICO</t>
  </si>
  <si>
    <t>Pago Interbancario
Sucursal: 519
Referencia Numérica: 1
Concepto del Pago: FACTURA IUAF
No. de Autorización: 356701</t>
  </si>
  <si>
    <t>Abono Interbancario
Sucursal: 859
Referencia Numérica: 1864050
Concepto del Pago: COLEGIATURA MOD20 DOCTORADO ARTURO BOLIO
No. de Autorización: 93574
Nombre del Emisor: ARTURO BOLIO CERDAN
Institución Emisora: SANTANDER</t>
  </si>
  <si>
    <t>16/11/2022</t>
  </si>
  <si>
    <t>Depósito de efectivo
Sucursal: 7003
No. de Autorización: 00043594</t>
  </si>
  <si>
    <t>207,058.35</t>
  </si>
  <si>
    <t>Depósito de efectivo
Sucursal: 166
Referencia Numérica: 0
No. de Autorización: 13995</t>
  </si>
  <si>
    <t>Abono Interbancario
Sucursal: 859
Referencia Numérica: 1611220
Concepto del Pago: materia
No. de Autorización: 255644
Nombre del Emisor: SELENA ENCARNACION SANDOVAL RE
Institución Emisora: BBVA MEXICO</t>
  </si>
  <si>
    <t>15/11/2022</t>
  </si>
  <si>
    <t>Pago Interbancario
Sucursal: 519
Referencia Numérica: 1
Concepto del Pago: FACTURA IUAF
No. de Autorización: 00256770</t>
  </si>
  <si>
    <t>12,574.47</t>
  </si>
  <si>
    <t>Pago Interbancario
Sucursal: 519
Referencia Numérica: 2
Concepto del Pago: IUAF QUINCENA
No. de Autorización: 00312405</t>
  </si>
  <si>
    <t>Pago Interbancario
Sucursal: 519
Referencia Numérica: 1
Concepto del Pago: QUINCENA
No. de Autorización: 00317099</t>
  </si>
  <si>
    <t>Depósito de efectivo
Sucursal: 7003
No. de Autorización: 00023467</t>
  </si>
  <si>
    <t>Abono por cobranza
Sucursal: 4452
Referencia alfanumérica: GULY811203HCSLPN06
No. de Autorización: 00037034</t>
  </si>
  <si>
    <t>Abono por cobranza
Sucursal: 4452
Referencia alfanumérica: GULY811203HCSLPN06
No. de Autorización: 00037101</t>
  </si>
  <si>
    <t>IVA Comisión
Sucursal: 2864
Referencia Numérica: 176004
Referencia alfanumérica: PAQUETE PYME OCT MOV: 1
No. de Autorización: 172470</t>
  </si>
  <si>
    <t>Comisión
Sucursal: 2864
Referencia Numérica: 176004
Referencia alfanumérica: PAQUETE PYME OCT MOV: 1
No. de Autorización: 172470</t>
  </si>
  <si>
    <t>Abono Interbancario
Sucursal: 859
Referencia Numérica: 1511220
Concepto del Pago: MAMC710607MMCRRR04
No. de Autorización: 106014
Nombre del Emisor: MARIA DEL CARMEN MARTINEZ MARR
Institución Emisora: BBVA MEXICO</t>
  </si>
  <si>
    <t>14/11/2022</t>
  </si>
  <si>
    <t>Abono Interbancario
Sucursal: 859
Referencia Numérica: 1411220
Concepto del Pago: CAGC870715MNENRN06
No. de Autorización: 02001868
Nombre del Emisor: OSCAR ADAN PEREZ CANTU
Institución Emisora: BBVA MEXICO</t>
  </si>
  <si>
    <t>Abono Interbancario
Sucursal: 859
Referencia Numérica: 1411220
Concepto del Pago: colegiatura
No. de Autorización: 1948787
Nombre del Emisor: JOSE JUAN ORTIZ GARCIA
Institución Emisora: BBVA MEXICO</t>
  </si>
  <si>
    <t>Pago Interbancario
Sucursal: 519
Referencia Numérica: 1
Concepto del Pago: FACTURA
No. de Autorización: 60151</t>
  </si>
  <si>
    <t>Abono Interbancario
Sucursal: 859
Referencia Numérica: 895936
Concepto del Pago: YACM970924MQRMHR01 PAGO DE ENE 2023
No. de Autorización: 1310300
Nombre del Emisor: YAM CAHUIL MERCEDES MARIVI
Institución Emisora: AZTECA</t>
  </si>
  <si>
    <t>Abono Interbancario
Sucursal: 859
Referencia Numérica: 895936
Concepto del Pago: YACM970924MQRMHR01 PAGO DE DIC 2022
No. de Autorización: 1308379
Nombre del Emisor: YAM CAHUIL MERCEDES MARIVI
Institución Emisora: AZTECA</t>
  </si>
  <si>
    <t>Abono Interbancario
Sucursal: 859
Referencia Numérica: 1411220
Concepto del Pago: BADY970407MTCTSS04
No. de Autorización: 1614936
Nombre del Emisor: YESICA BAUTISTA DE DIOS
Institución Emisora: BBVA MEXICO</t>
  </si>
  <si>
    <t>10/11/2022</t>
  </si>
  <si>
    <t>Cargo diverso
Sucursal: 2132
Referencia Numérica: 3320131423
No. de Autorización: 00021548</t>
  </si>
  <si>
    <t>279.90</t>
  </si>
  <si>
    <t>44.79</t>
  </si>
  <si>
    <t>Pago Interbancario
Sucursal: 519
Referencia Numérica: 1
Concepto del Pago: FACTURA
No. de Autorización: 00272242</t>
  </si>
  <si>
    <t>2,606.38</t>
  </si>
  <si>
    <t>Abono Interbancario
Sucursal: 2132
Referencia Numérica: 3320131423
Referencia alfanumérica: TRANSF. INTER 003320131423 1/ALTA ESCUEL
No. de Autorización: 00021548
Nombre del Emisor: 1/ALTA ESCUELA AEPAE</t>
  </si>
  <si>
    <t>39,704.10</t>
  </si>
  <si>
    <t>Depósito de efectivo
Sucursal: 7003
No. de Autorización: 00959671</t>
  </si>
  <si>
    <t>100,000.00</t>
  </si>
  <si>
    <t>11/11/2022</t>
  </si>
  <si>
    <t>Abono Interbancario
Sucursal: 859
Referencia Numérica: 1111220
Concepto del Pago: MAMC710607MMCRRR04
No. de Autorización: 00833042
Nombre del Emisor: MARIA DEL CARMEN MARTINEZ MARR
Institución Emisora: BBVA MEXICO</t>
  </si>
  <si>
    <t>Abono Interbancario
Sucursal: 859
Referencia Numérica: 2300660
Concepto del Pago: PAGOMODULO20DRDERAUGB811128MBCRRL02
No. de Autorización: 00992819
Nombre del Emisor: BLANCA DANNALY ARGUMEDO GUERRA
Institución Emisora: SANTANDER</t>
  </si>
  <si>
    <t>Abono Interbancario
Sucursal: 859
Referencia Numérica: 1111220
Concepto del Pago: modulo 34
No. de Autorización: 731562
Nombre del Emisor: LANDY MARIA MAY DZIB
Institución Emisora: BBVA MEXICO</t>
  </si>
  <si>
    <t>Abono Interbancario
Sucursal: 859
Referencia Numérica: 6293066
Concepto del Pago: MENSUALIDAD OCTUBRE Y NOVIEMBRE 2022
No. de Autorización: 399751
Nombre del Emisor: GRISELDA GARCIA ORTEGA
Institución Emisora: SANTANDER</t>
  </si>
  <si>
    <t>8,720.00</t>
  </si>
  <si>
    <t>234,116.77</t>
  </si>
  <si>
    <t>IVA Com. Trans. Int. Recibida
Sucursal: 2132
Referencia Numérica: 3320131423
Referencia alfanumérica: CUENTA 5089593
No. de Autorización: 21548</t>
  </si>
  <si>
    <t>Abono Interbancario
Sucursal: 2132
Referencia Numérica: 3320131423
Referencia alfanumérica: CUENTA 5089593
No. de Autorización: 21548
Nombre del Emisor: 1/ALTA ESCUELA AEPAE</t>
  </si>
  <si>
    <t>Com. Trans. Int. Recibida
Sucursal: 2132
Referencia Numérica: 3320131423
Referencia alfanumérica: CUENTA 5089593
No. de Autorización: 21548</t>
  </si>
  <si>
    <t>09/11/2022</t>
  </si>
  <si>
    <t>Pago de servicio
Sucursal: 519
Referencia Numérica: 199028
Referencia alfanumérica: PAGO A ESTABLECIMIENTO
No. de Autorización: 199028</t>
  </si>
  <si>
    <t>192</t>
  </si>
  <si>
    <t>Abono Interbancario
Sucursal: 859
Referencia Numérica: 282849
Concepto del Pago: COCL730531HCCNRS05 ABONO A TITULACION
No. de Autorización: 187087
Nombre del Emisor: JOSE LUIS CONTRERAS CORDOVA
Institución Emisora: SANTANDER</t>
  </si>
  <si>
    <t>Pago de servicio
Sucursal: 519
Referencia Numérica: 72350
Referencia alfanumérica: PAGO A ESTABLECIMIENTO
No. de Autorización: 72350</t>
  </si>
  <si>
    <t>8/11/2022</t>
  </si>
  <si>
    <t>Abono Interbancario
Sucursal: 859
Referencia Numérica: 811220
Concepto del Pago: samm870221 monica sandoval
No. de Autorización: 00782324
Nombre del Emisor: MONICA JAZMIN SANDOVAL MARTINE
Institución Emisora: BBVA MEXICO</t>
  </si>
  <si>
    <t>08/11/2022</t>
  </si>
  <si>
    <t>Pago de servicio
Sucursal: 519
Referencia Numérica: 409235
Referencia alfanumérica: PAGO A ESTABLECIMIENTO
No. de Autorización: 00409235</t>
  </si>
  <si>
    <t>7,938.00</t>
  </si>
  <si>
    <t>Pago de servicio
Sucursal: 519
Referencia Numérica: 442002
Referencia alfanumérica: PAGO A ESTABLECIMIENTO
No. de Autorización: 00442002</t>
  </si>
  <si>
    <t>192.00</t>
  </si>
  <si>
    <t>Pago Interbancario
Sucursal: 519
Referencia Numérica: 1
Concepto del Pago: GRADOS IUAF
No. de Autorización: 361947</t>
  </si>
  <si>
    <t>Abono Interbancario
Sucursal: 859
Referencia Numérica: 811220
Concepto del Pago: Pago Andres
No. de Autorización: 511283
Nombre del Emisor: DAISY PATRICIA BAEZA RODRIGUEZ
Institución Emisora: BBVA MEXICO</t>
  </si>
  <si>
    <t>6,400.00</t>
  </si>
  <si>
    <t>Abono Interbancario
Sucursal: 859
Referencia Numérica: 811202
Concepto del Pago: PAGO LIC ARACELY VILLANUEVA TUN
No. de Autorización: 361218
Nombre del Emisor: SINDICATO UNICO DE CHOFERES TA
Institución Emisora: SCOTIABANK</t>
  </si>
  <si>
    <t>Abono Interbancario
Sucursal: 859
Referencia Numérica: 811220
Concepto del Pago: Ale Balderas
No. de Autorización: 307095
Nombre del Emisor: ALEJANDRA BALDERAS FLORES
Institución Emisora: BBVA MEXICO</t>
  </si>
  <si>
    <t>178,492.57</t>
  </si>
  <si>
    <t>Abono Interbancario
Sucursal: 859
Referencia Numérica: 811220
Concepto del Pago: SACG950925MQRNTL00
No. de Autorización: 152165
Nombre del Emisor: GLENDY MARGARITA SANCHEZ CATZI
Institución Emisora: BBVA MEXICO</t>
  </si>
  <si>
    <t>176,692.57</t>
  </si>
  <si>
    <t>07/11/2022</t>
  </si>
  <si>
    <t>Depósito de efectivo
Sucursal: 7003
Referencia Numérica: 0
No. de Autorización: 72625</t>
  </si>
  <si>
    <t>174,512.57</t>
  </si>
  <si>
    <t>Abono por cobranza
Sucursal: 7003
Referencia Numérica: 0
Referencia alfanumérica: ARMANDO NUNï¿½EZ GARCIA
No. de Autorización: 71351</t>
  </si>
  <si>
    <t>172,332.57</t>
  </si>
  <si>
    <t>Abono Interbancario
Sucursal: 859
Referencia Numérica: 3434
Concepto del Pago: PEEA680613HYNRCL09
No. de Autorización: 593608
Nombre del Emisor: ALFONSO ANTONIO PEREZ ECHEVER
Institución Emisora: HSBC</t>
  </si>
  <si>
    <t>170,057.57</t>
  </si>
  <si>
    <t>Abono Interbancario
Sucursal: 870
Referencia Numérica: 51122
Referencia alfanumérica: LUIS ALONSO REYES TREJO
No. de Autorización: 500400
Nombre del Emisor: LUIS ALONSO,REYES/TREJO</t>
  </si>
  <si>
    <t>167,782.57</t>
  </si>
  <si>
    <t>Abono Interbancario
Sucursal: 519
Referencia Numérica: 61122
Referencia alfanumérica: JORGE VELARDE GOMEZ
No. de Autorización: 500362
Nombre del Emisor: JORGE,VELARDE/GOMEZ</t>
  </si>
  <si>
    <t>165,982.57</t>
  </si>
  <si>
    <t>Abono Interbancario
Sucursal: 859
Referencia Numérica: 895936
Concepto del Pago: Sin concepto
No. de Autorización: 372768
Nombre del Emisor: BAUTISTA JUAREZ SARAI
Institución Emisora: AZTECA</t>
  </si>
  <si>
    <t>162,632.57</t>
  </si>
  <si>
    <t>Abono Interbancario
Sucursal: 859
Referencia Numérica: 895936
Concepto del Pago: Sin concepto
No. de Autorización: 367671
Nombre del Emisor: BAUTISTA JUAREZ SARAI
Institución Emisora: AZTECA</t>
  </si>
  <si>
    <t>161,032.57</t>
  </si>
  <si>
    <t>Abono Interbancario
Sucursal: 859
Referencia Numérica: 511220
Concepto del Pago: OIOX890708MMSRCC08
No. de Autorización: 342879
Nombre del Emisor: XOCHIQUETZAL ORTIZ OCAMPO
Institución Emisora: BBVA MEXICO</t>
  </si>
  <si>
    <t>159,682.57</t>
  </si>
  <si>
    <t>Abono Interbancario
Sucursal: 859
Referencia Numérica: 611220
Concepto del Pago: CAMM710629MMNZRR00 Nov 22
No. de Autorización: 908141
Nombre del Emisor: MARTHA ALICIA CAZARES MORAN
Institución Emisora: BBVA MEXICO</t>
  </si>
  <si>
    <t>157,502.57</t>
  </si>
  <si>
    <t>Abono Interbancario
Sucursal: 859
Referencia Numérica: 71122
Concepto del Pago: Colegiatura Carlos Palomo
No. de Autorización: 1470280
Nombre del Emisor: CARLOS EDUARDO PALOMO BONILLA
Institución Emisora: HSBC</t>
  </si>
  <si>
    <t>156,102.57</t>
  </si>
  <si>
    <t>Abono Interbancario
Sucursal: 859
Referencia Numérica: 895936
Concepto del Pago: colegiatura Noviembr Maria Jose Barroso
No. de Autorización: 852172
Nombre del Emisor: CARDENAS MENDIBURU MARIA JOSE
Institución Emisora: AZTECA</t>
  </si>
  <si>
    <t>Abono Interbancario
Sucursal: 859
Referencia Numérica: 3958149
Concepto del Pago: OLIVIA RODRIGUEZ VIVEROS
No. de Autorización: 194496
Nombre del Emisor: OLIVIA RODRIGUEZ VIVEROS
Institución Emisora: SANTANDER</t>
  </si>
  <si>
    <t>Abono Interbancario
Sucursal: 870
Referencia Numérica: 51122
Referencia alfanumérica: MARIA FERNANDA GONZALEZ GLENNI
No. de Autorización: 133073
Nombre del Emisor: MARIA FERNANDA,GONZALEZ/GLENNI</t>
  </si>
  <si>
    <t>Abono Interbancario
Sucursal: 870
Referencia Numérica: 51122
Referencia alfanumérica: MARIA FERNANDA GONZALEZ GLENNI
No. de Autorización: 131369
Nombre del Emisor: MARIA FERNANDA,GONZALEZ/GLENNI</t>
  </si>
  <si>
    <t>122,900.57</t>
  </si>
  <si>
    <t>Abono Interbancario
Sucursal: 859
Referencia Numérica: 6963694
Concepto del Pago: PAGO COLEGIATURA
No. de Autorización: 1291572
Nombre del Emisor: ABRAHAM GONZALEZ BALBOA
Institución Emisora: SANTANDER</t>
  </si>
  <si>
    <t>121,300.57</t>
  </si>
  <si>
    <t>04/11/2022</t>
  </si>
  <si>
    <t>Depósito de efectivo
Sucursal: 7003
No. de Autorización: 00015628</t>
  </si>
  <si>
    <t>4/11/2022</t>
  </si>
  <si>
    <t>Depósito de efectivo
Sucursal: 7440
No. de Autorización: 00019688</t>
  </si>
  <si>
    <t>Depósito de efectivo
Sucursal: 7003
No. de Autorización: 00020534</t>
  </si>
  <si>
    <t>Depósito de efectivo
Sucursal: 943
No. de Autorización: 00022138</t>
  </si>
  <si>
    <t>Depósito de efectivo
Sucursal: 943
No. de Autorización: 00022222</t>
  </si>
  <si>
    <t>Depósito de efectivo
Sucursal: 7003
No. de Autorización: 00026425</t>
  </si>
  <si>
    <t>Abono Interbancario
Sucursal: 859
Referencia Numérica: 2615206
Concepto del Pago: Pago NOV GUVA820215HCCTZN03 ANGEL GUTIER
No. de Autorización: 16514
Nombre del Emisor: ANGEL GUTIERREZ VAZQUEZ
Institución Emisora: BANCOPPEL</t>
  </si>
  <si>
    <t>119,700.57</t>
  </si>
  <si>
    <t>Abono Interbancario
Sucursal: 859
Referencia Numérica: 271092
Concepto del Pago: Colegiatura Noviembre LISA921027HSPRLR02
No. de Autorización: 524531
Nombre del Emisor: ARMANDO LIRA SOLIS
Institución Emisora: HSBC</t>
  </si>
  <si>
    <t>Abono Interbancario
Sucursal: 859
Referencia Numérica: 411220
Concepto del Pago: che pech francisco javier
No. de Autorización: 515420
Nombre del Emisor: FRANCISCO JAVIER CHE PECH
Institución Emisora: BBVA MEXICO</t>
  </si>
  <si>
    <t>Depósito de efectivo
Sucursal: 7440
Referencia Numérica: 0
No. de Autorización: 19688 Nombre del emisor: ARACELI DOMINGUEZ</t>
  </si>
  <si>
    <t>03/11/2022</t>
  </si>
  <si>
    <t>Abono Interbancario
Sucursal: 859
Referencia Numérica: 18
Concepto del Pago: Colegiatura 20 nov
No. de Autorización: 01263632
Nombre del Emisor: EFRAIN MARTIN ROSADO YAM
Institución Emisora: HSBC</t>
  </si>
  <si>
    <t>Abono Interbancario
Sucursal: 859
Referencia Numérica: 311220
Concepto del Pago: HOHL900225HQRYXS08
No. de Autorización: 01269728
Nombre del Emisor: LUIS ALBERTO HOY HAU
Institución Emisora: BBVA MEXICO</t>
  </si>
  <si>
    <t>Abono Interbancario
Sucursal: 859
Referencia Numérica: 1
Concepto del Pago: Colegiatura noviembre
No. de Autorización: 01433666
Nombre del Emisor: FAUSTINO CRUZ HERNANDEZ
Institución Emisora: HSBC</t>
  </si>
  <si>
    <t>Abono Interbancario
Sucursal: 859
Referencia Numérica: 3778146
Concepto del Pago: PAGO COL MIRELLA 11
No. de Autorización: 01522340
Nombre del Emisor: SUSANA VARGAS ALBARRAN
Institución Emisora: SANTANDER</t>
  </si>
  <si>
    <t>Pago Interbancario
Sucursal: 519
Referencia Numérica: 1
Concepto del Pago: FACTURA IUAF
No. de Autorización: 00652470</t>
  </si>
  <si>
    <t>7,074.47</t>
  </si>
  <si>
    <t>110,125.04</t>
  </si>
  <si>
    <t>Abono Interbancario
Sucursal: 859
Referencia Numérica: 6370690
Concepto del Pago: 15 MODULO SACA780407MCCNRL05
No. de Autorización: 1026523
Nombre del Emisor: ALICIA SANCHEZ DE LA CRUZ
Institución Emisora: SANTANDER</t>
  </si>
  <si>
    <t>106,775.04</t>
  </si>
  <si>
    <t>Abono Interbancario
Sucursal: 859
Referencia Numérica: 5172779
Concepto del Pago: COLEGIATURA DE MES NOVIEMBRE 2022
No. de Autorización: 858484
Nombre del Emisor: MARCELA IBARRA CANCHE
Institución Emisora: SANTANDER</t>
  </si>
  <si>
    <t>Abono Interbancario
Sucursal: 859
Referencia Numérica: 895936
Concepto del Pago: pago del mes de noviembre de 2022
No. de Autorización: 758645
Nombre del Emisor: JUAREZ ANTONIO ROBERTO
Institución Emisora: AZTECA</t>
  </si>
  <si>
    <t>Abono Interbancario
Sucursal: 859
Referencia Numérica: 211220
Concepto del Pago: LOIG850720HYNRND05
No. de Autorización: 317093
Nombre del Emisor: GUADALUPE DE JESUS LORIA INTER
Institución Emisora: BBVA MEXICO</t>
  </si>
  <si>
    <t>01/11/2022</t>
  </si>
  <si>
    <t>Abono Interbancario
Sucursal: 859
Referencia Numérica: 111220
Concepto del Pago: LAAI750417HJCYRS07 Mens Noviembre
No. de Autorización: 00297420
Nombre del Emisor: ISRAEL TONATIUH LAY ARELLANO
Institución Emisora: BBVA MEXICO</t>
  </si>
  <si>
    <t>Abono Interbancario
Sucursal: 859
Referencia Numérica: 221101
Concepto del Pago: Mensualidad y tesis
No. de Autorización: 00347320
Nombre del Emisor: EDUARDO DURAN ZUNIGA
Institución Emisora: BANORTE</t>
  </si>
  <si>
    <t>5,800.00</t>
  </si>
  <si>
    <t>Abono Interbancario
Sucursal: 859
Referencia Numérica: 221101
Concepto del Pago: Titulacion
No. de Autorización: 00348879
Nombre del Emisor: EDUARDO DURAN ZUNIGA
Institución Emisora: BANORTE</t>
  </si>
  <si>
    <t>Abono Interbancario
Sucursal: 519
Referencia Numérica: 11122
Referencia alfanumérica: YULMA OZUNA LEYVA
No. de Autorización: 00433114
Nombre del Emisor: YULMA,OZUNA/LEYVA</t>
  </si>
  <si>
    <t>Abono Interbancario
Sucursal: 519
Referencia Numérica: 11122
Referencia alfanumérica: YULMA OZUNA LEYVA
No. de Autorización: 00434471
Nombre del Emisor: YULMA,OZUNA/LEYVA</t>
  </si>
  <si>
    <t>Abono Interbancario
Sucursal: 859
Referencia Numérica: 11022
Concepto del Pago: LOTJ710629HSPPRS00
No. de Autorización: 00500952
Nombre del Emisor: JOSE DE JESUS LOPEZ TORRES
Institución Emisora: HSBC</t>
  </si>
  <si>
    <t>Abono Interbancario
Sucursal: 859
Referencia Numérica: 895936
Concepto del Pago: YACM970924MQRMHR01 PAGO DE OCT 2022
No. de Autorización: 00657852
Nombre del Emisor: YAM CAHUIL MERCEDES MARIVI
Institución Emisora: AZTECA</t>
  </si>
  <si>
    <t>Abono Interbancario
Sucursal: 859
Referencia Numérica: 895936
Concepto del Pago: YACM970924MQRMHR01 PAGO DE NOV 2022
No. de Autorización: 00660027
Nombre del Emisor: YAM CAHUIL MERCEDES MARIVI
Institución Emisora: AZTECA</t>
  </si>
  <si>
    <t>Abono Interbancario
Sucursal: 859
Referencia Numérica: 11122
Concepto del Pago: ALMA ITZEL LETRAS DIAZ
No. de Autorización: 00678657
Nombre del Emisor: H LEGAL CORPORATIVO SC
Institución Emisora: HSBC</t>
  </si>
  <si>
    <t>Abono Interbancario
Sucursal: 859
Referencia Numérica: 11122
Concepto del Pago: ALFONSO ESQUIDE MACIAS
No. de Autorización: 00684609
Nombre del Emisor: H LEGAL CORPORATIVO SC
Institución Emisora: HSBC</t>
  </si>
  <si>
    <t>Depósito de efectivo
Sucursal: 7003
No. de Autorización: 00937624</t>
  </si>
  <si>
    <t>31/10/2022</t>
  </si>
  <si>
    <t>Abono Interbancario
Sucursal: 859
Referencia Numérica: 123
Concepto del Pago: PAGO RESTO DE TITULACION
No. de Autorización: 00190302
Nombre del Emisor: EDUARDO OMAR BALLESTEROS VALDE
Institución Emisora: SANTANDER</t>
  </si>
  <si>
    <t>Abono Interbancario
Sucursal: 859
Referencia Numérica: 291022
Concepto del Pago: GOLM800129HQRNPG07 NOVIEMBRE
No. de Autorización: 00232510
Nombre del Emisor: MIGUEL JESUS GONZALEZ LOPEZ
Institución Emisora: HSBC</t>
  </si>
  <si>
    <t>Pago Interbancario
Sucursal: 519
Referencia Numérica: 1
Concepto del Pago: FACTURA IUAF
No. de Autorización: 00857615</t>
  </si>
  <si>
    <t>22,872.34</t>
  </si>
  <si>
    <t>Depósito S.B.C.
Sucursal: 7440
No. de Autorización: 00019206</t>
  </si>
  <si>
    <t>Depósito de efectivo
Sucursal: 612
No. de Autorización: 00024264</t>
  </si>
  <si>
    <t>Depósito de efectivo
Sucursal: 7003
Referencia Numérica: 0
No. de Autorización: 907151</t>
  </si>
  <si>
    <t>Abono Interbancario
Sucursal: 859
Referencia Numérica: 221030
Concepto del Pago: IUAF
No. de Autorización: 1286655
Nombre del Emisor: LANDY BEATRIZ BLANCO LIZAMA
Institución Emisora: BANORTE</t>
  </si>
  <si>
    <t>29/10/2022</t>
  </si>
  <si>
    <t>Abono Interbancario
Sucursal: 859
Referencia Numérica: 291022
Concepto del Pago: GOLM800129HQRNPG07 NOVIEMBRE
No. de Autorización: 232510
Nombre del Emisor: MIGUEL JESUS GONZALEZ LOPEZ
Institución Emisora: HSBC</t>
  </si>
  <si>
    <t>Abono Interbancario
Sucursal: 859
Referencia Numérica: 123
Concepto del Pago: PAGO RESTO DE TITULACION
No. de Autorización: 190302
Nombre del Emisor: EDUARDO OMAR BALLESTEROS VALDE
Institución Emisora: SANTANDER</t>
  </si>
  <si>
    <t>28/10/2022</t>
  </si>
  <si>
    <t>Abono Interbancario
Sucursal: 859
Referencia Numérica: 2810220
Concepto del Pago: OECB800124MQRXCL02
No. de Autorización: 01095607
Nombre del Emisor: BELCY ASAREEL OXTE CAUICH
Institución Emisora: BBVA MEXICO</t>
  </si>
  <si>
    <t>Abono Interbancario
Sucursal: 859
Referencia Numérica: 2810220
Concepto del Pago: GAMS750515MMCRRN09
No. de Autorización: 01333669
Nombre del Emisor: SONIA GARAY MARTINEZ
Institución Emisora: BBVA MEXICO</t>
  </si>
  <si>
    <t>Abono Interbancario
Sucursal: 859
Referencia Numérica: 1
Concepto del Pago: Jornada doctorado
No. de Autorización: 01338111
Nombre del Emisor: ERICK MENA MORENO
Institución Emisora: HSBC</t>
  </si>
  <si>
    <t>Abono Interbancario
Sucursal: 859
Referencia Numérica: 2
Concepto del Pago: Jornada doctorado
No. de Autorización: 01343740
Nombre del Emisor: ERICK MENA MORENO
Institución Emisora: HSBC</t>
  </si>
  <si>
    <t>Pago de servicio
Sucursal: 519
Referencia Numérica: 325065
Referencia alfanumérica: A TB 5584267142500097
No. de Autorización: 00325065</t>
  </si>
  <si>
    <t>Pago Interbancario
Sucursal: 519
Referencia Numérica: 1
Concepto del Pago: FACTURA IUAF
No. de Autorización: 00339481</t>
  </si>
  <si>
    <t>Pago Interbancario
Sucursal: 519
Referencia Numérica: 2
Concepto del Pago: FACTURA IUAF
No. de Autorización: 00362139</t>
  </si>
  <si>
    <t>14,099.29</t>
  </si>
  <si>
    <t>Pago Interbancario
Sucursal: 519
Referencia Numérica: 1
Concepto del Pago: SALARIO AL 31 OCT
No. de Autorización: 00368638</t>
  </si>
  <si>
    <t>Pago Interbancario
Sucursal: 519
Referencia Numérica: 3
Concepto del Pago: FACTURA IUAF
No. de Autorización: 00373434</t>
  </si>
  <si>
    <t>74,468.09</t>
  </si>
  <si>
    <t>27/10/2022</t>
  </si>
  <si>
    <t>Pago Interbancario
Sucursal: 519
Referencia Numérica: 1
Concepto del Pago: FACTURA
No. de Autorización: 355825</t>
  </si>
  <si>
    <t>26/10/2022</t>
  </si>
  <si>
    <t>Abono Interbancario
Sucursal: 859
Referencia Numérica: 610730
Concepto del Pago: Pago por Doctorado
No. de Autorización: 12042
Nombre del Emisor: INSTITUTO POR LOS DERECHOS HUM
Institución Emisora: BANORTE</t>
  </si>
  <si>
    <t>102,137.00</t>
  </si>
  <si>
    <t>25/10/2022</t>
  </si>
  <si>
    <t>Pago Interbancario
Sucursal: 519
Referencia Numérica: 1
Concepto del Pago: FACTURA
No. de Autorización: 00158218</t>
  </si>
  <si>
    <t>22,234.04</t>
  </si>
  <si>
    <t>Pago Interbancario
Sucursal: 519
Referencia Numérica: 2
Concepto del Pago: FACTURA IUAF
No. de Autorización: 00161933</t>
  </si>
  <si>
    <t>Abono Interbancario
Sucursal: 859
Referencia Numérica: 895936
Concepto del Pago: DAVID JEYSSER POOL CAUICH
No. de Autorización: 3769
Nombre del Emisor: POOL CAUICH YOMARA ABIGAIL
Institución Emisora: AZTECA</t>
  </si>
  <si>
    <t>24/10/2022</t>
  </si>
  <si>
    <t>Abono Interbancario
Sucursal: 859
Referencia Numérica: 11521
Concepto del Pago: TUMD880615MQRZDN05
No. de Autorización: 01724541
Nombre del Emisor: DIANA PATRICIA TUZ MEDINA
Institución Emisora: SANTANDER</t>
  </si>
  <si>
    <t>Abono Interbancario
Sucursal: 859
Referencia Numérica: 1521151
Concepto del Pago: TUMD880615MQRZDN05
No. de Autorización: 1492122
Nombre del Emisor: DIANA PATRICIA TUZ MEDINA
Institución Emisora: SANTANDER</t>
  </si>
  <si>
    <t>Abono Interbancario
Sucursal: 859
Referencia Numérica: 2410220
Concepto del Pago: samm870221MonicaSandoval
No. de Autorización: 1413137
Nombre del Emisor: MONICA JAZMIN SANDOVAL MARTINE
Institución Emisora: BBVA MEXICO</t>
  </si>
  <si>
    <t>Abono por cobranza
Sucursal: 7003
Referencia Numérica: 0
Referencia alfanumérica: AUEJ720619HVZGSL08
No. de Autorización: 718075</t>
  </si>
  <si>
    <t>Abono por cobranza
Sucursal: 7003
Referencia Numérica: 0
Referencia alfanumérica: AUEJ720619HVZGSL08
No. de Autorización: 718027</t>
  </si>
  <si>
    <t>21/10/2022</t>
  </si>
  <si>
    <t>Abono Interbancario
Sucursal: 859
Referencia Numérica: 2110220
Concepto del Pago: TIQC880818HQRZTR09
No. de Autorización: 00376788
Nombre del Emisor: BELCY ASAREEL OXTE CAUICH/ TZIU QUETAZL 
Institución Emisora: BBVA MEXICO</t>
  </si>
  <si>
    <t>Abono Interbancario
Sucursal: 859
Referencia Numérica: 895936
Concepto del Pago: copias
No. de Autorización: 00545803
Nombre del Emisor: NAVA NEGRON MARIA DE LOS ANGEL
Institución Emisora: AZTECA</t>
  </si>
  <si>
    <t>Abono Interbancario
Sucursal: 859
Referencia Numérica: 2110220
Concepto del Pago: Pago Titulacion
No. de Autorización: 00555384
Nombre del Emisor: ROBERTO VALDES GARCIA
Institución Emisora: BBVA MEXICO</t>
  </si>
  <si>
    <t>Abono Interbancario
Sucursal: 859
Referencia Numérica: 2110220
Concepto del Pago: PagomensualidadCURP TORA720210MGTVXN
No. de Autorización: 00885109
Nombre del Emisor: ANA LILIA TOVAR ROA
Institución Emisora: BBVA MEXICO</t>
  </si>
  <si>
    <t>Pago Interbancario
Sucursal: 519
Referencia Numérica: 1
Concepto del Pago: FACTURA
No. de Autorización: 00161975</t>
  </si>
  <si>
    <t>1,117.02</t>
  </si>
  <si>
    <t>Pago de servicio
Sucursal: 519
Referencia Numérica: 163534
Referencia alfanumérica: A TB 5584267142500097
No. de Autorización: 00163534</t>
  </si>
  <si>
    <t>Abono Interbancario
Sucursal: 859
Referencia Numérica: 6402502
Concepto del Pago: Reinscrip OCTNOV GUVA820215HCCTZN03
No. de Autorización: 93442
Nombre del Emisor: ANGEL GUTIERREZ VAZQUEZ
Institución Emisora: BANCOPPEL</t>
  </si>
  <si>
    <t>20/10/2022</t>
  </si>
  <si>
    <t>Abono Interbancario
Sucursal: 870
Referencia Numérica: 201022
Referencia alfanumérica: JUAN DE DIOS HERNANDEZ SORIANO
No. de Autorización: 665585
Nombre del Emisor: JUAN DE DIOS,HERNANDEZ/SORIANO</t>
  </si>
  <si>
    <t>Abono Interbancario
Sucursal: 859
Referencia Numérica: 895936
Concepto del Pago: copias certificadas angeles Nava Negron
No. de Autorización: 558958
Nombre del Emisor: NAVA NEGRON MARIA DE LOS ANGEL
Institución Emisora: AZTECA</t>
  </si>
  <si>
    <t>144,032.38</t>
  </si>
  <si>
    <t>Abono por cobranza
Sucursal: 7003
Referencia Numérica: 0
Referencia alfanumérica: JUVI851024 CERTIFICACION
No. de Autorización: 678211</t>
  </si>
  <si>
    <t>350</t>
  </si>
  <si>
    <t>143,632.38</t>
  </si>
  <si>
    <t>Abono Interbancario
Sucursal: 859
Referencia Numérica: 895936
Concepto del Pago: mes septiembre y octubre
No. de Autorización: 464296
Nombre del Emisor: KUMUL PECH BERNALDO AGUILLER
Institución Emisora: AZTECA</t>
  </si>
  <si>
    <t>143,282.38</t>
  </si>
  <si>
    <t>Abono Interbancario
Sucursal: 859
Referencia Numérica: 2346597
Concepto del Pago: TERI990829MDFHYT00
No. de Autorización: 445752
Nombre del Emisor: ITZHEL TEHUTLE RAYA
Institución Emisora: SANTANDER</t>
  </si>
  <si>
    <t>140,582.38</t>
  </si>
  <si>
    <t>Abono Interbancario
Sucursal: 859
Referencia Numérica: 221020
Concepto del Pago: PALO870411 CERTIFICACION IUAF SC
No. de Autorización: 440779
Nombre del Emisor: OMAR FRANCISCO PALESTINO LOPEZ
Institución Emisora: BANORTE</t>
  </si>
  <si>
    <t>138,982.38</t>
  </si>
  <si>
    <t>Abono Interbancario
Sucursal: 859
Referencia Numérica: 201022
Concepto del Pago: SAMM870221 monicasandoval
No. de Autorización: 382200
Nombre del Emisor: SANDOVAL MARTINEZ MONICA JAZMI
Institución Emisora: SCOTIABANK</t>
  </si>
  <si>
    <t>19/10/2022</t>
  </si>
  <si>
    <t>Pago Interbancario
Sucursal: 519
Referencia Numérica: 1
Concepto del Pago: FACTURA IUAF
No. de Autorización: 00188750</t>
  </si>
  <si>
    <t>783</t>
  </si>
  <si>
    <t>Pago Interbancario
Sucursal: 519
Referencia Numérica: 2
Concepto del Pago: FACTURA IUAF
No. de Autorización: 00204899</t>
  </si>
  <si>
    <t>Pago Interbancario
Sucursal: 519
Referencia Numérica: 1
Concepto del Pago: GRADO IUAF
No. de Autorización: 00398936</t>
  </si>
  <si>
    <t>18/10/22</t>
  </si>
  <si>
    <t>Abono Interbancario
Sucursal: 870
Referencia Numérica: 181022
Referencia alfanumérica: YAHAIRA YAITZIRI HUERTA GUZMAN
No. de Autorización: 00026366
Nombre del Emisor: YAHAIRA YAITZIRI,HUERTA/GUZMAN</t>
  </si>
  <si>
    <t>5000</t>
  </si>
  <si>
    <t>Abono Interbancario
Sucursal: 870
Referencia Numérica: 181022
Referencia alfanumérica: JUAN DE DIOS HERNANDEZ SORIANO
No. de Autorización: 00028061
Nombre del Emisor: JUAN DE DIOS,HERNANDEZ/SORIANO</t>
  </si>
  <si>
    <t>1000</t>
  </si>
  <si>
    <t>18/10/2022</t>
  </si>
  <si>
    <t>Depósito de efectivo
Sucursal: 166
Referencia Numérica: 0
No. de Autorización: 12072</t>
  </si>
  <si>
    <t>Depósito de efectivo
Sucursal: 166
Referencia Numérica: 0
No. de Autorización: 12093</t>
  </si>
  <si>
    <t>Abono Interbancario
Sucursal: 859
Referencia Numérica: 579307
Concepto del Pago: COLEGIATURADOCTORADO MOD 19 ARTURO BOLIO
No. de Autorización: 418886
Nombre del Emisor: ARTURO BOLIO CERDAN
Institución Emisora: SANTANDER</t>
  </si>
  <si>
    <t>17/10/2022</t>
  </si>
  <si>
    <t>Abono Interbancario
Sucursal: 859
Referencia Numérica: 1710220
Concepto del Pago: Mensualidad 1 Alfonso Ocegueda Doctorado
No. de Autorización: 2251746
Nombre del Emisor: ALFONSO OCEGUEDA MARTINEZ
Institución Emisora: BBVA MEXICO</t>
  </si>
  <si>
    <t>Abono Interbancario
Sucursal: 859
Referencia Numérica: 1510220
Concepto del Pago: SARS9508162Y6 Materia
No. de Autorización: 757894
Nombre del Emisor: SELENA ENCARNACION SANDOVAL RE
Institución Emisora: BBVA MEXICO</t>
  </si>
  <si>
    <t>Abono Interbancario
Sucursal: 859
Referencia Numérica: 2365477
Concepto del Pago: PAGO INSCRIPCION Y UN PAGO
No. de Autorización: 444462
Nombre del Emisor: BLANCA ANNEL MEDINA VILLARREA
Institución Emisora: HSBC</t>
  </si>
  <si>
    <t>Abono Interbancario
Sucursal: 859
Referencia Numérica: 1236589
Concepto del Pago: INSRIPCION Y UN PAGO
No. de Autorización: 360752
Nombre del Emisor: BLANCA ANNEL MEDINA VILLARREA
Institución Emisora: HSBC</t>
  </si>
  <si>
    <t>Depósito de efectivo
Sucursal: 7003
Referencia Numérica: 0
No. de Autorización: 880317</t>
  </si>
  <si>
    <t>Depósito de efectivo
Sucursal: 166
Referencia Numérica: 0
No. de Autorización: 11927</t>
  </si>
  <si>
    <t>14/10/2022</t>
  </si>
  <si>
    <t>Abono Interbancario
Sucursal: 859
Referencia Numérica: 221014
Concepto del Pago: DOUD841229HCCMCR07
No. de Autorización: 01409358
Nombre del Emisor: DARWIN DAVID DOMINGUEZ UC
Institución Emisora: BANORTE</t>
  </si>
  <si>
    <t>Abono Interbancario
Sucursal: 870
Referencia Numérica: 141022
Referencia alfanumérica: MARIA FERNANDA GONZALEZ GLENNI
No. de Autorización: 00678472
Nombre del Emisor: MARIA FERNANDA,GONZALEZ/GLENNI</t>
  </si>
  <si>
    <t>Abono Interbancario
Sucursal: 870
Referencia Numérica: 141022
Referencia alfanumérica: MARIA FERNANDA GONZALEZ GLENNI
No. de Autorización: 00686315
Nombre del Emisor: MARIA FERNANDA,GONZALEZ/GLENNI</t>
  </si>
  <si>
    <t>Abono Interbancario
Sucursal: 859
Referencia Numérica: 141022
Concepto del Pago: Pago titul maestria Vania Gomez Marquez
No. de Autorización: 01532862
Nombre del Emisor: VANIA GOMEZ MARQUEZ
Institución Emisora: HSBC</t>
  </si>
  <si>
    <t>Pago Interbancario
Sucursal: 519
Referencia Numérica: 5
Concepto del Pago: SUELDO
No. de Autorización: 700001</t>
  </si>
  <si>
    <t>Abono Interbancario
Sucursal: 859
Referencia Numérica: 895936
Concepto del Pago: YACM970924MQRMHR01 PAGO DE SEPT 2022
No. de Autorización: 1208269
Nombre del Emisor: YAM CAHUIL MERCEDES MARIVI
Institución Emisora: AZTECA</t>
  </si>
  <si>
    <t>Abono Interbancario
Sucursal: 859
Referencia Numérica: 1410220
Concepto del Pago: Iuaf pago
No. de Autorización: 1204922
Nombre del Emisor: KARLA ASUNCION GUILLEN SOLIS
Institución Emisora: BBVA MEXICO</t>
  </si>
  <si>
    <t>164,624.51</t>
  </si>
  <si>
    <t>Pago Interbancario
Sucursal: 519
Referencia Numérica: 3
Concepto del Pago: FACTURA
No. de Autorización: 452008</t>
  </si>
  <si>
    <t>6,085.11</t>
  </si>
  <si>
    <t>163,224.51</t>
  </si>
  <si>
    <t>Pago Interbancario
Sucursal: 519
Referencia Numérica: 2
Concepto del Pago: FACTURA
No. de Autorización: 445728</t>
  </si>
  <si>
    <t>Pago Interbancario
Sucursal: 519
Referencia Numérica: 1
Concepto del Pago: FACTURA
No. de Autorización: 253912</t>
  </si>
  <si>
    <t>21,808.51</t>
  </si>
  <si>
    <t>12/10/2022</t>
  </si>
  <si>
    <t>Abono por cobranza
Sucursal: 273
Referencia alfanumérica: GULY811203HCSLPN06
No. de Autorización: 00015835</t>
  </si>
  <si>
    <t>DEP EN EFECTIVO
Sucursal: 273
Referencia alfanumérica: 3,350.00
No. de Autorización: 00015835</t>
  </si>
  <si>
    <t>Abono por cobranza
Sucursal: 273
Referencia alfanumérica: GULY811203HCSLPN06
No. de Autorización: 00015888</t>
  </si>
  <si>
    <t>DEP EN EFECTIVO
Sucursal: 273
Referencia alfanumérica: 3,350.00
No. de Autorización: 00015888</t>
  </si>
  <si>
    <t>3350</t>
  </si>
  <si>
    <t>Pago de servicio
Sucursal: 519
Referencia Numérica: 283402
Referencia alfanumérica: A TB 5584267142500097
No. de Autorización: 283402</t>
  </si>
  <si>
    <t>11/10/2022</t>
  </si>
  <si>
    <t>Cargo diverso
Sucursal: 2864
Referencia Numérica: 176427
Referencia alfanumérica: PAQUETE PYME SEP MOV: 1
No. de Autorización: 00172762</t>
  </si>
  <si>
    <t>Cargo diverso
Sucursal: 2864
Referencia Numérica: 176427
No. de Autorización: 00172762</t>
  </si>
  <si>
    <t>Abono Interbancario
Sucursal: 859
Referencia Numérica: 9489348
Concepto del Pago: PAGOMODULO19DOCDERAUGB811128MBCRRL02
No. de Autorización: 00478386
Nombre del Emisor: BLANCA DANNALY ARGUMEDO GUERRA
Institución Emisora: SANTANDER</t>
  </si>
  <si>
    <t>Abono Interbancario
Sucursal: 859
Referencia Numérica: 1110220
Concepto del Pago: rene cardenas mensualidad
No. de Autorización: 00498270
Nombre del Emisor: RENE LAZARO CARDENAS CONTRERAS
Institución Emisora: BBVA MEXICO</t>
  </si>
  <si>
    <t>10/10/2022</t>
  </si>
  <si>
    <t>Pago de servicio
Sucursal: 519
Referencia Numérica: 27758
Referencia alfanumérica: PAGO A ESTABLECIMIENTO
No. de Autorización: 00027758</t>
  </si>
  <si>
    <t>Depósito de efectivo
Sucursal: 750
No. de Autorización: 00023080</t>
  </si>
  <si>
    <t>Abono Interbancario
Sucursal: 859
Referencia Numérica: 81022
Concepto del Pago: OOLH711231HQRSXC00
No. de Autorización: 00306897
Nombre del Emisor: HECTOR BALTAZAR OSORIO LEO
Institución Emisora: HSBC</t>
  </si>
  <si>
    <t>Depósito de efectivo
Sucursal: 7003
No. de Autorización: 00780433</t>
  </si>
  <si>
    <t>Abono Interbancario
Sucursal: 859
Referencia Numérica: 910220
Concepto del Pago: CAGC870715MNENERN06
No. de Autorización: 01086960
Nombre del Emisor: CANTALICIA CANTU GARZA
Institución Emisora: BBVA MEXICO</t>
  </si>
  <si>
    <t>Abono Interbancario
Sucursal: 859
Referencia Numérica: 895936
Concepto del Pago: angeles Nava negron liquidacion de lic
No. de Autorización: 01702910
Nombre del Emisor: NAVA NEGRON MARIA DE LOS ANGEL
Institución Emisora: AZTECA</t>
  </si>
  <si>
    <t>10/7/2022</t>
  </si>
  <si>
    <t>Abono Interbancario
Sucursal: 859
Referencia Numérica: 710220
Concepto del Pago: HOHL900225HQRYXS08
No. de Autorización: 691074
Nombre del Emisor: LUIS ALBERTO HOY HAU
Institución Emisora: BBVA MEXICO</t>
  </si>
  <si>
    <t>Abono Interbancario
Sucursal: 859
Referencia Numérica: 710220
Concepto del Pago: Pago de colegiatura mensual
No. de Autorización: 463340
Nombre del Emisor: ANA LILIA TOVAR ROA
Institución Emisora: BBVA MEXICO</t>
  </si>
  <si>
    <t>10/6/2022</t>
  </si>
  <si>
    <t>Depósito de efectivo
Sucursal: 4786
No. de Autorización: 00006351</t>
  </si>
  <si>
    <t>Abono Interbancario
Sucursal: 859
Referencia Numérica: 610220
Concepto del Pago: OIOX890708MMSRCC08
No. de Autorización: 00787698
Nombre del Emisor: XOCHIQUETZAL ORTIZ OCAMPO
Institución Emisora: BBVA MEXICO</t>
  </si>
  <si>
    <t>Abono Interbancario
Sucursal: 859
Referencia Numérica: 895936
Concepto del Pago: colegiatura octubre Maria Jose Barroso
No. de Autorización: 00831721
Nombre del Emisor: CARDENAS MENDIBURU MARIA JOSE
Institución Emisora: AZTECA</t>
  </si>
  <si>
    <t>Abono Interbancario
Sucursal: 859
Referencia Numérica: 3434
Concepto del Pago: peea600613hynrcl09
No. de Autorización: 00787090
Nombre del Emisor: ALFONSO ANTONIO PEREZ ECHEVER
Institución Emisora: HSBC</t>
  </si>
  <si>
    <t>Pago Interbancario
Sucursal: 519
Referencia Numérica: 1
Concepto del Pago: GRADOS IUAF
No. de Autorización: 00367239</t>
  </si>
  <si>
    <t>Pago Interbancario
Sucursal: 519
Referencia Numérica: 1
Concepto del Pago: FACTURA
No. de Autorización: 350721</t>
  </si>
  <si>
    <t>4,255.32</t>
  </si>
  <si>
    <t>Abono Interbancario
Sucursal: 859
Referencia Numérica: 61022
Concepto del Pago: ALFONSO ESQUIDE MACIAS
No. de Autorización: 451771
Nombre del Emisor: H LEGAL CORPORATIVO SC
Institución Emisora: HSBC</t>
  </si>
  <si>
    <t>Abono Interbancario
Sucursal: 859
Referencia Numérica: 61022
Concepto del Pago: ALMA ITZEL LETRAS DIAZ
No. de Autorización: 446422
Nombre del Emisor: H LEGAL CORPORATIVO SC
Institución Emisora: HSBC</t>
  </si>
  <si>
    <t>Abono Interbancario
Sucursal: 870
Referencia Numérica: 20221004
Referencia alfanumérica: PCOMP 3843CP02202210041925266433
No. de Autorización: 117386
Nombre del Emisor: BANAMEX SA TFD</t>
  </si>
  <si>
    <t>0.12</t>
  </si>
  <si>
    <t>Abono Interbancario
Sucursal: 870
Referencia Numérica: 20221004
Referencia alfanumérica: PCOMP 085904705594327725
No. de Autorización: 66015
Nombre del Emisor: BANAMEX SA TFD</t>
  </si>
  <si>
    <t>0.1</t>
  </si>
  <si>
    <t>Depósito de efectivo
Sucursal: 4786
Referencia Numérica: 0
No. de Autorización: 6351</t>
  </si>
  <si>
    <t>Abono Interbancario
Sucursal: 859
Referencia Numérica: 1875093
Concepto del Pago: PAGO MENSUALIDAD
No. de Autorización: 229576
Nombre del Emisor: ABRAHAM GONZALEZ BALBOA
Institución Emisora: SANTANDER</t>
  </si>
  <si>
    <t>Abono Interbancario
Sucursal: 870
Referencia Numérica: 61022
Referencia alfanumérica: MARIA MAGDALENA GARCIA TREVI@O
No. de Autorización: 252718
Nombre del Emisor: MARIA MAGDALENA,GARCIA/TREVI@O</t>
  </si>
  <si>
    <t>Abono Interbancario
Sucursal: 859
Referencia Numérica: 610220
Concepto del Pago: SACG950925MQRNTL00
No. de Autorización: 172795
Nombre del Emisor: GLENDY MARGARITA SANCHEZ CATZI
Institución Emisora: BBVA MEXICO</t>
  </si>
  <si>
    <t>Abono Interbancario
Sucursal: 859
Referencia Numérica: 8280853
Concepto del Pago: OLIVIA RODRIGUEZ VIVEROS
No. de Autorización: 147145
Nombre del Emisor: OLIVIA RODRIGUEZ VIVEROS
Institución Emisora: SANTANDER</t>
  </si>
  <si>
    <t>Abono Interbancario
Sucursal: 859
Referencia Numérica: 19600
Concepto del Pago: DIGD740815HDFZRN08 Pago 7
No. de Autorización: 19790
Nombre del Emisor: DANIEL DIAZ GARCIA
Institución Emisora: INBURSA</t>
  </si>
  <si>
    <t>10/5/2022</t>
  </si>
  <si>
    <t>Abono Interbancario
Sucursal: 519
Referencia Numérica: 51022
Referencia alfanumérica: JORGE VELARDE GOMEZ
No. de Autorización: 00477128
Nombre del Emisor: JORGE,VELARDE/GOMEZ</t>
  </si>
  <si>
    <t>Depósito de efectivo
Sucursal: 7003
No. de Autorización: 00745697</t>
  </si>
  <si>
    <t>Abono Interbancario
Sucursal: 859
Referencia Numérica: 510220
Concepto del Pago: Rosenda maria de la cruz Gonzalez
No. de Autorización: 635180
Nombre del Emisor: ROSENDA MARIA DE LA CRUZ GONZA
Institución Emisora: BBVA MEXICO</t>
  </si>
  <si>
    <t>Depósito de efectivo
Sucursal: 7003
Referencia Numérica: 0
No. de Autorización: 521928</t>
  </si>
  <si>
    <t>128,954.52</t>
  </si>
  <si>
    <t>Pago Interbancario
Sucursal: 519
Referencia Numérica: 1
Concepto del Pago: FACTURA
No. de Autorización: 244411</t>
  </si>
  <si>
    <t>Abono Interbancario
Sucursal: 859
Referencia Numérica: 221004
Concepto del Pago: Colegiatura
No. de Autorización: 58111
Nombre del Emisor: EDUARDO DURAN ZUNIGA
Institución Emisora: BANORTE</t>
  </si>
  <si>
    <t>Abono Interbancario
Sucursal: 859
Referencia Numérica: 510220
Concepto del Pago: CAMM710629MMNZRR00 OCT22
No. de Autorización: 452141
Nombre del Emisor: MARTHA ALICIA CAZARES MORAN
Institución Emisora: BBVA MEXICO</t>
  </si>
  <si>
    <t>Abono Interbancario
Sucursal: 859
Referencia Numérica: 510220
Concepto del Pago: Ale Balderas
No. de Autorización: 405328
Nombre del Emisor: ALEJANDRA BALDERAS FLORES
Institución Emisora: BBVA MEXICO</t>
  </si>
  <si>
    <t>Abono Interbancario
Sucursal: 859
Referencia Numérica: 895936
Concepto del Pago: Sin concepto
No. de Autorización: 273485
Nombre del Emisor: BAUTISTA JUAREZ SARAI
Institución Emisora: AZTECA</t>
  </si>
  <si>
    <t>Abono Interbancario
Sucursal: 859
Referencia Numérica: 895936
Concepto del Pago: Sin concepto
No. de Autorización: 268969
Nombre del Emisor: BAUTISTA JUAREZ SARAI
Institución Emisora: AZTECA</t>
  </si>
  <si>
    <t>10/4/2022</t>
  </si>
  <si>
    <t>Depósito de efectivo
Sucursal: 7003
No. de Autorización: 00726494</t>
  </si>
  <si>
    <t>Pago Interbancario
Sucursal: 519
Referencia Numérica: 1
Concepto del Pago: FACTURA IUAF
No. de Autorización: 00136086</t>
  </si>
  <si>
    <t>6,767.02</t>
  </si>
  <si>
    <t>Pago Interbancario
Sucursal: 519
Referencia Numérica: 1
Concepto del Pago: MANTENIMIENTO LOC 53
No. de Autorización: 00470559</t>
  </si>
  <si>
    <t>Pago a terceros
Sucursal: 519
Referencia Numérica: 6571024398
Referencia alfanumérica: INSTITUTO UNIVERSITARIO DE ALTA FORMACIO
No. de Autorización: 00472112</t>
  </si>
  <si>
    <t>Pago Interbancario
Sucursal: 519
Referencia Numérica: 1
Concepto del Pago: FACTURA IUAF
No. de Autorización: 136086</t>
  </si>
  <si>
    <t>125,840.82</t>
  </si>
  <si>
    <t>Abono Interbancario
Sucursal: 859
Referencia Numérica: 410220
Concepto del Pago: cacr871220hqrbns16
No. de Autorización: 403446
Nombre del Emisor: RUSSEL JOSUE CAB CANCHE
Institución Emisora: BBVA MEXICO</t>
  </si>
  <si>
    <t>Abono Interbancario
Sucursal: 859
Referencia Numérica: 221004
Concepto del Pago: VAGR710527HMCLRB07 ROBERTO VALDES GARCIA
No. de Autorización: 601634
Nombre del Emisor: ROBERTO VALDES GARCIA
Institución Emisora: BANORTE</t>
  </si>
  <si>
    <t>Abono Interbancario
Sucursal: 859
Referencia Numérica: 410220
Concepto del Pago: MAMC710607MMCRRR04
No. de Autorización: 583993
Nombre del Emisor: MARIA DEL CARMEN MARTINEZ MARR
Institución Emisora: BBVA MEXICO</t>
  </si>
  <si>
    <t>124,557.84</t>
  </si>
  <si>
    <t>Abono Interbancario
Sucursal: 859
Referencia Numérica: 41022
Concepto del Pago: PAGO DE ARACELY VILLANUEVA TUN
No. de Autorización: 456661
Nombre del Emisor: SINDICATO UNICO DE CHOFERES TA
Institución Emisora: SCOTIABANK</t>
  </si>
  <si>
    <t>Abono Interbancario
Sucursal: 859
Referencia Numérica: 410220
Concepto del Pago: Titulacion viviana
No. de Autorización: 213329
Nombre del Emisor: VIVIANA CRUZ GARCIA
Institución Emisora: BBVA MEXICO</t>
  </si>
  <si>
    <t>1,150.00</t>
  </si>
  <si>
    <t>Depósito de efectivo
Sucursal: 7003
Referencia Numérica: 0
No. de Autorización: 711742</t>
  </si>
  <si>
    <t>10/3/2022</t>
  </si>
  <si>
    <t>Pago de servicio
Sucursal: 519
Referencia Numérica: 119947
Referencia alfanumérica: PAGO A ESTABLECIMIENTO
No. de Autorización: 00119947</t>
  </si>
  <si>
    <t>Pago de servicio
Sucursal: 519
Referencia Numérica: 144208
Referencia alfanumérica: PAGO A ESTABLECIMIENTO
No. de Autorización: 00144208</t>
  </si>
  <si>
    <t>Pago de servicio
Sucursal: 519
Referencia Numérica: 167198
Referencia alfanumérica: PAGO A ESTABLECIMIENTO
No. de Autorización: 00167198</t>
  </si>
  <si>
    <t>Pago de servicio
Sucursal: 519
Referencia Numérica: 185985
Referencia alfanumérica: PAGO A ESTABLECIMIENTO
No. de Autorización: 00185985</t>
  </si>
  <si>
    <t>Pago de servicio
Sucursal: 519
Referencia Numérica: 199379
Referencia alfanumérica: PAGO A ESTABLECIMIENTO
No. de Autorización: 00199379</t>
  </si>
  <si>
    <t>2,357.00</t>
  </si>
  <si>
    <t>Pago de servicio
Sucursal: 519
Referencia Numérica: 206649
Referencia alfanumérica: PAGO A ESTABLECIMIENTO
No. de Autorización: 00206649</t>
  </si>
  <si>
    <t>Abono por cobranza
Sucursal: 8213
Referencia alfanumérica: CAPV540106HDFMDC06
No. de Autorización: 00010302</t>
  </si>
  <si>
    <t>DEP EN EFECTIVO
Sucursal: 8213
Referencia alfanumérica: 10,000.00
No. de Autorización: 00010302</t>
  </si>
  <si>
    <t>Abono por cobranza
Sucursal: 4687
Referencia alfanumérica: YAGD681010HJCXNN07
No. de Autorización: 00010390</t>
  </si>
  <si>
    <t>DEP EN EFECTIVO
Sucursal: 4687
Referencia alfanumérica: 3,197.00
No. de Autorización: 00010390</t>
  </si>
  <si>
    <t>Depósito de efectivo
Sucursal: 7440
No. de Autorización: 00016071</t>
  </si>
  <si>
    <t>Abono Interbancario
Sucursal: 859
Referencia Numérica: 11022
Concepto del Pago: Colegiaturas Doctorado
No. de Autorización: 00166870
Nombre del Emisor: PERALTA ALVAREZ ARTURO
Institución Emisora: SCOTIABANK</t>
  </si>
  <si>
    <t>Abono Interbancario
Sucursal: 859
Referencia Numérica: 110220
Concepto del Pago: Mens oct LAAI750417HJCYRS07
No. de Autorización: 00438110
Nombre del Emisor: ISRAEL TONATIUH LAY ARELLANO
Institución Emisora: BBVA MEXICO</t>
  </si>
  <si>
    <t>Abono Interbancario
Sucursal: 859
Referencia Numérica: 1540878
Concepto del Pago: 14 MODULO SACA780407MCCNRL05
No. de Autorización: 00450841
Nombre del Emisor: ALICIA SANCHEZ DE LA CRUZ
Institución Emisora: SANTANDER</t>
  </si>
  <si>
    <t>Abono Interbancario
Sucursal: 859
Referencia Numérica: 2022100
Concepto del Pago: Transferencia electronica
No. de Autorización: 00451643
Nombre del Emisor: PEDRO DANIEL ABAD MARTINEZ
Institución Emisora: INBURSA</t>
  </si>
  <si>
    <t>Depósito de efectivo
Sucursal: 7003
No. de Autorización: 00691394</t>
  </si>
  <si>
    <t>Depósito de efectivo
Sucursal: 7003
No. de Autorización: 00696065</t>
  </si>
  <si>
    <t>Depósito de efectivo
Sucursal: 7003
No. de Autorización: 00701611</t>
  </si>
  <si>
    <t>Abono Interbancario
Sucursal: 859
Referencia Numérica: 110220
Concepto del Pago: CASF840629MQRHGT02
No. de Autorización: 00746197
Nombre del Emisor: FATIMA GUADALUPE CHAVEZ SEGURA
Institución Emisora: BBVA MEXICO</t>
  </si>
  <si>
    <t>Abono Interbancario
Sucursal: 859
Referencia Numérica: 895936
Concepto del Pago: pago del mes de octubre de 2022
No. de Autorización: 01077529
Nombre del Emisor: JUAREZ ANTONIO ROBERTO
Institución Emisora: AZTECA</t>
  </si>
  <si>
    <t>Abono Interbancario
Sucursal: 859
Referencia Numérica: 210220
Concepto del Pago: Colegiatura Octubre Mayra Koyoc
No. de Autorización: 01168484
Nombre del Emisor: ANGEL RICARDO COCOM ABAN
Institución Emisora: BBVA MEXICO</t>
  </si>
  <si>
    <t>Abono Interbancario
Sucursal: 859
Referencia Numérica: 221002
Concepto del Pago: Colegiatura
No. de Autorización: 01240361
Nombre del Emisor: LANDY BEATRIZ BLANCO LIZAMA
Institución Emisora: BANORTE</t>
  </si>
  <si>
    <t>Abono Interbancario
Sucursal: 859
Referencia Numérica: 8390428
Concepto del Pago: Pago OCT GUVA820215HCCTZN03 ANGEL GUTIER
No. de Autorización: 01368667
Nombre del Emisor: ANGEL GUTIERREZ VAZQUEZ
Institución Emisora: BANCOPPEL</t>
  </si>
  <si>
    <t>Abono Interbancario
Sucursal: 859
Referencia Numérica: 310220
Concepto del Pago: colegiatura 19
No. de Autorización: 01632808
Nombre del Emisor: EFRAIN MARTIN ROSADO YAM
Institución Emisora: BBVA MEXICO</t>
  </si>
  <si>
    <t>Abono Interbancario
Sucursal: 859
Referencia Numérica: 3107040
Concepto del Pago: COLEGIATURA DE OCTUBRE JOSE VIRGILIO ZEL
No. de Autorización: 01666596
Nombre del Emisor: MARCELA IBARRA CANCHE
Institución Emisora: SANTANDER</t>
  </si>
  <si>
    <t>Abono Interbancario
Sucursal: 859
Referencia Numérica: 310220
Concepto del Pago: TitulacionRAMM930219
No. de Autorización: 01689395
Nombre del Emisor: MAYRA ALEJANDRA RAMOS MEZA
Institución Emisora: BBVA MEXICO</t>
  </si>
  <si>
    <t>3/10/2022</t>
  </si>
  <si>
    <t>Abono Interbancario
Sucursal: 859
Referencia Numérica: 1
Concepto del Pago: Mensualidad Octubre
No. de Autorización: 01728630
Nombre del Emisor: FAUSTINO CRUZ HERNANDEZ
Institución Emisora: HSBC</t>
  </si>
  <si>
    <t>Abono Interbancario
Sucursal: 859
Referencia Numérica: 310220
Concepto del Pago: Equivalencia
No. de Autorización: 01923624
Nombre del Emisor: CLAUDIA LORENA MOLINA HERNANDE
Institución Emisora: BBVA MEXICO</t>
  </si>
  <si>
    <t>Abono Interbancario
Sucursal: 859
Referencia Numérica: 310220
Concepto del Pago: ROSE820911MVZJRR04
No. de Autorización: 01988587
Nombre del Emisor: ERIKA ROJAS SORIA
Institución Emisora: BBVA MEXICO</t>
  </si>
  <si>
    <t>Abono Interbancario
Sucursal: 859
Referencia Numérica: 310220
Concepto del Pago: che pech francisco javier
No. de Autorización: 02094324
Nombre del Emisor: FRANCISCO JAVIER CHE PECH
Institución Emisora: BBVA MEXICO</t>
  </si>
  <si>
    <t>30/9/2022</t>
  </si>
  <si>
    <t>Pago de servicio
Sucursal: 519
Referencia Numérica: 735337
Referencia alfanumérica: PAGO A ESTABLECIMIENTO
No. de Autorización: 00735337</t>
  </si>
  <si>
    <t>Pago de servicio
Sucursal: 519
Referencia Numérica: 762025
Referencia alfanumérica: PAGO A ESTABLECIMIENTO
No. de Autorización: 00762025</t>
  </si>
  <si>
    <t>337.00</t>
  </si>
  <si>
    <t xml:space="preserve">FALTA RECIBO </t>
  </si>
  <si>
    <t>Pago de servicio
Sucursal: 519
Referencia Numérica: 873641
Referencia alfanumérica: PAGO A ESTABLECIMIENTO
No. de Autorización: 873641    folio TRIBUTANET 1972025041648461553</t>
  </si>
  <si>
    <t>3,031.00</t>
  </si>
  <si>
    <t>9/30/2022</t>
  </si>
  <si>
    <t>Pago de servicio
Sucursal: 519
Referencia Numérica: 870863
Referencia alfanumérica: PAGO A ESTABLECIMIENTO
No. de Autorización: 870863   FOLIO TRIBUTANET 1972025041568461784</t>
  </si>
  <si>
    <t>2,694.00</t>
  </si>
  <si>
    <t>Pago Interbancario
Sucursal: 519
Referencia Numérica: 2
Concepto del Pago: FACTURA IUAF
No. de Autorización: 233357</t>
  </si>
  <si>
    <t>38,297.87</t>
  </si>
  <si>
    <t>NÓMINA Y EFEC</t>
  </si>
  <si>
    <t>Pago Interbancario
Sucursal: 519
Referencia Numérica: 1
Concepto del Pago: FACTURA
No. de Autorización: 209633</t>
  </si>
  <si>
    <t>20,122.77</t>
  </si>
  <si>
    <t>Abono Interbancario
Sucursal: 859
Referencia Numérica: 3009220
Concepto del Pago: MAMC710607MMCRRR04
No. de Autorización: 166220
Nombre del Emisor: MARIA DEL CARMEN MARTINEZ MARR
Institución Emisora: BBVA MEXICO</t>
  </si>
  <si>
    <t>Abono Interbancario
Sucursal: 859
Referencia Numérica: 2909220
Concepto del Pago: aisr891008mccvnx01
No. de Autorización: 5130
Nombre del Emisor: ROXANA AVILA SANDOVAL
Institución Emisora: BBVA MEXICO</t>
  </si>
  <si>
    <t>9/29/2022</t>
  </si>
  <si>
    <t>Abono Interbancario
Sucursal: 859
Referencia Numérica: 2909220
Concepto del Pago: OECB800124MQRXCL02
No. de Autorización: 01031714
Nombre del Emisor: BELCY ASAREEL OXTE CAUICH
Institución Emisora: BBVA MEXICO</t>
  </si>
  <si>
    <t>Pago de servicio
Sucursal: 519
Referencia Numérica: 482835
Referencia alfanumérica: PAGO A ESTABLECIMIENTO
No. de Autorización: 00482835</t>
  </si>
  <si>
    <t>seq grados</t>
  </si>
  <si>
    <t>9/28/2022</t>
  </si>
  <si>
    <t>Pago Interbancario
Sucursal: 519
Referencia Numérica: 1
Concepto del Pago: GRADOS IUAF
No. de Autorización: 252230</t>
  </si>
  <si>
    <t>700</t>
  </si>
  <si>
    <t>Com. Trans. Int. Recibida
Sucursal: 2132
Referencia Numérica: 23880127124
Referencia alfanumérica: 5089593
No. de Autorización: 22600</t>
  </si>
  <si>
    <t>292.07</t>
  </si>
  <si>
    <t>iva</t>
  </si>
  <si>
    <t>IVA Com. Trans. Int. Recibida
Sucursal: 2132
Referencia Numérica: 23880127124
Referencia alfanumérica: 5089593
No. de Autorización: 22600</t>
  </si>
  <si>
    <t>46.74</t>
  </si>
  <si>
    <t>IVA Com. Trans. Int. Recibida
Sucursal: 2132
Referencia Numérica: 23920127121
Referencia alfanumérica: 5089593
No. de Autorización: 22597</t>
  </si>
  <si>
    <t>Com. Trans. Int. Recibida
Sucursal: 2132
Referencia Numérica: 23920127121
Referencia alfanumérica: 5089593
No. de Autorización: 22597</t>
  </si>
  <si>
    <t>PAGO SEDE GUATE</t>
  </si>
  <si>
    <t>Abono Interbancario
Sucursal: 2132
Referencia Numérica: 23920127121
Referencia alfanumérica: 5089593
No. de Autorización: 22597
Nombre del Emisor: 1/PAGO ALUMNOS GUATEMALA</t>
  </si>
  <si>
    <t>21,133.46</t>
  </si>
  <si>
    <t>Abono Interbancario
Sucursal: 2132
Referencia Numérica: 23880127124
Referencia alfanumérica: 5089593
No. de Autorización: 22600
Nombre del Emisor: 1/pago alumnos GUATEMALA</t>
  </si>
  <si>
    <t>18,380.50</t>
  </si>
  <si>
    <t>9/27/2022</t>
  </si>
  <si>
    <t>Abono Interbancario
Sucursal: 859
Referencia Numérica: 270922
Concepto del Pago: GOLM800129HQRNPG07 OCTUBRE
No. de Autorización: 00509576
Nombre del Emisor: MIGUEL JESUS GONZALEZ LOPEZ
Institución Emisora: HSBC</t>
  </si>
  <si>
    <t>9/26/2022</t>
  </si>
  <si>
    <t>Abono por cobranza
Sucursal: 313
Referencia Numérica: 0
Referencia alfanumérica: TORA720210MGTVXN08
No. de Autorización: 5987</t>
  </si>
  <si>
    <t>Abono Interbancario
Sucursal: 870
Referencia Numérica: 260922
Referencia alfanumérica: JUAN DE DIOS HERNANDEZ SORIANO
No. de Autorización: 998041
Nombre del Emisor: JUAN DE DIOS,HERNANDEZ/SORIANO</t>
  </si>
  <si>
    <t>Abono Interbancario
Sucursal: 870
Referencia Numérica: 260922
Referencia alfanumérica: JUAN DE DIOS HERNANDEZ SORIANO
No. de Autorización: 991230
Nombre del Emisor: JUAN DE DIOS,HERNANDEZ/SORIANO</t>
  </si>
  <si>
    <t>150</t>
  </si>
  <si>
    <t>Abono Interbancario
Sucursal: 859
Referencia Numérica: 240922
Concepto del Pago: OOLH711231HQRSXC00
No. de Autorización: 205804
Nombre del Emisor: HECTOR BALTAZAR OSORIO LEO
Institución Emisora: HSBC</t>
  </si>
  <si>
    <t>Abono Interbancario
Sucursal: 859
Referencia Numérica: 1236589
Concepto del Pago: COLEGIATURA
No. de Autorización: 108003
Nombre del Emisor: BLANCA ANNEL MEDINA VILLARREA
Institución Emisora: HSBC</t>
  </si>
  <si>
    <t>9/23/2022</t>
  </si>
  <si>
    <t>Depósito de efectivo
Sucursal: 7003
No. de Autorización: 00561759</t>
  </si>
  <si>
    <t>Depósito de efectivo
Sucursal: 7003
No. de Autorización: 00566661</t>
  </si>
  <si>
    <t>Pago Interbancario
Sucursal: 519
Referencia Numérica: 1
Concepto del Pago: FOTOS IUAF
No. de Autorización: 00311901</t>
  </si>
  <si>
    <t>10,614.00</t>
  </si>
  <si>
    <t>Pago Interbancario
Sucursal: 519
Referencia Numérica: 1
Concepto del Pago: CLASES IUAF
No. de Autorización: 00318401</t>
  </si>
  <si>
    <t>Pago Interbancario
Sucursal: 519
Referencia Numérica: 1
Concepto del Pago: FACTURA IUAF
No. de Autorización: 00405711</t>
  </si>
  <si>
    <t>89,361.70</t>
  </si>
  <si>
    <t>Abono Interbancario
Sucursal: 859
Referencia Numérica: 2209220
Concepto del Pago: titulo
No. de Autorización: 17055
Nombre del Emisor: JAZMIN VELAZQUEZ DEL VALLE
Institución Emisora: BBVA MEXICO</t>
  </si>
  <si>
    <t>Abono Interbancario
Sucursal: 859
Referencia Numérica: 2209220
Concepto del Pago: colegiatura
No. de Autorización: 16210
Nombre del Emisor: JAZMIN VELAZQUEZ DEL VALLE
Institución Emisora: BBVA MEXICO</t>
  </si>
  <si>
    <t>Abono Interbancario
Sucursal: 859
Referencia Numérica: 2309220
Concepto del Pago: Septiembre
No. de Autorización: 509794
Nombre del Emisor: JEANETTE DE LOS ANGE ROSADO NO
Institución Emisora: BBVA MEXICO</t>
  </si>
  <si>
    <t>Abono Interbancario
Sucursal: 870
Referencia Numérica: 506607
Referencia alfanumérica: LUIS ALONSO REYES TREJO
No. de Autorización: 506607
Nombre del Emisor: LUIS ALONSO,REYES/TREJO</t>
  </si>
  <si>
    <t>Abono Interbancario
Sucursal: 859
Referencia Numérica: 92022
Concepto del Pago: Kessia ochoa
No. de Autorización: 168189
Nombre del Emisor: KESSIA YEMINA OCHOA MONTELONG
Institución Emisora: HSBC</t>
  </si>
  <si>
    <t>9/22/2022</t>
  </si>
  <si>
    <t>Abono Interbancario
Sucursal: 859
Referencia Numérica: 2209220
Concepto del Pago: revalidacion
No. de Autorización: 00722410
Nombre del Emisor: MELITON CABANAS AQUINO
Institución Emisora: BBVA MEXICO</t>
  </si>
  <si>
    <t>Abono Interbancario
Sucursal: 859
Referencia Numérica: 895936
Concepto del Pago: BAJS880926MCSTRR04
No. de Autorización: 555666
Nombre del Emisor: BAUTISTA JUAREZ SARAI
Institución Emisora: AZTECA</t>
  </si>
  <si>
    <t>Abono Interbancario
Sucursal: 859
Referencia Numérica: 895936
Concepto del Pago: Radj840603HQRMZR05
No. de Autorización: 552886
Nombre del Emisor: BAUTISTA JUAREZ SARAI
Institución Emisora: AZTECA</t>
  </si>
  <si>
    <t>174,148.52</t>
  </si>
  <si>
    <t>Pago Interbancario
Sucursal: 519
Referencia Numérica: 1
Concepto del Pago: GRADOS IUAF
No. de Autorización: 293198</t>
  </si>
  <si>
    <t>171,873.52</t>
  </si>
  <si>
    <t>Abono Interbancario
Sucursal: 859
Referencia Numérica: 895936
Concepto del Pago: constancia ma de los angeles nava
No. de Autorización: 312595
Nombre del Emisor: NAVA NEGRON MARIA DE LOS ANGEL
Institución Emisora: AZTECA</t>
  </si>
  <si>
    <t>9/21/2022</t>
  </si>
  <si>
    <t>Depósito de efectivo
Sucursal: 7125
No. de Autorización: 00005712</t>
  </si>
  <si>
    <t>Abono Interbancario
Sucursal: 859
Referencia Numérica: 7920618
Concepto del Pago: PAGO TITULACION
No. de Autorización: 00160788
Nombre del Emisor: HECTOR LOPEZ SACHINAS
Institución Emisora: SANTANDER</t>
  </si>
  <si>
    <t>Abono Interbancario
Sucursal: 859
Referencia Numérica: 5632736
Concepto del Pago: PAGO COLEG MIRELLA
No. de Autorización: 00657597
Nombre del Emisor: SUSANA VARGAS ALBARRAN
Institución Emisora: SANTANDER</t>
  </si>
  <si>
    <t>9/20/2022</t>
  </si>
  <si>
    <t>Pago Interbancario
Sucursal: 519
Referencia Numérica: 1
Concepto del Pago: IUAF AFEIDAL
No. de Autorización: 00291412</t>
  </si>
  <si>
    <t>Depósito de efectivo
Sucursal: 7003
No. de Autorización: 00367541</t>
  </si>
  <si>
    <t>Pago de servicio
Sucursal: 519
Referencia Numérica: 128752
Referencia alfanumérica: PAGO A ESTABLECIMIENTO
No. de Autorización: 128752</t>
  </si>
  <si>
    <t>962</t>
  </si>
  <si>
    <t>Pago de servicio
Sucursal: 519
Referencia Numérica: 54902
Referencia alfanumérica: PAGO A ESTABLECIMIENTO
No. de Autorización: 54902</t>
  </si>
  <si>
    <t>1,155.00</t>
  </si>
  <si>
    <t>Pago de servicio
Sucursal: 519
Referencia Numérica: 53376
Referencia alfanumérica: PAGO A ESTABLECIMIENTO
No. de Autorización: 53376</t>
  </si>
  <si>
    <t>770</t>
  </si>
  <si>
    <t>Pago de servicio
Sucursal: 519
Referencia Numérica: 51692
Referencia alfanumérica: PAGO A ESTABLECIMIENTO
No. de Autorización: 51692</t>
  </si>
  <si>
    <t>577</t>
  </si>
  <si>
    <t>Pago de servicio
Sucursal: 519
Referencia Numérica: 46615
Referencia alfanumérica: PAGO A ESTABLECIMIENTO
No. de Autorización: 46615</t>
  </si>
  <si>
    <t>9/9/2022</t>
  </si>
  <si>
    <t>Pago de servicio
Sucursal: 519
Referencia Numérica: 62530
Referencia alfanumérica: PAGO A ESTABLECIMIENTO
No. de Autorización: 00062530</t>
  </si>
  <si>
    <t>456</t>
  </si>
  <si>
    <t>9/19/2022</t>
  </si>
  <si>
    <t>Pago de servicio
Sucursal: 519
Referencia Numérica: 313863
Referencia alfanumérica: PAGO A ESTABLECIMIENTO
No. de Autorización: 00313863</t>
  </si>
  <si>
    <t>2,887.00</t>
  </si>
  <si>
    <t>Pago de servicio
Sucursal: 519
Referencia Numérica: 370374
Referencia alfanumérica: PAGO A ESTABLECIMIENTO
No. de Autorización: 00370374</t>
  </si>
  <si>
    <t>Pago de servicio
Sucursal: 519
Referencia Numérica: 386986
Referencia alfanumérica: PAGO A ESTABLECIMIENTO
No. de Autorización: 00386986</t>
  </si>
  <si>
    <t>1,732.00</t>
  </si>
  <si>
    <t>Pago de servicio
Sucursal: 519
Referencia Numérica: 496630
Referencia alfanumérica: PAGO A ESTABLECIMIENTO
No. de Autorización: 00496630</t>
  </si>
  <si>
    <t>Pago de servicio
Sucursal: 519
Referencia Numérica: 503521
Referencia alfanumérica: PAGO A ESTABLECIMIENTO
No. de Autorización: 00503521</t>
  </si>
  <si>
    <t>Abono Interbancario
Sucursal: 859
Referencia Numérica: 895936
Concepto del Pago: Maria Jose Barroso
No. de Autorización: 00270326
Nombre del Emisor: CARDENAS MENDIBURU MARIA JOSE
Institución Emisora: AZTECA</t>
  </si>
  <si>
    <t>Abono Interbancario
Sucursal: 859
Referencia Numérica: 3164097
Concepto del Pago: PAGO LIMPIEZA
No. de Autorización: 01682173
Nombre del Emisor: SUSANA VARGAS ALBARRAN
Institución Emisora: SANTANDER</t>
  </si>
  <si>
    <t>300</t>
  </si>
  <si>
    <t>Abono Interbancario
Sucursal: 859
Referencia Numérica: 180922
Concepto del Pago: LOTJ710629HSPPRS00
No. de Autorización: 01746376
Nombre del Emisor: JOSE DE JESUS LOPEZ TORRES
Institución Emisora: HSBC</t>
  </si>
  <si>
    <t>Abono Interbancario
Sucursal: 859
Referencia Numérica: 1909220
Concepto del Pago: titulo
No. de Autorización: 02155540
Nombre del Emisor: JAZMIN VELAZQUEZ DEL VALLE
Institución Emisora: BBVA MEXICO</t>
  </si>
  <si>
    <t>Abono Interbancario
Sucursal: 859
Referencia Numérica: 1909220
Concepto del Pago: Examenes Andres Baeza y Ruben Sanchez
No. de Autorización: 02242845
Nombre del Emisor: JOSE RUBEN SANCHEZ LOZA
Institución Emisora: BBVA MEXICO</t>
  </si>
  <si>
    <t>9/15/2022</t>
  </si>
  <si>
    <t>Abono Interbancario
Sucursal: 859
Referencia Numérica: 9783748
Concepto del Pago: MENSUALIDAD SEPTIEMBRE
No. de Autorización: 160262
Nombre del Emisor: GRISELDA GARCIA ORTEGA
Institución Emisora: SANTANDER</t>
  </si>
  <si>
    <t>9/14/2022</t>
  </si>
  <si>
    <t>Abono Interbancario
Sucursal: 859
Referencia Numérica: 9471787
Concepto del Pago: Devolucion de excedente de comisiones
No. de Autorización: 01146334
Nombre del Emisor: URI OSMAR HUICOCHEA MUNOZ
Institución Emisora: SIST TRANSF Y PAGOS</t>
  </si>
  <si>
    <t>Pago de servicio
Sucursal: 519
Referencia Numérica: 467303
Referencia alfanumérica: PAGO A ESTABLECIMIENTO
No. de Autorización: 467303</t>
  </si>
  <si>
    <t>270</t>
  </si>
  <si>
    <t>Abono Interbancario
Sucursal: 859
Referencia Numérica: 1409220
Concepto del Pago: ROSE820911MVZJRR04
No. de Autorización: 812360
Nombre del Emisor: ERIKA ROJAS SORIA
Institución Emisora: BBVA MEXICO</t>
  </si>
  <si>
    <t>Pago Interbancario
Sucursal: 519
Referencia Numérica: 1
Concepto del Pago: FACTURA IUAF
No. de Autorización: 358301</t>
  </si>
  <si>
    <t>12,553.19</t>
  </si>
  <si>
    <t>IVA Comisión
Sucursal: 2864
Referencia Numérica: 177154
Referencia alfanumérica: PAQUETE PYME AGO MOV: 1
No. de Autorización: 172050</t>
  </si>
  <si>
    <t>Comisión
Sucursal: 2864
Referencia Numérica: 177154
Referencia alfanumérica: PAQUETE PYME AGO MOV: 1
No. de Autorización: 172050</t>
  </si>
  <si>
    <t>Abono Interbancario
Sucursal: 859
Referencia Numérica: 220914
Concepto del Pago: EOGX020830MQRSMMA1 PAGO DE COLEGIATURA
No. de Autorización: 422111
Nombre del Emisor: MIRNA KARINA MARTINEZ JARA
Institución Emisora: BANORTE</t>
  </si>
  <si>
    <t>Abono Interbancario
Sucursal: 859
Referencia Numérica: 1409220
Concepto del Pago: CACR871220HQRBNS16
No. de Autorización: 120829
Nombre del Emisor: RUSSEL JOSUE CAB CANCHE
Institución Emisora: BBVA MEXICO</t>
  </si>
  <si>
    <t>9/13/2022</t>
  </si>
  <si>
    <t>Abono Interbancario
Sucursal: 859
Referencia Numérica: 5658835
Concepto del Pago: COLEGIATURMODULO18 DOCTORADOARTURO BOLIO
No. de Autorización: 00447253
Nombre del Emisor: ARTURO BOLIO CERDAN
Institución Emisora: SANTANDER</t>
  </si>
  <si>
    <t>Abono Interbancario
Sucursal: 859
Referencia Numérica: 1309220
Concepto del Pago: MAMC710607MMCRRR04
No. de Autorización: 00766797
Nombre del Emisor: MARIA DEL CARMEN MARTINEZ MARR
Institución Emisora: BBVA MEXICO</t>
  </si>
  <si>
    <t>Abono Interbancario
Sucursal: 859
Referencia Numérica: 934747
Concepto del Pago: EOGX020830MQRSMMA1 pago de examenes
No. de Autorización: 00792337
Nombre del Emisor: RAQUEL GOMEZ VAZQUEZ
Institución Emisora: CONSUBANCO</t>
  </si>
  <si>
    <t>154,145.92</t>
  </si>
  <si>
    <t>Abono Interbancario
Sucursal: 859
Referencia Numérica: 1309
Concepto del Pago: Pago de clase adicional
No. de Autorización: 00817223
Nombre del Emisor: YAHAIRA YAITZIRI HUERTA GUZMA
Institución Emisora: HSBC</t>
  </si>
  <si>
    <t>200</t>
  </si>
  <si>
    <t>Abono Interbancario
Sucursal: 870
Referencia Numérica: 130922
Referencia alfanumérica: MARIA FERNANDA GONZALEZ GLENNI
No. de Autorización: 00925362
Nombre del Emisor: MARIA FERNANDA,GONZALEZ/GLENNI</t>
  </si>
  <si>
    <t>Abono Interbancario
Sucursal: 859
Referencia Numérica: 635247
Concepto del Pago: TERI990829MDFHYT00 EXAMEN
No. de Autorización: 125834
Nombre del Emisor: ITZHEL TEHUTLE RAYA
Institución Emisora: SANTANDER</t>
  </si>
  <si>
    <t>146,965.92</t>
  </si>
  <si>
    <t>Abono Interbancario
Sucursal: 859
Referencia Numérica: 2045696
Concepto del Pago: TERI990829MDFHYT00
No. de Autorización: 125016
Nombre del Emisor: ITZHEL TEHUTLE RAYA
Institución Emisora: SANTANDER</t>
  </si>
  <si>
    <t>9/12/2022</t>
  </si>
  <si>
    <t>Abono Interbancario
Sucursal: 859
Referencia Numérica: 1209220
Concepto del Pago: landy pool POCL991024MQRLRN00
No. de Autorización: 02000907
Nombre del Emisor: LANDY ESTHER POOL CRUZ
Institución Emisora: BBVA MEXICO</t>
  </si>
  <si>
    <t>Abono por cobranza
Sucursal: 4452
Referencia Numérica: 0
Referencia alfanumérica: GULY811203HCSLPN06
No. de Autorización: 26714</t>
  </si>
  <si>
    <t>140,265.92</t>
  </si>
  <si>
    <t>Abono por cobranza
Sucursal: 4452
Referencia Numérica: 0
Referencia alfanumérica: GULY811203HCSLPN06
No. de Autorización: 26798</t>
  </si>
  <si>
    <t>Abono Interbancario
Sucursal: 859
Referencia Numérica: 1215109
Concepto del Pago: mensualidad septiembre
No. de Autorización: 39586
Nombre del Emisor: GARCIA TREVINO Y DE LA GARZA A
Institución Emisora: BANORTE</t>
  </si>
  <si>
    <t>Abono Interbancario
Sucursal: 859
Referencia Numérica: 1209220
Concepto del Pago: HOHL900225HQRYXS08
No. de Autorización: 1324583
Nombre del Emisor: LUIS ALBERTO HOY HAU
Institución Emisora: BBVA MEXICO</t>
  </si>
  <si>
    <t>Abono Interbancario
Sucursal: 859
Referencia Numérica: 1009220
Concepto del Pago: SACG950925MQRNTL00
No. de Autorización: 466368
Nombre del Emisor: GLENDY MARGARITA SANCHEZ CATZI
Institución Emisora: BBVA MEXICO</t>
  </si>
  <si>
    <t>Pago Interbancario
Sucursal: 519
Referencia Numérica: 1
Concepto del Pago: GRADOS IUAF
No. de Autorización: 00509619</t>
  </si>
  <si>
    <t>Depósito de efectivo
Sucursal: 7003
Referencia Numérica: 0
No. de Autorización: 378754</t>
  </si>
  <si>
    <t>viviana</t>
  </si>
  <si>
    <t>Abono Interbancario
Sucursal: 859
Referencia Numérica: 909220
Concepto del Pago: TitulacionViviana
No. de Autorización: 237873
Nombre del Emisor: VIVIANA CRUZ GARCIA
Institución Emisora: BBVA MEXICO</t>
  </si>
  <si>
    <t>9/8/2022</t>
  </si>
  <si>
    <t>Abono Interbancario
Sucursal: 870
Referencia Numérica: 80922
Referencia alfanumérica: VIRGINIA VILLALBA DURAN
No. de Autorización: 00018121
Nombre del Emisor: VIRGINIA,VILLALBA/DURAN</t>
  </si>
  <si>
    <t>Pago Interbancario
Sucursal: 519
Referencia Numérica: 1
Concepto del Pago: FACTURA IUAF
No. de Autorización: 88706</t>
  </si>
  <si>
    <t>15,600.00</t>
  </si>
  <si>
    <t>9/7/2022</t>
  </si>
  <si>
    <t>Abono Interbancario
Sucursal: 859
Referencia Numérica: 709220
Concepto del Pago: pago cena
No. de Autorización: 345623
Nombre del Emisor: NANCY AZUCENA CORONADO ZEQUEID
Institución Emisora: BBVA MEXICO</t>
  </si>
  <si>
    <t>Abono Interbancario
Sucursal: 859
Referencia Numérica: 1234
Concepto del Pago: Peea680613hynrcl09
No. de Autorización: 533278
Nombre del Emisor: ALFONSO ANTONIO PEREZ ECHEVER
Institución Emisora: HSBC</t>
  </si>
  <si>
    <t>Depósito de efectivo
Sucursal: 7003
Referencia Numérica: 0
No. de Autorización: 346081</t>
  </si>
  <si>
    <t>Pago Interbancario
Sucursal: 519
Referencia Numérica: 1
Concepto del Pago: FACTURA IUAF
No. de Autorización: 304373</t>
  </si>
  <si>
    <t>9,796.81</t>
  </si>
  <si>
    <t>PROVEEDOR CONTPAQ</t>
  </si>
  <si>
    <t>Pago Interbancario
Sucursal: 519
Referencia Numérica: 1
Concepto del Pago: FACTURA CONTPAQ
No. de Autorización: 76594</t>
  </si>
  <si>
    <t>5,556.40</t>
  </si>
  <si>
    <t>9/6/2022</t>
  </si>
  <si>
    <t>Abono por cobranza
Sucursal: 943
No. de Autorización: 00018212</t>
  </si>
  <si>
    <t>134,589.13</t>
  </si>
  <si>
    <t>Abono Interbancario
Sucursal: 859
Referencia Numérica: 609220
Concepto del Pago: CAMM710629MMNZRR00 SEP22
No. de Autorización: 00167293
Nombre del Emisor: MARTHA ALICIA CAZARES MORAN
Institución Emisora: BBVA MEXICO</t>
  </si>
  <si>
    <t>Abono Interbancario
Sucursal: 859
Referencia Numérica: 60922
Concepto del Pago: Colegiatura Carlos Palomo Bonilla
No. de Autorización: 00181682
Nombre del Emisor: CARLOS EDUARDO PALOMO BONILLA
Institución Emisora: HSBC</t>
  </si>
  <si>
    <t>Abono Interbancario
Sucursal: 859
Referencia Numérica: 609220
Concepto del Pago: TIQC880818HQRZTR09
No. de Autorización: 00270074
Nombre del Emisor: BELCY ASAREEL OXTE CAUICH
Institución Emisora: BBVA MEXICO</t>
  </si>
  <si>
    <t>Depósito de efectivo
Sucursal: 7003
No. de Autorización: 00332623</t>
  </si>
  <si>
    <t>Abono Interbancario
Sucursal: 519
Referencia Numérica: 60922
Referencia alfanumérica: JORGE VELARDE GOMEZ
No. de Autorización: 00351248
Nombre del Emisor: JORGE,VELARDE/GOMEZ</t>
  </si>
  <si>
    <t>Abono Interbancario
Sucursal: 859
Referencia Numérica: 16800
Concepto del Pago: DIGD740815HDFZRN08 Pago 6
No. de Autorización: 00542116
Nombre del Emisor: DANIEL DIAZ GARCIA
Institución Emisora: INBURSA</t>
  </si>
  <si>
    <t>Abono Interbancario
Sucursal: 859
Referencia Numérica: 609220
Concepto del Pago: OIOX890708MMSRCC08
No. de Autorización: 00631386
Nombre del Emisor: XOCHIQUETZAL ORTIZ OCAMPO
Institución Emisora: BBVA MEXICO</t>
  </si>
  <si>
    <t>Abono Interbancario
Sucursal: 859
Referencia Numérica: 609220
Concepto del Pago: Rene Cardenas Contreras
No. de Autorización: 00642025
Nombre del Emisor: RENE LAZARO CARDENAS CONTRERAS
Institución Emisora: BBVA MEXICO</t>
  </si>
  <si>
    <t>Abono Interbancario
Sucursal: 859
Referencia Numérica: 5206161
Concepto del Pago: PAGO COLEGIATURA ABRAHAM GONZALEZ
No. de Autorización: 00732206
Nombre del Emisor: ABRAHAM GONZALEZ BALBOA
Institución Emisora: SANTANDER</t>
  </si>
  <si>
    <t>Abono Interbancario
Sucursal: 859
Referencia Numérica: 609220
Concepto del Pago: Colegiatura Andres Baeza y Ruben Sanchez
No. de Autorización: 00775197
Nombre del Emisor: JOSE RUBEN SANCHEZ LOZA
Institución Emisora: BBVA MEXICO</t>
  </si>
  <si>
    <t>Abono Interbancario
Sucursal: 859
Referencia Numérica: 6181282
Concepto del Pago: OLIVIA RODRIGUEZ PAGO SEP 22
No. de Autorización: 00847626
Nombre del Emisor: OLIVIA RODRIGUEZ VIVEROS
Institución Emisora: SANTANDER</t>
  </si>
  <si>
    <t>Abono Interbancario
Sucursal: 859
Referencia Numérica: 609220
Concepto del Pago: TIQC880818HQRZTR09
No. de Autorización: 270074
Nombre del Emisor: BELCY ASAREEL OXTE CAUICH
Institución Emisora: BBVA MEXICO</t>
  </si>
  <si>
    <t>9/5/2022</t>
  </si>
  <si>
    <t>Abono por cobranza
Sucursal: 8213
Referencia alfanumérica: CAPV540106HDFMDC06
No. de Autorización: 00008019</t>
  </si>
  <si>
    <t>Abono Interbancario
Sucursal: 859
Referencia Numérica: 220905
Concepto del Pago: Colegiatura
No. de Autorización: 02144518
Nombre del Emisor: EDUARDO DURAN ZUNIGA
Institución Emisora: BANORTE</t>
  </si>
  <si>
    <t>Pago Interbancario
Sucursal: 519
Referencia Numérica: 1
Concepto del Pago: PLACAS IUAF
No. de Autorización: 792081</t>
  </si>
  <si>
    <t>Pago Interbancario
Sucursal: 519
Referencia Numérica: 1
Concepto del Pago: GRADOS IUAF
No. de Autorización: 784091</t>
  </si>
  <si>
    <t>Abono Interbancario
Sucursal: 859
Referencia Numérica: 220905
Concepto del Pago: pago colegiatura
No. de Autorización: 1620331
Nombre del Emisor: YADIRA SUSANA GONGORA CETINA
Institución Emisora: BANORTE</t>
  </si>
  <si>
    <t>Abono por cobranza
Sucursal: 8213
Referencia Numérica: 0
Referencia alfanumérica: CAPV540106HDFMDC06
No. de Autorización: 8019</t>
  </si>
  <si>
    <t>Abono Interbancario
Sucursal: 870
Referencia Numérica: 66749
Referencia alfanumérica: LUIS ALONSO REYES TREJO
No. de Autorización: 66749
Nombre del Emisor: LUIS ALONSO,REYES/TREJO</t>
  </si>
  <si>
    <t>Abono Interbancario
Sucursal: 859
Referencia Numérica: 220905
Concepto del Pago: DOUD841229HCCMCR07 pago de mensualidad
No. de Autorización: 1660396
Nombre del Emisor: DARWIN DAVID DOMINGUEZ UC
Institución Emisora: BANORTE</t>
  </si>
  <si>
    <t>Abono Interbancario
Sucursal: 859
Referencia Numérica: 50922
Concepto del Pago: ALMA ITZEL LETRAS DIAZ
No. de Autorización: 1908484
Nombre del Emisor: H LEGAL CORPORATIVO SC
Institución Emisora: HSBC</t>
  </si>
  <si>
    <t>Abono Interbancario
Sucursal: 859
Referencia Numérica: 50822
Concepto del Pago: ALFONSO ESQUIDE MACIAS
No. de Autorización: 1891141
Nombre del Emisor: H LEGAL CORPORATIVO SC
Institución Emisora: HSBC</t>
  </si>
  <si>
    <t>Abono Interbancario
Sucursal: 859
Referencia Numérica: 2022090
Concepto del Pago: Transferencia electronica
No. de Autorización: 594057
Nombre del Emisor: ALESSANDRO CABELLA
Institución Emisora: INBURSA</t>
  </si>
  <si>
    <t>7,100.00</t>
  </si>
  <si>
    <t>Abono Interbancario
Sucursal: 859
Referencia Numérica: 6662034
Concepto del Pago: Pago setp GUVA820215HCCTZN03 ANGEL GUTIE
No. de Autorización: 1009241
Nombre del Emisor: ANGEL GUTIERREZ VAZQUEZ
Institución Emisora: BANCOPPEL</t>
  </si>
  <si>
    <t>Abono por cobranza
Sucursal: 7003
Referencia Numérica: 0
Referencia alfanumérica: LANDY BLANCO
No. de Autorización: 301464</t>
  </si>
  <si>
    <t>Abono Interbancario
Sucursal: 859
Referencia Numérica: 509220
Concepto del Pago: che pech francisco javier
No. de Autorización: 1406258
Nombre del Emisor: FRANCISCO JAVIER CHE PECH
Institución Emisora: BBVA MEXICO</t>
  </si>
  <si>
    <t>Abono Interbancario
Sucursal: 859
Referencia Numérica: 271092
Concepto del Pago: ColegiaturaSeptiembre LISA921027HSPRLR02
No. de Autorización: 813837
Nombre del Emisor: ARMANDO LIRA SOLIS
Institución Emisora: HSBC</t>
  </si>
  <si>
    <t>Abono Interbancario
Sucursal: 859
Referencia Numérica: 50922
Concepto del Pago: PAGO ARACELY VILLANUEVA TUN
No. de Autorización: 1350419
Nombre del Emisor: SINDICATO UNICO DE CHOFERES TA
Institución Emisora: SCOTIABANK</t>
  </si>
  <si>
    <t>Abono Interbancario
Sucursal: 859
Referencia Numérica: 509220
Concepto del Pago: colegiatura septiembre 18
No. de Autorización: 1267256
Nombre del Emisor: EFRAIN MARTIN ROSADO YAM
Institución Emisora: BBVA MEXICO</t>
  </si>
  <si>
    <t>9/2/2022</t>
  </si>
  <si>
    <t>Pago de servicio
Sucursal: 519
Referencia Numérica: 26532
Referencia alfanumérica: PAGO A ESTABLECIMIENTO
No. de Autorización: 00026532</t>
  </si>
  <si>
    <t>Pago de servicio
Sucursal: 519
Referencia Numérica: 298161
Referencia alfanumérica: PAGO A ESTABLECIMIENTO
No. de Autorización: 00298161</t>
  </si>
  <si>
    <t>228</t>
  </si>
  <si>
    <t>Depósito de efectivo
Sucursal: 7440
No. de Autorización: 00012287</t>
  </si>
  <si>
    <t>Abono Interbancario
Sucursal: 859
Referencia Numérica: 109220
Concepto del Pago: colegiatura Septiembre Mayra Koyoc
No. de Autorización: 00013381
Nombre del Emisor: ANGEL RICARDO COCOM ABAN
Institución Emisora: BBVA MEXICO</t>
  </si>
  <si>
    <t>Abono por cobranza
Sucursal: 5183
Referencia alfanumérica: DIOP570627BL7
No. de Autorización: 00019961</t>
  </si>
  <si>
    <t>DEP EN EFECTIVO
Sucursal: 5183
Referencia alfanumérica: 3,350.00
No. de Autorización: 00019961</t>
  </si>
  <si>
    <t>Abono Interbancario
Sucursal: 859
Referencia Numérica: 895936
Concepto del Pago: pago del mes de septiembre de 2022
No. de Autorización: 00141960
Nombre del Emisor: JUAREZ ANTONIO ROBERTO
Institución Emisora: AZTECA</t>
  </si>
  <si>
    <t>Depósito de efectivo
Sucursal: 7003
No. de Autorización: 00194124</t>
  </si>
  <si>
    <t>Depósito de efectivo
Sucursal: 7003
No. de Autorización: 00194165</t>
  </si>
  <si>
    <t>150.00</t>
  </si>
  <si>
    <t>Abono Interbancario
Sucursal: 859
Referencia Numérica: 8114715
Concepto del Pago: PAGOMOD18DRDERECHOAUGB811128MBCRRL02
No. de Autorización: 00757696
Nombre del Emisor: BLANCA DANNALY ARGUMEDO GUERRA
Institución Emisora: SANTANDER</t>
  </si>
  <si>
    <t>Abono Interbancario
Sucursal: 859
Referencia Numérica: 8680455
Concepto del Pago: COLEGIATURA JOSE VIRGILIO ZELAYA IBARRA
No. de Autorización: 00947728
Nombre del Emisor: MARCELA IBARRA CANCHE
Institución Emisora: SANTANDER</t>
  </si>
  <si>
    <t>Abono Interbancario
Sucursal: 859
Referencia Numérica: 2453016
Concepto del Pago: 13 MODULO SACA780407MCCNRL05
No. de Autorización: 00996894
Nombre del Emisor: ALICIA SANCHEZ DE LA CRUZ
Institución Emisora: SANTANDER</t>
  </si>
  <si>
    <t>9/1/2022</t>
  </si>
  <si>
    <t>Abono Interbancario
Sucursal: 859
Referencia Numérica: 109220
Concepto del Pago: OECB800124MQRXCL02
No. de Autorización: 00143396
Nombre del Emisor: BELCY ASAREEL OXTE CAUICH
Institución Emisora: BBVA MEXICO</t>
  </si>
  <si>
    <t>Abono Interbancario
Sucursal: 859
Referencia Numérica: 109220
Concepto del Pago: Ale Balderas
No. de Autorización: 00367214
Nombre del Emisor: ALEJANDRA BALDERAS FLORES
Institución Emisora: BBVA MEXICO</t>
  </si>
  <si>
    <t>Abono Interbancario
Sucursal: 859
Referencia Numérica: 1
Concepto del Pago: Mensualidad septiembre
No. de Autorización: 00380856
Nombre del Emisor: FAUSTINO CRUZ HERNANDEZ
Institución Emisora: HSBC</t>
  </si>
  <si>
    <t>Abono Interbancario
Sucursal: 859
Referencia Numérica: 220901
Concepto del Pago: MAJM790326MVZRRR06
No. de Autorización: 00758208
Nombre del Emisor: MIRNA KARINA MARTINEZ JARA
Institución Emisora: BANORTE</t>
  </si>
  <si>
    <t>Abono Interbancario
Sucursal: 859
Referencia Numérica: 109220
Concepto del Pago: LAAI750417HJCYRS07 mens sept
No. de Autorización: 00779209
Nombre del Emisor: ISRAEL TONATIUH LAY ARELLANO
Institución Emisora: BBVA MEXICO</t>
  </si>
  <si>
    <t>Abono Interbancario
Sucursal: 859
Referencia Numérica: 109220
Concepto del Pago: SAAE900312HQRNLD00
No. de Autorización: 01120854
Nombre del Emisor: EDUARDO ABEL SANCHEZ ALAMILLA
Institución Emisora: BBVA MEXICO</t>
  </si>
  <si>
    <t>Abono Interbancario
Sucursal: 859
Referencia Numérica: 3495952
Concepto del Pago: PAGO COLEGIATURA
No. de Autorización: 01124144
Nombre del Emisor: SUSANA VARGAS ALBARRAN
Institución Emisora: SANTANDER</t>
  </si>
  <si>
    <t>PAGO RECIBIDO DE BANORTE POR
ORDEN DE MIRNA KARINA MARTINEZ
JARA CTA.ORDENANTE
072691004687634229 REF.0220831
Pago de Colegiatura Ximena
Escobedo RASTREO:
3843CP01202208311872920189</t>
  </si>
  <si>
    <t>1600</t>
  </si>
  <si>
    <t>8/31/2022</t>
  </si>
  <si>
    <t>Pago de servicio
Sucursal: 519
Referencia Numérica: 290875
Referencia alfanumérica: PAGO A ESTABLECIMIENTO
No. de Autorización: 290875</t>
  </si>
  <si>
    <t>Abono Interbancario
Sucursal: 859
Referencia Numérica: 5031629
Concepto del Pago: HUMU981218HMCCXR10- Pago boletos gradu
No. de Autorización: 558807
Nombre del Emisor: URI OSMAR HUICOCHEA MUNOZ
Institución Emisora: SIST TRANSF Y PAGOS</t>
  </si>
  <si>
    <t>Pago de servicio
Sucursal: 519
Referencia Numérica: 245415
Referencia alfanumérica: PAGO A ESTABLECIMIENTO
No. de Autorización: 245415</t>
  </si>
  <si>
    <t>25,402.00</t>
  </si>
  <si>
    <t>Pago de servicio
Sucursal: 519
Referencia Numérica: 193876
Referencia alfanumérica: PAGO A ESTABLECIMIENTO
No. de Autorización: 193876</t>
  </si>
  <si>
    <t>385</t>
  </si>
  <si>
    <t>Pago de servicio
Sucursal: 519
Referencia Numérica: 169231
Referencia alfanumérica: PAGO A ESTABLECIMIENTO
No. de Autorización: 169231</t>
  </si>
  <si>
    <t>3,464.00</t>
  </si>
  <si>
    <t>Abono Interbancario
Sucursal: 859
Referencia Numérica: 150
Concepto del Pago: DIGD740815HDFZRN08 CREDENCIAL
No. de Autorización: 538566
Nombre del Emisor: DANIEL DIAZ GARCIA
Institución Emisora: INBURSA</t>
  </si>
  <si>
    <t>8/30/2022</t>
  </si>
  <si>
    <t>Pago Interbancario
Sucursal: 519
Referencia Numérica: 1
Concepto del Pago: CLASE MAESTRIA
No. de Autorización: 00264719</t>
  </si>
  <si>
    <t>Pago de servicio
Sucursal: 519
Referencia Numérica: 267427
Referencia alfanumérica: A TB 5584267142500097
No. de Autorización: 00267427</t>
  </si>
  <si>
    <t>Pago Interbancario
Sucursal: 519
Referencia Numérica: 1
Concepto del Pago: FACTURA
No. de Autorización: 00275100</t>
  </si>
  <si>
    <t>Abono Interbancario
Sucursal: 859
Referencia Numérica: 1
Concepto del Pago: Titulacion de doctorado
No. de Autorización: 00826965
Nombre del Emisor: OCTAVIO ALARCON TERRON
Institución Emisora: HSBC</t>
  </si>
  <si>
    <t>8/29/2022</t>
  </si>
  <si>
    <t>Abono Interbancario
Sucursal: 859
Referencia Numérica: 290822
Concepto del Pago: Sept GOLM800129HQRNOG07
No. de Autorización: 01925441
Nombre del Emisor: MIGUEL JESUS GONZALEZ LOPEZ
Institución Emisora: HSBC</t>
  </si>
  <si>
    <t>Pago Interbancario
Sucursal: 519
Referencia Numérica: 1
Concepto del Pago: FACTURA IUAF
No. de Autorización: 00001988</t>
  </si>
  <si>
    <t>63,085.11</t>
  </si>
  <si>
    <t>dr. polanco</t>
  </si>
  <si>
    <t>Pago a terceros
Sucursal: 519
Referencia Numérica: 709813
Referencia alfanumérica: INSTITUTO UNIVERSITARIO DE ALTA FORMACIO
No. de Autorización: 709813</t>
  </si>
  <si>
    <t>Abono por cobranza
Sucursal: 4082
Referencia Numérica: 0
Referencia alfanumérica: HEJA701212HDFRRL00
No. de Autorización: 12506</t>
  </si>
  <si>
    <t>Abono Interbancario
Sucursal: 859
Referencia Numérica: 2708
Concepto del Pago: Pago de credencial
No. de Autorización: 573529
Nombre del Emisor: YAHAIRA YAITZIRI HUERTA GUZMA
Institución Emisora: HSBC</t>
  </si>
  <si>
    <t>Depósito de efectivo
Sucursal: 7003
Referencia Numérica: 0
No. de Autorización: 187319</t>
  </si>
  <si>
    <t>29/8/2022</t>
  </si>
  <si>
    <t>Abono Interbancario
Sucursal: 870
Referencia Numérica: 741400
Referencia alfanumérica: LUIS ALONSO REYES TREJO
No. de Autorización: 741400
Nombre del Emisor: LUIS ALONSO,REYES/TREJO</t>
  </si>
  <si>
    <t>Abono Interbancario
Sucursal: 859
Referencia Numérica: 271092
Concepto del Pago: Reinscripcion LISA921027HSPRLR02
No. de Autorización: 1214099
Nombre del Emisor: ARMANDO LIRA SOLIS
Institución Emisora: HSBC</t>
  </si>
  <si>
    <t>26/8/2022</t>
  </si>
  <si>
    <t>Pago Interbancario
Sucursal: 519
Referencia Numérica: 1
Concepto del Pago: CRISTAL FACTURA
No. de Autorización: 00491834</t>
  </si>
  <si>
    <t>11,170.21</t>
  </si>
  <si>
    <t>8/26/2022</t>
  </si>
  <si>
    <t>Depósito de efectivo
Sucursal: 7003
No. de Autorización: 00177573</t>
  </si>
  <si>
    <t>Depósito de efectivo
Sucursal: 7003
No. de Autorización: 00177627</t>
  </si>
  <si>
    <t>Depósito de efectivo
Sucursal: 7003
No. de Autorización: 00177697</t>
  </si>
  <si>
    <t>25/8/2022</t>
  </si>
  <si>
    <t>Pago de servicio
Sucursal: 519
Referencia Numérica: 37005
Referencia alfanumérica: PAGO A ESTABLECIMIENTO
No. de Autorización: 00037005</t>
  </si>
  <si>
    <t>3,271.00</t>
  </si>
  <si>
    <t>8/25/2022</t>
  </si>
  <si>
    <t>Pago de servicio
Sucursal: 519
Referencia Numérica: 38541
Referencia alfanumérica: PAGO A ESTABLECIMIENTO
No. de Autorización: 00038541</t>
  </si>
  <si>
    <t>equivalencia mayra</t>
  </si>
  <si>
    <t>24/8/2022</t>
  </si>
  <si>
    <t>Pago de servicio
Sucursal: 519
Referencia Numérica: 80662
Referencia alfanumérica: PAGO A ESTABLECIMIENTO
No. de Autorización: 00080662</t>
  </si>
  <si>
    <t>8/24/2022</t>
  </si>
  <si>
    <t>23/8/2022</t>
  </si>
  <si>
    <t>Abono Interbancario
Sucursal: 859
Referencia Numérica: 220823
Concepto del Pago: MAJM790326MVZRRR06
No. de Autorización: 181664
Nombre del Emisor: MIRNA KARINA MARTINEZ JARA
Institución Emisora: BANORTE</t>
  </si>
  <si>
    <t>8/23/2022</t>
  </si>
  <si>
    <t>Abono Interbancario
Sucursal: 859
Referencia Numérica: 220823
Concepto del Pago: MAJM790326MVZRRR06
No. de Autorización: 00181664
Nombre del Emisor: MIRNA KARINA MARTINEZ JARA
Institución Emisora: BANORTE</t>
  </si>
  <si>
    <t>22/8/2022</t>
  </si>
  <si>
    <t>Abono Interbancario
Sucursal: 859
Referencia Numérica: 895936
Concepto del Pago: YACM970924MQRMHR01 PAGO DE JUNIO 2022
No. de Autorización: 00220643
Nombre del Emisor: YAM CAHUIL MERCEDES MARIVI
Institución Emisora: AZTECA</t>
  </si>
  <si>
    <t>8/22/2022</t>
  </si>
  <si>
    <t>Abono Interbancario
Sucursal: 519
Referencia Numérica: 220822
Referencia alfanumérica: JAIME ARMIN CORTES YAMA
No. de Autorización: 00657365
Nombre del Emisor: JAIME ARMIN,CORTES/YAMA</t>
  </si>
  <si>
    <t>36,000.00</t>
  </si>
  <si>
    <t>Abono Interbancario
Sucursal: 859
Referencia Numérica: 2208220
Concepto del Pago: invitado 1 julio
No. de Autorización: 01586320
Nombre del Emisor: JULIO MANUEL CETINA CARRILLO
Institución Emisora: BBVA MEXICO</t>
  </si>
  <si>
    <t>19/8/2022</t>
  </si>
  <si>
    <t>Abono Interbancario
Sucursal: 859
Referencia Numérica: 5719113
Concepto del Pago: MENSUALIDAD JULIO Y AGOSTO 2022
No. de Autorización: 01054929
Nombre del Emisor: GRISELDA GARCIA ORTEGA
Institución Emisora: SANTANDER</t>
  </si>
  <si>
    <t>Abono Interbancario
Sucursal: 859
Referencia Numérica: 1808220
Concepto del Pago: Tercer y ultimo pago
No. de Autorización: 21657
Nombre del Emisor: AVIGAIL ZARAGOZA ALONSO
Institución Emisora: BBVA MEXICO</t>
  </si>
  <si>
    <t>23,367.00</t>
  </si>
  <si>
    <t>8/19/2022</t>
  </si>
  <si>
    <t>Depósito de efectivo
Sucursal: 7003
Referencia Numérica: 0
No. de Autorización: 74410</t>
  </si>
  <si>
    <t>Depósito de efectivo
Sucursal: 7003
Referencia Numérica: 0
No. de Autorización: 74314</t>
  </si>
  <si>
    <t>8/18/2022</t>
  </si>
  <si>
    <t>Abono Interbancario
Sucursal: 859
Referencia Numérica: 1808220
Concepto del Pago: Rosenda Maria de la cruz Gonzalez
No. de Autorización: 00085331
Nombre del Emisor: ROSENDA MARIA DE LA CRUZ GONZA
Institución Emisora: BBVA MEXICO</t>
  </si>
  <si>
    <t>Abono Interbancario
Sucursal: 870
Referencia Numérica: 180822
Referencia alfanumérica: LUIS ALONSO REYES TREJO
No. de Autorización: 00342370
Nombre del Emisor: LUIS ALONSO,REYES/TREJO</t>
  </si>
  <si>
    <t>8/17/2022</t>
  </si>
  <si>
    <t>Depósito de efectivo
Sucursal: 7003
No. de Autorización: 00040101</t>
  </si>
  <si>
    <t>Depósito de efectivo
Sucursal: 7003
No. de Autorización: 00040165</t>
  </si>
  <si>
    <t>Depósito de efectivo
Sucursal: 7003
No. de Autorización: 00040230</t>
  </si>
  <si>
    <t>Abono Interbancario
Sucursal: 859
Referencia Numérica: 1708220
Concepto del Pago: TIQC880818HQRZTR09
No. de Autorización: 00333174
Nombre del Emisor: BELCY ASAREEL OXTE CAUICH
Institución Emisora: BBVA MEXICO</t>
  </si>
  <si>
    <t>Abono Interbancario
Sucursal: 859
Referencia Numérica: 1708220
Concepto del Pago: graduacin
No. de Autorización: 00379301
Nombre del Emisor: NANCY AZUCENA CORONADO ZEQUEID
Institución Emisora: BBVA MEXICO</t>
  </si>
  <si>
    <t>Abono Interbancario
Sucursal: 519
Referencia Numérica: 170822
Referencia alfanumérica: ANGEL GUILLERMO LUNA RAMOS
No. de Autorización: 00503730
Nombre del Emisor: ANGEL GUILLERMO,LUNA/RAMOS</t>
  </si>
  <si>
    <t>Abono Interbancario
Sucursal: 859
Referencia Numérica: 1708220
Concepto del Pago: Patricia Romana Vera Ochoa
No. de Autorización: 00782601
Nombre del Emisor: LINMHI SEGURA VERA
Institución Emisora: BBVA MEXICO</t>
  </si>
  <si>
    <t>8/16/2022</t>
  </si>
  <si>
    <t>Abono Interbancario
Sucursal: 859
Referencia Numérica: 1608220
Concepto del Pago: agosto septiembre octubre
No. de Autorización: 00129715
Nombre del Emisor: JOSE JUAN ORTIZ GARCIA
Institución Emisora: BBVA MEXICO</t>
  </si>
  <si>
    <t>8/15/2022</t>
  </si>
  <si>
    <t>Cargo diverso
Sucursal: 2864
Referencia Numérica: 177165
Referencia alfanumérica: PAQUETE PYME JUL MOV: 1
No. de Autorización: 00169643</t>
  </si>
  <si>
    <t>Cargo diverso
Sucursal: 2864
Referencia Numérica: 177165
No. de Autorización: 00169643</t>
  </si>
  <si>
    <t>Depósito de efectivo
Sucursal: 7003
No. de Autorización: 00022066</t>
  </si>
  <si>
    <t>Abono Interbancario
Sucursal: 859
Referencia Numérica: 1308220
Concepto del Pago: RAMM930219MayraRamos
No. de Autorización: 00370483
Nombre del Emisor: MAYRA ALEJANDRA RAMOS MEZA
Institución Emisora: BBVA MEXICO</t>
  </si>
  <si>
    <t>Abono Interbancario
Sucursal: 859
Referencia Numérica: 1
Concepto del Pago: TEGL820923MPLCTR09
No. de Autorización: 01519406
Nombre del Emisor: LORENA TECOTL GUTIERREZ
Institución Emisora: SANTANDER</t>
  </si>
  <si>
    <t>Abono Interbancario
Sucursal: 859
Referencia Numérica: 895936
Concepto del Pago: DAVID JEYSSER POOL CAUICH
No. de Autorización: 01803173
Nombre del Emisor: POOL CAUICH YOMARA ABIGAIL
Institución Emisora: AZTECA</t>
  </si>
  <si>
    <t>Abono Interbancario
Sucursal: 859
Referencia Numérica: 8001270
Concepto del Pago: CAAM800127HJCHGR04 carta alumno regular
No. de Autorización: 02015321
Nombre del Emisor: MARCO ANTONIO CHAVEZ AGUAYO
Institución Emisora: BBVA MEXICO</t>
  </si>
  <si>
    <t>Abono Interbancario
Sucursal: 859
Referencia Numérica: 8001270
Concepto del Pago: CAAM800127HJCHGR04 doctorado cuatrim 4
No. de Autorización: 02018744
Nombre del Emisor: MARCO ANTONIO CHAVEZ AGUAYO
Institución Emisora: BBVA MEXICO</t>
  </si>
  <si>
    <t>8/12/2022</t>
  </si>
  <si>
    <t>Abono Interbancario
Sucursal: 859
Referencia Numérica: 1208220
Concepto del Pago: MAMC710607MMCRRR04
No. de Autorización: 00100197
Nombre del Emisor: MARIA DEL CARMEN MARTINEZ MARR
Institución Emisora: BBVA MEXICO</t>
  </si>
  <si>
    <t>Abono Interbancario
Sucursal: 859
Referencia Numérica: 1208
Concepto del Pago: Pago de colegiatura doctorado
No. de Autorización: 00394786
Nombre del Emisor: YAHAIRA YAITZIRI HUERTA GUZMA
Institución Emisora: HSBC</t>
  </si>
  <si>
    <t>2,234.00</t>
  </si>
  <si>
    <t>Abono Interbancario
Sucursal: 859
Referencia Numérica: 1208
Concepto del Pago: Pago licenciatura Juan Hernandez
No. de Autorización: 00400823
Nombre del Emisor: YAHAIRA YAITZIRI HUERTA GUZMA
Institución Emisora: HSBC</t>
  </si>
  <si>
    <t>Abono Interbancario
Sucursal: 859
Referencia Numérica: 1208220
Concepto del Pago: RONJ661005MYNSVN08
No. de Autorización: 00425498
Nombre del Emisor: JEANETTE DE LOS ANGE ROSADO NO
Institución Emisora: BBVA MEXICO</t>
  </si>
  <si>
    <t>Abono Interbancario
Sucursal: 859
Referencia Numérica: 1208220
Concepto del Pago: RAMM930319Juliomaestria
No. de Autorización: 00744689
Nombre del Emisor: MAYRA ALEJANDRA RAMOS MEZA
Institución Emisora: BBVA MEXICO</t>
  </si>
  <si>
    <t>Abono por cobranza
Sucursal: 7003
Referencia alfanumérica: GULY811203HCSLPN06
No. de Autorización: 00772906</t>
  </si>
  <si>
    <t>Abono por cobranza
Sucursal: 7003
Referencia alfanumérica: GULY811203HCSLPN06
No. de Autorización: 00772984</t>
  </si>
  <si>
    <t>Depósito de efectivo
Sucursal: 7003
No. de Autorización: 00833422</t>
  </si>
  <si>
    <t>Abono Interbancario
Sucursal: 859
Referencia Numérica: 1108220
Concepto del Pago: Pago
No. de Autorización: 00085077
Nombre del Emisor: JUANA MARIA ABREU GIRALT
Institución Emisora: BBVA MEXICO</t>
  </si>
  <si>
    <t>Abono Interbancario
Sucursal: 859
Referencia Numérica: 1108220
Concepto del Pago: CAGC870715MNENRN06
No. de Autorización: 00836502
Nombre del Emisor: CANTALICIA CANTU GARZA
Institución Emisora: BBVA MEXICO</t>
  </si>
  <si>
    <t>8/10/2022</t>
  </si>
  <si>
    <t>Abono Interbancario
Sucursal: 859
Referencia Numérica: 748917
Concepto del Pago: PAGOMODULO17DOCDERECHOAUGB811128MBCRRL02
No. de Autorización: 00690703
Nombre del Emisor: BLANCA DANNALY ARGUMEDO GUERRA
Institución Emisora: SANTANDER</t>
  </si>
  <si>
    <t>Abono Interbancario
Sucursal: 859
Referencia Numérica: 9111537
Concepto del Pago: COLEGIATURA MOD17 DOCTORADO ARTURO BOLIO
No. de Autorización: 00690966
Nombre del Emisor: ARTURO BOLIO CERDAN
Institución Emisora: SANTANDER</t>
  </si>
  <si>
    <t>8/9/2022</t>
  </si>
  <si>
    <t>Abono Interbancario
Sucursal: 859
Referencia Numérica: 220809
Concepto del Pago: MAJM790326MVZRRR06
No. de Autorización: 00271974
Nombre del Emisor: MIRNA KARINA MARTINEZ JARA
Institución Emisora: BANORTE</t>
  </si>
  <si>
    <t>Abono Interbancario
Sucursal: 859
Referencia Numérica: 908220
Concepto del Pago: sandovalmartinezmonica
No. de Autorización: 00473235
Nombre del Emisor: MONICA JAZMIN SANDOVAL MARTINE
Institución Emisora: BBVA MEXICO</t>
  </si>
  <si>
    <t>Abono Interbancario
Sucursal: 859
Referencia Numérica: 908220
Concepto del Pago: SARS950816MTCNYL06 COLEGIATURA Y REINSCR
No. de Autorización: 00482067
Nombre del Emisor: SELENA ENCARNACION SANDOVAL RE
Institución Emisora: BBVA MEXICO</t>
  </si>
  <si>
    <t>8/8/2022</t>
  </si>
  <si>
    <t>Pago Interbancario
Sucursal: 519
Referencia Numérica: 1
Concepto del Pago: IUAF EVENTO
No. de Autorización: 00133479</t>
  </si>
  <si>
    <t>Depósito de efectivo
Sucursal: 890
No. de Autorización: 00010531</t>
  </si>
  <si>
    <t>Abono Interbancario
Sucursal: 859
Referencia Numérica: 6082022
Concepto del Pago: GRADUACION MAESTRIA GOMV760827MMCMRN05
No. de Autorización: 00078747
Nombre del Emisor: VANIA GOMEZ MARQUEZ
Institución Emisora: HSBC</t>
  </si>
  <si>
    <t>Abono Interbancario
Sucursal: 859
Referencia Numérica: 608220
Concepto del Pago: ROSE820911RB6
No. de Autorización: 00096172
Nombre del Emisor: ERIKA ROJAS SORIA
Institución Emisora: BBVA MEXICO</t>
  </si>
  <si>
    <t>Abono Interbancario
Sucursal: 859
Referencia Numérica: 608220
Concepto del Pago: JESSICA DE LA CRUZ PEREIRA GARCIA
No. de Autorización: 00142144
Nombre del Emisor: JESSICA DE LA CRUZ PEREIRA GAR
Institución Emisora: BBVA MEXICO</t>
  </si>
  <si>
    <t>Abono Interbancario
Sucursal: 859
Referencia Numérica: 1453508
Concepto del Pago: OLIVIA RODRIGUEZ VIVEROS
No. de Autorización: 00221487
Nombre del Emisor: OLIVIA RODRIGUEZ VIVEROS
Institución Emisora: SANTANDER</t>
  </si>
  <si>
    <t>Abono Interbancario
Sucursal: 859
Referencia Numérica: 9090
Concepto del Pago: PEEA680613HYNRCL09
No. de Autorización: 00256684
Nombre del Emisor: ALFONSO ANTONIO PEREZ ECHEVER
Institución Emisora: HSBC</t>
  </si>
  <si>
    <t>Abono Interbancario
Sucursal: 859
Referencia Numérica: 82022
Concepto del Pago: Titulacion Kessia Ochoa
No. de Autorización: 00412242
Nombre del Emisor: KESSIA YEMINA OCHOA MONTELONG
Institución Emisora: HSBC</t>
  </si>
  <si>
    <t>Abono Interbancario
Sucursal: 859
Referencia Numérica: 608220
Concepto del Pago: HOHL900225HQRYXS08
No. de Autorización: 00423833
Nombre del Emisor: LUIS ALBERTO HOY HAU
Institución Emisora: BBVA MEXICO</t>
  </si>
  <si>
    <t>Abono Interbancario
Sucursal: 859
Referencia Numérica: 608220
Concepto del Pago: HOHL900225HQRYXS08
No. de Autorización: 00426306
Nombre del Emisor: LUIS ALBERTO HOY HAU
Institución Emisora: BBVA MEXICO</t>
  </si>
  <si>
    <t>Abono Interbancario
Sucursal: 859
Referencia Numérica: 5160885
Concepto del Pago: pago del evento del alumno y 2 invitados
No. de Autorización: 00485198
Nombre del Emisor: MARIA FERNANDA TORNER MARTINEZ
Institución Emisora: BANCOPPEL</t>
  </si>
  <si>
    <t>Abono Interbancario
Sucursal: 859
Referencia Numérica: 14000
Concepto del Pago: DIGD740815HDFZRN08 Pago 5
No. de Autorización: 00667790
Nombre del Emisor: DANIEL DIAZ GARCIA
Institución Emisora: INBURSA</t>
  </si>
  <si>
    <t>Depósito de efectivo
Sucursal: 7003
No. de Autorización: 00736960</t>
  </si>
  <si>
    <t>Abono Interbancario
Sucursal: 859
Referencia Numérica: 808220
Concepto del Pago: VIBG781010MQRLJR00
No. de Autorización: 01454391
Nombre del Emisor: GEORGINA MARGARITA VILLANUEVA
Institución Emisora: BBVA MEXICO</t>
  </si>
  <si>
    <t>196,523.10</t>
  </si>
  <si>
    <t>8/6/2022</t>
  </si>
  <si>
    <t>Abono Interbancario
Sucursal: 859
Referencia Numérica: 1453508
Concepto del Pago: OLIVIA RODRIGUEZ VIVEROS
No. de Autorización: 221487
Nombre del Emisor: OLIVIA RODRIGUEZ VIVEROS
Institución Emisora: SANTANDER</t>
  </si>
  <si>
    <t>194,343.10</t>
  </si>
  <si>
    <t>Abono Interbancario
Sucursal: 859
Referencia Numérica: 608220
Concepto del Pago: JESSICA DE LA CRUZ PEREIRA GARCIA
No. de Autorización: 142144
Nombre del Emisor: JESSICA DE LA CRUZ PEREIRA GAR
Institución Emisora: BBVA MEXICO</t>
  </si>
  <si>
    <t>Abono Interbancario
Sucursal: 859
Referencia Numérica: 608220
Concepto del Pago: ROSE820911RB6
No. de Autorización: 96172
Nombre del Emisor: ERIKA ROJAS SORIA
Institución Emisora: BBVA MEXICO</t>
  </si>
  <si>
    <t>Abono Interbancario
Sucursal: 859
Referencia Numérica: 6082022
Concepto del Pago: GRADUACION MAESTRIA GOMV760827MMCMRN05
No. de Autorización: 78747
Nombre del Emisor: VANIA GOMEZ MARQUEZ
Institución Emisora: HSBC</t>
  </si>
  <si>
    <t>8/5/2022</t>
  </si>
  <si>
    <t>Abono Interbancario
Sucursal: 859
Referencia Numérica: 50822
Concepto del Pago: ALFONSO ESQUIDE MACIAS
No. de Autorización: 00733395
Nombre del Emisor: H LEGAL CORPORATIVO SC
Institución Emisora: HSBC</t>
  </si>
  <si>
    <t>Abono Interbancario
Sucursal: 859
Referencia Numérica: 20822
Concepto del Pago: ALMA ITZEL LETRAS DIAS
No. de Autorización: 00748920
Nombre del Emisor: H LEGAL CORPORATIVO SC
Institución Emisora: HSBC</t>
  </si>
  <si>
    <t>Abono Interbancario
Sucursal: 859
Referencia Numérica: 508220
Concepto del Pago: OECB800124MQRXCL02
No. de Autorización: 00772030
Nombre del Emisor: BELCY ASAREEL OXTE CAUICH
Institución Emisora: BBVA MEXICO</t>
  </si>
  <si>
    <t>Abono Interbancario
Sucursal: 859
Referencia Numérica: 220805
Concepto del Pago: Colegiatura
No. de Autorización: 00866881
Nombre del Emisor: LANDY BEATRIZ BLANCO LIZAMA
Institución Emisora: BANORTE</t>
  </si>
  <si>
    <t>Abono Interbancario
Sucursal: 859
Referencia Numérica: 220805
Concepto del Pago: DOUD841229HCCMCR07
No. de Autorización: 00895553
Nombre del Emisor: DARWIN DAVID DOMINGUEZ UC
Institución Emisora: BANORTE</t>
  </si>
  <si>
    <t>Abono Interbancario
Sucursal: 859
Referencia Numérica: 7406837
Concepto del Pago: COLEGIATURA AGOSTO
No. de Autorización: 00970371
Nombre del Emisor: HECTOR LOPEZ SACHINAS
Institución Emisora: SANTANDER</t>
  </si>
  <si>
    <t>Abono Interbancario
Sucursal: 859
Referencia Numérica: 220805
Concepto del Pago: DOUD841229HCCMCR07
No. de Autorización: 00970652
Nombre del Emisor: DARWIN DAVID DOMINGUEZ UC
Institución Emisora: BANORTE</t>
  </si>
  <si>
    <t>Abono Interbancario
Sucursal: 859
Referencia Numérica: 6662501
Concepto del Pago: 12 MODULO SACA780407MCCNRL05
No. de Autorización: 00986371
Nombre del Emisor: ALICIA SANCHEZ DE LA CRUZ
Institución Emisora: SANTANDER</t>
  </si>
  <si>
    <t>Abono por cobranza
Sucursal: 7440
No. de Autorización: 00008987</t>
  </si>
  <si>
    <t>Abono Interbancario
Sucursal: 859
Referencia Numérica: 508220
Concepto del Pago: SACG950925MQRNTL00
No. de Autorización: 00329624
Nombre del Emisor: GLENDY MARGARITA SANCHEZ CATZI
Institución Emisora: BBVA MEXICO</t>
  </si>
  <si>
    <t>155,793.10</t>
  </si>
  <si>
    <t>Abono Interbancario
Sucursal: 859
Referencia Numérica: 508220
Concepto del Pago: Ale Balderas
No. de Autorización: 00485043
Nombre del Emisor: ALEJANDRA BALDERAS FLORES
Institución Emisora: BBVA MEXICO</t>
  </si>
  <si>
    <t>Depósito de efectivo
Sucursal: 4786
Referencia Numérica: 0
No. de Autorización: 3579</t>
  </si>
  <si>
    <t>Abono Interbancario
Sucursal: 859
Referencia Numérica: 271092
Concepto del Pago: Colegiatura Agosto LISA921027HSPRLR02
No. de Autorización: 214493
Nombre del Emisor: ARMANDO LIRA SOLIS
Institución Emisora: HSBC</t>
  </si>
  <si>
    <t>8/4/2022</t>
  </si>
  <si>
    <t>Abono Interbancario
Sucursal: 859
Referencia Numérica: 40822
Concepto del Pago: LOTJ710629HSPPRS00
No. de Autorización: 00223407
Nombre del Emisor: JOSE DE JESUS LOPEZ TORRES
Institución Emisora: HSBC</t>
  </si>
  <si>
    <t>Abono Interbancario
Sucursal: 519
Referencia Numérica: 40822
Referencia alfanumérica: JORGE VELARDE GOMEZ
No. de Autorización: 00432162
Nombre del Emisor: JORGE,VELARDE/GOMEZ</t>
  </si>
  <si>
    <t>Abono Interbancario
Sucursal: 859
Referencia Numérica: 40822
Concepto del Pago: PAGO LIC ARACELY VILLANUEVA TUN
No. de Autorización: 00466205
Nombre del Emisor: SINDICATO UNICO DE CHOFERES TA
Institución Emisora: SCOTIABANK</t>
  </si>
  <si>
    <t>Abono Interbancario
Sucursal: 859
Referencia Numérica: 408220
Concepto del Pago: CASF840629MQRHGT02
No. de Autorización: 00564058
Nombre del Emisor: FATIMA GUADALUPE CHAVEZ SEGURA
Institución Emisora: BBVA MEXICO</t>
  </si>
  <si>
    <t>Abono Interbancario
Sucursal: 859
Referencia Numérica: 408220
Concepto del Pago: evento
No. de Autorización: 00584407
Nombre del Emisor: JULIO MANUEL CETINA CARRILLO
Institución Emisora: BBVA MEXICO</t>
  </si>
  <si>
    <t>Abono Interbancario
Sucursal: 859
Referencia Numérica: 408220
Concepto del Pago: J T D GAMS750515MMCRRN09
No. de Autorización: 00677112
Nombre del Emisor: SONIA GARAY MARTINEZ
Institución Emisora: BBVA MEXICO</t>
  </si>
  <si>
    <t>Depósito de efectivo
Sucursal: 7003
No. de Autorización: 00680587</t>
  </si>
  <si>
    <t>Abono Interbancario
Sucursal: 859
Referencia Numérica: 8943836
Concepto del Pago: PAGO ABRAHAM GONZALEZ
No. de Autorización: 00684149
Nombre del Emisor: ABRAHAM GONZALEZ BALBOA
Institución Emisora: SANTANDER</t>
  </si>
  <si>
    <t>Depósito de efectivo
Sucursal: 7003
No. de Autorización: 00707919</t>
  </si>
  <si>
    <t>Abono Interbancario
Sucursal: 859
Referencia Numérica: 1716408
Concepto del Pago: DOCTORADO
No. de Autorización: 00715550
Nombre del Emisor: GARCIA TREVINO Y DE LA GARZA A
Institución Emisora: BANORTE</t>
  </si>
  <si>
    <t>Abono Interbancario
Sucursal: 870
Referencia Numérica: 40822
Referencia alfanumérica: MARIA FERNANDA GONZALEZ GLENNI
No. de Autorización: 00842059
Nombre del Emisor: MARIA FERNANDA,GONZALEZ/GLENNI</t>
  </si>
  <si>
    <t>Abono Interbancario
Sucursal: 870
Referencia Numérica: 40822
Referencia alfanumérica: MARIA FERNANDA GONZALEZ GLENNI
No. de Autorización: 00847979
Nombre del Emisor: MARIA FERNANDA,GONZALEZ/GLENNI</t>
  </si>
  <si>
    <t>Dep mixto Efec/Doctos BNM
Sucursal: 643
No. de Autorización: 00006366</t>
  </si>
  <si>
    <t>8/3/2022</t>
  </si>
  <si>
    <t>Abono Interbancario
Sucursal: 870
Referencia Numérica: 30822
Referencia alfanumérica: LUIS ALONSO REYES TREJO
No. de Autorización: 00694915
Nombre del Emisor: LUIS ALONSO,REYES/TREJO</t>
  </si>
  <si>
    <t>Depósito de efectivo
Sucursal: 7003
No. de Autorización: 00691352</t>
  </si>
  <si>
    <t>Depósito de efectivo
Sucursal: 7003
No. de Autorización: 00691376</t>
  </si>
  <si>
    <t>100</t>
  </si>
  <si>
    <t>Abono Interbancario
Sucursal: 859
Referencia Numérica: 308220
Concepto del Pago: OIOX890708MMSRCC08
No. de Autorización: 00843449
Nombre del Emisor: XOCHIQUETZAL ORTIZ OCAMPO
Institución Emisora: BBVA MEXICO</t>
  </si>
  <si>
    <t>Pago Interbancario
Sucursal: 519
Referencia Numérica: 1
Concepto del Pago: CURSO IUAF
No. de Autorización: 00460209</t>
  </si>
  <si>
    <t>1,392.00</t>
  </si>
  <si>
    <t>Pago de servicio
Sucursal: 519
Referencia Numérica: 462820
Referencia alfanumérica: PAGO A ESTABLECIMIENTO
No. de Autorización: 00462820</t>
  </si>
  <si>
    <t>Pago de servicio
Sucursal: 519
Referencia Numérica: 464262
Referencia alfanumérica: PAGO A ESTABLECIMIENTO
No. de Autorización: 00464262</t>
  </si>
  <si>
    <t>Depósito de efectivo
Sucursal: 7003
Referencia Numérica: 0
No. de Autorización: 684479 Nombre del Emisor: HECTOR OSORIO</t>
  </si>
  <si>
    <t>Depósito de efectivo
Sucursal: 7003
Referencia Numérica: 0
No. de Autorización: 684479</t>
  </si>
  <si>
    <t>Abono Interbancario
Sucursal: 859
Referencia Numérica: 4917527
Concepto del Pago: PAGO COL MIRELLA PACHECO
No. de Autorización: 506839
Nombre del Emisor: SUSANA VARGAS ALBARRAN
Institución Emisora: SANTANDER</t>
  </si>
  <si>
    <t>Abono Interbancario
Sucursal: 859
Referencia Numérica: 220803
Concepto del Pago: Pago de constancia lizbeth sosa
No. de Autorización: 496532
Nombre del Emisor: REGINA ABIGAIL HERNANDEZ SOSA
Institución Emisora: BANORTE</t>
  </si>
  <si>
    <t>8/2/2022</t>
  </si>
  <si>
    <t>Abono Interbancario
Sucursal: 859
Referencia Numérica: 3343598
Concepto del Pago: COLEGIATURA JOSE VIRGILIO ZELAYA IBARRA
No. de Autorización: 00784242
Nombre del Emisor: MARCELA IBARRA CANCHE
Institución Emisora: SANTANDER</t>
  </si>
  <si>
    <t>Abono Interbancario
Sucursal: 859
Referencia Numérica: 208220
Concepto del Pago: colegiatura Agosto Mayra Koyoc
No. de Autorización: 00846516
Nombre del Emisor: ANGEL RICARDO COCOM ABAN
Institución Emisora: BBVA MEXICO</t>
  </si>
  <si>
    <t>Abono Interbancario
Sucursal: 859
Referencia Numérica: 3728089
Concepto del Pago: GUVA820215HCCTZN03 ANGEL GUTIERREZ VAZQU
No. de Autorización: 00859424
Nombre del Emisor: ANGEL GUTIERREZ VAZQUEZ
Institución Emisora: BANCOPPEL</t>
  </si>
  <si>
    <t>Abono Interbancario
Sucursal: 859
Referencia Numérica: 20822
Concepto del Pago: ANAHI AVILES GONZALEZ
No. de Autorización: 00329607
Nombre del Emisor: URZUA RODRIGUEZ SERGIO ARTURO
Institución Emisora: SCOTIABANK</t>
  </si>
  <si>
    <t>Abono Interbancario
Sucursal: 859
Referencia Numérica: 208220
Concepto del Pago: Titulacion Luis Carlos Grajeda Gonzalez
No. de Autorización: 00331203
Nombre del Emisor: LUIS CARLOS GRAJEDA GONZALEZ
Institución Emisora: BBVA MEXICO</t>
  </si>
  <si>
    <t>Abono Interbancario
Sucursal: 859
Referencia Numérica: 208220
Concepto del Pago: colegiatura y reinscripcin noveno cuatri
No. de Autorización: 00198998
Nombre del Emisor: LANDY MARIA MAY DZIB
Institución Emisora: BBVA MEXICO</t>
  </si>
  <si>
    <t>Abono Interbancario
Sucursal: 859
Referencia Numérica: 208220
Concepto del Pago: AUEJ720619HVZGSL08
No. de Autorización: 00325937
Nombre del Emisor: JULIAN AGUILAR ESTRADA
Institución Emisora: BBVA MEXICO</t>
  </si>
  <si>
    <t>67,055.10</t>
  </si>
  <si>
    <t>Abono Interbancario
Sucursal: 859
Referencia Numérica: 208220
Concepto del Pago: AUEJ720619HVZGSL08
No. de Autorización: 00327254
Nombre del Emisor: JULIAN AGUILAR ESTRADA
Institución Emisora: BBVA MEXICO</t>
  </si>
  <si>
    <t>64,705.10</t>
  </si>
  <si>
    <t>Abono Interbancario
Sucursal: 859
Referencia Numérica: 208220
Concepto del Pago: colegiatura y reinscripcin noveno cuatri
No. de Autorización: 198998
Nombre del Emisor: LANDY MARIA MAY DZIB
Institución Emisora: BBVA MEXICO</t>
  </si>
  <si>
    <t>62,525.10</t>
  </si>
  <si>
    <t>Depósito de efectivo
Sucursal: 7003
Referencia Numérica: 0
No. de Autorización: 657668</t>
  </si>
  <si>
    <t>Abono Interbancario
Sucursal: 859
Referencia Numérica: 208220
Concepto del Pago: colegiatura agosto 2022
No. de Autorización: 121820
Nombre del Emisor: EFRAIN MARTIN ROSADO YAM
Institución Emisora: BBVA MEXICO</t>
  </si>
  <si>
    <t>Abono Interbancario
Sucursal: 859
Referencia Numérica: 208220
Concepto del Pago: pago de inscripcion 9 cuatrimestre
No. de Autorización: 105127
Nombre del Emisor: JOSE JUAN ORTIZ GARCIA
Institución Emisora: BBVA MEXICO</t>
  </si>
  <si>
    <t>8/1/2022</t>
  </si>
  <si>
    <t>Abono Interbancario
Sucursal: 859
Referencia Numérica: 108220
Concepto del Pago: TIQC880818HQRZTR09
No. de Autorización: 01799880
Nombre del Emisor: BELCY ASAREEL OXTE CAUICH
Institución Emisora: BBVA MEXICO</t>
  </si>
  <si>
    <t>Abono Interbancario
Sucursal: 859
Referencia Numérica: 108220
Concepto del Pago: che pech francisco javier
No. de Autorización: 01961817
Nombre del Emisor: FRANCISCO JAVIER CHE PECH
Institución Emisora: BBVA MEXICO</t>
  </si>
  <si>
    <t>Abono Interbancario
Sucursal: 859
Referencia Numérica: 8732647
Concepto del Pago: TITULACION CLAUDIA RAMOS
No. de Autorización: 02097579
Nombre del Emisor: CLAUDIA CAROLINA DE JESUS RAMO
Institución Emisora: SANTANDER</t>
  </si>
  <si>
    <t>1/8/2022</t>
  </si>
  <si>
    <t>Abono por cobranza
Sucursal: 5183
Referencia alfanumérica: DIOP570627BL7
No. de Autorización: 00018032</t>
  </si>
  <si>
    <t>SEQ GRADO</t>
  </si>
  <si>
    <t>Pago Interbancario
Sucursal: 519
Referencia Numérica: 1
Concepto del Pago: GRADO IUAF
No. de Autorización: 00289787</t>
  </si>
  <si>
    <t>MANTENIMIENTO</t>
  </si>
  <si>
    <t>Pago Interbancario
Sucursal: 519
Referencia Numérica: 1
Concepto del Pago: FACTURA
No. de Autorización: 00293978</t>
  </si>
  <si>
    <t>9,544.68</t>
  </si>
  <si>
    <t>Abono Interbancario
Sucursal: 859
Referencia Numérica: 108220
Concepto del Pago: TIQC880818HQRZTR09
No. de Autorización: 1799880
Nombre del Emisor: BELCY ASAREEL OXTE CAUICH
Institución Emisora: BBVA MEXICO</t>
  </si>
  <si>
    <t>Abono Interbancario
Sucursal: 859
Referencia Numérica: 220801
Concepto del Pago: Colegiatura DUZE780819
No. de Autorización: 1765466
Nombre del Emisor: EDUARDO DURAN ZUNIGA
Institución Emisora: BANORTE</t>
  </si>
  <si>
    <t>Abono Interbancario
Sucursal: 859
Referencia Numérica: 1
Concepto del Pago: Servicio mes de agosto
No. de Autorización: 1669111
Nombre del Emisor: FAUSTINO CRUZ HERNANDEZ
Institución Emisora: HSBC</t>
  </si>
  <si>
    <t>Abono Interbancario
Sucursal: 859
Referencia Numérica: 895936
Concepto del Pago: pago del mes de agosto 2022
No. de Autorización: 1653126
Nombre del Emisor: JUAREZ ANTONIO ROBERTO
Institución Emisora: AZTECA</t>
  </si>
  <si>
    <t>Abono Interbancario
Sucursal: 859
Referencia Numérica: 108220
Concepto del Pago: cacr871220hqrbns16
No. de Autorización: 1506590
Nombre del Emisor: RUSSEL JOSUE CAB CANCHE
Institución Emisora: BBVA MEXICO</t>
  </si>
  <si>
    <t>29/7/2022</t>
  </si>
  <si>
    <t>Abono Interbancario
Sucursal: 859
Referencia Numérica: 2907220
Concepto del Pago: cacr871220hqrbns16
No. de Autorización: 01233838
Nombre del Emisor: RUSSEL JOSUE CAB CANCHE
Institución Emisora: BBVA MEXICO</t>
  </si>
  <si>
    <t>Abono Interbancario
Sucursal: 859
Referencia Numérica: 2907220
Concepto del Pago: titulacion julio cetina
No. de Autorización: 00644275
Nombre del Emisor: JULIO MANUEL CETINA CARRILLO
Institución Emisora: BBVA MEXICO</t>
  </si>
  <si>
    <t>Pago de servicio
Sucursal: 519
Referencia Numérica: 68719
Referencia alfanumérica: A TB 5584267142500097
No. de Autorización: 68719</t>
  </si>
  <si>
    <t>28/7/2022</t>
  </si>
  <si>
    <t>Abono Interbancario
Sucursal: 859
Referencia Numérica: 220728
Concepto del Pago: pago iuaf
No. de Autorización: 00883699
Nombre del Emisor: YADIRA SUSANA GONGORA CETINA
Institución Emisora: BANORTE</t>
  </si>
  <si>
    <t>Pago Interbancario
Sucursal: 519
Referencia Numérica: 2
Concepto del Pago: FACTURA
No. de Autorización: 00410916</t>
  </si>
  <si>
    <t>340,425.53</t>
  </si>
  <si>
    <t>SE</t>
  </si>
  <si>
    <t>Pago de servicio
Sucursal: 519
Referencia Numérica: 500527
Referencia alfanumérica: PAGO A ESTABLECIMIENTO
No. de Autorización: 00500527</t>
  </si>
  <si>
    <t>Pago de servicio
Sucursal: 519
Referencia Numérica: 530540
Referencia alfanumérica: PAGO A ESTABLECIMIENTO
No. de Autorización: 00530540</t>
  </si>
  <si>
    <t>Pago Interbancario
Sucursal: 519
Referencia Numérica: 1
Concepto del Pago: FACTURA
No. de Autorización: 399439</t>
  </si>
  <si>
    <t>10,106.38</t>
  </si>
  <si>
    <t>Abono Interbancario
Sucursal: 859
Referencia Numérica: 2707220
Concepto del Pago: pago julio
No. de Autorización: 831833
Nombre del Emisor: REBECA CANUL TORRES
Institución Emisora: BBVA MEXICO</t>
  </si>
  <si>
    <t>Depósito de efectivo
Sucursal: 7003
Referencia Numérica: 0 ARACELI VILLANUEVA
No. de Autorización: 586626</t>
  </si>
  <si>
    <t>27/7/2022</t>
  </si>
  <si>
    <t>Pago de servicio
Sucursal: 519
Referencia Numérica: 469092
Referencia alfanumérica: PAGO A ESTABLECIMIENTO
No. de Autorización: 469092</t>
  </si>
  <si>
    <t>Pago de servicio
Sucursal: 519
Referencia Numérica: 464013
Referencia alfanumérica: PAGO A ESTABLECIMIENTO
No. de Autorización: 464013</t>
  </si>
  <si>
    <t>674</t>
  </si>
  <si>
    <t>Pago de servicio
Sucursal: 519
Referencia Numérica: 461535
Referencia alfanumérica: PAGO A ESTABLECIMIENTO
No. de Autorización: 461535</t>
  </si>
  <si>
    <t>Pago de servicio
Sucursal: 519
Referencia Numérica: 460695
Referencia alfanumérica: PAGO A ESTABLECIMIENTO
No. de Autorización: 460695</t>
  </si>
  <si>
    <t>17,463.00</t>
  </si>
  <si>
    <t>Abono Interbancario
Sucursal: 870
Referencia Numérica: 270722
Referencia alfanumérica: VIRGINIA VILLALBA DURAN
No. de Autorización: 812521
Nombre del Emisor: VIRGINIA,VILLALBA/DURAN</t>
  </si>
  <si>
    <t>26/7/2022</t>
  </si>
  <si>
    <t>Pago Interbancario
Sucursal: 519
Referencia Numérica: 1
Concepto del Pago: FACTURA
No. de Autorización: 00242278</t>
  </si>
  <si>
    <t>26,595.74</t>
  </si>
  <si>
    <t>Abono Interbancario
Sucursal: 859
Referencia Numérica: 260722
Concepto del Pago: GOLM800129HQRNPG07 AGOSTO
No. de Autorización: 00592302
Nombre del Emisor: MIGUEL JESUS GONZALEZ LOPEZ
Institución Emisora: HSBC</t>
  </si>
  <si>
    <t>Depósito de efectivo
Sucursal: 7003
Referencia Numérica: 0
No. de Autorización: 551357</t>
  </si>
  <si>
    <t>25/7/2022</t>
  </si>
  <si>
    <t>Abono Interbancario
Sucursal: 859
Referencia Numérica: 895936
Concepto del Pago: DAVID JEYSSER POOL CAUICH
No. de Autorización: 01727149
Nombre del Emisor: POOL CAUICH YOMARA ABIGAIL
Institución Emisora: AZTECA</t>
  </si>
  <si>
    <t>Abono Interbancario
Sucursal: 859
Referencia Numérica: 1206
Concepto del Pago: Constancia de estudio
No. de Autorización: 01789769
Nombre del Emisor: JUAN LORENZO SANTIAGO URGELL
Institución Emisora: HSBC</t>
  </si>
  <si>
    <t>Abono Interbancario
Sucursal: 870
Referencia Numérica: 250722
Referencia alfanumérica: LUIS ALONSO REYES TREJO
No. de Autorización: 00018107
Nombre del Emisor: LUIS ALONSO,REYES/TREJO</t>
  </si>
  <si>
    <t>Abono Interbancario
Sucursal: 859
Referencia Numérica: 240722
Concepto del Pago: Pago de licenciatura juan Hernandez
No. de Autorización: 963814
Nombre del Emisor: YAHAIRA YAITZIRI HUERTA GUZMA
Institución Emisora: HSBC</t>
  </si>
  <si>
    <t>Abono Interbancario
Sucursal: 859
Referencia Numérica: 72022
Concepto del Pago: Kessia Ochoa
No. de Autorización: 310204
Nombre del Emisor: KESSIA YEMINA OCHOA MONTELONG
Institución Emisora: HSBC</t>
  </si>
  <si>
    <t>CONVENCIÓN VERACRUZ</t>
  </si>
  <si>
    <t>Pago Interbancario
Sucursal: 519
Referencia Numérica: 18
Concepto del Pago: FOLIO 35959
No. de Autorización: 156595</t>
  </si>
  <si>
    <t>2,140.00</t>
  </si>
  <si>
    <t>22/7/2022</t>
  </si>
  <si>
    <t>Abono por cobranza
Sucursal: 7003
Referencia alfanumérica: 002691701150895936
No. de Autorización: 00517070</t>
  </si>
  <si>
    <t>404,351.43</t>
  </si>
  <si>
    <t>Abono por cobranza
Sucursal: 7003
Referencia alfanumérica: 002691701150895936
No. de Autorización: 00517133</t>
  </si>
  <si>
    <t>Abono Interbancario
Sucursal: 859
Referencia Numérica: 2207220
Concepto del Pago: rene cardenas colegiatura
No. de Autorización: 00859062
Nombre del Emisor: RENE LAZARO CARDENAS CONTRERAS
Institución Emisora: BBVA MEXICO</t>
  </si>
  <si>
    <t>Abono Interbancario
Sucursal: 859
Referencia Numérica: 220722
Concepto del Pago: MAJM790326MVZRRR06
No. de Autorización: 368194
Nombre del Emisor: MIRNA KARINA MARTINEZ JARA
Institución Emisora: BANORTE</t>
  </si>
  <si>
    <t>Abono Interbancario
Sucursal: 859
Referencia Numérica: 2
Concepto del Pago: Pago2 titulacion
No. de Autorización: 341926
Nombre del Emisor: ERICK MENA MORENO
Institución Emisora: HSBC</t>
  </si>
  <si>
    <t>JEHU MUÑOZ</t>
  </si>
  <si>
    <t>21/7/2022</t>
  </si>
  <si>
    <t>Depósito de efectivo
Sucursal: 4444
Referencia Numérica: 0
No. de Autorización: 7928</t>
  </si>
  <si>
    <t>Abono por cobranza
Sucursal: 7003
Referencia Numérica: 0
Referencia alfanumérica: ABONOEQUIVALENCIACAZA741220MYNCLL08
No. de Autorización: 497030</t>
  </si>
  <si>
    <t>20/7/2022</t>
  </si>
  <si>
    <t>Abono por cobranza
Sucursal: 4452
Referencia alfanumérica: GULY811203HCSLPN06
No. de Autorización: 00017919</t>
  </si>
  <si>
    <t>Abono por cobranza
Sucursal: 4452
Referencia alfanumérica: GULY811203HCSLPN06
No. de Autorización: 00017949</t>
  </si>
  <si>
    <t>equivalencia jara</t>
  </si>
  <si>
    <t>Pago de servicio
Sucursal: 519
Referencia Numérica: 346201
Referencia alfanumérica: PAGO A ESTABLECIMIENTO
No. de Autorización: 00346201</t>
  </si>
  <si>
    <t>derechos jara</t>
  </si>
  <si>
    <t>Pago de servicio
Sucursal: 519
Referencia Numérica: 347255
Referencia alfanumérica: PAGO A ESTABLECIMIENTO
No. de Autorización: 00347255</t>
  </si>
  <si>
    <t>Pago a terceros
Sucursal: 519
Referencia Numérica: 31892560
Referencia alfanumérica: INSTITUTO UNIVERSITARIO DE ALTA FORMACIO
No. de Autorización: 00399351</t>
  </si>
  <si>
    <t>19/7/2022</t>
  </si>
  <si>
    <t>Pago Interbancario
Sucursal: 519
Referencia Numérica: 1
Concepto del Pago: FACTURA
No. de Autorización: 157579</t>
  </si>
  <si>
    <t>Abono Interbancario
Sucursal: 859
Referencia Numérica: 220719
Concepto del Pago: MAJM790326MVZRRR06
No. de Autorización: 717409
Nombre del Emisor: MIRNA KARINA MARTINEZ JARA
Institución Emisora: BANORTE</t>
  </si>
  <si>
    <t>Abono Interbancario
Sucursal: 859
Referencia Numérica: 1907220
Concepto del Pago: TITULO LEMV DOCTORADO
No. de Autorización: 704617
Nombre del Emisor: LAURA ELISA MORALES VILLAGRAN
Institución Emisora: BBVA MEXICO</t>
  </si>
  <si>
    <t>FACT</t>
  </si>
  <si>
    <t>Abono Interbancario
Sucursal: 859
Referencia Numérica: 1236589
Concepto del Pago: PAGO COLEGIATURA
No. de Autorización: 695677
Nombre del Emisor: BLANCA ANNEL MEDINA VILLARREA
Institución Emisora: HSBC</t>
  </si>
  <si>
    <t>Abono Interbancario
Sucursal: 859
Referencia Numérica: 220719
Concepto del Pago: AOCL700927HCHCRS07 pago de notario 2
No. de Autorización: 342618
Nombre del Emisor: LUIS CARLOS ACOSTA CORRAL
Institución Emisora: BANORTE</t>
  </si>
  <si>
    <t>7/18/2022</t>
  </si>
  <si>
    <t>Pago de servicio
Sucursal: 519
Referencia Numérica: 919375
Referencia alfanumérica: PAGO DE IMPUESTOS REFERENCIADO S.A.T.
No. de Autorización: 00919375</t>
  </si>
  <si>
    <t>3,866.00</t>
  </si>
  <si>
    <t>Pago de servicio
Sucursal: 519
Referencia Numérica: 921178
Referencia alfanumérica: A TB 5584267142500097
No. de Autorización: 00921178</t>
  </si>
  <si>
    <t>18/7/2022</t>
  </si>
  <si>
    <t>Depósito de efectivo
Sucursal: 151
Referencia Numérica: 0
No. de Autorización: 6518</t>
  </si>
  <si>
    <t>Abono Interbancario
Sucursal: 859
Referencia Numérica: 895936
Concepto del Pago: equivalencia o gastos de titulacion
No. de Autorización: 1711169
Nombre del Emisor: JUAREZ ANTONIO ROBERTO
Institución Emisora: AZTECA</t>
  </si>
  <si>
    <t>Abono Interbancario
Sucursal: 519
Referencia Numérica: 180722
Referencia alfanumérica: BERNALDO AGUILLER KUMUL PECH
No. de Autorización: 669778
Nombre del Emisor: BERNALDO AGUILLER,KUMUL/PECH</t>
  </si>
  <si>
    <t>Abono Interbancario
Sucursal: 859
Referencia Numérica: 1607220
Concepto del Pago: OECB800124MQRXCL02
No. de Autorización: 59592
Nombre del Emisor: BELCY ASAREEL OXTE CAUICH
Institución Emisora: BBVA MEXICO</t>
  </si>
  <si>
    <t>15/7/2022</t>
  </si>
  <si>
    <t>Abono Interbancario
Sucursal: 859
Referencia Numérica: 895936
Concepto del Pago: TICC871222MQRNSL00
No. de Autorización: 00182616
Nombre del Emisor: TINOCO COSIO CLAUDIA GUADALUPE
Institución Emisora: AZTECA</t>
  </si>
  <si>
    <t>11,300.00</t>
  </si>
  <si>
    <t>Abono Interbancario
Sucursal: 859
Referencia Numérica: 1617529
Concepto del Pago: TITULO CLAUDIA RAMOS
No. de Autorización: 00937246
Nombre del Emisor: CLAUDIA CAROLINA DE JESUS RAMO
Institución Emisora: SANTANDER</t>
  </si>
  <si>
    <t>Abono Interbancario
Sucursal: 859
Referencia Numérica: 1507220
Concepto del Pago: TITULO OMAR GONZALEZ
No. de Autorización: 01162971
Nombre del Emisor: OMAR GONZALEZ MERCER
Institución Emisora: BBVA MEXICO</t>
  </si>
  <si>
    <t xml:space="preserve">mg cancun </t>
  </si>
  <si>
    <t>7/15/2022</t>
  </si>
  <si>
    <t>Pago Interbancario
Sucursal: 519
Referencia Numérica: 1
Concepto del Pago: APARTADO IUAF
No. de Autorización: 00487038</t>
  </si>
  <si>
    <t>Pago Interbancario
Sucursal: 519
Referencia Numérica: 1
Concepto del Pago: FACTURA
No. de Autorización: 00493355</t>
  </si>
  <si>
    <t>106,382.98</t>
  </si>
  <si>
    <t>Pago Interbancario
Sucursal: 519
Referencia Numérica: 2
Concepto del Pago: FACTURA
No. de Autorización: 00508111</t>
  </si>
  <si>
    <t xml:space="preserve">SUELDO </t>
  </si>
  <si>
    <t>Pago Interbancario
Sucursal: 519
Referencia Numérica: 1
Concepto del Pago: SUELDO Y BONO
No. de Autorización: 00737611</t>
  </si>
  <si>
    <t>Abono Interbancario
Sucursal: 859
Referencia Numérica: 895936
Concepto del Pago: TICC871222MQRNSL00
No. de Autorización: 182616
Nombre del Emisor: TINOCO COSIO CLAUDIA GUADALUPE
Institución Emisora: AZTECA</t>
  </si>
  <si>
    <t>7/14/2022</t>
  </si>
  <si>
    <t>Pago Interbancario
Sucursal: 519
Referencia Numérica: 2
Concepto del Pago: GRADOS IUAF
No. de Autorización: 00287355</t>
  </si>
  <si>
    <t>Pago de servicio
Sucursal: 519
Referencia Numérica: 465335
Referencia alfanumérica: PAGO A ESTABLECIMIENTO
No. de Autorización: 00465335</t>
  </si>
  <si>
    <t>Pago de servicio
Sucursal: 519
Referencia Numérica: 467477
Referencia alfanumérica: PAGO A ESTABLECIMIENTO
No. de Autorización: 00467477</t>
  </si>
  <si>
    <t>Pago de servicio
Sucursal: 519
Referencia Numérica: 474230
Referencia alfanumérica: PAGO A ESTABLECIMIENTO
No. de Autorización: 00474230</t>
  </si>
  <si>
    <t>2,502.00</t>
  </si>
  <si>
    <t>Pago de servicio
Sucursal: 519
Referencia Numérica: 483896
Referencia alfanumérica: PAGO A ESTABLECIMIENTO
No. de Autorización: 00483896</t>
  </si>
  <si>
    <t>Pago de servicio
Sucursal: 519
Referencia Numérica: 539140
Referencia alfanumérica: PAGO A ESTABLECIMIENTO
No. de Autorización: 00539140</t>
  </si>
  <si>
    <t>Pago de servicio
Sucursal: 519
Referencia Numérica: 555491
Referencia alfanumérica: PAGO A ESTABLECIMIENTO
No. de Autorización: 00555491</t>
  </si>
  <si>
    <t>14/7/2022</t>
  </si>
  <si>
    <t>Depósito de efectivo
Sucursal: 7003
No. de Autorización: 00405893</t>
  </si>
  <si>
    <t>Abono Interbancario
Sucursal: 859
Referencia Numérica: 1407220
Concepto del Pago: BADY970407MTCTSS04
No. de Autorización: 00794627
Nombre del Emisor: TERESITA DE DIOS RAMOS
Institución Emisora: BBVA MEXICO</t>
  </si>
  <si>
    <t>Pago Interbancario
Sucursal: 519
Referencia Numérica: 1
Concepto del Pago: FACTURA
No. de Autorización: 276349</t>
  </si>
  <si>
    <t>36,914.89</t>
  </si>
  <si>
    <t>Abono Interbancario
Sucursal: 859
Referencia Numérica: 895936
Concepto del Pago: YACM970924MQRMHR01 PAGO DE JUNIO 2022
No. de Autorización: 154618
Nombre del Emisor: YAM CAHUIL MERCEDES MARIVI
Institución Emisora: AZTECA</t>
  </si>
  <si>
    <t>PAGO SEDE</t>
  </si>
  <si>
    <t>7/13/2022</t>
  </si>
  <si>
    <t>Pago Interbancario
Sucursal: 519
Referencia Numérica: 1
Concepto del Pago: FACTURA
No. de Autorización: 246317</t>
  </si>
  <si>
    <t>Pago Interbancario
Sucursal: 519
Referencia Numérica: 1
Concepto del Pago: FACTURA
No. de Autorización: 236162</t>
  </si>
  <si>
    <t>8,043.65</t>
  </si>
  <si>
    <t>13/7/2022</t>
  </si>
  <si>
    <t>Abono Interbancario
Sucursal: 859
Referencia Numérica: 895936
Concepto del Pago: AEGM580603HDGRRN05
No. de Autorización: 624108
Nombre del Emisor: GONZALEZ PIZANA ROSA MARIA
Institución Emisora: AZTECA</t>
  </si>
  <si>
    <t>Abono Interbancario
Sucursal: 859
Referencia Numérica: 4632707
Concepto del Pago: PAGOMODULO16DOCTORADO ARTURO BOLIO
No. de Autorización: 546425
Nombre del Emisor: ARTURO BOLIO CERDAN
Institución Emisora: SANTANDER</t>
  </si>
  <si>
    <t>fac</t>
  </si>
  <si>
    <t>Abono Interbancario
Sucursal: 859
Referencia Numérica: 1307220
Concepto del Pago: PAGO JUL RONJ661005MYNSVN08
No. de Autorización: 450500
Nombre del Emisor: JEANETTE DE LOS ANGE ROSADO NO
Institución Emisora: BBVA MEXICO</t>
  </si>
  <si>
    <t>Abono Interbancario
Sucursal: 859
Referencia Numérica: 6406589
Concepto del Pago: PAGOMODULO16DOCDERECHOBLANCAARGUMEDOGUER
No. de Autorización: 449441
Nombre del Emisor: BLANCA DANNALY ARGUMEDO GUERRA
Institución Emisora: SANTANDER</t>
  </si>
  <si>
    <t>Abono Interbancario
Sucursal: 859
Referencia Numérica: 220713
Concepto del Pago: AOCL700927HCHCRS07 pago notario
No. de Autorización: 302327
Nombre del Emisor: LUIS CARLOS ACOSTA CORRAL
Institución Emisora: BANORTE</t>
  </si>
  <si>
    <t>Abono Interbancario
Sucursal: 859
Referencia Numérica: 220713
Concepto del Pago: AOCL700927HCHCRS07 Titulacion2
No. de Autorización: 300613
Nombre del Emisor: LUIS CARLOS ACOSTA CORRAL
Institución Emisora: BANORTE</t>
  </si>
  <si>
    <t>Abono Interbancario
Sucursal: 859
Referencia Numérica: 1307220
Concepto del Pago: MAMC710607MMCRRR04
No. de Autorización: 107700
Nombre del Emisor: MARIA DEL CARMEN MARTINEZ MARR
Institución Emisora: BBVA MEXICO</t>
  </si>
  <si>
    <t>PAQUETE PYME</t>
  </si>
  <si>
    <t>IVA Comisión
Sucursal: 2864
Referencia Numérica: 177404
Referencia alfanumérica: PAQUETE PYME JUN MOV: 1
No. de Autorización: 173751</t>
  </si>
  <si>
    <t>Comisión
Sucursal: 2864
Referencia Numérica: 177404
Referencia alfanumérica: PAQUETE PYME JUN MOV: 1
No. de Autorización: 173751</t>
  </si>
  <si>
    <t>12/7/2022</t>
  </si>
  <si>
    <t>Abono Interbancario
Sucursal: 859
Referencia Numérica: 1357
Concepto del Pago: DIGS770724MMCZNS06
No. de Autorización: 598587
Nombre del Emisor: SUSANA DIAZ GONZALEZ
Institución Emisora: HSBC</t>
  </si>
  <si>
    <t>Abono Interbancario
Sucursal: 859
Referencia Numérica: 1207220
Concepto del Pago: PARA NOTARIAR DOCUMENTO DE VALIDACIN
No. de Autorización: 566963
Nombre del Emisor: MARIA EVANGELINA LOPEZ BACAB
Institución Emisora: BBVA MEXICO</t>
  </si>
  <si>
    <t>Abono Interbancario
Sucursal: 859
Referencia Numérica: 220712
Concepto del Pago: AOCL700927HCHCRS07 titulacion 1
No. de Autorización: 556099
Nombre del Emisor: LUIS CARLOS ACOSTA CORRAL
Institución Emisora: BANORTE</t>
  </si>
  <si>
    <t>Abono Interbancario
Sucursal: 859
Referencia Numérica: 13579
Concepto del Pago: RORC750108HMCMZR07
No. de Autorización: 604588
Nombre del Emisor: SUSANA DIAZ GONZALEZ
Institución Emisora: HSBC</t>
  </si>
  <si>
    <t>imp nómina</t>
  </si>
  <si>
    <t>7/12/2022</t>
  </si>
  <si>
    <t>Pago de servicio
Sucursal: 519
Referencia Numérica: 377827
Referencia alfanumérica: PAGO A ESTABLECIMIENTO
No. de Autorización: 377827</t>
  </si>
  <si>
    <t>1,634.00</t>
  </si>
  <si>
    <t>Abono Interbancario
Sucursal: 2132
Referencia Numérica: 16050119329
Referencia alfanumérica: DO CUENTA 5089593
No. de Autorización: 21649
Nombre del Emisor: DENNIS BILLY HERRERA ARITA</t>
  </si>
  <si>
    <t>25,403.20</t>
  </si>
  <si>
    <t>iva sfiwt</t>
  </si>
  <si>
    <t>IVA Com. Trans. Int. Recibida
Sucursal: 2132
Referencia Numérica: 16050119329
Referencia alfanumérica: DO CUENTA 5089593
No. de Autorización: 21649</t>
  </si>
  <si>
    <t>48.08</t>
  </si>
  <si>
    <t>Com. Trans. Int. Recibida
Sucursal: 2132
Referencia Numérica: 16050119329
Referencia alfanumérica: DO CUENTA 5089593
No. de Autorización: 21649</t>
  </si>
  <si>
    <t>300.48</t>
  </si>
  <si>
    <t>Abono Interbancario
Sucursal: 870
Referencia Numérica: 20220711
Referencia alfanumérica: PCOMP 220711015160404992I
No. de Autorización: 107679
Nombre del Emisor: BANAMEX SA TFD</t>
  </si>
  <si>
    <t>0.03</t>
  </si>
  <si>
    <t>Abono Interbancario
Sucursal: 859
Referencia Numérica: 1207220
Concepto del Pago: TIQC880818HQRZTR09
No. de Autorización: 87288
Nombre del Emisor: BELCY ASAREEL OXTE CAUICH
Institución Emisora: BBVA MEXICO</t>
  </si>
  <si>
    <t>7/1/2022</t>
  </si>
  <si>
    <t>Pago de servicio
Sucursal: 519
Referencia Numérica: 8637
Referencia alfanumérica: PAGO A ESTABLECIMIENTO
No. de Autorización: 00008637</t>
  </si>
  <si>
    <t>7/11/2022</t>
  </si>
  <si>
    <t>Pago de servicio
Sucursal: 519
Referencia Numérica: 9339
Referencia alfanumérica: PAGO A ESTABLECIMIENTO
No. de Autorización: 00009339</t>
  </si>
  <si>
    <t>Pago de servicio
Sucursal: 519
Referencia Numérica: 10214
Referencia alfanumérica: PAGO A ESTABLECIMIENTO
No. de Autorización: 00010214</t>
  </si>
  <si>
    <t>4,715.00</t>
  </si>
  <si>
    <t>Pago de servicio
Sucursal: 519
Referencia Numérica: 11124
Referencia alfanumérica: PAGO A ESTABLECIMIENTO
No. de Autorización: 00011124</t>
  </si>
  <si>
    <t>5,388.00</t>
  </si>
  <si>
    <t>Pago de servicio
Sucursal: 519
Referencia Numérica: 15304
Referencia alfanumérica: PAGO A ESTABLECIMIENTO
No. de Autorización: 00015304</t>
  </si>
  <si>
    <t>Pago de servicio
Sucursal: 519
Referencia Numérica: 928286
Referencia alfanumérica: PAGO A ESTABLECIMIENTO
No. de Autorización: 00928286</t>
  </si>
  <si>
    <t>Pago de servicio
Sucursal: 519
Referencia Numérica: 933780
Referencia alfanumérica: PAGO A ESTABLECIMIENTO
No. de Autorización: 00933780</t>
  </si>
  <si>
    <t>529.00</t>
  </si>
  <si>
    <t>Pago de servicio
Sucursal: 519
Referencia Numérica: 951476
Referencia alfanumérica: PAGO A ESTABLECIMIENTO
No. de Autorización: 00951476</t>
  </si>
  <si>
    <t>Pago de servicio
Sucursal: 519
Referencia Numérica: 953707
Referencia alfanumérica: PAGO A ESTABLECIMIENTO
No. de Autorización: 00953707</t>
  </si>
  <si>
    <t>Pago de servicio
Sucursal: 519
Referencia Numérica: 975580
Referencia alfanumérica: PAGO A ESTABLECIMIENTO
No. de Autorización: 00975580</t>
  </si>
  <si>
    <t>Pago de servicio
Sucursal: 519
Referencia Numérica: 981168
Referencia alfanumérica: PAGO A ESTABLECIMIENTO
No. de Autorización: 00981168</t>
  </si>
  <si>
    <t>11/7/2022</t>
  </si>
  <si>
    <t>Dep mixto Efec/Doctos BNM
Sucursal: 6432
No. de Autorización: 00006719</t>
  </si>
  <si>
    <t>Abono Interbancario
Sucursal: 859
Referencia Numérica: 101
Concepto del Pago: Pago doctorado julio 2022
No. de Autorización: 858426
Nombre del Emisor: YAHAIRA YAITZIRI HUERTA GUZMA
Institución Emisora: HSBC</t>
  </si>
  <si>
    <t>Abono Interbancario
Sucursal: 859
Referencia Numérica: 4810059
Concepto del Pago: TRANSFERENCIA INTERBANCARIA
No. de Autorización: 341907
Nombre del Emisor: SUSANA VARGAS ALBARRAN
Institución Emisora: SANTANDER</t>
  </si>
  <si>
    <t>Abono Interbancario
Sucursal: 859
Referencia Numérica: 895936
Concepto del Pago: AOGJ940816MQRLRD05
No. de Autorización: 1335725
Nombre del Emisor: ALCOCER GARCIA JUDITH JAQUELIN
Institución Emisora: AZTECA</t>
  </si>
  <si>
    <t>Abono Interbancario
Sucursal: 859
Referencia Numérica: 274092
Concepto del Pago: Constancia estudio LISA921027HSPRLR02
No. de Autorización: 1264970
Nombre del Emisor: ARMANDO LIRA SOLIS
Institución Emisora: HSBC</t>
  </si>
  <si>
    <t>Abono Interbancario
Sucursal: 859
Referencia Numérica: 72022
Concepto del Pago: Pago Carlos Eduardo Palomo Bonilla
No. de Autorización: 64953
Nombre del Emisor: CARLOS EDUARDO PALOMO BONILLA
Institución Emisora: HSBC</t>
  </si>
  <si>
    <t>8/7/2022</t>
  </si>
  <si>
    <t>Abono Interbancario
Sucursal: 859
Referencia Numérica: 807220
Concepto del Pago: COLEGIATURA
No. de Autorización: 00839808
Nombre del Emisor: LANDY MARIA MAY DZIB
Institución Emisora: BBVA MEXICO</t>
  </si>
  <si>
    <t>Abono Interbancario
Sucursal: 859
Referencia Numérica: 1357
Concepto del Pago: RORC750108HMCMZR07
No. de Autorización: 00697224
Nombre del Emisor: SUSANA DIAZ GONZALEZ
Institución Emisora: HSBC</t>
  </si>
  <si>
    <t>Abono Interbancario
Sucursal: 859
Referencia Numérica: 4206723
Concepto del Pago: Pago de titulacion
No. de Autorización: 01037157
Nombre del Emisor: SERGIO ALFONSO PECH JIMENEZ
Institución Emisora: BANCOPPEL</t>
  </si>
  <si>
    <t>37,100.00</t>
  </si>
  <si>
    <t>Abono Interbancario
Sucursal: 859
Referencia Numérica: 807220
Concepto del Pago: TITULACION XOCHITLH MARTINEZ CORREA
No. de Autorización: 439145
Nombre del Emisor: XOCHITLH MARTINEZ CORREA
Institución Emisora: BBVA MEXICO</t>
  </si>
  <si>
    <t>7/8/2022</t>
  </si>
  <si>
    <t>Pago de servicio
Sucursal: 519
Referencia Numérica: 84028
Referencia alfanumérica: PAGO A ESTABLECIMIENTO
No. de Autorización: 84028</t>
  </si>
  <si>
    <t>Pago de servicio
Sucursal: 519
Referencia Numérica: 82770
Referencia alfanumérica: PAGO A ESTABLECIMIENTO
No. de Autorización: 82770</t>
  </si>
  <si>
    <t>Pago de servicio
Sucursal: 519
Referencia Numérica: 76220
Referencia alfanumérica: PAGO A ESTABLECIMIENTO
No. de Autorización: 76220</t>
  </si>
  <si>
    <t>Pago de servicio
Sucursal: 519
Referencia Numérica: 65810
Referencia alfanumérica: PAGO A ESTABLECIMIENTO
No. de Autorización: 65810</t>
  </si>
  <si>
    <t>Abono Interbancario
Sucursal: 859
Referencia Numérica: 1357
Concepto del Pago: DIGS770724MMCZNS06
No. de Autorización: 149296
Nombre del Emisor: SUSANA DIAZ GONZALEZ
Institución Emisora: HSBC</t>
  </si>
  <si>
    <t>7/7/2022</t>
  </si>
  <si>
    <t>Pago Interbancario
Sucursal: 519
Referencia Numérica: 1
Concepto del Pago: CLASE DOCTORADO
No. de Autorización: 00288168</t>
  </si>
  <si>
    <t>Pago Interbancario
Sucursal: 519
Referencia Numérica: 2
Concepto del Pago: CLASE MAESTRIA
No. de Autorización: 00290537</t>
  </si>
  <si>
    <t>Pago de servicio
Sucursal: 519
Referencia Numérica: 449174
Referencia alfanumérica: PAGO A ESTABLECIMIENTO
No. de Autorización: 00449174</t>
  </si>
  <si>
    <t>Pago de servicio
Sucursal: 519
Referencia Numérica: 459287
Referencia alfanumérica: PAGO A ESTABLECIMIENTO
No. de Autorización: 00459287</t>
  </si>
  <si>
    <t>Abono Interbancario
Sucursal: 859
Referencia Numérica: 671008
Concepto del Pago: mensualidad julio
No. de Autorización: 3586
Nombre del Emisor: GARCIA TREVINO Y DE LA GARZA A
Institución Emisora: BANORTE</t>
  </si>
  <si>
    <t>facturado</t>
  </si>
  <si>
    <t>Depósito de efectivo
Sucursal: 7003
Referencia Numérica: 0
No. de Autorización: 309804</t>
  </si>
  <si>
    <t>Abono Interbancario
Sucursal: 859
Referencia Numérica: 72022
Concepto del Pago: Kessia Ochoa
No. de Autorización: 207133
Nombre del Emisor: KESSIA YEMINA OCHOA MONTELONG
Institución Emisora: HSBC</t>
  </si>
  <si>
    <t>Depósito de efectivo
Sucursal: 7003
Referencia Numérica: 0
No. de Autorización: 303035</t>
  </si>
  <si>
    <t>6,300.00</t>
  </si>
  <si>
    <t>Abono Interbancario
Sucursal: 859
Referencia Numérica: 707220
Concepto del Pago: JESSICA DE LA CRUZ PEREIRA GARCIA
No. de Autorización: 100452
Nombre del Emisor: JESSICA DE LA CRUZ PEREIRA GAR
Institución Emisora: BBVA MEXICO</t>
  </si>
  <si>
    <t>6/7/2022</t>
  </si>
  <si>
    <t>Abono Interbancario
Sucursal: 859
Referencia Numérica: 607220
Concepto del Pago: PAGO DEL MES DE JULIO 2022
No. de Autorización: 00820660
Nombre del Emisor: JOSE JUAN ORTIZ GARCIA
Institución Emisora: BBVA MEXICO</t>
  </si>
  <si>
    <t>Abono Interbancario
Sucursal: 859
Referencia Numérica: 607220
Concepto del Pago: CACR871220HQRBNS16
No. de Autorización: 00886865
Nombre del Emisor: RUSSEL JOSUE CAB CANCHE
Institución Emisora: BBVA MEXICO</t>
  </si>
  <si>
    <t>Abono Interbancario
Sucursal: 859
Referencia Numérica: 4876317
Concepto del Pago: OLIVIA RODRIGUEZ VIVEROS
No. de Autorización: 720108
Nombre del Emisor: OLIVIA RODRIGUEZ VIVEROS
Institución Emisora: SANTANDER</t>
  </si>
  <si>
    <t>Abono Interbancario
Sucursal: 859
Referencia Numérica: 56000
Concepto del Pago: DIGD740815HDFZRN08 Pago 4
No. de Autorización: 710059
Nombre del Emisor: DANIEL DIAZ GARCIA
Institución Emisora: INBURSA</t>
  </si>
  <si>
    <t>Depósito de efectivo
Sucursal: 7003
Referencia Numérica: 0
No. de Autorización: 383093</t>
  </si>
  <si>
    <t>8,600.00</t>
  </si>
  <si>
    <t>Depósito de efectivo
Sucursal: 7003
Referencia Numérica: 0
No. de Autorización: 296268</t>
  </si>
  <si>
    <t>5/7/2022</t>
  </si>
  <si>
    <t>Abono Interbancario
Sucursal: 859
Referencia Numérica: 9512714
Concepto del Pago: PAGO COL JOS VIRGILIO
No. de Autorización: 00917199
Nombre del Emisor: SUSANA VARGAS ALBARRAN
Institución Emisora: SANTANDER</t>
  </si>
  <si>
    <t>Abono Interbancario
Sucursal: 859
Referencia Numérica: 1
Concepto del Pago: Doctorado Julio 2022 CUHF690713KA3
No. de Autorización: 00755366
Nombre del Emisor: FAUSTINO CRUZ HERNANDEZ
Institución Emisora: HSBC</t>
  </si>
  <si>
    <t>Abono Interbancario
Sucursal: 519
Referencia Numérica: 50722
Referencia alfanumérica: JORGE VELARDE GOMEZ
No. de Autorización: 00485609
Nombre del Emisor: JORGE,VELARDE/GOMEZ</t>
  </si>
  <si>
    <t>Depósito de efectivo
Sucursal: 7003
No. de Autorización: 00274294</t>
  </si>
  <si>
    <t>Abono Interbancario
Sucursal: 859
Referencia Numérica: 3923212
Concepto del Pago: 11VO MODULO SACA780407MCCNRL05
No. de Autorización: 00238486
Nombre del Emisor: ALICIA SANCHEZ DE LA CRUZ
Institución Emisora: SANTANDER</t>
  </si>
  <si>
    <t>Abono Interbancario
Sucursal: 859
Referencia Numérica: 50722
Concepto del Pago: LOTJ710629HSPPRS00
No. de Autorización: 00258622
Nombre del Emisor: JOSE DE JESUS LOPEZ TORRES
Institución Emisora: HSBC</t>
  </si>
  <si>
    <t>Abono Interbancario
Sucursal: 870
Referencia Numérica: 50722
Referencia alfanumérica: HECTOR CASTRO RIVADENEYRA
No. de Autorización: 00046583
Nombre del Emisor: HECTOR,CASTRO/RIVADENEYRA</t>
  </si>
  <si>
    <t>PREFAC</t>
  </si>
  <si>
    <t>Abono Interbancario
Sucursal: 859
Referencia Numérica: 1
Concepto del Pago: Pago 1 grado
No. de Autorización: 00840398
Nombre del Emisor: ERICK MENA MORENO
Institución Emisora: HSBC</t>
  </si>
  <si>
    <t>Abono Interbancario
Sucursal: 859
Referencia Numérica: 407220
Concepto del Pago: COLEGIATURA CANTITA
No. de Autorización: 27642
Nombre del Emisor: FLAVIA AZUARA
Institución Emisora: BBVA MEXICO</t>
  </si>
  <si>
    <t>Abono Interbancario
Sucursal: 859
Referencia Numérica: 8114985
Concepto del Pago: REVALIDACION
No. de Autorización: 564814
Nombre del Emisor: HECTOR LOPEZ SACHINAS
Institución Emisora: SANTANDER</t>
  </si>
  <si>
    <t>Abono Interbancario
Sucursal: 859
Referencia Numérica: 6667510
Concepto del Pago: COLEGIATURA JULIO
No. de Autorización: 561504
Nombre del Emisor: HECTOR LOPEZ SACHINAS
Institución Emisora: SANTANDER</t>
  </si>
  <si>
    <t>Abono por cobranza
Sucursal: 4392
Referencia Numérica: 0
Referencia alfanumérica: DIOP570627BL7
No. de Autorización: 5175</t>
  </si>
  <si>
    <t>Abono Interbancario
Sucursal: 519
Referencia Numérica: 50722
Referencia alfanumérica: ANGEL GUILLERMO LUNA RAMOS
No. de Autorización: 235250
Nombre del Emisor: ANGEL GUILLERMO,LUNA/RAMOS</t>
  </si>
  <si>
    <t>PREFACTURA</t>
  </si>
  <si>
    <t>Depósito de efectivo
Sucursal: 7003
Referencia Numérica: 0
No. de Autorización: 274294</t>
  </si>
  <si>
    <t>Abono Interbancario
Sucursal: 859
Referencia Numérica: 2323
Concepto del Pago: PEEA680613HYNRCL09
No. de Autorización: 315002
Nombre del Emisor: ALFONSO ANTONIO PEREZ ECHEVER
Institución Emisora: HSBC</t>
  </si>
  <si>
    <t>Abono Interbancario
Sucursal: 859
Referencia Numérica: 50722
Concepto del Pago: LOTJ710629HSPPRS00
No. de Autorización: 258622
Nombre del Emisor: JOSE DE JESUS LOPEZ TORRES
Institución Emisora: HSBC</t>
  </si>
  <si>
    <t>Abono Interbancario
Sucursal: 859
Referencia Numérica: 3923212
Concepto del Pago: 11VO MODULO SACA780407MCCNRL05
No. de Autorización: 238486
Nombre del Emisor: ALICIA SANCHEZ DE LA CRUZ
Institución Emisora: SANTANDER</t>
  </si>
  <si>
    <t>fact</t>
  </si>
  <si>
    <t>Depósito de efectivo
Sucursal: 166
Referencia Numérica: 0
No. de Autorización: 3506</t>
  </si>
  <si>
    <t>Abono Interbancario
Sucursal: 859
Referencia Numérica: 507220
Concepto del Pago: SACG950925MQRNTL00
No. de Autorización: 148475
Nombre del Emisor: GLENDY MARGARITA SANCHEZ CATZI
Institución Emisora: BBVA MEXICO</t>
  </si>
  <si>
    <t>Abono Interbancario
Sucursal: 859
Referencia Numérica: 220705
Concepto del Pago: AOCL700927HCHCRS07
No. de Autorización: 125613
Nombre del Emisor: LUIS CARLOS ACOSTA CORRAL
Institución Emisora: BANORTE</t>
  </si>
  <si>
    <t>4/7/2022</t>
  </si>
  <si>
    <t>Abono Interbancario
Sucursal: 859
Referencia Numérica: 271092
Concepto del Pago: Colegiatura de Julio LISA921027HSPRLR02
No. de Autorización: 01886324
Nombre del Emisor: ARMANDO LIRA SOLIS
Institución Emisora: HSBC</t>
  </si>
  <si>
    <t>Abono Interbancario
Sucursal: 859
Referencia Numérica: 407220
Concepto del Pago: OIOX89070MMSRCC08
No. de Autorización: 02046535
Nombre del Emisor: XOCHIQUETZAL ORTIZ OCAMPO
Institución Emisora: BBVA MEXICO</t>
  </si>
  <si>
    <t>Abono Interbancario
Sucursal: 859
Referencia Numérica: 40722
Concepto del Pago: ALMA ITZEL LETRAS DIAZ
No. de Autorización: 01983430
Nombre del Emisor: H LEGAL CORPORATIVO SC
Institución Emisora: HSBC</t>
  </si>
  <si>
    <t>Abono Interbancario
Sucursal: 859
Referencia Numérica: 40722
Concepto del Pago: ALFONSO ESQUIDE MACIAS
No. de Autorización: 01989075
Nombre del Emisor: H LEGAL CORPORATIVO SC
Institución Emisora: HSBC</t>
  </si>
  <si>
    <t>Abono Interbancario
Sucursal: 859
Referencia Numérica: 2663096
Concepto del Pago: ANGEL GUTIERREZ VAZQ GUVA820215HCCTZN03
No. de Autorización: 02023794
Nombre del Emisor: ANGEL GUTIERREZ VAZQUEZ
Institución Emisora: BANCOPPEL</t>
  </si>
  <si>
    <t>Abono Interbancario
Sucursal: 859
Referencia Numérica: 220704
Concepto del Pago: Colegiatura Eduardo Duran Zuniga
No. de Autorización: 01853949
Nombre del Emisor: EDUARDO DURAN ZUNIGA
Institución Emisora: BANORTE</t>
  </si>
  <si>
    <t>Depósito de efectivo
Sucursal: 7003
No. de Autorización: 00263128</t>
  </si>
  <si>
    <t>Abono Interbancario
Sucursal: 859
Referencia Numérica: 2754984
Concepto del Pago: TERI990829MDFHYT00
No. de Autorización: 00227919
Nombre del Emisor: ITZHEL TEHUTLE RAYA
Institución Emisora: SANTANDER</t>
  </si>
  <si>
    <t>Abono Interbancario
Sucursal: 870
Referencia Numérica: 40722
Referencia alfanumérica: MARIA FERNANDA GONZALEZ GLENNI
No. de Autorización: 00175072
Nombre del Emisor: MARIA FERNANDA,GONZALEZ/GLENNI</t>
  </si>
  <si>
    <t>Abono Interbancario
Sucursal: 870
Referencia Numérica: 40722
Referencia alfanumérica: MARIA FERNANDA GONZALEZ GLENNI
No. de Autorización: 00178578
Nombre del Emisor: MARIA FERNANDA,GONZALEZ/GLENNI</t>
  </si>
  <si>
    <t>Depósito de efectivo
Sucursal: 7440
No. de Autorización: 00005040</t>
  </si>
  <si>
    <t>seq CERTIFICADOS</t>
  </si>
  <si>
    <t>7/4/2022</t>
  </si>
  <si>
    <t>Pago de servicio
Sucursal: 519
Referencia Numérica: 109151
Referencia alfanumérica: PAGO A ESTABLECIMIENTO
No. de Autorización: 00109151</t>
  </si>
  <si>
    <t>Abono Interbancario
Sucursal: 859
Referencia Numérica: 40722
Concepto del Pago: PAGO ARACELY VILLANUEVA TUN
No. de Autorización: 1702109
Nombre del Emisor: SINDICATO UNICO DE CHOFERES TA
Institución Emisora: SCOTIABANK</t>
  </si>
  <si>
    <t>Pago Interbancario
Sucursal: 519
Referencia Numérica: 1
Concepto del Pago: FACTURA
No. de Autorización: 877130</t>
  </si>
  <si>
    <t>7,195.74</t>
  </si>
  <si>
    <t>Depósito de efectivo
Sucursal: 7003
Referencia Numérica: 0
No. de Autorización: 252080</t>
  </si>
  <si>
    <t>Abono Interbancario
Sucursal: 859
Referencia Numérica: 307220
Concepto del Pago: MES DE JUNIO
No. de Autorización: 1080741
Nombre del Emisor: REBECA CANUL TORRES
Institución Emisora: BBVA MEXICO</t>
  </si>
  <si>
    <t>Abono Interbancario
Sucursal: 859
Referencia Numérica: 1803138
Concepto del Pago: PAGO ABRAHAM GONZALEZ LICENCIATURA
No. de Autorización: 1054006
Nombre del Emisor: ABRAHAM GONZALEZ BALBOA
Institución Emisora: SANTANDER</t>
  </si>
  <si>
    <t>Abono Interbancario
Sucursal: 859
Referencia Numérica: 895936
Concepto del Pago: colegiatura julio 2022
No. de Autorización: 492753
Nombre del Emisor: JUAREZ ANTONIO ROBERTO
Institución Emisora: AZTECA</t>
  </si>
  <si>
    <t>Depósito de efectivo
Sucursal: 7003
Referencia Numérica: 0
No. de Autorización: 238307</t>
  </si>
  <si>
    <t>4,650.00</t>
  </si>
  <si>
    <t>Abono Interbancario
Sucursal: 859
Referencia Numérica: 220702
Concepto del Pago: Colegiatura
No. de Autorización: 365403
Nombre del Emisor: LANDY BEATRIZ BLANCO LIZAMA
Institución Emisora: BANORTE</t>
  </si>
  <si>
    <t>Abono Interbancario
Sucursal: 859
Referencia Numérica: 2160074
Concepto del Pago: ANGEL GUTIERREZ VAZQU GUVA820215HCCTZN03
No. de Autorización: 942901
Nombre del Emisor: ANGEL GUTIERREZ VAZQUEZ
Institución Emisora: BANCOPPEL</t>
  </si>
  <si>
    <t>Abono Interbancario
Sucursal: 859
Referencia Numérica: 407220
Concepto del Pago: COLEGIATURA JULIO MAYRA KOYOC
No. de Autorización: 1582831
Nombre del Emisor: ANGEL RICARDO COCOM ABAN
Institución Emisora: BBVA MEXICO</t>
  </si>
  <si>
    <t>Abono Interbancario
Sucursal: 859
Referencia Numérica: 2754984
Concepto del Pago: TERI990829MDFHYT00
No. de Autorización: 227919
Nombre del Emisor: ITZHEL TEHUTLE RAYA
Institución Emisora: SANTANDER</t>
  </si>
  <si>
    <t>Abono Interbancario
Sucursal: 859
Referencia Numérica: 18360
Concepto del Pago: PAGO PREFACTURA 1185 WORK AND STUDY
No. de Autorización: 1504652
Nombre del Emisor: ANGELO ANTONIO MUCCIACITO .
Institución Emisora: BANREGIO</t>
  </si>
  <si>
    <t>66,223.44</t>
  </si>
  <si>
    <t>Abono Interbancario
Sucursal: 859
Referencia Numérica: 307220
Concepto del Pago: MENSUALIDAD JTD SONIA GARAY MART
No. de Autorización: 857468
Nombre del Emisor: SONIA GARAY MARTINEZ
Institución Emisora: BBVA MEXICO</t>
  </si>
  <si>
    <t>Abono Interbancario
Sucursal: 859
Referencia Numérica: 407220
Concepto del Pago: ALE BALDERAS
No. de Autorización: 1434452
Nombre del Emisor: ALEJANDRA BALDERAS FLORES
Institución Emisora: BBVA MEXICO</t>
  </si>
  <si>
    <t>Abono Interbancario
Sucursal: 859
Referencia Numérica: 307220
Concepto del Pago: EQUIVALENCIA JTD SONIA GARAY M
No. de Autorización: 856533
Nombre del Emisor: SONIA GARAY MARTINEZ
Institución Emisora: BBVA MEXICO</t>
  </si>
  <si>
    <t>Abono Interbancario
Sucursal: 859
Referencia Numérica: 307220
Concepto del Pago: SAMM870221 MONICASANDOVAL
No. de Autorización: 836775
Nombre del Emisor: MONICA JAZMIN SANDOVAL MARTINE
Institución Emisora: BBVA MEXICO</t>
  </si>
  <si>
    <t>HECTOR OSORIO</t>
  </si>
  <si>
    <t>Abono Interbancario
Sucursal: 859
Referencia Numérica: 292828
Concepto del Pago: CLIPMX
No. de Autorización: 125251
Nombre del Emisor: PAYCLIP S DE RL DE CV
Institución Emisora: BANORTE</t>
  </si>
  <si>
    <t>3,001.21</t>
  </si>
  <si>
    <t>Abono Interbancario
Sucursal: 859
Referencia Numérica: 407220
Concepto del Pago: CHE PECH FRANCISCO
No. de Autorización: 1345636
Nombre del Emisor: FRANCISCO JAVIER CHE PECH
Institución Emisora: BBVA MEXICO</t>
  </si>
  <si>
    <t>Pago de servicio
Sucursal: 519
Referencia Numérica: 528296
Referencia alfanumérica: A TB 5584267142500097
No. de Autorización: 00528296</t>
  </si>
  <si>
    <t>1/7/2022</t>
  </si>
  <si>
    <t>Abono por cobranza
Sucursal: 313
Referencia alfanumérica: ANA LILIA TOVAR ROA
No. de Autorización: 00001920</t>
  </si>
  <si>
    <t>Dep mixto Efec/Doctos BNM
Sucursal: 643
No. de Autorización: 00003261</t>
  </si>
  <si>
    <t>Abono Interbancario
Sucursal: 859
Referencia Numérica: 4692424
Concepto del Pago: Pago titulacion maestria
No. de Autorización: 00177651
Nombre del Emisor: GARCIA MAYA MILCA NOEMI
Institución Emisora: BANJERCITO</t>
  </si>
  <si>
    <t>16,500.00</t>
  </si>
  <si>
    <t>Abono Interbancario
Sucursal: 859
Referencia Numérica: 107220
Concepto del Pago: PAGO JULIO TONATIUH LAY DOCDERECHO
No. de Autorización: 00178642
Nombre del Emisor: ISRAEL TONATIUH LAY ARELLANO
Institución Emisora: BBVA MEXICO</t>
  </si>
  <si>
    <t>FAC</t>
  </si>
  <si>
    <t>Depósito de efectivo
Sucursal: 7003
No. de Autorización: 00324202</t>
  </si>
  <si>
    <t>Abono Interbancario
Sucursal: 859
Referencia Numérica: 107220
Concepto del Pago: JULIO 2022 COLEGIATURA
No. de Autorización: 00338338
Nombre del Emisor: EFRAIN MARTIN ROSADO YAM
Institución Emisora: BBVA MEXICO</t>
  </si>
  <si>
    <t>Abono Interbancario
Sucursal: 859
Referencia Numérica: 990747
Concepto del Pago: 6TO PAGO COL MIRELLA
No. de Autorización: 01288752
Nombre del Emisor: SUSANA VARGAS ALBARRAN
Institución Emisora: SANTANDER</t>
  </si>
  <si>
    <t>DOCENTE ORALIA</t>
  </si>
  <si>
    <t>6/30/2022</t>
  </si>
  <si>
    <t>Abono Interbancario
Sucursal: 870
Referencia Numérica: 300622
Referencia alfanumérica: ALMA DELIA PACHECO REYES
No. de Autorización: 312724
Nombre del Emisor: ALMA DELIA,PACHECO/REYES</t>
  </si>
  <si>
    <t>Pago Interbancario
Sucursal: 519
Referencia Numérica: 1
Concepto del Pago: SUELDO Y BONOS
No. de Autorización: 399483</t>
  </si>
  <si>
    <t>Pago Interbancario
Sucursal: 519
Referencia Numérica: 5
Concepto del Pago: FACTURA PERSONAJES
No. de Autorización: 383189</t>
  </si>
  <si>
    <t>330,500.00</t>
  </si>
  <si>
    <t>Pago Interbancario
Sucursal: 519
Referencia Numérica: 4
Concepto del Pago: FACTURA ESTUDIO MDO
No. de Autorización: 354484</t>
  </si>
  <si>
    <t>322,200.00</t>
  </si>
  <si>
    <t>Pago Interbancario
Sucursal: 519
Referencia Numérica: 3
Concepto del Pago: FACTURA
No. de Autorización: 332352</t>
  </si>
  <si>
    <t>188,900.00</t>
  </si>
  <si>
    <t>Pago Interbancario
Sucursal: 519
Referencia Numérica: 2
Concepto del Pago: FACTURA PLATAFORMA
No. de Autorización: 319102</t>
  </si>
  <si>
    <t>310,012.00</t>
  </si>
  <si>
    <t>Pago Interbancario
Sucursal: 519
Referencia Numérica: 1
Concepto del Pago: FACTURA
No. de Autorización: 302972</t>
  </si>
  <si>
    <t>338,600.00</t>
  </si>
  <si>
    <t>Depósito de efectivo
Sucursal: 7003
Referencia Numérica: 0
No. de Autorización: 187752</t>
  </si>
  <si>
    <t>Abono Interbancario
Sucursal: 859
Referencia Numérica: 3006220
Concepto del Pago: AISR891008MCCVNX01 MAYO
No. de Autorización: 845507
Nombre del Emisor: ROXANA AVILA SANDOVAL
Institución Emisora: BBVA MEXICO</t>
  </si>
  <si>
    <t>6/29/2022</t>
  </si>
  <si>
    <t>Abono Interbancario
Sucursal: 859
Referencia Numérica: 12345
Concepto del Pago: PAGO DE TITULACION
No. de Autorización: 755069
Nombre del Emisor: EDUARDO OMAR BALLESTEROS VALDE
Institución Emisora: SANTANDER</t>
  </si>
  <si>
    <t>Abono Interbancario
Sucursal: 859
Referencia Numérica: 895936
Concepto del Pago: TICC871222MQRNSL00
No. de Autorización: 678277
Nombre del Emisor: TINOCO COSIO CLAUDIA GUADALUPE
Institución Emisora: AZTECA</t>
  </si>
  <si>
    <t>Depósito de efectivo
Sucursal: 6472
Referencia Numérica: 0
No. de Autorización: 13983</t>
  </si>
  <si>
    <t>6/28/2022</t>
  </si>
  <si>
    <t>Pago Interbancario
Sucursal: 519
Referencia Numérica: 1
Concepto del Pago: REGISTRO GRADOS DGP
No. de Autorización: 457193</t>
  </si>
  <si>
    <t>Pago Interbancario
Sucursal: 519
Referencia Numérica: 1
Concepto del Pago: FACTURA
No. de Autorización: 415765</t>
  </si>
  <si>
    <t>faltaba</t>
  </si>
  <si>
    <t>Abono Interbancario
Sucursal: 859
Referencia Numérica: 280622
Concepto del Pago: ANAHI AVILES GONZALEZ
No. de Autorización: 00796247
Nombre del Emisor: URZUA RODRIGUEZ SERGIO ARTURO
Institución Emisora: SCOTIABANK</t>
  </si>
  <si>
    <t>daniel gonzalez</t>
  </si>
  <si>
    <t>Pago Interbancario
Sucursal: 519
Referencia Numérica: 1
Concepto del Pago: SERVICIOS IMPI
No. de Autorización: 411257</t>
  </si>
  <si>
    <t>Abono por cobranza
Sucursal: 468
Referencia Numérica: 0
No. de Autorización: 3199</t>
  </si>
  <si>
    <t>Abono Interbancario
Sucursal: 859
Referencia Numérica: 280622
Concepto del Pago: GOLM800129HQRNPG07 JULIO
No. de Autorización: 103351
Nombre del Emisor: MIGUEL JESUS GONZALEZ LOPEZ
Institución Emisora: HSBC</t>
  </si>
  <si>
    <t xml:space="preserve">ADRIAN POLANCO </t>
  </si>
  <si>
    <t>6/27/2022</t>
  </si>
  <si>
    <t>Pago a terceros
Sucursal: 519
Referencia Numérica: 953550
Referencia alfanumérica: INSTITUTO UNIVERSITARIO DE ALTA FORMACIO
No. de Autorización: 953550</t>
  </si>
  <si>
    <t>6/24/2022</t>
  </si>
  <si>
    <t>Abono Interbancario
Sucursal: 859
Referencia Numérica: 2406220
Concepto del Pago: MAMC710607MMCRRR04
No. de Autorización: 00744492
Nombre del Emisor: MARIA DEL CARMEN MARTINEZ MARR
Institución Emisora: BBVA MEXICO</t>
  </si>
  <si>
    <t>Pago Interbancario
Sucursal: 519
Referencia Numérica: 1
Concepto del Pago: FACTURA
No. de Autorización: 00235156</t>
  </si>
  <si>
    <t>159,574.47</t>
  </si>
  <si>
    <t>Pago Interbancario
Sucursal: 519
Referencia Numérica: 1
Concepto del Pago: CLASE 3
No. de Autorización: 00244413</t>
  </si>
  <si>
    <t>PAGO SEQ</t>
  </si>
  <si>
    <t>6/23/2022</t>
  </si>
  <si>
    <t>Pago de servicio
Sucursal: 519
Referencia Numérica: 183102
Referencia alfanumérica: PAGO A ESTABLECIMIENTO
No. de Autorización: 00183102</t>
  </si>
  <si>
    <t>6/22/2022</t>
  </si>
  <si>
    <t>Abono Interbancario
Sucursal: 859
Referencia Numérica: 2206220
Concepto del Pago: COLEGIATURA RENE CARDENAS
No. de Autorización: 762634
Nombre del Emisor: RENE LAZARO CARDENAS CONTRERAS
Institución Emisora: BBVA MEXICO</t>
  </si>
  <si>
    <t>Abono Interbancario
Sucursal: 859
Referencia Numérica: 2206220
Concepto del Pago: ROMI900521MVZSTS01
No. de Autorización: 697397
Nombre del Emisor: OSCAR AGUSTIN DE LA ROSA MATA
Institución Emisora: BBVA MEXICO</t>
  </si>
  <si>
    <t>Abono Interbancario
Sucursal: 859
Referencia Numérica: 2206220
Concepto del Pago: CAGC870715MNENRN06
No. de Autorización: 373382
Nombre del Emisor: OSCAR ADAN PEREZ CANTU
Institución Emisora: BBVA MEXICO</t>
  </si>
  <si>
    <t>6/21/2022</t>
  </si>
  <si>
    <t>Depósito de efectivo
Sucursal: 7003
No. de Autorización: 00081200</t>
  </si>
  <si>
    <t>Abono Interbancario
Sucursal: 859
Referencia Numérica: 895936
Concepto del Pago: DAVID JEYSSER POOL CAUICH
No. de Autorización: 651618
Nombre del Emisor: POOL CAUICH YOMARA ABIGAIL
Institución Emisora: AZTECA</t>
  </si>
  <si>
    <t>Pago Interbancario
Sucursal: 519
Referencia Numérica: 1
Concepto del Pago: FACTURA
No. de Autorización: 285080</t>
  </si>
  <si>
    <t>Abono Interbancario
Sucursal: 859
Referencia Numérica: 87112
Concepto del Pago: PAGO DE TITULO CLAUDIA RAMOS
No. de Autorización: 498926
Nombre del Emisor: CLAUDIA CAROLINA DE JESUS RAMO
Institución Emisora: SANTANDER</t>
  </si>
  <si>
    <t>pago sistema</t>
  </si>
  <si>
    <t>Pago Interbancario
Sucursal: 519
Referencia Numérica: 1
Concepto del Pago: SISTEMA IUAF
No. de Autorización: 195006</t>
  </si>
  <si>
    <t>41,760.00</t>
  </si>
  <si>
    <t>6/20/2022</t>
  </si>
  <si>
    <t>Abono Interbancario
Sucursal: 859
Referencia Numérica: 2006220
Concepto del Pago: PAGO LANDY ESTHER
No. de Autorización: 01882923
Nombre del Emisor: CARLOS SOSA ROMERO
Institución Emisora: BBVA MEXICO</t>
  </si>
  <si>
    <t>Abono Interbancario
Sucursal: 859
Referencia Numérica: 2006220
Concepto del Pago: CASF840629MQRHGT02
No. de Autorización: 01888149
Nombre del Emisor: FATIMA GUADALUPE CHAVEZ SEGURA
Institución Emisora: BBVA MEXICO</t>
  </si>
  <si>
    <t>Pago de servicio
Sucursal: 519
Referencia Numérica: 647503
Referencia alfanumérica: A TB 5584267142500097
No. de Autorización: 00647503</t>
  </si>
  <si>
    <t>Abono Interbancario
Sucursal: 870
Referencia Numérica: 180622
Referencia alfanumérica: LUIS ALONSO REYES TREJO
No. de Autorización: 182321
Nombre del Emisor: LUIS ALONSO,REYES/TREJO</t>
  </si>
  <si>
    <t>6/17/2022</t>
  </si>
  <si>
    <t>Abono Interbancario
Sucursal: 859
Referencia Numérica: 1706220
Concepto del Pago: COLEGIATURA JUNIO 2022 JAE
No. de Autorización: 1014466
Nombre del Emisor: JULIAN AGUILAR ESTRADA
Institución Emisora: BBVA MEXICO</t>
  </si>
  <si>
    <t>Abono Interbancario
Sucursal: 859
Referencia Numérica: 170622
Concepto del Pago: Transferencia SPEI
No. de Autorización: 845139
Nombre del Emisor: NOEMI VAZQUEZ JIMENEZ
Institución Emisora: HSBC</t>
  </si>
  <si>
    <t>Abono Interbancario
Sucursal: 859
Referencia Numérica: 170622
Concepto del Pago: Doctorado GOMV760827MMCMRN05
No. de Autorización: 646149
Nombre del Emisor: VANIA GOMEZ MARQUEZ
Institución Emisora: HSBC</t>
  </si>
  <si>
    <t>Abono Interbancario
Sucursal: 859
Referencia Numérica: 101
Concepto del Pago: Pago de constancia
No. de Autorización: 448732
Nombre del Emisor: YAHAIRA YAITZIRI HUERTA GUZMA
Institución Emisora: HSBC</t>
  </si>
  <si>
    <t>Depósito de efectivo
Sucursal: 7003
Referencia Numérica: 0
No. de Autorización: 19935</t>
  </si>
  <si>
    <t>6/16/2022</t>
  </si>
  <si>
    <t>Abono Interbancario
Sucursal: 859
Referencia Numérica: 160622
Concepto del Pago: Colegiatura MAGR840312HMCYRD05
No. de Autorización: 01034735
Nombre del Emisor: VANIA GOMEZ MARQUEZ
Institución Emisora: HSBC</t>
  </si>
  <si>
    <t>Abono Interbancario
Sucursal: 859
Referencia Numérica: 160622
Concepto del Pago: Reinscripcion GOMV760827MMCMRN05
No. de Autorización: 01042326
Nombre del Emisor: VANIA GOMEZ MARQUEZ
Institución Emisora: HSBC</t>
  </si>
  <si>
    <t>Abono Interbancario
Sucursal: 859
Referencia Numérica: 1606220
Concepto del Pago: OECB800124MQRXCL02
No. de Autorización: 01078076
Nombre del Emisor: BELCY ASAREEL OXTE CAUICH
Institución Emisora: BBVA MEXICO</t>
  </si>
  <si>
    <t>Depósito de efectivo
Sucursal: 7003
No. de Autorización: 00184162</t>
  </si>
  <si>
    <t>Abono por cobranza
Sucursal: 7003
Referencia alfanumérica: EDUARDO CARRILLO
No. de Autorización: 00018092</t>
  </si>
  <si>
    <t>Abono Interbancario
Sucursal: 859
Referencia Numérica: 1606220
Concepto del Pago: ANDRES BAEZA Y RUBEN SANCHEZ
No. de Autorización: 749355
Nombre del Emisor: DAISY PATRICIA BAEZA RODRIGUEZ
Institución Emisora: BBVA MEXICO</t>
  </si>
  <si>
    <t>Abono Interbancario
Sucursal: 859
Referencia Numérica: 1606220
Concepto del Pago: SABS730516HQRLSM01 COLEGIATURA
No. de Autorización: 375916
Nombre del Emisor: SAMUEL SALAZAR BASTO
Institución Emisora: BBVA MEXICO</t>
  </si>
  <si>
    <t>Abono Interbancario
Sucursal: 859
Referencia Numérica: 1606220
Concepto del Pago: PAGO DEL MES DE JUNIO 2022
No. de Autorización: 283459
Nombre del Emisor: JOSE JUAN ORTIZ GARCIA
Institución Emisora: BBVA MEXICO</t>
  </si>
  <si>
    <t>IVA Comisión
Sucursal: 2864
Referencia Numérica: 176516
Referencia alfanumérica: PAQUETE PYME MAY MOV: 1
No. de Autorización: 173197</t>
  </si>
  <si>
    <t>IVA PAQUETE PYME</t>
  </si>
  <si>
    <t>Comisión
Sucursal: 2864
Referencia Numérica: 176516
Referencia alfanumérica: PAQUETE PYME MAY MOV: 1
No. de Autorización: 173197</t>
  </si>
  <si>
    <t>6/15/2022</t>
  </si>
  <si>
    <t>Depósito de efectivo
Sucursal: 468
No. de Autorización: 00002231</t>
  </si>
  <si>
    <t>Depósito de efectivo
Sucursal: 468
No. de Autorización: 00002155</t>
  </si>
  <si>
    <t>Pago Interbancario
Sucursal: 519
Referencia Numérica: 1
Concepto del Pago: PAGO CLASE
No. de Autorización: 00183237</t>
  </si>
  <si>
    <t>Pago de servicio
Sucursal: 519
Referencia Numérica: 587716
Referencia alfanumérica: PAGO A ESTABLECIMIENTO
No. de Autorización: 00587716</t>
  </si>
  <si>
    <t>Abono por cobranza
Sucursal: 4452
Referencia Numérica: 0
Referencia alfanumérica: GULY811203HCSLRN05
No. de Autorización: 11968</t>
  </si>
  <si>
    <t>Abono por cobranza
Sucursal: 4452
Referencia Numérica: 0
Referencia alfanumérica: GULY811203HCSLRN05
No. de Autorización: 12028</t>
  </si>
  <si>
    <t>Abono Interbancario
Sucursal: 859
Referencia Numérica: 895936
Concepto del Pago: YACM970924MQRMHR01 PAGO DE JUNIO 2022
No. de Autorización: 854792
Nombre del Emisor: YAM CAHUIL MERCEDES MARIVI
Institución Emisora: AZTECA</t>
  </si>
  <si>
    <t>Abono Interbancario
Sucursal: 859
Referencia Numérica: 220615
Concepto del Pago: AOCL700927HCHCRS07 Revadilacion
No. de Autorización: 884038
Nombre del Emisor: LUIS CARLOS ACOSTA CORRAL
Institución Emisora: BANORTE</t>
  </si>
  <si>
    <t>Abono Interbancario
Sucursal: 859
Referencia Numérica: 1506220
Concepto del Pago: COLEGIATURA JUNIO 2022
No. de Autorización: 969085
Nombre del Emisor: ANGEL RICARDO COCOM ABAN
Institución Emisora: BBVA MEXICO</t>
  </si>
  <si>
    <t xml:space="preserve">sueldo más BONO </t>
  </si>
  <si>
    <t>Pago Interbancario
Sucursal: 519
Referencia Numérica: 1
Concepto del Pago: SALARIO MAS APOYO
No. de Autorización: 544824  Nombre del beneficiario: MARIELA SILVA GASCA</t>
  </si>
  <si>
    <t>PAGO PROVEEDORES</t>
  </si>
  <si>
    <t xml:space="preserve">PAGO A CRISTAL operación interbancaria .  Concepto de pago : Factura </t>
  </si>
  <si>
    <t>53191.49</t>
  </si>
  <si>
    <t>NÓMINA</t>
  </si>
  <si>
    <t>ABONO INTERBANCARIO, BENEFICIARIO  DALI MARTINEZ Concepto de pago: Sueldo y apoyo de transporte</t>
  </si>
  <si>
    <t>3500</t>
  </si>
  <si>
    <t>Abono Interbancario
Sucursal: 859
Referencia Numérica: 3679225
Concepto del Pago: TEGUL820923MPLCTR09 TITULO3
No. de Autorización: 328335
Nombre del Emisor: LORENA TECOTL GUTIERREZ
Institución Emisora: SANTANDER</t>
  </si>
  <si>
    <t>Abono Interbancario
Sucursal: 519
Referencia Numérica: 33336
Referencia alfanumérica: BERNALDO AGUILLER KUMUL PECH
No. de Autorización: 33336
Nombre del Emisor: BERNALDO AGUILLER,KUMUL/PECH</t>
  </si>
  <si>
    <t>6/14/2022</t>
  </si>
  <si>
    <t>Depósito de efectivo
Sucursal: 7003
No. de Autorización: 00976351</t>
  </si>
  <si>
    <t>Abono Interbancario
Sucursal: 859
Referencia Numérica: 3698521
Concepto del Pago: colegiatura
No. de Autorización: 01011222
Nombre del Emisor: BLANCA ANNEL MEDINA VILLARREA
Institución Emisora: HSBC</t>
  </si>
  <si>
    <t>Abono Interbancario
Sucursal: 859
Referencia Numérica: 2587412
Concepto del Pago: pago colegiatura
No. de Autorización: 01013549
Nombre del Emisor: BLANCA ANNEL MEDINA VILLARREA
Institución Emisora: HSBC</t>
  </si>
  <si>
    <t>Abono Interbancario
Sucursal: 859
Referencia Numérica: 2589631
Concepto del Pago: colegiatura
No. de Autorización: 01012156
Nombre del Emisor: BLANCA ANNEL MEDINA VILLARREA
Institución Emisora: HSBC</t>
  </si>
  <si>
    <t>docente  MARGARITA</t>
  </si>
  <si>
    <t>6/4/2022</t>
  </si>
  <si>
    <t>Pago Interbancario
Sucursal: 519
Referencia Numérica: 1
Concepto del Pago: CLASE IUAF
No. de Autorización: 00442890</t>
  </si>
  <si>
    <t xml:space="preserve">PAGO SERGIO LEONEL </t>
  </si>
  <si>
    <t>Pago Interbancario
Sucursal: 519
Referencia Numérica: 2
Concepto del Pago: CERTIFICACION
No. de Autorización: 00446527</t>
  </si>
  <si>
    <t>PAGO JAVIER CAMPOS</t>
  </si>
  <si>
    <t>Pago Interbancario
Sucursal: 519
Referencia Numérica: 3
Concepto del Pago: CLASE Y CERTIFICACION
No. de Autorización: 00450459</t>
  </si>
  <si>
    <t>3,960.00</t>
  </si>
  <si>
    <t>PAGO CLAUDIA SANCHEZ</t>
  </si>
  <si>
    <t>Pago Interbancario
Sucursal: 519
Referencia Numérica: 4
Concepto del Pago: CLASE IUAF
No. de Autorización: 00455051</t>
  </si>
  <si>
    <t>PAGO HUMBERTO GARCIA</t>
  </si>
  <si>
    <t>Pago Interbancario
Sucursal: 519
Referencia Numérica: 5
Concepto del Pago: CLASE IUAF
No. de Autorización: 00462414</t>
  </si>
  <si>
    <t>Pago de servicio
Sucursal: 519
Referencia Numérica: 547964
Referencia alfanumérica: PAGO A ESTABLECIMIENTO
No. de Autorización: 00547964</t>
  </si>
  <si>
    <t>385.00</t>
  </si>
  <si>
    <t>Dep mixto Efec/Doctos BNM
Sucursal: 7440
Referencia Numérica: 0
No. de Autorización: 2913</t>
  </si>
  <si>
    <t>Abono Interbancario
Sucursal: 859
Referencia Numérica: 1406220
Concepto del Pago: COPIA CERTIFICADA
No. de Autorización: 468072
Nombre del Emisor: SONIA GARAY MARTINEZ
Institución Emisora: BBVA MEXICO</t>
  </si>
  <si>
    <t>Pago de servicio
Sucursal: 519
Referencia Numérica: 227329
Referencia alfanumérica: PAGO A ESTABLECIMIENTO
No. de Autorización: 227329</t>
  </si>
  <si>
    <t>pago seq cicleR</t>
  </si>
  <si>
    <t>Pago de servicio
Sucursal: 519
Referencia Numérica: 277468
Referencia alfanumérica: PAGO A ESTABLECIMIENTO
No. de Autorización: 277468</t>
  </si>
  <si>
    <t>Abono Interbancario
Sucursal: 859
Referencia Numérica: 1406220
Concepto del Pago: TIQC880818HQRZTR09
No. de Autorización: 286506
Nombre del Emisor: CARLOS TZIU QUETZAL 
Institución Emisora: BBVA MEXICO</t>
  </si>
  <si>
    <t>Abono Interbancario
Sucursal: 859
Referencia Numérica: 1406220
Concepto del Pago: ABONO VIVIANA TITULACION
No. de Autorización: 283668
Nombre del Emisor: VIVIANA CRUZ GARCIA
Institución Emisora: BBVA MEXICO</t>
  </si>
  <si>
    <t>Depósito de efectivo
Sucursal: 7003
Referencia Numérica: 0
No. de Autorización: 966849 Nombre del Emisor: DECIDERIO BRAGA
Institución Emisora: BANAMEX</t>
  </si>
  <si>
    <t>6/13/2022</t>
  </si>
  <si>
    <t>Abono Interbancario
Sucursal: 859
Referencia Numérica: 4802368
Concepto del Pago: LADJ990603HQRRLR02
No. de Autorización: 01428238
Nombre del Emisor: JERRY VENTURA LARA DELGADO
Institución Emisora: SIST TRANSF Y PAGOS</t>
  </si>
  <si>
    <t>Abono Interbancario
Sucursal: 859
Referencia Numérica: 2003432
Concepto del Pago: LADJ990603HQRRLR02
No. de Autorización: 01429862
Nombre del Emisor: JERRY VENTURA LARA DELGADO
Institución Emisora: SIST TRANSF Y PAGOS</t>
  </si>
  <si>
    <t>Abono Interbancario
Sucursal: 859
Referencia Numérica: 723471
Concepto del Pago: PAGO PREFACTURA 1129
No. de Autorización: 01510412
Nombre del Emisor: ANGELO ANTONIO MUCCIACITO .
Institución Emisora: BANREGIO</t>
  </si>
  <si>
    <t>728,457.84</t>
  </si>
  <si>
    <t xml:space="preserve">FACTURADO </t>
  </si>
  <si>
    <t>Abono Interbancario
Sucursal: 859
Referencia Numérica: 1206220
Concepto del Pago: MORF960825MDFRMR00
No. de Autorización: 817745
Nombre del Emisor: FRIDA MARIA MORENO RAMIREZ
Institución Emisora: BBVA MEXICO</t>
  </si>
  <si>
    <t>6/10/2022</t>
  </si>
  <si>
    <t>Abono Interbancario
Sucursal: 859
Referencia Numérica: 1896301
Concepto del Pago: PAGO ABRAHAM GONZALEZ
No. de Autorización: 01104739
Nombre del Emisor: ABRAHAM GONZALEZ BALBOA
Institución Emisora: SANTANDER</t>
  </si>
  <si>
    <t>Abono Interbancario
Sucursal: 859
Referencia Numérica: 8597722
Concepto del Pago: PAGOMODULO15DOCDERARTUROBOLIOCERDAN
No. de Autorización: 00948544
Nombre del Emisor: ARTURO BOLIO CERDAN
Institución Emisora: SANTANDER</t>
  </si>
  <si>
    <t>EMITIDA</t>
  </si>
  <si>
    <t>Depósito de efectivo
Sucursal: 7003
Referencia Numérica: 0
No. de Autorización: 928012</t>
  </si>
  <si>
    <t>Abono Interbancario
Sucursal: 859
Referencia Numérica: 895936
Concepto del Pago: Pago de colegiatura inicial
No. de Autorización: 673989
Nombre del Emisor: JUAREZ ANTONIO ROBERTO
Institución Emisora: AZTECA</t>
  </si>
  <si>
    <t>Depósito de efectivo
Sucursal: 7003
Referencia Numérica: 0
No. de Autorización: 922923</t>
  </si>
  <si>
    <t>Abono Interbancario
Sucursal: 859
Referencia Numérica: 1006220
Concepto del Pago: COLEGIATURA JUNIO
No. de Autorización: 316546
Nombre del Emisor: MAGALY MARISOL ARIZMENDI SANDO
Institución Emisora: BBVA MEXICO</t>
  </si>
  <si>
    <t>Abono Interbancario
Sucursal: 859
Referencia Numérica: 1006220
Concepto del Pago: REINSCRIPCION
No. de Autorización: 315188
Nombre del Emisor: MAGALY MARISOL ARIZMENDI SANDO
Institución Emisora: BBVA MEXICO</t>
  </si>
  <si>
    <t>Abono Interbancario
Sucursal: 859
Referencia Numérica: 1006220
Concepto del Pago: COLEG MAYO
No. de Autorización: 311858
Nombre del Emisor: MAGALY MARISOL ARIZMENDI SANDO
Institución Emisora: BBVA MEXICO</t>
  </si>
  <si>
    <t>Abono Interbancario
Sucursal: 859
Referencia Numérica: 1006220
Concepto del Pago: COLEG PEND 2
No. de Autorización: 310188
Nombre del Emisor: MAGALY MARISOL ARIZMENDI SANDO
Institución Emisora: BBVA MEXICO</t>
  </si>
  <si>
    <t>Abono Interbancario
Sucursal: 859
Referencia Numérica: 1006220
Concepto del Pago: COLEGIATURA PENDIENTE
No. de Autorización: 308443
Nombre del Emisor: MAGALY MARISOL ARIZMENDI SANDO
Institución Emisora: BBVA MEXICO</t>
  </si>
  <si>
    <t>Abono Interbancario
Sucursal: 859
Referencia Numérica: 1006220
Concepto del Pago: COLEGIATURA
No. de Autorización: 307137
Nombre del Emisor: MAGALY MARISOL ARIZMENDI SANDO
Institución Emisora: BBVA MEXICO</t>
  </si>
  <si>
    <t>6/9/2022</t>
  </si>
  <si>
    <t>Abono Interbancario
Sucursal: 859
Referencia Numérica: 50314
Concepto del Pago: PAGO PREFACTURA 1128
No. de Autorización: 559676
Nombre del Emisor: ANGELO ANTONIO MUCCIACITO .
Institución Emisora: BANREGIO</t>
  </si>
  <si>
    <t>794,681.28</t>
  </si>
  <si>
    <t>FACTURA REALIZADA</t>
  </si>
  <si>
    <t>Depósito de efectivo
Sucursal: 7003
Referencia Numérica: 0
No. de Autorización: 910181</t>
  </si>
  <si>
    <t>Abono Interbancario
Sucursal: 519
Referencia Numérica: 90622
Referencia alfanumérica: VIANEY CASTRO ESPINOSA
No. de Autorización: 155493
Nombre del Emisor: VIANEY,CASTRO/ESPINOSA</t>
  </si>
  <si>
    <t>Abono Interbancario
Sucursal: 859
Referencia Numérica: 5160084
Concepto del Pago: PAGOMODULO15DOCDERECHOAUGB811128MBCRRL02
No. de Autorización: 85995
Nombre del Emisor: BLANCA DANNALY ARGUMEDO GUERRA
Institución Emisora: SANTANDER</t>
  </si>
  <si>
    <t>Abono Interbancario
Sucursal: 859
Referencia Numérica: 906220
Concepto del Pago: PAGO CONVENIO MAESTRIA
No. de Autorización: 82383
Nombre del Emisor: HECTOR DOMINGO CANO GOMEZ
Institución Emisora: BBVA MEXICO</t>
  </si>
  <si>
    <t>Abono Interbancario
Sucursal: 859
Referencia Numérica: 906220
Concepto del Pago: CACR871220HQRBNS16
No. de Autorización: 64742
Nombre del Emisor: RUSSEL JOSUE CAB CANCHE
Institución Emisora: BBVA MEXICO</t>
  </si>
  <si>
    <t>6/8/2022</t>
  </si>
  <si>
    <t>Pago de servicio
Sucursal: 519
Referencia Numérica: 445002
Referencia alfanumérica: PAGO A ESTABLECIMIENTO
No. de Autorización: 00445002</t>
  </si>
  <si>
    <t>Pago de servicio
Sucursal: 519
Referencia Numérica: 446214
Referencia alfanumérica: PAGO A ESTABLECIMIENTO
No. de Autorización: 00446214</t>
  </si>
  <si>
    <t>3,753.00</t>
  </si>
  <si>
    <t>Pago de servicio
Sucursal: 519
Referencia Numérica: 448208
Referencia alfanumérica: PAGO A ESTABLECIMIENTO
No. de Autorización: 00448208</t>
  </si>
  <si>
    <t>Abono Interbancario
Sucursal: 859
Referencia Numérica: 62022
Concepto del Pago: Kessia Ochoa
No. de Autorización: 00886208
Nombre del Emisor: KESSIA YEMINA OCHOA MONTELONG
Institución Emisora: HSBC</t>
  </si>
  <si>
    <t>Abono Interbancario
Sucursal: 519
Referencia Numérica: 80622
Referencia alfanumérica: JORGE VELARDE GOMEZ
No. de Autorización: 410091
Nombre del Emisor: JORGE,VELARDE/GOMEZ</t>
  </si>
  <si>
    <t>Abono Interbancario
Sucursal: 859
Referencia Numérica: 80622
Concepto del Pago: Licenciatura Pago - Carlos Palomo
No. de Autorización: 736259
Nombre del Emisor: CARLOS EDUARDO PALOMO BONILLA
Institución Emisora: HSBC</t>
  </si>
  <si>
    <t>Abono Interbancario
Sucursal: 859
Referencia Numérica: 80622
Concepto del Pago: Coleg junio GOMV760827MMCMRN05
No. de Autorización: 724696
Nombre del Emisor: VANIA GOMEZ MARQUEZ
Institución Emisora: HSBC</t>
  </si>
  <si>
    <t>Depósito de efectivo
Sucursal: 821
Referencia Numérica: 0
No. de Autorización: 2518</t>
  </si>
  <si>
    <t>Abono Interbancario
Sucursal: 859
Referencia Numérica: 80622
Concepto del Pago: LOTJ710629HSPPRS00
No. de Autorización: 197857
Nombre del Emisor: JOSE DE JESUS LOPEZ TORRES
Institución Emisora: HSBC</t>
  </si>
  <si>
    <t>Abono Interbancario
Sucursal: 859
Referencia Numérica: 706220
Concepto del Pago: SACG950925MQRNTL00
No. de Autorización: 00853197
Nombre del Emisor: GLENDY MARGARITA SANCHEZ CATZI
Institución Emisora: BBVA MEXICO</t>
  </si>
  <si>
    <t>Abono Interbancario
Sucursal: 859
Referencia Numérica: 1114415
Concepto del Pago: COLEGIATURA DOCTORADO MARCELA IBARRA CAN
No. de Autorización: 00045055
Nombre del Emisor: MARCELA IBARRA CANCHE
Institución Emisora: SANTANDER</t>
  </si>
  <si>
    <t>Depósito de efectivo
Sucursal: 7003
No. de Autorización: 00098376</t>
  </si>
  <si>
    <t>Abono Interbancario
Sucursal: 859
Referencia Numérica: 895936
Concepto del Pago: AEGM580603HDGRRN05
No. de Autorización: 00813928
Nombre del Emisor: GONZALEZ PIZANA ROSA MARIA
Institución Emisora: AZTECA</t>
  </si>
  <si>
    <t>Abono Interbancario
Sucursal: 859
Referencia Numérica: 101010
Concepto del Pago: Pago equivalencia doctorado en derecho
No. de Autorización: 760970
Nombre del Emisor: EDUARDO REY CORREA SANCHEZ
Institución Emisora: HSBC</t>
  </si>
  <si>
    <t>Abono Interbancario
Sucursal: 859
Referencia Numérica: 706220
Concepto del Pago: HOHL900225HQRYXS08
No. de Autorización: 487204
Nombre del Emisor: LUIS ALBERTO HOY HAU
Institución Emisora: BBVA MEXICO</t>
  </si>
  <si>
    <t>Abono Interbancario
Sucursal: 859
Referencia Numérica: 1357
Concepto del Pago: RORC750108HMCMZR07
No. de Autorización: 244792
Nombre del Emisor: SUSANA DIAZ GONZALEZ
Institución Emisora: HSBC</t>
  </si>
  <si>
    <t>Abono Interbancario
Sucursal: 859
Referencia Numérica: 1357
Concepto del Pago: DIGS770724MMCZNS06
No. de Autorización: 237418
Nombre del Emisor: SUSANA DIAZ GONZALEZ
Institución Emisora: HSBC</t>
  </si>
  <si>
    <t>Abono Interbancario
Sucursal: 859
Referencia Numérica: 706220
Concepto del Pago: RAMM930219MYNMZY08
No. de Autorización: 200304
Nombre del Emisor: MAYRA ALEJANDRA RAMOS MEZA
Institución Emisora: BBVA MEXICO</t>
  </si>
  <si>
    <t>Abono Interbancario
Sucursal: 859
Referencia Numérica: 1114415
Concepto del Pago: COLEGIATURA DOCTORADO MARCELA IBARRA CAN
No. de Autorización: 45055
Nombre del Emisor: MARCELA IBARRA CANCHE
Institución Emisora: SANTANDER</t>
  </si>
  <si>
    <t>6/6/2022</t>
  </si>
  <si>
    <t>Depósito de efectivo
Sucursal: 7003
No. de Autorización: 00844002</t>
  </si>
  <si>
    <t>Depósito de efectivo
Sucursal: 7003
No. de Autorización: 00864157</t>
  </si>
  <si>
    <t>Depósito de efectivo
Sucursal: 7003
No. de Autorización: 00867388</t>
  </si>
  <si>
    <t>Abono Interbancario
Sucursal: 859
Referencia Numérica: 606220
Concepto del Pago: JESSICA DE LA CRUZ PEREIRA GARCA
No. de Autorización: 01845329
Nombre del Emisor: JESSICA DE LA CRUZ PEREIRA GAR
Institución Emisora: BBVA MEXICO</t>
  </si>
  <si>
    <t>Abono Interbancario
Sucursal: 859
Referencia Numérica: 661959
Concepto del Pago: mes junio
No. de Autorización: 01978443
Nombre del Emisor: GARCIA TREVINO Y DE LA GARZA A
Institución Emisora: BANORTE</t>
  </si>
  <si>
    <t xml:space="preserve">FACTURADO en espera de aclaración </t>
  </si>
  <si>
    <t>Abono Interbancario
Sucursal: 859
Referencia Numérica: 895936
Concepto del Pago: TICC871222MQRNSL00
No. de Autorización: 1684118
Nombre del Emisor: TINOCO COSIO CLAUDIA GUADALUPE
Institución Emisora: AZTECA</t>
  </si>
  <si>
    <t>Abono Interbancario
Sucursal: 859
Referencia Numérica: 306220
Concepto del Pago: JTD JUNIO SONIA GARAY M
No. de Autorización: 31395
Nombre del Emisor: SONIA GARAY MARTINEZ
Institución Emisora: BBVA MEXICO</t>
  </si>
  <si>
    <t>Abono Interbancario
Sucursal: 859
Referencia Numérica: 4007457
Concepto del Pago: COLEGIATURA JOSE VIRGILIO ZELAYA IBARRA
No. de Autorización: 18806
Nombre del Emisor: MARCELA IBARRA CANCHE
Institución Emisora: SANTANDER</t>
  </si>
  <si>
    <t>Abono Interbancario
Sucursal: 859
Referencia Numérica: 5898083
Concepto del Pago: COLEGIATURA
No. de Autorización: 1006447
Nombre del Emisor: HECTOR LOPEZ SACHINAS
Institución Emisora: SANTANDER</t>
  </si>
  <si>
    <t>Depósito de efectivo
Sucursal: 7003
Referencia Numérica: 0
No. de Autorización: 844002</t>
  </si>
  <si>
    <t>Abono Interbancario
Sucursal: 859
Referencia Numérica: 1212
Concepto del Pago: PEEA680613HYNRCL09
No. de Autorización: 1645576
Nombre del Emisor: ALFONSO ANTONIO PEREZ ECHEVER
Institución Emisora: HSBC</t>
  </si>
  <si>
    <t>Abono Interbancario
Sucursal: 859
Referencia Numérica: 606220
Concepto del Pago: JUNIO XOCHITLH MARTINEZ CORREA
No. de Autorización: 1599525
Nombre del Emisor: XOCHITLH MARTINEZ CORREA
Institución Emisora: BBVA MEXICO</t>
  </si>
  <si>
    <t>Abono Interbancario
Sucursal: 859
Referencia Numérica: 4131365
Concepto del Pago: OLIVIA RODRIGUEZ VIVEROS
No. de Autorización: 1583898
Nombre del Emisor: OLIVIA RODRIGUEZ VIVEROS
Institución Emisora: SANTANDER</t>
  </si>
  <si>
    <t>Abono Interbancario
Sucursal: 859
Referencia Numérica: 220606
Concepto del Pago: AOCL700927HCHCRS07
No. de Autorización: 1490257
Nombre del Emisor: LUIS CARLOS ACOSTA CORRAL
Institución Emisora: BANORTE</t>
  </si>
  <si>
    <t>Abono Interbancario
Sucursal: 859
Referencia Numérica: 406220
Concepto del Pago: MES DE MAYO
No. de Autorización: 249228
Nombre del Emisor: REBECA CANUL TORRES
Institución Emisora: BBVA MEXICO</t>
  </si>
  <si>
    <t>Abono Interbancario
Sucursal: 859
Referencia Numérica: 8395710
Concepto del Pago: PAGO COLEGIATURA 5TO
No. de Autorización: 246655
Nombre del Emisor: SUSANA VARGAS ALBARRAN
Institución Emisora: SANTANDER</t>
  </si>
  <si>
    <t>Abono Interbancario
Sucursal: 859
Referencia Numérica: 60622
Concepto del Pago: DIGD740815HDFZRN08 Pago 3
No. de Autorización: 1437920
Nombre del Emisor: DANIEL DIAZ GARCIA
Institución Emisora: INBURSA</t>
  </si>
  <si>
    <t>Depósito de efectivo
Sucursal: 7003
Referencia Numérica: 0
No. de Autorización: 854743</t>
  </si>
  <si>
    <t>Abono Interbancario
Sucursal: 859
Referencia Numérica: 606220
Concepto del Pago: PAGO JUNIO 2022
No. de Autorización: 1344195
Nombre del Emisor: EFRAIN MARTIN ROSADO YAM
Institución Emisora: BBVA MEXICO</t>
  </si>
  <si>
    <t>Abono Interbancario
Sucursal: 859
Referencia Numérica: 220606
Concepto del Pago: JOSE LUIS RODRIGUEZ AYALA JUNIO 2022
No. de Autorización: 1336157
Nombre del Emisor: JOSE LUIS RODRIGUEZ MEDINA
Institución Emisora: BANORTE</t>
  </si>
  <si>
    <t>Abono Interbancario
Sucursal: 859
Referencia Numérica: 220605
Concepto del Pago: Colegiatura
No. de Autorización: 769931
Nombre del Emisor: EDUARDO DURAN ZUNIGA
Institución Emisora: BANORTE</t>
  </si>
  <si>
    <t>Abono Interbancario
Sucursal: 859
Referencia Numérica: 4482780
Concepto del Pago: COLEGIATURA HECTOR DOCTORADO
No. de Autorización: 1222474
Nombre del Emisor: HECTOR VERA GARCIA
Institución Emisora: SANTANDER</t>
  </si>
  <si>
    <t xml:space="preserve">PAGO </t>
  </si>
  <si>
    <t>6/3/2022</t>
  </si>
  <si>
    <t>Cargo diverso
Sucursal: 2132
Referencia Numérica: 2070115321
No. de Autorización: 00025374</t>
  </si>
  <si>
    <t>283.08</t>
  </si>
  <si>
    <t>pago</t>
  </si>
  <si>
    <t>45.30</t>
  </si>
  <si>
    <t>Pago de servicio
Sucursal: 519
Referencia Numérica: 50973
Referencia alfanumérica: A TB 5584267142500097
No. de Autorización: 00050973</t>
  </si>
  <si>
    <t xml:space="preserve">pago </t>
  </si>
  <si>
    <t>Pago de servicio
Sucursal: 519
Referencia Numérica: 51201
Referencia alfanumérica: A TB 5584267142500097
No. de Autorización: 00051201</t>
  </si>
  <si>
    <t>Depósito de efectivo
Sucursal: 7440
No. de Autorización: 00001496</t>
  </si>
  <si>
    <t>4,300.00</t>
  </si>
  <si>
    <t>Abono Interbancario
Sucursal: 2132
Referencia Numérica: 2070115321
Referencia alfanumérica: TRANSF. INTER 032070115321 ASOCIACION GU
No. de Autorización: 00025374
Nombre del Emisor: ASOCIACION GUATEMALTECA DE</t>
  </si>
  <si>
    <t>144,610.67</t>
  </si>
  <si>
    <t>Abono Interbancario
Sucursal: 859
Referencia Numérica: 30622
Concepto del Pago: PAGO LIC ARACELY VILLANUEVA TUN
No. de Autorización: 00392303
Nombre del Emisor: SINDICATO UNICO DE CHOFERES TA
Institución Emisora: SCOTIABANK</t>
  </si>
  <si>
    <t>Abono Interbancario
Sucursal: 870
Referencia Numérica: 30622
Referencia alfanumérica: MARIA FERNANDA GONZALEZ GLENNI
No. de Autorización: 00660074
Nombre del Emisor: MARIA FERNANDA,GONZALEZ/GLENNI</t>
  </si>
  <si>
    <t>Abono Interbancario
Sucursal: 870
Referencia Numérica: 30622
Referencia alfanumérica: MARIA FERNANDA GONZALEZ GLENNI
No. de Autorización: 00663772
Nombre del Emisor: MARIA FERNANDA,GONZALEZ/GLENNI</t>
  </si>
  <si>
    <t>Abono Interbancario
Sucursal: 859
Referencia Numérica: 30622
Concepto del Pago: ALMA ITZEL LETRAS DIAZ
No. de Autorización: 00798349
Nombre del Emisor: H LEGAL CORPORATIVO SC
Institución Emisora: HSBC</t>
  </si>
  <si>
    <t>Abono Interbancario
Sucursal: 859
Referencia Numérica: 30622
Concepto del Pago: ALFONSO ESQUIDE MACIAS
No. de Autorización: 00805350
Nombre del Emisor: H LEGAL CORPORATIVO SC
Institución Emisora: HSBC</t>
  </si>
  <si>
    <t>Abono por cobranza
Sucursal: 7003
Referencia alfanumérica: ARMANDO NUN EZ
No. de Autorización: 00822114</t>
  </si>
  <si>
    <t>Abono Interbancario
Sucursal: 859
Referencia Numérica: 306220
Concepto del Pago: OIOX890708MMSRCC08
No. de Autorización: 01008439
Nombre del Emisor: XOCHIQUETZAL ORTIZ OCAMPO
Institución Emisora: BBVA MEXICO</t>
  </si>
  <si>
    <t>2/6/2022</t>
  </si>
  <si>
    <t>Abono Interbancario
Sucursal: 859
Referencia Numérica: 4
Concepto del Pago: Colegiatura junio 2022
No. de Autorización: 537456
Nombre del Emisor: FAUSTINO CRUZ HERNANDEZ
Institución Emisora: HSBC</t>
  </si>
  <si>
    <t>Pago de servicio
Sucursal: 519
Referencia Numérica: 478917
Referencia alfanumérica: PAGO A ESTABLECIMIENTO
No. de Autorización: 478917</t>
  </si>
  <si>
    <t>Pago de servicio
Sucursal: 519
Referencia Numérica: 476716
Referencia alfanumérica: PAGO A ESTABLECIMIENTO
No. de Autorización: 476716</t>
  </si>
  <si>
    <t>Pago Interbancario
Sucursal: 519
Referencia Numérica: 3
Concepto del Pago: CLASE LICENCIATURA
No. de Autorización: 429645</t>
  </si>
  <si>
    <t>2,160.00</t>
  </si>
  <si>
    <t>Pago Interbancario
Sucursal: 519
Referencia Numérica: 1
Concepto del Pago: CLASE MAESTRIA
No. de Autorización: 427574</t>
  </si>
  <si>
    <t>Pago Interbancario
Sucursal: 519
Referencia Numérica: 1
Concepto del Pago: PAGO CLASE
No. de Autorización: 425162</t>
  </si>
  <si>
    <t>Abono Interbancario
Sucursal: 859
Referencia Numérica: 20622
Concepto del Pago: Constancia DOCTORADO EN DERECHO
No. de Autorización: 585372
Nombre del Emisor: JOSE DE JESUS LOPEZ TORRES
Institución Emisora: HSBC</t>
  </si>
  <si>
    <t>Dep mixto Efec/Doctos BNM
Sucursal: 4392
Referencia Numérica: 0
No. de Autorización: 1985</t>
  </si>
  <si>
    <t>Abono Interbancario
Sucursal: 859
Referencia Numérica: 206220
Concepto del Pago: ALE BALDERAS
No. de Autorización: 662809
Nombre del Emisor: ALEJANDRA BALDERAS FLORES
Institución Emisora: BBVA MEXICO</t>
  </si>
  <si>
    <t>Depósito de efectivo
Sucursal: 7003
Referencia Numérica: 0
No. de Autorización: 811028</t>
  </si>
  <si>
    <t>Abono Interbancario
Sucursal: 859
Referencia Numérica: 7925780
Concepto del Pago: PAGO
No. de Autorización: 760969
Nombre del Emisor: HECTOR LOPEZ SACHINAS
Institución Emisora: SANTANDER</t>
  </si>
  <si>
    <t>Abono Interbancario
Sucursal: 859
Referencia Numérica: 206220
Concepto del Pago: PAGO COLEGIATURA
No. de Autorización: 724380
Nombre del Emisor: IGNACIO GALINDO BECERRIL
Institución Emisora: BBVA MEXICO</t>
  </si>
  <si>
    <t>Pago Interbancario
Sucursal: 519
Referencia Numérica: 1
Concepto del Pago: SUELDO Y APOYO TRANSPORTE
No. de Autorización: 239532</t>
  </si>
  <si>
    <t>Abono Interbancario
Sucursal: 859
Referencia Numérica: 220602
Concepto del Pago: DOUD841229HCCMCR07 pago de la mensualida
No. de Autorización: 343124
Nombre del Emisor: DARWIN DAVID DOMINGUEZ UC
Institución Emisora: BANORTE</t>
  </si>
  <si>
    <t>Abono Interbancario
Sucursal: 859
Referencia Numérica: 206
Concepto del Pago: Pago doctorado yahaira huerta
No. de Autorización: 148494
Nombre del Emisor: YAHAIRA YAITZIRI HUERTA GUZMA
Institución Emisora: HSBC</t>
  </si>
  <si>
    <t>Depósito de efectivo
Sucursal: 166
Referencia Numérica: 0
No. de Autorización: 637</t>
  </si>
  <si>
    <t>Abono Interbancario
Sucursal: 859
Referencia Numérica: 4769329
Concepto del Pago: RKG8PHJNT 0000000
No. de Autorización: 123245
Nombre del Emisor: POCKETGROUP TECHNOLOGIES SA DE
Institución Emisora: SANTANDER</t>
  </si>
  <si>
    <t>4,001.61</t>
  </si>
  <si>
    <t>1/6/2022</t>
  </si>
  <si>
    <t>Abono Interbancario
Sucursal: 859
Referencia Numérica: 106220
Concepto del Pago: CHE FRANCISCO
No. de Autorización: 00654729
Nombre del Emisor: FRANCISCO JAVIER CHE PECH
Institución Emisora: BBVA MEXICO</t>
  </si>
  <si>
    <t>Abono Interbancario
Sucursal: 859
Referencia Numérica: 7832257
Concepto del Pago: 10MO MODULO SACA780407MCCNRL05
No. de Autorización: 00654496
Nombre del Emisor: ALICIA SANCHEZ DE LA CRUZ
Institución Emisora: SANTANDER</t>
  </si>
  <si>
    <t>Abono Interbancario
Sucursal: 859
Referencia Numérica: 8768538
Concepto del Pago: TITULACION CLAUDIA RAMOS
No. de Autorización: 534441
Nombre del Emisor: CLAUDIA CAROLINA DE JESUS RAMO
Institución Emisora: SANTANDER</t>
  </si>
  <si>
    <t>Abono Interbancario
Sucursal: 859
Referencia Numérica: 220601
Concepto del Pago: pago inscripcion iuaf
No. de Autorización: 351109
Nombre del Emisor: YADIRA SUSANA GONGORA CETINA
Institución Emisora: BANORTE</t>
  </si>
  <si>
    <t>Abono Interbancario
Sucursal: 859
Referencia Numérica: 220601
Concepto del Pago: ROMI900521MVZSTS01
No. de Autorización: 316389
Nombre del Emisor: ISSA GUADALUPE DE LA ROSA MATA
Institución Emisora: BANORTE</t>
  </si>
  <si>
    <t>Abono Interbancario
Sucursal: 859
Referencia Numérica: 106220
Concepto del Pago: MENSUALIDAD JUNIO TONATIUH LAY
No. de Autorización: 153302
Nombre del Emisor: ISRAEL TONATIUH LAY ARELLANO
Institución Emisora: BBVA MEXICO</t>
  </si>
  <si>
    <t>31/5/2022</t>
  </si>
  <si>
    <t>Pago Interbancario
Sucursal: 519
Referencia Numérica: 1
Concepto del Pago: FACTURA
No. de Autorización: 00377539</t>
  </si>
  <si>
    <t>63,268.09</t>
  </si>
  <si>
    <t>Pago Interbancario
Sucursal: 519
Referencia Numérica: 2
Concepto del Pago: FACTURA
No. de Autorización: 00386580</t>
  </si>
  <si>
    <t>217,021.28</t>
  </si>
  <si>
    <t>Pago Interbancario
Sucursal: 519
Referencia Numérica: 1
Concepto del Pago: SUELDO Y APOYO
No. de Autorización: 00658316</t>
  </si>
  <si>
    <t>Depósito de efectivo
Sucursal: 7003
No. de Autorización: 00762274</t>
  </si>
  <si>
    <t>Depósito de efectivo
Sucursal: 7003
Referencia Numérica: 0
No. de Autorización: 762274</t>
  </si>
  <si>
    <t xml:space="preserve">MOO </t>
  </si>
  <si>
    <t>30/5/2022</t>
  </si>
  <si>
    <t>Depósito de efectivo
Sucursal: 7003
No. de Autorización: 00751421</t>
  </si>
  <si>
    <t>GRUPO DD03C 21 Y 22</t>
  </si>
  <si>
    <t>Pago de servicio
Sucursal: 519
Referencia Numérica: 123250
Referencia alfanumérica: PAGO A ESTABLECIMIENTO
No. de Autorización: 00123250</t>
  </si>
  <si>
    <t>5,581.00</t>
  </si>
  <si>
    <t>27/5/2022</t>
  </si>
  <si>
    <t>Abono Interbancario
Sucursal: 859
Referencia Numérica: 8444710
Concepto del Pago: pago de materia
No. de Autorización: 00607878
Nombre del Emisor: IRMA MORALES MORALES
Institución Emisora: BANCOPPEL</t>
  </si>
  <si>
    <t>26/5/2022</t>
  </si>
  <si>
    <t>Pago Interbancario
Sucursal: 519
Referencia Numérica: 1
Concepto del Pago: CLASE DOCTORADO
No. de Autorización: 00188364</t>
  </si>
  <si>
    <t>Pago Interbancario
Sucursal: 519
Referencia Numérica: 2
Concepto del Pago: CLASE MAESTRIA
No. de Autorización: 00189810</t>
  </si>
  <si>
    <t>Pago Interbancario
Sucursal: 519
Referencia Numérica: 3
Concepto del Pago: REGISTRO GRADOS DGP
No. de Autorización: 00239247</t>
  </si>
  <si>
    <t>Abono Interbancario
Sucursal: 870
Referencia Numérica: 260522
Referencia alfanumérica: LUIS ALONSO REYES TREJO
No. de Autorización: 362722
Nombre del Emisor: LUIS ALONSO,REYES/TREJO</t>
  </si>
  <si>
    <t>Depósito de efectivo
Sucursal: 7003
Referencia Numérica: 0
No. de Autorización: 696548</t>
  </si>
  <si>
    <t>Abono Interbancario
Sucursal: 859
Referencia Numérica: 260522
Concepto del Pago: GOLM800129HQRNPG07 JUNIO
No. de Autorización: 274251
Nombre del Emisor: MIGUEL JESUS GONZALEZ LOPEZ
Institución Emisora: HSBC</t>
  </si>
  <si>
    <t>Depósito de efectivo
Sucursal: 7003
Referencia Numérica: 0
No. de Autorización: 695710</t>
  </si>
  <si>
    <t>25/5/2022</t>
  </si>
  <si>
    <t>Abono Interbancario
Sucursal: 859
Referencia Numérica: 2505220
Concepto del Pago: JAIME CORTES
No. de Autorización: 676758
Nombre del Emisor: JAIME ARMIN CORTES YAMA
Institución Emisora: BBVA MEXICO</t>
  </si>
  <si>
    <t>Abono Interbancario
Sucursal: 859
Referencia Numérica: 2505220
Concepto del Pago: RENE LAZARO CARDENAS
No. de Autorización: 193892
Nombre del Emisor: RENE LAZARO CARDENAS CONTRERAS
Institución Emisora: BBVA MEXICO</t>
  </si>
  <si>
    <t>24/5/2022</t>
  </si>
  <si>
    <t>Depósito de efectivo
Sucursal: 821
No. de Autorización: 00000587</t>
  </si>
  <si>
    <t>Abono Interbancario
Sucursal: 859
Referencia Numérica: 9867881
Concepto del Pago: TEGL830923MPLCTR09 TITULO2
No. de Autorización: 00290524
Nombre del Emisor: LORENA TECOTL GUTIERREZ
Institución Emisora: SANTANDER</t>
  </si>
  <si>
    <t>23/5/2022</t>
  </si>
  <si>
    <t>Depósito de efectivo
Sucursal: 7003
No. de Autorización: 00657056</t>
  </si>
  <si>
    <t>Dep mixto Efec/Doctos BNM
Sucursal: 643
No. de Autorización: 00881774</t>
  </si>
  <si>
    <t>Abono Interbancario
Sucursal: 870
Referencia Numérica: 210522
Referencia alfanumérica: MIRELLA YNES PACHECO AKE
No. de Autorización: 229815
Nombre del Emisor: MIRELLA YNES,PACHECO/AKE</t>
  </si>
  <si>
    <t>140</t>
  </si>
  <si>
    <t>Abono Interbancario
Sucursal: 859
Referencia Numérica: 1010111
Concepto del Pago: Cuarto pago de colegiatura doctorado
No. de Autorización: 127177
Nombre del Emisor: EDUARDO REY CORREA SANCHEZ
Institución Emisora: HSBC</t>
  </si>
  <si>
    <t>Depósito de efectivo
Sucursal: 7003
Referencia Numérica: 0
No. de Autorización: 636934</t>
  </si>
  <si>
    <t>DR. MONTES DE OCA</t>
  </si>
  <si>
    <t>20/5/2022</t>
  </si>
  <si>
    <t>Pago Interbancario
Sucursal: 519
Referencia Numérica: 1
Concepto del Pago: MOCM850422FQ8
No. de Autorización: 00549501</t>
  </si>
  <si>
    <t>Abono Interbancario
Sucursal: 859
Referencia Numérica: 2283038
Concepto del Pago: Primer pago titulacion maestria
No. de Autorización: 00334886
Nombre del Emisor: GARCIA MAYA MILCA NOEMI
Institución Emisora: BANJERCITO</t>
  </si>
  <si>
    <t>Abono Interbancario
Sucursal: 859
Referencia Numérica: 2005220
Concepto del Pago: TITULACION ULTIMO PAGO
No. de Autorización: 00470829
Nombre del Emisor: GLENDI REYES CHAN
Institución Emisora: BBVA MEXICO</t>
  </si>
  <si>
    <t>Abono Interbancario
Sucursal: 859
Referencia Numérica: 895936
Concepto del Pago: AEGM580603HDGRRN05
No. de Autorización: 961974
Nombre del Emisor: GONZALEZ PIZANA ROSA MARIA
Institución Emisora: AZTECA</t>
  </si>
  <si>
    <t>19/5/2022</t>
  </si>
  <si>
    <t>Abono Interbancario
Sucursal: 859
Referencia Numérica: 1905220
Concepto del Pago: REVALIDACION XOCHITLH MTZ CORREA
No. de Autorización: 577210
Nombre del Emisor: XOCHITLH MARTINEZ CORREA
Institución Emisora: BBVA MEXICO</t>
  </si>
  <si>
    <t>Abono Interbancario
Sucursal: 859
Referencia Numérica: 1905220
Concepto del Pago: COLEGIATURA
No. de Autorización: 531192
Nombre del Emisor: LANDY MARIA MAY DZIB
Institución Emisora: BBVA MEXICO</t>
  </si>
  <si>
    <t>18/5/2022</t>
  </si>
  <si>
    <t>Abono Interbancario
Sucursal: 859
Referencia Numérica: 20
Concepto del Pago: titulo
No. de Autorización: 00771212
Nombre del Emisor: YARA FARIDE BRICEÑO CHABLE
Institución Emisora: HSBC</t>
  </si>
  <si>
    <t>Abono Interbancario
Sucursal: 859
Referencia Numérica: 6502434
Concepto del Pago: MENSUALIDAD MAYO 2022
No. de Autorización: 00703463
Nombre del Emisor: GRISELDA GARCIA ORTEGA
Institución Emisora: SANTANDER</t>
  </si>
  <si>
    <t>Abono por cobranza
Sucursal: 7003
Referencia Numérica: 0
Referencia alfanumérica: ARMANDO NUNÂ´EZ GARCIA
No. de Autorización: 599020</t>
  </si>
  <si>
    <t>Depósito de efectivo
Sucursal: 7003
Referencia Numérica: 0
No. de Autorización: 592180</t>
  </si>
  <si>
    <t>IVA Comisión
Sucursal: 2864
Referencia Numérica: 119190
Referencia alfanumérica: PAQUETE PYME ABR MOV: 1
No. de Autorización: 116804</t>
  </si>
  <si>
    <t>Comisión
Sucursal: 2864
Referencia Numérica: 119190
Referencia alfanumérica: PAQUETE PYME ABR MOV: 1
No. de Autorización: 116804</t>
  </si>
  <si>
    <t>17/5/2022</t>
  </si>
  <si>
    <t>Pago de servicio
Sucursal: 519
Referencia Numérica: 226577
Referencia alfanumérica: PAGO A ESTABLECIMIENTO
No. de Autorización: 00226577</t>
  </si>
  <si>
    <t>Abono Interbancario
Sucursal: 859
Referencia Numérica: 1605220
Concepto del Pago: PAGO PARA EVALUACION LANDY
No. de Autorización: 00007558
Nombre del Emisor: CARLOS SOSA ROMERO
Institución Emisora: BBVA MEXICO</t>
  </si>
  <si>
    <t>Abono Interbancario
Sucursal: 519
Referencia Numérica: 170522
Referencia alfanumérica: BERNALDO AGUILLER KUMUL PECH
No. de Autorización: 00505883
Nombre del Emisor: BERNALDO AGUILLER,KUMUL/PECH</t>
  </si>
  <si>
    <t>Depósito de efectivo
Sucursal: 7003
No. de Autorización: 00581091</t>
  </si>
  <si>
    <t>Abono Interbancario
Sucursal: 859
Referencia Numérica: 1705220
Concepto del Pago: OECB800124MQRXCL02
No. de Autorización: 00641901
Nombre del Emisor: BELCY ASAREEL OXTE CAUICH
Institución Emisora: BBVA MEXICO</t>
  </si>
  <si>
    <t>16/5/2022</t>
  </si>
  <si>
    <t>Depósito de efectivo
Sucursal: 7003
No. de Autorización: 00566468</t>
  </si>
  <si>
    <t>Abono Interbancario
Sucursal: 859
Referencia Numérica: 895936
Concepto del Pago: DAVID JEYSSER POOL CAUICH
No. de Autorización: 02205926
Nombre del Emisor: POOL CAUICH YOMARA ABIGAIL
Institución Emisora: AZTECA</t>
  </si>
  <si>
    <t>Abono Interbancario
Sucursal: 859
Referencia Numérica: 291155
Concepto del Pago: CLIPMX
No. de Autorización: 00132622
Nombre del Emisor: PAYCLIP S DE RL DE CV
Institución Emisora: BANORTE</t>
  </si>
  <si>
    <t>5,002.01</t>
  </si>
  <si>
    <t>Abono Interbancario
Sucursal: 859
Referencia Numérica: 895936
Concepto del Pago: Mercedes Yam cahuil mayo colegiatura
No. de Autorización: 02408294
Nombre del Emisor: YAM CAHUIL MERCEDES MARIVI
Institución Emisora: AZTECA</t>
  </si>
  <si>
    <t>Abono Interbancario
Sucursal: 859
Referencia Numérica: 1605220
Concepto del Pago: EXAMENES RUBEN SANCHEZ
No. de Autorización: 02432785
Nombre del Emisor: JOSE RUBEN SANCHEZ LOZA
Institución Emisora: BBVA MEXICO</t>
  </si>
  <si>
    <t>Abono Interbancario
Sucursal: 859
Referencia Numérica: 1605220
Concepto del Pago: EXAMENES ANDRES
No. de Autorización: 02434304
Nombre del Emisor: ANDRES BAEZA RODRIGUEZ
Institución Emisora: BBVA MEXICO</t>
  </si>
  <si>
    <t>Abono Interbancario
Sucursal: 859
Referencia Numérica: 1405220
Concepto del Pago: LOIG850720YHNRND05
No. de Autorización: 772848
Nombre del Emisor: ROSA ELENA CARRAZCO SAMOS
Institución Emisora: BBVA MEXICO</t>
  </si>
  <si>
    <t>Depósito de efectivo
Sucursal: 7003
Referencia Numérica: 0
No. de Autorización: 545897</t>
  </si>
  <si>
    <t>Depósito de efectivo
Sucursal: 7003
Referencia Numérica: 0
No. de Autorización: 545860</t>
  </si>
  <si>
    <t>Abono Interbancario
Sucursal: 859
Referencia Numérica: 1505220
Concepto del Pago: EXAMENES
No. de Autorización: 1172023
Nombre del Emisor: FRIDA MARIA MORENO RAMIREZ
Institución Emisora: BBVA MEXICO</t>
  </si>
  <si>
    <t>Abono Interbancario
Sucursal: 859
Referencia Numérica: 1505220
Concepto del Pago: MARMMENSMAESTRIA
No. de Autorización: 1138943
Nombre del Emisor: MAYRA ALEJANDRA RAMOS MEZA
Institución Emisora: BBVA MEXICO</t>
  </si>
  <si>
    <t>Abono Interbancario
Sucursal: 859
Referencia Numérica: 6740151
Concepto del Pago: Pago primer mensualidad Guillermo Zapa
No. de Autorización: 1960629
Nombre del Emisor: GUILLERMO ZAPATERO GONZALEZ
Institución Emisora: SIST TRANSF Y PAGOS</t>
  </si>
  <si>
    <t>Abono Interbancario
Sucursal: 859
Referencia Numérica: 1405220
Concepto del Pago: MAYO RONJ661005MYNSVN08
No. de Autorización: 387016
Nombre del Emisor: JEANETTE DE LOS ANGE ROSADO NO
Institución Emisora: BBVA MEXICO</t>
  </si>
  <si>
    <t>Abono Interbancario
Sucursal: 859
Referencia Numérica: 895936
Concepto del Pago: Manuel Arellano Garcia
No. de Autorización: 350769
Nombre del Emisor: GONZALEZ PIZANA ROSA MARIA
Institución Emisora: AZTECA</t>
  </si>
  <si>
    <t>Abono Interbancario
Sucursal: 859
Referencia Numérica: 1405220
Concepto del Pago: CACR871220HQRBNS16
No. de Autorización: 296258
Nombre del Emisor: RUSSEL JOSUE CAB CANCHE
Institución Emisora: BBVA MEXICO</t>
  </si>
  <si>
    <t>Abono Interbancario
Sucursal: 859
Referencia Numérica: 1605220
Concepto del Pago: CAGC870715MNENRN06
No. de Autorización: 1631731
Nombre del Emisor: OSCAR ADAN PEREZ CANTU
Institución Emisora: BBVA MEXICO</t>
  </si>
  <si>
    <t>Abono Interbancario
Sucursal: 859
Referencia Numérica: 123698
Concepto del Pago: COLEGIATURA
No. de Autorización: 898244
Nombre del Emisor: BLANCA ANNEL MEDINA VILLARREA
Institución Emisora: HSBC</t>
  </si>
  <si>
    <t>Abono Interbancario
Sucursal: 859
Referencia Numérica: 291155
Concepto del Pago: CLIPMX
No. de Autorización: 132622
Nombre del Emisor: PAYCLIP S DE RL DE CV
Institución Emisora: BANORTE</t>
  </si>
  <si>
    <t>13/5/2022</t>
  </si>
  <si>
    <t>Abono Interbancario
Sucursal: 859
Referencia Numérica: 3594255
Concepto del Pago: 5000 de colegiatura y 3 reinscripciones
No. de Autorización: 1328594
Nombre del Emisor: MARIA FERNANDA TORNER MARTINEZ
Institución Emisora: BANCOPPEL</t>
  </si>
  <si>
    <t>Abono Interbancario
Sucursal: 859
Referencia Numérica: 9876543
Concepto del Pago: PEJS910415MCCRVB04 DOCTORADO CDC
No. de Autorización: 1238264
Nombre del Emisor: SABRINA DEL CARMEN PEREZ JAVIE
Institución Emisora: SANTANDER</t>
  </si>
  <si>
    <t>Depósito de efectivo
Sucursal: 7003
Referencia Numérica: 0
No. de Autorización: 529058</t>
  </si>
  <si>
    <t>Abono Interbancario
Sucursal: 859
Referencia Numérica: 1305
Concepto del Pago: Pago credencial y examen
No. de Autorización: 829817
Nombre del Emisor: YAHAIRA YAITZIRI HUERTA GUZMA
Institución Emisora: HSBC</t>
  </si>
  <si>
    <t>340</t>
  </si>
  <si>
    <t>Pago Interbancario
Sucursal: 519
Referencia Numérica: 1
Concepto del Pago: FACTURA
No. de Autorización: 326894</t>
  </si>
  <si>
    <t>60,319.15</t>
  </si>
  <si>
    <t>Abono Interbancario
Sucursal: 859
Referencia Numérica: 2036560
Concepto del Pago: PAGO TITULACION Y EQUIVALENCIA MAESTRIA
No. de Autorización: 540851
Nombre del Emisor: NANCY ROBERTA MARTINEZ BARRIOS
Institución Emisora: SANTANDER</t>
  </si>
  <si>
    <t>26,820.00</t>
  </si>
  <si>
    <t>5/13/2022</t>
  </si>
  <si>
    <t>Abono Interbancario
Sucursal: 859
Referencia Numérica: 3391973
Concepto del Pago: reinscripcion de 2 pagos
No. de Autorización: 478392
Nombre del Emisor: IRMA MORALES MORALES
Institución Emisora: BANCOPPEL</t>
  </si>
  <si>
    <t>Abono Interbancario
Sucursal: 859
Referencia Numérica: 1305220
Concepto del Pago: ABONO TITULO LEMV
No. de Autorización: 468353
Nombre del Emisor: LAURA ELISA MORALES VILLAGRAN
Institución Emisora: BBVA MEXICO</t>
  </si>
  <si>
    <t>Abono Interbancario
Sucursal: 859
Referencia Numérica: 130522
Concepto del Pago: HECH740407HMNRSC02
No. de Autorización: 450028
Nombre del Emisor: H LEGAL CORPORATIVO SC
Institución Emisora: HSBC</t>
  </si>
  <si>
    <t>Abono Interbancario
Sucursal: 859
Referencia Numérica: 1305220
Concepto del Pago: REINSCRIPCIN
No. de Autorización: 369819
Nombre del Emisor: LANDY MARIA MAY DZIB
Institución Emisora: BBVA MEXICO</t>
  </si>
  <si>
    <t>Abono Interbancario
Sucursal: 859
Referencia Numérica: 1305220
Concepto del Pago: MAMC710607MMCRRR04
No. de Autorización: 124084
Nombre del Emisor: MARIA DEL CARMEN MARTINEZ MARR
Institución Emisora: BBVA MEXICO</t>
  </si>
  <si>
    <t>Abono Interbancario
Sucursal: 859
Referencia Numérica: 1305220
Concepto del Pago: MAMC710607MMCRRR04
No. de Autorización: 123084
Nombre del Emisor: MARIA DEL CARMEN MARTINEZ MARR
Institución Emisora: BBVA MEXICO</t>
  </si>
  <si>
    <t>5/12/2022</t>
  </si>
  <si>
    <t>Pago de servicio
Sucursal: 519
Referencia Numérica: 44552
Referencia alfanumérica: PAGO A ESTABLECIMIENTO
No. de Autorización: 00044552</t>
  </si>
  <si>
    <t>1,540.00</t>
  </si>
  <si>
    <t>Pago de servicio
Sucursal: 519
Referencia Numérica: 45570
Referencia alfanumérica: PAGO A ESTABLECIMIENTO
No. de Autorización: 00045570</t>
  </si>
  <si>
    <t>Pago de servicio
Sucursal: 519
Referencia Numérica: 49470
Referencia alfanumérica: PAGO A ESTABLECIMIENTO
No. de Autorización: 00049470</t>
  </si>
  <si>
    <t>577.00</t>
  </si>
  <si>
    <t>Pago de servicio
Sucursal: 519
Referencia Numérica: 64658
Referencia alfanumérica: PAGO A ESTABLECIMIENTO
No. de Autorización: 00064658</t>
  </si>
  <si>
    <t>Pago de servicio
Sucursal: 519
Referencia Numérica: 69759
Referencia alfanumérica: PAGO A ESTABLECIMIENTO
No. de Autorización: 00069759</t>
  </si>
  <si>
    <t>770.00</t>
  </si>
  <si>
    <t>Pago de servicio
Sucursal: 519
Referencia Numérica: 75807
Referencia alfanumérica: PAGO A ESTABLECIMIENTO
No. de Autorización: 00075807</t>
  </si>
  <si>
    <t>Pago de servicio
Sucursal: 519
Referencia Numérica: 423931
Referencia alfanumérica: PAGO A ESTABLECIMIENTO
No. de Autorización: 00423931</t>
  </si>
  <si>
    <t>Pago de servicio
Sucursal: 519
Referencia Numérica: 451093
Referencia alfanumérica: PAGO A ESTABLECIMIENTO
No. de Autorización: 00451093</t>
  </si>
  <si>
    <t>Pago de servicio
Sucursal: 519
Referencia Numérica: 482065
Referencia alfanumérica: PAGO A ESTABLECIMIENTO
No. de Autorización: 00482065</t>
  </si>
  <si>
    <t>Pago de servicio
Sucursal: 519
Referencia Numérica: 484371
Referencia alfanumérica: PAGO A ESTABLECIMIENTO
No. de Autorización: 00484371</t>
  </si>
  <si>
    <t>Abono Interbancario
Sucursal: 859
Referencia Numérica: 1205220
Concepto del Pago: HOHL900225HQRYXS08
No. de Autorización: 00692216
Nombre del Emisor: LUIS ALBERTO HOY HAU
Institución Emisora: BBVA MEXICO</t>
  </si>
  <si>
    <t>Depósito de efectivo
Sucursal: 7003
No. de Autorización: 00851414</t>
  </si>
  <si>
    <t>5/1/2022</t>
  </si>
  <si>
    <t>Abono por cobranza
Sucursal: 4452
Referencia Numérica: 0
Referencia alfanumérica: GULY811203HCSLPN06
No. de Autorización: 5996</t>
  </si>
  <si>
    <t>5/11/2022</t>
  </si>
  <si>
    <t>Abono por cobranza
Sucursal: 4452
Referencia Numérica: 0
Referencia alfanumérica: GULY811203HCSLPN06
No. de Autorización: 5930</t>
  </si>
  <si>
    <t>Abono Interbancario
Sucursal: 519
Referencia Numérica: 110522
Referencia alfanumérica: ANGEL GUILLERMO LUNA RAMOS
No. de Autorización: 213603
Nombre del Emisor: ANGEL GUILLERMO,LUNA/RAMOS</t>
  </si>
  <si>
    <t>Abono Interbancario
Sucursal: 859
Referencia Numérica: 895936
Concepto del Pago: pago de titulacion AEHJ961123HQRNR00
No. de Autorización: 216957
Nombre del Emisor: LOPEZ COOT LIZZET ESMERALDA
Institución Emisora: AZTECA</t>
  </si>
  <si>
    <t>14,750.00</t>
  </si>
  <si>
    <t>5/10/2022</t>
  </si>
  <si>
    <t>Abono Interbancario
Sucursal: 859
Referencia Numérica: 1005220
Concepto del Pago: COLEGIATURA DOCTORADO MAYO 2022 JAE
No. de Autorización: 156630
Nombre del Emisor: JULIAN AGUILAR ESTRADA
Institución Emisora: BBVA MEXICO</t>
  </si>
  <si>
    <t>5/9/2022</t>
  </si>
  <si>
    <t>Abono Interbancario
Sucursal: 859
Referencia Numérica: 7223284
Concepto del Pago: REINSCRIPCIONBLANCAARGUMEDODOCDERECHO
No. de Autorización: 1588459
Nombre del Emisor: BLANCA DANNALY ARGUMEDO GUERRA
Institución Emisora: SANTANDER</t>
  </si>
  <si>
    <t>Abono Interbancario
Sucursal: 859
Referencia Numérica: 6390889
Concepto del Pago: PAGODOCTORADODERMODULO14BDAG
No. de Autorización: 1586365
Nombre del Emisor: BLANCA DANNALY ARGUMEDO GUERRA
Institución Emisora: SANTANDER</t>
  </si>
  <si>
    <t>Abono Interbancario
Sucursal: 859
Referencia Numérica: 9848928
Concepto del Pago: REINSCRIPCION DOCTORADO ARTURO BOLIO
No. de Autorización: 1564660
Nombre del Emisor: ARTURO BOLIO CERDAN
Institución Emisora: SANTANDER</t>
  </si>
  <si>
    <t>Abono Interbancario
Sucursal: 859
Referencia Numérica: 5177988
Concepto del Pago: PAGO MOD 14 DOCTORADO ARTURO BOLIO
No. de Autorización: 1551219
Nombre del Emisor: ARTURO BOLIO CERDAN
Institución Emisora: SANTANDER</t>
  </si>
  <si>
    <t>Abono Interbancario
Sucursal: 859
Referencia Numérica: 220507
Concepto del Pago: MD mayo Veronica E Mendoza C
No. de Autorización: 639849
Nombre del Emisor: VERONICA EDITH MENDOZA CARRENO
Institución Emisora: BANORTE</t>
  </si>
  <si>
    <t>Depósito de efectivo
Sucursal: 4375
Referencia Numérica: 0
No. de Autorización: 459048</t>
  </si>
  <si>
    <t>Abono Interbancario
Sucursal: 859
Referencia Numérica: 220509
Concepto del Pago: DOUD841229HCCMCR07 pago mensualidad
No. de Autorización: 1229488
Nombre del Emisor: DARWIN DAVID DOMINGUEZ UC
Institución Emisora: BANORTE</t>
  </si>
  <si>
    <t>5/6/2022</t>
  </si>
  <si>
    <t>Abono Interbancario
Sucursal: 859
Referencia Numérica: 60522
Concepto del Pago: DIGD740815HDFZRN08 Pago 2
No. de Autorización: 01078541
Nombre del Emisor: DANIEL DIAZ GARCIA
Institución Emisora: INBURSA</t>
  </si>
  <si>
    <t>Abono Interbancario
Sucursal: 859
Referencia Numérica: 605220
Concepto del Pago: JESSICA PEREIRA GARCIA
No. de Autorización: 00831642
Nombre del Emisor: JESSICA DE LA CRUZ PEREIRA GAR
Institución Emisora: BBVA MEXICO</t>
  </si>
  <si>
    <t>Abono Interbancario
Sucursal: 859
Referencia Numérica: 1234567
Concepto del Pago: PEJS910415MCCRVB04 ABONO TITULACION DDC
No. de Autorización: 00945330
Nombre del Emisor: SABRINA DEL CARMEN PEREZ JAVIE
Institución Emisora: SANTANDER</t>
  </si>
  <si>
    <t>Abono Interbancario
Sucursal: 859
Referencia Numérica: 605220
Concepto del Pago: SACG950925MQRNTL00
No. de Autorización: 01066630
Nombre del Emisor: GLENDY MARGARITA SANCHEZ CATZI
Institución Emisora: BBVA MEXICO</t>
  </si>
  <si>
    <t>Depósito de efectivo
Sucursal: 7440
No. de Autorización: 00330865</t>
  </si>
  <si>
    <t>Abono Interbancario
Sucursal: 859
Referencia Numérica: 60522
Concepto del Pago: COLEGIATURA CARLOS P BONILLA
No. de Autorización: 451276
Nombre del Emisor: SILVIA MAGALI BONILLA PASOS
Institución Emisora: SANTANDER</t>
  </si>
  <si>
    <t>Abono Interbancario
Sucursal: 859
Referencia Numérica: 8142878
Concepto del Pago: COLEGIATURA MOD 6 HCTOR VERA
No. de Autorización: 429680
Nombre del Emisor: HECTOR VERA GARCIA
Institución Emisora: SANTANDER</t>
  </si>
  <si>
    <t>Abono Interbancario
Sucursal: 519
Referencia Numérica: 60522
Referencia alfanumérica: JORGE VELARDE GOMEZ
No. de Autorización: 190657
Nombre del Emisor: JORGE,VELARDE/GOMEZ</t>
  </si>
  <si>
    <t>Abono Interbancario
Sucursal: 859
Referencia Numérica: 2245344
Concepto del Pago: COLEGIATURA MARCELA IBARRA CANCHE
No. de Autorización: 176281
Nombre del Emisor: MARCELA IBARRA CANCHE
Institución Emisora: SANTANDER</t>
  </si>
  <si>
    <t>Abono Interbancario
Sucursal: 859
Referencia Numérica: 6301075
Concepto del Pago: COLEGIATURA JOSE VIRGILIO ZELAYA IBARRA
No. de Autorización: 171786
Nombre del Emisor: MARCELA IBARRA CANCHE
Institución Emisora: SANTANDER</t>
  </si>
  <si>
    <t>5/5/2022</t>
  </si>
  <si>
    <t>Abono Interbancario
Sucursal: 870
Referencia Numérica: 50522
Referencia alfanumérica: REYNA MARIA SANTIAGO RAMIREZ
No. de Autorización: 00022012
Nombre del Emisor: REYNA MARIA,SANTIAGO/RAMIREZ</t>
  </si>
  <si>
    <t>Abono Interbancario
Sucursal: 859
Referencia Numérica: 4520252
Concepto del Pago: COLEGIATURA MAYO
No. de Autorización: 00126028
Nombre del Emisor: HECTOR LOPEZ SACHINAS
Institución Emisora: SANTANDER</t>
  </si>
  <si>
    <t>Abono Interbancario
Sucursal: 859
Referencia Numérica: 50522
Concepto del Pago: LOTJ710629HSPPRS00
No. de Autorización: 00293346
Nombre del Emisor: JOSE DE JESUS LOPEZ TORRES
Institución Emisora: HSBC</t>
  </si>
  <si>
    <t>Abono Interbancario
Sucursal: 859
Referencia Numérica: 220505
Concepto del Pago: AOCL700927HCHCRS07
No. de Autorización: 00301446
Nombre del Emisor: LUIS CARLOS ACOSTA CORRAL
Institución Emisora: BANORTE</t>
  </si>
  <si>
    <t>Abono Interbancario
Sucursal: 859
Referencia Numérica: 505220
Concepto del Pago: PAGO DEL MES DE MAYO 2022
No. de Autorización: 00410069
Nombre del Emisor: JOSE JUAN ORTIZ GARCIA
Institución Emisora: BBVA MEXICO</t>
  </si>
  <si>
    <t>Abono Interbancario
Sucursal: 859
Referencia Numérica: 111
Concepto del Pago: Alfonso Perez
No. de Autorización: 00421969
Nombre del Emisor: ALFONSO ANTONIO PEREZ ECHEVER
Institución Emisora: HSBC</t>
  </si>
  <si>
    <t>Abono Interbancario
Sucursal: 859
Referencia Numérica: 505220
Concepto del Pago: SANDOVALMARTINEZMONICAMAYO2022
No. de Autorización: 00515730
Nombre del Emisor: MONICA JAZMIN SANDOVAL MARTINE
Institución Emisora: BBVA MEXICO</t>
  </si>
  <si>
    <t>Abono Interbancario
Sucursal: 859
Referencia Numérica: 1357
Concepto del Pago: DIGS770724MMCZNS06
No. de Autorización: 00697261
Nombre del Emisor: SUSANA DIAZ GONZALEZ
Institución Emisora: HSBC</t>
  </si>
  <si>
    <t>Abono Interbancario
Sucursal: 859
Referencia Numérica: 505220
Concepto del Pago: ROSENDA MARIA DE LA CRUZ GONZALEZ
No. de Autorización: 00700517
Nombre del Emisor: ROSENDA MARIA DE LA CRUZ GONZA
Institución Emisora: BBVA MEXICO</t>
  </si>
  <si>
    <t>Abono Interbancario
Sucursal: 859
Referencia Numérica: 246
Concepto del Pago: RORC750108HMCMZRO7
No. de Autorización: 00706780
Nombre del Emisor: SUSANA DIAZ GONZALEZ
Institución Emisora: HSBC</t>
  </si>
  <si>
    <t>Abono Interbancario
Sucursal: 859
Referencia Numérica: 17486
Concepto del Pago: JOSE LUIS RODRIGUEZ AYALA MAYO 2022
No. de Autorización: 00730912
Nombre del Emisor: JOSE LUIS RODRIGUEZ MEDINA
Institución Emisora: SANTANDER</t>
  </si>
  <si>
    <t>Abono Interbancario
Sucursal: 859
Referencia Numérica: 505220
Concepto del Pago: PAGO FRIDA
No. de Autorización: 00904151
Nombre del Emisor: FRIDA MARIA MORENO RAMIREZ
Institución Emisora: BBVA MEXICO</t>
  </si>
  <si>
    <t>5/4/2022</t>
  </si>
  <si>
    <t>Abono Interbancario
Sucursal: 870
Referencia Numérica: 40522
Referencia alfanumérica: MARIA FERNANDA GONZALEZ GLENNI
No. de Autorización: 00321122
Nombre del Emisor: MARIA FERNANDA,GONZALEZ/GLENNI</t>
  </si>
  <si>
    <t>Abono Interbancario
Sucursal: 870
Referencia Numérica: 40522
Referencia alfanumérica: MARIA FERNANDA GONZALEZ GLENNI
No. de Autorización: 00325291
Nombre del Emisor: MARIA FERNANDA,GONZALEZ/GLENNI</t>
  </si>
  <si>
    <t>Abono Interbancario
Sucursal: 859
Referencia Numérica: 40522
Concepto del Pago: ALFONSO ESQUIDE MACIAS
No. de Autorización: 00326870
Nombre del Emisor: H LEGAL CORPORATIVO SC
Institución Emisora: HSBC</t>
  </si>
  <si>
    <t>Abono Interbancario
Sucursal: 859
Referencia Numérica: 40522
Concepto del Pago: ALMA ITZEL LETRAS DIAZ
No. de Autorización: 00331318
Nombre del Emisor: H LEGAL CORPORATIVO SC
Institución Emisora: HSBC</t>
  </si>
  <si>
    <t>Depósito de efectivo
Sucursal: 7003
No. de Autorización: 00404634</t>
  </si>
  <si>
    <t>Abono Interbancario
Sucursal: 859
Referencia Numérica: 40522
Concepto del Pago: ANAHI AVILES GONZALEZ
No. de Autorización: 00593210
Nombre del Emisor: URZUA RODRIGUEZ SERGIO ARTURO
Institución Emisora: SCOTIABANK</t>
  </si>
  <si>
    <t>Abono Interbancario
Sucursal: 859
Referencia Numérica: 220504
Concepto del Pago: DUZE780819HDFRXD00
No. de Autorización: 00726091
Nombre del Emisor: EDUARDO DURAN ZUNIGA
Institución Emisora: BANORTE</t>
  </si>
  <si>
    <t>Abono Interbancario
Sucursal: 859
Referencia Numérica: 405220
Concepto del Pago: MAYO 2022
No. de Autorización: 00731658
Nombre del Emisor: EFRAIN MARTIN ROSADO YAM
Institución Emisora: BBVA MEXICO</t>
  </si>
  <si>
    <t>5,585.11</t>
  </si>
  <si>
    <t>Abono Interbancario
Sucursal: 859
Referencia Numérica: 271092
Concepto del Pago: Colegiatura Mayo LISA921027HSPRLR02
No. de Autorización: 00775212
Nombre del Emisor: ARMANDO LIRA SOLIS
Institución Emisora: HSBC</t>
  </si>
  <si>
    <t>Abono Interbancario
Sucursal: 859
Referencia Numérica: 40522
Concepto del Pago: GOLM80129HQRNOG97 REINSCRIPCI
No. de Autorización: 00793682
Nombre del Emisor: MIGUEL JESUS GONZALEZ LOPEZ
Institución Emisora: HSBC</t>
  </si>
  <si>
    <t>Abono Interbancario
Sucursal: 859
Referencia Numérica: 405220
Concepto del Pago: OIOX890708MMSRCC08 MOD 5
No. de Autorización: 00861621
Nombre del Emisor: XOCHIQUETZAL ORTIZ OCAMPO
Institución Emisora: BBVA MEXICO</t>
  </si>
  <si>
    <t>5/3/2022</t>
  </si>
  <si>
    <t>Pago de servicio
Sucursal: 519
Referencia Numérica: 207839
Referencia alfanumérica: A TB 5584267142500097
No. de Autorización: 00207839</t>
  </si>
  <si>
    <t>Pago Interbancario
Sucursal: 519
Referencia Numérica: 1
Concepto del Pago: REGISTROS IUAF GRADOS
No. de Autorización: 00262091</t>
  </si>
  <si>
    <t>Pago Interbancario
Sucursal: 519
Referencia Numérica: 1
Concepto del Pago: FACTURA
No. de Autorización: 00357492</t>
  </si>
  <si>
    <t>Abono por cobranza
Sucursal: 7441
Referencia alfanumérica: COL 04-22 BRANDON S TAMAYO CACHON
No. de Autorización: 00002694</t>
  </si>
  <si>
    <t>DEP EN EFECTIVO
Sucursal: 7441
Referencia alfanumérica: 1,600.00
No. de Autorización: 00002694</t>
  </si>
  <si>
    <t>Abono Interbancario
Sucursal: 859
Referencia Numérica: 1401419
Concepto del Pago: 5TO PAGO COL MIRELLA PACHECO
No. de Autorización: 00089232
Nombre del Emisor: SUSANA VARGAS ALBARRAN
Institución Emisora: SANTANDER</t>
  </si>
  <si>
    <t>Abono Interbancario
Sucursal: 859
Referencia Numérica: 305220
Concepto del Pago: MAYO XOCHITLH MARTINEZCORREA
No. de Autorización: 00117058
Nombre del Emisor: XOCHITLH MARTINEZ CORREA
Institución Emisora: BBVA MEXICO</t>
  </si>
  <si>
    <t>Abono Interbancario
Sucursal: 859
Referencia Numérica: 305220
Concepto del Pago: FRANCISCO CHE
No. de Autorización: 00141320
Nombre del Emisor: DIANA BEATRIZ ABAN CANCHE
Institución Emisora: BBVA MEXICO</t>
  </si>
  <si>
    <t>Abono Interbancario
Sucursal: 859
Referencia Numérica: 1285619
Concepto del Pago: PAGO MENSUALIDAD ABRAHAM GONZALEZ
No. de Autorización: 00363120
Nombre del Emisor: ABRAHAM GONZALEZ BALBOA
Institución Emisora: SANTANDER</t>
  </si>
  <si>
    <t>Abono por cobranza
Sucursal: 4392
Referencia alfanumérica: DIOP570627
No. de Autorización: 00372252</t>
  </si>
  <si>
    <t>5/2/2022</t>
  </si>
  <si>
    <t>Depósito de efectivo
Sucursal: 7003
No. de Autorización: 00369184</t>
  </si>
  <si>
    <t>Abono Interbancario
Sucursal: 859
Referencia Numérica: 1206
Concepto del Pago: 3ra parte titulo
No. de Autorización: 02264909
Nombre del Emisor: JUAN LORENZO SANTIAGO URGELL
Institución Emisora: HSBC</t>
  </si>
  <si>
    <t>Abono Interbancario
Sucursal: 859
Referencia Numérica: 1
Concepto del Pago: Equivalencia1 Erick Mena
No. de Autorización: 02266836
Nombre del Emisor: ERICK MENA MORENO
Institución Emisora: HSBC</t>
  </si>
  <si>
    <t>Abono Interbancario
Sucursal: 859
Referencia Numérica: 2
Concepto del Pago: Equivalencia 2 Erick Mena
No. de Autorización: 02268472
Nombre del Emisor: ERICK MENA MORENO
Institución Emisora: HSBC</t>
  </si>
  <si>
    <t>Abono Interbancario
Sucursal: 859
Referencia Numérica: 220502
Concepto del Pago: colegiatura mayo julio cetina
No. de Autorización: 02305486
Nombre del Emisor: MARIA EUGENIA APARICIO ARIAS
Institución Emisora: BANORTE</t>
  </si>
  <si>
    <t>Abono Interbancario
Sucursal: 859
Referencia Numérica: 205220
Concepto del Pago: PAGO MES DE ABRIL
No. de Autorización: 02359393
Nombre del Emisor: REBECA CANUL TORRES
Institución Emisora: BBVA MEXICO</t>
  </si>
  <si>
    <t>Abono Interbancario
Sucursal: 859
Referencia Numérica: 1
Concepto del Pago: Colegiatura Mayo 2022
No. de Autorización: 2032844
Nombre del Emisor: FAUSTINO CRUZ HERNANDEZ
Institución Emisora: HSBC</t>
  </si>
  <si>
    <t>Abono Interbancario
Sucursal: 859
Referencia Numérica: 20522
Concepto del Pago: PAGO LIC ARACELY VILLANUEVA TUN
No. de Autorización: 2220602
Nombre del Emisor: SINDICATO UNICO DE CHOFERES TA
Institución Emisora: SCOTIABANK</t>
  </si>
  <si>
    <t>Depósito de efectivo
Sucursal: 7003
Referencia Numérica: 0
No. de Autorización: 364138</t>
  </si>
  <si>
    <t>Abono Interbancario
Sucursal: 859
Referencia Numérica: 220430
Concepto del Pago: 1 pago Doc Inov Adm y P P CMA
No. de Autorización: 235062
Nombre del Emisor: MA CRISTINA MARTINEZ AYALA
Institución Emisora: BANORTE</t>
  </si>
  <si>
    <t>Abono Interbancario
Sucursal: 859
Referencia Numérica: 3004220
Concepto del Pago: COLEGIATURA MES DE ABRIL
No. de Autorización: 97435
Nombre del Emisor: LANDY MARIA MAY DZIB
Institución Emisora: BBVA MEXICO</t>
  </si>
  <si>
    <t>Abono Interbancario
Sucursal: 859
Referencia Numérica: 895936
Concepto del Pago: titulo ma de los angeles nava
No. de Autorización: 289020
Nombre del Emisor: NAVA NEGRON MARIA DE LOS ANGEL
Institución Emisora: AZTECA</t>
  </si>
  <si>
    <t>Abono Interbancario
Sucursal: 859
Referencia Numérica: 5318575
Concepto del Pago: TERI990829MDFHTY00
No. de Autorización: 1392964
Nombre del Emisor: ITZHEL TEHUTLE RAYA
Institución Emisora: SANTANDER</t>
  </si>
  <si>
    <t>Abono Interbancario
Sucursal: 859
Referencia Numérica: 105220
Concepto del Pago: COLEGIATURRA MAYO MAYRA KOYOC
No. de Autorización: 1333837
Nombre del Emisor: ANGEL RICARDO COCOM ABAN
Institución Emisora: BBVA MEXICO</t>
  </si>
  <si>
    <t>Depósito de efectivo
Sucursal: 4615
Referencia Numérica: 0
No. de Autorización: 955913</t>
  </si>
  <si>
    <t>Abono Interbancario
Sucursal: 859
Referencia Numérica: 9674503
Concepto del Pago: pago colegiatura y reincripcion
No. de Autorización: 1898925
Nombre del Emisor: IRMA MORALES MORALES
Institución Emisora: BANCOPPEL</t>
  </si>
  <si>
    <t>Abono Interbancario
Sucursal: 859
Referencia Numérica: 8921523
Concepto del Pago: INSCRIPCION 1ER MENSUALIDAD
No. de Autorización: 349306
Nombre del Emisor: ANGEL GUTIERREZ VAZQUEZ
Institución Emisora: BANCOPPEL</t>
  </si>
  <si>
    <t>Abono Interbancario
Sucursal: 859
Referencia Numérica: 205220
Concepto del Pago: ALE BALDERAS
No. de Autorización: 1872683
Nombre del Emisor: ALEJANDRA BALDERAS FLORES
Institución Emisora: BBVA MEXICO</t>
  </si>
  <si>
    <t>Abono Interbancario
Sucursal: 859
Referencia Numérica: 1000
Concepto del Pago: ACTA DE GRADO
No. de Autorización: 1838304
Nombre del Emisor: LUIS HERIBERTO GONZALEZ ZARAT
Institución Emisora: HSBC</t>
  </si>
  <si>
    <t>Abono Interbancario
Sucursal: 859
Referencia Numérica: 205220
Concepto del Pago: PAGO MAYO TONATIUH LAY A
No. de Autorización: 1803666
Nombre del Emisor: ISRAEL TONATIUH LAY ARELLANO
Institución Emisora: BBVA MEXICO</t>
  </si>
  <si>
    <t>Abono Interbancario
Sucursal: 859
Referencia Numérica: 8001270
Concepto del Pago: CAAM800127HJCHGR04 MATRICULA DOCTORADO
No. de Autorización: 1738687
Nombre del Emisor: MARCO ANTONIO CHAVEZ AGUAYO
Institución Emisora: BBVA MEXICO</t>
  </si>
  <si>
    <t>Abono Interbancario
Sucursal: 859
Referencia Numérica: 8001270
Concepto del Pago: CAAM800127HJCHGR04 CONSTANCIA DOCTORADO
No. de Autorización: 1736427
Nombre del Emisor: MARCO ANTONIO CHAVEZ AGUAYO
Institución Emisora: BBVA MEXICO</t>
  </si>
  <si>
    <t>Depósito de efectivo
Sucursal: 7003
Referencia Numérica: 0
No. de Autorización: 352346</t>
  </si>
  <si>
    <t>Abono Interbancario
Sucursal: 859
Referencia Numérica: 1016371
Concepto del Pago: 9NO MODULO SACA780407MCCNRL05
No. de Autorización: 956448
Nombre del Emisor: ALICIA SANCHEZ DE LA CRUZ
Institución Emisora: SANTANDER</t>
  </si>
  <si>
    <t xml:space="preserve">MAYO </t>
  </si>
  <si>
    <t>4/29/2022</t>
  </si>
  <si>
    <t>Abono Interbancario
Sucursal: 859
Referencia Numérica: 300422
Concepto del Pago: DIGD740815HDFZRN08 Pago 1
No. de Autorización: 00746136
Nombre del Emisor: DANIEL DIAZ GARCIA
Institución Emisora: INBURSA</t>
  </si>
  <si>
    <t>Pago Interbancario
Sucursal: 519
Referencia Numérica: 1
Concepto del Pago: FACTURA
No. de Autorización: 00268429</t>
  </si>
  <si>
    <t>65,174.47</t>
  </si>
  <si>
    <t>Pago Interbancario
Sucursal: 519
Referencia Numérica: 2
Concepto del Pago: FACTURA
No. de Autorización: 00272438</t>
  </si>
  <si>
    <t>Pago Interbancario
Sucursal: 519
Referencia Numérica: 3
Concepto del Pago: FACTURA
No. de Autorización: 00302479</t>
  </si>
  <si>
    <t>104,255.32</t>
  </si>
  <si>
    <t>Pago Interbancario
Sucursal: 519
Referencia Numérica: 4
Concepto del Pago: FACTURA
No. de Autorización: 00316121</t>
  </si>
  <si>
    <t>Pago Interbancario
Sucursal: 519
Referencia Numérica: 2
Concepto del Pago: FACTURA
No. de Autorización: 272438</t>
  </si>
  <si>
    <t>Pago Interbancario
Sucursal: 519
Referencia Numérica: 1
Concepto del Pago: FACTURA
No. de Autorización: 268429</t>
  </si>
  <si>
    <t>Abono Interbancario
Sucursal: 859
Referencia Numérica: 220429
Concepto del Pago: ROMI900521MVZSTS01 MENSUALIDAD
No. de Autorización: 543997
Nombre del Emisor: ISSA GUADALUPE DE LA ROSA MATA
Institución Emisora: BANORTE</t>
  </si>
  <si>
    <t>Abono Interbancario
Sucursal: 859
Referencia Numérica: 220429
Concepto del Pago: ROMI900521MVZSTS01 abono a titulacion
No. de Autorización: 529530
Nombre del Emisor: ISSA GUADALUPE DE LA ROSA MATA
Institución Emisora: BANORTE</t>
  </si>
  <si>
    <t>Abono Interbancario
Sucursal: 859
Referencia Numérica: 2904220
Concepto del Pago: COLEGIATURA MES DE MAYO
No. de Autorización: 501940
Nombre del Emisor: JEHU ANTELE HERNANDEZ
Institución Emisora: BBVA MEXICO</t>
  </si>
  <si>
    <t>Depósito de efectivo
Sucursal: 643
Referencia Numérica: 0
No. de Autorización: 874594</t>
  </si>
  <si>
    <t>4/28/2022</t>
  </si>
  <si>
    <t>Abono Interbancario
Sucursal: 859
Referencia Numérica: 5089593
Concepto del Pago: DOCTORADO
No. de Autorización: 00317716
Nombre del Emisor: RENE LAZARO CARDENAS CONTRERAS
Institución Emisora: BBVA MEXICO</t>
  </si>
  <si>
    <t>Abono Interbancario
Sucursal: 859
Referencia Numérica: 895936
Concepto del Pago: constancia ma de los angeles nava
No. de Autorización: 00640619
Nombre del Emisor: NAVA NEGRON MARIA DE LOS ANGEL
Institución Emisora: AZTECA</t>
  </si>
  <si>
    <t>405</t>
  </si>
  <si>
    <t>Abono Interbancario
Sucursal: 859
Referencia Numérica: 2804220
Concepto del Pago: JORNADAS T SONIA GARAY MARTINEZ
No. de Autorización: 00893974
Nombre del Emisor: SONIA GARAY MARTINEZ
Institución Emisora: BBVA MEXICO</t>
  </si>
  <si>
    <t>Pago Interbancario
Sucursal: 519
Referencia Numérica: 1
Concepto del Pago: FACTURA
No. de Autorización: 00272645</t>
  </si>
  <si>
    <t>79,787.23</t>
  </si>
  <si>
    <t>Abono Interbancario
Sucursal: 859
Referencia Numérica: 5089593
Concepto del Pago: DOCTORADO
No. de Autorización: 317716
Nombre del Emisor: RENE LAZARO CARDENAS CONTRERAS
Institución Emisora: BBVA MEXICO</t>
  </si>
  <si>
    <t>4/27/2022</t>
  </si>
  <si>
    <t>Abono Interbancario
Sucursal: 859
Referencia Numérica: 2704220
Concepto del Pago: PAGO DE TITULACIN DE LA LICENCIATURA
No. de Autorización: 571304
Nombre del Emisor: MARIA EVANGELINA LOPEZ BACAB
Institución Emisora: BBVA MEXICO</t>
  </si>
  <si>
    <t>Abono Interbancario
Sucursal: 859
Referencia Numérica: 2704220
Concepto del Pago: MENSUALIDAD RUBEN SANCHEZ
No. de Autorización: 418441
Nombre del Emisor: JOSE RUBEN SANCHEZ LOZA
Institución Emisora: BBVA MEXICO</t>
  </si>
  <si>
    <t>Abono Interbancario
Sucursal: 859
Referencia Numérica: 2704220
Concepto del Pago: PAGO ANDRES BAEZA
No. de Autorización: 415183
Nombre del Emisor: ANDRES BAEZA RODRIGUEZ
Institución Emisora: BBVA MEXICO</t>
  </si>
  <si>
    <t>4/26/2022</t>
  </si>
  <si>
    <t>Depósito de efectivo
Sucursal: 7003
Referencia Numérica: 0
No. de Autorización: 265756   ARACELI VILLANUEVA</t>
  </si>
  <si>
    <t>pendiente</t>
  </si>
  <si>
    <t>Abono Interbancario
Sucursal: 859
Referencia Numérica: 2604220
Concepto del Pago: PAGO DE COLEGIATURA
No. de Autorización: 252170
Nombre del Emisor: JOSE JUAN ORTIZ GARCIA
Institución Emisora: BBVA MEXICO</t>
  </si>
  <si>
    <t>Depósito de efectivo
Sucursal: 7003
Referencia Numérica: 0
No. de Autorización: 265756</t>
  </si>
  <si>
    <t>DEP EN EFECTIVO
Sucursal: 4615
Referencia Numérica: 0
Referencia alfanumérica: 5,000.00
No. de Autorización: 953837</t>
  </si>
  <si>
    <t>Abono por cobranza
Sucursal: 4615
Referencia Numérica: 0
Referencia alfanumérica: YARA FARIDE BRICEO CHABLE
No. de Autorización: 953837</t>
  </si>
  <si>
    <t>4/25/2022</t>
  </si>
  <si>
    <t>Abono Interbancario
Sucursal: 859
Referencia Numérica: 895936
Concepto del Pago: Mercedes Yam cahuil abril colegiatura
No. de Autorización: 01707949
Nombre del Emisor: YAM CAHUIL MERCEDES MARIVI
Institución Emisora: AZTECA</t>
  </si>
  <si>
    <t>Abono Interbancario
Sucursal: 859
Referencia Numérica: 2304220
Concepto del Pago: ABRIL XOCHITLH MARTINEZ CORREA
No. de Autorización: 74467
Nombre del Emisor: XOCHITLH MARTINEZ CORREA
Institución Emisora: BBVA MEXICO</t>
  </si>
  <si>
    <t>Abono Interbancario
Sucursal: 859
Referencia Numérica: 2276784
Concepto del Pago: LOTG820923MPLCTR09 TITULO
No. de Autorización: 1407263
Nombre del Emisor: LORENA TECOTL GUTIERREZ
Institución Emisora: SANTANDER</t>
  </si>
  <si>
    <t>Abono Interbancario
Sucursal: 859
Referencia Numérica: 895936
Concepto del Pago: Pago primera cuotota de 20
No. de Autorización: 97205
Nombre del Emisor: HUESCA MARZUCA JUAN CARLOS
Institución Emisora: AZTECA</t>
  </si>
  <si>
    <t>Pago de servicio
Sucursal: 519
Referencia Numérica: 28051
Referencia alfanumérica: A TB 5584267142500097
No. de Autorización: 28051</t>
  </si>
  <si>
    <t>4/22/2022</t>
  </si>
  <si>
    <t>Abono Interbancario
Sucursal: 859
Referencia Numérica: 2580369
Concepto del Pago: Abono titulacion doctorado
No. de Autorización: 00760423
Nombre del Emisor: MARIA CANDELARIA RAYGOZA ALCO
Institución Emisora: HSBC</t>
  </si>
  <si>
    <t>EGRESO</t>
  </si>
  <si>
    <t>Pago de servicio
Sucursal: 519
Referencia Numérica: 488665
Referencia alfanumérica: PAGO A ESTABLECIMIENTO
No. de Autorización: 00488665</t>
  </si>
  <si>
    <t>Pago de servicio
Sucursal: 519
Referencia Numérica: 491692
Referencia alfanumérica: PAGO A ESTABLECIMIENTO
No. de Autorización: 00491692</t>
  </si>
  <si>
    <t>4/21/2022</t>
  </si>
  <si>
    <t>Abono Interbancario
Sucursal: 859
Referencia Numérica: 2104220
Concepto del Pago: LADJ990603HQRRLR02
No. de Autorización: 00772294
Nombre del Emisor: JERRY VENTURA LARA DELGADO
Institución Emisora: BBVA MEXICO</t>
  </si>
  <si>
    <t>Abono Interbancario
Sucursal: 859
Referencia Numérica: 2104220
Concepto del Pago: PAGO MAESTRIA
No. de Autorización: 686231
Nombre del Emisor: IGNACIO GALINDO BECERRIL
Institución Emisora: BBVA MEXICO</t>
  </si>
  <si>
    <t>Abono Interbancario
Sucursal: 859
Referencia Numérica: 2094288
Concepto del Pago: MATRICULA MAESTRIA NANCY MARTNEZ
No. de Autorización: 566739
Nombre del Emisor: NANCY ROBERTA MARTINEZ BARRIOS
Institución Emisora: SANTANDER</t>
  </si>
  <si>
    <t>4/20/2022</t>
  </si>
  <si>
    <t>Abono Interbancario
Sucursal: 859
Referencia Numérica: 3213268
Concepto del Pago: DEPOSITO CLIPMX 6YKLGSC3N
No. de Autorización: 00351449
Nombre del Emisor: POCKETGROUP TECHNOLOGIES SA DE
Institución Emisora: SANTANDER</t>
  </si>
  <si>
    <t>OSORIO</t>
  </si>
  <si>
    <t>Abono Interbancario
Sucursal: 859
Referencia Numérica: 10101
Concepto del Pago: Pago 3 colegiatura jornada d titulacion
No. de Autorización: 00510038
Nombre del Emisor: EDUARDO REY CORREA SANCHEZ
Institución Emisora: HSBC</t>
  </si>
  <si>
    <t>4/19/2022</t>
  </si>
  <si>
    <t>Pago Interbancario
Sucursal: 519
Referencia Numérica: 1
Concepto del Pago: FACTURA CRISTAL
No. de Autorización: 00237350</t>
  </si>
  <si>
    <t>3,829.79</t>
  </si>
  <si>
    <t>Abono por cobranza
Sucursal: 7003
Referencia alfanumérica: GULY811203HCSLPN06
No. de Autorización: 00637744</t>
  </si>
  <si>
    <t>Abono por cobranza
Sucursal: 7003
Referencia alfanumérica: GULY811203HCSLPN06
No. de Autorización: 00637760</t>
  </si>
  <si>
    <t>Abono por cobranza
Sucursal: 4615
Referencia Numérica: 0
Referencia alfanumérica: YARA FARIDE BRICEO CHABLE
No. de Autorización: 951019</t>
  </si>
  <si>
    <t>4/18/2022</t>
  </si>
  <si>
    <t>Abono Interbancario
Sucursal: 859
Referencia Numérica: 1804220
Concepto del Pago: JUDITH ALCOCER MOD34 35 36
No. de Autorización: 02530123
Nombre del Emisor: JUDITH JAQUELINE ALCOCER GARCI
Institución Emisora: BBVA MEXICO</t>
  </si>
  <si>
    <t>3,750.00</t>
  </si>
  <si>
    <t>Abono Interbancario
Sucursal: 859
Referencia Numérica: 1804220
Concepto del Pago: JUDITH ALCOCER REINSCRIPCION MAYO
No. de Autorización: 02532773
Nombre del Emisor: JUDITH JAQUELINE ALCOCER GARCI
Institución Emisora: BBVA MEXICO</t>
  </si>
  <si>
    <t>Abono Interbancario
Sucursal: 859
Referencia Numérica: 220418
Concepto del Pago: Eduardo Duran
No. de Autorización: 02993544
Nombre del Emisor: EDUARDO DURAN ZUNIGA
Institución Emisora: BANORTE</t>
  </si>
  <si>
    <t>Abono Interbancario
Sucursal: 859
Referencia Numérica: 1804220
Concepto del Pago: COLEGIATURA DE ABRIL
No. de Autorización: 03087882
Nombre del Emisor: JAZMIN VELAZQUEZ DEL VALLE
Institución Emisora: BBVA MEXICO</t>
  </si>
  <si>
    <t>Abono Interbancario
Sucursal: 859
Referencia Numérica: 1804220
Concepto del Pago: REINSCRIPCION 5
No. de Autorización: 03125052
Nombre del Emisor: JAZMIN VELAZQUEZ DEL VALLE
Institución Emisora: BBVA MEXICO</t>
  </si>
  <si>
    <t>Abono Interbancario
Sucursal: 859
Referencia Numérica: 1804220
Concepto del Pago: REINSCRIPCION 7
No. de Autorización: 03125727
Nombre del Emisor: JAZMIN VELAZQUEZ DEL VALLE
Institución Emisora: BBVA MEXICO</t>
  </si>
  <si>
    <t>Abono Interbancario
Sucursal: 859
Referencia Numérica: 1804220
Concepto del Pago: REINSCRIPCIN 9
No. de Autorización: 03126236
Nombre del Emisor: JAZMIN VELAZQUEZ DEL VALLE
Institución Emisora: BBVA MEXICO</t>
  </si>
  <si>
    <t>Abono Interbancario
Sucursal: 859
Referencia Numérica: 1404220
Concepto del Pago: OECB800124MQRXCL02
No. de Autorización: 721246
Nombre del Emisor: BELCY ASAREEL OXTE CAUICH
Institución Emisora: BBVA MEXICO</t>
  </si>
  <si>
    <t>Abono Interbancario
Sucursal: 519
Referencia Numérica: 170422
Referencia alfanumérica: JORGE VELARDE GOMEZ
No. de Autorización: 59817
Nombre del Emisor: JORGE,VELARDE/GOMEZ</t>
  </si>
  <si>
    <t>4/13/2022</t>
  </si>
  <si>
    <t>Depósito de efectivo
Sucursal: 7003
No. de Autorización: 00114589</t>
  </si>
  <si>
    <t>Abono Interbancario
Sucursal: 859
Referencia Numérica: 1304220
Concepto del Pago: AISR891008MCCVNX01 MENSUALIDAD ABRIL
No. de Autorización: 01256284
Nombre del Emisor: ROXANA AVILA SANDOVAL
Institución Emisora: BBVA MEXICO</t>
  </si>
  <si>
    <t>4/12/2022</t>
  </si>
  <si>
    <t>Abono Interbancario
Sucursal: 859
Referencia Numérica: 1204220
Concepto del Pago: IUAE AC
No. de Autorización: 00042020
Nombre del Emisor: JOSE DE JESUS LOPEZ TORRES
Institución Emisora: HSBC</t>
  </si>
  <si>
    <t>Abono Interbancario
Sucursal: 859
Referencia Numérica: 120422
Concepto del Pago: Coleg mayo GOMV760827QR4
No. de Autorización: 00178302
Nombre del Emisor: VANIA GOMEZ MARQUEZ
Institución Emisora: HSBC</t>
  </si>
  <si>
    <t>Abono Interbancario
Sucursal: 859
Referencia Numérica: 120422
Concepto del Pago: ALFONSO ESQUIDE
No. de Autorización: 00281188
Nombre del Emisor: H LEGAL CORPORATIVO SC
Institución Emisora: HSBC</t>
  </si>
  <si>
    <t>Abono Interbancario
Sucursal: 859
Referencia Numérica: 120422
Concepto del Pago: ALMA ITZEL LETRAS DIAZ
No. de Autorización: 00296432
Nombre del Emisor: H LEGAL CORPORATIVO SC
Institución Emisora: HSBC</t>
  </si>
  <si>
    <t>Abono Interbancario
Sucursal: 859
Referencia Numérica: 7946591
Concepto del Pago: TERI990829MDFHTY00 ITZHEL TEHUTLE RAYA
No. de Autorización: 00807273
Nombre del Emisor: ITZHEL TEHUTLE RAYA
Institución Emisora: SANTANDER</t>
  </si>
  <si>
    <t>Abono Interbancario
Sucursal: 859
Referencia Numérica: 1206
Concepto del Pago: Sauj870910 , 2 abono
No. de Autorización: 00855079
Nombre del Emisor: JUAN LORENZO SANTIAGO URGELL
Institución Emisora: HSBC</t>
  </si>
  <si>
    <t>Cargo diverso
Sucursal: 2864
Referencia Numérica: 119544
Referencia alfanumérica: PAQUETE PYME MAR MOV: 1
No. de Autorización: 00117883</t>
  </si>
  <si>
    <t>Cargo diverso
Sucursal: 2864
Referencia Numérica: 119544
No. de Autorización: 00117883</t>
  </si>
  <si>
    <t>Abono Interbancario
Sucursal: 859
Referencia Numérica: 904220
Concepto del Pago: HOHL900225HQRYXS08
No. de Autorización: 00075110
Nombre del Emisor: LUIS ALBERTO HOY HAU
Institución Emisora: BBVA MEXICO</t>
  </si>
  <si>
    <t>Depósito de efectivo
Sucursal: 7125  Refererencia numérica 111   Concepto de Pago: TITULACION
No. de Autorización: 00354285 Nombre del Emisor: ADRIANA GONZALEZ NOTARIO Institución Emisora: Banamex</t>
  </si>
  <si>
    <t>Abono Interbancario
Sucursal: 859
Referencia Numérica: 804222
Concepto del Pago: TITULACION
No. de Autorización: 00408465
Nombre del Emisor: ALBERTO GUADALUPE HERNANDEZ JA
Institución Emisora: AFIRME</t>
  </si>
  <si>
    <t>18,350.00</t>
  </si>
  <si>
    <t>Abono Interbancario
Sucursal: 870
Referencia Numérica: 110422
Referencia alfanumérica: MARIA FERNANDA GONZALEZ GLENNI
No. de Autorización: 00862219
Nombre del Emisor: MARIA FERNANDA,GONZALEZ/GLENNI</t>
  </si>
  <si>
    <t>Abono Interbancario
Sucursal: 870
Referencia Numérica: 110422
Referencia alfanumérica: MARIA FERNANDA GONZALEZ GLENNI
No. de Autorización: 00863852
Nombre del Emisor: MARIA FERNANDA,GONZALEZ/GLENNI</t>
  </si>
  <si>
    <t>Abono Interbancario
Sucursal: 859
Referencia Numérica: 895936
Concepto del Pago: Manuel Arellano Garcia
No. de Autorización: 00888389
Nombre del Emisor: GONZALEZ PIZANA ROSA MARIA
Institución Emisora: AZTECA</t>
  </si>
  <si>
    <t>Abono Interbancario
Sucursal: 859
Referencia Numérica: 1104220
Concepto del Pago: TITULACION
No. de Autorización: 01384502
Nombre del Emisor: GLENDI REYES CHAN
Institución Emisora: BBVA MEXICO</t>
  </si>
  <si>
    <t>Abono Interbancario
Sucursal: 859
Referencia Numérica: 1104220
Concepto del Pago: SABS730516HQRLSM01 COLEGIATURA
No. de Autorización: 01554454
Nombre del Emisor: SAMUEL SALAZAR BASTO
Institución Emisora: BBVA MEXICO</t>
  </si>
  <si>
    <t>4/8/2022</t>
  </si>
  <si>
    <t>Abono Interbancario
Sucursal: 859
Referencia Numérica: 220408
Concepto del Pago: ROMI900521MVZSTS01 ABONO A TITULACION
No. de Autorización: 00728069
Nombre del Emisor: ISSA GUADALUPE DE LA ROSA MATA
Institución Emisora: BANORTE</t>
  </si>
  <si>
    <t>Abono Interbancario
Sucursal: 859
Referencia Numérica: 7271723
Concepto del Pago: MENSUALIDAD ABRIL 2022
No. de Autorización: 562580
Nombre del Emisor: GRISELDA GARCIA ORTEGA
Institución Emisora: SANTANDER</t>
  </si>
  <si>
    <t>Abono Interbancario
Sucursal: 859
Referencia Numérica: 5281180
Concepto del Pago: DEPOSITO CLIPMX GTX6DN8XQ
No. de Autorización: 327999
Nombre del Emisor: POCKETGROUP TECHNOLOGIES SA DE
Institución Emisora: SANTANDER</t>
  </si>
  <si>
    <t>2,801.12</t>
  </si>
  <si>
    <t>EDUARDO DURÁN!</t>
  </si>
  <si>
    <t>Pago Interbancario
Sucursal: 519
Referencia Numérica: 1
Concepto del Pago: REGISTRO IUAF
No. de Autorización: 00397893</t>
  </si>
  <si>
    <t>Abono Interbancario
Sucursal: 859
Referencia Numérica: 70422
Concepto del Pago: PAGO ARACELY VILLANUEVA TUN
No. de Autorización: 495237
Nombre del Emisor: SINDICATO UNICO DE CHOFERES TA
Institución Emisora: SCOTIABANK</t>
  </si>
  <si>
    <t>Abono Interbancario
Sucursal: 859
Referencia Numérica: 704
Concepto del Pago: Colegiatura licenciatura Juan Hernandez
No. de Autorización: 389866
Nombre del Emisor: YAHAIRA YAITZIRI HUERTA GUZMA
Institución Emisora: HSBC</t>
  </si>
  <si>
    <t>Abono Interbancario
Sucursal: 859
Referencia Numérica: 704
Concepto del Pago: Colegiatura doctorado yahaira huerta
No. de Autorización: 383124
Nombre del Emisor: YAHAIRA YAITZIRI HUERTA GUZMA
Institución Emisora: HSBC</t>
  </si>
  <si>
    <t>4/6/2022</t>
  </si>
  <si>
    <t>Depósito de efectivo
Sucursal: 7003
No. de Autorización: 00539684</t>
  </si>
  <si>
    <t>Depósito de efectivo
Sucursal: 7003
No. de Autorización: 00025031</t>
  </si>
  <si>
    <t>Depósito de efectivo
Sucursal: 7003
No. de Autorización: 00017048</t>
  </si>
  <si>
    <t>Depósito de efectivo
Sucursal: 7003
Referencia Numérica: 0
No. de Autorización: 20033</t>
  </si>
  <si>
    <t>Abono Interbancario
Sucursal: 859
Referencia Numérica: 604220
Concepto del Pago: DOCTORADO RONJ661005MYNSVN08
No. de Autorización: 587505
Nombre del Emisor: JEANETTE DE LOS ANGE ROSADO NO
Institución Emisora: BBVA MEXICO</t>
  </si>
  <si>
    <t>Abono Interbancario
Sucursal: 859
Referencia Numérica: 895936
Concepto del Pago: Titulacion
No. de Autorización: 485843
Nombre del Emisor: ALAMILLA AMOROS DIANA ALCIRA
Institución Emisora: AZTECA</t>
  </si>
  <si>
    <t>11,940.00</t>
  </si>
  <si>
    <t>Abono Interbancario
Sucursal: 859
Referencia Numérica: 604220
Concepto del Pago: CACR871220HQRBNS16
No. de Autorización: 646181
Nombre del Emisor: RUSSEL JOSUE CAB CANCHE
Institución Emisora: BBVA MEXICO</t>
  </si>
  <si>
    <t>Abono Interbancario
Sucursal: 859
Referencia Numérica: 604220
Concepto del Pago: SACG950925MQRNTL00
No. de Autorización: 641300
Nombre del Emisor: GLENDY MARGARITA SANCHEZ CATZI
Institución Emisora: BBVA MEXICO</t>
  </si>
  <si>
    <t>Abono Interbancario
Sucursal: 859
Referencia Numérica: 604220
Concepto del Pago: PEGJ910408MQRRRS06
No. de Autorización: 640084
Nombre del Emisor: JESSICA DE LA CRUZ PEREIRA GAR
Institución Emisora: BBVA MEXICO</t>
  </si>
  <si>
    <t>Abono Interbancario
Sucursal: 859
Referencia Numérica: 8273459
Concepto del Pago: OLIVIA RODRIGUEZ VIVEROS
No. de Autorización: 410038
Nombre del Emisor: OLIVIA RODRIGUEZ VIVEROS
Institución Emisora: SANTANDER</t>
  </si>
  <si>
    <t>Depósito de efectivo
Sucursal: 7003
Referencia Numérica: 0
No. de Autorización: 17048</t>
  </si>
  <si>
    <t>Abono Interbancario
Sucursal: 859
Referencia Numérica: 42022
Concepto del Pago: Kessia Ochoa
No. de Autorización: 166748
Nombre del Emisor: KESSIA YEMINA OCHOA MONTELONG
Institución Emisora: HSBC</t>
  </si>
  <si>
    <t>Abono Interbancario
Sucursal: 859
Referencia Numérica: 60422
Concepto del Pago: colegiatura
No. de Autorización: 145171
Nombre del Emisor: RAMIREZ ARAGON MIGUEL ANGEL
Institución Emisora: SCOTIABANK</t>
  </si>
  <si>
    <t>4/5/2022</t>
  </si>
  <si>
    <t>Abono Interbancario
Sucursal: 859
Referencia Numérica: 3956963
Concepto del Pago: COLEGIATURA HECTOR VERA DOCTORADO
No. de Autorización: 00734221
Nombre del Emisor: HECTOR VERA GARCIA
Institución Emisora: SANTANDER</t>
  </si>
  <si>
    <t>Abono Interbancario
Sucursal: 870
Referencia Numérica: 50422
Referencia alfanumérica: LUIS ALONSO REYES TREJO
No. de Autorización: 00959550
Nombre del Emisor: LUIS ALONSO,REYES/TREJO</t>
  </si>
  <si>
    <t>Abono Interbancario
Sucursal: 859
Referencia Numérica: 504220
Concepto del Pago: ALE BALDERAS
No. de Autorización: 00487912
Nombre del Emisor: ALEJANDRA BALDERAS FLORES
Institución Emisora: BBVA MEXICO</t>
  </si>
  <si>
    <t>Abono Interbancario
Sucursal: 859
Referencia Numérica: 504220
Concepto del Pago: MARMPAGOENSMAESTRIA
No. de Autorización: 00521356
Nombre del Emisor: MAYRA ALEJANDRA RAMOS MEZA
Institución Emisora: BBVA MEXICO</t>
  </si>
  <si>
    <t>Abono Interbancario
Sucursal: 859
Referencia Numérica: 111
Concepto del Pago: ALFONSO PEREZ
No. de Autorización: 00448183
Nombre del Emisor: ALFONSO ANTONIO PEREZ ECHEVER
Institución Emisora: HSBC</t>
  </si>
  <si>
    <t>Abono Interbancario
Sucursal: 519
Referencia Numérica: 50422
Referencia alfanumérica: JORGE VELARDE GOMEZ
No. de Autorización: 00391170
Nombre del Emisor: JORGE,VELARDE/GOMEZ</t>
  </si>
  <si>
    <t>Depósito de efectivo
Sucursal: 7003
No. de Autorización: 00013765</t>
  </si>
  <si>
    <t>Abono Interbancario
Sucursal: 859
Referencia Numérica: 4767773
Concepto del Pago: PAGO COLEGIATURA
No. de Autorización: 9016
Nombre del Emisor: ABRAHAM GONZALEZ BALBOA
Institución Emisora: SANTANDER</t>
  </si>
  <si>
    <t>Abono Interbancario
Sucursal: 859
Referencia Numérica: 1000
Concepto del Pago: CERTIFICADO DOCTORADO
No. de Autorización: 309425
Nombre del Emisor: LUIS HERIBERTO GONZALEZ ZARAT
Institución Emisora: HSBC</t>
  </si>
  <si>
    <t>Abono Interbancario
Sucursal: 859
Referencia Numérica: 5042211
Concepto del Pago: MES ABRIL
No. de Autorización: 244654
Nombre del Emisor: GARCIA TREVINO Y DE LA GARZA A
Institución Emisora: BANORTE</t>
  </si>
  <si>
    <t>Abono Interbancario
Sucursal: 859
Referencia Numérica: 2218232
Concepto del Pago: DEPOSITO CLIPMX LCDKHPL9M
No. de Autorización: 232484
Nombre del Emisor: POCKETGROUP TECHNOLOGIES SA DE
Institución Emisora: SANTANDER</t>
  </si>
  <si>
    <t>6,252.51</t>
  </si>
  <si>
    <t>CHECAR, RANDY Y OSORIO</t>
  </si>
  <si>
    <t>Abono Interbancario
Sucursal: 859
Referencia Numérica: 3354596
Concepto del Pago: 8VO MODULO SACA780407MCCNRL05
No. de Autorización: 176593
Nombre del Emisor: ALICIA SANCHEZ DE LA CRUZ
Institución Emisora: SANTANDER</t>
  </si>
  <si>
    <t>Abono Interbancario
Sucursal: 859
Referencia Numérica: 992814
Concepto del Pago: colegiatura abril
No. de Autorización: 156181
Nombre del Emisor: IRMA MORALES MORALES
Institución Emisora: BANCOPPEL</t>
  </si>
  <si>
    <t>Depósito de efectivo
Sucursal: 7003
Referencia Numérica: 0
No. de Autorización: 998296</t>
  </si>
  <si>
    <t>Abono Interbancario
Sucursal: 859
Referencia Numérica: 2719024
Concepto del Pago: JOS LUIS RODRGUEZ AYALA COLEG ABRIL 2022
No. de Autorización: 135696
Nombre del Emisor: JOSE LUIS RODRIGUEZ MEDINA
Institución Emisora: SANTANDER</t>
  </si>
  <si>
    <t>Abono Interbancario
Sucursal: 859
Referencia Numérica: 220405
Concepto del Pago: AOCL700927HCHCRS07
No. de Autorización: 128455
Nombre del Emisor: LUIS CARLOS ACOSTA CORRAL
Institución Emisora: BANORTE</t>
  </si>
  <si>
    <t>Abono Interbancario
Sucursal: 859
Referencia Numérica: 271092
Concepto del Pago: Colegiatura abril LISA921027HSPRLR02
No. de Autorización: 96731
Nombre del Emisor: ARMANDO LIRA SOLIS
Institución Emisora: HSBC</t>
  </si>
  <si>
    <t>4/4/2022</t>
  </si>
  <si>
    <t>Abono Interbancario
Sucursal: 859
Referencia Numérica: 404220
Concepto del Pago: OIOX890708MMSRCC08
No. de Autorización: 01891592
Nombre del Emisor: XOCHIQUETZAL ORTIZ OCAMPO
Institución Emisora: BBVA MEXICO</t>
  </si>
  <si>
    <t>Abono Interbancario
Sucursal: 859
Referencia Numérica: 895936
Concepto del Pago: Titulacion-abono
No. de Autorización: 02044397
Nombre del Emisor: ALAMILLA AMOROS DIANA ALCIRA
Institución Emisora: AZTECA</t>
  </si>
  <si>
    <t>Abono Interbancario
Sucursal: 859
Referencia Numérica: 220404
Concepto del Pago: DOUD841229HCCMCR07 pago mensualidad
No. de Autorización: 02050657
Nombre del Emisor: DARWIN DAVID DOMINGUEZ UC
Institución Emisora: BANORTE</t>
  </si>
  <si>
    <t>Abono Interbancario
Sucursal: 859
Referencia Numérica: 2854130
Concepto del Pago: PAGO DOCTORADO MARCELA IBARRA
No. de Autorización: 02121986
Nombre del Emisor: MARCELA IBARRA CANCHE
Institución Emisora: SANTANDER</t>
  </si>
  <si>
    <t>Abono Interbancario
Sucursal: 859
Referencia Numérica: 2735119
Concepto del Pago: COLEGIATURA JOSE VIRGILIO ZELAYA
No. de Autorización: 02123894
Nombre del Emisor: MARCELA IBARRA CANCHE
Institución Emisora: SANTANDER</t>
  </si>
  <si>
    <t>Abono Interbancario
Sucursal: 859
Referencia Numérica: 220404
Concepto del Pago: MD Abril Veronica E Mendoza C
No. de Autorización: 02136208
Nombre del Emisor: VERONICA EDITH MENDOZA CARRENO
Institución Emisora: BANORTE</t>
  </si>
  <si>
    <t>Abono Interbancario
Sucursal: 519
Referencia Numérica: 40422
Referencia alfanumérica: NEGUIBI GUADALUPE MOO CASTRO
No. de Autorización: 00101521
Nombre del Emisor: NEGUIBI GUADALUPE,MOO/CASTRO</t>
  </si>
  <si>
    <t>jorge  moo</t>
  </si>
  <si>
    <t>Abono Interbancario
Sucursal: 859
Referencia Numérica: 220404
Concepto del Pago: ROMI900521MVZSTS01
No. de Autorización: 1684265
Nombre del Emisor: ISSA GUADALUPE DE LA ROSA MATA
Institución Emisora: BANORTE</t>
  </si>
  <si>
    <t>Depósito de efectivo
Sucursal: 7003
Referencia Numérica: 0
No. de Autorización: 509416</t>
  </si>
  <si>
    <t>Depósito de efectivo
Sucursal: 7003
Referencia Numérica: 0
No. de Autorización: 509286</t>
  </si>
  <si>
    <t>Abono Interbancario
Sucursal: 859
Referencia Numérica: 404220
Concepto del Pago: FRANCISCO CHE
No. de Autorización: 1787895
Nombre del Emisor: DIANA BEATRIZ ABAN CANCHE
Institución Emisora: BBVA MEXICO</t>
  </si>
  <si>
    <t>Abono por cobranza tarjeta 
Sucursal: 4392
Referencia Numérica: 0
Referencia alfanumérica: DIOP570627
No. de Autorización: 363051</t>
  </si>
  <si>
    <t>preguntar tipo de tarjeta</t>
  </si>
  <si>
    <t>Abono Interbancario
Sucursal: 859
Referencia Numérica: 8701974
Concepto del Pago: PAGO MOD13 DOCTORADO ARTURO BOLIO
No. de Autorización: 1806459
Nombre del Emisor: ARTURO BOLIO CERDAN
Institución Emisora: SANTANDER</t>
  </si>
  <si>
    <t>Abono Interbancario
Sucursal: 859
Referencia Numérica: 6886205
Concepto del Pago: TRANSFERENCIA INTERBANCARIA
No. de Autorización: 627420
Nombre del Emisor: LANDY BEATRIZ BLANCO LIZAMA
Institución Emisora: SANTANDER</t>
  </si>
  <si>
    <t>Abono Interbancario
Sucursal: 859
Referencia Numérica: 204220
Concepto del Pago: ERIKA ROJAS SORIA
No. de Autorización: 479943
Nombre del Emisor: ERIKA ROJAS SORIA
Institución Emisora: BBVA MEXICO</t>
  </si>
  <si>
    <t>Abono Interbancario
Sucursal: 859
Referencia Numérica: 2
Concepto del Pago: Servicios Abril
No. de Autorización: 1518859
Nombre del Emisor: FAUSTINO CRUZ HERNANDEZ
Institución Emisora: HSBC</t>
  </si>
  <si>
    <t>DEP TRAS TARJETA
Sucursal: 7440
Referencia Numérica: 0
Referencia alfanumérica: 2,800.00
No. de Autorización: 320253</t>
  </si>
  <si>
    <t>Abono por cobranza
Sucursal: 7440
Referencia Numérica: 0
No. de Autorización: 320253</t>
  </si>
  <si>
    <t>Abono Interbancario
Sucursal: 859
Referencia Numérica: 30422
Concepto del Pago: CARLOS PALOMO BONILLA COLEGIATURA ABRIL
No. de Autorización: 855371
Nombre del Emisor: SILVIA MAGALI BONILLA PASOS
Institución Emisora: SANTANDER</t>
  </si>
  <si>
    <t>Abono Interbancario
Sucursal: 859
Referencia Numérica: 339919
Concepto del Pago: pago de colegiatura
No. de Autorización: 795498
Nombre del Emisor: IRMA MORALES MORALES
Institución Emisora: BANCOPPEL</t>
  </si>
  <si>
    <t>Abono Interbancario
Sucursal: 859
Referencia Numérica: 6866667
Concepto del Pago: PAGOMODULO13DOCDEREBLANCAARGUMEDO
No. de Autorización: 1276922
Nombre del Emisor: BLANCA DANNALY ARGUMEDO GUERRA
Institución Emisora: SANTANDER</t>
  </si>
  <si>
    <t>4/1/2022</t>
  </si>
  <si>
    <t>Abono Interbancario
Sucursal: 859
Referencia Numérica: 104220
Concepto del Pago: LANDY POOL CRUZ
No. de Autorización: 00763539
Nombre del Emisor: CARLOS SOSA ROMERO
Institución Emisora: BBVA MEXICO</t>
  </si>
  <si>
    <t>Depósito de efectivo
Sucursal: 7003
No. de Autorización: 00947735</t>
  </si>
  <si>
    <t>Abono Interbancario
Sucursal: 859
Referencia Numérica: 104220
Concepto del Pago: PAGO MES DE MARZO
No. de Autorización: 01068570
Nombre del Emisor: REBECA CANUL TORRES
Institución Emisora: BBVA MEXICO</t>
  </si>
  <si>
    <t>Abono Interbancario
Sucursal: 859
Referencia Numérica: 104220
Concepto del Pago: CASF840629MQRHGT02
No. de Autorización: 01125727
Nombre del Emisor: FATIMA GUADALUPE CHAVEZ SEGURA
Institución Emisora: BBVA MEXICO</t>
  </si>
  <si>
    <t>Abono Interbancario
Sucursal: 859
Referencia Numérica: 10
Concepto del Pago: Colegiatura abril 2023
No. de Autorización: 321829
Nombre del Emisor: EFRAIN MARTIN ROSADO YAM
Institución Emisora: HSBC</t>
  </si>
  <si>
    <t>Abono Interbancario
Sucursal: 859
Referencia Numérica: 104220
Concepto del Pago: COLEGIATURA ABRIL 2022 MAYRA KOYOC
No. de Autorización: 176862
Nombre del Emisor: ANGEL RICARDO COCOM ABAN
Institución Emisora: BBVA MEXICO</t>
  </si>
  <si>
    <t>Abono Interbancario
Sucursal: 859
Referencia Numérica: 104220
Concepto del Pago: MARMMENSMAESTRIADERECHO
No. de Autorización: 130525
Nombre del Emisor: MAYRA ALEJANDRA RAMOS MEZA
Institución Emisora: BBVA MEXICO</t>
  </si>
  <si>
    <t xml:space="preserve">ABRIL </t>
  </si>
  <si>
    <t>Abono Interbancario
Sucursal: 859
Referencia Numérica: 104220
Concepto del Pago: COLEGIATURA MES DE ABRIL
No. de Autorización: 83268
Nombre del Emisor: JEHU ANTELE HERNANDEZ
Institución Emisora: BBVA MEXICO</t>
  </si>
  <si>
    <t>3/31/2022</t>
  </si>
  <si>
    <t>Abono Interbancario
Sucursal: 859
Referencia Numérica: 8738451
Concepto del Pago: 4 PAGO COLEGIATURA MIRELLA
No. de Autorización: 1042212
Nombre del Emisor: SUSANA VARGAS ALBARRAN
Institución Emisora: SANTANDER</t>
  </si>
  <si>
    <t>Depósito de efectivo
Sucursal: 7003
Referencia Numérica: 0
No. de Autorización: 467440</t>
  </si>
  <si>
    <t>3/30/2022</t>
  </si>
  <si>
    <t>Abono Interbancario
Sucursal: 859
Referencia Numérica: 300322
Concepto del Pago: GOLM800129MQRNPG07
No. de Autorización: 778847
Nombre del Emisor: MIGUEL JESUS GONZALEZ LOPEZ
Institución Emisora: HSBC</t>
  </si>
  <si>
    <t>Depósito de efectivo
Sucursal: 7003
Referencia Numérica: 0
No. de Autorización: 910751</t>
  </si>
  <si>
    <t>Abono Interbancario
Sucursal: 859
Referencia Numérica: 3003220
Concepto del Pago: MES ABRIL TONATIUH LAY A
No. de Autorización: 554398
Nombre del Emisor: ISRAEL TONATIUH LAY ARELLANO
Institución Emisora: BBVA MEXICO</t>
  </si>
  <si>
    <t>Pago Interbancario
Sucursal: 519
Referencia Numérica: 1
Concepto del Pago: PAGO FACTURA
No. de Autorización: 235336</t>
  </si>
  <si>
    <t>21,444.83</t>
  </si>
  <si>
    <t>Abono Interbancario
Sucursal: 859
Referencia Numérica: 3003220
Concepto del Pago: ULTIMO PAGO MAESTRIA Y COLEGIATURA
No. de Autorización: 478315
Nombre del Emisor: YULIANA PECH JUAREZ
Institución Emisora: BBVA MEXICO</t>
  </si>
  <si>
    <t>9,180.00</t>
  </si>
  <si>
    <t>Abono Interbancario
Sucursal: 859
Referencia Numérica: 300322
Concepto del Pago: ANAHI AVILES GONZALEZ
No. de Autorización: 280277
Nombre del Emisor: URZUA RODRIGUEZ SERGIO ARTURO
Institución Emisora: SCOTIABANK</t>
  </si>
  <si>
    <t>Abono Interbancario
Sucursal: 2132
Referencia Numérica: 11350108929
Referencia alfanumérica: 1/DE PAZ REYES LESTER ALEXANDE
No. de Autorización: 20768
Nombre del Emisor: 1/DE PAZ REYES LESTER ALEXANDE</t>
  </si>
  <si>
    <t>2,180.61</t>
  </si>
  <si>
    <t>IVA Com. Trans. Int. Recibida
Sucursal: 2132
Referencia Numérica: 11350108929
Referencia alfanumérica: 1/DE PAZ REYES LESTER ALEXANDE
No. de Autorización: 20768</t>
  </si>
  <si>
    <t>45.92</t>
  </si>
  <si>
    <t>Com. Trans. Int. Recibida
Sucursal: 2132
Referencia Numérica: 11350108929
Referencia alfanumérica: 1/DE PAZ REYES LESTER ALEXANDE
No. de Autorización: 20768</t>
  </si>
  <si>
    <t>286.96</t>
  </si>
  <si>
    <t>3/29/2022</t>
  </si>
  <si>
    <t>Pago Interbancario
Sucursal: 519
Referencia Numérica: 1
Concepto del Pago: REGISTRO DD
No. de Autorización: 00064092</t>
  </si>
  <si>
    <t>Pago Interbancario
Sucursal: 519
Referencia Numérica: 1
Concepto del Pago: GRADOS IUAF
No. de Autorización: 00065347</t>
  </si>
  <si>
    <t>17,500.00</t>
  </si>
  <si>
    <t>Pago Interbancario
Sucursal: 519
Referencia Numérica: 1
Concepto del Pago: TITULACION IUAF
No. de Autorización: 00070704</t>
  </si>
  <si>
    <t>3/28/2022</t>
  </si>
  <si>
    <t>Abono Interbancario
Sucursal: 859
Referencia Numérica: 8349613
Concepto del Pago: OLIVIA RODRIGUEZ VIVEROS
No. de Autorización: 00251696
Nombre del Emisor: OLIVIA RODRIGUEZ VIVEROS
Institución Emisora: SANTANDER</t>
  </si>
  <si>
    <t>Depósito de efectivo
Sucursal: 7003
No. de Autorización: 00863871</t>
  </si>
  <si>
    <t>3/25/2022</t>
  </si>
  <si>
    <t>Abono Interbancario
Sucursal: 519
Referencia Numérica: 250322
Referencia alfanumérica: BERNALDO AGUILLER KUMUL PECH
No. de Autorización: 00302602
Nombre del Emisor: BERNALDO AGUILLER,KUMUL/PECH</t>
  </si>
  <si>
    <t>Abono Interbancario
Sucursal: 859
Referencia Numérica: 2503220
Concepto del Pago: MARMMENSMAESTRIA
No. de Autorización: 00376552
Nombre del Emisor: MAYRA ALEJANDRA RAMOS MEZA
Institución Emisora: BBVA MEXICO</t>
  </si>
  <si>
    <t>Abono Interbancario
Sucursal: 870
Referencia Numérica: 250322
Referencia alfanumérica: LUIS ALONSO REYES TREJO
No. de Autorización: 00845018
Nombre del Emisor: LUIS ALONSO,REYES/TREJO</t>
  </si>
  <si>
    <t>Depósito de efectivo
Sucursal: 7003
No. de Autorización: 00851935</t>
  </si>
  <si>
    <t>Abono Interbancario
Sucursal: 859
Referencia Numérica: 2503220
Concepto del Pago: MENSUALIDAD
No. de Autorización: 00948879
Nombre del Emisor: CANTALICIA CANTU GARZA
Institución Emisora: BBVA MEXICO</t>
  </si>
  <si>
    <t>3/24/2022</t>
  </si>
  <si>
    <t>Abono Interbancario
Sucursal: 859
Referencia Numérica: 2403220
Concepto del Pago: PAGO MES DE FEBRERO Y MARZO
No. de Autorización: 00269314
Nombre del Emisor: JOSE JUAN ORTIZ GARCIA
Institución Emisora: BBVA MEXICO</t>
  </si>
  <si>
    <t>3/23/2022</t>
  </si>
  <si>
    <t>Abono Interbancario
Sucursal: 859
Referencia Numérica: 2303220
Concepto del Pago: LADJ990603HQRRLR02
No. de Autorización: 00178527
Nombre del Emisor: JERRY VENTURA LARA DELGADO
Institución Emisora: BBVA MEXICO</t>
  </si>
  <si>
    <t>Abono Interbancario
Sucursal: 859
Referencia Numérica: 100100
Concepto del Pago: 2do-pago-titulacion de doctorado
No. de Autorización: 00346315
Nombre del Emisor: EDUARDO REY CORREA SANCHEZ
Institución Emisora: HSBC</t>
  </si>
  <si>
    <t>Abono Interbancario
Sucursal: 870
Referencia Numérica: 230322
Referencia alfanumérica: LUIS ALONSO REYES TREJO
No. de Autorización: 00398678
Nombre del Emisor: LUIS ALONSO,REYES/TREJO</t>
  </si>
  <si>
    <t>3/22/2022</t>
  </si>
  <si>
    <t>Depósito S.B.C.
Sucursal: 817
No. de Autorización: 00025765 Concepto del Pago: Titulacion DD Nombre del Emisor: Hector Hernandez</t>
  </si>
  <si>
    <t>Abono Interbancario
Sucursal: 859
Referencia Numérica: 1903220
Concepto del Pago: PEEA680613HYNRCL09 CONSTANCIA
No. de Autorización: 500862
Nombre del Emisor: XOCHIQUETZAL ORTIZ OCAMPO
Institución Emisora: BBVA MEXICO</t>
  </si>
  <si>
    <t>Abono Interbancario
Sucursal: 859
Referencia Numérica: 2103220
Concepto del Pago: COLE YESICA BAUTISTA
No. de Autorización: 1355975
Nombre del Emisor: TERESITA DE DIOS RAMOS
Institución Emisora: BBVA MEXICO</t>
  </si>
  <si>
    <t>3/18/2022</t>
  </si>
  <si>
    <t>Abono Interbancario
Sucursal: 859
Referencia Numérica: 895936
Concepto del Pago: Pago primera cuotota de 20
No. de Autorización: 01081980
Nombre del Emisor: HUESCA MARZUCA JUAN CARLOS
Institución Emisora: AZTECA</t>
  </si>
  <si>
    <t>Abono Interbancario
Sucursal: 859
Referencia Numérica: 1803220
Concepto del Pago: MARZO XOCHITLH MARTINEZ CORRREA
No. de Autorización: 307650
Nombre del Emisor: XOCHITLH MARTINEZ CORREA
Institución Emisora: BBVA MEXICO</t>
  </si>
  <si>
    <t>3/17/2022</t>
  </si>
  <si>
    <t>Abono Interbancario
Sucursal: 859
Referencia Numérica: 1703220
Concepto del Pago: MODULO 10
No. de Autorización: 00072759
Nombre del Emisor: ROXANA AVILA SANDOVAL
Institución Emisora: BBVA MEXICO</t>
  </si>
  <si>
    <t>Abono Interbancario
Sucursal: 859
Referencia Numérica: 1703220
Concepto del Pago: REINSCRIPCION ROXANA AVILA SANDOVAL
No. de Autorización: 00073773
Nombre del Emisor: ROXANA AVILA SANDOVAL
Institución Emisora: BBVA MEXICO</t>
  </si>
  <si>
    <t>Abono Interbancario
Sucursal: 859
Referencia Numérica: 1703220
Concepto del Pago: PAGO MES
No. de Autorización: 00525418
Nombre del Emisor: MARTHA PATRICIA MARTINEZ ALCOC
Institución Emisora: BBVA MEXICO</t>
  </si>
  <si>
    <t>Depósito de efectivo
Sucursal: 7003
No. de Autorización: 00757016  Nombre del Emisor: FELIPE 
Institución Emisora: BBVA MEXICO</t>
  </si>
  <si>
    <t>Depósito de efectivo
Sucursal: 7003
Referencia Numérica:  0354  Concepto del Pago: Abono a Colegiatura No. de Autorización: 00757193 Nombre del Emisor: FELIPE 
Institución Emisora: BBVA MEXICO</t>
  </si>
  <si>
    <t>460</t>
  </si>
  <si>
    <t>Abono Interbancario
Sucursal: 859
Referencia Numérica: 1081121
Concepto del Pago: Titulacion licenciatura
No. de Autorización: 00849753
Nombre del Emisor: EUAN PECH JUAN DE LA CRUZ
Institución Emisora: AZTECA</t>
  </si>
  <si>
    <t>3/16/2022</t>
  </si>
  <si>
    <t>Abono Interbancario
Sucursal: 859
Referencia Numérica: 1603220
Concepto del Pago: COLEGIATURA MES DE MARZO
No. de Autorización: 748728
Nombre del Emisor: SELENA ENCARNACION SANDOVAL RE
Institución Emisora: BBVA MEXICO</t>
  </si>
  <si>
    <t>Depósito de efectivo
Sucursal: 7003
Referencia Numérica: 0
No. de Autorización: 353208</t>
  </si>
  <si>
    <t>Abono Interbancario
Sucursal: 859
Referencia Numérica: 5303352
Concepto del Pago: PAGO MOD 12 DOCTORADO ARTURO BOLIO
No. de Autorización: 816172
Nombre del Emisor: ARTURO BOLIO CERDAN
Institución Emisora: SANTANDER</t>
  </si>
  <si>
    <t>Abono Interbancario
Sucursal: 859
Referencia Numérica: 1603220
Concepto del Pago: MARM MENSMAESTRIAENERO
No. de Autorización: 474246
Nombre del Emisor: MAYRA ALEJANDRA RAMOS MEZA
Institución Emisora: BBVA MEXICO</t>
  </si>
  <si>
    <t>Abono Interbancario
Sucursal: 859
Referencia Numérica: 9259490
Concepto del Pago: PAGO DE CONSTANCIA DE ESTUDIOS
No. de Autorización: 621940
Nombre del Emisor: MARCELA IBARRA CANCHE
Institución Emisora: SANTANDER</t>
  </si>
  <si>
    <t>Abono Interbancario
Sucursal: 859
Referencia Numérica: 895936
Concepto del Pago: Mercedes Yam cahuil marzo colegiatura
No. de Autorización: 534265
Nombre del Emisor: YAM CAHUIL MERCEDES MARIVI
Institución Emisora: AZTECA</t>
  </si>
  <si>
    <t>Abono Interbancario
Sucursal: 859
Referencia Numérica: 1603220
Concepto del Pago: PAGO IGNACIO GALINDO
No. de Autorización: 266234
Nombre del Emisor: IGNACIO GALINDO BECERRIL
Institución Emisora: BBVA MEXICO</t>
  </si>
  <si>
    <t>Abono Interbancario
Sucursal: 859
Referencia Numérica: 8632181
Concepto del Pago: Pago colegiatura 23 y 24
No. de Autorización: 203911
Nombre del Emisor: GARCIA MAYA MILCA NOEMI
Institución Emisora: BANJERCITO</t>
  </si>
  <si>
    <t>Abono Interbancario
Sucursal: 859
Referencia Numérica: 160222
Concepto del Pago: Pago coleg abril GOMV760827MMCMRN05
No. de Autorización: 76023
Nombre del Emisor: VANIA GOMEZ MARQUEZ
Institución Emisora: HSBC</t>
  </si>
  <si>
    <t>3/15/2022</t>
  </si>
  <si>
    <t>Abono Interbancario
Sucursal: 859
Referencia Numérica: 3376742
Concepto del Pago: MENSUALIDAD MARZO
No. de Autorización: 01059897
Nombre del Emisor: GRISELDA GARCIA ORTEGA
Institución Emisora: SANTANDER</t>
  </si>
  <si>
    <t>Pago Interbancario
Sucursal: 519
Referencia Numérica: 1
Concepto del Pago: FACTURA
No. de Autorización: 00295992</t>
  </si>
  <si>
    <t>3/14/2022</t>
  </si>
  <si>
    <t>IVA Comisión
Sucursal: 2864
Referencia Numérica: 119643
Referencia alfanumérica: PAQUETE PYME FEB MOV: 1
No. de Autorización: 115806</t>
  </si>
  <si>
    <t>Comisión
Sucursal: 2864
Referencia Numérica: 119643
Referencia alfanumérica: PAQUETE PYME FEB MOV: 1
No. de Autorización: 115806</t>
  </si>
  <si>
    <t>2/4/2022</t>
  </si>
  <si>
    <t>Abono Interbancario
Sucursal: 111 
Referencia Numérica: 8805581
Concepto del Pago: colegiatura 5 de 6 
No. de Autorización:  8805581
Nombre del Emisor: AYALA MORENO RAUL 
Institución Emisora: SANTANDER</t>
  </si>
  <si>
    <t>5880</t>
  </si>
  <si>
    <t>Abono Interbancario
Sucursal: 859
Referencia Numérica: 1503220
Concepto del Pago: MAMC710607MMCRRR04
No. de Autorización: 491063
Nombre del Emisor: MARIA DEL CARMEN MARTINEZ MARR
Institución Emisora: BBVA MEXICO</t>
  </si>
  <si>
    <t>Abono Interbancario
Sucursal: 859
Referencia Numérica: 1503220
Concepto del Pago: TITULACION VIVIANA CRUZ GARCIA
No. de Autorización: 297787
Nombre del Emisor: VIVIANA CRUZ GARCIA
Institución Emisora: BBVA MEXICO</t>
  </si>
  <si>
    <t>Abono Interbancario
Sucursal: 870
Referencia Numérica: 140322
Referencia alfanumérica: LUIS ALONSO REYES TREJO
No. de Autorización: 887810
Nombre del Emisor: LUIS ALONSO,REYES/TREJO</t>
  </si>
  <si>
    <t>Abono por cobranza
Sucursal: 4452
Referencia Numérica: 0
Referencia alfanumérica: GULY811203HCSLPN06
No. de Autorización: 639790</t>
  </si>
  <si>
    <t>Abono por cobranza
Sucursal: 4452
Referencia Numérica: 0
Referencia alfanumérica: GULY811203HCSLPN06
No. de Autorización: 639181</t>
  </si>
  <si>
    <t>Abono Interbancario
Sucursal: 859
Referencia Numérica: 12345
Concepto del Pago: titulacion Lizbeth Sosa Garcia
No. de Autorización: 965021
Nombre del Emisor: LIZBETH REGINA SOSA GARCIA
Institución Emisora: HSBC</t>
  </si>
  <si>
    <t>Abono Interbancario
Sucursal: 859
Referencia Numérica: 895936
Concepto del Pago: Manuel Arellano Garcia
No. de Autorización: 330029
Nombre del Emisor: GONZALEZ PIZANA ROSA MARIA
Institución Emisora: AZTECA</t>
  </si>
  <si>
    <t>2,130.00</t>
  </si>
  <si>
    <t>DEP EN EFECTIVO
Sucursal: 643
Referencia Numérica: 0
Referencia alfanumérica: 18,000.00
No. de Autorización: 862714</t>
  </si>
  <si>
    <t>Abono por cobranza
Sucursal: 643
Referencia Numérica: 0
Referencia alfanumérica: RIBL750227MPLVNR01
No. de Autorización: 862714</t>
  </si>
  <si>
    <t>Depósito de efectivo
Sucursal: 839
Referencia Numérica: 0
No. de Autorización: 548439</t>
  </si>
  <si>
    <t>2,800.01</t>
  </si>
  <si>
    <t>3/11/2022</t>
  </si>
  <si>
    <t>Abono Interbancario
Sucursal: 859
Referencia Numérica: 1103220
Concepto del Pago: BUSS861112MMCSNN07 PAGO TITULACION 3
No. de Autorización: 00071791
Nombre del Emisor: SINAI ALEJANDRA BUSTAMANTE SAN
Institución Emisora: BBVA MEXICO</t>
  </si>
  <si>
    <t>Abono Interbancario
Sucursal: 859
Referencia Numérica: 1103220
Concepto del Pago: ROSENDA MARIA DE LA CRUZ GONZALEZ 3
No. de Autorización: 00103175
Nombre del Emisor: ROSENDA MARIA DE LA CRUZ GONZA
Institución Emisora: BBVA MEXICO</t>
  </si>
  <si>
    <t>Abono Interbancario
Sucursal: 519
Referencia Numérica: 110322
Referencia alfanumérica: IVVET ARACELI DE LA GARZA GARZ
No. de Autorización: 00551100
Nombre del Emisor: IVVET ARACELI,DE LA GARZA/GARZ</t>
  </si>
  <si>
    <t>Abono Interbancario
Sucursal: 859
Referencia Numérica: 258036
Concepto del Pago: Abono titulacion
No. de Autorización: 558879
Nombre del Emisor: MARIA CANDELARIA RAYGOZA ALCO
Institución Emisora: HSBC</t>
  </si>
  <si>
    <t>3/9/2022</t>
  </si>
  <si>
    <t>DEP EN EFECTIVO
Sucursal: 151
Referencia alfanumérica: 5,000.00
No. de Autorización: 00138370</t>
  </si>
  <si>
    <t>Abono Interbancario
Sucursal: 859
Referencia Numérica: 903220
Concepto del Pago: HOHL900225HQRYXS08
No. de Autorización: 00072748
Nombre del Emisor: LUIS ALBERTO HOY HAU
Institución Emisora: BBVA MEXICO</t>
  </si>
  <si>
    <t>Abono por cobranza
Sucursal: 151
Referencia alfanumérica: RANDYBASTARRACHEAABONO
No. de Autorización: 00138370</t>
  </si>
  <si>
    <t>Abono Interbancario
Sucursal: 859
Referencia Numérica: 903220
Concepto del Pago: MAMC710607MMCRRR04
No. de Autorización: 00166965
Nombre del Emisor: MARIA DEL CARMEN MARTINEZ MARR
Institución Emisora: BBVA MEXICO</t>
  </si>
  <si>
    <t>Abono Interbancario
Sucursal: 859
Referencia Numérica: 903220
Concepto del Pago: REVALIDACION
No. de Autorización: 00563577
Nombre del Emisor: OMAR GONZALEZ MERCER
Institución Emisora: BBVA MEXICO</t>
  </si>
  <si>
    <t>3/8/2022</t>
  </si>
  <si>
    <t>Depósito de efectivo
Sucursal: 966  Concepto del Pago: colegiatura  No. de Autorización: 00005012  Nombre del Emisor: JUAN TORRES
Institución Emisora: BANAMEX</t>
  </si>
  <si>
    <t>Abono por cobranza
Sucursal: 7003
Referencia alfanumérica: IUA170913LI2
No. de Autorización: 00620273</t>
  </si>
  <si>
    <t>Abono Interbancario
Sucursal: 859
Referencia Numérica: 80322
Concepto del Pago: colegiatura
No. de Autorización: 00750423
Nombre del Emisor: RAMIREZ ARAGON MIGUEL ANGEL
Institución Emisora: SCOTIABANK</t>
  </si>
  <si>
    <t>Abono por cobranza
Sucursal: 4375
Referencia alfanumérica: HECTORDOMINGOCANOGOMEZ
No. de Autorización: 00437934</t>
  </si>
  <si>
    <t>Abono Interbancario
Sucursal: 859
Referencia Numérica: 803220
Concepto del Pago: ABONO VIVIANA
No. de Autorización: 278498
Nombre del Emisor: VIVIANA CRUZ GARCIA
Institución Emisora: BBVA MEXICO</t>
  </si>
  <si>
    <t>Abono por cobranza
Sucursal: 7003
Referencia Numérica: 0
Referencia alfanumérica: HOEF740213HQRLSR03
No. de Autorización: 615027</t>
  </si>
  <si>
    <t>2,460.00</t>
  </si>
  <si>
    <t>Abono Interbancario
Sucursal: 859
Referencia Numérica: 80322
Concepto del Pago: PAGO ARACELY VILLANUEVA TUN
No. de Autorización: 137954
Nombre del Emisor: SINDICATO UNICO DE CHOFERES TA
Institución Emisora: SCOTIABANK</t>
  </si>
  <si>
    <t>Abono Interbancario
Sucursal: 859
Referencia Numérica: 11
Concepto del Pago: Pago total de titulacion maestria
No. de Autorización: 77294
Nombre del Emisor: EFRAIN MARTIN ROSADO YAM
Institución Emisora: HSBC</t>
  </si>
  <si>
    <t>Abono Interbancario
Sucursal: 859
Referencia Numérica: 10
Concepto del Pago: Total de titulacion maestria
No. de Autorización: 74932
Nombre del Emisor: EFRAIN MARTIN ROSADO YAM
Institución Emisora: HSBC</t>
  </si>
  <si>
    <t>3/7/2022</t>
  </si>
  <si>
    <t>Abono Interbancario
Sucursal: 859
Referencia Numérica: 703202
Concepto del Pago: LOTJ710629HSPPRS00
No. de Autorización: 01464903
Nombre del Emisor: JOSE DE JESUS LOPEZ TORRES
Institución Emisora: HSBC</t>
  </si>
  <si>
    <t>Abono Interbancario
Sucursal: 859
Referencia Numérica: 703220
Concepto del Pago: GLENDY SANCHEZ
No. de Autorización: 01402423
Nombre del Emisor: GLENDY MARGARITA SANCHEZ CATZI
Institución Emisora: BBVA MEXICO</t>
  </si>
  <si>
    <t>Depósito de efectivo
Sucursal: 821
No. de Autorización: 00889606</t>
  </si>
  <si>
    <t>Abono Interbancario
Sucursal: 859
Referencia Numérica: 1054602
Concepto del Pago: DOC MARZO 22
No. de Autorización: 1108955
Nombre del Emisor: GARCIA TREVINO Y DE LA GARZA A
Institución Emisora: BANORTE</t>
  </si>
  <si>
    <t>Abono Interbancario
Sucursal: 859
Referencia Numérica: 60322
Concepto del Pago: Veronica E Mendoza MD marzo 2022
No. de Autorización: 1102450
Nombre del Emisor: VERONICA EDITH MENDOZA CARRE#
Institución Emisora: HSBC</t>
  </si>
  <si>
    <t>Abono Interbancario
Sucursal: 859
Referencia Numérica: 603220
Concepto del Pago: DOCTORADO
No. de Autorización: 961439
Nombre del Emisor: JEANETTE DE LOS ANGE ROSADO NO
Institución Emisora: BBVA MEXICO</t>
  </si>
  <si>
    <t>Depósito de efectivo
Sucursal: 7003
Referencia Numérica: 0
No. de Autorización: 591094</t>
  </si>
  <si>
    <t>Abono Interbancario
Sucursal: 859
Referencia Numérica: 503220
Concepto del Pago: PEEA680613HYNRCL09
No. de Autorización: 358464
Nombre del Emisor: XOCHIQUETZAL ORTIZ OCAMPO
Institución Emisora: BBVA MEXICO</t>
  </si>
  <si>
    <t>Abono Interbancario
Sucursal: 859
Referencia Numérica: 1613109
Concepto del Pago: PAGO COLEGIATURA ABRAHAM GONZALEZ
No. de Autorización: 316054
Nombre del Emisor: ABRAHAM GONZALEZ BALBOA
Institución Emisora: SANTANDER</t>
  </si>
  <si>
    <t>Abono Interbancario
Sucursal: 859
Referencia Numérica: 503220
Concepto del Pago: JESSICA PEREIRA GARCIA
No. de Autorización: 246784
Nombre del Emisor: JESSICA DE LA CRUZ PEREIRA GAR
Institución Emisora: BBVA MEXICO</t>
  </si>
  <si>
    <t>Abono Interbancario
Sucursal: 859
Referencia Numérica: 6623785
Concepto del Pago: PAGOMODULO12DOCTDERECHOBLANCAARGUMEDO
No. de Autorización: 237415
Nombre del Emisor: BLANCA DANNALY ARGUMEDO GUERRA
Institución Emisora: SANTANDER</t>
  </si>
  <si>
    <t>Abono Interbancario
Sucursal: 859
Referencia Numérica: 220307
Concepto del Pago: Pago titulacion Julio E Torres A
No. de Autorización: 1247346
Nombre del Emisor: JULIO EULALIO TORRES ABRAHAM
Institución Emisora: BANORTE</t>
  </si>
  <si>
    <t>Abono Interbancario
Sucursal: 859
Referencia Numérica: 220305
Concepto del Pago: AOCL700927HCHCRS07
No. de Autorización: 137546
Nombre del Emisor: LUIS CARLOS ACOSTA CORRAL
Institución Emisora: BANORTE</t>
  </si>
  <si>
    <t>Abono Interbancario
Sucursal: 859
Referencia Numérica: 4242678
Concepto del Pago: TRANSFERENCIA INTERBANCARIA
No. de Autorización: 67610
Nombre del Emisor: LANDY BEATRIZ BLANCO LIZAMA
Institución Emisora: SANTANDER</t>
  </si>
  <si>
    <t>3/4/2022</t>
  </si>
  <si>
    <t>Abono Interbancario
Sucursal: 859
Referencia Numérica: 2022030
Concepto del Pago: 6to y ltimo pago titulaci n Drado.
No. de Autorización: 00510318
Nombre del Emisor: CARLOS ALBERTO CRUZ MORENO
Institución Emisora: INBURSA</t>
  </si>
  <si>
    <t>5,335.00</t>
  </si>
  <si>
    <t>Abono Interbancario
Sucursal: 859
Referencia Numérica: 879862
Concepto del Pago: CLIPMX
No. de Autorización: 00127414
Nombre del Emisor: PAYCLIP S DE RL DE CV
Institución Emisora: BANORTE</t>
  </si>
  <si>
    <t>Abono Interbancario
Sucursal: 859
Referencia Numérica: 9920351
Concepto del Pago: JOSE LUIS RODRIGUEZ AYALA COLEGIATURA
No. de Autorización: 00125806
Nombre del Emisor: JOSE LUIS RODRIGUEZ MEDINA
Institución Emisora: SANTANDER</t>
  </si>
  <si>
    <t>Depósito de efectivo
Sucursal: 7003
No. de Autorización: 00566248</t>
  </si>
  <si>
    <t>Depósito de efectivo
Sucursal: 7003
No. de Autorización: 00568134</t>
  </si>
  <si>
    <t>Depósito de efectivo
Sucursal: 7003
No. de Autorización: 00569404</t>
  </si>
  <si>
    <t>Pago de servicio
Sucursal: 519
Referencia Numérica: 233664
Referencia alfanumérica: PAGO A ESTABLECIMIENTO
No. de Autorización: 00233664</t>
  </si>
  <si>
    <t>Abono Interbancario
Sucursal: 859
Referencia Numérica: 9
Concepto del Pago: Pago colegiatura marzo 2022
No. de Autorización: 262244
Nombre del Emisor: EFRAIN MARTIN ROSADO YAM
Institución Emisora: HSBC</t>
  </si>
  <si>
    <t>Abono por cobranza
Sucursal: 7003
Referencia Numérica: 0
Referencia alfanumérica: HOEF740213HQRLSR03
No. de Autorización: 561884</t>
  </si>
  <si>
    <t>Abono por cobranza
Sucursal: 7003
Referencia Numérica: 0
Referencia alfanumérica: HOEF740213HQRLSR03
No. de Autorización: 561927</t>
  </si>
  <si>
    <t>Abono Interbancario
Sucursal: 859
Referencia Numérica: 403220
Concepto del Pago: CURA570915HSLNDN03
No. de Autorización: 187687
Nombre del Emisor: ANIBAL GUILLERMO CUEN RODRIGUE
Institución Emisora: BBVA MEXICO</t>
  </si>
  <si>
    <t>Abono Interbancario
Sucursal: 859
Referencia Numérica: 32022
Concepto del Pago: Kessia Ochoa
No. de Autorización: 150124
Nombre del Emisor: KESSIA YEMINA OCHOA MONTELONG
Institución Emisora: HSBC</t>
  </si>
  <si>
    <t>Abono Interbancario
Sucursal: 859
Referencia Numérica: 879862
Concepto del Pago: CLIPMX
No. de Autorización: 127414
Nombre del Emisor: PAYCLIP S DE RL DE CV
Institución Emisora: BANORTE</t>
  </si>
  <si>
    <t>Abono Interbancario
Sucursal: 859
Referencia Numérica: 9920351
Concepto del Pago: JOSE LUIS RODRIGUEZ AYALA COLEGIATURA
No. de Autorización: 125806
Nombre del Emisor: JOSE LUIS RODRIGUEZ MEDINA
Institución Emisora: SANTANDER</t>
  </si>
  <si>
    <t>Abono Interbancario
Sucursal: 859
Referencia Numérica: 7857881
Concepto del Pago: PAGO COLEGIATURA JOSE VIRGILIO ZELAYA
No. de Autorización: 103435
Nombre del Emisor: MARCELA IBARRA CANCHE
Institución Emisora: SANTANDER</t>
  </si>
  <si>
    <t>Abono Interbancario
Sucursal: 859
Referencia Numérica: 3883302
Concepto del Pago: COLEGIATURA MES DE MARZO MARCELA
No. de Autorización: 101994
Nombre del Emisor: MARCELA IBARRA CANCHE
Institución Emisora: SANTANDER</t>
  </si>
  <si>
    <t>Depósito de efectivo
Sucursal: 7003
No. de Autorización: 00572189</t>
  </si>
  <si>
    <t>Depósito de efectivo
Sucursal: 7003
No. de Autorización: 00572657</t>
  </si>
  <si>
    <t>Depósito de efectivo
Sucursal: 7003
No. de Autorización: 00574693</t>
  </si>
  <si>
    <t>Depósito de efectivo
Sucursal: 7003
No. de Autorización: 00575035</t>
  </si>
  <si>
    <t>Abono Interbancario
Sucursal: 859
Referencia Numérica: 403220
Concepto del Pago: COLEGIATURA DE MARZO
No. de Autorización: 00623076
Nombre del Emisor: JAZMIN VELAZQUEZ DEL VALLE
Institución Emisora: BBVA MEXICO</t>
  </si>
  <si>
    <t>Abono Interbancario
Sucursal: 859
Referencia Numérica: 403220
Concepto del Pago: OIOX890708MMSRCC08
No. de Autorización: 00661778
Nombre del Emisor: XOCHIQUETZAL ORTIZ OCAMPO
Institución Emisora: BBVA MEXICO</t>
  </si>
  <si>
    <t>Abono Interbancario
Sucursal: 859
Referencia Numérica: 403220
Concepto del Pago: ALE BALDERAS
No. de Autorización: 00679658
Nombre del Emisor: ALEJANDRA BALDERAS FLORES
Institución Emisora: BBVA MEXICO</t>
  </si>
  <si>
    <t>Abono Interbancario
Sucursal: 859
Referencia Numérica: 40322
Concepto del Pago: HECTOR HDEZ
No. de Autorización: 00723424
Nombre del Emisor: H LEGAL CORPORATIVO SC
Institución Emisora: HSBC</t>
  </si>
  <si>
    <t>Abono Interbancario
Sucursal: 859
Referencia Numérica: 40322
Concepto del Pago: HECTOR HDEZ
No. de Autorización: 00729703
Nombre del Emisor: H LEGAL CORPORATIVO SC
Institución Emisora: HSBC</t>
  </si>
  <si>
    <t>Abono Interbancario
Sucursal: 870
Referencia Numérica: 40322
Referencia alfanumérica: LUIS ALONSO REYES TREJO
No. de Autorización: 00752929
Nombre del Emisor: LUIS ALONSO,REYES/TREJO</t>
  </si>
  <si>
    <t>3/3/2022</t>
  </si>
  <si>
    <t>Abono Interbancario
Sucursal: 870
Referencia Numérica: 30322
Referencia alfanumérica: MARIA FERNANDA GONZALEZ GLENNI
No. de Autorización: 00683843
Nombre del Emisor: MARIA FERNANDA,GONZALEZ/GLENNI</t>
  </si>
  <si>
    <t>Abono Interbancario
Sucursal: 870
Referencia Numérica: 30322
Referencia alfanumérica: MARIA FERNANDA GONZALEZ GLENNI
No. de Autorización: 00686705
Nombre del Emisor: MARIA FERNANDA,GONZALEZ/GLENNI</t>
  </si>
  <si>
    <t>Abono Interbancario
Sucursal: 859
Referencia Numérica: 895936
Concepto del Pago: DAVID JEYSSER POOL CAUICH
No. de Autorización: 00702507
Nombre del Emisor: POOL CAUICH YOMARA ABIGAIL
Institución Emisora: AZTECA</t>
  </si>
  <si>
    <t>Abono Interbancario
Sucursal: 519
Referencia Numérica: 30322
Referencia alfanumérica: VIANEY CASTRO ESPINOSA
No. de Autorización: 00028915
Nombre del Emisor: VIANEY,CASTRO/ESPINOSA</t>
  </si>
  <si>
    <t>Abono por cobranza
Sucursal: 4392
Referencia alfanumérica: DIOP570627
No. de Autorización: 00352358</t>
  </si>
  <si>
    <t>Abono Interbancario
Sucursal: 859
Referencia Numérica: 1134967
Concepto del Pago: 3ER PAGO COL MIRELLA PACHECO
No. de Autorización: 31949
Nombre del Emisor: SUSANA VARGAS ALBARRAN
Institución Emisora: SANTANDER</t>
  </si>
  <si>
    <t>Abono Interbancario
Sucursal: 859
Referencia Numérica: 303220
Concepto del Pago: CONSTANCIA OIOX890708MMSRCC08
No. de Autorización: 514803
Nombre del Emisor: XOCHIQUETZAL ORTIZ OCAMPO
Institución Emisora: BBVA MEXICO</t>
  </si>
  <si>
    <t>Abono Interbancario
Sucursal: 859
Referencia Numérica: 303220
Concepto del Pago: SARA HERNANDEZ
No. de Autorización: 479798
Nombre del Emisor: LUIS DONALDO SANTANA BROCA HER
Institución Emisora: BBVA MEXICO</t>
  </si>
  <si>
    <t>Depósito de efectivo
Sucursal: 7003
Referencia Numérica: 0
No. de Autorización: 545919</t>
  </si>
  <si>
    <t>Abono Interbancario
Sucursal: 859
Referencia Numérica: 9372148
Concepto del Pago: 7PM MODULO SACA780407MCCNRL05
No. de Autorización: 232764
Nombre del Emisor: ALICIA SANCHEZ DE LA CRUZ
Institución Emisora: SANTANDER</t>
  </si>
  <si>
    <t>Abono Interbancario
Sucursal: 859
Referencia Numérica: 4225942
Concepto del Pago: DEPOSITO CLIPMX CLNMX9N3Z
No. de Autorización: 223421
Nombre del Emisor: POCKETGROUP TECHNOLOGIES SA DE
Institución Emisora: SANTANDER</t>
  </si>
  <si>
    <t>1,250.50</t>
  </si>
  <si>
    <t>Abono por cobranza
Sucursal: 7003
Referencia Numérica: 0
Referencia alfanumérica: RIBL750227MPLVNR01
No. de Autorización: 543576</t>
  </si>
  <si>
    <t>Abono Interbancario
Sucursal: 870
Referencia Numérica: 0
Referencia alfanumérica: ROMUALDO CARLOS,DOMINGUEZ/ROGEL
No. de Autorización: 216736
Nombre del Emisor: ROMUALDO CARLOS,DOMINGUEZ/ROGE</t>
  </si>
  <si>
    <t>2,285.00</t>
  </si>
  <si>
    <t>Abono Interbancario
Sucursal: 519
Referencia Numérica: 28915
Referencia alfanumérica: VIANEY CASTRO ESPINOSA
No. de Autorización: 28915
Nombre del Emisor: VIANEY,CASTRO/ESPINOSA</t>
  </si>
  <si>
    <t>3/2/2022</t>
  </si>
  <si>
    <t>Abono Interbancario
Sucursal: 859
Referencia Numérica: 6
Concepto del Pago: COLEGIATURA MARZO
No. de Autorización: 00968782
Nombre del Emisor: ROSA MARIA ROBLEDO
Institución Emisora: SANTANDER</t>
  </si>
  <si>
    <t>Abono Interbancario
Sucursal: 859
Referencia Numérica: 895936
Concepto del Pago: TICC871222MQRNSL00
No. de Autorización: 00988620
Nombre del Emisor: TINOCO COSIO CLAUDIA GUADALUPE
Institución Emisora: AZTECA</t>
  </si>
  <si>
    <t>Abono Interbancario
Sucursal: 859
Referencia Numérica: 203220
Concepto del Pago: MOVL690208MPLRLR05 REVALIDACION
No. de Autorización: 00851460
Nombre del Emisor: LAURA ELISA MORALES VILLAGRAN
Institución Emisora: BBVA MEXICO</t>
  </si>
  <si>
    <t>Abono Interbancario
Sucursal: 519
Referencia Numérica: 20322
Referencia alfanumérica: BERNALDO AGUILLER KUMUL PECH
No. de Autorización: 00540104
Nombre del Emisor: BERNALDO AGUILLER,KUMUL/PECH</t>
  </si>
  <si>
    <t>Depósito de efectivo
Sucursal: 7003
Referencia Numérica: 0
No. de Autorización: 209587</t>
  </si>
  <si>
    <t>Abono Interbancario
Sucursal: 859
Referencia Numérica: 220302
Concepto del Pago: DOUD841229HCCMCR07
No. de Autorización: 772059
Nombre del Emisor: DARWIN DAVID DOMINGUEZ UC
Institución Emisora: BANORTE</t>
  </si>
  <si>
    <t>Abono Interbancario
Sucursal: 859
Referencia Numérica: 203220
Concepto del Pago: SAUJ870910M9A
No. de Autorización: 629080
Nombre del Emisor: JUAN LORENZO SANTIAGO URGELL
Institución Emisora: BBVA MEXICO</t>
  </si>
  <si>
    <t>Abono Interbancario
Sucursal: 859
Referencia Numérica: 203220
Concepto del Pago: FRANCISCO CHE PECH
No. de Autorización: 622440
Nombre del Emisor: FRANCISCO JAVIER CHE PECH
Institución Emisora: BBVA MEXICO</t>
  </si>
  <si>
    <t>Abono Interbancario
Sucursal: 859
Referencia Numérica: 203220
Concepto del Pago: CACR871220HQRBNS16
No. de Autorización: 571597
Nombre del Emisor: RUSSEL JOSUE CAB CANCHE
Institución Emisora: BBVA MEXICO</t>
  </si>
  <si>
    <t>Abono Interbancario
Sucursal: 859
Referencia Numérica: 203220
Concepto del Pago: MAMC710607MMCRRR04
No. de Autorización: 465518
Nombre del Emisor: MARIA DEL CARMEN MARTINEZ MARR
Institución Emisora: BBVA MEXICO</t>
  </si>
  <si>
    <t>705</t>
  </si>
  <si>
    <t>Abono Interbancario
Sucursal: 859
Referencia Numérica: 220302
Concepto del Pago: ROMI900521MVZSTS01
No. de Autorización: 296262
Nombre del Emisor: ISSA GUADALUPE DE LA ROSA MATA
Institución Emisora: BANORTE</t>
  </si>
  <si>
    <t>Abono Interbancario
Sucursal: 859
Referencia Numérica: 203220
Concepto del Pago: REINSCRIPCION
No. de Autorización: 190699
Nombre del Emisor: GLENDI REYES CHAN
Institución Emisora: BBVA MEXICO</t>
  </si>
  <si>
    <t>Abono Interbancario
Sucursal: 859
Referencia Numérica: 203220
Concepto del Pago: COLEGIATURA
No. de Autorización: 173702
Nombre del Emisor: LANDY MARIA MAY DZIB
Institución Emisora: BBVA MEXICO</t>
  </si>
  <si>
    <t>3/1/2022</t>
  </si>
  <si>
    <t>Abono Interbancario
Sucursal: 859
Referencia Numérica: 103220
Concepto del Pago: CIZE680827HCCCVR25
No. de Autorización: 00067311
Nombre del Emisor: ERIC UVENCE MARTIN CICLER ZAVA
Institución Emisora: BBVA MEXICO</t>
  </si>
  <si>
    <t>Abono Interbancario
Sucursal: 870
Referencia Numérica: 10322
Referencia alfanumérica: DOLORES JOSEFINA RODRIGUEZ
No. de Autorización: 00095612
Nombre del Emisor: DOLORES JOSEFINA,RODRIGUEZ/</t>
  </si>
  <si>
    <t>Abono por cobranza
Sucursal: 131
Referencia alfanumérica: BUSS861112MMCSNN07 PAGO TITULACION 2/3
No. de Autorización: 00113308</t>
  </si>
  <si>
    <t>DEP EN EFECTIVO
Sucursal: 131
Referencia alfanumérica: 11,000.00
No. de Autorización: 00113308</t>
  </si>
  <si>
    <t>Abono Interbancario
Sucursal: 859
Referencia Numérica: 65384
Concepto del Pago: COLEGIATURA DOCTORADO HECTOR VERA
No. de Autorización: 00147696
Nombre del Emisor: HECTOR VERA GARCIA
Institución Emisora: SANTANDER</t>
  </si>
  <si>
    <t>Abono Interbancario
Sucursal: 859
Referencia Numérica: 103220
Concepto del Pago: OECB800124MQRXCL02
No. de Autorización: 00245697
Nombre del Emisor: BELCY ASAREEL OXTE CAUICH
Institución Emisora: BBVA MEXICO</t>
  </si>
  <si>
    <t>Depósito de efectivo
Sucursal: 7003
No. de Autorización: 00507653</t>
  </si>
  <si>
    <t>Abono Interbancario
Sucursal: 859
Referencia Numérica: 95132
Concepto del Pago: pago de colegiatura
No. de Autorización: 00871330
Nombre del Emisor: IRMA MORALES MORALES
Institución Emisora: BANCOPPEL</t>
  </si>
  <si>
    <t>Abono Interbancario
Sucursal: 859
Referencia Numérica: 2628479
Concepto del Pago: TERI990829MDFHTY00 ITZHEL TEHUTLE RAYA
No. de Autorización: 00976156
Nombre del Emisor: ITZHEL TEHUTLE RAYA
Institución Emisora: SANTANDER</t>
  </si>
  <si>
    <t>Abono Interbancario
Sucursal: 859
Referencia Numérica: 895936
Concepto del Pago: PAGO MARZO ROFH700420HDFDGM02
No. de Autorización: 00977488
Nombre del Emisor: RODRIGUEZ FIGUEROA HOMERO
Institución Emisora: AZTECA</t>
  </si>
  <si>
    <t>Abono Interbancario
Sucursal: 859
Referencia Numérica: 103220
Concepto del Pago: MOMJ931123HMCNDN09
No. de Autorización: 01105843
Nombre del Emisor: JUAN MANUEL MONTES DE OCA MEDI
Institución Emisora: BBVA MEXICO</t>
  </si>
  <si>
    <t>Abono Interbancario
Sucursal: 870
Referencia Numérica: 20220228
Referencia alfanumérica: PCOMP 085908301084305920
No. de Autorización: 01182382
Nombre del Emisor: BANAMEX SA TFD</t>
  </si>
  <si>
    <t>2/28/2022</t>
  </si>
  <si>
    <t>Abono Interbancario
Sucursal: 859
Referencia Numérica: 101
Concepto del Pago: Colegiatura licenciatura Juan de Dios Hz
No. de Autorización: 02188812
Nombre del Emisor: YAHAIRA YAITZIRI HUERTA GUZMA
Institución Emisora: HSBC</t>
  </si>
  <si>
    <t>Abono Interbancario
Sucursal: 859
Referencia Numérica: 2580369
Concepto del Pago: Abono titulacion
No. de Autorización: 02312202
Nombre del Emisor: MARIA CANDELARIA RAYGOZA ALCO
Institución Emisora: HSBC</t>
  </si>
  <si>
    <t>Abono Interbancario
Sucursal: 859
Referencia Numérica: 2802220
Concepto del Pago: COLEGIATURA
No. de Autorización: 02442613
Nombre del Emisor: ERIKA ROJAS SORIA
Institución Emisora: BBVA MEXICO</t>
  </si>
  <si>
    <t>Depósito de efectivo
Sucursal: 821
No. de Autorización: 00886575</t>
  </si>
  <si>
    <t>Abono Interbancario
Sucursal: 859
Referencia Numérica: 101
Concepto del Pago: Pago doctorado Yahaira Huerta
No. de Autorización: 02184109
Nombre del Emisor: YAHAIRA YAITZIRI HUERTA GUZMA
Institución Emisora: HSBC</t>
  </si>
  <si>
    <t>Abono Interbancario
Sucursal: 859
Referencia Numérica: 2602220
Concepto del Pago: COLEGIATURA MARZO
No. de Autorización: 609274
Nombre del Emisor: JULIO MANUEL CETINA CARRILLO
Institución Emisora: BBVA MEXICO</t>
  </si>
  <si>
    <t>Abono Interbancario
Sucursal: 859
Referencia Numérica: 2602220
Concepto del Pago: CASF840629MQRHGT02
No. de Autorización: 514275
Nombre del Emisor: FATIMA GUADALUPE CHAVEZ SEGURA
Institución Emisora: BBVA MEXICO</t>
  </si>
  <si>
    <t>Abono Interbancario
Sucursal: 859
Referencia Numérica: 220226
Concepto del Pago: Colegiatura Lizbeth Sosa
No. de Autorización: 327247
Nombre del Emisor: REGINA ABIGAIL HERNANDEZ SOSA
Institución Emisora: BANORTE</t>
  </si>
  <si>
    <t>Pago Interbancario
Sucursal: 519
Referencia Numérica: 1
Concepto del Pago: SALARIO
No. de Autorización: 704002</t>
  </si>
  <si>
    <t>2,236.00</t>
  </si>
  <si>
    <t>Pago Interbancario
Sucursal: 519
Referencia Numérica: 1
Concepto del Pago: FACTURA
No. de Autorización: 700088</t>
  </si>
  <si>
    <t>37,234.04</t>
  </si>
  <si>
    <t>Abono Interbancario
Sucursal: 859
Referencia Numérica: 895936
Concepto del Pago: DAVID JEYSSER POOL CAUICH
No. de Autorización: 66225
Nombre del Emisor: POOL CAUICH YOMARA ABIGAIL
Institución Emisora: AZTECA</t>
  </si>
  <si>
    <t>250</t>
  </si>
  <si>
    <t>2/25/2022</t>
  </si>
  <si>
    <t>Abono Interbancario
Sucursal: 859
Referencia Numérica: 250222
Concepto del Pago: ANAHI AVILES GONZALEZ
No. de Autorización: 453419
Nombre del Emisor: URZUA RODRIGUEZ SERGIO ARTURO
Institución Emisora: SCOTIABANK</t>
  </si>
  <si>
    <t>Abono Interbancario
Sucursal: 859
Referencia Numérica: 2502220
Concepto del Pago: COLEGIATURA FEBRERO
No. de Autorización: 422660
Nombre del Emisor: JAZMIN VELAZQUEZ DEL VALLE
Institución Emisora: BBVA MEXICO</t>
  </si>
  <si>
    <t>Abono Interbancario
Sucursal: 859
Referencia Numérica: 250222
Concepto del Pago: GOLM800129HQRNPG07 MARZO
No. de Autorización: 00872177
Nombre del Emisor: MIGUEL JESUS GONZALEZ LOPEZ
Institución Emisora: HSBC</t>
  </si>
  <si>
    <t>Abono Interbancario
Sucursal: 859
Referencia Numérica: 2502220
Concepto del Pago: PAGO ADELANTADO DEL MES DE MARZO COLEGIA
No. de Autorización: 00978466
Nombre del Emisor: JEHU ANTELE HERNANDEZ
Institución Emisora: BBVA MEXICO</t>
  </si>
  <si>
    <t>Abono Interbancario
Sucursal: 859
Referencia Numérica: 2502220
Concepto del Pago: FRIDA MORENO FEBRERO
No. de Autorización: 01113409
Nombre del Emisor: FRIDA MARIA MORENO RAMIREZ
Institución Emisora: BBVA MEXICO</t>
  </si>
  <si>
    <t>Abono Interbancario
Sucursal: 859
Referencia Numérica: 2502220
Concepto del Pago: PAGO ENERO
No. de Autorización: 01247236
Nombre del Emisor: REBECA CANUL TORRES
Institución Emisora: BBVA MEXICO</t>
  </si>
  <si>
    <t>2/24/2022</t>
  </si>
  <si>
    <t>Abono Interbancario
Sucursal: 859
Referencia Numérica: 220224
Concepto del Pago: Doc marcelina laguna cruz
No. de Autorización: 319767
Nombre del Emisor: ROBERTO DE JESUS KIDNIE RAMOS
Institución Emisora: BANORTE</t>
  </si>
  <si>
    <t>1,780.00</t>
  </si>
  <si>
    <t>Abono Interbancario
Sucursal: 859
Referencia Numérica: 2402220
Concepto del Pago: TITULACION SPENCER ADRIAN
No. de Autorización: 270630
Nombre del Emisor: SPENCER ADRIAN BAUTISTA
Institución Emisora: BBVA MEXICO</t>
  </si>
  <si>
    <t>IVA Comisión
Sucursal: 2864
Referencia Numérica: 119573
Referencia alfanumérica: PAQUETE PYME ENE MOV: 1
No. de Autorización: 115832</t>
  </si>
  <si>
    <t>Comisión
Sucursal: 2864
Referencia Numérica: 119573
Referencia alfanumérica: PAQUETE PYME ENE MOV: 1
No. de Autorización: 115832</t>
  </si>
  <si>
    <t>2/23/2022</t>
  </si>
  <si>
    <t>Depósito de efectivo
Sucursal: 7003
No. de Autorización: 00423134</t>
  </si>
  <si>
    <t>SIN RECIBO</t>
  </si>
  <si>
    <t>Abono Interbancario
Sucursal: 859
Referencia Numérica: 458258
Concepto del Pago: SALDO MAESTRIA
No. de Autorización: 171568
Nombre del Emisor: GLADYS NOEMI UCAN NOH
Institución Emisora: SANTANDER</t>
  </si>
  <si>
    <t>2/22/2022</t>
  </si>
  <si>
    <t>Abono Interbancario
Sucursal: 859
Referencia Numérica: 7365964
Concepto del Pago: Pagos colegiruras 21 y 22 feb-ma
No. de Autorización: 518167
Nombre del Emisor: GARCIA MAYA MILCA NOEMI
Institución Emisora: BANJERCITO</t>
  </si>
  <si>
    <t>Depósito de efectivo
Sucursal: 7003
Referencia Numérica: 0
No. de Autorización: 136964</t>
  </si>
  <si>
    <t>Depósito de efectivo
Sucursal: 7003
Referencia Numérica: 0
No. de Autorización: 136482</t>
  </si>
  <si>
    <t>Abono por cobranza
Sucursal: 7003
Referencia Numérica: 0
Referencia alfanumérica: GULY811203HCSLPN06
No. de Autorización: 135992</t>
  </si>
  <si>
    <t>Abono Interbancario
Sucursal: 859
Referencia Numérica: 2202220
Concepto del Pago: MENSUALIDAD 1
No. de Autorización: 242685
Nombre del Emisor: ISRAEL TONATIUH LAY ARELLANO
Institución Emisora: BBVA MEXICO</t>
  </si>
  <si>
    <t>Abono por cobranza
Sucursal: 7003
Referencia Numérica: 0
Referencia alfanumérica: HOEF740213HQRLSR03
No. de Autorización: 394860</t>
  </si>
  <si>
    <t>2/21/2022</t>
  </si>
  <si>
    <t>Abono Interbancario
Sucursal: 859
Referencia Numérica: 895936
Concepto del Pago: DAVID JEYSSER POOL CAUICH
No. de Autorización: 00138545
Nombre del Emisor: POOL CAUICH YOMARA ABIGAIL
Institución Emisora: AZTECA</t>
  </si>
  <si>
    <t>Abono Interbancario
Sucursal: 859
Referencia Numérica: 123
Concepto del Pago: BUSS861112MMCSNN07 PAGO TITULACION 1/3
No. de Autorización: 01169260
Nombre del Emisor: SINAI ALEJANDRA BUSTAMANTE SA
Institución Emisora: HSBC</t>
  </si>
  <si>
    <t>Abono Interbancario
Sucursal: 859
Referencia Numérica: 3093767
Concepto del Pago: ULTIMO PAGO TITULACION MAESTRIA
No. de Autorización: 01899733
Nombre del Emisor: ELIZABETH HERNANDEZ REYES
Institución Emisora: SANTANDER</t>
  </si>
  <si>
    <t>2/17/2002</t>
  </si>
  <si>
    <t>Abono Interbancario
Sucursal: 859
Referencia Numérica: 1702220
Concepto del Pago: BUSS861112MMCSNN07 PAGO PARC EQUIVA 3
No. de Autorización: 00891368
Nombre del Emisor: SINAI ALEJANDRA BUSTAMANTE SAN
Institución Emisora: BBVA MEXICO	3,000.00</t>
  </si>
  <si>
    <t>2/18/2022</t>
  </si>
  <si>
    <t>Abono Interbancario
Sucursal: 859
Referencia Numérica: 1802220
Concepto del Pago: ANA VASQUEZ
No. de Autorización: 00481247
Nombre del Emisor: ANA KARINA VASQUEZ MARTINEZ
Institución Emisora: BBVA MEXICO</t>
  </si>
  <si>
    <t xml:space="preserve">	Abono Interbancario
Sucursal: 859
Referencia Numérica: 1802220
Concepto del Pago: REINSCRIPCION
No. de Autorización: 00995671
Nombre del Emisor: JULIO MANUEL CETINA CARRILLO
Institución Emisora: BBVA MEXICO</t>
  </si>
  <si>
    <t>Depósito de efectivo
Sucursal: 111
No. de Autorización: 00697286</t>
  </si>
  <si>
    <t>Abono Interbancario
Sucursal: 519
Referencia Numérica: 180222
Referencia alfanumérica: IVVET ARACELI DE LA GARZA GARZ
No. de Autorización: 00541115
Nombre del Emisor: IVVET ARACELI,DE LA GARZA/GARZ</t>
  </si>
  <si>
    <t xml:space="preserve">1,350.00	</t>
  </si>
  <si>
    <t xml:space="preserve">	Abono Interbancario
Sucursal: 859
Referencia Numérica: 1802220
Concepto del Pago: PAGO DE TITULACIÓN
No. de Autorización: 00481247
Nombre del Emisor: ANA KARINA VASQUEZ MARTINEZ
Institución Emisora: BBVA MEXICO</t>
  </si>
  <si>
    <t>Abono Interbancario
Sucursal: 859
Referencia Numérica: 7654321
Concepto del Pago: PEJS910415MCCRVB04 ABONO TITULACION DDC
No. de Autorización: 00438564
Nombre del Emisor: SABRINA DEL CARMEN PEREZ JAVIE
Institución Emisora: SANTANDER</t>
  </si>
  <si>
    <t>Abono Interbancario
Sucursal: 859
Referencia Numérica: 5249835
Concepto del Pago: LISA921027HSPRLR02
No. de Autorización: 00248150
Nombre del Emisor: ARMANDO LIRA 
Institución Emisora: SANTANDER</t>
  </si>
  <si>
    <t>1,600.65</t>
  </si>
  <si>
    <t>2/17/2022</t>
  </si>
  <si>
    <t>Abono Interbancario
Sucursal: 859
Referencia Numérica: 1234567
Concepto del Pago: PEJS910415MCCRVB04 MENSUALIDAD 24 DDC
No. de Autorización: 265132
Nombre del Emisor: SABRINA DEL CARMEN PEREZ JAVIE
Institución Emisora: SANTANDER</t>
  </si>
  <si>
    <t xml:space="preserve">2,800.00	</t>
  </si>
  <si>
    <t>DEPOSITO EN EFECTIVO
Sucursal: 7003
Referencia numérica:   Concepto del Pago: 
No. de Autorización: 95654   Nombre del Emisor:  POR IDENTIFICAR Institución Emisora: BANAMEX</t>
  </si>
  <si>
    <t xml:space="preserve">5,000.00	</t>
  </si>
  <si>
    <t>Abono Interbancario
Sucursal: 859
Referencia Numérica: 1702220
Concepto del Pago: PAGO DEL MES DE ENERO COLEGIATURA
No. de Autorización: 292439
Nombre del Emisor: JOSE JUAN ORTIZ GARCIA
Institución Emisora: BBVA MEXICO</t>
  </si>
  <si>
    <t>Abono Interbancario
Sucursal: 859
Referencia Numérica: 7654321
Concepto del Pago: PEJS910415MCCRVB04 MENSUALIDAD 23 DDC
No. de Autorización: 266618
Nombre del Emisor: SABRINA DEL CARMEN PEREZ JAVIE
Institución Emisora: SANTANDER</t>
  </si>
  <si>
    <t>2/16/2022</t>
  </si>
  <si>
    <t xml:space="preserve">	Depósito de efectivo
Sucursal: 6472  Referencia numérica: maria evangelina bacab Concepto del Pago: MARIA EVANGELINA BACAB
No. de Autorización: 00005083 	Nombre del Emisor: MARIA EVANGELINA  Institución Emisora: BANAMEX</t>
  </si>
  <si>
    <t>Abono Interbancario
Sucursal: 859
Referencia Numérica: 10203
Concepto del Pago: Pago de colegiatura Eduardo Rey Correa S
No. de Autorización: 00901090
Nombre del Emisor: EDUARDO REY CORREA SANCHEZ
Institución Emisora: HSBC</t>
  </si>
  <si>
    <t>DEPOSITO EN EFECTIVO 
Sucursal: 6494
Referencia Numérica: mugartegui miguel
Concepto del Pago: MIGUEL MUGARTEGUI
No. de Autorización: 196770
Nombre del Emisor: MIGUEL M    Institución Emisora: BANAMEX</t>
  </si>
  <si>
    <t>23,500.00</t>
  </si>
  <si>
    <t>DEPOSITO EN EFECTIVO
Sucursal: 6494
Referencia numérica: MARLY DIAZ VEGA
Concepto del Pago: MARLY DIAZ
No. de Autorización: 196775	Nombre del Emisor: MARLY DIAZ VEGA   Institución Emisora: BANAMEX</t>
  </si>
  <si>
    <t>2/15/2022</t>
  </si>
  <si>
    <t>Abono Interbancario
Sucursal: 870
Referencia Numérica: 150222
Concepto del Pago:  LUIS ALONSO REYES TREJO
No. de Autorización: 00284155
Nombre del Emisor: LUIS ALONSO,REYES/TREJO   Institución Emisora: HSBC</t>
  </si>
  <si>
    <t>Abono Interbancario
Sucursal: 859
Referencia Numérica: 150222
Concepto del Pago: Coleg marzo GOMV760827QR4                      No. de Autorización: 00917334
Nombre del Emisor: VANIA GOMEZ MARQUEZ
Institución Emisora: HSBC</t>
  </si>
  <si>
    <t>2/14/2022</t>
  </si>
  <si>
    <t>Depósito de efectivo
Sucursal: 7003 Concepto del Pago: eduardo villamil
No. de Autorización: 00276282  Nombre del Emisor:  eduardo villamil  Institución Emisora: banamex</t>
  </si>
  <si>
    <t>Abono Interbancario
Sucursal: 859
Referencia Numérica: 1402220
Concepto del Pago: IGNACIO GALINDO
No. de Autorización: 01593607
Nombre del Emisor: IGNACIO GALINDO BECERRIL
Institución Emisora: BBVA MEXICO</t>
  </si>
  <si>
    <t>Abono Interbancario
Sucursal: 859
Referencia Numérica: 1402220
Concepto del Pago: ROSENDA MARIA DE LA CRUZ GONZALEZ
No. de Autorización: 01796357
Nombre del Emisor: ROSENDA MARIA DE LA CRUZ GONZA
Institución Emisora: BBVA MEXICO</t>
  </si>
  <si>
    <t xml:space="preserve">2,180.00	</t>
  </si>
  <si>
    <t>Abono Interbancario
Sucursal: 859
Referencia Numérica: 1202220
Concepto del Pago: FRIDA MORENO
No. de Autorización: 150136
Nombre del Emisor: FRIDA MARIA MORENO RAMIREZ
Institución Emisora: BBVA MEXICO</t>
  </si>
  <si>
    <t>Abono Interbancario
Sucursal: 859
Referencia Numérica: 895936
Concepto del Pago: Mercedes Yam cahuil enero colegiatura
No. de Autorización: 61592
Nombre del Emisor: YAM CAHUIL MERCEDES MARIVI
Institución Emisora: AZTECA</t>
  </si>
  <si>
    <t>Abono Interbancario
Sucursal: 859
Referencia Numérica: 895936
Concepto del Pago: Pago primera cuotota de 20
No. de Autorización: 59239
Nombre del Emisor: HUESCA MARZUCA JUAN CARLOS
Institución Emisora: AZTECA</t>
  </si>
  <si>
    <t>2/11/2022</t>
  </si>
  <si>
    <t>Abono Interbancario
Sucursal: 859
Referencia Numérica: 101
Concepto del Pago: Pago de colegiatura doctorado yahaira
No. de Autorización: 01013753
Nombre del Emisor: YAHAIRA YAITZIRI HUERTA GUZMA
Institución Emisora: HSBC</t>
  </si>
  <si>
    <t>Abono Interbancario
Sucursal: 859
Referencia Numérica: 123
Concepto del Pago: BUSS861112MMCSNN07 PAGO PARC EQUIVA 2/3
No. de Autorización: 00154346
Nombre del Emisor: SINAI ALEJANDRA BUSTAMANTE SA
Institución Emisora: HSBC</t>
  </si>
  <si>
    <t>Abono por cobranza EFECTIVO
Sucursal: 4452
Referencia Numérica: 0
Referencia alfanumérica: GULY811203HC5LPN06
No. de Autorización: 626371</t>
  </si>
  <si>
    <t>Abono por cobranza
Sucursal: 144
Referencia Numérica: 0
Referencia alfanumérica: ADDY PEREZ TEJENO
No. de Autorización: 38806</t>
  </si>
  <si>
    <t>Abono por cobranza
Sucursal: 144
Referencia Numérica: 0
Referencia alfanumérica: ADDY PEREZ TEJENO
No. de Autorización: 38811</t>
  </si>
  <si>
    <t>Abono por cobranza EFECTIVO
Sucursal: 144
Referencia Numérica: 0
Referencia alfanumérica: ADDY PEREZ TEJENO
No. de Autorización: 38821</t>
  </si>
  <si>
    <t>Abono por cobranza  EFECTIVO Sucursal: 144
Referencia Numérica: 0
Referencia alfanumérica: ADDY PEREZ TEJENO
No. de Autorización: 38816</t>
  </si>
  <si>
    <t>Depósito de efectivo
Sucursal: 8192
Referencia Numérica: 0
No. de Autorización: 73251</t>
  </si>
  <si>
    <t>Abono por cobranza
Sucursal: 7003
Referencia Numérica: 0
Referencia alfanumérica: AALN760217MOCLPT06
No. de Autorización: 250732</t>
  </si>
  <si>
    <t>9,400.00</t>
  </si>
  <si>
    <t>Abono por cobranza
Sucursal: 7003
Referencia Numérica: 0
Referencia alfanumérica: LOAK960213HOCPLV01
No. de Autorización: 250671</t>
  </si>
  <si>
    <t>Abono por cobranza EFECTIVO
Sucursal: 144
Referencia Numérica: 0
Referencia alfanumérica: ADDY PEREZ TEJENO
No. de Autorización: 38826</t>
  </si>
  <si>
    <t>Abono Interbancario
Sucursal: 870
Referencia Numérica: 684085
Referencia alfanumérica: MARIA FERNANDA GONZALEZ GLENNI
No. de Autorización: 684085
Nombre del Emisor: MARIA FERNANDA,GONZALEZ/GLENNI</t>
  </si>
  <si>
    <t>Abono Interbancario
Sucursal: 870
Referencia Numérica: 110222
Referencia alfanumérica: MARIA FERNANDA GONZALEZ GLENNI
No. de Autorización: 680901
Nombre del Emisor: MARIA FERNANDA,GONZALEZ/GLENNI</t>
  </si>
  <si>
    <t xml:space="preserve"> $ 4,051.43 </t>
  </si>
  <si>
    <t>Abono Interbancario
Sucursal: 859
Referencia Numérica: 100221
Concepto del Pago: JOSE DE JESUS LOPEZ TORRES
No. de Autorización: 29024
Nombre del Emisor: JOSE DE JESUS LOPEZ TORRES
Institución Emisora: HSBC</t>
  </si>
  <si>
    <t>2/10/2022</t>
  </si>
  <si>
    <t>Abono Interbancario
Sucursal: 519
Referencia Numérica: 100222
Referencia alfanumérica: VIANEY CASTRO ESPINOSA
No. de Autorización: 00355251
Nombre del Emisor: VIANEY,CASTRO/ESPINOSA</t>
  </si>
  <si>
    <t>Abono Interbancario
Sucursal: 859
Referencia Numérica: 1002220
Concepto del Pago: PAQUETERA
No. de Autorización: 00770567
Nombre del Emisor: MERCY OSSANA LUNA GUZMAN
Institución Emisora: BBVA MEXICO</t>
  </si>
  <si>
    <t>Abono Interbancario
Sucursal: 859
Referencia Numérica: 1002220
Concepto del Pago: MODULO 9
No. de Autorización: 00828453
Nombre del Emisor: ROXANA AVILA SANDOVAL
Institución Emisora: BBVA MEXICO</t>
  </si>
  <si>
    <t>Abono Interbancario
Sucursal: 859
Referencia Numérica: 9299879
Concepto del Pago: ABRAHAM GONZALEZ
No. de Autorización: 347653
Nombre del Emisor: ABRAHAM GONZALEZ BALBOA
Institución Emisora: SANTANDER</t>
  </si>
  <si>
    <t>Abono Interbancario
Sucursal: 859
Referencia Numérica: 4271392
Concepto del Pago: DEPOSITO CLIPMX JG7QWJ2QK
No. de Autorización: 230240
Nombre del Emisor: POCKETGROUP TECHNOLOGIES SA DE
Institución Emisora: SANTANDER</t>
  </si>
  <si>
    <t>4,051.43</t>
  </si>
  <si>
    <t>Depósito de efectivo
Sucursal: 7003
Referencia Numérica: 0
No. de Autorización: 226898</t>
  </si>
  <si>
    <t>120</t>
  </si>
  <si>
    <t>2/9/2022</t>
  </si>
  <si>
    <t>Abono Interbancario
Sucursal: 859
Referencia Numérica: 1236589
Concepto del Pago: COLEGIATURA
No. de Autorización: 00796850
Nombre del Emisor: BLANCA ANNEL MEDINA VILLARREA
Institución Emisora: HSBC</t>
  </si>
  <si>
    <t>Abono Interbancario
Sucursal: 859
Referencia Numérica: 9447483
Concepto del Pago: COLEGIATURA FEBRERO DOC ARTURO BOLIO
No. de Autorización: 716149
Nombre del Emisor: ARTURO BOLIO CERDAN
Institución Emisora: SANTANDER</t>
  </si>
  <si>
    <t>Pago de servicio
Sucursal: 519
Referencia Numérica: 367836
Referencia alfanumérica: PAGO A ESTABLECIMIENTO
No. de Autorización: 367836</t>
  </si>
  <si>
    <t>187477</t>
  </si>
  <si>
    <t>Abono Interbancario
Sucursal: 859
Referencia Numérica: 902220
Concepto del Pago: GLENDY SANCHEZ
No. de Autorización: 513464
Nombre del Emisor: GLENDY MARGARITA SANCHEZ CATZI
Institución Emisora: BBVA MEXICO</t>
  </si>
  <si>
    <t>2282240</t>
  </si>
  <si>
    <t>Abono Interbancario
Sucursal: 859
Referencia Numérica: 902220
Concepto del Pago: TITULACION DEL DOCTORADO 6TO PAGO DE 6
No. de Autorización: 389851
Nombre del Emisor: RODRIGO GARCES GARCIA
Institución Emisora: BBVA MEXICO</t>
  </si>
  <si>
    <t>Depósito de efectivo
Sucursal: 7003
Referencia Numérica: 0
No. de Autorización: 213806</t>
  </si>
  <si>
    <t>2,120.00</t>
  </si>
  <si>
    <t>Depósito de efectivo
Sucursal: 7003
Referencia Numérica: 0
No. de Autorización: 211388</t>
  </si>
  <si>
    <t>Depósito de efectivo
Sucursal: 7003
Referencia Numérica: 0
No. de Autorización: 211173</t>
  </si>
  <si>
    <t>2/8/2022</t>
  </si>
  <si>
    <t>Abono por cobranza
Sucursal: 7003
Referencia alfanumérica: IUA170913L12
No. de Autorización: 00187477</t>
  </si>
  <si>
    <t>Abono Interbancario
Sucursal: 859
Referencia Numérica: 802220
Concepto del Pago: OIOX890708MMSRCC08
No. de Autorización: 02282240
Nombre del Emisor: XOCHIQUETZAL ORTIZ OCAMPO
Institución Emisora: BBVA MEXICO</t>
  </si>
  <si>
    <t>Abono Interbancario
Sucursal: 859
Referencia Numérica: 802220
Concepto del Pago: PEEA680613HYNRCL09
No. de Autorización: 02385446
Nombre del Emisor: XOCHIQUETZAL ORTIZ OCAMPO
Institución Emisora: BBVA MEXICO</t>
  </si>
  <si>
    <t>Abono Interbancario
Sucursal: 859
Referencia Numérica: 22022
Concepto del Pago: Kessia Ochoa
No. de Autorización: 1128738
Nombre del Emisor: KESSIA YEMINA OCHOA MONTELONG
Institución Emisora: HSBC</t>
  </si>
  <si>
    <t>Abono Interbancario
Sucursal: 859
Referencia Numérica: 602220
Concepto del Pago: FEBRERO
No. de Autorización: 704620
Nombre del Emisor: JEANETTE DE LOS ANGE ROSADO NO
Institución Emisora: BBVA MEXICO</t>
  </si>
  <si>
    <t>Abono Interbancario
Sucursal: 859
Referencia Numérica: 7222124
Concepto del Pago: ADRIANA GARCIA FEBRERO
No. de Autorización: 1184433
Nombre del Emisor: GARCIA TREVINO Y DE LA GARZA A
Institución Emisora: BANORTE</t>
  </si>
  <si>
    <t>Abono Interbancario
Sucursal: 870
Referencia Numérica: 141716
Referencia alfanumérica: HECTOR CASTRO RIVADENEYRA
No. de Autorización: 141716
Nombre del Emisor: HECTOR,CASTRO/RIVADENEYRA</t>
  </si>
  <si>
    <t>Abono Interbancario
Sucursal: 859
Referencia Numérica: 702220
Concepto del Pago: LADJ990603HQRRLR02
No. de Autorización: 1158208
Nombre del Emisor: JERRY VENTURA LARA DELGADO
Institución Emisora: BBVA MEXICO</t>
  </si>
  <si>
    <t>Abono Interbancario
Sucursal: 859
Referencia Numérica: 5292743
Concepto del Pago: PAGOMODULO11DOCTDERECHOBLANCAARGUMEDO
No. de Autorización: 1230362
Nombre del Emisor: BLANCA DANNALY ARGUMEDO GUERRA
Institución Emisora: SANTANDER</t>
  </si>
  <si>
    <t>Depósito de efectivo
Sucursal: 7003
Referencia Numérica: 0
No. de Autorización: 164765</t>
  </si>
  <si>
    <t>Abono Interbancario
Sucursal: 859
Referencia Numérica: 502220
Concepto del Pago: COLEGIATURA FEBRERO
No. de Autorización: 269131
Nombre del Emisor: LANDY MARIA MAY DZIB
Institución Emisora: BBVA MEXICO</t>
  </si>
  <si>
    <t>Abono Interbancario
Sucursal: 859
Referencia Numérica: 702220
Concepto del Pago: CIZE680827HCCCVR25
No. de Autorización: 1403781
Nombre del Emisor: ERIC UVENCE MARTIN CICLER ZAVA
Institución Emisora: BBVA MEXICO</t>
  </si>
  <si>
    <t>Abono Interbancario
Sucursal: 859
Referencia Numérica: 2022020
Concepto del Pago: Pago 5 de 6 titulación doctorado
No. de Autorización: 1490881
Nombre del Emisor: CARLOS ALBERTO CRUZ MORENO
Institución Emisora: INBURSA</t>
  </si>
  <si>
    <t>5,333.00</t>
  </si>
  <si>
    <t>Abono Interbancario
Sucursal: 859
Referencia Numérica: 70222
Concepto del Pago: colegiatura
No. de Autorización: 1424399
Nombre del Emisor: RAMIREZ ARAGON MIGUEL ANGEL
Institución Emisora: SCOTIABANK</t>
  </si>
  <si>
    <t>2/7/2022</t>
  </si>
  <si>
    <t>Abono Interbancario
Sucursal: 859
Referencia Numérica: 220206
Concepto del Pago: Maestria febrero 2022
No. de Autorización: 878793
Nombre del Emisor: VERONICA EDITH MENDOZA CARRENO
Institución Emisora: BANORTE</t>
  </si>
  <si>
    <t>Depósito de efectivo
Sucursal: 7003
Referencia Numérica: 0
No. de Autorización: 171315</t>
  </si>
  <si>
    <t>Abono Interbancario
Sucursal: 859
Referencia Numérica: 502220
Concepto del Pago: MOMJ931123HMCNDN09
No. de Autorización: 203150
Nombre del Emisor: JUAN MANUEL MONTES DE OCA MEDI
Institución Emisora: BBVA MEXICO</t>
  </si>
  <si>
    <t>Abono Interbancario
Sucursal: 859
Referencia Numérica: 502220
Concepto del Pago: JESSICA PEREIRA
No. de Autorización: 156270
Nombre del Emisor: JESSICA DE LA CRUZ PEREIRA GAR
Institución Emisora: BBVA MEXICO</t>
  </si>
  <si>
    <t>Depósito de efectivo
Sucursal: 4615
Referencia Numérica: 0
No. de Autorización: 925667</t>
  </si>
  <si>
    <t>Depósito de efectivo
Sucursal: 4615
Referencia Numérica: 0
No. de Autorización: 925662</t>
  </si>
  <si>
    <t>Abono Interbancario
Sucursal: 859
Referencia Numérica: 602220
Concepto del Pago: COLEGIATURA FEBRERO 2022
No. de Autorización: 644625
Nombre del Emisor: EFRAIN MARTIN ROSADO YAM
Institución Emisora: BBVA MEXICO</t>
  </si>
  <si>
    <t>Abono Interbancario
Sucursal: 859
Referencia Numérica: 8818442
Concepto del Pago: PAGO COL JOSE VIRGILIO
No. de Autorización: 32027
Nombre del Emisor: MARCELA IBARRA CANCHE
Institución Emisora: SANTANDER</t>
  </si>
  <si>
    <t>Abono Interbancario
Sucursal: 859
Referencia Numérica: 4448588
Concepto del Pago: SEGUNDO PAGO COLG MARCELA IBARRA
No. de Autorización: 31719
Nombre del Emisor: MARCELA IBARRA CANCHE
Institución Emisora: SANTANDER</t>
  </si>
  <si>
    <t>Depósito de efectivo
Sucursal: 151
No. de Autorización: 00129661</t>
  </si>
  <si>
    <t>Depósito de efectivo
Sucursal: 7003
No. de Autorización: 00157017</t>
  </si>
  <si>
    <t>Abono Interbancario
Sucursal: 870
Referencia Numérica: 40222
Referencia alfanumérica: LUIS ALONSO REYES TREJO
No. de Autorización: 00271327
Nombre del Emisor: LUIS ALONSO,REYES/TREJO</t>
  </si>
  <si>
    <t>Depósito de efectivo
Sucursal: 7440
No. de Autorización: 00302638</t>
  </si>
  <si>
    <t>Abono Interbancario
Sucursal: 859
Referencia Numérica: 40222
Concepto del Pago: PAGO LIC.ARACELY VILLANUEVA TUN
No. de Autorización: 00340195
Nombre del Emisor: SINDICATO UNICO DE CHOFERES TA
Institución Emisora: SCOTIABANK</t>
  </si>
  <si>
    <t>Abono por cobranza
Sucursal: 4392
Referencia alfanumérica: DIOP570627
No. de Autorización: 00343242</t>
  </si>
  <si>
    <t>DEP TRAS TARJETA
Sucursal: 4392
Referencia alfanumérica: 3,350.00
No. de Autorización: 00343242</t>
  </si>
  <si>
    <t>Depósito de efectivo
Sucursal: 385
No. de Autorización: 00496968</t>
  </si>
  <si>
    <t>Abono Interbancario
Sucursal: 859
Referencia Numérica: 402220
Concepto del Pago: SARA HERNANDEZ
No. de Autorización: 00655024
Nombre del Emisor: LUIS DONALDO SANTANA BROCA HER
Institución Emisora: BBVA MEXICO</t>
  </si>
  <si>
    <t>Abono Interbancario
Sucursal: 859
Referencia Numérica: 1100538
Concepto del Pago: TRANSFERENCIA INTERBANCARIA
No. de Autorización: 00690688
Nombre del Emisor: LANDY BEATRIZ BLANCO LIZAMA
Institución Emisora: SANTANDER</t>
  </si>
  <si>
    <t>al revés</t>
  </si>
  <si>
    <t>Abono Interbancario
Sucursal: 859
Referencia Numérica: 2153669
Concepto del Pago: COMPLEMENTO COLEGIATURA
No. de Autorización: 00790666
Nombre del Emisor: SUSANA VARGAS ALBARRAN
Institución Emisora: SANTANDER</t>
  </si>
  <si>
    <t>Abono por cobranza
Sucursal: 821
Referencia alfanumérica: JOSE RAFAEL SANCHEZ RODRIGUEZ
No. de Autorización: 00879771</t>
  </si>
  <si>
    <t>DEP EN EFECTIVO
Sucursal: 821
Referencia alfanumérica: 2,180.00
No. de Autorización: 00879771</t>
  </si>
  <si>
    <t>Abono Interbancario
Sucursal: 870
Referencia alfanumérica: ROMUALDO CARLOS,DOMINGUEZ/ROGEL
No. de Autorización: 00911243
Nombre del Emisor: ROMUALDO CARLOS,DOMINGUEZ/ROGE</t>
  </si>
  <si>
    <t>Abono Interbancario
Sucursal: 859
Referencia Numérica: 402220
Concepto del Pago: TITULACION DEL DOCTORADO 5TO PAGO DE 6
No. de Autorización: 00999073
Nombre del Emisor: RODRIGO GARCES GARCIA
Institución Emisora: BBVA MEXICO</t>
  </si>
  <si>
    <t>Abono Interbancario
Sucursal: 859
Referencia Numérica: 8805581
Concepto del Pago: JOSE LUIS RODRIGUEZ AYALA COLEGIATURA
No. de Autorización: 22509
Nombre del Emisor: JOSE LUIS RODRIGUEZ MEDINA
Institución Emisora: SANTANDER</t>
  </si>
  <si>
    <t>2/3/2022</t>
  </si>
  <si>
    <t>Abono por cobranza efectivo
Sucursal: 643
Referencia Numérica: 0
Referencia alfanumérica: RIBL750227MPLVNR01
No. de Autorización: 853844</t>
  </si>
  <si>
    <t>2/2/2022</t>
  </si>
  <si>
    <t>Abono Interbancario
Sucursal: 859
Referencia Numérica: 202220
Concepto del Pago: COLEGIATURA MES DE FEBRERO SELENA SANDOV
No. de Autorización: 749686
Nombre del Emisor: SELENA ENCARNACION SANDOVAL RE
Institución Emisora: BBVA MEXICO</t>
  </si>
  <si>
    <t>Abono Interbancario
Sucursal: 859
Referencia Numérica: 202220
Concepto del Pago: 5 PAGO DE 6 ANIBAL GMO CUEN RODIGUEZ
No. de Autorización: 669528
Nombre del Emisor: ANIBAL GUILLERMO CUEN RODRIGUE
Institución Emisora: BBVA MEXICO</t>
  </si>
  <si>
    <t>Abono Interbancario
Sucursal: 859
Referencia Numérica: 895936
Concepto del Pago: PAGO FEBRERO ROFH700420HDFDGM02
No. de Autorización: 594721
Nombre del Emisor: RODRIGUEZ FIGUEROA HOMERO
Institución Emisora: AZTECA</t>
  </si>
  <si>
    <t>Depósito de efectivo
Sucursal: 7003
Referencia Numérica: 0
No. de Autorización: 112435</t>
  </si>
  <si>
    <t>Abono Interbancario
Sucursal: 859
Referencia Numérica: 202220
Concepto del Pago: MODULO 7 Y 8 ROXANA AVILA S
No. de Autorización: 505680
Nombre del Emisor: ROXANA AVILA SANDOVAL
Institución Emisora: BBVA MEXICO</t>
  </si>
  <si>
    <t>Abono Interbancario
Sucursal: 859
Referencia Numérica: 5685037
Concepto del Pago: SEGUNDO PAGO COLEG MIRELLA
No. de Autorización: 418478
Nombre del Emisor: SUSANA VARGAS ALBARRAN
Institución Emisora: SANTANDER</t>
  </si>
  <si>
    <t>Abono Interbancario
Sucursal: 859
Referencia Numérica: 202220
Concepto del Pago: SABS730516HQRLSM01 COLEGIATURA
No. de Autorización: 400034
Nombre del Emisor: SAMUEL SALAZAR BASTO
Institución Emisora: BBVA MEXICO</t>
  </si>
  <si>
    <t>Depósito de efectivo
Sucursal: 7003
Referencia Numérica: 0
No. de Autorización: 104921</t>
  </si>
  <si>
    <t>Abono Interbancario
Sucursal: 859
Referencia Numérica: 202220
Concepto del Pago: XXX
No. de Autorización: 116203
Nombre del Emisor: AURORA MARIA GARCIA BRITO
Institución Emisora: BBVA MEXICO</t>
  </si>
  <si>
    <t>1,360.00</t>
  </si>
  <si>
    <t>2/1/2022</t>
  </si>
  <si>
    <t>Depósito S.B.C.
Sucursal: 817
No. de Autorización: 00018910</t>
  </si>
  <si>
    <t>Abono Interbancario
Sucursal: 859
Referencia Numérica: 102220
Concepto del Pago: FRANCISCO CHE PECH
No. de Autorización: 00089291
Nombre del Emisor: FRANCISCO JAVIER CHE PECH
Institución Emisora: BBVA MEXICO</t>
  </si>
  <si>
    <t>Abono Interbancario
Sucursal: 859
Referencia Numérica: 220201
Concepto del Pago: ROMI900521MVZSTS01
No. de Autorización: 00183300
Nombre del Emisor: ISSA GUADALUPE DE LA ROSA MATA
Institución Emisora: BANORTE</t>
  </si>
  <si>
    <t>Abono Interbancario
Sucursal: 859
Referencia Numérica: 102220
Concepto del Pago: COLEGIATURA MAYRA ENERO 2022
No. de Autorización: 00195050
Nombre del Emisor: ANGEL RICARDO COCOM ABAN
Institución Emisora: BBVA MEXICO</t>
  </si>
  <si>
    <t>Abono Interbancario
Sucursal: 859
Referencia Numérica: 220201
Concepto del Pago: MAJM790326MVZRRR06
No. de Autorización: 00334892
Nombre del Emisor: MIRNA KARINA MARTINEZ JARA
Institución Emisora: BANORTE</t>
  </si>
  <si>
    <t>Abono Interbancario
Sucursal: 859
Referencia Numérica: 2525588
Concepto del Pago: TITULACION ROHEMIDDCC
No. de Autorización: 00420562
Nombre del Emisor: MIGUEL ANTONIO RODRIGUEZ HERED
Institución Emisora: SANTANDER</t>
  </si>
  <si>
    <t>Abono Interbancario
Sucursal: 859
Referencia Numérica: 897645
Concepto del Pago: TERI990829MDFHTY00 ITZHEL TEHUTLE RAYA
No. de Autorización: 00499183
Nombre del Emisor: ITZHEL TEHUTLE RAYA
Institución Emisora: SANTANDER</t>
  </si>
  <si>
    <t>Abono Interbancario
Sucursal: 859
Referencia Numérica: 895936
Concepto del Pago: TICC871222MQRNSL00
No. de Autorización: 00509240
Nombre del Emisor: TINOCO COSIO CLAUDIA GUADALUPE
Institución Emisora: AZTECA</t>
  </si>
  <si>
    <t>Abono Interbancario
Sucursal: 859
Referencia Numérica: 102220
Concepto del Pago: ALE BALDERAS
No. de Autorización: 00529467
Nombre del Emisor: ALEJANDRA BALDERAS FLORES
Institución Emisora: BBVA MEXICO</t>
  </si>
  <si>
    <t>Abono Interbancario
Sucursal: 859
Referencia Numérica: 895936
Concepto del Pago: Titulacion-abono
No. de Autorización: 00749403
Nombre del Emisor: ALAMILLA AMOROS DIANA ALCIRA
Institución Emisora: AZTECA</t>
  </si>
  <si>
    <t>Abono Interbancario
Sucursal: 859
Referencia Numérica: 1770766
Concepto del Pago: pago de colegiatura
No. de Autorización: 00840562
Nombre del Emisor: IRMA MORALES MORALES
Institución Emisora: BANCOPPEL</t>
  </si>
  <si>
    <t>Abono Interbancario
Sucursal: 859
Referencia Numérica: 895936
Concepto del Pago: Manuel Arellano Garcia
No. de Autorización: 00895807
Nombre del Emisor: GONZALEZ PIZANA ROSA MARIA
Institución Emisora: AZTECA</t>
  </si>
  <si>
    <t>Abono Interbancario
Sucursal: 859
Referencia Numérica: 220201
Concepto del Pago: AOCL700927HCHCRS07
No. de Autorización: 00942794
Nombre del Emisor: LUIS CARLOS ACOSTA CORRAL
Institución Emisora: BANORTE</t>
  </si>
  <si>
    <t>GOLJ771201HGT</t>
  </si>
  <si>
    <t>GOMEZ LOPEZ JULIO ROBERTO</t>
  </si>
  <si>
    <t>capriyulio@hotmail.com</t>
  </si>
  <si>
    <t>MAPJ680503HGT</t>
  </si>
  <si>
    <t>Depósito en Efectivo 
Sucursal: 7003
Referencia Numérica:  011
Concepto del Pago:colegiatura
No. de Autorización: 931527  Nombre del Emisor: POR IDENTIFICAR
Institución Emisora: banamex</t>
  </si>
  <si>
    <t>01/09/2025</t>
  </si>
  <si>
    <t>Depósito en Efectivo 
Sucursal: 7003
Referencia Numérica:  011
Concepto del Pago:colegiatura
No. de Autorización: 931904  Nombre del Emisor: POR IDENTIFICAR
Institución Emisora: banamex</t>
  </si>
  <si>
    <t>5,300.00</t>
  </si>
  <si>
    <t>Abono Interbancario
Sucursal: 859
Referencia Numérica: 250901
Concepto del Pago: Ceremonia graduacion
No. de Autorización: 3360000
Nombre del Emisor: BALTAZAR GUERRERO GARCIA
Institución Emisora: BANORTE</t>
  </si>
  <si>
    <t>Abono Interbancario
Sucursal: 859
Referencia Numérica: 2307250
Concepto del Pago: 20AlejandraIraisLopezMontes de Oca
No. de Autorización: 3268692
Nombre del Emisor: ALEJANDRA IRAIS LOPEZ MONTES D
Institución Emisora: BBVA MEXICO</t>
  </si>
  <si>
    <t>Abono Interbancario
Sucursal: 859
Referencia Numérica: 250901
Concepto del Pago: pago total graduacion
No. de Autorización: 3018215
Nombre del Emisor: DAVID MONTEMAYOR VILLELA
Institución Emisora: BANORTE</t>
  </si>
  <si>
    <t>Pago a terceros
Sucursal: 519
Referencia Numérica: 46938
Referencia alfanumérica: INSTITUTO UNIVERSITARIO DE ALTA FORMACIO
No. de Autorización: 46938</t>
  </si>
  <si>
    <t>2,928.32</t>
  </si>
  <si>
    <t>29/08/2025</t>
  </si>
  <si>
    <t>Pago Interbancario
Sucursal: 519
Referencia Numérica: 1
Concepto del Pago: Factura
No. de Autorización: 00217475</t>
  </si>
  <si>
    <t>26,500.00</t>
  </si>
  <si>
    <t>Abono Interbancario
Sucursal: 859
Referencia Numérica: 1908250
Concepto del Pago: pago referente mes agosto Doctorado
No. de Autorización: 02549755
Nombre del Emisor: ROCIO MIRASOL JASSO DOMINGUEZ
Institución Emisora: BBVA MEXICO</t>
  </si>
  <si>
    <t>Abono Interbancario
Sucursal: 859
Referencia Numérica: 2207250
Concepto del Pago: megi710505hdfnng07
No. de Autorización: 01476193
Nombre del Emisor: IGNACIO MENDOZA GANDARIA
Institución Emisora: BBVA MEXICO</t>
  </si>
  <si>
    <t>A distancia</t>
  </si>
  <si>
    <t>feren1914@gmail.com</t>
  </si>
  <si>
    <t>paga por clip en oxxo</t>
  </si>
  <si>
    <t>SANCHEZ DEL RIO FRANCISCO JAVIER</t>
  </si>
  <si>
    <t>SARF640209HDFNXR04</t>
  </si>
  <si>
    <t>DIME571002MGT</t>
  </si>
  <si>
    <t>DIAZ MIRNA ELIZABETH</t>
  </si>
  <si>
    <t>mirnaelizabethdiaz002@gmail.com</t>
  </si>
  <si>
    <t>MEZF120923HG</t>
  </si>
  <si>
    <t>MEDRANO ZEPETA FRANCISCO</t>
  </si>
  <si>
    <t>pacomedza@hotmail.com</t>
  </si>
  <si>
    <t>MDP 04G</t>
  </si>
  <si>
    <t>SOLO LO QUE ESTÁ EN BANCOS EN FIRME GENERA RECIBO USO DE DIRECCIÓN / EDITAR PAGOS INCOMPLETOS CON LA PLANTILLA DE LA COLUMNA B</t>
  </si>
  <si>
    <t>USUARIO Y CUENTA</t>
  </si>
  <si>
    <t>12/09/2025</t>
  </si>
  <si>
    <t>2661
Sucursal: 2864
Referencia Numérica: 99466
Referencia alfanumérica: IVA COMISION
No. de Autorización: 97794</t>
  </si>
  <si>
    <t>2660
Sucursal: 2864
Referencia Numérica: 99466
Referencia alfanumérica: COMISION
No. de Autorización: 97794</t>
  </si>
  <si>
    <t>11/09/2025</t>
  </si>
  <si>
    <t>COMISION TRANSFERENCIA RECEPCION INTERNACIONAL
Sucursal: 2132
Referencia Numérica: 16510125459
Referencia alfanumérica: COMISION TRANSFERENCIA RECEPCION INTERNACIONAL
No. de Autorización: 21632</t>
  </si>
  <si>
    <t>273</t>
  </si>
  <si>
    <t>IVA COMISION TRANSFERENCIA RECEPCION INTERNACIONAL
Sucursal: 2132
Referencia Numérica: 16510125459
Referencia alfanumérica: IVA COMISION TRANSFERENCIA RECEPCION INTERNACIONAL
No. de Autorización: 21632</t>
  </si>
  <si>
    <t>43.68</t>
  </si>
  <si>
    <t>Abono Interbancario
Sucursal: 2132
Referencia Numérica: 16510125459
Referencia alfanumérica: 1/AGOJ
No. de Autorización: 21632
Nombre del Emisor: 1/AGOJ Institucion Emisora: Banamex</t>
  </si>
  <si>
    <t>284,871.25</t>
  </si>
  <si>
    <t>Pago Interbancario
Sucursal: 519
Referencia Numérica: 1
Concepto del Pago: recluting
No. de Autorización: 136029</t>
  </si>
  <si>
    <t>7,455.00</t>
  </si>
  <si>
    <t>10/09/2025</t>
  </si>
  <si>
    <t>Pago de servicio
Sucursal: 519
Referencia Numérica: 556853
Referencia alfanumérica: PAGO A ESTABLECIMIENTO
No. de Autorización: 556853</t>
  </si>
  <si>
    <t>Pago de servicio
Sucursal: 519
Referencia Numérica: 493594
Referencia alfanumérica: PAGO A ESTABLECIMIENTO
No. de Autorización: 493594</t>
  </si>
  <si>
    <t>Pago de servicio
Sucursal: 519
Referencia Numérica: 473834
Referencia alfanumérica: PAGO A ESTABLECIMIENTO
No. de Autorización: 473834</t>
  </si>
  <si>
    <t>09/09/2025</t>
  </si>
  <si>
    <t>Abono Interbancario
Sucursal: 859
Referencia Numérica: 109250
Concepto del Pago: NATALE LOPEZ
No. de Autorización: 00891052
Nombre del Emisor: LEOPOLDO ESPARZA LOPEZ
Institución Emisora: BBVA MEXICO</t>
  </si>
  <si>
    <t>Abono Interbancario
Sucursal: 859
Referencia Numérica: 196155
Concepto del Pago: VINA060924MQRSHNA2
No. de Autorización: 01179307
Nombre del Emisor: CLARIS ZULEM RANGEL NAAL
Institución Emisora: SANTANDER</t>
  </si>
  <si>
    <t>Pago Interbancario
Sucursal: 519
Referencia Numérica: 1
Concepto del Pago: CERMONIA
No. de Autorización: 432816</t>
  </si>
  <si>
    <t>59,175.00</t>
  </si>
  <si>
    <t>Abono Interbancario
Sucursal: 859
Referencia Numérica: 647729
Concepto del Pago: Pago adeudo IUAF
No. de Autorización: 249459
Nombre del Emisor: ZEREIDA DE JESUS ESTRADA CALIX
Institución Emisora: BANCOPPEL</t>
  </si>
  <si>
    <t>15,850.00</t>
  </si>
  <si>
    <t>Depósito en Efectivo 
Sucursal: 178
Referencia Numérica:  011
Concepto del Pago:colegiatura
No. de Autorización:  648029  Nombre del Emisor: POR IDENTIFICAR
Institución Emisora: banamex</t>
  </si>
  <si>
    <t>08/09/2025</t>
  </si>
  <si>
    <t>Depósito en Efectivo 
Sucursal: 7003
Referencia Numérica:  011
Concepto del Pago:colegiatura
No. de Autorización:  00025636  Nombre del Emisor: POR IDENTIFICAR
Institución Emisora: banamex</t>
  </si>
  <si>
    <t>Abono Interbancario
Sucursal: 859
Referencia Numérica: 250906
Concepto del Pago: PERL850723MCLRMR02
No. de Autorización: 00505362
Nombre del Emisor: LAURA LETICIA PEREZ RAMOS
Institución Emisora: BANORTE</t>
  </si>
  <si>
    <t>Depósito en Efectivo 
Sucursal: 7003
Referencia Numérica:  011
Concepto del Pago:colegiatura
No. de Autorización: 00623883 Nombre del Emisor: POR IDENTIFICAR
Institución Emisora: banamex</t>
  </si>
  <si>
    <t>Depósito en Efectivo 
Sucursal: 7003
Referencia Numérica:  011
Concepto del Pago:colegiatura
No. de Autorización: 00623898 Nombre del Emisor: POR IDENTIFICAR
Institución Emisora: banamex</t>
  </si>
  <si>
    <t>2,497.00</t>
  </si>
  <si>
    <t>Abono Interbancario
Sucursal: 859
Referencia Numérica: 8543636
Concepto del Pago: OQSBLS3V5 GANANCIAS CLIP 0000000
No. de Autorización: 01345645
Nombre del Emisor: PAYCLIP S DE RL DE CV
Institución Emisora: SANTANDER</t>
  </si>
  <si>
    <t>1,800.35</t>
  </si>
  <si>
    <t>05/09/2025</t>
  </si>
  <si>
    <t>Depósito en Efectivo 
Sucursal: 7003
Referencia Numérica:  011
Concepto del Pago:colegiatura
No. de Autorización: 00002198  Nombre del Emisor: VICTORIA LOPEZ
Institución Emisora: banamex</t>
  </si>
  <si>
    <t>Abono Interbancario
Sucursal: 859
Referencia Numérica: 5546050
Concepto del Pago: DAMIAN CARRILLO CARDENAS
No. de Autorización: 00829843
Nombre del Emisor: DAMIAN CARRILLO CARDENAS
Institución Emisora: SANTANDER</t>
  </si>
  <si>
    <t>Abono Interbancario
Sucursal: 859
Referencia Numérica: 250905
Concepto del Pago: Julio agosto y sep
No. de Autorización: 01013246
Nombre del Emisor: JESUS CARLOS ANTONIO TUZ CAAMA
Institución Emisora: BANORTE</t>
  </si>
  <si>
    <t>04/09/2025</t>
  </si>
  <si>
    <t>Abono Interbancario
Sucursal: 519
Referencia Numérica: 40925
Referencia alfanumérica: SANDRA,RAMIREZ/CASTRO
No. de Autorización: 00580374
Nombre del Emisor: SANDRA,RAMIREZ/CASTRO</t>
  </si>
  <si>
    <t>Depósito en Efectivo 
Sucursal: 7003
Referencia Numérica:  011
Concepto del Pago:colegiatura
No. de Autorización: 00980384  Nombre del Emisor: POR IDENTIFICAR
Institución Emisora: banamex</t>
  </si>
  <si>
    <t>Abono Interbancario
Sucursal: 859
Referencia Numérica: 250904
Concepto del Pago: Resto de evento graduacion doctorado
No. de Autorización: 01388924
Nombre del Emisor: ELSA MARIA DEL PILAR FLORES VE
Institución Emisora: BANORTE</t>
  </si>
  <si>
    <t>4,390.00</t>
  </si>
  <si>
    <t>Abono Interbancario
Sucursal: 859
Referencia Numérica: 2307250
Concepto del Pago: Mensualidad Septiembre Luciano Salas C
No. de Autorización: 01489296
Nombre del Emisor: ELVIRA MONTERO VASQUEZ
Institución Emisora: BBVA MEXICO</t>
  </si>
  <si>
    <t>Depósito en Efectivo 
Sucursal: 7003
Referencia Numérica:  011
Concepto del Pago:colegiatura
No. de Autorización: 0078084  Nombre del Emisor: POR IDENTIFICAR
Institución Emisora: banamex</t>
  </si>
  <si>
    <t>Abono Interbancario
Sucursal: 859
Referencia Numérica: 250906
Concepto del Pago: PERL850723MCLRMR02
No. de Autorización: 505362
Nombre del Emisor: LAURA LETICIA PEREZ RAMOS
Institución Emisora: BANORTE</t>
  </si>
  <si>
    <t>98,642.92</t>
  </si>
  <si>
    <t>Depósito en Efectivo 
Sucursal: 7003
Referencia Numérica:  011
Concepto del Pago:colegiatura
No. de Autorización: 25636 Nombre del Emisor: POR IDENTIFICAR
Institución Emisora: banamex</t>
  </si>
  <si>
    <t>100,542.92</t>
  </si>
  <si>
    <t>Abono por cobranza 
Sucursal: 859
Referencia Numérica:  311230
Concepto del Pago: COLEGIATURA
No. de Autorización: 623898 Nombre del Emisor:  POR IDENTIFICAR
Institución Emisora: banamex</t>
  </si>
  <si>
    <t>95,145.92</t>
  </si>
  <si>
    <t>Abono por cobranza 
Sucursal: 859
Referencia Numérica:  311230
Concepto del Pago: COLEGIATURA
No. de Autorización: 6238883Nombre del Emisor:  POR IDENTIFICAR
Institución Emisora: banamex</t>
  </si>
  <si>
    <t>92,648.92</t>
  </si>
  <si>
    <t>Abono Interbancario
Sucursal: 859
Referencia Numérica: 8543636
Concepto del Pago: OQSBLS3V5 GANANCIAS CLIP 0000000
No. de Autorización: 1345645
Nombre del Emisor: PAYCLIP S DE RL DE CV
Institución Emisora: SANTANDER</t>
  </si>
  <si>
    <t>03/09/2025</t>
  </si>
  <si>
    <t>Abono Interbancario
Sucursal: 870
Referencia Numérica: 30925
Referencia alfanumérica: GUILLERMO ALFREDO VASQUEZ ORTI
No. de Autorización: 00761451
Nombre del Emisor: GUILLERMO ALFREDO,VASQUEZ/ORTI</t>
  </si>
  <si>
    <t>Abono Interbancario
Sucursal: 859
Referencia Numérica: 2307250
Concepto del Pago: GUHMB60812MVZTRR05
No. de Autorización: 00865784
Nombre del Emisor: MIRIAM GUTIERREZ HERNANDEZ
Institución Emisora: BBVA MEXICO</t>
  </si>
  <si>
    <t>Depósito en Efectivo 
Sucursal: 7003
Referencia Numérica:  011
Concepto del Pago:colegiatura
No. de Autorización: 00962515    Nombre del Emisor: POR IDENTIFICAR
Institución Emisora: banamex</t>
  </si>
  <si>
    <t>Abono Interbancario
Sucursal: 859
Referencia Numérica: 6062532
Concepto del Pago: OT83JJMWH GANANCIAS CLIP 0000000
No. de Autorización: 00170213
Nombre del Emisor: PAYCLIP S DE RL DE CV
Institución Emisora: SANTANDER</t>
  </si>
  <si>
    <t>Abono Interbancario
Sucursal: 859
Referencia Numérica: 30925
Concepto del Pago: Xochiquetzal Ortiz OIOX890708MMSRCC08
No. de Autorización: 00368201
Nombre del Emisor: CARLOS PEREA RIOJAS
Institución Emisora: NU MEXICO</t>
  </si>
  <si>
    <t>Abono Interbancario
Sucursal: 859
Referencia Numérica: 250905
Concepto del Pago: Julio agosto y sep
No. de Autorización: 1013246
Nombre del Emisor: JESUS CARLOS ANTONIO TUZ CAAMA
Institución Emisora: BANORTE</t>
  </si>
  <si>
    <t>Abono Interbancario
Sucursal: 859
Referencia Numérica: 5546050
Concepto del Pago: DAMIAN CARRILLO CARDENAS
No. de Autorización: 829843
Nombre del Emisor: DAMIAN CARRILLO CARDENAS
Institución Emisora: SANTANDER</t>
  </si>
  <si>
    <t>Depósito en Efectivo 
Sucursal: 8722
Referencia Numérica:  011
Concepto del Pago:colegiatura
No. de Autorización:  00078084 Nombre del Emisor: campos olivo 
Institución Emisora: banamex</t>
  </si>
  <si>
    <t>1200</t>
  </si>
  <si>
    <t>Depósito de efectivo
Sucursal: 7003
No. de Autorización: 00980384</t>
  </si>
  <si>
    <t>Abono Interbancario
Sucursal: 859
Referencia Numérica: 2307250
Concepto del Pago: GUHMB60812MVZTRR05
No. de Autorización: 865784
Nombre del Emisor: MIRIAM GUTIERREZ HERNANDEZ
Institución Emisora: BBVA MEXICO</t>
  </si>
  <si>
    <t>Abono Interbancario
Sucursal: 870
Referencia Numérica: 30925
Referencia alfanumérica: GUILLERMO ALFREDO VASQUEZ ORTI
No. de Autorización: 761451
Nombre del Emisor: GUILLERMO ALFREDO,VASQUEZ/ORTI</t>
  </si>
  <si>
    <t>Abono Interbancario
Sucursal: 859
Referencia Numérica: 1908250
Concepto del Pago: megi710505hdfnng07
No. de Autorización: 483531
Nombre del Emisor: IGNACIO MENDOZA GANDARIA
Institución Emisora: BBVA MEXICO</t>
  </si>
  <si>
    <t>Depósito en Efectivo 
Sucursal: 7003
Referencia Numérica:  011
Concepto del Pago:colegiatura
No. de Autorización:962515  Nombre del Emisor: POR IDENTIFICAR
Institución Emisora: banamex</t>
  </si>
  <si>
    <t>Depósito en Efectivo 
Sucursal: 7003
Referencia Numérica:  011
Concepto del Pago:colegiatura
No. de Autorización:962515  Nombre del Emisor: MARCELA MUÑOZ
Institución Emisora: banamex</t>
  </si>
  <si>
    <t>Abono Interbancario
Sucursal: 859
Referencia Numérica: 30925
Concepto del Pago: Xochiquetzal Ortiz OIOX890708MMSRCC08
No. de Autorización: 368201
Nombre del Emisor: CARLOS PEREA RIOJAS
Institución Emisora: NU MEXICO</t>
  </si>
  <si>
    <t>Abono Interbancario
Sucursal: 859
Referencia Numérica: 6062532
Concepto del Pago: OT83JJMWH GANANCIAS CLIP 0000000
No. de Autorización: 170213
Nombre del Emisor: PAYCLIP S DE RL DE CV
Institución Emisora: SANTANDER</t>
  </si>
  <si>
    <t>02/09/2025</t>
  </si>
  <si>
    <t>Depósito en Efectivo 
Sucursal: 4452
Referencia Numérica:  011
Concepto del Pago:colegiatura
No. de Autorización: 00156008 Nombre del Emisor: POR IDENTIFICAR
Institución Emisora: banamex</t>
  </si>
  <si>
    <t>Depósito en Efectivo 
Sucursal: 7003
Referencia Numérica:  011
Concepto del Pago:colegiatura
No. de Autorización:  00281315 Nombre del Emisor: POR IDENTIFICAR
Institución Emisora: banamex</t>
  </si>
  <si>
    <t>Abono Interbancario
Sucursal: 859
Referencia Numérica: 1908250
Concepto del Pago: ultimo pago graduacion JRF
No. de Autorización: 00575209
Nombre del Emisor: JOSE RUIZ FERNANDEZ
Institución Emisora: BBVA MEXICO</t>
  </si>
  <si>
    <t>Abono Interbancario
Sucursal: 859
Referencia Numérica: 1908250
Concepto del Pago: pago final ceremo gradua Larissa y Javie
No. de Autorización: 00625141
Nombre del Emisor: FRANCISCO JAVIER DIEZ DE URDAN
Institución Emisora: BBVA MEXICO</t>
  </si>
  <si>
    <t>5,534.00</t>
  </si>
  <si>
    <t>Abono Interbancario
Sucursal: 859
Referencia Numérica: 9810
Concepto del Pago: NEHR931006HCLRRL04 ABONO FINAL CEREMONIA
No. de Autorización: 00695473
Nombre del Emisor: RAUL DANIEL NEIRA HERNANDEZ
Institución Emisora: SANTANDER</t>
  </si>
  <si>
    <t>Abono Interbancario
Sucursal: 859
Referencia Numérica: 2307250
Concepto del Pago: CATG781001HQRHS04
No. de Autorización: 04234143
Nombre del Emisor: GUSTAVO CHAN TORRES
Institución Emisora: BBVA MEXICO</t>
  </si>
  <si>
    <t>64LD06C-01</t>
  </si>
  <si>
    <t>64LD06C-02</t>
  </si>
  <si>
    <t>64LD06C-03</t>
  </si>
  <si>
    <t>64DD08H-01</t>
  </si>
  <si>
    <t>rec 1024-04- 4 colegiaturas //142-4 colegiaturas//102-4 colegiaturas e inscripción. 210425-21. 4 COL 2 REI</t>
  </si>
  <si>
    <t>REC 1124-05 1 INS Y 4 COL/ INICIA EN SEP 2024 CICLO FORMAL,0425 4 cole, 210425-21 4 COL.   Rec. 2062524  del 12/6/25  4 col 1 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</si>
</sst>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0_-;\-&quot;$&quot;* #,##0.00_-;_-&quot;$&quot;* &quot;-&quot;??_-;_-@"/>
    <numFmt numFmtId="165" formatCode="&quot;$&quot;#,##0.00"/>
    <numFmt numFmtId="166" formatCode="d/m/yyyy"/>
    <numFmt numFmtId="167" formatCode="&quot;$&quot;#,##0"/>
    <numFmt numFmtId="168" formatCode="0.0%"/>
    <numFmt numFmtId="169" formatCode="0.000%"/>
    <numFmt numFmtId="170" formatCode="0.0"/>
    <numFmt numFmtId="171" formatCode="d/m/yy"/>
    <numFmt numFmtId="172" formatCode="_(&quot;$&quot;* #,##0.00_);_(&quot;$&quot;* \(#,##0.00\);_(&quot;$&quot;* &quot;-&quot;??_);_(@_)"/>
    <numFmt numFmtId="173" formatCode="m/d/yy"/>
    <numFmt numFmtId="174" formatCode="#,##0_ ;\-#,##0\ "/>
    <numFmt numFmtId="175" formatCode="[$-80A]d&quot; de &quot;mmmm&quot; de &quot;yyyy"/>
    <numFmt numFmtId="176" formatCode="[$-F800]dddd\,\ mmmm\ dd\,\ yyyy"/>
  </numFmts>
  <fonts count="217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8"/>
      <color rgb="FF000000"/>
      <name val="Calibri"/>
      <family val="2"/>
    </font>
    <font>
      <b/>
      <sz val="12"/>
      <color rgb="FFFFFFFF"/>
      <name val="Times New Roman"/>
      <family val="1"/>
    </font>
    <font>
      <b/>
      <i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Arial"/>
      <family val="2"/>
    </font>
    <font>
      <sz val="10"/>
      <color rgb="FF000000"/>
      <name val="Calibri"/>
      <family val="2"/>
    </font>
    <font>
      <b/>
      <sz val="12"/>
      <color rgb="FFFFFFFF"/>
      <name val="Arial"/>
      <family val="2"/>
    </font>
    <font>
      <b/>
      <sz val="11"/>
      <color rgb="FFFFFFFF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2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sz val="11"/>
      <color theme="0"/>
      <name val="Arial"/>
      <family val="2"/>
    </font>
    <font>
      <sz val="11"/>
      <color rgb="FFFFFFFF"/>
      <name val="Arial"/>
      <family val="2"/>
    </font>
    <font>
      <u/>
      <sz val="11"/>
      <color theme="10"/>
      <name val="Calibri"/>
      <family val="2"/>
    </font>
    <font>
      <b/>
      <sz val="11"/>
      <color rgb="FF00FF00"/>
      <name val="Calibri"/>
      <family val="2"/>
    </font>
    <font>
      <b/>
      <u/>
      <sz val="11"/>
      <color rgb="FFFF0000"/>
      <name val="Calibri"/>
      <family val="2"/>
    </font>
    <font>
      <sz val="11"/>
      <color rgb="FFFFC000"/>
      <name val="Calibri"/>
      <family val="2"/>
    </font>
    <font>
      <sz val="11"/>
      <color rgb="FF00FF00"/>
      <name val="Calibri"/>
      <family val="2"/>
    </font>
    <font>
      <sz val="11"/>
      <color rgb="FFFFFFFF"/>
      <name val="Calibri"/>
      <family val="2"/>
    </font>
    <font>
      <u/>
      <sz val="11"/>
      <color rgb="FFFF0000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</font>
    <font>
      <sz val="8"/>
      <color rgb="FF000000"/>
      <name val="Arial"/>
      <family val="2"/>
    </font>
    <font>
      <u/>
      <sz val="11"/>
      <color theme="10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i/>
      <sz val="11"/>
      <color rgb="FFFFFF00"/>
      <name val="Calibri"/>
      <family val="2"/>
    </font>
    <font>
      <b/>
      <i/>
      <sz val="12"/>
      <color rgb="FF00206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8"/>
      <color rgb="FF000000"/>
      <name val="Arial"/>
      <family val="2"/>
    </font>
    <font>
      <u/>
      <sz val="11"/>
      <color rgb="FF0563C1"/>
      <name val="Calibri"/>
      <family val="2"/>
    </font>
    <font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FF99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8"/>
      <color theme="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i/>
      <sz val="11"/>
      <color rgb="FF002060"/>
      <name val="Arial"/>
      <family val="2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4"/>
      <color theme="1"/>
      <name val="Times New Roman"/>
      <family val="1"/>
    </font>
    <font>
      <b/>
      <sz val="12"/>
      <color theme="1"/>
      <name val="Arial"/>
      <family val="2"/>
    </font>
    <font>
      <b/>
      <i/>
      <sz val="16"/>
      <color rgb="FF44546A"/>
      <name val="Calibri"/>
      <family val="2"/>
    </font>
    <font>
      <b/>
      <i/>
      <sz val="12"/>
      <color theme="1"/>
      <name val="Arial"/>
      <family val="2"/>
    </font>
    <font>
      <b/>
      <i/>
      <sz val="9"/>
      <color theme="1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sz val="16"/>
      <color theme="0"/>
      <name val="Times New Roman"/>
      <family val="1"/>
    </font>
    <font>
      <b/>
      <i/>
      <sz val="10"/>
      <color theme="1"/>
      <name val="Arial"/>
      <family val="2"/>
    </font>
    <font>
      <b/>
      <i/>
      <sz val="14"/>
      <color rgb="FF7030A0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rgb="FF44546A"/>
      <name val="Arial"/>
      <family val="2"/>
    </font>
    <font>
      <i/>
      <sz val="12"/>
      <color rgb="FF44546A"/>
      <name val="Arial"/>
      <family val="2"/>
    </font>
    <font>
      <sz val="11"/>
      <color rgb="FF44546A"/>
      <name val="Arial"/>
      <family val="2"/>
    </font>
    <font>
      <sz val="12"/>
      <color theme="0"/>
      <name val="Calibri"/>
      <family val="2"/>
    </font>
    <font>
      <strike/>
      <sz val="12"/>
      <color rgb="FFFF0000"/>
      <name val="Calibri"/>
      <family val="2"/>
    </font>
    <font>
      <b/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Times New Roman"/>
      <family val="1"/>
    </font>
    <font>
      <i/>
      <sz val="11"/>
      <color theme="0"/>
      <name val="Arial"/>
      <family val="2"/>
    </font>
    <font>
      <sz val="11"/>
      <color theme="3"/>
      <name val="Calibri"/>
      <family val="2"/>
    </font>
    <font>
      <sz val="12"/>
      <color theme="1"/>
      <name val="Calibri"/>
      <family val="2"/>
      <scheme val="minor"/>
    </font>
    <font>
      <sz val="9"/>
      <color rgb="FF000000"/>
      <name val="Docs-Calibri"/>
    </font>
    <font>
      <sz val="9"/>
      <color rgb="FF00FF00"/>
      <name val="Docs-Calibri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i/>
      <sz val="10"/>
      <color rgb="FFFFFF00"/>
      <name val="Calibri"/>
      <family val="2"/>
      <scheme val="major"/>
    </font>
    <font>
      <sz val="10"/>
      <color rgb="FF000000"/>
      <name val="Calibri"/>
      <family val="2"/>
      <scheme val="major"/>
    </font>
    <font>
      <sz val="18"/>
      <color rgb="FF000000"/>
      <name val="Calibri"/>
      <family val="2"/>
    </font>
    <font>
      <b/>
      <sz val="10"/>
      <color rgb="FFFF0000"/>
      <name val="Arial"/>
      <family val="2"/>
    </font>
    <font>
      <i/>
      <sz val="11"/>
      <color theme="1"/>
      <name val="Calibri"/>
      <family val="2"/>
    </font>
    <font>
      <b/>
      <sz val="12"/>
      <color rgb="FF7030A0"/>
      <name val="Calibri"/>
      <family val="2"/>
    </font>
    <font>
      <sz val="12"/>
      <color theme="1"/>
      <name val="Arial"/>
      <family val="2"/>
    </font>
    <font>
      <u/>
      <sz val="12"/>
      <color theme="1"/>
      <name val="Calibri"/>
      <family val="2"/>
    </font>
    <font>
      <u/>
      <sz val="11"/>
      <name val="Calibri"/>
      <family val="2"/>
    </font>
    <font>
      <b/>
      <sz val="20"/>
      <color theme="1"/>
      <name val="Times New Roman"/>
      <family val="1"/>
    </font>
    <font>
      <sz val="20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9"/>
      <color theme="1"/>
      <name val="Calibri"/>
      <family val="2"/>
      <scheme val="maj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9"/>
      <name val="Calibri"/>
      <family val="2"/>
      <scheme val="minor"/>
    </font>
    <font>
      <b/>
      <i/>
      <sz val="11"/>
      <color rgb="FF00206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</font>
    <font>
      <sz val="8"/>
      <name val="Calibri"/>
      <family val="2"/>
    </font>
    <font>
      <sz val="14"/>
      <color theme="1"/>
      <name val="Arial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scheme val="major"/>
    </font>
    <font>
      <b/>
      <i/>
      <sz val="12"/>
      <color rgb="FF000000"/>
      <name val="Arial"/>
      <family val="2"/>
    </font>
    <font>
      <sz val="14"/>
      <color rgb="FF000000"/>
      <name val="Calibri"/>
      <family val="2"/>
    </font>
    <font>
      <b/>
      <i/>
      <sz val="12"/>
      <color rgb="FFFFFF00"/>
      <name val="Arial"/>
      <family val="2"/>
    </font>
    <font>
      <sz val="10"/>
      <color theme="0"/>
      <name val="Calibri"/>
      <family val="2"/>
    </font>
    <font>
      <sz val="11"/>
      <name val="Calibri"/>
      <family val="2"/>
      <scheme val="minor"/>
    </font>
    <font>
      <sz val="8"/>
      <name val="Arial"/>
      <family val="2"/>
    </font>
    <font>
      <sz val="8"/>
      <color theme="1"/>
      <name val="Abad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b/>
      <u/>
      <sz val="11"/>
      <color theme="10"/>
      <name val="Calibri"/>
      <family val="2"/>
    </font>
    <font>
      <sz val="9"/>
      <color rgb="FF605E5C"/>
      <name val="Calibri"/>
      <family val="2"/>
    </font>
    <font>
      <sz val="12"/>
      <color rgb="FFC00000"/>
      <name val="Arial"/>
      <family val="2"/>
    </font>
    <font>
      <sz val="12"/>
      <color rgb="FF7030A0"/>
      <name val="Arial"/>
      <family val="2"/>
    </font>
    <font>
      <sz val="12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9"/>
      <color rgb="FFFFC000"/>
      <name val="Calibri"/>
      <family val="2"/>
    </font>
    <font>
      <sz val="9"/>
      <color rgb="FFFFC000"/>
      <name val="Calibri"/>
      <family val="2"/>
    </font>
    <font>
      <sz val="14"/>
      <color theme="1"/>
      <name val="Calibri"/>
      <family val="2"/>
      <scheme val="major"/>
    </font>
    <font>
      <sz val="16"/>
      <color rgb="FF000000"/>
      <name val="Calibri"/>
      <family val="2"/>
    </font>
    <font>
      <sz val="16"/>
      <color rgb="FF212529"/>
      <name val="Source Sans Pro"/>
      <family val="2"/>
    </font>
    <font>
      <sz val="10"/>
      <color theme="1"/>
      <name val="Calibri"/>
      <family val="2"/>
      <scheme val="major"/>
    </font>
    <font>
      <sz val="12"/>
      <color theme="1"/>
      <name val="Calibri"/>
      <family val="2"/>
      <scheme val="major"/>
    </font>
    <font>
      <sz val="11"/>
      <color rgb="FF000000"/>
      <name val="Calibri Light"/>
      <family val="2"/>
    </font>
    <font>
      <sz val="11"/>
      <color rgb="FF000000"/>
      <name val="Calibri"/>
      <family val="2"/>
    </font>
    <font>
      <sz val="10"/>
      <color rgb="FF1F1F1F"/>
      <name val="Roboto"/>
    </font>
    <font>
      <b/>
      <sz val="11"/>
      <name val="Calibri"/>
      <family val="2"/>
      <scheme val="minor"/>
    </font>
    <font>
      <b/>
      <sz val="9"/>
      <color theme="1"/>
      <name val="Calibri"/>
      <family val="2"/>
    </font>
    <font>
      <sz val="11"/>
      <color rgb="FF212529"/>
      <name val="Calibri"/>
      <family val="2"/>
    </font>
    <font>
      <sz val="9"/>
      <color rgb="FF1F1F1F"/>
      <name val="Calibri"/>
      <family val="2"/>
    </font>
    <font>
      <sz val="12"/>
      <color rgb="FF212529"/>
      <name val="Source Sans Pro"/>
      <family val="2"/>
    </font>
    <font>
      <sz val="9"/>
      <color rgb="FF1F1F1F"/>
      <name val="Google Sans"/>
    </font>
    <font>
      <b/>
      <sz val="14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Calibri"/>
      <family val="2"/>
    </font>
    <font>
      <b/>
      <sz val="16"/>
      <color rgb="FFFF0000"/>
      <name val="Calibri"/>
      <family val="2"/>
    </font>
    <font>
      <sz val="8"/>
      <color theme="0"/>
      <name val="Calibri"/>
      <family val="2"/>
      <scheme val="minor"/>
    </font>
    <font>
      <sz val="11"/>
      <color theme="1" tint="0.34998626667073579"/>
      <name val="Calibri"/>
      <family val="2"/>
    </font>
    <font>
      <sz val="12"/>
      <color theme="1" tint="0.34998626667073579"/>
      <name val="Arial"/>
      <family val="2"/>
    </font>
    <font>
      <sz val="7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sz val="8"/>
      <color theme="1" tint="0.34998626667073579"/>
      <name val="Calibri"/>
      <family val="2"/>
    </font>
    <font>
      <sz val="9"/>
      <color theme="1" tint="0.34998626667073579"/>
      <name val="Roboto"/>
    </font>
    <font>
      <sz val="8"/>
      <color theme="1" tint="0.34998626667073579"/>
      <name val="Calibri"/>
      <family val="2"/>
      <scheme val="major"/>
    </font>
    <font>
      <sz val="8"/>
      <color theme="1" tint="0.34998626667073579"/>
      <name val="Calibri"/>
      <family val="2"/>
      <scheme val="minor"/>
    </font>
    <font>
      <sz val="8"/>
      <color theme="0"/>
      <name val="Open Sans"/>
      <family val="2"/>
    </font>
    <font>
      <sz val="8"/>
      <color rgb="FF00000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i/>
      <sz val="12"/>
      <name val="Arial"/>
      <family val="2"/>
    </font>
    <font>
      <sz val="9"/>
      <color rgb="FF1F1F1F"/>
      <name val="Roboto"/>
    </font>
    <font>
      <sz val="12"/>
      <color rgb="FF000000"/>
      <name val="Calibri"/>
      <family val="2"/>
      <scheme val="major"/>
    </font>
    <font>
      <sz val="8"/>
      <color rgb="FF000000"/>
      <name val="Calibri"/>
      <family val="2"/>
      <scheme val="major"/>
    </font>
    <font>
      <sz val="9"/>
      <color rgb="FF000000"/>
      <name val="Calibri"/>
      <family val="2"/>
      <scheme val="minor"/>
    </font>
    <font>
      <sz val="13"/>
      <color rgb="FF1F1F1F"/>
      <name val="Roboto"/>
    </font>
    <font>
      <sz val="12"/>
      <color rgb="FF404041"/>
      <name val="Calibri"/>
      <family val="2"/>
      <scheme val="major"/>
    </font>
    <font>
      <sz val="11"/>
      <color rgb="FF222222"/>
      <name val="Arial"/>
      <family val="2"/>
    </font>
    <font>
      <u/>
      <sz val="12"/>
      <color rgb="FF000000"/>
      <name val="Arial"/>
      <family val="2"/>
    </font>
    <font>
      <sz val="8"/>
      <color rgb="FF222222"/>
      <name val="Roboto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12"/>
      <color rgb="FF660000"/>
      <name val="Arial"/>
      <family val="2"/>
    </font>
    <font>
      <sz val="9"/>
      <color rgb="FF000000"/>
      <name val="Calibri"/>
      <family val="2"/>
      <scheme val="major"/>
    </font>
    <font>
      <sz val="8"/>
      <color rgb="FFFF0000"/>
      <name val="Arial"/>
      <family val="2"/>
    </font>
    <font>
      <sz val="11"/>
      <color rgb="FFFF0000"/>
      <name val="Arial"/>
      <family val="2"/>
    </font>
    <font>
      <sz val="10"/>
      <color rgb="FF212529"/>
      <name val="Source Sans Pro"/>
      <family val="2"/>
    </font>
    <font>
      <sz val="12"/>
      <color rgb="FF222222"/>
      <name val="Arial"/>
      <family val="2"/>
    </font>
    <font>
      <u/>
      <sz val="12"/>
      <color rgb="FF1155CC"/>
      <name val="Arial"/>
      <family val="2"/>
    </font>
    <font>
      <b/>
      <sz val="12"/>
      <name val="Times New Roman"/>
      <family val="1"/>
    </font>
    <font>
      <sz val="11"/>
      <color rgb="FF5E5E5E"/>
      <name val="Calibri"/>
      <family val="2"/>
      <scheme val="major"/>
    </font>
    <font>
      <sz val="11"/>
      <color rgb="FF222222"/>
      <name val="Calibri"/>
      <family val="2"/>
      <scheme val="major"/>
    </font>
    <font>
      <sz val="16"/>
      <color rgb="FFFF0000"/>
      <name val="Arial"/>
      <family val="2"/>
    </font>
    <font>
      <b/>
      <sz val="11"/>
      <color rgb="FFFF0000"/>
      <name val="Arial"/>
      <family val="2"/>
    </font>
    <font>
      <sz val="9"/>
      <name val="Calibri"/>
      <family val="2"/>
      <scheme val="major"/>
    </font>
    <font>
      <sz val="12"/>
      <color rgb="FFC00000"/>
      <name val="Calibri"/>
      <family val="2"/>
      <scheme val="major"/>
    </font>
    <font>
      <sz val="16"/>
      <color rgb="FF212529"/>
      <name val="Helvetica Neue"/>
      <family val="2"/>
    </font>
    <font>
      <sz val="8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4"/>
      <color rgb="FF404041"/>
      <name val="Noto Sans"/>
      <family val="2"/>
    </font>
    <font>
      <sz val="12"/>
      <name val="Calibri"/>
      <family val="2"/>
    </font>
    <font>
      <i/>
      <sz val="11"/>
      <color rgb="FF000000"/>
      <name val="Calibri"/>
      <family val="2"/>
    </font>
    <font>
      <sz val="14"/>
      <color theme="1"/>
      <name val="Calibri"/>
      <family val="2"/>
    </font>
    <font>
      <u/>
      <sz val="16"/>
      <color theme="10"/>
      <name val="Calibri"/>
      <family val="2"/>
    </font>
    <font>
      <sz val="12"/>
      <color rgb="FF000000"/>
      <name val="Franklin Gothic Medium"/>
      <family val="2"/>
    </font>
    <font>
      <u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Calibri"/>
      <family val="2"/>
      <scheme val="minor"/>
    </font>
    <font>
      <sz val="11"/>
      <color rgb="FF222222"/>
      <name val="Roboto"/>
    </font>
    <font>
      <sz val="12"/>
      <name val="Source Sans Pro"/>
      <family val="2"/>
    </font>
  </fonts>
  <fills count="77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7030A0"/>
        <bgColor rgb="FF7030A0"/>
      </patternFill>
    </fill>
    <fill>
      <patternFill patternType="solid">
        <fgColor rgb="FF92D050"/>
        <bgColor rgb="FF92D050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FFFF00"/>
        <bgColor rgb="FFFFFF00"/>
      </patternFill>
    </fill>
    <fill>
      <patternFill patternType="solid">
        <fgColor rgb="FF92CDDC"/>
        <bgColor rgb="FF92CDDC"/>
      </patternFill>
    </fill>
    <fill>
      <patternFill patternType="solid">
        <fgColor rgb="FFB2A1C7"/>
        <bgColor rgb="FFB2A1C7"/>
      </patternFill>
    </fill>
    <fill>
      <patternFill patternType="solid">
        <fgColor rgb="FFE5B8B7"/>
        <bgColor rgb="FFE5B8B7"/>
      </patternFill>
    </fill>
    <fill>
      <patternFill patternType="solid">
        <fgColor rgb="FFB8CCE4"/>
        <bgColor rgb="FFB8CCE4"/>
      </patternFill>
    </fill>
    <fill>
      <patternFill patternType="solid">
        <fgColor rgb="FF00FFFF"/>
        <bgColor rgb="FF00FFFF"/>
      </patternFill>
    </fill>
    <fill>
      <patternFill patternType="solid">
        <fgColor rgb="FF0070C0"/>
        <bgColor rgb="FF0070C0"/>
      </patternFill>
    </fill>
    <fill>
      <patternFill patternType="solid">
        <fgColor rgb="FFE36C09"/>
        <bgColor rgb="FFE36C09"/>
      </patternFill>
    </fill>
    <fill>
      <patternFill patternType="solid">
        <fgColor rgb="FFB6DDE8"/>
        <bgColor rgb="FFB6DDE8"/>
      </patternFill>
    </fill>
    <fill>
      <patternFill patternType="solid">
        <fgColor rgb="FF00FF00"/>
        <bgColor rgb="FF00FF00"/>
      </patternFill>
    </fill>
    <fill>
      <patternFill patternType="solid">
        <fgColor rgb="FFFFF2CC"/>
        <bgColor rgb="FFFFF2CC"/>
      </patternFill>
    </fill>
    <fill>
      <patternFill patternType="solid">
        <fgColor rgb="FFFFC000"/>
        <bgColor rgb="FFFFC000"/>
      </patternFill>
    </fill>
    <fill>
      <patternFill patternType="solid">
        <fgColor rgb="FF95B3D7"/>
        <bgColor rgb="FF95B3D7"/>
      </patternFill>
    </fill>
    <fill>
      <patternFill patternType="solid">
        <fgColor theme="0"/>
        <bgColor theme="0"/>
      </patternFill>
    </fill>
    <fill>
      <patternFill patternType="solid">
        <fgColor rgb="FFFFCC00"/>
        <bgColor rgb="FFFFCC00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F4CCCC"/>
        <bgColor rgb="FFF4CCCC"/>
      </patternFill>
    </fill>
    <fill>
      <patternFill patternType="solid">
        <fgColor rgb="FFFFE599"/>
        <bgColor rgb="FFFFE599"/>
      </patternFill>
    </fill>
    <fill>
      <patternFill patternType="solid">
        <fgColor rgb="FF66FF33"/>
        <bgColor rgb="FF66FF33"/>
      </patternFill>
    </fill>
    <fill>
      <patternFill patternType="solid">
        <fgColor rgb="FFF6B26B"/>
        <bgColor rgb="FFF6B26B"/>
      </patternFill>
    </fill>
    <fill>
      <patternFill patternType="solid">
        <fgColor rgb="FFFFFFCC"/>
        <bgColor rgb="FFFFFFCC"/>
      </patternFill>
    </fill>
    <fill>
      <patternFill patternType="solid">
        <fgColor rgb="FFFF9900"/>
        <bgColor rgb="FFFF9900"/>
      </patternFill>
    </fill>
    <fill>
      <patternFill patternType="solid">
        <fgColor rgb="FFFCFCD0"/>
        <bgColor rgb="FFFCFCD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rgb="FFA8D08D"/>
        <bgColor rgb="FFA8D08D"/>
      </patternFill>
    </fill>
    <fill>
      <patternFill patternType="solid">
        <fgColor rgb="FFDEEAF6"/>
        <bgColor rgb="FFDEEAF6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66FF"/>
        <bgColor rgb="FFCC66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72DE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rgb="FFFFC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rgb="FFFFF2CC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B7E1CD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rgb="FFFF9900"/>
      </patternFill>
    </fill>
    <fill>
      <patternFill patternType="solid">
        <fgColor rgb="FFFF0000"/>
        <bgColor theme="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DADADA"/>
        <bgColor indexed="64"/>
      </patternFill>
    </fill>
    <fill>
      <patternFill patternType="solid">
        <fgColor theme="4" tint="0.59999389629810485"/>
        <bgColor rgb="FF00B0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27B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FF"/>
        <bgColor indexed="64"/>
      </patternFill>
    </fill>
  </fills>
  <borders count="101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medium">
        <color rgb="FFCCCCCC"/>
      </left>
      <right/>
      <top style="medium">
        <color rgb="FF000000"/>
      </top>
      <bottom style="medium">
        <color rgb="FFCCCCCC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rgb="FFDEE2E6"/>
      </top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ck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CCCCCC"/>
      </top>
      <bottom/>
      <diagonal/>
    </border>
  </borders>
  <cellStyleXfs count="13">
    <xf numFmtId="0" fontId="0" fillId="0" borderId="0"/>
    <xf numFmtId="0" fontId="32" fillId="0" borderId="0" applyNumberFormat="0" applyFill="0" applyBorder="0" applyAlignment="0" applyProtection="0"/>
    <xf numFmtId="44" fontId="55" fillId="0" borderId="0" applyFont="0" applyFill="0" applyBorder="0" applyAlignment="0" applyProtection="0"/>
    <xf numFmtId="0" fontId="63" fillId="0" borderId="4"/>
    <xf numFmtId="172" fontId="63" fillId="0" borderId="4" applyFont="0" applyFill="0" applyBorder="0" applyAlignment="0" applyProtection="0"/>
    <xf numFmtId="0" fontId="2" fillId="0" borderId="4"/>
    <xf numFmtId="0" fontId="92" fillId="0" borderId="4"/>
    <xf numFmtId="0" fontId="47" fillId="0" borderId="4"/>
    <xf numFmtId="0" fontId="108" fillId="0" borderId="4"/>
    <xf numFmtId="0" fontId="108" fillId="0" borderId="4"/>
    <xf numFmtId="0" fontId="26" fillId="0" borderId="4"/>
    <xf numFmtId="9" fontId="146" fillId="0" borderId="0" applyFont="0" applyFill="0" applyBorder="0" applyAlignment="0" applyProtection="0"/>
    <xf numFmtId="0" fontId="5" fillId="0" borderId="4"/>
  </cellStyleXfs>
  <cellXfs count="1429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164" fontId="0" fillId="0" borderId="0" xfId="0" applyNumberForma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165" fontId="5" fillId="0" borderId="0" xfId="0" applyNumberFormat="1" applyFont="1"/>
    <xf numFmtId="166" fontId="5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0" applyNumberFormat="1" applyFont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67" fontId="9" fillId="0" borderId="0" xfId="0" applyNumberFormat="1" applyFont="1" applyAlignment="1">
      <alignment horizontal="center"/>
    </xf>
    <xf numFmtId="164" fontId="14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7" fillId="0" borderId="3" xfId="0" applyFont="1" applyBorder="1" applyAlignment="1">
      <alignment vertical="center"/>
    </xf>
    <xf numFmtId="0" fontId="18" fillId="0" borderId="3" xfId="0" applyFont="1" applyBorder="1" applyAlignment="1">
      <alignment vertical="center"/>
    </xf>
    <xf numFmtId="0" fontId="18" fillId="0" borderId="3" xfId="0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9" fontId="20" fillId="0" borderId="0" xfId="0" applyNumberFormat="1" applyFont="1"/>
    <xf numFmtId="0" fontId="5" fillId="0" borderId="0" xfId="0" applyFont="1" applyAlignment="1">
      <alignment horizontal="right"/>
    </xf>
    <xf numFmtId="164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169" fontId="0" fillId="0" borderId="0" xfId="0" applyNumberFormat="1"/>
    <xf numFmtId="14" fontId="0" fillId="0" borderId="0" xfId="0" applyNumberFormat="1" applyAlignment="1">
      <alignment horizontal="center"/>
    </xf>
    <xf numFmtId="0" fontId="25" fillId="0" borderId="0" xfId="0" applyFont="1"/>
    <xf numFmtId="0" fontId="22" fillId="0" borderId="0" xfId="0" applyFont="1"/>
    <xf numFmtId="0" fontId="28" fillId="3" borderId="3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 wrapText="1"/>
    </xf>
    <xf numFmtId="0" fontId="30" fillId="3" borderId="11" xfId="0" applyFont="1" applyFill="1" applyBorder="1" applyAlignment="1">
      <alignment horizontal="center" vertical="center"/>
    </xf>
    <xf numFmtId="0" fontId="31" fillId="3" borderId="1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9" fontId="0" fillId="0" borderId="3" xfId="0" applyNumberFormat="1" applyBorder="1"/>
    <xf numFmtId="0" fontId="5" fillId="0" borderId="3" xfId="0" applyFont="1" applyBorder="1"/>
    <xf numFmtId="1" fontId="0" fillId="0" borderId="3" xfId="0" applyNumberFormat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164" fontId="0" fillId="0" borderId="14" xfId="0" applyNumberFormat="1" applyBorder="1"/>
    <xf numFmtId="164" fontId="20" fillId="0" borderId="14" xfId="0" applyNumberFormat="1" applyFont="1" applyBorder="1"/>
    <xf numFmtId="170" fontId="0" fillId="0" borderId="0" xfId="0" applyNumberFormat="1"/>
    <xf numFmtId="1" fontId="5" fillId="0" borderId="0" xfId="0" applyNumberFormat="1" applyFont="1" applyAlignment="1">
      <alignment horizontal="center"/>
    </xf>
    <xf numFmtId="0" fontId="5" fillId="15" borderId="13" xfId="0" applyFont="1" applyFill="1" applyBorder="1" applyAlignment="1">
      <alignment horizontal="center"/>
    </xf>
    <xf numFmtId="17" fontId="0" fillId="0" borderId="0" xfId="0" applyNumberFormat="1"/>
    <xf numFmtId="0" fontId="0" fillId="0" borderId="14" xfId="0" applyBorder="1"/>
    <xf numFmtId="0" fontId="34" fillId="0" borderId="3" xfId="0" applyFont="1" applyBorder="1" applyAlignment="1">
      <alignment horizontal="center"/>
    </xf>
    <xf numFmtId="0" fontId="20" fillId="0" borderId="3" xfId="0" applyFont="1" applyBorder="1"/>
    <xf numFmtId="0" fontId="0" fillId="18" borderId="13" xfId="0" applyFill="1" applyBorder="1" applyAlignment="1">
      <alignment horizontal="center"/>
    </xf>
    <xf numFmtId="0" fontId="0" fillId="0" borderId="12" xfId="0" applyBorder="1"/>
    <xf numFmtId="0" fontId="18" fillId="0" borderId="12" xfId="0" applyFont="1" applyBorder="1"/>
    <xf numFmtId="16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25" fillId="15" borderId="13" xfId="0" applyFont="1" applyFill="1" applyBorder="1" applyAlignment="1">
      <alignment horizontal="center"/>
    </xf>
    <xf numFmtId="0" fontId="6" fillId="0" borderId="12" xfId="0" applyFont="1" applyBorder="1"/>
    <xf numFmtId="0" fontId="5" fillId="18" borderId="3" xfId="0" applyFont="1" applyFill="1" applyBorder="1" applyAlignment="1">
      <alignment horizontal="center"/>
    </xf>
    <xf numFmtId="165" fontId="0" fillId="16" borderId="15" xfId="0" applyNumberFormat="1" applyFill="1" applyBorder="1"/>
    <xf numFmtId="0" fontId="0" fillId="16" borderId="16" xfId="0" applyFill="1" applyBorder="1"/>
    <xf numFmtId="0" fontId="0" fillId="15" borderId="3" xfId="0" applyFill="1" applyBorder="1" applyAlignment="1">
      <alignment horizontal="center"/>
    </xf>
    <xf numFmtId="166" fontId="0" fillId="0" borderId="14" xfId="0" applyNumberFormat="1" applyBorder="1"/>
    <xf numFmtId="14" fontId="0" fillId="0" borderId="14" xfId="0" applyNumberFormat="1" applyBorder="1"/>
    <xf numFmtId="0" fontId="5" fillId="15" borderId="3" xfId="0" applyFont="1" applyFill="1" applyBorder="1" applyAlignment="1">
      <alignment horizontal="center"/>
    </xf>
    <xf numFmtId="16" fontId="0" fillId="0" borderId="14" xfId="0" applyNumberFormat="1" applyBorder="1"/>
    <xf numFmtId="14" fontId="0" fillId="0" borderId="0" xfId="0" applyNumberFormat="1"/>
    <xf numFmtId="0" fontId="25" fillId="0" borderId="12" xfId="0" applyFont="1" applyBorder="1"/>
    <xf numFmtId="0" fontId="0" fillId="21" borderId="3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16" borderId="15" xfId="0" applyFill="1" applyBorder="1"/>
    <xf numFmtId="1" fontId="0" fillId="22" borderId="3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" fontId="0" fillId="21" borderId="3" xfId="0" applyNumberFormat="1" applyFill="1" applyBorder="1" applyAlignment="1">
      <alignment horizontal="center"/>
    </xf>
    <xf numFmtId="1" fontId="0" fillId="0" borderId="3" xfId="0" applyNumberFormat="1" applyBorder="1" applyAlignment="1">
      <alignment horizontal="center" wrapText="1"/>
    </xf>
    <xf numFmtId="1" fontId="0" fillId="0" borderId="0" xfId="0" applyNumberFormat="1" applyAlignment="1">
      <alignment horizontal="center" wrapText="1"/>
    </xf>
    <xf numFmtId="166" fontId="0" fillId="0" borderId="0" xfId="0" applyNumberFormat="1"/>
    <xf numFmtId="1" fontId="18" fillId="0" borderId="3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73" fontId="5" fillId="0" borderId="0" xfId="0" applyNumberFormat="1" applyFont="1" applyAlignment="1">
      <alignment horizontal="center"/>
    </xf>
    <xf numFmtId="14" fontId="5" fillId="0" borderId="0" xfId="0" applyNumberFormat="1" applyFont="1"/>
    <xf numFmtId="1" fontId="5" fillId="21" borderId="3" xfId="0" applyNumberFormat="1" applyFont="1" applyFill="1" applyBorder="1" applyAlignment="1">
      <alignment horizontal="center"/>
    </xf>
    <xf numFmtId="1" fontId="20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0" fontId="39" fillId="5" borderId="3" xfId="0" applyFont="1" applyFill="1" applyBorder="1"/>
    <xf numFmtId="0" fontId="20" fillId="18" borderId="3" xfId="0" applyFont="1" applyFill="1" applyBorder="1" applyAlignment="1">
      <alignment horizontal="center"/>
    </xf>
    <xf numFmtId="14" fontId="0" fillId="0" borderId="0" xfId="0" applyNumberFormat="1" applyAlignment="1">
      <alignment horizontal="center" shrinkToFit="1"/>
    </xf>
    <xf numFmtId="14" fontId="0" fillId="0" borderId="0" xfId="0" applyNumberFormat="1" applyAlignment="1">
      <alignment shrinkToFit="1"/>
    </xf>
    <xf numFmtId="0" fontId="5" fillId="5" borderId="3" xfId="0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18" fillId="0" borderId="3" xfId="0" applyFont="1" applyBorder="1"/>
    <xf numFmtId="1" fontId="20" fillId="0" borderId="3" xfId="0" applyNumberFormat="1" applyFont="1" applyBorder="1" applyAlignment="1">
      <alignment horizontal="center" wrapText="1"/>
    </xf>
    <xf numFmtId="0" fontId="18" fillId="0" borderId="3" xfId="0" applyFont="1" applyBorder="1" applyAlignment="1">
      <alignment horizontal="center"/>
    </xf>
    <xf numFmtId="174" fontId="0" fillId="15" borderId="3" xfId="0" applyNumberFormat="1" applyFill="1" applyBorder="1" applyAlignment="1">
      <alignment horizontal="center"/>
    </xf>
    <xf numFmtId="0" fontId="40" fillId="15" borderId="3" xfId="0" applyFont="1" applyFill="1" applyBorder="1" applyAlignment="1">
      <alignment horizontal="center"/>
    </xf>
    <xf numFmtId="3" fontId="0" fillId="16" borderId="15" xfId="0" applyNumberFormat="1" applyFill="1" applyBorder="1"/>
    <xf numFmtId="49" fontId="0" fillId="0" borderId="0" xfId="0" applyNumberFormat="1" applyAlignment="1">
      <alignment horizontal="center"/>
    </xf>
    <xf numFmtId="0" fontId="0" fillId="7" borderId="3" xfId="0" applyFill="1" applyBorder="1"/>
    <xf numFmtId="0" fontId="7" fillId="1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14" fontId="0" fillId="0" borderId="3" xfId="0" applyNumberFormat="1" applyBorder="1"/>
    <xf numFmtId="0" fontId="9" fillId="0" borderId="3" xfId="0" applyFont="1" applyBorder="1" applyAlignment="1">
      <alignment horizontal="center"/>
    </xf>
    <xf numFmtId="0" fontId="13" fillId="15" borderId="3" xfId="0" applyFont="1" applyFill="1" applyBorder="1" applyAlignment="1">
      <alignment horizontal="center"/>
    </xf>
    <xf numFmtId="0" fontId="42" fillId="0" borderId="3" xfId="0" applyFont="1" applyBorder="1"/>
    <xf numFmtId="0" fontId="43" fillId="0" borderId="3" xfId="0" applyFont="1" applyBorder="1" applyAlignment="1">
      <alignment horizontal="center"/>
    </xf>
    <xf numFmtId="0" fontId="3" fillId="0" borderId="3" xfId="0" applyFont="1" applyBorder="1"/>
    <xf numFmtId="0" fontId="44" fillId="0" borderId="12" xfId="0" applyFont="1" applyBorder="1"/>
    <xf numFmtId="0" fontId="0" fillId="0" borderId="17" xfId="0" applyBorder="1" applyAlignment="1">
      <alignment horizontal="center"/>
    </xf>
    <xf numFmtId="0" fontId="6" fillId="0" borderId="18" xfId="0" applyFont="1" applyBorder="1"/>
    <xf numFmtId="0" fontId="0" fillId="0" borderId="17" xfId="0" applyBorder="1"/>
    <xf numFmtId="0" fontId="45" fillId="3" borderId="3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6" fillId="0" borderId="12" xfId="0" applyFont="1" applyBorder="1" applyAlignment="1">
      <alignment vertical="center" wrapText="1"/>
    </xf>
    <xf numFmtId="0" fontId="0" fillId="0" borderId="3" xfId="0" applyBorder="1" applyAlignment="1">
      <alignment wrapText="1"/>
    </xf>
    <xf numFmtId="0" fontId="41" fillId="0" borderId="3" xfId="0" applyFont="1" applyBorder="1"/>
    <xf numFmtId="0" fontId="6" fillId="15" borderId="3" xfId="0" applyFont="1" applyFill="1" applyBorder="1" applyAlignment="1">
      <alignment horizontal="center"/>
    </xf>
    <xf numFmtId="0" fontId="47" fillId="0" borderId="3" xfId="0" applyFont="1" applyBorder="1"/>
    <xf numFmtId="14" fontId="41" fillId="0" borderId="3" xfId="0" applyNumberFormat="1" applyFont="1" applyBorder="1"/>
    <xf numFmtId="0" fontId="50" fillId="15" borderId="3" xfId="0" applyFont="1" applyFill="1" applyBorder="1" applyAlignment="1">
      <alignment horizontal="center"/>
    </xf>
    <xf numFmtId="0" fontId="49" fillId="0" borderId="3" xfId="0" applyFont="1" applyBorder="1"/>
    <xf numFmtId="0" fontId="49" fillId="0" borderId="3" xfId="0" applyFont="1" applyBorder="1" applyAlignment="1">
      <alignment wrapText="1"/>
    </xf>
    <xf numFmtId="0" fontId="9" fillId="20" borderId="3" xfId="0" applyFont="1" applyFill="1" applyBorder="1" applyAlignment="1">
      <alignment horizontal="center"/>
    </xf>
    <xf numFmtId="0" fontId="49" fillId="28" borderId="3" xfId="0" applyFont="1" applyFill="1" applyBorder="1"/>
    <xf numFmtId="164" fontId="5" fillId="0" borderId="0" xfId="0" applyNumberFormat="1" applyFont="1"/>
    <xf numFmtId="0" fontId="6" fillId="0" borderId="3" xfId="0" applyFont="1" applyBorder="1"/>
    <xf numFmtId="0" fontId="57" fillId="35" borderId="0" xfId="0" applyFont="1" applyFill="1" applyAlignment="1">
      <alignment horizontal="centerContinuous"/>
    </xf>
    <xf numFmtId="0" fontId="58" fillId="35" borderId="0" xfId="0" applyFont="1" applyFill="1" applyAlignment="1">
      <alignment horizontal="centerContinuous"/>
    </xf>
    <xf numFmtId="1" fontId="0" fillId="0" borderId="0" xfId="0" applyNumberFormat="1"/>
    <xf numFmtId="1" fontId="9" fillId="0" borderId="0" xfId="0" applyNumberFormat="1" applyFont="1" applyAlignment="1">
      <alignment horizontal="center"/>
    </xf>
    <xf numFmtId="44" fontId="0" fillId="0" borderId="0" xfId="2" applyFont="1" applyAlignment="1">
      <alignment horizontal="center"/>
    </xf>
    <xf numFmtId="44" fontId="0" fillId="0" borderId="0" xfId="2" applyFont="1" applyAlignment="1"/>
    <xf numFmtId="44" fontId="9" fillId="0" borderId="0" xfId="2" applyFont="1" applyAlignment="1">
      <alignment horizontal="center"/>
    </xf>
    <xf numFmtId="44" fontId="22" fillId="0" borderId="0" xfId="2" applyFont="1" applyAlignment="1">
      <alignment horizontal="left"/>
    </xf>
    <xf numFmtId="44" fontId="0" fillId="0" borderId="3" xfId="2" applyFont="1" applyBorder="1"/>
    <xf numFmtId="44" fontId="41" fillId="0" borderId="3" xfId="2" applyFont="1" applyBorder="1"/>
    <xf numFmtId="44" fontId="5" fillId="0" borderId="3" xfId="2" applyFont="1" applyBorder="1"/>
    <xf numFmtId="44" fontId="0" fillId="0" borderId="17" xfId="2" applyFont="1" applyBorder="1"/>
    <xf numFmtId="44" fontId="0" fillId="0" borderId="3" xfId="2" applyFont="1" applyBorder="1" applyAlignment="1">
      <alignment wrapText="1"/>
    </xf>
    <xf numFmtId="44" fontId="0" fillId="0" borderId="3" xfId="2" applyFont="1" applyBorder="1" applyAlignment="1">
      <alignment horizontal="right" wrapText="1"/>
    </xf>
    <xf numFmtId="44" fontId="47" fillId="0" borderId="3" xfId="2" applyFont="1" applyBorder="1"/>
    <xf numFmtId="44" fontId="0" fillId="0" borderId="0" xfId="2" applyFont="1"/>
    <xf numFmtId="14" fontId="9" fillId="0" borderId="0" xfId="0" applyNumberFormat="1" applyFont="1" applyAlignment="1">
      <alignment horizontal="center"/>
    </xf>
    <xf numFmtId="14" fontId="22" fillId="0" borderId="0" xfId="0" applyNumberFormat="1" applyFont="1" applyAlignment="1">
      <alignment horizontal="left"/>
    </xf>
    <xf numFmtId="14" fontId="19" fillId="0" borderId="0" xfId="0" applyNumberFormat="1" applyFont="1" applyAlignment="1">
      <alignment horizontal="center"/>
    </xf>
    <xf numFmtId="0" fontId="41" fillId="33" borderId="23" xfId="0" applyFont="1" applyFill="1" applyBorder="1"/>
    <xf numFmtId="0" fontId="41" fillId="34" borderId="23" xfId="0" applyFont="1" applyFill="1" applyBorder="1"/>
    <xf numFmtId="0" fontId="0" fillId="7" borderId="23" xfId="0" applyFill="1" applyBorder="1"/>
    <xf numFmtId="0" fontId="20" fillId="37" borderId="23" xfId="0" applyFont="1" applyFill="1" applyBorder="1"/>
    <xf numFmtId="0" fontId="56" fillId="0" borderId="24" xfId="0" applyFont="1" applyBorder="1"/>
    <xf numFmtId="0" fontId="56" fillId="36" borderId="25" xfId="0" applyFont="1" applyFill="1" applyBorder="1"/>
    <xf numFmtId="0" fontId="56" fillId="0" borderId="26" xfId="0" applyFont="1" applyBorder="1"/>
    <xf numFmtId="0" fontId="59" fillId="0" borderId="0" xfId="0" applyFont="1" applyAlignment="1">
      <alignment horizontal="center" vertical="center" wrapText="1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horizontal="center" vertical="center"/>
    </xf>
    <xf numFmtId="165" fontId="0" fillId="0" borderId="0" xfId="2" applyNumberFormat="1" applyFont="1" applyAlignment="1"/>
    <xf numFmtId="1" fontId="0" fillId="0" borderId="0" xfId="2" applyNumberFormat="1" applyFont="1" applyAlignment="1"/>
    <xf numFmtId="0" fontId="56" fillId="0" borderId="3" xfId="0" applyFont="1" applyBorder="1" applyAlignment="1">
      <alignment horizontal="center"/>
    </xf>
    <xf numFmtId="0" fontId="56" fillId="0" borderId="0" xfId="0" applyFont="1" applyAlignment="1">
      <alignment horizontal="center"/>
    </xf>
    <xf numFmtId="44" fontId="9" fillId="0" borderId="0" xfId="2" applyFont="1"/>
    <xf numFmtId="44" fontId="0" fillId="0" borderId="3" xfId="2" applyFont="1" applyBorder="1" applyAlignment="1"/>
    <xf numFmtId="0" fontId="24" fillId="3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10" fontId="7" fillId="2" borderId="4" xfId="0" applyNumberFormat="1" applyFont="1" applyFill="1" applyBorder="1"/>
    <xf numFmtId="0" fontId="13" fillId="4" borderId="4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left"/>
    </xf>
    <xf numFmtId="0" fontId="16" fillId="5" borderId="4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0" fontId="13" fillId="6" borderId="4" xfId="0" applyFont="1" applyFill="1" applyBorder="1" applyAlignment="1">
      <alignment horizontal="left"/>
    </xf>
    <xf numFmtId="0" fontId="6" fillId="6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left"/>
    </xf>
    <xf numFmtId="0" fontId="6" fillId="5" borderId="4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9" fontId="0" fillId="7" borderId="4" xfId="0" applyNumberForma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left"/>
    </xf>
    <xf numFmtId="0" fontId="6" fillId="8" borderId="4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left"/>
    </xf>
    <xf numFmtId="0" fontId="6" fillId="9" borderId="4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/>
    </xf>
    <xf numFmtId="0" fontId="23" fillId="10" borderId="4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/>
    </xf>
    <xf numFmtId="168" fontId="0" fillId="11" borderId="4" xfId="0" applyNumberFormat="1" applyFill="1" applyBorder="1" applyAlignment="1">
      <alignment horizontal="center"/>
    </xf>
    <xf numFmtId="0" fontId="0" fillId="7" borderId="4" xfId="0" quotePrefix="1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0" fontId="26" fillId="12" borderId="4" xfId="0" applyFont="1" applyFill="1" applyBorder="1" applyAlignment="1">
      <alignment horizontal="center"/>
    </xf>
    <xf numFmtId="0" fontId="3" fillId="12" borderId="4" xfId="0" applyFont="1" applyFill="1" applyBorder="1" applyAlignment="1">
      <alignment horizontal="center"/>
    </xf>
    <xf numFmtId="0" fontId="30" fillId="3" borderId="14" xfId="0" applyFont="1" applyFill="1" applyBorder="1" applyAlignment="1">
      <alignment horizontal="center" vertical="center"/>
    </xf>
    <xf numFmtId="0" fontId="6" fillId="4" borderId="12" xfId="0" applyFont="1" applyFill="1" applyBorder="1"/>
    <xf numFmtId="165" fontId="0" fillId="0" borderId="15" xfId="0" applyNumberFormat="1" applyBorder="1"/>
    <xf numFmtId="0" fontId="0" fillId="0" borderId="15" xfId="0" applyBorder="1"/>
    <xf numFmtId="0" fontId="0" fillId="0" borderId="16" xfId="0" applyBorder="1"/>
    <xf numFmtId="0" fontId="5" fillId="17" borderId="4" xfId="0" applyFont="1" applyFill="1" applyBorder="1"/>
    <xf numFmtId="0" fontId="32" fillId="0" borderId="0" xfId="0" applyFont="1" applyAlignment="1">
      <alignment horizontal="center"/>
    </xf>
    <xf numFmtId="0" fontId="18" fillId="4" borderId="12" xfId="0" applyFont="1" applyFill="1" applyBorder="1"/>
    <xf numFmtId="16" fontId="0" fillId="4" borderId="4" xfId="0" applyNumberFormat="1" applyFill="1" applyBorder="1"/>
    <xf numFmtId="0" fontId="0" fillId="4" borderId="4" xfId="0" applyFill="1" applyBorder="1"/>
    <xf numFmtId="164" fontId="0" fillId="16" borderId="14" xfId="0" applyNumberFormat="1" applyFill="1" applyBorder="1"/>
    <xf numFmtId="165" fontId="0" fillId="16" borderId="14" xfId="0" applyNumberFormat="1" applyFill="1" applyBorder="1"/>
    <xf numFmtId="171" fontId="0" fillId="16" borderId="14" xfId="0" applyNumberFormat="1" applyFill="1" applyBorder="1"/>
    <xf numFmtId="166" fontId="0" fillId="16" borderId="14" xfId="0" applyNumberFormat="1" applyFill="1" applyBorder="1"/>
    <xf numFmtId="0" fontId="0" fillId="16" borderId="4" xfId="0" applyFill="1" applyBorder="1" applyAlignment="1">
      <alignment horizontal="center"/>
    </xf>
    <xf numFmtId="0" fontId="0" fillId="16" borderId="4" xfId="0" applyFill="1" applyBorder="1"/>
    <xf numFmtId="166" fontId="0" fillId="16" borderId="4" xfId="0" applyNumberFormat="1" applyFill="1" applyBorder="1"/>
    <xf numFmtId="164" fontId="20" fillId="16" borderId="14" xfId="0" applyNumberFormat="1" applyFont="1" applyFill="1" applyBorder="1"/>
    <xf numFmtId="166" fontId="6" fillId="16" borderId="14" xfId="0" applyNumberFormat="1" applyFont="1" applyFill="1" applyBorder="1"/>
    <xf numFmtId="0" fontId="18" fillId="21" borderId="12" xfId="0" applyFont="1" applyFill="1" applyBorder="1"/>
    <xf numFmtId="166" fontId="0" fillId="16" borderId="4" xfId="0" applyNumberFormat="1" applyFill="1" applyBorder="1" applyAlignment="1">
      <alignment horizontal="center"/>
    </xf>
    <xf numFmtId="0" fontId="5" fillId="16" borderId="4" xfId="0" applyFont="1" applyFill="1" applyBorder="1"/>
    <xf numFmtId="0" fontId="32" fillId="21" borderId="3" xfId="0" applyFont="1" applyFill="1" applyBorder="1" applyAlignment="1">
      <alignment horizontal="center"/>
    </xf>
    <xf numFmtId="0" fontId="6" fillId="0" borderId="16" xfId="0" applyFont="1" applyBorder="1"/>
    <xf numFmtId="172" fontId="0" fillId="0" borderId="15" xfId="0" applyNumberFormat="1" applyBorder="1"/>
    <xf numFmtId="0" fontId="6" fillId="0" borderId="15" xfId="0" applyFont="1" applyBorder="1"/>
    <xf numFmtId="171" fontId="0" fillId="16" borderId="4" xfId="0" applyNumberFormat="1" applyFill="1" applyBorder="1" applyAlignment="1">
      <alignment horizontal="center"/>
    </xf>
    <xf numFmtId="14" fontId="5" fillId="16" borderId="4" xfId="0" applyNumberFormat="1" applyFont="1" applyFill="1" applyBorder="1" applyAlignment="1">
      <alignment horizontal="right"/>
    </xf>
    <xf numFmtId="0" fontId="5" fillId="16" borderId="4" xfId="0" applyFont="1" applyFill="1" applyBorder="1" applyAlignment="1">
      <alignment horizontal="center"/>
    </xf>
    <xf numFmtId="167" fontId="0" fillId="0" borderId="15" xfId="0" applyNumberFormat="1" applyBorder="1"/>
    <xf numFmtId="165" fontId="6" fillId="0" borderId="15" xfId="0" applyNumberFormat="1" applyFont="1" applyBorder="1"/>
    <xf numFmtId="164" fontId="0" fillId="26" borderId="14" xfId="0" applyNumberFormat="1" applyFill="1" applyBorder="1"/>
    <xf numFmtId="14" fontId="0" fillId="26" borderId="14" xfId="0" applyNumberFormat="1" applyFill="1" applyBorder="1"/>
    <xf numFmtId="0" fontId="0" fillId="17" borderId="4" xfId="0" applyFill="1" applyBorder="1"/>
    <xf numFmtId="0" fontId="6" fillId="23" borderId="12" xfId="0" applyFont="1" applyFill="1" applyBorder="1" applyAlignment="1">
      <alignment vertical="center" wrapText="1"/>
    </xf>
    <xf numFmtId="44" fontId="0" fillId="0" borderId="22" xfId="2" applyFont="1" applyBorder="1"/>
    <xf numFmtId="0" fontId="0" fillId="0" borderId="22" xfId="0" applyBorder="1"/>
    <xf numFmtId="0" fontId="51" fillId="20" borderId="3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1" fillId="0" borderId="12" xfId="0" applyFont="1" applyBorder="1"/>
    <xf numFmtId="0" fontId="29" fillId="3" borderId="21" xfId="0" applyFont="1" applyFill="1" applyBorder="1" applyAlignment="1">
      <alignment horizontal="center" vertical="center" wrapText="1"/>
    </xf>
    <xf numFmtId="0" fontId="29" fillId="3" borderId="22" xfId="0" applyFont="1" applyFill="1" applyBorder="1" applyAlignment="1">
      <alignment horizontal="center" vertical="center" wrapText="1"/>
    </xf>
    <xf numFmtId="0" fontId="60" fillId="3" borderId="22" xfId="0" applyFont="1" applyFill="1" applyBorder="1" applyAlignment="1">
      <alignment horizontal="center" vertical="center" wrapText="1"/>
    </xf>
    <xf numFmtId="0" fontId="29" fillId="3" borderId="27" xfId="0" applyFont="1" applyFill="1" applyBorder="1" applyAlignment="1">
      <alignment horizontal="center" vertical="center" wrapText="1"/>
    </xf>
    <xf numFmtId="44" fontId="41" fillId="0" borderId="17" xfId="2" applyFont="1" applyBorder="1"/>
    <xf numFmtId="0" fontId="47" fillId="0" borderId="17" xfId="0" applyFont="1" applyBorder="1"/>
    <xf numFmtId="0" fontId="0" fillId="38" borderId="3" xfId="0" applyFill="1" applyBorder="1" applyAlignment="1">
      <alignment horizontal="center"/>
    </xf>
    <xf numFmtId="0" fontId="32" fillId="22" borderId="3" xfId="1" applyFill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8" fillId="38" borderId="3" xfId="0" applyFont="1" applyFill="1" applyBorder="1" applyAlignment="1">
      <alignment horizontal="center" wrapText="1"/>
    </xf>
    <xf numFmtId="0" fontId="55" fillId="0" borderId="0" xfId="0" applyFont="1" applyAlignment="1">
      <alignment horizontal="center"/>
    </xf>
    <xf numFmtId="0" fontId="26" fillId="0" borderId="4" xfId="5" applyFont="1"/>
    <xf numFmtId="0" fontId="2" fillId="0" borderId="4" xfId="5"/>
    <xf numFmtId="0" fontId="66" fillId="0" borderId="4" xfId="5" applyFont="1"/>
    <xf numFmtId="0" fontId="67" fillId="0" borderId="4" xfId="5" applyFont="1" applyAlignment="1">
      <alignment vertical="center"/>
    </xf>
    <xf numFmtId="0" fontId="26" fillId="0" borderId="4" xfId="5" applyFont="1" applyAlignment="1">
      <alignment wrapText="1"/>
    </xf>
    <xf numFmtId="0" fontId="71" fillId="0" borderId="4" xfId="5" applyFont="1" applyAlignment="1">
      <alignment vertical="center"/>
    </xf>
    <xf numFmtId="0" fontId="49" fillId="0" borderId="4" xfId="5" applyFont="1"/>
    <xf numFmtId="0" fontId="73" fillId="0" borderId="28" xfId="5" applyFont="1" applyBorder="1" applyAlignment="1">
      <alignment horizontal="center"/>
    </xf>
    <xf numFmtId="0" fontId="74" fillId="0" borderId="4" xfId="5" applyFont="1" applyAlignment="1">
      <alignment horizontal="center"/>
    </xf>
    <xf numFmtId="0" fontId="49" fillId="0" borderId="4" xfId="5" applyFont="1" applyAlignment="1">
      <alignment horizontal="left"/>
    </xf>
    <xf numFmtId="0" fontId="75" fillId="0" borderId="4" xfId="5" applyFont="1" applyAlignment="1">
      <alignment horizontal="left"/>
    </xf>
    <xf numFmtId="0" fontId="26" fillId="0" borderId="4" xfId="5" applyFont="1" applyAlignment="1">
      <alignment vertical="center"/>
    </xf>
    <xf numFmtId="0" fontId="34" fillId="0" borderId="4" xfId="5" applyFont="1"/>
    <xf numFmtId="0" fontId="34" fillId="0" borderId="4" xfId="5" applyFont="1" applyAlignment="1">
      <alignment horizontal="center"/>
    </xf>
    <xf numFmtId="0" fontId="78" fillId="0" borderId="4" xfId="5" applyFont="1" applyAlignment="1">
      <alignment vertical="center"/>
    </xf>
    <xf numFmtId="0" fontId="70" fillId="0" borderId="4" xfId="5" applyFont="1"/>
    <xf numFmtId="0" fontId="43" fillId="0" borderId="4" xfId="5" applyFont="1"/>
    <xf numFmtId="0" fontId="79" fillId="0" borderId="4" xfId="5" applyFont="1"/>
    <xf numFmtId="17" fontId="80" fillId="0" borderId="4" xfId="5" applyNumberFormat="1" applyFont="1" applyAlignment="1">
      <alignment horizontal="center" vertical="center"/>
    </xf>
    <xf numFmtId="0" fontId="5" fillId="0" borderId="4" xfId="5" applyFont="1" applyAlignment="1">
      <alignment horizontal="right"/>
    </xf>
    <xf numFmtId="0" fontId="40" fillId="0" borderId="4" xfId="5" applyFont="1" applyAlignment="1">
      <alignment horizontal="right"/>
    </xf>
    <xf numFmtId="0" fontId="81" fillId="0" borderId="4" xfId="5" applyFont="1"/>
    <xf numFmtId="14" fontId="82" fillId="0" borderId="4" xfId="5" applyNumberFormat="1" applyFont="1"/>
    <xf numFmtId="0" fontId="83" fillId="0" borderId="4" xfId="5" applyFont="1"/>
    <xf numFmtId="6" fontId="85" fillId="0" borderId="45" xfId="5" applyNumberFormat="1" applyFont="1" applyBorder="1" applyAlignment="1">
      <alignment horizontal="center" vertical="center" wrapText="1"/>
    </xf>
    <xf numFmtId="164" fontId="40" fillId="0" borderId="45" xfId="5" applyNumberFormat="1" applyFont="1" applyBorder="1" applyAlignment="1">
      <alignment horizontal="center" vertical="center" wrapText="1"/>
    </xf>
    <xf numFmtId="164" fontId="68" fillId="0" borderId="45" xfId="5" applyNumberFormat="1" applyFont="1" applyBorder="1" applyAlignment="1">
      <alignment horizontal="center"/>
    </xf>
    <xf numFmtId="0" fontId="26" fillId="0" borderId="4" xfId="5" applyFont="1" applyAlignment="1">
      <alignment horizontal="right"/>
    </xf>
    <xf numFmtId="0" fontId="75" fillId="0" borderId="4" xfId="5" applyFont="1"/>
    <xf numFmtId="0" fontId="26" fillId="3" borderId="4" xfId="5" applyFont="1" applyFill="1"/>
    <xf numFmtId="0" fontId="30" fillId="3" borderId="4" xfId="5" applyFont="1" applyFill="1"/>
    <xf numFmtId="0" fontId="86" fillId="0" borderId="4" xfId="5" applyFont="1"/>
    <xf numFmtId="165" fontId="26" fillId="0" borderId="5" xfId="5" applyNumberFormat="1" applyFont="1" applyBorder="1" applyAlignment="1">
      <alignment horizontal="center" vertical="center" wrapText="1"/>
    </xf>
    <xf numFmtId="0" fontId="5" fillId="0" borderId="4" xfId="5" applyFont="1" applyAlignment="1">
      <alignment horizontal="left" vertical="center"/>
    </xf>
    <xf numFmtId="0" fontId="89" fillId="36" borderId="4" xfId="5" applyFont="1" applyFill="1" applyAlignment="1">
      <alignment horizontal="center" vertical="center"/>
    </xf>
    <xf numFmtId="0" fontId="88" fillId="36" borderId="4" xfId="5" applyFont="1" applyFill="1" applyAlignment="1">
      <alignment horizontal="center"/>
    </xf>
    <xf numFmtId="0" fontId="88" fillId="36" borderId="4" xfId="5" applyFont="1" applyFill="1"/>
    <xf numFmtId="0" fontId="26" fillId="36" borderId="4" xfId="5" applyFont="1" applyFill="1"/>
    <xf numFmtId="0" fontId="26" fillId="42" borderId="4" xfId="5" applyFont="1" applyFill="1"/>
    <xf numFmtId="0" fontId="30" fillId="39" borderId="4" xfId="5" applyFont="1" applyFill="1" applyAlignment="1">
      <alignment horizontal="centerContinuous" vertical="center"/>
    </xf>
    <xf numFmtId="0" fontId="90" fillId="39" borderId="4" xfId="5" applyFont="1" applyFill="1" applyAlignment="1">
      <alignment horizontal="centerContinuous" vertical="center"/>
    </xf>
    <xf numFmtId="0" fontId="2" fillId="39" borderId="4" xfId="5" applyFill="1"/>
    <xf numFmtId="0" fontId="39" fillId="39" borderId="0" xfId="0" applyFont="1" applyFill="1"/>
    <xf numFmtId="0" fontId="55" fillId="0" borderId="0" xfId="0" applyFont="1"/>
    <xf numFmtId="0" fontId="55" fillId="0" borderId="16" xfId="0" applyFont="1" applyBorder="1"/>
    <xf numFmtId="0" fontId="32" fillId="21" borderId="3" xfId="1" applyFill="1" applyBorder="1" applyAlignment="1">
      <alignment horizontal="center"/>
    </xf>
    <xf numFmtId="0" fontId="55" fillId="0" borderId="3" xfId="0" applyFont="1" applyBorder="1"/>
    <xf numFmtId="0" fontId="32" fillId="0" borderId="3" xfId="1" applyBorder="1" applyAlignment="1">
      <alignment horizontal="center"/>
    </xf>
    <xf numFmtId="1" fontId="55" fillId="22" borderId="3" xfId="0" applyNumberFormat="1" applyFont="1" applyFill="1" applyBorder="1" applyAlignment="1">
      <alignment horizontal="center"/>
    </xf>
    <xf numFmtId="0" fontId="55" fillId="21" borderId="3" xfId="0" applyFont="1" applyFill="1" applyBorder="1" applyAlignment="1">
      <alignment horizontal="center"/>
    </xf>
    <xf numFmtId="0" fontId="55" fillId="38" borderId="3" xfId="0" applyFont="1" applyFill="1" applyBorder="1" applyAlignment="1">
      <alignment horizontal="center"/>
    </xf>
    <xf numFmtId="0" fontId="91" fillId="38" borderId="3" xfId="0" applyFont="1" applyFill="1" applyBorder="1" applyAlignment="1">
      <alignment horizontal="center" wrapText="1"/>
    </xf>
    <xf numFmtId="0" fontId="5" fillId="38" borderId="3" xfId="0" applyFont="1" applyFill="1" applyBorder="1" applyAlignment="1">
      <alignment horizontal="center"/>
    </xf>
    <xf numFmtId="0" fontId="0" fillId="38" borderId="17" xfId="0" applyFill="1" applyBorder="1" applyAlignment="1">
      <alignment horizontal="center"/>
    </xf>
    <xf numFmtId="0" fontId="0" fillId="38" borderId="3" xfId="0" applyFill="1" applyBorder="1" applyAlignment="1">
      <alignment horizontal="center" wrapText="1"/>
    </xf>
    <xf numFmtId="0" fontId="64" fillId="40" borderId="3" xfId="0" applyFont="1" applyFill="1" applyBorder="1" applyAlignment="1" applyProtection="1">
      <alignment horizontal="center"/>
      <protection locked="0"/>
    </xf>
    <xf numFmtId="0" fontId="55" fillId="0" borderId="3" xfId="0" applyFont="1" applyBorder="1" applyAlignment="1" applyProtection="1">
      <alignment horizontal="center"/>
      <protection locked="0"/>
    </xf>
    <xf numFmtId="0" fontId="47" fillId="0" borderId="3" xfId="0" applyFont="1" applyBorder="1" applyAlignment="1" applyProtection="1">
      <alignment wrapText="1"/>
      <protection locked="0"/>
    </xf>
    <xf numFmtId="0" fontId="64" fillId="40" borderId="17" xfId="0" applyFont="1" applyFill="1" applyBorder="1" applyAlignment="1" applyProtection="1">
      <alignment horizontal="center"/>
      <protection locked="0"/>
    </xf>
    <xf numFmtId="0" fontId="55" fillId="0" borderId="17" xfId="0" applyFont="1" applyBorder="1" applyAlignment="1" applyProtection="1">
      <alignment horizontal="center"/>
      <protection locked="0"/>
    </xf>
    <xf numFmtId="0" fontId="47" fillId="0" borderId="17" xfId="0" applyFont="1" applyBorder="1" applyAlignment="1" applyProtection="1">
      <alignment wrapText="1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20" borderId="3" xfId="1" applyFill="1" applyBorder="1" applyAlignment="1" applyProtection="1">
      <alignment horizontal="center"/>
      <protection locked="0"/>
    </xf>
    <xf numFmtId="44" fontId="41" fillId="0" borderId="3" xfId="2" applyFont="1" applyBorder="1" applyProtection="1">
      <protection locked="0"/>
    </xf>
    <xf numFmtId="0" fontId="47" fillId="0" borderId="3" xfId="0" applyFont="1" applyBorder="1" applyProtection="1">
      <protection locked="0"/>
    </xf>
    <xf numFmtId="0" fontId="41" fillId="0" borderId="12" xfId="0" applyFont="1" applyBorder="1" applyProtection="1">
      <protection locked="0"/>
    </xf>
    <xf numFmtId="0" fontId="41" fillId="0" borderId="3" xfId="0" applyFont="1" applyBorder="1" applyProtection="1">
      <protection locked="0"/>
    </xf>
    <xf numFmtId="0" fontId="41" fillId="0" borderId="17" xfId="0" applyFont="1" applyBorder="1" applyProtection="1">
      <protection locked="0"/>
    </xf>
    <xf numFmtId="164" fontId="0" fillId="0" borderId="3" xfId="0" applyNumberFormat="1" applyBorder="1" applyProtection="1">
      <protection locked="0"/>
    </xf>
    <xf numFmtId="0" fontId="5" fillId="0" borderId="3" xfId="0" applyFont="1" applyBorder="1" applyProtection="1">
      <protection locked="0"/>
    </xf>
    <xf numFmtId="44" fontId="5" fillId="0" borderId="3" xfId="2" applyFont="1" applyBorder="1" applyProtection="1">
      <protection locked="0"/>
    </xf>
    <xf numFmtId="44" fontId="0" fillId="0" borderId="3" xfId="2" applyFont="1" applyBorder="1" applyAlignment="1" applyProtection="1">
      <protection locked="0"/>
    </xf>
    <xf numFmtId="0" fontId="50" fillId="15" borderId="3" xfId="0" applyFont="1" applyFill="1" applyBorder="1" applyAlignment="1" applyProtection="1">
      <alignment horizontal="center"/>
      <protection locked="0"/>
    </xf>
    <xf numFmtId="0" fontId="41" fillId="15" borderId="3" xfId="0" applyFont="1" applyFill="1" applyBorder="1" applyAlignment="1" applyProtection="1">
      <alignment horizontal="center"/>
      <protection locked="0"/>
    </xf>
    <xf numFmtId="0" fontId="65" fillId="0" borderId="4" xfId="5" applyFont="1" applyAlignment="1" applyProtection="1">
      <alignment horizontal="center" vertical="center"/>
      <protection locked="0"/>
    </xf>
    <xf numFmtId="0" fontId="55" fillId="22" borderId="3" xfId="0" applyFont="1" applyFill="1" applyBorder="1" applyAlignment="1">
      <alignment horizontal="center"/>
    </xf>
    <xf numFmtId="1" fontId="55" fillId="21" borderId="3" xfId="0" applyNumberFormat="1" applyFont="1" applyFill="1" applyBorder="1" applyAlignment="1">
      <alignment horizontal="center"/>
    </xf>
    <xf numFmtId="0" fontId="32" fillId="20" borderId="3" xfId="1" applyFill="1" applyBorder="1" applyAlignment="1">
      <alignment horizontal="center"/>
    </xf>
    <xf numFmtId="0" fontId="18" fillId="21" borderId="12" xfId="0" applyFont="1" applyFill="1" applyBorder="1" applyAlignment="1">
      <alignment wrapText="1"/>
    </xf>
    <xf numFmtId="0" fontId="20" fillId="38" borderId="3" xfId="0" applyFont="1" applyFill="1" applyBorder="1" applyAlignment="1">
      <alignment horizontal="center"/>
    </xf>
    <xf numFmtId="0" fontId="55" fillId="38" borderId="3" xfId="0" applyFont="1" applyFill="1" applyBorder="1"/>
    <xf numFmtId="0" fontId="49" fillId="0" borderId="12" xfId="0" applyFont="1" applyBorder="1" applyAlignment="1" applyProtection="1">
      <alignment vertical="center"/>
      <protection locked="0"/>
    </xf>
    <xf numFmtId="1" fontId="41" fillId="0" borderId="13" xfId="0" applyNumberFormat="1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left" vertical="top" wrapText="1"/>
    </xf>
    <xf numFmtId="0" fontId="7" fillId="2" borderId="4" xfId="0" applyFont="1" applyFill="1" applyBorder="1" applyAlignment="1">
      <alignment horizontal="left" vertical="top" wrapText="1"/>
    </xf>
    <xf numFmtId="164" fontId="12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5" fillId="0" borderId="12" xfId="0" applyFont="1" applyBorder="1" applyAlignment="1">
      <alignment vertical="top" wrapText="1"/>
    </xf>
    <xf numFmtId="0" fontId="0" fillId="11" borderId="12" xfId="0" applyFill="1" applyBorder="1" applyAlignment="1">
      <alignment vertical="top" wrapText="1"/>
    </xf>
    <xf numFmtId="0" fontId="0" fillId="7" borderId="12" xfId="0" applyFill="1" applyBorder="1" applyAlignment="1">
      <alignment vertical="top" wrapText="1"/>
    </xf>
    <xf numFmtId="0" fontId="33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18" fillId="0" borderId="12" xfId="0" applyFont="1" applyBorder="1" applyAlignment="1">
      <alignment vertical="top" wrapText="1"/>
    </xf>
    <xf numFmtId="0" fontId="18" fillId="0" borderId="12" xfId="0" quotePrefix="1" applyFont="1" applyBorder="1" applyAlignment="1">
      <alignment vertical="top" wrapText="1"/>
    </xf>
    <xf numFmtId="0" fontId="55" fillId="0" borderId="12" xfId="0" applyFont="1" applyBorder="1" applyAlignment="1">
      <alignment vertical="top" wrapText="1"/>
    </xf>
    <xf numFmtId="0" fontId="5" fillId="19" borderId="12" xfId="0" applyFont="1" applyFill="1" applyBorder="1" applyAlignment="1">
      <alignment vertical="top" wrapText="1"/>
    </xf>
    <xf numFmtId="0" fontId="5" fillId="15" borderId="12" xfId="0" applyFont="1" applyFill="1" applyBorder="1" applyAlignment="1">
      <alignment vertical="top" wrapText="1"/>
    </xf>
    <xf numFmtId="0" fontId="20" fillId="7" borderId="12" xfId="0" applyFont="1" applyFill="1" applyBorder="1" applyAlignment="1">
      <alignment vertical="top" wrapText="1"/>
    </xf>
    <xf numFmtId="0" fontId="0" fillId="20" borderId="4" xfId="0" applyFill="1" applyBorder="1" applyAlignment="1">
      <alignment vertical="top" wrapText="1"/>
    </xf>
    <xf numFmtId="0" fontId="35" fillId="0" borderId="12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5" fillId="20" borderId="12" xfId="0" applyFont="1" applyFill="1" applyBorder="1" applyAlignment="1">
      <alignment vertical="top" wrapText="1"/>
    </xf>
    <xf numFmtId="0" fontId="5" fillId="16" borderId="12" xfId="0" applyFont="1" applyFill="1" applyBorder="1" applyAlignment="1">
      <alignment vertical="top" wrapText="1"/>
    </xf>
    <xf numFmtId="0" fontId="5" fillId="23" borderId="12" xfId="0" applyFont="1" applyFill="1" applyBorder="1" applyAlignment="1">
      <alignment vertical="top" wrapText="1"/>
    </xf>
    <xf numFmtId="0" fontId="3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5" fillId="11" borderId="12" xfId="0" applyFont="1" applyFill="1" applyBorder="1" applyAlignment="1">
      <alignment vertical="top" wrapText="1"/>
    </xf>
    <xf numFmtId="0" fontId="20" fillId="0" borderId="12" xfId="0" quotePrefix="1" applyFont="1" applyBorder="1" applyAlignment="1">
      <alignment vertical="top" wrapText="1"/>
    </xf>
    <xf numFmtId="0" fontId="5" fillId="24" borderId="12" xfId="0" applyFont="1" applyFill="1" applyBorder="1" applyAlignment="1">
      <alignment vertical="top" wrapText="1"/>
    </xf>
    <xf numFmtId="0" fontId="37" fillId="5" borderId="12" xfId="0" applyFont="1" applyFill="1" applyBorder="1" applyAlignment="1">
      <alignment vertical="top" wrapText="1"/>
    </xf>
    <xf numFmtId="0" fontId="5" fillId="7" borderId="12" xfId="0" applyFont="1" applyFill="1" applyBorder="1" applyAlignment="1">
      <alignment vertical="top" wrapText="1"/>
    </xf>
    <xf numFmtId="0" fontId="5" fillId="0" borderId="12" xfId="0" quotePrefix="1" applyFont="1" applyBorder="1" applyAlignment="1">
      <alignment vertical="top" wrapText="1"/>
    </xf>
    <xf numFmtId="0" fontId="5" fillId="5" borderId="12" xfId="0" applyFont="1" applyFill="1" applyBorder="1" applyAlignment="1">
      <alignment vertical="top" wrapText="1"/>
    </xf>
    <xf numFmtId="0" fontId="5" fillId="25" borderId="12" xfId="0" applyFont="1" applyFill="1" applyBorder="1" applyAlignment="1">
      <alignment vertical="top" wrapText="1"/>
    </xf>
    <xf numFmtId="0" fontId="5" fillId="0" borderId="12" xfId="0" applyFont="1" applyBorder="1" applyAlignment="1" applyProtection="1">
      <alignment vertical="top" wrapText="1"/>
      <protection locked="0"/>
    </xf>
    <xf numFmtId="0" fontId="0" fillId="0" borderId="12" xfId="0" applyBorder="1" applyAlignment="1" applyProtection="1">
      <alignment vertical="top" wrapText="1"/>
      <protection locked="0"/>
    </xf>
    <xf numFmtId="0" fontId="46" fillId="23" borderId="3" xfId="0" applyFont="1" applyFill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55" fillId="0" borderId="17" xfId="0" applyFont="1" applyBorder="1" applyAlignment="1">
      <alignment horizontal="center"/>
    </xf>
    <xf numFmtId="14" fontId="22" fillId="0" borderId="20" xfId="0" applyNumberFormat="1" applyFont="1" applyBorder="1" applyAlignment="1">
      <alignment horizontal="right" wrapText="1"/>
    </xf>
    <xf numFmtId="14" fontId="22" fillId="0" borderId="46" xfId="0" applyNumberFormat="1" applyFont="1" applyBorder="1" applyAlignment="1">
      <alignment horizontal="right" wrapText="1"/>
    </xf>
    <xf numFmtId="0" fontId="9" fillId="47" borderId="0" xfId="0" applyFont="1" applyFill="1" applyAlignment="1">
      <alignment horizontal="center"/>
    </xf>
    <xf numFmtId="0" fontId="9" fillId="47" borderId="0" xfId="0" applyFont="1" applyFill="1"/>
    <xf numFmtId="0" fontId="99" fillId="47" borderId="0" xfId="0" applyFont="1" applyFill="1"/>
    <xf numFmtId="0" fontId="55" fillId="20" borderId="17" xfId="0" applyFont="1" applyFill="1" applyBorder="1" applyAlignment="1">
      <alignment horizontal="center"/>
    </xf>
    <xf numFmtId="44" fontId="0" fillId="0" borderId="15" xfId="2" applyFont="1" applyBorder="1"/>
    <xf numFmtId="0" fontId="101" fillId="0" borderId="3" xfId="0" applyFont="1" applyBorder="1" applyAlignment="1">
      <alignment horizontal="center"/>
    </xf>
    <xf numFmtId="0" fontId="55" fillId="23" borderId="12" xfId="0" applyFont="1" applyFill="1" applyBorder="1" applyAlignment="1">
      <alignment vertical="top" wrapText="1"/>
    </xf>
    <xf numFmtId="0" fontId="5" fillId="38" borderId="12" xfId="0" applyFont="1" applyFill="1" applyBorder="1" applyAlignment="1">
      <alignment vertical="top" wrapText="1"/>
    </xf>
    <xf numFmtId="0" fontId="102" fillId="38" borderId="12" xfId="0" applyFont="1" applyFill="1" applyBorder="1" applyAlignment="1">
      <alignment vertical="top" wrapText="1"/>
    </xf>
    <xf numFmtId="0" fontId="20" fillId="38" borderId="12" xfId="0" applyFont="1" applyFill="1" applyBorder="1" applyAlignment="1">
      <alignment vertical="top" wrapText="1"/>
    </xf>
    <xf numFmtId="17" fontId="5" fillId="0" borderId="12" xfId="0" applyNumberFormat="1" applyFont="1" applyBorder="1" applyAlignment="1">
      <alignment vertical="top" wrapText="1"/>
    </xf>
    <xf numFmtId="164" fontId="0" fillId="0" borderId="17" xfId="0" applyNumberFormat="1" applyBorder="1" applyProtection="1">
      <protection locked="0"/>
    </xf>
    <xf numFmtId="9" fontId="0" fillId="0" borderId="17" xfId="0" applyNumberFormat="1" applyBorder="1"/>
    <xf numFmtId="164" fontId="0" fillId="0" borderId="17" xfId="0" applyNumberFormat="1" applyBorder="1"/>
    <xf numFmtId="9" fontId="0" fillId="0" borderId="22" xfId="0" applyNumberFormat="1" applyBorder="1"/>
    <xf numFmtId="164" fontId="0" fillId="0" borderId="22" xfId="0" applyNumberFormat="1" applyBorder="1"/>
    <xf numFmtId="9" fontId="0" fillId="0" borderId="23" xfId="0" applyNumberFormat="1" applyBorder="1"/>
    <xf numFmtId="164" fontId="0" fillId="0" borderId="23" xfId="0" applyNumberFormat="1" applyBorder="1"/>
    <xf numFmtId="0" fontId="6" fillId="19" borderId="12" xfId="0" applyFont="1" applyFill="1" applyBorder="1" applyAlignment="1">
      <alignment vertical="top" wrapText="1"/>
    </xf>
    <xf numFmtId="44" fontId="14" fillId="0" borderId="3" xfId="2" applyFont="1" applyBorder="1" applyAlignment="1" applyProtection="1">
      <protection locked="0"/>
    </xf>
    <xf numFmtId="14" fontId="55" fillId="0" borderId="3" xfId="0" applyNumberFormat="1" applyFont="1" applyBorder="1"/>
    <xf numFmtId="0" fontId="96" fillId="15" borderId="3" xfId="0" applyFont="1" applyFill="1" applyBorder="1" applyAlignment="1" applyProtection="1">
      <alignment horizontal="center"/>
      <protection locked="0"/>
    </xf>
    <xf numFmtId="0" fontId="95" fillId="15" borderId="3" xfId="0" applyFont="1" applyFill="1" applyBorder="1" applyAlignment="1" applyProtection="1">
      <alignment horizontal="center"/>
      <protection locked="0"/>
    </xf>
    <xf numFmtId="0" fontId="48" fillId="0" borderId="4" xfId="5" applyFont="1"/>
    <xf numFmtId="0" fontId="26" fillId="0" borderId="48" xfId="5" applyFont="1" applyBorder="1"/>
    <xf numFmtId="0" fontId="95" fillId="45" borderId="3" xfId="0" applyFont="1" applyFill="1" applyBorder="1" applyAlignment="1">
      <alignment horizontal="center" wrapText="1"/>
    </xf>
    <xf numFmtId="0" fontId="97" fillId="39" borderId="3" xfId="0" applyFont="1" applyFill="1" applyBorder="1" applyAlignment="1">
      <alignment horizontal="center" wrapText="1"/>
    </xf>
    <xf numFmtId="0" fontId="98" fillId="45" borderId="3" xfId="0" applyFont="1" applyFill="1" applyBorder="1" applyAlignment="1">
      <alignment horizontal="center" wrapText="1"/>
    </xf>
    <xf numFmtId="0" fontId="22" fillId="45" borderId="3" xfId="0" applyFont="1" applyFill="1" applyBorder="1" applyAlignment="1">
      <alignment horizontal="center" wrapText="1"/>
    </xf>
    <xf numFmtId="0" fontId="46" fillId="40" borderId="3" xfId="0" applyFont="1" applyFill="1" applyBorder="1" applyAlignment="1">
      <alignment horizontal="center" wrapText="1"/>
    </xf>
    <xf numFmtId="0" fontId="55" fillId="0" borderId="3" xfId="0" applyFont="1" applyBorder="1" applyAlignment="1">
      <alignment wrapText="1"/>
    </xf>
    <xf numFmtId="0" fontId="49" fillId="0" borderId="4" xfId="5" applyFont="1" applyAlignment="1">
      <alignment horizontal="center" vertical="center" wrapText="1"/>
    </xf>
    <xf numFmtId="44" fontId="0" fillId="0" borderId="45" xfId="2" applyFont="1" applyBorder="1"/>
    <xf numFmtId="0" fontId="55" fillId="0" borderId="46" xfId="0" applyFont="1" applyBorder="1" applyAlignment="1">
      <alignment wrapText="1"/>
    </xf>
    <xf numFmtId="44" fontId="55" fillId="0" borderId="3" xfId="2" applyFont="1" applyBorder="1" applyAlignment="1" applyProtection="1">
      <protection locked="0"/>
    </xf>
    <xf numFmtId="0" fontId="5" fillId="0" borderId="17" xfId="0" applyFont="1" applyBorder="1" applyProtection="1">
      <protection locked="0"/>
    </xf>
    <xf numFmtId="44" fontId="5" fillId="0" borderId="17" xfId="2" applyFont="1" applyBorder="1" applyProtection="1">
      <protection locked="0"/>
    </xf>
    <xf numFmtId="44" fontId="55" fillId="0" borderId="17" xfId="2" applyFont="1" applyBorder="1" applyAlignment="1" applyProtection="1">
      <protection locked="0"/>
    </xf>
    <xf numFmtId="0" fontId="9" fillId="0" borderId="17" xfId="0" applyFont="1" applyBorder="1" applyAlignment="1">
      <alignment horizontal="center"/>
    </xf>
    <xf numFmtId="0" fontId="55" fillId="20" borderId="3" xfId="0" applyFont="1" applyFill="1" applyBorder="1" applyAlignment="1">
      <alignment horizontal="center"/>
    </xf>
    <xf numFmtId="0" fontId="55" fillId="0" borderId="3" xfId="0" applyFont="1" applyBorder="1" applyAlignment="1">
      <alignment horizontal="center" wrapText="1"/>
    </xf>
    <xf numFmtId="0" fontId="55" fillId="0" borderId="3" xfId="0" applyFont="1" applyBorder="1" applyAlignment="1">
      <alignment horizontal="right" wrapText="1"/>
    </xf>
    <xf numFmtId="8" fontId="55" fillId="0" borderId="3" xfId="0" applyNumberFormat="1" applyFont="1" applyBorder="1" applyAlignment="1">
      <alignment horizontal="right" wrapText="1"/>
    </xf>
    <xf numFmtId="14" fontId="55" fillId="0" borderId="3" xfId="0" applyNumberFormat="1" applyFont="1" applyBorder="1" applyAlignment="1">
      <alignment horizontal="right" wrapText="1"/>
    </xf>
    <xf numFmtId="0" fontId="55" fillId="0" borderId="46" xfId="0" applyFont="1" applyBorder="1" applyAlignment="1">
      <alignment horizontal="center" wrapText="1"/>
    </xf>
    <xf numFmtId="0" fontId="55" fillId="0" borderId="46" xfId="0" applyFont="1" applyBorder="1" applyAlignment="1">
      <alignment horizontal="right" wrapText="1"/>
    </xf>
    <xf numFmtId="8" fontId="55" fillId="0" borderId="46" xfId="0" applyNumberFormat="1" applyFont="1" applyBorder="1" applyAlignment="1">
      <alignment horizontal="right" wrapText="1"/>
    </xf>
    <xf numFmtId="14" fontId="55" fillId="0" borderId="46" xfId="0" applyNumberFormat="1" applyFont="1" applyBorder="1" applyAlignment="1">
      <alignment horizontal="right" wrapText="1"/>
    </xf>
    <xf numFmtId="44" fontId="55" fillId="0" borderId="17" xfId="2" applyFont="1" applyBorder="1" applyAlignment="1"/>
    <xf numFmtId="44" fontId="55" fillId="0" borderId="3" xfId="2" applyFont="1" applyBorder="1" applyProtection="1">
      <protection locked="0"/>
    </xf>
    <xf numFmtId="0" fontId="55" fillId="0" borderId="3" xfId="0" applyFont="1" applyBorder="1" applyProtection="1">
      <protection locked="0"/>
    </xf>
    <xf numFmtId="14" fontId="55" fillId="0" borderId="3" xfId="0" applyNumberFormat="1" applyFont="1" applyBorder="1" applyProtection="1">
      <protection locked="0"/>
    </xf>
    <xf numFmtId="1" fontId="55" fillId="0" borderId="3" xfId="0" applyNumberFormat="1" applyFont="1" applyBorder="1" applyAlignment="1">
      <alignment horizontal="center"/>
    </xf>
    <xf numFmtId="44" fontId="55" fillId="0" borderId="3" xfId="2" applyFont="1" applyBorder="1" applyAlignment="1">
      <alignment horizontal="center"/>
    </xf>
    <xf numFmtId="44" fontId="55" fillId="0" borderId="3" xfId="2" applyFont="1" applyBorder="1" applyAlignment="1"/>
    <xf numFmtId="14" fontId="55" fillId="0" borderId="3" xfId="0" applyNumberFormat="1" applyFont="1" applyBorder="1" applyAlignment="1">
      <alignment horizontal="center"/>
    </xf>
    <xf numFmtId="1" fontId="55" fillId="0" borderId="17" xfId="0" applyNumberFormat="1" applyFont="1" applyBorder="1" applyAlignment="1">
      <alignment horizontal="center"/>
    </xf>
    <xf numFmtId="44" fontId="55" fillId="0" borderId="17" xfId="2" applyFont="1" applyBorder="1" applyAlignment="1">
      <alignment horizontal="center"/>
    </xf>
    <xf numFmtId="14" fontId="55" fillId="0" borderId="17" xfId="0" applyNumberFormat="1" applyFont="1" applyBorder="1" applyAlignment="1">
      <alignment horizontal="center"/>
    </xf>
    <xf numFmtId="44" fontId="55" fillId="0" borderId="3" xfId="2" applyFont="1" applyBorder="1" applyAlignment="1">
      <alignment horizontal="right" wrapText="1"/>
    </xf>
    <xf numFmtId="44" fontId="55" fillId="0" borderId="3" xfId="2" applyFont="1" applyBorder="1"/>
    <xf numFmtId="0" fontId="55" fillId="46" borderId="3" xfId="0" applyFont="1" applyFill="1" applyBorder="1" applyAlignment="1">
      <alignment wrapText="1"/>
    </xf>
    <xf numFmtId="0" fontId="5" fillId="0" borderId="3" xfId="0" applyFont="1" applyBorder="1" applyAlignment="1" applyProtection="1">
      <alignment vertical="center"/>
      <protection locked="0"/>
    </xf>
    <xf numFmtId="1" fontId="55" fillId="0" borderId="3" xfId="0" applyNumberFormat="1" applyFont="1" applyBorder="1" applyAlignment="1" applyProtection="1">
      <alignment horizontal="center"/>
      <protection locked="0"/>
    </xf>
    <xf numFmtId="0" fontId="5" fillId="0" borderId="23" xfId="0" applyFont="1" applyBorder="1" applyAlignment="1">
      <alignment horizontal="center"/>
    </xf>
    <xf numFmtId="0" fontId="55" fillId="0" borderId="46" xfId="0" applyFont="1" applyBorder="1" applyAlignment="1">
      <alignment vertical="center" wrapText="1"/>
    </xf>
    <xf numFmtId="0" fontId="5" fillId="0" borderId="17" xfId="0" applyFont="1" applyBorder="1" applyAlignment="1">
      <alignment horizontal="center"/>
    </xf>
    <xf numFmtId="0" fontId="55" fillId="0" borderId="19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22" fillId="37" borderId="20" xfId="0" applyFont="1" applyFill="1" applyBorder="1" applyAlignment="1">
      <alignment horizontal="center" wrapText="1"/>
    </xf>
    <xf numFmtId="0" fontId="22" fillId="0" borderId="46" xfId="0" applyFont="1" applyBorder="1" applyAlignment="1">
      <alignment horizontal="center" wrapText="1"/>
    </xf>
    <xf numFmtId="8" fontId="22" fillId="0" borderId="46" xfId="0" applyNumberFormat="1" applyFont="1" applyBorder="1" applyAlignment="1">
      <alignment horizontal="right" wrapText="1"/>
    </xf>
    <xf numFmtId="0" fontId="22" fillId="37" borderId="50" xfId="0" applyFont="1" applyFill="1" applyBorder="1" applyAlignment="1">
      <alignment horizontal="center" wrapText="1"/>
    </xf>
    <xf numFmtId="0" fontId="55" fillId="0" borderId="49" xfId="0" applyFont="1" applyBorder="1" applyAlignment="1">
      <alignment wrapText="1"/>
    </xf>
    <xf numFmtId="0" fontId="22" fillId="0" borderId="49" xfId="0" applyFont="1" applyBorder="1" applyAlignment="1">
      <alignment horizontal="center" wrapText="1"/>
    </xf>
    <xf numFmtId="8" fontId="22" fillId="0" borderId="49" xfId="0" applyNumberFormat="1" applyFont="1" applyBorder="1" applyAlignment="1">
      <alignment horizontal="right" wrapText="1"/>
    </xf>
    <xf numFmtId="0" fontId="55" fillId="0" borderId="51" xfId="0" applyFont="1" applyBorder="1" applyAlignment="1">
      <alignment wrapText="1"/>
    </xf>
    <xf numFmtId="0" fontId="55" fillId="0" borderId="52" xfId="0" applyFont="1" applyBorder="1" applyAlignment="1">
      <alignment wrapText="1"/>
    </xf>
    <xf numFmtId="0" fontId="55" fillId="0" borderId="26" xfId="0" applyFont="1" applyBorder="1"/>
    <xf numFmtId="14" fontId="22" fillId="0" borderId="49" xfId="0" applyNumberFormat="1" applyFont="1" applyBorder="1" applyAlignment="1">
      <alignment horizontal="right" wrapText="1"/>
    </xf>
    <xf numFmtId="14" fontId="55" fillId="0" borderId="46" xfId="0" applyNumberFormat="1" applyFont="1" applyBorder="1" applyAlignment="1">
      <alignment wrapText="1"/>
    </xf>
    <xf numFmtId="14" fontId="55" fillId="0" borderId="49" xfId="0" applyNumberFormat="1" applyFont="1" applyBorder="1" applyAlignment="1">
      <alignment wrapText="1"/>
    </xf>
    <xf numFmtId="0" fontId="55" fillId="38" borderId="3" xfId="0" applyFont="1" applyFill="1" applyBorder="1" applyAlignment="1">
      <alignment horizontal="center" wrapText="1"/>
    </xf>
    <xf numFmtId="0" fontId="118" fillId="0" borderId="4" xfId="5" applyFont="1"/>
    <xf numFmtId="0" fontId="3" fillId="0" borderId="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3" fillId="20" borderId="3" xfId="0" applyFont="1" applyFill="1" applyBorder="1" applyAlignment="1">
      <alignment horizontal="center"/>
    </xf>
    <xf numFmtId="44" fontId="3" fillId="0" borderId="3" xfId="2" applyFont="1" applyBorder="1" applyAlignment="1">
      <alignment horizontal="center"/>
    </xf>
    <xf numFmtId="44" fontId="3" fillId="0" borderId="3" xfId="2" applyFont="1" applyBorder="1" applyAlignment="1"/>
    <xf numFmtId="14" fontId="3" fillId="0" borderId="3" xfId="0" applyNumberFormat="1" applyFont="1" applyBorder="1" applyAlignment="1">
      <alignment horizontal="center"/>
    </xf>
    <xf numFmtId="0" fontId="119" fillId="48" borderId="53" xfId="0" applyFont="1" applyFill="1" applyBorder="1"/>
    <xf numFmtId="0" fontId="5" fillId="0" borderId="44" xfId="5" applyFont="1" applyBorder="1"/>
    <xf numFmtId="0" fontId="5" fillId="0" borderId="39" xfId="5" applyFont="1" applyBorder="1"/>
    <xf numFmtId="6" fontId="5" fillId="0" borderId="39" xfId="5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44" fontId="0" fillId="0" borderId="54" xfId="2" applyFont="1" applyBorder="1"/>
    <xf numFmtId="0" fontId="5" fillId="0" borderId="55" xfId="5" applyFont="1" applyBorder="1"/>
    <xf numFmtId="6" fontId="5" fillId="0" borderId="56" xfId="5" applyNumberFormat="1" applyFont="1" applyBorder="1"/>
    <xf numFmtId="0" fontId="5" fillId="0" borderId="44" xfId="0" applyFont="1" applyBorder="1"/>
    <xf numFmtId="0" fontId="14" fillId="0" borderId="0" xfId="0" applyFont="1"/>
    <xf numFmtId="164" fontId="120" fillId="0" borderId="23" xfId="0" applyNumberFormat="1" applyFont="1" applyBorder="1"/>
    <xf numFmtId="0" fontId="121" fillId="0" borderId="3" xfId="0" applyFont="1" applyBorder="1" applyAlignment="1">
      <alignment horizontal="center"/>
    </xf>
    <xf numFmtId="0" fontId="0" fillId="49" borderId="0" xfId="0" applyFill="1" applyAlignment="1">
      <alignment horizontal="left"/>
    </xf>
    <xf numFmtId="1" fontId="0" fillId="49" borderId="0" xfId="0" applyNumberFormat="1" applyFill="1"/>
    <xf numFmtId="0" fontId="0" fillId="49" borderId="0" xfId="0" applyFill="1"/>
    <xf numFmtId="0" fontId="55" fillId="0" borderId="24" xfId="0" applyFont="1" applyBorder="1"/>
    <xf numFmtId="0" fontId="0" fillId="49" borderId="0" xfId="0" applyFill="1" applyAlignment="1">
      <alignment horizontal="center"/>
    </xf>
    <xf numFmtId="1" fontId="0" fillId="49" borderId="0" xfId="0" applyNumberFormat="1" applyFill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43" borderId="0" xfId="0" applyFill="1"/>
    <xf numFmtId="0" fontId="0" fillId="49" borderId="0" xfId="0" applyFill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46" fillId="23" borderId="20" xfId="0" applyFont="1" applyFill="1" applyBorder="1" applyAlignment="1">
      <alignment horizontal="center" wrapText="1"/>
    </xf>
    <xf numFmtId="0" fontId="22" fillId="45" borderId="20" xfId="0" applyFont="1" applyFill="1" applyBorder="1" applyAlignment="1">
      <alignment horizontal="center" wrapText="1"/>
    </xf>
    <xf numFmtId="0" fontId="46" fillId="40" borderId="20" xfId="0" applyFont="1" applyFill="1" applyBorder="1" applyAlignment="1">
      <alignment horizontal="center" wrapText="1"/>
    </xf>
    <xf numFmtId="0" fontId="103" fillId="0" borderId="3" xfId="0" applyFont="1" applyBorder="1" applyAlignment="1">
      <alignment horizontal="center"/>
    </xf>
    <xf numFmtId="0" fontId="5" fillId="0" borderId="17" xfId="0" applyFont="1" applyBorder="1" applyAlignment="1" applyProtection="1">
      <alignment horizontal="center"/>
      <protection locked="0"/>
    </xf>
    <xf numFmtId="0" fontId="22" fillId="0" borderId="46" xfId="0" applyFont="1" applyBorder="1" applyAlignment="1">
      <alignment wrapText="1"/>
    </xf>
    <xf numFmtId="0" fontId="108" fillId="0" borderId="23" xfId="0" applyFont="1" applyBorder="1" applyAlignment="1">
      <alignment horizontal="center"/>
    </xf>
    <xf numFmtId="0" fontId="113" fillId="0" borderId="47" xfId="0" applyFont="1" applyBorder="1" applyAlignment="1">
      <alignment horizontal="center"/>
    </xf>
    <xf numFmtId="0" fontId="115" fillId="0" borderId="23" xfId="0" applyFont="1" applyBorder="1" applyAlignment="1">
      <alignment horizontal="center"/>
    </xf>
    <xf numFmtId="0" fontId="0" fillId="0" borderId="3" xfId="0" applyBorder="1" applyAlignment="1">
      <alignment horizontal="right"/>
    </xf>
    <xf numFmtId="0" fontId="113" fillId="0" borderId="23" xfId="0" applyFont="1" applyBorder="1" applyAlignment="1">
      <alignment horizontal="center"/>
    </xf>
    <xf numFmtId="0" fontId="110" fillId="0" borderId="2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55" fillId="0" borderId="23" xfId="0" applyFont="1" applyBorder="1"/>
    <xf numFmtId="0" fontId="109" fillId="0" borderId="23" xfId="0" applyFont="1" applyBorder="1" applyAlignment="1">
      <alignment horizontal="center"/>
    </xf>
    <xf numFmtId="0" fontId="55" fillId="38" borderId="46" xfId="0" applyFont="1" applyFill="1" applyBorder="1" applyAlignment="1">
      <alignment wrapText="1"/>
    </xf>
    <xf numFmtId="0" fontId="116" fillId="0" borderId="12" xfId="7" applyFont="1" applyBorder="1" applyAlignment="1">
      <alignment horizontal="center"/>
    </xf>
    <xf numFmtId="0" fontId="112" fillId="0" borderId="23" xfId="0" applyFont="1" applyBorder="1" applyAlignment="1">
      <alignment horizontal="center"/>
    </xf>
    <xf numFmtId="0" fontId="111" fillId="0" borderId="23" xfId="0" applyFont="1" applyBorder="1" applyAlignment="1">
      <alignment horizontal="center"/>
    </xf>
    <xf numFmtId="0" fontId="3" fillId="0" borderId="46" xfId="0" applyFont="1" applyBorder="1" applyAlignment="1">
      <alignment vertical="center" wrapText="1"/>
    </xf>
    <xf numFmtId="0" fontId="55" fillId="0" borderId="3" xfId="0" applyFont="1" applyBorder="1" applyAlignment="1">
      <alignment vertical="center" wrapText="1"/>
    </xf>
    <xf numFmtId="0" fontId="5" fillId="29" borderId="17" xfId="0" applyFont="1" applyFill="1" applyBorder="1" applyAlignment="1" applyProtection="1">
      <alignment vertical="center"/>
      <protection locked="0"/>
    </xf>
    <xf numFmtId="0" fontId="49" fillId="29" borderId="4" xfId="0" applyFont="1" applyFill="1" applyBorder="1"/>
    <xf numFmtId="0" fontId="49" fillId="29" borderId="3" xfId="0" applyFont="1" applyFill="1" applyBorder="1" applyAlignment="1">
      <alignment vertical="center"/>
    </xf>
    <xf numFmtId="0" fontId="49" fillId="29" borderId="3" xfId="0" applyFont="1" applyFill="1" applyBorder="1"/>
    <xf numFmtId="0" fontId="48" fillId="29" borderId="3" xfId="0" applyFont="1" applyFill="1" applyBorder="1"/>
    <xf numFmtId="0" fontId="18" fillId="23" borderId="12" xfId="0" applyFont="1" applyFill="1" applyBorder="1" applyAlignment="1">
      <alignment vertical="center" wrapText="1"/>
    </xf>
    <xf numFmtId="0" fontId="49" fillId="30" borderId="3" xfId="0" applyFont="1" applyFill="1" applyBorder="1"/>
    <xf numFmtId="0" fontId="22" fillId="0" borderId="46" xfId="0" applyFont="1" applyBorder="1" applyAlignment="1">
      <alignment vertical="center" wrapText="1"/>
    </xf>
    <xf numFmtId="0" fontId="49" fillId="28" borderId="3" xfId="0" applyFont="1" applyFill="1" applyBorder="1" applyAlignment="1">
      <alignment wrapText="1"/>
    </xf>
    <xf numFmtId="0" fontId="49" fillId="0" borderId="3" xfId="0" applyFont="1" applyBorder="1" applyAlignment="1">
      <alignment vertical="center"/>
    </xf>
    <xf numFmtId="0" fontId="49" fillId="0" borderId="3" xfId="0" applyFont="1" applyBorder="1" applyAlignment="1" applyProtection="1">
      <alignment vertical="center"/>
      <protection locked="0"/>
    </xf>
    <xf numFmtId="0" fontId="48" fillId="27" borderId="3" xfId="0" applyFont="1" applyFill="1" applyBorder="1"/>
    <xf numFmtId="0" fontId="55" fillId="20" borderId="17" xfId="0" applyFont="1" applyFill="1" applyBorder="1" applyAlignment="1" applyProtection="1">
      <alignment horizontal="center"/>
      <protection locked="0"/>
    </xf>
    <xf numFmtId="0" fontId="32" fillId="20" borderId="17" xfId="1" applyFill="1" applyBorder="1" applyAlignment="1" applyProtection="1">
      <alignment horizontal="center"/>
      <protection locked="0"/>
    </xf>
    <xf numFmtId="0" fontId="32" fillId="43" borderId="3" xfId="1" applyFill="1" applyBorder="1" applyAlignment="1">
      <alignment horizontal="center"/>
    </xf>
    <xf numFmtId="0" fontId="32" fillId="0" borderId="3" xfId="1" applyBorder="1" applyAlignment="1" applyProtection="1">
      <alignment horizontal="center"/>
      <protection locked="0"/>
    </xf>
    <xf numFmtId="0" fontId="32" fillId="0" borderId="17" xfId="1" applyBorder="1" applyAlignment="1">
      <alignment horizontal="center"/>
    </xf>
    <xf numFmtId="0" fontId="32" fillId="20" borderId="3" xfId="0" applyFont="1" applyFill="1" applyBorder="1" applyAlignment="1">
      <alignment horizontal="center" wrapText="1"/>
    </xf>
    <xf numFmtId="0" fontId="32" fillId="0" borderId="22" xfId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44" fontId="55" fillId="0" borderId="17" xfId="2" applyFont="1" applyBorder="1" applyProtection="1">
      <protection locked="0"/>
    </xf>
    <xf numFmtId="44" fontId="55" fillId="0" borderId="17" xfId="2" applyFont="1" applyBorder="1" applyAlignment="1">
      <alignment horizontal="right" wrapText="1"/>
    </xf>
    <xf numFmtId="0" fontId="22" fillId="0" borderId="46" xfId="0" applyFont="1" applyBorder="1" applyAlignment="1">
      <alignment horizontal="right" wrapText="1"/>
    </xf>
    <xf numFmtId="44" fontId="0" fillId="0" borderId="17" xfId="2" applyFont="1" applyBorder="1" applyAlignment="1">
      <alignment wrapText="1"/>
    </xf>
    <xf numFmtId="164" fontId="5" fillId="0" borderId="3" xfId="0" applyNumberFormat="1" applyFont="1" applyBorder="1"/>
    <xf numFmtId="44" fontId="0" fillId="0" borderId="17" xfId="2" applyFont="1" applyBorder="1" applyAlignment="1">
      <alignment horizontal="right" wrapText="1"/>
    </xf>
    <xf numFmtId="0" fontId="55" fillId="0" borderId="17" xfId="0" applyFont="1" applyBorder="1" applyProtection="1">
      <protection locked="0"/>
    </xf>
    <xf numFmtId="0" fontId="47" fillId="0" borderId="17" xfId="0" applyFont="1" applyBorder="1" applyProtection="1">
      <protection locked="0"/>
    </xf>
    <xf numFmtId="0" fontId="0" fillId="0" borderId="17" xfId="0" applyBorder="1" applyAlignment="1">
      <alignment wrapText="1"/>
    </xf>
    <xf numFmtId="14" fontId="55" fillId="0" borderId="17" xfId="0" applyNumberFormat="1" applyFont="1" applyBorder="1" applyProtection="1">
      <protection locked="0"/>
    </xf>
    <xf numFmtId="14" fontId="5" fillId="0" borderId="3" xfId="0" applyNumberFormat="1" applyFont="1" applyBorder="1"/>
    <xf numFmtId="0" fontId="41" fillId="0" borderId="23" xfId="0" applyFont="1" applyBorder="1" applyProtection="1">
      <protection locked="0"/>
    </xf>
    <xf numFmtId="0" fontId="41" fillId="0" borderId="22" xfId="0" applyFont="1" applyBorder="1" applyProtection="1">
      <protection locked="0"/>
    </xf>
    <xf numFmtId="164" fontId="0" fillId="0" borderId="23" xfId="0" applyNumberFormat="1" applyBorder="1" applyProtection="1">
      <protection locked="0"/>
    </xf>
    <xf numFmtId="164" fontId="0" fillId="0" borderId="22" xfId="0" applyNumberFormat="1" applyBorder="1" applyProtection="1">
      <protection locked="0"/>
    </xf>
    <xf numFmtId="0" fontId="5" fillId="0" borderId="13" xfId="0" applyFont="1" applyBorder="1" applyProtection="1">
      <protection locked="0"/>
    </xf>
    <xf numFmtId="0" fontId="100" fillId="7" borderId="4" xfId="0" applyFont="1" applyFill="1" applyBorder="1" applyAlignment="1">
      <alignment horizontal="left"/>
    </xf>
    <xf numFmtId="0" fontId="9" fillId="38" borderId="0" xfId="0" applyFont="1" applyFill="1" applyAlignment="1">
      <alignment horizontal="center"/>
    </xf>
    <xf numFmtId="0" fontId="19" fillId="47" borderId="0" xfId="0" applyFont="1" applyFill="1" applyAlignment="1">
      <alignment horizontal="center"/>
    </xf>
    <xf numFmtId="0" fontId="58" fillId="51" borderId="0" xfId="0" applyFont="1" applyFill="1" applyAlignment="1">
      <alignment horizontal="center"/>
    </xf>
    <xf numFmtId="0" fontId="0" fillId="47" borderId="0" xfId="0" applyFill="1"/>
    <xf numFmtId="0" fontId="5" fillId="37" borderId="3" xfId="0" applyFont="1" applyFill="1" applyBorder="1" applyAlignment="1">
      <alignment horizontal="center"/>
    </xf>
    <xf numFmtId="0" fontId="25" fillId="21" borderId="12" xfId="0" applyFont="1" applyFill="1" applyBorder="1"/>
    <xf numFmtId="0" fontId="122" fillId="0" borderId="46" xfId="0" applyFont="1" applyBorder="1" applyAlignment="1">
      <alignment vertical="center" wrapText="1"/>
    </xf>
    <xf numFmtId="0" fontId="22" fillId="0" borderId="20" xfId="0" applyFont="1" applyBorder="1" applyAlignment="1">
      <alignment horizontal="center" wrapText="1"/>
    </xf>
    <xf numFmtId="0" fontId="46" fillId="40" borderId="50" xfId="0" applyFont="1" applyFill="1" applyBorder="1" applyAlignment="1">
      <alignment horizontal="center" wrapText="1"/>
    </xf>
    <xf numFmtId="0" fontId="22" fillId="0" borderId="49" xfId="0" applyFont="1" applyBorder="1" applyAlignment="1">
      <alignment wrapText="1"/>
    </xf>
    <xf numFmtId="0" fontId="22" fillId="0" borderId="49" xfId="0" applyFont="1" applyBorder="1" applyAlignment="1">
      <alignment vertical="center" wrapText="1"/>
    </xf>
    <xf numFmtId="0" fontId="22" fillId="0" borderId="49" xfId="0" applyFont="1" applyBorder="1" applyAlignment="1">
      <alignment horizontal="right" wrapText="1"/>
    </xf>
    <xf numFmtId="14" fontId="0" fillId="0" borderId="3" xfId="0" applyNumberFormat="1" applyBorder="1" applyProtection="1">
      <protection locked="0"/>
    </xf>
    <xf numFmtId="14" fontId="9" fillId="47" borderId="0" xfId="0" applyNumberFormat="1" applyFont="1" applyFill="1"/>
    <xf numFmtId="14" fontId="29" fillId="3" borderId="22" xfId="0" applyNumberFormat="1" applyFont="1" applyFill="1" applyBorder="1" applyAlignment="1">
      <alignment horizontal="center" vertical="center" wrapText="1"/>
    </xf>
    <xf numFmtId="0" fontId="123" fillId="39" borderId="20" xfId="0" applyFont="1" applyFill="1" applyBorder="1" applyAlignment="1">
      <alignment horizontal="center" wrapText="1"/>
    </xf>
    <xf numFmtId="0" fontId="124" fillId="35" borderId="0" xfId="0" applyFont="1" applyFill="1" applyAlignment="1">
      <alignment horizontal="centerContinuous"/>
    </xf>
    <xf numFmtId="0" fontId="48" fillId="0" borderId="46" xfId="0" applyFont="1" applyBorder="1" applyAlignment="1">
      <alignment wrapText="1"/>
    </xf>
    <xf numFmtId="44" fontId="0" fillId="0" borderId="0" xfId="0" applyNumberFormat="1"/>
    <xf numFmtId="0" fontId="0" fillId="53" borderId="3" xfId="0" applyFill="1" applyBorder="1" applyAlignment="1">
      <alignment horizontal="center"/>
    </xf>
    <xf numFmtId="14" fontId="22" fillId="38" borderId="46" xfId="0" applyNumberFormat="1" applyFont="1" applyFill="1" applyBorder="1" applyAlignment="1">
      <alignment horizontal="right" wrapText="1"/>
    </xf>
    <xf numFmtId="0" fontId="113" fillId="54" borderId="23" xfId="0" applyFont="1" applyFill="1" applyBorder="1" applyAlignment="1">
      <alignment horizontal="center"/>
    </xf>
    <xf numFmtId="0" fontId="55" fillId="0" borderId="14" xfId="0" applyFont="1" applyBorder="1"/>
    <xf numFmtId="0" fontId="125" fillId="0" borderId="23" xfId="0" applyFont="1" applyBorder="1" applyAlignment="1">
      <alignment horizontal="center"/>
    </xf>
    <xf numFmtId="0" fontId="113" fillId="55" borderId="23" xfId="0" applyFont="1" applyFill="1" applyBorder="1" applyAlignment="1">
      <alignment horizontal="center"/>
    </xf>
    <xf numFmtId="0" fontId="126" fillId="0" borderId="23" xfId="0" applyFont="1" applyBorder="1" applyAlignment="1">
      <alignment horizontal="center"/>
    </xf>
    <xf numFmtId="0" fontId="127" fillId="0" borderId="23" xfId="7" applyFont="1" applyBorder="1" applyAlignment="1">
      <alignment horizontal="center"/>
    </xf>
    <xf numFmtId="0" fontId="0" fillId="37" borderId="12" xfId="0" applyFill="1" applyBorder="1" applyAlignment="1">
      <alignment vertical="top" wrapText="1"/>
    </xf>
    <xf numFmtId="0" fontId="5" fillId="37" borderId="12" xfId="0" applyFont="1" applyFill="1" applyBorder="1" applyAlignment="1">
      <alignment vertical="top" wrapText="1"/>
    </xf>
    <xf numFmtId="0" fontId="0" fillId="35" borderId="0" xfId="0" applyFill="1"/>
    <xf numFmtId="0" fontId="0" fillId="35" borderId="0" xfId="0" applyFill="1" applyAlignment="1">
      <alignment horizontal="center"/>
    </xf>
    <xf numFmtId="0" fontId="41" fillId="35" borderId="17" xfId="0" applyFont="1" applyFill="1" applyBorder="1" applyProtection="1">
      <protection locked="0"/>
    </xf>
    <xf numFmtId="165" fontId="0" fillId="35" borderId="15" xfId="0" applyNumberFormat="1" applyFill="1" applyBorder="1"/>
    <xf numFmtId="0" fontId="0" fillId="35" borderId="15" xfId="0" applyFill="1" applyBorder="1"/>
    <xf numFmtId="0" fontId="0" fillId="35" borderId="16" xfId="0" applyFill="1" applyBorder="1"/>
    <xf numFmtId="164" fontId="0" fillId="35" borderId="14" xfId="0" applyNumberFormat="1" applyFill="1" applyBorder="1"/>
    <xf numFmtId="0" fontId="0" fillId="35" borderId="14" xfId="0" applyFill="1" applyBorder="1"/>
    <xf numFmtId="0" fontId="5" fillId="56" borderId="4" xfId="0" applyFont="1" applyFill="1" applyBorder="1"/>
    <xf numFmtId="0" fontId="6" fillId="0" borderId="7" xfId="0" applyFont="1" applyBorder="1" applyAlignment="1">
      <alignment vertical="center"/>
    </xf>
    <xf numFmtId="0" fontId="55" fillId="0" borderId="20" xfId="0" applyFont="1" applyBorder="1" applyAlignment="1">
      <alignment horizontal="center" vertical="center"/>
    </xf>
    <xf numFmtId="0" fontId="128" fillId="0" borderId="12" xfId="0" applyFont="1" applyBorder="1"/>
    <xf numFmtId="1" fontId="8" fillId="0" borderId="3" xfId="0" applyNumberFormat="1" applyFont="1" applyBorder="1" applyAlignment="1">
      <alignment horizontal="center"/>
    </xf>
    <xf numFmtId="0" fontId="6" fillId="35" borderId="12" xfId="0" applyFont="1" applyFill="1" applyBorder="1"/>
    <xf numFmtId="0" fontId="8" fillId="38" borderId="3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129" fillId="0" borderId="23" xfId="8" applyFont="1" applyBorder="1" applyAlignment="1">
      <alignment horizontal="center"/>
    </xf>
    <xf numFmtId="0" fontId="125" fillId="0" borderId="23" xfId="0" applyFont="1" applyBorder="1"/>
    <xf numFmtId="0" fontId="22" fillId="57" borderId="49" xfId="0" applyFont="1" applyFill="1" applyBorder="1" applyAlignment="1">
      <alignment wrapText="1"/>
    </xf>
    <xf numFmtId="0" fontId="22" fillId="57" borderId="49" xfId="0" applyFont="1" applyFill="1" applyBorder="1" applyAlignment="1">
      <alignment vertical="center" wrapText="1"/>
    </xf>
    <xf numFmtId="0" fontId="0" fillId="0" borderId="4" xfId="0" applyBorder="1"/>
    <xf numFmtId="1" fontId="55" fillId="0" borderId="0" xfId="2" applyNumberFormat="1" applyFont="1" applyAlignment="1"/>
    <xf numFmtId="0" fontId="21" fillId="0" borderId="46" xfId="0" applyFont="1" applyBorder="1" applyAlignment="1">
      <alignment wrapText="1"/>
    </xf>
    <xf numFmtId="0" fontId="14" fillId="0" borderId="46" xfId="0" applyFont="1" applyBorder="1" applyAlignment="1">
      <alignment vertical="center" wrapText="1"/>
    </xf>
    <xf numFmtId="165" fontId="55" fillId="0" borderId="0" xfId="0" applyNumberFormat="1" applyFont="1"/>
    <xf numFmtId="0" fontId="132" fillId="37" borderId="20" xfId="0" applyFont="1" applyFill="1" applyBorder="1" applyAlignment="1">
      <alignment horizontal="center" wrapText="1"/>
    </xf>
    <xf numFmtId="8" fontId="133" fillId="0" borderId="46" xfId="0" applyNumberFormat="1" applyFont="1" applyBorder="1" applyAlignment="1">
      <alignment horizontal="right" wrapText="1"/>
    </xf>
    <xf numFmtId="0" fontId="132" fillId="37" borderId="50" xfId="0" applyFont="1" applyFill="1" applyBorder="1" applyAlignment="1">
      <alignment horizontal="center" wrapText="1"/>
    </xf>
    <xf numFmtId="44" fontId="0" fillId="0" borderId="0" xfId="0" applyNumberFormat="1" applyAlignment="1">
      <alignment horizontal="left" vertical="top" wrapText="1"/>
    </xf>
    <xf numFmtId="0" fontId="29" fillId="39" borderId="59" xfId="0" applyFont="1" applyFill="1" applyBorder="1" applyAlignment="1">
      <alignment horizontal="center" vertical="center" wrapText="1"/>
    </xf>
    <xf numFmtId="0" fontId="0" fillId="39" borderId="0" xfId="0" applyFill="1"/>
    <xf numFmtId="0" fontId="120" fillId="15" borderId="3" xfId="0" applyFont="1" applyFill="1" applyBorder="1" applyAlignment="1">
      <alignment horizontal="center"/>
    </xf>
    <xf numFmtId="0" fontId="120" fillId="15" borderId="3" xfId="0" applyFont="1" applyFill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vertical="top" wrapText="1"/>
      <protection locked="0"/>
    </xf>
    <xf numFmtId="0" fontId="9" fillId="0" borderId="46" xfId="0" applyFont="1" applyBorder="1" applyAlignment="1">
      <alignment horizontal="center" wrapText="1"/>
    </xf>
    <xf numFmtId="0" fontId="9" fillId="0" borderId="49" xfId="0" applyFont="1" applyBorder="1" applyAlignment="1">
      <alignment horizontal="center" wrapText="1"/>
    </xf>
    <xf numFmtId="0" fontId="55" fillId="40" borderId="49" xfId="0" applyFont="1" applyFill="1" applyBorder="1" applyAlignment="1">
      <alignment wrapText="1"/>
    </xf>
    <xf numFmtId="1" fontId="55" fillId="0" borderId="17" xfId="0" applyNumberFormat="1" applyFont="1" applyBorder="1" applyAlignment="1">
      <alignment horizontal="center" wrapText="1"/>
    </xf>
    <xf numFmtId="44" fontId="55" fillId="0" borderId="17" xfId="2" applyFont="1" applyFill="1" applyBorder="1" applyAlignment="1">
      <alignment horizontal="right" wrapText="1"/>
    </xf>
    <xf numFmtId="0" fontId="134" fillId="0" borderId="46" xfId="0" applyFont="1" applyBorder="1" applyAlignment="1">
      <alignment vertical="center" wrapText="1"/>
    </xf>
    <xf numFmtId="0" fontId="134" fillId="0" borderId="46" xfId="0" applyFont="1" applyBorder="1" applyAlignment="1">
      <alignment horizontal="center" wrapText="1"/>
    </xf>
    <xf numFmtId="0" fontId="134" fillId="0" borderId="46" xfId="0" applyFont="1" applyBorder="1" applyAlignment="1">
      <alignment horizontal="right" wrapText="1"/>
    </xf>
    <xf numFmtId="8" fontId="134" fillId="0" borderId="46" xfId="0" applyNumberFormat="1" applyFont="1" applyBorder="1" applyAlignment="1">
      <alignment horizontal="right" wrapText="1"/>
    </xf>
    <xf numFmtId="0" fontId="114" fillId="0" borderId="17" xfId="0" applyFont="1" applyBorder="1" applyAlignment="1">
      <alignment horizontal="center"/>
    </xf>
    <xf numFmtId="0" fontId="115" fillId="0" borderId="47" xfId="0" applyFont="1" applyBorder="1" applyAlignment="1">
      <alignment horizontal="center"/>
    </xf>
    <xf numFmtId="44" fontId="55" fillId="0" borderId="17" xfId="2" applyFont="1" applyFill="1" applyBorder="1" applyAlignment="1"/>
    <xf numFmtId="0" fontId="55" fillId="0" borderId="17" xfId="0" applyFont="1" applyBorder="1" applyAlignment="1">
      <alignment wrapText="1"/>
    </xf>
    <xf numFmtId="14" fontId="55" fillId="0" borderId="17" xfId="0" applyNumberFormat="1" applyFont="1" applyBorder="1" applyAlignment="1">
      <alignment horizontal="right" wrapText="1"/>
    </xf>
    <xf numFmtId="44" fontId="5" fillId="0" borderId="17" xfId="2" applyFont="1" applyFill="1" applyBorder="1" applyProtection="1">
      <protection locked="0"/>
    </xf>
    <xf numFmtId="44" fontId="55" fillId="0" borderId="17" xfId="2" applyFont="1" applyFill="1" applyBorder="1" applyAlignment="1" applyProtection="1">
      <protection locked="0"/>
    </xf>
    <xf numFmtId="0" fontId="41" fillId="0" borderId="3" xfId="0" applyFont="1" applyBorder="1" applyAlignment="1" applyProtection="1">
      <alignment horizontal="center"/>
      <protection locked="0"/>
    </xf>
    <xf numFmtId="0" fontId="135" fillId="15" borderId="3" xfId="0" applyFont="1" applyFill="1" applyBorder="1" applyAlignment="1" applyProtection="1">
      <alignment horizontal="center"/>
      <protection locked="0"/>
    </xf>
    <xf numFmtId="14" fontId="0" fillId="0" borderId="16" xfId="0" applyNumberFormat="1" applyBorder="1"/>
    <xf numFmtId="0" fontId="136" fillId="52" borderId="23" xfId="0" applyFont="1" applyFill="1" applyBorder="1" applyAlignment="1">
      <alignment wrapText="1"/>
    </xf>
    <xf numFmtId="0" fontId="55" fillId="38" borderId="49" xfId="0" applyFont="1" applyFill="1" applyBorder="1" applyAlignment="1">
      <alignment wrapText="1"/>
    </xf>
    <xf numFmtId="0" fontId="128" fillId="0" borderId="3" xfId="0" applyFont="1" applyBorder="1" applyAlignment="1">
      <alignment horizontal="center"/>
    </xf>
    <xf numFmtId="0" fontId="49" fillId="52" borderId="49" xfId="0" applyFont="1" applyFill="1" applyBorder="1" applyAlignment="1">
      <alignment wrapText="1"/>
    </xf>
    <xf numFmtId="0" fontId="5" fillId="0" borderId="17" xfId="0" applyFont="1" applyBorder="1" applyAlignment="1">
      <alignment wrapText="1"/>
    </xf>
    <xf numFmtId="0" fontId="5" fillId="0" borderId="17" xfId="0" applyFont="1" applyBorder="1" applyAlignment="1">
      <alignment vertical="center"/>
    </xf>
    <xf numFmtId="0" fontId="5" fillId="20" borderId="17" xfId="0" applyFont="1" applyFill="1" applyBorder="1" applyAlignment="1">
      <alignment horizontal="center"/>
    </xf>
    <xf numFmtId="1" fontId="5" fillId="0" borderId="17" xfId="0" applyNumberFormat="1" applyFont="1" applyBorder="1" applyAlignment="1">
      <alignment horizontal="center" wrapText="1"/>
    </xf>
    <xf numFmtId="44" fontId="5" fillId="0" borderId="17" xfId="2" applyFont="1" applyBorder="1" applyAlignment="1">
      <alignment horizontal="right" wrapText="1"/>
    </xf>
    <xf numFmtId="44" fontId="5" fillId="0" borderId="17" xfId="2" applyFont="1" applyBorder="1" applyAlignment="1"/>
    <xf numFmtId="14" fontId="5" fillId="0" borderId="17" xfId="0" applyNumberFormat="1" applyFont="1" applyBorder="1" applyProtection="1">
      <protection locked="0"/>
    </xf>
    <xf numFmtId="0" fontId="5" fillId="0" borderId="17" xfId="0" applyFont="1" applyBorder="1"/>
    <xf numFmtId="0" fontId="5" fillId="59" borderId="44" xfId="0" applyFont="1" applyFill="1" applyBorder="1"/>
    <xf numFmtId="6" fontId="5" fillId="59" borderId="39" xfId="5" applyNumberFormat="1" applyFont="1" applyFill="1" applyBorder="1"/>
    <xf numFmtId="44" fontId="0" fillId="59" borderId="45" xfId="2" applyFont="1" applyFill="1" applyBorder="1"/>
    <xf numFmtId="0" fontId="14" fillId="0" borderId="3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23" fillId="39" borderId="50" xfId="0" applyFont="1" applyFill="1" applyBorder="1" applyAlignment="1">
      <alignment horizontal="center" wrapText="1"/>
    </xf>
    <xf numFmtId="0" fontId="4" fillId="0" borderId="49" xfId="0" applyFont="1" applyBorder="1" applyAlignment="1">
      <alignment vertical="center" wrapText="1"/>
    </xf>
    <xf numFmtId="0" fontId="0" fillId="0" borderId="23" xfId="0" applyBorder="1" applyAlignment="1">
      <alignment horizontal="justify" vertical="center" wrapText="1"/>
    </xf>
    <xf numFmtId="0" fontId="20" fillId="38" borderId="23" xfId="0" applyFont="1" applyFill="1" applyBorder="1" applyAlignment="1">
      <alignment horizontal="justify" vertical="center" wrapText="1"/>
    </xf>
    <xf numFmtId="14" fontId="20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" fontId="55" fillId="0" borderId="12" xfId="0" applyNumberFormat="1" applyFont="1" applyBorder="1" applyAlignment="1">
      <alignment horizontal="center"/>
    </xf>
    <xf numFmtId="1" fontId="55" fillId="0" borderId="18" xfId="0" applyNumberFormat="1" applyFont="1" applyBorder="1" applyAlignment="1">
      <alignment horizontal="center"/>
    </xf>
    <xf numFmtId="8" fontId="22" fillId="0" borderId="2" xfId="0" applyNumberFormat="1" applyFont="1" applyBorder="1" applyAlignment="1">
      <alignment horizontal="right" wrapText="1"/>
    </xf>
    <xf numFmtId="44" fontId="55" fillId="0" borderId="13" xfId="2" applyFont="1" applyBorder="1" applyAlignment="1">
      <alignment horizontal="center"/>
    </xf>
    <xf numFmtId="1" fontId="55" fillId="0" borderId="23" xfId="0" applyNumberFormat="1" applyFont="1" applyBorder="1" applyAlignment="1">
      <alignment horizontal="center"/>
    </xf>
    <xf numFmtId="0" fontId="22" fillId="60" borderId="46" xfId="0" applyFont="1" applyFill="1" applyBorder="1" applyAlignment="1">
      <alignment wrapText="1"/>
    </xf>
    <xf numFmtId="0" fontId="20" fillId="0" borderId="3" xfId="0" applyFont="1" applyBorder="1" applyAlignment="1">
      <alignment vertical="center" wrapText="1"/>
    </xf>
    <xf numFmtId="164" fontId="0" fillId="0" borderId="4" xfId="0" applyNumberFormat="1" applyBorder="1" applyProtection="1">
      <protection locked="0"/>
    </xf>
    <xf numFmtId="9" fontId="0" fillId="0" borderId="4" xfId="0" applyNumberFormat="1" applyBorder="1"/>
    <xf numFmtId="164" fontId="0" fillId="0" borderId="4" xfId="0" applyNumberFormat="1" applyBorder="1"/>
    <xf numFmtId="0" fontId="52" fillId="0" borderId="12" xfId="0" applyFont="1" applyBorder="1" applyAlignment="1">
      <alignment horizontal="center"/>
    </xf>
    <xf numFmtId="0" fontId="49" fillId="29" borderId="13" xfId="0" applyFont="1" applyFill="1" applyBorder="1" applyAlignment="1">
      <alignment vertical="center"/>
    </xf>
    <xf numFmtId="1" fontId="41" fillId="0" borderId="3" xfId="0" applyNumberFormat="1" applyFont="1" applyBorder="1" applyAlignment="1">
      <alignment horizontal="center"/>
    </xf>
    <xf numFmtId="1" fontId="41" fillId="0" borderId="17" xfId="0" applyNumberFormat="1" applyFont="1" applyBorder="1" applyAlignment="1">
      <alignment horizontal="center"/>
    </xf>
    <xf numFmtId="44" fontId="41" fillId="0" borderId="3" xfId="2" applyFont="1" applyBorder="1" applyAlignment="1">
      <alignment horizontal="center"/>
    </xf>
    <xf numFmtId="44" fontId="41" fillId="0" borderId="3" xfId="2" applyFont="1" applyBorder="1" applyAlignment="1"/>
    <xf numFmtId="0" fontId="47" fillId="0" borderId="3" xfId="0" applyFont="1" applyBorder="1" applyAlignment="1">
      <alignment horizontal="center"/>
    </xf>
    <xf numFmtId="14" fontId="41" fillId="0" borderId="3" xfId="0" applyNumberFormat="1" applyFont="1" applyBorder="1" applyAlignment="1">
      <alignment horizontal="center"/>
    </xf>
    <xf numFmtId="0" fontId="136" fillId="0" borderId="12" xfId="0" applyFont="1" applyBorder="1" applyAlignment="1">
      <alignment vertical="top" wrapText="1"/>
    </xf>
    <xf numFmtId="0" fontId="22" fillId="45" borderId="50" xfId="0" applyFont="1" applyFill="1" applyBorder="1" applyAlignment="1">
      <alignment horizontal="center" wrapText="1"/>
    </xf>
    <xf numFmtId="0" fontId="22" fillId="60" borderId="49" xfId="0" applyFont="1" applyFill="1" applyBorder="1" applyAlignment="1">
      <alignment wrapText="1"/>
    </xf>
    <xf numFmtId="0" fontId="95" fillId="0" borderId="49" xfId="0" applyFont="1" applyBorder="1" applyAlignment="1">
      <alignment horizontal="center" wrapText="1"/>
    </xf>
    <xf numFmtId="0" fontId="95" fillId="0" borderId="46" xfId="0" applyFont="1" applyBorder="1" applyAlignment="1">
      <alignment horizontal="center" wrapText="1"/>
    </xf>
    <xf numFmtId="165" fontId="55" fillId="0" borderId="0" xfId="2" applyNumberFormat="1" applyFont="1" applyAlignment="1"/>
    <xf numFmtId="0" fontId="140" fillId="0" borderId="23" xfId="0" applyFont="1" applyBorder="1" applyAlignment="1">
      <alignment horizontal="center"/>
    </xf>
    <xf numFmtId="0" fontId="141" fillId="0" borderId="46" xfId="0" applyFont="1" applyBorder="1" applyAlignment="1">
      <alignment horizontal="center" wrapText="1"/>
    </xf>
    <xf numFmtId="0" fontId="55" fillId="0" borderId="52" xfId="0" applyFont="1" applyBorder="1" applyAlignment="1">
      <alignment horizontal="center" wrapText="1"/>
    </xf>
    <xf numFmtId="0" fontId="110" fillId="0" borderId="47" xfId="0" applyFont="1" applyBorder="1" applyAlignment="1">
      <alignment horizontal="center"/>
    </xf>
    <xf numFmtId="0" fontId="143" fillId="0" borderId="47" xfId="0" applyFont="1" applyBorder="1" applyAlignment="1">
      <alignment horizontal="center"/>
    </xf>
    <xf numFmtId="0" fontId="144" fillId="0" borderId="47" xfId="0" applyFont="1" applyBorder="1" applyAlignment="1">
      <alignment horizontal="center"/>
    </xf>
    <xf numFmtId="0" fontId="14" fillId="0" borderId="0" xfId="0" applyFont="1" applyAlignment="1">
      <alignment horizontal="center" vertical="center" wrapText="1"/>
    </xf>
    <xf numFmtId="1" fontId="41" fillId="0" borderId="60" xfId="0" applyNumberFormat="1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14" fontId="9" fillId="0" borderId="17" xfId="0" applyNumberFormat="1" applyFont="1" applyBorder="1" applyAlignment="1">
      <alignment horizontal="center"/>
    </xf>
    <xf numFmtId="0" fontId="9" fillId="0" borderId="17" xfId="0" applyFont="1" applyBorder="1"/>
    <xf numFmtId="0" fontId="41" fillId="0" borderId="17" xfId="0" applyFont="1" applyBorder="1"/>
    <xf numFmtId="0" fontId="9" fillId="0" borderId="4" xfId="0" applyFont="1" applyBorder="1"/>
    <xf numFmtId="44" fontId="9" fillId="0" borderId="0" xfId="0" applyNumberFormat="1" applyFont="1"/>
    <xf numFmtId="44" fontId="9" fillId="0" borderId="4" xfId="0" applyNumberFormat="1" applyFont="1" applyBorder="1"/>
    <xf numFmtId="0" fontId="134" fillId="0" borderId="49" xfId="0" applyFont="1" applyBorder="1" applyAlignment="1">
      <alignment vertical="center" wrapText="1"/>
    </xf>
    <xf numFmtId="0" fontId="55" fillId="38" borderId="12" xfId="0" applyFont="1" applyFill="1" applyBorder="1" applyAlignment="1">
      <alignment vertical="top" wrapText="1"/>
    </xf>
    <xf numFmtId="0" fontId="8" fillId="16" borderId="3" xfId="0" applyFont="1" applyFill="1" applyBorder="1" applyAlignment="1">
      <alignment horizontal="center"/>
    </xf>
    <xf numFmtId="0" fontId="126" fillId="0" borderId="17" xfId="0" applyFont="1" applyBorder="1" applyProtection="1">
      <protection locked="0"/>
    </xf>
    <xf numFmtId="164" fontId="8" fillId="0" borderId="3" xfId="0" applyNumberFormat="1" applyFont="1" applyBorder="1" applyProtection="1">
      <protection locked="0"/>
    </xf>
    <xf numFmtId="9" fontId="8" fillId="0" borderId="3" xfId="0" applyNumberFormat="1" applyFont="1" applyBorder="1"/>
    <xf numFmtId="164" fontId="8" fillId="0" borderId="3" xfId="0" applyNumberFormat="1" applyFont="1" applyBorder="1"/>
    <xf numFmtId="0" fontId="8" fillId="0" borderId="3" xfId="0" applyFont="1" applyBorder="1" applyProtection="1">
      <protection locked="0"/>
    </xf>
    <xf numFmtId="44" fontId="8" fillId="0" borderId="3" xfId="2" applyFont="1" applyBorder="1" applyProtection="1">
      <protection locked="0"/>
    </xf>
    <xf numFmtId="44" fontId="8" fillId="0" borderId="3" xfId="2" applyFont="1" applyBorder="1" applyAlignment="1" applyProtection="1">
      <protection locked="0"/>
    </xf>
    <xf numFmtId="44" fontId="5" fillId="0" borderId="0" xfId="2" applyFont="1" applyAlignment="1">
      <alignment horizontal="center"/>
    </xf>
    <xf numFmtId="0" fontId="55" fillId="16" borderId="12" xfId="0" applyFont="1" applyFill="1" applyBorder="1" applyAlignment="1">
      <alignment vertical="top" wrapText="1"/>
    </xf>
    <xf numFmtId="0" fontId="100" fillId="0" borderId="12" xfId="0" applyFont="1" applyBorder="1"/>
    <xf numFmtId="0" fontId="6" fillId="61" borderId="12" xfId="0" applyFont="1" applyFill="1" applyBorder="1"/>
    <xf numFmtId="0" fontId="0" fillId="61" borderId="3" xfId="0" applyFill="1" applyBorder="1"/>
    <xf numFmtId="0" fontId="5" fillId="61" borderId="3" xfId="0" applyFont="1" applyFill="1" applyBorder="1" applyAlignment="1">
      <alignment vertical="center" wrapText="1"/>
    </xf>
    <xf numFmtId="14" fontId="22" fillId="0" borderId="50" xfId="0" applyNumberFormat="1" applyFont="1" applyBorder="1" applyAlignment="1">
      <alignment horizontal="right" wrapText="1"/>
    </xf>
    <xf numFmtId="0" fontId="6" fillId="62" borderId="12" xfId="0" applyFont="1" applyFill="1" applyBorder="1"/>
    <xf numFmtId="0" fontId="5" fillId="0" borderId="39" xfId="5" applyFont="1" applyBorder="1" applyAlignment="1">
      <alignment horizontal="center"/>
    </xf>
    <xf numFmtId="0" fontId="5" fillId="0" borderId="56" xfId="5" applyFont="1" applyBorder="1" applyAlignment="1">
      <alignment horizontal="center"/>
    </xf>
    <xf numFmtId="0" fontId="55" fillId="0" borderId="39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55" fillId="0" borderId="23" xfId="0" applyNumberFormat="1" applyFont="1" applyBorder="1"/>
    <xf numFmtId="0" fontId="5" fillId="0" borderId="23" xfId="5" applyFont="1" applyBorder="1" applyAlignment="1">
      <alignment horizontal="center"/>
    </xf>
    <xf numFmtId="0" fontId="0" fillId="0" borderId="23" xfId="0" applyBorder="1"/>
    <xf numFmtId="164" fontId="55" fillId="59" borderId="23" xfId="0" applyNumberFormat="1" applyFont="1" applyFill="1" applyBorder="1"/>
    <xf numFmtId="164" fontId="0" fillId="59" borderId="23" xfId="0" applyNumberFormat="1" applyFill="1" applyBorder="1"/>
    <xf numFmtId="0" fontId="55" fillId="0" borderId="23" xfId="0" applyFont="1" applyBorder="1" applyAlignment="1">
      <alignment horizontal="center"/>
    </xf>
    <xf numFmtId="44" fontId="0" fillId="0" borderId="17" xfId="2" applyFont="1" applyBorder="1" applyAlignment="1" applyProtection="1">
      <protection locked="0"/>
    </xf>
    <xf numFmtId="0" fontId="145" fillId="0" borderId="49" xfId="0" applyFont="1" applyBorder="1" applyAlignment="1">
      <alignment vertical="top" wrapText="1"/>
    </xf>
    <xf numFmtId="9" fontId="9" fillId="0" borderId="0" xfId="11" applyFont="1"/>
    <xf numFmtId="0" fontId="55" fillId="40" borderId="46" xfId="0" applyFont="1" applyFill="1" applyBorder="1" applyAlignment="1">
      <alignment wrapText="1"/>
    </xf>
    <xf numFmtId="1" fontId="25" fillId="0" borderId="3" xfId="0" applyNumberFormat="1" applyFont="1" applyBorder="1" applyAlignment="1">
      <alignment horizontal="center"/>
    </xf>
    <xf numFmtId="176" fontId="148" fillId="0" borderId="4" xfId="5" applyNumberFormat="1" applyFont="1"/>
    <xf numFmtId="0" fontId="149" fillId="51" borderId="0" xfId="0" applyFont="1" applyFill="1" applyAlignment="1">
      <alignment horizontal="center"/>
    </xf>
    <xf numFmtId="0" fontId="21" fillId="0" borderId="3" xfId="0" applyFont="1" applyBorder="1"/>
    <xf numFmtId="14" fontId="95" fillId="0" borderId="3" xfId="0" applyNumberFormat="1" applyFont="1" applyBorder="1" applyAlignment="1">
      <alignment horizontal="center"/>
    </xf>
    <xf numFmtId="14" fontId="21" fillId="0" borderId="3" xfId="0" applyNumberFormat="1" applyFont="1" applyBorder="1" applyAlignment="1">
      <alignment horizontal="center"/>
    </xf>
    <xf numFmtId="0" fontId="150" fillId="40" borderId="49" xfId="0" applyFont="1" applyFill="1" applyBorder="1" applyAlignment="1">
      <alignment wrapText="1"/>
    </xf>
    <xf numFmtId="0" fontId="32" fillId="23" borderId="3" xfId="0" applyFont="1" applyFill="1" applyBorder="1" applyAlignment="1">
      <alignment horizontal="center" vertical="top" wrapText="1"/>
    </xf>
    <xf numFmtId="0" fontId="51" fillId="20" borderId="0" xfId="0" applyFont="1" applyFill="1" applyAlignment="1">
      <alignment horizontal="center"/>
    </xf>
    <xf numFmtId="0" fontId="32" fillId="20" borderId="3" xfId="0" applyFont="1" applyFill="1" applyBorder="1" applyAlignment="1">
      <alignment horizontal="center"/>
    </xf>
    <xf numFmtId="0" fontId="32" fillId="0" borderId="3" xfId="1" applyBorder="1" applyAlignment="1">
      <alignment horizontal="center" wrapText="1"/>
    </xf>
    <xf numFmtId="0" fontId="32" fillId="0" borderId="46" xfId="1" applyFill="1" applyBorder="1" applyAlignment="1">
      <alignment horizontal="center" wrapText="1"/>
    </xf>
    <xf numFmtId="0" fontId="55" fillId="0" borderId="49" xfId="0" applyFont="1" applyBorder="1" applyAlignment="1">
      <alignment horizontal="center" wrapText="1"/>
    </xf>
    <xf numFmtId="0" fontId="38" fillId="0" borderId="46" xfId="1" applyFont="1" applyFill="1" applyBorder="1" applyAlignment="1">
      <alignment horizontal="center" wrapText="1"/>
    </xf>
    <xf numFmtId="0" fontId="51" fillId="0" borderId="46" xfId="0" applyFont="1" applyBorder="1" applyAlignment="1">
      <alignment horizontal="center" wrapText="1"/>
    </xf>
    <xf numFmtId="0" fontId="32" fillId="0" borderId="49" xfId="1" applyBorder="1" applyAlignment="1">
      <alignment horizontal="center" wrapText="1"/>
    </xf>
    <xf numFmtId="0" fontId="131" fillId="40" borderId="46" xfId="0" applyFont="1" applyFill="1" applyBorder="1" applyAlignment="1">
      <alignment horizontal="center" wrapText="1"/>
    </xf>
    <xf numFmtId="1" fontId="22" fillId="0" borderId="0" xfId="0" applyNumberFormat="1" applyFont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3" xfId="0" applyNumberFormat="1" applyBorder="1" applyAlignment="1">
      <alignment horizontal="center" wrapText="1"/>
    </xf>
    <xf numFmtId="1" fontId="0" fillId="0" borderId="19" xfId="0" applyNumberFormat="1" applyBorder="1" applyAlignment="1">
      <alignment horizontal="center"/>
    </xf>
    <xf numFmtId="1" fontId="0" fillId="0" borderId="19" xfId="0" applyNumberFormat="1" applyBorder="1" applyAlignment="1">
      <alignment horizontal="center" wrapText="1"/>
    </xf>
    <xf numFmtId="1" fontId="0" fillId="0" borderId="21" xfId="0" applyNumberFormat="1" applyBorder="1" applyAlignment="1">
      <alignment horizontal="center"/>
    </xf>
    <xf numFmtId="1" fontId="47" fillId="0" borderId="13" xfId="0" applyNumberFormat="1" applyFont="1" applyBorder="1" applyAlignment="1">
      <alignment horizontal="center"/>
    </xf>
    <xf numFmtId="1" fontId="55" fillId="0" borderId="13" xfId="0" applyNumberFormat="1" applyFont="1" applyBorder="1" applyAlignment="1">
      <alignment horizontal="center" wrapText="1"/>
    </xf>
    <xf numFmtId="1" fontId="55" fillId="0" borderId="13" xfId="0" applyNumberFormat="1" applyFont="1" applyBorder="1" applyAlignment="1">
      <alignment horizontal="center"/>
    </xf>
    <xf numFmtId="0" fontId="55" fillId="0" borderId="61" xfId="0" applyFont="1" applyBorder="1" applyAlignment="1">
      <alignment horizontal="center" wrapText="1"/>
    </xf>
    <xf numFmtId="0" fontId="55" fillId="0" borderId="62" xfId="0" applyFont="1" applyBorder="1" applyAlignment="1">
      <alignment horizontal="center" wrapText="1"/>
    </xf>
    <xf numFmtId="0" fontId="55" fillId="0" borderId="63" xfId="0" applyFont="1" applyBorder="1" applyAlignment="1">
      <alignment horizontal="center" wrapText="1"/>
    </xf>
    <xf numFmtId="0" fontId="55" fillId="0" borderId="23" xfId="0" applyFont="1" applyBorder="1" applyAlignment="1">
      <alignment horizontal="center" wrapText="1"/>
    </xf>
    <xf numFmtId="0" fontId="21" fillId="0" borderId="3" xfId="0" applyFont="1" applyBorder="1" applyAlignment="1">
      <alignment horizontal="center"/>
    </xf>
    <xf numFmtId="0" fontId="49" fillId="0" borderId="13" xfId="0" applyFont="1" applyBorder="1" applyAlignment="1">
      <alignment vertical="center"/>
    </xf>
    <xf numFmtId="0" fontId="111" fillId="0" borderId="66" xfId="0" applyFont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29" fillId="0" borderId="66" xfId="0" applyFont="1" applyBorder="1" applyAlignment="1">
      <alignment horizontal="center"/>
    </xf>
    <xf numFmtId="0" fontId="9" fillId="0" borderId="65" xfId="0" applyFont="1" applyBorder="1" applyAlignment="1">
      <alignment horizontal="center" wrapText="1"/>
    </xf>
    <xf numFmtId="0" fontId="151" fillId="0" borderId="52" xfId="0" applyFont="1" applyBorder="1" applyAlignment="1">
      <alignment wrapText="1"/>
    </xf>
    <xf numFmtId="0" fontId="14" fillId="0" borderId="50" xfId="0" applyFont="1" applyBorder="1" applyAlignment="1">
      <alignment horizontal="center" wrapText="1"/>
    </xf>
    <xf numFmtId="0" fontId="9" fillId="0" borderId="50" xfId="0" applyFont="1" applyBorder="1" applyAlignment="1">
      <alignment horizontal="center" wrapText="1"/>
    </xf>
    <xf numFmtId="44" fontId="22" fillId="0" borderId="49" xfId="2" applyFont="1" applyBorder="1" applyAlignment="1">
      <alignment horizontal="right" wrapText="1"/>
    </xf>
    <xf numFmtId="0" fontId="21" fillId="60" borderId="64" xfId="0" applyFont="1" applyFill="1" applyBorder="1" applyAlignment="1">
      <alignment horizontal="center" wrapText="1"/>
    </xf>
    <xf numFmtId="0" fontId="14" fillId="0" borderId="46" xfId="0" applyFont="1" applyBorder="1" applyAlignment="1">
      <alignment wrapText="1"/>
    </xf>
    <xf numFmtId="0" fontId="152" fillId="0" borderId="0" xfId="0" applyFont="1"/>
    <xf numFmtId="0" fontId="22" fillId="40" borderId="46" xfId="0" applyFont="1" applyFill="1" applyBorder="1" applyAlignment="1">
      <alignment wrapText="1"/>
    </xf>
    <xf numFmtId="9" fontId="9" fillId="0" borderId="0" xfId="0" applyNumberFormat="1" applyFont="1"/>
    <xf numFmtId="0" fontId="55" fillId="36" borderId="19" xfId="0" applyFont="1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55" fillId="60" borderId="49" xfId="0" applyFont="1" applyFill="1" applyBorder="1" applyAlignment="1">
      <alignment wrapText="1"/>
    </xf>
    <xf numFmtId="0" fontId="22" fillId="40" borderId="49" xfId="0" applyFont="1" applyFill="1" applyBorder="1" applyAlignment="1">
      <alignment wrapText="1"/>
    </xf>
    <xf numFmtId="0" fontId="47" fillId="0" borderId="49" xfId="0" applyFont="1" applyBorder="1" applyAlignment="1">
      <alignment vertical="center" wrapText="1"/>
    </xf>
    <xf numFmtId="0" fontId="47" fillId="0" borderId="46" xfId="0" applyFont="1" applyBorder="1" applyAlignment="1">
      <alignment horizontal="center" wrapText="1"/>
    </xf>
    <xf numFmtId="0" fontId="55" fillId="0" borderId="3" xfId="0" applyFont="1" applyBorder="1" applyAlignment="1">
      <alignment horizontal="left"/>
    </xf>
    <xf numFmtId="0" fontId="55" fillId="0" borderId="67" xfId="0" applyFont="1" applyBorder="1" applyAlignment="1">
      <alignment wrapText="1"/>
    </xf>
    <xf numFmtId="0" fontId="55" fillId="0" borderId="68" xfId="0" applyFont="1" applyBorder="1" applyAlignment="1">
      <alignment horizontal="right" wrapText="1"/>
    </xf>
    <xf numFmtId="0" fontId="8" fillId="55" borderId="5" xfId="0" applyFont="1" applyFill="1" applyBorder="1"/>
    <xf numFmtId="0" fontId="9" fillId="55" borderId="0" xfId="0" applyFont="1" applyFill="1"/>
    <xf numFmtId="0" fontId="0" fillId="55" borderId="0" xfId="0" applyFill="1"/>
    <xf numFmtId="44" fontId="0" fillId="55" borderId="0" xfId="2" applyFont="1" applyFill="1" applyAlignment="1"/>
    <xf numFmtId="0" fontId="12" fillId="55" borderId="0" xfId="0" applyFont="1" applyFill="1" applyAlignment="1">
      <alignment horizontal="center" vertical="center"/>
    </xf>
    <xf numFmtId="0" fontId="20" fillId="35" borderId="3" xfId="0" applyFont="1" applyFill="1" applyBorder="1" applyAlignment="1">
      <alignment horizontal="center"/>
    </xf>
    <xf numFmtId="0" fontId="156" fillId="63" borderId="3" xfId="0" applyFont="1" applyFill="1" applyBorder="1" applyAlignment="1">
      <alignment vertical="center"/>
    </xf>
    <xf numFmtId="0" fontId="20" fillId="35" borderId="3" xfId="0" applyFont="1" applyFill="1" applyBorder="1" applyAlignment="1">
      <alignment horizontal="center" wrapText="1"/>
    </xf>
    <xf numFmtId="0" fontId="38" fillId="64" borderId="3" xfId="1" applyFont="1" applyFill="1" applyBorder="1" applyAlignment="1">
      <alignment horizontal="center"/>
    </xf>
    <xf numFmtId="14" fontId="28" fillId="3" borderId="22" xfId="0" applyNumberFormat="1" applyFont="1" applyFill="1" applyBorder="1" applyAlignment="1">
      <alignment horizontal="center" vertical="center" wrapText="1"/>
    </xf>
    <xf numFmtId="0" fontId="22" fillId="45" borderId="1" xfId="0" applyFont="1" applyFill="1" applyBorder="1" applyAlignment="1">
      <alignment horizontal="center" wrapText="1"/>
    </xf>
    <xf numFmtId="0" fontId="22" fillId="37" borderId="1" xfId="0" applyFont="1" applyFill="1" applyBorder="1" applyAlignment="1">
      <alignment horizontal="center" wrapText="1"/>
    </xf>
    <xf numFmtId="0" fontId="22" fillId="37" borderId="69" xfId="0" applyFont="1" applyFill="1" applyBorder="1" applyAlignment="1">
      <alignment horizontal="center" wrapText="1"/>
    </xf>
    <xf numFmtId="0" fontId="134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70" xfId="0" applyFont="1" applyBorder="1" applyAlignment="1">
      <alignment vertical="top" wrapText="1"/>
    </xf>
    <xf numFmtId="0" fontId="55" fillId="0" borderId="70" xfId="0" applyFont="1" applyBorder="1" applyAlignment="1">
      <alignment vertical="top" wrapText="1"/>
    </xf>
    <xf numFmtId="0" fontId="95" fillId="0" borderId="4" xfId="0" applyFont="1" applyBorder="1"/>
    <xf numFmtId="0" fontId="3" fillId="0" borderId="4" xfId="0" applyFont="1" applyBorder="1"/>
    <xf numFmtId="0" fontId="22" fillId="0" borderId="4" xfId="0" applyFont="1" applyBorder="1"/>
    <xf numFmtId="0" fontId="22" fillId="0" borderId="71" xfId="0" applyFont="1" applyBorder="1" applyAlignment="1">
      <alignment horizontal="center" wrapText="1"/>
    </xf>
    <xf numFmtId="0" fontId="22" fillId="60" borderId="72" xfId="0" applyFont="1" applyFill="1" applyBorder="1" applyAlignment="1">
      <alignment wrapText="1"/>
    </xf>
    <xf numFmtId="0" fontId="159" fillId="0" borderId="23" xfId="0" applyFont="1" applyBorder="1" applyAlignment="1">
      <alignment wrapText="1"/>
    </xf>
    <xf numFmtId="0" fontId="159" fillId="60" borderId="23" xfId="0" applyFont="1" applyFill="1" applyBorder="1" applyAlignment="1">
      <alignment wrapText="1"/>
    </xf>
    <xf numFmtId="0" fontId="160" fillId="0" borderId="23" xfId="0" applyFont="1" applyBorder="1" applyAlignment="1">
      <alignment horizontal="center" wrapText="1"/>
    </xf>
    <xf numFmtId="0" fontId="161" fillId="23" borderId="23" xfId="0" applyFont="1" applyFill="1" applyBorder="1"/>
    <xf numFmtId="0" fontId="162" fillId="0" borderId="23" xfId="0" applyFont="1" applyBorder="1" applyAlignment="1">
      <alignment horizontal="center" wrapText="1"/>
    </xf>
    <xf numFmtId="0" fontId="162" fillId="0" borderId="23" xfId="0" applyFont="1" applyBorder="1"/>
    <xf numFmtId="0" fontId="163" fillId="0" borderId="23" xfId="0" applyFont="1" applyBorder="1" applyAlignment="1">
      <alignment vertical="center"/>
    </xf>
    <xf numFmtId="0" fontId="164" fillId="0" borderId="23" xfId="0" applyFont="1" applyBorder="1"/>
    <xf numFmtId="0" fontId="165" fillId="23" borderId="23" xfId="0" applyFont="1" applyFill="1" applyBorder="1"/>
    <xf numFmtId="0" fontId="162" fillId="0" borderId="23" xfId="0" applyFont="1" applyBorder="1" applyAlignment="1">
      <alignment horizontal="center"/>
    </xf>
    <xf numFmtId="0" fontId="163" fillId="0" borderId="23" xfId="0" applyFont="1" applyBorder="1" applyAlignment="1">
      <alignment wrapText="1"/>
    </xf>
    <xf numFmtId="0" fontId="166" fillId="0" borderId="23" xfId="0" applyFont="1" applyBorder="1"/>
    <xf numFmtId="0" fontId="165" fillId="0" borderId="23" xfId="0" applyFont="1" applyBorder="1" applyAlignment="1">
      <alignment horizontal="center"/>
    </xf>
    <xf numFmtId="0" fontId="158" fillId="0" borderId="23" xfId="0" applyFont="1" applyBorder="1" applyAlignment="1">
      <alignment wrapText="1"/>
    </xf>
    <xf numFmtId="0" fontId="158" fillId="52" borderId="23" xfId="0" applyFont="1" applyFill="1" applyBorder="1" applyAlignment="1">
      <alignment wrapText="1"/>
    </xf>
    <xf numFmtId="8" fontId="55" fillId="0" borderId="0" xfId="0" applyNumberFormat="1" applyFont="1"/>
    <xf numFmtId="0" fontId="95" fillId="0" borderId="46" xfId="0" applyFont="1" applyBorder="1" applyAlignment="1">
      <alignment vertical="center" wrapText="1"/>
    </xf>
    <xf numFmtId="0" fontId="95" fillId="0" borderId="49" xfId="0" applyFont="1" applyBorder="1" applyAlignment="1">
      <alignment vertical="center" wrapText="1"/>
    </xf>
    <xf numFmtId="1" fontId="47" fillId="0" borderId="20" xfId="0" applyNumberFormat="1" applyFont="1" applyBorder="1" applyAlignment="1">
      <alignment horizontal="center" wrapText="1"/>
    </xf>
    <xf numFmtId="1" fontId="3" fillId="0" borderId="50" xfId="0" applyNumberFormat="1" applyFont="1" applyBorder="1" applyAlignment="1">
      <alignment horizontal="center" wrapText="1"/>
    </xf>
    <xf numFmtId="0" fontId="32" fillId="0" borderId="46" xfId="1" applyBorder="1" applyAlignment="1">
      <alignment wrapText="1"/>
    </xf>
    <xf numFmtId="0" fontId="5" fillId="38" borderId="12" xfId="0" applyFont="1" applyFill="1" applyBorder="1" applyAlignment="1" applyProtection="1">
      <alignment vertical="top" wrapText="1"/>
      <protection locked="0"/>
    </xf>
    <xf numFmtId="1" fontId="41" fillId="15" borderId="3" xfId="0" applyNumberFormat="1" applyFont="1" applyFill="1" applyBorder="1" applyAlignment="1" applyProtection="1">
      <alignment horizontal="center"/>
      <protection locked="0"/>
    </xf>
    <xf numFmtId="0" fontId="169" fillId="65" borderId="73" xfId="0" applyFont="1" applyFill="1" applyBorder="1"/>
    <xf numFmtId="0" fontId="169" fillId="65" borderId="74" xfId="0" applyFont="1" applyFill="1" applyBorder="1"/>
    <xf numFmtId="0" fontId="170" fillId="0" borderId="73" xfId="0" applyFont="1" applyBorder="1"/>
    <xf numFmtId="0" fontId="170" fillId="66" borderId="73" xfId="0" applyFont="1" applyFill="1" applyBorder="1"/>
    <xf numFmtId="0" fontId="170" fillId="66" borderId="74" xfId="0" applyFont="1" applyFill="1" applyBorder="1"/>
    <xf numFmtId="0" fontId="170" fillId="0" borderId="74" xfId="0" applyFont="1" applyBorder="1"/>
    <xf numFmtId="0" fontId="169" fillId="65" borderId="75" xfId="0" applyFont="1" applyFill="1" applyBorder="1"/>
    <xf numFmtId="0" fontId="170" fillId="66" borderId="75" xfId="0" applyFont="1" applyFill="1" applyBorder="1"/>
    <xf numFmtId="0" fontId="170" fillId="0" borderId="75" xfId="0" applyFont="1" applyBorder="1"/>
    <xf numFmtId="14" fontId="170" fillId="66" borderId="73" xfId="0" applyNumberFormat="1" applyFont="1" applyFill="1" applyBorder="1"/>
    <xf numFmtId="14" fontId="170" fillId="0" borderId="73" xfId="0" applyNumberFormat="1" applyFont="1" applyBorder="1"/>
    <xf numFmtId="44" fontId="170" fillId="66" borderId="73" xfId="2" applyFont="1" applyFill="1" applyBorder="1"/>
    <xf numFmtId="44" fontId="170" fillId="0" borderId="73" xfId="2" applyFont="1" applyBorder="1"/>
    <xf numFmtId="44" fontId="169" fillId="65" borderId="73" xfId="2" applyFont="1" applyFill="1" applyBorder="1"/>
    <xf numFmtId="0" fontId="0" fillId="0" borderId="73" xfId="0" applyBorder="1"/>
    <xf numFmtId="14" fontId="170" fillId="0" borderId="0" xfId="0" applyNumberFormat="1" applyFont="1"/>
    <xf numFmtId="0" fontId="169" fillId="65" borderId="0" xfId="0" applyFont="1" applyFill="1"/>
    <xf numFmtId="0" fontId="170" fillId="0" borderId="0" xfId="0" applyFont="1"/>
    <xf numFmtId="44" fontId="0" fillId="0" borderId="73" xfId="2" applyFont="1" applyBorder="1"/>
    <xf numFmtId="44" fontId="169" fillId="65" borderId="0" xfId="2" applyFont="1" applyFill="1" applyBorder="1"/>
    <xf numFmtId="44" fontId="170" fillId="0" borderId="0" xfId="2" applyFont="1" applyBorder="1"/>
    <xf numFmtId="0" fontId="169" fillId="65" borderId="76" xfId="0" applyFont="1" applyFill="1" applyBorder="1"/>
    <xf numFmtId="0" fontId="170" fillId="66" borderId="77" xfId="0" applyFont="1" applyFill="1" applyBorder="1"/>
    <xf numFmtId="44" fontId="170" fillId="66" borderId="77" xfId="2" applyFont="1" applyFill="1" applyBorder="1"/>
    <xf numFmtId="14" fontId="170" fillId="66" borderId="77" xfId="0" applyNumberFormat="1" applyFont="1" applyFill="1" applyBorder="1"/>
    <xf numFmtId="44" fontId="169" fillId="65" borderId="76" xfId="2" applyFont="1" applyFill="1" applyBorder="1"/>
    <xf numFmtId="0" fontId="170" fillId="0" borderId="77" xfId="0" applyFont="1" applyBorder="1"/>
    <xf numFmtId="44" fontId="170" fillId="0" borderId="77" xfId="2" applyFont="1" applyBorder="1"/>
    <xf numFmtId="14" fontId="170" fillId="0" borderId="77" xfId="0" applyNumberFormat="1" applyFont="1" applyBorder="1"/>
    <xf numFmtId="0" fontId="171" fillId="0" borderId="50" xfId="0" applyFont="1" applyBorder="1" applyAlignment="1">
      <alignment horizontal="center" wrapText="1"/>
    </xf>
    <xf numFmtId="14" fontId="22" fillId="0" borderId="61" xfId="0" applyNumberFormat="1" applyFont="1" applyBorder="1" applyAlignment="1">
      <alignment horizontal="right" wrapText="1"/>
    </xf>
    <xf numFmtId="14" fontId="55" fillId="0" borderId="78" xfId="0" applyNumberFormat="1" applyFont="1" applyBorder="1" applyAlignment="1">
      <alignment horizontal="right" wrapText="1"/>
    </xf>
    <xf numFmtId="14" fontId="55" fillId="0" borderId="62" xfId="0" applyNumberFormat="1" applyFont="1" applyBorder="1" applyAlignment="1">
      <alignment horizontal="right" wrapText="1"/>
    </xf>
    <xf numFmtId="14" fontId="22" fillId="0" borderId="69" xfId="0" applyNumberFormat="1" applyFont="1" applyBorder="1" applyAlignment="1">
      <alignment horizontal="right" wrapText="1"/>
    </xf>
    <xf numFmtId="0" fontId="95" fillId="0" borderId="49" xfId="0" applyFont="1" applyBorder="1" applyAlignment="1">
      <alignment vertical="center"/>
    </xf>
    <xf numFmtId="14" fontId="55" fillId="0" borderId="0" xfId="0" applyNumberFormat="1" applyFont="1"/>
    <xf numFmtId="0" fontId="3" fillId="60" borderId="46" xfId="0" applyFont="1" applyFill="1" applyBorder="1" applyAlignment="1">
      <alignment wrapText="1"/>
    </xf>
    <xf numFmtId="0" fontId="32" fillId="0" borderId="46" xfId="1" applyBorder="1" applyAlignment="1">
      <alignment horizontal="center" wrapText="1"/>
    </xf>
    <xf numFmtId="0" fontId="32" fillId="0" borderId="2" xfId="1" applyBorder="1" applyAlignment="1">
      <alignment horizontal="center" vertical="center"/>
    </xf>
    <xf numFmtId="0" fontId="32" fillId="20" borderId="17" xfId="1" applyFill="1" applyBorder="1" applyAlignment="1">
      <alignment horizontal="center"/>
    </xf>
    <xf numFmtId="0" fontId="145" fillId="0" borderId="62" xfId="0" applyFont="1" applyBorder="1" applyAlignment="1">
      <alignment vertical="top" wrapText="1"/>
    </xf>
    <xf numFmtId="0" fontId="147" fillId="0" borderId="4" xfId="0" applyFont="1" applyBorder="1"/>
    <xf numFmtId="0" fontId="55" fillId="0" borderId="62" xfId="0" applyFont="1" applyBorder="1" applyAlignment="1">
      <alignment vertical="top" wrapText="1"/>
    </xf>
    <xf numFmtId="0" fontId="22" fillId="0" borderId="70" xfId="0" applyFont="1" applyBorder="1" applyAlignment="1">
      <alignment horizontal="center" wrapText="1"/>
    </xf>
    <xf numFmtId="14" fontId="173" fillId="0" borderId="46" xfId="0" applyNumberFormat="1" applyFont="1" applyBorder="1" applyAlignment="1">
      <alignment horizontal="right" wrapText="1"/>
    </xf>
    <xf numFmtId="14" fontId="173" fillId="0" borderId="49" xfId="0" applyNumberFormat="1" applyFont="1" applyBorder="1" applyAlignment="1">
      <alignment horizontal="right" wrapText="1"/>
    </xf>
    <xf numFmtId="14" fontId="120" fillId="0" borderId="3" xfId="0" applyNumberFormat="1" applyFont="1" applyBorder="1"/>
    <xf numFmtId="14" fontId="173" fillId="0" borderId="20" xfId="0" applyNumberFormat="1" applyFont="1" applyBorder="1" applyAlignment="1">
      <alignment horizontal="right" wrapText="1"/>
    </xf>
    <xf numFmtId="14" fontId="174" fillId="0" borderId="3" xfId="0" applyNumberFormat="1" applyFont="1" applyBorder="1" applyAlignment="1">
      <alignment horizontal="center"/>
    </xf>
    <xf numFmtId="14" fontId="173" fillId="0" borderId="2" xfId="0" applyNumberFormat="1" applyFont="1" applyBorder="1" applyAlignment="1">
      <alignment horizontal="right" wrapText="1"/>
    </xf>
    <xf numFmtId="44" fontId="9" fillId="0" borderId="4" xfId="2" applyFont="1" applyBorder="1"/>
    <xf numFmtId="0" fontId="22" fillId="0" borderId="72" xfId="0" applyFont="1" applyBorder="1" applyAlignment="1">
      <alignment horizontal="center" wrapText="1"/>
    </xf>
    <xf numFmtId="0" fontId="22" fillId="0" borderId="4" xfId="0" applyFont="1" applyBorder="1" applyAlignment="1">
      <alignment horizontal="center" wrapText="1"/>
    </xf>
    <xf numFmtId="9" fontId="9" fillId="0" borderId="4" xfId="11" applyFont="1" applyBorder="1"/>
    <xf numFmtId="0" fontId="3" fillId="0" borderId="49" xfId="0" applyFont="1" applyBorder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46" xfId="0" applyFont="1" applyBorder="1" applyAlignment="1">
      <alignment wrapText="1"/>
    </xf>
    <xf numFmtId="0" fontId="32" fillId="58" borderId="0" xfId="1" applyFill="1" applyAlignment="1">
      <alignment horizontal="center"/>
    </xf>
    <xf numFmtId="0" fontId="175" fillId="0" borderId="23" xfId="0" applyFont="1" applyBorder="1"/>
    <xf numFmtId="14" fontId="120" fillId="0" borderId="3" xfId="0" applyNumberFormat="1" applyFont="1" applyBorder="1" applyAlignment="1">
      <alignment horizontal="center"/>
    </xf>
    <xf numFmtId="0" fontId="0" fillId="0" borderId="4" xfId="0" applyBorder="1" applyAlignment="1">
      <alignment horizontal="center" vertical="top" wrapText="1"/>
    </xf>
    <xf numFmtId="0" fontId="0" fillId="0" borderId="27" xfId="0" applyBorder="1"/>
    <xf numFmtId="0" fontId="3" fillId="0" borderId="12" xfId="0" applyFont="1" applyBorder="1"/>
    <xf numFmtId="0" fontId="29" fillId="3" borderId="18" xfId="0" applyFont="1" applyFill="1" applyBorder="1" applyAlignment="1">
      <alignment horizontal="center" vertical="center" wrapText="1"/>
    </xf>
    <xf numFmtId="0" fontId="29" fillId="3" borderId="80" xfId="0" applyFont="1" applyFill="1" applyBorder="1" applyAlignment="1">
      <alignment horizontal="center" vertical="center" wrapText="1"/>
    </xf>
    <xf numFmtId="14" fontId="55" fillId="0" borderId="23" xfId="0" applyNumberFormat="1" applyFont="1" applyBorder="1" applyAlignment="1">
      <alignment horizontal="left" vertical="top" wrapText="1"/>
    </xf>
    <xf numFmtId="17" fontId="0" fillId="0" borderId="23" xfId="0" applyNumberForma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5" fillId="0" borderId="23" xfId="0" applyFont="1" applyBorder="1" applyAlignment="1">
      <alignment horizontal="left" vertical="top" wrapText="1"/>
    </xf>
    <xf numFmtId="0" fontId="55" fillId="0" borderId="23" xfId="0" applyFont="1" applyBorder="1" applyAlignment="1">
      <alignment horizontal="left" vertical="top" wrapText="1"/>
    </xf>
    <xf numFmtId="0" fontId="92" fillId="0" borderId="23" xfId="0" applyFont="1" applyBorder="1" applyAlignment="1">
      <alignment vertical="center" wrapText="1"/>
    </xf>
    <xf numFmtId="0" fontId="93" fillId="0" borderId="23" xfId="0" applyFont="1" applyBorder="1" applyAlignment="1">
      <alignment vertical="center" wrapText="1"/>
    </xf>
    <xf numFmtId="0" fontId="55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95" fillId="0" borderId="23" xfId="0" applyFont="1" applyBorder="1" applyAlignment="1">
      <alignment vertical="center" wrapText="1"/>
    </xf>
    <xf numFmtId="165" fontId="5" fillId="0" borderId="23" xfId="0" applyNumberFormat="1" applyFont="1" applyBorder="1" applyAlignment="1">
      <alignment vertical="center" wrapText="1"/>
    </xf>
    <xf numFmtId="165" fontId="5" fillId="0" borderId="23" xfId="0" applyNumberFormat="1" applyFont="1" applyBorder="1" applyAlignment="1">
      <alignment horizontal="left" vertical="top" wrapText="1"/>
    </xf>
    <xf numFmtId="0" fontId="0" fillId="0" borderId="23" xfId="0" applyBorder="1" applyAlignment="1">
      <alignment vertical="center" wrapText="1"/>
    </xf>
    <xf numFmtId="0" fontId="55" fillId="7" borderId="23" xfId="0" applyFont="1" applyFill="1" applyBorder="1" applyAlignment="1">
      <alignment horizontal="left" vertical="top" wrapText="1"/>
    </xf>
    <xf numFmtId="164" fontId="0" fillId="0" borderId="23" xfId="0" applyNumberFormat="1" applyBorder="1" applyAlignment="1">
      <alignment horizontal="left" vertical="top" wrapText="1"/>
    </xf>
    <xf numFmtId="164" fontId="0" fillId="0" borderId="23" xfId="0" applyNumberFormat="1" applyBorder="1" applyAlignment="1">
      <alignment vertical="center" wrapText="1"/>
    </xf>
    <xf numFmtId="164" fontId="32" fillId="0" borderId="23" xfId="1" applyNumberFormat="1" applyBorder="1" applyAlignment="1">
      <alignment vertical="center" wrapText="1"/>
    </xf>
    <xf numFmtId="0" fontId="25" fillId="0" borderId="23" xfId="0" applyFont="1" applyBorder="1" applyAlignment="1">
      <alignment horizontal="left" vertical="top" wrapText="1"/>
    </xf>
    <xf numFmtId="0" fontId="41" fillId="0" borderId="23" xfId="0" applyFont="1" applyBorder="1" applyAlignment="1">
      <alignment vertical="center" wrapText="1"/>
    </xf>
    <xf numFmtId="0" fontId="5" fillId="35" borderId="23" xfId="0" applyFont="1" applyFill="1" applyBorder="1" applyAlignment="1">
      <alignment horizontal="center"/>
    </xf>
    <xf numFmtId="0" fontId="0" fillId="35" borderId="23" xfId="0" applyFill="1" applyBorder="1" applyAlignment="1">
      <alignment horizontal="left" vertical="top" wrapText="1"/>
    </xf>
    <xf numFmtId="0" fontId="3" fillId="0" borderId="23" xfId="0" applyFont="1" applyBorder="1"/>
    <xf numFmtId="0" fontId="0" fillId="0" borderId="81" xfId="0" applyBorder="1"/>
    <xf numFmtId="14" fontId="55" fillId="0" borderId="81" xfId="0" applyNumberFormat="1" applyFont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/>
    </xf>
    <xf numFmtId="165" fontId="5" fillId="0" borderId="4" xfId="0" applyNumberFormat="1" applyFont="1" applyBorder="1"/>
    <xf numFmtId="165" fontId="5" fillId="0" borderId="23" xfId="0" applyNumberFormat="1" applyFont="1" applyBorder="1"/>
    <xf numFmtId="0" fontId="0" fillId="16" borderId="12" xfId="0" applyFill="1" applyBorder="1" applyAlignment="1">
      <alignment horizontal="center"/>
    </xf>
    <xf numFmtId="0" fontId="49" fillId="38" borderId="3" xfId="0" applyFont="1" applyFill="1" applyBorder="1" applyAlignment="1" applyProtection="1">
      <alignment horizontal="center"/>
      <protection locked="0"/>
    </xf>
    <xf numFmtId="164" fontId="55" fillId="0" borderId="23" xfId="0" applyNumberFormat="1" applyFont="1" applyBorder="1" applyAlignment="1">
      <alignment horizontal="left" vertical="top" wrapText="1"/>
    </xf>
    <xf numFmtId="164" fontId="55" fillId="0" borderId="23" xfId="0" applyNumberFormat="1" applyFont="1" applyBorder="1" applyAlignment="1">
      <alignment vertical="center" wrapText="1"/>
    </xf>
    <xf numFmtId="0" fontId="55" fillId="35" borderId="23" xfId="0" applyFont="1" applyFill="1" applyBorder="1" applyAlignment="1">
      <alignment horizontal="left" vertical="top" wrapText="1"/>
    </xf>
    <xf numFmtId="0" fontId="55" fillId="0" borderId="0" xfId="0" applyFont="1" applyAlignment="1">
      <alignment horizontal="left" vertical="top" wrapText="1"/>
    </xf>
    <xf numFmtId="0" fontId="178" fillId="40" borderId="46" xfId="0" applyFont="1" applyFill="1" applyBorder="1" applyAlignment="1">
      <alignment horizontal="right" wrapText="1"/>
    </xf>
    <xf numFmtId="0" fontId="22" fillId="0" borderId="50" xfId="0" applyFont="1" applyBorder="1" applyAlignment="1">
      <alignment horizontal="center" wrapText="1"/>
    </xf>
    <xf numFmtId="0" fontId="179" fillId="40" borderId="49" xfId="0" applyFont="1" applyFill="1" applyBorder="1" applyAlignment="1">
      <alignment wrapText="1"/>
    </xf>
    <xf numFmtId="14" fontId="22" fillId="40" borderId="49" xfId="0" applyNumberFormat="1" applyFont="1" applyFill="1" applyBorder="1" applyAlignment="1">
      <alignment horizontal="right" wrapText="1"/>
    </xf>
    <xf numFmtId="0" fontId="55" fillId="60" borderId="46" xfId="0" applyFont="1" applyFill="1" applyBorder="1" applyAlignment="1">
      <alignment wrapText="1"/>
    </xf>
    <xf numFmtId="14" fontId="48" fillId="0" borderId="82" xfId="0" applyNumberFormat="1" applyFont="1" applyBorder="1" applyAlignment="1">
      <alignment horizontal="right" wrapText="1"/>
    </xf>
    <xf numFmtId="14" fontId="48" fillId="0" borderId="50" xfId="0" applyNumberFormat="1" applyFont="1" applyBorder="1" applyAlignment="1">
      <alignment horizontal="right" wrapText="1"/>
    </xf>
    <xf numFmtId="0" fontId="55" fillId="0" borderId="83" xfId="0" applyFont="1" applyBorder="1" applyAlignment="1">
      <alignment horizontal="center"/>
    </xf>
    <xf numFmtId="0" fontId="55" fillId="0" borderId="20" xfId="0" applyFont="1" applyBorder="1" applyAlignment="1">
      <alignment wrapText="1"/>
    </xf>
    <xf numFmtId="0" fontId="48" fillId="0" borderId="52" xfId="0" applyFont="1" applyBorder="1" applyAlignment="1">
      <alignment horizontal="center" wrapText="1"/>
    </xf>
    <xf numFmtId="0" fontId="48" fillId="0" borderId="49" xfId="0" applyFont="1" applyBorder="1" applyAlignment="1">
      <alignment horizontal="center" wrapText="1"/>
    </xf>
    <xf numFmtId="0" fontId="122" fillId="0" borderId="46" xfId="0" applyFont="1" applyBorder="1" applyAlignment="1">
      <alignment horizontal="center" wrapText="1"/>
    </xf>
    <xf numFmtId="0" fontId="55" fillId="0" borderId="68" xfId="0" applyFont="1" applyBorder="1" applyAlignment="1">
      <alignment wrapText="1"/>
    </xf>
    <xf numFmtId="44" fontId="55" fillId="0" borderId="46" xfId="2" applyFont="1" applyBorder="1" applyAlignment="1">
      <alignment wrapText="1"/>
    </xf>
    <xf numFmtId="0" fontId="32" fillId="40" borderId="46" xfId="1" applyFill="1" applyBorder="1" applyAlignment="1">
      <alignment horizontal="center" wrapText="1"/>
    </xf>
    <xf numFmtId="0" fontId="3" fillId="40" borderId="68" xfId="0" applyFont="1" applyFill="1" applyBorder="1" applyAlignment="1">
      <alignment wrapText="1"/>
    </xf>
    <xf numFmtId="44" fontId="55" fillId="0" borderId="49" xfId="2" applyFont="1" applyBorder="1" applyAlignment="1">
      <alignment wrapText="1"/>
    </xf>
    <xf numFmtId="0" fontId="22" fillId="40" borderId="49" xfId="0" applyFont="1" applyFill="1" applyBorder="1" applyAlignment="1">
      <alignment horizontal="center" wrapText="1"/>
    </xf>
    <xf numFmtId="0" fontId="55" fillId="0" borderId="81" xfId="0" applyFont="1" applyBorder="1" applyAlignment="1">
      <alignment horizontal="center"/>
    </xf>
    <xf numFmtId="0" fontId="32" fillId="0" borderId="49" xfId="1" applyBorder="1" applyAlignment="1">
      <alignment wrapText="1"/>
    </xf>
    <xf numFmtId="0" fontId="0" fillId="0" borderId="13" xfId="0" applyBorder="1"/>
    <xf numFmtId="0" fontId="55" fillId="0" borderId="13" xfId="0" applyFont="1" applyBorder="1"/>
    <xf numFmtId="0" fontId="55" fillId="0" borderId="12" xfId="0" applyFont="1" applyBorder="1" applyAlignment="1">
      <alignment horizontal="fill" vertical="distributed"/>
    </xf>
    <xf numFmtId="0" fontId="0" fillId="0" borderId="12" xfId="0" applyBorder="1" applyAlignment="1">
      <alignment vertical="distributed"/>
    </xf>
    <xf numFmtId="0" fontId="0" fillId="31" borderId="21" xfId="0" applyFill="1" applyBorder="1"/>
    <xf numFmtId="0" fontId="0" fillId="31" borderId="27" xfId="0" applyFill="1" applyBorder="1"/>
    <xf numFmtId="0" fontId="55" fillId="0" borderId="23" xfId="0" applyFont="1" applyBorder="1" applyAlignment="1">
      <alignment horizontal="right" wrapText="1"/>
    </xf>
    <xf numFmtId="164" fontId="55" fillId="0" borderId="23" xfId="0" applyNumberFormat="1" applyFont="1" applyBorder="1" applyAlignment="1">
      <alignment horizontal="right" wrapText="1"/>
    </xf>
    <xf numFmtId="0" fontId="152" fillId="40" borderId="84" xfId="0" applyFont="1" applyFill="1" applyBorder="1" applyAlignment="1">
      <alignment vertical="top" wrapText="1"/>
    </xf>
    <xf numFmtId="0" fontId="134" fillId="0" borderId="20" xfId="0" applyFont="1" applyBorder="1" applyAlignment="1">
      <alignment horizontal="center" wrapText="1"/>
    </xf>
    <xf numFmtId="0" fontId="134" fillId="60" borderId="46" xfId="0" applyFont="1" applyFill="1" applyBorder="1" applyAlignment="1">
      <alignment wrapText="1"/>
    </xf>
    <xf numFmtId="0" fontId="20" fillId="0" borderId="46" xfId="0" applyFont="1" applyBorder="1" applyAlignment="1">
      <alignment wrapText="1"/>
    </xf>
    <xf numFmtId="14" fontId="22" fillId="40" borderId="68" xfId="0" applyNumberFormat="1" applyFont="1" applyFill="1" applyBorder="1" applyAlignment="1">
      <alignment horizontal="right" wrapText="1"/>
    </xf>
    <xf numFmtId="14" fontId="22" fillId="40" borderId="46" xfId="0" applyNumberFormat="1" applyFont="1" applyFill="1" applyBorder="1" applyAlignment="1">
      <alignment horizontal="right" wrapText="1"/>
    </xf>
    <xf numFmtId="8" fontId="41" fillId="0" borderId="3" xfId="2" applyNumberFormat="1" applyFont="1" applyBorder="1" applyAlignment="1"/>
    <xf numFmtId="0" fontId="32" fillId="0" borderId="4" xfId="1" applyBorder="1"/>
    <xf numFmtId="0" fontId="55" fillId="60" borderId="62" xfId="0" applyFont="1" applyFill="1" applyBorder="1" applyAlignment="1">
      <alignment wrapText="1"/>
    </xf>
    <xf numFmtId="0" fontId="22" fillId="60" borderId="61" xfId="0" applyFont="1" applyFill="1" applyBorder="1" applyAlignment="1">
      <alignment wrapText="1"/>
    </xf>
    <xf numFmtId="0" fontId="22" fillId="60" borderId="62" xfId="0" applyFont="1" applyFill="1" applyBorder="1" applyAlignment="1">
      <alignment wrapText="1"/>
    </xf>
    <xf numFmtId="0" fontId="22" fillId="0" borderId="61" xfId="0" applyFont="1" applyBorder="1" applyAlignment="1">
      <alignment wrapText="1"/>
    </xf>
    <xf numFmtId="0" fontId="22" fillId="0" borderId="70" xfId="0" applyFont="1" applyBorder="1" applyAlignment="1">
      <alignment vertical="center" wrapText="1"/>
    </xf>
    <xf numFmtId="0" fontId="22" fillId="0" borderId="2" xfId="0" applyFont="1" applyBorder="1" applyAlignment="1">
      <alignment vertical="center" wrapText="1"/>
    </xf>
    <xf numFmtId="0" fontId="152" fillId="0" borderId="85" xfId="0" applyFont="1" applyBorder="1"/>
    <xf numFmtId="0" fontId="9" fillId="0" borderId="72" xfId="0" applyFont="1" applyBorder="1" applyAlignment="1">
      <alignment wrapText="1"/>
    </xf>
    <xf numFmtId="0" fontId="22" fillId="44" borderId="46" xfId="0" applyFont="1" applyFill="1" applyBorder="1" applyAlignment="1">
      <alignment wrapText="1"/>
    </xf>
    <xf numFmtId="0" fontId="14" fillId="20" borderId="3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22" fillId="60" borderId="20" xfId="0" applyFont="1" applyFill="1" applyBorder="1" applyAlignment="1">
      <alignment wrapText="1"/>
    </xf>
    <xf numFmtId="0" fontId="47" fillId="0" borderId="46" xfId="0" applyFont="1" applyBorder="1" applyAlignment="1">
      <alignment vertical="center" wrapText="1"/>
    </xf>
    <xf numFmtId="0" fontId="0" fillId="38" borderId="0" xfId="0" applyFill="1"/>
    <xf numFmtId="0" fontId="21" fillId="0" borderId="4" xfId="0" applyFont="1" applyBorder="1"/>
    <xf numFmtId="9" fontId="21" fillId="0" borderId="4" xfId="11" applyFont="1" applyBorder="1"/>
    <xf numFmtId="44" fontId="21" fillId="0" borderId="4" xfId="0" applyNumberFormat="1" applyFont="1" applyBorder="1"/>
    <xf numFmtId="44" fontId="21" fillId="0" borderId="4" xfId="2" applyFont="1" applyBorder="1"/>
    <xf numFmtId="44" fontId="22" fillId="0" borderId="46" xfId="2" applyFont="1" applyBorder="1" applyAlignment="1">
      <alignment horizontal="right" wrapText="1"/>
    </xf>
    <xf numFmtId="0" fontId="20" fillId="0" borderId="51" xfId="0" applyFont="1" applyBorder="1" applyAlignment="1">
      <alignment wrapText="1"/>
    </xf>
    <xf numFmtId="0" fontId="172" fillId="0" borderId="46" xfId="0" applyFont="1" applyBorder="1" applyAlignment="1">
      <alignment wrapText="1"/>
    </xf>
    <xf numFmtId="1" fontId="0" fillId="0" borderId="17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47" xfId="0" applyBorder="1"/>
    <xf numFmtId="0" fontId="0" fillId="0" borderId="86" xfId="0" applyBorder="1"/>
    <xf numFmtId="0" fontId="55" fillId="0" borderId="4" xfId="0" applyFont="1" applyBorder="1"/>
    <xf numFmtId="0" fontId="55" fillId="0" borderId="86" xfId="0" applyFont="1" applyBorder="1"/>
    <xf numFmtId="0" fontId="181" fillId="0" borderId="23" xfId="0" applyFont="1" applyBorder="1" applyAlignment="1">
      <alignment horizontal="center"/>
    </xf>
    <xf numFmtId="0" fontId="156" fillId="0" borderId="46" xfId="0" applyFont="1" applyBorder="1" applyAlignment="1">
      <alignment wrapText="1"/>
    </xf>
    <xf numFmtId="0" fontId="182" fillId="0" borderId="66" xfId="0" applyFont="1" applyBorder="1" applyAlignment="1">
      <alignment horizontal="center"/>
    </xf>
    <xf numFmtId="0" fontId="183" fillId="0" borderId="23" xfId="0" applyFont="1" applyBorder="1" applyAlignment="1">
      <alignment horizontal="center"/>
    </xf>
    <xf numFmtId="0" fontId="92" fillId="0" borderId="66" xfId="0" applyFont="1" applyBorder="1" applyAlignment="1">
      <alignment horizontal="center"/>
    </xf>
    <xf numFmtId="0" fontId="185" fillId="0" borderId="0" xfId="0" applyFont="1"/>
    <xf numFmtId="0" fontId="184" fillId="50" borderId="0" xfId="0" applyFont="1" applyFill="1"/>
    <xf numFmtId="0" fontId="20" fillId="0" borderId="3" xfId="0" applyFont="1" applyBorder="1" applyAlignment="1" applyProtection="1">
      <alignment horizontal="center"/>
      <protection locked="0"/>
    </xf>
    <xf numFmtId="0" fontId="116" fillId="0" borderId="12" xfId="0" applyFont="1" applyBorder="1" applyAlignment="1">
      <alignment horizontal="center"/>
    </xf>
    <xf numFmtId="0" fontId="113" fillId="0" borderId="46" xfId="0" applyFont="1" applyBorder="1"/>
    <xf numFmtId="0" fontId="22" fillId="46" borderId="49" xfId="0" applyFont="1" applyFill="1" applyBorder="1" applyAlignment="1">
      <alignment vertical="center" wrapText="1"/>
    </xf>
    <xf numFmtId="0" fontId="22" fillId="60" borderId="50" xfId="0" applyFont="1" applyFill="1" applyBorder="1" applyAlignment="1">
      <alignment wrapText="1"/>
    </xf>
    <xf numFmtId="0" fontId="186" fillId="60" borderId="46" xfId="0" applyFont="1" applyFill="1" applyBorder="1" applyAlignment="1">
      <alignment wrapText="1"/>
    </xf>
    <xf numFmtId="0" fontId="43" fillId="60" borderId="50" xfId="0" applyFont="1" applyFill="1" applyBorder="1" applyAlignment="1">
      <alignment wrapText="1"/>
    </xf>
    <xf numFmtId="0" fontId="129" fillId="0" borderId="23" xfId="0" applyFont="1" applyBorder="1" applyAlignment="1">
      <alignment horizontal="center"/>
    </xf>
    <xf numFmtId="0" fontId="187" fillId="0" borderId="23" xfId="0" applyFont="1" applyBorder="1" applyAlignment="1">
      <alignment horizontal="left"/>
    </xf>
    <xf numFmtId="0" fontId="181" fillId="0" borderId="24" xfId="0" applyFont="1" applyBorder="1" applyAlignment="1">
      <alignment horizontal="center"/>
    </xf>
    <xf numFmtId="0" fontId="110" fillId="0" borderId="72" xfId="0" applyFont="1" applyBorder="1" applyAlignment="1">
      <alignment horizontal="left"/>
    </xf>
    <xf numFmtId="0" fontId="98" fillId="0" borderId="49" xfId="0" applyFont="1" applyBorder="1" applyAlignment="1">
      <alignment horizontal="left" wrapText="1"/>
    </xf>
    <xf numFmtId="14" fontId="22" fillId="0" borderId="46" xfId="0" applyNumberFormat="1" applyFont="1" applyBorder="1" applyAlignment="1">
      <alignment wrapText="1"/>
    </xf>
    <xf numFmtId="0" fontId="188" fillId="0" borderId="4" xfId="0" applyFont="1" applyBorder="1"/>
    <xf numFmtId="0" fontId="3" fillId="40" borderId="46" xfId="0" applyFont="1" applyFill="1" applyBorder="1" applyAlignment="1">
      <alignment wrapText="1"/>
    </xf>
    <xf numFmtId="0" fontId="22" fillId="40" borderId="46" xfId="0" applyFont="1" applyFill="1" applyBorder="1" applyAlignment="1">
      <alignment horizontal="center" wrapText="1"/>
    </xf>
    <xf numFmtId="1" fontId="173" fillId="0" borderId="3" xfId="0" applyNumberFormat="1" applyFont="1" applyBorder="1" applyAlignment="1">
      <alignment horizontal="center"/>
    </xf>
    <xf numFmtId="1" fontId="173" fillId="0" borderId="17" xfId="0" applyNumberFormat="1" applyFont="1" applyBorder="1" applyAlignment="1">
      <alignment horizontal="center"/>
    </xf>
    <xf numFmtId="44" fontId="0" fillId="0" borderId="4" xfId="0" applyNumberFormat="1" applyBorder="1"/>
    <xf numFmtId="0" fontId="22" fillId="40" borderId="46" xfId="0" applyFont="1" applyFill="1" applyBorder="1" applyAlignment="1">
      <alignment vertical="center" wrapText="1"/>
    </xf>
    <xf numFmtId="0" fontId="189" fillId="0" borderId="46" xfId="0" applyFont="1" applyBorder="1" applyAlignment="1">
      <alignment vertical="center"/>
    </xf>
    <xf numFmtId="0" fontId="22" fillId="0" borderId="20" xfId="0" applyFont="1" applyBorder="1" applyAlignment="1">
      <alignment vertical="center" wrapText="1"/>
    </xf>
    <xf numFmtId="0" fontId="22" fillId="23" borderId="3" xfId="0" applyFont="1" applyFill="1" applyBorder="1" applyAlignment="1">
      <alignment vertical="center" wrapText="1"/>
    </xf>
    <xf numFmtId="9" fontId="0" fillId="0" borderId="0" xfId="11" applyFont="1"/>
    <xf numFmtId="0" fontId="190" fillId="0" borderId="0" xfId="0" applyFont="1"/>
    <xf numFmtId="0" fontId="22" fillId="40" borderId="68" xfId="0" applyFont="1" applyFill="1" applyBorder="1" applyAlignment="1">
      <alignment horizontal="center" wrapText="1"/>
    </xf>
    <xf numFmtId="0" fontId="55" fillId="70" borderId="19" xfId="0" applyFont="1" applyFill="1" applyBorder="1" applyAlignment="1">
      <alignment horizontal="center"/>
    </xf>
    <xf numFmtId="0" fontId="22" fillId="38" borderId="46" xfId="0" applyFont="1" applyFill="1" applyBorder="1" applyAlignment="1">
      <alignment vertical="center" wrapText="1"/>
    </xf>
    <xf numFmtId="0" fontId="55" fillId="0" borderId="81" xfId="0" applyFont="1" applyBorder="1"/>
    <xf numFmtId="0" fontId="8" fillId="0" borderId="3" xfId="0" applyFont="1" applyBorder="1"/>
    <xf numFmtId="0" fontId="55" fillId="0" borderId="19" xfId="0" applyFont="1" applyBorder="1"/>
    <xf numFmtId="0" fontId="55" fillId="0" borderId="12" xfId="0" applyFont="1" applyBorder="1" applyAlignment="1">
      <alignment vertical="distributed"/>
    </xf>
    <xf numFmtId="0" fontId="3" fillId="0" borderId="49" xfId="0" applyFont="1" applyBorder="1" applyAlignment="1">
      <alignment wrapText="1"/>
    </xf>
    <xf numFmtId="0" fontId="55" fillId="0" borderId="87" xfId="0" applyFont="1" applyBorder="1" applyAlignment="1">
      <alignment wrapText="1"/>
    </xf>
    <xf numFmtId="44" fontId="22" fillId="0" borderId="46" xfId="2" applyFont="1" applyBorder="1" applyAlignment="1">
      <alignment horizontal="center" wrapText="1"/>
    </xf>
    <xf numFmtId="44" fontId="22" fillId="0" borderId="49" xfId="2" applyFont="1" applyBorder="1" applyAlignment="1">
      <alignment horizontal="center" wrapText="1"/>
    </xf>
    <xf numFmtId="0" fontId="55" fillId="0" borderId="62" xfId="0" applyFont="1" applyBorder="1" applyAlignment="1">
      <alignment wrapText="1"/>
    </xf>
    <xf numFmtId="0" fontId="5" fillId="38" borderId="12" xfId="0" applyFont="1" applyFill="1" applyBorder="1" applyAlignment="1">
      <alignment horizontal="center"/>
    </xf>
    <xf numFmtId="0" fontId="22" fillId="60" borderId="78" xfId="0" applyFont="1" applyFill="1" applyBorder="1" applyAlignment="1">
      <alignment wrapText="1"/>
    </xf>
    <xf numFmtId="0" fontId="22" fillId="60" borderId="88" xfId="0" applyFont="1" applyFill="1" applyBorder="1" applyAlignment="1">
      <alignment wrapText="1"/>
    </xf>
    <xf numFmtId="0" fontId="55" fillId="0" borderId="89" xfId="0" applyFont="1" applyBorder="1" applyAlignment="1">
      <alignment wrapText="1"/>
    </xf>
    <xf numFmtId="0" fontId="55" fillId="0" borderId="70" xfId="0" applyFont="1" applyBorder="1" applyAlignment="1">
      <alignment wrapText="1"/>
    </xf>
    <xf numFmtId="0" fontId="22" fillId="40" borderId="90" xfId="0" applyFont="1" applyFill="1" applyBorder="1" applyAlignment="1">
      <alignment wrapText="1"/>
    </xf>
    <xf numFmtId="0" fontId="122" fillId="0" borderId="91" xfId="0" applyFont="1" applyBorder="1" applyAlignment="1">
      <alignment wrapText="1"/>
    </xf>
    <xf numFmtId="0" fontId="122" fillId="0" borderId="70" xfId="0" applyFont="1" applyBorder="1" applyAlignment="1">
      <alignment wrapText="1"/>
    </xf>
    <xf numFmtId="0" fontId="22" fillId="40" borderId="70" xfId="0" applyFont="1" applyFill="1" applyBorder="1" applyAlignment="1">
      <alignment wrapText="1"/>
    </xf>
    <xf numFmtId="0" fontId="22" fillId="40" borderId="2" xfId="0" applyFont="1" applyFill="1" applyBorder="1" applyAlignment="1">
      <alignment wrapText="1"/>
    </xf>
    <xf numFmtId="0" fontId="55" fillId="0" borderId="23" xfId="0" applyFont="1" applyBorder="1" applyAlignment="1">
      <alignment wrapText="1"/>
    </xf>
    <xf numFmtId="0" fontId="190" fillId="0" borderId="23" xfId="0" applyFont="1" applyBorder="1"/>
    <xf numFmtId="0" fontId="152" fillId="0" borderId="23" xfId="0" applyFont="1" applyBorder="1"/>
    <xf numFmtId="0" fontId="152" fillId="0" borderId="23" xfId="0" applyFont="1" applyBorder="1" applyAlignment="1">
      <alignment horizontal="center" vertical="center"/>
    </xf>
    <xf numFmtId="8" fontId="22" fillId="0" borderId="46" xfId="0" applyNumberFormat="1" applyFont="1" applyBorder="1" applyAlignment="1">
      <alignment horizontal="center" wrapText="1"/>
    </xf>
    <xf numFmtId="0" fontId="55" fillId="0" borderId="92" xfId="0" applyFont="1" applyBorder="1" applyAlignment="1">
      <alignment wrapText="1"/>
    </xf>
    <xf numFmtId="0" fontId="22" fillId="71" borderId="93" xfId="0" applyFont="1" applyFill="1" applyBorder="1" applyAlignment="1">
      <alignment horizontal="center" wrapText="1"/>
    </xf>
    <xf numFmtId="8" fontId="22" fillId="0" borderId="49" xfId="0" applyNumberFormat="1" applyFont="1" applyBorder="1" applyAlignment="1">
      <alignment horizontal="center" wrapText="1"/>
    </xf>
    <xf numFmtId="0" fontId="22" fillId="71" borderId="50" xfId="0" applyFont="1" applyFill="1" applyBorder="1" applyAlignment="1">
      <alignment horizontal="center" wrapText="1"/>
    </xf>
    <xf numFmtId="0" fontId="191" fillId="40" borderId="49" xfId="0" applyFont="1" applyFill="1" applyBorder="1" applyAlignment="1">
      <alignment vertical="top" wrapText="1"/>
    </xf>
    <xf numFmtId="0" fontId="3" fillId="60" borderId="67" xfId="0" applyFont="1" applyFill="1" applyBorder="1" applyAlignment="1">
      <alignment wrapText="1"/>
    </xf>
    <xf numFmtId="0" fontId="3" fillId="0" borderId="67" xfId="0" applyFont="1" applyBorder="1" applyAlignment="1">
      <alignment wrapText="1"/>
    </xf>
    <xf numFmtId="0" fontId="55" fillId="0" borderId="67" xfId="0" applyFont="1" applyBorder="1" applyAlignment="1">
      <alignment horizontal="right" wrapText="1"/>
    </xf>
    <xf numFmtId="0" fontId="22" fillId="72" borderId="82" xfId="0" applyFont="1" applyFill="1" applyBorder="1" applyAlignment="1">
      <alignment horizontal="center" wrapText="1"/>
    </xf>
    <xf numFmtId="0" fontId="22" fillId="72" borderId="93" xfId="0" applyFont="1" applyFill="1" applyBorder="1" applyAlignment="1">
      <alignment horizontal="center" wrapText="1"/>
    </xf>
    <xf numFmtId="0" fontId="22" fillId="37" borderId="46" xfId="0" applyFont="1" applyFill="1" applyBorder="1" applyAlignment="1">
      <alignment horizontal="center" wrapText="1"/>
    </xf>
    <xf numFmtId="0" fontId="22" fillId="60" borderId="46" xfId="0" applyFont="1" applyFill="1" applyBorder="1" applyAlignment="1">
      <alignment horizontal="right" wrapText="1"/>
    </xf>
    <xf numFmtId="14" fontId="55" fillId="0" borderId="87" xfId="0" applyNumberFormat="1" applyFont="1" applyBorder="1" applyAlignment="1">
      <alignment wrapText="1"/>
    </xf>
    <xf numFmtId="14" fontId="55" fillId="0" borderId="52" xfId="0" applyNumberFormat="1" applyFont="1" applyBorder="1" applyAlignment="1">
      <alignment wrapText="1"/>
    </xf>
    <xf numFmtId="0" fontId="52" fillId="0" borderId="12" xfId="0" applyFont="1" applyBorder="1"/>
    <xf numFmtId="14" fontId="22" fillId="60" borderId="49" xfId="0" applyNumberFormat="1" applyFont="1" applyFill="1" applyBorder="1" applyAlignment="1">
      <alignment horizontal="right" wrapText="1"/>
    </xf>
    <xf numFmtId="8" fontId="55" fillId="0" borderId="49" xfId="0" applyNumberFormat="1" applyFont="1" applyBorder="1" applyAlignment="1">
      <alignment horizontal="right" wrapText="1"/>
    </xf>
    <xf numFmtId="9" fontId="0" fillId="0" borderId="4" xfId="11" applyFont="1" applyBorder="1"/>
    <xf numFmtId="14" fontId="22" fillId="60" borderId="46" xfId="0" applyNumberFormat="1" applyFont="1" applyFill="1" applyBorder="1" applyAlignment="1">
      <alignment horizontal="right" wrapText="1"/>
    </xf>
    <xf numFmtId="0" fontId="152" fillId="40" borderId="49" xfId="0" applyFont="1" applyFill="1" applyBorder="1" applyAlignment="1">
      <alignment wrapText="1"/>
    </xf>
    <xf numFmtId="0" fontId="22" fillId="71" borderId="82" xfId="0" applyFont="1" applyFill="1" applyBorder="1" applyAlignment="1">
      <alignment horizontal="center" wrapText="1"/>
    </xf>
    <xf numFmtId="0" fontId="22" fillId="60" borderId="49" xfId="0" applyFont="1" applyFill="1" applyBorder="1" applyAlignment="1">
      <alignment horizontal="right" wrapText="1"/>
    </xf>
    <xf numFmtId="0" fontId="192" fillId="44" borderId="49" xfId="0" applyFont="1" applyFill="1" applyBorder="1" applyAlignment="1">
      <alignment wrapText="1"/>
    </xf>
    <xf numFmtId="0" fontId="152" fillId="0" borderId="49" xfId="0" applyFont="1" applyBorder="1" applyAlignment="1">
      <alignment wrapText="1"/>
    </xf>
    <xf numFmtId="0" fontId="22" fillId="71" borderId="65" xfId="0" applyFont="1" applyFill="1" applyBorder="1" applyAlignment="1">
      <alignment horizontal="center" wrapText="1"/>
    </xf>
    <xf numFmtId="0" fontId="22" fillId="60" borderId="67" xfId="0" applyFont="1" applyFill="1" applyBorder="1" applyAlignment="1">
      <alignment wrapText="1"/>
    </xf>
    <xf numFmtId="0" fontId="20" fillId="40" borderId="49" xfId="0" applyFont="1" applyFill="1" applyBorder="1" applyAlignment="1">
      <alignment wrapText="1"/>
    </xf>
    <xf numFmtId="8" fontId="22" fillId="0" borderId="71" xfId="0" applyNumberFormat="1" applyFont="1" applyBorder="1" applyAlignment="1">
      <alignment horizontal="right" wrapText="1"/>
    </xf>
    <xf numFmtId="0" fontId="55" fillId="0" borderId="71" xfId="0" applyFont="1" applyBorder="1" applyAlignment="1">
      <alignment wrapText="1"/>
    </xf>
    <xf numFmtId="0" fontId="0" fillId="16" borderId="60" xfId="0" applyFill="1" applyBorder="1" applyAlignment="1">
      <alignment horizontal="center"/>
    </xf>
    <xf numFmtId="0" fontId="193" fillId="36" borderId="4" xfId="5" applyFont="1" applyFill="1" applyAlignment="1">
      <alignment horizontal="center" vertical="center"/>
    </xf>
    <xf numFmtId="0" fontId="3" fillId="0" borderId="87" xfId="0" applyFont="1" applyBorder="1" applyAlignment="1">
      <alignment wrapText="1"/>
    </xf>
    <xf numFmtId="0" fontId="3" fillId="0" borderId="92" xfId="0" applyFont="1" applyBorder="1" applyAlignment="1">
      <alignment wrapText="1"/>
    </xf>
    <xf numFmtId="0" fontId="55" fillId="0" borderId="92" xfId="0" applyFont="1" applyBorder="1" applyAlignment="1">
      <alignment horizontal="center" wrapText="1"/>
    </xf>
    <xf numFmtId="14" fontId="55" fillId="0" borderId="92" xfId="0" applyNumberFormat="1" applyFont="1" applyBorder="1" applyAlignment="1">
      <alignment wrapText="1"/>
    </xf>
    <xf numFmtId="0" fontId="173" fillId="60" borderId="92" xfId="0" applyFont="1" applyFill="1" applyBorder="1" applyAlignment="1">
      <alignment horizontal="right" wrapText="1"/>
    </xf>
    <xf numFmtId="0" fontId="120" fillId="0" borderId="46" xfId="0" applyFont="1" applyBorder="1" applyAlignment="1">
      <alignment wrapText="1"/>
    </xf>
    <xf numFmtId="0" fontId="173" fillId="0" borderId="20" xfId="0" applyFont="1" applyBorder="1" applyAlignment="1">
      <alignment horizontal="center" wrapText="1"/>
    </xf>
    <xf numFmtId="0" fontId="194" fillId="40" borderId="46" xfId="0" applyFont="1" applyFill="1" applyBorder="1" applyAlignment="1">
      <alignment vertical="top" wrapText="1"/>
    </xf>
    <xf numFmtId="0" fontId="195" fillId="60" borderId="87" xfId="0" applyFont="1" applyFill="1" applyBorder="1" applyAlignment="1">
      <alignment wrapText="1"/>
    </xf>
    <xf numFmtId="0" fontId="120" fillId="0" borderId="49" xfId="0" applyFont="1" applyBorder="1" applyAlignment="1">
      <alignment wrapText="1"/>
    </xf>
    <xf numFmtId="0" fontId="120" fillId="0" borderId="49" xfId="0" applyFont="1" applyBorder="1" applyAlignment="1">
      <alignment vertical="center" wrapText="1"/>
    </xf>
    <xf numFmtId="0" fontId="173" fillId="0" borderId="50" xfId="0" applyFont="1" applyBorder="1" applyAlignment="1">
      <alignment horizontal="center" wrapText="1"/>
    </xf>
    <xf numFmtId="0" fontId="194" fillId="40" borderId="49" xfId="0" applyFont="1" applyFill="1" applyBorder="1" applyAlignment="1">
      <alignment vertical="top" wrapText="1"/>
    </xf>
    <xf numFmtId="0" fontId="120" fillId="60" borderId="87" xfId="0" applyFont="1" applyFill="1" applyBorder="1" applyAlignment="1">
      <alignment wrapText="1"/>
    </xf>
    <xf numFmtId="0" fontId="173" fillId="0" borderId="49" xfId="0" applyFont="1" applyBorder="1" applyAlignment="1">
      <alignment horizontal="center" wrapText="1"/>
    </xf>
    <xf numFmtId="0" fontId="173" fillId="0" borderId="49" xfId="0" applyFont="1" applyBorder="1" applyAlignment="1">
      <alignment wrapText="1"/>
    </xf>
    <xf numFmtId="0" fontId="120" fillId="40" borderId="49" xfId="0" applyFont="1" applyFill="1" applyBorder="1" applyAlignment="1">
      <alignment wrapText="1"/>
    </xf>
    <xf numFmtId="0" fontId="120" fillId="0" borderId="67" xfId="0" applyFont="1" applyBorder="1" applyAlignment="1">
      <alignment vertical="center"/>
    </xf>
    <xf numFmtId="0" fontId="173" fillId="0" borderId="20" xfId="0" applyFont="1" applyBorder="1"/>
    <xf numFmtId="0" fontId="120" fillId="0" borderId="50" xfId="0" applyFont="1" applyBorder="1" applyAlignment="1">
      <alignment wrapText="1"/>
    </xf>
    <xf numFmtId="0" fontId="120" fillId="60" borderId="49" xfId="0" applyFont="1" applyFill="1" applyBorder="1" applyAlignment="1">
      <alignment wrapText="1"/>
    </xf>
    <xf numFmtId="0" fontId="173" fillId="60" borderId="49" xfId="0" applyFont="1" applyFill="1" applyBorder="1" applyAlignment="1">
      <alignment horizontal="right" wrapText="1"/>
    </xf>
    <xf numFmtId="0" fontId="173" fillId="40" borderId="49" xfId="0" applyFont="1" applyFill="1" applyBorder="1" applyAlignment="1">
      <alignment wrapText="1"/>
    </xf>
    <xf numFmtId="0" fontId="173" fillId="0" borderId="67" xfId="0" applyFont="1" applyBorder="1" applyAlignment="1">
      <alignment wrapText="1"/>
    </xf>
    <xf numFmtId="0" fontId="173" fillId="0" borderId="46" xfId="0" applyFont="1" applyBorder="1" applyAlignment="1">
      <alignment vertical="center" wrapText="1"/>
    </xf>
    <xf numFmtId="0" fontId="120" fillId="60" borderId="46" xfId="0" applyFont="1" applyFill="1" applyBorder="1" applyAlignment="1">
      <alignment wrapText="1"/>
    </xf>
    <xf numFmtId="0" fontId="173" fillId="60" borderId="46" xfId="0" applyFont="1" applyFill="1" applyBorder="1" applyAlignment="1">
      <alignment wrapText="1"/>
    </xf>
    <xf numFmtId="0" fontId="173" fillId="40" borderId="46" xfId="0" applyFont="1" applyFill="1" applyBorder="1" applyAlignment="1">
      <alignment vertical="center" wrapText="1"/>
    </xf>
    <xf numFmtId="0" fontId="173" fillId="0" borderId="52" xfId="0" applyFont="1" applyBorder="1" applyAlignment="1">
      <alignment wrapText="1"/>
    </xf>
    <xf numFmtId="0" fontId="187" fillId="0" borderId="23" xfId="0" applyFont="1" applyBorder="1" applyAlignment="1">
      <alignment wrapText="1"/>
    </xf>
    <xf numFmtId="0" fontId="134" fillId="0" borderId="49" xfId="0" applyFont="1" applyBorder="1" applyAlignment="1">
      <alignment wrapText="1"/>
    </xf>
    <xf numFmtId="0" fontId="196" fillId="0" borderId="4" xfId="5" applyFont="1"/>
    <xf numFmtId="0" fontId="55" fillId="0" borderId="67" xfId="0" applyFont="1" applyBorder="1" applyAlignment="1">
      <alignment horizontal="center" wrapText="1"/>
    </xf>
    <xf numFmtId="14" fontId="3" fillId="0" borderId="49" xfId="0" applyNumberFormat="1" applyFont="1" applyBorder="1" applyAlignment="1">
      <alignment horizontal="right" wrapText="1"/>
    </xf>
    <xf numFmtId="14" fontId="3" fillId="0" borderId="87" xfId="0" applyNumberFormat="1" applyFont="1" applyBorder="1" applyAlignment="1">
      <alignment horizontal="right" wrapText="1"/>
    </xf>
    <xf numFmtId="14" fontId="3" fillId="0" borderId="52" xfId="0" applyNumberFormat="1" applyFont="1" applyBorder="1" applyAlignment="1">
      <alignment horizontal="right" wrapText="1"/>
    </xf>
    <xf numFmtId="0" fontId="134" fillId="0" borderId="49" xfId="0" applyFont="1" applyBorder="1" applyAlignment="1">
      <alignment horizontal="center" wrapText="1"/>
    </xf>
    <xf numFmtId="0" fontId="134" fillId="40" borderId="46" xfId="0" applyFont="1" applyFill="1" applyBorder="1" applyAlignment="1">
      <alignment wrapText="1"/>
    </xf>
    <xf numFmtId="0" fontId="134" fillId="40" borderId="49" xfId="0" applyFont="1" applyFill="1" applyBorder="1" applyAlignment="1">
      <alignment wrapText="1"/>
    </xf>
    <xf numFmtId="0" fontId="189" fillId="0" borderId="49" xfId="0" applyFont="1" applyBorder="1" applyAlignment="1">
      <alignment wrapText="1"/>
    </xf>
    <xf numFmtId="0" fontId="134" fillId="46" borderId="49" xfId="0" applyFont="1" applyFill="1" applyBorder="1" applyAlignment="1">
      <alignment wrapText="1"/>
    </xf>
    <xf numFmtId="0" fontId="32" fillId="40" borderId="49" xfId="1" applyFill="1" applyBorder="1" applyAlignment="1">
      <alignment wrapText="1"/>
    </xf>
    <xf numFmtId="0" fontId="32" fillId="40" borderId="49" xfId="1" applyFill="1" applyBorder="1" applyAlignment="1">
      <alignment vertical="top" wrapText="1"/>
    </xf>
    <xf numFmtId="0" fontId="8" fillId="0" borderId="12" xfId="0" applyFont="1" applyBorder="1" applyAlignment="1">
      <alignment vertical="top" wrapText="1"/>
    </xf>
    <xf numFmtId="0" fontId="55" fillId="44" borderId="50" xfId="0" applyFont="1" applyFill="1" applyBorder="1" applyAlignment="1">
      <alignment horizontal="center" wrapText="1"/>
    </xf>
    <xf numFmtId="0" fontId="48" fillId="60" borderId="46" xfId="0" applyFont="1" applyFill="1" applyBorder="1" applyAlignment="1">
      <alignment wrapText="1"/>
    </xf>
    <xf numFmtId="0" fontId="48" fillId="0" borderId="46" xfId="0" applyFont="1" applyBorder="1" applyAlignment="1">
      <alignment horizontal="center" wrapText="1"/>
    </xf>
    <xf numFmtId="8" fontId="48" fillId="0" borderId="46" xfId="0" applyNumberFormat="1" applyFont="1" applyBorder="1" applyAlignment="1">
      <alignment horizontal="right" wrapText="1"/>
    </xf>
    <xf numFmtId="14" fontId="48" fillId="0" borderId="46" xfId="0" applyNumberFormat="1" applyFont="1" applyBorder="1" applyAlignment="1">
      <alignment horizontal="right" wrapText="1"/>
    </xf>
    <xf numFmtId="0" fontId="48" fillId="60" borderId="49" xfId="0" applyFont="1" applyFill="1" applyBorder="1" applyAlignment="1">
      <alignment wrapText="1"/>
    </xf>
    <xf numFmtId="0" fontId="48" fillId="0" borderId="49" xfId="0" applyFont="1" applyBorder="1" applyAlignment="1">
      <alignment wrapText="1"/>
    </xf>
    <xf numFmtId="8" fontId="48" fillId="0" borderId="49" xfId="0" applyNumberFormat="1" applyFont="1" applyBorder="1" applyAlignment="1">
      <alignment horizontal="right" wrapText="1"/>
    </xf>
    <xf numFmtId="14" fontId="48" fillId="0" borderId="49" xfId="0" applyNumberFormat="1" applyFont="1" applyBorder="1" applyAlignment="1">
      <alignment horizontal="right" wrapText="1"/>
    </xf>
    <xf numFmtId="0" fontId="48" fillId="0" borderId="49" xfId="0" applyFont="1" applyBorder="1" applyAlignment="1">
      <alignment horizontal="right" wrapText="1"/>
    </xf>
    <xf numFmtId="0" fontId="55" fillId="44" borderId="49" xfId="0" applyFont="1" applyFill="1" applyBorder="1" applyAlignment="1">
      <alignment wrapText="1"/>
    </xf>
    <xf numFmtId="0" fontId="48" fillId="74" borderId="49" xfId="0" applyFont="1" applyFill="1" applyBorder="1" applyAlignment="1">
      <alignment wrapText="1"/>
    </xf>
    <xf numFmtId="0" fontId="48" fillId="44" borderId="49" xfId="0" applyFont="1" applyFill="1" applyBorder="1" applyAlignment="1">
      <alignment horizontal="center" wrapText="1"/>
    </xf>
    <xf numFmtId="8" fontId="48" fillId="44" borderId="49" xfId="0" applyNumberFormat="1" applyFont="1" applyFill="1" applyBorder="1" applyAlignment="1">
      <alignment horizontal="right" wrapText="1"/>
    </xf>
    <xf numFmtId="0" fontId="48" fillId="44" borderId="49" xfId="0" applyFont="1" applyFill="1" applyBorder="1" applyAlignment="1">
      <alignment wrapText="1"/>
    </xf>
    <xf numFmtId="14" fontId="48" fillId="44" borderId="49" xfId="0" applyNumberFormat="1" applyFont="1" applyFill="1" applyBorder="1" applyAlignment="1">
      <alignment horizontal="right" wrapText="1"/>
    </xf>
    <xf numFmtId="0" fontId="55" fillId="0" borderId="49" xfId="0" applyFont="1" applyBorder="1" applyAlignment="1">
      <alignment horizontal="right" wrapText="1"/>
    </xf>
    <xf numFmtId="0" fontId="3" fillId="60" borderId="49" xfId="0" applyFont="1" applyFill="1" applyBorder="1" applyAlignment="1">
      <alignment wrapText="1"/>
    </xf>
    <xf numFmtId="0" fontId="55" fillId="74" borderId="49" xfId="0" applyFont="1" applyFill="1" applyBorder="1" applyAlignment="1">
      <alignment wrapText="1"/>
    </xf>
    <xf numFmtId="14" fontId="55" fillId="0" borderId="49" xfId="0" applyNumberFormat="1" applyFont="1" applyBorder="1" applyAlignment="1">
      <alignment horizontal="right" wrapText="1"/>
    </xf>
    <xf numFmtId="14" fontId="3" fillId="0" borderId="67" xfId="0" applyNumberFormat="1" applyFont="1" applyBorder="1" applyAlignment="1">
      <alignment horizontal="right" wrapText="1"/>
    </xf>
    <xf numFmtId="0" fontId="6" fillId="0" borderId="81" xfId="0" applyFont="1" applyBorder="1" applyAlignment="1">
      <alignment horizontal="center"/>
    </xf>
    <xf numFmtId="0" fontId="0" fillId="0" borderId="81" xfId="0" applyBorder="1" applyAlignment="1">
      <alignment horizontal="center"/>
    </xf>
    <xf numFmtId="164" fontId="55" fillId="0" borderId="81" xfId="0" applyNumberFormat="1" applyFont="1" applyBorder="1"/>
    <xf numFmtId="164" fontId="0" fillId="0" borderId="81" xfId="0" applyNumberFormat="1" applyBorder="1"/>
    <xf numFmtId="0" fontId="5" fillId="0" borderId="81" xfId="5" applyFont="1" applyBorder="1" applyAlignment="1">
      <alignment horizontal="center"/>
    </xf>
    <xf numFmtId="0" fontId="5" fillId="0" borderId="94" xfId="5" applyFont="1" applyBorder="1" applyAlignment="1">
      <alignment horizontal="center"/>
    </xf>
    <xf numFmtId="0" fontId="5" fillId="0" borderId="56" xfId="5" applyFont="1" applyBorder="1"/>
    <xf numFmtId="0" fontId="5" fillId="68" borderId="3" xfId="0" applyFont="1" applyFill="1" applyBorder="1"/>
    <xf numFmtId="0" fontId="5" fillId="69" borderId="3" xfId="0" applyFont="1" applyFill="1" applyBorder="1"/>
    <xf numFmtId="0" fontId="5" fillId="0" borderId="3" xfId="0" applyFont="1" applyBorder="1" applyAlignment="1">
      <alignment vertical="distributed"/>
    </xf>
    <xf numFmtId="44" fontId="55" fillId="0" borderId="0" xfId="2" applyFont="1" applyAlignment="1"/>
    <xf numFmtId="0" fontId="197" fillId="38" borderId="4" xfId="5" applyFont="1" applyFill="1"/>
    <xf numFmtId="0" fontId="47" fillId="60" borderId="49" xfId="0" applyFont="1" applyFill="1" applyBorder="1" applyAlignment="1">
      <alignment horizontal="right" wrapText="1"/>
    </xf>
    <xf numFmtId="0" fontId="14" fillId="0" borderId="49" xfId="0" applyFont="1" applyBorder="1" applyAlignment="1">
      <alignment wrapText="1"/>
    </xf>
    <xf numFmtId="0" fontId="173" fillId="74" borderId="49" xfId="0" applyFont="1" applyFill="1" applyBorder="1" applyAlignment="1">
      <alignment wrapText="1"/>
    </xf>
    <xf numFmtId="0" fontId="120" fillId="74" borderId="49" xfId="0" applyFont="1" applyFill="1" applyBorder="1" applyAlignment="1">
      <alignment wrapText="1"/>
    </xf>
    <xf numFmtId="0" fontId="173" fillId="0" borderId="46" xfId="0" applyFont="1" applyBorder="1" applyAlignment="1">
      <alignment wrapText="1"/>
    </xf>
    <xf numFmtId="0" fontId="98" fillId="0" borderId="49" xfId="0" applyFont="1" applyBorder="1" applyAlignment="1">
      <alignment wrapText="1"/>
    </xf>
    <xf numFmtId="44" fontId="9" fillId="0" borderId="0" xfId="2" applyFont="1" applyBorder="1"/>
    <xf numFmtId="9" fontId="0" fillId="0" borderId="0" xfId="11" applyFont="1" applyBorder="1"/>
    <xf numFmtId="9" fontId="9" fillId="0" borderId="0" xfId="11" applyFont="1" applyBorder="1"/>
    <xf numFmtId="0" fontId="167" fillId="0" borderId="0" xfId="0" applyFont="1"/>
    <xf numFmtId="0" fontId="158" fillId="0" borderId="0" xfId="0" applyFont="1"/>
    <xf numFmtId="0" fontId="176" fillId="0" borderId="0" xfId="0" applyFont="1"/>
    <xf numFmtId="0" fontId="177" fillId="0" borderId="0" xfId="0" applyFont="1"/>
    <xf numFmtId="0" fontId="168" fillId="0" borderId="0" xfId="0" applyFont="1"/>
    <xf numFmtId="14" fontId="92" fillId="0" borderId="4" xfId="6" applyNumberFormat="1"/>
    <xf numFmtId="49" fontId="63" fillId="0" borderId="4" xfId="3" applyNumberFormat="1"/>
    <xf numFmtId="0" fontId="152" fillId="38" borderId="0" xfId="0" applyFont="1" applyFill="1"/>
    <xf numFmtId="0" fontId="142" fillId="0" borderId="0" xfId="0" applyFont="1"/>
    <xf numFmtId="0" fontId="137" fillId="0" borderId="0" xfId="0" applyFont="1"/>
    <xf numFmtId="0" fontId="4" fillId="0" borderId="0" xfId="0" applyFont="1" applyAlignment="1">
      <alignment horizontal="center"/>
    </xf>
    <xf numFmtId="0" fontId="187" fillId="0" borderId="0" xfId="0" applyFont="1"/>
    <xf numFmtId="0" fontId="148" fillId="0" borderId="0" xfId="0" applyFont="1"/>
    <xf numFmtId="0" fontId="173" fillId="0" borderId="0" xfId="0" applyFont="1" applyAlignment="1">
      <alignment horizontal="center" wrapText="1"/>
    </xf>
    <xf numFmtId="0" fontId="180" fillId="0" borderId="0" xfId="0" applyFont="1"/>
    <xf numFmtId="0" fontId="32" fillId="0" borderId="0" xfId="1" applyBorder="1"/>
    <xf numFmtId="0" fontId="32" fillId="0" borderId="0" xfId="1" applyBorder="1" applyAlignment="1">
      <alignment horizontal="left" vertical="center"/>
    </xf>
    <xf numFmtId="1" fontId="3" fillId="0" borderId="0" xfId="0" applyNumberFormat="1" applyFont="1" applyAlignment="1">
      <alignment horizontal="center"/>
    </xf>
    <xf numFmtId="44" fontId="3" fillId="0" borderId="0" xfId="2" applyFont="1" applyBorder="1" applyAlignment="1">
      <alignment horizontal="center"/>
    </xf>
    <xf numFmtId="14" fontId="22" fillId="0" borderId="0" xfId="0" applyNumberFormat="1" applyFont="1"/>
    <xf numFmtId="14" fontId="3" fillId="0" borderId="0" xfId="0" applyNumberFormat="1" applyFont="1" applyAlignment="1">
      <alignment horizontal="center"/>
    </xf>
    <xf numFmtId="14" fontId="3" fillId="0" borderId="0" xfId="0" applyNumberFormat="1" applyFont="1"/>
    <xf numFmtId="44" fontId="0" fillId="0" borderId="0" xfId="2" applyFont="1" applyBorder="1"/>
    <xf numFmtId="44" fontId="3" fillId="0" borderId="0" xfId="2" applyFont="1" applyBorder="1"/>
    <xf numFmtId="0" fontId="8" fillId="0" borderId="0" xfId="0" applyFont="1"/>
    <xf numFmtId="0" fontId="48" fillId="0" borderId="0" xfId="0" applyFont="1"/>
    <xf numFmtId="0" fontId="198" fillId="0" borderId="47" xfId="0" applyFont="1" applyBorder="1" applyAlignment="1">
      <alignment horizontal="center"/>
    </xf>
    <xf numFmtId="0" fontId="47" fillId="0" borderId="49" xfId="0" applyFont="1" applyBorder="1" applyAlignment="1">
      <alignment wrapText="1"/>
    </xf>
    <xf numFmtId="0" fontId="14" fillId="74" borderId="49" xfId="0" applyFont="1" applyFill="1" applyBorder="1" applyAlignment="1">
      <alignment wrapText="1"/>
    </xf>
    <xf numFmtId="0" fontId="199" fillId="37" borderId="20" xfId="0" applyFont="1" applyFill="1" applyBorder="1" applyAlignment="1">
      <alignment horizontal="center" wrapText="1"/>
    </xf>
    <xf numFmtId="0" fontId="173" fillId="0" borderId="46" xfId="0" applyFont="1" applyBorder="1" applyAlignment="1">
      <alignment horizontal="center" wrapText="1"/>
    </xf>
    <xf numFmtId="0" fontId="173" fillId="0" borderId="46" xfId="0" applyFont="1" applyBorder="1" applyAlignment="1">
      <alignment horizontal="right" wrapText="1"/>
    </xf>
    <xf numFmtId="8" fontId="120" fillId="0" borderId="46" xfId="0" applyNumberFormat="1" applyFont="1" applyBorder="1" applyAlignment="1">
      <alignment horizontal="right" wrapText="1"/>
    </xf>
    <xf numFmtId="8" fontId="173" fillId="0" borderId="46" xfId="0" applyNumberFormat="1" applyFont="1" applyBorder="1" applyAlignment="1">
      <alignment horizontal="right" wrapText="1"/>
    </xf>
    <xf numFmtId="0" fontId="198" fillId="0" borderId="23" xfId="0" applyFont="1" applyBorder="1" applyAlignment="1">
      <alignment horizontal="center"/>
    </xf>
    <xf numFmtId="0" fontId="173" fillId="0" borderId="49" xfId="0" applyFont="1" applyBorder="1" applyAlignment="1">
      <alignment vertical="center" wrapText="1"/>
    </xf>
    <xf numFmtId="49" fontId="43" fillId="0" borderId="4" xfId="3" applyNumberFormat="1" applyFont="1"/>
    <xf numFmtId="0" fontId="55" fillId="38" borderId="0" xfId="0" applyFont="1" applyFill="1"/>
    <xf numFmtId="0" fontId="98" fillId="73" borderId="49" xfId="0" applyFont="1" applyFill="1" applyBorder="1" applyAlignment="1">
      <alignment wrapText="1"/>
    </xf>
    <xf numFmtId="0" fontId="98" fillId="0" borderId="49" xfId="0" applyFont="1" applyBorder="1" applyAlignment="1">
      <alignment vertical="center" wrapText="1"/>
    </xf>
    <xf numFmtId="8" fontId="55" fillId="0" borderId="20" xfId="0" applyNumberFormat="1" applyFont="1" applyBorder="1" applyAlignment="1">
      <alignment horizontal="right" wrapText="1"/>
    </xf>
    <xf numFmtId="8" fontId="55" fillId="0" borderId="50" xfId="0" applyNumberFormat="1" applyFont="1" applyBorder="1" applyAlignment="1">
      <alignment horizontal="right" wrapText="1"/>
    </xf>
    <xf numFmtId="0" fontId="200" fillId="0" borderId="0" xfId="0" applyFont="1"/>
    <xf numFmtId="0" fontId="20" fillId="0" borderId="67" xfId="0" applyFont="1" applyBorder="1" applyAlignment="1">
      <alignment wrapText="1"/>
    </xf>
    <xf numFmtId="14" fontId="134" fillId="60" borderId="49" xfId="0" applyNumberFormat="1" applyFont="1" applyFill="1" applyBorder="1" applyAlignment="1">
      <alignment horizontal="right" wrapText="1"/>
    </xf>
    <xf numFmtId="0" fontId="20" fillId="60" borderId="49" xfId="0" applyFont="1" applyFill="1" applyBorder="1" applyAlignment="1">
      <alignment wrapText="1"/>
    </xf>
    <xf numFmtId="0" fontId="201" fillId="0" borderId="23" xfId="0" applyFont="1" applyBorder="1" applyAlignment="1">
      <alignment wrapText="1"/>
    </xf>
    <xf numFmtId="0" fontId="202" fillId="37" borderId="20" xfId="0" applyFont="1" applyFill="1" applyBorder="1" applyAlignment="1">
      <alignment horizontal="center" wrapText="1"/>
    </xf>
    <xf numFmtId="0" fontId="202" fillId="60" borderId="46" xfId="0" applyFont="1" applyFill="1" applyBorder="1" applyAlignment="1">
      <alignment wrapText="1"/>
    </xf>
    <xf numFmtId="0" fontId="203" fillId="0" borderId="46" xfId="0" applyFont="1" applyBorder="1" applyAlignment="1">
      <alignment wrapText="1"/>
    </xf>
    <xf numFmtId="0" fontId="202" fillId="40" borderId="46" xfId="0" applyFont="1" applyFill="1" applyBorder="1" applyAlignment="1">
      <alignment horizontal="center" wrapText="1"/>
    </xf>
    <xf numFmtId="0" fontId="202" fillId="0" borderId="46" xfId="0" applyFont="1" applyBorder="1" applyAlignment="1">
      <alignment wrapText="1"/>
    </xf>
    <xf numFmtId="0" fontId="202" fillId="0" borderId="46" xfId="0" applyFont="1" applyBorder="1" applyAlignment="1">
      <alignment horizontal="center" wrapText="1"/>
    </xf>
    <xf numFmtId="8" fontId="202" fillId="0" borderId="46" xfId="0" applyNumberFormat="1" applyFont="1" applyBorder="1" applyAlignment="1">
      <alignment horizontal="right" wrapText="1"/>
    </xf>
    <xf numFmtId="14" fontId="202" fillId="0" borderId="46" xfId="0" applyNumberFormat="1" applyFont="1" applyBorder="1" applyAlignment="1">
      <alignment horizontal="right" wrapText="1"/>
    </xf>
    <xf numFmtId="0" fontId="203" fillId="0" borderId="3" xfId="0" applyFont="1" applyBorder="1"/>
    <xf numFmtId="0" fontId="168" fillId="0" borderId="12" xfId="0" applyFont="1" applyBorder="1"/>
    <xf numFmtId="0" fontId="168" fillId="0" borderId="3" xfId="0" applyFont="1" applyBorder="1"/>
    <xf numFmtId="9" fontId="203" fillId="0" borderId="4" xfId="11" applyFont="1" applyBorder="1"/>
    <xf numFmtId="44" fontId="203" fillId="0" borderId="4" xfId="0" applyNumberFormat="1" applyFont="1" applyBorder="1"/>
    <xf numFmtId="0" fontId="1" fillId="0" borderId="3" xfId="0" applyFont="1" applyBorder="1" applyProtection="1">
      <protection locked="0"/>
    </xf>
    <xf numFmtId="44" fontId="1" fillId="0" borderId="3" xfId="2" applyFont="1" applyBorder="1" applyProtection="1">
      <protection locked="0"/>
    </xf>
    <xf numFmtId="44" fontId="203" fillId="0" borderId="3" xfId="2" applyFont="1" applyBorder="1" applyAlignment="1" applyProtection="1">
      <protection locked="0"/>
    </xf>
    <xf numFmtId="0" fontId="153" fillId="38" borderId="46" xfId="0" applyFont="1" applyFill="1" applyBorder="1" applyAlignment="1">
      <alignment wrapText="1"/>
    </xf>
    <xf numFmtId="14" fontId="3" fillId="0" borderId="92" xfId="0" applyNumberFormat="1" applyFont="1" applyBorder="1" applyAlignment="1">
      <alignment horizontal="right" wrapText="1"/>
    </xf>
    <xf numFmtId="44" fontId="0" fillId="0" borderId="4" xfId="2" applyFont="1" applyBorder="1"/>
    <xf numFmtId="44" fontId="203" fillId="0" borderId="4" xfId="2" applyFont="1" applyBorder="1"/>
    <xf numFmtId="0" fontId="30" fillId="3" borderId="8" xfId="0" applyFont="1" applyFill="1" applyBorder="1" applyAlignment="1">
      <alignment horizontal="center" vertical="center"/>
    </xf>
    <xf numFmtId="0" fontId="8" fillId="0" borderId="9" xfId="0" applyFont="1" applyBorder="1"/>
    <xf numFmtId="0" fontId="8" fillId="0" borderId="10" xfId="0" applyFont="1" applyBorder="1"/>
    <xf numFmtId="0" fontId="31" fillId="3" borderId="8" xfId="0" applyFont="1" applyFill="1" applyBorder="1" applyAlignment="1">
      <alignment horizontal="center" vertical="center"/>
    </xf>
    <xf numFmtId="0" fontId="8" fillId="0" borderId="7" xfId="0" applyFont="1" applyBorder="1"/>
    <xf numFmtId="0" fontId="8" fillId="0" borderId="2" xfId="0" applyFont="1" applyBorder="1"/>
    <xf numFmtId="165" fontId="30" fillId="3" borderId="95" xfId="0" applyNumberFormat="1" applyFont="1" applyFill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 wrapText="1"/>
    </xf>
    <xf numFmtId="0" fontId="204" fillId="75" borderId="96" xfId="0" applyFont="1" applyFill="1" applyBorder="1" applyAlignment="1">
      <alignment horizontal="center"/>
    </xf>
    <xf numFmtId="0" fontId="204" fillId="0" borderId="96" xfId="0" applyFont="1" applyBorder="1" applyAlignment="1">
      <alignment horizontal="center"/>
    </xf>
    <xf numFmtId="0" fontId="20" fillId="75" borderId="96" xfId="0" applyFont="1" applyFill="1" applyBorder="1" applyAlignment="1">
      <alignment horizontal="center"/>
    </xf>
    <xf numFmtId="0" fontId="26" fillId="0" borderId="96" xfId="0" applyFont="1" applyBorder="1" applyAlignment="1">
      <alignment horizontal="center"/>
    </xf>
    <xf numFmtId="0" fontId="47" fillId="60" borderId="46" xfId="0" applyFont="1" applyFill="1" applyBorder="1" applyAlignment="1">
      <alignment wrapText="1"/>
    </xf>
    <xf numFmtId="0" fontId="55" fillId="0" borderId="92" xfId="0" applyFont="1" applyBorder="1" applyAlignment="1">
      <alignment horizontal="right" wrapText="1"/>
    </xf>
    <xf numFmtId="0" fontId="205" fillId="40" borderId="92" xfId="0" applyFont="1" applyFill="1" applyBorder="1" applyAlignment="1">
      <alignment wrapText="1"/>
    </xf>
    <xf numFmtId="0" fontId="55" fillId="44" borderId="92" xfId="0" applyFont="1" applyFill="1" applyBorder="1" applyAlignment="1">
      <alignment wrapText="1"/>
    </xf>
    <xf numFmtId="0" fontId="55" fillId="0" borderId="87" xfId="0" applyFont="1" applyBorder="1" applyAlignment="1">
      <alignment horizontal="right" wrapText="1"/>
    </xf>
    <xf numFmtId="0" fontId="0" fillId="59" borderId="4" xfId="0" applyFill="1" applyBorder="1" applyAlignment="1">
      <alignment horizontal="center"/>
    </xf>
    <xf numFmtId="1" fontId="0" fillId="59" borderId="23" xfId="0" applyNumberFormat="1" applyFill="1" applyBorder="1" applyAlignment="1">
      <alignment horizontal="center"/>
    </xf>
    <xf numFmtId="1" fontId="0" fillId="0" borderId="23" xfId="0" applyNumberFormat="1" applyBorder="1" applyAlignment="1">
      <alignment horizontal="left" vertical="top" wrapText="1"/>
    </xf>
    <xf numFmtId="1" fontId="41" fillId="15" borderId="60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 vertical="center"/>
    </xf>
    <xf numFmtId="1" fontId="0" fillId="0" borderId="4" xfId="0" applyNumberFormat="1" applyBorder="1"/>
    <xf numFmtId="1" fontId="0" fillId="38" borderId="0" xfId="0" applyNumberFormat="1" applyFill="1"/>
    <xf numFmtId="1" fontId="55" fillId="0" borderId="0" xfId="0" applyNumberFormat="1" applyFont="1"/>
    <xf numFmtId="1" fontId="0" fillId="59" borderId="4" xfId="0" applyNumberFormat="1" applyFill="1" applyBorder="1"/>
    <xf numFmtId="0" fontId="55" fillId="76" borderId="46" xfId="0" applyFont="1" applyFill="1" applyBorder="1" applyAlignment="1">
      <alignment wrapText="1"/>
    </xf>
    <xf numFmtId="0" fontId="129" fillId="0" borderId="0" xfId="0" applyFont="1"/>
    <xf numFmtId="0" fontId="129" fillId="0" borderId="50" xfId="0" applyFont="1" applyBorder="1"/>
    <xf numFmtId="0" fontId="3" fillId="0" borderId="52" xfId="0" applyFont="1" applyBorder="1" applyAlignment="1">
      <alignment wrapText="1"/>
    </xf>
    <xf numFmtId="0" fontId="207" fillId="0" borderId="49" xfId="0" applyFont="1" applyBorder="1" applyAlignment="1">
      <alignment wrapText="1"/>
    </xf>
    <xf numFmtId="1" fontId="41" fillId="0" borderId="3" xfId="0" applyNumberFormat="1" applyFont="1" applyBorder="1" applyAlignment="1">
      <alignment horizontal="center" wrapText="1"/>
    </xf>
    <xf numFmtId="1" fontId="41" fillId="0" borderId="17" xfId="0" applyNumberFormat="1" applyFont="1" applyBorder="1" applyAlignment="1">
      <alignment horizontal="center" wrapText="1"/>
    </xf>
    <xf numFmtId="44" fontId="41" fillId="0" borderId="3" xfId="2" applyFont="1" applyBorder="1" applyAlignment="1">
      <alignment horizontal="right" wrapText="1"/>
    </xf>
    <xf numFmtId="14" fontId="208" fillId="60" borderId="12" xfId="0" applyNumberFormat="1" applyFont="1" applyFill="1" applyBorder="1" applyAlignment="1">
      <alignment horizontal="right" wrapText="1"/>
    </xf>
    <xf numFmtId="0" fontId="208" fillId="29" borderId="13" xfId="0" applyFont="1" applyFill="1" applyBorder="1" applyAlignment="1">
      <alignment vertical="center"/>
    </xf>
    <xf numFmtId="0" fontId="48" fillId="20" borderId="3" xfId="0" applyFont="1" applyFill="1" applyBorder="1" applyAlignment="1">
      <alignment horizontal="center"/>
    </xf>
    <xf numFmtId="0" fontId="209" fillId="20" borderId="3" xfId="1" applyFont="1" applyFill="1" applyBorder="1" applyAlignment="1">
      <alignment horizontal="center"/>
    </xf>
    <xf numFmtId="0" fontId="32" fillId="0" borderId="52" xfId="1" applyBorder="1" applyAlignment="1">
      <alignment wrapText="1"/>
    </xf>
    <xf numFmtId="2" fontId="55" fillId="0" borderId="46" xfId="0" applyNumberFormat="1" applyFont="1" applyBorder="1" applyAlignment="1">
      <alignment wrapText="1"/>
    </xf>
    <xf numFmtId="0" fontId="32" fillId="0" borderId="51" xfId="1" applyBorder="1" applyAlignment="1">
      <alignment wrapText="1"/>
    </xf>
    <xf numFmtId="0" fontId="210" fillId="40" borderId="87" xfId="0" applyFont="1" applyFill="1" applyBorder="1" applyAlignment="1">
      <alignment wrapText="1"/>
    </xf>
    <xf numFmtId="0" fontId="32" fillId="0" borderId="87" xfId="1" applyBorder="1" applyAlignment="1">
      <alignment wrapText="1"/>
    </xf>
    <xf numFmtId="0" fontId="55" fillId="0" borderId="22" xfId="0" applyFont="1" applyBorder="1"/>
    <xf numFmtId="0" fontId="122" fillId="0" borderId="49" xfId="0" applyFont="1" applyBorder="1" applyAlignment="1">
      <alignment wrapText="1"/>
    </xf>
    <xf numFmtId="6" fontId="0" fillId="0" borderId="15" xfId="0" applyNumberFormat="1" applyBorder="1"/>
    <xf numFmtId="44" fontId="0" fillId="0" borderId="16" xfId="2" applyFont="1" applyBorder="1"/>
    <xf numFmtId="14" fontId="0" fillId="0" borderId="16" xfId="2" applyNumberFormat="1" applyFont="1" applyBorder="1"/>
    <xf numFmtId="0" fontId="32" fillId="0" borderId="20" xfId="1" applyBorder="1" applyAlignment="1">
      <alignment wrapText="1"/>
    </xf>
    <xf numFmtId="0" fontId="55" fillId="40" borderId="50" xfId="0" applyFont="1" applyFill="1" applyBorder="1" applyAlignment="1">
      <alignment wrapText="1"/>
    </xf>
    <xf numFmtId="0" fontId="55" fillId="0" borderId="50" xfId="0" applyFont="1" applyBorder="1" applyAlignment="1">
      <alignment wrapText="1"/>
    </xf>
    <xf numFmtId="0" fontId="32" fillId="0" borderId="50" xfId="1" applyBorder="1" applyAlignment="1">
      <alignment wrapText="1"/>
    </xf>
    <xf numFmtId="0" fontId="22" fillId="0" borderId="50" xfId="0" applyFont="1" applyBorder="1" applyAlignment="1">
      <alignment wrapText="1"/>
    </xf>
    <xf numFmtId="0" fontId="22" fillId="0" borderId="20" xfId="0" applyFont="1" applyBorder="1" applyAlignment="1">
      <alignment wrapText="1"/>
    </xf>
    <xf numFmtId="0" fontId="55" fillId="40" borderId="20" xfId="0" applyFont="1" applyFill="1" applyBorder="1" applyAlignment="1">
      <alignment wrapText="1"/>
    </xf>
    <xf numFmtId="0" fontId="32" fillId="0" borderId="0" xfId="1"/>
    <xf numFmtId="0" fontId="212" fillId="0" borderId="21" xfId="0" applyFont="1" applyBorder="1" applyAlignment="1">
      <alignment horizontal="left"/>
    </xf>
    <xf numFmtId="0" fontId="212" fillId="0" borderId="3" xfId="0" applyFont="1" applyBorder="1" applyAlignment="1">
      <alignment horizontal="left"/>
    </xf>
    <xf numFmtId="0" fontId="213" fillId="0" borderId="4" xfId="0" applyFont="1" applyBorder="1" applyAlignment="1">
      <alignment wrapText="1"/>
    </xf>
    <xf numFmtId="0" fontId="214" fillId="40" borderId="46" xfId="0" applyFont="1" applyFill="1" applyBorder="1" applyAlignment="1">
      <alignment wrapText="1"/>
    </xf>
    <xf numFmtId="0" fontId="8" fillId="0" borderId="46" xfId="0" applyFont="1" applyBorder="1" applyAlignment="1">
      <alignment wrapText="1"/>
    </xf>
    <xf numFmtId="0" fontId="215" fillId="0" borderId="0" xfId="0" applyFont="1"/>
    <xf numFmtId="0" fontId="216" fillId="0" borderId="0" xfId="0" applyFont="1"/>
    <xf numFmtId="0" fontId="154" fillId="42" borderId="4" xfId="0" applyFont="1" applyFill="1" applyBorder="1" applyAlignment="1">
      <alignment horizontal="centerContinuous"/>
    </xf>
    <xf numFmtId="0" fontId="155" fillId="42" borderId="0" xfId="0" applyFont="1" applyFill="1" applyAlignment="1">
      <alignment horizontal="centerContinuous"/>
    </xf>
    <xf numFmtId="44" fontId="155" fillId="42" borderId="0" xfId="2" applyFont="1" applyFill="1" applyAlignment="1">
      <alignment horizontal="centerContinuous"/>
    </xf>
    <xf numFmtId="0" fontId="157" fillId="52" borderId="4" xfId="0" applyFont="1" applyFill="1" applyBorder="1" applyAlignment="1">
      <alignment horizontal="centerContinuous"/>
    </xf>
    <xf numFmtId="0" fontId="155" fillId="52" borderId="0" xfId="0" applyFont="1" applyFill="1" applyAlignment="1">
      <alignment horizontal="centerContinuous"/>
    </xf>
    <xf numFmtId="1" fontId="5" fillId="0" borderId="60" xfId="0" applyNumberFormat="1" applyFont="1" applyBorder="1" applyAlignment="1">
      <alignment horizontal="center"/>
    </xf>
    <xf numFmtId="0" fontId="52" fillId="0" borderId="18" xfId="0" applyFont="1" applyBorder="1"/>
    <xf numFmtId="0" fontId="49" fillId="29" borderId="19" xfId="0" applyFont="1" applyFill="1" applyBorder="1" applyAlignment="1">
      <alignment vertical="center"/>
    </xf>
    <xf numFmtId="0" fontId="9" fillId="20" borderId="17" xfId="0" applyFont="1" applyFill="1" applyBorder="1" applyAlignment="1">
      <alignment horizontal="center"/>
    </xf>
    <xf numFmtId="44" fontId="41" fillId="0" borderId="17" xfId="2" applyFont="1" applyBorder="1" applyAlignment="1"/>
    <xf numFmtId="14" fontId="41" fillId="0" borderId="17" xfId="0" applyNumberFormat="1" applyFont="1" applyBorder="1"/>
    <xf numFmtId="14" fontId="0" fillId="0" borderId="17" xfId="0" applyNumberFormat="1" applyBorder="1"/>
    <xf numFmtId="0" fontId="41" fillId="0" borderId="18" xfId="0" applyFont="1" applyBorder="1"/>
    <xf numFmtId="0" fontId="48" fillId="67" borderId="50" xfId="0" applyFont="1" applyFill="1" applyBorder="1" applyAlignment="1">
      <alignment wrapText="1"/>
    </xf>
    <xf numFmtId="0" fontId="32" fillId="67" borderId="50" xfId="1" applyFill="1" applyBorder="1" applyAlignment="1">
      <alignment wrapText="1"/>
    </xf>
    <xf numFmtId="0" fontId="32" fillId="40" borderId="50" xfId="1" applyFill="1" applyBorder="1" applyAlignment="1">
      <alignment wrapText="1"/>
    </xf>
    <xf numFmtId="0" fontId="55" fillId="67" borderId="50" xfId="0" applyFont="1" applyFill="1" applyBorder="1" applyAlignment="1">
      <alignment wrapText="1"/>
    </xf>
    <xf numFmtId="0" fontId="66" fillId="0" borderId="49" xfId="0" applyFont="1" applyBorder="1" applyAlignment="1">
      <alignment vertical="center" wrapText="1"/>
    </xf>
    <xf numFmtId="0" fontId="48" fillId="0" borderId="87" xfId="0" applyFont="1" applyBorder="1" applyAlignment="1">
      <alignment horizontal="right" wrapText="1"/>
    </xf>
    <xf numFmtId="0" fontId="48" fillId="0" borderId="52" xfId="0" applyFont="1" applyBorder="1" applyAlignment="1">
      <alignment wrapText="1"/>
    </xf>
    <xf numFmtId="1" fontId="55" fillId="0" borderId="87" xfId="0" applyNumberFormat="1" applyFont="1" applyBorder="1" applyAlignment="1">
      <alignment horizontal="right" wrapText="1"/>
    </xf>
    <xf numFmtId="8" fontId="22" fillId="0" borderId="61" xfId="0" applyNumberFormat="1" applyFont="1" applyBorder="1" applyAlignment="1">
      <alignment horizontal="right" wrapText="1"/>
    </xf>
    <xf numFmtId="8" fontId="22" fillId="0" borderId="62" xfId="0" applyNumberFormat="1" applyFont="1" applyBorder="1" applyAlignment="1">
      <alignment horizontal="right" wrapText="1"/>
    </xf>
    <xf numFmtId="14" fontId="22" fillId="0" borderId="71" xfId="0" applyNumberFormat="1" applyFont="1" applyBorder="1" applyAlignment="1">
      <alignment horizontal="right" wrapText="1"/>
    </xf>
    <xf numFmtId="0" fontId="22" fillId="0" borderId="23" xfId="0" applyFont="1" applyBorder="1" applyAlignment="1">
      <alignment wrapText="1"/>
    </xf>
    <xf numFmtId="14" fontId="22" fillId="0" borderId="23" xfId="0" applyNumberFormat="1" applyFont="1" applyBorder="1" applyAlignment="1">
      <alignment horizontal="right" wrapText="1"/>
    </xf>
    <xf numFmtId="0" fontId="3" fillId="0" borderId="23" xfId="0" applyFont="1" applyBorder="1" applyAlignment="1">
      <alignment wrapText="1"/>
    </xf>
    <xf numFmtId="14" fontId="3" fillId="0" borderId="23" xfId="0" applyNumberFormat="1" applyFont="1" applyBorder="1" applyAlignment="1">
      <alignment horizontal="right" wrapText="1"/>
    </xf>
    <xf numFmtId="1" fontId="8" fillId="0" borderId="60" xfId="0" applyNumberFormat="1" applyFont="1" applyBorder="1" applyAlignment="1">
      <alignment horizontal="center"/>
    </xf>
    <xf numFmtId="1" fontId="0" fillId="0" borderId="23" xfId="2" applyNumberFormat="1" applyFont="1" applyBorder="1" applyAlignment="1">
      <alignment horizontal="center"/>
    </xf>
    <xf numFmtId="1" fontId="5" fillId="59" borderId="60" xfId="0" applyNumberFormat="1" applyFont="1" applyFill="1" applyBorder="1" applyAlignment="1">
      <alignment horizontal="center"/>
    </xf>
    <xf numFmtId="1" fontId="0" fillId="0" borderId="81" xfId="2" applyNumberFormat="1" applyFont="1" applyBorder="1" applyAlignment="1">
      <alignment horizontal="center"/>
    </xf>
    <xf numFmtId="44" fontId="55" fillId="0" borderId="61" xfId="2" applyFont="1" applyBorder="1" applyAlignment="1">
      <alignment wrapText="1"/>
    </xf>
    <xf numFmtId="44" fontId="41" fillId="0" borderId="12" xfId="2" applyFont="1" applyBorder="1" applyAlignment="1"/>
    <xf numFmtId="0" fontId="55" fillId="0" borderId="63" xfId="0" applyFont="1" applyBorder="1" applyAlignment="1">
      <alignment wrapText="1"/>
    </xf>
    <xf numFmtId="14" fontId="55" fillId="0" borderId="99" xfId="0" applyNumberFormat="1" applyFont="1" applyBorder="1" applyAlignment="1">
      <alignment wrapText="1"/>
    </xf>
    <xf numFmtId="0" fontId="41" fillId="0" borderId="27" xfId="0" applyFont="1" applyBorder="1"/>
    <xf numFmtId="0" fontId="41" fillId="0" borderId="22" xfId="0" applyFont="1" applyBorder="1"/>
    <xf numFmtId="0" fontId="41" fillId="0" borderId="23" xfId="0" applyFont="1" applyBorder="1"/>
    <xf numFmtId="14" fontId="55" fillId="0" borderId="23" xfId="0" applyNumberFormat="1" applyFont="1" applyBorder="1" applyAlignment="1">
      <alignment wrapText="1"/>
    </xf>
    <xf numFmtId="0" fontId="47" fillId="0" borderId="23" xfId="0" applyFont="1" applyBorder="1" applyAlignment="1">
      <alignment wrapText="1"/>
    </xf>
    <xf numFmtId="14" fontId="41" fillId="0" borderId="23" xfId="0" applyNumberFormat="1" applyFont="1" applyBorder="1" applyAlignment="1">
      <alignment horizontal="right" wrapText="1"/>
    </xf>
    <xf numFmtId="14" fontId="41" fillId="0" borderId="23" xfId="0" applyNumberFormat="1" applyFont="1" applyBorder="1" applyAlignment="1">
      <alignment wrapText="1"/>
    </xf>
    <xf numFmtId="0" fontId="47" fillId="0" borderId="23" xfId="0" applyFont="1" applyBorder="1"/>
    <xf numFmtId="14" fontId="41" fillId="0" borderId="23" xfId="0" applyNumberFormat="1" applyFont="1" applyBorder="1"/>
    <xf numFmtId="14" fontId="0" fillId="0" borderId="23" xfId="0" applyNumberFormat="1" applyBorder="1"/>
    <xf numFmtId="14" fontId="22" fillId="0" borderId="62" xfId="0" applyNumberFormat="1" applyFont="1" applyBorder="1" applyAlignment="1">
      <alignment horizontal="right" wrapText="1"/>
    </xf>
    <xf numFmtId="14" fontId="22" fillId="0" borderId="100" xfId="0" applyNumberFormat="1" applyFont="1" applyBorder="1" applyAlignment="1">
      <alignment horizontal="right" wrapText="1"/>
    </xf>
    <xf numFmtId="14" fontId="22" fillId="0" borderId="66" xfId="0" applyNumberFormat="1" applyFont="1" applyBorder="1" applyAlignment="1">
      <alignment horizontal="right" wrapText="1"/>
    </xf>
    <xf numFmtId="0" fontId="5" fillId="0" borderId="22" xfId="0" applyFont="1" applyBorder="1" applyProtection="1">
      <protection locked="0"/>
    </xf>
    <xf numFmtId="44" fontId="5" fillId="0" borderId="22" xfId="2" applyFont="1" applyBorder="1" applyProtection="1">
      <protection locked="0"/>
    </xf>
    <xf numFmtId="44" fontId="55" fillId="0" borderId="22" xfId="2" applyFont="1" applyBorder="1" applyAlignment="1" applyProtection="1">
      <protection locked="0"/>
    </xf>
    <xf numFmtId="44" fontId="0" fillId="0" borderId="23" xfId="2" applyFont="1" applyBorder="1"/>
    <xf numFmtId="9" fontId="0" fillId="0" borderId="23" xfId="11" applyFont="1" applyBorder="1"/>
    <xf numFmtId="44" fontId="0" fillId="0" borderId="23" xfId="0" applyNumberFormat="1" applyBorder="1"/>
    <xf numFmtId="0" fontId="5" fillId="0" borderId="23" xfId="0" applyFont="1" applyBorder="1" applyProtection="1">
      <protection locked="0"/>
    </xf>
    <xf numFmtId="44" fontId="5" fillId="0" borderId="23" xfId="2" applyFont="1" applyBorder="1" applyProtection="1">
      <protection locked="0"/>
    </xf>
    <xf numFmtId="44" fontId="55" fillId="0" borderId="23" xfId="2" applyFont="1" applyBorder="1" applyAlignment="1" applyProtection="1">
      <protection locked="0"/>
    </xf>
    <xf numFmtId="44" fontId="0" fillId="0" borderId="23" xfId="2" applyFont="1" applyBorder="1" applyAlignment="1" applyProtection="1">
      <protection locked="0"/>
    </xf>
    <xf numFmtId="0" fontId="123" fillId="39" borderId="0" xfId="0" applyFont="1" applyFill="1"/>
    <xf numFmtId="14" fontId="3" fillId="0" borderId="51" xfId="0" applyNumberFormat="1" applyFont="1" applyBorder="1" applyAlignment="1">
      <alignment horizontal="right" wrapText="1"/>
    </xf>
    <xf numFmtId="14" fontId="55" fillId="0" borderId="51" xfId="0" applyNumberFormat="1" applyFont="1" applyBorder="1" applyAlignment="1">
      <alignment horizontal="right" wrapText="1"/>
    </xf>
    <xf numFmtId="14" fontId="55" fillId="0" borderId="52" xfId="0" applyNumberFormat="1" applyFont="1" applyBorder="1" applyAlignment="1">
      <alignment horizontal="right" wrapText="1"/>
    </xf>
    <xf numFmtId="14" fontId="55" fillId="0" borderId="87" xfId="0" applyNumberFormat="1" applyFont="1" applyBorder="1" applyAlignment="1">
      <alignment horizontal="right" wrapText="1"/>
    </xf>
    <xf numFmtId="0" fontId="21" fillId="52" borderId="57" xfId="0" applyFont="1" applyFill="1" applyBorder="1" applyAlignment="1">
      <alignment horizontal="center"/>
    </xf>
    <xf numFmtId="0" fontId="21" fillId="52" borderId="58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8" fillId="0" borderId="4" xfId="0" applyFont="1" applyBorder="1"/>
    <xf numFmtId="0" fontId="10" fillId="3" borderId="4" xfId="0" applyFont="1" applyFill="1" applyBorder="1" applyAlignment="1">
      <alignment horizontal="center" vertical="center"/>
    </xf>
    <xf numFmtId="165" fontId="27" fillId="13" borderId="4" xfId="0" applyNumberFormat="1" applyFont="1" applyFill="1" applyBorder="1" applyAlignment="1">
      <alignment horizontal="center"/>
    </xf>
    <xf numFmtId="0" fontId="27" fillId="14" borderId="6" xfId="0" applyFont="1" applyFill="1" applyBorder="1" applyAlignment="1">
      <alignment horizontal="center"/>
    </xf>
    <xf numFmtId="0" fontId="8" fillId="0" borderId="6" xfId="0" applyFont="1" applyBorder="1"/>
    <xf numFmtId="0" fontId="0" fillId="0" borderId="79" xfId="0" applyBorder="1" applyAlignment="1">
      <alignment horizontal="center" vertical="top" wrapText="1"/>
    </xf>
    <xf numFmtId="0" fontId="26" fillId="0" borderId="4" xfId="5" applyFont="1" applyAlignment="1">
      <alignment horizontal="left"/>
    </xf>
    <xf numFmtId="0" fontId="2" fillId="0" borderId="4" xfId="5"/>
    <xf numFmtId="0" fontId="5" fillId="0" borderId="4" xfId="5" applyFont="1" applyAlignment="1">
      <alignment horizontal="center" vertical="center"/>
    </xf>
    <xf numFmtId="0" fontId="48" fillId="0" borderId="4" xfId="5" applyFont="1" applyAlignment="1">
      <alignment horizontal="left"/>
    </xf>
    <xf numFmtId="0" fontId="106" fillId="0" borderId="4" xfId="5" applyFont="1" applyAlignment="1">
      <alignment horizontal="center"/>
    </xf>
    <xf numFmtId="0" fontId="107" fillId="0" borderId="4" xfId="5" applyFont="1"/>
    <xf numFmtId="0" fontId="26" fillId="0" borderId="4" xfId="5" applyFont="1" applyAlignment="1">
      <alignment horizontal="center"/>
    </xf>
    <xf numFmtId="0" fontId="87" fillId="0" borderId="5" xfId="5" applyFont="1" applyBorder="1" applyAlignment="1">
      <alignment horizontal="center"/>
    </xf>
    <xf numFmtId="0" fontId="8" fillId="0" borderId="5" xfId="5" applyFont="1" applyBorder="1"/>
    <xf numFmtId="0" fontId="7" fillId="7" borderId="44" xfId="5" applyFont="1" applyFill="1" applyBorder="1" applyAlignment="1">
      <alignment horizontal="center" vertical="center" wrapText="1"/>
    </xf>
    <xf numFmtId="0" fontId="8" fillId="0" borderId="39" xfId="5" applyFont="1" applyBorder="1"/>
    <xf numFmtId="0" fontId="40" fillId="7" borderId="44" xfId="5" applyFont="1" applyFill="1" applyBorder="1" applyAlignment="1">
      <alignment horizontal="center" vertical="center" wrapText="1"/>
    </xf>
    <xf numFmtId="0" fontId="7" fillId="41" borderId="44" xfId="5" applyFont="1" applyFill="1" applyBorder="1" applyAlignment="1">
      <alignment horizontal="center"/>
    </xf>
    <xf numFmtId="0" fontId="49" fillId="0" borderId="44" xfId="5" applyFont="1" applyBorder="1" applyAlignment="1">
      <alignment horizontal="center" vertical="center" wrapText="1"/>
    </xf>
    <xf numFmtId="165" fontId="49" fillId="0" borderId="44" xfId="5" applyNumberFormat="1" applyFont="1" applyBorder="1" applyAlignment="1">
      <alignment horizontal="center" vertical="center" wrapText="1"/>
    </xf>
    <xf numFmtId="0" fontId="5" fillId="0" borderId="39" xfId="5" applyFont="1" applyBorder="1"/>
    <xf numFmtId="165" fontId="206" fillId="52" borderId="44" xfId="5" applyNumberFormat="1" applyFont="1" applyFill="1" applyBorder="1" applyAlignment="1">
      <alignment horizontal="center" vertical="center" wrapText="1"/>
    </xf>
    <xf numFmtId="0" fontId="8" fillId="52" borderId="39" xfId="5" applyFont="1" applyFill="1" applyBorder="1"/>
    <xf numFmtId="165" fontId="104" fillId="0" borderId="44" xfId="5" applyNumberFormat="1" applyFont="1" applyBorder="1" applyAlignment="1">
      <alignment horizontal="center" vertical="center" wrapText="1"/>
    </xf>
    <xf numFmtId="0" fontId="105" fillId="0" borderId="39" xfId="5" applyFont="1" applyBorder="1"/>
    <xf numFmtId="0" fontId="7" fillId="41" borderId="55" xfId="5" applyFont="1" applyFill="1" applyBorder="1" applyAlignment="1">
      <alignment horizontal="center" vertical="center"/>
    </xf>
    <xf numFmtId="0" fontId="7" fillId="41" borderId="56" xfId="5" applyFont="1" applyFill="1" applyBorder="1" applyAlignment="1">
      <alignment horizontal="center" vertical="center"/>
    </xf>
    <xf numFmtId="0" fontId="7" fillId="41" borderId="97" xfId="5" applyFont="1" applyFill="1" applyBorder="1" applyAlignment="1">
      <alignment horizontal="center" vertical="center"/>
    </xf>
    <xf numFmtId="0" fontId="7" fillId="41" borderId="98" xfId="5" applyFont="1" applyFill="1" applyBorder="1" applyAlignment="1">
      <alignment horizontal="center" vertical="center"/>
    </xf>
    <xf numFmtId="0" fontId="43" fillId="0" borderId="41" xfId="5" applyFont="1" applyBorder="1" applyAlignment="1">
      <alignment horizontal="center" vertical="center"/>
    </xf>
    <xf numFmtId="0" fontId="8" fillId="0" borderId="42" xfId="5" applyFont="1" applyBorder="1"/>
    <xf numFmtId="0" fontId="40" fillId="0" borderId="41" xfId="5" applyFont="1" applyBorder="1" applyAlignment="1">
      <alignment horizontal="center"/>
    </xf>
    <xf numFmtId="0" fontId="8" fillId="0" borderId="43" xfId="5" applyFont="1" applyBorder="1"/>
    <xf numFmtId="0" fontId="77" fillId="0" borderId="30" xfId="5" applyFont="1" applyBorder="1" applyAlignment="1">
      <alignment horizontal="center" vertical="center"/>
    </xf>
    <xf numFmtId="0" fontId="8" fillId="0" borderId="30" xfId="5" applyFont="1" applyBorder="1"/>
    <xf numFmtId="0" fontId="49" fillId="0" borderId="4" xfId="5" applyFont="1" applyAlignment="1">
      <alignment horizontal="center"/>
    </xf>
    <xf numFmtId="0" fontId="84" fillId="3" borderId="44" xfId="5" applyFont="1" applyFill="1" applyBorder="1" applyAlignment="1">
      <alignment horizontal="center" vertical="center" wrapText="1"/>
    </xf>
    <xf numFmtId="0" fontId="43" fillId="0" borderId="35" xfId="5" applyFont="1" applyBorder="1" applyAlignment="1">
      <alignment horizontal="center" vertical="center"/>
    </xf>
    <xf numFmtId="0" fontId="8" fillId="0" borderId="36" xfId="5" applyFont="1" applyBorder="1"/>
    <xf numFmtId="14" fontId="67" fillId="0" borderId="35" xfId="5" applyNumberFormat="1" applyFont="1" applyBorder="1" applyAlignment="1">
      <alignment horizontal="center" vertical="center"/>
    </xf>
    <xf numFmtId="14" fontId="8" fillId="0" borderId="37" xfId="5" applyNumberFormat="1" applyFont="1" applyBorder="1"/>
    <xf numFmtId="0" fontId="43" fillId="0" borderId="38" xfId="5" applyFont="1" applyBorder="1" applyAlignment="1">
      <alignment horizontal="center" vertical="center"/>
    </xf>
    <xf numFmtId="0" fontId="40" fillId="0" borderId="38" xfId="5" applyFont="1" applyBorder="1" applyAlignment="1">
      <alignment horizontal="center"/>
    </xf>
    <xf numFmtId="0" fontId="8" fillId="0" borderId="40" xfId="5" applyFont="1" applyBorder="1"/>
    <xf numFmtId="172" fontId="40" fillId="0" borderId="38" xfId="5" applyNumberFormat="1" applyFont="1" applyBorder="1" applyAlignment="1">
      <alignment horizontal="center" wrapText="1"/>
    </xf>
    <xf numFmtId="0" fontId="70" fillId="0" borderId="4" xfId="5" applyFont="1" applyAlignment="1">
      <alignment horizontal="left"/>
    </xf>
    <xf numFmtId="0" fontId="72" fillId="0" borderId="5" xfId="5" applyFont="1" applyBorder="1" applyAlignment="1">
      <alignment horizontal="left" vertical="center"/>
    </xf>
    <xf numFmtId="0" fontId="49" fillId="0" borderId="4" xfId="5" applyFont="1" applyAlignment="1">
      <alignment horizontal="right"/>
    </xf>
    <xf numFmtId="0" fontId="76" fillId="3" borderId="29" xfId="5" applyFont="1" applyFill="1" applyBorder="1" applyAlignment="1">
      <alignment horizontal="center" vertical="center"/>
    </xf>
    <xf numFmtId="0" fontId="8" fillId="0" borderId="32" xfId="5" applyFont="1" applyBorder="1"/>
    <xf numFmtId="0" fontId="8" fillId="0" borderId="28" xfId="5" applyFont="1" applyBorder="1"/>
    <xf numFmtId="0" fontId="8" fillId="0" borderId="31" xfId="5" applyFont="1" applyBorder="1"/>
    <xf numFmtId="0" fontId="8" fillId="0" borderId="33" xfId="5" applyFont="1" applyBorder="1"/>
    <xf numFmtId="0" fontId="8" fillId="0" borderId="34" xfId="5" applyFont="1" applyBorder="1"/>
    <xf numFmtId="0" fontId="69" fillId="0" borderId="4" xfId="5" applyFont="1" applyAlignment="1">
      <alignment horizontal="right" vertical="center"/>
    </xf>
    <xf numFmtId="175" fontId="69" fillId="0" borderId="4" xfId="5" applyNumberFormat="1" applyFont="1" applyAlignment="1">
      <alignment horizontal="left" vertical="center"/>
    </xf>
    <xf numFmtId="0" fontId="70" fillId="0" borderId="4" xfId="5" applyFont="1" applyAlignment="1">
      <alignment horizontal="right"/>
    </xf>
    <xf numFmtId="0" fontId="70" fillId="0" borderId="4" xfId="5" applyFont="1" applyAlignment="1">
      <alignment horizontal="left" wrapText="1"/>
    </xf>
  </cellXfs>
  <cellStyles count="13">
    <cellStyle name="Hipervínculo" xfId="1" builtinId="8"/>
    <cellStyle name="Moneda" xfId="2" builtinId="4"/>
    <cellStyle name="Moneda 2" xfId="4" xr:uid="{E632A621-AF65-8844-ACF8-7E368076AB40}"/>
    <cellStyle name="Normal" xfId="0" builtinId="0"/>
    <cellStyle name="Normal 2" xfId="3" xr:uid="{35CAA2AB-F4BF-5844-8EB0-946D526F8370}"/>
    <cellStyle name="Normal 2 2" xfId="6" xr:uid="{CCE77144-B36B-4B62-B549-B0E77E1A1E64}"/>
    <cellStyle name="Normal 2 2 2" xfId="9" xr:uid="{9E9B2834-020D-4A87-B694-25351FDA2203}"/>
    <cellStyle name="Normal 2 3" xfId="8" xr:uid="{07E1A76B-8B41-4BD3-A855-9056D3A7BCF2}"/>
    <cellStyle name="Normal 3" xfId="5" xr:uid="{73339D58-358B-4327-81AE-2938C62D473F}"/>
    <cellStyle name="Normal 3 2" xfId="10" xr:uid="{C47E10C5-F829-4142-BB54-9E30712E7E4B}"/>
    <cellStyle name="Normal 4" xfId="7" xr:uid="{F2C4B87E-89C0-446D-8605-6F6CBB58DE8C}"/>
    <cellStyle name="Normal 8" xfId="12" xr:uid="{601ACEA9-CD70-47D5-8E3F-9BBAD8990537}"/>
    <cellStyle name="Porcentaje" xfId="11" builtinId="5"/>
  </cellStyles>
  <dxfs count="65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7" tint="0.39997558519241921"/>
        </patternFill>
      </fill>
    </dxf>
    <dxf>
      <font>
        <b/>
      </font>
    </dxf>
    <dxf>
      <font>
        <color theme="0"/>
      </font>
    </dxf>
    <dxf>
      <fill>
        <patternFill patternType="solid">
          <bgColor theme="7" tint="-0.249977111117893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0000"/>
      </font>
    </dxf>
    <dxf>
      <alignment horizontal="center"/>
    </dxf>
    <dxf>
      <alignment wrapText="0"/>
    </dxf>
    <dxf>
      <alignment wrapText="0"/>
    </dxf>
    <dxf>
      <alignment wrapTex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7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7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7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7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9"/>
          <bgColor theme="9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ill>
        <patternFill patternType="solid">
          <fgColor rgb="FF00FF00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77" formatCode="dd/mm/yyyy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9" formatCode="dd/mm/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77" formatCode="dd/mm/yyyy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9" formatCode="dd/mm/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FF9900"/>
          <bgColor rgb="FFFF99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7030A0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FFFF00"/>
      </font>
      <fill>
        <patternFill patternType="solid">
          <fgColor rgb="FF7030A0"/>
          <bgColor rgb="FF7030A0"/>
        </patternFill>
      </fill>
    </dxf>
    <dxf>
      <font>
        <b/>
        <color rgb="FFC5E0B3"/>
      </font>
      <fill>
        <patternFill patternType="solid">
          <fgColor rgb="FFFF9933"/>
          <bgColor rgb="FFFF9933"/>
        </patternFill>
      </fill>
    </dxf>
    <dxf>
      <font>
        <color rgb="FFC00000"/>
      </font>
      <fill>
        <patternFill patternType="none"/>
      </fill>
    </dxf>
    <dxf>
      <font>
        <b/>
        <i/>
        <color rgb="FF7030A0"/>
      </font>
      <fill>
        <patternFill patternType="none"/>
      </fill>
    </dxf>
    <dxf>
      <font>
        <b/>
        <color rgb="FF002060"/>
      </font>
      <fill>
        <patternFill patternType="solid">
          <fgColor rgb="FFFFE598"/>
          <bgColor rgb="FFFFE598"/>
        </patternFill>
      </fill>
    </dxf>
    <dxf>
      <font>
        <b/>
        <i/>
        <color rgb="FF002060"/>
      </font>
      <fill>
        <patternFill patternType="solid">
          <fgColor rgb="FFFFFFFF"/>
          <bgColor rgb="FFFFFFFF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rgb="FF00B0F0"/>
          <bgColor rgb="FF00B0F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;[Red]\-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&quot;$&quot;* #,##0.00_-;\-&quot;$&quot;* #,##0.00_-;_-&quot;$&quot;* &quot;-&quot;??_-;_-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 patternType="none"/>
      </fill>
    </dxf>
    <dxf>
      <fill>
        <patternFill patternType="solid">
          <fgColor rgb="FF00B050"/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dd/mm/yyyy"/>
    </dxf>
    <dxf>
      <numFmt numFmtId="177" formatCode="dd/mm/yyyy"/>
    </dxf>
    <dxf>
      <numFmt numFmtId="177" formatCode="dd/mm/yyyy"/>
    </dxf>
    <dxf>
      <numFmt numFmtId="177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CRITERIOS-style" pivot="0" count="3" xr9:uid="{00000000-0011-0000-FFFF-FFFF00000000}">
      <tableStyleElement type="headerRow" dxfId="657"/>
      <tableStyleElement type="firstRowStripe" dxfId="656"/>
      <tableStyleElement type="secondRowStripe" dxfId="655"/>
    </tableStyle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alumnos totales 2022.xlsm]Analíticos!TablaDinámica4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Analíticos!$L$65:$L$66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Analíticos!$K$67:$K$173</c:f>
              <c:multiLvlStrCache>
                <c:ptCount val="57"/>
                <c:lvl>
                  <c:pt idx="0">
                    <c:v>DD</c:v>
                  </c:pt>
                  <c:pt idx="1">
                    <c:v>DD</c:v>
                  </c:pt>
                  <c:pt idx="2">
                    <c:v>DD</c:v>
                  </c:pt>
                  <c:pt idx="3">
                    <c:v>JTDD</c:v>
                  </c:pt>
                  <c:pt idx="4">
                    <c:v>DD</c:v>
                  </c:pt>
                  <c:pt idx="5">
                    <c:v>DD</c:v>
                  </c:pt>
                  <c:pt idx="6">
                    <c:v>DIAP</c:v>
                  </c:pt>
                  <c:pt idx="7">
                    <c:v>DIAP</c:v>
                  </c:pt>
                  <c:pt idx="8">
                    <c:v>LD</c:v>
                  </c:pt>
                  <c:pt idx="9">
                    <c:v>JTLD</c:v>
                  </c:pt>
                  <c:pt idx="10">
                    <c:v>JTLD</c:v>
                  </c:pt>
                  <c:pt idx="11">
                    <c:v>JTLD</c:v>
                  </c:pt>
                  <c:pt idx="12">
                    <c:v>LD</c:v>
                  </c:pt>
                  <c:pt idx="13">
                    <c:v>JTLD</c:v>
                  </c:pt>
                  <c:pt idx="14">
                    <c:v>JTLD</c:v>
                  </c:pt>
                  <c:pt idx="15">
                    <c:v>LD</c:v>
                  </c:pt>
                  <c:pt idx="16">
                    <c:v>JTLD</c:v>
                  </c:pt>
                  <c:pt idx="17">
                    <c:v>MD</c:v>
                  </c:pt>
                  <c:pt idx="18">
                    <c:v>MD</c:v>
                  </c:pt>
                  <c:pt idx="19">
                    <c:v>MD</c:v>
                  </c:pt>
                  <c:pt idx="20">
                    <c:v>JTMD</c:v>
                  </c:pt>
                  <c:pt idx="21">
                    <c:v>MD</c:v>
                  </c:pt>
                  <c:pt idx="22">
                    <c:v>MD</c:v>
                  </c:pt>
                  <c:pt idx="23">
                    <c:v>JTMDP</c:v>
                  </c:pt>
                  <c:pt idx="24">
                    <c:v>MDP</c:v>
                  </c:pt>
                  <c:pt idx="25">
                    <c:v>DD</c:v>
                  </c:pt>
                  <c:pt idx="26">
                    <c:v>MD</c:v>
                  </c:pt>
                  <c:pt idx="27">
                    <c:v>TU</c:v>
                  </c:pt>
                  <c:pt idx="28">
                    <c:v>MDP</c:v>
                  </c:pt>
                  <c:pt idx="29">
                    <c:v>DIAP</c:v>
                  </c:pt>
                  <c:pt idx="30">
                    <c:v>JTDIAP</c:v>
                  </c:pt>
                  <c:pt idx="31">
                    <c:v>DD</c:v>
                  </c:pt>
                  <c:pt idx="32">
                    <c:v>JTDD</c:v>
                  </c:pt>
                  <c:pt idx="33">
                    <c:v>DD</c:v>
                  </c:pt>
                  <c:pt idx="34">
                    <c:v>DIAP</c:v>
                  </c:pt>
                  <c:pt idx="35">
                    <c:v>DD</c:v>
                  </c:pt>
                  <c:pt idx="36">
                    <c:v>MD</c:v>
                  </c:pt>
                  <c:pt idx="37">
                    <c:v>MDP</c:v>
                  </c:pt>
                  <c:pt idx="38">
                    <c:v>MDP</c:v>
                  </c:pt>
                  <c:pt idx="39">
                    <c:v>MDP</c:v>
                  </c:pt>
                  <c:pt idx="40">
                    <c:v>MD</c:v>
                  </c:pt>
                  <c:pt idx="41">
                    <c:v>MD</c:v>
                  </c:pt>
                  <c:pt idx="42">
                    <c:v>JTMD</c:v>
                  </c:pt>
                  <c:pt idx="43">
                    <c:v>JTMDP</c:v>
                  </c:pt>
                  <c:pt idx="44">
                    <c:v>MDP</c:v>
                  </c:pt>
                  <c:pt idx="45">
                    <c:v>JTMDP</c:v>
                  </c:pt>
                  <c:pt idx="46">
                    <c:v>MDP</c:v>
                  </c:pt>
                  <c:pt idx="47">
                    <c:v>DD</c:v>
                  </c:pt>
                  <c:pt idx="48">
                    <c:v>MDP</c:v>
                  </c:pt>
                  <c:pt idx="49">
                    <c:v>MDP</c:v>
                  </c:pt>
                  <c:pt idx="50">
                    <c:v>DIP</c:v>
                  </c:pt>
                  <c:pt idx="51">
                    <c:v>CU</c:v>
                  </c:pt>
                  <c:pt idx="52">
                    <c:v>JTLD</c:v>
                  </c:pt>
                  <c:pt idx="53">
                    <c:v>CU</c:v>
                  </c:pt>
                  <c:pt idx="54">
                    <c:v>DIP LAB</c:v>
                  </c:pt>
                  <c:pt idx="55">
                    <c:v>MD</c:v>
                  </c:pt>
                  <c:pt idx="56">
                    <c:v>JTLD</c:v>
                  </c:pt>
                </c:lvl>
                <c:lvl>
                  <c:pt idx="0">
                    <c:v>DD03A1</c:v>
                  </c:pt>
                  <c:pt idx="1">
                    <c:v>DD03B</c:v>
                  </c:pt>
                  <c:pt idx="2">
                    <c:v>DD03C</c:v>
                  </c:pt>
                  <c:pt idx="4">
                    <c:v>DD04A</c:v>
                  </c:pt>
                  <c:pt idx="5">
                    <c:v>DD05A</c:v>
                  </c:pt>
                  <c:pt idx="6">
                    <c:v>DIAP01</c:v>
                  </c:pt>
                  <c:pt idx="7">
                    <c:v>DIAP02</c:v>
                  </c:pt>
                  <c:pt idx="8">
                    <c:v>LD02B</c:v>
                  </c:pt>
                  <c:pt idx="9">
                    <c:v>LD03A</c:v>
                  </c:pt>
                  <c:pt idx="10">
                    <c:v>LD03A2</c:v>
                  </c:pt>
                  <c:pt idx="11">
                    <c:v>LD03A3</c:v>
                  </c:pt>
                  <c:pt idx="12">
                    <c:v>LD03C</c:v>
                  </c:pt>
                  <c:pt idx="13">
                    <c:v>LD03C2</c:v>
                  </c:pt>
                  <c:pt idx="14">
                    <c:v>LD04A</c:v>
                  </c:pt>
                  <c:pt idx="16">
                    <c:v>LD04AB</c:v>
                  </c:pt>
                  <c:pt idx="17">
                    <c:v>MD PAN</c:v>
                  </c:pt>
                  <c:pt idx="18">
                    <c:v>MD02A</c:v>
                  </c:pt>
                  <c:pt idx="19">
                    <c:v>MD03A</c:v>
                  </c:pt>
                  <c:pt idx="20">
                    <c:v>MD04B2</c:v>
                  </c:pt>
                  <c:pt idx="21">
                    <c:v>MD05</c:v>
                  </c:pt>
                  <c:pt idx="22">
                    <c:v>MD05A</c:v>
                  </c:pt>
                  <c:pt idx="23">
                    <c:v>MDP01</c:v>
                  </c:pt>
                  <c:pt idx="25">
                    <c:v>(en blanco)</c:v>
                  </c:pt>
                  <c:pt idx="26">
                    <c:v>MDO5A</c:v>
                  </c:pt>
                  <c:pt idx="27">
                    <c:v>CURSO UNICO</c:v>
                  </c:pt>
                  <c:pt idx="28">
                    <c:v>MDP04</c:v>
                  </c:pt>
                  <c:pt idx="29">
                    <c:v>DIAP04</c:v>
                  </c:pt>
                  <c:pt idx="31">
                    <c:v>DD06A</c:v>
                  </c:pt>
                  <c:pt idx="33">
                    <c:v>DD06</c:v>
                  </c:pt>
                  <c:pt idx="34">
                    <c:v>DIAP03</c:v>
                  </c:pt>
                  <c:pt idx="35">
                    <c:v>DD06B</c:v>
                  </c:pt>
                  <c:pt idx="36">
                    <c:v>MD06B</c:v>
                  </c:pt>
                  <c:pt idx="37">
                    <c:v>MDO6B2</c:v>
                  </c:pt>
                  <c:pt idx="38">
                    <c:v>MDP02B</c:v>
                  </c:pt>
                  <c:pt idx="39">
                    <c:v>MDP04B</c:v>
                  </c:pt>
                  <c:pt idx="40">
                    <c:v>MD06A</c:v>
                  </c:pt>
                  <c:pt idx="41">
                    <c:v>MD06B3</c:v>
                  </c:pt>
                  <c:pt idx="42">
                    <c:v>MDPG03</c:v>
                  </c:pt>
                  <c:pt idx="45">
                    <c:v>MDPG01</c:v>
                  </c:pt>
                  <c:pt idx="47">
                    <c:v>DDG01</c:v>
                  </c:pt>
                  <c:pt idx="48">
                    <c:v>MDPG02</c:v>
                  </c:pt>
                  <c:pt idx="49">
                    <c:v>MDP0G03</c:v>
                  </c:pt>
                  <c:pt idx="50">
                    <c:v>DIPCH</c:v>
                  </c:pt>
                  <c:pt idx="51">
                    <c:v>Monterrey</c:v>
                  </c:pt>
                  <c:pt idx="52">
                    <c:v>LD05A</c:v>
                  </c:pt>
                  <c:pt idx="53">
                    <c:v>CANCUN</c:v>
                  </c:pt>
                  <c:pt idx="54">
                    <c:v>D LAB</c:v>
                  </c:pt>
                  <c:pt idx="55">
                    <c:v>MD06D</c:v>
                  </c:pt>
                  <c:pt idx="56">
                    <c:v>LD06D</c:v>
                  </c:pt>
                </c:lvl>
              </c:multiLvlStrCache>
            </c:multiLvlStrRef>
          </c:cat>
          <c:val>
            <c:numRef>
              <c:f>Analíticos!$L$67:$L$173</c:f>
              <c:numCache>
                <c:formatCode>General</c:formatCode>
                <c:ptCount val="57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10</c:v>
                </c:pt>
                <c:pt idx="18">
                  <c:v>1</c:v>
                </c:pt>
                <c:pt idx="19">
                  <c:v>6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12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7</c:v>
                </c:pt>
                <c:pt idx="41">
                  <c:v>11</c:v>
                </c:pt>
                <c:pt idx="42">
                  <c:v>1</c:v>
                </c:pt>
                <c:pt idx="43">
                  <c:v>1</c:v>
                </c:pt>
                <c:pt idx="44">
                  <c:v>6</c:v>
                </c:pt>
                <c:pt idx="46">
                  <c:v>8</c:v>
                </c:pt>
                <c:pt idx="47">
                  <c:v>2</c:v>
                </c:pt>
                <c:pt idx="48">
                  <c:v>3</c:v>
                </c:pt>
                <c:pt idx="49">
                  <c:v>1</c:v>
                </c:pt>
                <c:pt idx="50">
                  <c:v>4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B-46AE-8604-06E258261CB6}"/>
            </c:ext>
          </c:extLst>
        </c:ser>
        <c:ser>
          <c:idx val="1"/>
          <c:order val="1"/>
          <c:tx>
            <c:strRef>
              <c:f>Analíticos!$M$65:$M$66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Analíticos!$K$67:$K$173</c:f>
              <c:multiLvlStrCache>
                <c:ptCount val="57"/>
                <c:lvl>
                  <c:pt idx="0">
                    <c:v>DD</c:v>
                  </c:pt>
                  <c:pt idx="1">
                    <c:v>DD</c:v>
                  </c:pt>
                  <c:pt idx="2">
                    <c:v>DD</c:v>
                  </c:pt>
                  <c:pt idx="3">
                    <c:v>JTDD</c:v>
                  </c:pt>
                  <c:pt idx="4">
                    <c:v>DD</c:v>
                  </c:pt>
                  <c:pt idx="5">
                    <c:v>DD</c:v>
                  </c:pt>
                  <c:pt idx="6">
                    <c:v>DIAP</c:v>
                  </c:pt>
                  <c:pt idx="7">
                    <c:v>DIAP</c:v>
                  </c:pt>
                  <c:pt idx="8">
                    <c:v>LD</c:v>
                  </c:pt>
                  <c:pt idx="9">
                    <c:v>JTLD</c:v>
                  </c:pt>
                  <c:pt idx="10">
                    <c:v>JTLD</c:v>
                  </c:pt>
                  <c:pt idx="11">
                    <c:v>JTLD</c:v>
                  </c:pt>
                  <c:pt idx="12">
                    <c:v>LD</c:v>
                  </c:pt>
                  <c:pt idx="13">
                    <c:v>JTLD</c:v>
                  </c:pt>
                  <c:pt idx="14">
                    <c:v>JTLD</c:v>
                  </c:pt>
                  <c:pt idx="15">
                    <c:v>LD</c:v>
                  </c:pt>
                  <c:pt idx="16">
                    <c:v>JTLD</c:v>
                  </c:pt>
                  <c:pt idx="17">
                    <c:v>MD</c:v>
                  </c:pt>
                  <c:pt idx="18">
                    <c:v>MD</c:v>
                  </c:pt>
                  <c:pt idx="19">
                    <c:v>MD</c:v>
                  </c:pt>
                  <c:pt idx="20">
                    <c:v>JTMD</c:v>
                  </c:pt>
                  <c:pt idx="21">
                    <c:v>MD</c:v>
                  </c:pt>
                  <c:pt idx="22">
                    <c:v>MD</c:v>
                  </c:pt>
                  <c:pt idx="23">
                    <c:v>JTMDP</c:v>
                  </c:pt>
                  <c:pt idx="24">
                    <c:v>MDP</c:v>
                  </c:pt>
                  <c:pt idx="25">
                    <c:v>DD</c:v>
                  </c:pt>
                  <c:pt idx="26">
                    <c:v>MD</c:v>
                  </c:pt>
                  <c:pt idx="27">
                    <c:v>TU</c:v>
                  </c:pt>
                  <c:pt idx="28">
                    <c:v>MDP</c:v>
                  </c:pt>
                  <c:pt idx="29">
                    <c:v>DIAP</c:v>
                  </c:pt>
                  <c:pt idx="30">
                    <c:v>JTDIAP</c:v>
                  </c:pt>
                  <c:pt idx="31">
                    <c:v>DD</c:v>
                  </c:pt>
                  <c:pt idx="32">
                    <c:v>JTDD</c:v>
                  </c:pt>
                  <c:pt idx="33">
                    <c:v>DD</c:v>
                  </c:pt>
                  <c:pt idx="34">
                    <c:v>DIAP</c:v>
                  </c:pt>
                  <c:pt idx="35">
                    <c:v>DD</c:v>
                  </c:pt>
                  <c:pt idx="36">
                    <c:v>MD</c:v>
                  </c:pt>
                  <c:pt idx="37">
                    <c:v>MDP</c:v>
                  </c:pt>
                  <c:pt idx="38">
                    <c:v>MDP</c:v>
                  </c:pt>
                  <c:pt idx="39">
                    <c:v>MDP</c:v>
                  </c:pt>
                  <c:pt idx="40">
                    <c:v>MD</c:v>
                  </c:pt>
                  <c:pt idx="41">
                    <c:v>MD</c:v>
                  </c:pt>
                  <c:pt idx="42">
                    <c:v>JTMD</c:v>
                  </c:pt>
                  <c:pt idx="43">
                    <c:v>JTMDP</c:v>
                  </c:pt>
                  <c:pt idx="44">
                    <c:v>MDP</c:v>
                  </c:pt>
                  <c:pt idx="45">
                    <c:v>JTMDP</c:v>
                  </c:pt>
                  <c:pt idx="46">
                    <c:v>MDP</c:v>
                  </c:pt>
                  <c:pt idx="47">
                    <c:v>DD</c:v>
                  </c:pt>
                  <c:pt idx="48">
                    <c:v>MDP</c:v>
                  </c:pt>
                  <c:pt idx="49">
                    <c:v>MDP</c:v>
                  </c:pt>
                  <c:pt idx="50">
                    <c:v>DIP</c:v>
                  </c:pt>
                  <c:pt idx="51">
                    <c:v>CU</c:v>
                  </c:pt>
                  <c:pt idx="52">
                    <c:v>JTLD</c:v>
                  </c:pt>
                  <c:pt idx="53">
                    <c:v>CU</c:v>
                  </c:pt>
                  <c:pt idx="54">
                    <c:v>DIP LAB</c:v>
                  </c:pt>
                  <c:pt idx="55">
                    <c:v>MD</c:v>
                  </c:pt>
                  <c:pt idx="56">
                    <c:v>JTLD</c:v>
                  </c:pt>
                </c:lvl>
                <c:lvl>
                  <c:pt idx="0">
                    <c:v>DD03A1</c:v>
                  </c:pt>
                  <c:pt idx="1">
                    <c:v>DD03B</c:v>
                  </c:pt>
                  <c:pt idx="2">
                    <c:v>DD03C</c:v>
                  </c:pt>
                  <c:pt idx="4">
                    <c:v>DD04A</c:v>
                  </c:pt>
                  <c:pt idx="5">
                    <c:v>DD05A</c:v>
                  </c:pt>
                  <c:pt idx="6">
                    <c:v>DIAP01</c:v>
                  </c:pt>
                  <c:pt idx="7">
                    <c:v>DIAP02</c:v>
                  </c:pt>
                  <c:pt idx="8">
                    <c:v>LD02B</c:v>
                  </c:pt>
                  <c:pt idx="9">
                    <c:v>LD03A</c:v>
                  </c:pt>
                  <c:pt idx="10">
                    <c:v>LD03A2</c:v>
                  </c:pt>
                  <c:pt idx="11">
                    <c:v>LD03A3</c:v>
                  </c:pt>
                  <c:pt idx="12">
                    <c:v>LD03C</c:v>
                  </c:pt>
                  <c:pt idx="13">
                    <c:v>LD03C2</c:v>
                  </c:pt>
                  <c:pt idx="14">
                    <c:v>LD04A</c:v>
                  </c:pt>
                  <c:pt idx="16">
                    <c:v>LD04AB</c:v>
                  </c:pt>
                  <c:pt idx="17">
                    <c:v>MD PAN</c:v>
                  </c:pt>
                  <c:pt idx="18">
                    <c:v>MD02A</c:v>
                  </c:pt>
                  <c:pt idx="19">
                    <c:v>MD03A</c:v>
                  </c:pt>
                  <c:pt idx="20">
                    <c:v>MD04B2</c:v>
                  </c:pt>
                  <c:pt idx="21">
                    <c:v>MD05</c:v>
                  </c:pt>
                  <c:pt idx="22">
                    <c:v>MD05A</c:v>
                  </c:pt>
                  <c:pt idx="23">
                    <c:v>MDP01</c:v>
                  </c:pt>
                  <c:pt idx="25">
                    <c:v>(en blanco)</c:v>
                  </c:pt>
                  <c:pt idx="26">
                    <c:v>MDO5A</c:v>
                  </c:pt>
                  <c:pt idx="27">
                    <c:v>CURSO UNICO</c:v>
                  </c:pt>
                  <c:pt idx="28">
                    <c:v>MDP04</c:v>
                  </c:pt>
                  <c:pt idx="29">
                    <c:v>DIAP04</c:v>
                  </c:pt>
                  <c:pt idx="31">
                    <c:v>DD06A</c:v>
                  </c:pt>
                  <c:pt idx="33">
                    <c:v>DD06</c:v>
                  </c:pt>
                  <c:pt idx="34">
                    <c:v>DIAP03</c:v>
                  </c:pt>
                  <c:pt idx="35">
                    <c:v>DD06B</c:v>
                  </c:pt>
                  <c:pt idx="36">
                    <c:v>MD06B</c:v>
                  </c:pt>
                  <c:pt idx="37">
                    <c:v>MDO6B2</c:v>
                  </c:pt>
                  <c:pt idx="38">
                    <c:v>MDP02B</c:v>
                  </c:pt>
                  <c:pt idx="39">
                    <c:v>MDP04B</c:v>
                  </c:pt>
                  <c:pt idx="40">
                    <c:v>MD06A</c:v>
                  </c:pt>
                  <c:pt idx="41">
                    <c:v>MD06B3</c:v>
                  </c:pt>
                  <c:pt idx="42">
                    <c:v>MDPG03</c:v>
                  </c:pt>
                  <c:pt idx="45">
                    <c:v>MDPG01</c:v>
                  </c:pt>
                  <c:pt idx="47">
                    <c:v>DDG01</c:v>
                  </c:pt>
                  <c:pt idx="48">
                    <c:v>MDPG02</c:v>
                  </c:pt>
                  <c:pt idx="49">
                    <c:v>MDP0G03</c:v>
                  </c:pt>
                  <c:pt idx="50">
                    <c:v>DIPCH</c:v>
                  </c:pt>
                  <c:pt idx="51">
                    <c:v>Monterrey</c:v>
                  </c:pt>
                  <c:pt idx="52">
                    <c:v>LD05A</c:v>
                  </c:pt>
                  <c:pt idx="53">
                    <c:v>CANCUN</c:v>
                  </c:pt>
                  <c:pt idx="54">
                    <c:v>D LAB</c:v>
                  </c:pt>
                  <c:pt idx="55">
                    <c:v>MD06D</c:v>
                  </c:pt>
                  <c:pt idx="56">
                    <c:v>LD06D</c:v>
                  </c:pt>
                </c:lvl>
              </c:multiLvlStrCache>
            </c:multiLvlStrRef>
          </c:cat>
          <c:val>
            <c:numRef>
              <c:f>Analíticos!$M$67:$M$173</c:f>
              <c:numCache>
                <c:formatCode>General</c:formatCode>
                <c:ptCount val="57"/>
                <c:pt idx="1">
                  <c:v>1</c:v>
                </c:pt>
                <c:pt idx="2">
                  <c:v>9</c:v>
                </c:pt>
                <c:pt idx="3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7">
                  <c:v>14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4">
                  <c:v>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5">
                  <c:v>1</c:v>
                </c:pt>
                <c:pt idx="36">
                  <c:v>1</c:v>
                </c:pt>
                <c:pt idx="38">
                  <c:v>1</c:v>
                </c:pt>
                <c:pt idx="39">
                  <c:v>4</c:v>
                </c:pt>
                <c:pt idx="40">
                  <c:v>6</c:v>
                </c:pt>
                <c:pt idx="41">
                  <c:v>15</c:v>
                </c:pt>
                <c:pt idx="44">
                  <c:v>4</c:v>
                </c:pt>
                <c:pt idx="45">
                  <c:v>3</c:v>
                </c:pt>
                <c:pt idx="46">
                  <c:v>6</c:v>
                </c:pt>
                <c:pt idx="48">
                  <c:v>4</c:v>
                </c:pt>
                <c:pt idx="50">
                  <c:v>9</c:v>
                </c:pt>
                <c:pt idx="51">
                  <c:v>2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DB-46AE-8604-06E258261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01489807"/>
        <c:axId val="2101489391"/>
        <c:axId val="0"/>
      </c:bar3DChart>
      <c:catAx>
        <c:axId val="210148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1489391"/>
        <c:crosses val="autoZero"/>
        <c:auto val="1"/>
        <c:lblAlgn val="ctr"/>
        <c:lblOffset val="100"/>
        <c:noMultiLvlLbl val="0"/>
      </c:catAx>
      <c:valAx>
        <c:axId val="210148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148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alumnos totales 2022.xlsm]Analíticos!TablaDinámica5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Analíticos!$L$182:$L$183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Analíticos!$L$184:$L$200</c:f>
              <c:numCache>
                <c:formatCode>General</c:formatCode>
                <c:ptCount val="9"/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F-4F3F-8BBD-7BC4DB421598}"/>
            </c:ext>
          </c:extLst>
        </c:ser>
        <c:ser>
          <c:idx val="1"/>
          <c:order val="1"/>
          <c:tx>
            <c:strRef>
              <c:f>Analíticos!$M$182:$M$183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Analíticos!$M$184:$M$200</c:f>
              <c:numCache>
                <c:formatCode>General</c:formatCode>
                <c:ptCount val="9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BF-4F3F-8BBD-7BC4DB421598}"/>
            </c:ext>
          </c:extLst>
        </c:ser>
        <c:ser>
          <c:idx val="2"/>
          <c:order val="2"/>
          <c:tx>
            <c:strRef>
              <c:f>Analíticos!$N$182:$N$183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Analíticos!$N$184:$N$200</c:f>
              <c:numCache>
                <c:formatCode>General</c:formatCode>
                <c:ptCount val="9"/>
                <c:pt idx="0">
                  <c:v>9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F-4A0B-B2B7-785E3A421A4A}"/>
            </c:ext>
          </c:extLst>
        </c:ser>
        <c:ser>
          <c:idx val="3"/>
          <c:order val="3"/>
          <c:tx>
            <c:strRef>
              <c:f>Analíticos!$O$182:$O$183</c:f>
              <c:strCache>
                <c:ptCount val="1"/>
                <c:pt idx="0">
                  <c:v>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Analíticos!$O$184:$O$200</c:f>
              <c:numCache>
                <c:formatCode>General</c:formatCode>
                <c:ptCount val="9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2-44C5-89A7-1F6172AEB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186527"/>
        <c:axId val="20188191"/>
        <c:axId val="0"/>
      </c:bar3DChart>
      <c:catAx>
        <c:axId val="2018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8191"/>
        <c:crosses val="autoZero"/>
        <c:auto val="1"/>
        <c:lblAlgn val="ctr"/>
        <c:lblOffset val="100"/>
        <c:noMultiLvlLbl val="0"/>
      </c:catAx>
      <c:valAx>
        <c:axId val="2018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6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  <a:scene3d>
      <a:camera prst="orthographicFront"/>
      <a:lightRig rig="threePt" dir="t"/>
    </a:scene3d>
    <a:sp3d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nalisis4"/><Relationship Id="rId3" Type="http://schemas.openxmlformats.org/officeDocument/2006/relationships/image" Target="../media/image8.png"/><Relationship Id="rId7" Type="http://schemas.openxmlformats.org/officeDocument/2006/relationships/chart" Target="../charts/chart2.xml"/><Relationship Id="rId2" Type="http://schemas.microsoft.com/office/2011/relationships/webextension" Target="../webextensions/webextension1.xml"/><Relationship Id="rId1" Type="http://schemas.openxmlformats.org/officeDocument/2006/relationships/hyperlink" Target="#Analisis1"/><Relationship Id="rId6" Type="http://schemas.openxmlformats.org/officeDocument/2006/relationships/chart" Target="../charts/chart1.xml"/><Relationship Id="rId5" Type="http://schemas.openxmlformats.org/officeDocument/2006/relationships/image" Target="../media/image9.png"/><Relationship Id="rId10" Type="http://schemas.openxmlformats.org/officeDocument/2006/relationships/hyperlink" Target="#Analisis2"/><Relationship Id="rId4" Type="http://schemas.microsoft.com/office/2011/relationships/webextension" Target="../webextensions/webextension2.xml"/><Relationship Id="rId9" Type="http://schemas.openxmlformats.org/officeDocument/2006/relationships/hyperlink" Target="#Analisis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668073</xdr:colOff>
      <xdr:row>15</xdr:row>
      <xdr:rowOff>91282</xdr:rowOff>
    </xdr:from>
    <xdr:to>
      <xdr:col>2</xdr:col>
      <xdr:colOff>1063678</xdr:colOff>
      <xdr:row>16</xdr:row>
      <xdr:rowOff>213173</xdr:rowOff>
    </xdr:to>
    <xdr:pic macro="[0]!QuitarFiltro">
      <xdr:nvPicPr>
        <xdr:cNvPr id="5" name="Gráfico 4" descr="Insignia de cruz con relleno sólido">
          <a:extLst>
            <a:ext uri="{FF2B5EF4-FFF2-40B4-BE49-F238E27FC236}">
              <a16:creationId xmlns:a16="http://schemas.microsoft.com/office/drawing/2014/main" id="{54A7D186-C5E9-6F22-C28F-ABC1E03EA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136" y="388938"/>
          <a:ext cx="392430" cy="394917"/>
        </a:xfrm>
        <a:prstGeom prst="rect">
          <a:avLst/>
        </a:prstGeom>
      </xdr:spPr>
    </xdr:pic>
    <xdr:clientData/>
  </xdr:twoCellAnchor>
  <xdr:twoCellAnchor>
    <xdr:from>
      <xdr:col>1</xdr:col>
      <xdr:colOff>91440</xdr:colOff>
      <xdr:row>15</xdr:row>
      <xdr:rowOff>167640</xdr:rowOff>
    </xdr:from>
    <xdr:to>
      <xdr:col>2</xdr:col>
      <xdr:colOff>381000</xdr:colOff>
      <xdr:row>16</xdr:row>
      <xdr:rowOff>251460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7AB72097-D0E7-80BD-6326-4C51D6EBE901}"/>
            </a:ext>
          </a:extLst>
        </xdr:cNvPr>
        <xdr:cNvSpPr/>
      </xdr:nvSpPr>
      <xdr:spPr>
        <a:xfrm flipH="1">
          <a:off x="876300" y="457200"/>
          <a:ext cx="1203960" cy="259080"/>
        </a:xfrm>
        <a:prstGeom prst="rightArrow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38100</xdr:colOff>
      <xdr:row>16</xdr:row>
      <xdr:rowOff>106680</xdr:rowOff>
    </xdr:from>
    <xdr:to>
      <xdr:col>16</xdr:col>
      <xdr:colOff>929640</xdr:colOff>
      <xdr:row>16</xdr:row>
      <xdr:rowOff>365760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AC1406C7-2C8F-42CC-B2AC-A0199A9DB538}"/>
            </a:ext>
          </a:extLst>
        </xdr:cNvPr>
        <xdr:cNvSpPr/>
      </xdr:nvSpPr>
      <xdr:spPr>
        <a:xfrm>
          <a:off x="26449020" y="571500"/>
          <a:ext cx="891540" cy="25908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411056</xdr:colOff>
      <xdr:row>0</xdr:row>
      <xdr:rowOff>0</xdr:rowOff>
    </xdr:from>
    <xdr:to>
      <xdr:col>8</xdr:col>
      <xdr:colOff>702310</xdr:colOff>
      <xdr:row>15</xdr:row>
      <xdr:rowOff>142663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D99B999C-15E7-E5DA-E9BA-97543CE1218F}"/>
            </a:ext>
          </a:extLst>
        </xdr:cNvPr>
        <xdr:cNvSpPr/>
      </xdr:nvSpPr>
      <xdr:spPr>
        <a:xfrm flipH="1">
          <a:off x="13407389" y="0"/>
          <a:ext cx="291254" cy="74591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1833563</xdr:colOff>
      <xdr:row>14</xdr:row>
      <xdr:rowOff>142876</xdr:rowOff>
    </xdr:from>
    <xdr:to>
      <xdr:col>3</xdr:col>
      <xdr:colOff>678657</xdr:colOff>
      <xdr:row>16</xdr:row>
      <xdr:rowOff>297657</xdr:rowOff>
    </xdr:to>
    <xdr:sp macro="[0]!Arriba" textlink="">
      <xdr:nvSpPr>
        <xdr:cNvPr id="7" name="Flecha: hacia arriba 6">
          <a:extLst>
            <a:ext uri="{FF2B5EF4-FFF2-40B4-BE49-F238E27FC236}">
              <a16:creationId xmlns:a16="http://schemas.microsoft.com/office/drawing/2014/main" id="{94FBD1F3-E949-D0D0-C943-B64A30FF3A06}"/>
            </a:ext>
          </a:extLst>
        </xdr:cNvPr>
        <xdr:cNvSpPr/>
      </xdr:nvSpPr>
      <xdr:spPr>
        <a:xfrm>
          <a:off x="3476626" y="142876"/>
          <a:ext cx="714375" cy="631031"/>
        </a:xfrm>
        <a:prstGeom prst="up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726282</xdr:colOff>
      <xdr:row>14</xdr:row>
      <xdr:rowOff>130969</xdr:rowOff>
    </xdr:from>
    <xdr:to>
      <xdr:col>4</xdr:col>
      <xdr:colOff>11907</xdr:colOff>
      <xdr:row>16</xdr:row>
      <xdr:rowOff>321469</xdr:rowOff>
    </xdr:to>
    <xdr:sp macro="[0]!Abajo" textlink="">
      <xdr:nvSpPr>
        <xdr:cNvPr id="8" name="Flecha: hacia abajo 7">
          <a:extLst>
            <a:ext uri="{FF2B5EF4-FFF2-40B4-BE49-F238E27FC236}">
              <a16:creationId xmlns:a16="http://schemas.microsoft.com/office/drawing/2014/main" id="{FFE75E02-0CE2-8CAF-70B3-8A3232484E4C}"/>
            </a:ext>
          </a:extLst>
        </xdr:cNvPr>
        <xdr:cNvSpPr/>
      </xdr:nvSpPr>
      <xdr:spPr>
        <a:xfrm>
          <a:off x="4238626" y="130969"/>
          <a:ext cx="726281" cy="666750"/>
        </a:xfrm>
        <a:prstGeom prst="down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203200</xdr:colOff>
      <xdr:row>15</xdr:row>
      <xdr:rowOff>59267</xdr:rowOff>
    </xdr:from>
    <xdr:to>
      <xdr:col>0</xdr:col>
      <xdr:colOff>552989</xdr:colOff>
      <xdr:row>16</xdr:row>
      <xdr:rowOff>132026</xdr:rowOff>
    </xdr:to>
    <xdr:pic macro="[0]!Imagen9_Haga_clic_en">
      <xdr:nvPicPr>
        <xdr:cNvPr id="10" name="Imagen 9">
          <a:extLst>
            <a:ext uri="{FF2B5EF4-FFF2-40B4-BE49-F238E27FC236}">
              <a16:creationId xmlns:a16="http://schemas.microsoft.com/office/drawing/2014/main" id="{E6B1E8E1-EEF2-AE49-7DD9-FA16B807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3200" y="254000"/>
          <a:ext cx="353599" cy="3475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154</xdr:row>
      <xdr:rowOff>0</xdr:rowOff>
    </xdr:from>
    <xdr:ext cx="3028950" cy="2886075"/>
    <xdr:sp macro="" textlink="">
      <xdr:nvSpPr>
        <xdr:cNvPr id="8" name="Shape 9">
          <a:extLst>
            <a:ext uri="{FF2B5EF4-FFF2-40B4-BE49-F238E27FC236}">
              <a16:creationId xmlns:a16="http://schemas.microsoft.com/office/drawing/2014/main" id="{E3B637A7-3286-443E-B5B5-F5F520AC60BA}"/>
            </a:ext>
          </a:extLst>
        </xdr:cNvPr>
        <xdr:cNvSpPr/>
      </xdr:nvSpPr>
      <xdr:spPr>
        <a:xfrm>
          <a:off x="0" y="28860750"/>
          <a:ext cx="3028950" cy="2886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por MEXICANA MEDI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Es posible con la Educación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 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br>
            <a:rPr lang="en-US" sz="1100" b="1">
              <a:latin typeface="Arial"/>
              <a:ea typeface="Arial"/>
              <a:cs typeface="Arial"/>
              <a:sym typeface="Arial"/>
            </a:rPr>
          </a:br>
          <a:r>
            <a:rPr lang="en-US" sz="1100" b="1">
              <a:latin typeface="Arial"/>
              <a:ea typeface="Arial"/>
              <a:cs typeface="Arial"/>
              <a:sym typeface="Arial"/>
            </a:rPr>
            <a:t>			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D.D. YASMÍN CAMPOS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Representante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Calibri"/>
            <a:buNone/>
          </a:pPr>
          <a:r>
            <a:rPr lang="en-US" sz="1100">
              <a:latin typeface="Calibri"/>
              <a:ea typeface="Calibri"/>
              <a:cs typeface="Calibri"/>
              <a:sym typeface="Calibri"/>
            </a:rPr>
            <a:t>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twoCellAnchor editAs="oneCell">
    <xdr:from>
      <xdr:col>0</xdr:col>
      <xdr:colOff>0</xdr:colOff>
      <xdr:row>0</xdr:row>
      <xdr:rowOff>9524</xdr:rowOff>
    </xdr:from>
    <xdr:to>
      <xdr:col>5</xdr:col>
      <xdr:colOff>952500</xdr:colOff>
      <xdr:row>6</xdr:row>
      <xdr:rowOff>4312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7317B23-7E08-1837-BECF-5CFA97F9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4"/>
          <a:ext cx="8534400" cy="1133475"/>
        </a:xfrm>
        <a:prstGeom prst="rect">
          <a:avLst/>
        </a:prstGeom>
      </xdr:spPr>
    </xdr:pic>
    <xdr:clientData/>
  </xdr:twoCellAnchor>
  <xdr:oneCellAnchor>
    <xdr:from>
      <xdr:col>0</xdr:col>
      <xdr:colOff>76200</xdr:colOff>
      <xdr:row>39</xdr:row>
      <xdr:rowOff>155517</xdr:rowOff>
    </xdr:from>
    <xdr:ext cx="7776210" cy="2678838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9DC9E11D-1C4C-4E54-8FCB-E4BC2F9368F9}"/>
            </a:ext>
          </a:extLst>
        </xdr:cNvPr>
        <xdr:cNvSpPr/>
      </xdr:nvSpPr>
      <xdr:spPr>
        <a:xfrm>
          <a:off x="76200" y="7561872"/>
          <a:ext cx="7776210" cy="267883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1.Favor de realizar pago por mes los primeros 6 días del mes.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2.En caso de beca por referido es importante para que aplique que ellos hagan su pago puntual. Sus recomendaciones deben mencionar que vienen de su parte al solicitar información. 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El descuento</a:t>
          </a:r>
          <a:r>
            <a:rPr lang="en-US" sz="1100" b="1" baseline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de titulación se sujeta al pago puntual</a:t>
          </a:r>
          <a:endParaRPr sz="18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 b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3.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Nota:*El descuento es válido mientras sus colegiaturas sean puntuales.</a:t>
          </a:r>
          <a:endParaRPr sz="11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4.En caso de cancelación del alumno no se reembolsará cualquier tipo de pago a menos que sean COLEGIATURAS anticipadas y se dé aviso con 10 días hábiles anteriores al registro del cuatrimestre, siendo el 50% máximo reembolsable.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5.Todos los pagos de su curso se deberán efectuar dentro de los primeros 6 días de cada mes 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6.En Caso de beca para conservarla es indispensable realizar el pago puntual mensual. Se penaliza con un 10% el pago extemporáneo y se cancela la beca con 3 pagos extemporáneos.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cs typeface="Arial"/>
              <a:sym typeface="Arial"/>
            </a:rPr>
            <a:t>7. </a:t>
          </a:r>
          <a:r>
            <a:rPr lang="en-US" sz="1100" b="1">
              <a:solidFill>
                <a:srgbClr val="000000"/>
              </a:solidFill>
              <a:latin typeface="Arial"/>
              <a:cs typeface="Arial"/>
              <a:sym typeface="Arial"/>
            </a:rPr>
            <a:t>ANOTAR COMO </a:t>
          </a:r>
          <a:r>
            <a:rPr lang="en-US" sz="1200" b="1">
              <a:solidFill>
                <a:srgbClr val="FF0000"/>
              </a:solidFill>
              <a:latin typeface="Arial"/>
              <a:cs typeface="Arial"/>
              <a:sym typeface="Arial"/>
            </a:rPr>
            <a:t>CONCEPTO DE PAGO SU CURP o REFERENCIA</a:t>
          </a:r>
          <a:r>
            <a:rPr lang="en-US" sz="1200" b="1" baseline="0">
              <a:solidFill>
                <a:srgbClr val="FF0000"/>
              </a:solidFill>
              <a:latin typeface="Arial"/>
              <a:cs typeface="Arial"/>
              <a:sym typeface="Arial"/>
            </a:rPr>
            <a:t> si solo le da un campo su banca</a:t>
          </a:r>
          <a:endParaRPr sz="1800" b="1">
            <a:solidFill>
              <a:srgbClr val="FF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/>
            <a:t>8. El</a:t>
          </a:r>
          <a:r>
            <a:rPr lang="es-MX" sz="1100" baseline="0"/>
            <a:t> expediente  académico debe ser enviado en los primeros días posteriores a su inscripión, si excede 1 mes en caso de jornada puede ser atrasado de generación y en el caso de programa completo la autoridad puede mover de generación cobrando una reinscripción si excede los 6 meses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 baseline="0"/>
            <a:t>9. En caso de cancelación se aplica el 50% de una colegiatura a derechos administativos, solo se reembolsará el excedente previo aviso con 5 días de anticipación a la clase.</a:t>
          </a:r>
          <a:endParaRPr sz="1100"/>
        </a:p>
      </xdr:txBody>
    </xdr:sp>
    <xdr:clientData fLocksWithSheet="0"/>
  </xdr:oneCellAnchor>
  <xdr:oneCellAnchor>
    <xdr:from>
      <xdr:col>0</xdr:col>
      <xdr:colOff>85726</xdr:colOff>
      <xdr:row>72</xdr:row>
      <xdr:rowOff>17044</xdr:rowOff>
    </xdr:from>
    <xdr:ext cx="8492489" cy="8896350"/>
    <xdr:sp macro="" textlink="">
      <xdr:nvSpPr>
        <xdr:cNvPr id="3" name="Shape 4">
          <a:extLst>
            <a:ext uri="{FF2B5EF4-FFF2-40B4-BE49-F238E27FC236}">
              <a16:creationId xmlns:a16="http://schemas.microsoft.com/office/drawing/2014/main" id="{443BFEDD-6117-4828-A3CE-2A4C43DF089B}"/>
            </a:ext>
          </a:extLst>
        </xdr:cNvPr>
        <xdr:cNvSpPr/>
      </xdr:nvSpPr>
      <xdr:spPr>
        <a:xfrm>
          <a:off x="85726" y="13343142"/>
          <a:ext cx="8492489" cy="88963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lang="en-US" sz="1200" b="1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R E G L A M E N T O    R E S U M I D O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0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1. Una vez inscrito el Instituto Universitario de Alta Formación IUAF, te dará acceso a la plataforma de estudios con clave de usuario y contraseña. Estos son propiedad del IUAF y mientras estés en el programa serás el usuario responsable del uso de los materiales didácticos que utilices, así como del respeto a los derechos de autor, ya que son materiales realizados exclusivamente para fines didácticos por lo cual editarlos, manipularlos o proyectarlos con lucro es una violación a los derechos de autor.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2. El calendario de clases puede sufrir modificaciones debido a la agenda de los ponentes ya que para contar con la máxima calidad se pide que sean los titulares quienes acudan a dar la cátedra.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3. En caso de falta a una materia es importante justificar la ausencia y revisar la posibilidad de recursar en línea, presentar algún trabajo de investigación la materia o reponer con el grupo más cercano.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4. El avance de cuatrimestre está sujeto a estar al día en lo académico y lo administrativo.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5. En caso de pago impuntual para poder reinscribirse es importante realizar un convenio de pago ante la dirección administrativa.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6. En caso de que el alumno haya solicitado su inscripción sin exhibir documentos oficiales, reciba su formato oficial y se matricule de forma temporal, pasado un cuatrimestre y no presente la evidencia de contar con el grado al omitir exhibir o tener registro de Certificado Global de Estudios, o en el caso de posgrados Título o Cédula del grado anterior, se procede a la baja temporal sin reembolso de ninguna índole y sin responsabilidad hacia el Instituto IUAF toda vez que la solicitud de ingreso señala que es responsabilidad del alumno contar con su documentación.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7. Los tiempos y plazos de entrega de ensayos difieren acorde con los ponentes y la plataforma cierra en la fecha establecida por lo que entregas posteriores no se reconocen para acreditar, dejando a criterio del consejo académico la resolución.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8. En caso de ser alumno en línea es importante que siga el protocolo: CONTAR CON INTERNET DE VELOCIDAD MINIMO 5 MB, CÁMARA DE VIDEO, MICRÓFONO, presenciar y participar en la clase con vestimenta adecuada (usted está en clase) y en un lugar libre de ruidos ya que su micrófono está abierto y se escucha en el aula. (Se le cierra acceso si no cumple el protocolo de vestimenta, conducta y participación).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9. En caso de becas compromisos el promedio mínimo debe cumplirse, así como asistencias y pagos puntuales para evitar la cancelación definitiva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10. En caso de faltas que generen una materia reprobatoria, se presentan para licenciatura exámenes especiales o trabajos de investigación con un costo de evaluación especial. En caso de maestría y doctorado si hubiere un grupo de una generación atrás se recursa la materia siempre y cuando no sea el último cuatrimestre o se presenta un ensayo o una práctica acorde con el Docente y bajo la autorización del IUAF.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11. Las calificaciones se emiten por cuatrimestre, acorde al tiempo de cursar las materias.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12. En caso de adeudo financiero el alumno debe realizar convenio de pago o realizar el pago total para poder reinscribirse.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13. El Instituto IUAF emitirá comunicados en los medios digitales que autorice el alumno para señalar horarios, calendarios, ponentes, materiales y avisos que están relacionados a la estancia durante el programa de grado elegido.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14. El alumno señala que el correo registrado y el teléfono son los que se manejarán para registro en la plataforma y medios electrónicos, en caso de cambio debe avisar y verificar el cambio.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El IUAF emitirá documento impreso o digital de calificaciones al alumno posterior al cierre de cuatrimestre.</a:t>
          </a:r>
          <a:endParaRPr sz="12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384877</xdr:colOff>
      <xdr:row>125</xdr:row>
      <xdr:rowOff>40500</xdr:rowOff>
    </xdr:from>
    <xdr:ext cx="7410450" cy="45339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3776CA03-94EF-4AE4-8412-8D0B859257E7}"/>
            </a:ext>
          </a:extLst>
        </xdr:cNvPr>
        <xdr:cNvSpPr/>
      </xdr:nvSpPr>
      <xdr:spPr>
        <a:xfrm>
          <a:off x="384877" y="22018184"/>
          <a:ext cx="7410450" cy="453390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                         #HablemosDerecho                             #IUAF      </a:t>
          </a:r>
          <a:endParaRPr sz="1400"/>
        </a:p>
      </xdr:txBody>
    </xdr:sp>
    <xdr:clientData fLocksWithSheet="0"/>
  </xdr:oneCellAnchor>
  <xdr:oneCellAnchor>
    <xdr:from>
      <xdr:col>3</xdr:col>
      <xdr:colOff>2710854</xdr:colOff>
      <xdr:row>141</xdr:row>
      <xdr:rowOff>160565</xdr:rowOff>
    </xdr:from>
    <xdr:ext cx="1714500" cy="609600"/>
    <xdr:sp macro="" textlink="">
      <xdr:nvSpPr>
        <xdr:cNvPr id="5" name="Shape 6">
          <a:extLst>
            <a:ext uri="{FF2B5EF4-FFF2-40B4-BE49-F238E27FC236}">
              <a16:creationId xmlns:a16="http://schemas.microsoft.com/office/drawing/2014/main" id="{0BBB5066-2F02-4C85-9784-53F09A473D65}"/>
            </a:ext>
          </a:extLst>
        </xdr:cNvPr>
        <xdr:cNvSpPr/>
      </xdr:nvSpPr>
      <xdr:spPr>
        <a:xfrm>
          <a:off x="5935747" y="27340833"/>
          <a:ext cx="1714500" cy="609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para cursar el</a:t>
          </a:r>
          <a:endParaRPr sz="1100"/>
        </a:p>
      </xdr:txBody>
    </xdr:sp>
    <xdr:clientData fLocksWithSheet="0"/>
  </xdr:oneCellAnchor>
  <xdr:oneCellAnchor>
    <xdr:from>
      <xdr:col>2</xdr:col>
      <xdr:colOff>748665</xdr:colOff>
      <xdr:row>152</xdr:row>
      <xdr:rowOff>87630</xdr:rowOff>
    </xdr:from>
    <xdr:ext cx="5610225" cy="2876550"/>
    <xdr:sp macro="" textlink="">
      <xdr:nvSpPr>
        <xdr:cNvPr id="7" name="Shape 8">
          <a:extLst>
            <a:ext uri="{FF2B5EF4-FFF2-40B4-BE49-F238E27FC236}">
              <a16:creationId xmlns:a16="http://schemas.microsoft.com/office/drawing/2014/main" id="{A1F814B0-D24B-402D-BCCC-5E89B48F2D4F}"/>
            </a:ext>
          </a:extLst>
        </xdr:cNvPr>
        <xdr:cNvSpPr/>
      </xdr:nvSpPr>
      <xdr:spPr>
        <a:xfrm>
          <a:off x="2790825" y="29051250"/>
          <a:ext cx="5610225" cy="28765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 u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Condiciones de permanencia de beca: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950"/>
            <a:buFont typeface="Arial"/>
            <a:buNone/>
          </a:pP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a)    Entrega puntual de trabajos (cada entrega NO REALIZADA penaliza 30% de la beca, 3 entregas  extemporáneas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b)    Pago puntual de la colegiatura (3 pagos extemporáneos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c)    Cumplimiento del Reglamento interno del IUAF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d)    Participación en campañas de promoción y referidos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e)    Aprovechamiento mínimo de 9.0 puntos en calificación POR MATERIA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f)     El Pago del monto reducido implica la aceptación formal de la presenta BECA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0</xdr:colOff>
      <xdr:row>136</xdr:row>
      <xdr:rowOff>55872</xdr:rowOff>
    </xdr:from>
    <xdr:ext cx="2695055" cy="909586"/>
    <xdr:pic>
      <xdr:nvPicPr>
        <xdr:cNvPr id="73" name="image2.png">
          <a:extLst>
            <a:ext uri="{FF2B5EF4-FFF2-40B4-BE49-F238E27FC236}">
              <a16:creationId xmlns:a16="http://schemas.microsoft.com/office/drawing/2014/main" id="{CD1C4FF0-4B58-4483-A42E-18DF9B557CC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6300756"/>
          <a:ext cx="2695055" cy="909586"/>
        </a:xfrm>
        <a:prstGeom prst="rect">
          <a:avLst/>
        </a:prstGeom>
        <a:noFill/>
      </xdr:spPr>
    </xdr:pic>
    <xdr:clientData fLocksWithSheet="0"/>
  </xdr:oneCellAnchor>
  <xdr:twoCellAnchor editAs="absolute">
    <xdr:from>
      <xdr:col>7</xdr:col>
      <xdr:colOff>743585</xdr:colOff>
      <xdr:row>5</xdr:row>
      <xdr:rowOff>147889</xdr:rowOff>
    </xdr:from>
    <xdr:to>
      <xdr:col>9</xdr:col>
      <xdr:colOff>1426845</xdr:colOff>
      <xdr:row>8</xdr:row>
      <xdr:rowOff>117979</xdr:rowOff>
    </xdr:to>
    <xdr:sp macro="" textlink="">
      <xdr:nvSpPr>
        <xdr:cNvPr id="83" name="Shape 5">
          <a:extLst>
            <a:ext uri="{FF2B5EF4-FFF2-40B4-BE49-F238E27FC236}">
              <a16:creationId xmlns:a16="http://schemas.microsoft.com/office/drawing/2014/main" id="{D9F482E2-9B46-4E8B-8A1E-056CC5A73479}"/>
            </a:ext>
          </a:extLst>
        </xdr:cNvPr>
        <xdr:cNvSpPr/>
      </xdr:nvSpPr>
      <xdr:spPr>
        <a:xfrm>
          <a:off x="10293350" y="1123950"/>
          <a:ext cx="2027555" cy="804545"/>
        </a:xfrm>
        <a:prstGeom prst="roundRect">
          <a:avLst>
            <a:gd name="adj" fmla="val 16667"/>
          </a:avLst>
        </a:prstGeom>
        <a:solidFill>
          <a:srgbClr val="FF7C8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Pts val="1100"/>
            <a:buFont typeface="Arial"/>
            <a:buNone/>
            <a:tabLst/>
            <a:defRPr/>
          </a:pPr>
          <a:endParaRPr kumimoji="0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</a:endParaRPr>
        </a:p>
      </xdr:txBody>
    </xdr:sp>
    <xdr:clientData fLocksWithSheet="0" fPrintsWithSheet="0"/>
  </xdr:twoCellAnchor>
  <xdr:twoCellAnchor editAs="absolute">
    <xdr:from>
      <xdr:col>8</xdr:col>
      <xdr:colOff>304800</xdr:colOff>
      <xdr:row>6</xdr:row>
      <xdr:rowOff>21458</xdr:rowOff>
    </xdr:from>
    <xdr:to>
      <xdr:col>9</xdr:col>
      <xdr:colOff>1240790</xdr:colOff>
      <xdr:row>7</xdr:row>
      <xdr:rowOff>150430</xdr:rowOff>
    </xdr:to>
    <xdr:sp macro="[0]!Hoja3.CreaPDF" textlink="">
      <xdr:nvSpPr>
        <xdr:cNvPr id="84" name="Shape 6">
          <a:extLst>
            <a:ext uri="{FF2B5EF4-FFF2-40B4-BE49-F238E27FC236}">
              <a16:creationId xmlns:a16="http://schemas.microsoft.com/office/drawing/2014/main" id="{1DF41768-7561-47C2-9A8F-71710AFAA8C4}"/>
            </a:ext>
          </a:extLst>
        </xdr:cNvPr>
        <xdr:cNvSpPr/>
      </xdr:nvSpPr>
      <xdr:spPr>
        <a:xfrm>
          <a:off x="10610850" y="1171575"/>
          <a:ext cx="1504950" cy="561975"/>
        </a:xfrm>
        <a:prstGeom prst="flowChartPreparation">
          <a:avLst/>
        </a:prstGeom>
        <a:solidFill>
          <a:srgbClr val="7030A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  <a:effectLst>
          <a:outerShdw blurRad="50800" dist="38100" dir="8100000" algn="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2000"/>
            <a:buFont typeface="Arial"/>
            <a:buNone/>
            <a:tabLst/>
            <a:defRPr/>
          </a:pP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Arial"/>
              <a:cs typeface="Arial"/>
              <a:sym typeface="Arial"/>
            </a:rPr>
            <a:t>PDF</a:t>
          </a:r>
          <a:endParaRPr kumimoji="0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 fLocksWithSheet="0" fPrintsWithSheet="0"/>
  </xdr:twoCellAnchor>
  <xdr:twoCellAnchor editAs="oneCell">
    <xdr:from>
      <xdr:col>1</xdr:col>
      <xdr:colOff>93746</xdr:colOff>
      <xdr:row>70</xdr:row>
      <xdr:rowOff>175962</xdr:rowOff>
    </xdr:from>
    <xdr:to>
      <xdr:col>2</xdr:col>
      <xdr:colOff>132481</xdr:colOff>
      <xdr:row>76</xdr:row>
      <xdr:rowOff>95383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7427CE63-C570-8DBD-E381-EC03F81E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504" y="13113920"/>
          <a:ext cx="1042870" cy="968675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1088549</xdr:colOff>
      <xdr:row>136</xdr:row>
      <xdr:rowOff>62523</xdr:rowOff>
    </xdr:from>
    <xdr:to>
      <xdr:col>5</xdr:col>
      <xdr:colOff>1050428</xdr:colOff>
      <xdr:row>140</xdr:row>
      <xdr:rowOff>1235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3749019-057F-2838-202B-DB4CFEA1F6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10"/>
        <a:stretch/>
      </xdr:blipFill>
      <xdr:spPr>
        <a:xfrm>
          <a:off x="3133917" y="26307407"/>
          <a:ext cx="5728615" cy="1053639"/>
        </a:xfrm>
        <a:prstGeom prst="rect">
          <a:avLst/>
        </a:prstGeom>
      </xdr:spPr>
    </xdr:pic>
    <xdr:clientData/>
  </xdr:twoCellAnchor>
  <xdr:twoCellAnchor>
    <xdr:from>
      <xdr:col>0</xdr:col>
      <xdr:colOff>366146</xdr:colOff>
      <xdr:row>158</xdr:row>
      <xdr:rowOff>20674</xdr:rowOff>
    </xdr:from>
    <xdr:to>
      <xdr:col>1</xdr:col>
      <xdr:colOff>529140</xdr:colOff>
      <xdr:row>162</xdr:row>
      <xdr:rowOff>82215</xdr:rowOff>
    </xdr:to>
    <xdr:sp macro="" textlink="">
      <xdr:nvSpPr>
        <xdr:cNvPr id="13" name="Forma libre: forma 12">
          <a:extLst>
            <a:ext uri="{FF2B5EF4-FFF2-40B4-BE49-F238E27FC236}">
              <a16:creationId xmlns:a16="http://schemas.microsoft.com/office/drawing/2014/main" id="{866F6616-8C4C-0BC0-D851-F877AF5079EC}"/>
            </a:ext>
          </a:extLst>
        </xdr:cNvPr>
        <xdr:cNvSpPr/>
      </xdr:nvSpPr>
      <xdr:spPr>
        <a:xfrm>
          <a:off x="366146" y="30156309"/>
          <a:ext cx="1181436" cy="794233"/>
        </a:xfrm>
        <a:custGeom>
          <a:avLst/>
          <a:gdLst>
            <a:gd name="connsiteX0" fmla="*/ 52954 w 1182169"/>
            <a:gd name="connsiteY0" fmla="*/ 454843 h 783243"/>
            <a:gd name="connsiteX1" fmla="*/ 1157854 w 1182169"/>
            <a:gd name="connsiteY1" fmla="*/ 502468 h 783243"/>
            <a:gd name="connsiteX2" fmla="*/ 738754 w 1182169"/>
            <a:gd name="connsiteY2" fmla="*/ 578668 h 783243"/>
            <a:gd name="connsiteX3" fmla="*/ 119629 w 1182169"/>
            <a:gd name="connsiteY3" fmla="*/ 616768 h 783243"/>
            <a:gd name="connsiteX4" fmla="*/ 5329 w 1182169"/>
            <a:gd name="connsiteY4" fmla="*/ 635818 h 783243"/>
            <a:gd name="connsiteX5" fmla="*/ 91054 w 1182169"/>
            <a:gd name="connsiteY5" fmla="*/ 626293 h 783243"/>
            <a:gd name="connsiteX6" fmla="*/ 357754 w 1182169"/>
            <a:gd name="connsiteY6" fmla="*/ 559618 h 783243"/>
            <a:gd name="connsiteX7" fmla="*/ 748279 w 1182169"/>
            <a:gd name="connsiteY7" fmla="*/ 121468 h 783243"/>
            <a:gd name="connsiteX8" fmla="*/ 795904 w 1182169"/>
            <a:gd name="connsiteY8" fmla="*/ 7168 h 783243"/>
            <a:gd name="connsiteX9" fmla="*/ 605404 w 1182169"/>
            <a:gd name="connsiteY9" fmla="*/ 397693 h 783243"/>
            <a:gd name="connsiteX10" fmla="*/ 395854 w 1182169"/>
            <a:gd name="connsiteY10" fmla="*/ 683443 h 783243"/>
            <a:gd name="connsiteX11" fmla="*/ 357754 w 1182169"/>
            <a:gd name="connsiteY11" fmla="*/ 740593 h 783243"/>
            <a:gd name="connsiteX12" fmla="*/ 310129 w 1182169"/>
            <a:gd name="connsiteY12" fmla="*/ 778693 h 783243"/>
            <a:gd name="connsiteX13" fmla="*/ 529204 w 1182169"/>
            <a:gd name="connsiteY13" fmla="*/ 502468 h 783243"/>
            <a:gd name="connsiteX14" fmla="*/ 519679 w 1182169"/>
            <a:gd name="connsiteY14" fmla="*/ 521518 h 783243"/>
            <a:gd name="connsiteX15" fmla="*/ 567304 w 1182169"/>
            <a:gd name="connsiteY15" fmla="*/ 531043 h 783243"/>
            <a:gd name="connsiteX16" fmla="*/ 605404 w 1182169"/>
            <a:gd name="connsiteY16" fmla="*/ 521518 h 783243"/>
            <a:gd name="connsiteX17" fmla="*/ 624454 w 1182169"/>
            <a:gd name="connsiteY17" fmla="*/ 550093 h 783243"/>
            <a:gd name="connsiteX18" fmla="*/ 719704 w 1182169"/>
            <a:gd name="connsiteY18" fmla="*/ 531043 h 783243"/>
            <a:gd name="connsiteX19" fmla="*/ 595879 w 1182169"/>
            <a:gd name="connsiteY19" fmla="*/ 511993 h 783243"/>
            <a:gd name="connsiteX20" fmla="*/ 853054 w 1182169"/>
            <a:gd name="connsiteY20" fmla="*/ 521518 h 783243"/>
            <a:gd name="connsiteX21" fmla="*/ 938779 w 1182169"/>
            <a:gd name="connsiteY21" fmla="*/ 531043 h 783243"/>
            <a:gd name="connsiteX22" fmla="*/ 824479 w 1182169"/>
            <a:gd name="connsiteY22" fmla="*/ 531043 h 7832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182169" h="783243">
              <a:moveTo>
                <a:pt x="52954" y="454843"/>
              </a:moveTo>
              <a:cubicBezTo>
                <a:pt x="207315" y="458059"/>
                <a:pt x="1094437" y="470760"/>
                <a:pt x="1157854" y="502468"/>
              </a:cubicBezTo>
              <a:cubicBezTo>
                <a:pt x="1284854" y="565968"/>
                <a:pt x="879892" y="563130"/>
                <a:pt x="738754" y="578668"/>
              </a:cubicBezTo>
              <a:cubicBezTo>
                <a:pt x="533230" y="601294"/>
                <a:pt x="326004" y="604068"/>
                <a:pt x="119629" y="616768"/>
              </a:cubicBezTo>
              <a:cubicBezTo>
                <a:pt x="81529" y="623118"/>
                <a:pt x="41972" y="623604"/>
                <a:pt x="5329" y="635818"/>
              </a:cubicBezTo>
              <a:cubicBezTo>
                <a:pt x="-21946" y="644910"/>
                <a:pt x="62953" y="632369"/>
                <a:pt x="91054" y="626293"/>
              </a:cubicBezTo>
              <a:cubicBezTo>
                <a:pt x="180620" y="606927"/>
                <a:pt x="268854" y="581843"/>
                <a:pt x="357754" y="559618"/>
              </a:cubicBezTo>
              <a:cubicBezTo>
                <a:pt x="669010" y="344133"/>
                <a:pt x="577394" y="463239"/>
                <a:pt x="748279" y="121468"/>
              </a:cubicBezTo>
              <a:cubicBezTo>
                <a:pt x="766738" y="84551"/>
                <a:pt x="814867" y="-29493"/>
                <a:pt x="795904" y="7168"/>
              </a:cubicBezTo>
              <a:cubicBezTo>
                <a:pt x="729363" y="135815"/>
                <a:pt x="679146" y="273034"/>
                <a:pt x="605404" y="397693"/>
              </a:cubicBezTo>
              <a:cubicBezTo>
                <a:pt x="545266" y="499354"/>
                <a:pt x="465010" y="587688"/>
                <a:pt x="395854" y="683443"/>
              </a:cubicBezTo>
              <a:cubicBezTo>
                <a:pt x="382449" y="702004"/>
                <a:pt x="373070" y="723575"/>
                <a:pt x="357754" y="740593"/>
              </a:cubicBezTo>
              <a:cubicBezTo>
                <a:pt x="344154" y="755704"/>
                <a:pt x="301037" y="796877"/>
                <a:pt x="310129" y="778693"/>
              </a:cubicBezTo>
              <a:cubicBezTo>
                <a:pt x="357941" y="683069"/>
                <a:pt x="453989" y="577683"/>
                <a:pt x="529204" y="502468"/>
              </a:cubicBezTo>
              <a:cubicBezTo>
                <a:pt x="534224" y="497448"/>
                <a:pt x="519679" y="521518"/>
                <a:pt x="519679" y="521518"/>
              </a:cubicBezTo>
              <a:cubicBezTo>
                <a:pt x="535279" y="583920"/>
                <a:pt x="516033" y="556679"/>
                <a:pt x="567304" y="531043"/>
              </a:cubicBezTo>
              <a:cubicBezTo>
                <a:pt x="579013" y="525189"/>
                <a:pt x="592704" y="524693"/>
                <a:pt x="605404" y="521518"/>
              </a:cubicBezTo>
              <a:cubicBezTo>
                <a:pt x="611754" y="531043"/>
                <a:pt x="613046" y="549142"/>
                <a:pt x="624454" y="550093"/>
              </a:cubicBezTo>
              <a:cubicBezTo>
                <a:pt x="656721" y="552782"/>
                <a:pt x="739131" y="556946"/>
                <a:pt x="719704" y="531043"/>
              </a:cubicBezTo>
              <a:cubicBezTo>
                <a:pt x="694648" y="497635"/>
                <a:pt x="554225" y="514968"/>
                <a:pt x="595879" y="511993"/>
              </a:cubicBezTo>
              <a:cubicBezTo>
                <a:pt x="681445" y="505881"/>
                <a:pt x="767329" y="518343"/>
                <a:pt x="853054" y="521518"/>
              </a:cubicBezTo>
              <a:cubicBezTo>
                <a:pt x="881629" y="524693"/>
                <a:pt x="925921" y="505327"/>
                <a:pt x="938779" y="531043"/>
              </a:cubicBezTo>
              <a:cubicBezTo>
                <a:pt x="957891" y="569267"/>
                <a:pt x="832026" y="532930"/>
                <a:pt x="824479" y="531043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14288</xdr:colOff>
      <xdr:row>179</xdr:row>
      <xdr:rowOff>0</xdr:rowOff>
    </xdr:from>
    <xdr:to>
      <xdr:col>0</xdr:col>
      <xdr:colOff>319088</xdr:colOff>
      <xdr:row>184</xdr:row>
      <xdr:rowOff>4765</xdr:rowOff>
    </xdr:to>
    <xdr:sp macro="" textlink="">
      <xdr:nvSpPr>
        <xdr:cNvPr id="48" name="Rectángulo: esquinas superiores cortadas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E845FD-B1FA-AA17-CB7B-143566B41944}"/>
            </a:ext>
          </a:extLst>
        </xdr:cNvPr>
        <xdr:cNvSpPr/>
      </xdr:nvSpPr>
      <xdr:spPr>
        <a:xfrm rot="5400000">
          <a:off x="-311945" y="348067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0</xdr:col>
      <xdr:colOff>14288</xdr:colOff>
      <xdr:row>63</xdr:row>
      <xdr:rowOff>0</xdr:rowOff>
    </xdr:from>
    <xdr:to>
      <xdr:col>0</xdr:col>
      <xdr:colOff>319088</xdr:colOff>
      <xdr:row>68</xdr:row>
      <xdr:rowOff>4765</xdr:rowOff>
    </xdr:to>
    <xdr:sp macro="" textlink="">
      <xdr:nvSpPr>
        <xdr:cNvPr id="38" name="Rectángulo: esquinas superiores cortada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36E1CC-9183-E4EB-DFED-0A0ACBAE85B1}"/>
            </a:ext>
          </a:extLst>
        </xdr:cNvPr>
        <xdr:cNvSpPr/>
      </xdr:nvSpPr>
      <xdr:spPr>
        <a:xfrm rot="5400000">
          <a:off x="-311945" y="127087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1</xdr:col>
      <xdr:colOff>838199</xdr:colOff>
      <xdr:row>0</xdr:row>
      <xdr:rowOff>0</xdr:rowOff>
    </xdr:from>
    <xdr:to>
      <xdr:col>7</xdr:col>
      <xdr:colOff>38100</xdr:colOff>
      <xdr:row>21</xdr:row>
      <xdr:rowOff>166689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omplemento 1" title="Gráfico Personas">
              <a:extLst>
                <a:ext uri="{FF2B5EF4-FFF2-40B4-BE49-F238E27FC236}">
                  <a16:creationId xmlns:a16="http://schemas.microsoft.com/office/drawing/2014/main" id="{168D30B3-8D16-81C0-F147-DEDF5047627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2" name="Complemento 1" title="Gráfico Personas">
              <a:extLst>
                <a:ext uri="{FF2B5EF4-FFF2-40B4-BE49-F238E27FC236}">
                  <a16:creationId xmlns:a16="http://schemas.microsoft.com/office/drawing/2014/main" id="{168D30B3-8D16-81C0-F147-DEDF5047627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</xdr:col>
      <xdr:colOff>19050</xdr:colOff>
      <xdr:row>24</xdr:row>
      <xdr:rowOff>33335</xdr:rowOff>
    </xdr:from>
    <xdr:to>
      <xdr:col>8</xdr:col>
      <xdr:colOff>104775</xdr:colOff>
      <xdr:row>58</xdr:row>
      <xdr:rowOff>123825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omplemento 2" title="Gráfico Personas">
              <a:extLst>
                <a:ext uri="{FF2B5EF4-FFF2-40B4-BE49-F238E27FC236}">
                  <a16:creationId xmlns:a16="http://schemas.microsoft.com/office/drawing/2014/main" id="{C1746775-9F9B-73C6-2C8E-DD9EF09F76B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"/>
            </a:graphicData>
          </a:graphic>
        </xdr:graphicFrame>
      </mc:Choice>
      <mc:Fallback>
        <xdr:pic>
          <xdr:nvPicPr>
            <xdr:cNvPr id="3" name="Complemento 2" title="Gráfico Personas">
              <a:extLst>
                <a:ext uri="{FF2B5EF4-FFF2-40B4-BE49-F238E27FC236}">
                  <a16:creationId xmlns:a16="http://schemas.microsoft.com/office/drawing/2014/main" id="{C1746775-9F9B-73C6-2C8E-DD9EF09F76B2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9523</xdr:colOff>
      <xdr:row>62</xdr:row>
      <xdr:rowOff>4762</xdr:rowOff>
    </xdr:from>
    <xdr:to>
      <xdr:col>9</xdr:col>
      <xdr:colOff>809625</xdr:colOff>
      <xdr:row>86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12A287-988E-EDB1-5EB6-42C4B85EF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178</xdr:row>
      <xdr:rowOff>4762</xdr:rowOff>
    </xdr:from>
    <xdr:to>
      <xdr:col>9</xdr:col>
      <xdr:colOff>371474</xdr:colOff>
      <xdr:row>201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57BB36C-C7E2-1353-2F6B-EF53E8480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19</xdr:row>
      <xdr:rowOff>4765</xdr:rowOff>
    </xdr:to>
    <xdr:sp macro="" textlink="">
      <xdr:nvSpPr>
        <xdr:cNvPr id="17" name="Rectángulo: esquinas superiores cortada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EF4454-1EC8-4961-8033-C6DE5C340ACD}"/>
            </a:ext>
          </a:extLst>
        </xdr:cNvPr>
        <xdr:cNvSpPr/>
      </xdr:nvSpPr>
      <xdr:spPr>
        <a:xfrm rot="5400000">
          <a:off x="-326233" y="2993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15</xdr:row>
      <xdr:rowOff>4765</xdr:rowOff>
    </xdr:to>
    <xdr:sp macro="" textlink="">
      <xdr:nvSpPr>
        <xdr:cNvPr id="15" name="Rectángulo: esquinas superiores cortadas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1D6E3BB-6446-47B5-8514-B0C5DFCCBA60}"/>
            </a:ext>
          </a:extLst>
        </xdr:cNvPr>
        <xdr:cNvSpPr/>
      </xdr:nvSpPr>
      <xdr:spPr>
        <a:xfrm rot="5400000">
          <a:off x="-326233" y="2231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3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11</xdr:row>
      <xdr:rowOff>4765</xdr:rowOff>
    </xdr:to>
    <xdr:sp macro="" textlink="">
      <xdr:nvSpPr>
        <xdr:cNvPr id="13" name="Rectángulo: esquinas superiores cortadas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DC48FA-8670-498A-AA8A-BBA2FD7484B1}"/>
            </a:ext>
          </a:extLst>
        </xdr:cNvPr>
        <xdr:cNvSpPr/>
      </xdr:nvSpPr>
      <xdr:spPr>
        <a:xfrm rot="5400000">
          <a:off x="-326233" y="1469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2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14288</xdr:colOff>
      <xdr:row>2</xdr:row>
      <xdr:rowOff>4763</xdr:rowOff>
    </xdr:from>
    <xdr:to>
      <xdr:col>0</xdr:col>
      <xdr:colOff>319088</xdr:colOff>
      <xdr:row>7</xdr:row>
      <xdr:rowOff>9528</xdr:rowOff>
    </xdr:to>
    <xdr:sp macro="" textlink="">
      <xdr:nvSpPr>
        <xdr:cNvPr id="7" name="Rectángulo: esquinas superiores cortada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963377-7C45-2C70-48B3-65C31B43B839}"/>
            </a:ext>
          </a:extLst>
        </xdr:cNvPr>
        <xdr:cNvSpPr/>
      </xdr:nvSpPr>
      <xdr:spPr>
        <a:xfrm rot="5400000">
          <a:off x="-311945" y="711996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ALUMNOS</a:t>
          </a:r>
        </a:p>
      </xdr:txBody>
    </xdr:sp>
    <xdr:clientData/>
  </xdr:twoCellAnchor>
  <xdr:twoCellAnchor>
    <xdr:from>
      <xdr:col>0</xdr:col>
      <xdr:colOff>0</xdr:colOff>
      <xdr:row>74</xdr:row>
      <xdr:rowOff>185737</xdr:rowOff>
    </xdr:from>
    <xdr:to>
      <xdr:col>0</xdr:col>
      <xdr:colOff>304800</xdr:colOff>
      <xdr:row>80</xdr:row>
      <xdr:rowOff>2</xdr:rowOff>
    </xdr:to>
    <xdr:sp macro="" textlink="">
      <xdr:nvSpPr>
        <xdr:cNvPr id="35" name="Rectángulo: esquinas superiores cortadas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01156C-D8A8-0752-FFEE-ED993387AB6B}"/>
            </a:ext>
          </a:extLst>
        </xdr:cNvPr>
        <xdr:cNvSpPr/>
      </xdr:nvSpPr>
      <xdr:spPr>
        <a:xfrm rot="5400000">
          <a:off x="-326233" y="14989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66</xdr:row>
      <xdr:rowOff>185737</xdr:rowOff>
    </xdr:from>
    <xdr:to>
      <xdr:col>0</xdr:col>
      <xdr:colOff>304800</xdr:colOff>
      <xdr:row>72</xdr:row>
      <xdr:rowOff>2</xdr:rowOff>
    </xdr:to>
    <xdr:sp macro="" textlink="">
      <xdr:nvSpPr>
        <xdr:cNvPr id="37" name="Rectángulo: esquinas superiores cortadas 3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9658B7-B6EF-5B24-00A2-2C3A6B9BF0F5}"/>
            </a:ext>
          </a:extLst>
        </xdr:cNvPr>
        <xdr:cNvSpPr/>
      </xdr:nvSpPr>
      <xdr:spPr>
        <a:xfrm rot="5400000">
          <a:off x="-326233" y="13465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182</xdr:row>
      <xdr:rowOff>185737</xdr:rowOff>
    </xdr:from>
    <xdr:to>
      <xdr:col>0</xdr:col>
      <xdr:colOff>304800</xdr:colOff>
      <xdr:row>188</xdr:row>
      <xdr:rowOff>2</xdr:rowOff>
    </xdr:to>
    <xdr:sp macro="" textlink="">
      <xdr:nvSpPr>
        <xdr:cNvPr id="47" name="Rectángulo: esquinas superiores cortadas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05CF368-6867-01AD-07A8-3FD7EF5193E3}"/>
            </a:ext>
          </a:extLst>
        </xdr:cNvPr>
        <xdr:cNvSpPr/>
      </xdr:nvSpPr>
      <xdr:spPr>
        <a:xfrm rot="5400000">
          <a:off x="-326233" y="35563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70</xdr:row>
      <xdr:rowOff>185737</xdr:rowOff>
    </xdr:from>
    <xdr:to>
      <xdr:col>0</xdr:col>
      <xdr:colOff>304800</xdr:colOff>
      <xdr:row>76</xdr:row>
      <xdr:rowOff>2</xdr:rowOff>
    </xdr:to>
    <xdr:sp macro="" textlink="">
      <xdr:nvSpPr>
        <xdr:cNvPr id="36" name="Rectángulo: esquinas superiores cortadas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FA44E6-C817-57E1-E37A-004A9DA5EBA6}"/>
            </a:ext>
          </a:extLst>
        </xdr:cNvPr>
        <xdr:cNvSpPr/>
      </xdr:nvSpPr>
      <xdr:spPr>
        <a:xfrm rot="5400000">
          <a:off x="-326233" y="14227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186</xdr:row>
      <xdr:rowOff>185737</xdr:rowOff>
    </xdr:from>
    <xdr:to>
      <xdr:col>0</xdr:col>
      <xdr:colOff>304800</xdr:colOff>
      <xdr:row>192</xdr:row>
      <xdr:rowOff>2</xdr:rowOff>
    </xdr:to>
    <xdr:sp macro="" textlink="">
      <xdr:nvSpPr>
        <xdr:cNvPr id="46" name="Rectángulo: esquinas superiores cortadas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7A6DDD-D28E-981A-A332-E0DF24C7F4B7}"/>
            </a:ext>
          </a:extLst>
        </xdr:cNvPr>
        <xdr:cNvSpPr/>
      </xdr:nvSpPr>
      <xdr:spPr>
        <a:xfrm rot="5400000">
          <a:off x="-326233" y="36325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190</xdr:row>
      <xdr:rowOff>185737</xdr:rowOff>
    </xdr:from>
    <xdr:to>
      <xdr:col>0</xdr:col>
      <xdr:colOff>304800</xdr:colOff>
      <xdr:row>196</xdr:row>
      <xdr:rowOff>2</xdr:rowOff>
    </xdr:to>
    <xdr:sp macro="" textlink="">
      <xdr:nvSpPr>
        <xdr:cNvPr id="45" name="Rectángulo: esquinas superiores cortadas 4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1EAA6B-73CF-A8C2-E570-FC697B0B1A5B}"/>
            </a:ext>
          </a:extLst>
        </xdr:cNvPr>
        <xdr:cNvSpPr/>
      </xdr:nvSpPr>
      <xdr:spPr>
        <a:xfrm rot="5400000">
          <a:off x="-326233" y="37087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37</xdr:row>
      <xdr:rowOff>185737</xdr:rowOff>
    </xdr:from>
    <xdr:to>
      <xdr:col>0</xdr:col>
      <xdr:colOff>304800</xdr:colOff>
      <xdr:row>43</xdr:row>
      <xdr:rowOff>2</xdr:rowOff>
    </xdr:to>
    <xdr:sp macro="" textlink="">
      <xdr:nvSpPr>
        <xdr:cNvPr id="65" name="Rectángulo: esquinas superiores cortadas 6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D3B5E3-6D14-417F-928B-9D7CFDF4F15D}"/>
            </a:ext>
          </a:extLst>
        </xdr:cNvPr>
        <xdr:cNvSpPr/>
      </xdr:nvSpPr>
      <xdr:spPr>
        <a:xfrm rot="5400000">
          <a:off x="-326233" y="7560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33</xdr:row>
      <xdr:rowOff>185737</xdr:rowOff>
    </xdr:from>
    <xdr:to>
      <xdr:col>0</xdr:col>
      <xdr:colOff>304800</xdr:colOff>
      <xdr:row>39</xdr:row>
      <xdr:rowOff>2</xdr:rowOff>
    </xdr:to>
    <xdr:sp macro="" textlink="">
      <xdr:nvSpPr>
        <xdr:cNvPr id="66" name="Rectángulo: esquinas superiores cortadas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4AD39AC-50DF-4040-A5DA-B9BDE22E7612}"/>
            </a:ext>
          </a:extLst>
        </xdr:cNvPr>
        <xdr:cNvSpPr/>
      </xdr:nvSpPr>
      <xdr:spPr>
        <a:xfrm rot="5400000">
          <a:off x="-326233" y="6798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14288</xdr:colOff>
      <xdr:row>26</xdr:row>
      <xdr:rowOff>0</xdr:rowOff>
    </xdr:from>
    <xdr:to>
      <xdr:col>0</xdr:col>
      <xdr:colOff>319088</xdr:colOff>
      <xdr:row>31</xdr:row>
      <xdr:rowOff>4765</xdr:rowOff>
    </xdr:to>
    <xdr:sp macro="" textlink="">
      <xdr:nvSpPr>
        <xdr:cNvPr id="67" name="Rectángulo: esquinas superiores cortadas 6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88F649-3AD9-4FE1-B5C8-7B1C783AC53E}"/>
            </a:ext>
          </a:extLst>
        </xdr:cNvPr>
        <xdr:cNvSpPr/>
      </xdr:nvSpPr>
      <xdr:spPr>
        <a:xfrm rot="5400000">
          <a:off x="-311945" y="5279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0</xdr:col>
      <xdr:colOff>0</xdr:colOff>
      <xdr:row>29</xdr:row>
      <xdr:rowOff>185737</xdr:rowOff>
    </xdr:from>
    <xdr:to>
      <xdr:col>0</xdr:col>
      <xdr:colOff>304800</xdr:colOff>
      <xdr:row>35</xdr:row>
      <xdr:rowOff>2</xdr:rowOff>
    </xdr:to>
    <xdr:sp macro="" textlink="">
      <xdr:nvSpPr>
        <xdr:cNvPr id="68" name="Rectángulo: esquinas superiores cortadas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D8802D-4B85-4B3E-AEB6-E512BAA3C654}"/>
            </a:ext>
          </a:extLst>
        </xdr:cNvPr>
        <xdr:cNvSpPr/>
      </xdr:nvSpPr>
      <xdr:spPr>
        <a:xfrm rot="5400000">
          <a:off x="-326233" y="6036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/IUAF%20Registro%20de%20Ingresos%20FINAL.xlsm" TargetMode="External"/><Relationship Id="rId1" Type="http://schemas.openxmlformats.org/officeDocument/2006/relationships/externalLinkPath" Target="file:///P:/IUAF%20Registro%20de%20Ingresos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ITERIOS"/>
      <sheetName val="Base A"/>
      <sheetName val="DIARIO BANCOS"/>
      <sheetName val="ORIGEN"/>
      <sheetName val="HTR PREVIA"/>
      <sheetName val="DIARIO"/>
      <sheetName val="RECIBOS"/>
      <sheetName val="RECIBOS P. Diplo"/>
      <sheetName val="ESTADO D CUENTA"/>
      <sheetName val="INDICADORES"/>
      <sheetName val="IUAF Registro de Ingresos 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oordinación Administrativa" id="{7A3B5F6F-4768-4550-B1B5-27839A783737}" userId="5a4104a593cec409" providerId="Windows Live"/>
  <person displayName="YASMIN CAMPOS" id="{76F76661-72B3-4495-8CF4-72B0B04D8BE6}" userId="c1ce365b40713d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MER" refreshedDate="45320.819540625002" createdVersion="7" refreshedVersion="8" minRefreshableVersion="3" recordCount="718" xr:uid="{BD9124A1-B230-4026-8F73-265531B93B95}">
  <cacheSource type="worksheet">
    <worksheetSource name="Cat_alumnos"/>
  </cacheSource>
  <cacheFields count="28">
    <cacheField name="No." numFmtId="0">
      <sharedItems containsString="0" containsBlank="1" containsNumber="1" containsInteger="1" minValue="1" maxValue="690"/>
    </cacheField>
    <cacheField name="PROGRAMA" numFmtId="0">
      <sharedItems containsBlank="1" count="16">
        <s v="LD"/>
        <s v="MD"/>
        <s v="JTLD"/>
        <s v="DD"/>
        <s v="JTMD"/>
        <s v="JTDD"/>
        <s v="MDP"/>
        <s v="DIAP"/>
        <s v="JTMDP"/>
        <s v="POR IDENTIFICAR"/>
        <s v="TU"/>
        <s v="JTDIAP"/>
        <s v="DIP"/>
        <s v="CU"/>
        <s v="DIP LAB"/>
        <m/>
      </sharedItems>
    </cacheField>
    <cacheField name="CURP" numFmtId="0">
      <sharedItems containsBlank="1"/>
    </cacheField>
    <cacheField name="Matrícula Of. SEQ" numFmtId="0">
      <sharedItems containsBlank="1" containsMixedTypes="1" containsNumber="1" containsInteger="1" minValue="3" maxValue="64" count="542">
        <s v="64LD02B-01"/>
        <s v="64LD02B-02"/>
        <s v="64LD02B-03"/>
        <s v="64LD02A-02"/>
        <s v="64LD03AB-01"/>
        <s v="64LD02B-05"/>
        <s v="64LD02B-06"/>
        <s v="64LD03C-05"/>
        <s v="64LD02A-05"/>
        <s v="64LD02B-08"/>
        <s v="64LD02B-09"/>
        <s v="64LD02B-10"/>
        <s v="64LD02B-11"/>
        <s v="64LD02C-01"/>
        <s v="64LD02C-02"/>
        <s v="64LD02C-07"/>
        <s v="64LD02C-08"/>
        <s v="64LD02C-10"/>
        <s v="64LD02C-12"/>
        <s v="64LD02C-13"/>
        <s v="64LD02C-16"/>
        <s v="64MD04A-25"/>
        <s v="64LD03A-01"/>
        <s v="64LD03A-02"/>
        <s v="64LD03A-03"/>
        <s v="64LD03A-04"/>
        <s v="64MD05A-11"/>
        <s v="64LD03A-06"/>
        <s v="64LD03A2-19"/>
        <s v="64LD03B-02"/>
        <s v="64LD03A-09"/>
        <s v="64LD03A-10"/>
        <s v="64LD03A-11"/>
        <s v="64LD03A-12"/>
        <s v="64LD03A-13"/>
        <s v="64LD03A-14"/>
        <s v="64LD03A-15"/>
        <s v="64LD03A-16"/>
        <s v="64LD03A-17"/>
        <s v="64LD03A-18"/>
        <s v="64LD03A-19"/>
        <s v="64LD03A-20"/>
        <s v="64DD03B-14"/>
        <s v="64LD03A3-02"/>
        <s v="64LD03A2-03"/>
        <s v="64LD03A2-05"/>
        <s v="64LD03A2-06"/>
        <s v="64LD03A2-07"/>
        <s v="64LD03A3-05"/>
        <s v="64LD03A2-08"/>
        <s v="64MD03A1-06"/>
        <s v="64LD03A3-06"/>
        <s v="64LD03A2-10"/>
        <s v="64LD03A2-11"/>
        <s v="64LD03A3-08"/>
        <s v="64LD03A2-13"/>
        <s v="64LD03A2-15"/>
        <s v="64LD03A3-09"/>
        <s v="64LD03A2-17"/>
        <s v="64LD03A2-18"/>
        <s v="64LD03A2-20"/>
        <s v="64LD02C-17"/>
        <s v="64MD03A1-02"/>
        <s v="64MD03A1-03"/>
        <s v="64MD03A1-04"/>
        <s v="64MD03A1-05"/>
        <s v="64LD05A-07"/>
        <s v="64MD04A-01"/>
        <s v="64MD04A-02"/>
        <s v="64MD04A-03"/>
        <s v="64MD04A-04"/>
        <s v="64MD04A2-07"/>
        <s v="64MD04A-06"/>
        <s v="64MD04A-07"/>
        <s v="64MD04A-08"/>
        <s v="64MD04A-09"/>
        <s v="64MD04A-10"/>
        <s v="64MD04A-11"/>
        <s v="64MD04A-12"/>
        <s v="64LD03D-05"/>
        <s v="64MD04A-14"/>
        <s v="64DD03C-11"/>
        <s v="64DD03B-15"/>
        <s v="64MD04A-17"/>
        <s v="64MD04A-18"/>
        <s v="64MD04A-19"/>
        <s v="64MDP03-13"/>
        <s v="64MD04A-21"/>
        <s v="64MD04A-22"/>
        <s v="64MD04A-23"/>
        <s v="64MD04A-24"/>
        <s v="64DD04A-09"/>
        <s v="64MD04B-01"/>
        <s v="64MD04B-02"/>
        <s v="64DD03C-10"/>
        <s v="64DD03C-09"/>
        <s v="64MD02B-04"/>
        <s v="64DIA01-11"/>
        <s v="64MD04B2-02"/>
        <s v="64MD04B2-03"/>
        <s v="64DD03A1-11"/>
        <s v="64MD03A-03"/>
        <s v="64MD03A-04"/>
        <s v="64MD03A-05"/>
        <s v="64MD03A-06"/>
        <s v="64MD03A-07"/>
        <s v="64MD03A-10"/>
        <s v="64MD03A-11"/>
        <s v="64MD03A-13"/>
        <s v="64MD03A-14"/>
        <s v="64DD03B2-14"/>
        <s v="64DIA01-09"/>
        <s v="64DD02B-11"/>
        <s v="64DD03B-11"/>
        <s v="64MD05A-06"/>
        <s v="64MD05A-07"/>
        <s v="64MD05A-08"/>
        <s v="64DD03C-08"/>
        <s v="64MD04B-04"/>
        <s v="64DD03A-24"/>
        <s v="64DD02C-05"/>
        <s v="64DD02C-06"/>
        <s v="64DD01A-05"/>
        <s v="64DD03A1-1"/>
        <s v="64DD03A-03"/>
        <s v="64DD03A-22"/>
        <s v="64DD03A1-4"/>
        <s v="64DD03A1-7"/>
        <s v="64DD03A1-6"/>
        <s v="64MD04A2-02        _x000a_"/>
        <s v="64DD03A1-8"/>
        <s v="64DD03A1-9"/>
        <s v="64DD03A1-10"/>
        <s v="64MD04B-03"/>
        <s v="64DD03A1-12"/>
        <s v="EN ESPERA"/>
        <s v="64DD03A-01"/>
        <s v="64DD03A-02"/>
        <s v="64DD03A-04"/>
        <s v="64DD03A-06"/>
        <s v="64DD02B-09"/>
        <s v="64MD03B-06"/>
        <s v="64DD03A-13"/>
        <s v="64DD03A-14"/>
        <s v="64DD03A-15"/>
        <s v="64DD03A-16"/>
        <s v="64DD03A-17"/>
        <s v="64DD03A-18"/>
        <s v="64DD03A-19"/>
        <s v="64DD02B-08"/>
        <s v="64DD03A-21"/>
        <s v="64DD04A-11"/>
        <s v="64MD06C-07"/>
        <s v="64DD03A-23"/>
        <s v="64DD03A-20"/>
        <s v="64DD02B-01"/>
        <s v="64DD02B-02"/>
        <s v="64DD02B-04"/>
        <s v="64DD02B-05"/>
        <s v="64MD06A-08"/>
        <s v="64DD02B-07"/>
        <s v="64DD03B2-12"/>
        <s v="64DD03B-10"/>
        <s v="64DD02B-13"/>
        <s v="64DD03B-1"/>
        <s v="64DD03B-2"/>
        <s v="64DD03B-3"/>
        <s v="64DD03B-4"/>
        <s v="64DD03B-5"/>
        <s v="64LD03D-03"/>
        <s v="64DD03B-7"/>
        <s v="64DD05B-3"/>
        <s v="64MD05A-05"/>
        <s v="64DD03B-12"/>
        <s v="64DD03B-13"/>
        <s v="64MD04A-16"/>
        <s v="64MD03B-01"/>
        <s v="64MD03B-02"/>
        <s v="64MD04A-15"/>
        <s v="64MD03B-04"/>
        <s v="64MD03B-05"/>
        <s v="64MD06A-03"/>
        <s v="64MD03B-07"/>
        <s v="64MD03B-08"/>
        <s v="64DD03C-01"/>
        <s v="64DD04A-04"/>
        <s v="64MD04A-13"/>
        <s v="64DD03C-04"/>
        <s v="64DD03C-05"/>
        <s v="64DD03C-06"/>
        <s v="64DD03C-07"/>
        <s v="64DD03A-12"/>
        <s v="64DD04A-7"/>
        <s v="64LD03A2-09"/>
        <s v="64LD04AB-03"/>
        <s v="64MD05A-04"/>
        <s v="64LD03A2-04"/>
        <s v="64LD03A3-03"/>
        <s v="64LD03A3-04"/>
        <s v="64LD03A3-07"/>
        <s v="64DD02C-04"/>
        <s v="64LD05B-01"/>
        <s v="64LD000"/>
        <s v="64DD04A-03"/>
        <s v="64LD03C-04"/>
        <s v="64LD03C-08"/>
        <s v="64LD03C-09"/>
        <s v="BAJA"/>
        <s v="64LD03C-13"/>
        <s v="64LD03C-15"/>
        <s v="64MD03B-03"/>
        <s v="64MD06C-01"/>
        <s v="64MD03A1-01"/>
        <s v="64MD06C-03"/>
        <s v="64MD06C-05"/>
        <s v="64MD05D-01"/>
        <s v="64MD06C-04"/>
        <s v="64DD03A-08"/>
        <s v="64MD04C2-02"/>
        <s v="64MD06C2-01"/>
        <s v="64MD05B-03"/>
        <s v="64DD03B2-7"/>
        <s v="64DD03A1-5"/>
        <s v="64LD03A3-10"/>
        <s v="64MD04A2-02"/>
        <s v="64LD03A2-12"/>
        <s v="64DD03A-07"/>
        <s v="64MD05B-05"/>
        <s v="64DD03B2-4"/>
        <s v="64MD04A2-04"/>
        <s v="64MD06A-07"/>
        <s v="64DD03A-10"/>
        <s v="64DD03A-11"/>
        <s v="64DD03A-09"/>
        <s v="64MD04A2-01"/>
        <s v="64LD03A-05"/>
        <s v="64DD04A-01"/>
        <s v="64DD04A-07"/>
        <s v="64MD04A-20"/>
        <s v="64MD05B-06"/>
        <s v="64LD03C-03"/>
        <s v="64LD03A-07"/>
        <s v="64DD03B-16"/>
        <s v="64LD03C-02"/>
        <s v="64LD03C-01"/>
        <s v="64LD03D-04"/>
        <s v="64LD03A2-16        _x000a_"/>
        <s v="64MD04A-05"/>
        <s v="64DD04A-08"/>
        <s v="64DD04A-05"/>
        <s v="64MD04B-05"/>
        <s v="64DD04A2-02"/>
        <s v="64DD04A-10"/>
        <s v="64DD03B2-1"/>
        <s v="64DD03A1-3"/>
        <s v="64DD03B2-5"/>
        <s v="64DD03B2-3"/>
        <s v="64DD03B2-6"/>
        <s v="64DD02B-06"/>
        <s v="64DD03B2-10"/>
        <s v="64DD03C-03"/>
        <s v="64DD03B2-9"/>
        <s v="64DIA02-02"/>
        <s v="64DD03B2-11"/>
        <s v="64DD03B2-2"/>
        <s v="64DD03B2-13"/>
        <s v="64DD02C-02"/>
        <s v="64MD05A-02"/>
        <s v="64DD03B2-8"/>
        <s v="64DD04A-02"/>
        <s v="64MD05C-02"/>
        <s v="64LD04A3-01"/>
        <s v="64MD06C-02"/>
        <s v="64LD03A4-01"/>
        <s v="64MDP01-06"/>
        <s v="64MD05B-01"/>
        <s v="LD04D2-01"/>
        <s v="64DD03C-02"/>
        <s v="64DIA01-08"/>
        <s v="64DIA01-03"/>
        <s v="64LD04A4-01"/>
        <s v="64DD05A-06"/>
        <s v="64DIA01-05"/>
        <s v="64MD06A-04"/>
        <s v="64MD06A-05"/>
        <s v="64DIA01-07"/>
        <s v="64MDP01-03"/>
        <s v="64MDP01-04"/>
        <s v="64MDP01-05"/>
        <s v="64DD05A-01"/>
        <s v="64LD05A-06"/>
        <s v="64DIA01-06"/>
        <s v="64MD03A-01"/>
        <s v="64MD06A-10"/>
        <s v="64MDP01-01"/>
        <s v="64MD06A-09"/>
        <s v="64LD05A-03"/>
        <s v="64LD03A2-01"/>
        <s v="64LD05A-04"/>
        <s v="64MD05A-01"/>
        <s v="64DD05A-03"/>
        <s v="64DD05A-05"/>
        <s v="64LD05A-05"/>
        <s v="64MD04B2-01"/>
        <s v="64DD05A-04"/>
        <s v="64DD05A-02"/>
        <s v="64MD05B-04"/>
        <s v="64MD02A-02"/>
        <s v="64MD02A-03"/>
        <s v="64MD02A-04"/>
        <s v="64MD02A-05"/>
        <s v="64MD02A-06"/>
        <s v="64MD02A-07"/>
        <s v="64MD02A-08"/>
        <s v="64MD02B-03"/>
        <s v="64MD02B-05"/>
        <s v="64MD02B-06"/>
        <s v="64MD02B-07"/>
        <s v="64MD02B-08"/>
        <s v="64MD02B-09"/>
        <s v="64MD02B-10"/>
        <s v="64DD01A-10"/>
        <s v="64LD01-04"/>
        <s v="64LD01-05"/>
        <s v="64LD01-06"/>
        <s v="64DD03B-05"/>
        <s v="64LD05A-01"/>
        <s v="64MD06A-02"/>
        <s v="64MDPA-01"/>
        <s v="64LD05D-02"/>
        <s v="64LD05F-01"/>
        <s v="64MD06A-11"/>
        <s v="64LD03A2-02"/>
        <s v="64LD05A-09"/>
        <s v="64MD04B2-04"/>
        <s v="64MDP03-05"/>
        <s v="64DIA02-03"/>
        <s v="64DIA02-04"/>
        <s v="64LD05D-04"/>
        <s v="64DIA02-01"/>
        <s v="64MD05B-08"/>
        <s v="64LD04AB-06"/>
        <s v="64DIA02-05"/>
        <s v="64LD05D-03"/>
        <s v="64MD06B-01"/>
        <s v="64MD06B-02"/>
        <s v="64MD06B-03"/>
        <s v="64MD06B-04"/>
        <s v="64MD06B-05"/>
        <s v="64MD06B-06"/>
        <s v="64MD06B-07"/>
        <s v="64MD06B-08"/>
        <s v="64MD06B-09"/>
        <s v="64MD06B-10"/>
        <s v="64MD06B-11"/>
        <s v="64MD06B-12"/>
        <s v="64MD06B-13"/>
        <s v="64MD06B-14"/>
        <s v="64MD06B-15"/>
        <s v="64MD06B-16"/>
        <s v="64MD06B-17"/>
        <s v="64MD06B-18"/>
        <s v="64MD06B-19"/>
        <s v="64MD06B-20"/>
        <s v="64MD06B-21"/>
        <s v="64MD06B-22"/>
        <s v="64MD06B-23"/>
        <s v="64MD06B-24"/>
        <n v="64"/>
        <s v="64MD06C-06"/>
        <m/>
        <s v="64MD06C-09"/>
        <s v="64LD03AB-02"/>
        <s v="64DD05C-03"/>
        <s v="64LD03AB-03"/>
        <s v="64DD05C-01"/>
        <s v="64DD05C-04"/>
        <s v="64DD03D-02"/>
        <s v="64DIAP03-01"/>
        <s v="64MDP03-04"/>
        <s v="64LD05A-02"/>
        <s v="64MDP04-02"/>
        <s v="64MDP04-01"/>
        <s v="64DIAP03-02"/>
        <s v="64MDP03-01"/>
        <s v="64MDP03-02"/>
        <s v="64MDP03-03"/>
        <s v="64MDP03-06"/>
        <s v="64MDP03-07"/>
        <s v="64MDP03-08"/>
        <s v="64MDP03-09"/>
        <s v="64MDP03-10"/>
        <s v="64MDP03-11"/>
        <s v="64MDP03-12"/>
        <s v="64MDP03-14"/>
        <s v="64MDP03-15"/>
        <s v="64DD06A-06"/>
        <s v="64DD06A-04"/>
        <s v="no aplica"/>
        <s v="64DD03D-09"/>
        <s v="64DD05C-02"/>
        <s v="64MDP03A-01"/>
        <s v="EN ESPERA (SIN PAPEL)"/>
        <s v="64MDP03B-02 "/>
        <s v="64MDP03A-07"/>
        <s v="64MDP03A-03"/>
        <s v="64MDP03A-13"/>
        <s v="64DIA03B-01"/>
        <s v="64DD06A-10"/>
        <s v="64DD06C-06"/>
        <s v="64DD06A-07"/>
        <s v="64DIA03B-02"/>
        <s v="64DD06A-08"/>
        <s v="64DD06A-03"/>
        <s v="64DD06A-01"/>
        <s v="64MD06D-01"/>
        <s v="64MDP03A-14"/>
        <s v="64MDP03A-08"/>
        <s v="64DD06A-05"/>
        <s v="64MDP03A-15"/>
        <s v="64DD06A-11"/>
        <s v="64DD06A-02"/>
        <s v="64MDP03A-10"/>
        <s v="64MDP03A-05"/>
        <s v="64MDP03A-09"/>
        <s v="64MDP03A-04"/>
        <s v="64MDP03A-02"/>
        <s v="64MDP03A-11"/>
        <s v="64DD06B-"/>
        <s v="64MD06C2-"/>
        <s v="64DD06C-07"/>
        <s v="64MDP03B-04"/>
        <s v="64MD06D2-01"/>
        <s v="64MD06D3-01"/>
        <s v="64MD06D2-02"/>
        <s v="64MD06D2-03"/>
        <s v="64MD06D2-04"/>
        <s v="64MD06D2-05"/>
        <s v="64MD06D3-02"/>
        <s v="64MD06D2-07"/>
        <s v="64MD06D2-08"/>
        <s v="64MD06D2-09"/>
        <s v="64MD06D2-10"/>
        <s v="64MD06D2-11"/>
        <s v="64MD06D2-12"/>
        <s v="64MD06D2-13"/>
        <s v="64MD06D3-04"/>
        <s v="64MD06D3-05"/>
        <s v="64MD06D3-06"/>
        <s v="64MD06D3-07"/>
        <s v="64MD06D3-08"/>
        <s v="64MD06D3-09"/>
        <s v="64MD06D3-10"/>
        <s v="64MD06D3-11"/>
        <s v="64MD06D3-12"/>
        <s v="64MD06D3-13"/>
        <s v="64LD06-01"/>
        <s v="64MDP03B2-07"/>
        <s v="64MDP03B2-03"/>
        <s v="64MDP03B-01"/>
        <s v="64MDP03B-06"/>
        <s v="64MDP03B2-06"/>
        <s v="64MDP03B2-12"/>
        <s v="64MDP03B2-10"/>
        <s v="64MDP03B2-11"/>
        <s v="64MDP03B2-14"/>
        <s v="64MDP03B2-17"/>
        <s v="64MDP03B2-13"/>
        <s v="64MDP03B2-01"/>
        <s v="64MDP03B2-08"/>
        <s v="64MDP03B3-01"/>
        <s v="64MDP03B3-02"/>
        <s v="64MDP03B3-03"/>
        <s v="64MDP03B3-04"/>
        <s v="64DD06B2-01"/>
        <s v="64DD06B2-02"/>
        <s v="64DD06B2-11"/>
        <s v="64DD06B2-06"/>
        <s v="64DD06B2-07"/>
        <s v="64DD06B2-09"/>
        <s v="64DD06B2-10"/>
        <s v="64DD06B3-01"/>
        <s v="64DD06B3-02"/>
        <s v="64DD06B2-03"/>
        <s v="64DIA03D-01"/>
        <s v="64DD06B2-05"/>
        <s v="64MDP03B3-05"/>
        <s v="64DD06B2-15"/>
        <s v="64DD06B2-12"/>
        <s v="64DD06B2-13"/>
        <s v="64MDP03F-01"/>
        <s v="64MDP03D-01"/>
        <s v="64LD05C-04"/>
        <s v="64DD06C-03"/>
        <s v="64DIA03C-02"/>
        <s v="64DIA03C-04"/>
        <s v="64DIA03C-03"/>
        <s v="64DIA03C-01"/>
        <s v="64DD06C-02"/>
        <s v="64DD06C-01 "/>
        <s v="64MDP03F-06"/>
        <s v="64LD05B-02"/>
        <s v="64DD06C2-01"/>
        <s v="64DD06C-05"/>
        <s v="64DD06C-09"/>
        <s v="64DD06C-01"/>
        <s v="64LD05D-01"/>
        <s v="64MDP03F-02"/>
        <s v="64MDP03F-04"/>
        <s v="64MDP03F-03"/>
        <s v="64MDP03F-05"/>
        <s v="64DD06C-04"/>
        <s v="64MD06E-02"/>
        <s v="64MD06E-01"/>
        <s v="Presencial MTY"/>
        <s v="A DISTANCIA"/>
        <s v="PresencialCUN"/>
        <s v="64DIPLAB07"/>
        <s v="64DIPLAB01"/>
        <s v="PresencialMTY"/>
        <s v="Presencial CUN"/>
        <s v="64DIPLAB08"/>
        <s v="64DIPLAB02"/>
        <s v="64DIPLAB03"/>
        <s v="64DIPLAB04"/>
        <s v="64DIPLAB05"/>
        <s v="64DIPLAB06"/>
        <s v="64MD07A-03"/>
        <s v="64LD04F-02"/>
        <s v="64DD07A-05"/>
        <s v="64DD07A-03"/>
        <s v="64DD07A-01"/>
        <s v="64MD07A-01"/>
        <s v="64DD07A-06"/>
        <s v="64DD07A-04"/>
        <s v="64MD07A-05"/>
        <s v="64MD07A-02"/>
        <s v="64MD07A-04"/>
        <s v="64DD07A-02"/>
        <s v="64LD07B-01"/>
        <s v="64DD07B-02"/>
        <n v="3" u="1"/>
      </sharedItems>
    </cacheField>
    <cacheField name="NOMBRE" numFmtId="0">
      <sharedItems containsBlank="1"/>
    </cacheField>
    <cacheField name="TELEFONO" numFmtId="0">
      <sharedItems containsBlank="1" containsMixedTypes="1" containsNumber="1" containsInteger="1" minValue="2802814" maxValue="573157696455"/>
    </cacheField>
    <cacheField name="CORREO" numFmtId="0">
      <sharedItems containsBlank="1"/>
    </cacheField>
    <cacheField name="NO DE PAGOS (MESES)" numFmtId="0">
      <sharedItems containsString="0" containsBlank="1" containsNumber="1" containsInteger="1" minValue="0" maxValue="36"/>
    </cacheField>
    <cacheField name="Meses de Programa" numFmtId="0">
      <sharedItems containsString="0" containsBlank="1" containsNumber="1" containsInteger="1" minValue="1" maxValue="36"/>
    </cacheField>
    <cacheField name="INSCRIPCIÓN" numFmtId="0">
      <sharedItems containsBlank="1" containsMixedTypes="1" containsNumber="1" containsInteger="1" minValue="0" maxValue="3000"/>
    </cacheField>
    <cacheField name="Reinscripcion" numFmtId="0">
      <sharedItems containsBlank="1" containsMixedTypes="1" containsNumber="1" containsInteger="1" minValue="0" maxValue="3197"/>
    </cacheField>
    <cacheField name="Monto de Colegiatura (A PAGAR)" numFmtId="0">
      <sharedItems containsString="0" containsBlank="1" containsNumber="1" minValue="0" maxValue="8300"/>
    </cacheField>
    <cacheField name="Grupo de clase" numFmtId="0">
      <sharedItems containsBlank="1" count="81">
        <s v="LD02B"/>
        <s v="LD02C"/>
        <s v="MD04A"/>
        <s v="LD03A"/>
        <s v="MD05A"/>
        <s v="LD03A3"/>
        <s v="LD01A"/>
        <s v="DD03B"/>
        <s v="LD03A2"/>
        <s v="MD04B"/>
        <s v="MD03A"/>
        <s v="LD04A"/>
        <s v="LD03C2"/>
        <s v="DD03C"/>
        <s v="MDP01"/>
        <s v="DIAP01"/>
        <s v="MD04B2"/>
        <s v="DD03A2"/>
        <s v="DD02B"/>
        <s v="DD03A1"/>
        <s v="DD02C"/>
        <s v="DD03A"/>
        <s v="MD03B"/>
        <s v="MD05GEN"/>
        <s v="DD05A"/>
        <s v="MD06A"/>
        <s v="LD03C"/>
        <m/>
        <s v="MDO5A"/>
        <s v="DD04A"/>
        <s v="DD03B2"/>
        <s v="MD05 "/>
        <s v="MD05"/>
        <s v="MD02A"/>
        <s v="MD02B"/>
        <s v="DD01A"/>
        <s v="LD01"/>
        <s v="DIAP02"/>
        <s v="LD04AB"/>
        <s v="MD PAN"/>
        <s v="POR IDENTIFICAR"/>
        <s v="LD03AB"/>
        <s v="DD05C"/>
        <s v="DD03d"/>
        <s v="DIAP04"/>
        <s v="MDPG01"/>
        <s v="CURSO UNICO"/>
        <s v="DDG01"/>
        <s v="MDP04"/>
        <s v="DD06A"/>
        <s v="DD06"/>
        <s v="DIAP03"/>
        <s v="MD06B"/>
        <s v="MDO6B2"/>
        <s v="DDO6B"/>
        <s v="MDP02B"/>
        <s v="MDPG02"/>
        <s v="MDP04B"/>
        <s v="MD06B3"/>
        <s v="MDPG03"/>
        <s v="DD06B"/>
        <s v="MDP0G03"/>
        <s v="DIPCH"/>
        <s v="Monterrey"/>
        <s v="LD05A"/>
        <s v="CANCUN"/>
        <s v="D LAB"/>
        <s v="CANCÚN"/>
        <s v="CUN"/>
        <s v="MTY"/>
        <s v="MD06D"/>
        <s v="LD06D"/>
        <s v="MD06B2" u="1"/>
        <s v="MD04C" u="1"/>
        <s v="MDP03A" u="1"/>
        <s v="MD05C" u="1"/>
        <s v="MDP GU" u="1"/>
        <s v="MDP03D" u="1"/>
        <s v="DD06C2" u="1"/>
        <s v="MDP03" u="1"/>
        <s v="MD05B" u="1"/>
      </sharedItems>
    </cacheField>
    <cacheField name="FECHA DE INICIO (PRIMERA CLASE CALENDARIO)" numFmtId="0">
      <sharedItems containsDate="1" containsBlank="1" containsMixedTypes="1" minDate="2018-10-01T00:00:00" maxDate="2024-02-11T00:00:00"/>
    </cacheField>
    <cacheField name="Termina Programa" numFmtId="14">
      <sharedItems containsDate="1" containsMixedTypes="1" minDate="1901-07-31T00:00:00" maxDate="2026-08-24T00:00:00"/>
    </cacheField>
    <cacheField name="Fecha Pago 1a Colegiatura" numFmtId="0">
      <sharedItems containsNonDate="0" containsDate="1" containsString="0" containsBlank="1" minDate="1899-12-30T00:00:00" maxDate="3023-09-07T00:00:00"/>
    </cacheField>
    <cacheField name="Termina Pagos" numFmtId="0">
      <sharedItems containsDate="1" containsBlank="1" containsMixedTypes="1" minDate="1901-07-31T00:00:00" maxDate="3025-04-07T00:00:00"/>
    </cacheField>
    <cacheField name="Sexo" numFmtId="0">
      <sharedItems containsDate="1" containsBlank="1" containsMixedTypes="1" minDate="2022-07-07T00:00:00" maxDate="2023-05-16T00:00:00" count="8">
        <s v="M"/>
        <s v="H"/>
        <s v=""/>
        <s v="X"/>
        <s v="o"/>
        <m/>
        <d v="2023-05-15T00:00:00" u="1"/>
        <d v="2022-07-07T00:00:00" u="1"/>
      </sharedItems>
    </cacheField>
    <cacheField name="Grado" numFmtId="0">
      <sharedItems containsMixedTypes="1" containsNumber="1" containsInteger="1" minValue="0" maxValue="0"/>
    </cacheField>
    <cacheField name="SEDE" numFmtId="0">
      <sharedItems containsBlank="1"/>
    </cacheField>
    <cacheField name="SITUACIÓN" numFmtId="0">
      <sharedItems containsBlank="1" count="7">
        <s v="EGRESADO"/>
        <s v="BAJA"/>
        <s v="VIGENTE"/>
        <s v="BAJA TEMPORAL"/>
        <s v="beca maestra"/>
        <s v="BAJA DEFINITIVA"/>
        <m/>
      </sharedItems>
    </cacheField>
    <cacheField name="Precio General" numFmtId="0">
      <sharedItems containsString="0" containsBlank="1" containsNumber="1" containsInteger="1" minValue="3150" maxValue="15000"/>
    </cacheField>
    <cacheField name="Porcentaje de la Beca" numFmtId="0">
      <sharedItems containsBlank="1" containsMixedTypes="1" containsNumber="1" minValue="-0.97619047619047616" maxValue="1"/>
    </cacheField>
    <cacheField name="Monto del Descuento" numFmtId="0">
      <sharedItems containsString="0" containsBlank="1" containsNumber="1" minValue="-4100" maxValue="15000"/>
    </cacheField>
    <cacheField name="# Reinsc" numFmtId="0">
      <sharedItems containsString="0" containsBlank="1" containsNumber="1" containsInteger="1" minValue="0" maxValue="4"/>
    </cacheField>
    <cacheField name="Equivalencia" numFmtId="44">
      <sharedItems containsString="0" containsBlank="1" containsNumber="1" containsInteger="1" minValue="0" maxValue="8000"/>
    </cacheField>
    <cacheField name="Titulación" numFmtId="44">
      <sharedItems containsString="0" containsBlank="1" containsNumber="1" containsInteger="1" minValue="0" maxValue="35000"/>
    </cacheField>
    <cacheField name="ESTATUS ACADÉMICO" numFmtId="0">
      <sharedItems containsBlank="1" count="9">
        <s v="EGRESADO"/>
        <s v="VIGENTE"/>
        <s v="BAJA TEMPORAL"/>
        <s v="EN TITULACION"/>
        <s v="BAJA DEFINITIVA"/>
        <e v="#VALUE!"/>
        <e v="#REF!"/>
        <m u="1"/>
        <e v="#NUM!" u="1"/>
      </sharedItems>
    </cacheField>
  </cacheFields>
  <extLst>
    <ext xmlns:x14="http://schemas.microsoft.com/office/spreadsheetml/2009/9/main" uri="{725AE2AE-9491-48be-B2B4-4EB974FC3084}">
      <x14:pivotCacheDefinition pivotCacheId="15640225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8">
  <r>
    <n v="1"/>
    <x v="0"/>
    <s v="AOGJ940816MQRLRD05"/>
    <x v="0"/>
    <s v="ALCOCER GARCIA JUDITH JAQUELINE"/>
    <n v="9981653989"/>
    <s v="jjalcocer94@gmail.com"/>
    <n v="36"/>
    <n v="36"/>
    <n v="0"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2"/>
    <x v="0"/>
    <s v="AEHJ961123HQRNRH00"/>
    <x v="1"/>
    <s v="ANTELE HERNANDEZ JEHU"/>
    <n v="9984241069"/>
    <s v="antele96@hot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3"/>
    <x v="0"/>
    <s v="AUMB970810HVZQNR04"/>
    <x v="2"/>
    <s v="AQUINO MONTILLO BRIAN ELOY"/>
    <n v="9981080452"/>
    <s v="baja"/>
    <n v="36"/>
    <n v="36"/>
    <m/>
    <n v="1000"/>
    <n v="0"/>
    <x v="0"/>
    <d v="2019-06-01T00:00:00"/>
    <d v="2022-05-01T00:00:00"/>
    <d v="2019-06-01T00:00:00"/>
    <d v="2022-05-01T00:00:00"/>
    <x v="1"/>
    <s v="LICENCIATURA EN DERECHO"/>
    <s v="PUERTO M"/>
    <x v="1"/>
    <n v="3150"/>
    <n v="1"/>
    <n v="3150"/>
    <n v="4"/>
    <n v="0"/>
    <n v="16000"/>
    <x v="0"/>
  </r>
  <r>
    <n v="4"/>
    <x v="0"/>
    <s v="BADY970407MTCTSS04"/>
    <x v="3"/>
    <s v="BAUTISTA DE DIOS YESICA"/>
    <n v="9984764221"/>
    <s v="bautista.yesica.ld2bpm@iuaf.edu.mx"/>
    <n v="36"/>
    <n v="36"/>
    <m/>
    <n v="1000"/>
    <n v="1250"/>
    <x v="0"/>
    <d v="2019-05-01T00:00:00"/>
    <d v="2022-04-01T00:00:00"/>
    <d v="2019-05-01T00:00:00"/>
    <d v="2022-04-01T00:00:00"/>
    <x v="0"/>
    <s v="LICENCIATURA EN DERECHO"/>
    <s v="PUERTO M"/>
    <x v="0"/>
    <n v="3150"/>
    <n v="0.60317460317460314"/>
    <n v="1900"/>
    <n v="4"/>
    <n v="0"/>
    <n v="16000"/>
    <x v="0"/>
  </r>
  <r>
    <n v="5"/>
    <x v="0"/>
    <s v="CECJ840615HQRTRL06"/>
    <x v="4"/>
    <s v="CETINA CARRILLO JULIO MANUEL"/>
    <n v="9841130074"/>
    <s v="jucetcetina@g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6"/>
    <x v="0"/>
    <s v="CASF840629MQRHGT02"/>
    <x v="5"/>
    <s v="CHAVEZ SEGURA FATIMA GUADALUPE"/>
    <n v="9831564379"/>
    <s v="IsabelaNayroby@gmail.com"/>
    <n v="36"/>
    <n v="36"/>
    <m/>
    <n v="1000"/>
    <n v="1250"/>
    <x v="0"/>
    <d v="2019-05-01T00:00:00"/>
    <d v="2022-04-01T00:00:00"/>
    <d v="2019-05-01T00:00:00"/>
    <d v="2022-04-01T00:00:00"/>
    <x v="0"/>
    <s v="LICENCIATURA EN DERECHO"/>
    <s v="PUERTO M"/>
    <x v="0"/>
    <n v="3150"/>
    <n v="0.60317460317460314"/>
    <n v="1900"/>
    <n v="4"/>
    <n v="0"/>
    <n v="16000"/>
    <x v="0"/>
  </r>
  <r>
    <n v="7"/>
    <x v="0"/>
    <s v="LOIG850720HYNRND05"/>
    <x v="6"/>
    <s v="LORIA INTERIAN GUADALUPE DE JESUS"/>
    <n v="9841667554"/>
    <s v="loria.guadalupe.ld2b@iuaf.edu.mx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8"/>
    <x v="0"/>
    <s v="MOMI791016MCSRRR06"/>
    <x v="7"/>
    <s v="MORALES MORALES IRMA "/>
    <n v="9841070830"/>
    <s v="moralesmoralesirma75@gmail.com"/>
    <n v="36"/>
    <n v="36"/>
    <m/>
    <n v="1000"/>
    <n v="1700"/>
    <x v="0"/>
    <d v="2019-06-01T00:00:00"/>
    <d v="2022-05-01T00:00:00"/>
    <d v="2019-06-01T00:00:00"/>
    <d v="2022-05-01T00:00:00"/>
    <x v="0"/>
    <s v="LICENCIATURA EN DERECHO"/>
    <s v="PUERTO M"/>
    <x v="0"/>
    <n v="3150"/>
    <n v="0.46031746031746029"/>
    <n v="1450"/>
    <n v="4"/>
    <n v="0"/>
    <n v="16000"/>
    <x v="0"/>
  </r>
  <r>
    <n v="9"/>
    <x v="0"/>
    <s v="OOLH711231HQRSXC00"/>
    <x v="8"/>
    <s v="OSORIO LEO HECTOR BALTAZAR"/>
    <n v="9831763492"/>
    <s v="hectorbosorio71@gmail.com"/>
    <n v="36"/>
    <n v="36"/>
    <m/>
    <n v="1000"/>
    <n v="1250"/>
    <x v="0"/>
    <d v="2019-05-01T00:00:00"/>
    <d v="2022-04-01T00:00:00"/>
    <d v="2019-05-01T00:00:00"/>
    <d v="2022-04-01T00:00:00"/>
    <x v="1"/>
    <s v="LICENCIATURA EN DERECHO"/>
    <s v="PUERTO M"/>
    <x v="0"/>
    <n v="3150"/>
    <n v="0.60317460317460314"/>
    <n v="1900"/>
    <n v="4"/>
    <n v="0"/>
    <n v="16000"/>
    <x v="0"/>
  </r>
  <r>
    <n v="10"/>
    <x v="0"/>
    <s v="ROAE860131HTCDVD01"/>
    <x v="9"/>
    <s v="RODRIGUEZ AVALOS EDUARDO ALONSO"/>
    <n v="9984859656"/>
    <s v="rodriguezavaloseduardo@g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11"/>
    <x v="0"/>
    <s v="SARS950816MTCNYL06"/>
    <x v="10"/>
    <s v="SANDOVAL REYES SELENA ENCARNACION"/>
    <n v="9983189139"/>
    <s v="selena_Reyes.14@hotmail.com"/>
    <n v="36"/>
    <n v="36"/>
    <m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12"/>
    <x v="0"/>
    <s v="VEVJ981103MMCLLZ00"/>
    <x v="11"/>
    <s v="VELAZQUEZ DEL VALLE JAZMIN"/>
    <n v="9848010231"/>
    <s v="Jazame98@hotmail.com"/>
    <n v="36"/>
    <n v="36"/>
    <m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13"/>
    <x v="0"/>
    <s v="VIGE780529HQRLMD09"/>
    <x v="12"/>
    <s v="VILLAMIL GOMEZ EDUARDO"/>
    <n v="9841157869"/>
    <s v="eduardovfiscalia@gmail.com"/>
    <n v="36"/>
    <n v="36"/>
    <m/>
    <n v="1000"/>
    <n v="1350"/>
    <x v="0"/>
    <d v="2019-10-01T00:00:00"/>
    <d v="2022-09-01T00:00:00"/>
    <d v="2019-10-01T00:00:00"/>
    <d v="2022-09-01T00:00:00"/>
    <x v="1"/>
    <s v="LICENCIATURA EN DERECHO"/>
    <s v="PUERTO M"/>
    <x v="0"/>
    <n v="3150"/>
    <n v="0.5714285714285714"/>
    <n v="1800"/>
    <n v="4"/>
    <n v="0"/>
    <n v="16000"/>
    <x v="0"/>
  </r>
  <r>
    <n v="14"/>
    <x v="0"/>
    <s v="CACR871220HQRBNS16"/>
    <x v="13"/>
    <s v="CAB CANCHE RUSSEL JOSUE"/>
    <n v="9841789719"/>
    <s v="russel_airmc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5"/>
    <x v="0"/>
    <s v="CEPF911107HQRHCR00"/>
    <x v="14"/>
    <s v="CHE PECH FRANCISCO JAVIER"/>
    <n v="9842110696"/>
    <s v="javierchepe@outlook.es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6"/>
    <x v="0"/>
    <s v="HOHL900225HQRYXS08"/>
    <x v="15"/>
    <s v="HOY HAU LUIS ALBERTO"/>
    <n v="9841208785"/>
    <s v="albertohoy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7"/>
    <x v="0"/>
    <s v="KOKM890428MQRYMY09"/>
    <x v="16"/>
    <s v="KOYOC KUMUL MAYRA LETICIA"/>
    <n v="9841062318"/>
    <s v="mayrakoyoc1989@gmail.com"/>
    <n v="36"/>
    <n v="36"/>
    <m/>
    <n v="1000"/>
    <n v="1350"/>
    <x v="1"/>
    <d v="2019-09-01T00:00:00"/>
    <d v="2022-11-01T00:00:00"/>
    <d v="2019-09-01T00:00:00"/>
    <d v="2022-08-01T00:00:00"/>
    <x v="0"/>
    <s v="LICENCIATURA EN DERECHO"/>
    <s v="KANTUNILKÍN"/>
    <x v="0"/>
    <n v="3150"/>
    <n v="0.5714285714285714"/>
    <n v="1800"/>
    <n v="4"/>
    <n v="0"/>
    <n v="18000"/>
    <x v="0"/>
  </r>
  <r>
    <n v="18"/>
    <x v="0"/>
    <s v="MADL820509MQRYZN06"/>
    <x v="17"/>
    <s v="MAY DZIB LANDY MARIA"/>
    <n v="9841962061"/>
    <s v="maydziblandymaria@gmail.com"/>
    <n v="36"/>
    <n v="36"/>
    <m/>
    <n v="1000"/>
    <n v="1350"/>
    <x v="1"/>
    <d v="2019-09-01T00:00:00"/>
    <d v="2022-11-01T00:00:00"/>
    <d v="2019-09-01T00:00:00"/>
    <d v="2022-08-01T00:00:00"/>
    <x v="0"/>
    <s v="LICENCIATURA EN DERECHO"/>
    <s v="KANTUNILKÍN"/>
    <x v="0"/>
    <n v="3150"/>
    <n v="0.5714285714285714"/>
    <n v="1800"/>
    <n v="4"/>
    <n v="0"/>
    <n v="18000"/>
    <x v="0"/>
  </r>
  <r>
    <n v="19"/>
    <x v="0"/>
    <s v="OIGJ811219HTCRRN04"/>
    <x v="18"/>
    <s v="ORTIZ GARCIA JOSE JUAN"/>
    <n v="9841375747"/>
    <s v="ortizgarciajosejuan86@g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20"/>
    <x v="0"/>
    <s v="OECB800124MQRXCL02"/>
    <x v="19"/>
    <s v="OXTE CAUICH BELCY ASAREEL"/>
    <n v="9841447039"/>
    <s v="beljumayri@hotmail.com"/>
    <n v="36"/>
    <n v="36"/>
    <m/>
    <n v="1000"/>
    <n v="675"/>
    <x v="1"/>
    <d v="2019-09-01T00:00:00"/>
    <d v="2022-11-01T00:00:00"/>
    <d v="2019-09-01T00:00:00"/>
    <d v="2022-08-01T00:00:00"/>
    <x v="0"/>
    <s v="LICENCIATURA EN DERECHO"/>
    <s v="KANTUNILKÍN"/>
    <x v="0"/>
    <n v="3150"/>
    <n v="0.7857142857142857"/>
    <n v="2475"/>
    <n v="4"/>
    <n v="0"/>
    <n v="18000"/>
    <x v="0"/>
  </r>
  <r>
    <n v="21"/>
    <x v="0"/>
    <s v="POCD820928HQRLCV09"/>
    <x v="20"/>
    <s v="POOL CAUICH DAVID JEYSSER"/>
    <n v="9841868243"/>
    <s v="poolcauichdavidjeysser@g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22"/>
    <x v="1"/>
    <s v="ZAMG761001MCCVRB06"/>
    <x v="21"/>
    <s v="ZAVALA MORALES GABRIELA "/>
    <n v="9381334809"/>
    <s v="gaby_zavala761@autlook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3150"/>
    <n v="0.30793650793650779"/>
    <n v="969.99999999999955"/>
    <n v="4"/>
    <n v="0"/>
    <n v="18000"/>
    <x v="0"/>
  </r>
  <r>
    <n v="23"/>
    <x v="2"/>
    <s v="AIBS850416HMCDTP03"/>
    <x v="22"/>
    <s v="ADRIAN BAUTISTA  SPENCER"/>
    <n v="9981220553"/>
    <s v="spencer_adn@hotmail.com"/>
    <n v="4"/>
    <n v="8"/>
    <m/>
    <n v="750"/>
    <n v="1400"/>
    <x v="3"/>
    <d v="2019-08-01T00:00:00"/>
    <d v="2020-03-01T00:00:00"/>
    <d v="2019-08-01T00:00:00"/>
    <d v="2019-11-01T00:00:00"/>
    <x v="1"/>
    <s v="JT EN LICENCIATURA EN DERECHO"/>
    <s v="CANCÚN"/>
    <x v="0"/>
    <n v="3150"/>
    <n v="0.55555555555555558"/>
    <n v="1750"/>
    <n v="0"/>
    <n v="5000"/>
    <n v="18000"/>
    <x v="0"/>
  </r>
  <r>
    <n v="24"/>
    <x v="2"/>
    <s v="AIPL820913HYNVCS05"/>
    <x v="23"/>
    <s v="AVILA PECH LUIS ANTONIO"/>
    <n v="9988604270"/>
    <s v="avilapechl@yahoo.com"/>
    <n v="4"/>
    <n v="8"/>
    <m/>
    <n v="100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25"/>
    <x v="2"/>
    <s v="BAVE761013HJCLLD06"/>
    <x v="24"/>
    <s v="BALLESTEROS VALDEZ EDUARDO OMAR"/>
    <n v="3125942325"/>
    <s v="eobv@hotmail.com"/>
    <n v="4"/>
    <n v="8"/>
    <m/>
    <n v="100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26"/>
    <x v="2"/>
    <s v="BASE740601MYNSLR01"/>
    <x v="25"/>
    <s v="BASULTO  SOLIS ERIKA RAQUEL "/>
    <n v="9841277706"/>
    <s v="erika.sol1102@gmail.com"/>
    <n v="4"/>
    <n v="8"/>
    <m/>
    <n v="100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27"/>
    <x v="1"/>
    <s v="YACM970924MQRMHR01"/>
    <x v="26"/>
    <s v="YAM CAHUIL MERCEDES MARIVI"/>
    <n v="9831401675"/>
    <s v="Mer_2491997@hotmail.com"/>
    <n v="20"/>
    <n v="20"/>
    <m/>
    <n v="2000"/>
    <n v="1800"/>
    <x v="4"/>
    <d v="2020-12-12T00:00:00"/>
    <d v="2022-07-12T00:00:00"/>
    <d v="2020-12-12T00:00:00"/>
    <d v="2022-07-12T00:00:00"/>
    <x v="0"/>
    <s v="MAESTRIA EN DERECHO"/>
    <s v="CANCÚN"/>
    <x v="2"/>
    <n v="5000"/>
    <n v="0.64"/>
    <n v="3200"/>
    <n v="2"/>
    <n v="0"/>
    <n v="25000"/>
    <x v="0"/>
  </r>
  <r>
    <n v="28"/>
    <x v="2"/>
    <s v="COCL730531HCCNRS05"/>
    <x v="27"/>
    <s v="CONTRERAS CORDOVA JOSE LUIS"/>
    <n v="9831767700"/>
    <s v="jose_73cc@hotmail.com"/>
    <n v="4"/>
    <n v="8"/>
    <m/>
    <n v="1000"/>
    <n v="1612"/>
    <x v="3"/>
    <d v="2019-08-01T00:00:00"/>
    <d v="2020-03-01T00:00:00"/>
    <d v="2019-08-01T00:00:00"/>
    <d v="2019-11-01T00:00:00"/>
    <x v="1"/>
    <s v="JT EN LICENCIATURA EN DERECHO"/>
    <s v="CANCÚN"/>
    <x v="0"/>
    <n v="3150"/>
    <n v="0.48825396825396827"/>
    <n v="1538"/>
    <n v="0"/>
    <n v="5000"/>
    <n v="18000"/>
    <x v="0"/>
  </r>
  <r>
    <n v="29"/>
    <x v="2"/>
    <s v="VIDV791004MCHLRR04"/>
    <x v="28"/>
    <s v="VILLALBA DURAN VIRGINIA "/>
    <s v="614 601 9403"/>
    <s v="villalba791044@gmail.com"/>
    <n v="8"/>
    <n v="8"/>
    <m/>
    <n v="0"/>
    <n v="2180"/>
    <x v="5"/>
    <d v="2021-06-01T00:00:00"/>
    <d v="2022-01-01T00:00:00"/>
    <d v="2021-06-01T00:00:00"/>
    <d v="2022-01-01T00:00:00"/>
    <x v="0"/>
    <s v="JT EN LICENCIATURA EN DERECHO"/>
    <s v="CANCÚN"/>
    <x v="0"/>
    <n v="3150"/>
    <n v="0.30793650793650795"/>
    <n v="970"/>
    <n v="0"/>
    <n v="5000"/>
    <n v="18000"/>
    <x v="0"/>
  </r>
  <r>
    <n v="30"/>
    <x v="2"/>
    <s v="MABN890408MQRRRN04"/>
    <x v="29"/>
    <s v="MARTINEZ BARRIOS NANCY ROBERTA"/>
    <n v="9831063814"/>
    <s v="nancymartinezb88@gmail.com"/>
    <n v="4"/>
    <n v="8"/>
    <m/>
    <n v="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31"/>
    <x v="2"/>
    <s v="EUPJ771124HYNNCN01"/>
    <x v="30"/>
    <s v="EUAN PECH JUAN DE LA CRUZ"/>
    <n v="9982149436"/>
    <s v="nauj99@hotmail.com"/>
    <n v="4"/>
    <n v="8"/>
    <m/>
    <n v="75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32"/>
    <x v="0"/>
    <s v="KUPB730511HQRMCR06"/>
    <x v="31"/>
    <s v="KUMUL PECH BERNALDO AGUILLER"/>
    <n v="9841378966"/>
    <s v="bernaldoku@hotmail.com"/>
    <n v="36"/>
    <n v="36"/>
    <m/>
    <n v="75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33"/>
    <x v="2"/>
    <s v="LOBE830902MVZPCV03"/>
    <x v="32"/>
    <s v="LOPEZ BACAB MARIA EVANGELINA"/>
    <n v="9982037162"/>
    <s v="evita_b_20@hotmail.com"/>
    <n v="4"/>
    <n v="8"/>
    <m/>
    <n v="75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34"/>
    <x v="2"/>
    <s v="MASM740328HYNYNR05"/>
    <x v="33"/>
    <s v="MAY SANTOS MARTIN ALFONSO "/>
    <n v="9837525230"/>
    <s v="maysantos1974@gmail.com"/>
    <n v="12"/>
    <n v="12"/>
    <m/>
    <n v="750"/>
    <n v="1200"/>
    <x v="3"/>
    <d v="2019-08-01T00:00:00"/>
    <d v="2020-07-01T00:00:00"/>
    <d v="2019-08-01T00:00:00"/>
    <d v="2020-07-01T00:00:00"/>
    <x v="1"/>
    <s v="JT EN LICENCIATURA EN DERECHO"/>
    <s v="CANCÚN"/>
    <x v="0"/>
    <n v="3150"/>
    <n v="0.61904761904761907"/>
    <n v="1950"/>
    <n v="0"/>
    <n v="5000"/>
    <n v="18000"/>
    <x v="0"/>
  </r>
  <r>
    <n v="35"/>
    <x v="2"/>
    <s v="MAAM840531MCCRLR06"/>
    <x v="34"/>
    <s v="MARTINEZ ALCOCER MARTHA PATRICIA"/>
    <n v="9381693893"/>
    <s v="Patrixia84mtz@gmail.com"/>
    <n v="12"/>
    <n v="12"/>
    <m/>
    <n v="750"/>
    <n v="1455"/>
    <x v="3"/>
    <d v="2021-02-01T00:00:00"/>
    <d v="2022-01-01T00:00:00"/>
    <d v="2021-02-01T00:00:00"/>
    <d v="2022-01-01T00:00:00"/>
    <x v="0"/>
    <s v="JT EN LICENCIATURA EN DERECHO"/>
    <s v="CANCÚN"/>
    <x v="0"/>
    <n v="3150"/>
    <n v="0.53809523809523807"/>
    <n v="1695"/>
    <n v="0"/>
    <n v="5000"/>
    <n v="18000"/>
    <x v="1"/>
  </r>
  <r>
    <n v="36"/>
    <x v="2"/>
    <s v="MOGA851228MCCRRN07"/>
    <x v="35"/>
    <s v="MORENO GARCIA ANGELICA JANETT "/>
    <n v="9381517541"/>
    <s v="angelica_moreno85@hotmail.com"/>
    <n v="8"/>
    <n v="8"/>
    <m/>
    <n v="750"/>
    <n v="2180"/>
    <x v="3"/>
    <d v="2021-02-01T00:00:00"/>
    <d v="2021-09-01T00:00:00"/>
    <d v="2021-02-01T00:00:00"/>
    <d v="2021-09-01T00:00:00"/>
    <x v="0"/>
    <s v="JT EN LICENCIATURA EN DERECHO"/>
    <s v="CANCÚN"/>
    <x v="0"/>
    <n v="3150"/>
    <n v="0.30793650793650795"/>
    <n v="970"/>
    <n v="0"/>
    <n v="5000"/>
    <n v="18000"/>
    <x v="0"/>
  </r>
  <r>
    <n v="37"/>
    <x v="2"/>
    <s v="NAOC850826MQRHRL04"/>
    <x v="36"/>
    <s v="NAHUAT ORTIZ CLARA BEATRIZ"/>
    <n v="9832076302"/>
    <s v="sincorreo@sindominio.com"/>
    <n v="8"/>
    <n v="8"/>
    <m/>
    <n v="750"/>
    <n v="1196"/>
    <x v="6"/>
    <d v="2018-10-01T00:00:00"/>
    <d v="2019-05-01T00:00:00"/>
    <d v="2018-10-01T00:00:00"/>
    <d v="2019-05-01T00:00:00"/>
    <x v="0"/>
    <s v="JT EN LICENCIATURA EN DERECHO"/>
    <s v="CANCÚN"/>
    <x v="0"/>
    <n v="3150"/>
    <n v="0.62031746031746027"/>
    <n v="1954"/>
    <n v="0"/>
    <n v="5000"/>
    <n v="18000"/>
    <x v="0"/>
  </r>
  <r>
    <n v="38"/>
    <x v="2"/>
    <s v="NANA941125MQRVGN14"/>
    <x v="37"/>
    <s v="NAVA NEGRON MARIA DE LOS ANGELES"/>
    <n v="9984242479"/>
    <s v="angelesnavanegron94@gmail.com"/>
    <n v="4"/>
    <n v="4"/>
    <m/>
    <n v="750"/>
    <n v="1400"/>
    <x v="3"/>
    <d v="2021-04-20T00:00:00"/>
    <d v="2021-07-20T00:00:00"/>
    <d v="2021-04-20T00:00:00"/>
    <d v="2021-07-20T00:00:00"/>
    <x v="0"/>
    <s v="JT EN LICENCIATURA EN DERECHO"/>
    <s v="CANCÚN"/>
    <x v="0"/>
    <n v="3150"/>
    <n v="0.55555555555555558"/>
    <n v="1750"/>
    <n v="0"/>
    <n v="5000"/>
    <n v="18000"/>
    <x v="0"/>
  </r>
  <r>
    <n v="39"/>
    <x v="2"/>
    <s v="NASE820307HCCVRD05"/>
    <x v="38"/>
    <s v="NAVARRETE SIERRA EDWIN FERNANDO"/>
    <n v="9981658822"/>
    <s v="carlitoswo@hotmail.com"/>
    <n v="8"/>
    <n v="8"/>
    <m/>
    <n v="750"/>
    <n v="1400"/>
    <x v="3"/>
    <d v="2021-04-20T00:00:00"/>
    <d v="2021-11-20T00:00:00"/>
    <d v="2021-04-20T00:00:00"/>
    <d v="2021-11-20T00:00:00"/>
    <x v="1"/>
    <s v="JT EN LICENCIATURA EN DERECHO"/>
    <s v="CANCÚN"/>
    <x v="0"/>
    <n v="3150"/>
    <n v="0.55555555555555558"/>
    <n v="1750"/>
    <n v="0"/>
    <n v="5000"/>
    <n v="18000"/>
    <x v="0"/>
  </r>
  <r>
    <n v="40"/>
    <x v="0"/>
    <s v="VIGM710129MTCDLN03"/>
    <x v="39"/>
    <s v="VIDAL GUAL MANUELA DE ATOCHA "/>
    <n v="9983442417"/>
    <s v="nellyvidalg@hotmail.com"/>
    <n v="36"/>
    <n v="36"/>
    <m/>
    <n v="1000"/>
    <n v="1350"/>
    <x v="0"/>
    <d v="2019-10-01T00:00:00"/>
    <d v="2022-09-01T00:00:00"/>
    <d v="2019-10-01T00:00:00"/>
    <d v="2022-09-01T00:00:00"/>
    <x v="0"/>
    <s v="LICENCIATURA EN DERECHO"/>
    <s v="CANCÚN"/>
    <x v="2"/>
    <n v="3150"/>
    <n v="0.5714285714285714"/>
    <n v="1800"/>
    <n v="4"/>
    <n v="0"/>
    <n v="16000"/>
    <x v="0"/>
  </r>
  <r>
    <n v="41"/>
    <x v="0"/>
    <s v="SAUJ870910HTCNRN01"/>
    <x v="40"/>
    <s v="SANTIAGO URGELL JUAN LORENZO "/>
    <s v=" 998 399 6747"/>
    <s v="santiago.juan.ld2b@iuaf.edu.mx"/>
    <n v="36"/>
    <n v="36"/>
    <m/>
    <n v="1000"/>
    <n v="1250"/>
    <x v="0"/>
    <d v="2019-10-01T00:00:00"/>
    <d v="2022-09-01T00:00:00"/>
    <d v="2019-10-01T00:00:00"/>
    <d v="2022-09-01T00:00:00"/>
    <x v="1"/>
    <s v="LICENCIATURA EN DERECHO"/>
    <s v="CANCÚN"/>
    <x v="0"/>
    <n v="3150"/>
    <n v="0.60317460317460314"/>
    <n v="1900"/>
    <n v="4"/>
    <n v="0"/>
    <n v="16000"/>
    <x v="0"/>
  </r>
  <r>
    <n v="42"/>
    <x v="2"/>
    <s v="TOSO831201HTCRNS05"/>
    <x v="41"/>
    <s v="TORRES SANCHEZ OSIEL "/>
    <s v="998 436 9074"/>
    <s v="osieltldiuaf@iuaf.edu.mx"/>
    <n v="8"/>
    <n v="8"/>
    <m/>
    <n v="750"/>
    <n v="2180.1"/>
    <x v="3"/>
    <d v="2020-01-01T00:00:00"/>
    <d v="2020-08-01T00:00:00"/>
    <d v="2020-01-01T00:00:00"/>
    <d v="2020-08-01T00:00:00"/>
    <x v="1"/>
    <s v="JT EN LICENCIATURA EN DERECHO"/>
    <s v="CANCÚN"/>
    <x v="0"/>
    <n v="3150"/>
    <n v="0.30790476190476196"/>
    <n v="969.90000000000009"/>
    <n v="0"/>
    <n v="5000"/>
    <n v="18000"/>
    <x v="0"/>
  </r>
  <r>
    <n v="43"/>
    <x v="3"/>
    <s v="VEMC790815HGRGRR04"/>
    <x v="42"/>
    <s v="VEGA MARTINEZ CARLOS"/>
    <s v="984 106 3448"/>
    <s v="vegamtzc505@hotmail.com"/>
    <n v="20"/>
    <n v="20"/>
    <m/>
    <n v="3000"/>
    <n v="3350"/>
    <x v="7"/>
    <d v="2020-06-01T00:00:00"/>
    <d v="2022-01-01T00:00:00"/>
    <d v="2020-06-01T00:00:00"/>
    <d v="2022-01-01T00:00:00"/>
    <x v="1"/>
    <s v="DOCTORADO EN DERECHO"/>
    <s v="CANCÚN"/>
    <x v="2"/>
    <n v="3150"/>
    <n v="-6.3492063492063489E-2"/>
    <n v="-200"/>
    <n v="0"/>
    <n v="5000"/>
    <n v="18000"/>
    <x v="0"/>
  </r>
  <r>
    <n v="44"/>
    <x v="2"/>
    <s v="AOSE820315HYNNLR03"/>
    <x v="43"/>
    <s v="ANTONIO SILVA ERIK RODRIGO"/>
    <n v="9981291182"/>
    <s v="rodrigo.prevencion@hotmail.com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0"/>
    <n v="3150"/>
    <n v="0.30790476190476196"/>
    <n v="969.90000000000009"/>
    <n v="0"/>
    <n v="5000"/>
    <n v="18000"/>
    <x v="0"/>
  </r>
  <r>
    <n v="45"/>
    <x v="2"/>
    <s v="AALE821228MSRYYL05"/>
    <x v="44"/>
    <s v="AYALA LEYVA ELBA PAULINA"/>
    <n v="6621879993"/>
    <m/>
    <n v="8"/>
    <n v="8"/>
    <m/>
    <n v="750"/>
    <n v="2180.1"/>
    <x v="8"/>
    <d v="2020-09-01T00:00:00"/>
    <d v="2021-04-01T00:00:00"/>
    <d v="2020-09-01T00:00:00"/>
    <d v="2021-04-01T00:00:00"/>
    <x v="0"/>
    <s v="JT EN LICENCIATURA EN DERECHO"/>
    <s v="CANCÚN"/>
    <x v="3"/>
    <n v="3150"/>
    <n v="0.30790476190476196"/>
    <n v="969.90000000000009"/>
    <n v="0"/>
    <n v="5000"/>
    <n v="18000"/>
    <x v="0"/>
  </r>
  <r>
    <n v="46"/>
    <x v="2"/>
    <s v="CAAM750401HPLBQL08"/>
    <x v="45"/>
    <s v="CABAÑAS AQUINO MELITON"/>
    <n v="9981162124"/>
    <s v="melitoncabanas0@gmail.com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2"/>
    <n v="3150"/>
    <n v="0.30790476190476196"/>
    <n v="969.90000000000009"/>
    <n v="0"/>
    <n v="5000"/>
    <n v="18000"/>
    <x v="0"/>
  </r>
  <r>
    <n v="47"/>
    <x v="2"/>
    <s v="CAZA741220MYNCLL08"/>
    <x v="46"/>
    <s v="CACHON ZALAZAR ALINA YASURI"/>
    <n v="9831576308"/>
    <s v="cachonalina97@hotmail.com"/>
    <n v="8"/>
    <n v="8"/>
    <m/>
    <n v="750"/>
    <n v="2180.1"/>
    <x v="8"/>
    <d v="2020-09-01T00:00:00"/>
    <d v="2021-04-01T00:00:00"/>
    <d v="2020-09-01T00:00:00"/>
    <d v="2021-04-01T00:00:00"/>
    <x v="0"/>
    <s v="JT EN LICENCIATURA EN DERECHO"/>
    <s v="CANCÚN"/>
    <x v="2"/>
    <n v="3150"/>
    <n v="0.30790476190476196"/>
    <n v="969.90000000000009"/>
    <n v="0"/>
    <n v="5000"/>
    <n v="18000"/>
    <x v="0"/>
  </r>
  <r>
    <n v="48"/>
    <x v="2"/>
    <s v="GALG691024HOCLRB12"/>
    <x v="47"/>
    <s v="GALAN LARA GABINO"/>
    <n v="9981669551"/>
    <s v="escorpiongalanlara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3"/>
    <n v="3150"/>
    <n v="0.30793650793650795"/>
    <n v="970"/>
    <n v="0"/>
    <n v="5000"/>
    <n v="18000"/>
    <x v="2"/>
  </r>
  <r>
    <n v="49"/>
    <x v="2"/>
    <s v="GOMA841030HSRNRD06"/>
    <x v="48"/>
    <s v="GONZALEZ MERCER ADRIAN"/>
    <s v="662 204 8446"/>
    <s v="adrian.gmercer@gmail.com"/>
    <n v="8"/>
    <n v="8"/>
    <m/>
    <n v="750"/>
    <n v="2180"/>
    <x v="8"/>
    <d v="2020-10-01T00:00:00"/>
    <d v="2021-05-01T00:00:00"/>
    <d v="2020-10-01T00:00:00"/>
    <d v="2021-05-01T00:00:00"/>
    <x v="1"/>
    <s v="JT EN LICENCIATURA EN DERECHO"/>
    <s v="CANCÚN"/>
    <x v="3"/>
    <n v="3150"/>
    <n v="0.30793650793650795"/>
    <n v="970"/>
    <n v="0"/>
    <n v="5000"/>
    <n v="18000"/>
    <x v="0"/>
  </r>
  <r>
    <n v="50"/>
    <x v="2"/>
    <s v="GOMO831021HSRNRM08"/>
    <x v="49"/>
    <s v="GONZALEZ MERCER OMAR"/>
    <s v="662 419 1719"/>
    <s v="oglzmercer@gmail.com"/>
    <n v="8"/>
    <n v="8"/>
    <m/>
    <n v="750"/>
    <n v="2180"/>
    <x v="8"/>
    <d v="2020-10-01T00:00:00"/>
    <d v="2021-05-01T00:00:00"/>
    <d v="2020-10-01T00:00:00"/>
    <d v="2021-05-01T00:00:00"/>
    <x v="1"/>
    <s v="JT EN LICENCIATURA EN DERECHO"/>
    <s v="CANCÚN"/>
    <x v="0"/>
    <n v="3150"/>
    <n v="0.30793650793650795"/>
    <n v="970"/>
    <n v="0"/>
    <n v="5000"/>
    <n v="18000"/>
    <x v="0"/>
  </r>
  <r>
    <n v="51"/>
    <x v="1"/>
    <s v="VAVM830303HYNLVN00"/>
    <x v="50"/>
    <s v="VALENZUELA VIVAS MANUEL JESUS"/>
    <n v="99811681090"/>
    <s v="despachodecobranzacampeche@gmail.com"/>
    <n v="20"/>
    <n v="20"/>
    <m/>
    <n v="2000"/>
    <n v="2180.0000000000005"/>
    <x v="9"/>
    <m/>
    <d v="1901-07-31T00:00:00"/>
    <d v="1899-12-30T00:00:00"/>
    <d v="1901-07-31T00:00:00"/>
    <x v="1"/>
    <s v="MAESTRIA EN DERECHO"/>
    <s v="CANCÚN"/>
    <x v="3"/>
    <n v="3150"/>
    <n v="0.30793650793650779"/>
    <n v="969.99999999999955"/>
    <n v="0"/>
    <n v="5000"/>
    <n v="18000"/>
    <x v="2"/>
  </r>
  <r>
    <n v="52"/>
    <x v="2"/>
    <s v="GOSA930505HMCNLL04"/>
    <x v="51"/>
    <s v="GONZALEZ SALAZAR ALLAN LEONARDO"/>
    <n v="5583682259"/>
    <s v="contacto.ventasal@gmail.com"/>
    <n v="8"/>
    <n v="8"/>
    <m/>
    <n v="0"/>
    <n v="1800"/>
    <x v="8"/>
    <d v="2020-09-01T00:00:00"/>
    <d v="2021-04-01T00:00:00"/>
    <d v="2020-09-01T00:00:00"/>
    <d v="2021-04-01T00:00:00"/>
    <x v="1"/>
    <s v="JT EN LICENCIATURA EN DERECHO"/>
    <s v="CANCÚN"/>
    <x v="3"/>
    <n v="3150"/>
    <n v="0.42857142857142855"/>
    <n v="1350"/>
    <n v="0"/>
    <n v="5000"/>
    <n v="18000"/>
    <x v="0"/>
  </r>
  <r>
    <n v="53"/>
    <x v="0"/>
    <s v="HUMU981218HMCCXR10"/>
    <x v="52"/>
    <s v="HUICOCHEA MUÑOZ URI OSMAR"/>
    <s v="998 457 0407"/>
    <s v="osmar12345678922@gmail.com"/>
    <n v="36"/>
    <n v="8"/>
    <m/>
    <n v="0"/>
    <n v="0"/>
    <x v="0"/>
    <d v="2020-01-01T00:00:00"/>
    <d v="2020-08-01T00:00:00"/>
    <d v="2020-01-01T00:00:00"/>
    <d v="2022-12-01T00:00:00"/>
    <x v="1"/>
    <s v="LICENCIATURA EN DERECHO"/>
    <s v="CANCÚN"/>
    <x v="0"/>
    <n v="3150"/>
    <n v="1"/>
    <n v="3150"/>
    <n v="4"/>
    <n v="0"/>
    <n v="18000"/>
    <x v="0"/>
  </r>
  <r>
    <n v="54"/>
    <x v="2"/>
    <s v="MEHA671215HJCNRR08"/>
    <x v="53"/>
    <s v="MENDOZA HERNANDEZ JOSE ARTURO"/>
    <n v="3313451175"/>
    <s v="jamhg121567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3150"/>
    <n v="0.30793650793650795"/>
    <n v="970"/>
    <n v="0"/>
    <n v="5000"/>
    <n v="18000"/>
    <x v="0"/>
  </r>
  <r>
    <n v="55"/>
    <x v="2"/>
    <s v="MOHC790119MSRLRL03"/>
    <x v="54"/>
    <s v="MOLINA HERNANDEZ CLAUDIA LORENA "/>
    <s v="662 223 2199"/>
    <s v="Claudia87gtc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56"/>
    <x v="2"/>
    <s v="RAMM930219MYNMZY08"/>
    <x v="55"/>
    <s v="RAMOS MEZA MAYRA ALEJANDRA"/>
    <s v="983 137 7401"/>
    <s v="mairitts@gmail.com"/>
    <n v="4"/>
    <n v="8"/>
    <m/>
    <m/>
    <n v="2180"/>
    <x v="8"/>
    <d v="2020-09-01T00:00:00"/>
    <d v="2021-04-01T00:00:00"/>
    <d v="2020-09-01T00:00:00"/>
    <d v="2020-12-01T00:00:00"/>
    <x v="0"/>
    <s v="JT EN LICENCIATURA EN DERECHO"/>
    <s v="CANCÚN"/>
    <x v="0"/>
    <n v="3150"/>
    <n v="0.30793650793650795"/>
    <n v="970"/>
    <n v="0"/>
    <n v="5000"/>
    <n v="18000"/>
    <x v="0"/>
  </r>
  <r>
    <n v="57"/>
    <x v="2"/>
    <s v="SARL650130MSRXDR02"/>
    <x v="56"/>
    <s v="SAÑUDO RODRIGUEZ LAURA LUZ"/>
    <s v="662 120 2020"/>
    <s v="enfermeritalaura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58"/>
    <x v="2"/>
    <s v="SOMJ770621HQRLNR08"/>
    <x v="57"/>
    <s v="_x000a_SOLER MANZANARES JORGE MANUEL"/>
    <s v="998 141 9651"/>
    <s v="cancer.jmsm.1977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3150"/>
    <n v="0.30793650793650795"/>
    <n v="970"/>
    <n v="0"/>
    <n v="5000"/>
    <n v="18000"/>
    <x v="0"/>
  </r>
  <r>
    <n v="59"/>
    <x v="2"/>
    <s v="TAMK761229MYNHNL08"/>
    <x v="58"/>
    <s v="TAH MONTEJO KEILA DE GARMI"/>
    <n v="9987047195"/>
    <s v="keila_tah_montejo@hot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60"/>
    <x v="2"/>
    <s v="TUMD880615MQRZDN05"/>
    <x v="59"/>
    <s v="TUZ MEDINA DIANA PATRICIA"/>
    <s v="987 138 0622"/>
    <s v="Dianizmedina15@gmail.com"/>
    <n v="8"/>
    <n v="8"/>
    <m/>
    <n v="750"/>
    <n v="2180"/>
    <x v="8"/>
    <d v="2020-11-01T00:00:00"/>
    <d v="2021-06-01T00:00:00"/>
    <d v="2020-11-01T00:00:00"/>
    <d v="2021-06-01T00:00:00"/>
    <x v="0"/>
    <s v="JT EN LICENCIATURA EN DERECHO"/>
    <s v="CANCÚN"/>
    <x v="0"/>
    <n v="3150"/>
    <n v="0.30793650793650795"/>
    <n v="970"/>
    <n v="0"/>
    <n v="5000"/>
    <n v="18000"/>
    <x v="0"/>
  </r>
  <r>
    <n v="61"/>
    <x v="2"/>
    <s v="VIBG781010MQRLJR00"/>
    <x v="60"/>
    <s v="VILLANUEVA BOJORQUEZ GEORGINA MARGARITA"/>
    <s v="998 241 0550"/>
    <s v="geo.villanuevab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62"/>
    <x v="0"/>
    <s v="TIQC880818HQRZTR09"/>
    <x v="61"/>
    <s v="TZIU QUETZAL CARLOS FERNANDO"/>
    <n v="9841448933"/>
    <s v="Mircamil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5000"/>
    <n v="0.73"/>
    <n v="3650"/>
    <n v="4"/>
    <n v="0"/>
    <n v="25000"/>
    <x v="1"/>
  </r>
  <r>
    <n v="63"/>
    <x v="1"/>
    <s v="DIKJ950605MYNZXS01"/>
    <x v="62"/>
    <s v="DZIB KU JESSICA GUADALUPE"/>
    <n v="9981593667"/>
    <s v="jessguadalupee@gmail.com"/>
    <n v="20"/>
    <n v="20"/>
    <m/>
    <n v="2000"/>
    <n v="1800"/>
    <x v="10"/>
    <d v="2019-09-01T00:00:00"/>
    <d v="2021-04-01T00:00:00"/>
    <d v="2019-09-01T00:00:00"/>
    <d v="2021-04-01T00:00:00"/>
    <x v="0"/>
    <s v="MAESTRIA EN DERECHO"/>
    <s v="CANCÚN"/>
    <x v="0"/>
    <n v="5000"/>
    <n v="0.64"/>
    <n v="3200"/>
    <n v="2"/>
    <n v="0"/>
    <n v="25000"/>
    <x v="0"/>
  </r>
  <r>
    <n v="64"/>
    <x v="1"/>
    <s v="MERL831106HSPDBN02"/>
    <x v="63"/>
    <s v="MEDINA RUBIO LEONEL"/>
    <n v="9514979626"/>
    <s v="leomr-06@hotmail.com"/>
    <n v="20"/>
    <n v="20"/>
    <m/>
    <n v="2000"/>
    <n v="2180.0000000000005"/>
    <x v="10"/>
    <d v="2019-01-01T00:00:00"/>
    <d v="2020-08-01T00:00:00"/>
    <d v="2019-01-01T00:00:00"/>
    <d v="2020-08-01T00:00:00"/>
    <x v="1"/>
    <s v="MAESTRIA EN DERECHO"/>
    <s v="CANCÚN"/>
    <x v="0"/>
    <n v="5000"/>
    <n v="0.56399999999999995"/>
    <n v="2819.9999999999995"/>
    <n v="2"/>
    <n v="0"/>
    <n v="25000"/>
    <x v="0"/>
  </r>
  <r>
    <n v="65"/>
    <x v="1"/>
    <s v="MOTJ590305HYNXPR02"/>
    <x v="64"/>
    <s v="MOO TEPAL JORGE DARIO "/>
    <s v="983 113 7242"/>
    <s v="dario_mootepal@hotmail.com"/>
    <n v="20"/>
    <n v="20"/>
    <m/>
    <n v="2000"/>
    <n v="2000"/>
    <x v="10"/>
    <d v="2019-09-01T00:00:00"/>
    <d v="2021-04-01T00:00:00"/>
    <d v="2019-09-01T00:00:00"/>
    <d v="2021-04-01T00:00:00"/>
    <x v="1"/>
    <s v="MAESTRIA EN DERECHO"/>
    <s v="CANCÚN"/>
    <x v="0"/>
    <n v="5000"/>
    <n v="0.6"/>
    <n v="3000"/>
    <n v="2"/>
    <n v="0"/>
    <n v="25000"/>
    <x v="0"/>
  </r>
  <r>
    <n v="66"/>
    <x v="1"/>
    <s v="PUHL771029MYNCRZ07"/>
    <x v="65"/>
    <s v="PUC HERNANDEZ LEZLIE EUNICE "/>
    <s v="998 136 8013"/>
    <s v="legaliz.contigo@outlook.com"/>
    <n v="20"/>
    <n v="20"/>
    <m/>
    <n v="2000"/>
    <n v="1800"/>
    <x v="10"/>
    <d v="2019-09-01T00:00:00"/>
    <d v="2021-04-01T00:00:00"/>
    <d v="2019-09-01T00:00:00"/>
    <d v="2021-04-01T00:00:00"/>
    <x v="0"/>
    <s v="MAESTRIA EN DERECHO"/>
    <s v="CANCÚN"/>
    <x v="0"/>
    <n v="5000"/>
    <n v="0.64"/>
    <n v="3200"/>
    <n v="2"/>
    <n v="0"/>
    <n v="25000"/>
    <x v="0"/>
  </r>
  <r>
    <n v="67"/>
    <x v="0"/>
    <s v="TEDR720718HNLRZB01"/>
    <x v="66"/>
    <s v="TREVIÑO DIAZ ROBERTO"/>
    <n v="8118665756"/>
    <s v="robe_r_74@hotmail.com"/>
    <n v="36"/>
    <n v="36"/>
    <m/>
    <n v="1000"/>
    <n v="1350"/>
    <x v="11"/>
    <d v="2022-02-12T00:00:00"/>
    <d v="2025-01-12T00:00:00"/>
    <d v="2022-02-12T00:00:00"/>
    <d v="2025-01-12T00:00:00"/>
    <x v="1"/>
    <s v="LICENCIATURA EN DERECHO"/>
    <s v="CANCÚN"/>
    <x v="3"/>
    <n v="5000"/>
    <n v="0.73"/>
    <n v="3650"/>
    <n v="2"/>
    <n v="0"/>
    <n v="25000"/>
    <x v="2"/>
  </r>
  <r>
    <n v="68"/>
    <x v="1"/>
    <s v="CACS950925HCCNRR09"/>
    <x v="67"/>
    <s v="CAN CRUZ SERGIO DOLORES"/>
    <n v="9381341989"/>
    <s v="sergiocan_6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69"/>
    <x v="1"/>
    <s v="CARD630427HCCNJL13"/>
    <x v="68"/>
    <s v="CAN REJON JOSE DOLORES"/>
    <s v="938 133 9624"/>
    <s v="jose_dolores97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70"/>
    <x v="1"/>
    <s v="CATR660730MCCNRB03"/>
    <x v="69"/>
    <s v="CANUL TORRES REBECA"/>
    <s v="938 383 3552"/>
    <s v="rebeca066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1"/>
    <x v="1"/>
    <s v="CAEV711220MTCSSN07"/>
    <x v="70"/>
    <s v="CASTRO ESPINOSA VIANEY"/>
    <s v="938 110 0924"/>
    <s v="vianeyc201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2"/>
    <x v="4"/>
    <s v="TOVS760527MGRRLG14"/>
    <x v="71"/>
    <s v="TORRESCANO VELAZQUEZ SUGEY ALMA JEANET"/>
    <n v="7221836687"/>
    <s v="suheytorrescano@hotmail.com"/>
    <n v="6"/>
    <n v="6"/>
    <m/>
    <m/>
    <n v="2180"/>
    <x v="4"/>
    <d v="2021-05-01T00:00:00"/>
    <d v="2021-10-01T00:00:00"/>
    <d v="2021-05-01T00:00:00"/>
    <d v="2021-10-01T00:00:00"/>
    <x v="0"/>
    <s v="JT MAESTRIA EN DERECHO"/>
    <s v="TOLUCA"/>
    <x v="0"/>
    <n v="5000"/>
    <n v="0.56399999999999995"/>
    <n v="2820"/>
    <n v="2"/>
    <n v="0"/>
    <n v="25000"/>
    <x v="0"/>
  </r>
  <r>
    <n v="73"/>
    <x v="1"/>
    <s v="DADE840424HCCMZB05"/>
    <x v="72"/>
    <s v="DAMAS DIAZ EBER DEL JESUS"/>
    <n v="9381068731"/>
    <s v="era_247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3"/>
    <n v="5000"/>
    <n v="0.56399999999999995"/>
    <n v="2819.9999999999995"/>
    <n v="2"/>
    <n v="0"/>
    <n v="25000"/>
    <x v="0"/>
  </r>
  <r>
    <n v="74"/>
    <x v="1"/>
    <s v="FILA940419HCCRPR05"/>
    <x v="73"/>
    <s v="FIERRO LOPEZ JOSE ARMANDO"/>
    <n v="9381039881"/>
    <s v="josefo9470@g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75"/>
    <x v="4"/>
    <s v="GODG730725MQRNZL13"/>
    <x v="74"/>
    <s v="GONZALEZ DIAZ GLADYS MINERVA"/>
    <s v="983 124 0469"/>
    <s v="glasglez42@gmail.com"/>
    <n v="6"/>
    <n v="6"/>
    <m/>
    <n v="0"/>
    <n v="2180.0000000000005"/>
    <x v="2"/>
    <d v="2020-01-01T00:00:00"/>
    <d v="2020-06-01T00:00:00"/>
    <d v="2020-01-01T00:00:00"/>
    <d v="2020-06-01T00:00:00"/>
    <x v="0"/>
    <s v="JT MAESTRIA EN DERECHO"/>
    <s v="CIUDAD DEL C"/>
    <x v="0"/>
    <n v="5000"/>
    <n v="0.56399999999999995"/>
    <n v="2819.9999999999995"/>
    <n v="0"/>
    <n v="6000"/>
    <n v="23000"/>
    <x v="0"/>
  </r>
  <r>
    <n v="76"/>
    <x v="1"/>
    <s v="GONA670503MCCNTD06"/>
    <x v="75"/>
    <s v="GONZALEZ NOTARIO  ADRIANA DE LA CRUZ"/>
    <n v="9381065964"/>
    <s v="adriana67@live.com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7"/>
    <x v="1"/>
    <s v="GUSE911010MCSZNS07"/>
    <x v="76"/>
    <s v="GUZMAN SANCHEZ ESMERALDA"/>
    <n v="9381723665"/>
    <s v="esmeraldaguzmans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8"/>
    <x v="1"/>
    <s v="HEGL811010MVZRNZ02"/>
    <x v="77"/>
    <s v="HERNANDEZ GONZALEZ LUZ MARIA"/>
    <n v="9981975469"/>
    <s v="luma416a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3"/>
    <n v="5000"/>
    <n v="0.56399999999999995"/>
    <n v="2819.9999999999995"/>
    <n v="2"/>
    <n v="0"/>
    <n v="25000"/>
    <x v="0"/>
  </r>
  <r>
    <n v="79"/>
    <x v="1"/>
    <s v="HEMM720229MCCRYR01"/>
    <x v="78"/>
    <s v="HERNANDEZ MAY MERCEDALIA"/>
    <n v="9985028816"/>
    <s v="mhmay@delfin.unacar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0"/>
    <x v="2"/>
    <s v="RETL840311HDFYRS06"/>
    <x v="79"/>
    <s v="REYES TREJO LUIS ALONSO "/>
    <n v="9997052940"/>
    <s v="firmalegalmstcampeche@gmail.com"/>
    <n v="8"/>
    <n v="8"/>
    <m/>
    <n v="0"/>
    <n v="2180"/>
    <x v="12"/>
    <d v="2021-07-01T00:00:00"/>
    <d v="2022-02-01T00:00:00"/>
    <d v="2022-03-25T00:00:00"/>
    <d v="2022-10-25T00:00:00"/>
    <x v="1"/>
    <s v="JT EN LICENCIATURA EN DERECHO"/>
    <s v="CANCÚN"/>
    <x v="2"/>
    <n v="5000"/>
    <n v="0.56399999999999995"/>
    <n v="2820"/>
    <n v="2"/>
    <n v="0"/>
    <n v="18000"/>
    <x v="0"/>
  </r>
  <r>
    <n v="81"/>
    <x v="1"/>
    <s v="LOGO910903MCCPND16"/>
    <x v="80"/>
    <s v="LOPEZ GONZALEZ ODEMARIS ASTRID"/>
    <s v="938 125 2578"/>
    <s v="odelopez03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2"/>
    <x v="3"/>
    <s v="TOCJ661023HBCRLN09"/>
    <x v="81"/>
    <s v="TORREZ CALATAYUD JUAN"/>
    <s v="686 197 5465"/>
    <s v="torrezcalatayud@hotmail.com"/>
    <n v="20"/>
    <n v="20"/>
    <m/>
    <n v="3000"/>
    <n v="3350"/>
    <x v="13"/>
    <d v="2021-04-01T00:00:00"/>
    <d v="2022-11-01T00:00:00"/>
    <d v="2021-04-01T00:00:00"/>
    <d v="2022-11-01T00:00:00"/>
    <x v="1"/>
    <s v="DOCTORADO EN DERECHO"/>
    <s v="CANCÚN"/>
    <x v="2"/>
    <n v="5000"/>
    <n v="0.33"/>
    <n v="1650"/>
    <n v="1"/>
    <n v="0"/>
    <n v="29000"/>
    <x v="1"/>
  </r>
  <r>
    <n v="83"/>
    <x v="5"/>
    <s v="TEGL820923MPLCTR09"/>
    <x v="82"/>
    <s v="TECOTL GUTIERREZ LORENA "/>
    <s v=" 998 704 9387"/>
    <s v=" lorena.tecotl@gmail.com"/>
    <n v="4"/>
    <n v="4"/>
    <m/>
    <s v=""/>
    <n v="3350"/>
    <x v="13"/>
    <d v="2021-09-01T00:00:00"/>
    <d v="2021-12-01T00:00:00"/>
    <d v="2021-09-01T00:00:00"/>
    <d v="2021-12-01T00:00:00"/>
    <x v="0"/>
    <s v="JT DOCTORADO EN DERECHO"/>
    <s v="CANCÚN"/>
    <x v="0"/>
    <n v="5000"/>
    <n v="0.33"/>
    <n v="1650"/>
    <n v="2"/>
    <n v="0"/>
    <n v="25000"/>
    <x v="0"/>
  </r>
  <r>
    <n v="84"/>
    <x v="1"/>
    <s v="MOCS940121MCCRNM04"/>
    <x v="83"/>
    <s v="MORA CANTO SAMANTHA ANDREA"/>
    <n v="9381028279"/>
    <s v="samch_morac121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5"/>
    <x v="1"/>
    <s v="PEJM860625HCCCRL02"/>
    <x v="84"/>
    <s v="PECH JUAREZ MILTON ALEJANDRO "/>
    <s v="938 385 3858"/>
    <s v="miltonpech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86"/>
    <x v="1"/>
    <s v="PETA660820MCCRJD07"/>
    <x v="85"/>
    <s v="PEREZ TEJERO ADDY ZOILA"/>
    <s v="938 129 3267"/>
    <s v="caballo40_ary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7"/>
    <x v="6"/>
    <s v="RETL840311HDFYRS06"/>
    <x v="86"/>
    <s v="REYES TREJO LUIS ALONSO"/>
    <n v="9997052940"/>
    <s v="juriscoyote0007@gmail.com"/>
    <n v="16"/>
    <n v="16"/>
    <s v="$ -"/>
    <n v="1000"/>
    <n v="2180"/>
    <x v="14"/>
    <d v="2022-04-02T00:00:00"/>
    <d v="2023-07-02T00:00:00"/>
    <d v="2022-03-25T00:00:00"/>
    <d v="2023-06-25T00:00:00"/>
    <x v="1"/>
    <s v="MAESTRIA EN DERECHO PROCESAL PENAL Y JUICIOS ORALES"/>
    <s v="CANCÚN"/>
    <x v="2"/>
    <n v="5000"/>
    <n v="0.56399999999999995"/>
    <n v="2820"/>
    <n v="2"/>
    <n v="0"/>
    <n v="25000"/>
    <x v="0"/>
  </r>
  <r>
    <n v="88"/>
    <x v="1"/>
    <s v="ROXD810410MCCDXL07"/>
    <x v="87"/>
    <s v="RODRIGUEZ DOLORES JOSEFINA"/>
    <n v="9381407683"/>
    <s v="lolita_138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9"/>
    <x v="1"/>
    <s v="ROML900705HCCSXS06"/>
    <x v="88"/>
    <s v="ROSADO MUÑOZ LUIS HUMBERTO"/>
    <s v="938 164 1646"/>
    <s v="luishrosado@outlook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90"/>
    <x v="1"/>
    <s v="SARR920104MCCNMY01"/>
    <x v="89"/>
    <s v="SANTIAGO RAMIREZ REYNA MARIA"/>
    <s v="938 121 8897"/>
    <s v="reina_49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91"/>
    <x v="1"/>
    <s v="VAMA931216MVZSRN07"/>
    <x v="90"/>
    <s v="VASQUEZ MARTINEZ ANA KARINA"/>
    <s v="938 107 1093"/>
    <s v="kari93.kv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92"/>
    <x v="3"/>
    <s v="SACA780407MCCNRL05"/>
    <x v="91"/>
    <s v="SANCHEZ DE LA CRUZ ALICIA "/>
    <s v="938 119 9622"/>
    <s v="asc1439@gmail.com"/>
    <n v="20"/>
    <n v="20"/>
    <m/>
    <s v=""/>
    <n v="3350"/>
    <x v="13"/>
    <d v="2021-09-01T00:00:00"/>
    <d v="2023-04-01T00:00:00"/>
    <d v="2021-09-01T00:00:00"/>
    <d v="2023-04-01T00:00:00"/>
    <x v="0"/>
    <s v="DOCTORADO EN DERECHO"/>
    <s v="CANCÚN"/>
    <x v="2"/>
    <n v="5000"/>
    <n v="0.33"/>
    <n v="1650"/>
    <n v="2"/>
    <n v="0"/>
    <n v="25000"/>
    <x v="1"/>
  </r>
  <r>
    <n v="93"/>
    <x v="1"/>
    <s v="GAMM791005MTCRYL07"/>
    <x v="92"/>
    <s v="GARCIA MAYA MILCA NOEMI"/>
    <s v="981 111 5323"/>
    <s v="milk_marinera@hotmail.com"/>
    <n v="24"/>
    <n v="20"/>
    <m/>
    <n v="2000"/>
    <n v="1800"/>
    <x v="9"/>
    <d v="2020-05-01T00:00:00"/>
    <d v="2021-12-01T00:00:00"/>
    <d v="2020-05-01T00:00:00"/>
    <d v="2022-04-01T00:00:00"/>
    <x v="0"/>
    <s v="MAESTRIA EN DERECHO"/>
    <s v="CANCÚN"/>
    <x v="0"/>
    <n v="5000"/>
    <n v="0.64"/>
    <n v="3200"/>
    <n v="2"/>
    <n v="0"/>
    <n v="25000"/>
    <x v="0"/>
  </r>
  <r>
    <n v="94"/>
    <x v="1"/>
    <s v="MERA710813HMCNBR07"/>
    <x v="93"/>
    <s v="MENDOZA RUBIO ARMANDO "/>
    <n v="9981099199"/>
    <s v="armando.mendoza@outlook.com"/>
    <n v="20"/>
    <n v="20"/>
    <m/>
    <n v="2000"/>
    <n v="2180.0000000000005"/>
    <x v="9"/>
    <d v="2020-03-01T00:00:00"/>
    <d v="2021-10-01T00:00:00"/>
    <d v="2020-03-01T00:00:00"/>
    <d v="2021-10-01T00:00:00"/>
    <x v="1"/>
    <s v="MAESTRIA EN DERECHO"/>
    <s v="CANCÚN"/>
    <x v="0"/>
    <n v="5000"/>
    <n v="0.56399999999999995"/>
    <n v="2819.9999999999995"/>
    <n v="2"/>
    <n v="0"/>
    <n v="25000"/>
    <x v="0"/>
  </r>
  <r>
    <n v="95"/>
    <x v="3"/>
    <s v="ROYE631012HYNSMF19"/>
    <x v="94"/>
    <s v="ROSADO YAM EFRAIN MARTIN"/>
    <s v=" 998 147 1157"/>
    <s v="efrainrosado_abogados@hotmail.com"/>
    <n v="20"/>
    <n v="20"/>
    <m/>
    <n v="3000"/>
    <n v="2800"/>
    <x v="13"/>
    <d v="2021-04-01T00:00:00"/>
    <d v="2022-11-01T00:00:00"/>
    <d v="2021-04-01T00:00:00"/>
    <d v="2022-11-01T00:00:00"/>
    <x v="1"/>
    <s v="DOCTORADO EN DERECHO"/>
    <s v="CANCÚN"/>
    <x v="0"/>
    <n v="5000"/>
    <n v="0.44"/>
    <n v="2200"/>
    <n v="2"/>
    <n v="0"/>
    <n v="25000"/>
    <x v="1"/>
  </r>
  <r>
    <n v="96"/>
    <x v="3"/>
    <s v="RONJ661005MYNSVN08"/>
    <x v="95"/>
    <s v="ROSADO NOVELO JEANETTE DE LOS ANGELES"/>
    <s v=" 999 968 2568"/>
    <s v="rosadojeanette@gmail.com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CANCÚN"/>
    <x v="0"/>
    <n v="5000"/>
    <n v="0.33"/>
    <n v="1650"/>
    <n v="1"/>
    <n v="0"/>
    <n v="25000"/>
    <x v="1"/>
  </r>
  <r>
    <n v="97"/>
    <x v="1"/>
    <s v="DIHM660312HDFZRR10"/>
    <x v="96"/>
    <s v="DIAZ HERNANDEZ JOSE MARTIN"/>
    <n v="5511235522"/>
    <s v="papa.jose.20072@gmail.com"/>
    <n v="13"/>
    <n v="20"/>
    <m/>
    <n v="2000"/>
    <n v="2200"/>
    <x v="9"/>
    <d v="2019-07-01T00:00:00"/>
    <d v="2021-02-01T00:00:00"/>
    <d v="2019-07-01T00:00:00"/>
    <d v="2020-07-01T00:00:00"/>
    <x v="1"/>
    <s v="MAESTRIA EN DERECHO"/>
    <s v="CANCÚN"/>
    <x v="0"/>
    <n v="5000"/>
    <n v="0.56000000000000005"/>
    <n v="2800"/>
    <n v="2"/>
    <n v="0"/>
    <n v="25000"/>
    <x v="0"/>
  </r>
  <r>
    <n v="98"/>
    <x v="7"/>
    <s v="ROSE820911MVZJRR04"/>
    <x v="97"/>
    <s v="ROJAS SORIA ERIKA"/>
    <s v="228 304 2400"/>
    <s v="erickaar1988@gmail.com"/>
    <n v="24"/>
    <n v="20"/>
    <m/>
    <s v=""/>
    <n v="2800"/>
    <x v="15"/>
    <d v="2021-11-01T00:00:00"/>
    <d v="2023-06-01T00:00:00"/>
    <d v="2021-11-01T00:00:00"/>
    <d v="2023-10-01T00:00:00"/>
    <x v="0"/>
    <s v="DOCTORADO EN INNOVACION, ADMON Y POLITICAS PUBLICAS"/>
    <s v="CANCÚN"/>
    <x v="3"/>
    <n v="5000"/>
    <n v="0.44"/>
    <n v="2200"/>
    <n v="2"/>
    <n v="0"/>
    <n v="25000"/>
    <x v="2"/>
  </r>
  <r>
    <n v="99"/>
    <x v="1"/>
    <s v="NILM990705HDFLZG05"/>
    <x v="98"/>
    <s v="NILA LOEZA  MIGUEL ANGEL _x000a_"/>
    <n v="5528985077"/>
    <s v="miguel_9907@icloud.com"/>
    <n v="20"/>
    <n v="20"/>
    <m/>
    <n v="2000"/>
    <n v="2180.0000000000005"/>
    <x v="16"/>
    <d v="2020-09-01T00:00:00"/>
    <d v="2022-04-01T00:00:00"/>
    <d v="2020-09-01T00:00:00"/>
    <d v="2022-04-01T00:00:00"/>
    <x v="1"/>
    <s v="MAESTRIA EN DERECHO"/>
    <s v="CANCÚN"/>
    <x v="0"/>
    <n v="5000"/>
    <n v="0.56399999999999995"/>
    <n v="2819.9999999999995"/>
    <n v="2"/>
    <n v="0"/>
    <n v="25000"/>
    <x v="1"/>
  </r>
  <r>
    <n v="100"/>
    <x v="1"/>
    <s v="VIMS810207MDFLDN08"/>
    <x v="99"/>
    <s v="VILLARREAL MEDRANO SANDRA PAULINA "/>
    <n v="55411815476"/>
    <s v="pauvillame@hotmail.com"/>
    <n v="20"/>
    <n v="20"/>
    <m/>
    <n v="2000"/>
    <n v="2180.0000000000005"/>
    <x v="16"/>
    <m/>
    <d v="1901-07-31T00:00:00"/>
    <d v="1899-12-30T00:00:00"/>
    <d v="1901-07-31T00:00:00"/>
    <x v="0"/>
    <s v="MAESTRIA EN DERECHO"/>
    <s v="CANCÚN"/>
    <x v="3"/>
    <n v="5000"/>
    <n v="0.56399999999999995"/>
    <n v="2819.9999999999995"/>
    <n v="2"/>
    <n v="0"/>
    <n v="25000"/>
    <x v="0"/>
  </r>
  <r>
    <n v="101"/>
    <x v="3"/>
    <s v="ROHM780911HCCDRG02"/>
    <x v="100"/>
    <s v="RODRIGUEZ HEREDIA MIGUEL ANTONIO"/>
    <s v="938 386 0722"/>
    <s v="heredias20@hotmail.com"/>
    <n v="24"/>
    <n v="20"/>
    <m/>
    <n v="3000"/>
    <n v="2800"/>
    <x v="17"/>
    <d v="2020-01-01T00:00:00"/>
    <d v="2021-08-01T00:00:00"/>
    <d v="2020-01-01T00:00:00"/>
    <d v="2021-12-01T00:00:00"/>
    <x v="1"/>
    <s v="DOCTORADO EN DERECHO"/>
    <s v="CIUDAD DEL C"/>
    <x v="0"/>
    <n v="5000"/>
    <n v="0.44"/>
    <n v="2200"/>
    <n v="2"/>
    <n v="0"/>
    <n v="25000"/>
    <x v="0"/>
  </r>
  <r>
    <n v="102"/>
    <x v="1"/>
    <s v="CACY751015MSLMHS07"/>
    <x v="101"/>
    <s v="CAMPOS COHUO YASMIN RUBI"/>
    <n v="9988451496"/>
    <s v="yass.campos@iuaf.edu.mx"/>
    <n v="20"/>
    <n v="20"/>
    <m/>
    <n v="0"/>
    <n v="0"/>
    <x v="10"/>
    <d v="2019-06-01T00:00:00"/>
    <d v="2021-01-01T00:00:00"/>
    <d v="2019-06-01T00:00:00"/>
    <d v="2021-01-01T00:00:00"/>
    <x v="0"/>
    <s v="MAESTRIA EN DERECHO"/>
    <s v="CANCÚN"/>
    <x v="0"/>
    <n v="5000"/>
    <n v="1"/>
    <n v="5000"/>
    <n v="2"/>
    <n v="0"/>
    <n v="25000"/>
    <x v="0"/>
  </r>
  <r>
    <n v="103"/>
    <x v="1"/>
    <s v="CAVE910116MQRBNS01"/>
    <x v="102"/>
    <s v="CABALLERO VANEGAS ESTEFANIA CAROLINA"/>
    <n v="9831323522"/>
    <s v="estefania.c.vanegas@hotmail.com"/>
    <n v="20"/>
    <n v="20"/>
    <m/>
    <n v="2000"/>
    <n v="1600"/>
    <x v="10"/>
    <d v="2019-06-01T00:00:00"/>
    <d v="2021-01-01T00:00:00"/>
    <d v="2019-06-01T00:00:00"/>
    <d v="2021-01-01T00:00:00"/>
    <x v="0"/>
    <s v="MAESTRIA EN DERECHO"/>
    <s v="CHETUMAL"/>
    <x v="0"/>
    <n v="5000"/>
    <n v="0.68"/>
    <n v="3400"/>
    <n v="2"/>
    <n v="0"/>
    <n v="25000"/>
    <x v="0"/>
  </r>
  <r>
    <n v="104"/>
    <x v="1"/>
    <s v="CXCA621213MYNBHD02"/>
    <x v="103"/>
    <s v="CAB Y CHUC ADELINA"/>
    <n v="9981483701"/>
    <s v="ade_lind@hotmail.com"/>
    <n v="20"/>
    <n v="20"/>
    <m/>
    <n v="2000"/>
    <n v="2180.0000000000005"/>
    <x v="10"/>
    <d v="2019-06-01T00:00:00"/>
    <d v="2021-01-01T00:00:00"/>
    <d v="2019-06-01T00:00:00"/>
    <d v="2021-01-01T00:00:00"/>
    <x v="0"/>
    <s v="MAESTRIA EN DERECHO"/>
    <s v="CANCÚN"/>
    <x v="2"/>
    <n v="5000"/>
    <n v="0.56399999999999995"/>
    <n v="2819.9999999999995"/>
    <n v="2"/>
    <n v="0"/>
    <n v="25000"/>
    <x v="0"/>
  </r>
  <r>
    <n v="105"/>
    <x v="1"/>
    <s v="DOSA710403MDFMRR02"/>
    <x v="104"/>
    <s v="DOMINGUEZ SERRET ARACELI"/>
    <s v="442 595 7042"/>
    <s v="lic_doseara@hotmail.com"/>
    <n v="20"/>
    <n v="20"/>
    <m/>
    <n v="2000"/>
    <n v="1600"/>
    <x v="10"/>
    <d v="2019-06-01T00:00:00"/>
    <d v="2021-01-01T00:00:00"/>
    <d v="2019-06-01T00:00:00"/>
    <d v="2021-01-01T00:00:00"/>
    <x v="0"/>
    <s v="MAESTRIA EN DERECHO"/>
    <s v="CANCÚN"/>
    <x v="0"/>
    <n v="5000"/>
    <n v="0.68"/>
    <n v="3400"/>
    <n v="2"/>
    <n v="0"/>
    <n v="25000"/>
    <x v="0"/>
  </r>
  <r>
    <n v="106"/>
    <x v="1"/>
    <s v="NAHL780618HQRVRS07"/>
    <x v="105"/>
    <s v="NAVA HERNANDEZ LUIS HERNAN"/>
    <s v="998 259 2502"/>
    <s v="navah1806@gmail.com"/>
    <n v="20"/>
    <n v="20"/>
    <m/>
    <n v="2000"/>
    <n v="2180.0000000000005"/>
    <x v="10"/>
    <d v="2019-06-01T00:00:00"/>
    <d v="2021-01-01T00:00:00"/>
    <d v="2019-06-01T00:00:00"/>
    <d v="2021-01-01T00:00:00"/>
    <x v="1"/>
    <s v="MAESTRIA EN DERECHO"/>
    <s v="CANCÚN"/>
    <x v="0"/>
    <n v="5000"/>
    <n v="0.56399999999999995"/>
    <n v="2819.9999999999995"/>
    <n v="2"/>
    <n v="0"/>
    <n v="25000"/>
    <x v="0"/>
  </r>
  <r>
    <n v="107"/>
    <x v="1"/>
    <s v="PELE761206HQRRZD08"/>
    <x v="106"/>
    <s v="PEREZ LOEZA EDGARDO NICOLAS "/>
    <n v="9831041657"/>
    <s v="nic_lup@hotmail.com"/>
    <n v="20"/>
    <n v="20"/>
    <m/>
    <n v="0"/>
    <n v="1400"/>
    <x v="10"/>
    <d v="2019-05-01T00:00:00"/>
    <d v="2020-12-01T00:00:00"/>
    <d v="2019-05-01T00:00:00"/>
    <d v="2020-12-01T00:00:00"/>
    <x v="1"/>
    <s v="MAESTRIA EN DERECHO"/>
    <s v="CHETUMAL"/>
    <x v="0"/>
    <n v="5000"/>
    <n v="0.72"/>
    <n v="3600"/>
    <n v="2"/>
    <n v="0"/>
    <n v="25000"/>
    <x v="0"/>
  </r>
  <r>
    <n v="108"/>
    <x v="1"/>
    <s v="PEMJ850926MVZRNC03"/>
    <x v="107"/>
    <s v="PEREZ MENDEZ JOCHEBED ABIGAIL "/>
    <n v="9983642195"/>
    <s v="perez.jochebed.md3acun@iuaf.edu.mx"/>
    <n v="20"/>
    <n v="20"/>
    <m/>
    <n v="2000"/>
    <n v="2180.0000000000005"/>
    <x v="10"/>
    <d v="2019-06-01T00:00:00"/>
    <d v="2021-01-01T00:00:00"/>
    <d v="2019-06-01T00:00:00"/>
    <d v="2021-01-01T00:00:00"/>
    <x v="0"/>
    <s v="MAESTRIA EN DERECHO"/>
    <s v="CANCÚN"/>
    <x v="0"/>
    <n v="5000"/>
    <n v="0.56399999999999995"/>
    <n v="2819.9999999999995"/>
    <n v="2"/>
    <n v="0"/>
    <n v="25000"/>
    <x v="0"/>
  </r>
  <r>
    <n v="109"/>
    <x v="1"/>
    <s v="ROYE631012HYNSMF19"/>
    <x v="108"/>
    <s v="ROSADO YAM EFRAIN MARTIN "/>
    <s v="998 147 1157"/>
    <s v="efrainrosado_abogados@hotmail.com"/>
    <n v="20"/>
    <n v="20"/>
    <m/>
    <n v="2000"/>
    <n v="1600"/>
    <x v="10"/>
    <d v="2019-06-01T00:00:00"/>
    <d v="2021-01-01T00:00:00"/>
    <d v="2019-06-01T00:00:00"/>
    <d v="2021-01-01T00:00:00"/>
    <x v="1"/>
    <s v="MAESTRIA EN DERECHO"/>
    <s v="CANCÚN"/>
    <x v="0"/>
    <n v="5000"/>
    <n v="0.68"/>
    <n v="3400"/>
    <n v="2"/>
    <n v="0"/>
    <n v="25000"/>
    <x v="0"/>
  </r>
  <r>
    <n v="110"/>
    <x v="1"/>
    <s v="VAAC750416MQRNCR03"/>
    <x v="109"/>
    <s v="VANEGAS ACEVES CAROLINA"/>
    <n v="9831079580"/>
    <s v="venegas1604@gmail.com"/>
    <n v="20"/>
    <n v="20"/>
    <m/>
    <n v="2000"/>
    <n v="1600"/>
    <x v="10"/>
    <d v="2019-05-01T00:00:00"/>
    <d v="2020-12-01T00:00:00"/>
    <d v="2019-05-01T00:00:00"/>
    <d v="2020-12-01T00:00:00"/>
    <x v="0"/>
    <s v="MAESTRIA EN DERECHO"/>
    <s v="CHETUMAL"/>
    <x v="0"/>
    <n v="5000"/>
    <n v="0.68"/>
    <n v="3400"/>
    <n v="2"/>
    <n v="0"/>
    <n v="25000"/>
    <x v="0"/>
  </r>
  <r>
    <n v="111"/>
    <x v="5"/>
    <s v="ROFH700420HDFDGM02"/>
    <x v="110"/>
    <s v="RODRIGUEZ FIGUEROA HOMERO"/>
    <s v=" 55 3153 5909"/>
    <s v="Justiciaexpedita@g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5000"/>
    <n v="-6.6600000000000006E-2"/>
    <n v="-333"/>
    <n v="2"/>
    <n v="0"/>
    <n v="25000"/>
    <x v="0"/>
  </r>
  <r>
    <n v="112"/>
    <x v="7"/>
    <s v="ROCK680816MTCDNR00"/>
    <x v="111"/>
    <s v="RODRIGUEZ CONTRERAS KRINAGEMMA "/>
    <s v="998 120 6330"/>
    <s v="krinagemma@hotmail.com"/>
    <n v="24"/>
    <n v="20"/>
    <m/>
    <s v=""/>
    <n v="2800"/>
    <x v="15"/>
    <d v="2021-11-01T00:00:00"/>
    <d v="2023-06-01T00:00:00"/>
    <d v="2021-11-01T00:00:00"/>
    <d v="2023-10-01T00:00:00"/>
    <x v="0"/>
    <s v="DOCTORADO EN INNOVACION, ADMON Y POLITICAS PUBLICAS"/>
    <s v="CANCÚN"/>
    <x v="3"/>
    <n v="5000"/>
    <n v="0.44"/>
    <n v="2200"/>
    <n v="2"/>
    <n v="0"/>
    <n v="25000"/>
    <x v="2"/>
  </r>
  <r>
    <n v="113"/>
    <x v="3"/>
    <s v="RAAC730314MCCYLN00"/>
    <x v="112"/>
    <s v="RAYGOZA ALCOCER MARIA CANDELARIA"/>
    <n v="9831235695"/>
    <s v="candy.raygoza@iuaf.edu.mx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5000"/>
    <n v="0.37"/>
    <n v="1850"/>
    <n v="2"/>
    <n v="0"/>
    <n v="25000"/>
    <x v="0"/>
  </r>
  <r>
    <n v="114"/>
    <x v="3"/>
    <s v="RAAM941103HVZMRG02"/>
    <x v="113"/>
    <s v="RAMIREZ ARAGON MIGUEL ANGEL"/>
    <s v="228 776 3262"/>
    <s v=" raam.2008@hotmail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2"/>
    <n v="5000"/>
    <n v="0.44"/>
    <n v="2200"/>
    <n v="2"/>
    <n v="0"/>
    <n v="25000"/>
    <x v="0"/>
  </r>
  <r>
    <n v="115"/>
    <x v="1"/>
    <s v="NOGL901010HQRVNS00"/>
    <x v="114"/>
    <s v="NOVELO GONZALEZ LUIS CARLOS"/>
    <s v=" 983 733 0987"/>
    <s v="luis.novelo.90@gmail.com"/>
    <n v="20"/>
    <n v="20"/>
    <m/>
    <n v="0"/>
    <n v="0"/>
    <x v="4"/>
    <d v="2020-12-20T00:00:00"/>
    <d v="2022-07-20T00:00:00"/>
    <d v="2020-12-20T00:00:00"/>
    <d v="2022-07-20T00:00:00"/>
    <x v="1"/>
    <s v="MAESTRIA EN DERECHO"/>
    <s v="CANCÚN"/>
    <x v="0"/>
    <n v="5000"/>
    <n v="1"/>
    <n v="5000"/>
    <n v="2"/>
    <n v="0"/>
    <n v="25000"/>
    <x v="0"/>
  </r>
  <r>
    <n v="116"/>
    <x v="1"/>
    <s v="OOMK861127MSLCNS03"/>
    <x v="114"/>
    <s v="OCHOA MONTELONGO KESSIA YEMINA"/>
    <s v="656 606 8235"/>
    <s v="kessia1526@gmail.com"/>
    <n v="20"/>
    <n v="20"/>
    <m/>
    <n v="2000"/>
    <n v="2180.0000000000005"/>
    <x v="4"/>
    <d v="2020-12-01T00:00:00"/>
    <d v="2022-07-01T00:00:00"/>
    <d v="2020-12-01T00:00:00"/>
    <d v="2022-07-01T00:00:00"/>
    <x v="0"/>
    <s v="MAESTRIA EN DERECHO"/>
    <s v="CANCÚN"/>
    <x v="0"/>
    <n v="5000"/>
    <n v="0.56399999999999995"/>
    <n v="2819.9999999999995"/>
    <n v="2"/>
    <n v="0"/>
    <n v="25000"/>
    <x v="3"/>
  </r>
  <r>
    <n v="117"/>
    <x v="1"/>
    <s v="REUW880805HSPYRL03"/>
    <x v="115"/>
    <s v="REYNA URESTI WALDO FRANCISCO"/>
    <s v="744 207 9987"/>
    <s v="lic.waldo.reyna.uresti@gmail.com"/>
    <n v="20"/>
    <n v="20"/>
    <m/>
    <n v="2000"/>
    <n v="2180.0000000000005"/>
    <x v="4"/>
    <d v="2020-12-20T00:00:00"/>
    <d v="2022-07-20T00:00:00"/>
    <d v="2020-12-20T00:00:00"/>
    <d v="2022-07-20T00:00:00"/>
    <x v="1"/>
    <s v="MAESTRIA EN DERECHO"/>
    <s v="CANCÚN"/>
    <x v="3"/>
    <n v="5000"/>
    <n v="0.56399999999999995"/>
    <n v="2819.9999999999995"/>
    <n v="2"/>
    <n v="0"/>
    <n v="25000"/>
    <x v="2"/>
  </r>
  <r>
    <n v="118"/>
    <x v="1"/>
    <s v="UXAA961123HQRCBN04"/>
    <x v="116"/>
    <s v="UC ABAN ANGEL EDUARDO"/>
    <s v=" 998 181 7608"/>
    <s v="eduardooaban@gmail.com"/>
    <n v="20"/>
    <n v="20"/>
    <m/>
    <n v="2000"/>
    <n v="2180.0000000000005"/>
    <x v="4"/>
    <d v="2021-02-01T00:00:00"/>
    <d v="2022-09-01T00:00:00"/>
    <d v="2021-02-01T00:00:00"/>
    <d v="2022-09-01T00:00:00"/>
    <x v="1"/>
    <s v="MAESTRIA EN DERECHO"/>
    <s v="CANCÚN"/>
    <x v="1"/>
    <n v="5000"/>
    <n v="0.56399999999999995"/>
    <n v="2819.9999999999995"/>
    <n v="2"/>
    <n v="0"/>
    <n v="25000"/>
    <x v="1"/>
  </r>
  <r>
    <n v="119"/>
    <x v="3"/>
    <s v="PUHL771029MYNCRZ07"/>
    <x v="117"/>
    <s v="PUC HERNANDEZ LEZLIE EUNICE"/>
    <s v=" 998 136 8013"/>
    <s v="legaliz.contigo@outlook.com"/>
    <n v="20"/>
    <n v="20"/>
    <m/>
    <n v="3000"/>
    <n v="2800"/>
    <x v="13"/>
    <d v="2021-02-01T00:00:00"/>
    <d v="2022-09-01T00:00:00"/>
    <d v="2021-02-01T00:00:00"/>
    <d v="2022-09-01T00:00:00"/>
    <x v="0"/>
    <s v="DOCTORADO EN DERECHO"/>
    <s v="CANCÚN"/>
    <x v="3"/>
    <n v="5000"/>
    <n v="0.44"/>
    <n v="2200"/>
    <n v="2"/>
    <n v="0"/>
    <n v="25000"/>
    <x v="2"/>
  </r>
  <r>
    <n v="120"/>
    <x v="1"/>
    <s v="POMM810818MOCBNR14"/>
    <x v="118"/>
    <s v="POBLANO MANCILLA MARGARITA IVETTE"/>
    <s v="984 154 7400"/>
    <s v="poblano.ivette@gmail.com"/>
    <n v="20"/>
    <n v="20"/>
    <m/>
    <n v="2000"/>
    <n v="2180.0000000000005"/>
    <x v="9"/>
    <d v="2020-02-01T00:00:00"/>
    <d v="2021-09-01T00:00:00"/>
    <d v="2020-02-01T00:00:00"/>
    <d v="2021-09-01T00:00:00"/>
    <x v="0"/>
    <s v="MAESTRIA EN DERECHO"/>
    <s v="CANCÚN"/>
    <x v="0"/>
    <n v="6700"/>
    <n v="0.67462686567164176"/>
    <n v="4520"/>
    <n v="1"/>
    <n v="0"/>
    <n v="29000"/>
    <x v="0"/>
  </r>
  <r>
    <n v="121"/>
    <x v="3"/>
    <s v="PEZL750420HCCTVP08"/>
    <x v="119"/>
    <s v="PETRES ZAVALA LEOPOLDO"/>
    <n v="9381201025"/>
    <s v="petresabogados@hotmail.com"/>
    <n v="20"/>
    <n v="20"/>
    <m/>
    <n v="3000"/>
    <n v="2800"/>
    <x v="19"/>
    <d v="2019-11-20T00:00:00"/>
    <d v="2021-06-20T00:00:00"/>
    <d v="2019-11-20T00:00:00"/>
    <d v="2021-06-20T00:00:00"/>
    <x v="1"/>
    <s v="DOCTORADO EN DERECHO"/>
    <s v="CIUDAD DEL C"/>
    <x v="0"/>
    <n v="6700"/>
    <n v="0.58208955223880599"/>
    <n v="3900"/>
    <n v="1"/>
    <n v="0"/>
    <n v="29000"/>
    <x v="0"/>
  </r>
  <r>
    <n v="122"/>
    <x v="3"/>
    <s v="ROCK680816MTCDNR00"/>
    <x v="120"/>
    <s v="RODRIGUEZ CONTRERAS KRINAGEMMA "/>
    <s v="998 120 6330"/>
    <s v="krinagemma@hotmail.com"/>
    <n v="20"/>
    <n v="20"/>
    <m/>
    <n v="3000"/>
    <n v="3350"/>
    <x v="20"/>
    <d v="2020-09-01T00:00:00"/>
    <d v="2022-04-01T00:00:00"/>
    <d v="2020-09-01T00:00:00"/>
    <d v="2022-04-01T00:00:00"/>
    <x v="0"/>
    <s v="DOCTORADO EN DERECHO"/>
    <s v="CANCÚN"/>
    <x v="0"/>
    <n v="6700"/>
    <n v="0.5"/>
    <n v="3350"/>
    <n v="1"/>
    <n v="0"/>
    <n v="29000"/>
    <x v="0"/>
  </r>
  <r>
    <n v="123"/>
    <x v="3"/>
    <s v="SABM860810HCCNZN04"/>
    <x v="121"/>
    <s v="SANCHEZ BAEZA MANUEL ATOCHA"/>
    <s v="983 108 4724"/>
    <s v="manuel_ordaz2000@hotmail.com"/>
    <n v="20"/>
    <n v="20"/>
    <m/>
    <n v="3000"/>
    <n v="2700"/>
    <x v="20"/>
    <d v="2020-09-01T00:00:00"/>
    <d v="2022-04-01T00:00:00"/>
    <d v="2020-09-01T00:00:00"/>
    <d v="2022-04-01T00:00:00"/>
    <x v="1"/>
    <s v="DOCTORADO EN DERECHO"/>
    <s v="CANCÚN"/>
    <x v="0"/>
    <n v="6700"/>
    <n v="0.59701492537313428"/>
    <n v="4000"/>
    <n v="1"/>
    <n v="0"/>
    <n v="29000"/>
    <x v="0"/>
  </r>
  <r>
    <n v="124"/>
    <x v="3"/>
    <s v="HEMY580611MDFRRL08"/>
    <x v="122"/>
    <s v="HERNANDEZ MARIN YOLANDA ELIZABETH"/>
    <s v="998 578 1284"/>
    <s v="ylizhema3@hotmail.com"/>
    <n v="20"/>
    <n v="20"/>
    <m/>
    <n v="3000"/>
    <n v="2000"/>
    <x v="20"/>
    <d v="2021-09-19T00:00:00"/>
    <d v="2023-04-19T00:00:00"/>
    <d v="2021-09-19T00:00:00"/>
    <d v="2023-04-19T00:00:00"/>
    <x v="0"/>
    <s v="DOCTORADO EN DERECHO"/>
    <s v="CANCÚN"/>
    <x v="0"/>
    <n v="6700"/>
    <n v="0.70149253731343286"/>
    <n v="4700"/>
    <n v="1"/>
    <n v="0"/>
    <n v="29000"/>
    <x v="0"/>
  </r>
  <r>
    <n v="125"/>
    <x v="5"/>
    <s v="AACA760901HDFNRL07"/>
    <x v="123"/>
    <s v="ANDRADE DEL CORRO ALEJANDRO "/>
    <s v="662 155 7458"/>
    <s v="andradedelc@hotmail.com"/>
    <n v="4"/>
    <n v="4"/>
    <m/>
    <n v="3000"/>
    <n v="3350"/>
    <x v="17"/>
    <d v="2020-08-01T00:00:00"/>
    <d v="2020-11-01T00:00:00"/>
    <d v="2020-08-01T00:00:00"/>
    <d v="2020-11-01T00:00:00"/>
    <x v="1"/>
    <s v="JT DOCTORADO EN DERECHO"/>
    <s v="CANCÚN"/>
    <x v="0"/>
    <n v="6700"/>
    <n v="0.5"/>
    <n v="3350"/>
    <n v="0"/>
    <n v="8000"/>
    <n v="25000"/>
    <x v="0"/>
  </r>
  <r>
    <n v="126"/>
    <x v="5"/>
    <s v="BAGO770807HSRLRM01 "/>
    <x v="124"/>
    <s v="BLANCO GARAVITO OMAR ALEJANDRO "/>
    <s v="662 847 0038"/>
    <s v="oablanco@hotmail.com"/>
    <n v="4"/>
    <n v="4"/>
    <m/>
    <n v="3000"/>
    <n v="3350"/>
    <x v="21"/>
    <d v="2021-01-01T00:00:00"/>
    <d v="2021-04-01T00:00:00"/>
    <d v="2021-01-01T00:00:00"/>
    <d v="2021-04-01T00:00:00"/>
    <x v="1"/>
    <s v="JT DOCTORADO EN DERECHO"/>
    <s v="CANCÚN"/>
    <x v="0"/>
    <n v="6700"/>
    <n v="0.5"/>
    <n v="3350"/>
    <n v="0"/>
    <n v="8000"/>
    <n v="25000"/>
    <x v="0"/>
  </r>
  <r>
    <n v="127"/>
    <x v="3"/>
    <s v="PEHJ910714HCCRRS04"/>
    <x v="125"/>
    <s v="PEREZ HERNANDEZ JESUS ALBERTO"/>
    <s v="938 389 1755"/>
    <s v="dominguez.zaacaa@gmail.com"/>
    <n v="22"/>
    <n v="20"/>
    <m/>
    <n v="3000"/>
    <n v="3150"/>
    <x v="19"/>
    <d v="2020-11-20T00:00:00"/>
    <d v="2022-06-20T00:00:00"/>
    <d v="2020-11-20T00:00:00"/>
    <d v="2022-08-20T00:00:00"/>
    <x v="1"/>
    <s v="DOCTORADO EN DERECHO"/>
    <s v="CIUDAD DEL C"/>
    <x v="0"/>
    <n v="6700"/>
    <n v="0.52985074626865669"/>
    <n v="3550"/>
    <n v="0"/>
    <n v="8000"/>
    <n v="25000"/>
    <x v="0"/>
  </r>
  <r>
    <n v="128"/>
    <x v="3"/>
    <s v="CILM700124MDFFPR07"/>
    <x v="126"/>
    <s v="CIFUENTES LOPEZ MARISELA DOLORES"/>
    <s v="55 5432 6880"/>
    <s v="mariselacifuentesl@gmail.com"/>
    <n v="20"/>
    <n v="20"/>
    <m/>
    <n v="3000"/>
    <n v="0"/>
    <x v="17"/>
    <d v="2020-01-01T00:00:00"/>
    <d v="2021-08-01T00:00:00"/>
    <d v="2020-01-01T00:00:00"/>
    <d v="2021-08-01T00:00:00"/>
    <x v="0"/>
    <s v="DOCTORADO EN DERECHO"/>
    <s v="CANCÚN"/>
    <x v="0"/>
    <n v="6700"/>
    <n v="1"/>
    <n v="6700"/>
    <n v="1"/>
    <n v="0"/>
    <n v="29000"/>
    <x v="0"/>
  </r>
  <r>
    <n v="129"/>
    <x v="3"/>
    <s v="PEPA820510MQRCCD05"/>
    <x v="127"/>
    <s v="PECH PECH ADDY PAULINA"/>
    <s v="998 844 7708"/>
    <s v="addypaulina@gmail.com"/>
    <n v="20"/>
    <n v="20"/>
    <m/>
    <n v="3000"/>
    <n v="3350"/>
    <x v="17"/>
    <d v="2020-01-01T00:00:00"/>
    <d v="2021-08-01T00:00:00"/>
    <d v="2020-01-01T00:00:00"/>
    <d v="2021-08-01T00:00:00"/>
    <x v="0"/>
    <s v="DOCTORADO EN DERECHO"/>
    <s v="CIUDAD DEL C"/>
    <x v="0"/>
    <n v="6700"/>
    <n v="0.5"/>
    <n v="3350"/>
    <n v="1"/>
    <n v="0"/>
    <n v="29000"/>
    <x v="0"/>
  </r>
  <r>
    <n v="130"/>
    <x v="5"/>
    <s v="GAGH791018HCLRRG06"/>
    <x v="128"/>
    <s v="GARCIA GARCIA HUGO"/>
    <s v="646 947 8682"/>
    <s v="hugogarciagarcia102810@gmail.com"/>
    <n v="4"/>
    <n v="4"/>
    <m/>
    <n v="3000"/>
    <n v="3350"/>
    <x v="17"/>
    <d v="2020-08-01T00:00:00"/>
    <d v="2020-11-01T00:00:00"/>
    <d v="2020-08-01T00:00:00"/>
    <d v="2020-11-01T00:00:00"/>
    <x v="1"/>
    <s v="JT DOCTORADO EN DERECHO"/>
    <s v="CANCÚN"/>
    <x v="0"/>
    <n v="6700"/>
    <n v="0.5"/>
    <n v="3350"/>
    <n v="0"/>
    <n v="8000"/>
    <n v="25000"/>
    <x v="0"/>
  </r>
  <r>
    <n v="131"/>
    <x v="4"/>
    <s v="PEJS780105HCCCMR03"/>
    <x v="129"/>
    <s v="PECH JIMENEZ SERGIO ALFONSO"/>
    <s v="938 123 2066"/>
    <s v="sergiopech78@hotmail.com"/>
    <n v="0"/>
    <n v="6"/>
    <m/>
    <n v="0"/>
    <n v="0"/>
    <x v="2"/>
    <d v="2021-05-21T00:00:00"/>
    <d v="2021-10-21T00:00:00"/>
    <d v="2021-05-21T00:00:00"/>
    <d v="2021-04-21T00:00:00"/>
    <x v="1"/>
    <s v="JT MAESTRIA EN DERECHO"/>
    <s v="CANCÚN"/>
    <x v="0"/>
    <n v="6700"/>
    <n v="1"/>
    <n v="6700"/>
    <n v="1"/>
    <n v="0"/>
    <n v="29000"/>
    <x v="0"/>
  </r>
  <r>
    <n v="132"/>
    <x v="3"/>
    <s v="PIRS811208MTCRDN03"/>
    <x v="130"/>
    <s v="PRIANI RODRIGUEZ SANDRA LETICIA"/>
    <s v="938 387 6318"/>
    <s v="sandrapriani@hotmail.com"/>
    <n v="24"/>
    <n v="20"/>
    <m/>
    <n v="3000"/>
    <n v="2800"/>
    <x v="17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33"/>
    <x v="3"/>
    <s v="RAES670926MCCMSG03"/>
    <x v="131"/>
    <s v="RAMOS ESPOSITOS MARIA SAGRARIO DE JESUS"/>
    <s v="938 389 8004"/>
    <s v="msramose@hotmail.com"/>
    <n v="20"/>
    <n v="20"/>
    <m/>
    <n v="3000"/>
    <n v="2800"/>
    <x v="17"/>
    <d v="2020-01-01T00:00:00"/>
    <d v="2021-08-01T00:00:00"/>
    <d v="2020-01-01T00:00:00"/>
    <d v="2021-08-01T00:00:00"/>
    <x v="0"/>
    <s v="DOCTORADO EN DERECHO"/>
    <s v="CANCÚN"/>
    <x v="0"/>
    <n v="6700"/>
    <n v="0.58208955223880599"/>
    <n v="3900"/>
    <n v="1"/>
    <n v="0"/>
    <n v="29000"/>
    <x v="0"/>
  </r>
  <r>
    <n v="134"/>
    <x v="3"/>
    <s v="REXM771005HTCYXX07"/>
    <x v="132"/>
    <s v="REYES MAXIMILIANO"/>
    <n v="9381379572"/>
    <s v="reyesmaximiliano@hotmail.com"/>
    <n v="20"/>
    <n v="20"/>
    <m/>
    <n v="3000"/>
    <n v="0"/>
    <x v="17"/>
    <d v="2020-01-01T00:00:00"/>
    <d v="2021-08-01T00:00:00"/>
    <d v="2020-01-01T00:00:00"/>
    <d v="2021-08-01T00:00:00"/>
    <x v="1"/>
    <s v="DOCTORADO EN DERECHO"/>
    <s v="CIUDAD DEL C"/>
    <x v="0"/>
    <n v="6700"/>
    <n v="1"/>
    <n v="6700"/>
    <n v="1"/>
    <n v="0"/>
    <n v="29000"/>
    <x v="0"/>
  </r>
  <r>
    <n v="135"/>
    <x v="1"/>
    <s v="PATO770412HYNLRS03"/>
    <x v="133"/>
    <s v="PALMA TRACONIS OSCAR HUMBERTO"/>
    <n v="9982060119"/>
    <s v="opalma15@hotmail.com"/>
    <n v="20"/>
    <n v="20"/>
    <m/>
    <n v="2000"/>
    <n v="2180.0000000000005"/>
    <x v="9"/>
    <d v="2020-02-01T00:00:00"/>
    <d v="2021-09-01T00:00:00"/>
    <d v="2020-02-01T00:00:00"/>
    <d v="2021-09-01T00:00:00"/>
    <x v="1"/>
    <s v="MAESTRIA EN DERECHO"/>
    <s v="CANCÚN"/>
    <x v="0"/>
    <n v="6700"/>
    <n v="0.67462686567164176"/>
    <n v="4520"/>
    <n v="1"/>
    <n v="0"/>
    <n v="29000"/>
    <x v="0"/>
  </r>
  <r>
    <n v="136"/>
    <x v="3"/>
    <s v="SAOB811112MVZNRN05"/>
    <x v="134"/>
    <s v="SAENZ ORTEGA BIANCA EUGENIA"/>
    <n v="9381366513"/>
    <s v="saenz_bianca@hotmail.com"/>
    <n v="24"/>
    <n v="20"/>
    <m/>
    <n v="3000"/>
    <n v="2800"/>
    <x v="17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37"/>
    <x v="3"/>
    <s v="TEPH890120HCCJXG00"/>
    <x v="135"/>
    <s v="TEJERO PIÑA HUGO ARTURO"/>
    <s v="938 103 7227"/>
    <s v="tejerop_hugo@hotmail.com"/>
    <n v="24"/>
    <n v="20"/>
    <m/>
    <n v="3000"/>
    <n v="2800"/>
    <x v="17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38"/>
    <x v="3"/>
    <s v="AUGJ730206HCCZTR03"/>
    <x v="136"/>
    <s v="AZCUAGA GUTIERREZ JORGE ARTURO "/>
    <n v="9381044583"/>
    <s v="jazcuaga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39"/>
    <x v="3"/>
    <s v="BOPJ760722HCCLRN07"/>
    <x v="137"/>
    <s v="BOLON PEREZ JUAN ALBERTO"/>
    <n v="9381199138"/>
    <s v="bolon.juan.dd3acdc@iuaf.edu.mx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0"/>
    <x v="3"/>
    <s v="CIZE680827HCCCVR09"/>
    <x v="138"/>
    <s v="CICLER ZAVALA ERIC UVENCE MARTIN"/>
    <s v="938 400 9201"/>
    <s v="cicler19@g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1"/>
    <x v="3"/>
    <s v="CUMM720408HCCRNR07"/>
    <x v="139"/>
    <s v="CRUZ MENDEZ JOSE MARIA"/>
    <n v="9932068145"/>
    <s v="josemaria966@hotmail.com"/>
    <n v="20"/>
    <n v="20"/>
    <m/>
    <n v="25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2"/>
    <x v="3"/>
    <s v="OAMM800904HQRRRN07"/>
    <x v="140"/>
    <s v="ORDAZ MARTINEZ MANUEL DE ATOCHA"/>
    <s v="983 108 4724"/>
    <s v="manuel_ordaz2000@hot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43"/>
    <x v="1"/>
    <s v="OIGG741009HCSLRL01"/>
    <x v="141"/>
    <s v="OLIVA GARRIDO GUILLERMO MANUEL"/>
    <s v="983 154 1956"/>
    <s v="oliva.guillermo.md3ach@iuaf.edu.mx"/>
    <n v="20"/>
    <n v="20"/>
    <m/>
    <n v="2000"/>
    <n v="2180.0000000000005"/>
    <x v="22"/>
    <d v="2019-09-01T00:00:00"/>
    <d v="2021-04-01T00:00:00"/>
    <d v="2019-09-01T00:00:00"/>
    <d v="2021-04-01T00:00:00"/>
    <x v="1"/>
    <s v="MAESTRIA EN DERECHO"/>
    <s v="CHETUMAL"/>
    <x v="0"/>
    <n v="6700"/>
    <n v="0.67462686567164176"/>
    <n v="4520"/>
    <n v="1"/>
    <n v="0"/>
    <n v="29000"/>
    <x v="0"/>
  </r>
  <r>
    <n v="144"/>
    <x v="3"/>
    <s v="GOHD790705HHGNRN06"/>
    <x v="142"/>
    <s v="GONZALEZ HERNANDEZ DANIEL ANTONIO"/>
    <s v="938 100 2896"/>
    <s v="gonzalez.daniel.dd3acdc@iuaf.edu.mx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5"/>
    <x v="3"/>
    <s v="JUVI851024HDFRRR01"/>
    <x v="143"/>
    <s v="JUAREZ VERA IRVING RAYMUNDO "/>
    <n v="9381327019"/>
    <s v="irving_juarez85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6"/>
    <x v="3"/>
    <s v="KIRR871015HCCDMB08"/>
    <x v="144"/>
    <s v="KIDNIE RAMOS ROBERTO DE JESUS"/>
    <s v="938 129 2751"/>
    <s v="robertokidnieramos@hotmail.com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7"/>
    <x v="3"/>
    <s v="LACM880925MCCGRR02"/>
    <x v="145"/>
    <s v="LAGUNA CRUZ MARCELINA"/>
    <s v="938 116 2838"/>
    <s v="marce_18_1047@hotmail.com"/>
    <n v="20"/>
    <n v="20"/>
    <m/>
    <n v="3000"/>
    <n v="1800"/>
    <x v="19"/>
    <d v="2020-01-01T00:00:00"/>
    <d v="2021-08-01T00:00:00"/>
    <d v="2020-01-01T00:00:00"/>
    <d v="2021-08-01T00:00:00"/>
    <x v="0"/>
    <s v="DOCTORADO EN DERECHO"/>
    <s v="CIUDAD DEL C"/>
    <x v="0"/>
    <n v="6700"/>
    <n v="0.73134328358208955"/>
    <n v="4900"/>
    <n v="1"/>
    <n v="0"/>
    <n v="29000"/>
    <x v="0"/>
  </r>
  <r>
    <n v="148"/>
    <x v="3"/>
    <s v="LUCD820913HCCNHV03"/>
    <x v="146"/>
    <s v="LUNA CHI DAVID GIBRAN"/>
    <s v="938 119 3527"/>
    <s v="gibranluna@g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9"/>
    <x v="3"/>
    <s v="NASA710608HDFVNR00"/>
    <x v="147"/>
    <s v="NAVARRETE SANCHEZ JOSE ARTEMIO "/>
    <n v="4441264836"/>
    <s v="joseartemiopjf@yahoo.com.mx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ANCÚN"/>
    <x v="0"/>
    <n v="6700"/>
    <n v="0.58208955223880599"/>
    <n v="3900"/>
    <n v="1"/>
    <n v="0"/>
    <n v="29000"/>
    <x v="0"/>
  </r>
  <r>
    <n v="150"/>
    <x v="3"/>
    <s v="MOZM691110HCCRVN00"/>
    <x v="148"/>
    <s v="MORENO ZAVALA MANUEL JESUS "/>
    <n v="9382550020"/>
    <s v="moreno.manuel.dd3acdc@iuaf.edu.mx"/>
    <n v="20"/>
    <n v="20"/>
    <m/>
    <n v="3000"/>
    <n v="2800"/>
    <x v="19"/>
    <d v="2020-11-20T00:00:00"/>
    <d v="2022-06-20T00:00:00"/>
    <d v="2020-11-20T00:00:00"/>
    <d v="2022-06-20T00:00:00"/>
    <x v="1"/>
    <s v="DOCTORADO EN DERECHO"/>
    <s v="CIUDAD DEL C"/>
    <x v="0"/>
    <n v="6700"/>
    <n v="0.58208955223880599"/>
    <n v="3900"/>
    <n v="1"/>
    <n v="0"/>
    <n v="29000"/>
    <x v="0"/>
  </r>
  <r>
    <n v="151"/>
    <x v="3"/>
    <s v="NOIG890815HQRVBB01"/>
    <x v="149"/>
    <s v="NOVEROLA IBAÑEZ GABRIEL ERNESTO "/>
    <s v="983 119 2619"/>
    <s v="gaernoib89@hot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52"/>
    <x v="3"/>
    <s v="PALO870411HOCLPM07"/>
    <x v="150"/>
    <s v="PALESTINO LOPEZ OMAR FRANCISCO"/>
    <n v="9381191199"/>
    <s v="omarpalestino_1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53"/>
    <x v="3"/>
    <s v="PEJS780105HCCCMR03"/>
    <x v="151"/>
    <s v="PECH JIMENEZ SERGIO ALFONSO"/>
    <n v="9381232066"/>
    <s v="sergiopech78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2"/>
    <n v="6700"/>
    <n v="0.58208955223880599"/>
    <n v="3900"/>
    <n v="1"/>
    <n v="0"/>
    <n v="29000"/>
    <x v="0"/>
  </r>
  <r>
    <n v="154"/>
    <x v="1"/>
    <s v="NASE820307HCCVRD05"/>
    <x v="152"/>
    <s v="NAVARRETE SIERRA EDWIN FERNANDO"/>
    <s v="998 165 8822"/>
    <s v="carlitoswo@hotmail.com"/>
    <n v="20"/>
    <n v="20"/>
    <m/>
    <n v="2000"/>
    <n v="2180"/>
    <x v="10"/>
    <d v="2019-05-19T00:00:00"/>
    <d v="2020-12-19T00:00:00"/>
    <d v="2019-05-19T00:00:00"/>
    <d v="2020-12-19T00:00:00"/>
    <x v="1"/>
    <s v="MAESTRIA EN DERECHO"/>
    <s v="CANCÚN"/>
    <x v="2"/>
    <n v="6700"/>
    <n v="0.67462686567164176"/>
    <n v="4520"/>
    <n v="1"/>
    <n v="0"/>
    <n v="25000"/>
    <x v="0"/>
  </r>
  <r>
    <n v="155"/>
    <x v="3"/>
    <s v="PEJS910415MCCRVB04"/>
    <x v="153"/>
    <s v="PEREZ JAVIER SABRINA DEL CARMEN"/>
    <s v="938 159 2675"/>
    <s v="sabrinaperezjavier@hotmail.com"/>
    <n v="24"/>
    <n v="20"/>
    <m/>
    <n v="3000"/>
    <n v="2800"/>
    <x v="19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56"/>
    <x v="3"/>
    <s v="MUNM750703HCCGVG04"/>
    <x v="154"/>
    <s v="MUGARTEGUI NEVERO MIGUEL ANGEL"/>
    <s v="938 124 3322"/>
    <s v="miguel.mugartegui@cgasi.com.mx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57"/>
    <x v="3"/>
    <s v="AAED800708HQRRSN02"/>
    <x v="155"/>
    <s v="ARAGON ESQUIVEL DIONICIO RICARDO"/>
    <n v="9831391813"/>
    <s v="dionicioricardoa@g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58"/>
    <x v="3"/>
    <s v="AORK830202MQRRVR01"/>
    <x v="156"/>
    <s v="ARJONA RIVERA KARINA FRINE"/>
    <n v="9831124545"/>
    <s v="karina2arjona@gmail.com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6700"/>
    <n v="0.52985074626865669"/>
    <n v="3550"/>
    <n v="1"/>
    <n v="0"/>
    <n v="29000"/>
    <x v="0"/>
  </r>
  <r>
    <n v="159"/>
    <x v="3"/>
    <s v="AIDD831202MQRVMY02"/>
    <x v="157"/>
    <s v="AVILES DEMENEGHI DEYLIANA"/>
    <n v="9841690727"/>
    <s v="deyliana.demeneghi@gmail.com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6700"/>
    <n v="0.52985074626865669"/>
    <n v="3550"/>
    <n v="1"/>
    <n v="0"/>
    <n v="29000"/>
    <x v="0"/>
  </r>
  <r>
    <n v="160"/>
    <x v="3"/>
    <s v="BAKJ750816HQRLMR02"/>
    <x v="158"/>
    <s v="BALLOTE KAMBRONY JORGE HIRAN"/>
    <n v="9831542791"/>
    <s v="ballote.jorge.dd2b@iuaf.edu.mx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1"/>
    <x v="1"/>
    <s v="MOGA851228MCCRRN07"/>
    <x v="159"/>
    <s v="MORENO GARCIA ANGELICA JANETT "/>
    <n v="9381517541"/>
    <s v="angelica_moreno85@hotmail.com"/>
    <n v="20"/>
    <n v="20"/>
    <n v="0"/>
    <n v="2180"/>
    <n v="2180"/>
    <x v="23"/>
    <d v="2022-02-11T00:00:00"/>
    <d v="2023-09-11T00:00:00"/>
    <d v="2022-02-11T00:00:00"/>
    <d v="2023-09-11T00:00:00"/>
    <x v="0"/>
    <s v="MAESTRIA EN DERECHO"/>
    <s v="CANCÚN"/>
    <x v="3"/>
    <n v="6700"/>
    <n v="0.67462686567164176"/>
    <n v="4520"/>
    <n v="1"/>
    <n v="0"/>
    <n v="29000"/>
    <x v="2"/>
  </r>
  <r>
    <n v="162"/>
    <x v="3"/>
    <s v="GUGP661012HCHDNB05"/>
    <x v="160"/>
    <s v="GUADARRAMA GONZALEZ PABLO FABIAN"/>
    <s v="983 164 8911"/>
    <s v="pabloguadarrama@g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3"/>
    <x v="5"/>
    <s v="MOVL690208MPLRLR05"/>
    <x v="161"/>
    <s v="MORALES VILLAGRAN LAURA ELISA"/>
    <s v="222 310 9031"/>
    <s v="revisionlegal@ymail.com"/>
    <n v="4"/>
    <n v="4"/>
    <m/>
    <s v=""/>
    <n v="3350"/>
    <x v="13"/>
    <d v="2021-09-01T00:00:00"/>
    <d v="2021-12-01T00:00:00"/>
    <d v="2021-09-01T00:00:00"/>
    <d v="2021-12-01T00:00:00"/>
    <x v="0"/>
    <s v="JT DOCTORADO EN DERECHO"/>
    <s v="CANCÚN"/>
    <x v="0"/>
    <n v="6700"/>
    <n v="0.5"/>
    <n v="3350"/>
    <n v="1"/>
    <n v="0"/>
    <n v="29000"/>
    <x v="0"/>
  </r>
  <r>
    <n v="164"/>
    <x v="5"/>
    <s v="MEME821217HDFNRR01"/>
    <x v="162"/>
    <s v="MENA MORENO ERICK "/>
    <s v="55 3194 0451"/>
    <s v="erickmena1982@yahoo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TOLUCA"/>
    <x v="0"/>
    <n v="6700"/>
    <n v="0.5"/>
    <n v="3350"/>
    <n v="1"/>
    <n v="0"/>
    <n v="29000"/>
    <x v="0"/>
  </r>
  <r>
    <n v="165"/>
    <x v="3"/>
    <s v="MAMC710607MMCRRR04"/>
    <x v="94"/>
    <s v="MARTINEZ MARROQUIN MARIA DEL CARMEN "/>
    <s v="722 522 2379"/>
    <s v="camimarroquin71@gmail.com"/>
    <n v="20"/>
    <n v="20"/>
    <m/>
    <n v="0"/>
    <n v="3350"/>
    <x v="13"/>
    <d v="2021-06-13T00:00:00"/>
    <d v="2023-01-13T00:00:00"/>
    <d v="2021-06-13T00:00:00"/>
    <d v="2023-01-13T00:00:00"/>
    <x v="0"/>
    <s v="DOCTORADO EN DERECHO"/>
    <s v="TOLUCA"/>
    <x v="0"/>
    <n v="6700"/>
    <n v="0.5"/>
    <n v="3350"/>
    <n v="1"/>
    <n v="0"/>
    <n v="29000"/>
    <x v="1"/>
  </r>
  <r>
    <n v="166"/>
    <x v="3"/>
    <s v="TICC821117HDFNSR06"/>
    <x v="163"/>
    <s v="TINOCO COSIO CARLOS ANGEL"/>
    <s v="983 185 6395"/>
    <s v="catinoco@inea.gob.mx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7"/>
    <x v="3"/>
    <s v="AATO770506HMCLRC02"/>
    <x v="164"/>
    <s v="ALARCON TERRON OCTAVIO"/>
    <s v=" 722 350 1995"/>
    <s v="ocalte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0"/>
    <n v="6700"/>
    <n v="0.5"/>
    <n v="3350"/>
    <n v="1"/>
    <n v="0"/>
    <n v="29000"/>
    <x v="0"/>
  </r>
  <r>
    <n v="168"/>
    <x v="3"/>
    <s v="BALR750424HQRSNN04"/>
    <x v="165"/>
    <s v="BASTARRACHEA DE LEON RANDY SALVADOR"/>
    <s v="983 700 5400"/>
    <s v="bastarrachea.randy.dd2b@iuaf.edu.mx"/>
    <n v="20"/>
    <n v="20"/>
    <m/>
    <n v="3000"/>
    <n v="2800"/>
    <x v="18"/>
    <d v="2021-09-19T00:00:00"/>
    <d v="2023-04-19T00:00:00"/>
    <d v="2021-09-19T00:00:00"/>
    <d v="2023-04-19T00:00:00"/>
    <x v="1"/>
    <s v="DOCTORADO EN DERECHO"/>
    <s v="CHETUMAL"/>
    <x v="0"/>
    <n v="6700"/>
    <n v="0.58208955223880599"/>
    <n v="3900"/>
    <n v="1"/>
    <n v="0"/>
    <n v="29000"/>
    <x v="0"/>
  </r>
  <r>
    <n v="169"/>
    <x v="3"/>
    <s v="CACY751015MSLMHS07"/>
    <x v="166"/>
    <s v="CAMPOS COHUO YASMIN RUBI"/>
    <n v="9988451496"/>
    <s v="yass.campos@iuaf.edu.mx"/>
    <n v="20"/>
    <n v="20"/>
    <m/>
    <n v="0"/>
    <n v="0"/>
    <x v="7"/>
    <d v="2019-05-01T00:00:00"/>
    <d v="2020-12-01T00:00:00"/>
    <d v="2019-05-01T00:00:00"/>
    <d v="2020-12-01T00:00:00"/>
    <x v="0"/>
    <s v="DOCTORADO EN DERECHO"/>
    <s v="CANCÚN"/>
    <x v="0"/>
    <n v="6700"/>
    <n v="1"/>
    <n v="6700"/>
    <n v="1"/>
    <n v="0"/>
    <n v="29000"/>
    <x v="0"/>
  </r>
  <r>
    <n v="170"/>
    <x v="3"/>
    <s v="COGO691009MMCNZR09"/>
    <x v="167"/>
    <s v="CONTRERAS GUZMAN ORALIA"/>
    <s v="722 510 1294"/>
    <s v="oconguz@hotmail.com"/>
    <n v="24"/>
    <n v="20"/>
    <m/>
    <n v="3000"/>
    <n v="2800"/>
    <x v="7"/>
    <d v="2020-08-01T00:00:00"/>
    <d v="2022-03-01T00:00:00"/>
    <d v="2020-08-01T00:00:00"/>
    <d v="2022-07-01T00:00:00"/>
    <x v="0"/>
    <s v="DOCTORADO EN DERECHO"/>
    <s v="CANCÚN"/>
    <x v="4"/>
    <n v="6700"/>
    <n v="0.58208955223880599"/>
    <n v="3900"/>
    <n v="1"/>
    <n v="0"/>
    <n v="29000"/>
    <x v="0"/>
  </r>
  <r>
    <n v="171"/>
    <x v="3"/>
    <s v="COSE730820HDFRND02"/>
    <x v="168"/>
    <s v="CORTES SANTOS JOSE EDUARDO"/>
    <s v=" 722 172 7016"/>
    <s v="cursosjecs@gmail.com o cortessantos@hotmail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0"/>
    <n v="6700"/>
    <n v="0.58208955223880599"/>
    <n v="3900"/>
    <n v="1"/>
    <n v="0"/>
    <n v="29000"/>
    <x v="0"/>
  </r>
  <r>
    <n v="172"/>
    <x v="2"/>
    <s v="MAJM790326MVZRRR06"/>
    <x v="169"/>
    <s v="MARTINEZ JARA MIRNA KARINA"/>
    <s v="9831251290‬"/>
    <s v="karinamartinezjara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0"/>
    <n v="6700"/>
    <n v="0.67462686567164176"/>
    <n v="4520"/>
    <n v="1"/>
    <n v="0"/>
    <n v="29000"/>
    <x v="0"/>
  </r>
  <r>
    <n v="173"/>
    <x v="3"/>
    <s v="GAGL850510HCHRNS08"/>
    <x v="170"/>
    <s v="GRAJEDA GONZALEZ LUIS CARLOS"/>
    <s v="625 125 0053"/>
    <s v="licluisgrajeda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0"/>
    <n v="6700"/>
    <n v="0.5"/>
    <n v="3350"/>
    <n v="1"/>
    <n v="0"/>
    <n v="29000"/>
    <x v="0"/>
  </r>
  <r>
    <n v="174"/>
    <x v="3"/>
    <s v="HUMJ760710HQRSRN08"/>
    <x v="91"/>
    <s v="HUESCA MARZUCA JUAN CARLOS"/>
    <s v="983 102 5533"/>
    <s v="huesca25@hotmail.com"/>
    <n v="20"/>
    <n v="20"/>
    <m/>
    <n v="3000"/>
    <n v="3350"/>
    <x v="7"/>
    <d v="2020-10-01T00:00:00"/>
    <d v="2022-05-01T00:00:00"/>
    <d v="2020-10-01T00:00:00"/>
    <d v="2022-05-01T00:00:00"/>
    <x v="1"/>
    <s v="DOCTORADO EN DERECHO"/>
    <s v="CANCÚN"/>
    <x v="2"/>
    <n v="6700"/>
    <n v="0.5"/>
    <n v="3350"/>
    <n v="1"/>
    <n v="0"/>
    <n v="29000"/>
    <x v="0"/>
  </r>
  <r>
    <n v="175"/>
    <x v="3"/>
    <s v="MABN890408MQRRRN04"/>
    <x v="171"/>
    <s v="MARTINEZ BARRIOS NANCY ROBERTA"/>
    <s v="983 106 3814"/>
    <s v="nancymartinezb88@gmail.com"/>
    <n v="20"/>
    <n v="20"/>
    <m/>
    <n v="3000"/>
    <n v="2800"/>
    <x v="7"/>
    <d v="2020-06-01T00:00:00"/>
    <d v="2022-01-01T00:00:00"/>
    <d v="2020-06-01T00:00:00"/>
    <d v="2022-01-01T00:00:00"/>
    <x v="0"/>
    <s v="DOCTORADO EN DERECHO"/>
    <s v="CANCÚN"/>
    <x v="2"/>
    <n v="6700"/>
    <n v="0.58208955223880599"/>
    <n v="3900"/>
    <n v="1"/>
    <n v="0"/>
    <n v="29000"/>
    <x v="0"/>
  </r>
  <r>
    <n v="176"/>
    <x v="3"/>
    <s v="PEAA890922HDFRLR03"/>
    <x v="162"/>
    <s v="PERALTA ALVAREZ ARTURO"/>
    <s v="998 225 5177"/>
    <s v="arturok7@icloud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2"/>
    <n v="6700"/>
    <n v="0.58208955223880599"/>
    <n v="3900"/>
    <n v="1"/>
    <n v="0"/>
    <n v="29000"/>
    <x v="0"/>
  </r>
  <r>
    <n v="177"/>
    <x v="1"/>
    <s v="LURA870316HQRNMN02"/>
    <x v="172"/>
    <s v="LUNA RAMOS ANGEL GUILLERMO"/>
    <s v=" 998 417 8986"/>
    <s v="agluna87@gmail.com"/>
    <n v="20"/>
    <n v="20"/>
    <m/>
    <n v="2000"/>
    <n v="2180.0000000000005"/>
    <x v="4"/>
    <d v="2020-12-01T00:00:00"/>
    <d v="2022-07-01T00:00:00"/>
    <d v="2020-12-01T00:00:00"/>
    <d v="2022-07-01T00:00:00"/>
    <x v="1"/>
    <s v="MAESTRIA EN DERECHO"/>
    <s v="CANCÚN"/>
    <x v="2"/>
    <n v="6700"/>
    <n v="0.67462686567164176"/>
    <n v="4520"/>
    <n v="1"/>
    <n v="0"/>
    <n v="25000"/>
    <x v="0"/>
  </r>
  <r>
    <n v="178"/>
    <x v="3"/>
    <s v="SAMM870221MSLNRN01"/>
    <x v="173"/>
    <s v="SANDOVAL MARTINEZ MONICA JAZMIN"/>
    <s v="322 109 6877"/>
    <s v="Lic.mjsandoval@hotmail.com"/>
    <n v="24"/>
    <n v="20"/>
    <m/>
    <n v="3000"/>
    <n v="2800"/>
    <x v="24"/>
    <d v="2020-08-01T00:00:00"/>
    <d v="2022-03-01T00:00:00"/>
    <d v="2020-08-01T00:00:00"/>
    <d v="2022-07-01T00:00:00"/>
    <x v="0"/>
    <s v="DOCTORADO EN DERECHO"/>
    <s v="CANCÚN"/>
    <x v="2"/>
    <n v="6700"/>
    <n v="0.58208955223880599"/>
    <n v="3900"/>
    <n v="1"/>
    <n v="0"/>
    <n v="29000"/>
    <x v="0"/>
  </r>
  <r>
    <n v="179"/>
    <x v="3"/>
    <s v="TICC871222MQRNSL00"/>
    <x v="174"/>
    <s v="TINOCO COSIO CLAUDIA GUADALUPE"/>
    <s v="983 104 7966"/>
    <s v="Claudia87gtc@gmail.com"/>
    <n v="20"/>
    <n v="20"/>
    <m/>
    <n v="3000"/>
    <n v="3350"/>
    <x v="7"/>
    <d v="2020-08-01T00:00:00"/>
    <d v="2022-03-01T00:00:00"/>
    <d v="2020-08-01T00:00:00"/>
    <d v="2022-03-01T00:00:00"/>
    <x v="0"/>
    <s v="DOCTORADO EN DERECHO"/>
    <s v="CANCÚN"/>
    <x v="0"/>
    <n v="6700"/>
    <n v="0.5"/>
    <n v="3350"/>
    <n v="1"/>
    <n v="0"/>
    <n v="29000"/>
    <x v="0"/>
  </r>
  <r>
    <n v="180"/>
    <x v="1"/>
    <s v="LUGM780803MCCNZR07"/>
    <x v="175"/>
    <s v="LUNA GUZMAN MERCY OSSANA"/>
    <n v="9381028586"/>
    <s v="ossana3878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181"/>
    <x v="3"/>
    <s v="VITA851202MQRLNR05"/>
    <x v="82"/>
    <s v="VILLANUEVA TUN ARACELI GUADALUPE"/>
    <s v=" 987 119 1661"/>
    <s v="villanueva_ara85@hotmail.com"/>
    <n v="20"/>
    <n v="20"/>
    <m/>
    <n v="3000"/>
    <n v="3350"/>
    <x v="7"/>
    <d v="2020-05-01T00:00:00"/>
    <d v="2021-12-01T00:00:00"/>
    <d v="2020-05-01T00:00:00"/>
    <d v="2021-12-01T00:00:00"/>
    <x v="0"/>
    <s v="DOCTORADO EN DERECHO"/>
    <s v="CANCÚN"/>
    <x v="0"/>
    <n v="6700"/>
    <n v="0.5"/>
    <n v="3350"/>
    <n v="1"/>
    <n v="0"/>
    <n v="29000"/>
    <x v="0"/>
  </r>
  <r>
    <n v="182"/>
    <x v="1"/>
    <s v="AAAD690316MQRLMN02"/>
    <x v="176"/>
    <s v="ALAMILLA AMOROS DIANA ALCIRA"/>
    <s v="998 401 3763"/>
    <s v="diana_alamilla@hotmail.com"/>
    <n v="20"/>
    <n v="20"/>
    <m/>
    <n v="2000"/>
    <n v="2180.0000000000005"/>
    <x v="22"/>
    <d v="2019-09-01T00:00:00"/>
    <d v="2021-04-01T00:00:00"/>
    <d v="2019-08-03T00:00:00"/>
    <d v="2021-03-03T00:00:00"/>
    <x v="0"/>
    <s v="MAESTRIA EN DERECHO"/>
    <s v="CANCÚN"/>
    <x v="0"/>
    <n v="5000"/>
    <n v="0.56399999999999995"/>
    <n v="2819.9999999999995"/>
    <n v="2"/>
    <n v="0"/>
    <n v="25000"/>
    <x v="0"/>
  </r>
  <r>
    <n v="183"/>
    <x v="1"/>
    <s v="CUBB831102MVZRRL03"/>
    <x v="177"/>
    <s v="CRUZ BARREIRO BLANCA ESTHER"/>
    <s v="984 145 5650"/>
    <s v="blankita2709@hotmail.com"/>
    <n v="20"/>
    <n v="20"/>
    <m/>
    <n v="2000"/>
    <n v="2180.0000000000005"/>
    <x v="22"/>
    <d v="2019-09-01T00:00:00"/>
    <d v="2021-04-01T00:00:00"/>
    <d v="2019-09-01T00:00:00"/>
    <d v="2021-04-01T00:00:00"/>
    <x v="0"/>
    <s v="MAESTRIA EN DERECHO"/>
    <s v="CANCÚN"/>
    <x v="0"/>
    <n v="5000"/>
    <n v="0.56399999999999995"/>
    <n v="2819.9999999999995"/>
    <n v="2"/>
    <n v="0"/>
    <n v="25000"/>
    <x v="0"/>
  </r>
  <r>
    <n v="184"/>
    <x v="1"/>
    <s v="LORM811011MCCPJL02"/>
    <x v="178"/>
    <s v="LOPEZ REJON MILDRED"/>
    <n v="9381788046"/>
    <s v="lopez.mildred.md4acdc@iuaf.ed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185"/>
    <x v="1"/>
    <s v="HUGY840518MDFRZH03"/>
    <x v="179"/>
    <s v="HUERTA GUZMAN YAHAIRA YAITZIRI"/>
    <s v="832 504 6678"/>
    <s v="consultoriajuridica.yahair@gmail.com"/>
    <n v="22"/>
    <n v="20"/>
    <m/>
    <n v="2000"/>
    <n v="2000"/>
    <x v="22"/>
    <d v="2019-09-01T00:00:00"/>
    <d v="2021-04-01T00:00:00"/>
    <d v="2019-09-01T00:00:00"/>
    <d v="2021-06-01T00:00:00"/>
    <x v="0"/>
    <s v="MAESTRIA EN DERECHO"/>
    <s v="CANCÚN"/>
    <x v="0"/>
    <n v="5000"/>
    <n v="0.6"/>
    <n v="3000"/>
    <n v="2"/>
    <n v="0"/>
    <n v="25000"/>
    <x v="0"/>
  </r>
  <r>
    <n v="186"/>
    <x v="1"/>
    <s v="MAHJ821112HYNNRR08"/>
    <x v="180"/>
    <s v="MANCILLA HERNANDEZ JORGE ALEJANDRO"/>
    <s v="998 240 5101"/>
    <s v="jamancilla82@gmail.com"/>
    <n v="20"/>
    <n v="20"/>
    <m/>
    <n v="2000"/>
    <n v="2000"/>
    <x v="22"/>
    <d v="2019-09-01T00:00:00"/>
    <d v="2021-04-01T00:00:00"/>
    <d v="2019-09-01T00:00:00"/>
    <d v="2021-04-01T00:00:00"/>
    <x v="1"/>
    <s v="MAESTRIA EN DERECHO"/>
    <s v="CANCÚN"/>
    <x v="0"/>
    <n v="5000"/>
    <n v="0.6"/>
    <n v="3000"/>
    <n v="2"/>
    <n v="0"/>
    <n v="25000"/>
    <x v="0"/>
  </r>
  <r>
    <n v="187"/>
    <x v="1"/>
    <s v="LEDA950305MPLTZL06"/>
    <x v="181"/>
    <s v="LETRAS DIAZ ALMA ITZEL "/>
    <n v="2223780929"/>
    <s v="itzel.let0503@gmail.com"/>
    <n v="20"/>
    <n v="20"/>
    <m/>
    <n v="2000"/>
    <n v="2180"/>
    <x v="25"/>
    <d v="2022-01-14T00:00:00"/>
    <d v="2023-08-14T00:00:00"/>
    <d v="2022-01-14T00:00:00"/>
    <d v="2023-08-14T00:00:00"/>
    <x v="0"/>
    <s v="MAESTRIA EN DERECHO"/>
    <s v="CANCÚN"/>
    <x v="2"/>
    <n v="5000"/>
    <n v="0.56399999999999995"/>
    <n v="2820"/>
    <n v="2"/>
    <n v="0"/>
    <n v="25000"/>
    <x v="0"/>
  </r>
  <r>
    <n v="188"/>
    <x v="1"/>
    <s v="OULY780523MVZZYL09"/>
    <x v="182"/>
    <s v="OZUNA LEYVA YULMA"/>
    <s v="998 155 8035"/>
    <s v="amadaley1107@hotmail.com"/>
    <n v="20"/>
    <n v="20"/>
    <m/>
    <n v="2000"/>
    <n v="2000"/>
    <x v="22"/>
    <d v="2019-09-01T00:00:00"/>
    <d v="2021-04-01T00:00:00"/>
    <d v="2019-09-01T00:00:00"/>
    <d v="2021-04-01T00:00:00"/>
    <x v="0"/>
    <s v="MAESTRIA EN DERECHO"/>
    <s v="CANCÚN"/>
    <x v="0"/>
    <n v="5000"/>
    <n v="0.6"/>
    <n v="3000"/>
    <n v="2"/>
    <n v="0"/>
    <n v="25000"/>
    <x v="0"/>
  </r>
  <r>
    <n v="189"/>
    <x v="1"/>
    <s v="UANG870621MQRCHL02"/>
    <x v="183"/>
    <s v="UCAN NOH GLADYS NOEMI"/>
    <s v="998 810 3336"/>
    <s v="Ucan.Gladys.md3acun@iuaf.edu.mx"/>
    <n v="20"/>
    <n v="20"/>
    <m/>
    <n v="2000"/>
    <n v="2000"/>
    <x v="22"/>
    <d v="2019-09-01T00:00:00"/>
    <d v="2021-04-01T00:00:00"/>
    <d v="2019-09-01T00:00:00"/>
    <d v="2021-04-01T00:00:00"/>
    <x v="0"/>
    <s v="MAESTRIA EN DERECHO"/>
    <s v="CANCÚN"/>
    <x v="0"/>
    <n v="5000"/>
    <n v="0.6"/>
    <n v="3000"/>
    <n v="2"/>
    <n v="0"/>
    <n v="25000"/>
    <x v="0"/>
  </r>
  <r>
    <n v="190"/>
    <x v="3"/>
    <s v="AALN760217MOCLPT06"/>
    <x v="184"/>
    <s v="ALCALA LOPEZ NATIVIDAD"/>
    <s v=" 998 173 2419"/>
    <s v="alcanaty@hotmail.com"/>
    <n v="24"/>
    <n v="20"/>
    <m/>
    <n v="3000"/>
    <n v="2350"/>
    <x v="13"/>
    <d v="2021-02-01T00:00:00"/>
    <d v="2022-09-01T00:00:00"/>
    <d v="2021-02-01T00:00:00"/>
    <d v="2023-01-01T00:00:00"/>
    <x v="0"/>
    <s v="DOCTORADO EN DERECHO"/>
    <s v="CANCÚN"/>
    <x v="2"/>
    <n v="6700"/>
    <n v="0.64925373134328357"/>
    <n v="4350"/>
    <n v="1"/>
    <n v="0"/>
    <n v="29000"/>
    <x v="1"/>
  </r>
  <r>
    <n v="191"/>
    <x v="3"/>
    <s v="HUGY840518MDFRZH03"/>
    <x v="185"/>
    <s v="HUERTA GUZMAN YAHAIRA YAITZIRI"/>
    <s v="832 504-6678"/>
    <s v="consultoriajuridica.yahair@gmail.com"/>
    <n v="24"/>
    <n v="20"/>
    <m/>
    <n v="2500"/>
    <n v="2334"/>
    <x v="13"/>
    <d v="2021-02-01T00:00:00"/>
    <d v="2022-09-01T00:00:00"/>
    <d v="2021-02-01T00:00:00"/>
    <d v="2023-01-01T00:00:00"/>
    <x v="0"/>
    <s v="DOCTORADO EN DERECHO"/>
    <s v="CANCÚN"/>
    <x v="2"/>
    <n v="6700"/>
    <n v="0.65164179104477615"/>
    <n v="4366"/>
    <n v="1"/>
    <n v="0"/>
    <n v="29000"/>
    <x v="1"/>
  </r>
  <r>
    <n v="192"/>
    <x v="1"/>
    <s v="HERE730121MVZRYL02"/>
    <x v="186"/>
    <s v="HERNANDEZ REYES ELIZABETH"/>
    <s v="938 129 5858"/>
    <s v="hdezreyes_ely@outlook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193"/>
    <x v="3"/>
    <s v="BALL690923MYNLZN07"/>
    <x v="187"/>
    <s v="BLANCO LIZAMA LANDY BEATRIZ"/>
    <s v=" 983 107 9504"/>
    <s v="lblancolizama@hotmail.com 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CANCÚN"/>
    <x v="2"/>
    <n v="6700"/>
    <n v="0.5"/>
    <n v="3350"/>
    <n v="1"/>
    <n v="0"/>
    <n v="29000"/>
    <x v="1"/>
  </r>
  <r>
    <n v="194"/>
    <x v="3"/>
    <s v="DOSA710403MDFMRR02"/>
    <x v="188"/>
    <s v="DOMINGUEZ SERRET ARACELI"/>
    <s v="442 595 7042"/>
    <s v=" lic_doseara@hotmail.com"/>
    <n v="20"/>
    <n v="20"/>
    <m/>
    <n v="3000"/>
    <n v="2800"/>
    <x v="13"/>
    <d v="2021-04-01T00:00:00"/>
    <d v="2022-11-01T00:00:00"/>
    <d v="2021-04-01T00:00:00"/>
    <d v="2022-11-01T00:00:00"/>
    <x v="0"/>
    <s v="DOCTORADO EN DERECHO"/>
    <s v="CANCÚN"/>
    <x v="2"/>
    <n v="6700"/>
    <n v="0.58208955223880599"/>
    <n v="3900"/>
    <n v="1"/>
    <n v="0"/>
    <n v="29000"/>
    <x v="1"/>
  </r>
  <r>
    <n v="195"/>
    <x v="3"/>
    <s v="DUZE780819HDFRXD00"/>
    <x v="189"/>
    <s v="DURAN ZUÑIGA EDUARDO"/>
    <s v=" 722 566 2011"/>
    <s v="eduardoduranzu@gmail.com.mx"/>
    <n v="20"/>
    <n v="20"/>
    <m/>
    <n v="3000"/>
    <n v="2800"/>
    <x v="13"/>
    <d v="2021-03-01T00:00:00"/>
    <d v="2022-10-01T00:00:00"/>
    <d v="2021-06-17T00:00:00"/>
    <d v="2023-01-17T00:00:00"/>
    <x v="1"/>
    <s v="DOCTORADO EN DERECHO"/>
    <s v="CANCÚN"/>
    <x v="2"/>
    <n v="6700"/>
    <n v="0.58208955223880599"/>
    <n v="3900"/>
    <n v="1"/>
    <n v="0"/>
    <n v="29000"/>
    <x v="1"/>
  </r>
  <r>
    <n v="196"/>
    <x v="3"/>
    <s v="GOLM800129HQRNPG07"/>
    <x v="190"/>
    <s v="GONZALEZ LOPEZ MIGUEL JESUS"/>
    <s v="983 753 9674"/>
    <s v="miguelxtequila@hotmail.com"/>
    <n v="20"/>
    <n v="20"/>
    <m/>
    <n v="3000"/>
    <n v="3350"/>
    <x v="13"/>
    <d v="2021-02-01T00:00:00"/>
    <d v="2022-09-01T00:00:00"/>
    <d v="2021-02-01T00:00:00"/>
    <d v="2022-09-01T00:00:00"/>
    <x v="1"/>
    <s v="DOCTORADO EN DERECHO"/>
    <s v="CANCÚN"/>
    <x v="2"/>
    <n v="6700"/>
    <n v="0.5"/>
    <n v="3350"/>
    <n v="1"/>
    <n v="0"/>
    <n v="29000"/>
    <x v="1"/>
  </r>
  <r>
    <n v="197"/>
    <x v="5"/>
    <s v="GUGS740115HGRVRR06"/>
    <x v="191"/>
    <s v="GUEVARA GUERRERO SERGIO"/>
    <s v="998 200 1047"/>
    <s v="guevaraley@gmail.com "/>
    <n v="4"/>
    <n v="4"/>
    <m/>
    <n v="0"/>
    <n v="3350"/>
    <x v="13"/>
    <d v="2021-06-01T00:00:00"/>
    <d v="2021-09-01T00:00:00"/>
    <d v="2021-06-01T00:00:00"/>
    <d v="2021-09-01T00:00:00"/>
    <x v="1"/>
    <s v="JT DOCTORADO EN DERECHO"/>
    <s v="CANCÚN"/>
    <x v="0"/>
    <n v="6700"/>
    <n v="0.5"/>
    <n v="3350"/>
    <n v="1"/>
    <n v="0"/>
    <n v="29000"/>
    <x v="0"/>
  </r>
  <r>
    <n v="198"/>
    <x v="3"/>
    <s v="GOZL800926HOCNRS04"/>
    <x v="192"/>
    <s v="GONZALEZ ZARATE LUIS HERIBERTO"/>
    <s v="951 149 3263"/>
    <s v="luisherigz01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2"/>
    <n v="6700"/>
    <n v="0.5"/>
    <n v="3350"/>
    <n v="1"/>
    <n v="0"/>
    <n v="29000"/>
    <x v="0"/>
  </r>
  <r>
    <n v="199"/>
    <x v="2"/>
    <s v="GORA790202HDFNJB03"/>
    <x v="193"/>
    <s v="GONZALEZ ROJAS ABELARDO SANTOS"/>
    <s v="556 769 1752"/>
    <s v="abe_gr@hot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6700"/>
    <n v="0.67462686567164176"/>
    <n v="4520"/>
    <n v="1"/>
    <n v="0"/>
    <n v="29000"/>
    <x v="0"/>
  </r>
  <r>
    <n v="200"/>
    <x v="0"/>
    <s v="GOGF741017MVZNLR02"/>
    <x v="194"/>
    <s v="GONZALEZ GLENNIE MARIA FERNANDA "/>
    <s v="998 241 7991"/>
    <s v="mariaglennie@hotmail.com"/>
    <n v="36"/>
    <n v="36"/>
    <m/>
    <n v="1000"/>
    <n v="1400"/>
    <x v="26"/>
    <d v="2021-03-01T00:00:00"/>
    <d v="2024-02-01T00:00:00"/>
    <d v="2021-03-01T00:00:00"/>
    <d v="2024-02-01T00:00:00"/>
    <x v="0"/>
    <s v="LICENCIATURA EN DERECHO"/>
    <s v="CANCÚN"/>
    <x v="2"/>
    <n v="6700"/>
    <n v="0.79104477611940294"/>
    <n v="5300"/>
    <n v="4"/>
    <n v="0"/>
    <n v="21000"/>
    <x v="1"/>
  </r>
  <r>
    <n v="201"/>
    <x v="1"/>
    <s v="GOMV760827MMCMRN05"/>
    <x v="195"/>
    <s v="GOMEZ MARQUEZ VANIA"/>
    <s v=" 656 699 6267"/>
    <s v="luisini27@outlook.com"/>
    <n v="20"/>
    <n v="20"/>
    <m/>
    <n v="2000"/>
    <n v="2180.0000000000005"/>
    <x v="4"/>
    <d v="2020-12-01T00:00:00"/>
    <d v="2022-07-01T00:00:00"/>
    <d v="2020-12-01T00:00:00"/>
    <d v="2022-07-01T00:00:00"/>
    <x v="0"/>
    <s v="MAESTRIA EN DERECHO"/>
    <s v="CANCÚN"/>
    <x v="0"/>
    <n v="3150"/>
    <n v="0.30793650793650779"/>
    <n v="969.99999999999955"/>
    <n v="2"/>
    <n v="0"/>
    <n v="18000"/>
    <x v="1"/>
  </r>
  <r>
    <n v="202"/>
    <x v="2"/>
    <s v="BACD601213HYNRBC01"/>
    <x v="196"/>
    <s v="BRAGA COB DECIDERIO"/>
    <s v="999 189 2305"/>
    <s v="dbraga2010@yahoo.com"/>
    <n v="8"/>
    <n v="8"/>
    <m/>
    <n v="750"/>
    <n v="2180"/>
    <x v="5"/>
    <d v="2021-03-01T00:00:00"/>
    <d v="2021-10-01T00:00:00"/>
    <d v="2021-03-01T00:00:00"/>
    <d v="2021-10-01T00:00:00"/>
    <x v="1"/>
    <s v="JT EN LICENCIATURA EN DERECHO"/>
    <s v="CANCÚN"/>
    <x v="0"/>
    <n v="3150"/>
    <n v="0.30793650793650795"/>
    <n v="970"/>
    <n v="0"/>
    <n v="5000"/>
    <n v="18000"/>
    <x v="0"/>
  </r>
  <r>
    <n v="203"/>
    <x v="2"/>
    <s v="DOUD841229HCCMCR07"/>
    <x v="197"/>
    <s v="DOMINGUEZ UC DARWIN DAVID"/>
    <s v="938 212 0901"/>
    <s v="darwin.dominguez@iuaf.edu.mx"/>
    <n v="4"/>
    <n v="8"/>
    <m/>
    <n v="750"/>
    <n v="1800"/>
    <x v="5"/>
    <d v="2021-02-01T00:00:00"/>
    <d v="2021-09-01T00:00:00"/>
    <d v="2021-02-01T00:00:00"/>
    <d v="2021-05-01T00:00:00"/>
    <x v="1"/>
    <s v="JT EN LICENCIATURA EN DERECHO"/>
    <s v="CANCÚN"/>
    <x v="0"/>
    <n v="3150"/>
    <n v="0.42857142857142855"/>
    <n v="1350"/>
    <n v="0"/>
    <n v="5000"/>
    <n v="18000"/>
    <x v="0"/>
  </r>
  <r>
    <n v="204"/>
    <x v="2"/>
    <s v="EANF680402HMCSTR04"/>
    <x v="198"/>
    <s v="ESTRADA NIETO FRANCISCO"/>
    <s v="BAJA"/>
    <s v="BAJA"/>
    <n v="8"/>
    <n v="8"/>
    <m/>
    <n v="1000"/>
    <n v="2180"/>
    <x v="5"/>
    <d v="2021-03-01T00:00:00"/>
    <d v="2021-10-01T00:00:00"/>
    <d v="2021-03-01T00:00:00"/>
    <d v="2021-10-01T00:00:00"/>
    <x v="1"/>
    <s v="JT EN LICENCIATURA EN DERECHO"/>
    <s v="CANCÚN"/>
    <x v="1"/>
    <n v="3150"/>
    <n v="0.30793650793650795"/>
    <n v="970"/>
    <n v="0"/>
    <n v="5000"/>
    <n v="18000"/>
    <x v="0"/>
  </r>
  <r>
    <n v="205"/>
    <x v="2"/>
    <s v="JUAD810907MNLRLN03"/>
    <x v="199"/>
    <s v="JUAREZ ALVARADO DIANA JANETH"/>
    <n v="8131182494"/>
    <s v="dianajanethja@yahoo.com.mx"/>
    <n v="8"/>
    <n v="8"/>
    <m/>
    <n v="750"/>
    <n v="1500"/>
    <x v="5"/>
    <d v="2021-04-01T00:00:00"/>
    <d v="2021-11-01T00:00:00"/>
    <d v="2021-04-01T00:00:00"/>
    <d v="2021-11-01T00:00:00"/>
    <x v="0"/>
    <s v="JT EN LICENCIATURA EN DERECHO"/>
    <s v="CANCÚN"/>
    <x v="1"/>
    <n v="3150"/>
    <n v="0.52380952380952384"/>
    <n v="1650"/>
    <n v="0"/>
    <n v="5000"/>
    <n v="18000"/>
    <x v="0"/>
  </r>
  <r>
    <n v="206"/>
    <x v="3"/>
    <s v="GIAL711221MDFLCZ09"/>
    <x v="200"/>
    <s v="GIL ACOSTA LUZ ELVA"/>
    <n v="9982286761"/>
    <s v="luzgil_1@hotmail.com"/>
    <n v="20"/>
    <n v="20"/>
    <m/>
    <n v="3000"/>
    <n v="3350"/>
    <x v="20"/>
    <d v="2020-09-01T00:00:00"/>
    <d v="2022-04-01T00:00:00"/>
    <d v="2020-09-01T00:00:00"/>
    <d v="2022-04-01T00:00:00"/>
    <x v="0"/>
    <s v="DOCTORADO EN DERECHO"/>
    <s v="CANCÚN"/>
    <x v="0"/>
    <n v="6700"/>
    <n v="0.5"/>
    <n v="3350"/>
    <n v="1"/>
    <n v="0"/>
    <n v="29000"/>
    <x v="0"/>
  </r>
  <r>
    <n v="207"/>
    <x v="2"/>
    <s v="AOZY820121MVZRXZ06"/>
    <x v="201"/>
    <s v="ARCOS ZUÑIGA YAZMIN"/>
    <s v="228 243 0508"/>
    <s v="Yarcoszuniga@gmail.com"/>
    <n v="12"/>
    <n v="8"/>
    <m/>
    <n v="1500"/>
    <n v="2175"/>
    <x v="11"/>
    <d v="2021-04-01T00:00:00"/>
    <d v="2021-11-01T00:00:00"/>
    <d v="2021-04-01T00:00:00"/>
    <d v="2022-03-01T00:00:00"/>
    <x v="0"/>
    <s v="JT EN LICENCIATURA EN DERECHO"/>
    <s v="CANCÚN"/>
    <x v="2"/>
    <n v="3150"/>
    <n v="0.30952380952380953"/>
    <n v="975"/>
    <n v="0"/>
    <n v="5000"/>
    <n v="18000"/>
    <x v="1"/>
  </r>
  <r>
    <n v="208"/>
    <x v="0"/>
    <s v="AUMM790127MDFGCN08"/>
    <x v="135"/>
    <s v="AGUILAR MACEDA MINERVA"/>
    <s v="BAJA"/>
    <s v="BAJA"/>
    <n v="36"/>
    <n v="36"/>
    <m/>
    <n v="1000"/>
    <n v="1600"/>
    <x v="26"/>
    <d v="2021-03-01T00:00:00"/>
    <d v="2024-02-01T00:00:00"/>
    <d v="2021-03-01T00:00:00"/>
    <d v="2024-02-01T00:00:00"/>
    <x v="0"/>
    <s v="LICENCIATURA EN DERECHO"/>
    <s v="CANCÚN"/>
    <x v="1"/>
    <n v="3150"/>
    <n v="0.49206349206349204"/>
    <n v="1550"/>
    <n v="4"/>
    <n v="0"/>
    <n v="18000"/>
    <x v="2"/>
  </r>
  <r>
    <n v="209"/>
    <x v="0"/>
    <s v="CAMR770530HQRMNM07"/>
    <x v="135"/>
    <s v="CAAMAL MENDOZA ROMAN ABRAHAM"/>
    <s v="BAJA"/>
    <s v="BAJA"/>
    <n v="36"/>
    <n v="36"/>
    <m/>
    <n v="1000"/>
    <n v="1600"/>
    <x v="26"/>
    <d v="2021-03-01T00:00:00"/>
    <d v="2024-02-01T00:00:00"/>
    <d v="2021-03-01T00:00:00"/>
    <d v="2024-02-01T00:00:00"/>
    <x v="1"/>
    <s v="LICENCIATURA EN DERECHO"/>
    <s v="CANCÚN"/>
    <x v="1"/>
    <n v="3150"/>
    <n v="0.49206349206349204"/>
    <n v="1550"/>
    <n v="4"/>
    <n v="0"/>
    <n v="18000"/>
    <x v="2"/>
  </r>
  <r>
    <n v="210"/>
    <x v="2"/>
    <s v="CERN"/>
    <x v="202"/>
    <s v="CETINA RUIZ NAYELY GUADALUPE"/>
    <s v="BAJA"/>
    <s v="BAJA"/>
    <n v="36"/>
    <n v="36"/>
    <m/>
    <n v="1000"/>
    <n v="1600"/>
    <x v="26"/>
    <d v="2021-03-01T00:00:00"/>
    <d v="2024-02-01T00:00:00"/>
    <d v="2021-03-01T00:00:00"/>
    <d v="2024-02-01T00:00:00"/>
    <x v="2"/>
    <s v="JT EN LICENCIATURA EN DERECHO"/>
    <s v="CANCÚN"/>
    <x v="1"/>
    <n v="3150"/>
    <n v="0.49206349206349204"/>
    <n v="1550"/>
    <n v="4"/>
    <n v="0"/>
    <n v="18000"/>
    <x v="2"/>
  </r>
  <r>
    <n v="211"/>
    <x v="3"/>
    <s v="GATA670516MNLRRD04"/>
    <x v="203"/>
    <s v="GARCIA TREVIÑO ADRIANA DEL CARMEN"/>
    <s v="81 1486 1098"/>
    <s v="adrigt16@hotmail.com"/>
    <n v="20"/>
    <n v="20"/>
    <m/>
    <n v="3000"/>
    <n v="3350"/>
    <x v="13"/>
    <d v="2021-06-01T00:00:00"/>
    <d v="2023-01-01T00:00:00"/>
    <d v="2021-06-01T00:00:00"/>
    <d v="2023-01-01T00:00:00"/>
    <x v="0"/>
    <s v="DOCTORADO EN DERECHO"/>
    <s v="CANCÚN"/>
    <x v="2"/>
    <n v="3150"/>
    <n v="-6.3492063492063489E-2"/>
    <n v="-200"/>
    <n v="4"/>
    <n v="0"/>
    <n v="18000"/>
    <x v="1"/>
  </r>
  <r>
    <n v="212"/>
    <x v="0"/>
    <s v="LADJ990603HQRRLR02"/>
    <x v="204"/>
    <s v="LARA DELGADO JERRY VENTURA"/>
    <s v="998 426 1102"/>
    <s v="djerrylara22@gmail.com"/>
    <n v="36"/>
    <n v="36"/>
    <m/>
    <n v="1000"/>
    <n v="1600"/>
    <x v="26"/>
    <d v="2021-03-01T00:00:00"/>
    <d v="2024-02-01T00:00:00"/>
    <d v="2021-03-01T00:00:00"/>
    <d v="2024-02-01T00:00:00"/>
    <x v="1"/>
    <s v="LICENCIATURA EN DERECHO"/>
    <s v="CANCÚN"/>
    <x v="3"/>
    <n v="3150"/>
    <n v="0.49206349206349204"/>
    <n v="1550"/>
    <n v="4"/>
    <n v="0"/>
    <n v="18000"/>
    <x v="2"/>
  </r>
  <r>
    <n v="213"/>
    <x v="0"/>
    <s v="LISA921027HSPRLR02"/>
    <x v="205"/>
    <s v="LIRA SOLIS ARMANDO"/>
    <s v="481 103 0661"/>
    <s v="armando_10-92@hotmail.com"/>
    <n v="36"/>
    <n v="36"/>
    <n v="1000"/>
    <n v="1000"/>
    <n v="1600"/>
    <x v="26"/>
    <d v="2021-02-01T00:00:00"/>
    <d v="2024-01-01T00:00:00"/>
    <d v="2021-02-01T00:00:00"/>
    <d v="2024-01-01T00:00:00"/>
    <x v="1"/>
    <s v="LICENCIATURA EN DERECHO"/>
    <s v="CANCÚN"/>
    <x v="2"/>
    <n v="3150"/>
    <n v="0.49206349206349204"/>
    <n v="1550"/>
    <n v="4"/>
    <n v="0"/>
    <n v="18000"/>
    <x v="1"/>
  </r>
  <r>
    <n v="214"/>
    <x v="0"/>
    <s v="LOAK960213HOCPLV01"/>
    <x v="206"/>
    <s v="LOPEZ ALCALA KEVIN"/>
    <n v="9982707786"/>
    <s v="kevin.alcala@iuaf.edu.mx"/>
    <n v="36"/>
    <n v="36"/>
    <m/>
    <n v="1000"/>
    <n v="1300"/>
    <x v="26"/>
    <d v="2021-02-01T00:00:00"/>
    <d v="2024-01-01T00:00:00"/>
    <d v="2021-02-01T00:00:00"/>
    <d v="2024-01-01T00:00:00"/>
    <x v="1"/>
    <s v="LICENCIATURA EN DERECHO"/>
    <s v="CANCÚN"/>
    <x v="2"/>
    <n v="3150"/>
    <n v="0.58730158730158732"/>
    <n v="1850"/>
    <n v="4"/>
    <n v="0"/>
    <n v="18000"/>
    <x v="2"/>
  </r>
  <r>
    <n v="215"/>
    <x v="0"/>
    <s v="MAMT610307HDFRRM04"/>
    <x v="207"/>
    <s v="MARIN MARTINEZ TOMAS"/>
    <s v="BAJA"/>
    <s v="BAJA"/>
    <n v="36"/>
    <n v="36"/>
    <m/>
    <n v="1000"/>
    <n v="1600"/>
    <x v="26"/>
    <d v="2021-02-01T00:00:00"/>
    <d v="2024-01-01T00:00:00"/>
    <d v="2021-02-01T00:00:00"/>
    <d v="2024-01-01T00:00:00"/>
    <x v="1"/>
    <s v="LICENCIATURA EN DERECHO"/>
    <s v="CANCÚN"/>
    <x v="1"/>
    <n v="3150"/>
    <n v="0.49206349206349204"/>
    <n v="1550"/>
    <n v="4"/>
    <n v="0"/>
    <n v="18000"/>
    <x v="2"/>
  </r>
  <r>
    <n v="216"/>
    <x v="0"/>
    <s v="PABC921206HYNLNR06"/>
    <x v="205"/>
    <s v="PALOMO BONILLA CARLOS EDUARDO"/>
    <s v="998 205 3494"/>
    <s v="carlos.palomo@iuaf.edu.mx"/>
    <n v="36"/>
    <n v="36"/>
    <m/>
    <n v="1000"/>
    <n v="1600"/>
    <x v="26"/>
    <d v="2020-09-01T00:00:00"/>
    <d v="2023-08-01T00:00:00"/>
    <d v="2020-09-01T00:00:00"/>
    <d v="2023-08-01T00:00:00"/>
    <x v="1"/>
    <s v="LICENCIATURA EN DERECHO"/>
    <s v="CANCÚN"/>
    <x v="2"/>
    <n v="3150"/>
    <n v="0.49206349206349204"/>
    <n v="1550"/>
    <n v="4"/>
    <n v="0"/>
    <n v="18000"/>
    <x v="1"/>
  </r>
  <r>
    <n v="217"/>
    <x v="0"/>
    <s v="TERI990829MDFHYT00"/>
    <x v="208"/>
    <s v="TEHUTLE RAYA ITZHEL"/>
    <s v="998 463 0149"/>
    <s v="itzhel.tehue@iuaf.edu.mx"/>
    <n v="36"/>
    <n v="36"/>
    <m/>
    <n v="1000"/>
    <n v="1600"/>
    <x v="26"/>
    <d v="2020-09-01T00:00:00"/>
    <d v="2023-08-01T00:00:00"/>
    <d v="2020-09-01T00:00:00"/>
    <d v="2023-08-01T00:00:00"/>
    <x v="0"/>
    <s v="LICENCIATURA EN DERECHO"/>
    <s v="CANCÚN"/>
    <x v="2"/>
    <n v="3150"/>
    <n v="0.49206349206349204"/>
    <n v="1550"/>
    <n v="4"/>
    <n v="0"/>
    <n v="21000"/>
    <x v="0"/>
  </r>
  <r>
    <n v="218"/>
    <x v="0"/>
    <s v="ZEIV030316HQRLBRA4"/>
    <x v="209"/>
    <s v="ZELAYA IBARRA JOSE VIRGILIO"/>
    <s v="998 499 2876"/>
    <s v="ibarrajosvi@gmail.com"/>
    <n v="36"/>
    <n v="36"/>
    <m/>
    <n v="1000"/>
    <n v="1850"/>
    <x v="26"/>
    <d v="2021-03-01T00:00:00"/>
    <d v="2024-02-01T00:00:00"/>
    <d v="2021-03-01T00:00:00"/>
    <d v="2024-02-01T00:00:00"/>
    <x v="1"/>
    <s v="LICENCIATURA EN DERECHO"/>
    <s v="CANCÚN"/>
    <x v="2"/>
    <n v="3150"/>
    <n v="0.41269841269841268"/>
    <n v="1300"/>
    <n v="4"/>
    <n v="0"/>
    <n v="18000"/>
    <x v="1"/>
  </r>
  <r>
    <n v="219"/>
    <x v="1"/>
    <s v="FUES740730MDFNSS02"/>
    <x v="210"/>
    <s v="FUENTES ESCAMILLA SUSANA GUADALUPE"/>
    <n v="9983908025"/>
    <s v="sumarcadmon@gmail.com"/>
    <n v="20"/>
    <n v="20"/>
    <m/>
    <n v="2000"/>
    <n v="2180.0000000000005"/>
    <x v="22"/>
    <d v="2019-09-01T00:00:00"/>
    <d v="2021-04-01T00:00:00"/>
    <d v="2019-09-01T00:00:00"/>
    <d v="2021-04-01T00:00:00"/>
    <x v="0"/>
    <s v="MAESTRIA EN DERECHO"/>
    <s v="CANCÚN"/>
    <x v="0"/>
    <n v="3150"/>
    <n v="0.30793650793650779"/>
    <n v="969.99999999999955"/>
    <n v="4"/>
    <n v="0"/>
    <n v="18000"/>
    <x v="0"/>
  </r>
  <r>
    <n v="220"/>
    <x v="1"/>
    <s v="EUMA870225HPLSCL09"/>
    <x v="181"/>
    <s v="ESQUIDE MACIAS ALFONSO"/>
    <n v="2223366863"/>
    <s v="iusesquide@hotmail.com"/>
    <n v="20"/>
    <n v="20"/>
    <m/>
    <n v="2000"/>
    <n v="2180"/>
    <x v="25"/>
    <d v="2022-01-10T00:00:00"/>
    <d v="2023-08-10T00:00:00"/>
    <d v="2022-01-10T00:00:00"/>
    <d v="2023-08-10T00:00:00"/>
    <x v="1"/>
    <s v="MAESTRIA EN DERECHO"/>
    <s v="CANCÚN"/>
    <x v="2"/>
    <n v="5000"/>
    <n v="0.56399999999999995"/>
    <n v="2820"/>
    <n v="2"/>
    <n v="0"/>
    <n v="25000"/>
    <x v="0"/>
  </r>
  <r>
    <n v="221"/>
    <x v="1"/>
    <s v="QUCK891107MHGNNR08"/>
    <x v="207"/>
    <s v="QUINTERO CANALES KARINA"/>
    <s v="BAJA"/>
    <s v="BAJA"/>
    <n v="20"/>
    <n v="20"/>
    <m/>
    <s v="1500-2000"/>
    <n v="2180"/>
    <x v="27"/>
    <d v="2021-05-21T00:00:00"/>
    <d v="2022-12-21T00:00:00"/>
    <d v="2021-05-21T00:00:00"/>
    <d v="2022-12-21T00:00:00"/>
    <x v="0"/>
    <s v="MAESTRIA EN DERECHO"/>
    <s v="CANCÚN"/>
    <x v="1"/>
    <n v="5000"/>
    <n v="0.56399999999999995"/>
    <n v="2820"/>
    <n v="2"/>
    <n v="0"/>
    <n v="25000"/>
    <x v="1"/>
  </r>
  <r>
    <n v="222"/>
    <x v="1"/>
    <s v="AIBS850416HMCDTP03"/>
    <x v="211"/>
    <s v="ADRIAN BAUTISTA SPENCER "/>
    <n v="998122053"/>
    <s v="spencer9540@g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3"/>
    <x v="1"/>
    <s v="DUZE780819HDFRXD00"/>
    <x v="212"/>
    <s v="DURAN ZUÑIGA EDUARDO"/>
    <s v="722 566 2011"/>
    <s v="eduardoduranzu@gmail.com"/>
    <n v="20"/>
    <n v="20"/>
    <m/>
    <n v="2000"/>
    <n v="2180.0000000000005"/>
    <x v="10"/>
    <d v="2019-09-01T00:00:00"/>
    <d v="2021-04-01T00:00:00"/>
    <d v="2019-09-01T00:00:00"/>
    <d v="2021-04-01T00:00:00"/>
    <x v="1"/>
    <s v="MAESTRIA EN DERECHO"/>
    <s v="CANCÚN"/>
    <x v="0"/>
    <n v="5000"/>
    <n v="0.56399999999999995"/>
    <n v="2819.9999999999995"/>
    <n v="2"/>
    <n v="0"/>
    <n v="25000"/>
    <x v="0"/>
  </r>
  <r>
    <n v="224"/>
    <x v="1"/>
    <s v="BAVE761013HJCLLD06"/>
    <x v="213"/>
    <s v="BALLESTEROS VALDEZ EDUARDO OMAR"/>
    <s v="312 594 2325"/>
    <s v="eobv@hot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5"/>
    <x v="1"/>
    <s v="LOBE830902MVZPCV03"/>
    <x v="214"/>
    <s v="LOPEZ BACAB MARIA EVANGELINA"/>
    <s v="998 203 7162"/>
    <s v="evita_b_20@hotmail.com"/>
    <n v="20"/>
    <n v="20"/>
    <m/>
    <n v="2000"/>
    <n v="2000"/>
    <x v="10"/>
    <d v="2019-05-19T00:00:00"/>
    <d v="2020-12-19T00:00:00"/>
    <d v="2019-05-19T00:00:00"/>
    <d v="2020-12-19T00:00:00"/>
    <x v="0"/>
    <s v="MAESTRIA EN DERECHO"/>
    <s v="CANCÚN"/>
    <x v="0"/>
    <n v="5000"/>
    <n v="0.6"/>
    <n v="3000"/>
    <n v="2"/>
    <n v="0"/>
    <n v="25000"/>
    <x v="0"/>
  </r>
  <r>
    <n v="226"/>
    <x v="1"/>
    <s v="NANA941125MQRVGN14"/>
    <x v="215"/>
    <s v="NAVA NEGRÓN MARIA DE LOS ANGELES"/>
    <s v="998 424 2479"/>
    <s v="angelesnavanegron94@gmail.com"/>
    <n v="20"/>
    <n v="20"/>
    <m/>
    <n v="2000"/>
    <n v="2000"/>
    <x v="10"/>
    <d v="2019-05-19T00:00:00"/>
    <d v="2020-12-19T00:00:00"/>
    <d v="2019-05-19T00:00:00"/>
    <d v="2020-12-19T00:00:00"/>
    <x v="0"/>
    <s v="MAESTRIA EN DERECHO"/>
    <s v="CANCÚN"/>
    <x v="2"/>
    <n v="5000"/>
    <n v="0.6"/>
    <n v="3000"/>
    <n v="2"/>
    <n v="0"/>
    <n v="25000"/>
    <x v="0"/>
  </r>
  <r>
    <n v="227"/>
    <x v="1"/>
    <s v="EUPJ771124HYNNCN01"/>
    <x v="216"/>
    <s v="EUAN PECH JUAN  DE LA CRUZ"/>
    <s v="998 214 9436"/>
    <s v="nauj99@hot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8"/>
    <x v="3"/>
    <s v="DURS850922MCCRMG04"/>
    <x v="217"/>
    <s v="DURAN RAMOS SAGRARIO ALEJANDRA"/>
    <n v="9381159013"/>
    <s v="duran.sagrario.dd3acdc@iauf.edu.mx"/>
    <n v="20"/>
    <n v="20"/>
    <m/>
    <n v="3000"/>
    <n v="2800"/>
    <x v="19"/>
    <d v="2020-01-01T00:00:00"/>
    <d v="2021-08-01T00:00:00"/>
    <d v="2020-01-01T00:00:00"/>
    <d v="2021-08-01T00:00:00"/>
    <x v="0"/>
    <s v="DOCTORADO EN DERECHO"/>
    <s v="CIUDAD DEL C"/>
    <x v="0"/>
    <n v="5000"/>
    <n v="0.44"/>
    <n v="2200"/>
    <n v="2"/>
    <n v="0"/>
    <n v="25000"/>
    <x v="0"/>
  </r>
  <r>
    <n v="229"/>
    <x v="1"/>
    <s v="BASE740601MYNSLR01"/>
    <x v="218"/>
    <s v="BASULTO  SOLIS ERIKA RAQUEL "/>
    <n v="9841277706"/>
    <s v="erika.sol1102@gmail.com"/>
    <n v="20"/>
    <n v="20"/>
    <m/>
    <n v="2000"/>
    <n v="2000"/>
    <x v="9"/>
    <d v="2020-02-20T00:00:00"/>
    <d v="2021-09-20T00:00:00"/>
    <d v="2020-02-20T00:00:00"/>
    <d v="2021-09-20T00:00:00"/>
    <x v="0"/>
    <s v="MAESTRIA EN DERECHO"/>
    <s v="CANCÚN"/>
    <x v="0"/>
    <n v="5000"/>
    <n v="0.6"/>
    <n v="3000"/>
    <n v="2"/>
    <n v="0"/>
    <n v="25000"/>
    <x v="0"/>
  </r>
  <r>
    <n v="230"/>
    <x v="1"/>
    <s v="RAMM930219MYNMZY08"/>
    <x v="219"/>
    <s v="RAMOS MEZA MAYRA ALEJANDRA"/>
    <s v="983 137 7401"/>
    <s v="mairitts@gmail.com"/>
    <n v="20"/>
    <n v="20"/>
    <m/>
    <n v="2000"/>
    <n v="2180"/>
    <x v="28"/>
    <d v="2021-02-01T00:00:00"/>
    <d v="2022-09-01T00:00:00"/>
    <d v="2022-01-01T00:00:00"/>
    <d v="2023-08-01T00:00:00"/>
    <x v="0"/>
    <s v="MAESTRIA EN DERECHO"/>
    <s v="CANCÚN"/>
    <x v="0"/>
    <n v="5000"/>
    <n v="0.56399999999999995"/>
    <n v="2820"/>
    <n v="2"/>
    <n v="0"/>
    <n v="25000"/>
    <x v="1"/>
  </r>
  <r>
    <n v="231"/>
    <x v="1"/>
    <s v="GAOG820303MVZRRR02"/>
    <x v="220"/>
    <s v="GARCIA ORTEGA GRISELDA"/>
    <n v="9981305947"/>
    <s v="griseldagarciaortega382@gmail.com"/>
    <n v="20"/>
    <n v="20"/>
    <m/>
    <n v="2000"/>
    <n v="2180.0000000000005"/>
    <x v="28"/>
    <d v="2021-05-01T00:00:00"/>
    <d v="2022-12-01T00:00:00"/>
    <d v="2021-05-01T00:00:00"/>
    <d v="2022-12-01T00:00:00"/>
    <x v="0"/>
    <s v="MAESTRIA EN DERECHO"/>
    <s v="CANCÚN"/>
    <x v="0"/>
    <n v="5000"/>
    <n v="0.56399999999999995"/>
    <n v="2819.9999999999995"/>
    <n v="2"/>
    <n v="0"/>
    <n v="25000"/>
    <x v="0"/>
  </r>
  <r>
    <n v="232"/>
    <x v="5"/>
    <s v="DORR560207HMCMGM08"/>
    <x v="221"/>
    <s v="DOMINGUEZ ROGEL ROMUALDO CARLOS"/>
    <s v="55 5401 7528"/>
    <s v="db-abogados@hotmail.com  /  cdr0702@hotmail.com"/>
    <n v="6"/>
    <n v="4"/>
    <m/>
    <s v=""/>
    <n v="2285"/>
    <x v="13"/>
    <d v="2021-09-01T00:00:00"/>
    <d v="2021-12-01T00:00:00"/>
    <d v="2021-09-01T00:00:00"/>
    <d v="2022-02-01T00:00:00"/>
    <x v="1"/>
    <s v="JT DOCTORADO EN DERECHO"/>
    <s v="CANCÚN"/>
    <x v="0"/>
    <n v="5000"/>
    <n v="0.54300000000000004"/>
    <n v="2715"/>
    <n v="0"/>
    <n v="6000"/>
    <n v="23000"/>
    <x v="0"/>
  </r>
  <r>
    <n v="233"/>
    <x v="3"/>
    <s v="DIVF640804HDFZLL09"/>
    <x v="222"/>
    <s v="DIAZ VILLALOBOS FELIX"/>
    <s v="998 577 0191"/>
    <s v="felixfdv1@gmail.com"/>
    <n v="20"/>
    <n v="20"/>
    <m/>
    <n v="3000"/>
    <n v="3350"/>
    <x v="20"/>
    <d v="2020-01-01T00:00:00"/>
    <d v="2021-08-01T00:00:00"/>
    <d v="2020-01-01T00:00:00"/>
    <d v="2021-08-01T00:00:00"/>
    <x v="1"/>
    <s v="DOCTORADO EN DERECHO"/>
    <s v="CANCÚN"/>
    <x v="0"/>
    <n v="6700"/>
    <n v="0.5"/>
    <n v="3350"/>
    <n v="1"/>
    <n v="0"/>
    <n v="29000"/>
    <x v="0"/>
  </r>
  <r>
    <n v="234"/>
    <x v="2"/>
    <s v="TEHP841221HDFRRB01"/>
    <x v="223"/>
    <s v="TERRES HERNANDEZ PABLO GUILLERMO"/>
    <s v="998 734 6514"/>
    <s v="pabterrsteam@outlook.es"/>
    <n v="8"/>
    <n v="8"/>
    <m/>
    <m/>
    <n v="2180"/>
    <x v="5"/>
    <d v="2021-06-05T00:00:00"/>
    <d v="2022-01-05T00:00:00"/>
    <d v="2021-06-05T00:00:00"/>
    <d v="2022-01-05T00:00:00"/>
    <x v="1"/>
    <s v="JT EN LICENCIATURA EN DERECHO"/>
    <s v="CANCÚN"/>
    <x v="2"/>
    <n v="3150"/>
    <n v="0.30793650793650795"/>
    <n v="970"/>
    <n v="0"/>
    <n v="5000"/>
    <n v="18000"/>
    <x v="0"/>
  </r>
  <r>
    <n v="235"/>
    <x v="4"/>
    <s v="JASF800617MMCRNR00"/>
    <x v="224"/>
    <s v="JARDON SANCHEZ FRANCIA MARGARITA"/>
    <s v="729 107 9299"/>
    <s v="fran.jarsan@gmail.com"/>
    <n v="6"/>
    <n v="6"/>
    <m/>
    <s v="N/A"/>
    <n v="2180"/>
    <x v="28"/>
    <d v="2021-05-01T00:00:00"/>
    <d v="2021-10-01T00:00:00"/>
    <d v="2021-05-01T00:00:00"/>
    <d v="2021-10-01T00:00:00"/>
    <x v="0"/>
    <s v="JT MAESTRIA EN DERECHO"/>
    <s v="TOLUCA"/>
    <x v="0"/>
    <n v="5000"/>
    <n v="0.56399999999999995"/>
    <n v="2820"/>
    <n v="0"/>
    <n v="6000"/>
    <n v="23000"/>
    <x v="0"/>
  </r>
  <r>
    <n v="236"/>
    <x v="2"/>
    <s v="MOCC740823MOCNRR08"/>
    <x v="225"/>
    <s v="MONTALVO CORTES CRUZ LUCERO"/>
    <s v="951 274 0464"/>
    <s v="sergiorosas@masred.mx"/>
    <n v="8"/>
    <n v="8"/>
    <m/>
    <m/>
    <n v="2180"/>
    <x v="5"/>
    <d v="2021-06-05T00:00:00"/>
    <d v="2022-01-05T00:00:00"/>
    <d v="2021-06-05T00:00:00"/>
    <d v="2022-01-05T00:00:00"/>
    <x v="0"/>
    <s v="JT EN LICENCIATURA EN DERECHO"/>
    <s v="CANCÚN"/>
    <x v="2"/>
    <n v="3150"/>
    <n v="0.30793650793650795"/>
    <n v="970"/>
    <n v="0"/>
    <n v="5000"/>
    <n v="18000"/>
    <x v="0"/>
  </r>
  <r>
    <n v="237"/>
    <x v="3"/>
    <s v="DIVM760820MTCZGR08"/>
    <x v="226"/>
    <s v="DIAZ VEGA MARLY ELIZABETH"/>
    <s v="938 109 0884"/>
    <s v="marly.diaz@cgasi.comm.mx"/>
    <n v="24"/>
    <n v="20"/>
    <m/>
    <n v="3000"/>
    <n v="2800"/>
    <x v="19"/>
    <d v="2020-01-01T00:00:00"/>
    <d v="2021-08-01T00:00:00"/>
    <d v="2020-01-01T00:00:00"/>
    <d v="2021-12-01T00:00:00"/>
    <x v="0"/>
    <s v="DOCTORADO EN DERECHO"/>
    <s v="CIUDAD DEL C"/>
    <x v="0"/>
    <n v="5000"/>
    <n v="0.44"/>
    <n v="2200"/>
    <n v="2"/>
    <n v="0"/>
    <n v="25000"/>
    <x v="0"/>
  </r>
  <r>
    <n v="238"/>
    <x v="1"/>
    <s v="PESB940311MGRRLR01"/>
    <x v="227"/>
    <s v="PÉREZ SALGADO  BRENDA ITZEL"/>
    <s v="722 527 9891"/>
    <s v=" itzelp922@gmail.com"/>
    <n v="20"/>
    <n v="20"/>
    <m/>
    <n v="2000"/>
    <n v="2180"/>
    <x v="4"/>
    <d v="2021-05-01T00:00:00"/>
    <d v="2022-12-01T00:00:00"/>
    <d v="2021-05-01T00:00:00"/>
    <d v="2022-12-01T00:00:00"/>
    <x v="0"/>
    <s v="MAESTRIA EN DERECHO"/>
    <s v="TOLUCA"/>
    <x v="3"/>
    <n v="5000"/>
    <n v="0.56399999999999995"/>
    <n v="2820"/>
    <n v="2"/>
    <n v="0"/>
    <n v="25000"/>
    <x v="1"/>
  </r>
  <r>
    <n v="239"/>
    <x v="5"/>
    <s v="CUMC760224HDFRRR08"/>
    <x v="228"/>
    <s v="CRUZ MORENO CARLOS ALBERTO "/>
    <s v="56 1462 0040"/>
    <s v="cruzmor@y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5000"/>
    <n v="-6.6600000000000006E-2"/>
    <n v="-333"/>
    <n v="0"/>
    <n v="6000"/>
    <n v="23000"/>
    <x v="0"/>
  </r>
  <r>
    <n v="240"/>
    <x v="4"/>
    <s v="OOLD780911MMCSPN04"/>
    <x v="229"/>
    <s v="OSORIO LOPEZ DIANA"/>
    <s v="722 127 5294"/>
    <s v="dianaol_3@yahoo.con.mx"/>
    <n v="6"/>
    <n v="6"/>
    <m/>
    <s v="N/A"/>
    <n v="2180"/>
    <x v="28"/>
    <d v="2021-06-01T00:00:00"/>
    <d v="2021-11-01T00:00:00"/>
    <d v="2021-06-01T00:00:00"/>
    <d v="2021-11-01T00:00:00"/>
    <x v="0"/>
    <s v="JT MAESTRIA EN DERECHO"/>
    <s v="TOLUCA"/>
    <x v="0"/>
    <n v="5000"/>
    <n v="0.56399999999999995"/>
    <n v="2820"/>
    <n v="0"/>
    <n v="6000"/>
    <n v="23000"/>
    <x v="0"/>
  </r>
  <r>
    <n v="241"/>
    <x v="1"/>
    <s v="DOUD841229HCCMCR07"/>
    <x v="181"/>
    <s v="DOMINGUEZ UC DARWIN DAVID"/>
    <s v="983 212 0901"/>
    <s v="darwindominguezuc@hotmail.com"/>
    <n v="20"/>
    <n v="20"/>
    <m/>
    <n v="2000"/>
    <n v="2180"/>
    <x v="25"/>
    <d v="2021-06-01T00:00:00"/>
    <d v="2023-01-01T00:00:00"/>
    <d v="2021-06-01T00:00:00"/>
    <d v="2023-01-01T00:00:00"/>
    <x v="1"/>
    <s v="MAESTRIA EN DERECHO"/>
    <s v="CANCÚN"/>
    <x v="2"/>
    <n v="5000"/>
    <n v="0.56399999999999995"/>
    <n v="2820"/>
    <n v="2"/>
    <n v="0"/>
    <n v="25000"/>
    <x v="0"/>
  </r>
  <r>
    <n v="242"/>
    <x v="1"/>
    <s v="MEHA671215HJCNRR08"/>
    <x v="230"/>
    <s v="MENDOZA HERNANDEZ JOSE ARTURO"/>
    <n v="3313451175"/>
    <s v="jamhg121567@gmail.com"/>
    <n v="20"/>
    <n v="20"/>
    <m/>
    <n v="2000"/>
    <n v="2180"/>
    <x v="25"/>
    <d v="2021-05-01T00:00:00"/>
    <d v="2022-12-01T00:00:00"/>
    <d v="2021-05-01T00:00:00"/>
    <d v="2022-12-01T00:00:00"/>
    <x v="1"/>
    <s v="MAESTRIA EN DERECHO"/>
    <s v="CANCÚN"/>
    <x v="2"/>
    <n v="5000"/>
    <n v="0.56399999999999995"/>
    <n v="2820"/>
    <n v="2"/>
    <n v="0"/>
    <n v="25000"/>
    <x v="0"/>
  </r>
  <r>
    <n v="243"/>
    <x v="5"/>
    <s v="GILD870205MYNLPR03"/>
    <x v="231"/>
    <s v="GIL LOPEZ DORIS MARIA"/>
    <s v="987 112 0773"/>
    <s v="dgil@tsjqroo.gob.mx "/>
    <n v="4"/>
    <n v="4"/>
    <m/>
    <n v="0"/>
    <n v="3350"/>
    <x v="13"/>
    <d v="2021-06-01T00:00:00"/>
    <d v="2021-09-01T00:00:00"/>
    <d v="2021-06-01T00:00:00"/>
    <d v="2021-09-01T00:00:00"/>
    <x v="0"/>
    <s v="JT DOCTORADO EN DERECHO"/>
    <s v="CANCÚN"/>
    <x v="0"/>
    <n v="6700"/>
    <n v="0.5"/>
    <n v="3350"/>
    <n v="0"/>
    <n v="8000"/>
    <n v="25000"/>
    <x v="0"/>
  </r>
  <r>
    <n v="244"/>
    <x v="5"/>
    <s v="GITA551202HYNLNN04"/>
    <x v="232"/>
    <s v="GIL TUN ANGEL ARMANDO"/>
    <s v="983 732 3505"/>
    <s v="angelgiltun@hotmail.com "/>
    <n v="4"/>
    <n v="4"/>
    <m/>
    <n v="0"/>
    <n v="3350"/>
    <x v="13"/>
    <d v="2021-06-01T00:00:00"/>
    <d v="2021-09-01T00:00:00"/>
    <d v="2021-06-01T00:00:00"/>
    <d v="2021-09-01T00:00:00"/>
    <x v="1"/>
    <s v="JT DOCTORADO EN DERECHO"/>
    <s v="CANCÚN"/>
    <x v="0"/>
    <n v="6700"/>
    <n v="0.5"/>
    <n v="3350"/>
    <n v="0"/>
    <n v="8000"/>
    <n v="25000"/>
    <x v="0"/>
  </r>
  <r>
    <n v="245"/>
    <x v="5"/>
    <s v="GILC840706MYNLPR03"/>
    <x v="233"/>
    <s v="GIL LOPEZ CRISTINA GUADALUPE"/>
    <n v="9871412896"/>
    <s v="cristina_gillopez@hotmail.com"/>
    <n v="4"/>
    <n v="4"/>
    <m/>
    <n v="0"/>
    <n v="3350"/>
    <x v="13"/>
    <d v="2021-06-01T00:00:00"/>
    <d v="2021-09-01T00:00:00"/>
    <d v="2021-06-01T00:00:00"/>
    <d v="2021-09-01T00:00:00"/>
    <x v="0"/>
    <s v="JT DOCTORADO EN DERECHO"/>
    <s v="CANCÚN"/>
    <x v="0"/>
    <n v="6700"/>
    <n v="0.5"/>
    <n v="3350"/>
    <n v="0"/>
    <n v="8000"/>
    <n v="25000"/>
    <x v="0"/>
  </r>
  <r>
    <n v="246"/>
    <x v="4"/>
    <s v="CUHF690713HDFRRS09"/>
    <x v="234"/>
    <s v="CRUZ HERNANDEZ FAUSTINO "/>
    <s v="558 550 0367"/>
    <s v="fauszx@gmail.com"/>
    <n v="6"/>
    <n v="6"/>
    <m/>
    <n v="0"/>
    <n v="2180"/>
    <x v="2"/>
    <d v="2021-04-01T00:00:00"/>
    <d v="2021-09-01T00:00:00"/>
    <d v="2021-04-01T00:00:00"/>
    <d v="2021-09-01T00:00:00"/>
    <x v="1"/>
    <s v="JT MAESTRIA EN DERECHO"/>
    <s v="CANCÚN"/>
    <x v="0"/>
    <n v="6700"/>
    <n v="0.67462686567164176"/>
    <n v="4520"/>
    <n v="0"/>
    <n v="8000"/>
    <n v="25000"/>
    <x v="0"/>
  </r>
  <r>
    <n v="247"/>
    <x v="2"/>
    <s v="COYJ780719HYNRMM01"/>
    <x v="235"/>
    <s v="CORTES YAMA JAIME ARMIN"/>
    <n v="9831540545"/>
    <s v="jaimecortes79@hotmail.com"/>
    <n v="10"/>
    <n v="8"/>
    <m/>
    <n v="1000"/>
    <n v="4000"/>
    <x v="3"/>
    <d v="2020-09-01T00:00:00"/>
    <d v="2021-04-01T00:00:00"/>
    <d v="2020-09-01T00:00:00"/>
    <d v="2021-06-01T00:00:00"/>
    <x v="1"/>
    <s v="JT EN LICENCIATURA EN DERECHO"/>
    <s v="CANCÚN"/>
    <x v="0"/>
    <n v="6700"/>
    <n v="0.40298507462686567"/>
    <n v="2700"/>
    <n v="1"/>
    <n v="0"/>
    <n v="29000"/>
    <x v="0"/>
  </r>
  <r>
    <n v="248"/>
    <x v="5"/>
    <s v="COSE820318HMNRND03"/>
    <x v="168"/>
    <s v="CORREA SANCHEZ EDUARDO REY"/>
    <n v="9981877745"/>
    <s v="eddyrexus@yahoo.com.mx"/>
    <n v="4"/>
    <n v="4"/>
    <m/>
    <s v="$ -"/>
    <n v="3350"/>
    <x v="13"/>
    <d v="2022-02-12T00:00:00"/>
    <d v="2022-05-12T00:00:00"/>
    <d v="2022-02-12T00:00:00"/>
    <d v="2022-05-12T00:00:00"/>
    <x v="1"/>
    <s v="JT DOCTORADO EN DERECHO"/>
    <s v="CANCÚN"/>
    <x v="2"/>
    <n v="3150"/>
    <n v="-6.3492063492063489E-2"/>
    <n v="-200"/>
    <n v="0"/>
    <n v="5000"/>
    <n v="18000"/>
    <x v="0"/>
  </r>
  <r>
    <n v="249"/>
    <x v="3"/>
    <s v="AISR891008MCCVNX01"/>
    <x v="236"/>
    <s v="AVILA SANDOVAL ROXANA "/>
    <s v="1 56 1489 8553"/>
    <s v="rox.avila.sandoval@hotmail.com"/>
    <n v="24"/>
    <n v="20"/>
    <m/>
    <n v="2500"/>
    <n v="2800"/>
    <x v="13"/>
    <d v="2021-06-01T00:00:00"/>
    <d v="2023-01-01T00:00:00"/>
    <d v="2021-06-01T00:00:00"/>
    <d v="2023-05-01T00:00:00"/>
    <x v="0"/>
    <s v="DOCTORADO EN DERECHO"/>
    <s v="CANCÚN"/>
    <x v="2"/>
    <n v="6700"/>
    <n v="0.58208955223880599"/>
    <n v="3900"/>
    <n v="1"/>
    <n v="0"/>
    <n v="29000"/>
    <x v="0"/>
  </r>
  <r>
    <n v="250"/>
    <x v="3"/>
    <s v="MEVB800304MCLDLL00"/>
    <x v="237"/>
    <s v="MEDINA VILLARREAL BLANCA ANNEL "/>
    <s v="844 452 4541"/>
    <s v="Annelmevi77@gmail.com"/>
    <n v="20"/>
    <n v="20"/>
    <n v="3000"/>
    <s v=" "/>
    <n v="3350"/>
    <x v="13"/>
    <d v="2021-06-01T00:00:00"/>
    <d v="2023-01-01T00:00:00"/>
    <d v="2021-07-06T00:00:00"/>
    <d v="2023-02-06T00:00:00"/>
    <x v="0"/>
    <s v="DOCTORADO EN DERECHO"/>
    <s v="TOLUCA"/>
    <x v="2"/>
    <n v="6700"/>
    <n v="0.5"/>
    <n v="3350"/>
    <n v="1"/>
    <n v="0"/>
    <n v="29000"/>
    <x v="0"/>
  </r>
  <r>
    <n v="251"/>
    <x v="1"/>
    <s v="RECG920830MCCYHL08"/>
    <x v="238"/>
    <s v="REYES CHAN GLENDI"/>
    <s v="938 383 3221"/>
    <s v="glendireyes92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3150"/>
    <n v="0.30793650793650779"/>
    <n v="969.99999999999955"/>
    <n v="0"/>
    <n v="5000"/>
    <n v="18000"/>
    <x v="0"/>
  </r>
  <r>
    <n v="252"/>
    <x v="1"/>
    <s v="RACM840109MMCMTR02"/>
    <x v="239"/>
    <s v="RAMIREZ COTERO MARICELA"/>
    <s v="722 292 8291"/>
    <s v="marycelaramyrez@gmail.com"/>
    <n v="20"/>
    <n v="20"/>
    <m/>
    <s v=""/>
    <n v="2180"/>
    <x v="4"/>
    <d v="2021-09-01T00:00:00"/>
    <d v="2023-04-01T00:00:00"/>
    <d v="2021-09-01T00:00:00"/>
    <d v="2023-04-01T00:00:00"/>
    <x v="0"/>
    <s v="MAESTRIA EN DERECHO"/>
    <s v="TOLUCA"/>
    <x v="1"/>
    <n v="5000"/>
    <n v="0.56399999999999995"/>
    <n v="2820"/>
    <n v="2"/>
    <n v="0"/>
    <n v="25000"/>
    <x v="1"/>
  </r>
  <r>
    <n v="253"/>
    <x v="2"/>
    <s v="DOVM720929HSRMLG06"/>
    <x v="240"/>
    <s v="DOMINGUEZ VALDEZ MIGUEL ANGEL"/>
    <s v="999 705 2940"/>
    <s v="firmalegalmstcampeche@gmail.com"/>
    <n v="8"/>
    <n v="8"/>
    <m/>
    <s v=""/>
    <n v="2180"/>
    <x v="12"/>
    <d v="2021-07-01T00:00:00"/>
    <d v="2022-02-01T00:00:00"/>
    <d v="2021-07-01T00:00:00"/>
    <d v="2022-02-01T00:00:00"/>
    <x v="1"/>
    <s v="JT EN LICENCIATURA EN DERECHO"/>
    <s v="CANCÚN"/>
    <x v="3"/>
    <n v="3150"/>
    <n v="0.30793650793650795"/>
    <n v="970"/>
    <n v="0"/>
    <n v="5000"/>
    <n v="18000"/>
    <x v="2"/>
  </r>
  <r>
    <n v="254"/>
    <x v="2"/>
    <s v="COZN791004MDFRQN01"/>
    <x v="241"/>
    <s v="CORONADO ZEQUEIDA NANCY AZUCENA"/>
    <n v="6241296294"/>
    <s v="demontazgirl@gmail.com"/>
    <n v="8"/>
    <n v="8"/>
    <m/>
    <n v="1000"/>
    <n v="1875"/>
    <x v="3"/>
    <d v="2019-08-01T00:00:00"/>
    <d v="2020-03-01T00:00:00"/>
    <d v="2019-08-01T00:00:00"/>
    <d v="2020-03-01T00:00:00"/>
    <x v="0"/>
    <s v="JT EN LICENCIATURA EN DERECHO"/>
    <s v="CANCÚN"/>
    <x v="0"/>
    <n v="3150"/>
    <n v="0.40476190476190477"/>
    <n v="1275"/>
    <n v="0"/>
    <n v="5000"/>
    <n v="18000"/>
    <x v="0"/>
  </r>
  <r>
    <n v="255"/>
    <x v="2"/>
    <s v="HEBS771012MTCRRR02"/>
    <x v="204"/>
    <s v="HERNANDEZ BROCA SARA"/>
    <s v="998 392 9838"/>
    <s v="saribroca77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56"/>
    <x v="5"/>
    <s v="TOAJ790819HMCRBL07"/>
    <x v="242"/>
    <s v="TORRES ABRAHAM JULIO EULALIO "/>
    <s v=" 722 240 5718"/>
    <s v="jutoab@yahoo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TOLUCA"/>
    <x v="0"/>
    <n v="6700"/>
    <n v="0.5"/>
    <n v="3350"/>
    <n v="0"/>
    <n v="8000"/>
    <n v="25000"/>
    <x v="0"/>
  </r>
  <r>
    <n v="257"/>
    <x v="2"/>
    <s v="AORN750911MTCLMT00"/>
    <x v="243"/>
    <s v="ALFONSO ROMERO NATALIA"/>
    <s v="923 131 5468"/>
    <s v="nataliaalfonsoromero75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3"/>
    <n v="3150"/>
    <n v="0.30793650793650795"/>
    <n v="970"/>
    <n v="0"/>
    <n v="5000"/>
    <n v="18000"/>
    <x v="0"/>
  </r>
  <r>
    <n v="258"/>
    <x v="2"/>
    <s v="HOEF740213HQRLSR03"/>
    <x v="52"/>
    <s v="HOIL ESCAMILLA FERNANDO JAVIER"/>
    <s v="998 279 8005"/>
    <s v="fernandohoil.1@gmail.com"/>
    <n v="8"/>
    <n v="8"/>
    <m/>
    <s v="N/A"/>
    <n v="2180"/>
    <x v="12"/>
    <d v="2021-07-01T00:00:00"/>
    <d v="2022-02-01T00:00:00"/>
    <d v="2021-07-01T00:00:00"/>
    <d v="2022-02-01T00:00:00"/>
    <x v="1"/>
    <s v="JT EN LICENCIATURA EN DERECHO"/>
    <s v="CANCÚN"/>
    <x v="2"/>
    <n v="3150"/>
    <n v="0.30793650793650795"/>
    <n v="970"/>
    <n v="0"/>
    <n v="5000"/>
    <n v="18000"/>
    <x v="0"/>
  </r>
  <r>
    <n v="259"/>
    <x v="2"/>
    <s v="RIBL750227MPLVNR01"/>
    <x v="56"/>
    <s v="RIVERA BONILLA MARIA DE LOURDES"/>
    <s v="983 123 1635"/>
    <s v="maluribo75@gmail. 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60"/>
    <x v="2"/>
    <s v="AECM930314HCHCCN07"/>
    <x v="244"/>
    <s v="ACEVEDO COCOM MANUEL JESUS"/>
    <s v="998 440 9195"/>
    <s v="durangolimited@outlook.com"/>
    <n v="8"/>
    <n v="8"/>
    <m/>
    <s v=""/>
    <n v="2180"/>
    <x v="12"/>
    <d v="2021-07-01T00:00:00"/>
    <d v="2022-02-01T00:00:00"/>
    <d v="2021-07-01T00:00:00"/>
    <d v="2022-02-01T00:00:00"/>
    <x v="1"/>
    <s v="JT EN LICENCIATURA EN DERECHO"/>
    <s v="CANCÚN"/>
    <x v="1"/>
    <n v="3150"/>
    <n v="0.30793650793650795"/>
    <n v="970"/>
    <n v="0"/>
    <n v="5000"/>
    <n v="18000"/>
    <x v="0"/>
  </r>
  <r>
    <n v="261"/>
    <x v="2"/>
    <s v="TORA720210MGTVXN08"/>
    <x v="245"/>
    <s v="TOVAR ROA ANA LILIA"/>
    <s v="411 136 0045"/>
    <s v=" zzuleykka@hot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62"/>
    <x v="2"/>
    <s v="SOGL770303MYNSRZ09"/>
    <x v="246"/>
    <s v="SOSA GARCIA LIZBETH REGINA"/>
    <s v="983 100 4928"/>
    <s v="liz_sosa03@hotmail.com"/>
    <n v="8"/>
    <n v="8"/>
    <m/>
    <s v=""/>
    <n v="2180"/>
    <x v="12"/>
    <d v="2021-08-01T00:00:00"/>
    <d v="2022-03-01T00:00:00"/>
    <d v="2021-08-01T00:00:00"/>
    <d v="2022-03-01T00:00:00"/>
    <x v="0"/>
    <s v="JT EN LICENCIATURA EN DERECHO"/>
    <s v="CANCÚN"/>
    <x v="2"/>
    <n v="3150"/>
    <n v="0.30793650793650795"/>
    <n v="970"/>
    <n v="0"/>
    <n v="5000"/>
    <n v="18000"/>
    <x v="0"/>
  </r>
  <r>
    <n v="263"/>
    <x v="1"/>
    <s v="COHE941214MCCLTL09"/>
    <x v="247"/>
    <s v="COLMENARES HUETO MARIA ELENA"/>
    <n v="9381569518"/>
    <s v="elenacolmenaresh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264"/>
    <x v="3"/>
    <s v="RUIC961226HNEBNH00"/>
    <x v="248"/>
    <s v="RUBLEE INSIGNARES CHARLES ALBERT"/>
    <s v="501 615-6922"/>
    <s v="Charlierublee@gmail.com"/>
    <n v="20"/>
    <n v="20"/>
    <m/>
    <s v=""/>
    <n v="3350"/>
    <x v="29"/>
    <d v="2021-09-01T00:00:00"/>
    <d v="2023-04-01T00:00:00"/>
    <d v="2021-09-01T00:00:00"/>
    <d v="2023-04-01T00:00:00"/>
    <x v="1"/>
    <s v="DOCTORADO EN DERECHO"/>
    <s v="CANCÚN"/>
    <x v="2"/>
    <n v="6700"/>
    <n v="0.5"/>
    <n v="3350"/>
    <n v="1"/>
    <n v="0"/>
    <n v="29000"/>
    <x v="0"/>
  </r>
  <r>
    <n v="265"/>
    <x v="3"/>
    <s v="CAAM800127HJCHGR04"/>
    <x v="203"/>
    <s v="CHAVEZ AGUAYO MARCO ANTONIO"/>
    <s v=" 33 3200 8381"/>
    <s v="marcochavezaguayo@gmail.com"/>
    <n v="20"/>
    <n v="20"/>
    <m/>
    <s v=""/>
    <n v="3350"/>
    <x v="29"/>
    <d v="2021-10-04T00:00:00"/>
    <d v="2023-05-04T00:00:00"/>
    <d v="2021-10-04T00:00:00"/>
    <d v="2023-05-04T00:00:00"/>
    <x v="1"/>
    <s v="DOCTORADO EN DERECHO"/>
    <s v="CANCÚN"/>
    <x v="0"/>
    <n v="6700"/>
    <n v="0.5"/>
    <n v="3350"/>
    <n v="0"/>
    <n v="0"/>
    <n v="29000"/>
    <x v="0"/>
  </r>
  <r>
    <n v="266"/>
    <x v="1"/>
    <s v="CAFG901105HYNCNV03"/>
    <x v="220"/>
    <s v="CAUICH FONSECA GEOVANNI ALEJANDRO"/>
    <s v="998 161 6067"/>
    <s v="alco.cauich@hotmail.com "/>
    <n v="20"/>
    <n v="20"/>
    <m/>
    <s v=""/>
    <n v="2180"/>
    <x v="4"/>
    <d v="2021-09-01T00:00:00"/>
    <d v="2023-04-01T00:00:00"/>
    <d v="2021-09-01T00:00:00"/>
    <d v="2023-04-01T00:00:00"/>
    <x v="1"/>
    <s v="MAESTRIA EN DERECHO"/>
    <s v="TOLUCA"/>
    <x v="3"/>
    <n v="5000"/>
    <n v="0.56399999999999995"/>
    <n v="2820"/>
    <n v="2"/>
    <n v="0"/>
    <n v="25000"/>
    <x v="1"/>
  </r>
  <r>
    <n v="267"/>
    <x v="3"/>
    <s v="MACI810921MQRYHL00"/>
    <x v="249"/>
    <s v="MAY CHAN ILEANA VICTORIA "/>
    <s v=" 987 138 0645"/>
    <s v="pale_13@hotmail.com"/>
    <n v="24"/>
    <n v="20"/>
    <m/>
    <s v=""/>
    <n v="2800"/>
    <x v="13"/>
    <d v="2021-09-01T00:00:00"/>
    <d v="2023-04-01T00:00:00"/>
    <d v="2021-09-01T00:00:00"/>
    <d v="2023-08-01T00:00:00"/>
    <x v="0"/>
    <s v="DOCTORADO EN DERECHO"/>
    <s v="CANCÚN"/>
    <x v="3"/>
    <n v="6700"/>
    <n v="0.58208955223880599"/>
    <n v="3900"/>
    <n v="1"/>
    <n v="0"/>
    <n v="29000"/>
    <x v="2"/>
  </r>
  <r>
    <n v="268"/>
    <x v="0"/>
    <s v="CAGM010321MVZHNRA6"/>
    <x v="240"/>
    <s v="CHAIN GONZALEZ MARIA"/>
    <s v="998 224 4236"/>
    <s v="Chain.maria2115@gmail.com"/>
    <n v="36"/>
    <n v="36"/>
    <m/>
    <n v="1000"/>
    <n v="1650"/>
    <x v="26"/>
    <d v="2021-03-01T00:00:00"/>
    <d v="2024-02-01T00:00:00"/>
    <d v="2021-03-01T00:00:00"/>
    <d v="2024-02-01T00:00:00"/>
    <x v="0"/>
    <s v="LICENCIATURA EN DERECHO"/>
    <s v="CANCÚN"/>
    <x v="2"/>
    <n v="3150"/>
    <n v="0.47619047619047616"/>
    <n v="1500"/>
    <n v="4"/>
    <n v="0"/>
    <n v="21000"/>
    <x v="1"/>
  </r>
  <r>
    <n v="269"/>
    <x v="4"/>
    <s v="SARR600502HYNNDF02"/>
    <x v="250"/>
    <s v="SANCHEZ RODRIGUEZ JOSE RAFAEL"/>
    <n v="9995753204"/>
    <s v="rallo60@hotmail.com "/>
    <n v="6"/>
    <n v="6"/>
    <m/>
    <s v=""/>
    <n v="2180"/>
    <x v="4"/>
    <d v="2021-09-01T00:00:00"/>
    <d v="2022-02-01T00:00:00"/>
    <d v="2021-09-01T00:00:00"/>
    <d v="2022-02-01T00:00:00"/>
    <x v="1"/>
    <s v="JT MAESTRIA EN DERECHO"/>
    <s v="CANCÚN"/>
    <x v="0"/>
    <n v="5000"/>
    <n v="0.56399999999999995"/>
    <n v="2820"/>
    <n v="0"/>
    <n v="6000"/>
    <n v="23000"/>
    <x v="0"/>
  </r>
  <r>
    <n v="270"/>
    <x v="3"/>
    <s v="CUHF690713HDFRRS09"/>
    <x v="251"/>
    <s v="CRUZ HERNANDEZ FAUSTINO "/>
    <s v="55 8550 0367"/>
    <s v="fauszx@gmail.com"/>
    <n v="20"/>
    <n v="20"/>
    <m/>
    <s v=""/>
    <n v="3000"/>
    <x v="29"/>
    <d v="2021-09-01T00:00:00"/>
    <d v="2023-04-01T00:00:00"/>
    <d v="2021-10-01T00:00:00"/>
    <d v="2023-05-01T00:00:00"/>
    <x v="1"/>
    <s v="DOCTORADO EN DERECHO"/>
    <s v="CANCÚN"/>
    <x v="2"/>
    <n v="6700"/>
    <n v="0.55223880597014929"/>
    <n v="3700"/>
    <n v="1"/>
    <n v="0"/>
    <n v="29000"/>
    <x v="0"/>
  </r>
  <r>
    <n v="271"/>
    <x v="3"/>
    <s v="POMM810818MOCBNR14"/>
    <x v="252"/>
    <s v="POBLANO MANCILLA MARGARITA IVETTE"/>
    <s v="984 154 7400"/>
    <s v="poblano.ivette@gmail.com"/>
    <n v="20"/>
    <n v="20"/>
    <m/>
    <s v=""/>
    <n v="2800"/>
    <x v="13"/>
    <d v="2021-09-01T00:00:00"/>
    <d v="2023-04-01T00:00:00"/>
    <d v="2021-09-01T00:00:00"/>
    <d v="2023-04-01T00:00:00"/>
    <x v="0"/>
    <s v="DOCTORADO EN DERECHO"/>
    <s v="CANCÚN"/>
    <x v="1"/>
    <n v="6700"/>
    <n v="0.58208955223880599"/>
    <n v="3900"/>
    <n v="1"/>
    <n v="0"/>
    <n v="29000"/>
    <x v="2"/>
  </r>
  <r>
    <n v="272"/>
    <x v="5"/>
    <s v="AAMR660625HDFYRL08"/>
    <x v="253"/>
    <s v="AYALA MORENO RAUL"/>
    <s v="55 4353 0412"/>
    <s v="raul_chinahui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3"/>
    <x v="5"/>
    <s v="CEMH750925HDFRRC07"/>
    <x v="254"/>
    <s v="CERVANTES MARTINEZ HECTOR MANUEL"/>
    <s v="962 113 0713"/>
    <s v="manuel2613@live.com.mx"/>
    <n v="4"/>
    <n v="4"/>
    <m/>
    <n v="3000"/>
    <n v="3350"/>
    <x v="21"/>
    <d v="2021-01-01T00:00:00"/>
    <d v="2021-04-01T00:00:00"/>
    <d v="2021-01-01T00:00:00"/>
    <d v="2021-04-01T00:00:00"/>
    <x v="1"/>
    <s v="JT DOCTORADO EN DERECHO"/>
    <s v="CANCÚN"/>
    <x v="0"/>
    <n v="6700"/>
    <n v="0.5"/>
    <n v="3350"/>
    <n v="0"/>
    <n v="8000"/>
    <n v="25000"/>
    <x v="0"/>
  </r>
  <r>
    <n v="274"/>
    <x v="5"/>
    <s v="CURA570915HSLNDN03"/>
    <x v="255"/>
    <s v="CUEN RODRIGUEZ ANIBAL GUILLERMO"/>
    <s v="55 4369 2742"/>
    <s v="elportalegal@yahoo.com.mx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5"/>
    <x v="1"/>
    <s v="COHE730529HDFRRD06"/>
    <x v="207"/>
    <s v="CORTES HERNANDEZ JOSE EDMUNDO"/>
    <s v="55 1380 8894"/>
    <s v="jech31d2@yahoo.com.mx"/>
    <n v="20"/>
    <n v="20"/>
    <m/>
    <s v=""/>
    <n v="2180"/>
    <x v="4"/>
    <d v="2021-09-01T00:00:00"/>
    <d v="2023-04-01T00:00:00"/>
    <d v="2021-09-01T00:00:00"/>
    <d v="2023-04-01T00:00:00"/>
    <x v="1"/>
    <s v="MAESTRIA EN DERECHO"/>
    <s v="TOLUCA"/>
    <x v="3"/>
    <n v="5000"/>
    <n v="0.56399999999999995"/>
    <n v="2820"/>
    <n v="2"/>
    <n v="0"/>
    <n v="25000"/>
    <x v="1"/>
  </r>
  <r>
    <n v="276"/>
    <x v="1"/>
    <s v="AAMN840301MMCLJL01"/>
    <x v="207"/>
    <s v="ALCANTARA MEJIA NALLELI"/>
    <s v="55 1003 8033"/>
    <s v="alcantaramejia@live.com.mx"/>
    <n v="20"/>
    <n v="20"/>
    <m/>
    <s v=""/>
    <n v="2180"/>
    <x v="4"/>
    <d v="2021-09-01T00:00:00"/>
    <d v="2023-04-01T00:00:00"/>
    <d v="2021-09-01T00:00:00"/>
    <d v="2023-04-01T00:00:00"/>
    <x v="0"/>
    <s v="MAESTRIA EN DERECHO"/>
    <s v="TOLUCA"/>
    <x v="3"/>
    <n v="5000"/>
    <n v="0.56399999999999995"/>
    <n v="2820"/>
    <n v="2"/>
    <n v="0"/>
    <n v="25000"/>
    <x v="1"/>
  </r>
  <r>
    <n v="277"/>
    <x v="5"/>
    <s v="CARH740525HPLSVC08"/>
    <x v="256"/>
    <s v="CASTRO RIVADENEYRA HECTOR"/>
    <n v="2225882928"/>
    <s v="hectorcastrori@gmail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78"/>
    <x v="5"/>
    <s v="DIGD740815HDFZRN08"/>
    <x v="257"/>
    <s v="DIAZ GARCIA DANIEL"/>
    <s v="55 6775 9416"/>
    <s v="lic.danieldiazg@g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9"/>
    <x v="3"/>
    <s v="BICY730222MYNRHR01"/>
    <x v="258"/>
    <s v="BRICEÑO CHABLE YARA FARIDE_x000a_"/>
    <s v="983 111 1387"/>
    <s v="yarafaride@hotmail.com"/>
    <n v="20"/>
    <n v="20"/>
    <m/>
    <n v="2500"/>
    <n v="2800"/>
    <x v="18"/>
    <d v="2019-06-01T00:00:00"/>
    <d v="2021-01-01T00:00:00"/>
    <d v="2019-06-01T00:00:00"/>
    <d v="2021-01-01T00:00:00"/>
    <x v="0"/>
    <s v="DOCTORADO EN DERECHO"/>
    <s v="CHETUMAL"/>
    <x v="0"/>
    <n v="6700"/>
    <n v="0.58208955223880599"/>
    <n v="3900"/>
    <n v="0"/>
    <n v="8000"/>
    <n v="25000"/>
    <x v="0"/>
  </r>
  <r>
    <n v="280"/>
    <x v="5"/>
    <s v="HEJA701212HDFRRL00"/>
    <x v="259"/>
    <s v="HERNANDEZ JARQUIN ALBERTO GUADALUPE"/>
    <s v="55 3840 1737"/>
    <s v="jarquin_1970@hotmail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81"/>
    <x v="3"/>
    <s v="BOCA680311HDFLRR07"/>
    <x v="260"/>
    <s v="BOLIO CERDAN ARTURO"/>
    <s v=" 722 204 0208"/>
    <s v="abolioc@hotmail.com"/>
    <n v="20"/>
    <n v="20"/>
    <m/>
    <n v="3000"/>
    <n v="3350"/>
    <x v="13"/>
    <d v="2021-04-01T00:00:00"/>
    <d v="2022-11-01T00:00:00"/>
    <d v="2021-04-01T00:00:00"/>
    <d v="2022-11-01T00:00:00"/>
    <x v="1"/>
    <s v="DOCTORADO EN DERECHO"/>
    <s v="TOLUCA"/>
    <x v="2"/>
    <n v="6700"/>
    <n v="0.5"/>
    <n v="3350"/>
    <n v="0"/>
    <n v="6000"/>
    <n v="29000"/>
    <x v="1"/>
  </r>
  <r>
    <n v="282"/>
    <x v="5"/>
    <s v="HECH740407HMNRSC02"/>
    <x v="261"/>
    <s v="HERNANDEZ CASTILLO HECTOR"/>
    <s v="222 459 2621"/>
    <s v=" consulnot_26@hotmail.com"/>
    <n v="4"/>
    <n v="4"/>
    <m/>
    <s v=""/>
    <n v="3350"/>
    <x v="30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83"/>
    <x v="7"/>
    <s v="BAFA910604MASLLL09"/>
    <x v="262"/>
    <s v="BALDERAS FLORES ALEJANDRA"/>
    <s v="993 590 9905"/>
    <s v="consorcioras@gmail.com"/>
    <n v="20"/>
    <n v="20"/>
    <m/>
    <s v=""/>
    <n v="3900"/>
    <x v="15"/>
    <d v="2021-11-01T00:00:00"/>
    <d v="2023-06-01T00:00:00"/>
    <d v="2021-11-01T00:00:00"/>
    <d v="2023-06-01T00:00:00"/>
    <x v="0"/>
    <s v="DOCTORADO EN INNOVACION, ADMON Y POLITICAS PUBLICAS"/>
    <s v="CANCÚN"/>
    <x v="2"/>
    <n v="6700"/>
    <n v="0.41791044776119401"/>
    <n v="2800"/>
    <n v="0"/>
    <n v="8000"/>
    <n v="25000"/>
    <x v="0"/>
  </r>
  <r>
    <n v="284"/>
    <x v="5"/>
    <s v="MOMJ931123HMCNDN09"/>
    <x v="263"/>
    <s v="MONTES DE OCA MEDINA JUAN MANUEL"/>
    <s v="722 557 8096"/>
    <s v="jurmontesdeoca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85"/>
    <x v="5"/>
    <s v="BUSS861112MMCSNN07"/>
    <x v="264"/>
    <s v="BUSTAMANTE SANCHEZ SINAI ALEJANDRA"/>
    <s v=" 722 226 9188"/>
    <s v="sinaibustamante91@gmail.com"/>
    <n v="4"/>
    <n v="4"/>
    <m/>
    <n v="0"/>
    <n v="3350"/>
    <x v="13"/>
    <d v="2021-10-01T00:00:00"/>
    <d v="2022-01-01T00:00:00"/>
    <d v="2021-10-01T00:00:00"/>
    <d v="2022-01-01T00:00:00"/>
    <x v="0"/>
    <s v="JT DOCTORADO EN DERECHO"/>
    <s v="CANCÚN"/>
    <x v="2"/>
    <n v="6700"/>
    <n v="0.5"/>
    <n v="3350"/>
    <n v="0"/>
    <n v="8000"/>
    <n v="25000"/>
    <x v="0"/>
  </r>
  <r>
    <n v="286"/>
    <x v="5"/>
    <s v="PARE790130HMCLMS06"/>
    <x v="265"/>
    <s v="PALACIOS RAMIREZ EUSEBIO"/>
    <s v=" 722 474 1617"/>
    <s v="eusebio_palaciosr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87"/>
    <x v="2"/>
    <s v="AAMC721212MDFLRR04"/>
    <x v="135"/>
    <s v="ALANIS MORENO CAROLINA"/>
    <s v="BAJA"/>
    <s v="BAJA"/>
    <n v="8"/>
    <n v="8"/>
    <m/>
    <s v=""/>
    <n v="2180"/>
    <x v="12"/>
    <d v="2021-10-01T00:00:00"/>
    <d v="2022-05-01T00:00:00"/>
    <d v="2021-10-01T00:00:00"/>
    <d v="2022-05-01T00:00:00"/>
    <x v="0"/>
    <s v="JT EN LICENCIATURA EN DERECHO"/>
    <s v="CANCÚN"/>
    <x v="1"/>
    <n v="3150"/>
    <n v="0.30793650793650795"/>
    <n v="970"/>
    <n v="0"/>
    <n v="5000"/>
    <n v="18000"/>
    <x v="2"/>
  </r>
  <r>
    <n v="288"/>
    <x v="3"/>
    <s v="BANB820604HGRHJN03"/>
    <x v="266"/>
    <s v="BAHENA NAJERA BENJAMIN"/>
    <s v="998 201 8742"/>
    <s v="bahena.benjamin.dd2cb@iuaf.edu.mx"/>
    <n v="21"/>
    <n v="20"/>
    <m/>
    <n v="3000"/>
    <n v="3350"/>
    <x v="20"/>
    <d v="2020-09-01T00:00:00"/>
    <d v="2022-04-01T00:00:00"/>
    <d v="2020-09-01T00:00:00"/>
    <d v="2022-05-01T00:00:00"/>
    <x v="1"/>
    <s v="DOCTORADO EN DERECHO"/>
    <s v="CANCÚN"/>
    <x v="0"/>
    <n v="6700"/>
    <n v="0.5"/>
    <n v="3350"/>
    <n v="0"/>
    <n v="8000"/>
    <n v="25000"/>
    <x v="0"/>
  </r>
  <r>
    <n v="289"/>
    <x v="1"/>
    <s v="AIGA970403MQRVNN06"/>
    <x v="267"/>
    <s v="AVILES GONZALEZ ANAHI"/>
    <s v="983 190 7545"/>
    <s v="anahiavilesglez@hotmail.com"/>
    <n v="20"/>
    <n v="20"/>
    <m/>
    <n v="2000"/>
    <n v="1800"/>
    <x v="28"/>
    <d v="2021-02-01T00:00:00"/>
    <d v="2022-09-01T00:00:00"/>
    <d v="2021-02-01T00:00:00"/>
    <d v="2022-09-01T00:00:00"/>
    <x v="0"/>
    <s v="MAESTRIA EN DERECHO"/>
    <s v="CANCÚN"/>
    <x v="0"/>
    <n v="5000"/>
    <n v="0.64"/>
    <n v="3200"/>
    <n v="1"/>
    <n v="0"/>
    <n v="25000"/>
    <x v="1"/>
  </r>
  <r>
    <n v="290"/>
    <x v="5"/>
    <s v="GAGR820713HDFRRD06"/>
    <x v="268"/>
    <s v="GARCES GARCIA RODRIGO"/>
    <s v="442 504 0089"/>
    <s v="rodrigogarces13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91"/>
    <x v="5"/>
    <s v="CAGH860506HHGNMC04"/>
    <x v="269"/>
    <s v="CANO GOMEZ HECTOR DOMINGO"/>
    <s v=" 771 774 5581"/>
    <s v=" justitiaetius@hotmail.com"/>
    <n v="4"/>
    <n v="4"/>
    <m/>
    <n v="0"/>
    <n v="3350"/>
    <x v="13"/>
    <d v="2021-10-01T00:00:00"/>
    <d v="2022-01-01T00:00:00"/>
    <d v="2021-10-01T00:00:00"/>
    <d v="2022-01-01T00:00:00"/>
    <x v="1"/>
    <s v="JT DOCTORADO EN DERECHO"/>
    <s v="CANCÚN"/>
    <x v="2"/>
    <n v="6700"/>
    <n v="0.5"/>
    <n v="3350"/>
    <n v="0"/>
    <n v="8000"/>
    <n v="29000"/>
    <x v="0"/>
  </r>
  <r>
    <n v="292"/>
    <x v="1"/>
    <s v="SABS730516HQRLSM01"/>
    <x v="270"/>
    <s v="SALAZAR BASTO SAMUEL"/>
    <s v="984 169 1351"/>
    <s v="Bastto77@gmail.com"/>
    <n v="20"/>
    <n v="20"/>
    <n v="0"/>
    <n v="2000"/>
    <n v="2180"/>
    <x v="31"/>
    <d v="2021-09-01T00:00:00"/>
    <d v="2023-04-01T00:00:00"/>
    <d v="2021-09-01T00:00:00"/>
    <d v="2023-04-01T00:00:00"/>
    <x v="1"/>
    <s v="MAESTRIA EN DERECHO"/>
    <s v="CANCÚN"/>
    <x v="3"/>
    <n v="5000"/>
    <n v="0.56399999999999995"/>
    <n v="2820"/>
    <n v="2"/>
    <n v="0"/>
    <n v="25000"/>
    <x v="2"/>
  </r>
  <r>
    <n v="293"/>
    <x v="2"/>
    <s v="ROMI900521MVZSTS01"/>
    <x v="271"/>
    <s v="DE LA ROSA MATA ISSA GUADALUPE"/>
    <s v="984 133 8502"/>
    <s v="oficialdelarosa@gmail.com"/>
    <n v="8"/>
    <n v="8"/>
    <m/>
    <s v=""/>
    <n v="2180"/>
    <x v="12"/>
    <d v="2021-11-01T00:00:00"/>
    <d v="2022-06-01T00:00:00"/>
    <d v="2021-10-22T00:00:00"/>
    <d v="2022-05-22T00:00:00"/>
    <x v="0"/>
    <s v="JT EN LICENCIATURA EN DERECHO"/>
    <s v="TOLUCA"/>
    <x v="2"/>
    <n v="3150"/>
    <n v="0.30793650793650795"/>
    <n v="970"/>
    <n v="0"/>
    <n v="5000"/>
    <n v="18000"/>
    <x v="0"/>
  </r>
  <r>
    <n v="294"/>
    <x v="1"/>
    <s v="AIPL820913HYNVCS05"/>
    <x v="272"/>
    <s v="AVILA PECH LUIS ANTONIO"/>
    <s v="998 860 4270"/>
    <s v="avilapechl@yahoo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7000"/>
    <n v="0.7142857142857143"/>
    <n v="5000"/>
    <n v="1"/>
    <n v="0"/>
    <n v="25000"/>
    <x v="0"/>
  </r>
  <r>
    <n v="295"/>
    <x v="5"/>
    <s v="CUGH530226HCSRNC09"/>
    <x v="255"/>
    <s v="CRUZ GONZALEZ HECTOR ALEJANDRO"/>
    <s v="993 160 3321"/>
    <s v="hacgonzalez@hotmail.com"/>
    <n v="4"/>
    <n v="4"/>
    <m/>
    <n v="0"/>
    <n v="3350"/>
    <x v="13"/>
    <d v="2021-11-01T00:00:00"/>
    <d v="2022-02-01T00:00:00"/>
    <d v="2021-11-01T00:00:00"/>
    <d v="2022-02-01T00:00:00"/>
    <x v="1"/>
    <s v="JT DOCTORADO EN DERECHO"/>
    <s v="CANCÚN"/>
    <x v="2"/>
    <n v="6700"/>
    <n v="0.5"/>
    <n v="3350"/>
    <n v="0"/>
    <n v="8000"/>
    <n v="25000"/>
    <x v="0"/>
  </r>
  <r>
    <n v="296"/>
    <x v="2"/>
    <s v="AOCL700927HCHCRS07"/>
    <x v="273"/>
    <s v="ACOSTA CORRAL LUIS CARLOS"/>
    <s v="614 504 6847"/>
    <s v="lca.lacosta@gmail.com"/>
    <n v="8"/>
    <n v="8"/>
    <m/>
    <s v=""/>
    <n v="2180"/>
    <x v="12"/>
    <d v="2021-11-01T00:00:00"/>
    <d v="2022-06-01T00:00:00"/>
    <d v="2021-11-01T00:00:00"/>
    <d v="2022-06-01T00:00:00"/>
    <x v="1"/>
    <s v="JT EN LICENCIATURA EN DERECHO"/>
    <s v="CANCÚN"/>
    <x v="2"/>
    <n v="3150"/>
    <n v="0.30793650793650795"/>
    <n v="970"/>
    <n v="0"/>
    <n v="5000"/>
    <n v="18000"/>
    <x v="0"/>
  </r>
  <r>
    <n v="297"/>
    <x v="7"/>
    <s v="GOPR760809MDFNRS05"/>
    <x v="207"/>
    <s v="GONZALEZ PEREZ ROSA"/>
    <s v="BAJA"/>
    <s v="BAJA"/>
    <n v="20"/>
    <n v="20"/>
    <m/>
    <s v=""/>
    <n v="3350"/>
    <x v="15"/>
    <d v="2021-11-01T00:00:00"/>
    <d v="2023-06-01T00:00:00"/>
    <d v="2021-11-01T00:00:00"/>
    <d v="2023-06-01T00:00:00"/>
    <x v="0"/>
    <s v="DOCTORADO EN INNOVACION, ADMON Y POLITICAS PUBLICAS"/>
    <s v="CANCÚN"/>
    <x v="1"/>
    <n v="7000"/>
    <n v="0.52142857142857146"/>
    <n v="3650"/>
    <n v="1"/>
    <n v="0"/>
    <n v="29000"/>
    <x v="2"/>
  </r>
  <r>
    <n v="298"/>
    <x v="6"/>
    <s v="VEGJ530126HVZLMR08"/>
    <x v="274"/>
    <s v="VELARDE GOMEZ JORGE"/>
    <n v="8332811726"/>
    <s v="lic_velarde@hotmail.com"/>
    <n v="16"/>
    <n v="16"/>
    <m/>
    <n v="2000"/>
    <n v="2180"/>
    <x v="14"/>
    <d v="2021-12-09T00:00:00"/>
    <d v="2023-03-09T00:00:00"/>
    <d v="2021-12-09T00:00:00"/>
    <d v="2023-03-09T00:00:00"/>
    <x v="1"/>
    <s v="MAESTRIA EN DERECHO PROCESAL PENAL Y JUICIOS ORALES"/>
    <s v="CANCÚN"/>
    <x v="2"/>
    <n v="5000"/>
    <n v="0.56399999999999995"/>
    <n v="2820"/>
    <n v="1"/>
    <n v="0"/>
    <n v="23000"/>
    <x v="0"/>
  </r>
  <r>
    <n v="299"/>
    <x v="7"/>
    <s v="VITA851202MQRLNR05"/>
    <x v="97"/>
    <s v="VILLANUEVA TUN ARACELI GUADALUPE"/>
    <s v=" 987 119 1661"/>
    <s v="villanueva_ara85@hotmail.com"/>
    <n v="20"/>
    <n v="20"/>
    <m/>
    <n v="3000"/>
    <n v="335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0.52142857142857146"/>
    <n v="3650"/>
    <n v="1"/>
    <n v="0"/>
    <n v="29000"/>
    <x v="0"/>
  </r>
  <r>
    <n v="300"/>
    <x v="6"/>
    <s v="CASL950609HQRNMS04"/>
    <x v="207"/>
    <s v="CANUL SIMA LUIS ALEJANDRO"/>
    <s v="BAJA"/>
    <s v="BAJA"/>
    <n v="16"/>
    <n v="16"/>
    <m/>
    <s v=""/>
    <n v="2180"/>
    <x v="14"/>
    <d v="2021-11-01T00:00:00"/>
    <d v="2023-02-01T00:00:00"/>
    <d v="2021-11-01T00:00:00"/>
    <d v="2023-02-01T00:00:00"/>
    <x v="1"/>
    <s v="MAESTRIA EN DERECHO PROCESAL PENAL Y JUICIOS ORALES"/>
    <s v="CANCÚN"/>
    <x v="5"/>
    <n v="5000"/>
    <n v="0.56399999999999995"/>
    <n v="2820"/>
    <n v="1"/>
    <n v="0"/>
    <n v="23000"/>
    <x v="1"/>
  </r>
  <r>
    <n v="301"/>
    <x v="1"/>
    <s v="AISM880311MMCRNG00"/>
    <x v="275"/>
    <s v="ARIZMENDI SANDOVAL MAGALY MARISOL "/>
    <n v="7225033333"/>
    <s v="magyc_boo@hotmail.com"/>
    <n v="20"/>
    <n v="20"/>
    <m/>
    <n v="2000"/>
    <n v="2180"/>
    <x v="32"/>
    <d v="2021-05-01T00:00:00"/>
    <d v="2022-12-01T00:00:00"/>
    <d v="2021-05-01T00:00:00"/>
    <d v="2022-12-01T00:00:00"/>
    <x v="0"/>
    <s v="MAESTRIA EN DERECHO"/>
    <s v="TOLUCA"/>
    <x v="2"/>
    <n v="7000"/>
    <n v="0.68857142857142861"/>
    <n v="4820"/>
    <n v="1"/>
    <n v="0"/>
    <n v="29000"/>
    <x v="2"/>
  </r>
  <r>
    <n v="302"/>
    <x v="2"/>
    <s v="AEGM580603HDGRRN05"/>
    <x v="276"/>
    <s v="ARELLANO GARCIA MANUEL DE JESUS"/>
    <s v="656 376 8114"/>
    <s v="manuel_arellano_garcia@hotmail.com"/>
    <n v="8"/>
    <n v="8"/>
    <m/>
    <s v=""/>
    <n v="2180"/>
    <x v="12"/>
    <d v="2021-12-01T00:00:00"/>
    <d v="2022-07-01T00:00:00"/>
    <d v="2021-12-01T00:00:00"/>
    <d v="2022-07-01T00:00:00"/>
    <x v="1"/>
    <s v="JT EN LICENCIATURA EN DERECHO"/>
    <s v="CANCÚN"/>
    <x v="2"/>
    <n v="3150"/>
    <n v="0.30793650793650795"/>
    <n v="970"/>
    <n v="0"/>
    <n v="5000"/>
    <n v="18000"/>
    <x v="0"/>
  </r>
  <r>
    <n v="303"/>
    <x v="3"/>
    <s v="AUGB811128MBCRRL02"/>
    <x v="277"/>
    <s v="ARGUMEDO GUERRA BLANCA DANNALY"/>
    <s v=" 722 455 8617"/>
    <s v="dannaly05@hotmail.com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TOLUCA"/>
    <x v="2"/>
    <n v="7000"/>
    <n v="0.52142857142857146"/>
    <n v="3650"/>
    <n v="1"/>
    <n v="0"/>
    <n v="29000"/>
    <x v="1"/>
  </r>
  <r>
    <n v="304"/>
    <x v="7"/>
    <s v="MUSE800201MMCXLR00"/>
    <x v="278"/>
    <s v="MUÑOZ SALAZAR ERIKA DEL ROCIO "/>
    <s v="998 125 5646"/>
    <s v="rectoria@iuaf.edu.mx"/>
    <n v="20"/>
    <n v="20"/>
    <m/>
    <s v=""/>
    <n v="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1"/>
    <n v="7000"/>
    <n v="1"/>
    <n v="0"/>
    <n v="29000"/>
    <x v="1"/>
  </r>
  <r>
    <n v="305"/>
    <x v="7"/>
    <s v="CACY751015MSLMHS07"/>
    <x v="278"/>
    <s v="CAMPOS COHUO YASMIN RUBI"/>
    <s v="998 845 1496"/>
    <s v="superaca@msn.com"/>
    <n v="20"/>
    <n v="20"/>
    <m/>
    <s v=""/>
    <n v="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1"/>
    <n v="7000"/>
    <n v="1"/>
    <n v="0"/>
    <n v="29000"/>
    <x v="1"/>
  </r>
  <r>
    <n v="306"/>
    <x v="7"/>
    <s v="DIOP570627HGRZRB09"/>
    <x v="279"/>
    <s v="DIAZ OROPEZA PABLO"/>
    <s v="747 499 0480"/>
    <s v="27diazpablo@gmail.com "/>
    <n v="20"/>
    <n v="20"/>
    <m/>
    <s v=""/>
    <n v="3350"/>
    <x v="15"/>
    <d v="2021-11-01T00:00:00"/>
    <d v="2023-06-01T00:00:00"/>
    <d v="2021-11-01T00:00:00"/>
    <d v="2023-06-01T00:00:00"/>
    <x v="1"/>
    <s v="DOCTORADO EN INNOVACION, ADMON Y POLITICAS PUBLICAS"/>
    <s v="CANCÚN"/>
    <x v="2"/>
    <n v="7000"/>
    <n v="0.52142857142857146"/>
    <n v="3650"/>
    <n v="1"/>
    <n v="0"/>
    <n v="29000"/>
    <x v="0"/>
  </r>
  <r>
    <n v="307"/>
    <x v="2"/>
    <s v="ZAAA830105MMCRLV03"/>
    <x v="280"/>
    <s v="ZARAGOZA ALONSO AVIGAIL "/>
    <s v="713 138 2972"/>
    <s v="zaraavi.83@gmail.com"/>
    <n v="8"/>
    <n v="8"/>
    <m/>
    <n v="0"/>
    <n v="5875"/>
    <x v="11"/>
    <d v="2021-10-01T00:00:00"/>
    <d v="2022-05-01T00:00:00"/>
    <d v="2021-10-01T00:00:00"/>
    <d v="2022-05-01T00:00:00"/>
    <x v="0"/>
    <s v="JT EN LICENCIATURA EN DERECHO"/>
    <s v="CANCÚN"/>
    <x v="0"/>
    <n v="3150"/>
    <n v="-0.86507936507936511"/>
    <n v="-2725"/>
    <n v="0"/>
    <n v="5000"/>
    <n v="18000"/>
    <x v="0"/>
  </r>
  <r>
    <n v="308"/>
    <x v="3"/>
    <s v="VEGH731229HTCRRC07"/>
    <x v="281"/>
    <s v="VERA GARCIA HECTOR"/>
    <s v="993 278 2637"/>
    <s v=" veraabo9@gmail.com"/>
    <n v="20"/>
    <n v="20"/>
    <m/>
    <n v="3000"/>
    <n v="3350"/>
    <x v="24"/>
    <d v="2021-12-01T00:00:00"/>
    <d v="2023-07-01T00:00:00"/>
    <d v="2021-12-01T00:00:00"/>
    <d v="2023-07-01T00:00:00"/>
    <x v="1"/>
    <s v="DOCTORADO EN DERECHO"/>
    <s v="CANCÚN"/>
    <x v="3"/>
    <n v="6700"/>
    <n v="0.5"/>
    <n v="3350"/>
    <n v="1"/>
    <n v="0"/>
    <n v="29000"/>
    <x v="2"/>
  </r>
  <r>
    <n v="309"/>
    <x v="7"/>
    <s v="GARJ710624HSPRCN04"/>
    <x v="282"/>
    <s v="GARCIA ROCHA JUAN ANTONIO"/>
    <s v="444 260 3925"/>
    <s v="garciar.jantonio.academic71@gmail.com"/>
    <n v="20"/>
    <n v="20"/>
    <m/>
    <n v="3000"/>
    <n v="3350"/>
    <x v="15"/>
    <d v="2021-12-01T00:00:00"/>
    <d v="2023-07-01T00:00:00"/>
    <d v="2021-12-01T00:00:00"/>
    <d v="2023-07-01T00:00:00"/>
    <x v="1"/>
    <s v="DOCTORADO EN INNOVACION, ADMON Y POLITICAS PUBLICAS"/>
    <s v="CANCÚN"/>
    <x v="2"/>
    <n v="7000"/>
    <n v="0.52142857142857146"/>
    <n v="3650"/>
    <n v="1"/>
    <n v="0"/>
    <n v="29000"/>
    <x v="2"/>
  </r>
  <r>
    <n v="310"/>
    <x v="1"/>
    <s v="MECV700422MDFNRR06"/>
    <x v="283"/>
    <s v="MENDOZA CARREÑO VERONICA EDITH"/>
    <s v="984 131 2178"/>
    <s v="edrei7004@gmail.com"/>
    <n v="20"/>
    <n v="20"/>
    <m/>
    <s v=""/>
    <n v="2180"/>
    <x v="32"/>
    <d v="2022-01-01T00:00:00"/>
    <d v="2023-08-01T00:00:00"/>
    <d v="2022-01-01T00:00:00"/>
    <d v="2023-08-01T00:00:00"/>
    <x v="0"/>
    <s v="MAESTRIA EN DERECHO"/>
    <s v="CANCÚN"/>
    <x v="3"/>
    <n v="5000"/>
    <n v="0.56399999999999995"/>
    <n v="2820"/>
    <n v="2"/>
    <n v="0"/>
    <n v="25000"/>
    <x v="2"/>
  </r>
  <r>
    <n v="311"/>
    <x v="1"/>
    <s v="OIOX890708MMSRCC08"/>
    <x v="284"/>
    <s v="ORTIZ OCAMPO XOCHIQUETZAL"/>
    <n v="7773360494"/>
    <s v="abogada.xochiquetzal@gmail.com"/>
    <n v="24"/>
    <n v="20"/>
    <m/>
    <n v="2000"/>
    <n v="1800"/>
    <x v="25"/>
    <d v="2022-01-14T00:00:00"/>
    <d v="2023-08-14T00:00:00"/>
    <d v="2022-01-01T00:00:00"/>
    <d v="2023-12-01T00:00:00"/>
    <x v="0"/>
    <s v="MAESTRIA EN DERECHO"/>
    <s v="CANCÚN"/>
    <x v="2"/>
    <n v="5000"/>
    <n v="0.64"/>
    <n v="3200"/>
    <n v="2"/>
    <n v="0"/>
    <n v="25000"/>
    <x v="0"/>
  </r>
  <r>
    <n v="312"/>
    <x v="7"/>
    <s v="MEPL870813MTSNNZ02"/>
    <x v="285"/>
    <s v="MENDEZ PINEDA LIZETH NAYELLI"/>
    <s v="833 449 9784"/>
    <s v="Lizeth_nayelli_mendez_pineda@live.com.mx"/>
    <n v="20"/>
    <n v="20"/>
    <m/>
    <s v=""/>
    <n v="3350"/>
    <x v="15"/>
    <d v="2022-01-01T00:00:00"/>
    <d v="2023-08-01T00:00:00"/>
    <d v="2022-01-01T00:00:00"/>
    <d v="2023-08-01T00:00:00"/>
    <x v="0"/>
    <s v="DOCTORADO EN INNOVACION, ADMON Y POLITICAS PUBLICAS"/>
    <s v="CANCÚN"/>
    <x v="3"/>
    <n v="7000"/>
    <n v="0.52142857142857146"/>
    <n v="3650"/>
    <n v="1"/>
    <n v="0"/>
    <n v="29000"/>
    <x v="2"/>
  </r>
  <r>
    <n v="313"/>
    <x v="6"/>
    <s v="GUCG651128HDFZRR06"/>
    <x v="286"/>
    <s v="GUZMAN CERVANTES GERARDO"/>
    <s v="228 979 0283"/>
    <s v="gerardoguzmanc1@hotmail.com"/>
    <n v="16"/>
    <n v="16"/>
    <m/>
    <s v=""/>
    <n v="2180"/>
    <x v="14"/>
    <d v="2022-01-01T00:00:00"/>
    <d v="2023-04-01T00:00:00"/>
    <d v="2022-01-01T00:00:00"/>
    <d v="2023-04-01T00:00:00"/>
    <x v="1"/>
    <s v="MAESTRIA EN DERECHO PROCESAL PENAL Y JUICIOS ORALES"/>
    <s v="CANCÚN"/>
    <x v="3"/>
    <n v="5000"/>
    <n v="0.56399999999999995"/>
    <n v="2820"/>
    <n v="1"/>
    <n v="0"/>
    <n v="23000"/>
    <x v="2"/>
  </r>
  <r>
    <n v="314"/>
    <x v="6"/>
    <s v="QUBJ891204MTSXRN06"/>
    <x v="287"/>
    <s v="QUIÑONES BARRON JANNIA ANABAENA"/>
    <s v=" 867 146 1928"/>
    <s v="_x0009_jany_lovee@hotmail.com"/>
    <n v="16"/>
    <n v="16"/>
    <m/>
    <s v=""/>
    <n v="2180"/>
    <x v="14"/>
    <d v="2022-01-01T00:00:00"/>
    <d v="2023-04-01T00:00:00"/>
    <d v="2022-01-01T00:00:00"/>
    <d v="2023-04-01T00:00:00"/>
    <x v="0"/>
    <s v="MAESTRIA EN DERECHO PROCESAL PENAL Y JUICIOS ORALES"/>
    <s v="CANCÚN"/>
    <x v="3"/>
    <n v="5000"/>
    <n v="0.56399999999999995"/>
    <n v="2820"/>
    <n v="1"/>
    <n v="0"/>
    <n v="23000"/>
    <x v="2"/>
  </r>
  <r>
    <n v="315"/>
    <x v="6"/>
    <s v="ROAL560923HDFDYS03"/>
    <x v="288"/>
    <s v="RODRIGUEZ AYALA JOSE LUIS"/>
    <n v="8117181395"/>
    <s v="jlrm_08@hotmail.com"/>
    <n v="16"/>
    <n v="16"/>
    <m/>
    <s v=""/>
    <n v="2180"/>
    <x v="14"/>
    <d v="2022-01-01T00:00:00"/>
    <d v="2023-04-01T00:00:00"/>
    <d v="2022-01-01T00:00:00"/>
    <d v="2023-04-01T00:00:00"/>
    <x v="1"/>
    <s v="MAESTRIA EN DERECHO PROCESAL PENAL Y JUICIOS ORALES"/>
    <s v="CANCÚN"/>
    <x v="3"/>
    <n v="5000"/>
    <n v="0.56399999999999995"/>
    <n v="2820"/>
    <n v="1"/>
    <n v="0"/>
    <n v="23000"/>
    <x v="2"/>
  </r>
  <r>
    <n v="316"/>
    <x v="4"/>
    <s v="AAVF761106HMCLRL08"/>
    <x v="275"/>
    <s v="ALCANTARA VERA FELIPE "/>
    <s v="722 631 9108"/>
    <s v="felipealcantara432@gmail.com "/>
    <n v="6"/>
    <n v="6"/>
    <m/>
    <s v=""/>
    <n v="2180"/>
    <x v="32"/>
    <d v="2022-01-01T00:00:00"/>
    <d v="2022-06-01T00:00:00"/>
    <d v="2022-01-01T00:00:00"/>
    <d v="2022-06-01T00:00:00"/>
    <x v="1"/>
    <s v="JT MAESTRIA EN DERECHO"/>
    <s v="TOLUCA"/>
    <x v="3"/>
    <n v="5000"/>
    <n v="0.56399999999999995"/>
    <n v="2820"/>
    <n v="0"/>
    <n v="6000"/>
    <n v="23000"/>
    <x v="2"/>
  </r>
  <r>
    <n v="317"/>
    <x v="3"/>
    <s v="IACM730613MQRBNR18"/>
    <x v="289"/>
    <s v="IBARRA CANCHE MARCELA "/>
    <n v="9981955570"/>
    <s v="marceibarra2014@gmail.com"/>
    <n v="24"/>
    <n v="20"/>
    <n v="0"/>
    <n v="3000"/>
    <n v="2800"/>
    <x v="24"/>
    <d v="2022-01-15T00:00:00"/>
    <d v="2023-08-15T00:00:00"/>
    <d v="2022-01-15T00:00:00"/>
    <d v="2023-12-15T00:00:00"/>
    <x v="0"/>
    <s v="DOCTORADO EN DERECHO"/>
    <s v="CANCÚN"/>
    <x v="3"/>
    <n v="6700"/>
    <n v="0.58208955223880599"/>
    <n v="3900"/>
    <n v="1"/>
    <n v="0"/>
    <n v="29000"/>
    <x v="2"/>
  </r>
  <r>
    <n v="318"/>
    <x v="0"/>
    <s v="PAAM720306MYNCKR08"/>
    <x v="290"/>
    <s v="PACHECO AKE  MIRELLA YNES"/>
    <n v="9982227972"/>
    <s v="jackie-gem@hotmail.com "/>
    <n v="36"/>
    <n v="36"/>
    <m/>
    <n v="1000"/>
    <n v="1350"/>
    <x v="11"/>
    <d v="2022-01-15T00:00:00"/>
    <d v="2024-12-15T00:00:00"/>
    <d v="2022-01-15T00:00:00"/>
    <d v="2024-12-15T00:00:00"/>
    <x v="0"/>
    <s v="LICENCIATURA EN DERECHO"/>
    <s v="CANCÚN"/>
    <x v="2"/>
    <n v="3150"/>
    <n v="0.5714285714285714"/>
    <n v="1800"/>
    <n v="4"/>
    <n v="0"/>
    <n v="18000"/>
    <x v="1"/>
  </r>
  <r>
    <n v="319"/>
    <x v="7"/>
    <s v="GULY811203HCSLPN06"/>
    <x v="291"/>
    <s v="GUILLEN LOPEZ YONNI JOSUE"/>
    <s v="963 268 0450"/>
    <s v="yonnitoguillen@gmail.com"/>
    <n v="20"/>
    <n v="20"/>
    <n v="0"/>
    <n v="3000"/>
    <n v="3350"/>
    <x v="15"/>
    <d v="2022-01-15T00:00:00"/>
    <d v="2023-08-15T00:00:00"/>
    <d v="2022-01-15T00:00:00"/>
    <d v="2023-08-15T00:00:00"/>
    <x v="1"/>
    <s v="DOCTORADO EN INNOVACION, ADMON Y POLITICAS PUBLICAS"/>
    <s v="CANCÚN"/>
    <x v="0"/>
    <n v="7000"/>
    <n v="0.52142857142857146"/>
    <n v="3650"/>
    <n v="1"/>
    <n v="0"/>
    <n v="29000"/>
    <x v="0"/>
  </r>
  <r>
    <n v="320"/>
    <x v="1"/>
    <s v="AUHA960807HQRNDD07"/>
    <x v="292"/>
    <s v="ANGULO HIDALGO ADOLFO RAUL"/>
    <s v="983 158 6545"/>
    <s v="angulo-1996@hotmail.com"/>
    <n v="20"/>
    <n v="20"/>
    <m/>
    <n v="2000"/>
    <n v="2300"/>
    <x v="10"/>
    <d v="2019-05-01T00:00:00"/>
    <d v="2020-12-01T00:00:00"/>
    <d v="2019-05-01T00:00:00"/>
    <d v="2020-12-01T00:00:00"/>
    <x v="1"/>
    <s v="MAESTRIA EN DERECHO"/>
    <s v="CHETUMAL"/>
    <x v="2"/>
    <n v="5000"/>
    <n v="0.54"/>
    <n v="2700"/>
    <n v="2"/>
    <n v="0"/>
    <n v="25000"/>
    <x v="0"/>
  </r>
  <r>
    <n v="321"/>
    <x v="1"/>
    <s v="PEEA680613HYNRCL09"/>
    <x v="293"/>
    <s v="PEREZ ECHEVERRIA ALFONSO ANTONIO"/>
    <n v="9982143681"/>
    <s v="pecestudio@hotmail.com"/>
    <n v="24"/>
    <n v="20"/>
    <m/>
    <n v="2000"/>
    <n v="1800"/>
    <x v="25"/>
    <d v="2022-02-11T00:00:00"/>
    <d v="2023-09-11T00:00:00"/>
    <d v="2022-01-21T00:00:00"/>
    <d v="2023-12-21T00:00:00"/>
    <x v="1"/>
    <s v="MAESTRIA EN DERECHO"/>
    <s v="CANCÚN"/>
    <x v="2"/>
    <n v="5000"/>
    <n v="0.64"/>
    <n v="3200"/>
    <n v="2"/>
    <n v="0"/>
    <n v="25000"/>
    <x v="1"/>
  </r>
  <r>
    <n v="322"/>
    <x v="6"/>
    <s v="CUGR820227MCCRNS07"/>
    <x v="294"/>
    <s v="DE LA CRUZ GONZALEZ ROSENDA MARIA"/>
    <n v="9982143681"/>
    <s v="rossen@live.com.mx"/>
    <n v="16"/>
    <n v="16"/>
    <m/>
    <m/>
    <n v="2180"/>
    <x v="14"/>
    <d v="2022-01-21T00:00:00"/>
    <d v="2023-04-21T00:00:00"/>
    <d v="2022-01-21T00:00:00"/>
    <d v="2023-04-21T00:00:00"/>
    <x v="0"/>
    <s v="MAESTRIA EN DERECHO PROCESAL PENAL Y JUICIOS ORALES"/>
    <s v="CANCÚN"/>
    <x v="2"/>
    <n v="5000"/>
    <n v="0.56399999999999995"/>
    <n v="2820"/>
    <n v="1"/>
    <n v="0"/>
    <n v="23000"/>
    <x v="0"/>
  </r>
  <r>
    <n v="323"/>
    <x v="6"/>
    <s v="PEHM820125MTCRRR04 "/>
    <x v="207"/>
    <s v="PEREZ HERNANDEZ MARIANA"/>
    <n v="9841792237"/>
    <s v="mariana0825@live.com"/>
    <n v="16"/>
    <n v="16"/>
    <m/>
    <n v="2000"/>
    <n v="2180"/>
    <x v="14"/>
    <d v="2022-11-02T00:00:00"/>
    <d v="2024-02-02T00:00:00"/>
    <d v="2022-11-02T00:00:00"/>
    <d v="2024-02-02T00:00:00"/>
    <x v="0"/>
    <s v="MAESTRIA EN DERECHO PROCESAL PENAL Y JUICIOS ORALES"/>
    <s v="CANCÚN"/>
    <x v="2"/>
    <n v="5000"/>
    <n v="0.56399999999999995"/>
    <n v="2820"/>
    <n v="1"/>
    <n v="0"/>
    <n v="23000"/>
    <x v="4"/>
  </r>
  <r>
    <n v="324"/>
    <x v="1"/>
    <s v="PEGJ910408MQRRRS06"/>
    <x v="159"/>
    <s v="PEREIRA GARCIA DE LA CRUZ JESSICA"/>
    <n v="9831823524"/>
    <s v="jessicapereiragar@gmail.com"/>
    <n v="20"/>
    <n v="20"/>
    <m/>
    <n v="2000"/>
    <n v="2180"/>
    <x v="32"/>
    <d v="2022-02-14T00:00:00"/>
    <d v="2023-09-14T00:00:00"/>
    <d v="2022-02-07T00:00:00"/>
    <d v="2023-09-07T00:00:00"/>
    <x v="0"/>
    <s v="MAESTRIA EN DERECHO"/>
    <s v="CANCÚN"/>
    <x v="2"/>
    <n v="5000"/>
    <n v="0.56399999999999995"/>
    <n v="2820"/>
    <n v="2"/>
    <n v="0"/>
    <n v="25000"/>
    <x v="2"/>
  </r>
  <r>
    <n v="325"/>
    <x v="1"/>
    <s v="SACG950925MQRNTL00"/>
    <x v="295"/>
    <s v="SANCHEZ CATZIM GLENDY MARGARITA"/>
    <n v="9831376354"/>
    <s v="glen_2515@live.com.mx"/>
    <n v="20"/>
    <n v="20"/>
    <n v="0"/>
    <n v="2000"/>
    <n v="2180"/>
    <x v="25"/>
    <d v="2022-02-11T00:00:00"/>
    <d v="2023-09-11T00:00:00"/>
    <d v="2022-02-11T00:00:00"/>
    <d v="2023-09-11T00:00:00"/>
    <x v="0"/>
    <s v="MAESTRIA EN DERECHO"/>
    <s v="CANCÚN"/>
    <x v="2"/>
    <n v="5000"/>
    <n v="0.56399999999999995"/>
    <n v="2820"/>
    <n v="2"/>
    <n v="0"/>
    <n v="25000"/>
    <x v="0"/>
  </r>
  <r>
    <n v="326"/>
    <x v="0"/>
    <s v="GOBA880316HCSNLB02"/>
    <x v="296"/>
    <s v="GONZALEZ BALBOA ABRAHAM"/>
    <n v="9985932014"/>
    <s v=" balboa2316global@gmail.com"/>
    <n v="36"/>
    <n v="36"/>
    <m/>
    <n v="1000"/>
    <n v="1600"/>
    <x v="11"/>
    <d v="2022-02-12T00:00:00"/>
    <d v="2025-01-12T00:00:00"/>
    <d v="2022-02-03T00:00:00"/>
    <d v="2025-01-03T00:00:00"/>
    <x v="1"/>
    <s v="LICENCIATURA EN DERECHO"/>
    <s v="CANCÚN"/>
    <x v="2"/>
    <n v="3150"/>
    <n v="0.49206349206349204"/>
    <n v="1550"/>
    <n v="4"/>
    <n v="0"/>
    <n v="18000"/>
    <x v="4"/>
  </r>
  <r>
    <n v="327"/>
    <x v="2"/>
    <s v="AAPP771127HDFLRD06"/>
    <x v="297"/>
    <s v="ALVAREZ PEREZ PEDRO"/>
    <s v="998 224 5876"/>
    <s v="pedroalvarezperez@live.com.mx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2"/>
    <n v="5000"/>
    <n v="0.56398000000000004"/>
    <n v="2819.9"/>
    <n v="2"/>
    <n v="0"/>
    <n v="25000"/>
    <x v="0"/>
  </r>
  <r>
    <n v="328"/>
    <x v="0"/>
    <s v="HESJ780125HZSRRN06"/>
    <x v="298"/>
    <s v="HERNANDEZ SORIANO JUAN DE DIOS"/>
    <n v="7133251094"/>
    <s v="juan@jsautorepairservice.com"/>
    <n v="36"/>
    <n v="36"/>
    <s v="$ -"/>
    <n v="1000"/>
    <n v="1350"/>
    <x v="11"/>
    <d v="2022-02-12T00:00:00"/>
    <d v="2025-01-12T00:00:00"/>
    <d v="2022-02-12T00:00:00"/>
    <d v="2025-01-12T00:00:00"/>
    <x v="1"/>
    <s v="LICENCIATURA EN DERECHO"/>
    <s v="CANCÚN"/>
    <x v="2"/>
    <n v="3150"/>
    <n v="0.5714285714285714"/>
    <n v="1800"/>
    <n v="4"/>
    <n v="0"/>
    <n v="18000"/>
    <x v="1"/>
  </r>
  <r>
    <n v="329"/>
    <x v="1"/>
    <s v="AAMI880618MDFLNL07"/>
    <x v="299"/>
    <s v="ALVARADO MONTAÑO ILSE MONSERRAT"/>
    <s v=" 56 2616 3541"/>
    <s v="abogadoselect@outlook.com"/>
    <n v="20"/>
    <n v="20"/>
    <m/>
    <n v="2000"/>
    <n v="2180.0000000000005"/>
    <x v="28"/>
    <d v="2021-02-01T00:00:00"/>
    <d v="2022-09-01T00:00:00"/>
    <d v="2021-02-01T00:00:00"/>
    <d v="2022-09-01T00:00:00"/>
    <x v="0"/>
    <s v="MAESTRIA EN DERECHO"/>
    <s v="CANCÚN"/>
    <x v="2"/>
    <n v="6700"/>
    <n v="0.67462686567164176"/>
    <n v="4520"/>
    <n v="0"/>
    <n v="8000"/>
    <n v="25000"/>
    <x v="2"/>
  </r>
  <r>
    <n v="330"/>
    <x v="3"/>
    <s v="GULY811203HCSLPN06"/>
    <x v="300"/>
    <s v="GUILLEN LOPEZ YONNI JOSUE"/>
    <n v="9632526121"/>
    <s v="yonnitoguillen@gmail.com"/>
    <n v="20"/>
    <n v="20"/>
    <m/>
    <n v="3000"/>
    <n v="3350"/>
    <x v="24"/>
    <d v="2022-02-12T00:00:00"/>
    <d v="2023-09-12T00:00:00"/>
    <d v="2022-02-12T00:00:00"/>
    <d v="2023-09-12T00:00:00"/>
    <x v="1"/>
    <s v="DOCTORADO EN DERECHO"/>
    <s v="CANCÚN"/>
    <x v="0"/>
    <n v="6700"/>
    <n v="0.5"/>
    <n v="3350"/>
    <n v="1"/>
    <n v="0"/>
    <n v="29000"/>
    <x v="0"/>
  </r>
  <r>
    <n v="331"/>
    <x v="3"/>
    <s v="LOTJ710629HSPPRS00"/>
    <x v="301"/>
    <s v="LOPEZ TORRES JOSE DE JESUS "/>
    <n v="444829027"/>
    <s v="jlt712011@hotmail.com"/>
    <n v="20"/>
    <n v="20"/>
    <m/>
    <n v="3000"/>
    <n v="3350"/>
    <x v="24"/>
    <d v="2022-02-12T00:00:00"/>
    <d v="2023-09-12T00:00:00"/>
    <d v="2022-02-12T00:00:00"/>
    <d v="2023-09-12T00:00:00"/>
    <x v="1"/>
    <s v="DOCTORADO EN DERECHO"/>
    <s v="CANCÚN"/>
    <x v="3"/>
    <n v="6700"/>
    <n v="0.5"/>
    <n v="3350"/>
    <n v="1"/>
    <n v="0"/>
    <n v="29000"/>
    <x v="2"/>
  </r>
  <r>
    <n v="332"/>
    <x v="0"/>
    <s v="MORF960825MDFRMR00"/>
    <x v="302"/>
    <s v="MORENO RAMIREZ FRIDA MARIA"/>
    <n v="5528986993"/>
    <s v="frida.moreno2596@gmail.com"/>
    <n v="36"/>
    <n v="36"/>
    <m/>
    <n v="1000"/>
    <n v="1350"/>
    <x v="11"/>
    <d v="2022-02-12T00:00:00"/>
    <d v="2025-01-12T00:00:00"/>
    <d v="2022-02-12T00:00:00"/>
    <d v="2025-01-12T00:00:00"/>
    <x v="0"/>
    <s v="LICENCIATURA EN DERECHO"/>
    <s v="CANCÚN"/>
    <x v="3"/>
    <n v="3150"/>
    <n v="0.5714285714285714"/>
    <n v="1800"/>
    <n v="4"/>
    <n v="0"/>
    <n v="18000"/>
    <x v="2"/>
  </r>
  <r>
    <n v="333"/>
    <x v="1"/>
    <s v="AAZM750428HDFLRS04"/>
    <x v="303"/>
    <s v="ALFARO ZERECERO  MOISES"/>
    <s v="BAJA"/>
    <s v="BAJA"/>
    <n v="24"/>
    <n v="20"/>
    <m/>
    <n v="2000"/>
    <n v="1750"/>
    <x v="16"/>
    <d v="2021-02-01T00:00:00"/>
    <d v="2022-09-01T00:00:00"/>
    <d v="2021-02-01T00:00:00"/>
    <d v="2023-01-01T00:00:00"/>
    <x v="1"/>
    <s v="MAESTRIA EN DERECHO"/>
    <s v="CANCÚN"/>
    <x v="3"/>
    <n v="3150"/>
    <n v="0.44444444444444442"/>
    <n v="1400"/>
    <n v="4"/>
    <n v="0"/>
    <n v="18000"/>
    <x v="2"/>
  </r>
  <r>
    <n v="334"/>
    <x v="3"/>
    <s v="LAAI750417HJCYRS07"/>
    <x v="304"/>
    <s v="LAY ARELLANO ISRAEL TONATIUH"/>
    <n v="3335022224"/>
    <s v="tonatiuh_lay@suv.udg.mx"/>
    <n v="20"/>
    <n v="20"/>
    <m/>
    <n v="3000"/>
    <n v="3350"/>
    <x v="24"/>
    <d v="2022-03-19T00:00:00"/>
    <d v="2023-10-19T00:00:00"/>
    <d v="2022-02-22T00:00:00"/>
    <d v="2023-09-22T00:00:00"/>
    <x v="1"/>
    <s v="DOCTORADO EN DERECHO"/>
    <s v="CANCÚN"/>
    <x v="2"/>
    <n v="6700"/>
    <n v="0.5"/>
    <n v="3350"/>
    <n v="1"/>
    <n v="0"/>
    <n v="29000"/>
    <x v="0"/>
  </r>
  <r>
    <n v="335"/>
    <x v="5"/>
    <s v="RORC750108HMCMZR07"/>
    <x v="301"/>
    <s v="ROMERO RUIZ CARLOS"/>
    <n v="7223811480"/>
    <s v="lic.carlosromeror@hotmail.com"/>
    <n v="4"/>
    <n v="4"/>
    <m/>
    <s v="$ -"/>
    <n v="3350"/>
    <x v="13"/>
    <d v="2022-03-19T00:00:00"/>
    <d v="2022-06-19T00:00:00"/>
    <d v="2022-02-22T00:00:00"/>
    <d v="2022-05-22T00:00:00"/>
    <x v="1"/>
    <s v="JT DOCTORADO EN DERECHO"/>
    <s v="TOLUCA"/>
    <x v="0"/>
    <n v="6700"/>
    <n v="0.5"/>
    <n v="3350"/>
    <n v="0"/>
    <n v="8000"/>
    <n v="25000"/>
    <x v="1"/>
  </r>
  <r>
    <n v="336"/>
    <x v="5"/>
    <s v="DIGS770724MMCZNS06"/>
    <x v="305"/>
    <s v="DIAZ GONZALEZ SUSANA"/>
    <s v="722 510 6544"/>
    <s v="tulipan96@live.com.mx"/>
    <n v="4"/>
    <n v="4"/>
    <m/>
    <s v="$ -"/>
    <n v="3350"/>
    <x v="13"/>
    <d v="2022-03-19T00:00:00"/>
    <d v="2022-06-19T00:00:00"/>
    <d v="2022-02-22T00:00:00"/>
    <d v="2022-05-22T00:00:00"/>
    <x v="0"/>
    <s v="JT DOCTORADO EN DERECHO"/>
    <s v="TOLUCA"/>
    <x v="0"/>
    <n v="6700"/>
    <n v="0.5"/>
    <n v="3350"/>
    <n v="0"/>
    <n v="8000"/>
    <n v="25000"/>
    <x v="1"/>
  </r>
  <r>
    <n v="337"/>
    <x v="4"/>
    <s v="GACO670410HDFRRS00"/>
    <x v="306"/>
    <s v="GARCIA CRUZ OSCAR RICARDO"/>
    <n v="5521146983"/>
    <s v="oscar.garcia@pjedomex.gob.mx"/>
    <n v="6"/>
    <n v="6"/>
    <m/>
    <s v="$ -"/>
    <n v="2180"/>
    <x v="32"/>
    <d v="2022-03-17T00:00:00"/>
    <d v="2022-08-17T00:00:00"/>
    <d v="2022-03-01T00:00:00"/>
    <d v="2022-08-01T00:00:00"/>
    <x v="1"/>
    <s v="JT MAESTRIA EN DERECHO"/>
    <s v="CANCÚN"/>
    <x v="5"/>
    <n v="5000"/>
    <n v="0.56399999999999995"/>
    <n v="2820"/>
    <n v="0"/>
    <n v="6000"/>
    <n v="23000"/>
    <x v="2"/>
  </r>
  <r>
    <n v="338"/>
    <x v="1"/>
    <s v="BOPS621030MYNNSL01"/>
    <x v="307"/>
    <s v="BONILLA PASOS SILVIA MAGALI"/>
    <n v="9981686586"/>
    <s v="bopsilviadoc@gmail.com"/>
    <n v="20"/>
    <n v="20"/>
    <m/>
    <n v="2000"/>
    <n v="2000"/>
    <x v="33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5000"/>
    <x v="0"/>
  </r>
  <r>
    <n v="339"/>
    <x v="1"/>
    <s v="CACG750725HYNHMS08"/>
    <x v="308"/>
    <s v="CHAN CAAMAL GUSTAVO EFRAIN"/>
    <n v="9982385519"/>
    <s v="lamaac10@hot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5000"/>
    <x v="0"/>
  </r>
  <r>
    <n v="340"/>
    <x v="1"/>
    <s v="CUMF820101HQRRRB04"/>
    <x v="309"/>
    <s v="CUERVO MURILLO FABIAN "/>
    <n v="9982795723"/>
    <s v="fabian_tequila@hot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3000"/>
    <x v="0"/>
  </r>
  <r>
    <n v="341"/>
    <x v="1"/>
    <s v="GABI780402HDFLCG04"/>
    <x v="310"/>
    <s v="GALINDO BECERRIL IGNACIO"/>
    <n v="9981474233"/>
    <s v="lic.ignaciogalindo78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42"/>
    <x v="1"/>
    <s v="LOHA740820HTCPDR03"/>
    <x v="311"/>
    <s v="LOPEZ HIDALGO ARMANDO"/>
    <n v="9981583887"/>
    <s v="armandolopezcancun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2"/>
    <m/>
    <s v=""/>
    <n v="-2000"/>
    <n v="2"/>
    <m/>
    <n v="23000"/>
    <x v="0"/>
  </r>
  <r>
    <n v="343"/>
    <x v="1"/>
    <s v="RARC790921MYNMDL01"/>
    <x v="312"/>
    <s v="RAMOS RODRIGUEZ CLAUDIA CAROLINA DE JESUS"/>
    <n v="9984409120"/>
    <s v="claudia.ramos@iuaf.edu.mx"/>
    <n v="20"/>
    <n v="20"/>
    <m/>
    <n v="2000"/>
    <n v="2000"/>
    <x v="33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4"/>
    <x v="1"/>
    <s v="RURR751222HDFZML08"/>
    <x v="313"/>
    <s v="RUIZ RAMIREZ RAUL ANTONIO"/>
    <n v="9848018319"/>
    <s v="despachojuri.ra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45"/>
    <x v="1"/>
    <s v="CARE771117MJCRDL05"/>
    <x v="314"/>
    <s v="CARDENAS RODRIGUEZ ELIZABETH"/>
    <n v="9982412135"/>
    <s v="cardenas-eli@hot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m/>
    <x v="0"/>
    <m/>
    <s v=""/>
    <n v="-2000"/>
    <n v="2"/>
    <m/>
    <n v="23000"/>
    <x v="0"/>
  </r>
  <r>
    <n v="346"/>
    <x v="1"/>
    <s v="CERM780805HYNNJN04"/>
    <x v="96"/>
    <s v="CEN ROJAS JOSE MANUEL "/>
    <n v="9985784737"/>
    <s v="manuelr197808@hotmail.com"/>
    <n v="20"/>
    <n v="20"/>
    <m/>
    <n v="2000"/>
    <n v="2000"/>
    <x v="34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3000"/>
    <x v="0"/>
  </r>
  <r>
    <n v="347"/>
    <x v="1"/>
    <s v="LOHV800529MTCPRC01"/>
    <x v="315"/>
    <s v="LOPEZ HERNANDEZ VICTORIA"/>
    <n v="9983812250"/>
    <s v="victorialh_290580@outlook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8"/>
    <x v="1"/>
    <s v="MORI790221MDFNVR01"/>
    <x v="316"/>
    <s v="MONDRAGÓN RUVALCABA IRÁN MARGARITA "/>
    <n v="9983213750"/>
    <s v="iranmondragon78@g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9"/>
    <x v="1"/>
    <s v="ROGF560307MJCDRL05"/>
    <x v="317"/>
    <s v="RODRIGUEZ GORDIAN MARIA FELICITAS"/>
    <n v="9982224747"/>
    <m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0"/>
    <x v="1"/>
    <s v="RUGO641111MDFBRL03"/>
    <x v="318"/>
    <s v="RUBIO GARCIA MARIA OLIVIA"/>
    <n v="9988655093"/>
    <s v="licolivia.rubio@g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1"/>
    <x v="1"/>
    <s v="SAFE711023HDFRBD08"/>
    <x v="319"/>
    <s v="SAURI FABRO EDWIN DAVID"/>
    <n v="9986111361"/>
    <s v="edwinsauri@msn.com"/>
    <n v="20"/>
    <n v="20"/>
    <m/>
    <n v="2000"/>
    <n v="2000"/>
    <x v="34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52"/>
    <x v="1"/>
    <s v="SAFH700610MDFRBY03"/>
    <x v="320"/>
    <s v="SAURI FABRO HAYDEE CAROLINA"/>
    <n v="9983718902"/>
    <s v="haydeesauri@hot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3"/>
    <x v="3"/>
    <s v="VIJI690426MCSRMS06"/>
    <x v="321"/>
    <s v=" VIRGEN JIMENEZ MARIA ISABEL"/>
    <m/>
    <m/>
    <n v="20"/>
    <n v="20"/>
    <n v="3000"/>
    <n v="3000"/>
    <n v="3350"/>
    <x v="35"/>
    <d v="2019-09-05T00:00:00"/>
    <d v="2021-04-05T00:00:00"/>
    <d v="2019-09-05T00:00:00"/>
    <d v="2021-04-05T00:00:00"/>
    <x v="0"/>
    <s v="DOCTORADO EN DERECHO"/>
    <s v="CANCÚN"/>
    <x v="3"/>
    <m/>
    <s v=""/>
    <n v="-3350"/>
    <n v="4"/>
    <n v="0"/>
    <n v="29000"/>
    <x v="2"/>
  </r>
  <r>
    <n v="354"/>
    <x v="0"/>
    <s v="GOGJ781020HQRMRN08"/>
    <x v="322"/>
    <s v="GOMEZ GARCIA JUAN CARLOS"/>
    <m/>
    <m/>
    <n v="16"/>
    <n v="16"/>
    <m/>
    <n v="1000"/>
    <n v="1200"/>
    <x v="36"/>
    <d v="2019-05-01T00:00:00"/>
    <d v="2020-08-01T00:00:00"/>
    <d v="2019-05-01T00:00:00"/>
    <d v="2020-08-01T00:00:00"/>
    <x v="1"/>
    <s v="LICENCIATURA EN DERECHO"/>
    <s v="CANCÚN"/>
    <x v="6"/>
    <m/>
    <m/>
    <m/>
    <m/>
    <m/>
    <m/>
    <x v="0"/>
  </r>
  <r>
    <n v="355"/>
    <x v="0"/>
    <s v="NAOC850826MQRHRL04"/>
    <x v="323"/>
    <s v="NAHUAT ORTIZ CLARA BEATRIZ"/>
    <n v="9832076302"/>
    <m/>
    <n v="8"/>
    <n v="8"/>
    <m/>
    <n v="1000"/>
    <n v="1200"/>
    <x v="36"/>
    <d v="2019-05-01T00:00:00"/>
    <d v="2019-12-01T00:00:00"/>
    <d v="2019-05-01T00:00:00"/>
    <d v="2019-12-01T00:00:00"/>
    <x v="0"/>
    <s v="LICENCIATURA EN DERECHO"/>
    <s v="CANCÚN"/>
    <x v="0"/>
    <m/>
    <s v=""/>
    <n v="-1200"/>
    <n v="4"/>
    <n v="0"/>
    <n v="14000"/>
    <x v="2"/>
  </r>
  <r>
    <n v="356"/>
    <x v="0"/>
    <s v="CUGV851202MQRRRV01"/>
    <x v="324"/>
    <s v="CRUZ GARCIA VIVIANA"/>
    <n v="9831370830"/>
    <s v="nice2385@hotmail.com"/>
    <n v="16"/>
    <n v="16"/>
    <m/>
    <n v="1000"/>
    <n v="1200"/>
    <x v="36"/>
    <d v="2019-05-01T00:00:00"/>
    <d v="2020-08-01T00:00:00"/>
    <d v="2019-05-01T00:00:00"/>
    <d v="2020-08-01T00:00:00"/>
    <x v="0"/>
    <s v="LICENCIATURA EN DERECHO"/>
    <s v="CANCÚN"/>
    <x v="0"/>
    <m/>
    <s v=""/>
    <n v="-1200"/>
    <n v="4"/>
    <n v="0"/>
    <n v="14000"/>
    <x v="0"/>
  </r>
  <r>
    <n v="357"/>
    <x v="5"/>
    <s v="CACF711030HSLMHR07"/>
    <x v="325"/>
    <s v="CAMPOS COUOH FRANCISCO JAVIER"/>
    <s v="983 154 9299"/>
    <s v="franciscocouoh8585@gmail.com"/>
    <n v="6"/>
    <n v="6"/>
    <m/>
    <m/>
    <n v="0"/>
    <x v="7"/>
    <d v="2021-09-15T00:00:00"/>
    <d v="2022-02-15T00:00:00"/>
    <d v="2021-09-15T00:00:00"/>
    <d v="2022-02-15T00:00:00"/>
    <x v="1"/>
    <s v="JT DOCTORADO EN DERECHO"/>
    <s v="CANCÚN"/>
    <x v="0"/>
    <n v="6700"/>
    <n v="1"/>
    <n v="6700"/>
    <n v="0"/>
    <n v="8000"/>
    <n v="15000"/>
    <x v="0"/>
  </r>
  <r>
    <n v="358"/>
    <x v="0"/>
    <s v="BARA961008HQRZDN02"/>
    <x v="326"/>
    <s v="BAEZA RODRIGUEZ ANDRES"/>
    <s v="999 338 5105"/>
    <s v="baeza.rdz@hotmail.com"/>
    <n v="36"/>
    <n v="36"/>
    <s v="$ -"/>
    <n v="1000"/>
    <n v="1600"/>
    <x v="11"/>
    <d v="2022-03-05T00:00:00"/>
    <d v="2025-02-05T00:00:00"/>
    <d v="2022-03-14T00:00:00"/>
    <d v="2025-02-14T00:00:00"/>
    <x v="1"/>
    <s v="LICENCIATURA EN DERECHO"/>
    <s v="CANCÚN"/>
    <x v="3"/>
    <n v="3150"/>
    <n v="0.49206349206349204"/>
    <n v="1550"/>
    <n v="4"/>
    <n v="0"/>
    <n v="21000"/>
    <x v="2"/>
  </r>
  <r>
    <n v="359"/>
    <x v="0"/>
    <s v="SALR971024HJCNZB04"/>
    <x v="66"/>
    <s v="SANCHEZ LOZA JOSE RUBEN"/>
    <n v="9999491017"/>
    <s v="ruub10otz@gmail.com"/>
    <n v="36"/>
    <n v="36"/>
    <m/>
    <n v="1000"/>
    <n v="1600"/>
    <x v="11"/>
    <d v="2022-03-05T00:00:00"/>
    <d v="2025-02-05T00:00:00"/>
    <d v="2022-03-14T00:00:00"/>
    <d v="2025-02-14T00:00:00"/>
    <x v="1"/>
    <s v="LICENCIATURA EN DERECHO"/>
    <s v="CANCÚN"/>
    <x v="3"/>
    <n v="3150"/>
    <n v="0.49206349206349204"/>
    <n v="1550"/>
    <n v="4"/>
    <n v="0"/>
    <n v="21000"/>
    <x v="2"/>
  </r>
  <r>
    <n v="360"/>
    <x v="1"/>
    <s v="AAQF800229HQRLJL01"/>
    <x v="327"/>
    <s v="ALDANA QUIJANO FELIPE DE JESUS"/>
    <s v="998 131 3901"/>
    <s v="cheno.aldana@gmail.com"/>
    <n v="20"/>
    <n v="20"/>
    <m/>
    <n v="2000"/>
    <n v="2180"/>
    <x v="25"/>
    <d v="2022-03-03T00:00:00"/>
    <d v="2023-10-03T00:00:00"/>
    <d v="2022-03-17T00:00:00"/>
    <d v="2023-10-17T00:00:00"/>
    <x v="1"/>
    <s v="MAESTRIA EN DERECHO"/>
    <s v="CANCÚN"/>
    <x v="2"/>
    <n v="5000"/>
    <n v="0.56399999999999995"/>
    <n v="2820"/>
    <n v="2"/>
    <m/>
    <n v="25000"/>
    <x v="1"/>
  </r>
  <r>
    <n v="361"/>
    <x v="1"/>
    <s v="GUSK790708MYNLLR05"/>
    <x v="283"/>
    <s v="GUILLEN SOLIS KARLA ASUNCION "/>
    <s v="998 131 3901"/>
    <s v=" karlaguillen1979@gmail.com"/>
    <n v="20"/>
    <n v="20"/>
    <m/>
    <n v="2000"/>
    <n v="2180"/>
    <x v="25"/>
    <d v="2022-03-18T00:00:00"/>
    <d v="2023-10-18T00:00:00"/>
    <d v="2022-03-17T00:00:00"/>
    <d v="2023-10-17T00:00:00"/>
    <x v="0"/>
    <s v="MAESTRIA EN DERECHO"/>
    <s v="CANCÚN"/>
    <x v="2"/>
    <n v="5000"/>
    <n v="0.56399999999999995"/>
    <n v="2820"/>
    <n v="2"/>
    <m/>
    <n v="25000"/>
    <x v="1"/>
  </r>
  <r>
    <n v="362"/>
    <x v="8"/>
    <s v="LOSH841208HOCPCC01"/>
    <x v="328"/>
    <s v="LOPEZ SACHIÑAS HECTOR"/>
    <s v="971 702 5445"/>
    <s v="licsachinas@icloud.com"/>
    <n v="6"/>
    <n v="6"/>
    <m/>
    <n v="2000"/>
    <n v="2180"/>
    <x v="14"/>
    <d v="2022-03-18T00:00:00"/>
    <d v="2022-08-18T00:00:00"/>
    <d v="2022-03-16T00:00:00"/>
    <d v="2022-08-16T00:00:00"/>
    <x v="1"/>
    <s v="JT MAESTRIA EN DERECHO PROCESAL PENAL Y JUICIOS ORALES"/>
    <s v="CANCÚN"/>
    <x v="2"/>
    <n v="5000"/>
    <n v="0.56399999999999995"/>
    <n v="2820"/>
    <n v="0"/>
    <n v="6000"/>
    <n v="23000"/>
    <x v="1"/>
  </r>
  <r>
    <n v="363"/>
    <x v="5"/>
    <s v="MACX731004MMCRRC07"/>
    <x v="95"/>
    <s v="MARTINEZ CORREA XOCHITLH"/>
    <s v="55 3565 9877"/>
    <s v=" bebe-2007@hotmail.es"/>
    <n v="4"/>
    <n v="4"/>
    <n v="0"/>
    <n v="0"/>
    <n v="3350"/>
    <x v="13"/>
    <d v="2022-03-18T00:00:00"/>
    <d v="2022-06-18T00:00:00"/>
    <d v="2022-03-18T00:00:00"/>
    <d v="2022-06-18T00:00:00"/>
    <x v="0"/>
    <s v="JT DOCTORADO EN DERECHO"/>
    <s v="CANCÚN"/>
    <x v="2"/>
    <n v="6700"/>
    <n v="0.5"/>
    <n v="3350"/>
    <n v="0"/>
    <n v="8000"/>
    <n v="25000"/>
    <x v="1"/>
  </r>
  <r>
    <n v="364"/>
    <x v="2"/>
    <s v="RORG691127MGRMSB01"/>
    <x v="329"/>
    <s v="ROMERO RESENDIZ GABRIELA"/>
    <n v="9981018771"/>
    <s v="gabyr432@hotmail.com"/>
    <n v="10"/>
    <n v="10"/>
    <n v="1000"/>
    <n v="1000"/>
    <n v="2275"/>
    <x v="11"/>
    <d v="2023-11-11T00:00:00"/>
    <d v="2024-08-11T00:00:00"/>
    <d v="2023-10-31T00:00:00"/>
    <d v="2024-05-31T00:00:00"/>
    <x v="0"/>
    <s v="JT EN LICENCIATURA EN DERECHO"/>
    <s v="CANCÚN"/>
    <x v="2"/>
    <n v="5000"/>
    <n v="0.54500000000000004"/>
    <n v="2725"/>
    <n v="0"/>
    <n v="5000"/>
    <n v="21000"/>
    <x v="1"/>
  </r>
  <r>
    <n v="365"/>
    <x v="0"/>
    <s v="CAGC870715MNENRN06"/>
    <x v="330"/>
    <s v="CANTU GARZA CANTALICIA"/>
    <s v="443 188 8783"/>
    <s v="cantaliciacantu@gmail.com"/>
    <n v="36"/>
    <n v="36"/>
    <n v="0"/>
    <n v="1000"/>
    <n v="1600"/>
    <x v="11"/>
    <d v="2022-03-26T00:00:00"/>
    <d v="2025-02-26T00:00:00"/>
    <d v="2022-03-25T00:00:00"/>
    <d v="2025-02-25T00:00:00"/>
    <x v="0"/>
    <s v="LICENCIATURA EN DERECHO"/>
    <s v="CANCÚN"/>
    <x v="2"/>
    <n v="3150"/>
    <n v="0.49206349206349204"/>
    <n v="1550"/>
    <n v="4"/>
    <n v="0"/>
    <n v="21000"/>
    <x v="2"/>
  </r>
  <r>
    <n v="366"/>
    <x v="1"/>
    <s v="ROVO620206MVZDVL06"/>
    <x v="331"/>
    <s v="RODRIGUEZ VIVEROS OLIVIA"/>
    <s v="998 202 6333"/>
    <s v="artyoli@hotmail.com"/>
    <n v="20"/>
    <n v="20"/>
    <s v="$ -"/>
    <n v="2000"/>
    <n v="2180"/>
    <x v="25"/>
    <d v="2022-04-08T00:00:00"/>
    <d v="2023-11-08T00:00:00"/>
    <d v="2022-03-26T00:00:00"/>
    <d v="2023-10-26T00:00:00"/>
    <x v="0"/>
    <s v="MAESTRIA EN DERECHO"/>
    <s v="CANCÚN"/>
    <x v="2"/>
    <n v="5000"/>
    <n v="0.56399999999999995"/>
    <n v="2820"/>
    <n v="2"/>
    <m/>
    <n v="25000"/>
    <x v="1"/>
  </r>
  <r>
    <n v="367"/>
    <x v="2"/>
    <s v="AURL670118HQTGDB02"/>
    <x v="332"/>
    <s v="AGUILLON RODRIGUEZ LEOBARDO SANTIAGO"/>
    <n v="4424407266"/>
    <s v="leopardos1@yahoo.es"/>
    <n v="8"/>
    <n v="8"/>
    <m/>
    <n v="750"/>
    <n v="2180"/>
    <x v="5"/>
    <d v="2021-03-01T00:00:00"/>
    <d v="2021-10-01T00:00:00"/>
    <d v="2021-03-01T00:00:00"/>
    <d v="2021-10-01T00:00:00"/>
    <x v="1"/>
    <s v="JT EN LICENCIATURA EN DERECHO"/>
    <s v="CANCÚN"/>
    <x v="0"/>
    <n v="5000"/>
    <n v="0.56399999999999995"/>
    <n v="2820"/>
    <n v="1"/>
    <m/>
    <n v="18000"/>
    <x v="0"/>
  </r>
  <r>
    <n v="368"/>
    <x v="0"/>
    <s v="TACB970622HQRMCR07"/>
    <x v="207"/>
    <s v="TAMAYO CACHON BRANDON STEVEN"/>
    <n v="9984907102"/>
    <s v="brandonsc2274@gmail.com"/>
    <n v="20"/>
    <n v="20"/>
    <m/>
    <n v="1000"/>
    <n v="1600"/>
    <x v="26"/>
    <d v="2023-07-29T00:00:00"/>
    <d v="2025-02-28T00:00:00"/>
    <d v="2023-07-24T00:00:00"/>
    <d v="2025-02-24T00:00:00"/>
    <x v="1"/>
    <s v="LICENCIATURA EN DERECHO"/>
    <s v="CANCÚN"/>
    <x v="2"/>
    <n v="3150"/>
    <n v="0.49206349206349204"/>
    <n v="1550"/>
    <n v="4"/>
    <n v="0"/>
    <n v="23000"/>
    <x v="1"/>
  </r>
  <r>
    <n v="369"/>
    <x v="0"/>
    <s v="POCL991024MQRLRN00"/>
    <x v="333"/>
    <s v="POOL CRUZ LANDY ESTHER"/>
    <n v="9221971871"/>
    <s v="landy2017@gmail.com"/>
    <n v="36"/>
    <n v="36"/>
    <s v="$ -"/>
    <n v="1000"/>
    <n v="1600"/>
    <x v="26"/>
    <d v="2022-04-02T00:00:00"/>
    <d v="2025-03-02T00:00:00"/>
    <d v="2022-04-01T00:00:00"/>
    <d v="2025-03-01T00:00:00"/>
    <x v="0"/>
    <s v="LICENCIATURA EN DERECHO"/>
    <s v="CANCÚN"/>
    <x v="3"/>
    <n v="3150"/>
    <n v="0.49206349206349204"/>
    <n v="1550"/>
    <n v="4"/>
    <n v="0"/>
    <n v="21000"/>
    <x v="2"/>
  </r>
  <r>
    <n v="370"/>
    <x v="4"/>
    <s v="MABN890408MQRRRN04"/>
    <x v="334"/>
    <s v="MARTINEZ BARRIOS NANCY ROBERTA "/>
    <s v="983 106 3814"/>
    <s v="nancymartinezb88@gmail.com"/>
    <n v="1"/>
    <n v="6"/>
    <n v="0"/>
    <m/>
    <n v="0"/>
    <x v="16"/>
    <d v="2021-12-10T00:00:00"/>
    <d v="2022-05-10T00:00:00"/>
    <d v="2022-04-20T00:00:00"/>
    <d v="2022-04-20T00:00:00"/>
    <x v="0"/>
    <s v="JT MAESTRIA EN DERECHO"/>
    <s v="CANCÚN"/>
    <x v="2"/>
    <n v="5000"/>
    <n v="1"/>
    <n v="5000"/>
    <n v="0"/>
    <n v="6000"/>
    <n v="23000"/>
    <x v="0"/>
  </r>
  <r>
    <n v="371"/>
    <x v="6"/>
    <s v="VITA851202MQRLNR05"/>
    <x v="335"/>
    <s v="VILLANUEVA TUN ARACELI GUADALUPE"/>
    <n v="9871191661"/>
    <s v="villanueva_ara85@hotmail.com"/>
    <n v="16"/>
    <n v="16"/>
    <s v="$ -"/>
    <n v="2000"/>
    <n v="2275"/>
    <x v="14"/>
    <d v="2022-04-22T00:00:00"/>
    <d v="2023-07-22T00:00:00"/>
    <d v="2022-04-26T00:00:00"/>
    <d v="2023-07-26T00:00:00"/>
    <x v="0"/>
    <s v="MAESTRIA EN DERECHO PROCESAL PENAL Y JUICIOS ORALES"/>
    <s v="CANCÚN"/>
    <x v="2"/>
    <n v="5000"/>
    <n v="0.54500000000000004"/>
    <n v="2725"/>
    <n v="1"/>
    <m/>
    <n v="25000"/>
    <x v="0"/>
  </r>
  <r>
    <n v="372"/>
    <x v="7"/>
    <s v="CACR860113HMCRNN01"/>
    <x v="262"/>
    <s v="CARDENAS CONTRERAS RENE LAZARO"/>
    <s v="722 347 1144"/>
    <s v="ranafrogs@hotmail.com"/>
    <n v="20"/>
    <n v="20"/>
    <s v="$ -"/>
    <n v="3000"/>
    <n v="3497"/>
    <x v="15"/>
    <d v="2022-04-30T00:00:00"/>
    <d v="2023-11-30T00:00:00"/>
    <d v="2022-04-28T00:00:00"/>
    <d v="2023-11-28T00:00:00"/>
    <x v="1"/>
    <s v="DOCTORADO EN INNOVACION, ADMON Y POLITICAS PUBLICAS"/>
    <s v="CANCÚN"/>
    <x v="2"/>
    <n v="7000"/>
    <n v="0.50042857142857144"/>
    <n v="3503"/>
    <n v="1"/>
    <m/>
    <n v="29000"/>
    <x v="0"/>
  </r>
  <r>
    <n v="373"/>
    <x v="5"/>
    <s v="GAMS750515MMCRRN09"/>
    <x v="249"/>
    <s v="GARAY MARTINEZ SONIA"/>
    <s v="722 419 6015"/>
    <s v="soniagaraym@yahoo.com.mx"/>
    <n v="4"/>
    <n v="4"/>
    <s v="$ -"/>
    <n v="3000"/>
    <n v="3350"/>
    <x v="24"/>
    <d v="2022-04-30T00:00:00"/>
    <d v="2022-07-30T00:00:00"/>
    <d v="2022-04-28T00:00:00"/>
    <d v="2022-07-28T00:00:00"/>
    <x v="0"/>
    <s v="JT DOCTORADO EN DERECHO"/>
    <s v="CANCÚN"/>
    <x v="0"/>
    <n v="6700"/>
    <n v="0.5"/>
    <n v="3350"/>
    <m/>
    <n v="8000"/>
    <n v="25000"/>
    <x v="0"/>
  </r>
  <r>
    <n v="374"/>
    <x v="7"/>
    <s v="DIGD740815HDFZRN08"/>
    <x v="336"/>
    <s v="DIAZ GARCIA DANIEL"/>
    <s v="55 6775 9416"/>
    <s v="lic.danieldiazg@gmail.com"/>
    <n v="24"/>
    <n v="20"/>
    <s v="$ -"/>
    <n v="3000"/>
    <n v="2800"/>
    <x v="37"/>
    <d v="2022-04-30T00:00:00"/>
    <d v="2023-11-30T00:00:00"/>
    <d v="2022-04-29T00:00:00"/>
    <d v="2024-03-29T00:00:00"/>
    <x v="1"/>
    <s v="DOCTORADO EN INNOVACION, ADMON Y POLITICAS PUBLICAS"/>
    <s v="CANCÚN"/>
    <x v="2"/>
    <n v="7000"/>
    <n v="0.6"/>
    <n v="4200"/>
    <n v="1"/>
    <m/>
    <n v="29000"/>
    <x v="1"/>
  </r>
  <r>
    <n v="375"/>
    <x v="7"/>
    <s v="MAAC650331MNLRYR06"/>
    <x v="337"/>
    <s v="MARTINEZ AYALA MA CRISTINA"/>
    <s v="8111829042‬"/>
    <s v="ma.cristinamartines@hotmail.com"/>
    <n v="24"/>
    <n v="20"/>
    <s v="$ -"/>
    <n v="3000"/>
    <n v="2800"/>
    <x v="15"/>
    <d v="2022-04-30T00:00:00"/>
    <d v="2023-11-30T00:00:00"/>
    <d v="2022-04-30T00:00:00"/>
    <d v="2024-03-30T00:00:00"/>
    <x v="0"/>
    <s v="DOCTORADO EN INNOVACION, ADMON Y POLITICAS PUBLICAS"/>
    <s v="CANCÚN"/>
    <x v="3"/>
    <n v="7000"/>
    <n v="0.6"/>
    <n v="4200"/>
    <n v="1"/>
    <m/>
    <n v="29000"/>
    <x v="2"/>
  </r>
  <r>
    <n v="376"/>
    <x v="0"/>
    <s v="GUVA820215HCCTZN03"/>
    <x v="338"/>
    <s v="GUTIERREZ VAZQUEZ ANGEL"/>
    <s v="984 113 5189"/>
    <s v="angelguva@gmail.com"/>
    <n v="36"/>
    <n v="36"/>
    <s v="$ -"/>
    <n v="1000"/>
    <n v="1600"/>
    <x v="11"/>
    <d v="2022-06-11T00:00:00"/>
    <d v="2025-05-11T00:00:00"/>
    <d v="2022-04-30T00:00:00"/>
    <d v="2025-03-30T00:00:00"/>
    <x v="1"/>
    <s v="LICENCIATURA EN DERECHO"/>
    <s v="CANCÚN"/>
    <x v="2"/>
    <n v="3150"/>
    <n v="0.49206349206349204"/>
    <n v="1550"/>
    <n v="4"/>
    <m/>
    <n v="21000"/>
    <x v="1"/>
  </r>
  <r>
    <n v="377"/>
    <x v="4"/>
    <s v="CAGH860506HHGNMC04"/>
    <x v="99"/>
    <s v="CANO GOMEZ HECTOR DOMINGO"/>
    <s v=" 771 774 5581"/>
    <s v=" justitiaetius@hotmail.com"/>
    <n v="6"/>
    <n v="6"/>
    <n v="3000"/>
    <m/>
    <n v="4350"/>
    <x v="16"/>
    <d v="2022-02-02T00:00:00"/>
    <d v="2022-07-02T00:00:00"/>
    <d v="2022-03-08T00:00:00"/>
    <d v="2022-08-08T00:00:00"/>
    <x v="1"/>
    <s v="JT MAESTRIA EN DERECHO"/>
    <s v="CANCÚN"/>
    <x v="0"/>
    <n v="5000"/>
    <n v="0.13"/>
    <n v="650"/>
    <m/>
    <n v="6000"/>
    <n v="23000"/>
    <x v="0"/>
  </r>
  <r>
    <n v="378"/>
    <x v="7"/>
    <s v="AUEJ720619HVZGSL08"/>
    <x v="339"/>
    <s v="AGUILAR ESTRADA JULIAN"/>
    <s v="999 277 2514"/>
    <s v="julianaguilarpresidente@gmail.com"/>
    <n v="20"/>
    <n v="20"/>
    <s v="$ -"/>
    <n v="3000"/>
    <n v="3350"/>
    <x v="37"/>
    <d v="2022-04-29T00:00:00"/>
    <d v="2023-11-29T00:00:00"/>
    <d v="2022-05-10T00:00:00"/>
    <d v="2023-12-10T00:00:00"/>
    <x v="1"/>
    <s v="DOCTORADO EN INNOVACION, ADMON Y POLITICAS PUBLICAS"/>
    <s v="CANCÚN"/>
    <x v="2"/>
    <n v="7000"/>
    <n v="0.52142857142857146"/>
    <n v="3650"/>
    <n v="1"/>
    <m/>
    <n v="29000"/>
    <x v="1"/>
  </r>
  <r>
    <n v="379"/>
    <x v="4"/>
    <s v="VAGR710527HMCLRB07"/>
    <x v="340"/>
    <s v="VALDES GARCIA ROBERTO"/>
    <s v="722 244 1129"/>
    <s v="roberto.valdesg@hotmail.com"/>
    <n v="6"/>
    <n v="6"/>
    <n v="0"/>
    <n v="0"/>
    <n v="2180"/>
    <x v="32"/>
    <d v="2022-05-13T00:00:00"/>
    <d v="2022-10-13T00:00:00"/>
    <d v="2022-05-12T00:00:00"/>
    <d v="2022-10-12T00:00:00"/>
    <x v="1"/>
    <s v="JT MAESTRIA EN DERECHO"/>
    <s v="CANCÚN"/>
    <x v="0"/>
    <n v="5000"/>
    <n v="0.56399999999999995"/>
    <n v="2820"/>
    <m/>
    <n v="6000"/>
    <n v="23000"/>
    <x v="0"/>
  </r>
  <r>
    <n v="380"/>
    <x v="2"/>
    <s v="ZAGG930625HGTPNL07"/>
    <x v="341"/>
    <s v="ZAPATERO GONZALEZ GUILLERMO"/>
    <s v="415 170 5003"/>
    <s v="blessmemo11@gmail.com"/>
    <n v="8"/>
    <n v="8"/>
    <s v="$ -"/>
    <n v="2000"/>
    <n v="2180"/>
    <x v="38"/>
    <d v="2022-05-21T00:00:00"/>
    <d v="2022-12-21T00:00:00"/>
    <d v="2022-05-16T00:00:00"/>
    <d v="2022-12-16T00:00:00"/>
    <x v="1"/>
    <s v="JT EN LICENCIATURA EN DERECHO"/>
    <s v="CANCÚN"/>
    <x v="2"/>
    <n v="4200"/>
    <n v="0.48095238095238096"/>
    <n v="2020"/>
    <m/>
    <n v="5000"/>
    <n v="18000"/>
    <x v="2"/>
  </r>
  <r>
    <n v="381"/>
    <x v="7"/>
    <s v="VEOP581026MCSRCT04"/>
    <x v="342"/>
    <s v="VERA OCHOA PATRICIA ROMANA"/>
    <s v="999 129 9856‬"/>
    <s v="direccionjuridica.vera@hotmail.com"/>
    <n v="20"/>
    <n v="20"/>
    <s v="$ -"/>
    <n v="3000"/>
    <n v="3350"/>
    <x v="37"/>
    <d v="2022-05-28T00:00:00"/>
    <d v="2023-12-28T00:00:00"/>
    <d v="2022-05-18T00:00:00"/>
    <d v="2023-12-18T00:00:00"/>
    <x v="0"/>
    <s v="DOCTORADO EN INNOVACION, ADMON Y POLITICAS PUBLICAS"/>
    <s v="CANCÚN"/>
    <x v="2"/>
    <n v="7000"/>
    <n v="0.52142857142857146"/>
    <n v="3650"/>
    <n v="1"/>
    <m/>
    <n v="29000"/>
    <x v="1"/>
  </r>
  <r>
    <n v="382"/>
    <x v="0"/>
    <s v="NUGA631227HGTXRR09"/>
    <x v="7"/>
    <s v="NUÑEZ GARCIA ARMANDO"/>
    <s v="313 328 4020"/>
    <s v="dealeco_27@hotmail.com"/>
    <n v="16"/>
    <n v="16"/>
    <s v="$ -"/>
    <n v="1000"/>
    <n v="2180"/>
    <x v="26"/>
    <d v="2022-05-21T00:00:00"/>
    <d v="2023-08-21T00:00:00"/>
    <d v="2022-05-18T00:00:00"/>
    <d v="2023-08-18T00:00:00"/>
    <x v="1"/>
    <s v="LICENCIATURA EN DERECHO"/>
    <s v="CANCÚN"/>
    <x v="2"/>
    <n v="3150"/>
    <n v="0.30793650793650795"/>
    <n v="970"/>
    <n v="4"/>
    <m/>
    <n v="21000"/>
    <x v="0"/>
  </r>
  <r>
    <n v="383"/>
    <x v="7"/>
    <s v="CAMM710629MMNZRR00"/>
    <x v="336"/>
    <s v="CAZARES MORAN MARTHA ALICIA"/>
    <n v="9831240338"/>
    <s v="acm0629@yahoo.com.mx"/>
    <n v="20"/>
    <n v="20"/>
    <s v="$ -"/>
    <n v="3000"/>
    <n v="3350"/>
    <x v="15"/>
    <d v="2022-05-28T00:00:00"/>
    <d v="2023-12-28T00:00:00"/>
    <d v="2022-05-23T00:00:00"/>
    <d v="2023-12-23T00:00:00"/>
    <x v="0"/>
    <s v="DOCTORADO EN INNOVACION, ADMON Y POLITICAS PUBLICAS"/>
    <s v="CANCÚN"/>
    <x v="2"/>
    <n v="7000"/>
    <n v="0.52142857142857146"/>
    <n v="3650"/>
    <n v="1"/>
    <m/>
    <n v="29000"/>
    <x v="1"/>
  </r>
  <r>
    <n v="384"/>
    <x v="0"/>
    <s v="EOGX020830MQRSMMA1"/>
    <x v="343"/>
    <s v="ESCOBEDO GOMEZ XIMENA CAROLINA"/>
    <n v="9987341492"/>
    <s v="ximegomez550@gmail.com"/>
    <n v="36"/>
    <n v="36"/>
    <s v="$ -"/>
    <n v="1000"/>
    <n v="1600"/>
    <x v="11"/>
    <d v="2022-06-11T00:00:00"/>
    <d v="2025-05-11T00:00:00"/>
    <d v="2022-05-26T00:00:00"/>
    <d v="2025-04-26T00:00:00"/>
    <x v="0"/>
    <s v="LICENCIATURA EN DERECHO"/>
    <s v="CANCÚN"/>
    <x v="2"/>
    <n v="3150"/>
    <n v="0.49206349206349204"/>
    <n v="1550"/>
    <n v="4"/>
    <m/>
    <n v="21000"/>
    <x v="1"/>
  </r>
  <r>
    <n v="385"/>
    <x v="1"/>
    <s v="AECR640101MDCB01"/>
    <x v="344"/>
    <s v="ABREGO CABALLERO  RUTH MAGALY"/>
    <n v="61516229"/>
    <s v="ruth_abreho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0"/>
  </r>
  <r>
    <n v="386"/>
    <x v="1"/>
    <s v="AOBM791103MBSC02"/>
    <x v="345"/>
    <s v="ACOSTA BETEGON MARUKEL SOLEDAD"/>
    <n v="62417584"/>
    <m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87"/>
    <x v="1"/>
    <s v="AOZL920808HBP03"/>
    <x v="346"/>
    <s v="AROSEMENA ZUÑIGA LUZGARDO ELIAS"/>
    <n v="61595545"/>
    <s v="arosemena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88"/>
    <x v="1"/>
    <s v="BAPL611024HPPTN04"/>
    <x v="347"/>
    <s v="BATISTA PANDALEZ LUIS ERNESTO"/>
    <n v="50765766965"/>
    <s v="pandalezbatista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89"/>
    <x v="1"/>
    <s v="CERI830818MDCDR05"/>
    <x v="348"/>
    <s v="CEDEÑO RODRIGUEZ ISIS OSIRIS"/>
    <n v="66116532"/>
    <s v="isisosiris.1840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0"/>
    <x v="1"/>
    <s v="CAGY800319MCPRSG06"/>
    <x v="349"/>
    <s v="CARDENAS GONZALEZ YARINETH GRACIELA"/>
    <n v="2802814"/>
    <s v="yaricar19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1"/>
    <x v="1"/>
    <s v="CAIH940425MBVSG07"/>
    <x v="350"/>
    <s v="CASTILLO IGLESIAS HARLINA HELENA"/>
    <n v="69258838"/>
    <s v="harlinaci25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2"/>
    <x v="1"/>
    <s v="CATJ720829HPPSR08"/>
    <x v="351"/>
    <s v="CASTILLO TORIBIO JOSE ANGEL"/>
    <n v="66753015"/>
    <s v="joseangel29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93"/>
    <x v="1"/>
    <s v="DAMS840826MCPV09"/>
    <x v="352"/>
    <s v="DAVIS MATOS SUE ELLEN ELIZABETH"/>
    <m/>
    <s v="sdavism62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4"/>
    <x v="1"/>
    <s v="ESGM850920MCCS10"/>
    <x v="353"/>
    <s v="ESPINO GONZALEZ MARISSA LOURDES"/>
    <n v="64068162"/>
    <s v="m_espino17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5"/>
    <x v="1"/>
    <s v="HERS860424MPPRD11"/>
    <x v="354"/>
    <s v="HERNANDEZ RODRIGUEZ SUSSETH DENISSE"/>
    <n v="69488160"/>
    <s v="sussy2486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6"/>
    <x v="1"/>
    <s v="LODM570227MCPPC12"/>
    <x v="355"/>
    <s v="LOPEZ DE ICAZA DE MARTIN MARTA ELENA"/>
    <n v="3945547"/>
    <s v="martha-lm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7"/>
    <x v="1"/>
    <s v="MEDR880911MSCNR13"/>
    <x v="356"/>
    <s v="MENDEZ DE GRACIA RAQUEL"/>
    <n v="66227595"/>
    <s v="rmendezdg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8"/>
    <x v="1"/>
    <s v="QUGA900427MCPRV14"/>
    <x v="357"/>
    <s v="QUIROZ GOVEA ALEXIS JAVIER"/>
    <n v="60873202"/>
    <s v="aquiroz@defensoria.gob.pa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9"/>
    <x v="1"/>
    <s v="RAOA760622HCPM15"/>
    <x v="358"/>
    <s v="RAMOS OMAR ANTONIO"/>
    <n v="69810842"/>
    <s v="omar-ramos@engineer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0"/>
    <x v="1"/>
    <s v="REFM821011HCCL16"/>
    <x v="359"/>
    <s v="REAL FRANCO MIGUEL ANGEL"/>
    <n v="66765211"/>
    <s v="realfranco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1"/>
    <x v="1"/>
    <s v="RERD770507HCCT17"/>
    <x v="360"/>
    <s v="RENTERIA ROBLES DOMINGO"/>
    <n v="68475484"/>
    <m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2"/>
    <x v="1"/>
    <s v="ROCJ960223HCC18"/>
    <x v="361"/>
    <s v="RODRIGUEZ CREUS JORGE ALBERTO"/>
    <n v="63898267"/>
    <s v="creus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3"/>
    <x v="1"/>
    <s v="SAJK950328MBCN19"/>
    <x v="362"/>
    <s v="SANTAMARIA JACKSON KITZY KATHERINE"/>
    <n v="5074725571"/>
    <s v="kitzy_28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404"/>
    <x v="1"/>
    <s v="SOMA650909MPNTR20"/>
    <x v="363"/>
    <s v="SOTO MARTINELLI ALEXIA DEL CARMEN"/>
    <n v="61505164"/>
    <s v="alexiasotom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405"/>
    <x v="1"/>
    <s v="TIDM670422HPNJ21"/>
    <x v="364"/>
    <s v="TIJERINO DE LEON MARTIN JORGE"/>
    <n v="65884972"/>
    <s v="martintijerino2217@g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6"/>
    <x v="1"/>
    <s v="TRVL880505MCPRQ22"/>
    <x v="365"/>
    <s v="TREJOS VASQUEZ LORENA RAQUEL"/>
    <n v="60573200"/>
    <s v="l.trejos05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n v="2"/>
    <m/>
    <n v="25000"/>
    <x v="1"/>
  </r>
  <r>
    <n v="407"/>
    <x v="1"/>
    <s v="VAVJ900531HSVL23"/>
    <x v="366"/>
    <s v="VALVERDE VANELA JHIRWIN"/>
    <n v="61043031"/>
    <s v="jhirwin.valverde@outlook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n v="2"/>
    <m/>
    <n v="25000"/>
    <x v="1"/>
  </r>
  <r>
    <n v="408"/>
    <x v="1"/>
    <s v="VABM791102MCCZ24"/>
    <x v="367"/>
    <s v="VASQUEZ BOSQUEZ MARLYN ARGELIS"/>
    <n v="62766716"/>
    <s v="marlyn.vasquezbosquez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n v="2"/>
    <m/>
    <n v="25000"/>
    <x v="1"/>
  </r>
  <r>
    <n v="409"/>
    <x v="0"/>
    <s v="GOCY740327MYNNTD01"/>
    <x v="298"/>
    <s v="GONGORA CETINA YADIRA SUSANA"/>
    <s v="998 155 8834"/>
    <s v="ygongoracetina@gmail.com"/>
    <n v="36"/>
    <n v="36"/>
    <s v="$ -"/>
    <n v="1000"/>
    <n v="1600"/>
    <x v="11"/>
    <d v="2022-06-11T00:00:00"/>
    <d v="2025-05-11T00:00:00"/>
    <d v="2022-06-01T00:00:00"/>
    <d v="2025-05-01T00:00:00"/>
    <x v="0"/>
    <s v="LICENCIATURA EN DERECHO"/>
    <s v="CANCÚN"/>
    <x v="2"/>
    <n v="3150"/>
    <n v="0.49206349206349204"/>
    <n v="1550"/>
    <n v="4"/>
    <m/>
    <n v="21000"/>
    <x v="2"/>
  </r>
  <r>
    <n v="410"/>
    <x v="2"/>
    <s v="FIRH560620HZSRJC03"/>
    <x v="240"/>
    <s v="FIERROS ROJO HECTOR MANUEL"/>
    <s v="492 143 9944"/>
    <s v="fierrosrojohector@gmail.com"/>
    <n v="16"/>
    <n v="16"/>
    <s v="$ -"/>
    <s v="$ -"/>
    <n v="2180"/>
    <x v="38"/>
    <d v="2022-06-11T00:00:00"/>
    <d v="2023-09-11T00:00:00"/>
    <d v="2022-06-01T00:00:00"/>
    <d v="2023-09-01T00:00:00"/>
    <x v="1"/>
    <s v="JT EN LICENCIATURA EN DERECHO"/>
    <s v="CANCÚN"/>
    <x v="2"/>
    <n v="4200"/>
    <n v="0.48095238095238096"/>
    <n v="2020"/>
    <m/>
    <n v="5000"/>
    <n v="18000"/>
    <x v="1"/>
  </r>
  <r>
    <n v="411"/>
    <x v="9"/>
    <s v="XOXO981231XXXXXX01"/>
    <x v="368"/>
    <s v="POR IDENTIFICAR"/>
    <m/>
    <m/>
    <n v="35"/>
    <n v="36"/>
    <m/>
    <n v="1000"/>
    <n v="1600"/>
    <x v="40"/>
    <d v="2023-01-01T00:00:00"/>
    <d v="2025-12-01T00:00:00"/>
    <d v="2023-01-01T00:00:00"/>
    <d v="2025-11-01T00:00:00"/>
    <x v="3"/>
    <s v="POR IDENTIFICAR"/>
    <s v="CANCÚN"/>
    <x v="2"/>
    <n v="3150"/>
    <n v="0.49206349206349204"/>
    <n v="1550"/>
    <n v="4"/>
    <m/>
    <n v="21000"/>
    <x v="1"/>
  </r>
  <r>
    <n v="412"/>
    <x v="2"/>
    <s v="JUAR600704HPLRNB05"/>
    <x v="7"/>
    <s v="JUAREZ ANTONIO ROBERTO"/>
    <s v="222 165 9830"/>
    <s v="juarezantonio2006@hotmail.com"/>
    <n v="8"/>
    <n v="8"/>
    <s v="$ -"/>
    <s v="$ -"/>
    <n v="2180"/>
    <x v="38"/>
    <d v="2022-06-11T00:00:00"/>
    <d v="2023-01-11T00:00:00"/>
    <d v="2022-06-09T00:00:00"/>
    <d v="2023-01-09T00:00:00"/>
    <x v="1"/>
    <s v="JT EN LICENCIATURA EN DERECHO"/>
    <s v="CANCÚN"/>
    <x v="2"/>
    <n v="4200"/>
    <n v="0.48095238095238096"/>
    <n v="2020"/>
    <m/>
    <n v="5000"/>
    <n v="18000"/>
    <x v="0"/>
  </r>
  <r>
    <n v="413"/>
    <x v="2"/>
    <s v="UUCC780408HQRHHS02"/>
    <x v="326"/>
    <s v="UUH CHI CESAR"/>
    <n v="9841423687"/>
    <s v="uuh.c.c@hotmail.com"/>
    <n v="8"/>
    <n v="8"/>
    <m/>
    <m/>
    <n v="2180"/>
    <x v="38"/>
    <d v="2022-06-25T00:00:00"/>
    <d v="2023-01-25T00:00:00"/>
    <d v="2022-06-16T00:00:00"/>
    <d v="2023-01-16T00:00:00"/>
    <x v="1"/>
    <s v="JT EN LICENCIATURA EN DERECHO"/>
    <s v="CANCÚN"/>
    <x v="2"/>
    <n v="4200"/>
    <n v="0.48095238095238096"/>
    <n v="2020"/>
    <m/>
    <n v="5000"/>
    <n v="18000"/>
    <x v="0"/>
  </r>
  <r>
    <n v="414"/>
    <x v="1"/>
    <s v="MAGR840312HMCYRD05"/>
    <x v="369"/>
    <s v="MAYA GARCÍA JOSE RODRIGO"/>
    <n v="7225739447"/>
    <s v="royalin_12@hotmail.com"/>
    <n v="20"/>
    <n v="20"/>
    <s v="$ -"/>
    <n v="2000"/>
    <n v="2275"/>
    <x v="32"/>
    <d v="2022-06-17T00:00:00"/>
    <d v="2024-01-17T00:00:00"/>
    <d v="2022-06-16T00:00:00"/>
    <d v="2024-01-16T00:00:00"/>
    <x v="1"/>
    <s v="MAESTRIA EN DERECHO"/>
    <s v="CANCÚN"/>
    <x v="3"/>
    <n v="5000"/>
    <n v="0.54500000000000004"/>
    <n v="2725"/>
    <n v="2"/>
    <m/>
    <n v="25000"/>
    <x v="2"/>
  </r>
  <r>
    <n v="415"/>
    <x v="2"/>
    <s v="CAGE571006HDFRND03"/>
    <x v="370"/>
    <s v="CARRILLO GONZALEZ EDUARDO MANUEL"/>
    <s v="442 505 6099"/>
    <s v="manucarillo57@gmail.com"/>
    <n v="16"/>
    <n v="16"/>
    <s v="$ -"/>
    <s v="$ -"/>
    <n v="2180"/>
    <x v="26"/>
    <d v="2022-06-25T00:00:00"/>
    <d v="2023-09-25T00:00:00"/>
    <d v="2022-06-16T00:00:00"/>
    <d v="2023-09-16T00:00:00"/>
    <x v="1"/>
    <s v="JT EN LICENCIATURA EN DERECHO"/>
    <s v="CANCÚN"/>
    <x v="5"/>
    <n v="4200"/>
    <n v="0.48095238095238096"/>
    <n v="2020"/>
    <m/>
    <n v="5000"/>
    <n v="18000"/>
    <x v="4"/>
  </r>
  <r>
    <n v="416"/>
    <x v="1"/>
    <s v="VAJN910517MDFZMM07"/>
    <x v="371"/>
    <s v="VAZQUEZ JIMENEZ NOEMI"/>
    <n v="5535047824"/>
    <s v="noemy_uvj7511@hotmail.com"/>
    <n v="20"/>
    <n v="20"/>
    <s v="$ -"/>
    <n v="2000"/>
    <n v="2180"/>
    <x v="4"/>
    <d v="2022-06-17T00:00:00"/>
    <d v="2024-01-17T00:00:00"/>
    <d v="2022-06-17T00:00:00"/>
    <d v="2024-01-17T00:00:00"/>
    <x v="0"/>
    <s v="MAESTRIA EN DERECHO"/>
    <s v="CANCÚN"/>
    <x v="3"/>
    <n v="5000"/>
    <n v="0.56399999999999995"/>
    <n v="2820"/>
    <m/>
    <m/>
    <n v="25000"/>
    <x v="2"/>
  </r>
  <r>
    <n v="417"/>
    <x v="3"/>
    <s v="MAAR630510HYNRRB02"/>
    <x v="370"/>
    <s v="MARTINEZ ARAGON ROBERTO"/>
    <s v="998 186 6072"/>
    <s v="robertomtz.aragon@gmail.com"/>
    <n v="20"/>
    <n v="20"/>
    <n v="1500"/>
    <n v="3000"/>
    <n v="3350"/>
    <x v="24"/>
    <d v="2022-08-20T00:00:00"/>
    <d v="2024-03-20T00:00:00"/>
    <d v="2022-08-06T00:00:00"/>
    <d v="2024-03-06T00:00:00"/>
    <x v="1"/>
    <s v="DOCTORADO EN DERECHO"/>
    <s v="CANCÚN"/>
    <x v="3"/>
    <n v="6700"/>
    <n v="0.5"/>
    <n v="3350"/>
    <m/>
    <m/>
    <n v="29000"/>
    <x v="2"/>
  </r>
  <r>
    <n v="418"/>
    <x v="3"/>
    <s v="PARA680822MSRCYL00"/>
    <x v="370"/>
    <s v="PACHECO REYES ALMA DELIA"/>
    <n v="6311004413"/>
    <s v="Pachecoreyesalmadelia1@gmail.com"/>
    <n v="20"/>
    <n v="20"/>
    <s v="$ -"/>
    <n v="3000"/>
    <n v="3350"/>
    <x v="24"/>
    <d v="2022-07-09T00:00:00"/>
    <d v="2024-02-09T00:00:00"/>
    <d v="2022-07-06T00:00:00"/>
    <d v="2024-02-06T00:00:00"/>
    <x v="0"/>
    <s v="DOCTORADO EN DERECHO"/>
    <s v="CANCÚN"/>
    <x v="3"/>
    <n v="6700"/>
    <n v="0.5"/>
    <n v="3350"/>
    <m/>
    <m/>
    <n v="29000"/>
    <x v="1"/>
  </r>
  <r>
    <n v="419"/>
    <x v="2"/>
    <s v="MUSJ830916HMCXLH07"/>
    <x v="372"/>
    <s v="MUÑOZ SALAZAR JEHU MARIO"/>
    <m/>
    <s v="jehu_munoz@hotmail.com"/>
    <n v="6"/>
    <n v="12"/>
    <n v="2000"/>
    <m/>
    <n v="8300"/>
    <x v="3"/>
    <d v="2020-01-01T00:00:00"/>
    <d v="2020-12-01T00:00:00"/>
    <d v="2022-07-10T00:00:00"/>
    <d v="2022-12-10T00:00:00"/>
    <x v="1"/>
    <s v="JT EN LICENCIATURA EN DERECHO"/>
    <s v="CANCÚN"/>
    <x v="2"/>
    <n v="4200"/>
    <n v="-0.97619047619047616"/>
    <n v="-4100"/>
    <m/>
    <m/>
    <n v="18000"/>
    <x v="1"/>
  </r>
  <r>
    <n v="420"/>
    <x v="3"/>
    <s v="ROSE820911MVZJRR04"/>
    <x v="373"/>
    <s v="ROJAS SORIA ERIKA"/>
    <s v="228 304 2400"/>
    <s v="erickaar1988@gmail.com"/>
    <n v="20"/>
    <n v="20"/>
    <n v="0"/>
    <n v="3000"/>
    <n v="3350"/>
    <x v="24"/>
    <d v="2022-08-06T00:00:00"/>
    <d v="2024-03-06T00:00:00"/>
    <d v="2022-08-06T00:00:00"/>
    <d v="2024-03-06T00:00:00"/>
    <x v="0"/>
    <s v="DOCTORADO EN DERECHO"/>
    <s v="CANCÚN"/>
    <x v="3"/>
    <n v="6700"/>
    <n v="0.5"/>
    <n v="3350"/>
    <n v="1"/>
    <m/>
    <n v="29000"/>
    <x v="2"/>
  </r>
  <r>
    <n v="421"/>
    <x v="0"/>
    <s v="TIMB851224MQRZXL08"/>
    <x v="374"/>
    <s v="TZIU MUÑOZ BLANCA MERARI"/>
    <m/>
    <s v="licsergiochale@gmail.com"/>
    <n v="36"/>
    <n v="36"/>
    <n v="2500"/>
    <n v="2500"/>
    <n v="2180"/>
    <x v="41"/>
    <d v="2020-01-02T00:00:00"/>
    <d v="2022-12-02T00:00:00"/>
    <d v="2022-08-02T00:00:00"/>
    <d v="2025-07-02T00:00:00"/>
    <x v="0"/>
    <s v="LICENCIATURA EN DERECHO"/>
    <s v="CANCÚN"/>
    <x v="0"/>
    <n v="3150"/>
    <n v="0.30793650793650795"/>
    <n v="970"/>
    <n v="4"/>
    <m/>
    <n v="21000"/>
    <x v="0"/>
  </r>
  <r>
    <n v="422"/>
    <x v="3"/>
    <s v="AEGJ590712MDFBRN06"/>
    <x v="375"/>
    <s v="ABREU GIRALT JUANA  MARIA"/>
    <s v="998 160 7277"/>
    <s v="Jmabreug@hotmail.com"/>
    <n v="20"/>
    <n v="20"/>
    <n v="1000"/>
    <n v="3000"/>
    <n v="3350"/>
    <x v="24"/>
    <d v="2022-09-24T00:00:00"/>
    <d v="2024-04-24T00:00:00"/>
    <d v="2022-08-11T00:00:00"/>
    <d v="2024-03-11T00:00:00"/>
    <x v="0"/>
    <s v="DOCTORADO EN DERECHO"/>
    <s v="CANCÚN"/>
    <x v="2"/>
    <n v="6700"/>
    <n v="0.5"/>
    <n v="3350"/>
    <n v="1"/>
    <m/>
    <n v="29000"/>
    <x v="1"/>
  </r>
  <r>
    <n v="423"/>
    <x v="3"/>
    <s v="SAAE900312HQRNLD00"/>
    <x v="376"/>
    <s v="SANCHEZ ALAMILLA EDUARDO ABEL"/>
    <s v="983 164 1040"/>
    <s v="alamilla12@hotmail.com"/>
    <n v="20"/>
    <n v="20"/>
    <s v="$ -"/>
    <n v="3000"/>
    <n v="3497"/>
    <x v="42"/>
    <d v="2022-09-24T00:00:00"/>
    <d v="2024-04-24T00:00:00"/>
    <d v="2022-09-02T00:00:00"/>
    <d v="2024-04-02T00:00:00"/>
    <x v="1"/>
    <s v="DOCTORADO EN DERECHO"/>
    <s v="CHETUMAL"/>
    <x v="3"/>
    <n v="6700"/>
    <n v="0.47805970149253729"/>
    <n v="3203"/>
    <n v="1"/>
    <m/>
    <n v="29000"/>
    <x v="2"/>
  </r>
  <r>
    <n v="424"/>
    <x v="5"/>
    <s v="CAPV540106HDFMDC06"/>
    <x v="377"/>
    <s v="CAMPOS PEDROZA VICTOR"/>
    <s v="998 845 2484"/>
    <s v="victorcampos11@hotmail.com"/>
    <n v="12"/>
    <n v="4"/>
    <m/>
    <m/>
    <n v="0"/>
    <x v="43"/>
    <d v="2021-01-05T00:00:00"/>
    <d v="2021-04-05T00:00:00"/>
    <d v="2022-09-05T00:00:00"/>
    <d v="2023-08-05T00:00:00"/>
    <x v="1"/>
    <s v="JT DOCTORADO EN DERECHO"/>
    <s v="CANCÚN"/>
    <x v="0"/>
    <n v="6700"/>
    <n v="1"/>
    <n v="6700"/>
    <n v="0"/>
    <n v="8000"/>
    <n v="29000"/>
    <x v="1"/>
  </r>
  <r>
    <n v="425"/>
    <x v="4"/>
    <s v="AAMP810914HDFBRD05"/>
    <x v="299"/>
    <s v="ABAD MARTINEZ PEDRO DANIEL"/>
    <s v="998 173 9461"/>
    <s v="pedroabad25@hotmail.com"/>
    <n v="4"/>
    <n v="6"/>
    <s v="$ -"/>
    <s v="$ -"/>
    <n v="0"/>
    <x v="2"/>
    <d v="2021-01-01T00:00:00"/>
    <d v="2021-06-01T00:00:00"/>
    <d v="2022-10-03T00:00:00"/>
    <d v="2023-01-03T00:00:00"/>
    <x v="1"/>
    <s v="JT MAESTRIA EN DERECHO"/>
    <s v="CANCÚN"/>
    <x v="0"/>
    <n v="5000"/>
    <n v="1"/>
    <n v="5000"/>
    <n v="0"/>
    <m/>
    <n v="35000"/>
    <x v="0"/>
  </r>
  <r>
    <n v="426"/>
    <x v="7"/>
    <s v="AAMP810914HDFBRD05"/>
    <x v="378"/>
    <s v="ABAD MARTINEZ PEDRO DANIEL"/>
    <s v="998 173 9461"/>
    <s v="pedroabad25@hotmail.com"/>
    <n v="20"/>
    <n v="20"/>
    <s v="$ -"/>
    <n v="3000"/>
    <n v="3350"/>
    <x v="37"/>
    <d v="2022-07-23T00:00:00"/>
    <d v="2024-02-23T00:00:00"/>
    <d v="2022-12-05T00:00:00"/>
    <d v="2024-07-05T00:00:00"/>
    <x v="1"/>
    <s v="DOCTORADO EN INNOVACION, ADMON Y POLITICAS PUBLICAS"/>
    <s v="CANCÚN"/>
    <x v="2"/>
    <n v="7000"/>
    <n v="0.52142857142857146"/>
    <n v="3650"/>
    <n v="1"/>
    <m/>
    <n v="29000"/>
    <x v="1"/>
  </r>
  <r>
    <n v="427"/>
    <x v="6"/>
    <s v="FOZR760106MTSLVY00"/>
    <x v="379"/>
    <s v="FLORES ZAVALA REYNA AZUCENA "/>
    <s v="834 300 5398"/>
    <s v="razucena-2004@hotmail.com"/>
    <n v="16"/>
    <n v="16"/>
    <s v="$ -"/>
    <n v="2000"/>
    <n v="2275"/>
    <x v="14"/>
    <d v="2022-09-09T00:00:00"/>
    <d v="2023-12-09T00:00:00"/>
    <d v="2022-09-06T00:00:00"/>
    <d v="2023-12-06T00:00:00"/>
    <x v="0"/>
    <s v="MAESTRIA EN DERECHO PROCESAL PENAL Y JUICIOS ORALES"/>
    <s v="CANCÚN"/>
    <x v="2"/>
    <n v="5000"/>
    <n v="0.54500000000000004"/>
    <n v="2725"/>
    <n v="1"/>
    <m/>
    <n v="25000"/>
    <x v="0"/>
  </r>
  <r>
    <n v="428"/>
    <x v="0"/>
    <s v="BACJ000516MQRRRSA4"/>
    <x v="380"/>
    <s v="BARROSO CARDENAS MARIA JOSE"/>
    <s v="999 152 4425"/>
    <s v="mariajose.barrosoder@gmail.com"/>
    <n v="20"/>
    <n v="20"/>
    <m/>
    <n v="1000"/>
    <n v="1350"/>
    <x v="26"/>
    <d v="2022-09-24T00:00:00"/>
    <d v="2024-04-24T00:00:00"/>
    <d v="2022-09-16T00:00:00"/>
    <d v="2024-04-16T00:00:00"/>
    <x v="0"/>
    <s v="LICENCIATURA EN DERECHO"/>
    <s v="CANCÚN"/>
    <x v="2"/>
    <n v="3150"/>
    <n v="0.5714285714285714"/>
    <n v="1800"/>
    <n v="1"/>
    <n v="5000"/>
    <n v="21000"/>
    <x v="0"/>
  </r>
  <r>
    <n v="429"/>
    <x v="6"/>
    <s v="RADJ840603HQRMZR05"/>
    <x v="381"/>
    <s v="RAMIREZ DZIB JAIR DAVID"/>
    <s v="983 104 5365"/>
    <s v="Lic.jair_ramirez@hotmail.com_x000a_"/>
    <n v="16"/>
    <n v="16"/>
    <s v="$ -"/>
    <n v="2000"/>
    <n v="2275"/>
    <x v="14"/>
    <d v="2022-09-23T00:00:00"/>
    <d v="2023-12-23T00:00:00"/>
    <d v="2022-09-22T00:00:00"/>
    <d v="2023-12-22T00:00:00"/>
    <x v="1"/>
    <s v="MAESTRIA EN DERECHO PROCESAL PENAL Y JUICIOS ORALES"/>
    <s v="CANCÚN"/>
    <x v="2"/>
    <n v="5000"/>
    <n v="0.54500000000000004"/>
    <n v="2725"/>
    <n v="1"/>
    <m/>
    <n v="25000"/>
    <x v="0"/>
  </r>
  <r>
    <n v="430"/>
    <x v="6"/>
    <s v="BAJS880926MCSTRR04"/>
    <x v="382"/>
    <s v="BAUTISTA JUAREZ SARAI"/>
    <s v="983 119 9205"/>
    <s v="Saraibj22@gmail.com"/>
    <n v="16"/>
    <n v="16"/>
    <s v="$ -"/>
    <n v="2000"/>
    <n v="2275"/>
    <x v="14"/>
    <d v="2022-09-23T00:00:00"/>
    <d v="2023-12-23T00:00:00"/>
    <d v="2022-09-22T00:00:00"/>
    <d v="2023-12-22T00:00:00"/>
    <x v="0"/>
    <s v="MAESTRIA EN DERECHO PROCESAL PENAL Y JUICIOS ORALES"/>
    <s v="CANCÚN"/>
    <x v="2"/>
    <n v="5000"/>
    <n v="0.54500000000000004"/>
    <n v="2725"/>
    <n v="1"/>
    <m/>
    <n v="21000"/>
    <x v="0"/>
  </r>
  <r>
    <n v="431"/>
    <x v="7"/>
    <s v="YAGD681010HJCXNN07"/>
    <x v="383"/>
    <s v="YAÑEZ GONZALEZ DANIEL PAUL"/>
    <s v="311 200 4953"/>
    <s v="licdanielyg@hotmail.com"/>
    <n v="20"/>
    <n v="20"/>
    <s v="$ -"/>
    <n v="3000"/>
    <n v="3497"/>
    <x v="44"/>
    <d v="2022-11-26T00:00:00"/>
    <d v="2024-06-26T00:00:00"/>
    <d v="2022-10-03T00:00:00"/>
    <d v="2024-05-03T00:00:00"/>
    <x v="1"/>
    <s v="DOCTORADO EN INNOVACION, ADMON Y POLITICAS PUBLICAS"/>
    <s v="CANCÚN"/>
    <x v="2"/>
    <n v="6700"/>
    <n v="0.47805970149253729"/>
    <n v="3203"/>
    <n v="1"/>
    <m/>
    <n v="29000"/>
    <x v="1"/>
  </r>
  <r>
    <n v="432"/>
    <x v="6"/>
    <s v="AIMJ"/>
    <x v="384"/>
    <s v="AJIATAZ MARTINEZ JAIRO BENJAMIN"/>
    <n v="57711827"/>
    <s v="jairoajia@yahoo.es 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5000"/>
    <x v="0"/>
  </r>
  <r>
    <n v="433"/>
    <x v="8"/>
    <s v="AILK9999900MG"/>
    <x v="385"/>
    <s v="ARRIOLA LOPEZ KEHILY ELVIRA"/>
    <m/>
    <s v="dennisherrera@gmail.com"/>
    <n v="6"/>
    <n v="6"/>
    <n v="2000"/>
    <n v="0"/>
    <n v="2180"/>
    <x v="45"/>
    <d v="2022-09-23T00:00:00"/>
    <d v="2023-02-23T00:00:00"/>
    <d v="2022-10-06T00:00:00"/>
    <d v="2023-03-06T00:00:00"/>
    <x v="0"/>
    <s v="JT MAESTRIA EN DERECHO PROCESAL PENAL Y JUICIOS ORALES"/>
    <s v="GUATEMALA"/>
    <x v="2"/>
    <n v="5000"/>
    <n v="0.56399999999999995"/>
    <n v="2820"/>
    <n v="0"/>
    <n v="6000"/>
    <n v="25000"/>
    <x v="0"/>
  </r>
  <r>
    <n v="434"/>
    <x v="8"/>
    <s v="AILR921007MCG"/>
    <x v="386"/>
    <s v="ARRIOLA LOPEZ ROCKSSY GABRIELA"/>
    <m/>
    <s v="dennisherrera@gmail.com"/>
    <n v="6"/>
    <n v="6"/>
    <n v="2000"/>
    <n v="0"/>
    <n v="2180"/>
    <x v="45"/>
    <d v="2022-09-23T00:00:00"/>
    <d v="2023-02-23T00:00:00"/>
    <d v="2022-10-06T00:00:00"/>
    <d v="2023-03-06T00:00:00"/>
    <x v="0"/>
    <s v="JT MAESTRIA EN DERECHO PROCESAL PENAL Y JUICIOS ORALES"/>
    <s v="GUATEMALA"/>
    <x v="2"/>
    <n v="5000"/>
    <n v="0.56399999999999995"/>
    <n v="2820"/>
    <n v="0"/>
    <n v="6000"/>
    <n v="25000"/>
    <x v="0"/>
  </r>
  <r>
    <n v="435"/>
    <x v="6"/>
    <m/>
    <x v="335"/>
    <s v="GARCIA GONZALEZ UBER ASAEL"/>
    <m/>
    <s v="dennisherrera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35000"/>
    <x v="0"/>
  </r>
  <r>
    <n v="436"/>
    <x v="6"/>
    <m/>
    <x v="387"/>
    <s v="GARCIA FRAATZ DEBORA ESTHER"/>
    <m/>
    <s v="gorditalinda-1@hotmail.com"/>
    <n v="16"/>
    <n v="16"/>
    <n v="2000"/>
    <n v="2000"/>
    <n v="2275"/>
    <x v="45"/>
    <d v="2022-05-27T00:00:00"/>
    <d v="2023-08-27T00:00:00"/>
    <d v="2022-05-06T00:00:00"/>
    <d v="2023-08-06T00:00:00"/>
    <x v="0"/>
    <s v="MAESTRIA EN DERECHO PROCESAL PENAL Y JUICIOS ORALES"/>
    <s v="GUATEMALA"/>
    <x v="2"/>
    <n v="7000"/>
    <n v="0.67500000000000004"/>
    <n v="4725"/>
    <n v="2"/>
    <m/>
    <n v="29000"/>
    <x v="0"/>
  </r>
  <r>
    <n v="437"/>
    <x v="6"/>
    <m/>
    <x v="388"/>
    <s v="GARCIA PAREDES MARTA PATRICIA"/>
    <n v="37541772"/>
    <s v="martapatricia5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5000"/>
    <x v="0"/>
  </r>
  <r>
    <n v="438"/>
    <x v="6"/>
    <m/>
    <x v="389"/>
    <s v="HERNANDEZ LOPEZ VICKY ARELLY"/>
    <n v="42192006"/>
    <s v="arellyhernandez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3150"/>
    <n v="0.27777777777777779"/>
    <n v="875"/>
    <n v="2"/>
    <m/>
    <n v="21000"/>
    <x v="0"/>
  </r>
  <r>
    <n v="439"/>
    <x v="6"/>
    <m/>
    <x v="390"/>
    <s v="MEJIA ARREOLA KAREN SUSANA"/>
    <m/>
    <s v="smejiarreola@gmail.com"/>
    <n v="16"/>
    <n v="16"/>
    <n v="2000"/>
    <n v="2000"/>
    <n v="2275"/>
    <x v="45"/>
    <d v="2022-05-27T00:00:00"/>
    <d v="2023-08-27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1000"/>
    <x v="0"/>
  </r>
  <r>
    <n v="440"/>
    <x v="6"/>
    <m/>
    <x v="391"/>
    <s v="MORA PACHECO SILVIA ESTELA"/>
    <n v="33998689"/>
    <s v="silviaestela1194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1000"/>
    <x v="0"/>
  </r>
  <r>
    <n v="441"/>
    <x v="6"/>
    <m/>
    <x v="392"/>
    <s v="MORALES GARCIA FRANCISCO JOSUE"/>
    <m/>
    <s v="dennisherrera@gmail.com"/>
    <n v="16"/>
    <n v="16"/>
    <n v="2000"/>
    <n v="2000"/>
    <n v="2275"/>
    <x v="45"/>
    <d v="2022-05-27T00:00:00"/>
    <d v="2023-08-27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1"/>
  </r>
  <r>
    <n v="442"/>
    <x v="6"/>
    <m/>
    <x v="393"/>
    <s v="RECINOS FABIAN JULIO CESAR"/>
    <n v="50304466"/>
    <s v="jcrecinos.fabian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3"/>
    <x v="6"/>
    <s v="UUAP900628HGG"/>
    <x v="394"/>
    <s v="URRUTIA ALFARO PETER MICHAEL"/>
    <n v="42671244"/>
    <s v="dennisherrera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4"/>
    <x v="6"/>
    <s v="VEPL851229HGG"/>
    <x v="395"/>
    <s v="VELARDE PEREZ LUIS ESTUARDO"/>
    <m/>
    <s v="estuardovelarde1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5"/>
    <x v="3"/>
    <s v="OEMA931224HBCCRL05"/>
    <x v="396"/>
    <s v="OCEGUEDA MARTINEZ ALFONSO"/>
    <s v="686189 0876"/>
    <s v="alfonso.ocegueda@cetys.mx"/>
    <n v="20"/>
    <n v="20"/>
    <s v="$ -"/>
    <n v="3000"/>
    <n v="3497"/>
    <x v="24"/>
    <d v="2022-10-22T00:00:00"/>
    <d v="2024-05-22T00:00:00"/>
    <d v="2022-10-17T00:00:00"/>
    <d v="2024-05-17T00:00:00"/>
    <x v="1"/>
    <s v="DOCTORADO EN DERECHO"/>
    <s v="CANCÚN"/>
    <x v="2"/>
    <n v="6700"/>
    <n v="0.47805970149253729"/>
    <n v="3203"/>
    <n v="1"/>
    <m/>
    <n v="29000"/>
    <x v="1"/>
  </r>
  <r>
    <n v="446"/>
    <x v="3"/>
    <s v="GABD610730MSLSJV05"/>
    <x v="397"/>
    <s v="GASTELUM BAJO DIVA HADAMIRA"/>
    <n v="6671840234"/>
    <s v="divahadamira@hotmail.com"/>
    <n v="1"/>
    <n v="20"/>
    <s v="$ -"/>
    <n v="3000"/>
    <n v="3350"/>
    <x v="24"/>
    <d v="2022-11-26T00:00:00"/>
    <d v="2024-06-26T00:00:00"/>
    <d v="2022-10-26T00:00:00"/>
    <d v="2022-10-26T00:00:00"/>
    <x v="0"/>
    <s v="DOCTORADO EN DERECHO"/>
    <s v="CANCÚN"/>
    <x v="2"/>
    <n v="6700"/>
    <n v="0.5"/>
    <n v="3350"/>
    <n v="1"/>
    <m/>
    <n v="29000"/>
    <x v="1"/>
  </r>
  <r>
    <n v="447"/>
    <x v="10"/>
    <m/>
    <x v="398"/>
    <s v="MEDINA SANTOS SARAI MARIA"/>
    <n v="9985773007"/>
    <m/>
    <n v="1"/>
    <m/>
    <s v="$ -"/>
    <m/>
    <n v="1350"/>
    <x v="46"/>
    <d v="2022-11-18T00:00:00"/>
    <d v="2022-10-18T00:00:00"/>
    <d v="2022-11-18T00:00:00"/>
    <d v="2022-11-18T00:00:00"/>
    <x v="0"/>
    <s v="TALLER UNICO "/>
    <s v="CANCÚN"/>
    <x v="2"/>
    <m/>
    <s v=""/>
    <n v="-1350"/>
    <m/>
    <m/>
    <m/>
    <x v="1"/>
  </r>
  <r>
    <n v="448"/>
    <x v="10"/>
    <m/>
    <x v="398"/>
    <s v="CANCHE CAMPOS RAUL EDUARDO"/>
    <n v="9985773007"/>
    <m/>
    <n v="1"/>
    <m/>
    <s v="$ -"/>
    <m/>
    <n v="1350"/>
    <x v="46"/>
    <d v="2022-11-18T00:00:00"/>
    <d v="2022-10-18T00:00:00"/>
    <d v="2022-11-18T00:00:00"/>
    <d v="2022-11-18T00:00:00"/>
    <x v="1"/>
    <s v="TALLER UNICO "/>
    <s v="CANCÚN"/>
    <x v="2"/>
    <m/>
    <s v=""/>
    <n v="-1350"/>
    <m/>
    <m/>
    <m/>
    <x v="1"/>
  </r>
  <r>
    <n v="449"/>
    <x v="10"/>
    <m/>
    <x v="398"/>
    <s v="GUTIERREZ ARREGUIN KEVIN HASSEM"/>
    <n v="9985773007"/>
    <m/>
    <n v="1"/>
    <m/>
    <s v="$ -"/>
    <m/>
    <n v="1350"/>
    <x v="46"/>
    <d v="2022-11-18T00:00:00"/>
    <d v="2022-10-18T00:00:00"/>
    <d v="2022-11-18T00:00:00"/>
    <d v="2022-11-18T00:00:00"/>
    <x v="2"/>
    <s v="TALLER UNICO "/>
    <s v="CANCÚN"/>
    <x v="2"/>
    <m/>
    <s v=""/>
    <n v="-1350"/>
    <m/>
    <m/>
    <m/>
    <x v="1"/>
  </r>
  <r>
    <n v="450"/>
    <x v="10"/>
    <m/>
    <x v="398"/>
    <s v="LORIA FRANCO ROSAURA DEL CARMEN"/>
    <n v="9985773007"/>
    <m/>
    <n v="1"/>
    <m/>
    <s v="$ -"/>
    <m/>
    <n v="1350"/>
    <x v="46"/>
    <d v="2022-11-18T00:00:00"/>
    <d v="2022-10-18T00:00:00"/>
    <d v="2022-11-18T00:00:00"/>
    <d v="2022-11-18T00:00:00"/>
    <x v="2"/>
    <s v="TALLER UNICO "/>
    <s v="CANCÚN"/>
    <x v="2"/>
    <m/>
    <s v=""/>
    <n v="-1350"/>
    <m/>
    <m/>
    <m/>
    <x v="1"/>
  </r>
  <r>
    <n v="451"/>
    <x v="5"/>
    <m/>
    <x v="399"/>
    <s v="LAYNEZ LUX PEDRO RODOLFO"/>
    <m/>
    <s v="dennisherrera@gmail.com"/>
    <n v="4"/>
    <n v="4"/>
    <n v="2000"/>
    <s v="$ -"/>
    <n v="5500"/>
    <x v="29"/>
    <d v="2022-05-05T00:00:00"/>
    <d v="2022-08-05T00:00:00"/>
    <d v="2022-07-07T00:00:00"/>
    <d v="2022-10-07T00:00:00"/>
    <x v="2"/>
    <s v="JT DOCTORADO EN DERECHO"/>
    <s v="GUATEMALA"/>
    <x v="0"/>
    <n v="6700"/>
    <n v="0.17910447761194029"/>
    <n v="1200"/>
    <n v="1"/>
    <m/>
    <n v="29000"/>
    <x v="0"/>
  </r>
  <r>
    <n v="452"/>
    <x v="3"/>
    <m/>
    <x v="400"/>
    <s v="BAUTISTA AYALA GLORIA ALEJANDRA"/>
    <m/>
    <s v="dennisherrera@gmail.com"/>
    <n v="20"/>
    <n v="20"/>
    <n v="3000"/>
    <n v="2500"/>
    <n v="3350"/>
    <x v="47"/>
    <d v="2022-05-05T00:00:00"/>
    <d v="2023-12-05T00:00:00"/>
    <d v="2022-07-07T00:00:00"/>
    <d v="2024-02-07T00:00:00"/>
    <x v="2"/>
    <s v="DOCTORADO EN DERECHO"/>
    <s v="GUATEMALA"/>
    <x v="2"/>
    <n v="6700"/>
    <n v="0.5"/>
    <n v="3350"/>
    <n v="1"/>
    <m/>
    <n v="29000"/>
    <x v="1"/>
  </r>
  <r>
    <n v="453"/>
    <x v="6"/>
    <s v="CALA600307HGT"/>
    <x v="401"/>
    <s v="CABRERA LUNA ARMANDO BENJAMIN"/>
    <m/>
    <s v="dennisherrera@gmail.com"/>
    <n v="16"/>
    <n v="16"/>
    <n v="2000"/>
    <n v="2000"/>
    <n v="2180"/>
    <x v="45"/>
    <d v="2022-03-18T00:00:00"/>
    <d v="2023-06-18T00:00:00"/>
    <d v="2023-11-18T00:00:00"/>
    <d v="2025-02-18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454"/>
    <x v="6"/>
    <s v="LOPC810411HGT"/>
    <x v="402"/>
    <s v="LOPEZ POP CRISTOFER AARON"/>
    <m/>
    <s v="dennisherrera@gmail.com"/>
    <n v="16"/>
    <n v="16"/>
    <n v="2000"/>
    <n v="2000"/>
    <n v="2180"/>
    <x v="45"/>
    <d v="2022-03-18T00:00:00"/>
    <d v="2023-06-18T00:00:00"/>
    <d v="2023-11-18T00:00:00"/>
    <d v="2025-02-18T00:00:00"/>
    <x v="1"/>
    <s v="MAESTRIA EN DERECHO PROCESAL PENAL Y JUICIOS ORALES"/>
    <s v="GUATEMALA"/>
    <x v="2"/>
    <n v="5000"/>
    <n v="0.56399999999999995"/>
    <n v="2820"/>
    <n v="2"/>
    <m/>
    <n v="25000"/>
    <x v="0"/>
  </r>
  <r>
    <n v="455"/>
    <x v="6"/>
    <m/>
    <x v="135"/>
    <s v="CANCELADO"/>
    <m/>
    <s v="dennisherrera@gmail.com"/>
    <n v="20"/>
    <n v="20"/>
    <n v="2000"/>
    <n v="2000"/>
    <n v="2180"/>
    <x v="45"/>
    <d v="2022-09-05T00:00:00"/>
    <d v="2024-04-05T00:00:00"/>
    <d v="2022-12-12T00:00:00"/>
    <d v="2024-07-12T00:00:00"/>
    <x v="2"/>
    <s v="MAESTRIA EN DERECHO PROCESAL PENAL Y JUICIOS ORALES"/>
    <s v="GUATEMALA"/>
    <x v="2"/>
    <n v="5000"/>
    <n v="0.56399999999999995"/>
    <n v="2820"/>
    <n v="2"/>
    <m/>
    <n v="25000"/>
    <x v="1"/>
  </r>
  <r>
    <n v="456"/>
    <x v="6"/>
    <m/>
    <x v="403"/>
    <s v="BLANCO GOMEZ  ADRIANA MARIA "/>
    <n v="59753249"/>
    <s v="mrbg251077@gmail.com"/>
    <n v="16"/>
    <n v="16"/>
    <n v="2000"/>
    <n v="2000"/>
    <n v="2180"/>
    <x v="45"/>
    <d v="2022-09-05T00:00:00"/>
    <d v="2023-12-05T00:00:00"/>
    <d v="2022-12-12T00:00:00"/>
    <d v="2024-03-12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457"/>
    <x v="8"/>
    <s v="LOHM"/>
    <x v="404"/>
    <s v="LOPEZ HERNANDEZ MILDRED AZUCENA"/>
    <m/>
    <s v="dennisherrera@gmail.com"/>
    <n v="6"/>
    <n v="6"/>
    <n v="2000"/>
    <n v="0"/>
    <n v="2180"/>
    <x v="45"/>
    <d v="2022-09-23T00:00:00"/>
    <d v="2023-02-23T00:00:00"/>
    <d v="2023-05-23T00:00:00"/>
    <d v="2023-10-23T00:00:00"/>
    <x v="0"/>
    <s v="JT MAESTRIA EN DERECHO PROCESAL PENAL Y JUICIOS ORALES"/>
    <s v="GUATEMALA"/>
    <x v="2"/>
    <n v="5000"/>
    <n v="0.56399999999999995"/>
    <n v="2820"/>
    <n v="2"/>
    <n v="6000"/>
    <n v="25000"/>
    <x v="0"/>
  </r>
  <r>
    <n v="458"/>
    <x v="6"/>
    <m/>
    <x v="135"/>
    <s v="cancelado"/>
    <m/>
    <s v="dennisherrera@gmail.com"/>
    <n v="20"/>
    <n v="20"/>
    <n v="2000"/>
    <n v="2000"/>
    <n v="2180"/>
    <x v="45"/>
    <d v="2022-09-05T00:00:00"/>
    <d v="2024-04-05T00:00:00"/>
    <d v="2022-12-05T00:00:00"/>
    <d v="2024-07-05T00:00:00"/>
    <x v="2"/>
    <s v="MAESTRIA EN DERECHO PROCESAL PENAL Y JUICIOS ORALES"/>
    <s v="GUATEMALA"/>
    <x v="2"/>
    <n v="5000"/>
    <n v="0.56399999999999995"/>
    <n v="2820"/>
    <n v="2"/>
    <m/>
    <n v="25000"/>
    <x v="1"/>
  </r>
  <r>
    <n v="459"/>
    <x v="6"/>
    <s v="HARG880713HYNXMN00"/>
    <x v="405"/>
    <s v="HAU RAMIREZ GONZALO ENRIQUE"/>
    <n v="9831589077"/>
    <s v="gonzalohau.ld@gmail.com"/>
    <n v="16"/>
    <n v="16"/>
    <n v="1000"/>
    <n v="2000"/>
    <n v="2275"/>
    <x v="48"/>
    <d v="2022-12-02T00:00:00"/>
    <d v="2024-03-02T00:00:00"/>
    <d v="2022-12-03T00:00:00"/>
    <d v="2024-03-03T00:00:00"/>
    <x v="1"/>
    <s v="MAESTRIA EN DERECHO PROCESAL PENAL Y JUICIOS ORALES"/>
    <s v="CANCÚN"/>
    <x v="3"/>
    <n v="5000"/>
    <n v="0.54500000000000004"/>
    <n v="2725"/>
    <n v="1"/>
    <m/>
    <n v="25000"/>
    <x v="2"/>
  </r>
  <r>
    <n v="460"/>
    <x v="6"/>
    <s v="RORG830918HTCDDS09"/>
    <x v="406"/>
    <s v="RODRIGUEZ RODRIGUEZ GASTON"/>
    <s v="998 487 5842"/>
    <s v="grodriguez.r@hotmail.com"/>
    <n v="16"/>
    <n v="16"/>
    <n v="1000"/>
    <n v="2000"/>
    <n v="2275"/>
    <x v="48"/>
    <d v="2022-12-02T00:00:00"/>
    <d v="2024-03-02T00:00:00"/>
    <d v="2022-12-03T00:00:00"/>
    <d v="2024-03-03T00:00:00"/>
    <x v="1"/>
    <s v="MAESTRIA EN DERECHO PROCESAL PENAL Y JUICIOS ORALES"/>
    <s v="CANCÚN"/>
    <x v="2"/>
    <n v="5000"/>
    <n v="0.54500000000000004"/>
    <n v="2725"/>
    <n v="1"/>
    <m/>
    <n v="25000"/>
    <x v="1"/>
  </r>
  <r>
    <n v="461"/>
    <x v="7"/>
    <s v="RORG830918HTCDDS09"/>
    <x v="407"/>
    <s v="RAMIREZ HUERTA ERNESTO EDUARDO"/>
    <s v=": 55 3828 8274"/>
    <s v="goeddyram@gmail.com"/>
    <n v="20"/>
    <n v="20"/>
    <n v="0"/>
    <n v="0"/>
    <n v="3497"/>
    <x v="44"/>
    <d v="2023-01-21T00:00:00"/>
    <d v="2024-08-21T00:00:00"/>
    <d v="2022-11-25T00:00:00"/>
    <d v="2024-06-25T00:00:00"/>
    <x v="1"/>
    <s v="DOCTORADO EN INNOVACION, ADMON Y POLITICAS PUBLICAS"/>
    <s v="CANCÚN"/>
    <x v="2"/>
    <n v="7500"/>
    <n v="0.53373333333333328"/>
    <n v="4003"/>
    <n v="0"/>
    <m/>
    <n v="29000"/>
    <x v="1"/>
  </r>
  <r>
    <n v="462"/>
    <x v="3"/>
    <s v="SARR600502HYNNDF02"/>
    <x v="408"/>
    <s v="SANCHEZ RODRIGUEZ JOSE RAFAEL"/>
    <n v="9995753204"/>
    <s v="rallo60@hotmail.com "/>
    <n v="24"/>
    <n v="20"/>
    <n v="2000"/>
    <n v="0"/>
    <n v="4333.333333333333"/>
    <x v="49"/>
    <d v="2023-01-28T00:00:00"/>
    <d v="2024-08-28T00:00:00"/>
    <d v="2023-01-06T00:00:00"/>
    <d v="2024-12-06T00:00:00"/>
    <x v="1"/>
    <s v="DOCTORADO EN DERECHO"/>
    <s v="CANCÚN"/>
    <x v="2"/>
    <n v="7500"/>
    <n v="0.42222222222222228"/>
    <n v="3166.666666666667"/>
    <n v="0"/>
    <m/>
    <n v="0"/>
    <x v="1"/>
  </r>
  <r>
    <n v="463"/>
    <x v="3"/>
    <s v="MEHA671215HJCNRR08"/>
    <x v="409"/>
    <s v="MENDOZA HERNANDEZ JOSE ARTURO"/>
    <s v="33 1345 1175"/>
    <s v="jamhg121567@gmail.com"/>
    <n v="20"/>
    <n v="20"/>
    <n v="2000"/>
    <s v="$ -"/>
    <n v="5200"/>
    <x v="49"/>
    <d v="2023-01-28T00:00:00"/>
    <d v="2024-08-28T00:00:00"/>
    <d v="2023-01-15T00:00:00"/>
    <d v="2024-08-15T00:00:00"/>
    <x v="1"/>
    <s v="DOCTORADO EN DERECHO"/>
    <s v="CANCÚN"/>
    <x v="2"/>
    <n v="7500"/>
    <n v="0.30666666666666664"/>
    <n v="2300"/>
    <n v="0"/>
    <n v="0"/>
    <n v="0"/>
    <x v="1"/>
  </r>
  <r>
    <n v="464"/>
    <x v="3"/>
    <s v="PABR881209HQRNLC07"/>
    <x v="410"/>
    <s v="PANTOJA BLEE RICARDO"/>
    <s v="984 105 6690"/>
    <s v="nemesis925@hotmail.com"/>
    <n v="20"/>
    <n v="20"/>
    <s v="$ -"/>
    <s v="$ -"/>
    <n v="5200"/>
    <x v="50"/>
    <d v="2023-01-28T00:00:00"/>
    <d v="2024-08-28T00:00:00"/>
    <d v="2023-01-09T00:00:00"/>
    <d v="2024-08-09T00:00:00"/>
    <x v="1"/>
    <s v="DOCTORADO EN DERECHO"/>
    <s v="CANCÚN"/>
    <x v="2"/>
    <n v="7500"/>
    <n v="0.30666666666666664"/>
    <n v="2300"/>
    <n v="0"/>
    <n v="0"/>
    <n v="0"/>
    <x v="1"/>
  </r>
  <r>
    <n v="465"/>
    <x v="3"/>
    <s v="VAAC750416MQRNCR03"/>
    <x v="408"/>
    <s v="VANEGAS ACEVES CAROLINA"/>
    <n v="9831079580"/>
    <s v="venegas1604@gmail.com"/>
    <n v="24"/>
    <n v="20"/>
    <s v="$ -"/>
    <n v="2000"/>
    <n v="2800"/>
    <x v="49"/>
    <d v="2023-01-28T00:00:00"/>
    <d v="2024-08-28T00:00:00"/>
    <d v="2023-01-25T00:00:00"/>
    <d v="2024-12-25T00:00:00"/>
    <x v="0"/>
    <s v="DOCTORADO EN DERECHO"/>
    <s v="CANCÚN"/>
    <x v="2"/>
    <n v="7500"/>
    <n v="0.62666666666666671"/>
    <n v="4700"/>
    <n v="1"/>
    <n v="0"/>
    <n v="29000"/>
    <x v="1"/>
  </r>
  <r>
    <n v="466"/>
    <x v="7"/>
    <s v="ZAMD890216HNLMRV09"/>
    <x v="411"/>
    <s v="ZAMBRANO MORALES DAVID ADRIAN"/>
    <s v="81 1683 3062"/>
    <s v="david.zambranomor@gmail.com"/>
    <n v="20"/>
    <n v="20"/>
    <n v="2000"/>
    <s v="$ -"/>
    <n v="5200"/>
    <x v="51"/>
    <d v="2023-02-11T00:00:00"/>
    <d v="2024-09-11T00:00:00"/>
    <d v="2022-02-01T00:00:00"/>
    <d v="2023-09-01T00:00:00"/>
    <x v="1"/>
    <s v="DOCTORADO EN INNOVACION, ADMON Y POLITICAS PUBLICAS"/>
    <s v="CANCÚN"/>
    <x v="2"/>
    <n v="7500"/>
    <n v="0.30666666666666664"/>
    <n v="2300"/>
    <n v="0"/>
    <n v="0"/>
    <n v="0"/>
    <x v="1"/>
  </r>
  <r>
    <n v="467"/>
    <x v="3"/>
    <s v="PELE761206HQRRZD08"/>
    <x v="412"/>
    <s v="PEREZ LOEZA EDGARDO NICOLAS"/>
    <s v="983 104 1657"/>
    <s v="nic_lup@hotmail.com"/>
    <n v="24"/>
    <n v="20"/>
    <s v="$ -"/>
    <n v="2000"/>
    <n v="2800"/>
    <x v="49"/>
    <d v="2023-01-28T00:00:00"/>
    <d v="2024-08-28T00:00:00"/>
    <d v="2023-01-26T00:00:00"/>
    <d v="2024-12-26T00:00:00"/>
    <x v="1"/>
    <s v="DOCTORADO EN DERECHO"/>
    <s v="CANCÚN"/>
    <x v="2"/>
    <n v="7500"/>
    <n v="0.62666666666666671"/>
    <n v="4700"/>
    <n v="1"/>
    <n v="0"/>
    <n v="29000"/>
    <x v="1"/>
  </r>
  <r>
    <n v="468"/>
    <x v="3"/>
    <s v="CAVE910116MQRBNS01"/>
    <x v="413"/>
    <s v="CABALLERO VANEGAS ESTEFANIA CAROLINA"/>
    <s v="983 132 3522"/>
    <s v="estefania.c.vanegas@hotmail.com"/>
    <n v="24"/>
    <n v="20"/>
    <n v="2000"/>
    <s v="$ -"/>
    <n v="2800"/>
    <x v="49"/>
    <d v="2023-02-25T00:00:00"/>
    <d v="2024-09-25T00:00:00"/>
    <d v="2023-02-15T00:00:00"/>
    <d v="2025-01-15T00:00:00"/>
    <x v="0"/>
    <s v="DOCTORADO EN DERECHO"/>
    <s v="CANCÚN"/>
    <x v="2"/>
    <n v="7500"/>
    <n v="0.62666666666666671"/>
    <n v="4700"/>
    <n v="1"/>
    <n v="0"/>
    <n v="29000"/>
    <x v="1"/>
  </r>
  <r>
    <n v="469"/>
    <x v="0"/>
    <s v="GUFP890126HDFTRB09"/>
    <x v="135"/>
    <s v="GUTIERREZ FERNANDEZ PABLO"/>
    <n v="9988452357"/>
    <s v="pablogutierrez.cancun@gmail.com"/>
    <n v="36"/>
    <n v="36"/>
    <n v="1000"/>
    <n v="1000"/>
    <n v="1600"/>
    <x v="11"/>
    <d v="2023-02-18T00:00:00"/>
    <d v="2026-01-18T00:00:00"/>
    <d v="2023-03-01T00:00:00"/>
    <d v="2026-02-01T00:00:00"/>
    <x v="1"/>
    <s v="LICENCIATURA EN DERECHO"/>
    <s v="CANCÚN"/>
    <x v="2"/>
    <n v="3150"/>
    <n v="0.49206349206349204"/>
    <n v="1550"/>
    <n v="4"/>
    <m/>
    <n v="21000"/>
    <x v="2"/>
  </r>
  <r>
    <n v="470"/>
    <x v="3"/>
    <s v="AUPE701017HDFGDD06"/>
    <x v="414"/>
    <s v="AGUILAR PADILLA EDGAR"/>
    <s v="983 700 5744"/>
    <s v="aldehebaram@gmail.com"/>
    <n v="20"/>
    <n v="20"/>
    <n v="2000"/>
    <s v="$ -"/>
    <n v="5200"/>
    <x v="49"/>
    <d v="2023-05-27T00:00:00"/>
    <d v="2024-12-27T00:00:00"/>
    <d v="2023-03-01T00:00:00"/>
    <d v="2024-10-01T00:00:00"/>
    <x v="1"/>
    <s v="DOCTORADO EN DERECHO"/>
    <s v="CANCÚN"/>
    <x v="2"/>
    <n v="7500"/>
    <n v="0.30666666666666664"/>
    <n v="2300"/>
    <n v="0"/>
    <n v="0"/>
    <n v="0"/>
    <x v="1"/>
  </r>
  <r>
    <n v="471"/>
    <x v="1"/>
    <s v="COYJ780719HYNRMM01"/>
    <x v="415"/>
    <s v="CORTES YAMA JAIME ARMIN"/>
    <s v="983 154 0545"/>
    <s v="jaimecortes79@hotmail.com"/>
    <n v="20"/>
    <n v="20"/>
    <s v="$ -"/>
    <s v="$ -"/>
    <n v="4200"/>
    <x v="52"/>
    <d v="2023-01-14T00:00:00"/>
    <d v="2024-08-14T00:00:00"/>
    <d v="2023-02-22T00:00:00"/>
    <d v="2024-09-22T00:00:00"/>
    <x v="1"/>
    <s v="MAESTRIA EN DERECHO"/>
    <s v="CANCÚN"/>
    <x v="2"/>
    <n v="5000"/>
    <n v="0.16"/>
    <n v="800"/>
    <m/>
    <m/>
    <n v="29000"/>
    <x v="1"/>
  </r>
  <r>
    <n v="472"/>
    <x v="1"/>
    <s v="MODR860811MQRRRT09"/>
    <x v="370"/>
    <s v="MORFIN DURAN RUTH"/>
    <s v="984 156 4888"/>
    <s v="ruthmorfin@hotmail.com"/>
    <n v="24"/>
    <n v="20"/>
    <s v="$ -"/>
    <s v="$ -"/>
    <n v="3187"/>
    <x v="52"/>
    <d v="2023-03-17T00:00:00"/>
    <d v="2024-10-17T00:00:00"/>
    <d v="2023-02-23T00:00:00"/>
    <d v="2025-01-23T00:00:00"/>
    <x v="0"/>
    <s v="MAESTRIA EN DERECHO"/>
    <s v="CANCÚN"/>
    <x v="2"/>
    <n v="5000"/>
    <n v="0.36259999999999998"/>
    <n v="1813"/>
    <m/>
    <m/>
    <m/>
    <x v="1"/>
  </r>
  <r>
    <n v="473"/>
    <x v="6"/>
    <s v="VEAA951220MCCRCL08"/>
    <x v="416"/>
    <s v="VERA ACOSTA ALEJANDRA"/>
    <s v="938 140 3663"/>
    <s v="veraacostaabogados@gmail.com"/>
    <n v="20"/>
    <n v="16"/>
    <n v="1000"/>
    <s v="$ -"/>
    <n v="4200"/>
    <x v="48"/>
    <d v="2023-03-17T00:00:00"/>
    <d v="2024-06-17T00:00:00"/>
    <d v="2023-02-23T00:00:00"/>
    <d v="2024-09-23T00:00:00"/>
    <x v="0"/>
    <s v="MAESTRIA EN DERECHO PROCESAL PENAL Y JUICIOS ORALES"/>
    <s v="CANCÚN"/>
    <x v="2"/>
    <n v="5000"/>
    <n v="0.16"/>
    <n v="800"/>
    <m/>
    <m/>
    <n v="25000"/>
    <x v="2"/>
  </r>
  <r>
    <n v="474"/>
    <x v="6"/>
    <s v="PEHG780306HTCRRL00"/>
    <x v="417"/>
    <s v="PEREZ HERNANDEZ GUILLERMO"/>
    <n v="9842040021"/>
    <s v="lafirmajuridica@gmail.com"/>
    <n v="16"/>
    <n v="16"/>
    <s v="$ -"/>
    <s v="$ -"/>
    <n v="4200"/>
    <x v="53"/>
    <d v="2023-03-03T00:00:00"/>
    <d v="2024-06-03T00:00:00"/>
    <d v="2023-03-03T00:00:00"/>
    <d v="2024-06-03T00:00:00"/>
    <x v="1"/>
    <s v="MAESTRIA EN DERECHO PROCESAL PENAL Y JUICIOS ORALES"/>
    <s v="CANCÚN"/>
    <x v="2"/>
    <n v="7500"/>
    <n v="0.44"/>
    <n v="3300"/>
    <m/>
    <m/>
    <n v="0"/>
    <x v="1"/>
  </r>
  <r>
    <n v="475"/>
    <x v="5"/>
    <s v="LOMM690929HCCPY604"/>
    <x v="418"/>
    <s v="LOPEZ MAY MIGUEL ANGEL"/>
    <n v="9981804977"/>
    <s v="lopezmay666@hotmail.com"/>
    <n v="4"/>
    <n v="4"/>
    <n v="3000"/>
    <s v="$ -"/>
    <n v="3350"/>
    <x v="54"/>
    <d v="2023-03-25T00:00:00"/>
    <d v="2023-06-25T00:00:00"/>
    <d v="2023-02-24T00:00:00"/>
    <d v="2023-05-24T00:00:00"/>
    <x v="1"/>
    <s v="JT DOCTORADO EN DERECHO"/>
    <s v="CANCÚN"/>
    <x v="3"/>
    <n v="7500"/>
    <n v="0.55333333333333334"/>
    <n v="4150"/>
    <m/>
    <n v="8000"/>
    <n v="29000"/>
    <x v="2"/>
  </r>
  <r>
    <n v="476"/>
    <x v="6"/>
    <s v="LOMM690929HCCPY604"/>
    <x v="417"/>
    <s v="LOPEZ MAY MIGUEL ANGEL"/>
    <n v="9981804977"/>
    <s v="lopezmay666@hotmail.com"/>
    <n v="16"/>
    <n v="16"/>
    <s v="$ -"/>
    <s v="$ -"/>
    <n v="4200"/>
    <x v="55"/>
    <d v="2023-03-10T00:00:00"/>
    <d v="2024-06-10T00:00:00"/>
    <d v="2023-06-03T00:00:00"/>
    <d v="2024-09-03T00:00:00"/>
    <x v="1"/>
    <s v="MAESTRIA EN DERECHO PROCESAL PENAL Y JUICIOS ORALES"/>
    <s v="CANCÚN"/>
    <x v="2"/>
    <n v="5000"/>
    <n v="0.16"/>
    <n v="800"/>
    <m/>
    <m/>
    <m/>
    <x v="1"/>
  </r>
  <r>
    <n v="477"/>
    <x v="6"/>
    <s v="VEFI770113HDFRNS03"/>
    <x v="419"/>
    <s v="VERGARA FUENTES ISRAEL AARON"/>
    <n v="9987353540"/>
    <s v="derechojusto@live.com.mx"/>
    <n v="16"/>
    <n v="16"/>
    <s v="$ -"/>
    <s v="$ -"/>
    <n v="4200"/>
    <x v="55"/>
    <d v="2023-03-10T00:00:00"/>
    <d v="2024-06-10T00:00:00"/>
    <d v="2023-06-03T00:00:00"/>
    <d v="2024-09-03T00:00:00"/>
    <x v="1"/>
    <s v="MAESTRIA EN DERECHO PROCESAL PENAL Y JUICIOS ORALES"/>
    <s v="CANCÚN"/>
    <x v="2"/>
    <n v="7500"/>
    <n v="0.44"/>
    <n v="3300"/>
    <m/>
    <m/>
    <m/>
    <x v="1"/>
  </r>
  <r>
    <n v="478"/>
    <x v="5"/>
    <s v="VEFI770113HDFRNS03"/>
    <x v="420"/>
    <s v="VERGARA FUENTES ISRAEL AARON"/>
    <n v="9987353540"/>
    <s v="derechojusto@live.com.mx"/>
    <n v="4"/>
    <n v="4"/>
    <n v="3000"/>
    <s v="$ -"/>
    <n v="3350"/>
    <x v="54"/>
    <d v="2023-03-25T00:00:00"/>
    <d v="2023-06-25T00:00:00"/>
    <d v="2023-02-24T00:00:00"/>
    <d v="2023-05-24T00:00:00"/>
    <x v="1"/>
    <s v="JT DOCTORADO EN DERECHO"/>
    <s v="CANCÚN"/>
    <x v="0"/>
    <n v="7500"/>
    <n v="0.55333333333333334"/>
    <n v="4150"/>
    <m/>
    <n v="8000"/>
    <n v="29000"/>
    <x v="0"/>
  </r>
  <r>
    <n v="479"/>
    <x v="3"/>
    <s v="BAXL740214MPLLCZ00"/>
    <x v="421"/>
    <s v="BALLESTEROS XICONTENCATL LUZ FABIOLA VERONICA"/>
    <s v="984 158 8639"/>
    <s v="fabiolaballesterosx@gmail.com"/>
    <n v="20"/>
    <n v="20"/>
    <s v="$ -"/>
    <n v="3000"/>
    <n v="3800"/>
    <x v="50"/>
    <d v="2023-03-18T00:00:00"/>
    <d v="2024-10-18T00:00:00"/>
    <d v="2023-02-23T00:00:00"/>
    <d v="2024-09-23T00:00:00"/>
    <x v="0"/>
    <s v="DOCTORADO EN DERECHO"/>
    <s v="CANCÚN"/>
    <x v="3"/>
    <n v="7500"/>
    <n v="0.49333333333333335"/>
    <n v="3700"/>
    <n v="1"/>
    <m/>
    <n v="29000"/>
    <x v="2"/>
  </r>
  <r>
    <n v="480"/>
    <x v="6"/>
    <s v="LOGL840726MDFPNZ04"/>
    <x v="404"/>
    <s v="LOPEZ GONZALEZ ANGELICA"/>
    <n v="9985772258"/>
    <s v="angelica_lopezz@hotmail.com"/>
    <n v="16"/>
    <n v="16"/>
    <s v="$ -"/>
    <s v="$ -"/>
    <n v="4200"/>
    <x v="55"/>
    <d v="2023-03-10T00:00:00"/>
    <d v="2024-06-10T00:00:00"/>
    <d v="2023-06-03T00:00:00"/>
    <d v="2024-09-03T00:00:00"/>
    <x v="0"/>
    <s v="MAESTRIA EN DERECHO PROCESAL PENAL Y JUICIOS ORALES"/>
    <s v="CANCÚN"/>
    <x v="2"/>
    <n v="7500"/>
    <n v="0.44"/>
    <n v="3300"/>
    <n v="1"/>
    <m/>
    <m/>
    <x v="1"/>
  </r>
  <r>
    <n v="481"/>
    <x v="7"/>
    <s v="GULL840714HCSLPS07"/>
    <x v="207"/>
    <s v="GUILLEN LOPEZ JOSE LUIS"/>
    <n v="9981888925"/>
    <s v="jlguillen12@hotmail.com"/>
    <n v="20"/>
    <n v="20"/>
    <n v="2000"/>
    <m/>
    <n v="5200"/>
    <x v="44"/>
    <d v="2023-03-18T00:00:00"/>
    <d v="2024-10-18T00:00:00"/>
    <d v="2023-03-18T00:00:00"/>
    <d v="2024-10-18T00:00:00"/>
    <x v="1"/>
    <s v="DOCTORADO EN INNOVACION, ADMON Y POLITICAS PUBLICAS"/>
    <s v="CANCÚN"/>
    <x v="5"/>
    <n v="7500"/>
    <n v="0.30666666666666664"/>
    <n v="2300"/>
    <m/>
    <m/>
    <m/>
    <x v="4"/>
  </r>
  <r>
    <n v="482"/>
    <x v="6"/>
    <m/>
    <x v="422"/>
    <s v="RASCH TOPKE CHRISTIAN ALEXANDER ENRIQUE "/>
    <s v="502 5303 4375"/>
    <s v="dennisherrera@gmail.com"/>
    <n v="16"/>
    <n v="16"/>
    <n v="2000"/>
    <n v="2000"/>
    <n v="2275"/>
    <x v="45"/>
    <d v="2023-01-27T00:00:00"/>
    <d v="2024-04-27T00:00:00"/>
    <d v="2023-02-05T00:00:00"/>
    <d v="2024-05-05T00:00:00"/>
    <x v="1"/>
    <s v="MAESTRIA EN DERECHO PROCESAL PENAL Y JUICIOS ORALES"/>
    <s v="GUATEMALA"/>
    <x v="3"/>
    <n v="5000"/>
    <n v="0.54500000000000004"/>
    <n v="2725"/>
    <n v="2"/>
    <m/>
    <n v="25000"/>
    <x v="2"/>
  </r>
  <r>
    <n v="483"/>
    <x v="6"/>
    <s v="HEGJ800612MGT"/>
    <x v="423"/>
    <s v="JIMENEZ VILLEDA SANDRA JEANNETTE"/>
    <s v="503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2"/>
    <n v="5000"/>
    <n v="0.54500000000000004"/>
    <n v="2725"/>
    <n v="2"/>
    <m/>
    <n v="25000"/>
    <x v="1"/>
  </r>
  <r>
    <n v="484"/>
    <x v="6"/>
    <s v="RACR861129HGT"/>
    <x v="424"/>
    <s v="MANCILLA DE LEON SILVIA VERONICA"/>
    <s v="504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3"/>
    <n v="5000"/>
    <n v="0.54500000000000004"/>
    <n v="2725"/>
    <n v="2"/>
    <m/>
    <n v="25000"/>
    <x v="2"/>
  </r>
  <r>
    <n v="485"/>
    <x v="6"/>
    <s v="HEGJ800612MGT"/>
    <x v="425"/>
    <s v="HERRERA GUALIM JANALI GUADALUPE"/>
    <s v="505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2"/>
    <n v="5000"/>
    <n v="0.54500000000000004"/>
    <n v="2725"/>
    <n v="2"/>
    <m/>
    <n v="25000"/>
    <x v="1"/>
  </r>
  <r>
    <n v="486"/>
    <x v="6"/>
    <s v="DAPS910912HGTA"/>
    <x v="426"/>
    <s v="DAVILA PULEX SERGIO GUALBERTO"/>
    <s v="506 5303 4375"/>
    <s v="dennisherrera@gmail.com"/>
    <n v="16"/>
    <n v="16"/>
    <n v="2000"/>
    <n v="2000"/>
    <n v="2275"/>
    <x v="56"/>
    <d v="2023-01-27T00:00:00"/>
    <d v="2024-04-27T00:00:00"/>
    <d v="2023-05-02T00:00:00"/>
    <d v="2024-08-02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487"/>
    <x v="6"/>
    <s v="RORG830918HTCDDS09"/>
    <x v="427"/>
    <s v="RAMIREZ CEBALLOS RAUL ENRIQUE"/>
    <s v="507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488"/>
    <x v="2"/>
    <s v="TUMN901201MQRZDT02"/>
    <x v="380"/>
    <s v="TUZ MEDINA NATALIA TRINIDAD"/>
    <s v="983 177 9208"/>
    <s v="natymedina1201@hotmail.com"/>
    <n v="12"/>
    <n v="12"/>
    <n v="1000"/>
    <n v="0"/>
    <n v="2275"/>
    <x v="11"/>
    <d v="2023-03-10T00:00:00"/>
    <d v="2024-02-10T00:00:00"/>
    <d v="2023-03-15T00:00:00"/>
    <d v="2024-02-15T00:00:00"/>
    <x v="0"/>
    <s v="JT EN LICENCIATURA EN DERECHO"/>
    <s v="CANCÚN"/>
    <x v="2"/>
    <n v="4200"/>
    <n v="0.45833333333333331"/>
    <n v="1925"/>
    <n v="2"/>
    <n v="5000"/>
    <n v="25000"/>
    <x v="1"/>
  </r>
  <r>
    <n v="489"/>
    <x v="6"/>
    <s v="EXBW910819HQRKSL09"/>
    <x v="405"/>
    <s v="EK BASTO WILBERTH GILBERTO "/>
    <n v="9851003438"/>
    <s v="Lic_wilberth@hotmail.com"/>
    <n v="20"/>
    <n v="16"/>
    <m/>
    <m/>
    <n v="3187"/>
    <x v="57"/>
    <d v="2023-03-10T00:00:00"/>
    <d v="2024-06-10T00:00:00"/>
    <d v="2023-03-10T00:00:00"/>
    <d v="2024-10-10T00:00:00"/>
    <x v="1"/>
    <s v="MAESTRIA EN DERECHO PROCESAL PENAL Y JUICIOS ORALES"/>
    <s v="CANCÚN"/>
    <x v="2"/>
    <n v="7500"/>
    <n v="0.57506666666666661"/>
    <n v="4313"/>
    <n v="0"/>
    <m/>
    <n v="0"/>
    <x v="1"/>
  </r>
  <r>
    <n v="490"/>
    <x v="1"/>
    <s v="HUMU981218HMCCXR10"/>
    <x v="345"/>
    <s v="HUICOCHEA MUÑOZ URI OSMAR"/>
    <n v="9983517073"/>
    <s v="osmar12345678922@gmail.com"/>
    <n v="20"/>
    <n v="20"/>
    <n v="0"/>
    <n v="0"/>
    <n v="0"/>
    <x v="25"/>
    <d v="2023-03-31T00:00:00"/>
    <d v="2024-10-31T00:00:00"/>
    <d v="2023-04-01T00:00:00"/>
    <d v="2024-11-01T00:00:00"/>
    <x v="1"/>
    <s v="MAESTRIA EN DERECHO"/>
    <s v="CANCÚN"/>
    <x v="2"/>
    <n v="5000"/>
    <n v="1"/>
    <n v="5000"/>
    <n v="0"/>
    <m/>
    <n v="0"/>
    <x v="1"/>
  </r>
  <r>
    <n v="491"/>
    <x v="3"/>
    <s v="CAGD711202HYNCNT09"/>
    <x v="370"/>
    <s v="CAUICH GONZALEZ DITHEL MANUEL"/>
    <n v="9991297814"/>
    <s v="direccion@dicaabogados.mx"/>
    <n v="20"/>
    <n v="20"/>
    <n v="2000"/>
    <s v="$ -"/>
    <n v="5200"/>
    <x v="50"/>
    <d v="2023-04-29T00:00:00"/>
    <d v="2024-11-29T00:00:00"/>
    <d v="2023-05-01T00:00:00"/>
    <d v="2024-12-01T00:00:00"/>
    <x v="1"/>
    <s v="DOCTORADO EN DERECHO"/>
    <s v="CANCÚN"/>
    <x v="2"/>
    <n v="7500"/>
    <n v="0.30666666666666664"/>
    <n v="2300"/>
    <n v="0"/>
    <n v="0"/>
    <n v="0"/>
    <x v="2"/>
  </r>
  <r>
    <n v="492"/>
    <x v="3"/>
    <s v="SACL640107HVZLNC02"/>
    <x v="428"/>
    <s v="SALAS CONTRERAS LUCIANO"/>
    <s v="229 929 2297"/>
    <s v="lucianosalascontreras@yahoo.com.mx"/>
    <n v="20"/>
    <n v="20"/>
    <n v="3000"/>
    <s v="$ -"/>
    <n v="5200"/>
    <x v="49"/>
    <d v="2023-04-15T00:00:00"/>
    <d v="2024-11-15T00:00:00"/>
    <d v="2023-05-15T00:00:00"/>
    <d v="2024-12-15T00:00:00"/>
    <x v="1"/>
    <s v="DOCTORADO EN DERECHO"/>
    <s v="CANCÚN"/>
    <x v="2"/>
    <n v="7500"/>
    <n v="0.30666666666666664"/>
    <n v="2300"/>
    <n v="0"/>
    <n v="0"/>
    <n v="0"/>
    <x v="1"/>
  </r>
  <r>
    <n v="493"/>
    <x v="6"/>
    <s v="GOSV800706MGRMNN03"/>
    <x v="403"/>
    <s v="GOMEZ SANTOS VENUZ VANIA"/>
    <n v="9841072113"/>
    <s v="venusvania8007@gmail.com"/>
    <n v="20"/>
    <n v="16"/>
    <n v="1000"/>
    <s v="$ -"/>
    <n v="3370"/>
    <x v="57"/>
    <d v="2023-04-14T00:00:00"/>
    <d v="2024-07-14T00:00:00"/>
    <d v="2023-04-30T00:00:00"/>
    <s v="11/30/2024"/>
    <x v="0"/>
    <s v="MAESTRIA EN DERECHO PROCESAL PENAL Y JUICIOS ORALES"/>
    <s v="CANCÚN"/>
    <x v="2"/>
    <n v="7500"/>
    <n v="0.55066666666666664"/>
    <n v="4130"/>
    <n v="0"/>
    <n v="0"/>
    <n v="0"/>
    <x v="1"/>
  </r>
  <r>
    <n v="494"/>
    <x v="1"/>
    <s v="GASA670111HCLRLR09"/>
    <x v="429"/>
    <s v="GARCIA SALAZAR ARIEL"/>
    <s v="844146 6373"/>
    <s v="tecnologiaaplicada@me.com"/>
    <n v="20"/>
    <n v="20"/>
    <s v="$ -"/>
    <s v="$ -"/>
    <n v="3575"/>
    <x v="25"/>
    <d v="2023-04-14T00:00:00"/>
    <d v="2024-11-14T00:00:00"/>
    <d v="2023-07-13T00:00:00"/>
    <s v="2/13/2025"/>
    <x v="1"/>
    <s v="MAESTRIA EN DERECHO"/>
    <s v="CANCÚN"/>
    <x v="2"/>
    <n v="5000"/>
    <n v="0.28499999999999998"/>
    <n v="1425"/>
    <n v="0"/>
    <n v="0"/>
    <n v="0"/>
    <x v="1"/>
  </r>
  <r>
    <n v="495"/>
    <x v="3"/>
    <s v="BIES551007HDFRSL01"/>
    <x v="370"/>
    <s v="BRINGAS ESTRADA SALVADOR"/>
    <n v="9831240654"/>
    <s v="salvadorbringasestrada@gmail.com  "/>
    <n v="20"/>
    <n v="20"/>
    <s v="$ -"/>
    <s v="$ -"/>
    <n v="2800"/>
    <x v="49"/>
    <d v="2023-04-15T00:00:00"/>
    <d v="2024-11-15T00:00:00"/>
    <d v="2023-04-15T00:00:00"/>
    <s v="11/15/2024"/>
    <x v="1"/>
    <s v="DOCTORADO EN DERECHO"/>
    <s v="CANCÚN"/>
    <x v="2"/>
    <n v="7500"/>
    <n v="0.62666666666666671"/>
    <n v="4700"/>
    <n v="0"/>
    <n v="0"/>
    <n v="29000"/>
    <x v="1"/>
  </r>
  <r>
    <n v="496"/>
    <x v="7"/>
    <s v="MEGI710505HDFNNG07"/>
    <x v="407"/>
    <s v="MENDOZA GANDARIA IGNACIO"/>
    <s v="55 3490 9875"/>
    <s v="i.mendoza06@outlook.es  andrea_ortizher@outlook.com"/>
    <n v="20"/>
    <n v="20"/>
    <s v="$ -"/>
    <s v="$ -"/>
    <n v="5200"/>
    <x v="44"/>
    <d v="2023-04-15T00:00:00"/>
    <d v="2024-11-15T00:00:00"/>
    <d v="2023-04-14T00:00:00"/>
    <s v="11/14/2024"/>
    <x v="1"/>
    <s v="DOCTORADO EN INNOVACION, ADMON Y POLITICAS PUBLICAS"/>
    <s v="CANCÚN"/>
    <x v="2"/>
    <n v="7500"/>
    <n v="0.30666666666666664"/>
    <n v="2300"/>
    <n v="0"/>
    <n v="0"/>
    <n v="0"/>
    <x v="1"/>
  </r>
  <r>
    <n v="497"/>
    <x v="3"/>
    <s v="GACM710917MDFRLL02"/>
    <x v="430"/>
    <s v="GARAMENDI CELIS MIRIAM"/>
    <n v="9831365657"/>
    <s v="gacemir.2009@gmail.com"/>
    <n v="20"/>
    <n v="20"/>
    <n v="1000"/>
    <n v="3000"/>
    <n v="3497"/>
    <x v="49"/>
    <d v="2023-04-15T00:00:00"/>
    <d v="2024-11-15T00:00:00"/>
    <d v="2023-04-15T00:00:00"/>
    <s v="11/15/2024"/>
    <x v="0"/>
    <s v="DOCTORADO EN DERECHO"/>
    <s v="CANCÚN"/>
    <x v="2"/>
    <n v="7500"/>
    <n v="0.53373333333333328"/>
    <n v="4003"/>
    <n v="1"/>
    <n v="0"/>
    <n v="0"/>
    <x v="1"/>
  </r>
  <r>
    <n v="498"/>
    <x v="6"/>
    <s v="ROCE900102MTCDRL06"/>
    <x v="431"/>
    <s v="RODRIGUEZ DE LA CRUZ ELIANA"/>
    <n v="9987508474"/>
    <s v="elianaarodriguez.1990@gmail.com"/>
    <n v="20"/>
    <n v="16"/>
    <m/>
    <m/>
    <n v="3187"/>
    <x v="57"/>
    <d v="2023-03-10T00:00:00"/>
    <d v="2024-06-10T00:00:00"/>
    <d v="2023-03-10T00:00:00"/>
    <d v="2024-10-10T00:00:00"/>
    <x v="0"/>
    <s v="MAESTRIA EN DERECHO PROCESAL PENAL Y JUICIOS ORALES"/>
    <s v="CANCÚN"/>
    <x v="2"/>
    <n v="7500"/>
    <n v="0.57506666666666661"/>
    <n v="4313"/>
    <n v="0"/>
    <n v="0"/>
    <n v="0"/>
    <x v="1"/>
  </r>
  <r>
    <n v="499"/>
    <x v="7"/>
    <s v="BALR750424HQRSNN04"/>
    <x v="207"/>
    <s v="BASTARRACHEA DE LEON RANDY SALVADOR"/>
    <s v="983700 5400"/>
    <s v="randybastarrachea@gmail.com"/>
    <n v="20"/>
    <n v="20"/>
    <n v="750"/>
    <n v="2500"/>
    <n v="2900"/>
    <x v="44"/>
    <d v="2023-04-15T00:00:00"/>
    <d v="2024-11-15T00:00:00"/>
    <d v="2023-05-06T00:00:00"/>
    <d v="2024-06-12T00:00:00"/>
    <x v="1"/>
    <s v="DOCTORADO EN INNOVACION, ADMON Y POLITICAS PUBLICAS"/>
    <m/>
    <x v="5"/>
    <n v="7500"/>
    <n v="0.61333333333333329"/>
    <n v="4600"/>
    <n v="1"/>
    <n v="0"/>
    <n v="0"/>
    <x v="4"/>
  </r>
  <r>
    <n v="500"/>
    <x v="1"/>
    <s v="REAG570906MPLGLB03"/>
    <x v="429"/>
    <s v="REGUERO ALARCON GABRIELA DEL CARMEN"/>
    <s v="222 322 5273"/>
    <s v="gaby_reguero@hotmail.com"/>
    <n v="20"/>
    <n v="20"/>
    <s v="$ -"/>
    <n v="2000"/>
    <n v="2275"/>
    <x v="25"/>
    <d v="2023-05-12T00:00:00"/>
    <d v="2024-12-12T00:00:00"/>
    <d v="2023-05-02T00:00:00"/>
    <d v="2024-12-02T00:00:00"/>
    <x v="0"/>
    <s v="MAESTRIA EN DERECHO"/>
    <s v="CANCÚN"/>
    <x v="2"/>
    <n v="5000"/>
    <n v="0.54500000000000004"/>
    <n v="2725"/>
    <n v="2"/>
    <m/>
    <n v="25000"/>
    <x v="2"/>
  </r>
  <r>
    <n v="501"/>
    <x v="1"/>
    <s v="AEPE891109HPP"/>
    <x v="432"/>
    <s v="ALMENGOR PUELLO ERIC ABEL"/>
    <s v="6280-5584"/>
    <s v="ericabelmaxilo09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2"/>
    <x v="1"/>
    <m/>
    <x v="433"/>
    <s v="ASPRILLA CORDOBA ROSAMIRA FELICIDAD"/>
    <s v="6984-7746"/>
    <m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3"/>
    <x v="1"/>
    <s v="CAOA880616Hdp"/>
    <x v="434"/>
    <s v="CALDERON ORTEGA ADRIAN ALEXIS "/>
    <m/>
    <m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2"/>
  </r>
  <r>
    <n v="504"/>
    <x v="1"/>
    <s v="CACH560717HCV"/>
    <x v="435"/>
    <s v="CASTILLO CANTO HERNAN RAMIRO"/>
    <s v="6702-4693"/>
    <s v="hernancc1758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5"/>
    <x v="1"/>
    <s v="DASD820809HPPVS"/>
    <x v="436"/>
    <s v="DAVILA SALAZAR DANIEL ALEXANDER"/>
    <s v="6492-8085"/>
    <s v="danalex9@hot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6"/>
    <x v="1"/>
    <s v="DOVT660806MCP"/>
    <x v="437"/>
    <s v="DOMINGUEZ VASQUEZ TRINIDAD"/>
    <s v="6674-7984"/>
    <s v="tdominguez006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7"/>
    <x v="1"/>
    <s v="ESCA861211H"/>
    <x v="438"/>
    <s v="ESCARTIN CUESTA RICARDO ANTONIO"/>
    <s v="6526-4959"/>
    <s v="escartinabogado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8"/>
    <x v="1"/>
    <s v="JOGV830417M"/>
    <x v="439"/>
    <s v="JORDAN GIRON VIELSA LISBETH"/>
    <s v="6201-1693"/>
    <s v="vielsajordan0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9"/>
    <x v="1"/>
    <s v="JOFG970418M"/>
    <x v="440"/>
    <s v="JOSEPH FLORES GENESIS AKE ANETH"/>
    <s v="6546-0367"/>
    <s v="gjeaneth18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0"/>
    <x v="1"/>
    <s v="LAVS870127H"/>
    <x v="441"/>
    <s v="LASSO VARELA SAMIR NAPOLEON"/>
    <s v="6876-7527"/>
    <s v="abogadosamirlasso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1"/>
    <x v="1"/>
    <s v="MACY840131MDV"/>
    <x v="442"/>
    <s v="MARTINEZ DEL CID YARIELA LINETTE"/>
    <n v="66972468"/>
    <s v="yary310184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2"/>
    <x v="1"/>
    <s v="MIMG821216M"/>
    <x v="443"/>
    <s v="MIRANDA MACIAS GLADYS"/>
    <n v="66272129"/>
    <s v="gladys_029@yahoo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13"/>
    <x v="1"/>
    <s v="POHR670809M"/>
    <x v="444"/>
    <s v="POLO FLORES HOLANDA ROSA"/>
    <s v="6617-0679"/>
    <s v="holanda.polo@hot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4"/>
    <x v="1"/>
    <s v="RABD820122MDP"/>
    <x v="445"/>
    <s v="RAMIREZ BAL DESIREE DEL CARMEN"/>
    <s v="6273-8047"/>
    <s v="desireeramirezbal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5"/>
    <x v="1"/>
    <s v="REVZ861007MPP"/>
    <x v="446"/>
    <s v="REYES VERNAZA ZULEMYS ZULIBETH"/>
    <n v="65408057"/>
    <s v="reyeszuly@hot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6"/>
    <x v="1"/>
    <s v="RIAR931102HPP"/>
    <x v="447"/>
    <s v="RIVERA ARENAS RODRIGO"/>
    <s v="6795-8165"/>
    <s v="lic.rivera02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7"/>
    <x v="1"/>
    <m/>
    <x v="448"/>
    <s v="RODRIGUEZ GUTIERREZ DELIA LINETH"/>
    <s v="6530-0885"/>
    <s v="delia.l.rodriguez13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18"/>
    <x v="1"/>
    <s v="ROCI970416MCP"/>
    <x v="449"/>
    <s v="ROWE CORDOBA ISIS RUTH"/>
    <s v="6736-3656"/>
    <s v="isis16.rowe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9"/>
    <x v="1"/>
    <s v="SAAM681012HVP"/>
    <x v="450"/>
    <s v="SALINAS ACOSTA MIGUEL ANGEL"/>
    <s v="6536-0422"/>
    <s v="legionario121068@yahoo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20"/>
    <x v="1"/>
    <s v="SESO820401HPP"/>
    <x v="451"/>
    <s v="SEGURA SALAZAR ORLANDO"/>
    <s v="6281-1666"/>
    <m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1"/>
    <x v="1"/>
    <s v="SIAC760710H"/>
    <x v="452"/>
    <s v="SIERRA AVILA CARLO ERNESTO"/>
    <n v="60300975"/>
    <s v="carlosierra76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2"/>
    <x v="1"/>
    <s v="SODM680821M"/>
    <x v="453"/>
    <s v="SUIRA SOBENIS DE GANTES MARIBEL "/>
    <s v="6253-3032"/>
    <s v="maribelgantess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3"/>
    <x v="1"/>
    <s v="TEOE830513MDP"/>
    <x v="454"/>
    <s v="TEJADA OSORIO ELA INDIRA"/>
    <s v="6983-9088"/>
    <s v="elatejada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24"/>
    <x v="1"/>
    <s v="VECM850503M"/>
    <x v="455"/>
    <s v="VEGA CUELLAR MELIDA DEL CARMEN"/>
    <s v="6692-7604"/>
    <s v="legaladricepanama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5"/>
    <x v="0"/>
    <s v="RAVM870202HDFMLR06"/>
    <x v="456"/>
    <s v="RAMIREZ VALDEZ MARIO ALBERTO"/>
    <s v="984 108 3391"/>
    <s v="ra.ma.vz.87@gmail.com"/>
    <n v="36"/>
    <n v="36"/>
    <n v="1000"/>
    <n v="1000"/>
    <n v="1650"/>
    <x v="11"/>
    <d v="2023-05-13T00:00:00"/>
    <d v="2026-04-13T00:00:00"/>
    <d v="2023-06-01T00:00:00"/>
    <d v="2026-05-01T00:00:00"/>
    <x v="1"/>
    <s v="LICENCIATURA EN DERECHO"/>
    <s v="CANCÚN"/>
    <x v="3"/>
    <n v="3150"/>
    <n v="0.47619047619047616"/>
    <n v="1500"/>
    <n v="4"/>
    <m/>
    <n v="21000"/>
    <x v="2"/>
  </r>
  <r>
    <n v="526"/>
    <x v="6"/>
    <s v="HEEP010101HG"/>
    <x v="457"/>
    <s v="HERNANDEZ ESCOBAR PABLO MANUEL"/>
    <n v="42164203"/>
    <s v="dennisherrera@gmail.com"/>
    <n v="16"/>
    <n v="16"/>
    <n v="2000"/>
    <n v="2000"/>
    <n v="2180"/>
    <x v="56"/>
    <d v="2023-03-13T00:00:00"/>
    <d v="2024-06-13T00:00:00"/>
    <d v="2023-05-15T00:00:00"/>
    <d v="2024-08-15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27"/>
    <x v="6"/>
    <s v="ESHM010101MG"/>
    <x v="458"/>
    <s v="CHINCHILLA MAYEN BRENDA SOFIA"/>
    <m/>
    <s v="dennisherrera@gmail.com"/>
    <n v="16"/>
    <n v="16"/>
    <n v="2000"/>
    <n v="2000"/>
    <n v="2180"/>
    <x v="59"/>
    <d v="2023-05-19T00:00:00"/>
    <d v="2024-08-19T00:00:00"/>
    <d v="2023-05-15T00:00:00"/>
    <d v="2024-08-15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28"/>
    <x v="6"/>
    <s v="SODMA01010MG"/>
    <x v="459"/>
    <s v="ESTRADA HERNANDEZ MARIA BEATRIZ"/>
    <n v="47260095"/>
    <s v="mabeaes@hotmail.com"/>
    <n v="16"/>
    <n v="16"/>
    <n v="2000"/>
    <n v="2000"/>
    <n v="2180"/>
    <x v="56"/>
    <d v="2023-04-01T00:00:00"/>
    <d v="2024-07-01T00:00:00"/>
    <d v="2023-05-15T00:00:00"/>
    <d v="2024-08-15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29"/>
    <x v="6"/>
    <s v="SODM900509MCG"/>
    <x v="460"/>
    <s v="SOLARES DAVILA MARIA ARELY"/>
    <n v="56928341"/>
    <s v="aresolares@gmail.com"/>
    <n v="16"/>
    <n v="16"/>
    <n v="2000"/>
    <n v="2000"/>
    <n v="2180"/>
    <x v="56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0"/>
    <x v="6"/>
    <s v="HELJ841106HCGHCG"/>
    <x v="461"/>
    <s v="HERNANDEZ DE LEON JOSUE DAVID"/>
    <n v="30388286"/>
    <s v="lic.jdavid@gmail.com_x000a_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1"/>
    <x v="6"/>
    <s v="MOPW821021MCG"/>
    <x v="462"/>
    <s v="MORALES PEREZ WENDY VANESSA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2"/>
    <x v="6"/>
    <s v="MAPJ780503HCG"/>
    <x v="463"/>
    <s v="MARTINEZ PAREDES JUAN ALBERTO"/>
    <n v="47529599"/>
    <s v="albertmita@hot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3"/>
    <x v="6"/>
    <s v="MERD871008HCG"/>
    <x v="464"/>
    <s v="MENDOZA RACANCOJ DANY JONATAN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4"/>
    <x v="6"/>
    <s v="ROGJ871008HCG"/>
    <x v="465"/>
    <s v="ROCA GUINEA JOSE FERNANDO"/>
    <n v="54752065"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5"/>
    <x v="6"/>
    <s v="VIGJ770412HCG"/>
    <x v="466"/>
    <s v="VILLATORO GONZALEZ JONATHAN STEVE"/>
    <n v="53435000"/>
    <s v="deatr23@hot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6"/>
    <x v="6"/>
    <s v="RIMH840407HCG"/>
    <x v="467"/>
    <s v="RIVERA MEDINA HECTOR EDGARDO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7"/>
    <x v="6"/>
    <s v="AALL820829MCG"/>
    <x v="468"/>
    <s v="AVILA LARA LUISA MARIA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8"/>
    <x v="6"/>
    <s v="LAST860329MCG"/>
    <x v="469"/>
    <s v="LARA STEPHANIE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9"/>
    <x v="8"/>
    <m/>
    <x v="470"/>
    <s v="CACERES ARRIAZA KARLA YOLANDA"/>
    <n v="58240442"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0"/>
    <x v="8"/>
    <m/>
    <x v="471"/>
    <s v="CAMEY EQUITE RUTH NOEMI"/>
    <n v="56139817"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1"/>
    <x v="8"/>
    <m/>
    <x v="472"/>
    <s v="KIESLING ALVARADO ERVIN HERMAN"/>
    <n v="50199645"/>
    <s v="ervinguatemala@yahoo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2"/>
    <x v="8"/>
    <m/>
    <x v="473"/>
    <s v="MENDEZ AGUILAR JHONNATAN ESAU"/>
    <n v="30222646"/>
    <s v="mendezjhonnatan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3"/>
    <x v="3"/>
    <m/>
    <x v="474"/>
    <s v="ARRIOLA LOPEZ KEHILY ELVIR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4"/>
    <x v="3"/>
    <m/>
    <x v="475"/>
    <s v="ARRIOLA LOPEZ ROCKSSY GABRIEL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5"/>
    <x v="3"/>
    <m/>
    <x v="476"/>
    <s v="MORALES GARCIA JOOSIMAR BLADIMIR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6"/>
    <x v="3"/>
    <m/>
    <x v="477"/>
    <s v="LEON PEREZ FABIAN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7"/>
    <x v="3"/>
    <m/>
    <x v="478"/>
    <s v="FIGUEROA IRIAS ERICK ALEXANDER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8"/>
    <x v="3"/>
    <m/>
    <x v="479"/>
    <s v="GUERRA LUCAS MARIO RENE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9"/>
    <x v="3"/>
    <m/>
    <x v="135"/>
    <s v="LOPEZ HERNANDEZ MILDRED AZUCEN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0"/>
    <x v="3"/>
    <m/>
    <x v="479"/>
    <s v="LOPEZ RODRIGUEZ EDVIN ESTUARDO"/>
    <m/>
    <s v="estuardovelarde1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1"/>
    <x v="3"/>
    <m/>
    <x v="480"/>
    <s v="MORALES CARRILLO MARIACELESTE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2"/>
    <x v="5"/>
    <m/>
    <x v="481"/>
    <s v="ALMENGOR VELASQUEZ JORGE APARICI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3"/>
    <x v="5"/>
    <m/>
    <x v="482"/>
    <s v="CACERES ARRIAZA CLAUDIA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4"/>
    <x v="5"/>
    <m/>
    <x v="483"/>
    <s v="CHANCHAVAC ZARATE ARNULFO FELIPE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5"/>
    <x v="11"/>
    <m/>
    <x v="484"/>
    <s v="LOPEZ SILVA PAOLA IVETH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INNOVACION ADMON Y POLITICAS PUBLICAS"/>
    <s v="GUATEMALA"/>
    <x v="2"/>
    <n v="6700"/>
    <n v="0.5"/>
    <n v="3350"/>
    <n v="0"/>
    <n v="8000"/>
    <n v="29000"/>
    <x v="0"/>
  </r>
  <r>
    <n v="556"/>
    <x v="5"/>
    <m/>
    <x v="485"/>
    <s v="MOTO MORATAYA MYNOR MAURICI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7"/>
    <x v="5"/>
    <m/>
    <x v="477"/>
    <s v="RODRIGUEZ ORIVE DORIS AMANDA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8"/>
    <x v="5"/>
    <m/>
    <x v="478"/>
    <s v="BARRIOS DE LEON GILMAR AMARILD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9"/>
    <x v="8"/>
    <m/>
    <x v="486"/>
    <s v="ZELADA GALINDO ISRAEL GUGLIELMO"/>
    <m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60"/>
    <x v="3"/>
    <s v="VEGJ530126HVZLMR08"/>
    <x v="487"/>
    <s v="VELARDE GOMEZ JORGE"/>
    <n v="8332811726"/>
    <s v="lic_velarde@hotmail.com"/>
    <n v="20"/>
    <n v="20"/>
    <n v="0"/>
    <n v="3000"/>
    <n v="3497"/>
    <x v="49"/>
    <d v="2023-05-27T00:00:00"/>
    <d v="2024-12-27T00:00:00"/>
    <d v="2023-04-19T00:00:00"/>
    <d v="2024-11-19T00:00:00"/>
    <x v="1"/>
    <s v="DOCTORADO EN DERECHO"/>
    <s v="CANCÚN"/>
    <x v="2"/>
    <n v="7500"/>
    <n v="0.53373333333333328"/>
    <n v="4003"/>
    <n v="1"/>
    <m/>
    <n v="32000"/>
    <x v="1"/>
  </r>
  <r>
    <n v="561"/>
    <x v="3"/>
    <m/>
    <x v="488"/>
    <s v="PEREZ JUAREZ REGINO WALDEMAR"/>
    <m/>
    <s v="dennisherrera@gmail.com"/>
    <n v="20"/>
    <n v="20"/>
    <n v="3000"/>
    <n v="2500"/>
    <n v="3350"/>
    <x v="47"/>
    <d v="2023-05-27T00:00:00"/>
    <d v="2024-12-27T00:00:00"/>
    <d v="2023-06-06T00:00:00"/>
    <d v="2025-01-06T00:00:00"/>
    <x v="2"/>
    <s v="DOCTORADO EN DERECHO"/>
    <s v="GUATEMALA"/>
    <x v="2"/>
    <n v="7500"/>
    <n v="0.55333333333333334"/>
    <n v="4150"/>
    <n v="1"/>
    <m/>
    <n v="29000"/>
    <x v="1"/>
  </r>
  <r>
    <n v="562"/>
    <x v="3"/>
    <m/>
    <x v="489"/>
    <s v="RIVERA VASQUEZ NOE NEHEMIAS"/>
    <m/>
    <s v="dennisherrera@gmail.com"/>
    <n v="20"/>
    <n v="20"/>
    <n v="3000"/>
    <n v="2500"/>
    <n v="3350"/>
    <x v="47"/>
    <d v="2023-05-27T00:00:00"/>
    <d v="2024-12-27T00:00:00"/>
    <d v="2023-06-06T00:00:00"/>
    <d v="2025-01-06T00:00:00"/>
    <x v="2"/>
    <s v="DOCTORADO EN DERECHO"/>
    <s v="GUATEMALA"/>
    <x v="2"/>
    <n v="7500"/>
    <n v="0.55333333333333334"/>
    <n v="4150"/>
    <n v="1"/>
    <m/>
    <n v="29000"/>
    <x v="1"/>
  </r>
  <r>
    <n v="563"/>
    <x v="6"/>
    <s v="MAGM601017HDFRMR00"/>
    <x v="490"/>
    <s v="MARTELL GOMEZ MARIO ALBERTO"/>
    <n v="5539759499"/>
    <s v="martellyabogados@hotmail.com"/>
    <n v="16"/>
    <n v="16"/>
    <n v="2000"/>
    <n v="2000"/>
    <n v="2275"/>
    <x v="48"/>
    <d v="2023-06-26T00:00:00"/>
    <d v="2024-09-26T00:00:00"/>
    <d v="2023-06-02T00:00:00"/>
    <d v="2024-09-02T00:00:00"/>
    <x v="1"/>
    <s v="MAESTRIA EN DERECHO PROCESAL PENAL Y JUICIOS ORALES"/>
    <s v="CANCÚN"/>
    <x v="2"/>
    <n v="5000"/>
    <n v="0.54500000000000004"/>
    <n v="2725"/>
    <n v="1"/>
    <m/>
    <n v="25000"/>
    <x v="1"/>
  </r>
  <r>
    <n v="564"/>
    <x v="8"/>
    <m/>
    <x v="491"/>
    <s v="DIVAS CANUZ WALTER ALFONSO"/>
    <m/>
    <s v="dennisherrera@gmail.com"/>
    <n v="6"/>
    <n v="6"/>
    <n v="2000"/>
    <m/>
    <n v="2180"/>
    <x v="59"/>
    <d v="2023-06-06T00:00:00"/>
    <d v="2023-11-06T00:00:00"/>
    <d v="2023-06-10T00:00:00"/>
    <d v="2023-11-10T00:00:00"/>
    <x v="1"/>
    <s v="JT MAESTRIA EN DERECHO PROCESAL PENAL Y JUICIOS ORALES"/>
    <s v="GUATEMALA"/>
    <x v="2"/>
    <n v="5000"/>
    <n v="0.56399999999999995"/>
    <n v="2820"/>
    <m/>
    <n v="6000"/>
    <n v="25000"/>
    <x v="0"/>
  </r>
  <r>
    <n v="565"/>
    <x v="2"/>
    <m/>
    <x v="492"/>
    <s v="GIRON MOYNO MARIANA ETHELVINA"/>
    <s v="4198 4411"/>
    <s v=" methelgiron@gmail.com"/>
    <n v="8"/>
    <n v="12"/>
    <n v="2000"/>
    <s v="$ -"/>
    <n v="2275"/>
    <x v="11"/>
    <d v="2023-06-10T00:00:00"/>
    <d v="2024-05-10T00:00:00"/>
    <d v="2023-05-31T00:00:00"/>
    <d v="2023-12-31T00:00:00"/>
    <x v="0"/>
    <s v="JT EN LICENCIATURA EN DERECHO"/>
    <s v="CANCÚN"/>
    <x v="2"/>
    <n v="4200"/>
    <n v="0.45833333333333331"/>
    <n v="1925"/>
    <n v="0"/>
    <n v="5000"/>
    <n v="18000"/>
    <x v="1"/>
  </r>
  <r>
    <n v="566"/>
    <x v="3"/>
    <s v="GAOG661130HDFRTB07"/>
    <x v="493"/>
    <s v="GARCIA OTAMENDI GABRIEL"/>
    <s v="656 626 6547"/>
    <s v="gaoty1130@hotmail.com"/>
    <n v="20"/>
    <n v="20"/>
    <s v="$ -"/>
    <s v="$ -"/>
    <n v="5200"/>
    <x v="49"/>
    <d v="2023-06-17T00:00:00"/>
    <d v="2025-01-17T00:00:00"/>
    <d v="2023-07-01T00:00:00"/>
    <d v="2025-02-01T00:00:00"/>
    <x v="1"/>
    <s v="DOCTORADO EN DERECHO"/>
    <s v="CANCÚN"/>
    <x v="2"/>
    <n v="7500"/>
    <n v="0.30666666666666664"/>
    <n v="2300"/>
    <n v="0"/>
    <m/>
    <n v="0"/>
    <x v="1"/>
  </r>
  <r>
    <n v="567"/>
    <x v="4"/>
    <m/>
    <x v="135"/>
    <s v="CASTILLO MORALES NELSON JOSUE"/>
    <m/>
    <s v="dennisherrera@gmail.com"/>
    <n v="6"/>
    <n v="6"/>
    <n v="2000"/>
    <m/>
    <n v="2180"/>
    <x v="59"/>
    <d v="2023-06-16T00:00:00"/>
    <d v="2023-11-16T00:00:00"/>
    <d v="2023-07-15T00:00:00"/>
    <d v="2023-12-15T00:00:00"/>
    <x v="1"/>
    <s v="JT MAESTRIA EN DERECHO"/>
    <s v="GUATEMALA"/>
    <x v="2"/>
    <n v="5000"/>
    <n v="0.56399999999999995"/>
    <n v="2820"/>
    <m/>
    <n v="6000"/>
    <n v="25000"/>
    <x v="0"/>
  </r>
  <r>
    <n v="568"/>
    <x v="11"/>
    <m/>
    <x v="494"/>
    <s v="LOPEZ TROCCOLI KARLA PATRICIA"/>
    <n v="50252027558"/>
    <s v="klotrocoli@gmail.com"/>
    <n v="6"/>
    <n v="6"/>
    <n v="3000"/>
    <s v="$ -"/>
    <n v="4599.96"/>
    <x v="44"/>
    <d v="2023-07-15T00:00:00"/>
    <d v="2023-12-15T00:00:00"/>
    <d v="2023-07-06T00:00:00"/>
    <d v="2023-12-06T00:00:00"/>
    <x v="0"/>
    <s v="JT DOCTORADO EN INNOVACION ADMON Y POLITICAS PUBLICAS"/>
    <s v="CANCÚN"/>
    <x v="2"/>
    <n v="7500"/>
    <n v="0.38667200000000002"/>
    <n v="2900.04"/>
    <m/>
    <n v="8000"/>
    <n v="25000"/>
    <x v="0"/>
  </r>
  <r>
    <n v="569"/>
    <x v="11"/>
    <m/>
    <x v="495"/>
    <s v="VALENZUELA GALVEZ MARVIN ENRIQUE"/>
    <n v="50252050836"/>
    <s v="marenvg@hot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0"/>
    <x v="11"/>
    <m/>
    <x v="496"/>
    <s v="PERNILLO SIN ROLANDO ANTONIO"/>
    <n v="50259387700"/>
    <s v="rpernillo19@g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1"/>
    <x v="11"/>
    <m/>
    <x v="497"/>
    <s v="JUAREZ SALAZAR ALEXIS ANTONIO"/>
    <n v="50242404590"/>
    <s v="ing.alexisjuarez@g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2"/>
    <x v="3"/>
    <s v="COBM860618HDFRRR02"/>
    <x v="498"/>
    <s v="BRISEÑO CORTES MARCO ANTONIO"/>
    <s v="55 2109 0959"/>
    <s v="marcoxmx@hotmail.com"/>
    <n v="20"/>
    <n v="20"/>
    <s v="$ -"/>
    <n v="3197"/>
    <n v="3497"/>
    <x v="49"/>
    <d v="2023-06-17T00:00:00"/>
    <d v="2025-01-17T00:00:00"/>
    <d v="2023-07-06T00:00:00"/>
    <d v="2025-02-06T00:00:00"/>
    <x v="1"/>
    <s v="DOCTORADO EN DERECHO"/>
    <s v="CANCÚN"/>
    <x v="2"/>
    <n v="7500"/>
    <n v="0.53373333333333328"/>
    <n v="4003"/>
    <n v="1"/>
    <m/>
    <n v="34000"/>
    <x v="1"/>
  </r>
  <r>
    <n v="573"/>
    <x v="3"/>
    <s v="AERE550710MDFNYG02"/>
    <x v="499"/>
    <s v="ANGELES REYNOSO MARIA EUGENIA"/>
    <n v="5548006442"/>
    <s v="maeu55@hotmail.com"/>
    <n v="20"/>
    <n v="20"/>
    <s v="$ -"/>
    <n v="3197"/>
    <n v="3497"/>
    <x v="49"/>
    <d v="2023-07-22T00:00:00"/>
    <d v="2025-02-22T00:00:00"/>
    <d v="2023-06-19T00:00:00"/>
    <d v="2025-01-19T00:00:00"/>
    <x v="0"/>
    <s v="DOCTORADO EN DERECHO"/>
    <s v="CANCÚN"/>
    <x v="2"/>
    <n v="7500"/>
    <n v="0.53373333333333328"/>
    <n v="4003"/>
    <n v="1"/>
    <m/>
    <n v="34000"/>
    <x v="1"/>
  </r>
  <r>
    <n v="574"/>
    <x v="6"/>
    <s v="VEVA810316HMCNRB00"/>
    <x v="500"/>
    <s v="VENEGAS VARGAS ABRAHAM"/>
    <s v="56 4637 6907"/>
    <s v="auplay@hotmail.com"/>
    <n v="16"/>
    <n v="16"/>
    <s v="$ -"/>
    <s v="$ -"/>
    <n v="3575"/>
    <x v="55"/>
    <d v="2023-06-23T00:00:00"/>
    <d v="2024-09-23T00:00:00"/>
    <d v="2023-06-17T00:00:00"/>
    <d v="2024-09-17T00:00:00"/>
    <x v="1"/>
    <s v="MAESTRIA EN DERECHO PROCESAL PENAL Y JUICIOS ORALES"/>
    <s v="CANCÚN"/>
    <x v="2"/>
    <n v="5000"/>
    <n v="0.28499999999999998"/>
    <n v="1425"/>
    <n v="1"/>
    <m/>
    <n v="25000"/>
    <x v="1"/>
  </r>
  <r>
    <n v="575"/>
    <x v="0"/>
    <s v="RILA701014MCSVPD01"/>
    <x v="501"/>
    <s v="RIVIELLO LOPEZ ADRIANA"/>
    <s v="998 291 4961"/>
    <s v="riviyani2000@hotmail.com"/>
    <n v="36"/>
    <n v="36"/>
    <n v="1000"/>
    <n v="1000"/>
    <n v="1600"/>
    <x v="11"/>
    <d v="2023-07-01T00:00:00"/>
    <d v="2026-06-01T00:00:00"/>
    <d v="2023-06-29T00:00:00"/>
    <d v="2026-05-29T00:00:00"/>
    <x v="0"/>
    <s v="LICENCIATURA EN DERECHO"/>
    <s v="CANCÚN"/>
    <x v="2"/>
    <n v="3150"/>
    <n v="0.49206349206349204"/>
    <n v="1550"/>
    <n v="4"/>
    <m/>
    <n v="21000"/>
    <x v="1"/>
  </r>
  <r>
    <n v="576"/>
    <x v="5"/>
    <s v="DEAJ810208HQRLZL09"/>
    <x v="502"/>
    <s v="DELGADO AZUETA JULIO CESAR"/>
    <s v="999 137 0605"/>
    <s v="cedesoabogados@hotmail.com"/>
    <n v="6"/>
    <n v="6"/>
    <s v="$ -"/>
    <s v="$ -"/>
    <n v="3497"/>
    <x v="49"/>
    <d v="2023-07-22T00:00:00"/>
    <d v="2023-12-22T00:00:00"/>
    <d v="2023-07-06T00:00:00"/>
    <d v="2023-12-06T00:00:00"/>
    <x v="1"/>
    <s v="JT DOCTORADO EN DERECHO"/>
    <s v="CANCÚN"/>
    <x v="2"/>
    <n v="7500"/>
    <n v="0.53373333333333328"/>
    <n v="4003"/>
    <n v="0"/>
    <n v="8000"/>
    <n v="25000"/>
    <x v="0"/>
  </r>
  <r>
    <n v="577"/>
    <x v="3"/>
    <s v="RETL840311HDFYRS06"/>
    <x v="409"/>
    <s v="REYES TREJO LUIS ALONSO"/>
    <s v="999 705 2940"/>
    <s v="corporativofirmalegalmst@gmail.com"/>
    <n v="20"/>
    <n v="20"/>
    <s v="$ -"/>
    <s v="$ -"/>
    <n v="5200"/>
    <x v="49"/>
    <d v="2023-08-19T00:00:00"/>
    <d v="2025-03-19T00:00:00"/>
    <d v="2023-01-09T00:00:00"/>
    <d v="2024-08-09T00:00:00"/>
    <x v="1"/>
    <s v="DOCTORADO EN DERECHO"/>
    <s v="CANCÚN"/>
    <x v="2"/>
    <n v="7500"/>
    <n v="0.30666666666666664"/>
    <n v="2300"/>
    <n v="0"/>
    <m/>
    <n v="0"/>
    <x v="1"/>
  </r>
  <r>
    <n v="578"/>
    <x v="3"/>
    <m/>
    <x v="135"/>
    <s v="GONZALEZ RODOLFO WALDEMAR"/>
    <m/>
    <s v="dennisherrera@gmail.com"/>
    <n v="20"/>
    <n v="20"/>
    <n v="3000"/>
    <n v="2500"/>
    <n v="3350"/>
    <x v="47"/>
    <d v="2023-07-07T00:00:00"/>
    <d v="2025-02-07T00:00:00"/>
    <d v="2023-08-07T00:00:00"/>
    <d v="2025-03-07T00:00:00"/>
    <x v="1"/>
    <s v="DOCTORADO EN DERECHO"/>
    <s v="GUATEMALA"/>
    <x v="2"/>
    <n v="7500"/>
    <n v="0.55333333333333334"/>
    <n v="4150"/>
    <n v="1"/>
    <m/>
    <n v="29000"/>
    <x v="1"/>
  </r>
  <r>
    <n v="579"/>
    <x v="3"/>
    <s v="MORI790221MDFNVR01"/>
    <x v="503"/>
    <s v="MONDRAGON RUVALCABA IRAN MARGARITA"/>
    <n v="9983213750"/>
    <s v="iranmondragon78@gmail.com"/>
    <n v="24"/>
    <n v="20"/>
    <n v="1000"/>
    <n v="2500"/>
    <n v="2800"/>
    <x v="60"/>
    <d v="2023-07-22T00:00:00"/>
    <d v="2025-02-22T00:00:00"/>
    <d v="2023-07-18T00:00:00"/>
    <d v="2025-06-18T00:00:00"/>
    <x v="0"/>
    <s v="DOCTORADO EN DERECHO"/>
    <s v="CANCÚN"/>
    <x v="2"/>
    <n v="7500"/>
    <n v="0.62666666666666671"/>
    <n v="4700"/>
    <n v="2"/>
    <m/>
    <n v="29000"/>
    <x v="1"/>
  </r>
  <r>
    <n v="580"/>
    <x v="6"/>
    <m/>
    <x v="207"/>
    <s v="MARROQUIN IBARRA ANDY FERNANDO"/>
    <m/>
    <s v="DEnnisherrera@gmail.com"/>
    <n v="16"/>
    <n v="16"/>
    <n v="2000"/>
    <n v="2000"/>
    <n v="2275"/>
    <x v="61"/>
    <d v="2023-05-19T00:00:00"/>
    <d v="2024-08-19T00:00:00"/>
    <d v="2023-09-10T00:00:00"/>
    <d v="2024-12-10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581"/>
    <x v="3"/>
    <m/>
    <x v="135"/>
    <s v="MADRID GRAMAJO DIONEL YUNIOR"/>
    <m/>
    <s v="DEnnisherrera@gmail.com"/>
    <n v="20"/>
    <n v="20"/>
    <n v="3000"/>
    <n v="3000"/>
    <n v="3350"/>
    <x v="47"/>
    <d v="2023-07-01T00:00:00"/>
    <d v="2025-02-01T00:00:00"/>
    <d v="2023-09-10T00:00:00"/>
    <d v="2025-04-10T00:00:00"/>
    <x v="1"/>
    <s v="DOCTORADO EN DERECHO"/>
    <s v="GUATEMALA"/>
    <x v="2"/>
    <n v="7000"/>
    <n v="0.52142857142857146"/>
    <n v="3650"/>
    <n v="1"/>
    <m/>
    <n v="29000"/>
    <x v="1"/>
  </r>
  <r>
    <n v="582"/>
    <x v="3"/>
    <m/>
    <x v="504"/>
    <s v="QUINTERO VILLAMAR AHALIA ROCIO DEL PILAR"/>
    <n v="573157696455"/>
    <s v="alitasies@yahoo.com"/>
    <n v="20"/>
    <n v="20"/>
    <s v="$ -"/>
    <n v="3197"/>
    <n v="3497"/>
    <x v="49"/>
    <d v="2023-08-19T00:00:00"/>
    <s v=" "/>
    <d v="2023-08-08T00:00:00"/>
    <d v="2025-03-08T00:00:00"/>
    <x v="0"/>
    <s v="DOCTORADO EN DERECHO"/>
    <s v="CANCÚN"/>
    <x v="2"/>
    <n v="7000"/>
    <n v="0.50042857142857144"/>
    <n v="3503"/>
    <n v="1"/>
    <m/>
    <n v="29000"/>
    <x v="1"/>
  </r>
  <r>
    <n v="583"/>
    <x v="3"/>
    <m/>
    <x v="503"/>
    <s v="GARCIA ROJAS FERNANDO"/>
    <n v="573157696455"/>
    <s v="fergarciarojas@gmail.com"/>
    <n v="20"/>
    <n v="20"/>
    <s v="$ -"/>
    <n v="3197"/>
    <n v="3497"/>
    <x v="49"/>
    <d v="2023-08-19T00:00:00"/>
    <d v="2025-03-19T00:00:00"/>
    <d v="2023-08-08T00:00:00"/>
    <d v="2025-03-08T00:00:00"/>
    <x v="1"/>
    <s v="DOCTORADO EN DERECHO"/>
    <s v="CANCÚN"/>
    <x v="2"/>
    <n v="7000"/>
    <n v="0.50042857142857144"/>
    <n v="3503"/>
    <n v="1"/>
    <m/>
    <n v="29000"/>
    <x v="1"/>
  </r>
  <r>
    <n v="584"/>
    <x v="6"/>
    <m/>
    <x v="135"/>
    <s v="PELLECER TERREAUX JULIO AUGUSTO BENIGNO"/>
    <m/>
    <s v="DEnnisherrera@gmail.com"/>
    <n v="16"/>
    <n v="16"/>
    <n v="2000"/>
    <n v="2000"/>
    <n v="2275"/>
    <x v="61"/>
    <d v="2023-08-25T00:00:00"/>
    <d v="2024-11-25T00:00:00"/>
    <d v="2023-09-10T00:00:00"/>
    <d v="2024-12-10T00:00:00"/>
    <x v="2"/>
    <s v="MAESTRIA EN DERECHO PROCESAL PENAL Y JUICIOS ORALES"/>
    <s v="GUATEMALA"/>
    <x v="2"/>
    <n v="5000"/>
    <n v="0.54500000000000004"/>
    <n v="2725"/>
    <n v="2"/>
    <m/>
    <n v="25000"/>
    <x v="1"/>
  </r>
  <r>
    <n v="585"/>
    <x v="3"/>
    <s v="no tiene documentos IMPROCEDENTE"/>
    <x v="135"/>
    <s v="DIVAS CANUZ WALTER ALFONSO"/>
    <m/>
    <s v="DEnnisherrera@gmail.com"/>
    <n v="20"/>
    <n v="20"/>
    <n v="3000"/>
    <m/>
    <n v="3350"/>
    <x v="47"/>
    <d v="2023-08-11T00:00:00"/>
    <d v="2025-03-11T00:00:00"/>
    <d v="2023-09-10T00:00:00"/>
    <d v="2025-04-10T00:00:00"/>
    <x v="4"/>
    <s v="DOCTORADO EN DERECHO"/>
    <s v="GUATEMALA"/>
    <x v="2"/>
    <n v="7000"/>
    <n v="0.52142857142857146"/>
    <n v="3650"/>
    <n v="1"/>
    <m/>
    <n v="34000"/>
    <x v="1"/>
  </r>
  <r>
    <n v="586"/>
    <x v="3"/>
    <s v="AUAA611125HCSHRN08"/>
    <x v="505"/>
    <s v="AHUMADA ARANDA ANDRES"/>
    <s v="507 6675-6546"/>
    <s v="andresahumadaaranda@gmail.com"/>
    <n v="20"/>
    <n v="20"/>
    <s v="$ -"/>
    <n v="2000"/>
    <n v="3800"/>
    <x v="60"/>
    <d v="2023-08-19T00:00:00"/>
    <d v="2025-03-19T00:00:00"/>
    <d v="2023-08-18T00:00:00"/>
    <d v="2025-03-18T00:00:00"/>
    <x v="1"/>
    <s v="DOCTORADO EN DERECHO"/>
    <s v="CANCÚN"/>
    <x v="2"/>
    <n v="7000"/>
    <n v="0.45714285714285713"/>
    <n v="3200"/>
    <n v="1"/>
    <m/>
    <n v="29000"/>
    <x v="1"/>
  </r>
  <r>
    <n v="587"/>
    <x v="0"/>
    <s v="MIMC750731MYNRRL03"/>
    <x v="135"/>
    <s v="MIRANDA MIRANDA CELIA IGNACIA"/>
    <s v="984 181 6884"/>
    <s v="miranda-celia@hotmail.com"/>
    <n v="36"/>
    <n v="36"/>
    <n v="2050"/>
    <n v="2050"/>
    <n v="2050"/>
    <x v="26"/>
    <d v="2023-09-02T00:00:00"/>
    <d v="2026-08-02T00:00:00"/>
    <d v="2023-09-06T00:00:00"/>
    <d v="2026-08-06T00:00:00"/>
    <x v="0"/>
    <s v="LICENCIATURA EN DERECHO"/>
    <s v="CANCÚN"/>
    <x v="2"/>
    <n v="3150"/>
    <n v="0.34920634920634919"/>
    <n v="1100"/>
    <n v="4"/>
    <m/>
    <n v="23000"/>
    <x v="1"/>
  </r>
  <r>
    <n v="588"/>
    <x v="0"/>
    <s v="GOCN841216MQRMRN04"/>
    <x v="506"/>
    <s v="GOMEZ CARDENAS NANCY GUADALUPE DEL PILAR"/>
    <s v="983 831 4396"/>
    <s v="nancyguadalupe1684@gmail.com"/>
    <n v="36"/>
    <n v="36"/>
    <s v="$ -"/>
    <n v="1000"/>
    <n v="1600"/>
    <x v="26"/>
    <d v="2023-09-02T00:00:00"/>
    <d v="2026-08-02T00:00:00"/>
    <d v="2023-08-30T00:00:00"/>
    <d v="2026-07-30T00:00:00"/>
    <x v="0"/>
    <s v="LICENCIATURA EN DERECHO"/>
    <s v="CANCÚN"/>
    <x v="2"/>
    <n v="3150"/>
    <n v="0.49206349206349204"/>
    <n v="1550"/>
    <n v="4"/>
    <m/>
    <n v="23000"/>
    <x v="1"/>
  </r>
  <r>
    <n v="589"/>
    <x v="6"/>
    <s v="LACE680229MCCRMS02"/>
    <x v="507"/>
    <s v="LARA CAMPOS ESTHER GUADALUPE"/>
    <s v="998 842 0510"/>
    <s v="estherlaracampos@gmail.com"/>
    <n v="16"/>
    <n v="16"/>
    <s v="$ -"/>
    <n v="2100"/>
    <n v="1650"/>
    <x v="57"/>
    <d v="2023-09-07T00:00:00"/>
    <d v="2024-12-07T00:00:00"/>
    <d v="2023-09-02T00:00:00"/>
    <d v="2024-12-02T00:00:00"/>
    <x v="0"/>
    <s v="MAESTRIA EN DERECHO PROCESAL PENAL Y JUICIOS ORALES"/>
    <s v="CANCÚN"/>
    <x v="2"/>
    <n v="5000"/>
    <n v="0.67"/>
    <n v="3350"/>
    <n v="1"/>
    <m/>
    <n v="25000"/>
    <x v="1"/>
  </r>
  <r>
    <n v="590"/>
    <x v="6"/>
    <s v="CERE840906HQRTSD03"/>
    <x v="490"/>
    <s v="CETINA ROSALES EDUARDO MACIEL"/>
    <s v="984 593 7028"/>
    <s v="eduardo.cetina84@live.com.mx"/>
    <n v="16"/>
    <n v="16"/>
    <s v="$ -"/>
    <n v="2000"/>
    <n v="1650"/>
    <x v="57"/>
    <d v="2023-09-07T00:00:00"/>
    <d v="2024-12-07T00:00:00"/>
    <d v="2023-08-05T00:00:00"/>
    <d v="2024-11-05T00:00:00"/>
    <x v="1"/>
    <s v="MAESTRIA EN DERECHO PROCESAL PENAL Y JUICIOS ORALES"/>
    <s v="CANCÚN"/>
    <x v="2"/>
    <n v="5000"/>
    <n v="0.67"/>
    <n v="3350"/>
    <n v="1"/>
    <m/>
    <n v="25000"/>
    <x v="1"/>
  </r>
  <r>
    <n v="591"/>
    <x v="6"/>
    <s v="MOII800611HQRXTS04"/>
    <x v="508"/>
    <s v="MOO ITZA ISRAEL"/>
    <s v="984 313 7296"/>
    <s v="israe1.mitza@gmail.com"/>
    <n v="16"/>
    <n v="16"/>
    <n v="1000"/>
    <n v="2000"/>
    <n v="1650"/>
    <x v="57"/>
    <d v="2023-09-07T00:00:00"/>
    <d v="2024-12-07T00:00:00"/>
    <d v="2023-08-06T00:00:00"/>
    <d v="2024-11-06T00:00:00"/>
    <x v="1"/>
    <s v="MAESTRIA EN DERECHO PROCESAL PENAL Y JUICIOS ORALES"/>
    <s v="CANCÚN"/>
    <x v="2"/>
    <n v="5000"/>
    <n v="0.67"/>
    <n v="3350"/>
    <n v="1"/>
    <m/>
    <n v="25000"/>
    <x v="1"/>
  </r>
  <r>
    <n v="592"/>
    <x v="6"/>
    <s v="LACE720626MYNRML06"/>
    <x v="509"/>
    <s v="LARA CAMPOS MARIA ELENA"/>
    <n v="9981806749"/>
    <s v="debilara10@hotmail.com"/>
    <n v="16"/>
    <n v="16"/>
    <s v="$ -"/>
    <n v="2000"/>
    <n v="1650"/>
    <x v="57"/>
    <d v="2023-09-08T00:00:00"/>
    <d v="2024-12-08T00:00:00"/>
    <d v="2023-08-08T00:00:00"/>
    <d v="2024-11-08T00:00:00"/>
    <x v="0"/>
    <s v="MAESTRIA EN DERECHO PROCESAL PENAL Y JUICIOS ORALES"/>
    <s v="CANCÚN"/>
    <x v="2"/>
    <n v="5000"/>
    <n v="0.67"/>
    <n v="3350"/>
    <n v="1"/>
    <m/>
    <n v="25000"/>
    <x v="1"/>
  </r>
  <r>
    <n v="593"/>
    <x v="6"/>
    <s v="SIMH781112HVZLDR05"/>
    <x v="510"/>
    <s v="SILERA MEDRANO HERIBERTO"/>
    <n v="9982926079"/>
    <s v="EK BASTabogados13579@gmail.com"/>
    <n v="16"/>
    <n v="16"/>
    <s v="$ -"/>
    <n v="2000"/>
    <n v="1650"/>
    <x v="57"/>
    <d v="2023-09-09T00:00:00"/>
    <d v="2024-12-09T00:00:00"/>
    <d v="2023-09-09T00:00:00"/>
    <d v="2024-12-09T00:00:00"/>
    <x v="1"/>
    <s v="MAESTRIA EN DERECHO PROCESAL PENAL Y JUICIOS ORALES"/>
    <s v="CANCÚN"/>
    <x v="2"/>
    <n v="5000"/>
    <n v="0.67"/>
    <n v="3350"/>
    <n v="1"/>
    <m/>
    <n v="25000"/>
    <x v="1"/>
  </r>
  <r>
    <n v="594"/>
    <x v="0"/>
    <s v="VACS781010MNLZHM06"/>
    <x v="343"/>
    <s v="VAZQUEZ CHAN SUEMY"/>
    <n v="9984771911"/>
    <s v="vazcsumy@gmail.com"/>
    <n v="36"/>
    <n v="36"/>
    <n v="1000"/>
    <n v="1000"/>
    <n v="1600"/>
    <x v="26"/>
    <d v="2023-09-23T00:00:00"/>
    <d v="2026-08-23T00:00:00"/>
    <d v="2023-09-18T00:00:00"/>
    <d v="2026-08-18T00:00:00"/>
    <x v="0"/>
    <s v="LICENCIATURA EN DERECHO"/>
    <s v="CANCÚN"/>
    <x v="2"/>
    <n v="3150"/>
    <n v="0.49206349206349204"/>
    <n v="1550"/>
    <n v="4"/>
    <m/>
    <n v="23000"/>
    <x v="1"/>
  </r>
  <r>
    <n v="595"/>
    <x v="3"/>
    <s v="HEAY831116MCCRLL04"/>
    <x v="511"/>
    <s v="HERNANDEZ ALVARADO YULISSA DEL CARMEN "/>
    <n v="9996058863"/>
    <s v="yuli_hdez@hotmail.com"/>
    <n v="20"/>
    <n v="20"/>
    <n v="1500"/>
    <n v="3197"/>
    <n v="3497"/>
    <x v="27"/>
    <s v="9/30/2023"/>
    <e v="#VALUE!"/>
    <d v="3023-09-06T00:00:00"/>
    <d v="3025-04-06T00:00:00"/>
    <x v="0"/>
    <s v="DOCTORADO EN DERECHO"/>
    <s v="CANCÚN"/>
    <x v="2"/>
    <n v="7000"/>
    <n v="0.50042857142857144"/>
    <n v="3503"/>
    <n v="1"/>
    <m/>
    <n v="29000"/>
    <x v="5"/>
  </r>
  <r>
    <n v="596"/>
    <x v="1"/>
    <s v="RABC910224MGRMLN04"/>
    <x v="512"/>
    <s v="RAMIREZ BLANCO CONNY"/>
    <n v="3131009065"/>
    <s v="rcony52@gmail.com"/>
    <n v="20"/>
    <n v="20"/>
    <n v="1000"/>
    <n v="2050"/>
    <n v="2275"/>
    <x v="58"/>
    <d v="2023-10-20T00:00:00"/>
    <d v="2025-05-20T00:00:00"/>
    <d v="2023-11-01T00:00:00"/>
    <m/>
    <x v="0"/>
    <s v="MAESTRIA EN DERECHO"/>
    <s v="CANCÚN"/>
    <x v="2"/>
    <n v="5000"/>
    <n v="0.54500000000000004"/>
    <n v="2725"/>
    <n v="2"/>
    <m/>
    <n v="25000"/>
    <x v="1"/>
  </r>
  <r>
    <n v="597"/>
    <x v="12"/>
    <s v="AUAM870124MCSGRR03"/>
    <x v="370"/>
    <s v="AGUILAR ARGUELLO MARISELA"/>
    <n v="9633458300"/>
    <s v="gerencia@captivaconsultores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598"/>
    <x v="12"/>
    <s v="AUEL930723HCSGSS08"/>
    <x v="370"/>
    <s v="AGUILAR ESPINOZA LUIS ENRIQUE"/>
    <n v="9631481918"/>
    <s v="luis_930723@hotmail.com"/>
    <n v="6"/>
    <n v="6"/>
    <s v="$ -"/>
    <s v="$ -"/>
    <n v="1800"/>
    <x v="62"/>
    <d v="2023-10-11T00:00:00"/>
    <d v="2024-03-11T00:00:00"/>
    <d v="2023-10-16T00:00:00"/>
    <d v="2024-03-16T00:00:00"/>
    <x v="1"/>
    <s v="DIPLOMADO "/>
    <s v="CHIAPAS"/>
    <x v="2"/>
    <n v="5000"/>
    <n v="0.64"/>
    <n v="3200"/>
    <m/>
    <m/>
    <m/>
    <x v="1"/>
  </r>
  <r>
    <n v="599"/>
    <x v="12"/>
    <s v="GULY811203HCSLPN06"/>
    <x v="370"/>
    <s v="GUILLEN LOPEZ YONNI JOSUE"/>
    <n v="9632526121"/>
    <s v="yonnitoguillen@gmail.com"/>
    <n v="6"/>
    <n v="6"/>
    <s v="$ -"/>
    <s v="$ -"/>
    <n v="0"/>
    <x v="62"/>
    <d v="2023-10-11T00:00:00"/>
    <d v="2024-03-11T00:00:00"/>
    <d v="2023-10-16T00:00:00"/>
    <d v="2024-03-16T00:00:00"/>
    <x v="1"/>
    <s v="DIPLOMADO "/>
    <s v="CHIAPAS"/>
    <x v="2"/>
    <n v="5000"/>
    <n v="1"/>
    <n v="5000"/>
    <m/>
    <m/>
    <m/>
    <x v="1"/>
  </r>
  <r>
    <n v="600"/>
    <x v="12"/>
    <s v="KASB800703MCSNLT02"/>
    <x v="370"/>
    <s v="KANTER SOLIS MARIA BEATRIZ"/>
    <n v="9831374951"/>
    <s v="mabeks06@hotmail,com"/>
    <n v="6"/>
    <n v="6"/>
    <s v="$ -"/>
    <s v="$ -"/>
    <n v="2520"/>
    <x v="62"/>
    <d v="2023-10-11T00:00:00"/>
    <d v="2024-03-11T00:00:00"/>
    <d v="2023-10-11T00:00:00"/>
    <d v="2024-03-11T00:00:00"/>
    <x v="0"/>
    <s v="DIPLOMADO "/>
    <s v="CHIAPAS"/>
    <x v="2"/>
    <n v="5000"/>
    <n v="0.496"/>
    <n v="2480"/>
    <m/>
    <m/>
    <m/>
    <x v="1"/>
  </r>
  <r>
    <n v="601"/>
    <x v="12"/>
    <s v="KASM820512MCSNLR08"/>
    <x v="370"/>
    <s v="KANTER SOLIS MARIANA SOLEDAD"/>
    <n v="9831018842"/>
    <s v="kantersolis14@hotmail.com"/>
    <n v="6"/>
    <n v="6"/>
    <s v="$ -"/>
    <s v="$ -"/>
    <n v="2520"/>
    <x v="62"/>
    <d v="2023-10-11T00:00:00"/>
    <d v="2024-03-11T00:00:00"/>
    <d v="2023-10-11T00:00:00"/>
    <d v="2024-03-11T00:00:00"/>
    <x v="0"/>
    <s v="DIPLOMADO "/>
    <s v="CHIAPAS"/>
    <x v="2"/>
    <n v="5000"/>
    <n v="0.496"/>
    <n v="2480"/>
    <m/>
    <m/>
    <m/>
    <x v="1"/>
  </r>
  <r>
    <n v="602"/>
    <x v="12"/>
    <s v="LOVM950621MCSPZG03"/>
    <x v="370"/>
    <s v="LOPEZ VAZQUEZ MAGALY"/>
    <n v="9631595972"/>
    <s v="magvaz210695@gmail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3"/>
    <x v="12"/>
    <s v="SOVL890725MNESRS00"/>
    <x v="370"/>
    <s v="SOSA VARGAS LUISA FERNANDA"/>
    <n v="8136600222"/>
    <s v="lfsosav25@gmail.com"/>
    <n v="6"/>
    <n v="6"/>
    <n v="1000"/>
    <s v="$ -"/>
    <n v="2520"/>
    <x v="62"/>
    <d v="2023-10-11T00:00:00"/>
    <d v="2024-03-11T00:00:00"/>
    <d v="2023-10-10T00:00:00"/>
    <d v="2024-03-10T00:00:00"/>
    <x v="0"/>
    <s v="DIPLOMADO "/>
    <s v="CHIAPAS"/>
    <x v="2"/>
    <n v="5000"/>
    <n v="0.496"/>
    <n v="2480"/>
    <m/>
    <m/>
    <m/>
    <x v="1"/>
  </r>
  <r>
    <n v="604"/>
    <x v="12"/>
    <s v="PELC980901MCSRPR16"/>
    <x v="370"/>
    <s v="PEREZ LOPEZ CAROLINA DEL CARMEN"/>
    <n v="9631534008"/>
    <s v="karitho.perez.98@hotmail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5"/>
    <x v="12"/>
    <s v="RAPY920623MCSCRR00"/>
    <x v="370"/>
    <s v="RAC PEREZ YARA IVONNE"/>
    <n v="9631840352"/>
    <s v="racpyara@icloud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6"/>
    <x v="12"/>
    <s v="KASM890504HCSNLR09"/>
    <x v="370"/>
    <s v="KANTER SOLIS JOSE MARIO"/>
    <n v="9831587970"/>
    <s v="josemariokantersolis@hotmail.com"/>
    <n v="6"/>
    <n v="6"/>
    <s v="$ -"/>
    <s v="$ -"/>
    <n v="2520"/>
    <x v="62"/>
    <d v="2023-10-11T00:00:00"/>
    <d v="2024-03-11T00:00:00"/>
    <d v="2023-10-11T00:00:00"/>
    <d v="2024-03-11T00:00:00"/>
    <x v="1"/>
    <s v="DIPLOMADO "/>
    <s v="CHIAPAS"/>
    <x v="2"/>
    <n v="5000"/>
    <n v="0.496"/>
    <n v="2480"/>
    <m/>
    <m/>
    <m/>
    <x v="1"/>
  </r>
  <r>
    <n v="607"/>
    <x v="12"/>
    <s v="SEGR811217HYNGNB08"/>
    <x v="370"/>
    <s v="SEGURA GONGORA ROBERTO ALFREDO"/>
    <s v="999335 6698"/>
    <s v="si_segur@hotmail.com"/>
    <n v="6"/>
    <n v="6"/>
    <s v="$ -"/>
    <s v="$ -"/>
    <n v="2520"/>
    <x v="62"/>
    <d v="2023-10-11T00:00:00"/>
    <d v="2024-03-11T00:00:00"/>
    <d v="2023-10-16T00:00:00"/>
    <d v="2024-03-16T00:00:00"/>
    <x v="1"/>
    <s v="DIPLOMADO "/>
    <s v="CHIAPAS"/>
    <x v="2"/>
    <n v="5000"/>
    <n v="0.496"/>
    <n v="2480"/>
    <m/>
    <m/>
    <m/>
    <x v="1"/>
  </r>
  <r>
    <n v="608"/>
    <x v="12"/>
    <s v="GARY901124MTCRZN03"/>
    <x v="370"/>
    <s v="GARCIA CRUZ MARIA YNES"/>
    <s v="999338 8469"/>
    <s v="ma.ynes_gr@hotmail.com"/>
    <n v="6"/>
    <n v="6"/>
    <s v="$ -"/>
    <s v="$ -"/>
    <n v="2520"/>
    <x v="62"/>
    <d v="2023-10-11T00:00:00"/>
    <d v="2024-03-11T00:00:00"/>
    <d v="2023-10-16T00:00:00"/>
    <d v="2024-03-16T00:00:00"/>
    <x v="0"/>
    <s v="DIPLOMADO "/>
    <s v="CHIAPAS"/>
    <x v="2"/>
    <n v="5000"/>
    <n v="0.496"/>
    <n v="2480"/>
    <m/>
    <m/>
    <m/>
    <x v="1"/>
  </r>
  <r>
    <n v="609"/>
    <x v="12"/>
    <s v="CAVS960718MCSRLR02"/>
    <x v="370"/>
    <s v="CARBONEY VILLATORO SURISADDAI"/>
    <n v="9632527788"/>
    <s v="suricarvi@gmail.com"/>
    <n v="6"/>
    <n v="6"/>
    <s v="$ -"/>
    <s v="$ -"/>
    <n v="1800"/>
    <x v="62"/>
    <d v="2023-10-16T00:00:00"/>
    <d v="2024-03-16T00:00:00"/>
    <d v="2023-10-16T00:00:00"/>
    <d v="2024-03-16T00:00:00"/>
    <x v="0"/>
    <s v="DIPLOMADO "/>
    <s v="CHIAPAS"/>
    <x v="2"/>
    <n v="5000"/>
    <n v="0.64"/>
    <n v="3200"/>
    <m/>
    <m/>
    <m/>
    <x v="1"/>
  </r>
  <r>
    <n v="610"/>
    <x v="1"/>
    <s v="LACR831029HCMRHM18"/>
    <x v="513"/>
    <s v="LARIOS CHAVEZ RAMON ADRIAN"/>
    <s v="313 102 2977"/>
    <s v="lic-ralch@hotmail.com"/>
    <n v="20"/>
    <n v="20"/>
    <n v="1000"/>
    <n v="2100"/>
    <n v="2275"/>
    <x v="58"/>
    <d v="2023-10-20T00:00:00"/>
    <d v="2025-05-20T00:00:00"/>
    <d v="2023-11-01T00:00:00"/>
    <d v="3025-04-06T00:00:00"/>
    <x v="1"/>
    <s v="MAESTRIA EN DERECHO"/>
    <s v="CANCÚN"/>
    <x v="2"/>
    <n v="5000"/>
    <n v="0.54500000000000004"/>
    <n v="2725"/>
    <n v="2"/>
    <m/>
    <n v="25000"/>
    <x v="1"/>
  </r>
  <r>
    <n v="611"/>
    <x v="13"/>
    <s v="MAPC750903MCLRRL08"/>
    <x v="514"/>
    <s v="MARTINEZ PRECIADO CLAUDIA"/>
    <s v="844 505 6079"/>
    <s v="lic.cmtz75@gmail.com"/>
    <n v="1"/>
    <n v="1"/>
    <s v="$ -"/>
    <m/>
    <n v="2000"/>
    <x v="63"/>
    <s v="11/18/2023"/>
    <e v="#VALUE!"/>
    <d v="2023-10-04T00:00:00"/>
    <d v="2023-11-15T00:00:00"/>
    <x v="0"/>
    <s v="CERTIFICACION UNIVERSITARIA"/>
    <s v="CANCÚN"/>
    <x v="2"/>
    <n v="15000"/>
    <n v="0.8666666666666667"/>
    <n v="13000"/>
    <m/>
    <m/>
    <m/>
    <x v="5"/>
  </r>
  <r>
    <n v="612"/>
    <x v="13"/>
    <s v="EACZ910309MMCSLR08"/>
    <x v="514"/>
    <s v="Zereida de Jesús Estrada Calixto"/>
    <s v="55 8033 7247"/>
    <s v="melocotonzere@gmail.com"/>
    <n v="1"/>
    <n v="1"/>
    <s v="$ -"/>
    <m/>
    <n v="2000"/>
    <x v="63"/>
    <d v="2023-11-18T00:00:00"/>
    <d v="2023-11-18T00:00:00"/>
    <d v="2023-10-19T00:00:00"/>
    <d v="2023-03-10T00:00:00"/>
    <x v="0"/>
    <s v="CERTIFICACION UNIVERSITARIA"/>
    <s v="CANCÚN"/>
    <x v="2"/>
    <n v="15000"/>
    <n v="0.8666666666666667"/>
    <n v="13000"/>
    <m/>
    <m/>
    <m/>
    <x v="0"/>
  </r>
  <r>
    <n v="613"/>
    <x v="2"/>
    <s v="EIRG000522HBCSDLA6"/>
    <x v="515"/>
    <s v="ESPRIU RODRIGUEZ GUILLERMO FERNANDO"/>
    <s v="664 794 9602"/>
    <s v="espriu.14.rodriguez@gmail.com"/>
    <n v="24"/>
    <n v="28"/>
    <s v="$ -"/>
    <n v="1000"/>
    <n v="1650"/>
    <x v="64"/>
    <d v="2023-12-05T00:00:00"/>
    <d v="2026-03-05T00:00:00"/>
    <d v="2023-10-24T00:00:00"/>
    <d v="2023-03-10T00:00:00"/>
    <x v="1"/>
    <s v="JT EN LICENCIATURA EN DERECHO"/>
    <s v="CANCÚN"/>
    <x v="2"/>
    <n v="5000"/>
    <n v="0.67"/>
    <n v="3350"/>
    <n v="4"/>
    <n v="5000"/>
    <n v="23000"/>
    <x v="4"/>
  </r>
  <r>
    <n v="614"/>
    <x v="13"/>
    <s v="PIAH640129HMCCRC03"/>
    <x v="516"/>
    <s v="PICHARDO ARANZA HECTOR"/>
    <s v="722 289 9814"/>
    <s v="hectorpichardoaranza@yahoo.com.mx"/>
    <m/>
    <m/>
    <m/>
    <m/>
    <n v="5500"/>
    <x v="65"/>
    <m/>
    <s v=""/>
    <m/>
    <m/>
    <x v="1"/>
    <s v="CERTIFICACION UNIVERSITARIA"/>
    <s v="CANCÚN"/>
    <x v="2"/>
    <n v="15000"/>
    <n v="0.6333333333333333"/>
    <n v="9500"/>
    <m/>
    <m/>
    <m/>
    <x v="1"/>
  </r>
  <r>
    <n v="615"/>
    <x v="13"/>
    <s v="BICY730222MYNRHR01"/>
    <x v="516"/>
    <s v="FARIDE BRICEÑO YARA"/>
    <s v="983 111 1387"/>
    <m/>
    <m/>
    <m/>
    <m/>
    <m/>
    <m/>
    <x v="65"/>
    <m/>
    <s v=""/>
    <m/>
    <m/>
    <x v="0"/>
    <s v="CERTIFICACION UNIVERSITARIA"/>
    <s v="CANCÚN"/>
    <x v="2"/>
    <n v="15000"/>
    <n v="1"/>
    <n v="15000"/>
    <m/>
    <m/>
    <m/>
    <x v="1"/>
  </r>
  <r>
    <n v="616"/>
    <x v="13"/>
    <m/>
    <x v="516"/>
    <s v="IRIS SAN KIRA"/>
    <n v="9841163461"/>
    <s v="kira@irisabogado.com"/>
    <m/>
    <m/>
    <m/>
    <m/>
    <m/>
    <x v="65"/>
    <m/>
    <s v=""/>
    <m/>
    <m/>
    <x v="2"/>
    <s v="CERTIFICACION UNIVERSITARIA"/>
    <s v="CANCÚN"/>
    <x v="0"/>
    <n v="15000"/>
    <n v="1"/>
    <n v="15000"/>
    <m/>
    <m/>
    <m/>
    <x v="0"/>
  </r>
  <r>
    <n v="617"/>
    <x v="13"/>
    <m/>
    <x v="516"/>
    <s v="CAMARGO SANCHEZ MARTHA"/>
    <s v="722 350 0880"/>
    <m/>
    <m/>
    <m/>
    <m/>
    <m/>
    <m/>
    <x v="27"/>
    <m/>
    <s v=""/>
    <m/>
    <m/>
    <x v="2"/>
    <s v="CERTIFICACION UNIVERSITARIA"/>
    <s v="CANCÚN"/>
    <x v="0"/>
    <n v="15000"/>
    <n v="1"/>
    <n v="15000"/>
    <m/>
    <m/>
    <m/>
    <x v="0"/>
  </r>
  <r>
    <n v="618"/>
    <x v="14"/>
    <s v="DOVJ771225HCSMZS01"/>
    <x v="517"/>
    <s v="DOMINGUEZ VAZQUEZ JESUS EVELIO"/>
    <n v="5543444448"/>
    <s v="je.dominguez@protegoseguridad.com"/>
    <n v="6"/>
    <n v="6"/>
    <s v="$ -"/>
    <s v="$ -"/>
    <n v="2520"/>
    <x v="66"/>
    <d v="2023-12-08T00:00:00"/>
    <d v="2024-05-08T00:00:00"/>
    <d v="2023-12-06T00:00:00"/>
    <d v="2023-05-06T00:00:00"/>
    <x v="1"/>
    <s v="DIPLOMADO LABORAL"/>
    <s v="CHIAPAS"/>
    <x v="2"/>
    <n v="5000"/>
    <n v="0.496"/>
    <n v="2480"/>
    <m/>
    <m/>
    <m/>
    <x v="1"/>
  </r>
  <r>
    <n v="619"/>
    <x v="14"/>
    <s v="GUFF670119HVZZLR09"/>
    <x v="518"/>
    <s v="GUZMAN FLORES FRANCISCO"/>
    <n v="9381106781"/>
    <s v="fguzman@gmr.mx"/>
    <n v="6"/>
    <n v="6"/>
    <n v="1200"/>
    <s v="$ -"/>
    <n v="2520"/>
    <x v="66"/>
    <d v="2023-12-08T00:00:00"/>
    <d v="2024-05-08T00:00:00"/>
    <d v="2023-12-05T00:00:00"/>
    <d v="2024-05-05T00:00:00"/>
    <x v="1"/>
    <s v="DIPLOMADO LABORAL"/>
    <s v="CHIAPAS"/>
    <x v="2"/>
    <n v="5000"/>
    <n v="0.496"/>
    <n v="2480"/>
    <n v="0"/>
    <m/>
    <n v="0"/>
    <x v="1"/>
  </r>
  <r>
    <n v="620"/>
    <x v="13"/>
    <s v="AEMA680709MDFRNR01"/>
    <x v="370"/>
    <s v="ARMENDARIZ MUNGUIA MARIA ARACELI"/>
    <n v="5520655247"/>
    <s v="araceliarmen@gmail.com"/>
    <n v="1"/>
    <n v="1"/>
    <m/>
    <m/>
    <n v="5500"/>
    <x v="65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1"/>
    <x v="13"/>
    <m/>
    <x v="516"/>
    <s v="BELTRAN BALDERAS GISELLE"/>
    <n v="7772575382"/>
    <s v="beltranabg2@hotmail.com"/>
    <n v="1"/>
    <n v="1"/>
    <m/>
    <m/>
    <n v="5500"/>
    <x v="65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2"/>
    <x v="13"/>
    <m/>
    <x v="519"/>
    <s v="LOPEZ HERNANDEZ VALERIA CRISTAL"/>
    <s v="833 272 4425"/>
    <m/>
    <n v="1"/>
    <n v="1"/>
    <m/>
    <m/>
    <n v="5500"/>
    <x v="63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3"/>
    <x v="13"/>
    <m/>
    <x v="519"/>
    <s v="CHAVEZ HERNANDEZ SYLVIA PATRICIA"/>
    <s v="639 119 2232"/>
    <s v="paty.chavez.hdz.7@gmail.com"/>
    <n v="1"/>
    <n v="1"/>
    <n v="1000"/>
    <m/>
    <n v="5500"/>
    <x v="63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4"/>
    <x v="13"/>
    <s v="ERIIRR7106HMTCNMY02"/>
    <x v="516"/>
    <s v="ENRIQUEZ RAMOS ISABEL"/>
    <s v="984 130 6345"/>
    <s v="Kundalli51@gmail.com   isabelenriquez71@gmail.com"/>
    <n v="1"/>
    <n v="1"/>
    <m/>
    <m/>
    <n v="5500"/>
    <x v="67"/>
    <d v="2023-10-25T00:00:00"/>
    <d v="2023-10-25T00:00:00"/>
    <m/>
    <m/>
    <x v="1"/>
    <s v="CERTIFICACION UNIVERSITARIA"/>
    <s v="CANCÚN"/>
    <x v="0"/>
    <n v="15000"/>
    <n v="0.6333333333333333"/>
    <n v="9500"/>
    <m/>
    <m/>
    <m/>
    <x v="0"/>
  </r>
  <r>
    <n v="625"/>
    <x v="13"/>
    <m/>
    <x v="516"/>
    <s v="REYES RAMOS NORMAR PATRICIA"/>
    <s v="983 134 8340"/>
    <s v="norma_pr@hotmail.com"/>
    <n v="1"/>
    <n v="1"/>
    <n v="1000"/>
    <m/>
    <n v="5500"/>
    <x v="65"/>
    <d v="2023-10-25T00:00:00"/>
    <d v="2023-10-25T00:00:00"/>
    <m/>
    <s v="11/26/2023"/>
    <x v="2"/>
    <s v="CERTIFICACION UNIVERSITARIA"/>
    <s v="CANCÚN"/>
    <x v="0"/>
    <n v="15000"/>
    <n v="0.6333333333333333"/>
    <n v="9500"/>
    <m/>
    <m/>
    <m/>
    <x v="0"/>
  </r>
  <r>
    <n v="626"/>
    <x v="13"/>
    <s v="GOGF741017MVZNLR02"/>
    <x v="516"/>
    <s v="GONZALEZ GLENNIE FERNANDA"/>
    <s v="998 241 7991"/>
    <s v="mariaglennie@hotmail.com"/>
    <n v="1"/>
    <n v="1"/>
    <n v="1500"/>
    <m/>
    <n v="5500"/>
    <x v="68"/>
    <d v="2023-10-25T00:00:00"/>
    <d v="2023-10-25T00:00:00"/>
    <m/>
    <m/>
    <x v="0"/>
    <s v="CERTIFICACION UNIVERSITARIA"/>
    <s v="CANCÚN"/>
    <x v="0"/>
    <n v="15000"/>
    <n v="0.6333333333333333"/>
    <n v="9500"/>
    <m/>
    <m/>
    <m/>
    <x v="0"/>
  </r>
  <r>
    <n v="627"/>
    <x v="13"/>
    <m/>
    <x v="516"/>
    <s v="CHAIN GONZALEZ MARÍ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28"/>
    <x v="13"/>
    <m/>
    <x v="516"/>
    <s v="CHAIN GONZALEZ XIMEN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29"/>
    <x v="13"/>
    <m/>
    <x v="520"/>
    <s v="SALCEDO GLENNIE GABRIEL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30"/>
    <x v="13"/>
    <m/>
    <x v="516"/>
    <s v="RANGEL QUINTERO LILIANA"/>
    <s v="998 293 9115"/>
    <m/>
    <n v="1"/>
    <n v="1"/>
    <n v="1000"/>
    <m/>
    <n v="5500"/>
    <x v="68"/>
    <d v="2023-10-25T00:00:00"/>
    <d v="2023-10-25T00:00:00"/>
    <m/>
    <s v="11/15/2023"/>
    <x v="2"/>
    <s v="CERTIFICACION UNIVERSITARIA"/>
    <s v="CANCÚN"/>
    <x v="0"/>
    <n v="15000"/>
    <n v="0.6333333333333333"/>
    <n v="9500"/>
    <m/>
    <m/>
    <m/>
    <x v="0"/>
  </r>
  <r>
    <n v="631"/>
    <x v="13"/>
    <s v="ROFO730126HDFDGS01"/>
    <x v="519"/>
    <s v="RODRIGUEZ FIGUEROA HOMERO"/>
    <s v="55 3153 5909"/>
    <s v="fiscal_phem_rodriguez@yahoo.com"/>
    <n v="1"/>
    <n v="1"/>
    <n v="2000"/>
    <m/>
    <n v="5500"/>
    <x v="69"/>
    <d v="2023-11-18T00:00:00"/>
    <d v="2023-11-18T00:00:00"/>
    <m/>
    <s v="11/15/2023"/>
    <x v="1"/>
    <s v="CERTIFICACION UNIVERSITARIA"/>
    <s v="MONTERREY"/>
    <x v="0"/>
    <n v="15000"/>
    <n v="0.6333333333333333"/>
    <n v="9500"/>
    <m/>
    <m/>
    <m/>
    <x v="0"/>
  </r>
  <r>
    <n v="632"/>
    <x v="13"/>
    <s v="VITA851202MQRLNR05"/>
    <x v="520"/>
    <s v="VILLANUEVA TUN ARACELI GUADALUPE"/>
    <n v="9871191661"/>
    <s v="aravillanueva06@gmail.com"/>
    <n v="1"/>
    <n v="1"/>
    <m/>
    <m/>
    <n v="5500"/>
    <x v="68"/>
    <d v="2023-10-25T00:00:00"/>
    <d v="2023-10-25T00:00:00"/>
    <d v="2023-11-06T00:00:00"/>
    <d v="2023-11-06T00:00:00"/>
    <x v="0"/>
    <s v="CERTIFICACION UNIVERSITARIA"/>
    <s v="CANCÚN"/>
    <x v="0"/>
    <n v="15000"/>
    <n v="0.6333333333333333"/>
    <n v="9500"/>
    <m/>
    <m/>
    <m/>
    <x v="0"/>
  </r>
  <r>
    <n v="633"/>
    <x v="13"/>
    <m/>
    <x v="519"/>
    <s v="PENA GARZA JUANA ISABEL"/>
    <s v="844 405 6093"/>
    <m/>
    <n v="1"/>
    <n v="1"/>
    <n v="1000"/>
    <m/>
    <m/>
    <x v="69"/>
    <d v="2023-11-18T00:00:00"/>
    <d v="2023-11-18T00:00:00"/>
    <m/>
    <s v="11/15/2023"/>
    <x v="2"/>
    <s v="CERTIFICACION UNIVERSITARIA"/>
    <s v="MONTERREY"/>
    <x v="0"/>
    <n v="15000"/>
    <n v="1"/>
    <n v="15000"/>
    <m/>
    <m/>
    <m/>
    <x v="0"/>
  </r>
  <r>
    <n v="634"/>
    <x v="13"/>
    <m/>
    <x v="519"/>
    <s v="MONTOYA GALVAN LIZETTE MINERVA"/>
    <s v="844 607 6007"/>
    <m/>
    <n v="1"/>
    <n v="1"/>
    <n v="1000"/>
    <m/>
    <m/>
    <x v="69"/>
    <d v="2023-11-18T00:00:00"/>
    <d v="2023-11-18T00:00:00"/>
    <m/>
    <s v="11/16/2023"/>
    <x v="2"/>
    <s v="CERTIFICACION UNIVERSITARIA"/>
    <s v="MONTERREY"/>
    <x v="0"/>
    <n v="15000"/>
    <n v="1"/>
    <n v="15000"/>
    <m/>
    <m/>
    <m/>
    <x v="0"/>
  </r>
  <r>
    <n v="635"/>
    <x v="13"/>
    <m/>
    <x v="519"/>
    <s v="RAMIREZ G ISABEL AIDE"/>
    <s v="878 703 4283"/>
    <m/>
    <n v="1"/>
    <n v="1"/>
    <n v="1000"/>
    <m/>
    <m/>
    <x v="69"/>
    <d v="2023-11-18T00:00:00"/>
    <d v="2023-11-18T00:00:00"/>
    <m/>
    <s v="11/16/2023"/>
    <x v="2"/>
    <s v="CERTIFICACION UNIVERSITARIA"/>
    <s v="MONTERREY"/>
    <x v="0"/>
    <n v="15000"/>
    <n v="1"/>
    <n v="15000"/>
    <m/>
    <m/>
    <m/>
    <x v="0"/>
  </r>
  <r>
    <n v="636"/>
    <x v="13"/>
    <m/>
    <x v="519"/>
    <s v="URIBE CARPINTERO CÉSAR"/>
    <s v="442 323 5146"/>
    <s v="ceuricar70@gmail.com"/>
    <n v="1"/>
    <n v="1"/>
    <m/>
    <m/>
    <n v="5499"/>
    <x v="69"/>
    <d v="2023-11-18T00:00:00"/>
    <d v="2023-11-18T00:00:00"/>
    <m/>
    <s v="11/16/2023"/>
    <x v="2"/>
    <s v="CERTIFICACION UNIVERSITARIA"/>
    <s v="MONTERREY"/>
    <x v="0"/>
    <n v="15000"/>
    <n v="0.63339999999999996"/>
    <n v="9501"/>
    <m/>
    <m/>
    <m/>
    <x v="0"/>
  </r>
  <r>
    <n v="637"/>
    <x v="13"/>
    <m/>
    <x v="519"/>
    <s v="ZUÑIGA CASTAÑEDA EFRAÍN"/>
    <s v="844 122 6233"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38"/>
    <x v="13"/>
    <m/>
    <x v="519"/>
    <s v="ZÚÑIGA GÓMEZ JOSHUÉ"/>
    <s v="844 122 6233"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39"/>
    <x v="13"/>
    <m/>
    <x v="519"/>
    <s v="Francisco Javier Montantes Villarrea"/>
    <m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40"/>
    <x v="14"/>
    <s v="FAGC670519HCHLNS07"/>
    <x v="521"/>
    <s v="FALCONI GINER CESAR AUGUSTO"/>
    <n v="6141677521"/>
    <s v="cesar_falconi@hotmail.com"/>
    <n v="6"/>
    <n v="6"/>
    <m/>
    <m/>
    <n v="2520"/>
    <x v="66"/>
    <d v="2023-12-08T00:00:00"/>
    <d v="2024-05-08T00:00:00"/>
    <d v="2023-12-07T00:00:00"/>
    <d v="2024-05-07T00:00:00"/>
    <x v="1"/>
    <s v="DIPLOMADO LABORAL"/>
    <s v="CHIAPAS"/>
    <x v="2"/>
    <n v="5000"/>
    <n v="0.496"/>
    <n v="2480"/>
    <m/>
    <m/>
    <m/>
    <x v="1"/>
  </r>
  <r>
    <n v="641"/>
    <x v="14"/>
    <s v="SIRV801005MCSLML05"/>
    <x v="522"/>
    <s v="SILICEO ROMAN VIOLETA"/>
    <n v="9631619763"/>
    <s v="visiro10@yahoo.com.mx"/>
    <n v="6"/>
    <n v="6"/>
    <s v="$ -"/>
    <s v="$ -"/>
    <n v="1800"/>
    <x v="66"/>
    <d v="2023-12-08T00:00:00"/>
    <d v="2024-05-08T00:00:00"/>
    <d v="2023-12-04T00:00:00"/>
    <d v="2024-05-04T00:00:00"/>
    <x v="0"/>
    <s v="DIPLOMADO LABORAL"/>
    <s v="CHIAPAS"/>
    <x v="2"/>
    <n v="5000"/>
    <n v="0.64"/>
    <n v="3200"/>
    <m/>
    <m/>
    <m/>
    <x v="1"/>
  </r>
  <r>
    <n v="642"/>
    <x v="14"/>
    <s v="PEAT960522MCSRBN00"/>
    <x v="523"/>
    <s v="PEREZ ABARCA TANIA MARISELA"/>
    <n v="4447260010"/>
    <s v="taniaperezabarca@outlook.com"/>
    <n v="6"/>
    <n v="6"/>
    <s v="$ -"/>
    <s v="$ -"/>
    <n v="1800"/>
    <x v="66"/>
    <d v="2023-12-08T00:00:00"/>
    <d v="2024-05-08T00:00:00"/>
    <d v="2023-11-24T00:00:00"/>
    <d v="2024-04-24T00:00:00"/>
    <x v="0"/>
    <s v="DIPLOMADO LABORAL"/>
    <s v="CHIAPAS"/>
    <x v="2"/>
    <n v="5000"/>
    <n v="0.64"/>
    <n v="3200"/>
    <m/>
    <m/>
    <m/>
    <x v="1"/>
  </r>
  <r>
    <n v="643"/>
    <x v="14"/>
    <s v="GULY811203HCSLPN06"/>
    <x v="524"/>
    <s v="GUILLEN LOPEZ YONNI JOSUE"/>
    <n v="9632526121"/>
    <s v="yonnitoguillen@gmail.com"/>
    <n v="6"/>
    <n v="6"/>
    <s v="$ -"/>
    <s v="$ -"/>
    <n v="0"/>
    <x v="66"/>
    <d v="2023-12-08T00:00:00"/>
    <d v="2024-05-08T00:00:00"/>
    <m/>
    <m/>
    <x v="1"/>
    <s v="DIPLOMADO LABORAL"/>
    <s v="CHIAPAS"/>
    <x v="2"/>
    <n v="5000"/>
    <n v="1"/>
    <n v="5000"/>
    <m/>
    <m/>
    <m/>
    <x v="1"/>
  </r>
  <r>
    <n v="644"/>
    <x v="14"/>
    <s v="NANC850806MCSRRL00"/>
    <x v="525"/>
    <s v="NARVAEZ NARVAEZ CIELITO AIDA"/>
    <n v="9631296962"/>
    <s v="cielitonarvaez@gmail.com"/>
    <n v="6"/>
    <n v="6"/>
    <s v="$ -"/>
    <s v="$ -"/>
    <n v="1800"/>
    <x v="66"/>
    <d v="2023-12-08T00:00:00"/>
    <d v="2024-05-08T00:00:00"/>
    <m/>
    <m/>
    <x v="0"/>
    <s v="DIPLOMADO LABORAL"/>
    <s v="CHIAPAS"/>
    <x v="2"/>
    <n v="5000"/>
    <n v="0.64"/>
    <n v="3200"/>
    <m/>
    <m/>
    <m/>
    <x v="1"/>
  </r>
  <r>
    <n v="645"/>
    <x v="14"/>
    <s v="VAVJ560127HMCLLN05"/>
    <x v="207"/>
    <s v="VALDEPEÑA VILLANUEVA JUAN MIGUEL ANGEL"/>
    <n v="5530605277"/>
    <s v="jumis56@gmail.com"/>
    <n v="6"/>
    <n v="6"/>
    <n v="600"/>
    <s v="$ -"/>
    <n v="2520"/>
    <x v="66"/>
    <d v="2023-12-08T00:00:00"/>
    <d v="2024-05-08T00:00:00"/>
    <d v="2023-12-06T00:00:00"/>
    <d v="2024-05-06T00:00:00"/>
    <x v="1"/>
    <s v="DIPLOMADO LABORAL"/>
    <s v="CHIAPAS"/>
    <x v="5"/>
    <n v="5000"/>
    <n v="0.496"/>
    <n v="2480"/>
    <m/>
    <m/>
    <m/>
    <x v="4"/>
  </r>
  <r>
    <n v="646"/>
    <x v="14"/>
    <s v="AOGA950822MMCCRL05"/>
    <x v="526"/>
    <s v="ACOSTA GARCIA ALOYSIA"/>
    <n v="7225604807"/>
    <s v="aloysia.acostag@gmail.com"/>
    <n v="6"/>
    <n v="6"/>
    <n v="600"/>
    <s v="$ -"/>
    <n v="2520"/>
    <x v="66"/>
    <d v="2023-12-08T00:00:00"/>
    <d v="2024-05-08T00:00:00"/>
    <d v="2023-12-06T00:00:00"/>
    <d v="2024-05-06T00:00:00"/>
    <x v="0"/>
    <s v="DIPLOMADO LABORAL"/>
    <s v="CHIAPAS"/>
    <x v="2"/>
    <n v="5000"/>
    <n v="0.496"/>
    <n v="2480"/>
    <m/>
    <m/>
    <m/>
    <x v="1"/>
  </r>
  <r>
    <n v="647"/>
    <x v="1"/>
    <s v="HEAA781001MMCRLN08"/>
    <x v="527"/>
    <s v="HERNANDEZ ALCANTARA ANABEL"/>
    <m/>
    <m/>
    <n v="20"/>
    <n v="20"/>
    <n v="1000"/>
    <n v="0"/>
    <n v="3575"/>
    <x v="70"/>
    <d v="2024-01-19T00:00:00"/>
    <d v="2025-08-19T00:00:00"/>
    <d v="2023-10-11T00:00:00"/>
    <d v="2025-08-19T00:00:00"/>
    <x v="0"/>
    <s v="MAESTRIA EN DERECHO"/>
    <s v="TOLUCA"/>
    <x v="2"/>
    <n v="5000"/>
    <n v="0.28499999999999998"/>
    <n v="1425"/>
    <n v="2"/>
    <m/>
    <n v="25000"/>
    <x v="1"/>
  </r>
  <r>
    <n v="648"/>
    <x v="2"/>
    <s v="EIGC741007HDFLMS04"/>
    <x v="528"/>
    <s v="ELIZALDE GOMEZ CESAR"/>
    <n v="722474858"/>
    <s v="cesar.elizalde.gomez@gmail.com"/>
    <n v="8"/>
    <n v="8"/>
    <n v="1000"/>
    <m/>
    <n v="2275"/>
    <x v="71"/>
    <d v="2024-01-13T00:00:00"/>
    <d v="2024-08-13T00:00:00"/>
    <d v="2023-11-09T00:00:00"/>
    <d v="2025-01-13T00:00:00"/>
    <x v="1"/>
    <s v="JT EN LICENCIATURA EN DERECHO"/>
    <s v="TOLUCA"/>
    <x v="2"/>
    <n v="5000"/>
    <n v="0.54500000000000004"/>
    <n v="2725"/>
    <m/>
    <n v="5000"/>
    <n v="21000"/>
    <x v="1"/>
  </r>
  <r>
    <n v="649"/>
    <x v="5"/>
    <s v="PIAH640129HMCCRC03"/>
    <x v="529"/>
    <s v="PICHARDO ARANZA HECTOR"/>
    <s v="722 289 9814"/>
    <s v="hectorpichardoaranza@yahoo.com.mx"/>
    <n v="4"/>
    <n v="4"/>
    <n v="1500"/>
    <m/>
    <n v="3497"/>
    <x v="49"/>
    <d v="2024-01-13T00:00:00"/>
    <d v="2024-06-13T00:00:00"/>
    <d v="2023-10-30T00:00:00"/>
    <d v="2024-06-13T00:00:00"/>
    <x v="1"/>
    <s v="JT DOCTORADO EN DERECHO"/>
    <s v="TOLUCA"/>
    <x v="2"/>
    <n v="7500"/>
    <n v="0.53373333333333328"/>
    <n v="4003"/>
    <m/>
    <n v="8000"/>
    <n v="25000"/>
    <x v="1"/>
  </r>
  <r>
    <n v="650"/>
    <x v="5"/>
    <s v="CACL770211MMCSXR00"/>
    <x v="530"/>
    <s v="CASTILLO CAÑAS LOURDES"/>
    <n v="7228516342"/>
    <s v="lulucastillo7702@yahoo.com.mx"/>
    <n v="4"/>
    <n v="4"/>
    <n v="1500"/>
    <m/>
    <n v="3497"/>
    <x v="49"/>
    <d v="2024-01-13T00:00:00"/>
    <d v="2024-04-13T00:00:00"/>
    <d v="2024-01-09T00:00:00"/>
    <d v="2024-06-13T00:00:00"/>
    <x v="0"/>
    <s v="JT DOCTORADO EN DERECHO"/>
    <s v="TOLUCA"/>
    <x v="2"/>
    <n v="7500"/>
    <n v="0.53373333333333328"/>
    <n v="4003"/>
    <m/>
    <n v="8000"/>
    <n v="25000"/>
    <x v="1"/>
  </r>
  <r>
    <n v="651"/>
    <x v="5"/>
    <s v="AARM820909MDFLDR06"/>
    <x v="531"/>
    <s v="ALVAREZ RODRIGUEZ MIREY IVONNE"/>
    <m/>
    <s v="mirey.09@outlook.com"/>
    <n v="4"/>
    <n v="4"/>
    <n v="1500"/>
    <m/>
    <n v="3497"/>
    <x v="49"/>
    <d v="2024-01-13T00:00:00"/>
    <d v="2024-04-13T00:00:00"/>
    <d v="2023-10-02T00:00:00"/>
    <d v="2024-06-13T00:00:00"/>
    <x v="0"/>
    <s v="JT DOCTORADO EN DERECHO"/>
    <s v="TOLUCA"/>
    <x v="2"/>
    <n v="7500"/>
    <n v="0.53373333333333328"/>
    <n v="4003"/>
    <m/>
    <n v="8000"/>
    <n v="25000"/>
    <x v="1"/>
  </r>
  <r>
    <n v="652"/>
    <x v="1"/>
    <s v="DOJE770528MDFMNV06"/>
    <x v="532"/>
    <s v="DOMINGUEZ JAIN EVA"/>
    <s v="998 577 2604"/>
    <s v="evajainchaps@gmail.com"/>
    <n v="20"/>
    <n v="20"/>
    <s v="$ -"/>
    <n v="2100"/>
    <n v="2000"/>
    <x v="70"/>
    <d v="2024-01-19T00:00:00"/>
    <d v="2025-08-10T00:00:00"/>
    <d v="2024-01-17T00:00:00"/>
    <d v="2025-08-10T00:00:00"/>
    <x v="0"/>
    <s v="MAESTRIA EN DERECHO"/>
    <s v="CANCÚN"/>
    <x v="2"/>
    <n v="5000"/>
    <n v="0.6"/>
    <n v="3000"/>
    <n v="2"/>
    <m/>
    <n v="25000"/>
    <x v="1"/>
  </r>
  <r>
    <n v="653"/>
    <x v="5"/>
    <s v="ROEA640703HMCSSL01"/>
    <x v="533"/>
    <s v="ROSALES ESTRADA ALEJANDRO EDGAR"/>
    <m/>
    <s v="aere_64@hotmail.com"/>
    <n v="4"/>
    <n v="4"/>
    <n v="1500"/>
    <s v="$ -"/>
    <n v="3497"/>
    <x v="49"/>
    <d v="2024-01-13T00:00:00"/>
    <d v="2024-04-13T00:00:00"/>
    <d v="2024-01-12T00:00:00"/>
    <d v="2024-04-13T00:00:00"/>
    <x v="1"/>
    <s v="JT DOCTORADO EN DERECHO"/>
    <s v="TOLUCA"/>
    <x v="2"/>
    <n v="7000"/>
    <n v="0.50042857142857144"/>
    <n v="3503"/>
    <m/>
    <n v="8000"/>
    <n v="25000"/>
    <x v="1"/>
  </r>
  <r>
    <n v="654"/>
    <x v="5"/>
    <s v="GURJ780305MMCTZN07"/>
    <x v="534"/>
    <s v="GUTIERREZ RUIZ JANELLY"/>
    <m/>
    <s v="janelly_gutierrezruiz@yahoo.com.mx"/>
    <n v="4"/>
    <n v="4"/>
    <n v="1500"/>
    <s v="$ -"/>
    <n v="3497"/>
    <x v="49"/>
    <d v="2024-01-13T00:00:00"/>
    <d v="2024-04-13T00:00:00"/>
    <d v="2024-01-12T00:00:00"/>
    <d v="2024-04-13T00:00:00"/>
    <x v="0"/>
    <s v="JT DOCTORADO EN DERECHO"/>
    <s v="TOLUCA"/>
    <x v="2"/>
    <n v="7000"/>
    <n v="0.50042857142857144"/>
    <n v="3503"/>
    <m/>
    <n v="8000"/>
    <n v="25000"/>
    <x v="1"/>
  </r>
  <r>
    <n v="655"/>
    <x v="1"/>
    <s v="JIVR720628MCCMRC16"/>
    <x v="535"/>
    <s v="JIMENEZ VERA HERNANDEZ ROCIO GUADALUPE"/>
    <s v="938 124 9429"/>
    <s v="valvertyna@gmail.com"/>
    <n v="20"/>
    <n v="20"/>
    <s v="$ -"/>
    <n v="2100"/>
    <n v="2000"/>
    <x v="70"/>
    <d v="2024-01-19T00:00:00"/>
    <d v="2025-08-19T00:00:00"/>
    <d v="2024-01-18T00:00:00"/>
    <d v="2025-08-19T00:00:00"/>
    <x v="0"/>
    <s v="MAESTRIA EN DERECHO"/>
    <s v="CANCÚN"/>
    <x v="2"/>
    <n v="5000"/>
    <n v="0.6"/>
    <n v="3000"/>
    <n v="2"/>
    <m/>
    <n v="26000"/>
    <x v="1"/>
  </r>
  <r>
    <n v="656"/>
    <x v="1"/>
    <s v="GACC791027MCMRRR02"/>
    <x v="536"/>
    <s v="GARCIA CARRILLO CARLA IRENE"/>
    <s v="341 886 8550"/>
    <s v="carlairenegarciacarrillo@gmail.com"/>
    <n v="20"/>
    <n v="20"/>
    <s v="$ -"/>
    <n v="2100"/>
    <n v="2000"/>
    <x v="70"/>
    <d v="2024-01-19T00:00:00"/>
    <d v="2025-08-19T00:00:00"/>
    <d v="2024-01-19T00:00:00"/>
    <d v="2025-08-19T00:00:00"/>
    <x v="0"/>
    <s v="MAESTRIA EN DERECHO"/>
    <s v="CANCÚN"/>
    <x v="2"/>
    <n v="5000"/>
    <n v="0.6"/>
    <n v="3000"/>
    <n v="2"/>
    <m/>
    <n v="26000"/>
    <x v="1"/>
  </r>
  <r>
    <n v="657"/>
    <x v="1"/>
    <s v="HEAL760705MMCRLR03"/>
    <x v="537"/>
    <s v="HERNANDEZ ALCANTARA LORENA MIREYA"/>
    <m/>
    <m/>
    <n v="20"/>
    <n v="20"/>
    <n v="1000"/>
    <m/>
    <n v="3575"/>
    <x v="70"/>
    <d v="2024-01-19T00:00:00"/>
    <d v="2025-08-19T00:00:00"/>
    <d v="2014-01-13T00:00:00"/>
    <d v="2025-08-21T00:00:00"/>
    <x v="0"/>
    <s v="MAESTRIA EN DERECHO"/>
    <s v="TOLUCA"/>
    <x v="2"/>
    <n v="5000"/>
    <n v="0.28499999999999998"/>
    <n v="1425"/>
    <m/>
    <m/>
    <m/>
    <x v="1"/>
  </r>
  <r>
    <n v="658"/>
    <x v="2"/>
    <s v="BAQO761129HYNSRM03"/>
    <x v="330"/>
    <s v="BASORA QUERO OMAR ABRAHAM"/>
    <n v="9999691877"/>
    <s v="basora30@hotmail.com"/>
    <n v="10"/>
    <n v="10"/>
    <s v="$ -"/>
    <s v="$ -"/>
    <n v="1600"/>
    <x v="11"/>
    <d v="2024-02-10T00:00:00"/>
    <d v="2024-04-12T00:00:00"/>
    <d v="2024-01-30T00:00:00"/>
    <d v="2024-11-10T00:00:00"/>
    <x v="1"/>
    <s v="LICENCIATURA EN DERECHO"/>
    <s v="CANCUN"/>
    <x v="2"/>
    <n v="5000"/>
    <n v="0.68"/>
    <n v="3400"/>
    <n v="0"/>
    <n v="5000"/>
    <n v="21000"/>
    <x v="1"/>
  </r>
  <r>
    <n v="659"/>
    <x v="5"/>
    <s v="CASM660807MMCMNR09"/>
    <x v="538"/>
    <s v="CAMARGO SANCHEZ MARTHA"/>
    <s v="722350 0880"/>
    <m/>
    <n v="4"/>
    <n v="4"/>
    <n v="1500"/>
    <s v="$ -"/>
    <n v="3497"/>
    <x v="49"/>
    <d v="2024-01-13T00:00:00"/>
    <d v="2024-04-12T00:00:00"/>
    <d v="2024-01-12T00:00:00"/>
    <d v="2024-04-13T00:00:00"/>
    <x v="0"/>
    <s v="JT DOCTORADO EN DERECHO"/>
    <s v="TOLUCA"/>
    <x v="2"/>
    <n v="7000"/>
    <n v="0.50042857142857144"/>
    <n v="3503"/>
    <m/>
    <n v="8000"/>
    <n v="25000"/>
    <x v="1"/>
  </r>
  <r>
    <n v="660"/>
    <x v="3"/>
    <s v="GASS760909HMCRRR09"/>
    <x v="539"/>
    <s v="GARCIA SERGIO ALEJANDRO"/>
    <m/>
    <m/>
    <n v="20"/>
    <n v="20"/>
    <n v="1500"/>
    <n v="3000"/>
    <n v="3497"/>
    <x v="49"/>
    <d v="2024-01-13T00:00:00"/>
    <d v="2024-04-24T00:00:00"/>
    <d v="2024-01-13T00:00:00"/>
    <d v="2025-08-13T00:00:00"/>
    <x v="1"/>
    <s v="DOCTORADO EN DERECHO"/>
    <s v="TOLUCA"/>
    <x v="2"/>
    <n v="7000"/>
    <n v="0.50042857142857144"/>
    <n v="3503"/>
    <n v="1"/>
    <m/>
    <n v="29000"/>
    <x v="1"/>
  </r>
  <r>
    <n v="661"/>
    <x v="3"/>
    <s v="LOMA831210MMCPNL03"/>
    <x v="540"/>
    <s v="LOPEZ MONTES DE OCA ALEJANDRA IRAIS"/>
    <m/>
    <m/>
    <n v="20"/>
    <n v="20"/>
    <n v="1500"/>
    <n v="3000"/>
    <n v="3497"/>
    <x v="49"/>
    <d v="2024-01-13T00:00:00"/>
    <d v="2024-04-24T00:00:00"/>
    <d v="2024-01-13T00:00:00"/>
    <d v="2025-08-13T00:00:00"/>
    <x v="0"/>
    <s v="DOCTORADO EN DERECHO"/>
    <s v="TOLUCA"/>
    <x v="2"/>
    <n v="7000"/>
    <n v="0.50042857142857144"/>
    <n v="3503"/>
    <n v="1"/>
    <m/>
    <n v="29000"/>
    <x v="1"/>
  </r>
  <r>
    <n v="66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1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1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9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4F69-7414-4C04-9A64-CD86923A1BEA}" name="TablaDinámica4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 colHeaderCaption="Sexo">
  <location ref="K65:N173" firstHeaderRow="1" firstDataRow="2" firstDataCol="1" rowPageCount="1" colPageCount="1"/>
  <pivotFields count="28">
    <pivotField showAll="0"/>
    <pivotField axis="axisRow" showAll="0">
      <items count="17">
        <item x="3"/>
        <item x="7"/>
        <item x="5"/>
        <item x="2"/>
        <item x="4"/>
        <item x="8"/>
        <item x="0"/>
        <item x="1"/>
        <item x="6"/>
        <item x="9"/>
        <item x="15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2">
        <item x="18"/>
        <item x="20"/>
        <item x="21"/>
        <item x="19"/>
        <item x="17"/>
        <item x="7"/>
        <item x="13"/>
        <item x="29"/>
        <item x="24"/>
        <item x="15"/>
        <item x="37"/>
        <item x="36"/>
        <item x="6"/>
        <item x="0"/>
        <item x="1"/>
        <item x="3"/>
        <item x="8"/>
        <item x="5"/>
        <item x="26"/>
        <item x="12"/>
        <item x="11"/>
        <item x="38"/>
        <item x="39"/>
        <item x="33"/>
        <item x="34"/>
        <item x="10"/>
        <item x="22"/>
        <item x="2"/>
        <item x="9"/>
        <item x="16"/>
        <item m="1" x="73"/>
        <item x="32"/>
        <item x="31"/>
        <item x="4"/>
        <item m="1" x="80"/>
        <item m="1" x="75"/>
        <item x="23"/>
        <item x="14"/>
        <item x="40"/>
        <item x="27"/>
        <item x="28"/>
        <item x="41"/>
        <item x="42"/>
        <item m="1" x="79"/>
        <item x="46"/>
        <item m="1" x="76"/>
        <item x="48"/>
        <item x="44"/>
        <item x="49"/>
        <item x="30"/>
        <item x="50"/>
        <item x="51"/>
        <item x="60"/>
        <item x="52"/>
        <item x="53"/>
        <item x="54"/>
        <item x="55"/>
        <item x="43"/>
        <item m="1" x="74"/>
        <item x="57"/>
        <item m="1" x="72"/>
        <item x="25"/>
        <item x="58"/>
        <item x="59"/>
        <item m="1" x="78"/>
        <item m="1" x="77"/>
        <item x="45"/>
        <item x="47"/>
        <item x="56"/>
        <item x="61"/>
        <item x="35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showAll="0"/>
    <pivotField showAll="0"/>
    <pivotField axis="axisCol" dataField="1" showAll="0">
      <items count="9">
        <item h="1" x="2"/>
        <item n="Hombres" x="1"/>
        <item n="Mujeres" x="0"/>
        <item h="1" x="3"/>
        <item h="1" x="5"/>
        <item h="1" m="1" x="7"/>
        <item h="1" m="1" x="6"/>
        <item h="1" x="4"/>
        <item t="default"/>
      </items>
    </pivotField>
    <pivotField showAll="0"/>
    <pivotField showAll="0"/>
    <pivotField name="SITUACIÓN ADMINISTRATIVA" axis="axisPage" showAll="0">
      <items count="8">
        <item x="1"/>
        <item x="3"/>
        <item x="4"/>
        <item x="0"/>
        <item x="2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12"/>
    <field x="1"/>
  </rowFields>
  <rowItems count="107">
    <i>
      <x v="3"/>
    </i>
    <i r="1">
      <x/>
    </i>
    <i>
      <x v="5"/>
    </i>
    <i r="1">
      <x/>
    </i>
    <i>
      <x v="6"/>
    </i>
    <i r="1">
      <x/>
    </i>
    <i r="1">
      <x v="2"/>
    </i>
    <i>
      <x v="7"/>
    </i>
    <i r="1">
      <x/>
    </i>
    <i>
      <x v="8"/>
    </i>
    <i r="1">
      <x/>
    </i>
    <i>
      <x v="9"/>
    </i>
    <i r="1">
      <x v="1"/>
    </i>
    <i>
      <x v="10"/>
    </i>
    <i r="1">
      <x v="1"/>
    </i>
    <i>
      <x v="13"/>
    </i>
    <i r="1">
      <x v="6"/>
    </i>
    <i>
      <x v="15"/>
    </i>
    <i r="1">
      <x v="3"/>
    </i>
    <i>
      <x v="16"/>
    </i>
    <i r="1">
      <x v="3"/>
    </i>
    <i>
      <x v="17"/>
    </i>
    <i r="1">
      <x v="3"/>
    </i>
    <i>
      <x v="18"/>
    </i>
    <i r="1">
      <x v="6"/>
    </i>
    <i>
      <x v="19"/>
    </i>
    <i r="1">
      <x v="3"/>
    </i>
    <i>
      <x v="20"/>
    </i>
    <i r="1">
      <x v="3"/>
    </i>
    <i r="1">
      <x v="6"/>
    </i>
    <i>
      <x v="21"/>
    </i>
    <i r="1">
      <x v="3"/>
    </i>
    <i>
      <x v="22"/>
    </i>
    <i r="1">
      <x v="7"/>
    </i>
    <i>
      <x v="23"/>
    </i>
    <i r="1">
      <x v="7"/>
    </i>
    <i>
      <x v="25"/>
    </i>
    <i r="1">
      <x v="7"/>
    </i>
    <i>
      <x v="29"/>
    </i>
    <i r="1">
      <x v="4"/>
    </i>
    <i>
      <x v="31"/>
    </i>
    <i r="1">
      <x v="7"/>
    </i>
    <i>
      <x v="33"/>
    </i>
    <i r="1">
      <x v="7"/>
    </i>
    <i>
      <x v="37"/>
    </i>
    <i r="1">
      <x v="5"/>
    </i>
    <i r="1">
      <x v="8"/>
    </i>
    <i>
      <x v="39"/>
    </i>
    <i r="1">
      <x/>
    </i>
    <i>
      <x v="40"/>
    </i>
    <i r="1">
      <x v="7"/>
    </i>
    <i>
      <x v="44"/>
    </i>
    <i r="1">
      <x v="11"/>
    </i>
    <i>
      <x v="46"/>
    </i>
    <i r="1">
      <x v="8"/>
    </i>
    <i>
      <x v="47"/>
    </i>
    <i r="1">
      <x v="1"/>
    </i>
    <i r="1">
      <x v="12"/>
    </i>
    <i>
      <x v="48"/>
    </i>
    <i r="1">
      <x/>
    </i>
    <i r="1">
      <x v="2"/>
    </i>
    <i>
      <x v="50"/>
    </i>
    <i r="1">
      <x/>
    </i>
    <i>
      <x v="51"/>
    </i>
    <i r="1">
      <x v="1"/>
    </i>
    <i>
      <x v="52"/>
    </i>
    <i r="1">
      <x/>
    </i>
    <i>
      <x v="53"/>
    </i>
    <i r="1">
      <x v="7"/>
    </i>
    <i>
      <x v="54"/>
    </i>
    <i r="1">
      <x v="8"/>
    </i>
    <i>
      <x v="56"/>
    </i>
    <i r="1">
      <x v="8"/>
    </i>
    <i>
      <x v="59"/>
    </i>
    <i r="1">
      <x v="8"/>
    </i>
    <i>
      <x v="61"/>
    </i>
    <i r="1">
      <x v="7"/>
    </i>
    <i>
      <x v="62"/>
    </i>
    <i r="1">
      <x v="7"/>
    </i>
    <i>
      <x v="63"/>
    </i>
    <i r="1">
      <x v="4"/>
    </i>
    <i r="1">
      <x v="5"/>
    </i>
    <i r="1">
      <x v="8"/>
    </i>
    <i>
      <x v="66"/>
    </i>
    <i r="1">
      <x v="5"/>
    </i>
    <i r="1">
      <x v="8"/>
    </i>
    <i>
      <x v="67"/>
    </i>
    <i r="1">
      <x/>
    </i>
    <i>
      <x v="68"/>
    </i>
    <i r="1">
      <x v="8"/>
    </i>
    <i>
      <x v="69"/>
    </i>
    <i r="1">
      <x v="8"/>
    </i>
    <i>
      <x v="71"/>
    </i>
    <i r="1">
      <x v="13"/>
    </i>
    <i>
      <x v="72"/>
    </i>
    <i r="1">
      <x v="14"/>
    </i>
    <i>
      <x v="73"/>
    </i>
    <i r="1">
      <x v="3"/>
    </i>
    <i>
      <x v="74"/>
    </i>
    <i r="1">
      <x v="14"/>
    </i>
    <i>
      <x v="75"/>
    </i>
    <i r="1">
      <x v="15"/>
    </i>
    <i>
      <x v="79"/>
    </i>
    <i r="1">
      <x v="7"/>
    </i>
    <i>
      <x v="80"/>
    </i>
    <i r="1">
      <x v="3"/>
    </i>
    <i t="grand">
      <x/>
    </i>
  </rowItems>
  <colFields count="1">
    <field x="17"/>
  </colFields>
  <colItems count="3">
    <i>
      <x v="1"/>
    </i>
    <i>
      <x v="2"/>
    </i>
    <i t="grand">
      <x/>
    </i>
  </colItems>
  <pageFields count="1">
    <pageField fld="20" item="4" hier="-1"/>
  </pageFields>
  <dataFields count="1">
    <dataField name="División por Sexo" fld="17" subtotal="count" baseField="0" baseItem="0"/>
  </dataFields>
  <formats count="9">
    <format dxfId="34">
      <pivotArea field="1" type="button" dataOnly="0" labelOnly="1" outline="0" axis="axisRow" fieldPosition="1"/>
    </format>
    <format dxfId="33">
      <pivotArea dataOnly="0" labelOnly="1" fieldPosition="0">
        <references count="1">
          <reference field="17" count="2">
            <x v="1"/>
            <x v="2"/>
          </reference>
        </references>
      </pivotArea>
    </format>
    <format dxfId="32">
      <pivotArea dataOnly="0" labelOnly="1" grandCol="1" outline="0" fieldPosition="0"/>
    </format>
    <format dxfId="31">
      <pivotArea type="origin" dataOnly="0" labelOnly="1" outline="0" fieldPosition="0"/>
    </format>
    <format dxfId="30">
      <pivotArea field="17" type="button" dataOnly="0" labelOnly="1" outline="0" axis="axisCol" fieldPosition="0"/>
    </format>
    <format dxfId="29">
      <pivotArea field="20" type="button" dataOnly="0" labelOnly="1" outline="0" axis="axisPage" fieldPosition="0"/>
    </format>
    <format dxfId="28">
      <pivotArea field="20" type="button" dataOnly="0" labelOnly="1" outline="0" axis="axisPage" fieldPosition="0"/>
    </format>
    <format dxfId="27">
      <pivotArea field="20" type="button" dataOnly="0" labelOnly="1" outline="0" axis="axisPage" fieldPosition="0"/>
    </format>
    <format dxfId="26">
      <pivotArea dataOnly="0" labelOnly="1" outline="0" fieldPosition="0">
        <references count="1">
          <reference field="20" count="1">
            <x v="4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CDDE89-09DE-4D1E-85E3-372EA604349B}" name="TablaDinámica1" cacheId="0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SEXO">
  <location ref="I17:J20" firstHeaderRow="1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countASubtotal="1">
      <items count="9">
        <item n="HOMBRES" x="1"/>
        <item n="MUJERES" x="0"/>
        <item h="1" x="5"/>
        <item h="1" x="2"/>
        <item h="1" x="3"/>
        <item h="1" m="1" x="7"/>
        <item h="1" m="1" x="6"/>
        <item h="1" x="4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Sexo" fld="17" subtotal="count" baseField="0" baseItem="0"/>
  </dataFields>
  <formats count="2">
    <format dxfId="36">
      <pivotArea dataOnly="0" labelOnly="1" fieldPosition="0">
        <references count="1">
          <reference field="17" count="0"/>
        </references>
      </pivotArea>
    </format>
    <format dxfId="35">
      <pivotArea grandRow="1" outline="0" collapsedLevelsAreSubtotals="1" fieldPosition="0"/>
    </format>
  </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41063-0E7C-4BAD-9EFD-329E436569D4}" name="TablaDinámica5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 rowHeaderCaption="Grupos de Clase">
  <location ref="K182:P200" firstHeaderRow="1" firstDataRow="2" firstDataCol="1" rowPageCount="2" colPageCount="1"/>
  <pivotFields count="28">
    <pivotField showAll="0"/>
    <pivotField axis="axisRow" showAll="0">
      <items count="17">
        <item x="3"/>
        <item h="1" x="7"/>
        <item x="5"/>
        <item h="1" x="2"/>
        <item h="1" x="4"/>
        <item h="1" x="8"/>
        <item h="1" x="0"/>
        <item h="1" x="1"/>
        <item h="1" x="6"/>
        <item h="1" x="9"/>
        <item h="1" x="15"/>
        <item h="1" x="10"/>
        <item h="1" x="11"/>
        <item h="1" x="12"/>
        <item h="1" x="13"/>
        <item h="1" x="14"/>
        <item t="default"/>
      </items>
    </pivotField>
    <pivotField showAll="0"/>
    <pivotField axis="axisPage" multipleItemSelectionAllowed="1" showAll="0">
      <items count="543">
        <item x="122"/>
        <item x="155"/>
        <item x="156"/>
        <item x="157"/>
        <item x="158"/>
        <item x="258"/>
        <item x="160"/>
        <item x="149"/>
        <item x="140"/>
        <item x="112"/>
        <item x="163"/>
        <item x="266"/>
        <item x="200"/>
        <item x="120"/>
        <item x="121"/>
        <item x="136"/>
        <item x="137"/>
        <item x="124"/>
        <item x="138"/>
        <item x="139"/>
        <item x="226"/>
        <item x="217"/>
        <item x="233"/>
        <item x="231"/>
        <item x="123"/>
        <item x="232"/>
        <item x="132"/>
        <item x="100"/>
        <item x="134"/>
        <item x="191"/>
        <item x="254"/>
        <item x="142"/>
        <item x="126"/>
        <item x="143"/>
        <item x="222"/>
        <item x="144"/>
        <item x="128"/>
        <item x="145"/>
        <item x="127"/>
        <item x="146"/>
        <item x="130"/>
        <item x="147"/>
        <item x="131"/>
        <item x="148"/>
        <item x="154"/>
        <item x="150"/>
        <item x="125"/>
        <item x="153"/>
        <item x="119"/>
        <item x="325"/>
        <item x="164"/>
        <item x="162"/>
        <item x="113"/>
        <item x="173"/>
        <item x="174"/>
        <item x="42"/>
        <item x="82"/>
        <item x="242"/>
        <item x="165"/>
        <item x="253"/>
        <item x="259"/>
        <item x="263"/>
        <item x="161"/>
        <item x="265"/>
        <item x="110"/>
        <item x="264"/>
        <item x="256"/>
        <item x="228"/>
        <item x="255"/>
        <item x="257"/>
        <item x="221"/>
        <item x="268"/>
        <item x="261"/>
        <item x="166"/>
        <item x="167"/>
        <item x="168"/>
        <item x="170"/>
        <item x="184"/>
        <item x="277"/>
        <item x="260"/>
        <item x="187"/>
        <item x="188"/>
        <item x="189"/>
        <item x="190"/>
        <item x="117"/>
        <item x="95"/>
        <item x="94"/>
        <item x="81"/>
        <item x="236"/>
        <item x="269"/>
        <item x="203"/>
        <item x="185"/>
        <item x="249"/>
        <item x="237"/>
        <item x="248"/>
        <item x="91"/>
        <item x="252"/>
        <item x="251"/>
        <item x="289"/>
        <item x="305"/>
        <item x="300"/>
        <item x="304"/>
        <item x="301"/>
        <item x="281"/>
        <item x="279"/>
        <item x="282"/>
        <item x="291"/>
        <item x="285"/>
        <item x="278"/>
        <item x="111"/>
        <item x="97"/>
        <item x="339"/>
        <item x="262"/>
        <item x="336"/>
        <item x="337"/>
        <item x="342"/>
        <item x="322"/>
        <item x="323"/>
        <item x="324"/>
        <item x="3"/>
        <item x="8"/>
        <item x="0"/>
        <item x="1"/>
        <item x="2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61"/>
        <item x="22"/>
        <item x="23"/>
        <item x="24"/>
        <item x="25"/>
        <item x="235"/>
        <item x="27"/>
        <item x="241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297"/>
        <item x="332"/>
        <item x="44"/>
        <item x="196"/>
        <item x="45"/>
        <item x="46"/>
        <item x="47"/>
        <item x="49"/>
        <item x="193"/>
        <item x="52"/>
        <item x="53"/>
        <item x="225"/>
        <item x="55"/>
        <item x="56"/>
        <item x="246"/>
        <item x="58"/>
        <item x="59"/>
        <item x="28"/>
        <item x="60"/>
        <item x="43"/>
        <item x="197"/>
        <item x="198"/>
        <item x="48"/>
        <item x="51"/>
        <item x="199"/>
        <item x="54"/>
        <item x="57"/>
        <item x="223"/>
        <item x="29"/>
        <item x="244"/>
        <item x="243"/>
        <item x="240"/>
        <item x="204"/>
        <item x="205"/>
        <item x="206"/>
        <item x="208"/>
        <item x="209"/>
        <item x="169"/>
        <item x="245"/>
        <item x="79"/>
        <item x="280"/>
        <item x="194"/>
        <item x="326"/>
        <item x="380"/>
        <item x="296"/>
        <item x="298"/>
        <item x="302"/>
        <item x="290"/>
        <item x="66"/>
        <item x="333"/>
        <item x="343"/>
        <item x="338"/>
        <item x="307"/>
        <item x="308"/>
        <item x="309"/>
        <item x="310"/>
        <item x="311"/>
        <item x="312"/>
        <item x="313"/>
        <item x="314"/>
        <item x="96"/>
        <item x="315"/>
        <item x="316"/>
        <item x="317"/>
        <item x="318"/>
        <item x="319"/>
        <item x="320"/>
        <item x="292"/>
        <item x="101"/>
        <item x="102"/>
        <item x="103"/>
        <item x="104"/>
        <item x="105"/>
        <item x="106"/>
        <item x="212"/>
        <item x="62"/>
        <item x="63"/>
        <item x="64"/>
        <item x="65"/>
        <item x="50"/>
        <item x="107"/>
        <item x="108"/>
        <item x="109"/>
        <item x="176"/>
        <item x="177"/>
        <item x="210"/>
        <item x="179"/>
        <item x="180"/>
        <item x="141"/>
        <item x="182"/>
        <item x="183"/>
        <item x="67"/>
        <item x="68"/>
        <item x="69"/>
        <item x="70"/>
        <item x="247"/>
        <item x="72"/>
        <item x="73"/>
        <item x="74"/>
        <item x="75"/>
        <item x="76"/>
        <item x="77"/>
        <item x="78"/>
        <item x="186"/>
        <item x="80"/>
        <item x="178"/>
        <item x="175"/>
        <item x="83"/>
        <item x="84"/>
        <item x="85"/>
        <item x="238"/>
        <item x="234"/>
        <item x="129"/>
        <item x="71"/>
        <item x="87"/>
        <item x="88"/>
        <item x="89"/>
        <item x="90"/>
        <item x="21"/>
        <item x="92"/>
        <item x="93"/>
        <item x="133"/>
        <item x="118"/>
        <item x="250"/>
        <item x="303"/>
        <item x="98"/>
        <item x="99"/>
        <item x="334"/>
        <item x="218"/>
        <item x="299"/>
        <item x="267"/>
        <item x="195"/>
        <item x="172"/>
        <item x="114"/>
        <item x="115"/>
        <item x="116"/>
        <item x="26"/>
        <item x="275"/>
        <item x="220"/>
        <item x="227"/>
        <item x="239"/>
        <item x="340"/>
        <item x="327"/>
        <item x="181"/>
        <item x="283"/>
        <item x="284"/>
        <item x="230"/>
        <item x="159"/>
        <item x="295"/>
        <item x="331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294"/>
        <item x="286"/>
        <item x="287"/>
        <item x="288"/>
        <item x="335"/>
        <item x="328"/>
        <item x="207"/>
        <item x="135"/>
        <item x="370"/>
        <item x="293"/>
        <item x="7"/>
        <item x="152"/>
        <item x="171"/>
        <item x="192"/>
        <item x="211"/>
        <item x="213"/>
        <item x="214"/>
        <item x="216"/>
        <item x="271"/>
        <item x="272"/>
        <item x="273"/>
        <item x="369"/>
        <item x="371"/>
        <item x="4"/>
        <item x="86"/>
        <item x="151"/>
        <item x="202"/>
        <item x="215"/>
        <item x="224"/>
        <item x="229"/>
        <item x="270"/>
        <item x="274"/>
        <item x="276"/>
        <item x="306"/>
        <item x="368"/>
        <item x="372"/>
        <item x="374"/>
        <item x="379"/>
        <item x="381"/>
        <item x="382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421"/>
        <item x="398"/>
        <item x="399"/>
        <item x="400"/>
        <item x="378"/>
        <item x="383"/>
        <item m="1" x="541"/>
        <item x="373"/>
        <item x="375"/>
        <item x="376"/>
        <item x="377"/>
        <item x="396"/>
        <item x="397"/>
        <item x="401"/>
        <item x="402"/>
        <item x="404"/>
        <item x="405"/>
        <item x="406"/>
        <item x="407"/>
        <item x="408"/>
        <item x="410"/>
        <item x="411"/>
        <item x="412"/>
        <item x="413"/>
        <item x="414"/>
        <item x="416"/>
        <item x="418"/>
        <item x="417"/>
        <item x="419"/>
        <item x="420"/>
        <item x="423"/>
        <item x="424"/>
        <item x="425"/>
        <item x="426"/>
        <item x="427"/>
        <item x="428"/>
        <item x="403"/>
        <item x="429"/>
        <item x="431"/>
        <item x="432"/>
        <item x="434"/>
        <item x="435"/>
        <item x="436"/>
        <item x="437"/>
        <item x="439"/>
        <item x="440"/>
        <item x="441"/>
        <item x="442"/>
        <item x="443"/>
        <item x="444"/>
        <item x="445"/>
        <item x="459"/>
        <item x="460"/>
        <item x="456"/>
        <item x="457"/>
        <item x="458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22"/>
        <item x="430"/>
        <item x="433"/>
        <item x="438"/>
        <item x="446"/>
        <item x="447"/>
        <item x="448"/>
        <item x="449"/>
        <item x="450"/>
        <item x="451"/>
        <item x="452"/>
        <item x="453"/>
        <item x="454"/>
        <item x="455"/>
        <item x="201"/>
        <item x="219"/>
        <item x="321"/>
        <item x="329"/>
        <item x="330"/>
        <item x="341"/>
        <item x="409"/>
        <item x="415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2">
        <item x="18"/>
        <item x="20"/>
        <item x="21"/>
        <item x="19"/>
        <item x="17"/>
        <item x="7"/>
        <item x="13"/>
        <item x="29"/>
        <item x="24"/>
        <item x="15"/>
        <item x="37"/>
        <item x="36"/>
        <item x="6"/>
        <item x="0"/>
        <item x="1"/>
        <item x="3"/>
        <item x="8"/>
        <item x="5"/>
        <item x="26"/>
        <item x="12"/>
        <item x="11"/>
        <item x="38"/>
        <item x="39"/>
        <item x="33"/>
        <item x="34"/>
        <item x="10"/>
        <item x="22"/>
        <item x="2"/>
        <item x="9"/>
        <item x="16"/>
        <item m="1" x="73"/>
        <item x="32"/>
        <item x="31"/>
        <item x="4"/>
        <item m="1" x="80"/>
        <item m="1" x="75"/>
        <item x="23"/>
        <item x="14"/>
        <item x="40"/>
        <item x="27"/>
        <item x="28"/>
        <item x="41"/>
        <item x="42"/>
        <item m="1" x="79"/>
        <item x="46"/>
        <item m="1" x="76"/>
        <item x="48"/>
        <item x="44"/>
        <item x="49"/>
        <item x="30"/>
        <item x="50"/>
        <item x="51"/>
        <item x="60"/>
        <item x="52"/>
        <item x="53"/>
        <item x="54"/>
        <item x="55"/>
        <item x="43"/>
        <item m="1" x="74"/>
        <item x="57"/>
        <item m="1" x="72"/>
        <item x="25"/>
        <item x="58"/>
        <item x="59"/>
        <item m="1" x="78"/>
        <item m="1" x="77"/>
        <item x="45"/>
        <item x="47"/>
        <item x="56"/>
        <item x="61"/>
        <item x="35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showAll="0"/>
    <pivotField showAll="0"/>
    <pivotField axis="axisCol" dataField="1" showAll="0">
      <items count="9">
        <item x="2"/>
        <item n="HOMBRES" x="1"/>
        <item n="MUJERES" x="0"/>
        <item x="3"/>
        <item x="5"/>
        <item m="1" x="7"/>
        <item m="1"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1"/>
        <item m="1" x="7"/>
        <item x="2"/>
        <item x="4"/>
        <item x="6"/>
        <item x="3"/>
        <item m="1" x="8"/>
        <item x="5"/>
        <item t="default"/>
      </items>
    </pivotField>
  </pivotFields>
  <rowFields count="2">
    <field x="12"/>
    <field x="1"/>
  </rowFields>
  <rowItems count="17">
    <i>
      <x v="6"/>
    </i>
    <i r="1">
      <x/>
    </i>
    <i r="1">
      <x v="2"/>
    </i>
    <i>
      <x v="8"/>
    </i>
    <i r="1">
      <x/>
    </i>
    <i>
      <x v="48"/>
    </i>
    <i r="1">
      <x/>
    </i>
    <i r="1">
      <x v="2"/>
    </i>
    <i>
      <x v="50"/>
    </i>
    <i r="1">
      <x/>
    </i>
    <i>
      <x v="52"/>
    </i>
    <i r="1">
      <x/>
    </i>
    <i>
      <x v="57"/>
    </i>
    <i r="1">
      <x v="2"/>
    </i>
    <i>
      <x v="67"/>
    </i>
    <i r="1">
      <x/>
    </i>
    <i t="grand">
      <x/>
    </i>
  </rowItems>
  <colFields count="1">
    <field x="17"/>
  </colFields>
  <colItems count="5">
    <i>
      <x/>
    </i>
    <i>
      <x v="1"/>
    </i>
    <i>
      <x v="2"/>
    </i>
    <i>
      <x v="7"/>
    </i>
    <i t="grand">
      <x/>
    </i>
  </colItems>
  <pageFields count="2">
    <pageField fld="27" item="1" hier="-1"/>
    <pageField fld="3" hier="-1"/>
  </pageFields>
  <dataFields count="1">
    <dataField name="Cuenta de Sexo" fld="17" subtotal="count" baseField="0" baseItem="0"/>
  </dataFields>
  <formats count="9">
    <format dxfId="45">
      <pivotArea field="12" type="button" dataOnly="0" labelOnly="1" outline="0" axis="axisRow" fieldPosition="0"/>
    </format>
    <format dxfId="44">
      <pivotArea dataOnly="0" labelOnly="1" fieldPosition="0">
        <references count="1">
          <reference field="17" count="0"/>
        </references>
      </pivotArea>
    </format>
    <format dxfId="43">
      <pivotArea dataOnly="0" labelOnly="1" grandCol="1" outline="0" fieldPosition="0"/>
    </format>
    <format dxfId="42">
      <pivotArea field="12" type="button" dataOnly="0" labelOnly="1" outline="0" axis="axisRow" fieldPosition="0"/>
    </format>
    <format dxfId="41">
      <pivotArea dataOnly="0" labelOnly="1" fieldPosition="0">
        <references count="1">
          <reference field="17" count="0"/>
        </references>
      </pivotArea>
    </format>
    <format dxfId="40">
      <pivotArea dataOnly="0" labelOnly="1" grandCol="1" outline="0" fieldPosition="0"/>
    </format>
    <format dxfId="39">
      <pivotArea field="12" type="button" dataOnly="0" labelOnly="1" outline="0" axis="axisRow" fieldPosition="0"/>
    </format>
    <format dxfId="38">
      <pivotArea dataOnly="0" labelOnly="1" fieldPosition="0">
        <references count="1">
          <reference field="17" count="0"/>
        </references>
      </pivotArea>
    </format>
    <format dxfId="37">
      <pivotArea dataOnly="0" labelOnly="1" grandCol="1" outline="0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0B704-A325-4BA8-8614-6D9DD0062517}" name="TablaDinámica2" cacheId="0" applyNumberFormats="0" applyBorderFormats="0" applyFontFormats="0" applyPatternFormats="0" applyAlignmentFormats="0" applyWidthHeightFormats="1" dataCaption="Valores" missingCaption="0" updatedVersion="8" minRefreshableVersion="3" itemPrintTitles="1" createdVersion="8" indent="0" outline="1" outlineData="1" multipleFieldFilters="0" rowHeaderCaption="Programas" colHeaderCaption="Sexo" fieldListSortAscending="1">
  <location ref="J33:P48" firstHeaderRow="1" firstDataRow="2" firstDataCol="1" rowPageCount="1" colPageCount="1"/>
  <pivotFields count="28">
    <pivotField showAll="0"/>
    <pivotField axis="axisRow" showAll="0">
      <items count="17">
        <item x="3"/>
        <item x="7"/>
        <item x="5"/>
        <item x="2"/>
        <item x="4"/>
        <item x="8"/>
        <item x="0"/>
        <item x="1"/>
        <item x="6"/>
        <item x="15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9">
        <item x="2"/>
        <item n="Hombres" x="1"/>
        <item n="Mujeres" x="0"/>
        <item x="5"/>
        <item x="3"/>
        <item m="1" x="7"/>
        <item m="1"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1"/>
        <item m="1" x="7"/>
        <item x="2"/>
        <item x="4"/>
        <item x="6"/>
        <item x="3"/>
        <item m="1" x="8"/>
        <item x="5"/>
        <item t="default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 t="grand">
      <x/>
    </i>
  </rowItems>
  <colFields count="1">
    <field x="17"/>
  </colFields>
  <colItems count="6">
    <i>
      <x/>
    </i>
    <i>
      <x v="1"/>
    </i>
    <i>
      <x v="2"/>
    </i>
    <i>
      <x v="4"/>
    </i>
    <i>
      <x v="7"/>
    </i>
    <i t="grand">
      <x/>
    </i>
  </colItems>
  <pageFields count="1">
    <pageField fld="27" item="1" hier="-1"/>
  </pageFields>
  <dataFields count="1">
    <dataField name="Cuenta de Sexo" fld="17" subtotal="count" baseField="1" baseItem="0" numFmtId="1"/>
  </dataFields>
  <formats count="20"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type="origin" dataOnly="0" labelOnly="1" outline="0" fieldPosition="0"/>
    </format>
    <format dxfId="62">
      <pivotArea field="17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7" count="0"/>
        </references>
      </pivotArea>
    </format>
    <format dxfId="58">
      <pivotArea dataOnly="0" labelOnly="1" grandCol="1" outline="0" fieldPosition="0"/>
    </format>
    <format dxfId="57">
      <pivotArea outline="0" collapsedLevelsAreSubtotals="1" fieldPosition="0">
        <references count="1">
          <reference field="17" count="1" selected="0">
            <x v="0"/>
          </reference>
        </references>
      </pivotArea>
    </format>
    <format dxfId="56">
      <pivotArea dataOnly="0" labelOnly="1" outline="0" fieldPosition="0">
        <references count="1">
          <reference field="27" count="1">
            <x v="1"/>
          </reference>
        </references>
      </pivotArea>
    </format>
    <format dxfId="55">
      <pivotArea field="17" type="button" dataOnly="0" labelOnly="1" outline="0" axis="axisCol" fieldPosition="0"/>
    </format>
    <format dxfId="54">
      <pivotArea field="1" type="button" dataOnly="0" labelOnly="1" outline="0" axis="axisRow" fieldPosition="0"/>
    </format>
    <format dxfId="53">
      <pivotArea dataOnly="0" labelOnly="1" fieldPosition="0">
        <references count="1">
          <reference field="17" count="0"/>
        </references>
      </pivotArea>
    </format>
    <format dxfId="52">
      <pivotArea dataOnly="0" labelOnly="1" grandCol="1" outline="0" fieldPosition="0"/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7" count="0"/>
        </references>
      </pivotArea>
    </format>
    <format dxfId="49">
      <pivotArea dataOnly="0" labelOnly="1" grandCol="1" outline="0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7" count="0"/>
        </references>
      </pivotArea>
    </format>
    <format dxfId="46">
      <pivotArea dataOnly="0" labelOnly="1" grandCol="1" outline="0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88991300-4C25-45EE-B7A1-93C890855401}" autoFormatId="16" applyNumberFormats="0" applyBorderFormats="0" applyFontFormats="0" applyPatternFormats="0" applyAlignmentFormats="0" applyWidthHeightFormats="0">
  <queryTableRefresh nextId="17">
    <queryTableFields count="1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5350792-9845-473B-BEDD-279244005005}" autoFormatId="16" applyNumberFormats="0" applyBorderFormats="0" applyFontFormats="0" applyPatternFormats="0" applyAlignmentFormats="0" applyWidthHeightFormats="0">
  <queryTableRefresh nextId="17">
    <queryTableFields count="16">
      <queryTableField id="1" name="Folio " tableColumnId="1"/>
      <queryTableField id="2" name="SEDE" tableColumnId="2"/>
      <queryTableField id="3" name="NOMBRE" tableColumnId="3"/>
      <queryTableField id="4" name="Monto" tableColumnId="4"/>
      <queryTableField id="5" name="Grado" tableColumnId="5"/>
      <queryTableField id="6" name="Forma de Pago" tableColumnId="6"/>
      <queryTableField id="7" name="Fecha" tableColumnId="7"/>
      <queryTableField id="8" name="Concepto" tableColumnId="8"/>
      <queryTableField id="9" name="Pago" tableColumnId="9"/>
      <queryTableField id="10" name="Programa" tableColumnId="10"/>
      <queryTableField id="11" name="No. De auto" tableColumnId="11"/>
      <queryTableField id="12" name="CURP" tableColumnId="12"/>
      <queryTableField id="13" name="No.Alumno" tableColumnId="13"/>
      <queryTableField id="14" name="Emisión" tableColumnId="14"/>
      <queryTableField id="15" name="Factura" tableColumnId="15"/>
      <queryTableField id="16" name="Columna2" tableColumnId="16"/>
    </queryTableFields>
  </queryTableRefresh>
</queryTable>
</file>

<file path=xl/tables/_rels/table1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B2C7DFBD-B155-4D91-B8DE-154AB092E926}" name="BASE_ALUMNOS__3" displayName="BASE_ALUMNOS__3" ref="A1:AH721" totalsRowShown="0">
  <autoFilter ref="A1:AH721" xr:uid="{B2C7DFBD-B155-4D91-B8DE-154AB092E926}">
    <filterColumn colId="19">
      <filters>
        <filter val="PANAMÁ"/>
      </filters>
    </filterColumn>
  </autoFilter>
  <tableColumns count="34">
    <tableColumn id="1" xr3:uid="{81935487-DB73-462F-A696-B89536C85A0E}" name="No." dataDxfId="654"/>
    <tableColumn id="2" xr3:uid="{93BBD91D-3B95-4C09-96BC-AD62B4C8EA46}" name="PROGRAMA" dataDxfId="653"/>
    <tableColumn id="3" xr3:uid="{E3D1F99F-C86B-4C1F-8584-4A00E5D5D19F}" name="CURP" dataDxfId="652"/>
    <tableColumn id="4" xr3:uid="{4BDB4D2F-3E3B-4F55-8D02-85C4ABF79947}" name="Matrícula Of. SEQ" dataDxfId="651"/>
    <tableColumn id="5" xr3:uid="{76FBDBD0-3E6E-45C4-9E0B-B4908A62F417}" name="NOMBRE" dataDxfId="650"/>
    <tableColumn id="6" xr3:uid="{D53D3F32-1EAA-4BF3-8ACC-9803B9C0E9F3}" name="TELEFONO"/>
    <tableColumn id="7" xr3:uid="{5E5EFE38-7F9F-49C9-9178-30156FBF29E9}" name="CORREO" dataDxfId="649"/>
    <tableColumn id="8" xr3:uid="{29B0846C-77EC-4814-9852-462F0E91994D}" name="NO DE PAGOS (MESES)" dataDxfId="648"/>
    <tableColumn id="9" xr3:uid="{E49E9A70-EA56-4FB4-8336-E4B6DFC45BF0}" name="Meses de Programa" dataDxfId="647"/>
    <tableColumn id="10" xr3:uid="{5E8E5FC8-9C0C-450F-8B99-70C689907C32}" name="INSCRIPCIÓN"/>
    <tableColumn id="11" xr3:uid="{F34E9648-6B29-4FBF-8F53-A592671ECEB5}" name="Reinscripcion" dataDxfId="646"/>
    <tableColumn id="12" xr3:uid="{7DCBDACD-6658-4F18-AC4B-A63F2EF1CE8D}" name="Monto de Colegiatura (A PAGAR)" dataDxfId="645"/>
    <tableColumn id="13" xr3:uid="{C1D05CC7-18BA-479C-BEA5-E06ED5A17518}" name="Grupo de clase" dataDxfId="644"/>
    <tableColumn id="14" xr3:uid="{25EB1554-61C9-46B5-9583-5BDD73DC6654}" name="FECHA DE INICIO (PRIMERA CLASE CALENDARIO)" dataDxfId="643"/>
    <tableColumn id="15" xr3:uid="{2238C14D-4DBB-4489-853D-6FD2FDC5A43E}" name="Termina Programa" dataDxfId="642"/>
    <tableColumn id="16" xr3:uid="{D1620812-176A-4031-B4FE-A96FF32C5B99}" name="Fecha Pago 1a Colegiatura" dataDxfId="641"/>
    <tableColumn id="17" xr3:uid="{DD54D754-9F9C-4C7D-B978-39791DAF25F2}" name="Termina Pagos" dataDxfId="640"/>
    <tableColumn id="18" xr3:uid="{3CF4B924-F7D8-405B-8C3C-B84DD35FE0B1}" name="Sexo" dataDxfId="639"/>
    <tableColumn id="19" xr3:uid="{DAC0CAC6-51B6-494D-B443-92CA3CCF401E}" name="Grado" dataDxfId="638"/>
    <tableColumn id="20" xr3:uid="{E69F6E63-FD49-4E8D-B0F2-E4FF467B2D7E}" name="SEDE" dataDxfId="637"/>
    <tableColumn id="21" xr3:uid="{E9C82CF8-9830-466C-8D94-F5D03D3E0209}" name="SITUACIÓN" dataDxfId="636"/>
    <tableColumn id="22" xr3:uid="{791430BD-66A5-4692-89E9-12E0D1FE6681}" name="Precio General" dataDxfId="635"/>
    <tableColumn id="23" xr3:uid="{63EE9ADC-E049-4037-AF77-91E4B595C365}" name="Porcentaje de la Beca" dataDxfId="634"/>
    <tableColumn id="24" xr3:uid="{AE1FC01B-A8D0-40C3-BF92-4CB0350972C8}" name="Monto del Descuento" dataDxfId="633"/>
    <tableColumn id="25" xr3:uid="{7386A45B-F7DA-4D57-AFAA-8C91F95CC5D8}" name="# Reinsc" dataDxfId="632"/>
    <tableColumn id="26" xr3:uid="{6FEB377A-4157-4F06-B2BC-284F42C71679}" name="Equivalencia" dataDxfId="631"/>
    <tableColumn id="27" xr3:uid="{8FDBCE0E-A75C-4661-B8B1-63912CDAEA44}" name="Titulación" dataDxfId="630"/>
    <tableColumn id="28" xr3:uid="{ED568842-28D7-4270-847B-913A466C2F43}" name="ESTATUS ACADÉMICO" dataDxfId="629"/>
    <tableColumn id="29" xr3:uid="{C6AF03CD-D76D-40F8-B067-6AC41394E5FE}" name="Meses suspendido" dataDxfId="628"/>
    <tableColumn id="30" xr3:uid="{A8987225-1754-4308-B249-E6E13539484D}" name="Módulo En Curso"/>
    <tableColumn id="31" xr3:uid="{30D888D8-B4B5-4145-BC58-FF58A3839416}" name="Módulos Pagados"/>
    <tableColumn id="32" xr3:uid="{F0C265A1-CB2C-4786-93AA-C3974FAA10AB}" name="DEBE" dataDxfId="627"/>
    <tableColumn id="33" xr3:uid="{6669C9C4-387C-469F-A857-40AF7531ECDB}" name="AVISOS" dataDxfId="626"/>
    <tableColumn id="34" xr3:uid="{B614BF27-E771-4B43-9669-12E916DA70DC}" name="OBSERVACION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G1:R21">
  <tableColumns count="12">
    <tableColumn id="1" xr3:uid="{00000000-0010-0000-0000-000001000000}" name="Programa" dataDxfId="623"/>
    <tableColumn id="2" xr3:uid="{00000000-0010-0000-0000-000002000000}" name="Meses" dataDxfId="622"/>
    <tableColumn id="3" xr3:uid="{00000000-0010-0000-0000-000003000000}" name="Precio General" dataDxfId="621"/>
    <tableColumn id="11" xr3:uid="{93E99ECD-1DF5-46A8-B9BB-AC9A932EA3A7}" name="Inscripcion" dataDxfId="620"/>
    <tableColumn id="4" xr3:uid="{00000000-0010-0000-0000-000004000000}" name="Reinscripciones" dataDxfId="619"/>
    <tableColumn id="5" xr3:uid="{00000000-0010-0000-0000-000005000000}" name="Equivalencia" dataDxfId="618"/>
    <tableColumn id="6" xr3:uid="{00000000-0010-0000-0000-000006000000}" name="Titulación" dataDxfId="617"/>
    <tableColumn id="7" xr3:uid="{C6744AA9-3730-4F20-9A17-2987D3B8F7A3}" name="Asistiendo" dataDxfId="616"/>
    <tableColumn id="8" xr3:uid="{68E69E79-8517-4D7C-B698-A4804A373EBD}" name="Horario" dataDxfId="615"/>
    <tableColumn id="9" xr3:uid="{210CD796-FA64-43E0-8B0D-F830E6224902}" name="Reins" dataDxfId="614"/>
    <tableColumn id="10" xr3:uid="{203BA4E2-39D0-4C0E-93CF-8EAAE869DBE7}" name="Precio Reins" dataDxfId="613"/>
    <tableColumn id="12" xr3:uid="{AB32252A-00AC-4D34-890C-A497219D8990}" name="Titulacion sin Beca" dataDxfId="612" dataCellStyle="Moneda"/>
  </tableColumns>
  <tableStyleInfo name="CRITERIO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FF814-631F-4D53-8148-E9E01F44EAA4}" name="Tabla2" displayName="Tabla2" ref="A31:A42" totalsRowShown="0" headerRowDxfId="611" dataDxfId="609" headerRowBorderDxfId="610" tableBorderDxfId="608" totalsRowBorderDxfId="607">
  <autoFilter ref="A31:A42" xr:uid="{DC5FF814-631F-4D53-8148-E9E01F44EAA4}"/>
  <tableColumns count="1">
    <tableColumn id="1" xr3:uid="{84A9DA5E-5E07-489C-AFF7-E9E5B8822703}" name="SEDES" dataDxfId="60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D92023-3D33-45E9-BB2F-593763D83545}" name="Tabla5" displayName="Tabla5" ref="D29:D30" totalsRowShown="0" headerRowDxfId="605">
  <autoFilter ref="D29:D30" xr:uid="{33D92023-3D33-45E9-BB2F-593763D83545}"/>
  <tableColumns count="1">
    <tableColumn id="1" xr3:uid="{E50E151F-E6F8-4C45-8084-669EBEC32B5D}" name="Mes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0C00EC-1A7D-4102-81EC-E0A2AA877F81}" name="Tabla6" displayName="Tabla6" ref="E29:E30" totalsRowShown="0" headerRowDxfId="604">
  <autoFilter ref="E29:E30" xr:uid="{640C00EC-1A7D-4102-81EC-E0A2AA877F81}"/>
  <tableColumns count="1">
    <tableColumn id="1" xr3:uid="{15D80F9F-D037-42A6-982D-AE64D50CF64B}" name="MesesPago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56D84D-60F5-469A-AB0E-98E85C10153D}" name="Tabla7" displayName="Tabla7" ref="F29:F30" totalsRowShown="0" headerRowDxfId="603" dataDxfId="602" dataCellStyle="Moneda">
  <autoFilter ref="F29:F30" xr:uid="{B056D84D-60F5-469A-AB0E-98E85C10153D}"/>
  <tableColumns count="1">
    <tableColumn id="1" xr3:uid="{25B41339-F244-45BC-BBE0-BB6AE4F01A03}" name="PrecioGral" dataDxfId="601" dataCellStyle="Moneda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424C28-08DB-4DDF-A080-A7EEA1572691}" name="Tabla8" displayName="Tabla8" ref="G29:G31" totalsRowShown="0" headerRowDxfId="600" dataDxfId="599" dataCellStyle="Moneda">
  <autoFilter ref="G29:G31" xr:uid="{68424C28-08DB-4DDF-A080-A7EEA1572691}"/>
  <tableColumns count="1">
    <tableColumn id="1" xr3:uid="{90A18B3A-DA2B-4D2D-B755-F89341CEA4A6}" name="ColegiaturaBeca" dataDxfId="598" dataCellStyle="Moneda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79EAE27-2D90-4D2D-AD5C-F44B2FCF3D90}" name="Tabla9" displayName="Tabla9" ref="H29:H30" totalsRowShown="0" headerRowDxfId="597" dataDxfId="596" dataCellStyle="Moneda">
  <autoFilter ref="H29:H30" xr:uid="{D79EAE27-2D90-4D2D-AD5C-F44B2FCF3D90}"/>
  <tableColumns count="1">
    <tableColumn id="1" xr3:uid="{3D72E5EA-DA40-449B-861B-8D2340750B6C}" name="ColegiaturaSinDesc" dataDxfId="595" dataCellStyle="Moneda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4CA61C9-B741-49E8-A6BC-9ABD48F75C08}" name="Tabla10" displayName="Tabla10" ref="I29:I31" totalsRowShown="0" headerRowDxfId="594" dataDxfId="593" dataCellStyle="Moneda">
  <autoFilter ref="I29:I31" xr:uid="{24CA61C9-B741-49E8-A6BC-9ABD48F75C08}"/>
  <tableColumns count="1">
    <tableColumn id="1" xr3:uid="{229F0DDB-E583-4BE1-8EB3-180FB5DEBBA1}" name="Inscripción" dataDxfId="592" dataCellStyle="Moneda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01A0FB-9162-4897-A973-2C4ED774542A}" name="Tabla12" displayName="Tabla12" ref="D34:D35" totalsRowShown="0" headerRowDxfId="591">
  <autoFilter ref="D34:D35" xr:uid="{A601A0FB-9162-4897-A973-2C4ED774542A}"/>
  <tableColumns count="1">
    <tableColumn id="1" xr3:uid="{7BC6EA8D-C52B-448D-A5DE-BA1155DAA425}" name="Mese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2C0451-A61A-4CC6-8304-6327A166B3BD}" name="Tabla13" displayName="Tabla13" ref="E34:E37" totalsRowShown="0" headerRowDxfId="590">
  <autoFilter ref="E34:E37" xr:uid="{882C0451-A61A-4CC6-8304-6327A166B3BD}"/>
  <tableColumns count="1">
    <tableColumn id="1" xr3:uid="{C7A754DA-E78D-4FCE-A85B-C421351C3510}" name="MesesPago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0411001-4675-41DA-80EB-BEFBE5DEE7E8}" name="Tabla14" displayName="Tabla14" ref="F34:F37" totalsRowShown="0" headerRowDxfId="589" dataDxfId="588" dataCellStyle="Moneda">
  <autoFilter ref="F34:F37" xr:uid="{D0411001-4675-41DA-80EB-BEFBE5DEE7E8}"/>
  <tableColumns count="1">
    <tableColumn id="1" xr3:uid="{E675C8F4-9852-4F86-821D-1CCF95317B19}" name="PrecioGral" dataDxfId="587" dataCellStyle="Moneda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65E8950-2140-4505-91DE-00F2C02647AB}" name="Tabla15" displayName="Tabla15" ref="G34:G37" totalsRowShown="0" headerRowDxfId="586" dataDxfId="585" dataCellStyle="Moneda">
  <autoFilter ref="G34:G37" xr:uid="{A65E8950-2140-4505-91DE-00F2C02647AB}"/>
  <tableColumns count="1">
    <tableColumn id="1" xr3:uid="{7C94268A-6FA1-47B6-BA63-61C031729D71}" name="ColegiaturaBeca" dataDxfId="584" dataCellStyle="Moneda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9ECB82-A2DC-4287-8171-D15D003C3166}" name="Tabla16" displayName="Tabla16" ref="H34:H36" totalsRowShown="0" headerRowDxfId="583" dataDxfId="582" dataCellStyle="Moneda">
  <autoFilter ref="H34:H36" xr:uid="{E29ECB82-A2DC-4287-8171-D15D003C3166}"/>
  <tableColumns count="1">
    <tableColumn id="1" xr3:uid="{CA59C18D-0BAA-4BAC-AD35-943182A2CC56}" name="ColegiaturaSinDesc" dataDxfId="581" dataCellStyle="Moneda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F028C96-316A-4C91-ABE7-87BDD44C1072}" name="Tabla17" displayName="Tabla17" ref="I34:I36" totalsRowShown="0" headerRowDxfId="580" dataDxfId="579" dataCellStyle="Moneda">
  <autoFilter ref="I34:I36" xr:uid="{4F028C96-316A-4C91-ABE7-87BDD44C1072}"/>
  <tableColumns count="1">
    <tableColumn id="1" xr3:uid="{78D1A0FF-50F8-46D3-8299-79E239B13582}" name="Inscripción" dataDxfId="578" dataCellStyle="Moneda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05BD12-27C3-487A-9BEA-8EBF223B6AF8}" name="Tabla18" displayName="Tabla18" ref="D40:D41" totalsRowShown="0" headerRowDxfId="577">
  <autoFilter ref="D40:D41" xr:uid="{BF05BD12-27C3-487A-9BEA-8EBF223B6AF8}"/>
  <tableColumns count="1">
    <tableColumn id="1" xr3:uid="{E5A67CB5-CCD1-46E0-A42B-B37C57312B84}" name="Meses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29BC7B-0D0A-4970-9999-FFD1005481BF}" name="Tabla19" displayName="Tabla19" ref="E40:E42" totalsRowShown="0" headerRowDxfId="576">
  <autoFilter ref="E40:E42" xr:uid="{4029BC7B-0D0A-4970-9999-FFD1005481BF}"/>
  <tableColumns count="1">
    <tableColumn id="1" xr3:uid="{D7E3367D-0498-41D1-BA7A-5D719FAE3CED}" name="MesesPago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896D8C9-90DA-400C-BBF7-6AB7E7D4FD39}" name="Tabla20" displayName="Tabla20" ref="F40:F43" totalsRowShown="0" headerRowDxfId="575" dataDxfId="574" dataCellStyle="Moneda">
  <autoFilter ref="F40:F43" xr:uid="{3896D8C9-90DA-400C-BBF7-6AB7E7D4FD39}"/>
  <tableColumns count="1">
    <tableColumn id="1" xr3:uid="{82F89632-CCCE-4AD1-A778-27C32FA48674}" name="PrecioGral" dataDxfId="573" dataCellStyle="Moneda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ECE741-CF68-4FB0-8EFF-0ADB6C973D37}" name="Tabla21" displayName="Tabla21" ref="G40:G43" totalsRowShown="0" headerRowDxfId="572" dataDxfId="571" dataCellStyle="Moneda">
  <autoFilter ref="G40:G43" xr:uid="{00ECE741-CF68-4FB0-8EFF-0ADB6C973D37}"/>
  <tableColumns count="1">
    <tableColumn id="1" xr3:uid="{B5663643-98C5-4A88-8838-185D51DF7517}" name="ColegiaturaBeca" dataDxfId="570" dataCellStyle="Moneda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2BD259F-06DD-4D3B-BB96-A72D905AC7AA}" name="Tabla22" displayName="Tabla22" ref="H40:H42" totalsRowShown="0" headerRowDxfId="569" dataDxfId="568" dataCellStyle="Moneda">
  <autoFilter ref="H40:H42" xr:uid="{42BD259F-06DD-4D3B-BB96-A72D905AC7AA}"/>
  <tableColumns count="1">
    <tableColumn id="1" xr3:uid="{FF472C91-72F0-4456-A50A-24D945DD49B6}" name="ColegiaturaSinDesc" dataDxfId="567" dataCellStyle="Moneda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7570D10-6285-45AC-931E-D745116850FA}" name="Tabla23" displayName="Tabla23" ref="I40:I42" totalsRowShown="0" headerRowDxfId="566" dataDxfId="565" dataCellStyle="Moneda">
  <autoFilter ref="I40:I42" xr:uid="{D7570D10-6285-45AC-931E-D745116850FA}"/>
  <tableColumns count="1">
    <tableColumn id="1" xr3:uid="{F47E50AE-0BCC-4D3E-8560-1EBBC2F66F19}" name="Inscripción" dataDxfId="564" dataCellStyle="Moneda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D677CD2-7B76-441F-AF39-EC43E38881B1}" name="Tabla24" displayName="Tabla24" ref="D46:D47" totalsRowShown="0" headerRowDxfId="563">
  <autoFilter ref="D46:D47" xr:uid="{AD677CD2-7B76-441F-AF39-EC43E38881B1}"/>
  <tableColumns count="1">
    <tableColumn id="1" xr3:uid="{AFD79CD2-7F56-4A16-BF85-A55496E10D4B}" name="Meses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CE9A8D-2B5D-49ED-A8F8-1E3DFEDA4D0B}" name="Tabla25" displayName="Tabla25" ref="E46:E49" totalsRowShown="0" headerRowDxfId="562">
  <autoFilter ref="E46:E49" xr:uid="{DBCE9A8D-2B5D-49ED-A8F8-1E3DFEDA4D0B}"/>
  <tableColumns count="1">
    <tableColumn id="1" xr3:uid="{491FAD27-F2EA-467F-B25C-59DF0ECE69D8}" name="MesesPago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703CF64-606E-4B67-8621-BAB11FC8C593}" name="Tabla26" displayName="Tabla26" ref="F46:F49" totalsRowShown="0" headerRowDxfId="561" dataDxfId="560">
  <autoFilter ref="F46:F49" xr:uid="{D703CF64-606E-4B67-8621-BAB11FC8C593}"/>
  <tableColumns count="1">
    <tableColumn id="1" xr3:uid="{53B043C6-FB49-432B-8BAD-715274485ABB}" name="PrecioGral" dataDxfId="559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776A5D4-3F81-438F-8841-8250C3838279}" name="Tabla27" displayName="Tabla27" ref="G46:G49" totalsRowShown="0" headerRowDxfId="558" dataDxfId="557">
  <autoFilter ref="G46:G49" xr:uid="{7776A5D4-3F81-438F-8841-8250C3838279}"/>
  <tableColumns count="1">
    <tableColumn id="1" xr3:uid="{47DC37C1-6BD3-4843-BD55-D70EBD953444}" name="ColegiaturaBeca" dataDxfId="556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31DF4A0-589B-4E9B-91E1-C34124CEA86A}" name="Tabla28" displayName="Tabla28" ref="H46:H49" totalsRowShown="0" headerRowDxfId="555" dataDxfId="554">
  <autoFilter ref="H46:H49" xr:uid="{F31DF4A0-589B-4E9B-91E1-C34124CEA86A}"/>
  <tableColumns count="1">
    <tableColumn id="1" xr3:uid="{F71CFA43-4A27-4D2C-B599-442D0844BA0B}" name="ColegiaturaSinDesc" dataDxfId="553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96F7BE8-A5D7-4EC2-9285-48EFF90333FB}" name="Tabla29" displayName="Tabla29" ref="I46:I49" totalsRowShown="0" headerRowDxfId="552" dataDxfId="551" dataCellStyle="Moneda">
  <autoFilter ref="I46:I49" xr:uid="{C96F7BE8-A5D7-4EC2-9285-48EFF90333FB}"/>
  <tableColumns count="1">
    <tableColumn id="1" xr3:uid="{5C22A64A-518A-421B-8B10-DE458960DCFC}" name="Inscripción" dataDxfId="550" dataCellStyle="Moneda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C128107-AF10-4375-8CF3-4B5A5B3E30A5}" name="Tabla30" displayName="Tabla30" ref="D52:D53" totalsRowShown="0" headerRowDxfId="549">
  <autoFilter ref="D52:D53" xr:uid="{0C128107-AF10-4375-8CF3-4B5A5B3E30A5}"/>
  <tableColumns count="1">
    <tableColumn id="1" xr3:uid="{5E232483-4AF6-4256-9C56-E12618C7986E}" name="Meses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34A5DF4-9AFC-4D7D-8C59-12FB51424376}" name="Tabla31" displayName="Tabla31" ref="E52:E55" totalsRowShown="0" headerRowDxfId="548">
  <autoFilter ref="E52:E55" xr:uid="{334A5DF4-9AFC-4D7D-8C59-12FB51424376}"/>
  <tableColumns count="1">
    <tableColumn id="1" xr3:uid="{E0D4D651-70E1-4732-81FC-47B11F473440}" name="MesesPago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991DD18-A2B0-4FBF-9448-C89B79126E97}" name="Tabla32" displayName="Tabla32" ref="F52:F54" totalsRowShown="0" headerRowDxfId="547" dataDxfId="546">
  <autoFilter ref="F52:F54" xr:uid="{4991DD18-A2B0-4FBF-9448-C89B79126E97}"/>
  <tableColumns count="1">
    <tableColumn id="1" xr3:uid="{73AC8C86-9EAE-4EA8-A518-00163431BF05}" name="PrecioGral" dataDxfId="545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FC6692D-0E0A-4E83-8198-C549384E574D}" name="Tabla33" displayName="Tabla33" ref="G52:G55" totalsRowShown="0" headerRowDxfId="544" dataDxfId="543">
  <autoFilter ref="G52:G55" xr:uid="{2FC6692D-0E0A-4E83-8198-C549384E574D}"/>
  <tableColumns count="1">
    <tableColumn id="1" xr3:uid="{AFE017AC-02FA-4EF1-9ED7-18247960C240}" name="ColegiaturaBeca" dataDxfId="542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4669F6E-9176-4D00-BBE7-EF3E339EB846}" name="Tabla34" displayName="Tabla34" ref="H52:H54" totalsRowShown="0" headerRowDxfId="541" dataDxfId="540">
  <autoFilter ref="H52:H54" xr:uid="{84669F6E-9176-4D00-BBE7-EF3E339EB846}"/>
  <tableColumns count="1">
    <tableColumn id="1" xr3:uid="{EEE55027-0F45-4574-AC37-306D829AAA42}" name="ColegiaturaSinDesc" dataDxfId="539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523F329-EB2E-4593-9D3B-937ED85229E7}" name="Tabla35" displayName="Tabla35" ref="I52:I54" totalsRowShown="0" headerRowDxfId="538" dataDxfId="537" dataCellStyle="Moneda">
  <autoFilter ref="I52:I54" xr:uid="{9523F329-EB2E-4593-9D3B-937ED85229E7}"/>
  <tableColumns count="1">
    <tableColumn id="1" xr3:uid="{49F4CD5E-1531-4C81-80E7-38F9B85A9BB7}" name="Inscripción" dataDxfId="536" dataCellStyle="Moneda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EE595E-E46A-48E5-B495-1E7C926D4C34}" name="Tabla36" displayName="Tabla36" ref="D58:D60" totalsRowShown="0" headerRowDxfId="535">
  <autoFilter ref="D58:D60" xr:uid="{E9EE595E-E46A-48E5-B495-1E7C926D4C34}"/>
  <tableColumns count="1">
    <tableColumn id="1" xr3:uid="{A2EC3A3E-8BCB-4D9D-9DFC-E2812D00D6A7}" name="Meses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5114FEF-CBC2-460E-8174-F2237CB2A0B1}" name="Tabla37" displayName="Tabla37" ref="E58:E60" totalsRowShown="0" headerRowDxfId="534">
  <autoFilter ref="E58:E60" xr:uid="{15114FEF-CBC2-460E-8174-F2237CB2A0B1}"/>
  <tableColumns count="1">
    <tableColumn id="1" xr3:uid="{5350A520-5F8D-4B0A-BE7F-0902ABD50433}" name="MesesPago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E547AC6-E7F2-4720-B4D4-8E31AD9FDECF}" name="Tabla38" displayName="Tabla38" ref="F58:F60" totalsRowShown="0" headerRowDxfId="533" dataDxfId="532">
  <autoFilter ref="F58:F60" xr:uid="{8E547AC6-E7F2-4720-B4D4-8E31AD9FDECF}"/>
  <tableColumns count="1">
    <tableColumn id="1" xr3:uid="{F72F660E-E1B8-47FC-9F35-0D61F5FC5B22}" name="PrecioGral" dataDxfId="531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C441AC5-346A-4037-BF41-715AF16B3FAB}" name="Tabla39" displayName="Tabla39" ref="G58:G60" totalsRowShown="0" headerRowDxfId="530" dataDxfId="529">
  <autoFilter ref="G58:G60" xr:uid="{7C441AC5-346A-4037-BF41-715AF16B3FAB}"/>
  <tableColumns count="1">
    <tableColumn id="1" xr3:uid="{EF706654-CACC-4EC6-8B92-BC0513A37AD8}" name="ColegiaturaBeca" dataDxfId="528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9A4B57C-9633-477F-AB70-22CE5D09FA40}" name="Tabla40" displayName="Tabla40" ref="H58:H59" totalsRowShown="0" headerRowDxfId="527" dataDxfId="526">
  <autoFilter ref="H58:H59" xr:uid="{89A4B57C-9633-477F-AB70-22CE5D09FA40}"/>
  <tableColumns count="1">
    <tableColumn id="1" xr3:uid="{8A5FEEE9-AF06-4C50-A286-BAE381310E36}" name="ColegiaturaSinDesc" dataDxfId="525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81568CD-8D0B-4167-B767-0B32B85C3529}" name="Tabla41" displayName="Tabla41" ref="I58:I60" totalsRowShown="0" headerRowDxfId="524" dataDxfId="523" dataCellStyle="Moneda">
  <autoFilter ref="I58:I60" xr:uid="{281568CD-8D0B-4167-B767-0B32B85C3529}"/>
  <tableColumns count="1">
    <tableColumn id="1" xr3:uid="{E111B4DA-E25C-40A8-A0DE-AB90F2D0FB25}" name="Inscripción" dataDxfId="522" dataCellStyle="Moneda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F23C729-17CC-4EAE-B691-8D4065FA4DEE}" name="Tabla42" displayName="Tabla42" ref="D63:D64" totalsRowShown="0" headerRowDxfId="521">
  <autoFilter ref="D63:D64" xr:uid="{6F23C729-17CC-4EAE-B691-8D4065FA4DEE}"/>
  <tableColumns count="1">
    <tableColumn id="1" xr3:uid="{09E204BC-A811-4A4A-B54A-9F6787DF656C}" name="Meses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644B42B-7D51-4D50-9480-D3582A2083C0}" name="Tabla43" displayName="Tabla43" ref="E63:E64" totalsRowShown="0" headerRowDxfId="520">
  <autoFilter ref="E63:E64" xr:uid="{8644B42B-7D51-4D50-9480-D3582A2083C0}"/>
  <tableColumns count="1">
    <tableColumn id="1" xr3:uid="{2C4924AD-D4F8-4179-955A-E87994AE3A46}" name="MesesPago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4FDD79D-DFC5-4C96-B161-53B3398D6CF6}" name="Tabla44" displayName="Tabla44" ref="F63:F64" totalsRowShown="0" headerRowDxfId="519" dataDxfId="518">
  <autoFilter ref="F63:F64" xr:uid="{D4FDD79D-DFC5-4C96-B161-53B3398D6CF6}"/>
  <tableColumns count="1">
    <tableColumn id="1" xr3:uid="{24247FDF-ABE8-4368-9576-EC2129BE3E52}" name="PrecioGral" dataDxfId="517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A7A3C92-5B6A-430F-9A35-9DDC1BAF4F19}" name="Tabla45" displayName="Tabla45" ref="G63:G65" totalsRowShown="0" headerRowDxfId="516" dataDxfId="515">
  <autoFilter ref="G63:G65" xr:uid="{8A7A3C92-5B6A-430F-9A35-9DDC1BAF4F19}"/>
  <tableColumns count="1">
    <tableColumn id="1" xr3:uid="{DEF6B655-18DE-4441-BEFE-64267393D547}" name="ColegiaturaBeca" dataDxfId="514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F0B74B5-3F96-48B9-BA7F-D0C6C3168EF8}" name="Tabla46" displayName="Tabla46" ref="H63:H64" totalsRowShown="0" headerRowDxfId="513" dataDxfId="512">
  <autoFilter ref="H63:H64" xr:uid="{3F0B74B5-3F96-48B9-BA7F-D0C6C3168EF8}"/>
  <tableColumns count="1">
    <tableColumn id="1" xr3:uid="{9451C1C3-E780-4EFF-A3A4-17B6DF127BB6}" name="ColegiaturaSinDesc" dataDxfId="511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29DB6F0-479B-43C4-BE06-214A51522CEB}" name="Tabla47" displayName="Tabla47" ref="I63:I64" totalsRowShown="0" headerRowDxfId="510" dataDxfId="509" dataCellStyle="Moneda">
  <autoFilter ref="I63:I64" xr:uid="{F29DB6F0-479B-43C4-BE06-214A51522CEB}"/>
  <tableColumns count="1">
    <tableColumn id="1" xr3:uid="{AD060DED-D2CB-4D06-BA79-E9B35A9BCED6}" name="Inscripción" dataDxfId="508" dataCellStyle="Moneda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62A96D9-DA78-4D39-8C10-DA8F6E0BAA8E}" name="Tabla48" displayName="Tabla48" ref="D68:D69" totalsRowShown="0" headerRowDxfId="507">
  <autoFilter ref="D68:D69" xr:uid="{362A96D9-DA78-4D39-8C10-DA8F6E0BAA8E}"/>
  <tableColumns count="1">
    <tableColumn id="1" xr3:uid="{E639F662-25B6-4773-8C19-C0AEFDE2445C}" name="Meses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A9F4960-2483-48C3-8343-0364D06ED1F5}" name="Tabla49" displayName="Tabla49" ref="E68:E69" totalsRowShown="0" headerRowDxfId="506">
  <autoFilter ref="E68:E69" xr:uid="{7A9F4960-2483-48C3-8343-0364D06ED1F5}"/>
  <tableColumns count="1">
    <tableColumn id="1" xr3:uid="{9605530F-CEA4-4A74-A26A-0872CDBF5E76}" name="MesesPago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3236155-A730-4110-AEFD-14D82F6010B4}" name="Tabla50" displayName="Tabla50" ref="F68:F70" totalsRowShown="0" headerRowDxfId="505" dataDxfId="504">
  <autoFilter ref="F68:F70" xr:uid="{63236155-A730-4110-AEFD-14D82F6010B4}"/>
  <tableColumns count="1">
    <tableColumn id="1" xr3:uid="{BDA42D13-61C1-4D3E-8B4E-D5CA5C3653F6}" name="PrecioGral" dataDxfId="503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13D87B4-3DF3-4BC9-A943-EF59F6A320D1}" name="Tabla51" displayName="Tabla51" ref="G68:G70" totalsRowShown="0" headerRowDxfId="502" dataDxfId="501">
  <autoFilter ref="G68:G70" xr:uid="{913D87B4-3DF3-4BC9-A943-EF59F6A320D1}"/>
  <tableColumns count="1">
    <tableColumn id="1" xr3:uid="{CD87D76E-D052-4F03-B83D-34C8561C7A1E}" name="ColegiaturaBeca" dataDxfId="50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0EC6B5D-DF2B-45D7-8688-7175D6A4DB88}" name="Tabla52" displayName="Tabla52" ref="H68:H70" totalsRowShown="0" headerRowDxfId="499" dataDxfId="498">
  <autoFilter ref="H68:H70" xr:uid="{60EC6B5D-DF2B-45D7-8688-7175D6A4DB88}"/>
  <tableColumns count="1">
    <tableColumn id="1" xr3:uid="{ACFE7034-580E-407B-A946-CE784107B07F}" name="ColegiaturaSinDesc" dataDxfId="497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CC9FCDF-CCEF-4C08-AB9F-0AABA7B9310A}" name="Tabla53" displayName="Tabla53" ref="I68:I70" totalsRowShown="0" headerRowDxfId="496" dataDxfId="495">
  <autoFilter ref="I68:I70" xr:uid="{DCC9FCDF-CCEF-4C08-AB9F-0AABA7B9310A}"/>
  <tableColumns count="1">
    <tableColumn id="1" xr3:uid="{64F0AEAC-67D6-42A3-81DE-7BA92B0B0422}" name="Inscripción" dataDxfId="494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FE6C564-EB22-44BA-BA46-3C23DA35B90A}" name="Tabla54" displayName="Tabla54" ref="D73:D74" totalsRowShown="0" headerRowDxfId="493">
  <autoFilter ref="D73:D74" xr:uid="{4FE6C564-EB22-44BA-BA46-3C23DA35B90A}"/>
  <tableColumns count="1">
    <tableColumn id="1" xr3:uid="{549976A9-83F9-4C5A-92E0-B2BAE5E6C058}" name="Meses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6A631DB-65AE-4A60-B361-D4632A165718}" name="Tabla55" displayName="Tabla55" ref="E73:E74" totalsRowShown="0" headerRowDxfId="492">
  <autoFilter ref="E73:E74" xr:uid="{46A631DB-65AE-4A60-B361-D4632A165718}"/>
  <tableColumns count="1">
    <tableColumn id="1" xr3:uid="{F46DD849-2E26-447A-8CCE-DEC0A144C821}" name="MesesPago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35D9347-2174-422E-90F9-D21A0438C48C}" name="Tabla56" displayName="Tabla56" ref="F73:F74" totalsRowShown="0" headerRowDxfId="491" dataDxfId="490">
  <autoFilter ref="F73:F74" xr:uid="{C35D9347-2174-422E-90F9-D21A0438C48C}"/>
  <tableColumns count="1">
    <tableColumn id="1" xr3:uid="{0ED34A98-6909-4C8E-A560-D76A59384E54}" name="PrecioGral" dataDxfId="489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61BBC30-6341-4258-9DEB-9466312A2E9E}" name="Tabla57" displayName="Tabla57" ref="G73:G75" totalsRowShown="0" headerRowDxfId="488" dataDxfId="487">
  <autoFilter ref="G73:G75" xr:uid="{861BBC30-6341-4258-9DEB-9466312A2E9E}"/>
  <tableColumns count="1">
    <tableColumn id="1" xr3:uid="{FB1C8A48-116D-4616-B111-2402497C9736}" name="ColegiaturaBeca" dataDxfId="486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EBEED40F-05F3-4C85-9EA2-68EE306928B0}" name="Tabla58" displayName="Tabla58" ref="H73:H74" totalsRowShown="0" headerRowDxfId="485" dataDxfId="484">
  <autoFilter ref="H73:H74" xr:uid="{EBEED40F-05F3-4C85-9EA2-68EE306928B0}"/>
  <tableColumns count="1">
    <tableColumn id="1" xr3:uid="{B398ADE8-EFE9-4376-9FB2-A5424CBDA664}" name="ColegiaturaSinDesc" dataDxfId="483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5EA1214-92E0-402E-ADC4-46F543CB1456}" name="Tabla59" displayName="Tabla59" ref="I73:I74" totalsRowShown="0" headerRowDxfId="482" dataDxfId="481">
  <autoFilter ref="I73:I74" xr:uid="{A5EA1214-92E0-402E-ADC4-46F543CB1456}"/>
  <tableColumns count="1">
    <tableColumn id="1" xr3:uid="{A2674AB8-1935-43A9-8209-DD722EED3B0F}" name="Inscripción" dataDxfId="480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2BBDFB1-A1FF-4865-9614-AF72D321E36D}" name="Tabla60" displayName="Tabla60" ref="D78:D79" totalsRowShown="0" headerRowDxfId="479">
  <autoFilter ref="D78:D79" xr:uid="{B2BBDFB1-A1FF-4865-9614-AF72D321E36D}"/>
  <tableColumns count="1">
    <tableColumn id="1" xr3:uid="{7B15687D-7E27-4509-9B2A-A9A059CAE808}" name="Meses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D92F328-0261-428C-9DCC-7C2286003E96}" name="Tabla61" displayName="Tabla61" ref="E78:E79" totalsRowShown="0" headerRowDxfId="478">
  <autoFilter ref="E78:E79" xr:uid="{DD92F328-0261-428C-9DCC-7C2286003E96}"/>
  <tableColumns count="1">
    <tableColumn id="1" xr3:uid="{BF27F1CE-C5F5-4DBA-B091-4DB0DCC4D74C}" name="MesesPago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3DBB9F0-9F0A-4C77-B948-5331305A87A9}" name="Tabla62" displayName="Tabla62" ref="F78:F80" totalsRowShown="0" headerRowDxfId="477" dataDxfId="476">
  <autoFilter ref="F78:F80" xr:uid="{B3DBB9F0-9F0A-4C77-B948-5331305A87A9}"/>
  <tableColumns count="1">
    <tableColumn id="1" xr3:uid="{B2CADA20-4B86-4477-BB9C-F166394590A8}" name="PrecioGral" dataDxfId="475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12F89C9-42E3-4313-8BEB-784D92A24017}" name="Tabla63" displayName="Tabla63" ref="G78:G79" totalsRowShown="0" headerRowDxfId="474" dataDxfId="473">
  <autoFilter ref="G78:G79" xr:uid="{912F89C9-42E3-4313-8BEB-784D92A24017}"/>
  <tableColumns count="1">
    <tableColumn id="1" xr3:uid="{251385B8-C4F7-40C4-A625-08E696858B55}" name="ColegiaturaBeca" dataDxfId="472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FEAEACBF-C613-4444-AE99-E745A0C1A0CD}" name="Tabla64" displayName="Tabla64" ref="H78:H79" totalsRowShown="0" headerRowDxfId="471" dataDxfId="470">
  <autoFilter ref="H78:H79" xr:uid="{FEAEACBF-C613-4444-AE99-E745A0C1A0CD}"/>
  <tableColumns count="1">
    <tableColumn id="1" xr3:uid="{E9C75F9D-5895-4287-80CA-35697C57C7DE}" name="ColegiaturaSinDesc" dataDxfId="469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D6357CE-C5F9-4744-BBB1-57BE85C9AB77}" name="Tabla65" displayName="Tabla65" ref="I78:I79" totalsRowShown="0" headerRowDxfId="468" dataDxfId="467">
  <autoFilter ref="I78:I79" xr:uid="{8D6357CE-C5F9-4744-BBB1-57BE85C9AB77}"/>
  <tableColumns count="1">
    <tableColumn id="1" xr3:uid="{2D3F85F0-6618-4A84-A5B8-09EE74A1288F}" name="Inscripción" dataDxfId="466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4C056BC-60CF-4B03-B41D-2DEB6EBC4943}" name="Tabla66" displayName="Tabla66" ref="K29:K30" totalsRowShown="0" headerRowDxfId="465" dataDxfId="464" dataCellStyle="Moneda">
  <autoFilter ref="K29:K30" xr:uid="{E4C056BC-60CF-4B03-B41D-2DEB6EBC4943}"/>
  <tableColumns count="1">
    <tableColumn id="1" xr3:uid="{E6AFB558-CBAE-4D1B-BC5B-817CC571DAB3}" name="No. De Reinscr" dataDxfId="463" dataCellStyle="Moneda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902D6F1-533E-411F-89B5-08B8817E7D49}" name="Tabla67" displayName="Tabla67" ref="L29:L30" totalsRowShown="0" headerRowDxfId="462" dataDxfId="461">
  <autoFilter ref="L29:L30" xr:uid="{D902D6F1-533E-411F-89B5-08B8817E7D49}"/>
  <tableColumns count="1">
    <tableColumn id="1" xr3:uid="{A723F0AA-5EB2-4F09-8AED-256937C8B041}" name="Equivalencia" dataDxfId="460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66B2AA25-DDD9-4B3B-8E3A-F915BB4361D6}" name="Tabla68" displayName="Tabla68" ref="M29:M31" totalsRowShown="0" headerRowDxfId="459" dataDxfId="458">
  <autoFilter ref="M29:M31" xr:uid="{66B2AA25-DDD9-4B3B-8E3A-F915BB4361D6}"/>
  <tableColumns count="1">
    <tableColumn id="1" xr3:uid="{06F5BB31-192A-4D92-A798-C6521D3C4AE4}" name="Titulacion" dataDxfId="457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C7774461-7B00-4E80-91D2-797986C6E24B}" name="Tabla69" displayName="Tabla69" ref="K34:K37" totalsRowShown="0" headerRowDxfId="456" dataDxfId="455" dataCellStyle="Moneda">
  <autoFilter ref="K34:K37" xr:uid="{C7774461-7B00-4E80-91D2-797986C6E24B}"/>
  <tableColumns count="1">
    <tableColumn id="1" xr3:uid="{9778D59E-B48F-40F7-A7CD-34D597A860C4}" name="No. De Reinscr" dataDxfId="454" dataCellStyle="Moneda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EEDC88E-151E-442D-B199-4A2B72BACB60}" name="Tabla70" displayName="Tabla70" ref="L34:L36" totalsRowShown="0" headerRowDxfId="453" dataDxfId="452">
  <autoFilter ref="L34:L36" xr:uid="{7EEDC88E-151E-442D-B199-4A2B72BACB60}"/>
  <tableColumns count="1">
    <tableColumn id="1" xr3:uid="{FE4FD9A5-AB3F-4C23-BEA0-FECFB796E6DF}" name="Equivalencia" dataDxfId="451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E154B6DE-346C-4ECA-BB3C-B455DDDCC593}" name="Tabla71" displayName="Tabla71" ref="M34:M37" totalsRowShown="0" headerRowDxfId="450" dataDxfId="449">
  <autoFilter ref="M34:M37" xr:uid="{E154B6DE-346C-4ECA-BB3C-B455DDDCC593}"/>
  <tableColumns count="1">
    <tableColumn id="1" xr3:uid="{9559F6F1-5708-4C1D-A59C-5516FD5EF345}" name="Titulacion" dataDxfId="448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6FECE96-8F71-4563-851D-C7A657E18221}" name="Tabla72" displayName="Tabla72" ref="K40:K43" totalsRowShown="0" headerRowDxfId="447" dataDxfId="446" dataCellStyle="Moneda">
  <autoFilter ref="K40:K43" xr:uid="{96FECE96-8F71-4563-851D-C7A657E18221}"/>
  <tableColumns count="1">
    <tableColumn id="1" xr3:uid="{A9EA8335-9168-4196-AE88-F7D30D5594BA}" name="No. De Reinscr" dataDxfId="445" dataCellStyle="Moneda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DA01380-5D62-4B0A-B8E7-DA514257AAEE}" name="Tabla73" displayName="Tabla73" ref="L40:L42" totalsRowShown="0" headerRowDxfId="444" dataDxfId="443">
  <autoFilter ref="L40:L42" xr:uid="{7DA01380-5D62-4B0A-B8E7-DA514257AAEE}"/>
  <tableColumns count="1">
    <tableColumn id="1" xr3:uid="{F9978287-3E74-4FA4-BB83-AC0BE4BAF8F7}" name="Equivalencia" dataDxfId="442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682BB4DA-DA64-4AFB-943A-1AC2DB76FF2A}" name="Tabla74" displayName="Tabla74" ref="M40:M43" totalsRowShown="0" headerRowDxfId="441" dataDxfId="440">
  <autoFilter ref="M40:M43" xr:uid="{682BB4DA-DA64-4AFB-943A-1AC2DB76FF2A}"/>
  <tableColumns count="1">
    <tableColumn id="1" xr3:uid="{A60E038A-D936-4B68-93EB-113D3170C989}" name="Titulacion" dataDxfId="439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9569A1C-FF1D-4A71-873A-F5396E14E92D}" name="Tabla75" displayName="Tabla75" ref="K46:K49" totalsRowShown="0" headerRowDxfId="438" dataDxfId="437" dataCellStyle="Moneda">
  <autoFilter ref="K46:K49" xr:uid="{D9569A1C-FF1D-4A71-873A-F5396E14E92D}"/>
  <tableColumns count="1">
    <tableColumn id="1" xr3:uid="{CF4250F3-16C0-42D1-8257-219B0A1696FD}" name="No. De Reinscr" dataDxfId="436" dataCellStyle="Moneda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3DD9576-BE5B-470B-A1BD-F21547DAC15C}" name="Tabla76" displayName="Tabla76" ref="L46:L48" totalsRowShown="0" headerRowDxfId="435" dataDxfId="434">
  <autoFilter ref="L46:L48" xr:uid="{43DD9576-BE5B-470B-A1BD-F21547DAC15C}"/>
  <tableColumns count="1">
    <tableColumn id="1" xr3:uid="{DF39740D-97A2-49CA-BF7F-A49588D393D9}" name="Equivalencia" dataDxfId="433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AA5471D-6742-49C9-8BA5-BB5D745F8516}" name="Tabla77" displayName="Tabla77" ref="M46:M49" totalsRowShown="0" headerRowDxfId="432" dataDxfId="431">
  <autoFilter ref="M46:M49" xr:uid="{1AA5471D-6742-49C9-8BA5-BB5D745F8516}"/>
  <tableColumns count="1">
    <tableColumn id="1" xr3:uid="{E7DE5DBB-5B15-4E94-AB6B-F50505E4EC3A}" name="Titulacion" dataDxfId="430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75FEEAA0-EE15-4877-9FD8-569B257FC6FF}" name="Tabla78" displayName="Tabla78" ref="K52:K55" totalsRowShown="0" headerRowDxfId="429" dataDxfId="428" dataCellStyle="Moneda">
  <autoFilter ref="K52:K55" xr:uid="{75FEEAA0-EE15-4877-9FD8-569B257FC6FF}"/>
  <tableColumns count="1">
    <tableColumn id="1" xr3:uid="{6170986F-7E15-4F09-A025-D7FD7AFC1BF1}" name="No. De Reinscr" dataDxfId="427" dataCellStyle="Moneda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1190B0-D367-4095-8CD4-7571975A3C65}" name="Tabla79" displayName="Tabla79" ref="L52:L54" totalsRowShown="0" headerRowDxfId="426" dataDxfId="425">
  <autoFilter ref="L52:L54" xr:uid="{A81190B0-D367-4095-8CD4-7571975A3C65}"/>
  <tableColumns count="1">
    <tableColumn id="1" xr3:uid="{DC1F2CF3-AA28-422B-AFCA-C62F01D4A6B3}" name="Equivalencia" dataDxfId="424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543E030-3DFC-49CD-B3E5-1C4649A13698}" name="Tabla80" displayName="Tabla80" ref="M52:M55" totalsRowShown="0" headerRowDxfId="423" dataDxfId="422">
  <autoFilter ref="M52:M55" xr:uid="{0543E030-3DFC-49CD-B3E5-1C4649A13698}"/>
  <tableColumns count="1">
    <tableColumn id="1" xr3:uid="{E255BD42-F355-4E6A-BC2A-01B9FF01E644}" name="Titulacion" dataDxfId="421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910F1C0-A742-4206-BF11-997A544D9068}" name="Tabla81" displayName="Tabla81" ref="K58:K60" totalsRowShown="0" headerRowDxfId="420" dataDxfId="419" dataCellStyle="Moneda">
  <autoFilter ref="K58:K60" xr:uid="{D910F1C0-A742-4206-BF11-997A544D9068}"/>
  <tableColumns count="1">
    <tableColumn id="1" xr3:uid="{A9EC96D5-AD73-4200-BB5E-398F34B89D92}" name="No. De Reinscr" dataDxfId="418" dataCellStyle="Moneda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62A5D20-8442-455D-B1DE-7518830EC540}" name="Tabla82" displayName="Tabla82" ref="L58:L59" totalsRowShown="0" headerRowDxfId="417" dataDxfId="416">
  <autoFilter ref="L58:L59" xr:uid="{562A5D20-8442-455D-B1DE-7518830EC540}"/>
  <tableColumns count="1">
    <tableColumn id="1" xr3:uid="{F45E52BC-88C9-4BB1-B467-7F943CA42666}" name="Equivalencia" dataDxfId="415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72B79071-D3A4-4810-93BF-A4844AFE6664}" name="Tabla83" displayName="Tabla83" ref="M58:M60" totalsRowShown="0" headerRowDxfId="414" dataDxfId="413">
  <autoFilter ref="M58:M60" xr:uid="{72B79071-D3A4-4810-93BF-A4844AFE6664}"/>
  <tableColumns count="1">
    <tableColumn id="1" xr3:uid="{E4954BD1-517C-417E-8956-FF970050F067}" name="Titulacion" dataDxfId="412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5670FB2-6331-40AA-BE13-0B1CA62E1DF2}" name="Tabla84" displayName="Tabla84" ref="K63:K64" totalsRowShown="0" headerRowDxfId="411" dataDxfId="410" dataCellStyle="Moneda">
  <autoFilter ref="K63:K64" xr:uid="{B5670FB2-6331-40AA-BE13-0B1CA62E1DF2}"/>
  <tableColumns count="1">
    <tableColumn id="1" xr3:uid="{FD23D8BD-2219-4CAA-A5A7-E9BA33E51794}" name="No. De Reinscr" dataDxfId="409" dataCellStyle="Moneda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24D957A-0183-4616-9D94-3EE4998F9B14}" name="Tabla85" displayName="Tabla85" ref="L63:L64" totalsRowShown="0" headerRowDxfId="408" dataDxfId="407">
  <autoFilter ref="L63:L64" xr:uid="{C24D957A-0183-4616-9D94-3EE4998F9B14}"/>
  <tableColumns count="1">
    <tableColumn id="1" xr3:uid="{6F4E8B53-B059-420A-A1A3-52FF970BAD28}" name="Equivalencia" dataDxfId="406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4FD6893-57F7-4CE8-A061-E335C942E9DE}" name="Tabla86" displayName="Tabla86" ref="M63:M65" totalsRowShown="0" headerRowDxfId="405" dataDxfId="404">
  <autoFilter ref="M63:M65" xr:uid="{04FD6893-57F7-4CE8-A061-E335C942E9DE}"/>
  <tableColumns count="1">
    <tableColumn id="1" xr3:uid="{2D225D67-A1F3-42F9-9EE3-D07C40A62C23}" name="Titulacion" dataDxfId="403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12B0309-CC79-4C72-AABD-18F0DF2547A0}" name="Tabla87" displayName="Tabla87" ref="K68:K69" totalsRowShown="0" headerRowDxfId="402" dataDxfId="401">
  <autoFilter ref="K68:K69" xr:uid="{412B0309-CC79-4C72-AABD-18F0DF2547A0}"/>
  <tableColumns count="1">
    <tableColumn id="1" xr3:uid="{AF8B17EC-2658-4AB8-B4B0-4BE17599D8D6}" name="No. De Reinscr" dataDxfId="400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98BCFF0A-8497-43CB-A892-D517D709DDDD}" name="Tabla88" displayName="Tabla88" ref="L68:L70" totalsRowShown="0" headerRowDxfId="399" dataDxfId="398">
  <autoFilter ref="L68:L70" xr:uid="{98BCFF0A-8497-43CB-A892-D517D709DDDD}"/>
  <tableColumns count="1">
    <tableColumn id="1" xr3:uid="{3D28D80A-3CC9-42E7-AA2B-047E30B3520D}" name="Equivalencia" dataDxfId="397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67A442-84C5-4716-97AD-1261C24F1253}" name="Tabla89" displayName="Tabla89" ref="M68:M70" totalsRowShown="0" headerRowDxfId="396" dataDxfId="395">
  <autoFilter ref="M68:M70" xr:uid="{3967A442-84C5-4716-97AD-1261C24F1253}"/>
  <tableColumns count="1">
    <tableColumn id="1" xr3:uid="{C8DD2A46-3666-4F63-9026-97E641792D76}" name="Titulacion" dataDxfId="394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29424CE8-AA29-4D88-A5A3-BCFE144BEAEE}" name="Tabla90" displayName="Tabla90" ref="K73:K74" totalsRowShown="0" headerRowDxfId="393" dataDxfId="392">
  <autoFilter ref="K73:K74" xr:uid="{29424CE8-AA29-4D88-A5A3-BCFE144BEAEE}"/>
  <tableColumns count="1">
    <tableColumn id="1" xr3:uid="{6B6DEA18-FF0A-4D14-988C-A469B59D5369}" name="No. De Reinscr" dataDxfId="391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CEF5F1F8-BA04-4C4D-89ED-0B8AA279010A}" name="Tabla91" displayName="Tabla91" ref="L73:L74" totalsRowShown="0" headerRowDxfId="390" dataDxfId="389">
  <autoFilter ref="L73:L74" xr:uid="{CEF5F1F8-BA04-4C4D-89ED-0B8AA279010A}"/>
  <tableColumns count="1">
    <tableColumn id="1" xr3:uid="{493E2BE6-4DD1-4DFE-A3E8-64A20137311E}" name="Equivalencia" dataDxfId="388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3EC75C2C-33A3-4D14-9C98-376AFFFDC949}" name="Tabla92" displayName="Tabla92" ref="M73:M75" totalsRowShown="0" headerRowDxfId="387" dataDxfId="386">
  <autoFilter ref="M73:M75" xr:uid="{3EC75C2C-33A3-4D14-9C98-376AFFFDC949}"/>
  <tableColumns count="1">
    <tableColumn id="1" xr3:uid="{02804566-D671-4EEF-8727-844665D7EA26}" name="Titulacion" dataDxfId="385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CB494A5-5C3F-4E70-8AA8-00E982B025B2}" name="Tabla93" displayName="Tabla93" ref="K78:K79" totalsRowShown="0" headerRowDxfId="384" dataDxfId="383">
  <autoFilter ref="K78:K79" xr:uid="{5CB494A5-5C3F-4E70-8AA8-00E982B025B2}"/>
  <tableColumns count="1">
    <tableColumn id="1" xr3:uid="{B762DF78-1516-4AD6-ACFB-2A34B89A4067}" name="No. De Reinscr" dataDxfId="382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E58C340-1E7D-4F05-AFE1-D79310961456}" name="Tabla94" displayName="Tabla94" ref="L78:L79" totalsRowShown="0" headerRowDxfId="381" dataDxfId="380">
  <autoFilter ref="L78:L79" xr:uid="{2E58C340-1E7D-4F05-AFE1-D79310961456}"/>
  <tableColumns count="1">
    <tableColumn id="1" xr3:uid="{269338F6-0A1B-436B-863D-8A0A91F7BE61}" name="Equivalencia" dataDxfId="379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0536318-91EA-428F-B3C4-F10A3054834D}" name="Tabla95" displayName="Tabla95" ref="M78:M80" totalsRowShown="0" headerRowDxfId="378" dataDxfId="377">
  <autoFilter ref="M78:M80" xr:uid="{D0536318-91EA-428F-B3C4-F10A3054834D}"/>
  <tableColumns count="1">
    <tableColumn id="1" xr3:uid="{9AFC653B-8EA1-401B-91EC-A7349AAF6817}" name="Titulacion" dataDxfId="376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9A710A-D655-49C5-A014-57E5F1A2EB7F}" name="Tabla4" displayName="Tabla4" ref="D7:D12" totalsRowShown="0">
  <autoFilter ref="D7:D12" xr:uid="{619A710A-D655-49C5-A014-57E5F1A2EB7F}"/>
  <tableColumns count="1">
    <tableColumn id="1" xr3:uid="{AC0669DB-0738-42F6-A6B9-2EC70A0CA4A8}" name="ACADÉMICO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3A7E76-BB09-48C4-8D9A-9D28BCBFDD87}" name="Tabla11" displayName="Tabla11" ref="D83:D84" totalsRowShown="0" headerRowDxfId="375">
  <autoFilter ref="D83:D84" xr:uid="{463A7E76-BB09-48C4-8D9A-9D28BCBFDD87}"/>
  <tableColumns count="1">
    <tableColumn id="1" xr3:uid="{F24690DA-6B83-45AA-82B4-479F66FDE7C5}" name="Meses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9800FB44-A5BD-4E5B-9DFE-EB1986EBF3EE}" name="Tabla96" displayName="Tabla96" ref="E83:E84" totalsRowShown="0" headerRowDxfId="374">
  <autoFilter ref="E83:E84" xr:uid="{9800FB44-A5BD-4E5B-9DFE-EB1986EBF3EE}"/>
  <tableColumns count="1">
    <tableColumn id="1" xr3:uid="{939BA719-071A-40CE-BCA0-15F7A85D28F3}" name="MesesPago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133D9D4B-2CB4-477E-8F77-BDA66D5AC6A9}" name="Tabla97" displayName="Tabla97" ref="F83:F84" totalsRowShown="0" headerRowDxfId="373">
  <autoFilter ref="F83:F84" xr:uid="{133D9D4B-2CB4-477E-8F77-BDA66D5AC6A9}"/>
  <tableColumns count="1">
    <tableColumn id="1" xr3:uid="{7C7A6611-E5E8-4A05-9397-B1D85A327978}" name="PrecioGral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36616E42-94AC-49D0-AB25-59B770593B9C}" name="Tabla98" displayName="Tabla98" ref="G83:G84" totalsRowShown="0" headerRowDxfId="372">
  <autoFilter ref="G83:G84" xr:uid="{36616E42-94AC-49D0-AB25-59B770593B9C}"/>
  <tableColumns count="1">
    <tableColumn id="1" xr3:uid="{2CE68FBE-C054-4CC9-897D-542F2BC21B9B}" name="ColegiaturaBeca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A88B14A0-941D-4748-9E82-8982D327C6B9}" name="Tabla99" displayName="Tabla99" ref="H83:H84" totalsRowShown="0" headerRowDxfId="371">
  <autoFilter ref="H83:H84" xr:uid="{A88B14A0-941D-4748-9E82-8982D327C6B9}"/>
  <tableColumns count="1">
    <tableColumn id="1" xr3:uid="{9EE0861C-31A2-4CE8-B93B-96E0CCB3B2FD}" name="CelegiaturaSinDesc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4BE5D310-1B38-481B-BDA3-1A8F259CC856}" name="Tabla100" displayName="Tabla100" ref="I83:I84" totalsRowShown="0" headerRowDxfId="370">
  <autoFilter ref="I83:I84" xr:uid="{4BE5D310-1B38-481B-BDA3-1A8F259CC856}"/>
  <tableColumns count="1">
    <tableColumn id="1" xr3:uid="{7CA693A7-DC56-4CBB-8103-B0BF45EFD549}" name="Inscripción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F6E0366A-970B-40D6-98E3-F217EDA80B6D}" name="Tabla101" displayName="Tabla101" ref="K83:K84" totalsRowShown="0" headerRowDxfId="369">
  <autoFilter ref="K83:K84" xr:uid="{F6E0366A-970B-40D6-98E3-F217EDA80B6D}"/>
  <tableColumns count="1">
    <tableColumn id="1" xr3:uid="{3E273443-FC6A-4A18-98FF-47E010DF8B3E}" name="No. De Reinscr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3746CB36-5BBD-4852-B8B2-6BD5870502E1}" name="Tabla102" displayName="Tabla102" ref="L83:L84" totalsRowShown="0" headerRowDxfId="368">
  <autoFilter ref="L83:L84" xr:uid="{3746CB36-5BBD-4852-B8B2-6BD5870502E1}"/>
  <tableColumns count="1">
    <tableColumn id="1" xr3:uid="{08B9FD95-4A5E-4BE2-A5C0-E6F57388AA18}" name="Equivalencia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38EEE157-B82E-40C0-9A2C-1DDBD8295DF0}" name="Tabla103" displayName="Tabla103" ref="M83:M84" totalsRowShown="0" headerRowDxfId="367">
  <autoFilter ref="M83:M84" xr:uid="{38EEE157-B82E-40C0-9A2C-1DDBD8295DF0}"/>
  <tableColumns count="1">
    <tableColumn id="1" xr3:uid="{6E53540F-D97B-4933-B813-22DBE5941817}" name="Titulacion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E08658A4-39AA-4852-B521-31BEF1FD888C}" name="Tabla104" displayName="Tabla104" ref="D87:D88" totalsRowShown="0" headerRowDxfId="366">
  <autoFilter ref="D87:D88" xr:uid="{E08658A4-39AA-4852-B521-31BEF1FD888C}"/>
  <tableColumns count="1">
    <tableColumn id="1" xr3:uid="{A30F53BE-1C3A-469C-AEE3-9DC9F9AA21AD}" name="Meses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F3B07BC-9935-4CAE-9425-7FC28E3F09B8}" name="Tabla105" displayName="Tabla105" ref="E87:E88" totalsRowShown="0" headerRowDxfId="365">
  <autoFilter ref="E87:E88" xr:uid="{4F3B07BC-9935-4CAE-9425-7FC28E3F09B8}"/>
  <tableColumns count="1">
    <tableColumn id="1" xr3:uid="{71763E25-A988-4B96-9DDF-48BC8E082F30}" name="MesesPago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198148A1-7E06-47BB-B9F7-E2C18BE8019D}" name="Tabla106" displayName="Tabla106" ref="F87:F88" totalsRowShown="0" headerRowDxfId="364">
  <autoFilter ref="F87:F88" xr:uid="{198148A1-7E06-47BB-B9F7-E2C18BE8019D}"/>
  <tableColumns count="1">
    <tableColumn id="1" xr3:uid="{D43E5121-A49E-4BB4-AA06-6C61ECA8A033}" name="PrecioGral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D656230-2360-41CC-B586-BB4B77F7AD6F}" name="Tabla107" displayName="Tabla107" ref="G87:G88" totalsRowShown="0" headerRowDxfId="363">
  <autoFilter ref="G87:G88" xr:uid="{3D656230-2360-41CC-B586-BB4B77F7AD6F}"/>
  <tableColumns count="1">
    <tableColumn id="1" xr3:uid="{1A8AAF26-D2C0-47ED-84BC-1D9192267138}" name="ColegiaturaBeca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7A5F71D-D286-4CF8-A9BF-4ACD444712C9}" name="Tabla108" displayName="Tabla108" ref="H87:H88" totalsRowShown="0" headerRowDxfId="362">
  <autoFilter ref="H87:H88" xr:uid="{77A5F71D-D286-4CF8-A9BF-4ACD444712C9}"/>
  <tableColumns count="1">
    <tableColumn id="1" xr3:uid="{D3088EFF-66DD-40A4-8399-0AC0445647FE}" name="CelegiaturaSinDesc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6086627E-7E8B-4AA3-8EDD-C6D3D6B86647}" name="Tabla109" displayName="Tabla109" ref="I87:I88" totalsRowShown="0" headerRowDxfId="361">
  <autoFilter ref="I87:I88" xr:uid="{6086627E-7E8B-4AA3-8EDD-C6D3D6B86647}"/>
  <tableColumns count="1">
    <tableColumn id="1" xr3:uid="{F77C3A6A-3BD7-4BDA-995A-7130261E5F7E}" name="Inscripción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5A8E6D5A-0061-4343-9023-C99C88332026}" name="Tabla110" displayName="Tabla110" ref="K87:K88" totalsRowShown="0" headerRowDxfId="360">
  <autoFilter ref="K87:K88" xr:uid="{5A8E6D5A-0061-4343-9023-C99C88332026}"/>
  <tableColumns count="1">
    <tableColumn id="1" xr3:uid="{84078080-7F85-4B9A-8EF8-A4744C6ED3E5}" name="No. De Reinscr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10DE5BD-776B-4419-A5A1-5E41BD26C2FF}" name="Tabla111" displayName="Tabla111" ref="L87:L88" totalsRowShown="0" headerRowDxfId="359">
  <autoFilter ref="L87:L88" xr:uid="{410DE5BD-776B-4419-A5A1-5E41BD26C2FF}"/>
  <tableColumns count="1">
    <tableColumn id="1" xr3:uid="{1AB47B17-EBB7-4F5B-A706-DDC3C2CEFC7E}" name="Equivalencia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48989EF-19F6-4880-A2E3-8F5DF18EEBF9}" name="Tabla112" displayName="Tabla112" ref="M87:M88" totalsRowShown="0" headerRowDxfId="358">
  <autoFilter ref="M87:M88" xr:uid="{A48989EF-19F6-4880-A2E3-8F5DF18EEBF9}"/>
  <tableColumns count="1">
    <tableColumn id="1" xr3:uid="{13B64191-D2B3-4B1B-9F3E-01C69932725C}" name="Titulacion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E85F9AF6-FD53-4C7D-8751-489BB479D35A}" name="Tabla104114" displayName="Tabla104114" ref="D91:D92" totalsRowShown="0" headerRowDxfId="357">
  <autoFilter ref="D91:D92" xr:uid="{E85F9AF6-FD53-4C7D-8751-489BB479D35A}"/>
  <tableColumns count="1">
    <tableColumn id="1" xr3:uid="{1C1EF72B-620E-4452-8FB7-0E4E85A4DAEE}" name="Meses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DDCA1E70-7839-477E-9454-22D8A7A9D147}" name="Tabla105115" displayName="Tabla105115" ref="E91:E92" totalsRowShown="0" headerRowDxfId="356">
  <autoFilter ref="E91:E92" xr:uid="{DDCA1E70-7839-477E-9454-22D8A7A9D147}"/>
  <tableColumns count="1">
    <tableColumn id="1" xr3:uid="{E2FC965A-35AD-4CA8-90C6-436913BDA374}" name="MesesPago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ABFF8785-44BB-423A-841B-3FFD72C10207}" name="Tabla106116" displayName="Tabla106116" ref="F91:F92" totalsRowShown="0" headerRowDxfId="355">
  <autoFilter ref="F91:F92" xr:uid="{ABFF8785-44BB-423A-841B-3FFD72C10207}"/>
  <tableColumns count="1">
    <tableColumn id="1" xr3:uid="{5715B2D9-EE08-47BB-8E7E-72EAD2B70BF7}" name="PrecioGral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065C0AF-4C2E-4736-AB14-A576922F53D7}" name="Tabla107117" displayName="Tabla107117" ref="G91:G92" totalsRowShown="0" headerRowDxfId="354">
  <autoFilter ref="G91:G92" xr:uid="{4065C0AF-4C2E-4736-AB14-A576922F53D7}"/>
  <tableColumns count="1">
    <tableColumn id="1" xr3:uid="{45D8585A-2B9D-42D7-8A54-BDB121B06A0C}" name="ColegiaturaBeca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65D4A41B-CFD1-4F36-99FA-7EAD8AF1F1AA}" name="Tabla108118" displayName="Tabla108118" ref="H91:H92" totalsRowShown="0" headerRowDxfId="353">
  <autoFilter ref="H91:H92" xr:uid="{65D4A41B-CFD1-4F36-99FA-7EAD8AF1F1AA}"/>
  <tableColumns count="1">
    <tableColumn id="1" xr3:uid="{43BF315F-15B9-4184-B1D5-F114FD997C6D}" name="CelegiaturaSinDesc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309ED19F-EECA-4A63-B457-EAB2F707358E}" name="Tabla109119" displayName="Tabla109119" ref="I91:I92" totalsRowShown="0" headerRowDxfId="352">
  <autoFilter ref="I91:I92" xr:uid="{309ED19F-EECA-4A63-B457-EAB2F707358E}"/>
  <tableColumns count="1">
    <tableColumn id="1" xr3:uid="{12DF9FA5-B23D-41C8-A27E-8D621C9E85E9}" name="Inscripción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9F4D9DF-40DE-4BB6-A7B6-1ADEA26AE75E}" name="Tabla110120" displayName="Tabla110120" ref="K91:K92" totalsRowShown="0" headerRowDxfId="351">
  <autoFilter ref="K91:K92" xr:uid="{09F4D9DF-40DE-4BB6-A7B6-1ADEA26AE75E}"/>
  <tableColumns count="1">
    <tableColumn id="1" xr3:uid="{1259A34D-F66F-4BD9-AA44-5380E1E0CAF1}" name="No. De Reinscr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B2BFE8A2-3F1F-4B23-B1BE-7A255729FE1C}" name="Tabla111121" displayName="Tabla111121" ref="L91:L92" totalsRowShown="0" headerRowDxfId="350">
  <autoFilter ref="L91:L92" xr:uid="{B2BFE8A2-3F1F-4B23-B1BE-7A255729FE1C}"/>
  <tableColumns count="1">
    <tableColumn id="1" xr3:uid="{243C3804-21B9-4F55-9110-E470B2EFB91E}" name="Equivalencia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F1FFD0F-69B8-42CA-8356-187B24778D92}" name="Tabla112122" displayName="Tabla112122" ref="M91:M92" totalsRowShown="0" headerRowDxfId="349">
  <autoFilter ref="M91:M92" xr:uid="{FF1FFD0F-69B8-42CA-8356-187B24778D92}"/>
  <tableColumns count="1">
    <tableColumn id="1" xr3:uid="{DF943547-AEC9-461E-8539-8F569C22FD7D}" name="Titulacion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320A9DA3-C81D-447E-ADDB-3AEBEEE4F82F}" name="Tabla104114123" displayName="Tabla104114123" ref="D94:D95" totalsRowShown="0" headerRowDxfId="348">
  <autoFilter ref="D94:D95" xr:uid="{320A9DA3-C81D-447E-ADDB-3AEBEEE4F82F}"/>
  <tableColumns count="1">
    <tableColumn id="1" xr3:uid="{DDB1B938-48AC-416F-8B4D-C1F7390D222D}" name="Meses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4BCE8C0A-03AB-4959-81C2-77540E9F2619}" name="Tabla105115124" displayName="Tabla105115124" ref="E94:E95" totalsRowShown="0" headerRowDxfId="347">
  <autoFilter ref="E94:E95" xr:uid="{4BCE8C0A-03AB-4959-81C2-77540E9F2619}"/>
  <tableColumns count="1">
    <tableColumn id="1" xr3:uid="{AD898F3E-AC6F-4002-8A52-FBD69CD55FA6}" name="MesesPago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1DE05A02-5ECD-4A64-8E72-5E606A2E4E35}" name="Tabla106116125" displayName="Tabla106116125" ref="F94:F95" totalsRowShown="0" headerRowDxfId="346">
  <autoFilter ref="F94:F95" xr:uid="{1DE05A02-5ECD-4A64-8E72-5E606A2E4E35}"/>
  <tableColumns count="1">
    <tableColumn id="1" xr3:uid="{0417111B-37E2-46E8-80D9-A89380F1A9AA}" name="PrecioGral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A9140F3-1F66-4493-8921-CB08ED2E65E6}" name="Tabla107117126" displayName="Tabla107117126" ref="G94:G95" totalsRowShown="0" headerRowDxfId="345">
  <autoFilter ref="G94:G95" xr:uid="{5A9140F3-1F66-4493-8921-CB08ED2E65E6}"/>
  <tableColumns count="1">
    <tableColumn id="1" xr3:uid="{D88E6668-B2F7-4D05-96B7-D4D8B11525FD}" name="ColegiaturaBeca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E1DFEF7D-116C-482F-A557-BFD920065D25}" name="Tabla108118127" displayName="Tabla108118127" ref="H94:H95" totalsRowShown="0" headerRowDxfId="344" dataDxfId="343">
  <autoFilter ref="H94:H95" xr:uid="{E1DFEF7D-116C-482F-A557-BFD920065D25}"/>
  <tableColumns count="1">
    <tableColumn id="1" xr3:uid="{AB616D48-9833-4998-A536-02F9F9F89913}" name="CelegiaturaSinDesc" dataDxfId="342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F210DDAD-5EFD-498A-B075-093C460EF9DA}" name="Tabla109119128" displayName="Tabla109119128" ref="I94:I95" totalsRowShown="0" headerRowDxfId="341">
  <autoFilter ref="I94:I95" xr:uid="{F210DDAD-5EFD-498A-B075-093C460EF9DA}"/>
  <tableColumns count="1">
    <tableColumn id="1" xr3:uid="{3D4AFC81-6CCB-4D63-BCBA-E05615E069F7}" name="Inscripción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6EB9690-6072-41E6-9998-E23A772A6919}" name="Tabla110120129" displayName="Tabla110120129" ref="K94:K95" totalsRowShown="0" headerRowDxfId="340">
  <autoFilter ref="K94:K95" xr:uid="{36EB9690-6072-41E6-9998-E23A772A6919}"/>
  <tableColumns count="1">
    <tableColumn id="1" xr3:uid="{B012C876-6D55-4A6C-8F06-4839C6CF3CB8}" name="No. De Reinscr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E58F5647-ED23-4849-817F-F84EFAADA8BE}" name="Tabla111121130" displayName="Tabla111121130" ref="L94:L95" totalsRowShown="0" headerRowDxfId="339">
  <autoFilter ref="L94:L95" xr:uid="{E58F5647-ED23-4849-817F-F84EFAADA8BE}"/>
  <tableColumns count="1">
    <tableColumn id="1" xr3:uid="{02317150-9C4C-450C-A4B8-77CA2988F8F2}" name="Equivalencia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4208CCB7-466A-4E59-A29F-25E973DD5115}" name="Tabla112122131" displayName="Tabla112122131" ref="M94:M95" totalsRowShown="0" headerRowDxfId="338">
  <autoFilter ref="M94:M95" xr:uid="{4208CCB7-466A-4E59-A29F-25E973DD5115}"/>
  <tableColumns count="1">
    <tableColumn id="1" xr3:uid="{9EC017A9-E168-4CEC-BB98-CE25A4F0AFAD}" name="Titulacion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446395EF-383C-458A-88B2-FB553FD07B05}" name="Tabla134" displayName="Tabla134" ref="A1:B19" totalsRowShown="0" headerRowDxfId="337" headerRowBorderDxfId="336" tableBorderDxfId="335">
  <autoFilter ref="A1:B19" xr:uid="{446395EF-383C-458A-88B2-FB553FD07B05}"/>
  <tableColumns count="2">
    <tableColumn id="1" xr3:uid="{8047D528-BF01-4A44-9D49-B221DA36E8A1}" name="CLAVE" dataDxfId="334"/>
    <tableColumn id="2" xr3:uid="{6431BEC7-D39D-46FA-8234-BFDC0CEA038A}" name="PROGRAMA"/>
  </tableColumns>
  <tableStyleInfo name="TableStyleMedium9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28ED08C-EF6C-43A1-AD38-BB40DDEFF197}" name="Tabla11137" displayName="Tabla11137" ref="D97:D98" totalsRowShown="0" headerRowDxfId="333">
  <autoFilter ref="D97:D98" xr:uid="{C28ED08C-EF6C-43A1-AD38-BB40DDEFF197}"/>
  <tableColumns count="1">
    <tableColumn id="1" xr3:uid="{4DB3E58F-0B25-469A-8FE8-3A6EBC86B867}" name="Meses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D77594B6-B44B-4F0D-B1C0-0420A9CDA876}" name="Tabla96138" displayName="Tabla96138" ref="E97:E98" totalsRowShown="0" headerRowDxfId="332">
  <autoFilter ref="E97:E98" xr:uid="{D77594B6-B44B-4F0D-B1C0-0420A9CDA876}"/>
  <tableColumns count="1">
    <tableColumn id="1" xr3:uid="{95B3031F-E926-4E40-94AC-43C9D0260A40}" name="MesesPago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7647CAD-AC5D-427D-9064-31C7320A2C9C}" name="Tabla97139" displayName="Tabla97139" ref="F97:F98" totalsRowShown="0" headerRowDxfId="331">
  <autoFilter ref="F97:F98" xr:uid="{A7647CAD-AC5D-427D-9064-31C7320A2C9C}"/>
  <tableColumns count="1">
    <tableColumn id="1" xr3:uid="{3D48C417-FC69-4B6D-B69B-CF6058A012EC}" name="PrecioGral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37062AA-DDEC-476A-9E61-E5D347C26448}" name="Tabla98140" displayName="Tabla98140" ref="G97:G98" totalsRowShown="0" headerRowDxfId="330">
  <autoFilter ref="G97:G98" xr:uid="{B37062AA-DDEC-476A-9E61-E5D347C26448}"/>
  <tableColumns count="1">
    <tableColumn id="1" xr3:uid="{F3546F79-BB09-4774-886F-43AD8C8DAB4C}" name="ColegiaturaBeca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7AB0712E-1C5C-4382-9644-7D61BD4E54DD}" name="Tabla99141" displayName="Tabla99141" ref="H97:H98" totalsRowShown="0" headerRowDxfId="329">
  <autoFilter ref="H97:H98" xr:uid="{7AB0712E-1C5C-4382-9644-7D61BD4E54DD}"/>
  <tableColumns count="1">
    <tableColumn id="1" xr3:uid="{5C1F2006-40AA-4DBC-9A2F-5FA5BB0DF6F7}" name="CelegiaturaSinDesc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7B1AF8D5-F538-4045-A256-FF35552F18BE}" name="Tabla100142" displayName="Tabla100142" ref="I97:I98" totalsRowShown="0" headerRowDxfId="328">
  <autoFilter ref="I97:I98" xr:uid="{7B1AF8D5-F538-4045-A256-FF35552F18BE}"/>
  <tableColumns count="1">
    <tableColumn id="1" xr3:uid="{3C7FD6E3-43D3-4121-AADA-5CF3BFD84172}" name="Inscripción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2746AF8D-25CD-4E60-AD76-D82D839FF14F}" name="Tabla101143" displayName="Tabla101143" ref="K97:K98" totalsRowShown="0" headerRowDxfId="327">
  <autoFilter ref="K97:K98" xr:uid="{2746AF8D-25CD-4E60-AD76-D82D839FF14F}"/>
  <tableColumns count="1">
    <tableColumn id="1" xr3:uid="{D6527B72-5CED-43E4-9882-991D051A039C}" name="No. De Reinscr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A61917D1-802B-4C3B-A1FB-A7E69A8CA158}" name="Tabla102144" displayName="Tabla102144" ref="L97:L98" totalsRowShown="0" headerRowDxfId="326">
  <autoFilter ref="L97:L98" xr:uid="{A61917D1-802B-4C3B-A1FB-A7E69A8CA158}"/>
  <tableColumns count="1">
    <tableColumn id="1" xr3:uid="{07AE9138-EE45-4004-91C2-4844CB1390CC}" name="Equivalencia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A72B60E4-A8BE-4DAB-8487-EB8588FF4DAD}" name="Tabla103145" displayName="Tabla103145" ref="M97:M98" totalsRowShown="0" headerRowDxfId="325">
  <autoFilter ref="M97:M98" xr:uid="{A72B60E4-A8BE-4DAB-8487-EB8588FF4DAD}"/>
  <tableColumns count="1">
    <tableColumn id="1" xr3:uid="{09A0F5C9-1505-4AA9-9A4F-D3AC05383AF8}" name="Titulacion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92645B4-33AF-4192-961E-86CEC034B781}" name="Tabla30154" displayName="Tabla30154" ref="D102:D103" totalsRowShown="0" headerRowDxfId="324">
  <autoFilter ref="D102:D103" xr:uid="{F92645B4-33AF-4192-961E-86CEC034B781}"/>
  <tableColumns count="1">
    <tableColumn id="1" xr3:uid="{94FD6517-A75C-4B00-B681-3F1B8F617488}" name="Meses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7143F750-C3C6-40BE-A94C-BC69DE82CDF6}" name="Tabla31155" displayName="Tabla31155" ref="E102:E105" totalsRowShown="0" headerRowDxfId="323">
  <autoFilter ref="E102:E105" xr:uid="{7143F750-C3C6-40BE-A94C-BC69DE82CDF6}"/>
  <tableColumns count="1">
    <tableColumn id="1" xr3:uid="{7A87B71E-7B44-4810-B11B-0B9E245488A5}" name="MesesPago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F42423D2-EA59-4668-898F-B73A76A58DA0}" name="Tabla32156" displayName="Tabla32156" ref="F102:F104" totalsRowShown="0" headerRowDxfId="322" dataDxfId="321">
  <autoFilter ref="F102:F104" xr:uid="{F42423D2-EA59-4668-898F-B73A76A58DA0}"/>
  <tableColumns count="1">
    <tableColumn id="1" xr3:uid="{39F0669B-7917-4F8D-910F-3DD26CBE5CA8}" name="PrecioGral" dataDxfId="320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BE9C3D7F-5571-43DB-B5E1-558362C7DC51}" name="Tabla33157" displayName="Tabla33157" ref="G102:G105" totalsRowShown="0" headerRowDxfId="319" dataDxfId="318">
  <autoFilter ref="G102:G105" xr:uid="{BE9C3D7F-5571-43DB-B5E1-558362C7DC51}"/>
  <tableColumns count="1">
    <tableColumn id="1" xr3:uid="{D97F1085-C624-4B10-B7BD-A30FBB25A0DB}" name="ColegiaturaBeca" dataDxfId="317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C794AB20-9126-4D72-9522-30D11A2DFD29}" name="Tabla34158" displayName="Tabla34158" ref="H102:H104" totalsRowShown="0" headerRowDxfId="316" dataDxfId="315">
  <autoFilter ref="H102:H104" xr:uid="{C794AB20-9126-4D72-9522-30D11A2DFD29}"/>
  <tableColumns count="1">
    <tableColumn id="1" xr3:uid="{7C6F06C1-4E1E-4005-9058-0F179DF92581}" name="ColegiaturaSinDesc" dataDxfId="314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D330309-B63D-4FDC-8A95-9F3A1FF54001}" name="Tabla35159" displayName="Tabla35159" ref="I102:I104" totalsRowShown="0" headerRowDxfId="313" dataDxfId="312" dataCellStyle="Moneda">
  <autoFilter ref="I102:I104" xr:uid="{2D330309-B63D-4FDC-8A95-9F3A1FF54001}"/>
  <tableColumns count="1">
    <tableColumn id="1" xr3:uid="{6E1C22F6-F527-401B-AC61-97DBAF6F3F63}" name="Inscripción" dataDxfId="311" dataCellStyle="Moneda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AC78C8FD-E617-4849-B9D8-4E31999C5ABE}" name="Tabla78160" displayName="Tabla78160" ref="K102:K105" totalsRowShown="0" headerRowDxfId="310" dataDxfId="309" dataCellStyle="Moneda">
  <autoFilter ref="K102:K105" xr:uid="{AC78C8FD-E617-4849-B9D8-4E31999C5ABE}"/>
  <tableColumns count="1">
    <tableColumn id="1" xr3:uid="{DBC9C46F-97F2-4CB7-BA84-3A96359186AF}" name="No. De Reinscr" dataDxfId="308" dataCellStyle="Moneda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722FD89F-6915-4EE6-BAA0-BBEF51F086F4}" name="Tabla79161" displayName="Tabla79161" ref="L102:L104" totalsRowShown="0" headerRowDxfId="307" dataDxfId="306">
  <autoFilter ref="L102:L104" xr:uid="{722FD89F-6915-4EE6-BAA0-BBEF51F086F4}"/>
  <tableColumns count="1">
    <tableColumn id="1" xr3:uid="{B6D843D9-4993-4244-97DE-E4BEBCF1F814}" name="Equivalencia" dataDxfId="305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D1A01B22-C368-42DC-AD4B-9FFD461F11AE}" name="DDGTit" displayName="DDGTit" ref="M102:M105" totalsRowShown="0" headerRowDxfId="304" dataDxfId="303">
  <autoFilter ref="M102:M105" xr:uid="{D1A01B22-C368-42DC-AD4B-9FFD461F11AE}"/>
  <tableColumns count="1">
    <tableColumn id="1" xr3:uid="{527BEE6A-E71B-497A-9F3F-79FBBB3C7747}" name="Titulacion" dataDxfId="302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3ACD8D-CC3F-7540-AEBB-390A035227E1}" name="Cat_alumnos" displayName="Cat_alumnos" ref="A18:AB1250" totalsRowShown="0" headerRowDxfId="148" headerRowBorderDxfId="147" tableBorderDxfId="146">
  <autoFilter ref="A18:AB1250" xr:uid="{A83ACD8D-CC3F-7540-AEBB-390A035227E1}">
    <filterColumn colId="19">
      <filters>
        <filter val="GUATEMALA"/>
      </filters>
    </filterColumn>
    <filterColumn colId="27">
      <filters>
        <filter val="VIGENTE"/>
      </filters>
    </filterColumn>
  </autoFilter>
  <sortState xmlns:xlrd2="http://schemas.microsoft.com/office/spreadsheetml/2017/richdata2" ref="A780:AB801">
    <sortCondition ref="C801:C827"/>
  </sortState>
  <tableColumns count="28">
    <tableColumn id="1" xr3:uid="{9F03E216-DAEB-F044-AC67-887377D4DB3A}" name="No." dataDxfId="145"/>
    <tableColumn id="2" xr3:uid="{D63F8C69-EC2E-8440-B2C7-2AF570AB1E23}" name="PROGRAMA" dataDxfId="144"/>
    <tableColumn id="3" xr3:uid="{8BE04695-EC6E-8E4E-9BD9-B14AD60B127D}" name="CURP" dataDxfId="143"/>
    <tableColumn id="4" xr3:uid="{88DB9C9D-7345-4046-9C52-8A93837E9978}" name="Matrícula Of. SEQ" dataDxfId="142"/>
    <tableColumn id="5" xr3:uid="{DA2B9568-6AF1-3C44-9FFA-642E0F6E85C0}" name="NOMBRE" dataDxfId="141"/>
    <tableColumn id="6" xr3:uid="{24E49D01-1B8C-FF49-9D15-49B5564EDBE5}" name="TELEFONO" dataDxfId="140"/>
    <tableColumn id="7" xr3:uid="{A3D06A9D-80A5-2F45-9047-CDCCF66829AD}" name="CORREO" dataDxfId="139"/>
    <tableColumn id="8" xr3:uid="{66F8CB03-8A2F-8C41-8AF2-4A93ECBED311}" name="NO DE PAGOS (MESES)" dataDxfId="138"/>
    <tableColumn id="21" xr3:uid="{00DFC0E3-E82E-3A46-81E1-F81DB783EFA6}" name="Meses de Programa" dataDxfId="137"/>
    <tableColumn id="9" xr3:uid="{2EE6AB72-9E45-E246-8D46-2488B458C0EC}" name="INSCRIPCIÓN" dataDxfId="136" dataCellStyle="Moneda"/>
    <tableColumn id="10" xr3:uid="{47C435EC-8B3E-B346-996A-A37503E85B68}" name="Reinscripcion" dataDxfId="135" dataCellStyle="Moneda"/>
    <tableColumn id="11" xr3:uid="{9BA72F4F-A8DC-7C4E-85B9-95764329568E}" name="Monto de Colegiatura (A PAGAR)" dataDxfId="134" dataCellStyle="Moneda"/>
    <tableColumn id="12" xr3:uid="{E41CACE4-A778-6848-8EB9-47F6CE361F33}" name="Grupo de clase" dataDxfId="133"/>
    <tableColumn id="13" xr3:uid="{26C10D8D-28E6-1649-B3F1-63AA13B29024}" name="FECHA DE INICIO (PRIMERA CLASE CALENDARIO)" dataDxfId="132"/>
    <tableColumn id="14" xr3:uid="{2FEF00AF-82B1-E640-B1BC-75C6C51A63A6}" name="Termina Programa" dataDxfId="131">
      <calculatedColumnFormula>EDATE($N19,#REF!-1)</calculatedColumnFormula>
    </tableColumn>
    <tableColumn id="15" xr3:uid="{739F4190-BAEB-5345-AD3D-C2FC410C99B0}" name="Fecha Pago 1a Colegiatura" dataDxfId="130"/>
    <tableColumn id="16" xr3:uid="{29C97805-5AE8-E640-A94E-35CA7B963B16}" name="Termina Pagos" dataDxfId="129">
      <calculatedColumnFormula>IFERROR(EDATE($P19,$H19-1),"")</calculatedColumnFormula>
    </tableColumn>
    <tableColumn id="17" xr3:uid="{418ADA3A-94D2-E043-BB59-909F4E57019A}" name="Sexo" dataDxfId="128">
      <calculatedColumnFormula>MID($C19,11,1)</calculatedColumnFormula>
    </tableColumn>
    <tableColumn id="18" xr3:uid="{FD393C1B-D4C9-9048-9619-D0A8BB53D8E4}" name="Grado" dataDxfId="127">
      <calculatedColumnFormula>IFERROR(VLOOKUP($B19,BDPROGRAMA,2,FALSE),)</calculatedColumnFormula>
    </tableColumn>
    <tableColumn id="19" xr3:uid="{5BA82D49-FFDF-A84F-BE04-CD178314DC5E}" name="SEDE" dataDxfId="126"/>
    <tableColumn id="20" xr3:uid="{02CA2A58-03FC-F847-82BC-C932093547E2}" name="SITUACIÓN" dataDxfId="125"/>
    <tableColumn id="22" xr3:uid="{99B7F308-3D12-463B-99FF-A311C9F96C88}" name="Precio General"/>
    <tableColumn id="23" xr3:uid="{0684844E-0588-417F-AD70-CB07A0E4D5E6}" name="Porcentaje de la Beca">
      <calculatedColumnFormula>IFERROR($X19/$V19,"")</calculatedColumnFormula>
    </tableColumn>
    <tableColumn id="24" xr3:uid="{BE6777CC-2141-4DD0-B8B5-04D281CBDCDF}" name="Monto del Descuento">
      <calculatedColumnFormula>$V19-$L19</calculatedColumnFormula>
    </tableColumn>
    <tableColumn id="25" xr3:uid="{14655512-EDFF-48D7-A0E4-0805522DF54A}" name="# Reinsc" dataDxfId="124"/>
    <tableColumn id="26" xr3:uid="{930BE04E-ABFE-4158-9883-13C1E2310EBA}" name="Equivalencia" dataDxfId="123" dataCellStyle="Moneda"/>
    <tableColumn id="27" xr3:uid="{560AD014-9D80-469D-96A9-F68B637C2A41}" name="Titulación" dataDxfId="122" dataCellStyle="Moneda"/>
    <tableColumn id="28" xr3:uid="{45FD90A8-0071-4D04-83D8-57E1CD6AF693}" name="ESTATUS ACADÉMICO" dataDxfId="121">
      <calculatedColumnFormula>IF(Cat_alumnos[[#This Row],[Termina Programa]]&lt;TODAY(), "EGRESADO", "VIGENTE")</calculatedColumnFormula>
    </tableColumn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57449CE-2B69-402A-8287-61B229DD0717}" name="Dat_Cobranza" displayName="Dat_Cobranza" ref="AD18:CK1250" totalsRowShown="0" tableBorderDxfId="120">
  <autoFilter ref="AD18:CK1250" xr:uid="{057449CE-2B69-402A-8287-61B229DD0717}"/>
  <tableColumns count="60">
    <tableColumn id="1" xr3:uid="{837C553B-88E8-42C8-9283-6946016F4B4C}" name="No." dataDxfId="119"/>
    <tableColumn id="2" xr3:uid="{6453CAAD-4563-46E2-86E1-88383EE67FA9}" name="Meses suspendido" dataDxfId="118"/>
    <tableColumn id="3" xr3:uid="{0901240E-94A9-480D-9988-9452F716180D}" name="Módulo En Curso" dataDxfId="117">
      <calculatedColumnFormula>IF(AND(Cat_alumnos[[#This Row],[ESTATUS ACADÉMICO]]="VIGENTE",DAY(TODAY())&gt;DAY(Cat_alumnos[[#This Row],[FECHA DE INICIO (PRIMERA CLASE CALENDARIO)]])),ROUNDDOWN(DAYS360(Cat_alumnos[[#This Row],[FECHA DE INICIO (PRIMERA CLASE CALENDARIO)]],TODAY())/30,0)-AE19, IF(Cat_alumnos[[#This Row],[ESTATUS ACADÉMICO]]="VIGENTE",ROUNDDOWN(DAYS360(Cat_alumnos[[#This Row],[FECHA DE INICIO (PRIMERA CLASE CALENDARIO)]],TODAY())/30,0)+1-AE19,"NO VIGENTE"))</calculatedColumnFormula>
    </tableColumn>
    <tableColumn id="4" xr3:uid="{14B999C2-488A-4B08-B18F-6A48F48C4185}" name="MODULOS PAGADOS"/>
    <tableColumn id="5" xr3:uid="{17C4CFE7-E9A5-472E-AF0A-B47EC76A1168}" name="DEBE" dataDxfId="116">
      <calculatedColumnFormula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calculatedColumnFormula>
    </tableColumn>
    <tableColumn id="6" xr3:uid="{60E391A2-F179-4213-9E00-C6548A3C1E3B}" name="AVISOS" dataDxfId="115">
      <calculatedColumnFormula>IF(AH19&gt;=2,"SUSPENDER",IF(AH19&lt;=0,CONCATENATE("Al día"," ",$AK$17),IF(AND(AH19&lt;=2,AH19&gt;0),"COBRANZA",)))</calculatedColumnFormula>
    </tableColumn>
    <tableColumn id="7" xr3:uid="{76385624-9801-4352-B25B-5DCA377BA642}" name="OBSERVACIONES"/>
    <tableColumn id="8" xr3:uid="{E59A8D7A-030E-441E-9086-9797CCA19B03}" name="Reinscripcion pagada"/>
    <tableColumn id="9" xr3:uid="{898DE5B5-0AC2-4157-B25E-F30923525B73}" name="Reinscripcion X pagar"/>
    <tableColumn id="10" xr3:uid="{B69E846D-C4D9-46EC-8117-BAF49D436584}" name="FACTURA"/>
    <tableColumn id="11" xr3:uid="{055FD8AA-B9F8-4554-8CE3-6F2941EF31E3}" name="DATOS DE FACTURACION" dataDxfId="114"/>
    <tableColumn id="12" xr3:uid="{3EEA669E-5D75-463F-933E-4F7B8CCE2657}" name="AÑO" dataDxfId="113"/>
    <tableColumn id="13" xr3:uid="{40F214C7-2A9D-4DD9-B649-8B1B5CC22669}" name="MES" dataDxfId="112"/>
    <tableColumn id="14" xr3:uid="{952EE4BB-AAC1-4605-A240-DD158B750B09}" name="DIA" dataDxfId="111"/>
    <tableColumn id="15" xr3:uid="{17BC9007-A151-4C11-9DAC-E7B8B453677F}" name="ESTADO ORIGEN" dataDxfId="110"/>
    <tableColumn id="16" xr3:uid="{3719A8BD-DCA3-49AE-BDB2-76B1ED975921}" name="A PAGAR" dataDxfId="109"/>
    <tableColumn id="17" xr3:uid="{9319FAB0-E9E9-4A7C-9B71-BB2C83E33D8A}" name="1er Pago"/>
    <tableColumn id="18" xr3:uid="{5860E27B-6B2D-43D0-AE65-A694BDAEF527}" name="Columna1"/>
    <tableColumn id="19" xr3:uid="{96F15CB8-EDF1-4DCE-A489-8C128300BE24}" name="Columna2"/>
    <tableColumn id="20" xr3:uid="{4595BA0C-E93E-418B-B3A7-466D050866DA}" name="2do Pago"/>
    <tableColumn id="21" xr3:uid="{5D4CE96D-60EF-4576-980C-D2120F885EA9}" name="Columna3"/>
    <tableColumn id="22" xr3:uid="{975B777E-6C08-45AA-8FC8-ED3556DCCD22}" name="Columna4"/>
    <tableColumn id="23" xr3:uid="{5986FB56-34FB-4010-AE61-5236A5624B68}" name="3er Pago"/>
    <tableColumn id="24" xr3:uid="{06934EE9-1A14-4123-9019-A7C9591E652C}" name="Columna5"/>
    <tableColumn id="25" xr3:uid="{21AB5487-73D7-4B99-B5D6-21900D8F362D}" name="Columna6"/>
    <tableColumn id="26" xr3:uid="{53885072-51BE-48E6-A8E9-D8CCC1E2221E}" name=" 4to Pago"/>
    <tableColumn id="27" xr3:uid="{BC282F65-0EB6-4F49-8575-9F0F1259417B}" name="Columna7"/>
    <tableColumn id="28" xr3:uid="{B62718F8-2FE7-44DD-B3DE-ACBFB39E8695}" name="Columna8"/>
    <tableColumn id="29" xr3:uid="{0197A01D-C064-49EE-8C38-476249FCCA85}" name=" 5to Pago"/>
    <tableColumn id="30" xr3:uid="{F386F7FC-9931-4171-A62E-8DF786A7C61C}" name="Columna9"/>
    <tableColumn id="31" xr3:uid="{5FFCB484-A7D6-495C-AA49-D5B03035F73B}" name="Columna10"/>
    <tableColumn id="55" xr3:uid="{51740232-D315-44EF-9FD1-2CE5E9B8268E}" name=" 6to Pago"/>
    <tableColumn id="54" xr3:uid="{9544ADD3-98A9-4AD8-9728-ADEDFD5C4E55}" name="Columna11"/>
    <tableColumn id="53" xr3:uid="{F98A5A43-B0A6-4A44-AC0E-95EA9821E1CE}" name="Columna12"/>
    <tableColumn id="52" xr3:uid="{0963899D-4B8D-49C3-99D7-0C8AE5128B2A}" name=" 7mo Pago"/>
    <tableColumn id="51" xr3:uid="{79A836FC-11D8-4240-9DE2-0140E7D6C219}" name="Columna13"/>
    <tableColumn id="56" xr3:uid="{2103A10C-23E3-49B5-9730-537C189DF355}" name="Columna14"/>
    <tableColumn id="57" xr3:uid="{A62CBC3C-3B65-49AF-9183-29EB279F666F}" name="8vo Pago"/>
    <tableColumn id="60" xr3:uid="{C07DFCF5-DE26-49B6-A142-375CC202DBEB}" name="Columna15"/>
    <tableColumn id="59" xr3:uid="{B83FFB5C-C396-4432-99FB-B077324E2BFA}" name="Columna16"/>
    <tableColumn id="58" xr3:uid="{13A23CD0-485F-48D1-8C6A-9D051F63934E}" name="9no Pago"/>
    <tableColumn id="32" xr3:uid="{12C79F3E-80D4-4D32-B995-DFF0862F7A54}" name="Pagado"/>
    <tableColumn id="33" xr3:uid="{C342EC25-7213-4BF2-B619-AEE9C47E41F8}" name="Total"/>
    <tableColumn id="34" xr3:uid="{D9D9B460-81D4-4281-9EF6-9A66BDA0D83E}" name="Pendiente"/>
    <tableColumn id="35" xr3:uid="{876471FC-E8C9-4C52-AF1B-CAE8D9E8D82C}" name="Columna112"/>
    <tableColumn id="36" xr3:uid="{5964A6B1-5B63-4A4A-9FD6-7BB92EF1ADB6}" name="TOTAL12"/>
    <tableColumn id="37" xr3:uid="{93962493-A6A6-45BC-B3CC-9774D03F355C}" name="MONTO"/>
    <tableColumn id="38" xr3:uid="{7D337FA8-8407-479A-A92C-575EB508AFC4}" name="ABONO"/>
    <tableColumn id="39" xr3:uid="{B9570121-B20B-4B56-9B50-DFE368E3E871}" name="FECHA"/>
    <tableColumn id="40" xr3:uid="{9FE05472-FE5F-4A19-ACE9-E0CDAAA0F9A8}" name="FORMA PAGO"/>
    <tableColumn id="41" xr3:uid="{A1D72290-B5D9-4B20-A063-776479D2BEF0}" name="FECHA13"/>
    <tableColumn id="42" xr3:uid="{6B39304A-E2D8-43FD-9C5E-8BF12CD01758}" name="saldo "/>
    <tableColumn id="43" xr3:uid="{A91725AA-8B45-4FAF-A35D-5A0DB20EAEDE}" name="CONTACTO"/>
    <tableColumn id="44" xr3:uid="{5E1536B3-F1A9-4365-94C2-E1CFE99C23C5}" name="cobranza"/>
    <tableColumn id="45" xr3:uid="{42A9A15E-765F-42A6-BF0A-D6DB411B20B1}" name="Columna142"/>
    <tableColumn id="46" xr3:uid="{250C9F48-D287-4009-B900-1A93E4CBEB99}" name="fecha15"/>
    <tableColumn id="47" xr3:uid="{BDBB1667-A04B-4A84-A74E-CB22AF6E4F7A}" name="forma"/>
    <tableColumn id="48" xr3:uid="{370D400C-68C8-491E-9186-59DD603137B4}" name="saldo"/>
    <tableColumn id="49" xr3:uid="{8C7CF14C-FE96-44ED-949F-7A4047DD2706}" name="Columna162"/>
    <tableColumn id="50" xr3:uid="{1BC8FECA-0491-4729-9902-25D01385BDFE}" name="Columna17"/>
  </tableColumns>
  <tableStyleInfo name="CRITERIOS-style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396BB11-76D6-4A64-BCA6-DE8B35627D76}" name="Tabla131" displayName="Tabla131" ref="A1:AH21" totalsRowShown="0" headerRowDxfId="108" dataDxfId="106" headerRowBorderDxfId="107" tableBorderDxfId="105" totalsRowBorderDxfId="104">
  <autoFilter ref="A1:AH21" xr:uid="{5396BB11-76D6-4A64-BCA6-DE8B35627D76}">
    <filterColumn colId="15">
      <filters>
        <dateGroupItem year="2023" dateTimeGrouping="year"/>
        <dateGroupItem year="2022" month="8" dateTimeGrouping="month"/>
      </filters>
    </filterColumn>
    <filterColumn colId="29">
      <filters>
        <filter val="2"/>
      </filters>
    </filterColumn>
  </autoFilter>
  <tableColumns count="34">
    <tableColumn id="1" xr3:uid="{769044C8-547D-445E-A57F-4456AE96A739}" name="No." dataDxfId="103"/>
    <tableColumn id="2" xr3:uid="{7B265BF3-6025-477C-995D-F98C82C264B9}" name="PROGRAMA" dataDxfId="102"/>
    <tableColumn id="3" xr3:uid="{ED7A1D9B-1779-41C9-B31B-15E04FF031A2}" name="CURP" dataDxfId="101"/>
    <tableColumn id="4" xr3:uid="{3C7891B2-C9B4-49FB-BFEB-1E694DA029A1}" name="Matrícula Of. SEQ" dataDxfId="100"/>
    <tableColumn id="5" xr3:uid="{370F4968-E7B4-4709-82A1-B92C81C7FA1F}" name="NOMBRE" dataDxfId="99"/>
    <tableColumn id="6" xr3:uid="{02F94D83-DB98-4116-8716-DC7B7DEB137E}" name="TELEFONO" dataDxfId="98"/>
    <tableColumn id="7" xr3:uid="{2743EE95-82AB-4621-A190-EFAE8D9330FA}" name="CORREO" dataDxfId="97"/>
    <tableColumn id="8" xr3:uid="{E6B13BD3-D81D-4B40-8679-B670F477294B}" name="NO DE PAGOS (MESES)" dataDxfId="96"/>
    <tableColumn id="9" xr3:uid="{80B37DB9-5219-492F-AE77-CC433D937A68}" name="Meses de Programa" dataDxfId="95"/>
    <tableColumn id="10" xr3:uid="{B5CEB2EA-456C-4C5C-AF9E-1EA2A05075E9}" name="INSCRIPCIÓN" dataDxfId="94"/>
    <tableColumn id="11" xr3:uid="{DD52CE5F-3D90-4C20-ADEB-0F69C8527E3C}" name="Reinscripcion" dataDxfId="93"/>
    <tableColumn id="12" xr3:uid="{DAD82169-9A6C-477A-9828-57490BD2CDA3}" name="Monto de Colegiatura (A PAGAR)" dataDxfId="92" dataCellStyle="Moneda"/>
    <tableColumn id="13" xr3:uid="{B5D143B9-8CB7-4FF1-93A5-CF71D5DDD84E}" name="Grupo de clase" dataDxfId="91"/>
    <tableColumn id="14" xr3:uid="{0E67F469-FA8D-44CA-BC0F-BD6080B6A7C0}" name="FECHA DE INICIO (PRIMERA CLASE CALENDARIO)" dataDxfId="90"/>
    <tableColumn id="15" xr3:uid="{DCC3694F-87BF-4C4B-973D-6FBA1F3FF7CA}" name="Termina Programa" dataDxfId="89"/>
    <tableColumn id="16" xr3:uid="{1D384DAA-DBE9-41C5-80F3-3242BFFE7A95}" name="Fecha Pago 1a Colegiatura" dataDxfId="88"/>
    <tableColumn id="17" xr3:uid="{A4E39D4F-B314-444C-B989-F847914F95E9}" name="Termina Pagos" dataDxfId="87"/>
    <tableColumn id="18" xr3:uid="{DA41F7CB-E0DD-429E-B1DA-A07265D9B609}" name="Sexo" dataDxfId="86"/>
    <tableColumn id="19" xr3:uid="{D283EDDD-34C7-4A22-AB7B-D3F7FE1DA6B4}" name="Grado" dataDxfId="85"/>
    <tableColumn id="20" xr3:uid="{E15AAE12-C430-49D6-B532-C216F90BF23E}" name="SEDE" dataDxfId="84"/>
    <tableColumn id="21" xr3:uid="{6CA19DB8-A1E8-47C2-8151-FACD451EF120}" name="SITUACIÓN" dataDxfId="83"/>
    <tableColumn id="22" xr3:uid="{39381B3F-30BE-4F3F-8095-E3149485DBE0}" name="Precio General" dataDxfId="82"/>
    <tableColumn id="23" xr3:uid="{E4EA05D9-3249-4604-8F0C-1654EEB4F597}" name="Porcentaje de la Beca" dataDxfId="81"/>
    <tableColumn id="24" xr3:uid="{8F252AD0-476D-44C5-BAE5-9F1AFB72B3D1}" name="Monto del Descuento" dataDxfId="80"/>
    <tableColumn id="25" xr3:uid="{E272BFF1-C8B0-428F-95A0-1624A82CCC16}" name="# Reinsc" dataDxfId="79"/>
    <tableColumn id="26" xr3:uid="{DE34DC87-4290-4B33-97F8-C5917C4B164E}" name="Equivalencia" dataDxfId="78"/>
    <tableColumn id="27" xr3:uid="{D20BEF06-E354-4F71-8451-08A5A740AB49}" name="Titulación" dataDxfId="77"/>
    <tableColumn id="28" xr3:uid="{E6B2D259-26A7-4B89-883F-58CC1C2C00C8}" name="ESTATUS ACADÉMICO" dataDxfId="76"/>
    <tableColumn id="29" xr3:uid="{130616C8-D4F5-4F85-9178-2879711D34C7}" name="Meses suspendido" dataDxfId="75"/>
    <tableColumn id="30" xr3:uid="{8F2C1F13-CABB-46B9-B392-83787A5ACDFF}" name="Módulo En Curso" dataDxfId="74"/>
    <tableColumn id="31" xr3:uid="{FEA5FFE2-4784-49F2-9378-C5EE957A7154}" name="Módulos Pagados" dataDxfId="73"/>
    <tableColumn id="32" xr3:uid="{F14E67FC-8E89-4CEA-8335-11B1A5F66253}" name="DEBE" dataDxfId="72"/>
    <tableColumn id="33" xr3:uid="{AC6C9EDB-CF57-430D-B1BB-D2308D1C69F1}" name="AVISOS" dataDxfId="71"/>
    <tableColumn id="34" xr3:uid="{690F00FC-1EC6-4292-9740-5DAF974DBF0D}" name="OBSERVACIONES" dataDxfId="70"/>
  </tableColumns>
  <tableStyleInfo name="TableStyleMedium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46D07ED3-DAC5-423F-8C4F-FAF4940A3DA9}" name="Tabla133" displayName="Tabla133" ref="A29:AH33" totalsRowShown="0" headerRowDxfId="69" headerRowBorderDxfId="68" tableBorderDxfId="67" totalsRowBorderDxfId="66">
  <autoFilter ref="A29:AH33" xr:uid="{46D07ED3-DAC5-423F-8C4F-FAF4940A3DA9}">
    <filterColumn colId="29">
      <filters>
        <filter val="5"/>
      </filters>
    </filterColumn>
  </autoFilter>
  <tableColumns count="34">
    <tableColumn id="1" xr3:uid="{2BA8EE66-5CF3-4888-9DF2-EBA09D7A4FC4}" name="No."/>
    <tableColumn id="2" xr3:uid="{8DAFD306-F931-498C-9A08-41900488D874}" name="PROGRAMA"/>
    <tableColumn id="3" xr3:uid="{CFF1C783-9827-4300-8645-6F1507847ADC}" name="CURP"/>
    <tableColumn id="4" xr3:uid="{20412C84-E1CB-4FF0-90C4-BDFA30C8AB5E}" name="Matrícula Of. SEQ"/>
    <tableColumn id="5" xr3:uid="{A2F81368-64F2-4213-AB13-C4FE16BD86AE}" name="NOMBRE"/>
    <tableColumn id="6" xr3:uid="{A4C8D5B1-4AEF-41DE-A8F9-DB025ECE7BC6}" name="TELEFONO"/>
    <tableColumn id="7" xr3:uid="{C0167B5D-6813-48AF-98B5-97056C1F2131}" name="CORREO"/>
    <tableColumn id="8" xr3:uid="{8D7E7D4B-3530-4D38-8D5F-08BCF23572E1}" name="NO DE PAGOS (MESES)"/>
    <tableColumn id="9" xr3:uid="{866F34AC-90FF-4375-9D06-225CBB2EF24F}" name="Meses de Programa"/>
    <tableColumn id="10" xr3:uid="{47CD65E3-D233-4FE1-933E-A2A54A7FB612}" name="INSCRIPCIÓN"/>
    <tableColumn id="11" xr3:uid="{F643F2E2-1025-4558-8EAA-72967217C516}" name="Reinscripcion"/>
    <tableColumn id="12" xr3:uid="{0EAD9B47-9669-4ED4-928C-2ADC9C8CC154}" name="Monto de Colegiatura (A PAGAR)"/>
    <tableColumn id="13" xr3:uid="{F096D830-138C-4C85-A6A6-4D4FB52D0BB9}" name="Grupo de clase"/>
    <tableColumn id="14" xr3:uid="{E772C030-C74A-4DA9-96B4-38B12BFA86F9}" name="FECHA DE INICIO (PRIMERA CLASE CALENDARIO)"/>
    <tableColumn id="15" xr3:uid="{BBD3C145-378B-472B-9214-16545425A9B3}" name="Termina Programa"/>
    <tableColumn id="16" xr3:uid="{A21243D5-43B2-437C-A2D8-E46816CCE8E2}" name="Fecha Pago 1a Colegiatura"/>
    <tableColumn id="17" xr3:uid="{DA46E8B6-A1AC-4289-B124-585F0F39B49F}" name="Termina Pagos"/>
    <tableColumn id="18" xr3:uid="{35C725DC-B1A3-4047-9A78-C0BFBD28D1BD}" name="Sexo"/>
    <tableColumn id="19" xr3:uid="{04DB56C6-176C-4C0C-A506-E4625D53811E}" name="Grado"/>
    <tableColumn id="20" xr3:uid="{32A712AB-9816-4583-B4E9-4213EDA89B3A}" name="SEDE"/>
    <tableColumn id="21" xr3:uid="{2BCB286D-F5F1-40F5-A4C2-9D5E5A99FCD7}" name="SITUACIÓN"/>
    <tableColumn id="22" xr3:uid="{DB29D735-441E-4B82-B33A-D5A3702A0B17}" name="Precio General"/>
    <tableColumn id="23" xr3:uid="{82FA61F8-466A-4B20-9869-2D9A1DEB70FA}" name="Porcentaje de la Beca"/>
    <tableColumn id="24" xr3:uid="{28273E41-419D-4A57-BC45-E597CAE42BBB}" name="Monto del Descuento"/>
    <tableColumn id="25" xr3:uid="{8BE7078F-2E5B-4550-89F3-E275D6E6613B}" name="# Reinsc"/>
    <tableColumn id="26" xr3:uid="{51FD62BA-DA87-4925-A2B8-DF81493C841A}" name="Equivalencia"/>
    <tableColumn id="27" xr3:uid="{F5AD3291-B1A8-4015-9209-F1049DF1017C}" name="Titulación"/>
    <tableColumn id="28" xr3:uid="{2530E8DE-7389-40BC-B25A-7AB577F76540}" name="ESTATUS ACADÉMICO"/>
    <tableColumn id="29" xr3:uid="{57154989-86EC-47B2-B0E3-C62C2CD06EAD}" name="Meses suspendido"/>
    <tableColumn id="30" xr3:uid="{1ECA67F3-D8B4-4160-BC6E-80E129604A2C}" name="Módulo En Curso"/>
    <tableColumn id="31" xr3:uid="{24CB2D5F-CA7F-400C-AF83-25A6A312CCE4}" name="Módulos Pagados"/>
    <tableColumn id="32" xr3:uid="{4E09F12A-4298-47F9-AE2B-82DDE8686B7D}" name="DEBE"/>
    <tableColumn id="33" xr3:uid="{2910C7EF-88C7-4DBA-A5EC-FA436372B991}" name="AVISOS"/>
    <tableColumn id="34" xr3:uid="{C94EF379-0936-4BBE-B27F-34FE089DE51F}" name="OBSERVACIONES"/>
  </tableColumns>
  <tableStyleInfo name="TableStyleMedium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9BB9BC8F-FDBB-4009-9B34-BF2A52BC999E}" name="pub?gid_1206699819_single_true_output_csv" displayName="pub?gid_1206699819_single_true_output_csv" ref="A1:P5137" tableType="queryTable" totalsRowShown="0">
  <autoFilter ref="A1:P5137" xr:uid="{9BB9BC8F-FDBB-4009-9B34-BF2A52BC999E}"/>
  <tableColumns count="16">
    <tableColumn id="1" xr3:uid="{8D24D358-E27E-4A38-9BC6-B921F227DF6E}" uniqueName="1" name="Column1" queryTableFieldId="1" dataDxfId="25"/>
    <tableColumn id="2" xr3:uid="{F6EB6482-291D-420A-ACF2-E45CE4780224}" uniqueName="2" name="Column2" queryTableFieldId="2" dataDxfId="24"/>
    <tableColumn id="3" xr3:uid="{04BA9BAF-5B54-4739-ACDC-BA8976E3787F}" uniqueName="3" name="Column3" queryTableFieldId="3" dataDxfId="23"/>
    <tableColumn id="4" xr3:uid="{B5CD61B8-0F1B-416E-ACC3-45817275867C}" uniqueName="4" name="Column4" queryTableFieldId="4" dataDxfId="22"/>
    <tableColumn id="5" xr3:uid="{41A27FAC-BE4F-4E65-8E75-9062A85134B2}" uniqueName="5" name="Column5" queryTableFieldId="5" dataDxfId="21"/>
    <tableColumn id="6" xr3:uid="{8F16EBB6-94E4-4CF9-AF55-C51F669292BD}" uniqueName="6" name="Column6" queryTableFieldId="6" dataDxfId="20"/>
    <tableColumn id="7" xr3:uid="{DBBE1BCC-AEAB-4A47-9D03-DD31B2272A6B}" uniqueName="7" name="Column7" queryTableFieldId="7" dataDxfId="19"/>
    <tableColumn id="8" xr3:uid="{7CA70016-C1F0-43AF-BC27-4CCA95587E11}" uniqueName="8" name="Column8" queryTableFieldId="8" dataDxfId="18"/>
    <tableColumn id="9" xr3:uid="{B24472CA-F092-4187-9C5A-1AFB22D28A93}" uniqueName="9" name="Column9" queryTableFieldId="9" dataDxfId="17"/>
    <tableColumn id="10" xr3:uid="{53A0386D-7155-456D-8B0E-FE7F377EB2DA}" uniqueName="10" name="Column10" queryTableFieldId="10" dataDxfId="16"/>
    <tableColumn id="11" xr3:uid="{EA7A29BA-D23C-4A33-B5C5-FEFE45272748}" uniqueName="11" name="Column11" queryTableFieldId="11" dataDxfId="15"/>
    <tableColumn id="12" xr3:uid="{9AB3C1A0-DEA8-4BC7-B78B-43F255619B1E}" uniqueName="12" name="Column12" queryTableFieldId="12" dataDxfId="14"/>
    <tableColumn id="13" xr3:uid="{F0D25F69-98E4-4488-8604-A81715B2FEDB}" uniqueName="13" name="Column13" queryTableFieldId="13" dataDxfId="13"/>
    <tableColumn id="14" xr3:uid="{1B0475B6-6DBD-4414-A220-04EC6E2E094B}" uniqueName="14" name="Column14" queryTableFieldId="14" dataDxfId="12"/>
    <tableColumn id="15" xr3:uid="{A46D40DB-C3A8-4A9C-A01B-B75054EEE3DE}" uniqueName="15" name="Column15" queryTableFieldId="15" dataDxfId="11"/>
    <tableColumn id="16" xr3:uid="{899A38D5-DFC4-4AB3-BBB2-844F5CA1C396}" uniqueName="16" name="Column16" queryTableFieldId="16" dataDxfId="10"/>
  </tableColumns>
  <tableStyleInfo name="TableStyleMedium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B738A4F5-B57F-4590-AC6C-BAFDB7AB60D2}" name="Dat_Pagos" displayName="Dat_Pagos" ref="A1:P5095" tableType="queryTable" totalsRowShown="0">
  <autoFilter ref="A1:P5095" xr:uid="{B738A4F5-B57F-4590-AC6C-BAFDB7AB60D2}"/>
  <tableColumns count="16">
    <tableColumn id="1" xr3:uid="{D24CD0AB-A203-454F-8B2A-66BAEB901E48}" uniqueName="1" name="Folio " queryTableFieldId="1"/>
    <tableColumn id="2" xr3:uid="{CB4052E1-8A5F-45C0-BDB2-F4C1BE6E8E2F}" uniqueName="2" name="SEDE" queryTableFieldId="2" dataDxfId="9"/>
    <tableColumn id="3" xr3:uid="{895AE15A-7F88-4F15-B91F-353F2412847F}" uniqueName="3" name="NOMBRE" queryTableFieldId="3" dataDxfId="8"/>
    <tableColumn id="4" xr3:uid="{3473F326-6854-472F-9757-A6C8C43EE67D}" uniqueName="4" name="Monto" queryTableFieldId="4"/>
    <tableColumn id="5" xr3:uid="{677C8551-6E8C-40B8-BC13-F5BA991A3213}" uniqueName="5" name="Grado" queryTableFieldId="5" dataDxfId="7"/>
    <tableColumn id="6" xr3:uid="{E33A33C1-A05C-4623-9B0C-5BBDCFEDC9FF}" uniqueName="6" name="Forma de Pago" queryTableFieldId="6" dataDxfId="6"/>
    <tableColumn id="7" xr3:uid="{0D9A33C5-7CA4-4F46-91ED-904DF15CEC69}" uniqueName="7" name="Fecha" queryTableFieldId="7" dataDxfId="5"/>
    <tableColumn id="8" xr3:uid="{86E86482-5B10-43AB-98AB-6E93F01B29EF}" uniqueName="8" name="Concepto" queryTableFieldId="8" dataDxfId="4"/>
    <tableColumn id="9" xr3:uid="{48223EA7-A4A1-49F9-8548-DDAF5F77AEF6}" uniqueName="9" name="Pago" queryTableFieldId="9" dataDxfId="3"/>
    <tableColumn id="10" xr3:uid="{FBBED335-12F5-475B-8EB5-5512D9F3F518}" uniqueName="10" name="Programa" queryTableFieldId="10"/>
    <tableColumn id="11" xr3:uid="{C1238808-F0B1-48E1-9343-CCEE6F2312F2}" uniqueName="11" name="No. De auto" queryTableFieldId="11"/>
    <tableColumn id="12" xr3:uid="{C504D01F-023D-4321-9EC1-006971C17170}" uniqueName="12" name="CURP" queryTableFieldId="12" dataDxfId="2"/>
    <tableColumn id="13" xr3:uid="{07ABF4E2-B508-4098-A4B8-554EC5C23EDD}" uniqueName="13" name="No.Alumno" queryTableFieldId="13"/>
    <tableColumn id="14" xr3:uid="{31ABC2DA-C09A-4B15-BCE4-684F4126C5F2}" uniqueName="14" name="Emisión" queryTableFieldId="14"/>
    <tableColumn id="15" xr3:uid="{75C3281D-A327-4C97-92AD-97515B1EDAB0}" uniqueName="15" name="Factura" queryTableFieldId="15" dataDxfId="1"/>
    <tableColumn id="16" xr3:uid="{41B4BA6F-95B7-41A0-97EE-95CE2D7EC63F}" uniqueName="16" name="Columna2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T88" dT="2022-08-02T00:17:06.13" personId="{7A3B5F6F-4768-4550-B1B5-27839A783737}" id="{F170BAB5-99C2-4E6A-AF99-8CCDAD23494F}">
    <text>PAGADO 29/10/21</text>
  </threadedComment>
  <threadedComment ref="D428" dT="2022-06-07T00:14:34.48" personId="{76F76661-72B3-4495-8CF4-72B0B04D8BE6}" id="{99FB2A1B-56B4-4D88-BF03-A98DBF7CFFAA}">
    <text>CHECAR MATRICULA DEL GRUPO</text>
  </threadedComment>
  <threadedComment ref="E473" dT="2022-11-19T19:05:07.91" personId="{76F76661-72B3-4495-8CF4-72B0B04D8BE6}" id="{731C1273-FA5D-472F-9E6F-F3BBE80B1D1F}">
    <text xml:space="preserve">FALTA EXPEDIENTE
</text>
  </threadedComment>
  <threadedComment ref="E474" dT="2022-11-19T19:05:40.48" personId="{76F76661-72B3-4495-8CF4-72B0B04D8BE6}" id="{8B2024C7-975C-4129-AA0B-96037BF52FCF}">
    <text>Falta expediente</text>
  </threadedComment>
</ThreadedComment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webextensions/webextension1.xml><?xml version="1.0" encoding="utf-8"?>
<we:webextension xmlns:we="http://schemas.microsoft.com/office/webextensions/webextension/2010/11" id="{168D30B3-8D16-81C0-F147-DEDF5047627A}">
  <we:reference id="wa104104476" version="1.3.0.0" store="es-ES" storeType="OMEX"/>
  <we:alternateReferences>
    <we:reference id="WA104104476" version="1.3.0.0" store="WA104104476" storeType="OMEX"/>
  </we:alternateReferences>
  <we:properties>
    <we:property name="layout-element-title" value="&quot;¿Qué hacen los estudiantes en verano?&quot;"/>
    <we:property name="shape" value="&quot;muscle-people&quot;"/>
    <we:property name="sku" value="&quot;peoplebar-callout&quot;"/>
    <we:property name="theme" value="&quot;callout-blackyellow&quot;"/>
  </we:properties>
  <we:bindings>
    <we:binding id="dataVizBinding" type="matrix" appref="{774D902C-B4C5-4B92-BEEE-2E8DBC195832}"/>
  </we:bindings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C1746775-9F9B-73C6-2C8E-DD9EF09F76B2}">
  <we:reference id="wa104104476" version="1.3.0.0" store="es-ES" storeType="OMEX"/>
  <we:alternateReferences>
    <we:reference id="wa104104476" version="1.3.0.0" store="wa104104476" storeType="OMEX"/>
  </we:alternateReferences>
  <we:properties>
    <we:property name="layout-element-title" value="&quot;¿Qué hace la gente después de trabajar?&quot;"/>
    <we:property name="shape" value="&quot;smile-people&quot;"/>
    <we:property name="sku" value="&quot;peoplebar-classic&quot;"/>
    <we:property name="theme" value="&quot;classic-greengrey&quot;"/>
  </we:properties>
  <we:bindings>
    <we:binding id="dataVizBinding" type="matrix" appref="{DC54D614-5CB7-475E-B597-281400A598E0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7.xml"/><Relationship Id="rId21" Type="http://schemas.openxmlformats.org/officeDocument/2006/relationships/table" Target="../tables/table21.xml"/><Relationship Id="rId42" Type="http://schemas.openxmlformats.org/officeDocument/2006/relationships/table" Target="../tables/table42.xml"/><Relationship Id="rId63" Type="http://schemas.openxmlformats.org/officeDocument/2006/relationships/table" Target="../tables/table63.xml"/><Relationship Id="rId84" Type="http://schemas.openxmlformats.org/officeDocument/2006/relationships/table" Target="../tables/table84.xml"/><Relationship Id="rId138" Type="http://schemas.openxmlformats.org/officeDocument/2006/relationships/table" Target="../tables/table138.xml"/><Relationship Id="rId107" Type="http://schemas.openxmlformats.org/officeDocument/2006/relationships/table" Target="../tables/table107.xml"/><Relationship Id="rId11" Type="http://schemas.openxmlformats.org/officeDocument/2006/relationships/table" Target="../tables/table11.xml"/><Relationship Id="rId32" Type="http://schemas.openxmlformats.org/officeDocument/2006/relationships/table" Target="../tables/table32.xml"/><Relationship Id="rId53" Type="http://schemas.openxmlformats.org/officeDocument/2006/relationships/table" Target="../tables/table53.xml"/><Relationship Id="rId74" Type="http://schemas.openxmlformats.org/officeDocument/2006/relationships/table" Target="../tables/table74.xml"/><Relationship Id="rId128" Type="http://schemas.openxmlformats.org/officeDocument/2006/relationships/table" Target="../tables/table128.xml"/><Relationship Id="rId149" Type="http://schemas.openxmlformats.org/officeDocument/2006/relationships/table" Target="../tables/table149.xml"/><Relationship Id="rId5" Type="http://schemas.openxmlformats.org/officeDocument/2006/relationships/table" Target="../tables/table5.xml"/><Relationship Id="rId95" Type="http://schemas.openxmlformats.org/officeDocument/2006/relationships/table" Target="../tables/table95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64" Type="http://schemas.openxmlformats.org/officeDocument/2006/relationships/table" Target="../tables/table64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18" Type="http://schemas.openxmlformats.org/officeDocument/2006/relationships/table" Target="../tables/table118.xml"/><Relationship Id="rId134" Type="http://schemas.openxmlformats.org/officeDocument/2006/relationships/table" Target="../tables/table134.xml"/><Relationship Id="rId139" Type="http://schemas.openxmlformats.org/officeDocument/2006/relationships/table" Target="../tables/table139.xml"/><Relationship Id="rId80" Type="http://schemas.openxmlformats.org/officeDocument/2006/relationships/table" Target="../tables/table80.xml"/><Relationship Id="rId85" Type="http://schemas.openxmlformats.org/officeDocument/2006/relationships/table" Target="../tables/table85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08" Type="http://schemas.openxmlformats.org/officeDocument/2006/relationships/table" Target="../tables/table108.xml"/><Relationship Id="rId124" Type="http://schemas.openxmlformats.org/officeDocument/2006/relationships/table" Target="../tables/table124.xml"/><Relationship Id="rId129" Type="http://schemas.openxmlformats.org/officeDocument/2006/relationships/table" Target="../tables/table129.xml"/><Relationship Id="rId54" Type="http://schemas.openxmlformats.org/officeDocument/2006/relationships/table" Target="../tables/table54.xml"/><Relationship Id="rId70" Type="http://schemas.openxmlformats.org/officeDocument/2006/relationships/table" Target="../tables/table70.xml"/><Relationship Id="rId75" Type="http://schemas.openxmlformats.org/officeDocument/2006/relationships/table" Target="../tables/table75.xml"/><Relationship Id="rId91" Type="http://schemas.openxmlformats.org/officeDocument/2006/relationships/table" Target="../tables/table91.xml"/><Relationship Id="rId96" Type="http://schemas.openxmlformats.org/officeDocument/2006/relationships/table" Target="../tables/table96.xml"/><Relationship Id="rId140" Type="http://schemas.openxmlformats.org/officeDocument/2006/relationships/table" Target="../tables/table140.xml"/><Relationship Id="rId145" Type="http://schemas.openxmlformats.org/officeDocument/2006/relationships/table" Target="../tables/table14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49" Type="http://schemas.openxmlformats.org/officeDocument/2006/relationships/table" Target="../tables/table49.xml"/><Relationship Id="rId114" Type="http://schemas.openxmlformats.org/officeDocument/2006/relationships/table" Target="../tables/table114.xml"/><Relationship Id="rId119" Type="http://schemas.openxmlformats.org/officeDocument/2006/relationships/table" Target="../tables/table119.xml"/><Relationship Id="rId44" Type="http://schemas.openxmlformats.org/officeDocument/2006/relationships/table" Target="../tables/table44.xml"/><Relationship Id="rId60" Type="http://schemas.openxmlformats.org/officeDocument/2006/relationships/table" Target="../tables/table60.xml"/><Relationship Id="rId65" Type="http://schemas.openxmlformats.org/officeDocument/2006/relationships/table" Target="../tables/table65.xml"/><Relationship Id="rId81" Type="http://schemas.openxmlformats.org/officeDocument/2006/relationships/table" Target="../tables/table81.xml"/><Relationship Id="rId86" Type="http://schemas.openxmlformats.org/officeDocument/2006/relationships/table" Target="../tables/table86.xml"/><Relationship Id="rId130" Type="http://schemas.openxmlformats.org/officeDocument/2006/relationships/table" Target="../tables/table130.xml"/><Relationship Id="rId135" Type="http://schemas.openxmlformats.org/officeDocument/2006/relationships/table" Target="../tables/table135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109" Type="http://schemas.openxmlformats.org/officeDocument/2006/relationships/table" Target="../tables/table109.xml"/><Relationship Id="rId34" Type="http://schemas.openxmlformats.org/officeDocument/2006/relationships/table" Target="../tables/table34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6" Type="http://schemas.openxmlformats.org/officeDocument/2006/relationships/table" Target="../tables/table76.xml"/><Relationship Id="rId97" Type="http://schemas.openxmlformats.org/officeDocument/2006/relationships/table" Target="../tables/table97.xml"/><Relationship Id="rId104" Type="http://schemas.openxmlformats.org/officeDocument/2006/relationships/table" Target="../tables/table104.xml"/><Relationship Id="rId120" Type="http://schemas.openxmlformats.org/officeDocument/2006/relationships/table" Target="../tables/table120.xml"/><Relationship Id="rId125" Type="http://schemas.openxmlformats.org/officeDocument/2006/relationships/table" Target="../tables/table125.xml"/><Relationship Id="rId141" Type="http://schemas.openxmlformats.org/officeDocument/2006/relationships/table" Target="../tables/table141.xml"/><Relationship Id="rId146" Type="http://schemas.openxmlformats.org/officeDocument/2006/relationships/table" Target="../tables/table146.xml"/><Relationship Id="rId7" Type="http://schemas.openxmlformats.org/officeDocument/2006/relationships/table" Target="../tables/table7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4" Type="http://schemas.openxmlformats.org/officeDocument/2006/relationships/table" Target="../tables/table24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66" Type="http://schemas.openxmlformats.org/officeDocument/2006/relationships/table" Target="../tables/table66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115" Type="http://schemas.openxmlformats.org/officeDocument/2006/relationships/table" Target="../tables/table115.xml"/><Relationship Id="rId131" Type="http://schemas.openxmlformats.org/officeDocument/2006/relationships/table" Target="../tables/table131.xml"/><Relationship Id="rId136" Type="http://schemas.openxmlformats.org/officeDocument/2006/relationships/table" Target="../tables/table136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9" Type="http://schemas.openxmlformats.org/officeDocument/2006/relationships/table" Target="../tables/table19.xml"/><Relationship Id="rId14" Type="http://schemas.openxmlformats.org/officeDocument/2006/relationships/table" Target="../tables/table14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56" Type="http://schemas.openxmlformats.org/officeDocument/2006/relationships/table" Target="../tables/table56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42" Type="http://schemas.openxmlformats.org/officeDocument/2006/relationships/table" Target="../tables/table142.xml"/><Relationship Id="rId3" Type="http://schemas.openxmlformats.org/officeDocument/2006/relationships/table" Target="../tables/table3.xml"/><Relationship Id="rId25" Type="http://schemas.openxmlformats.org/officeDocument/2006/relationships/table" Target="../tables/table25.xml"/><Relationship Id="rId46" Type="http://schemas.openxmlformats.org/officeDocument/2006/relationships/table" Target="../tables/table46.xml"/><Relationship Id="rId67" Type="http://schemas.openxmlformats.org/officeDocument/2006/relationships/table" Target="../tables/table67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62" Type="http://schemas.openxmlformats.org/officeDocument/2006/relationships/table" Target="../tables/table62.xml"/><Relationship Id="rId83" Type="http://schemas.openxmlformats.org/officeDocument/2006/relationships/table" Target="../tables/table83.xml"/><Relationship Id="rId88" Type="http://schemas.openxmlformats.org/officeDocument/2006/relationships/table" Target="../tables/table88.xml"/><Relationship Id="rId111" Type="http://schemas.openxmlformats.org/officeDocument/2006/relationships/table" Target="../tables/table111.xml"/><Relationship Id="rId132" Type="http://schemas.openxmlformats.org/officeDocument/2006/relationships/table" Target="../tables/table132.xml"/><Relationship Id="rId15" Type="http://schemas.openxmlformats.org/officeDocument/2006/relationships/table" Target="../tables/table15.xml"/><Relationship Id="rId36" Type="http://schemas.openxmlformats.org/officeDocument/2006/relationships/table" Target="../tables/table36.xml"/><Relationship Id="rId57" Type="http://schemas.openxmlformats.org/officeDocument/2006/relationships/table" Target="../tables/table57.xml"/><Relationship Id="rId106" Type="http://schemas.openxmlformats.org/officeDocument/2006/relationships/table" Target="../tables/table106.xml"/><Relationship Id="rId127" Type="http://schemas.openxmlformats.org/officeDocument/2006/relationships/table" Target="../tables/table127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52" Type="http://schemas.openxmlformats.org/officeDocument/2006/relationships/table" Target="../tables/table52.xml"/><Relationship Id="rId73" Type="http://schemas.openxmlformats.org/officeDocument/2006/relationships/table" Target="../tables/table73.xml"/><Relationship Id="rId78" Type="http://schemas.openxmlformats.org/officeDocument/2006/relationships/table" Target="../tables/table78.xml"/><Relationship Id="rId94" Type="http://schemas.openxmlformats.org/officeDocument/2006/relationships/table" Target="../tables/table94.xml"/><Relationship Id="rId99" Type="http://schemas.openxmlformats.org/officeDocument/2006/relationships/table" Target="../tables/table99.xml"/><Relationship Id="rId101" Type="http://schemas.openxmlformats.org/officeDocument/2006/relationships/table" Target="../tables/table101.xml"/><Relationship Id="rId122" Type="http://schemas.openxmlformats.org/officeDocument/2006/relationships/table" Target="../tables/table122.xml"/><Relationship Id="rId143" Type="http://schemas.openxmlformats.org/officeDocument/2006/relationships/table" Target="../tables/table143.xml"/><Relationship Id="rId148" Type="http://schemas.openxmlformats.org/officeDocument/2006/relationships/table" Target="../tables/table148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26" Type="http://schemas.openxmlformats.org/officeDocument/2006/relationships/table" Target="../tables/table26.xml"/><Relationship Id="rId47" Type="http://schemas.openxmlformats.org/officeDocument/2006/relationships/table" Target="../tables/table47.xml"/><Relationship Id="rId68" Type="http://schemas.openxmlformats.org/officeDocument/2006/relationships/table" Target="../tables/table68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33" Type="http://schemas.openxmlformats.org/officeDocument/2006/relationships/table" Target="../tables/table133.xml"/><Relationship Id="rId16" Type="http://schemas.openxmlformats.org/officeDocument/2006/relationships/table" Target="../tables/table16.xml"/><Relationship Id="rId37" Type="http://schemas.openxmlformats.org/officeDocument/2006/relationships/table" Target="../tables/table37.xml"/><Relationship Id="rId58" Type="http://schemas.openxmlformats.org/officeDocument/2006/relationships/table" Target="../tables/table58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23" Type="http://schemas.openxmlformats.org/officeDocument/2006/relationships/table" Target="../tables/table123.xml"/><Relationship Id="rId144" Type="http://schemas.openxmlformats.org/officeDocument/2006/relationships/table" Target="../tables/table144.xml"/><Relationship Id="rId90" Type="http://schemas.openxmlformats.org/officeDocument/2006/relationships/table" Target="../tables/table9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mailto:angelica_moreno85@hotmail.com" TargetMode="External"/><Relationship Id="rId21" Type="http://schemas.openxmlformats.org/officeDocument/2006/relationships/hyperlink" Target="mailto:erickaar1988@gmail.com" TargetMode="External"/><Relationship Id="rId324" Type="http://schemas.openxmlformats.org/officeDocument/2006/relationships/hyperlink" Target="mailto:javierchepe@outlook.es" TargetMode="External"/><Relationship Id="rId531" Type="http://schemas.openxmlformats.org/officeDocument/2006/relationships/hyperlink" Target="mailto:araujomorelos@gmail.com" TargetMode="External"/><Relationship Id="rId170" Type="http://schemas.openxmlformats.org/officeDocument/2006/relationships/hyperlink" Target="mailto:elenacolmenaresh@gmail.com" TargetMode="External"/><Relationship Id="rId268" Type="http://schemas.openxmlformats.org/officeDocument/2006/relationships/hyperlink" Target="mailto:manuel_arellano_garcia@hotmail.com" TargetMode="External"/><Relationship Id="rId475" Type="http://schemas.openxmlformats.org/officeDocument/2006/relationships/hyperlink" Target="mailto:estuardovelarde1@gmail.com" TargetMode="External"/><Relationship Id="rId32" Type="http://schemas.openxmlformats.org/officeDocument/2006/relationships/hyperlink" Target="mailto:firmalegalmstcampeche@gmail.com" TargetMode="External"/><Relationship Id="rId128" Type="http://schemas.openxmlformats.org/officeDocument/2006/relationships/hyperlink" Target="mailto:eobv@hotmail.com" TargetMode="External"/><Relationship Id="rId335" Type="http://schemas.openxmlformats.org/officeDocument/2006/relationships/hyperlink" Target="mailto:melitoncabanas0@gmail.com" TargetMode="External"/><Relationship Id="rId181" Type="http://schemas.openxmlformats.org/officeDocument/2006/relationships/hyperlink" Target="mailto:gaby_zavala761@autlook.com" TargetMode="External"/><Relationship Id="rId402" Type="http://schemas.openxmlformats.org/officeDocument/2006/relationships/hyperlink" Target="mailto:lic-ralch@hotmail.com" TargetMode="External"/><Relationship Id="rId279" Type="http://schemas.openxmlformats.org/officeDocument/2006/relationships/hyperlink" Target="mailto:Annelmevi77@gmail.com" TargetMode="External"/><Relationship Id="rId486" Type="http://schemas.openxmlformats.org/officeDocument/2006/relationships/hyperlink" Target="mailto:epaulinaleyva@gmail.com" TargetMode="External"/><Relationship Id="rId43" Type="http://schemas.openxmlformats.org/officeDocument/2006/relationships/hyperlink" Target="mailto:suheytorrescano@hotmail.com" TargetMode="External"/><Relationship Id="rId139" Type="http://schemas.openxmlformats.org/officeDocument/2006/relationships/hyperlink" Target="mailto:russel_airmc@hotmail.com" TargetMode="External"/><Relationship Id="rId290" Type="http://schemas.openxmlformats.org/officeDocument/2006/relationships/hyperlink" Target="mailto:griseldagarciaortega382@gmail.com" TargetMode="External"/><Relationship Id="rId304" Type="http://schemas.openxmlformats.org/officeDocument/2006/relationships/hyperlink" Target="mailto:nellyvidalg@hotmail.com" TargetMode="External"/><Relationship Id="rId346" Type="http://schemas.openxmlformats.org/officeDocument/2006/relationships/hyperlink" Target="mailto:Jmabreug@hotmail.com" TargetMode="External"/><Relationship Id="rId388" Type="http://schemas.openxmlformats.org/officeDocument/2006/relationships/hyperlink" Target="mailto:realfrancomd@iuaf.edu.mx" TargetMode="External"/><Relationship Id="rId511" Type="http://schemas.openxmlformats.org/officeDocument/2006/relationships/hyperlink" Target="mailto:tdominguez006@gmail.com" TargetMode="External"/><Relationship Id="rId85" Type="http://schemas.openxmlformats.org/officeDocument/2006/relationships/hyperlink" Target="mailto:Mer_2491997@hotmail.com" TargetMode="External"/><Relationship Id="rId150" Type="http://schemas.openxmlformats.org/officeDocument/2006/relationships/hyperlink" Target="mailto:jjalcocer94@gmail.com" TargetMode="External"/><Relationship Id="rId192" Type="http://schemas.openxmlformats.org/officeDocument/2006/relationships/hyperlink" Target="mailto:andradedelc@hotmail.com" TargetMode="External"/><Relationship Id="rId206" Type="http://schemas.openxmlformats.org/officeDocument/2006/relationships/hyperlink" Target="mailto:irving_juarez85@hotmail.com" TargetMode="External"/><Relationship Id="rId413" Type="http://schemas.openxmlformats.org/officeDocument/2006/relationships/hyperlink" Target="mailto:si_segur@hotmail.com" TargetMode="External"/><Relationship Id="rId248" Type="http://schemas.openxmlformats.org/officeDocument/2006/relationships/hyperlink" Target="mailto:Justiciaexpedita@gmail.com" TargetMode="External"/><Relationship Id="rId455" Type="http://schemas.openxmlformats.org/officeDocument/2006/relationships/hyperlink" Target="mailto:yerm22@gmail.com" TargetMode="External"/><Relationship Id="rId497" Type="http://schemas.openxmlformats.org/officeDocument/2006/relationships/hyperlink" Target="mailto:osmar12345678922@gmail.com" TargetMode="External"/><Relationship Id="rId12" Type="http://schemas.openxmlformats.org/officeDocument/2006/relationships/hyperlink" Target="mailto:pecestudio@hotmail.com" TargetMode="External"/><Relationship Id="rId108" Type="http://schemas.openxmlformats.org/officeDocument/2006/relationships/hyperlink" Target="mailto:abe_gr@hotmail.com" TargetMode="External"/><Relationship Id="rId315" Type="http://schemas.openxmlformats.org/officeDocument/2006/relationships/hyperlink" Target="mailto:avilapechl@yahoo.com" TargetMode="External"/><Relationship Id="rId357" Type="http://schemas.openxmlformats.org/officeDocument/2006/relationships/hyperlink" Target="mailto:direccionjuridica.vera@hotmail.com" TargetMode="External"/><Relationship Id="rId522" Type="http://schemas.openxmlformats.org/officeDocument/2006/relationships/hyperlink" Target="mailto:delia.l.rodriguez13@gmail.com" TargetMode="External"/><Relationship Id="rId54" Type="http://schemas.openxmlformats.org/officeDocument/2006/relationships/hyperlink" Target="mailto:avilapechl@yahoo.com" TargetMode="External"/><Relationship Id="rId96" Type="http://schemas.openxmlformats.org/officeDocument/2006/relationships/hyperlink" Target="mailto:glendireyes92@gmail.com" TargetMode="External"/><Relationship Id="rId161" Type="http://schemas.openxmlformats.org/officeDocument/2006/relationships/hyperlink" Target="mailto:jazcuaga@hotmail.com" TargetMode="External"/><Relationship Id="rId217" Type="http://schemas.openxmlformats.org/officeDocument/2006/relationships/hyperlink" Target="mailto:ballote.jorge.dd2b@iuaf.edu.mx" TargetMode="External"/><Relationship Id="rId399" Type="http://schemas.openxmlformats.org/officeDocument/2006/relationships/hyperlink" Target="mailto:deatr23@hotmail.com" TargetMode="External"/><Relationship Id="rId259" Type="http://schemas.openxmlformats.org/officeDocument/2006/relationships/hyperlink" Target="mailto:erickaar1988@gmail.com" TargetMode="External"/><Relationship Id="rId424" Type="http://schemas.openxmlformats.org/officeDocument/2006/relationships/hyperlink" Target="mailto:abogada.xochiquetzal@gmail.com" TargetMode="External"/><Relationship Id="rId466" Type="http://schemas.openxmlformats.org/officeDocument/2006/relationships/hyperlink" Target="mailto:Basorita30@gmail.com" TargetMode="External"/><Relationship Id="rId23" Type="http://schemas.openxmlformats.org/officeDocument/2006/relationships/hyperlink" Target="mailto:lca.lacosta@gmail.com" TargetMode="External"/><Relationship Id="rId119" Type="http://schemas.openxmlformats.org/officeDocument/2006/relationships/hyperlink" Target="mailto:maysantos1974@gmail.com" TargetMode="External"/><Relationship Id="rId270" Type="http://schemas.openxmlformats.org/officeDocument/2006/relationships/hyperlink" Target="mailto:lic_velarde@hotmail.com" TargetMode="External"/><Relationship Id="rId326" Type="http://schemas.openxmlformats.org/officeDocument/2006/relationships/hyperlink" Target="mailto:eduardovfiscalia@gmail.com" TargetMode="External"/><Relationship Id="rId533" Type="http://schemas.openxmlformats.org/officeDocument/2006/relationships/printerSettings" Target="../printerSettings/printerSettings2.bin"/><Relationship Id="rId65" Type="http://schemas.openxmlformats.org/officeDocument/2006/relationships/hyperlink" Target="mailto:dannaly05@hotmail.com" TargetMode="External"/><Relationship Id="rId130" Type="http://schemas.openxmlformats.org/officeDocument/2006/relationships/hyperlink" Target="mailto:spencer_adn@hotmail.com" TargetMode="External"/><Relationship Id="rId368" Type="http://schemas.openxmlformats.org/officeDocument/2006/relationships/hyperlink" Target="mailto:riviyani2000@hotmail.com" TargetMode="External"/><Relationship Id="rId172" Type="http://schemas.openxmlformats.org/officeDocument/2006/relationships/hyperlink" Target="mailto:josefo9470@gmail.com" TargetMode="External"/><Relationship Id="rId228" Type="http://schemas.openxmlformats.org/officeDocument/2006/relationships/hyperlink" Target="mailto:alcantaramejia@live.com.mx" TargetMode="External"/><Relationship Id="rId435" Type="http://schemas.openxmlformats.org/officeDocument/2006/relationships/hyperlink" Target="mailto:estherlaracampos@gmail.com" TargetMode="External"/><Relationship Id="rId477" Type="http://schemas.openxmlformats.org/officeDocument/2006/relationships/hyperlink" Target="mailto:mirushernandez674@gmail.com" TargetMode="External"/><Relationship Id="rId281" Type="http://schemas.openxmlformats.org/officeDocument/2006/relationships/hyperlink" Target="mailto:guevaraley@gmail.com" TargetMode="External"/><Relationship Id="rId337" Type="http://schemas.openxmlformats.org/officeDocument/2006/relationships/hyperlink" Target="mailto:Saraibj22@gmail.com" TargetMode="External"/><Relationship Id="rId502" Type="http://schemas.openxmlformats.org/officeDocument/2006/relationships/hyperlink" Target="mailto:salvadorbringasestrada@gmail.com" TargetMode="External"/><Relationship Id="rId34" Type="http://schemas.openxmlformats.org/officeDocument/2006/relationships/hyperlink" Target="mailto:Annelmevi77@gmail.com" TargetMode="External"/><Relationship Id="rId76" Type="http://schemas.openxmlformats.org/officeDocument/2006/relationships/hyperlink" Target="mailto:yarafaride@hotmail.com" TargetMode="External"/><Relationship Id="rId141" Type="http://schemas.openxmlformats.org/officeDocument/2006/relationships/hyperlink" Target="mailto:Jazame98@hotmail.com" TargetMode="External"/><Relationship Id="rId379" Type="http://schemas.openxmlformats.org/officeDocument/2006/relationships/hyperlink" Target="mailto:joseangel29@hotmail.com" TargetMode="External"/><Relationship Id="rId7" Type="http://schemas.openxmlformats.org/officeDocument/2006/relationships/hyperlink" Target="mailto:cardenas-eli@hotmail.com" TargetMode="External"/><Relationship Id="rId183" Type="http://schemas.openxmlformats.org/officeDocument/2006/relationships/hyperlink" Target="mailto:opalma15@hotmail.com" TargetMode="External"/><Relationship Id="rId239" Type="http://schemas.openxmlformats.org/officeDocument/2006/relationships/hyperlink" Target="mailto:evita_b_20@hotmail.com" TargetMode="External"/><Relationship Id="rId390" Type="http://schemas.openxmlformats.org/officeDocument/2006/relationships/hyperlink" Target="mailto:kitzy_28@hotmail.com" TargetMode="External"/><Relationship Id="rId404" Type="http://schemas.openxmlformats.org/officeDocument/2006/relationships/hyperlink" Target="mailto:glen_2515@live.com.mx" TargetMode="External"/><Relationship Id="rId446" Type="http://schemas.openxmlformats.org/officeDocument/2006/relationships/hyperlink" Target="mailto:qi.beatriz@gmail.com" TargetMode="External"/><Relationship Id="rId250" Type="http://schemas.openxmlformats.org/officeDocument/2006/relationships/hyperlink" Target="mailto:revisionlegal@ymail.com" TargetMode="External"/><Relationship Id="rId292" Type="http://schemas.openxmlformats.org/officeDocument/2006/relationships/hyperlink" Target="mailto:leopardos1@yahoo.es" TargetMode="External"/><Relationship Id="rId306" Type="http://schemas.openxmlformats.org/officeDocument/2006/relationships/hyperlink" Target="mailto:Patrixia84mtz@gmail.com" TargetMode="External"/><Relationship Id="rId488" Type="http://schemas.openxmlformats.org/officeDocument/2006/relationships/hyperlink" Target="mailto:bufetefigueroa@hotmail.com" TargetMode="External"/><Relationship Id="rId45" Type="http://schemas.openxmlformats.org/officeDocument/2006/relationships/hyperlink" Target="mailto:fran.jarsan@gmail.com" TargetMode="External"/><Relationship Id="rId87" Type="http://schemas.openxmlformats.org/officeDocument/2006/relationships/hyperlink" Target="mailto:anahiavilesglez@hotmail.com" TargetMode="External"/><Relationship Id="rId110" Type="http://schemas.openxmlformats.org/officeDocument/2006/relationships/hyperlink" Target="mailto:adrian.gmercer@gmail.com" TargetMode="External"/><Relationship Id="rId348" Type="http://schemas.openxmlformats.org/officeDocument/2006/relationships/hyperlink" Target="mailto:IsabelaNayroby@gmail.com" TargetMode="External"/><Relationship Id="rId513" Type="http://schemas.openxmlformats.org/officeDocument/2006/relationships/hyperlink" Target="mailto:vielsajordan0@gmail.com" TargetMode="External"/><Relationship Id="rId152" Type="http://schemas.openxmlformats.org/officeDocument/2006/relationships/hyperlink" Target="mailto:perez.jochebed.md3acun@iuaf.edu.mx" TargetMode="External"/><Relationship Id="rId194" Type="http://schemas.openxmlformats.org/officeDocument/2006/relationships/hyperlink" Target="mailto:sandrapriani@hotmail.com" TargetMode="External"/><Relationship Id="rId208" Type="http://schemas.openxmlformats.org/officeDocument/2006/relationships/hyperlink" Target="mailto:marce_18_1047@hotmail.com" TargetMode="External"/><Relationship Id="rId415" Type="http://schemas.openxmlformats.org/officeDocument/2006/relationships/hyperlink" Target="mailto:aloysia.acostag@gmail.com" TargetMode="External"/><Relationship Id="rId457" Type="http://schemas.openxmlformats.org/officeDocument/2006/relationships/hyperlink" Target="mailto:lucianosalascontreras@yahoo.com.mx" TargetMode="External"/><Relationship Id="rId261" Type="http://schemas.openxmlformats.org/officeDocument/2006/relationships/hyperlink" Target="mailto:pecestudio@hotmail.com" TargetMode="External"/><Relationship Id="rId499" Type="http://schemas.openxmlformats.org/officeDocument/2006/relationships/hyperlink" Target="mailto:lucianosalascontreras@yahoo.com.mx" TargetMode="External"/><Relationship Id="rId14" Type="http://schemas.openxmlformats.org/officeDocument/2006/relationships/hyperlink" Target="mailto:jlrm_08@hotmail.com" TargetMode="External"/><Relationship Id="rId56" Type="http://schemas.openxmlformats.org/officeDocument/2006/relationships/hyperlink" Target="mailto:mariaglennie@hotmail.com" TargetMode="External"/><Relationship Id="rId317" Type="http://schemas.openxmlformats.org/officeDocument/2006/relationships/hyperlink" Target="mailto:Mircamil@hotmail.com" TargetMode="External"/><Relationship Id="rId359" Type="http://schemas.openxmlformats.org/officeDocument/2006/relationships/hyperlink" Target="mailto:agluna87@gmail.com" TargetMode="External"/><Relationship Id="rId524" Type="http://schemas.openxmlformats.org/officeDocument/2006/relationships/hyperlink" Target="mailto:legionario121068@yahoo.com" TargetMode="External"/><Relationship Id="rId98" Type="http://schemas.openxmlformats.org/officeDocument/2006/relationships/hyperlink" Target="mailto:miltonpech@hotmail.com" TargetMode="External"/><Relationship Id="rId121" Type="http://schemas.openxmlformats.org/officeDocument/2006/relationships/hyperlink" Target="mailto:bernaldoku@hotmail.com" TargetMode="External"/><Relationship Id="rId163" Type="http://schemas.openxmlformats.org/officeDocument/2006/relationships/hyperlink" Target="mailto:escorpiongalanlara@gmail.com" TargetMode="External"/><Relationship Id="rId219" Type="http://schemas.openxmlformats.org/officeDocument/2006/relationships/hyperlink" Target="mailto:gaernoib89@hotmail.com" TargetMode="External"/><Relationship Id="rId370" Type="http://schemas.openxmlformats.org/officeDocument/2006/relationships/hyperlink" Target="mailto:fierrosrojohector@gmail.com" TargetMode="External"/><Relationship Id="rId426" Type="http://schemas.openxmlformats.org/officeDocument/2006/relationships/hyperlink" Target="mailto:lic_velarde@hotmail.com" TargetMode="External"/><Relationship Id="rId230" Type="http://schemas.openxmlformats.org/officeDocument/2006/relationships/hyperlink" Target="mailto:lamaac10@hotmail.com" TargetMode="External"/><Relationship Id="rId468" Type="http://schemas.openxmlformats.org/officeDocument/2006/relationships/hyperlink" Target="mailto:jairoajia@yahoo.es" TargetMode="External"/><Relationship Id="rId25" Type="http://schemas.openxmlformats.org/officeDocument/2006/relationships/hyperlink" Target="mailto:eusebio_palaciosr@hotmail.com" TargetMode="External"/><Relationship Id="rId67" Type="http://schemas.openxmlformats.org/officeDocument/2006/relationships/hyperlink" Target="mailto:amadaley1107@hotmail.com" TargetMode="External"/><Relationship Id="rId272" Type="http://schemas.openxmlformats.org/officeDocument/2006/relationships/hyperlink" Target="mailto:lca.lacosta@gmail.com" TargetMode="External"/><Relationship Id="rId328" Type="http://schemas.openxmlformats.org/officeDocument/2006/relationships/hyperlink" Target="mailto:selena_Reyes.14@hotmail.com" TargetMode="External"/><Relationship Id="rId535" Type="http://schemas.openxmlformats.org/officeDocument/2006/relationships/vmlDrawing" Target="../drawings/vmlDrawing1.vml"/><Relationship Id="rId132" Type="http://schemas.openxmlformats.org/officeDocument/2006/relationships/hyperlink" Target="mailto:poolcauichdavidjeysser@gmail.com" TargetMode="External"/><Relationship Id="rId174" Type="http://schemas.openxmlformats.org/officeDocument/2006/relationships/hyperlink" Target="mailto:esmeraldaguzmans@hotmail.com" TargetMode="External"/><Relationship Id="rId381" Type="http://schemas.openxmlformats.org/officeDocument/2006/relationships/hyperlink" Target="mailto:sdavism62@gmail.com" TargetMode="External"/><Relationship Id="rId241" Type="http://schemas.openxmlformats.org/officeDocument/2006/relationships/hyperlink" Target="mailto:raul_chinahui@hotmail.com" TargetMode="External"/><Relationship Id="rId437" Type="http://schemas.openxmlformats.org/officeDocument/2006/relationships/hyperlink" Target="mailto:evajainchaps@gmail.com" TargetMode="External"/><Relationship Id="rId479" Type="http://schemas.openxmlformats.org/officeDocument/2006/relationships/hyperlink" Target="mailto:ervinguatemala@yahoo.com" TargetMode="External"/><Relationship Id="rId36" Type="http://schemas.openxmlformats.org/officeDocument/2006/relationships/hyperlink" Target="mailto:villalba791044@gmail.com" TargetMode="External"/><Relationship Id="rId283" Type="http://schemas.openxmlformats.org/officeDocument/2006/relationships/hyperlink" Target="mailto:angelgiltun@hotmail.com" TargetMode="External"/><Relationship Id="rId339" Type="http://schemas.openxmlformats.org/officeDocument/2006/relationships/hyperlink" Target="mailto:spencer9540@gmail.com" TargetMode="External"/><Relationship Id="rId490" Type="http://schemas.openxmlformats.org/officeDocument/2006/relationships/hyperlink" Target="mailto:susylc_184@hotmail.com" TargetMode="External"/><Relationship Id="rId504" Type="http://schemas.openxmlformats.org/officeDocument/2006/relationships/hyperlink" Target="mailto:gacemir.2009@gmail.com" TargetMode="External"/><Relationship Id="rId78" Type="http://schemas.openxmlformats.org/officeDocument/2006/relationships/hyperlink" Target="mailto:dominguez.zaacaa@gmail.com" TargetMode="External"/><Relationship Id="rId101" Type="http://schemas.openxmlformats.org/officeDocument/2006/relationships/hyperlink" Target="mailto:legaliz.contigo@outlook.com" TargetMode="External"/><Relationship Id="rId143" Type="http://schemas.openxmlformats.org/officeDocument/2006/relationships/hyperlink" Target="mailto:rodriguezavaloseduardo@gmail.com" TargetMode="External"/><Relationship Id="rId185" Type="http://schemas.openxmlformats.org/officeDocument/2006/relationships/hyperlink" Target="mailto:estefania.c.vanegas@hotmail.com" TargetMode="External"/><Relationship Id="rId350" Type="http://schemas.openxmlformats.org/officeDocument/2006/relationships/hyperlink" Target="mailto:miguelxtequila@hotmail.com" TargetMode="External"/><Relationship Id="rId406" Type="http://schemas.openxmlformats.org/officeDocument/2006/relationships/hyperlink" Target="mailto:marcoxmx@hotmail.com" TargetMode="External"/><Relationship Id="rId9" Type="http://schemas.openxmlformats.org/officeDocument/2006/relationships/hyperlink" Target="mailto:robe_r_74@hotmail.com" TargetMode="External"/><Relationship Id="rId210" Type="http://schemas.openxmlformats.org/officeDocument/2006/relationships/hyperlink" Target="mailto:joseartemiopjf@yahoo.com.mx" TargetMode="External"/><Relationship Id="rId392" Type="http://schemas.openxmlformats.org/officeDocument/2006/relationships/hyperlink" Target="mailto:martintijerino2217@gmail.com" TargetMode="External"/><Relationship Id="rId448" Type="http://schemas.openxmlformats.org/officeDocument/2006/relationships/hyperlink" Target="mailto:acampos@uadec.edu.mx" TargetMode="External"/><Relationship Id="rId252" Type="http://schemas.openxmlformats.org/officeDocument/2006/relationships/hyperlink" Target="mailto:consultoriajuridica.yahair@gmail.com" TargetMode="External"/><Relationship Id="rId294" Type="http://schemas.openxmlformats.org/officeDocument/2006/relationships/hyperlink" Target="mailto:dannaly05@hotmail.com" TargetMode="External"/><Relationship Id="rId308" Type="http://schemas.openxmlformats.org/officeDocument/2006/relationships/hyperlink" Target="mailto:evita_b_20@hotmail.com" TargetMode="External"/><Relationship Id="rId515" Type="http://schemas.openxmlformats.org/officeDocument/2006/relationships/hyperlink" Target="mailto:abogadosamirlasso@gmail.com" TargetMode="External"/><Relationship Id="rId47" Type="http://schemas.openxmlformats.org/officeDocument/2006/relationships/hyperlink" Target="mailto:sergiopech78@hotmail.com" TargetMode="External"/><Relationship Id="rId89" Type="http://schemas.openxmlformats.org/officeDocument/2006/relationships/hyperlink" Target="mailto:lic_doseara@hotmail.com" TargetMode="External"/><Relationship Id="rId112" Type="http://schemas.openxmlformats.org/officeDocument/2006/relationships/hyperlink" Target="mailto:santiago.juan.ld2b@iuaf.edu.mx" TargetMode="External"/><Relationship Id="rId154" Type="http://schemas.openxmlformats.org/officeDocument/2006/relationships/hyperlink" Target="mailto:mariselacifuentesl@gmail.com" TargetMode="External"/><Relationship Id="rId361" Type="http://schemas.openxmlformats.org/officeDocument/2006/relationships/hyperlink" Target="mailto:Yarcoszuniga@gmail.com" TargetMode="External"/><Relationship Id="rId196" Type="http://schemas.openxmlformats.org/officeDocument/2006/relationships/hyperlink" Target="mailto:reyesmaximiliano@hotmail.com" TargetMode="External"/><Relationship Id="rId417" Type="http://schemas.openxmlformats.org/officeDocument/2006/relationships/hyperlink" Target="mailto:sanchezdelrosalsc@gmail.com" TargetMode="External"/><Relationship Id="rId459" Type="http://schemas.openxmlformats.org/officeDocument/2006/relationships/hyperlink" Target="mailto:janalybalsells1212@gmail.com" TargetMode="External"/><Relationship Id="rId16" Type="http://schemas.openxmlformats.org/officeDocument/2006/relationships/hyperlink" Target="mailto:zaraavi.83@gmail.com" TargetMode="External"/><Relationship Id="rId221" Type="http://schemas.openxmlformats.org/officeDocument/2006/relationships/hyperlink" Target="mailto:blankita2709@hotmail.com" TargetMode="External"/><Relationship Id="rId263" Type="http://schemas.openxmlformats.org/officeDocument/2006/relationships/hyperlink" Target="mailto:Lizeth_nayelli_mendez_pineda@live.com.mx" TargetMode="External"/><Relationship Id="rId319" Type="http://schemas.openxmlformats.org/officeDocument/2006/relationships/hyperlink" Target="mailto:beljumayri@hotmail.com" TargetMode="External"/><Relationship Id="rId470" Type="http://schemas.openxmlformats.org/officeDocument/2006/relationships/hyperlink" Target="mailto:martapatricia5@gmail.com" TargetMode="External"/><Relationship Id="rId526" Type="http://schemas.openxmlformats.org/officeDocument/2006/relationships/hyperlink" Target="mailto:elatejada@gmail.com" TargetMode="External"/><Relationship Id="rId58" Type="http://schemas.openxmlformats.org/officeDocument/2006/relationships/hyperlink" Target="mailto:itzhel.tehue@iuaf.edu.mx" TargetMode="External"/><Relationship Id="rId123" Type="http://schemas.openxmlformats.org/officeDocument/2006/relationships/hyperlink" Target="mailto:nancymartinezb88@gmail.com" TargetMode="External"/><Relationship Id="rId330" Type="http://schemas.openxmlformats.org/officeDocument/2006/relationships/hyperlink" Target="mailto:hectorbosorio71@gmail.com" TargetMode="External"/><Relationship Id="rId165" Type="http://schemas.openxmlformats.org/officeDocument/2006/relationships/hyperlink" Target="mailto:jessguadalupee@gmail.com" TargetMode="External"/><Relationship Id="rId372" Type="http://schemas.openxmlformats.org/officeDocument/2006/relationships/hyperlink" Target="mailto:rpernillo19@gmail.com" TargetMode="External"/><Relationship Id="rId428" Type="http://schemas.openxmlformats.org/officeDocument/2006/relationships/hyperlink" Target="mailto:yonnitoguillen@gmail.com" TargetMode="External"/><Relationship Id="rId232" Type="http://schemas.openxmlformats.org/officeDocument/2006/relationships/hyperlink" Target="mailto:lic.ignaciogalindo78@gmail.com" TargetMode="External"/><Relationship Id="rId274" Type="http://schemas.openxmlformats.org/officeDocument/2006/relationships/hyperlink" Target="mailto:eusebio_palaciosr@hotmail.com" TargetMode="External"/><Relationship Id="rId481" Type="http://schemas.openxmlformats.org/officeDocument/2006/relationships/hyperlink" Target="mailto:dennisherrera@gmail.com" TargetMode="External"/><Relationship Id="rId27" Type="http://schemas.openxmlformats.org/officeDocument/2006/relationships/hyperlink" Target="mailto:elportalegal@yahoo.com.mx" TargetMode="External"/><Relationship Id="rId69" Type="http://schemas.openxmlformats.org/officeDocument/2006/relationships/hyperlink" Target="mailto:diana_alamilla@hotmail.com" TargetMode="External"/><Relationship Id="rId134" Type="http://schemas.openxmlformats.org/officeDocument/2006/relationships/hyperlink" Target="mailto:ortizgarciajosejuan86@gmail.com" TargetMode="External"/><Relationship Id="rId537" Type="http://schemas.openxmlformats.org/officeDocument/2006/relationships/table" Target="../tables/table151.xml"/><Relationship Id="rId80" Type="http://schemas.openxmlformats.org/officeDocument/2006/relationships/hyperlink" Target="mailto:marly.diaz@cgasi.comm.mx" TargetMode="External"/><Relationship Id="rId176" Type="http://schemas.openxmlformats.org/officeDocument/2006/relationships/hyperlink" Target="mailto:mhmay@delfin.unacar.mx" TargetMode="External"/><Relationship Id="rId341" Type="http://schemas.openxmlformats.org/officeDocument/2006/relationships/hyperlink" Target="mailto:razucena-2004@hotmail.com" TargetMode="External"/><Relationship Id="rId383" Type="http://schemas.openxmlformats.org/officeDocument/2006/relationships/hyperlink" Target="mailto:sussy2486@hotmail.com" TargetMode="External"/><Relationship Id="rId439" Type="http://schemas.openxmlformats.org/officeDocument/2006/relationships/hyperlink" Target="mailto:raulneirahdz@gmail.com" TargetMode="External"/><Relationship Id="rId201" Type="http://schemas.openxmlformats.org/officeDocument/2006/relationships/hyperlink" Target="mailto:gabyr432@hotmail.com" TargetMode="External"/><Relationship Id="rId243" Type="http://schemas.openxmlformats.org/officeDocument/2006/relationships/hyperlink" Target="mailto:hectorcastrori@gmail.com" TargetMode="External"/><Relationship Id="rId285" Type="http://schemas.openxmlformats.org/officeDocument/2006/relationships/hyperlink" Target="mailto:darwindominguezuc@hotmail.com" TargetMode="External"/><Relationship Id="rId450" Type="http://schemas.openxmlformats.org/officeDocument/2006/relationships/hyperlink" Target="mailto:dfborrego@gmail.com" TargetMode="External"/><Relationship Id="rId506" Type="http://schemas.openxmlformats.org/officeDocument/2006/relationships/hyperlink" Target="mailto:randybastarrachea@gmail.com" TargetMode="External"/><Relationship Id="rId38" Type="http://schemas.openxmlformats.org/officeDocument/2006/relationships/hyperlink" Target="mailto:cristina_gillopez@hotmail.com" TargetMode="External"/><Relationship Id="rId103" Type="http://schemas.openxmlformats.org/officeDocument/2006/relationships/hyperlink" Target="mailto:Dianizmedina15@gmail.com" TargetMode="External"/><Relationship Id="rId310" Type="http://schemas.openxmlformats.org/officeDocument/2006/relationships/hyperlink" Target="mailto:nancymartinezb88@gmail.com" TargetMode="External"/><Relationship Id="rId492" Type="http://schemas.openxmlformats.org/officeDocument/2006/relationships/hyperlink" Target="mailto:alejandra.lopez@pjedomex.gob.mx" TargetMode="External"/><Relationship Id="rId91" Type="http://schemas.openxmlformats.org/officeDocument/2006/relationships/hyperlink" Target="mailto:poblano.ivette@gmail.com" TargetMode="External"/><Relationship Id="rId145" Type="http://schemas.openxmlformats.org/officeDocument/2006/relationships/hyperlink" Target="mailto:moralesmoralesirma75@gmail.com" TargetMode="External"/><Relationship Id="rId187" Type="http://schemas.openxmlformats.org/officeDocument/2006/relationships/hyperlink" Target="mailto:nic_lup@hotmail.com" TargetMode="External"/><Relationship Id="rId352" Type="http://schemas.openxmlformats.org/officeDocument/2006/relationships/hyperlink" Target="mailto:rosadojeanette@gmail.com" TargetMode="External"/><Relationship Id="rId394" Type="http://schemas.openxmlformats.org/officeDocument/2006/relationships/hyperlink" Target="mailto:jhirwin.valverde@outlook.com" TargetMode="External"/><Relationship Id="rId408" Type="http://schemas.openxmlformats.org/officeDocument/2006/relationships/hyperlink" Target="mailto:jackie-gem@hotmail.com" TargetMode="External"/><Relationship Id="rId212" Type="http://schemas.openxmlformats.org/officeDocument/2006/relationships/hyperlink" Target="mailto:omarpalestino_1@hotmail.com" TargetMode="External"/><Relationship Id="rId254" Type="http://schemas.openxmlformats.org/officeDocument/2006/relationships/hyperlink" Target="mailto:raul_chinahui@hotmail.com" TargetMode="External"/><Relationship Id="rId49" Type="http://schemas.openxmlformats.org/officeDocument/2006/relationships/hyperlink" Target="mailto:mairitts@gmail.com" TargetMode="External"/><Relationship Id="rId114" Type="http://schemas.openxmlformats.org/officeDocument/2006/relationships/hyperlink" Target="mailto:carlitoswo@hotmail.com" TargetMode="External"/><Relationship Id="rId296" Type="http://schemas.openxmlformats.org/officeDocument/2006/relationships/hyperlink" Target="mailto:vegamtzc505@hotmail.com" TargetMode="External"/><Relationship Id="rId461" Type="http://schemas.openxmlformats.org/officeDocument/2006/relationships/hyperlink" Target="mailto:luisalara14@gmail.com" TargetMode="External"/><Relationship Id="rId517" Type="http://schemas.openxmlformats.org/officeDocument/2006/relationships/hyperlink" Target="mailto:gladys_029@yahoo.com" TargetMode="External"/><Relationship Id="rId60" Type="http://schemas.openxmlformats.org/officeDocument/2006/relationships/hyperlink" Target="mailto:armando_10-92@hotmail.com" TargetMode="External"/><Relationship Id="rId156" Type="http://schemas.openxmlformats.org/officeDocument/2006/relationships/hyperlink" Target="mailto:addypaulina@gmail.com" TargetMode="External"/><Relationship Id="rId198" Type="http://schemas.openxmlformats.org/officeDocument/2006/relationships/hyperlink" Target="mailto:josemaria966@hotmail.com" TargetMode="External"/><Relationship Id="rId321" Type="http://schemas.openxmlformats.org/officeDocument/2006/relationships/hyperlink" Target="mailto:maydziblandymaria@gmail.com" TargetMode="External"/><Relationship Id="rId363" Type="http://schemas.openxmlformats.org/officeDocument/2006/relationships/hyperlink" Target="mailto:miguel_9907@icloud.com" TargetMode="External"/><Relationship Id="rId419" Type="http://schemas.openxmlformats.org/officeDocument/2006/relationships/hyperlink" Target="mailto:rcony52@gmail.com" TargetMode="External"/><Relationship Id="rId223" Type="http://schemas.openxmlformats.org/officeDocument/2006/relationships/hyperlink" Target="mailto:jamancilla82@gmail.com" TargetMode="External"/><Relationship Id="rId430" Type="http://schemas.openxmlformats.org/officeDocument/2006/relationships/hyperlink" Target="mailto:racpyara@icloud.com" TargetMode="External"/><Relationship Id="rId18" Type="http://schemas.openxmlformats.org/officeDocument/2006/relationships/hyperlink" Target="mailto:erikam@gmail.com" TargetMode="External"/><Relationship Id="rId265" Type="http://schemas.openxmlformats.org/officeDocument/2006/relationships/hyperlink" Target="mailto:yass.campos@iuaf.edu.mx" TargetMode="External"/><Relationship Id="rId472" Type="http://schemas.openxmlformats.org/officeDocument/2006/relationships/hyperlink" Target="mailto:smejiarreola@gmail.com" TargetMode="External"/><Relationship Id="rId528" Type="http://schemas.openxmlformats.org/officeDocument/2006/relationships/hyperlink" Target="mailto:ra.ma.vz.87@gmail.com" TargetMode="External"/><Relationship Id="rId125" Type="http://schemas.openxmlformats.org/officeDocument/2006/relationships/hyperlink" Target="mailto:jose_73cc@hotmail.com" TargetMode="External"/><Relationship Id="rId167" Type="http://schemas.openxmlformats.org/officeDocument/2006/relationships/hyperlink" Target="mailto:despachodecobranzacampeche@gmail.com" TargetMode="External"/><Relationship Id="rId332" Type="http://schemas.openxmlformats.org/officeDocument/2006/relationships/hyperlink" Target="mailto:jucetcetina@gmail.com" TargetMode="External"/><Relationship Id="rId374" Type="http://schemas.openxmlformats.org/officeDocument/2006/relationships/hyperlink" Target="mailto:ruth_abreho@hotmail.com" TargetMode="External"/><Relationship Id="rId71" Type="http://schemas.openxmlformats.org/officeDocument/2006/relationships/hyperlink" Target="mailto:luisherigz01@hotmail.com" TargetMode="External"/><Relationship Id="rId234" Type="http://schemas.openxmlformats.org/officeDocument/2006/relationships/hyperlink" Target="mailto:nice2385@hotmail.com" TargetMode="External"/><Relationship Id="rId2" Type="http://schemas.openxmlformats.org/officeDocument/2006/relationships/hyperlink" Target="mailto:haydeesauri@hotmail.com" TargetMode="External"/><Relationship Id="rId29" Type="http://schemas.openxmlformats.org/officeDocument/2006/relationships/hyperlink" Target="mailto:liz_sosa03@hotmail.com" TargetMode="External"/><Relationship Id="rId276" Type="http://schemas.openxmlformats.org/officeDocument/2006/relationships/hyperlink" Target="mailto:jech31d2@yahoo.com.mx" TargetMode="External"/><Relationship Id="rId441" Type="http://schemas.openxmlformats.org/officeDocument/2006/relationships/hyperlink" Target="mailto:sandra.rodriguez@tjacoahuila.org.mx" TargetMode="External"/><Relationship Id="rId483" Type="http://schemas.openxmlformats.org/officeDocument/2006/relationships/hyperlink" Target="mailto:almengor@gmail.com" TargetMode="External"/><Relationship Id="rId539" Type="http://schemas.microsoft.com/office/2017/10/relationships/threadedComment" Target="../threadedComments/threadedComment1.xml"/><Relationship Id="rId40" Type="http://schemas.openxmlformats.org/officeDocument/2006/relationships/hyperlink" Target="mailto:jamhg121567@gmail.com" TargetMode="External"/><Relationship Id="rId136" Type="http://schemas.openxmlformats.org/officeDocument/2006/relationships/hyperlink" Target="mailto:mayrakoyoc1989@gmail.com" TargetMode="External"/><Relationship Id="rId178" Type="http://schemas.openxmlformats.org/officeDocument/2006/relationships/hyperlink" Target="mailto:samch_morac121@hotmail.com" TargetMode="External"/><Relationship Id="rId301" Type="http://schemas.openxmlformats.org/officeDocument/2006/relationships/hyperlink" Target="mailto:kessia1526@gmail.com" TargetMode="External"/><Relationship Id="rId343" Type="http://schemas.openxmlformats.org/officeDocument/2006/relationships/hyperlink" Target="mailto:angelguva@gmail.com" TargetMode="External"/><Relationship Id="rId82" Type="http://schemas.openxmlformats.org/officeDocument/2006/relationships/hyperlink" Target="mailto:oablanco@hotmail.com" TargetMode="External"/><Relationship Id="rId203" Type="http://schemas.openxmlformats.org/officeDocument/2006/relationships/hyperlink" Target="mailto:artyoli@hotmail.com" TargetMode="External"/><Relationship Id="rId385" Type="http://schemas.openxmlformats.org/officeDocument/2006/relationships/hyperlink" Target="mailto:rmendezdg@hotmail.com" TargetMode="External"/><Relationship Id="rId245" Type="http://schemas.openxmlformats.org/officeDocument/2006/relationships/hyperlink" Target="mailto:lic.danieldiazg@gmail.com" TargetMode="External"/><Relationship Id="rId287" Type="http://schemas.openxmlformats.org/officeDocument/2006/relationships/hyperlink" Target="mailto:suheytorrescano@hotmail.com" TargetMode="External"/><Relationship Id="rId410" Type="http://schemas.openxmlformats.org/officeDocument/2006/relationships/hyperlink" Target="mailto:lfsosav25@gmail.com" TargetMode="External"/><Relationship Id="rId452" Type="http://schemas.openxmlformats.org/officeDocument/2006/relationships/hyperlink" Target="mailto:efrainfraustoperez@gmail.com" TargetMode="External"/><Relationship Id="rId494" Type="http://schemas.openxmlformats.org/officeDocument/2006/relationships/hyperlink" Target="mailto:marcela_sejov@hotmail.com" TargetMode="External"/><Relationship Id="rId508" Type="http://schemas.openxmlformats.org/officeDocument/2006/relationships/hyperlink" Target="mailto:ericabelmaxilo09@gmail.com" TargetMode="External"/><Relationship Id="rId105" Type="http://schemas.openxmlformats.org/officeDocument/2006/relationships/hyperlink" Target="mailto:mairitts@gmail.com" TargetMode="External"/><Relationship Id="rId147" Type="http://schemas.openxmlformats.org/officeDocument/2006/relationships/hyperlink" Target="mailto:jucetcetina@gmail.com" TargetMode="External"/><Relationship Id="rId312" Type="http://schemas.openxmlformats.org/officeDocument/2006/relationships/hyperlink" Target="mailto:jose_73@hotmail.com" TargetMode="External"/><Relationship Id="rId354" Type="http://schemas.openxmlformats.org/officeDocument/2006/relationships/hyperlink" Target="mailto:jutoab@yahoo.com" TargetMode="External"/><Relationship Id="rId51" Type="http://schemas.openxmlformats.org/officeDocument/2006/relationships/hyperlink" Target="mailto:nauj99@hotmail.com" TargetMode="External"/><Relationship Id="rId93" Type="http://schemas.openxmlformats.org/officeDocument/2006/relationships/hyperlink" Target="mailto:kari93.kv@gmail.com" TargetMode="External"/><Relationship Id="rId189" Type="http://schemas.openxmlformats.org/officeDocument/2006/relationships/hyperlink" Target="mailto:lic.waldo.reyna.uresti@gmail.com" TargetMode="External"/><Relationship Id="rId396" Type="http://schemas.openxmlformats.org/officeDocument/2006/relationships/hyperlink" Target="mailto:mabeaes@hotmail.com" TargetMode="External"/><Relationship Id="rId214" Type="http://schemas.openxmlformats.org/officeDocument/2006/relationships/hyperlink" Target="mailto:dionicioricardoa@gmail.com" TargetMode="External"/><Relationship Id="rId256" Type="http://schemas.openxmlformats.org/officeDocument/2006/relationships/hyperlink" Target="mailto:tulipan96@live.com.mx" TargetMode="External"/><Relationship Id="rId298" Type="http://schemas.openxmlformats.org/officeDocument/2006/relationships/hyperlink" Target="mailto:ocalte@hotmail.com" TargetMode="External"/><Relationship Id="rId421" Type="http://schemas.openxmlformats.org/officeDocument/2006/relationships/hyperlink" Target="http://danielitovillarpqoutlook.com/" TargetMode="External"/><Relationship Id="rId463" Type="http://schemas.openxmlformats.org/officeDocument/2006/relationships/hyperlink" Target="mailto:sergiodavilapulex28@gmail.com" TargetMode="External"/><Relationship Id="rId519" Type="http://schemas.openxmlformats.org/officeDocument/2006/relationships/hyperlink" Target="mailto:desireeramirezbal@gmail.com" TargetMode="External"/><Relationship Id="rId116" Type="http://schemas.openxmlformats.org/officeDocument/2006/relationships/hyperlink" Target="mailto:sincorreo@sindominio.com" TargetMode="External"/><Relationship Id="rId158" Type="http://schemas.openxmlformats.org/officeDocument/2006/relationships/hyperlink" Target="mailto:licsachinas@icloud.com" TargetMode="External"/><Relationship Id="rId323" Type="http://schemas.openxmlformats.org/officeDocument/2006/relationships/hyperlink" Target="mailto:albertohoy@hotmail.com" TargetMode="External"/><Relationship Id="rId530" Type="http://schemas.openxmlformats.org/officeDocument/2006/relationships/hyperlink" Target="mailto:dcuevas@dcyasoc.net" TargetMode="External"/><Relationship Id="rId20" Type="http://schemas.openxmlformats.org/officeDocument/2006/relationships/hyperlink" Target="mailto:manuel_arellano_garcia@hotmail.com" TargetMode="External"/><Relationship Id="rId62" Type="http://schemas.openxmlformats.org/officeDocument/2006/relationships/hyperlink" Target="mailto:dbraga2010@yahoo.com" TargetMode="External"/><Relationship Id="rId365" Type="http://schemas.openxmlformats.org/officeDocument/2006/relationships/hyperlink" Target="mailto:maeu55@hotmail.com" TargetMode="External"/><Relationship Id="rId225" Type="http://schemas.openxmlformats.org/officeDocument/2006/relationships/hyperlink" Target="mailto:nataliaalfonsoromero75@gmail.com" TargetMode="External"/><Relationship Id="rId267" Type="http://schemas.openxmlformats.org/officeDocument/2006/relationships/hyperlink" Target="mailto:krinagemma@hotmail.com" TargetMode="External"/><Relationship Id="rId432" Type="http://schemas.openxmlformats.org/officeDocument/2006/relationships/hyperlink" Target="mailto:gerencia@captivaconsultores.com" TargetMode="External"/><Relationship Id="rId474" Type="http://schemas.openxmlformats.org/officeDocument/2006/relationships/hyperlink" Target="mailto:jcrecinos.fabian@gmail.com" TargetMode="External"/><Relationship Id="rId127" Type="http://schemas.openxmlformats.org/officeDocument/2006/relationships/hyperlink" Target="mailto:erika.sol1102@gmail.com" TargetMode="External"/><Relationship Id="rId31" Type="http://schemas.openxmlformats.org/officeDocument/2006/relationships/hyperlink" Target="mailto:saribroca77@gmail.com" TargetMode="External"/><Relationship Id="rId73" Type="http://schemas.openxmlformats.org/officeDocument/2006/relationships/hyperlink" Target="mailto:bastarrachea.randy.dd2b@iuaf.edu.mx" TargetMode="External"/><Relationship Id="rId169" Type="http://schemas.openxmlformats.org/officeDocument/2006/relationships/hyperlink" Target="mailto:jose_dolores97@hotmail.com" TargetMode="External"/><Relationship Id="rId334" Type="http://schemas.openxmlformats.org/officeDocument/2006/relationships/hyperlink" Target="mailto:jjalcocer94@gmail.com" TargetMode="External"/><Relationship Id="rId376" Type="http://schemas.openxmlformats.org/officeDocument/2006/relationships/hyperlink" Target="mailto:pandalezbatista@hotmail.com" TargetMode="External"/><Relationship Id="rId4" Type="http://schemas.openxmlformats.org/officeDocument/2006/relationships/hyperlink" Target="mailto:licolivia.rubio@gmail.com" TargetMode="External"/><Relationship Id="rId180" Type="http://schemas.openxmlformats.org/officeDocument/2006/relationships/hyperlink" Target="mailto:lopez.mildred.md4acdc@iuaf.ed.mx" TargetMode="External"/><Relationship Id="rId236" Type="http://schemas.openxmlformats.org/officeDocument/2006/relationships/hyperlink" Target="mailto:brandonsc2274@gmail.com" TargetMode="External"/><Relationship Id="rId278" Type="http://schemas.openxmlformats.org/officeDocument/2006/relationships/hyperlink" Target="mailto:alco.cauich@hotmail.com" TargetMode="External"/><Relationship Id="rId401" Type="http://schemas.openxmlformats.org/officeDocument/2006/relationships/hyperlink" Target="mailto:Lic.jair_ramirez@hotmail.com" TargetMode="External"/><Relationship Id="rId443" Type="http://schemas.openxmlformats.org/officeDocument/2006/relationships/hyperlink" Target="mailto:sandyramirezc01@gmail.com" TargetMode="External"/><Relationship Id="rId303" Type="http://schemas.openxmlformats.org/officeDocument/2006/relationships/hyperlink" Target="mailto:poblano.ivette@gmail.com" TargetMode="External"/><Relationship Id="rId485" Type="http://schemas.openxmlformats.org/officeDocument/2006/relationships/hyperlink" Target="mailto:sergio.valls@pjedomex.gob.mx" TargetMode="External"/><Relationship Id="rId42" Type="http://schemas.openxmlformats.org/officeDocument/2006/relationships/hyperlink" Target="mailto:dianaol_3@yahoo.con.mx" TargetMode="External"/><Relationship Id="rId84" Type="http://schemas.openxmlformats.org/officeDocument/2006/relationships/hyperlink" Target="mailto:bahena.benjamin.dd2cb@iuaf.edu.mx" TargetMode="External"/><Relationship Id="rId138" Type="http://schemas.openxmlformats.org/officeDocument/2006/relationships/hyperlink" Target="mailto:javierchepe@outlook.es" TargetMode="External"/><Relationship Id="rId345" Type="http://schemas.openxmlformats.org/officeDocument/2006/relationships/hyperlink" Target="mailto:luisini27@outlook.com" TargetMode="External"/><Relationship Id="rId387" Type="http://schemas.openxmlformats.org/officeDocument/2006/relationships/hyperlink" Target="mailto:omar-ramos@engineer.com" TargetMode="External"/><Relationship Id="rId510" Type="http://schemas.openxmlformats.org/officeDocument/2006/relationships/hyperlink" Target="mailto:danalex9@hotmail.com" TargetMode="External"/><Relationship Id="rId191" Type="http://schemas.openxmlformats.org/officeDocument/2006/relationships/hyperlink" Target="mailto:ylizhema3@hotmail.com" TargetMode="External"/><Relationship Id="rId205" Type="http://schemas.openxmlformats.org/officeDocument/2006/relationships/hyperlink" Target="mailto:gonzalez.daniel.dd3acdc@iuaf.edu.mx" TargetMode="External"/><Relationship Id="rId247" Type="http://schemas.openxmlformats.org/officeDocument/2006/relationships/hyperlink" Target="mailto:jarquin_1970@hotmail.com" TargetMode="External"/><Relationship Id="rId412" Type="http://schemas.openxmlformats.org/officeDocument/2006/relationships/hyperlink" Target="mailto:nancyguadalupe1684@gmail.com" TargetMode="External"/><Relationship Id="rId107" Type="http://schemas.openxmlformats.org/officeDocument/2006/relationships/hyperlink" Target="mailto:osmar12345678922@gmail.com" TargetMode="External"/><Relationship Id="rId289" Type="http://schemas.openxmlformats.org/officeDocument/2006/relationships/hyperlink" Target="mailto:fran.jarsan@gmail.com" TargetMode="External"/><Relationship Id="rId454" Type="http://schemas.openxmlformats.org/officeDocument/2006/relationships/hyperlink" Target="mailto:gardunoelisa@gmail.com" TargetMode="External"/><Relationship Id="rId496" Type="http://schemas.openxmlformats.org/officeDocument/2006/relationships/hyperlink" Target="mailto:corcelnegrogalope123@gmail.com" TargetMode="External"/><Relationship Id="rId11" Type="http://schemas.openxmlformats.org/officeDocument/2006/relationships/hyperlink" Target="mailto:rossen@live.com.mx" TargetMode="External"/><Relationship Id="rId53" Type="http://schemas.openxmlformats.org/officeDocument/2006/relationships/hyperlink" Target="mailto:eobv@hotmail.com" TargetMode="External"/><Relationship Id="rId149" Type="http://schemas.openxmlformats.org/officeDocument/2006/relationships/hyperlink" Target="mailto:antele96@hotmail.com" TargetMode="External"/><Relationship Id="rId314" Type="http://schemas.openxmlformats.org/officeDocument/2006/relationships/hyperlink" Target="mailto:eobv@hotmail.com" TargetMode="External"/><Relationship Id="rId356" Type="http://schemas.openxmlformats.org/officeDocument/2006/relationships/hyperlink" Target="mailto:dealeco_27@hotmail.com" TargetMode="External"/><Relationship Id="rId398" Type="http://schemas.openxmlformats.org/officeDocument/2006/relationships/hyperlink" Target="mailto:albertmita@hotmail.com" TargetMode="External"/><Relationship Id="rId521" Type="http://schemas.openxmlformats.org/officeDocument/2006/relationships/hyperlink" Target="mailto:lic.rivera02@gmail.com" TargetMode="External"/><Relationship Id="rId95" Type="http://schemas.openxmlformats.org/officeDocument/2006/relationships/hyperlink" Target="mailto:luishrosado@outlook.com" TargetMode="External"/><Relationship Id="rId160" Type="http://schemas.openxmlformats.org/officeDocument/2006/relationships/hyperlink" Target="mailto:saenz_bianca@hotmail.com" TargetMode="External"/><Relationship Id="rId216" Type="http://schemas.openxmlformats.org/officeDocument/2006/relationships/hyperlink" Target="mailto:deyliana.demeneghi@gmail.com" TargetMode="External"/><Relationship Id="rId423" Type="http://schemas.openxmlformats.org/officeDocument/2006/relationships/hyperlink" Target="mailto:victorialh_290580@outlook.com" TargetMode="External"/><Relationship Id="rId258" Type="http://schemas.openxmlformats.org/officeDocument/2006/relationships/hyperlink" Target="mailto:27diazpablo@gmail.com" TargetMode="External"/><Relationship Id="rId465" Type="http://schemas.openxmlformats.org/officeDocument/2006/relationships/hyperlink" Target="mailto:hectorpichardoaranza@yahoo.com.mx" TargetMode="External"/><Relationship Id="rId22" Type="http://schemas.openxmlformats.org/officeDocument/2006/relationships/hyperlink" Target="mailto:lic_velarde@hotmail.com" TargetMode="External"/><Relationship Id="rId64" Type="http://schemas.openxmlformats.org/officeDocument/2006/relationships/hyperlink" Target="mailto:lblancolizama@hotmail.com" TargetMode="External"/><Relationship Id="rId118" Type="http://schemas.openxmlformats.org/officeDocument/2006/relationships/hyperlink" Target="mailto:Patrixia84mtz@gmail.com" TargetMode="External"/><Relationship Id="rId325" Type="http://schemas.openxmlformats.org/officeDocument/2006/relationships/hyperlink" Target="mailto:russel_airmc@hotmail.com" TargetMode="External"/><Relationship Id="rId367" Type="http://schemas.openxmlformats.org/officeDocument/2006/relationships/hyperlink" Target="mailto:cedesoabogados@hotmail.com" TargetMode="External"/><Relationship Id="rId532" Type="http://schemas.openxmlformats.org/officeDocument/2006/relationships/hyperlink" Target="mailto:efv16251@hotmail.com" TargetMode="External"/><Relationship Id="rId171" Type="http://schemas.openxmlformats.org/officeDocument/2006/relationships/hyperlink" Target="mailto:era_247@hotmail.com" TargetMode="External"/><Relationship Id="rId227" Type="http://schemas.openxmlformats.org/officeDocument/2006/relationships/hyperlink" Target="mailto:jech31d2@yahoo.com.mx" TargetMode="External"/><Relationship Id="rId269" Type="http://schemas.openxmlformats.org/officeDocument/2006/relationships/hyperlink" Target="mailto:erickaar1988@gmail.com" TargetMode="External"/><Relationship Id="rId434" Type="http://schemas.openxmlformats.org/officeDocument/2006/relationships/hyperlink" Target="mailto:Charlytuz2013@gmail.com" TargetMode="External"/><Relationship Id="rId476" Type="http://schemas.openxmlformats.org/officeDocument/2006/relationships/hyperlink" Target="mailto:mrbg251077@gmail.com" TargetMode="External"/><Relationship Id="rId33" Type="http://schemas.openxmlformats.org/officeDocument/2006/relationships/hyperlink" Target="mailto:firmalegalmstcampeche@gmail.com" TargetMode="External"/><Relationship Id="rId129" Type="http://schemas.openxmlformats.org/officeDocument/2006/relationships/hyperlink" Target="mailto:avilapechl@yahoo.com" TargetMode="External"/><Relationship Id="rId280" Type="http://schemas.openxmlformats.org/officeDocument/2006/relationships/hyperlink" Target="mailto:rox.avia.sandoval@hotmail.com" TargetMode="External"/><Relationship Id="rId336" Type="http://schemas.openxmlformats.org/officeDocument/2006/relationships/hyperlink" Target="mailto:mariajose.barrosoder@gmail.com" TargetMode="External"/><Relationship Id="rId501" Type="http://schemas.openxmlformats.org/officeDocument/2006/relationships/hyperlink" Target="mailto:tecnologiaaplicada@me.com" TargetMode="External"/><Relationship Id="rId75" Type="http://schemas.openxmlformats.org/officeDocument/2006/relationships/hyperlink" Target="mailto:catinoco@inea.gob.mx" TargetMode="External"/><Relationship Id="rId140" Type="http://schemas.openxmlformats.org/officeDocument/2006/relationships/hyperlink" Target="mailto:eduardovfiscalia@gmail.com" TargetMode="External"/><Relationship Id="rId182" Type="http://schemas.openxmlformats.org/officeDocument/2006/relationships/hyperlink" Target="mailto:armando.mendoza@outlook.com" TargetMode="External"/><Relationship Id="rId378" Type="http://schemas.openxmlformats.org/officeDocument/2006/relationships/hyperlink" Target="mailto:harlinaci25@gmail.com" TargetMode="External"/><Relationship Id="rId403" Type="http://schemas.openxmlformats.org/officeDocument/2006/relationships/hyperlink" Target="mailto:corporativofirmalegalmst@gmail.com" TargetMode="External"/><Relationship Id="rId6" Type="http://schemas.openxmlformats.org/officeDocument/2006/relationships/hyperlink" Target="mailto:manuelr197808@hotmail.com" TargetMode="External"/><Relationship Id="rId238" Type="http://schemas.openxmlformats.org/officeDocument/2006/relationships/hyperlink" Target="mailto:lrebolledo2@infinitummail.com" TargetMode="External"/><Relationship Id="rId445" Type="http://schemas.openxmlformats.org/officeDocument/2006/relationships/hyperlink" Target="mailto:xd.urdanivia@gmail.com" TargetMode="External"/><Relationship Id="rId487" Type="http://schemas.openxmlformats.org/officeDocument/2006/relationships/hyperlink" Target="mailto:clara-beatriz20@hotmail.com" TargetMode="External"/><Relationship Id="rId291" Type="http://schemas.openxmlformats.org/officeDocument/2006/relationships/hyperlink" Target="mailto:Mairitts@gmail.com" TargetMode="External"/><Relationship Id="rId305" Type="http://schemas.openxmlformats.org/officeDocument/2006/relationships/hyperlink" Target="mailto:carlitoswo@hotmail.com" TargetMode="External"/><Relationship Id="rId347" Type="http://schemas.openxmlformats.org/officeDocument/2006/relationships/hyperlink" Target="mailto:adrigt16@hotmail.com" TargetMode="External"/><Relationship Id="rId512" Type="http://schemas.openxmlformats.org/officeDocument/2006/relationships/hyperlink" Target="mailto:escartinabogado@gmail.com" TargetMode="External"/><Relationship Id="rId44" Type="http://schemas.openxmlformats.org/officeDocument/2006/relationships/hyperlink" Target="mailto:magyc_boo@hotmail.com" TargetMode="External"/><Relationship Id="rId86" Type="http://schemas.openxmlformats.org/officeDocument/2006/relationships/hyperlink" Target="mailto:kessia1526@gmail.com" TargetMode="External"/><Relationship Id="rId151" Type="http://schemas.openxmlformats.org/officeDocument/2006/relationships/hyperlink" Target="mailto:cachonalina97@hotmail.com" TargetMode="External"/><Relationship Id="rId389" Type="http://schemas.openxmlformats.org/officeDocument/2006/relationships/hyperlink" Target="mailto:creusmd@iuaf.edu.mx" TargetMode="External"/><Relationship Id="rId193" Type="http://schemas.openxmlformats.org/officeDocument/2006/relationships/hyperlink" Target="mailto:hugogarciagarcia102810@gmail.com" TargetMode="External"/><Relationship Id="rId207" Type="http://schemas.openxmlformats.org/officeDocument/2006/relationships/hyperlink" Target="mailto:pauvillame@hotmail.com" TargetMode="External"/><Relationship Id="rId249" Type="http://schemas.openxmlformats.org/officeDocument/2006/relationships/hyperlink" Target="mailto:jurmontesdeoca@hotmail.com" TargetMode="External"/><Relationship Id="rId414" Type="http://schemas.openxmlformats.org/officeDocument/2006/relationships/hyperlink" Target="mailto:vazcsumy@gmail.com" TargetMode="External"/><Relationship Id="rId456" Type="http://schemas.openxmlformats.org/officeDocument/2006/relationships/hyperlink" Target="mailto:gvasquezortiz@hotmail.com" TargetMode="External"/><Relationship Id="rId498" Type="http://schemas.openxmlformats.org/officeDocument/2006/relationships/hyperlink" Target="mailto:direccion@dicaabogados.mx" TargetMode="External"/><Relationship Id="rId13" Type="http://schemas.openxmlformats.org/officeDocument/2006/relationships/hyperlink" Target="mailto:felipealcantara432@gmail.com" TargetMode="External"/><Relationship Id="rId109" Type="http://schemas.openxmlformats.org/officeDocument/2006/relationships/hyperlink" Target="mailto:oglzmercer@gmail.com" TargetMode="External"/><Relationship Id="rId260" Type="http://schemas.openxmlformats.org/officeDocument/2006/relationships/hyperlink" Target="mailto:rossen@live.com.mx" TargetMode="External"/><Relationship Id="rId316" Type="http://schemas.openxmlformats.org/officeDocument/2006/relationships/hyperlink" Target="mailto:spencer_adn@hotmail.com" TargetMode="External"/><Relationship Id="rId523" Type="http://schemas.openxmlformats.org/officeDocument/2006/relationships/hyperlink" Target="mailto:isis16.rowe@gmail.com" TargetMode="External"/><Relationship Id="rId55" Type="http://schemas.openxmlformats.org/officeDocument/2006/relationships/hyperlink" Target="mailto:fauszx@gmail.com" TargetMode="External"/><Relationship Id="rId97" Type="http://schemas.openxmlformats.org/officeDocument/2006/relationships/hyperlink" Target="mailto:caballo40_ary@hotmail.com" TargetMode="External"/><Relationship Id="rId120" Type="http://schemas.openxmlformats.org/officeDocument/2006/relationships/hyperlink" Target="mailto:evita_b_20@hotmail.com" TargetMode="External"/><Relationship Id="rId358" Type="http://schemas.openxmlformats.org/officeDocument/2006/relationships/hyperlink" Target="mailto:victorcampos11@hotmail.com" TargetMode="External"/><Relationship Id="rId162" Type="http://schemas.openxmlformats.org/officeDocument/2006/relationships/hyperlink" Target="mailto:rodrigo.prevencion@hotmail.com" TargetMode="External"/><Relationship Id="rId218" Type="http://schemas.openxmlformats.org/officeDocument/2006/relationships/hyperlink" Target="mailto:pabloguadarrama@gmail.com" TargetMode="External"/><Relationship Id="rId425" Type="http://schemas.openxmlformats.org/officeDocument/2006/relationships/hyperlink" Target="mailto:ceo@maldonadoconsultores.com" TargetMode="External"/><Relationship Id="rId467" Type="http://schemas.openxmlformats.org/officeDocument/2006/relationships/hyperlink" Target="mailto:oselolt_8@hotmail.com" TargetMode="External"/><Relationship Id="rId271" Type="http://schemas.openxmlformats.org/officeDocument/2006/relationships/hyperlink" Target="mailto:rosagonzalezperez09@yahoo.com.mx" TargetMode="External"/><Relationship Id="rId24" Type="http://schemas.openxmlformats.org/officeDocument/2006/relationships/hyperlink" Target="mailto:db-abogados@hotmail.com" TargetMode="External"/><Relationship Id="rId66" Type="http://schemas.openxmlformats.org/officeDocument/2006/relationships/hyperlink" Target="mailto:Ucan.Gladys.md3acun@iuaf.edu.mx" TargetMode="External"/><Relationship Id="rId131" Type="http://schemas.openxmlformats.org/officeDocument/2006/relationships/hyperlink" Target="mailto:Mircamil@hotmail.com" TargetMode="External"/><Relationship Id="rId327" Type="http://schemas.openxmlformats.org/officeDocument/2006/relationships/hyperlink" Target="mailto:Jazame98@hotmail.com" TargetMode="External"/><Relationship Id="rId369" Type="http://schemas.openxmlformats.org/officeDocument/2006/relationships/hyperlink" Target="mailto:auplay@hotmail.com" TargetMode="External"/><Relationship Id="rId534" Type="http://schemas.openxmlformats.org/officeDocument/2006/relationships/drawing" Target="../drawings/drawing1.xml"/><Relationship Id="rId173" Type="http://schemas.openxmlformats.org/officeDocument/2006/relationships/hyperlink" Target="mailto:adriana67@live.com.mx" TargetMode="External"/><Relationship Id="rId229" Type="http://schemas.openxmlformats.org/officeDocument/2006/relationships/hyperlink" Target="mailto:bopsilviadoc@gmail.com" TargetMode="External"/><Relationship Id="rId380" Type="http://schemas.openxmlformats.org/officeDocument/2006/relationships/hyperlink" Target="mailto:isisosiris.1840@gmail.com" TargetMode="External"/><Relationship Id="rId436" Type="http://schemas.openxmlformats.org/officeDocument/2006/relationships/hyperlink" Target="mailto:americamondragon1304@gmail.com" TargetMode="External"/><Relationship Id="rId240" Type="http://schemas.openxmlformats.org/officeDocument/2006/relationships/hyperlink" Target="mailto:ma.cristinamartines@hotmail.com" TargetMode="External"/><Relationship Id="rId478" Type="http://schemas.openxmlformats.org/officeDocument/2006/relationships/hyperlink" Target="mailto:romeroreyna26@gmail.com" TargetMode="External"/><Relationship Id="rId35" Type="http://schemas.openxmlformats.org/officeDocument/2006/relationships/hyperlink" Target="mailto:rox.avila.sandoval@hotmail.com" TargetMode="External"/><Relationship Id="rId77" Type="http://schemas.openxmlformats.org/officeDocument/2006/relationships/hyperlink" Target="mailto:sabrinaperezjavier@hotmail.com" TargetMode="External"/><Relationship Id="rId100" Type="http://schemas.openxmlformats.org/officeDocument/2006/relationships/hyperlink" Target="mailto:hdezreyes_ely@outlook.com" TargetMode="External"/><Relationship Id="rId282" Type="http://schemas.openxmlformats.org/officeDocument/2006/relationships/hyperlink" Target="mailto:cristina_gillopez@hotmail.com" TargetMode="External"/><Relationship Id="rId338" Type="http://schemas.openxmlformats.org/officeDocument/2006/relationships/hyperlink" Target="mailto:Lic.mjsandoval@hotmail.com" TargetMode="External"/><Relationship Id="rId503" Type="http://schemas.openxmlformats.org/officeDocument/2006/relationships/hyperlink" Target="mailto:i.mendoza06@outlook.es" TargetMode="External"/><Relationship Id="rId8" Type="http://schemas.openxmlformats.org/officeDocument/2006/relationships/hyperlink" Target="mailto:tonatiuh_lay@suv.udg.mx" TargetMode="External"/><Relationship Id="rId142" Type="http://schemas.openxmlformats.org/officeDocument/2006/relationships/hyperlink" Target="mailto:selena_Reyes.14@hotmail.com" TargetMode="External"/><Relationship Id="rId184" Type="http://schemas.openxmlformats.org/officeDocument/2006/relationships/hyperlink" Target="mailto:papa.jose.20072@gmail.com" TargetMode="External"/><Relationship Id="rId391" Type="http://schemas.openxmlformats.org/officeDocument/2006/relationships/hyperlink" Target="mailto:alexiasotom@gmail.com" TargetMode="External"/><Relationship Id="rId405" Type="http://schemas.openxmlformats.org/officeDocument/2006/relationships/hyperlink" Target="mailto:eduardo.cetina84@live.com.mx" TargetMode="External"/><Relationship Id="rId447" Type="http://schemas.openxmlformats.org/officeDocument/2006/relationships/hyperlink" Target="mailto:sdiazvalencia@uadec.edu.mx" TargetMode="External"/><Relationship Id="rId251" Type="http://schemas.openxmlformats.org/officeDocument/2006/relationships/hyperlink" Target="mailto:ygongoracetina@gmail.com" TargetMode="External"/><Relationship Id="rId489" Type="http://schemas.openxmlformats.org/officeDocument/2006/relationships/hyperlink" Target="mailto:mario_renelucas@hotmail.com" TargetMode="External"/><Relationship Id="rId46" Type="http://schemas.openxmlformats.org/officeDocument/2006/relationships/hyperlink" Target="mailto:pabterrsteam@outlook.es" TargetMode="External"/><Relationship Id="rId293" Type="http://schemas.openxmlformats.org/officeDocument/2006/relationships/hyperlink" Target="mailto:lbkancolizama@hotmail.com" TargetMode="External"/><Relationship Id="rId307" Type="http://schemas.openxmlformats.org/officeDocument/2006/relationships/hyperlink" Target="mailto:maysantos1974@gmail.com" TargetMode="External"/><Relationship Id="rId349" Type="http://schemas.openxmlformats.org/officeDocument/2006/relationships/hyperlink" Target="mailto:eduardoduranzu@gmail.com.mx" TargetMode="External"/><Relationship Id="rId514" Type="http://schemas.openxmlformats.org/officeDocument/2006/relationships/hyperlink" Target="mailto:gjeaneth18@gmail.com" TargetMode="External"/><Relationship Id="rId88" Type="http://schemas.openxmlformats.org/officeDocument/2006/relationships/hyperlink" Target="mailto:navah1806@gmail.com" TargetMode="External"/><Relationship Id="rId111" Type="http://schemas.openxmlformats.org/officeDocument/2006/relationships/hyperlink" Target="mailto:pedroalvarezperez@live.com.mx" TargetMode="External"/><Relationship Id="rId153" Type="http://schemas.openxmlformats.org/officeDocument/2006/relationships/hyperlink" Target="mailto:manuel2613@live.com.mx" TargetMode="External"/><Relationship Id="rId195" Type="http://schemas.openxmlformats.org/officeDocument/2006/relationships/hyperlink" Target="mailto:msramose@hotmail.com" TargetMode="External"/><Relationship Id="rId209" Type="http://schemas.openxmlformats.org/officeDocument/2006/relationships/hyperlink" Target="mailto:gibranluna@gmail.com" TargetMode="External"/><Relationship Id="rId360" Type="http://schemas.openxmlformats.org/officeDocument/2006/relationships/hyperlink" Target="mailto:contacto.ventasal@gmail.com" TargetMode="External"/><Relationship Id="rId416" Type="http://schemas.openxmlformats.org/officeDocument/2006/relationships/hyperlink" Target="mailto:claudia.ramos@iuaf.edu.mx" TargetMode="External"/><Relationship Id="rId220" Type="http://schemas.openxmlformats.org/officeDocument/2006/relationships/hyperlink" Target="mailto:candy.raygoza@iuaf.edu.mx" TargetMode="External"/><Relationship Id="rId458" Type="http://schemas.openxmlformats.org/officeDocument/2006/relationships/hyperlink" Target="mailto:hectorriv@gmail.com" TargetMode="External"/><Relationship Id="rId15" Type="http://schemas.openxmlformats.org/officeDocument/2006/relationships/hyperlink" Target="mailto:Lizeth_nayelli_mendez_pineda@live.com.mx" TargetMode="External"/><Relationship Id="rId57" Type="http://schemas.openxmlformats.org/officeDocument/2006/relationships/hyperlink" Target="mailto:ibarrajosvi@gmail.com" TargetMode="External"/><Relationship Id="rId262" Type="http://schemas.openxmlformats.org/officeDocument/2006/relationships/hyperlink" Target="mailto:jlrm_08@hotmail.com" TargetMode="External"/><Relationship Id="rId318" Type="http://schemas.openxmlformats.org/officeDocument/2006/relationships/hyperlink" Target="mailto:poolcauichdavidjeysser@gmail.com" TargetMode="External"/><Relationship Id="rId525" Type="http://schemas.openxmlformats.org/officeDocument/2006/relationships/hyperlink" Target="mailto:carlosierra76@gmail.com" TargetMode="External"/><Relationship Id="rId99" Type="http://schemas.openxmlformats.org/officeDocument/2006/relationships/hyperlink" Target="mailto:odelopez03@gmail.com" TargetMode="External"/><Relationship Id="rId122" Type="http://schemas.openxmlformats.org/officeDocument/2006/relationships/hyperlink" Target="mailto:nauj99@hotmail.com" TargetMode="External"/><Relationship Id="rId164" Type="http://schemas.openxmlformats.org/officeDocument/2006/relationships/hyperlink" Target="mailto:keila_tah_montejo@hotmail.com" TargetMode="External"/><Relationship Id="rId371" Type="http://schemas.openxmlformats.org/officeDocument/2006/relationships/hyperlink" Target="mailto:alitasies@yahoo.com" TargetMode="External"/><Relationship Id="rId427" Type="http://schemas.openxmlformats.org/officeDocument/2006/relationships/hyperlink" Target="mailto:debilara10@hotmail.com" TargetMode="External"/><Relationship Id="rId469" Type="http://schemas.openxmlformats.org/officeDocument/2006/relationships/hyperlink" Target="mailto:gorditalinda-1@hotmail.com" TargetMode="External"/><Relationship Id="rId26" Type="http://schemas.openxmlformats.org/officeDocument/2006/relationships/hyperlink" Target="mailto:iusesquide@hotmail.com" TargetMode="External"/><Relationship Id="rId231" Type="http://schemas.openxmlformats.org/officeDocument/2006/relationships/hyperlink" Target="mailto:fabian_tequila@hotmail.com" TargetMode="External"/><Relationship Id="rId273" Type="http://schemas.openxmlformats.org/officeDocument/2006/relationships/hyperlink" Target="mailto:db-abogados@hotmail.com" TargetMode="External"/><Relationship Id="rId329" Type="http://schemas.openxmlformats.org/officeDocument/2006/relationships/hyperlink" Target="mailto:rodriguezavaloseduardo@gmail.com" TargetMode="External"/><Relationship Id="rId480" Type="http://schemas.openxmlformats.org/officeDocument/2006/relationships/hyperlink" Target="mailto:mendezjhonnatan@gmail.com" TargetMode="External"/><Relationship Id="rId536" Type="http://schemas.openxmlformats.org/officeDocument/2006/relationships/table" Target="../tables/table150.xml"/><Relationship Id="rId68" Type="http://schemas.openxmlformats.org/officeDocument/2006/relationships/hyperlink" Target="mailto:consultoriajuridica.yahair@gmail.com" TargetMode="External"/><Relationship Id="rId133" Type="http://schemas.openxmlformats.org/officeDocument/2006/relationships/hyperlink" Target="mailto:beljumayri@hotmail.com" TargetMode="External"/><Relationship Id="rId175" Type="http://schemas.openxmlformats.org/officeDocument/2006/relationships/hyperlink" Target="mailto:luma416a@gmail.com" TargetMode="External"/><Relationship Id="rId340" Type="http://schemas.openxmlformats.org/officeDocument/2006/relationships/hyperlink" Target="mailto:consorcioras@gmail.com" TargetMode="External"/><Relationship Id="rId200" Type="http://schemas.openxmlformats.org/officeDocument/2006/relationships/hyperlink" Target="mailto:sergiopech78@hotmail.com" TargetMode="External"/><Relationship Id="rId382" Type="http://schemas.openxmlformats.org/officeDocument/2006/relationships/hyperlink" Target="mailto:m_espino17@hotmail.com" TargetMode="External"/><Relationship Id="rId438" Type="http://schemas.openxmlformats.org/officeDocument/2006/relationships/hyperlink" Target="mailto:hanagonzalez304@gmail.com" TargetMode="External"/><Relationship Id="rId242" Type="http://schemas.openxmlformats.org/officeDocument/2006/relationships/hyperlink" Target="mailto:sinaibustamante91@gmail.com" TargetMode="External"/><Relationship Id="rId284" Type="http://schemas.openxmlformats.org/officeDocument/2006/relationships/hyperlink" Target="mailto:jamhg121567@gmail.com" TargetMode="External"/><Relationship Id="rId491" Type="http://schemas.openxmlformats.org/officeDocument/2006/relationships/hyperlink" Target="mailto:chain.maria2115@gmail.com" TargetMode="External"/><Relationship Id="rId505" Type="http://schemas.openxmlformats.org/officeDocument/2006/relationships/hyperlink" Target="mailto:elianaarodriguez.1990@gmail.com" TargetMode="External"/><Relationship Id="rId37" Type="http://schemas.openxmlformats.org/officeDocument/2006/relationships/hyperlink" Target="mailto:guevaraley@gmail.com" TargetMode="External"/><Relationship Id="rId79" Type="http://schemas.openxmlformats.org/officeDocument/2006/relationships/hyperlink" Target="mailto:miguel.mugartegui@cgasi.com.mx" TargetMode="External"/><Relationship Id="rId102" Type="http://schemas.openxmlformats.org/officeDocument/2006/relationships/hyperlink" Target="mailto:geo.villanuevab@gmail.com" TargetMode="External"/><Relationship Id="rId144" Type="http://schemas.openxmlformats.org/officeDocument/2006/relationships/hyperlink" Target="mailto:hectorbosorio71@gmail.com" TargetMode="External"/><Relationship Id="rId90" Type="http://schemas.openxmlformats.org/officeDocument/2006/relationships/hyperlink" Target="mailto:angulo-1996@hotmail.com" TargetMode="External"/><Relationship Id="rId186" Type="http://schemas.openxmlformats.org/officeDocument/2006/relationships/hyperlink" Target="mailto:ade_lind@hotmail.com" TargetMode="External"/><Relationship Id="rId351" Type="http://schemas.openxmlformats.org/officeDocument/2006/relationships/hyperlink" Target="mailto:blessmemo11@gmail.com" TargetMode="External"/><Relationship Id="rId393" Type="http://schemas.openxmlformats.org/officeDocument/2006/relationships/hyperlink" Target="mailto:l.trejos05@gmail.com" TargetMode="External"/><Relationship Id="rId407" Type="http://schemas.openxmlformats.org/officeDocument/2006/relationships/hyperlink" Target="mailto:pedroabad25@hotmail.com" TargetMode="External"/><Relationship Id="rId449" Type="http://schemas.openxmlformats.org/officeDocument/2006/relationships/hyperlink" Target="mailto:mata_jesus15@hotmail.com" TargetMode="External"/><Relationship Id="rId211" Type="http://schemas.openxmlformats.org/officeDocument/2006/relationships/hyperlink" Target="mailto:moreno.manuel.dd3acdc@iuaf.edu.mx" TargetMode="External"/><Relationship Id="rId253" Type="http://schemas.openxmlformats.org/officeDocument/2006/relationships/hyperlink" Target="mailto:Charlierublee@gmail.com" TargetMode="External"/><Relationship Id="rId295" Type="http://schemas.openxmlformats.org/officeDocument/2006/relationships/hyperlink" Target="mailto:diana_alamilla@hotmail.com" TargetMode="External"/><Relationship Id="rId309" Type="http://schemas.openxmlformats.org/officeDocument/2006/relationships/hyperlink" Target="mailto:nauj99@hotmail.com" TargetMode="External"/><Relationship Id="rId460" Type="http://schemas.openxmlformats.org/officeDocument/2006/relationships/hyperlink" Target="mailto:dannymendoza@yahoo.com" TargetMode="External"/><Relationship Id="rId516" Type="http://schemas.openxmlformats.org/officeDocument/2006/relationships/hyperlink" Target="mailto:yary310184@gmail.com" TargetMode="External"/><Relationship Id="rId48" Type="http://schemas.openxmlformats.org/officeDocument/2006/relationships/hyperlink" Target="mailto:griseldagarciaortega382@gmail.com" TargetMode="External"/><Relationship Id="rId113" Type="http://schemas.openxmlformats.org/officeDocument/2006/relationships/hyperlink" Target="mailto:nellyvidalg@hotmail.com" TargetMode="External"/><Relationship Id="rId320" Type="http://schemas.openxmlformats.org/officeDocument/2006/relationships/hyperlink" Target="mailto:ortizgarciajosejuan86@gmail.com" TargetMode="External"/><Relationship Id="rId155" Type="http://schemas.openxmlformats.org/officeDocument/2006/relationships/hyperlink" Target="mailto:felixfdv1@gmail.com" TargetMode="External"/><Relationship Id="rId197" Type="http://schemas.openxmlformats.org/officeDocument/2006/relationships/hyperlink" Target="mailto:bolon.juan.dd3acdc@iuaf.edu.mx" TargetMode="External"/><Relationship Id="rId362" Type="http://schemas.openxmlformats.org/officeDocument/2006/relationships/hyperlink" Target="mailto:gaoty1130@hotmail.com" TargetMode="External"/><Relationship Id="rId418" Type="http://schemas.openxmlformats.org/officeDocument/2006/relationships/hyperlink" Target="mailto:javiers110564@hotmail.com" TargetMode="External"/><Relationship Id="rId222" Type="http://schemas.openxmlformats.org/officeDocument/2006/relationships/hyperlink" Target="mailto:sumarcadmon@gmail.com" TargetMode="External"/><Relationship Id="rId264" Type="http://schemas.openxmlformats.org/officeDocument/2006/relationships/hyperlink" Target="mailto:diazoropezapablo@yahoo.com.mx" TargetMode="External"/><Relationship Id="rId471" Type="http://schemas.openxmlformats.org/officeDocument/2006/relationships/hyperlink" Target="mailto:arellyhernandez@gmail.com" TargetMode="External"/><Relationship Id="rId17" Type="http://schemas.openxmlformats.org/officeDocument/2006/relationships/hyperlink" Target="mailto:superaca@msn.com" TargetMode="External"/><Relationship Id="rId59" Type="http://schemas.openxmlformats.org/officeDocument/2006/relationships/hyperlink" Target="mailto:kevin.alcala@iuaf.edu.mx" TargetMode="External"/><Relationship Id="rId124" Type="http://schemas.openxmlformats.org/officeDocument/2006/relationships/hyperlink" Target="mailto:demontazgirl@gmail.com" TargetMode="External"/><Relationship Id="rId527" Type="http://schemas.openxmlformats.org/officeDocument/2006/relationships/hyperlink" Target="mailto:legaladricepanama@gmail.com" TargetMode="External"/><Relationship Id="rId70" Type="http://schemas.openxmlformats.org/officeDocument/2006/relationships/hyperlink" Target="mailto:vegamtzc505@hotmail.com" TargetMode="External"/><Relationship Id="rId166" Type="http://schemas.openxmlformats.org/officeDocument/2006/relationships/hyperlink" Target="mailto:leomr-06@hotmail.com" TargetMode="External"/><Relationship Id="rId331" Type="http://schemas.openxmlformats.org/officeDocument/2006/relationships/hyperlink" Target="mailto:moralesmoralesirma75@gmail.com" TargetMode="External"/><Relationship Id="rId373" Type="http://schemas.openxmlformats.org/officeDocument/2006/relationships/hyperlink" Target="mailto:aresolares@gmail.com" TargetMode="External"/><Relationship Id="rId429" Type="http://schemas.openxmlformats.org/officeDocument/2006/relationships/hyperlink" Target="mailto:cielitonarvaez@gmail.com" TargetMode="External"/><Relationship Id="rId1" Type="http://schemas.openxmlformats.org/officeDocument/2006/relationships/hyperlink" Target="mailto:franciscocouoh8585@gmail.com" TargetMode="External"/><Relationship Id="rId233" Type="http://schemas.openxmlformats.org/officeDocument/2006/relationships/hyperlink" Target="mailto:despachojuri.ra@gmail.com" TargetMode="External"/><Relationship Id="rId440" Type="http://schemas.openxmlformats.org/officeDocument/2006/relationships/hyperlink" Target="mailto:troya6841@yahoo.com" TargetMode="External"/><Relationship Id="rId28" Type="http://schemas.openxmlformats.org/officeDocument/2006/relationships/hyperlink" Target="mailto:alco.cauich@hotmail.com" TargetMode="External"/><Relationship Id="rId275" Type="http://schemas.openxmlformats.org/officeDocument/2006/relationships/hyperlink" Target="mailto:iusesquide@hotmail.com" TargetMode="External"/><Relationship Id="rId300" Type="http://schemas.openxmlformats.org/officeDocument/2006/relationships/hyperlink" Target="mailto:lic.waldo.reyna.uresti@gmail.com" TargetMode="External"/><Relationship Id="rId482" Type="http://schemas.openxmlformats.org/officeDocument/2006/relationships/hyperlink" Target="mailto:hectorriveran@gmail.com" TargetMode="External"/><Relationship Id="rId538" Type="http://schemas.openxmlformats.org/officeDocument/2006/relationships/comments" Target="../comments1.xml"/><Relationship Id="rId81" Type="http://schemas.openxmlformats.org/officeDocument/2006/relationships/hyperlink" Target="mailto:tejerop_hugo@hotmail.com" TargetMode="External"/><Relationship Id="rId135" Type="http://schemas.openxmlformats.org/officeDocument/2006/relationships/hyperlink" Target="mailto:maydziblandymaria@gmail.com" TargetMode="External"/><Relationship Id="rId177" Type="http://schemas.openxmlformats.org/officeDocument/2006/relationships/hyperlink" Target="mailto:ossana3878@hotmail.com" TargetMode="External"/><Relationship Id="rId342" Type="http://schemas.openxmlformats.org/officeDocument/2006/relationships/hyperlink" Target="mailto:abogada.xochiquetzal@gmail.com" TargetMode="External"/><Relationship Id="rId384" Type="http://schemas.openxmlformats.org/officeDocument/2006/relationships/hyperlink" Target="mailto:martha-lm@hotmail.com" TargetMode="External"/><Relationship Id="rId202" Type="http://schemas.openxmlformats.org/officeDocument/2006/relationships/hyperlink" Target="mailto:cantaliciacantu@gmail.com" TargetMode="External"/><Relationship Id="rId244" Type="http://schemas.openxmlformats.org/officeDocument/2006/relationships/hyperlink" Target="mailto:cruzmor@ymail.com" TargetMode="External"/><Relationship Id="rId39" Type="http://schemas.openxmlformats.org/officeDocument/2006/relationships/hyperlink" Target="mailto:angelgiltun@hotmail.com" TargetMode="External"/><Relationship Id="rId286" Type="http://schemas.openxmlformats.org/officeDocument/2006/relationships/hyperlink" Target="mailto:dianaol_3@yahoo.con.mx" TargetMode="External"/><Relationship Id="rId451" Type="http://schemas.openxmlformats.org/officeDocument/2006/relationships/hyperlink" Target="mailto:baltazar_guerreroga@yahoo.com" TargetMode="External"/><Relationship Id="rId493" Type="http://schemas.openxmlformats.org/officeDocument/2006/relationships/hyperlink" Target="mailto:gnoriega.estrada@gmail.com" TargetMode="External"/><Relationship Id="rId507" Type="http://schemas.openxmlformats.org/officeDocument/2006/relationships/hyperlink" Target="mailto:gaby_reguero@hotmail.com" TargetMode="External"/><Relationship Id="rId50" Type="http://schemas.openxmlformats.org/officeDocument/2006/relationships/hyperlink" Target="mailto:carlitoswo@hotmail.com" TargetMode="External"/><Relationship Id="rId104" Type="http://schemas.openxmlformats.org/officeDocument/2006/relationships/hyperlink" Target="mailto:cancer.jmsm.1977@gmail.com" TargetMode="External"/><Relationship Id="rId146" Type="http://schemas.openxmlformats.org/officeDocument/2006/relationships/hyperlink" Target="mailto:loria.guadalupe.ld2b@iuaf.edu.mx" TargetMode="External"/><Relationship Id="rId188" Type="http://schemas.openxmlformats.org/officeDocument/2006/relationships/hyperlink" Target="mailto:venegas1604@gmail.com" TargetMode="External"/><Relationship Id="rId311" Type="http://schemas.openxmlformats.org/officeDocument/2006/relationships/hyperlink" Target="mailto:demontazgirl@gmail.com" TargetMode="External"/><Relationship Id="rId353" Type="http://schemas.openxmlformats.org/officeDocument/2006/relationships/hyperlink" Target="mailto:soniagaraym@yahoo.com.mx" TargetMode="External"/><Relationship Id="rId395" Type="http://schemas.openxmlformats.org/officeDocument/2006/relationships/hyperlink" Target="mailto:marlyn.vasquezbosquez@gmail.com" TargetMode="External"/><Relationship Id="rId409" Type="http://schemas.openxmlformats.org/officeDocument/2006/relationships/hyperlink" Target="mailto:fiscal_phem_rodriguez@yahoo.com" TargetMode="External"/><Relationship Id="rId92" Type="http://schemas.openxmlformats.org/officeDocument/2006/relationships/hyperlink" Target="mailto:milk_marinera@hotmail.com" TargetMode="External"/><Relationship Id="rId213" Type="http://schemas.openxmlformats.org/officeDocument/2006/relationships/hyperlink" Target="mailto:petresabogados@hotmail.com" TargetMode="External"/><Relationship Id="rId420" Type="http://schemas.openxmlformats.org/officeDocument/2006/relationships/hyperlink" Target="mailto:jurisconsulto.mm@gmail.com" TargetMode="External"/><Relationship Id="rId255" Type="http://schemas.openxmlformats.org/officeDocument/2006/relationships/hyperlink" Target="mailto:ximegomez550@gmail.com" TargetMode="External"/><Relationship Id="rId297" Type="http://schemas.openxmlformats.org/officeDocument/2006/relationships/hyperlink" Target="mailto:yass.campos@iuaf.edu.mx" TargetMode="External"/><Relationship Id="rId462" Type="http://schemas.openxmlformats.org/officeDocument/2006/relationships/hyperlink" Target="mailto:lic.jdavid@gmail.com" TargetMode="External"/><Relationship Id="rId518" Type="http://schemas.openxmlformats.org/officeDocument/2006/relationships/hyperlink" Target="mailto:holanda.polo@hotmail.com" TargetMode="External"/><Relationship Id="rId115" Type="http://schemas.openxmlformats.org/officeDocument/2006/relationships/hyperlink" Target="mailto:angelesnavanegron94@gmail.com" TargetMode="External"/><Relationship Id="rId157" Type="http://schemas.openxmlformats.org/officeDocument/2006/relationships/hyperlink" Target="mailto:cheno.aldana@gmail.com" TargetMode="External"/><Relationship Id="rId322" Type="http://schemas.openxmlformats.org/officeDocument/2006/relationships/hyperlink" Target="mailto:mayrakoyoc1989@gmail.com" TargetMode="External"/><Relationship Id="rId364" Type="http://schemas.openxmlformats.org/officeDocument/2006/relationships/hyperlink" Target="mailto:Clicdanielyg@hotmail.com" TargetMode="External"/><Relationship Id="rId61" Type="http://schemas.openxmlformats.org/officeDocument/2006/relationships/hyperlink" Target="mailto:djerrylara22@gmail.com" TargetMode="External"/><Relationship Id="rId199" Type="http://schemas.openxmlformats.org/officeDocument/2006/relationships/hyperlink" Target="mailto:duran.sagrario.dd3acdc@iauf.edu.mx" TargetMode="External"/><Relationship Id="rId19" Type="http://schemas.openxmlformats.org/officeDocument/2006/relationships/hyperlink" Target="mailto:krinagemma@hotmail.com" TargetMode="External"/><Relationship Id="rId224" Type="http://schemas.openxmlformats.org/officeDocument/2006/relationships/hyperlink" Target="mailto:oliva.guillermo.md3ach@iuaf.edu.mx" TargetMode="External"/><Relationship Id="rId266" Type="http://schemas.openxmlformats.org/officeDocument/2006/relationships/hyperlink" Target="mailto:carolegis12@gmail.com" TargetMode="External"/><Relationship Id="rId431" Type="http://schemas.openxmlformats.org/officeDocument/2006/relationships/hyperlink" Target="mailto:violetasiliceo@gmail.com" TargetMode="External"/><Relationship Id="rId473" Type="http://schemas.openxmlformats.org/officeDocument/2006/relationships/hyperlink" Target="mailto:silviaestela1194@gmail.com" TargetMode="External"/><Relationship Id="rId529" Type="http://schemas.openxmlformats.org/officeDocument/2006/relationships/hyperlink" Target="mailto:mrbg251077@gmail.com" TargetMode="External"/><Relationship Id="rId30" Type="http://schemas.openxmlformats.org/officeDocument/2006/relationships/hyperlink" Target="mailto:fernandohoil.1@gmail.com" TargetMode="External"/><Relationship Id="rId126" Type="http://schemas.openxmlformats.org/officeDocument/2006/relationships/hyperlink" Target="mailto:jaimecortes79@hotmail.com" TargetMode="External"/><Relationship Id="rId168" Type="http://schemas.openxmlformats.org/officeDocument/2006/relationships/hyperlink" Target="mailto:sergiocan_6@hotmail.com" TargetMode="External"/><Relationship Id="rId333" Type="http://schemas.openxmlformats.org/officeDocument/2006/relationships/hyperlink" Target="mailto:antele96@hotmail.com" TargetMode="External"/><Relationship Id="rId72" Type="http://schemas.openxmlformats.org/officeDocument/2006/relationships/hyperlink" Target="mailto:superaca@msn.com" TargetMode="External"/><Relationship Id="rId375" Type="http://schemas.openxmlformats.org/officeDocument/2006/relationships/hyperlink" Target="mailto:arosemenamd@iuaf.edu.mx" TargetMode="External"/><Relationship Id="rId3" Type="http://schemas.openxmlformats.org/officeDocument/2006/relationships/hyperlink" Target="mailto:edwinsauri@msn.com" TargetMode="External"/><Relationship Id="rId235" Type="http://schemas.openxmlformats.org/officeDocument/2006/relationships/hyperlink" Target="mailto:maluribo75@gmail.%20com" TargetMode="External"/><Relationship Id="rId277" Type="http://schemas.openxmlformats.org/officeDocument/2006/relationships/hyperlink" Target="mailto:elportalegal@yahoo.com.mx" TargetMode="External"/><Relationship Id="rId400" Type="http://schemas.openxmlformats.org/officeDocument/2006/relationships/hyperlink" Target="mailto:estuardovelarde1@gmail.com" TargetMode="External"/><Relationship Id="rId442" Type="http://schemas.openxmlformats.org/officeDocument/2006/relationships/hyperlink" Target="mailto:basora30@hotmail.com" TargetMode="External"/><Relationship Id="rId484" Type="http://schemas.openxmlformats.org/officeDocument/2006/relationships/hyperlink" Target="mailto:lessrn0629@gmail.com" TargetMode="External"/><Relationship Id="rId137" Type="http://schemas.openxmlformats.org/officeDocument/2006/relationships/hyperlink" Target="mailto:albertohoy@hotmail.com" TargetMode="External"/><Relationship Id="rId302" Type="http://schemas.openxmlformats.org/officeDocument/2006/relationships/hyperlink" Target="mailto:anahiavilesglez@hotmail.com" TargetMode="External"/><Relationship Id="rId344" Type="http://schemas.openxmlformats.org/officeDocument/2006/relationships/hyperlink" Target="https://www.gob.mx/curp/" TargetMode="External"/><Relationship Id="rId41" Type="http://schemas.openxmlformats.org/officeDocument/2006/relationships/hyperlink" Target="mailto:darwindominguezuc@hotmail.com" TargetMode="External"/><Relationship Id="rId83" Type="http://schemas.openxmlformats.org/officeDocument/2006/relationships/hyperlink" Target="mailto:manuel_ordaz2000@hotmail.com" TargetMode="External"/><Relationship Id="rId179" Type="http://schemas.openxmlformats.org/officeDocument/2006/relationships/hyperlink" Target="mailto:lolita_1382@hotmail.com" TargetMode="External"/><Relationship Id="rId386" Type="http://schemas.openxmlformats.org/officeDocument/2006/relationships/hyperlink" Target="mailto:aquiroz@defensoria.gob.pa" TargetMode="External"/><Relationship Id="rId190" Type="http://schemas.openxmlformats.org/officeDocument/2006/relationships/hyperlink" Target="mailto:luzgil_1@hotmail.com" TargetMode="External"/><Relationship Id="rId204" Type="http://schemas.openxmlformats.org/officeDocument/2006/relationships/hyperlink" Target="mailto:juriscoyote0007@gmail.com" TargetMode="External"/><Relationship Id="rId246" Type="http://schemas.openxmlformats.org/officeDocument/2006/relationships/hyperlink" Target="mailto:rodrigogarces13@hotmail.com" TargetMode="External"/><Relationship Id="rId288" Type="http://schemas.openxmlformats.org/officeDocument/2006/relationships/hyperlink" Target="mailto:magyc_boo@hotmail.com" TargetMode="External"/><Relationship Id="rId411" Type="http://schemas.openxmlformats.org/officeDocument/2006/relationships/hyperlink" Target="mailto:ma.ynes_gr@hotmail.com" TargetMode="External"/><Relationship Id="rId453" Type="http://schemas.openxmlformats.org/officeDocument/2006/relationships/hyperlink" Target="mailto:lopezmay666@hotmail.com" TargetMode="External"/><Relationship Id="rId509" Type="http://schemas.openxmlformats.org/officeDocument/2006/relationships/hyperlink" Target="mailto:hernancc1758@gmail.com" TargetMode="External"/><Relationship Id="rId106" Type="http://schemas.openxmlformats.org/officeDocument/2006/relationships/hyperlink" Target="mailto:Claudia87gtc@gmail.com" TargetMode="External"/><Relationship Id="rId313" Type="http://schemas.openxmlformats.org/officeDocument/2006/relationships/hyperlink" Target="mailto:jaimecortes79@hotmail.com" TargetMode="External"/><Relationship Id="rId495" Type="http://schemas.openxmlformats.org/officeDocument/2006/relationships/hyperlink" Target="mailto:sammy92311@icloud.com" TargetMode="External"/><Relationship Id="rId10" Type="http://schemas.openxmlformats.org/officeDocument/2006/relationships/hyperlink" Target="mailto:angelica_moreno85@hotmail.com" TargetMode="External"/><Relationship Id="rId52" Type="http://schemas.openxmlformats.org/officeDocument/2006/relationships/hyperlink" Target="mailto:angelesnavanegron94@gmail.com" TargetMode="External"/><Relationship Id="rId94" Type="http://schemas.openxmlformats.org/officeDocument/2006/relationships/hyperlink" Target="mailto:reina_492@hotmail.com" TargetMode="External"/><Relationship Id="rId148" Type="http://schemas.openxmlformats.org/officeDocument/2006/relationships/hyperlink" Target="mailto:bautista.yesica.ld2bpm@iuaf.edu.mx" TargetMode="External"/><Relationship Id="rId355" Type="http://schemas.openxmlformats.org/officeDocument/2006/relationships/hyperlink" Target="mailto:abolioc@hotmail.com" TargetMode="External"/><Relationship Id="rId397" Type="http://schemas.openxmlformats.org/officeDocument/2006/relationships/hyperlink" Target="mailto:lic.jdavid@gmail.com" TargetMode="External"/><Relationship Id="rId520" Type="http://schemas.openxmlformats.org/officeDocument/2006/relationships/hyperlink" Target="mailto:reyeszuly@hotmail.com" TargetMode="External"/><Relationship Id="rId215" Type="http://schemas.openxmlformats.org/officeDocument/2006/relationships/hyperlink" Target="mailto:karina2arjona@gmail.com" TargetMode="External"/><Relationship Id="rId257" Type="http://schemas.openxmlformats.org/officeDocument/2006/relationships/hyperlink" Target="mailto:lic.carlosromeror@hotmail.com" TargetMode="External"/><Relationship Id="rId422" Type="http://schemas.openxmlformats.org/officeDocument/2006/relationships/hyperlink" Target="mailto:crubio2@gmail.com" TargetMode="External"/><Relationship Id="rId464" Type="http://schemas.openxmlformats.org/officeDocument/2006/relationships/hyperlink" Target="mailto:doraisy2000@gmail.com" TargetMode="External"/><Relationship Id="rId299" Type="http://schemas.openxmlformats.org/officeDocument/2006/relationships/hyperlink" Target="mailto:Mer_2491997@hotmail.com" TargetMode="External"/><Relationship Id="rId63" Type="http://schemas.openxmlformats.org/officeDocument/2006/relationships/hyperlink" Target="mailto:leopardos1@yahoo.es" TargetMode="External"/><Relationship Id="rId159" Type="http://schemas.openxmlformats.org/officeDocument/2006/relationships/hyperlink" Target="mailto:abogadoselect@outlook.com" TargetMode="External"/><Relationship Id="rId366" Type="http://schemas.openxmlformats.org/officeDocument/2006/relationships/hyperlink" Target="mailto:martellyabogados@hotmail.com" TargetMode="External"/><Relationship Id="rId226" Type="http://schemas.openxmlformats.org/officeDocument/2006/relationships/hyperlink" Target="mailto:durangolimited@outlook.com" TargetMode="External"/><Relationship Id="rId433" Type="http://schemas.openxmlformats.org/officeDocument/2006/relationships/hyperlink" Target="mailto:armandolopezcancun@gmail.com" TargetMode="External"/><Relationship Id="rId74" Type="http://schemas.openxmlformats.org/officeDocument/2006/relationships/hyperlink" Target="mailto:ocalte@hotmail.com" TargetMode="External"/><Relationship Id="rId377" Type="http://schemas.openxmlformats.org/officeDocument/2006/relationships/hyperlink" Target="mailto:yaricar19@hotmail.com" TargetMode="External"/><Relationship Id="rId500" Type="http://schemas.openxmlformats.org/officeDocument/2006/relationships/hyperlink" Target="mailto:venusvania8007@gmail.com" TargetMode="External"/><Relationship Id="rId5" Type="http://schemas.openxmlformats.org/officeDocument/2006/relationships/hyperlink" Target="mailto:iranmondragon78@gmail.com" TargetMode="External"/><Relationship Id="rId237" Type="http://schemas.openxmlformats.org/officeDocument/2006/relationships/hyperlink" Target="mailto:landy2017@gmail.com" TargetMode="External"/><Relationship Id="rId444" Type="http://schemas.openxmlformats.org/officeDocument/2006/relationships/hyperlink" Target="mailto:licenciado_robles@hot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administrativa@iuaf.edu.m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3.xml"/><Relationship Id="rId1" Type="http://schemas.openxmlformats.org/officeDocument/2006/relationships/table" Target="../tables/table15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C7F8-D9B2-4A87-904D-3FF99C6934FA}">
  <sheetPr codeName="Hoja5"/>
  <dimension ref="A1:AH721"/>
  <sheetViews>
    <sheetView zoomScale="75" zoomScaleNormal="130" workbookViewId="0">
      <selection sqref="A1:AH721"/>
    </sheetView>
  </sheetViews>
  <sheetFormatPr baseColWidth="10" defaultRowHeight="15"/>
  <cols>
    <col min="1" max="1" width="7.1640625" bestFit="1" customWidth="1"/>
    <col min="2" max="2" width="15.6640625" bestFit="1" customWidth="1"/>
    <col min="3" max="3" width="33.33203125" bestFit="1" customWidth="1"/>
    <col min="4" max="4" width="20.5" bestFit="1" customWidth="1"/>
    <col min="5" max="5" width="47.5" bestFit="1" customWidth="1"/>
    <col min="6" max="6" width="14.33203125" bestFit="1" customWidth="1"/>
    <col min="7" max="7" width="50.33203125" bestFit="1" customWidth="1"/>
    <col min="8" max="8" width="23.5" bestFit="1" customWidth="1"/>
    <col min="9" max="9" width="21.33203125" bestFit="1" customWidth="1"/>
    <col min="10" max="10" width="15.1640625" bestFit="1" customWidth="1"/>
    <col min="11" max="11" width="15.6640625" bestFit="1" customWidth="1"/>
    <col min="12" max="12" width="32.6640625" bestFit="1" customWidth="1"/>
    <col min="13" max="13" width="17" bestFit="1" customWidth="1"/>
    <col min="14" max="14" width="45.6640625" bestFit="1" customWidth="1"/>
    <col min="15" max="15" width="20.1640625" bestFit="1" customWidth="1"/>
    <col min="16" max="16" width="26.83203125" bestFit="1" customWidth="1"/>
    <col min="17" max="17" width="16.6640625" bestFit="1" customWidth="1"/>
    <col min="18" max="18" width="8.1640625" bestFit="1" customWidth="1"/>
    <col min="19" max="19" width="56.5" bestFit="1" customWidth="1"/>
    <col min="20" max="20" width="13" bestFit="1" customWidth="1"/>
    <col min="21" max="21" width="15.33203125" bestFit="1" customWidth="1"/>
    <col min="22" max="22" width="16.5" bestFit="1" customWidth="1"/>
    <col min="23" max="23" width="22.6640625" bestFit="1" customWidth="1"/>
    <col min="24" max="24" width="23.33203125" bestFit="1" customWidth="1"/>
    <col min="25" max="25" width="11.1640625" bestFit="1" customWidth="1"/>
    <col min="26" max="26" width="14.83203125" bestFit="1" customWidth="1"/>
    <col min="27" max="27" width="12.5" bestFit="1" customWidth="1"/>
    <col min="28" max="28" width="22.6640625" bestFit="1" customWidth="1"/>
    <col min="29" max="29" width="20.5" bestFit="1" customWidth="1"/>
    <col min="30" max="30" width="19.1640625" bestFit="1" customWidth="1"/>
    <col min="31" max="31" width="19.6640625" bestFit="1" customWidth="1"/>
    <col min="32" max="32" width="8.5" bestFit="1" customWidth="1"/>
    <col min="33" max="33" width="11.33203125" bestFit="1" customWidth="1"/>
    <col min="34" max="34" width="80.83203125" bestFit="1" customWidth="1"/>
  </cols>
  <sheetData>
    <row r="1" spans="1:34">
      <c r="A1" t="s">
        <v>2140</v>
      </c>
      <c r="B1" t="s">
        <v>1</v>
      </c>
      <c r="C1" t="s">
        <v>94</v>
      </c>
      <c r="D1" t="s">
        <v>95</v>
      </c>
      <c r="E1" t="s">
        <v>2834</v>
      </c>
      <c r="F1" t="s">
        <v>96</v>
      </c>
      <c r="G1" t="s">
        <v>97</v>
      </c>
      <c r="H1" t="s">
        <v>98</v>
      </c>
      <c r="I1" t="s">
        <v>109</v>
      </c>
      <c r="J1" t="s">
        <v>99</v>
      </c>
      <c r="K1" t="s">
        <v>30</v>
      </c>
      <c r="L1" t="s">
        <v>1709</v>
      </c>
      <c r="M1" t="s">
        <v>100</v>
      </c>
      <c r="N1" t="s">
        <v>1708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2444</v>
      </c>
      <c r="V1" t="s">
        <v>4</v>
      </c>
      <c r="W1" t="s">
        <v>107</v>
      </c>
      <c r="X1" t="s">
        <v>108</v>
      </c>
      <c r="Y1" t="s">
        <v>1835</v>
      </c>
      <c r="Z1" t="s">
        <v>6</v>
      </c>
      <c r="AA1" t="s">
        <v>7</v>
      </c>
      <c r="AB1" t="s">
        <v>2134</v>
      </c>
      <c r="AC1" t="s">
        <v>2200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</row>
    <row r="2" spans="1:34" hidden="1">
      <c r="A2">
        <v>1</v>
      </c>
      <c r="B2" t="s">
        <v>8</v>
      </c>
      <c r="C2" t="s">
        <v>126</v>
      </c>
      <c r="D2" t="s">
        <v>127</v>
      </c>
      <c r="E2" t="s">
        <v>1910</v>
      </c>
      <c r="F2">
        <v>9981653989</v>
      </c>
      <c r="G2" t="s">
        <v>128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129</v>
      </c>
      <c r="N2" s="81">
        <v>43617</v>
      </c>
      <c r="O2" s="81">
        <v>44682</v>
      </c>
      <c r="P2" s="81">
        <v>43617</v>
      </c>
      <c r="Q2" s="81">
        <v>44682</v>
      </c>
      <c r="R2" t="s">
        <v>1616</v>
      </c>
      <c r="S2" t="s">
        <v>1675</v>
      </c>
      <c r="T2" t="s">
        <v>24</v>
      </c>
      <c r="U2" t="s">
        <v>11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11</v>
      </c>
      <c r="AC2">
        <v>0</v>
      </c>
      <c r="AD2" t="s">
        <v>2916</v>
      </c>
      <c r="AE2">
        <v>36</v>
      </c>
      <c r="AF2">
        <v>0</v>
      </c>
      <c r="AG2" t="s">
        <v>3498</v>
      </c>
    </row>
    <row r="3" spans="1:34" hidden="1">
      <c r="A3">
        <v>2</v>
      </c>
      <c r="B3" t="s">
        <v>8</v>
      </c>
      <c r="C3" t="s">
        <v>130</v>
      </c>
      <c r="D3" t="s">
        <v>131</v>
      </c>
      <c r="E3" t="s">
        <v>1911</v>
      </c>
      <c r="F3">
        <v>9984241069</v>
      </c>
      <c r="G3" t="s">
        <v>132</v>
      </c>
      <c r="H3">
        <v>36</v>
      </c>
      <c r="I3">
        <v>36</v>
      </c>
      <c r="K3">
        <v>1000</v>
      </c>
      <c r="L3">
        <v>1250</v>
      </c>
      <c r="M3" t="s">
        <v>129</v>
      </c>
      <c r="N3" s="81">
        <v>43617</v>
      </c>
      <c r="O3" s="81">
        <v>44682</v>
      </c>
      <c r="P3" s="81">
        <v>43617</v>
      </c>
      <c r="Q3" s="81">
        <v>44682</v>
      </c>
      <c r="R3" t="s">
        <v>1620</v>
      </c>
      <c r="S3" t="s">
        <v>1675</v>
      </c>
      <c r="T3" t="s">
        <v>24</v>
      </c>
      <c r="U3" t="s">
        <v>11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11</v>
      </c>
      <c r="AC3">
        <v>0</v>
      </c>
      <c r="AD3" t="s">
        <v>2916</v>
      </c>
      <c r="AE3">
        <v>36</v>
      </c>
      <c r="AF3">
        <v>0</v>
      </c>
      <c r="AG3" t="s">
        <v>3498</v>
      </c>
    </row>
    <row r="4" spans="1:34" hidden="1">
      <c r="A4">
        <v>3</v>
      </c>
      <c r="B4" t="s">
        <v>8</v>
      </c>
      <c r="C4" t="s">
        <v>133</v>
      </c>
      <c r="D4" t="s">
        <v>134</v>
      </c>
      <c r="E4" t="s">
        <v>135</v>
      </c>
      <c r="F4">
        <v>9981080452</v>
      </c>
      <c r="G4" t="s">
        <v>136</v>
      </c>
      <c r="H4">
        <v>36</v>
      </c>
      <c r="I4">
        <v>36</v>
      </c>
      <c r="K4">
        <v>1000</v>
      </c>
      <c r="L4">
        <v>0</v>
      </c>
      <c r="M4" t="s">
        <v>129</v>
      </c>
      <c r="N4" s="81">
        <v>43617</v>
      </c>
      <c r="O4" s="81">
        <v>44682</v>
      </c>
      <c r="P4" s="81">
        <v>43617</v>
      </c>
      <c r="Q4" s="81">
        <v>44682</v>
      </c>
      <c r="R4" t="s">
        <v>1620</v>
      </c>
      <c r="S4" t="s">
        <v>1675</v>
      </c>
      <c r="T4" t="s">
        <v>24</v>
      </c>
      <c r="U4" t="s">
        <v>137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11</v>
      </c>
      <c r="AD4" t="s">
        <v>2916</v>
      </c>
      <c r="AE4">
        <v>0</v>
      </c>
      <c r="AF4">
        <v>0</v>
      </c>
      <c r="AG4" t="s">
        <v>3498</v>
      </c>
      <c r="AH4" t="s">
        <v>138</v>
      </c>
    </row>
    <row r="5" spans="1:34" hidden="1">
      <c r="A5">
        <v>4</v>
      </c>
      <c r="B5" t="s">
        <v>8</v>
      </c>
      <c r="C5" t="s">
        <v>139</v>
      </c>
      <c r="D5" t="s">
        <v>140</v>
      </c>
      <c r="E5" t="s">
        <v>141</v>
      </c>
      <c r="F5">
        <v>9984764221</v>
      </c>
      <c r="G5" t="s">
        <v>142</v>
      </c>
      <c r="H5">
        <v>36</v>
      </c>
      <c r="I5">
        <v>36</v>
      </c>
      <c r="K5">
        <v>1000</v>
      </c>
      <c r="L5">
        <v>1250</v>
      </c>
      <c r="M5" t="s">
        <v>129</v>
      </c>
      <c r="N5" s="81">
        <v>43586</v>
      </c>
      <c r="O5" s="81">
        <v>44652</v>
      </c>
      <c r="P5" s="81">
        <v>43586</v>
      </c>
      <c r="Q5" s="81">
        <v>44652</v>
      </c>
      <c r="R5" t="s">
        <v>1616</v>
      </c>
      <c r="S5" t="s">
        <v>1675</v>
      </c>
      <c r="T5" t="s">
        <v>24</v>
      </c>
      <c r="U5" t="s">
        <v>11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11</v>
      </c>
      <c r="AC5">
        <v>0</v>
      </c>
      <c r="AD5" t="s">
        <v>2916</v>
      </c>
      <c r="AE5">
        <v>36</v>
      </c>
      <c r="AF5">
        <v>0</v>
      </c>
      <c r="AG5" t="s">
        <v>3498</v>
      </c>
      <c r="AH5" t="s">
        <v>2010</v>
      </c>
    </row>
    <row r="6" spans="1:34" hidden="1">
      <c r="A6">
        <v>5</v>
      </c>
      <c r="B6" t="s">
        <v>8</v>
      </c>
      <c r="C6" t="s">
        <v>144</v>
      </c>
      <c r="D6" t="s">
        <v>2274</v>
      </c>
      <c r="E6" t="s">
        <v>145</v>
      </c>
      <c r="F6">
        <v>9841130074</v>
      </c>
      <c r="G6" t="s">
        <v>146</v>
      </c>
      <c r="H6">
        <v>36</v>
      </c>
      <c r="I6">
        <v>36</v>
      </c>
      <c r="K6">
        <v>1000</v>
      </c>
      <c r="L6">
        <v>1250</v>
      </c>
      <c r="M6" t="s">
        <v>129</v>
      </c>
      <c r="N6" s="81">
        <v>43617</v>
      </c>
      <c r="O6" s="81">
        <v>44682</v>
      </c>
      <c r="P6" s="81">
        <v>43617</v>
      </c>
      <c r="Q6" s="81">
        <v>44682</v>
      </c>
      <c r="R6" t="s">
        <v>1620</v>
      </c>
      <c r="S6" t="s">
        <v>1675</v>
      </c>
      <c r="T6" t="s">
        <v>24</v>
      </c>
      <c r="U6" t="s">
        <v>11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11</v>
      </c>
      <c r="AC6">
        <v>0</v>
      </c>
      <c r="AD6" t="s">
        <v>2916</v>
      </c>
      <c r="AE6">
        <v>36</v>
      </c>
      <c r="AF6">
        <v>0</v>
      </c>
      <c r="AG6" t="s">
        <v>3498</v>
      </c>
      <c r="AH6" t="s">
        <v>147</v>
      </c>
    </row>
    <row r="7" spans="1:34" hidden="1">
      <c r="A7">
        <v>6</v>
      </c>
      <c r="B7" t="s">
        <v>8</v>
      </c>
      <c r="C7" t="s">
        <v>148</v>
      </c>
      <c r="D7" t="s">
        <v>149</v>
      </c>
      <c r="E7" t="s">
        <v>150</v>
      </c>
      <c r="F7">
        <v>9831564379</v>
      </c>
      <c r="G7" t="s">
        <v>151</v>
      </c>
      <c r="H7">
        <v>36</v>
      </c>
      <c r="I7">
        <v>36</v>
      </c>
      <c r="K7">
        <v>1000</v>
      </c>
      <c r="L7">
        <v>1250</v>
      </c>
      <c r="M7" t="s">
        <v>129</v>
      </c>
      <c r="N7" s="81">
        <v>43586</v>
      </c>
      <c r="O7" s="81">
        <v>44652</v>
      </c>
      <c r="P7" s="81">
        <v>43586</v>
      </c>
      <c r="Q7" s="81">
        <v>44652</v>
      </c>
      <c r="R7" t="s">
        <v>1616</v>
      </c>
      <c r="S7" t="s">
        <v>1675</v>
      </c>
      <c r="T7" t="s">
        <v>24</v>
      </c>
      <c r="U7" t="s">
        <v>11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11</v>
      </c>
      <c r="AC7">
        <v>0</v>
      </c>
      <c r="AD7" t="s">
        <v>2916</v>
      </c>
      <c r="AE7">
        <v>36</v>
      </c>
      <c r="AF7">
        <v>0</v>
      </c>
      <c r="AG7" t="s">
        <v>3498</v>
      </c>
      <c r="AH7" t="s">
        <v>152</v>
      </c>
    </row>
    <row r="8" spans="1:34" hidden="1">
      <c r="A8">
        <v>7</v>
      </c>
      <c r="B8" t="s">
        <v>8</v>
      </c>
      <c r="C8" t="s">
        <v>154</v>
      </c>
      <c r="D8" t="s">
        <v>155</v>
      </c>
      <c r="E8" t="s">
        <v>1884</v>
      </c>
      <c r="F8">
        <v>9841667554</v>
      </c>
      <c r="G8" t="s">
        <v>156</v>
      </c>
      <c r="H8">
        <v>36</v>
      </c>
      <c r="I8">
        <v>36</v>
      </c>
      <c r="K8">
        <v>1000</v>
      </c>
      <c r="L8">
        <v>1250</v>
      </c>
      <c r="M8" t="s">
        <v>129</v>
      </c>
      <c r="N8" s="81">
        <v>43617</v>
      </c>
      <c r="O8" s="81">
        <v>44682</v>
      </c>
      <c r="P8" s="81">
        <v>43617</v>
      </c>
      <c r="Q8" s="81">
        <v>44682</v>
      </c>
      <c r="R8" t="s">
        <v>1620</v>
      </c>
      <c r="S8" t="s">
        <v>1675</v>
      </c>
      <c r="T8" t="s">
        <v>24</v>
      </c>
      <c r="U8" t="s">
        <v>11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11</v>
      </c>
      <c r="AC8">
        <v>0</v>
      </c>
      <c r="AD8" t="s">
        <v>2916</v>
      </c>
      <c r="AE8">
        <v>36</v>
      </c>
      <c r="AF8">
        <v>0</v>
      </c>
      <c r="AG8" t="s">
        <v>3498</v>
      </c>
      <c r="AH8" t="s">
        <v>2840</v>
      </c>
    </row>
    <row r="9" spans="1:34" hidden="1">
      <c r="A9">
        <v>8</v>
      </c>
      <c r="B9" t="s">
        <v>8</v>
      </c>
      <c r="C9" t="s">
        <v>157</v>
      </c>
      <c r="D9" t="s">
        <v>2240</v>
      </c>
      <c r="E9" t="s">
        <v>158</v>
      </c>
      <c r="F9">
        <v>9841070830</v>
      </c>
      <c r="G9" t="s">
        <v>159</v>
      </c>
      <c r="H9">
        <v>36</v>
      </c>
      <c r="I9">
        <v>36</v>
      </c>
      <c r="K9">
        <v>1000</v>
      </c>
      <c r="L9">
        <v>1700</v>
      </c>
      <c r="M9" t="s">
        <v>129</v>
      </c>
      <c r="N9" s="81">
        <v>43617</v>
      </c>
      <c r="O9" s="81">
        <v>44682</v>
      </c>
      <c r="P9" s="81">
        <v>43617</v>
      </c>
      <c r="Q9" s="81">
        <v>44682</v>
      </c>
      <c r="R9" t="s">
        <v>1616</v>
      </c>
      <c r="S9" t="s">
        <v>1675</v>
      </c>
      <c r="T9" t="s">
        <v>24</v>
      </c>
      <c r="U9" t="s">
        <v>11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11</v>
      </c>
      <c r="AC9">
        <v>0</v>
      </c>
      <c r="AD9" t="s">
        <v>2916</v>
      </c>
      <c r="AE9">
        <v>36</v>
      </c>
      <c r="AF9">
        <v>0</v>
      </c>
      <c r="AG9" t="s">
        <v>3498</v>
      </c>
      <c r="AH9" t="s">
        <v>160</v>
      </c>
    </row>
    <row r="10" spans="1:34" hidden="1">
      <c r="A10">
        <v>9</v>
      </c>
      <c r="B10" t="s">
        <v>8</v>
      </c>
      <c r="C10" t="s">
        <v>161</v>
      </c>
      <c r="D10" t="s">
        <v>162</v>
      </c>
      <c r="E10" t="s">
        <v>163</v>
      </c>
      <c r="F10">
        <v>9831763492</v>
      </c>
      <c r="G10" t="s">
        <v>164</v>
      </c>
      <c r="H10">
        <v>36</v>
      </c>
      <c r="I10">
        <v>36</v>
      </c>
      <c r="K10">
        <v>1000</v>
      </c>
      <c r="L10">
        <v>1250</v>
      </c>
      <c r="M10" t="s">
        <v>129</v>
      </c>
      <c r="N10" s="81">
        <v>43586</v>
      </c>
      <c r="O10" s="81">
        <v>44652</v>
      </c>
      <c r="P10" s="81">
        <v>43586</v>
      </c>
      <c r="Q10" s="81">
        <v>44652</v>
      </c>
      <c r="R10" t="s">
        <v>1620</v>
      </c>
      <c r="S10" t="s">
        <v>1675</v>
      </c>
      <c r="T10" t="s">
        <v>24</v>
      </c>
      <c r="U10" t="s">
        <v>11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11</v>
      </c>
      <c r="AC10">
        <v>0</v>
      </c>
      <c r="AD10" t="s">
        <v>2916</v>
      </c>
      <c r="AE10">
        <v>36</v>
      </c>
      <c r="AF10">
        <v>0</v>
      </c>
      <c r="AG10" t="s">
        <v>3498</v>
      </c>
    </row>
    <row r="11" spans="1:34" hidden="1">
      <c r="A11">
        <v>10</v>
      </c>
      <c r="B11" t="s">
        <v>8</v>
      </c>
      <c r="C11" t="s">
        <v>165</v>
      </c>
      <c r="D11" t="s">
        <v>166</v>
      </c>
      <c r="E11" t="s">
        <v>1912</v>
      </c>
      <c r="F11">
        <v>9984859656</v>
      </c>
      <c r="G11" t="s">
        <v>167</v>
      </c>
      <c r="H11">
        <v>36</v>
      </c>
      <c r="I11">
        <v>36</v>
      </c>
      <c r="K11">
        <v>1000</v>
      </c>
      <c r="L11">
        <v>1250</v>
      </c>
      <c r="M11" t="s">
        <v>129</v>
      </c>
      <c r="N11" s="81">
        <v>43617</v>
      </c>
      <c r="O11" s="81">
        <v>44682</v>
      </c>
      <c r="P11" s="81">
        <v>43617</v>
      </c>
      <c r="Q11" s="81">
        <v>44682</v>
      </c>
      <c r="R11" t="s">
        <v>1620</v>
      </c>
      <c r="S11" t="s">
        <v>1675</v>
      </c>
      <c r="T11" t="s">
        <v>24</v>
      </c>
      <c r="U11" t="s">
        <v>11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11</v>
      </c>
      <c r="AC11">
        <v>0</v>
      </c>
      <c r="AD11" t="s">
        <v>2916</v>
      </c>
      <c r="AE11">
        <v>36</v>
      </c>
      <c r="AF11">
        <v>0</v>
      </c>
      <c r="AG11" t="s">
        <v>3498</v>
      </c>
      <c r="AH11" t="s">
        <v>168</v>
      </c>
    </row>
    <row r="12" spans="1:34" hidden="1">
      <c r="A12">
        <v>11</v>
      </c>
      <c r="B12" t="s">
        <v>8</v>
      </c>
      <c r="C12" t="s">
        <v>169</v>
      </c>
      <c r="D12" t="s">
        <v>170</v>
      </c>
      <c r="E12" t="s">
        <v>2011</v>
      </c>
      <c r="F12">
        <v>9983189139</v>
      </c>
      <c r="G12" t="s">
        <v>171</v>
      </c>
      <c r="H12">
        <v>36</v>
      </c>
      <c r="I12">
        <v>36</v>
      </c>
      <c r="K12">
        <v>1000</v>
      </c>
      <c r="L12">
        <v>1250</v>
      </c>
      <c r="M12" t="s">
        <v>129</v>
      </c>
      <c r="N12" s="81">
        <v>43617</v>
      </c>
      <c r="O12" s="81">
        <v>44682</v>
      </c>
      <c r="P12" s="81">
        <v>43617</v>
      </c>
      <c r="Q12" s="81">
        <v>44682</v>
      </c>
      <c r="R12" t="s">
        <v>1616</v>
      </c>
      <c r="S12" t="s">
        <v>1675</v>
      </c>
      <c r="T12" t="s">
        <v>24</v>
      </c>
      <c r="U12" t="s">
        <v>11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11</v>
      </c>
      <c r="AC12">
        <v>0</v>
      </c>
      <c r="AD12" t="s">
        <v>2916</v>
      </c>
      <c r="AE12">
        <v>36</v>
      </c>
      <c r="AF12">
        <v>0</v>
      </c>
      <c r="AG12" t="s">
        <v>3498</v>
      </c>
      <c r="AH12" t="s">
        <v>2377</v>
      </c>
    </row>
    <row r="13" spans="1:34" hidden="1">
      <c r="A13">
        <v>12</v>
      </c>
      <c r="B13" t="s">
        <v>8</v>
      </c>
      <c r="C13" t="s">
        <v>172</v>
      </c>
      <c r="D13" t="s">
        <v>173</v>
      </c>
      <c r="E13" t="s">
        <v>174</v>
      </c>
      <c r="F13">
        <v>9848010231</v>
      </c>
      <c r="G13" t="s">
        <v>175</v>
      </c>
      <c r="H13">
        <v>36</v>
      </c>
      <c r="I13">
        <v>36</v>
      </c>
      <c r="K13">
        <v>1000</v>
      </c>
      <c r="L13">
        <v>1250</v>
      </c>
      <c r="M13" t="s">
        <v>129</v>
      </c>
      <c r="N13" s="81">
        <v>43617</v>
      </c>
      <c r="O13" s="81">
        <v>44682</v>
      </c>
      <c r="P13" s="81">
        <v>43617</v>
      </c>
      <c r="Q13" s="81">
        <v>44682</v>
      </c>
      <c r="R13" t="s">
        <v>1616</v>
      </c>
      <c r="S13" t="s">
        <v>1675</v>
      </c>
      <c r="T13" t="s">
        <v>24</v>
      </c>
      <c r="U13" t="s">
        <v>11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11</v>
      </c>
      <c r="AC13">
        <v>0</v>
      </c>
      <c r="AD13" t="s">
        <v>2916</v>
      </c>
      <c r="AE13">
        <v>36</v>
      </c>
      <c r="AF13">
        <v>0</v>
      </c>
      <c r="AG13" t="s">
        <v>3498</v>
      </c>
    </row>
    <row r="14" spans="1:34" hidden="1">
      <c r="A14">
        <v>13</v>
      </c>
      <c r="B14" t="s">
        <v>8</v>
      </c>
      <c r="C14" t="s">
        <v>176</v>
      </c>
      <c r="D14" t="s">
        <v>177</v>
      </c>
      <c r="E14" t="s">
        <v>178</v>
      </c>
      <c r="F14">
        <v>9841157869</v>
      </c>
      <c r="G14" t="s">
        <v>179</v>
      </c>
      <c r="H14">
        <v>36</v>
      </c>
      <c r="I14">
        <v>36</v>
      </c>
      <c r="K14">
        <v>1000</v>
      </c>
      <c r="L14">
        <v>1350</v>
      </c>
      <c r="M14" t="s">
        <v>129</v>
      </c>
      <c r="N14" s="81">
        <v>43739</v>
      </c>
      <c r="O14" s="81">
        <v>44805</v>
      </c>
      <c r="P14" s="81">
        <v>43739</v>
      </c>
      <c r="Q14" s="81">
        <v>44805</v>
      </c>
      <c r="R14" t="s">
        <v>1620</v>
      </c>
      <c r="S14" t="s">
        <v>1675</v>
      </c>
      <c r="T14" t="s">
        <v>24</v>
      </c>
      <c r="U14" t="s">
        <v>11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11</v>
      </c>
      <c r="AC14">
        <v>0</v>
      </c>
      <c r="AD14" t="s">
        <v>2916</v>
      </c>
      <c r="AE14">
        <v>36</v>
      </c>
      <c r="AF14">
        <v>0</v>
      </c>
      <c r="AG14" t="s">
        <v>3498</v>
      </c>
      <c r="AH14" t="s">
        <v>2056</v>
      </c>
    </row>
    <row r="15" spans="1:34" hidden="1">
      <c r="A15">
        <v>14</v>
      </c>
      <c r="B15" t="s">
        <v>8</v>
      </c>
      <c r="C15" t="s">
        <v>2440</v>
      </c>
      <c r="D15" t="s">
        <v>180</v>
      </c>
      <c r="E15" t="s">
        <v>181</v>
      </c>
      <c r="F15">
        <v>9841789719</v>
      </c>
      <c r="G15" t="s">
        <v>182</v>
      </c>
      <c r="H15">
        <v>36</v>
      </c>
      <c r="I15">
        <v>36</v>
      </c>
      <c r="K15">
        <v>1000</v>
      </c>
      <c r="L15">
        <v>1350</v>
      </c>
      <c r="M15" t="s">
        <v>183</v>
      </c>
      <c r="N15" s="81">
        <v>43709</v>
      </c>
      <c r="O15" s="81">
        <v>44866</v>
      </c>
      <c r="P15" s="81">
        <v>43709</v>
      </c>
      <c r="Q15" s="81">
        <v>44774</v>
      </c>
      <c r="R15" t="s">
        <v>1620</v>
      </c>
      <c r="S15" t="s">
        <v>1675</v>
      </c>
      <c r="T15" t="s">
        <v>2190</v>
      </c>
      <c r="U15" t="s">
        <v>11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11</v>
      </c>
      <c r="AC15">
        <v>3</v>
      </c>
      <c r="AD15" t="s">
        <v>2916</v>
      </c>
      <c r="AE15">
        <v>36</v>
      </c>
      <c r="AF15">
        <v>0</v>
      </c>
      <c r="AG15" t="s">
        <v>3498</v>
      </c>
      <c r="AH15" t="s">
        <v>1915</v>
      </c>
    </row>
    <row r="16" spans="1:34" hidden="1">
      <c r="A16">
        <v>15</v>
      </c>
      <c r="B16" t="s">
        <v>8</v>
      </c>
      <c r="C16" t="s">
        <v>184</v>
      </c>
      <c r="D16" t="s">
        <v>185</v>
      </c>
      <c r="E16" t="s">
        <v>186</v>
      </c>
      <c r="F16">
        <v>9842110696</v>
      </c>
      <c r="G16" t="s">
        <v>187</v>
      </c>
      <c r="H16">
        <v>36</v>
      </c>
      <c r="I16">
        <v>36</v>
      </c>
      <c r="K16">
        <v>1000</v>
      </c>
      <c r="L16">
        <v>1350</v>
      </c>
      <c r="M16" t="s">
        <v>183</v>
      </c>
      <c r="N16" s="81">
        <v>43709</v>
      </c>
      <c r="O16" s="81">
        <v>44866</v>
      </c>
      <c r="P16" s="81">
        <v>43709</v>
      </c>
      <c r="Q16" s="81">
        <v>44774</v>
      </c>
      <c r="R16" t="s">
        <v>1620</v>
      </c>
      <c r="S16" t="s">
        <v>1675</v>
      </c>
      <c r="T16" t="s">
        <v>2190</v>
      </c>
      <c r="U16" t="s">
        <v>11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11</v>
      </c>
      <c r="AC16">
        <v>3</v>
      </c>
      <c r="AD16" t="s">
        <v>2916</v>
      </c>
      <c r="AE16">
        <v>36</v>
      </c>
      <c r="AF16">
        <v>0</v>
      </c>
      <c r="AG16" t="s">
        <v>3498</v>
      </c>
      <c r="AH16" t="s">
        <v>188</v>
      </c>
    </row>
    <row r="17" spans="1:34" hidden="1">
      <c r="A17">
        <v>16</v>
      </c>
      <c r="B17" t="s">
        <v>8</v>
      </c>
      <c r="C17" t="s">
        <v>189</v>
      </c>
      <c r="D17" t="s">
        <v>190</v>
      </c>
      <c r="E17" t="s">
        <v>191</v>
      </c>
      <c r="F17">
        <v>9841208785</v>
      </c>
      <c r="G17" t="s">
        <v>192</v>
      </c>
      <c r="H17">
        <v>36</v>
      </c>
      <c r="I17">
        <v>36</v>
      </c>
      <c r="K17">
        <v>1000</v>
      </c>
      <c r="L17">
        <v>1350</v>
      </c>
      <c r="M17" t="s">
        <v>183</v>
      </c>
      <c r="N17" s="81">
        <v>43709</v>
      </c>
      <c r="O17" s="81">
        <v>44866</v>
      </c>
      <c r="P17" s="81">
        <v>43709</v>
      </c>
      <c r="Q17" s="81">
        <v>44774</v>
      </c>
      <c r="R17" t="s">
        <v>1620</v>
      </c>
      <c r="S17" t="s">
        <v>1675</v>
      </c>
      <c r="T17" t="s">
        <v>2190</v>
      </c>
      <c r="U17" t="s">
        <v>11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11</v>
      </c>
      <c r="AC17">
        <v>3</v>
      </c>
      <c r="AD17" t="s">
        <v>2916</v>
      </c>
      <c r="AE17">
        <v>36</v>
      </c>
      <c r="AF17">
        <v>0</v>
      </c>
      <c r="AG17" t="s">
        <v>3498</v>
      </c>
      <c r="AH17" t="s">
        <v>193</v>
      </c>
    </row>
    <row r="18" spans="1:34" hidden="1">
      <c r="A18">
        <v>17</v>
      </c>
      <c r="B18" t="s">
        <v>8</v>
      </c>
      <c r="C18" t="s">
        <v>194</v>
      </c>
      <c r="D18" t="s">
        <v>195</v>
      </c>
      <c r="E18" t="s">
        <v>196</v>
      </c>
      <c r="F18">
        <v>9841062318</v>
      </c>
      <c r="G18" t="s">
        <v>197</v>
      </c>
      <c r="H18">
        <v>36</v>
      </c>
      <c r="I18">
        <v>36</v>
      </c>
      <c r="K18">
        <v>1000</v>
      </c>
      <c r="L18">
        <v>1350</v>
      </c>
      <c r="M18" t="s">
        <v>183</v>
      </c>
      <c r="N18" s="81">
        <v>43709</v>
      </c>
      <c r="O18" s="81">
        <v>44866</v>
      </c>
      <c r="P18" s="81">
        <v>43709</v>
      </c>
      <c r="Q18" s="81">
        <v>44774</v>
      </c>
      <c r="R18" t="s">
        <v>1616</v>
      </c>
      <c r="S18" t="s">
        <v>1675</v>
      </c>
      <c r="T18" t="s">
        <v>2190</v>
      </c>
      <c r="U18" t="s">
        <v>11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11</v>
      </c>
      <c r="AC18">
        <v>3</v>
      </c>
      <c r="AD18" t="s">
        <v>2916</v>
      </c>
      <c r="AE18">
        <v>36</v>
      </c>
      <c r="AF18">
        <v>0</v>
      </c>
      <c r="AG18" t="s">
        <v>3498</v>
      </c>
      <c r="AH18" t="s">
        <v>2924</v>
      </c>
    </row>
    <row r="19" spans="1:34" hidden="1">
      <c r="A19">
        <v>18</v>
      </c>
      <c r="B19" t="s">
        <v>8</v>
      </c>
      <c r="C19" t="s">
        <v>198</v>
      </c>
      <c r="D19" t="s">
        <v>199</v>
      </c>
      <c r="E19" t="s">
        <v>200</v>
      </c>
      <c r="F19">
        <v>9841962061</v>
      </c>
      <c r="G19" t="s">
        <v>201</v>
      </c>
      <c r="H19">
        <v>36</v>
      </c>
      <c r="I19">
        <v>36</v>
      </c>
      <c r="K19">
        <v>1000</v>
      </c>
      <c r="L19">
        <v>1350</v>
      </c>
      <c r="M19" t="s">
        <v>183</v>
      </c>
      <c r="N19" s="81">
        <v>43709</v>
      </c>
      <c r="O19" s="81">
        <v>44866</v>
      </c>
      <c r="P19" s="81">
        <v>43709</v>
      </c>
      <c r="Q19" s="81">
        <v>44774</v>
      </c>
      <c r="R19" t="s">
        <v>1616</v>
      </c>
      <c r="S19" t="s">
        <v>1675</v>
      </c>
      <c r="T19" t="s">
        <v>2190</v>
      </c>
      <c r="U19" t="s">
        <v>11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11</v>
      </c>
      <c r="AC19">
        <v>3</v>
      </c>
      <c r="AD19" t="s">
        <v>2916</v>
      </c>
      <c r="AE19">
        <v>36</v>
      </c>
      <c r="AF19">
        <v>0</v>
      </c>
      <c r="AG19" t="s">
        <v>3498</v>
      </c>
      <c r="AH19" t="s">
        <v>202</v>
      </c>
    </row>
    <row r="20" spans="1:34" hidden="1">
      <c r="A20">
        <v>19</v>
      </c>
      <c r="B20" t="s">
        <v>8</v>
      </c>
      <c r="C20" t="s">
        <v>203</v>
      </c>
      <c r="D20" t="s">
        <v>204</v>
      </c>
      <c r="E20" t="s">
        <v>205</v>
      </c>
      <c r="F20">
        <v>9841375747</v>
      </c>
      <c r="G20" t="s">
        <v>206</v>
      </c>
      <c r="H20">
        <v>36</v>
      </c>
      <c r="I20">
        <v>36</v>
      </c>
      <c r="K20">
        <v>1000</v>
      </c>
      <c r="L20">
        <v>1350</v>
      </c>
      <c r="M20" t="s">
        <v>183</v>
      </c>
      <c r="N20" s="81">
        <v>43709</v>
      </c>
      <c r="O20" s="81">
        <v>44866</v>
      </c>
      <c r="P20" s="81">
        <v>43709</v>
      </c>
      <c r="Q20" s="81">
        <v>44774</v>
      </c>
      <c r="R20" t="s">
        <v>1620</v>
      </c>
      <c r="S20" t="s">
        <v>1675</v>
      </c>
      <c r="T20" t="s">
        <v>2190</v>
      </c>
      <c r="U20" t="s">
        <v>11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11</v>
      </c>
      <c r="AC20">
        <v>3</v>
      </c>
      <c r="AD20" t="s">
        <v>2916</v>
      </c>
      <c r="AE20">
        <v>36</v>
      </c>
      <c r="AF20">
        <v>0</v>
      </c>
      <c r="AG20" t="s">
        <v>3498</v>
      </c>
      <c r="AH20" t="s">
        <v>207</v>
      </c>
    </row>
    <row r="21" spans="1:34" hidden="1">
      <c r="A21">
        <v>20</v>
      </c>
      <c r="B21" t="s">
        <v>8</v>
      </c>
      <c r="C21" t="s">
        <v>208</v>
      </c>
      <c r="D21" t="s">
        <v>209</v>
      </c>
      <c r="E21" t="s">
        <v>210</v>
      </c>
      <c r="F21">
        <v>9841447039</v>
      </c>
      <c r="G21" t="s">
        <v>211</v>
      </c>
      <c r="H21">
        <v>36</v>
      </c>
      <c r="I21">
        <v>36</v>
      </c>
      <c r="K21">
        <v>1000</v>
      </c>
      <c r="L21">
        <v>675</v>
      </c>
      <c r="M21" t="s">
        <v>183</v>
      </c>
      <c r="N21" s="81">
        <v>43709</v>
      </c>
      <c r="O21" s="81">
        <v>44866</v>
      </c>
      <c r="P21" s="81">
        <v>43709</v>
      </c>
      <c r="Q21" s="81">
        <v>44774</v>
      </c>
      <c r="R21" t="s">
        <v>1616</v>
      </c>
      <c r="S21" t="s">
        <v>1675</v>
      </c>
      <c r="T21" t="s">
        <v>2190</v>
      </c>
      <c r="U21" t="s">
        <v>11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11</v>
      </c>
      <c r="AC21">
        <v>3</v>
      </c>
      <c r="AD21" t="s">
        <v>2916</v>
      </c>
      <c r="AE21">
        <v>36</v>
      </c>
      <c r="AF21">
        <v>0</v>
      </c>
      <c r="AG21" t="s">
        <v>3498</v>
      </c>
    </row>
    <row r="22" spans="1:34" hidden="1">
      <c r="A22">
        <v>21</v>
      </c>
      <c r="B22" t="s">
        <v>8</v>
      </c>
      <c r="C22" t="s">
        <v>212</v>
      </c>
      <c r="D22" t="s">
        <v>213</v>
      </c>
      <c r="E22" t="s">
        <v>2217</v>
      </c>
      <c r="F22">
        <v>9841868243</v>
      </c>
      <c r="G22" t="s">
        <v>214</v>
      </c>
      <c r="H22">
        <v>36</v>
      </c>
      <c r="I22">
        <v>36</v>
      </c>
      <c r="K22">
        <v>1000</v>
      </c>
      <c r="L22">
        <v>1350</v>
      </c>
      <c r="M22" t="s">
        <v>183</v>
      </c>
      <c r="N22" s="81">
        <v>43709</v>
      </c>
      <c r="O22" s="81">
        <v>44866</v>
      </c>
      <c r="P22" s="81">
        <v>43709</v>
      </c>
      <c r="Q22" s="81">
        <v>44774</v>
      </c>
      <c r="R22" t="s">
        <v>1620</v>
      </c>
      <c r="S22" t="s">
        <v>1675</v>
      </c>
      <c r="T22" t="s">
        <v>2190</v>
      </c>
      <c r="U22" t="s">
        <v>11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11</v>
      </c>
      <c r="AC22">
        <v>3</v>
      </c>
      <c r="AD22" t="s">
        <v>2916</v>
      </c>
      <c r="AE22">
        <v>36</v>
      </c>
      <c r="AF22">
        <v>0</v>
      </c>
      <c r="AG22" t="s">
        <v>3498</v>
      </c>
    </row>
    <row r="23" spans="1:34" hidden="1">
      <c r="A23">
        <v>22</v>
      </c>
      <c r="B23" t="s">
        <v>10</v>
      </c>
      <c r="C23" t="s">
        <v>554</v>
      </c>
      <c r="D23" t="s">
        <v>555</v>
      </c>
      <c r="E23" t="s">
        <v>556</v>
      </c>
      <c r="F23">
        <v>9381334809</v>
      </c>
      <c r="G23" t="s">
        <v>1789</v>
      </c>
      <c r="H23">
        <v>20</v>
      </c>
      <c r="I23">
        <v>20</v>
      </c>
      <c r="K23">
        <v>2000</v>
      </c>
      <c r="L23">
        <v>2180.0000000000005</v>
      </c>
      <c r="M23" t="s">
        <v>447</v>
      </c>
      <c r="N23" s="81">
        <v>43831</v>
      </c>
      <c r="O23" s="81">
        <v>44409</v>
      </c>
      <c r="P23" s="81">
        <v>43831</v>
      </c>
      <c r="Q23" s="81">
        <v>44409</v>
      </c>
      <c r="R23" t="s">
        <v>1616</v>
      </c>
      <c r="S23" t="s">
        <v>2032</v>
      </c>
      <c r="T23" t="s">
        <v>33</v>
      </c>
      <c r="U23" t="s">
        <v>11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11</v>
      </c>
      <c r="AD23" t="s">
        <v>2916</v>
      </c>
      <c r="AE23">
        <v>20</v>
      </c>
      <c r="AF23">
        <v>0</v>
      </c>
      <c r="AG23" t="s">
        <v>3498</v>
      </c>
      <c r="AH23" t="s">
        <v>219</v>
      </c>
    </row>
    <row r="24" spans="1:34" hidden="1">
      <c r="A24">
        <v>23</v>
      </c>
      <c r="B24" t="s">
        <v>17</v>
      </c>
      <c r="C24" t="s">
        <v>220</v>
      </c>
      <c r="D24" t="s">
        <v>221</v>
      </c>
      <c r="E24" t="s">
        <v>222</v>
      </c>
      <c r="F24">
        <v>9981220553</v>
      </c>
      <c r="G24" t="s">
        <v>223</v>
      </c>
      <c r="H24">
        <v>4</v>
      </c>
      <c r="I24">
        <v>8</v>
      </c>
      <c r="K24">
        <v>750</v>
      </c>
      <c r="L24">
        <v>1400</v>
      </c>
      <c r="M24" t="s">
        <v>224</v>
      </c>
      <c r="N24" s="81">
        <v>43678</v>
      </c>
      <c r="O24" s="81">
        <v>43891</v>
      </c>
      <c r="P24" s="81">
        <v>43678</v>
      </c>
      <c r="Q24" s="81">
        <v>43770</v>
      </c>
      <c r="R24" t="s">
        <v>1620</v>
      </c>
      <c r="S24" t="s">
        <v>1674</v>
      </c>
      <c r="T24" t="s">
        <v>1227</v>
      </c>
      <c r="U24" t="s">
        <v>11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11</v>
      </c>
      <c r="AC24">
        <v>0</v>
      </c>
      <c r="AD24" t="s">
        <v>2916</v>
      </c>
      <c r="AE24">
        <v>4</v>
      </c>
      <c r="AF24">
        <v>0</v>
      </c>
      <c r="AG24" t="s">
        <v>3498</v>
      </c>
    </row>
    <row r="25" spans="1:34" hidden="1">
      <c r="A25">
        <v>24</v>
      </c>
      <c r="B25" t="s">
        <v>17</v>
      </c>
      <c r="C25" t="s">
        <v>226</v>
      </c>
      <c r="D25" t="s">
        <v>227</v>
      </c>
      <c r="E25" t="s">
        <v>228</v>
      </c>
      <c r="F25">
        <v>9988604270</v>
      </c>
      <c r="G25" t="s">
        <v>229</v>
      </c>
      <c r="H25">
        <v>4</v>
      </c>
      <c r="I25">
        <v>8</v>
      </c>
      <c r="K25">
        <v>1000</v>
      </c>
      <c r="L25">
        <v>1250</v>
      </c>
      <c r="M25" t="s">
        <v>224</v>
      </c>
      <c r="N25" s="81">
        <v>43678</v>
      </c>
      <c r="O25" s="81">
        <v>43891</v>
      </c>
      <c r="P25" s="81">
        <v>43678</v>
      </c>
      <c r="Q25" s="81">
        <v>43770</v>
      </c>
      <c r="R25" t="s">
        <v>1620</v>
      </c>
      <c r="S25" t="s">
        <v>1674</v>
      </c>
      <c r="T25" t="s">
        <v>1227</v>
      </c>
      <c r="U25" t="s">
        <v>225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11</v>
      </c>
      <c r="AD25" t="s">
        <v>2916</v>
      </c>
      <c r="AE25">
        <v>4</v>
      </c>
      <c r="AF25">
        <v>0</v>
      </c>
      <c r="AG25" t="s">
        <v>3498</v>
      </c>
      <c r="AH25" t="s">
        <v>2006</v>
      </c>
    </row>
    <row r="26" spans="1:34" hidden="1">
      <c r="A26">
        <v>25</v>
      </c>
      <c r="B26" t="s">
        <v>17</v>
      </c>
      <c r="C26" t="s">
        <v>230</v>
      </c>
      <c r="D26" t="s">
        <v>231</v>
      </c>
      <c r="E26" t="s">
        <v>232</v>
      </c>
      <c r="F26">
        <v>3125942325</v>
      </c>
      <c r="G26" t="s">
        <v>233</v>
      </c>
      <c r="H26">
        <v>4</v>
      </c>
      <c r="I26">
        <v>8</v>
      </c>
      <c r="K26">
        <v>1000</v>
      </c>
      <c r="L26">
        <v>1250</v>
      </c>
      <c r="M26" t="s">
        <v>224</v>
      </c>
      <c r="N26" s="81">
        <v>43678</v>
      </c>
      <c r="O26" s="81">
        <v>43891</v>
      </c>
      <c r="P26" s="81">
        <v>43678</v>
      </c>
      <c r="Q26" s="81">
        <v>43770</v>
      </c>
      <c r="R26" t="s">
        <v>1620</v>
      </c>
      <c r="S26" t="s">
        <v>1674</v>
      </c>
      <c r="T26" t="s">
        <v>1227</v>
      </c>
      <c r="U26" t="s">
        <v>11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11</v>
      </c>
      <c r="AC26">
        <v>0</v>
      </c>
      <c r="AD26" t="s">
        <v>2916</v>
      </c>
      <c r="AE26">
        <v>4</v>
      </c>
      <c r="AF26">
        <v>0</v>
      </c>
      <c r="AG26" t="s">
        <v>3498</v>
      </c>
      <c r="AH26" t="s">
        <v>2007</v>
      </c>
    </row>
    <row r="27" spans="1:34" hidden="1">
      <c r="A27">
        <v>26</v>
      </c>
      <c r="B27" t="s">
        <v>17</v>
      </c>
      <c r="C27" t="s">
        <v>234</v>
      </c>
      <c r="D27" t="s">
        <v>235</v>
      </c>
      <c r="E27" t="s">
        <v>236</v>
      </c>
      <c r="F27">
        <v>9841277706</v>
      </c>
      <c r="G27" t="s">
        <v>237</v>
      </c>
      <c r="H27">
        <v>4</v>
      </c>
      <c r="I27">
        <v>8</v>
      </c>
      <c r="K27">
        <v>1000</v>
      </c>
      <c r="L27">
        <v>1250</v>
      </c>
      <c r="M27" t="s">
        <v>224</v>
      </c>
      <c r="N27" s="81">
        <v>43678</v>
      </c>
      <c r="O27" s="81">
        <v>43891</v>
      </c>
      <c r="P27" s="81">
        <v>43678</v>
      </c>
      <c r="Q27" s="81">
        <v>43770</v>
      </c>
      <c r="R27" t="s">
        <v>1616</v>
      </c>
      <c r="S27" t="s">
        <v>1674</v>
      </c>
      <c r="T27" t="s">
        <v>1227</v>
      </c>
      <c r="U27" t="s">
        <v>225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11</v>
      </c>
      <c r="AD27" t="s">
        <v>2916</v>
      </c>
      <c r="AE27">
        <v>4</v>
      </c>
      <c r="AF27">
        <v>0</v>
      </c>
      <c r="AG27" t="s">
        <v>3498</v>
      </c>
      <c r="AH27" t="s">
        <v>238</v>
      </c>
    </row>
    <row r="28" spans="1:34" hidden="1">
      <c r="A28">
        <v>27</v>
      </c>
      <c r="B28" t="s">
        <v>10</v>
      </c>
      <c r="C28" t="s">
        <v>681</v>
      </c>
      <c r="D28" t="s">
        <v>2072</v>
      </c>
      <c r="E28" t="s">
        <v>682</v>
      </c>
      <c r="F28">
        <v>9831401675</v>
      </c>
      <c r="G28" t="s">
        <v>684</v>
      </c>
      <c r="H28">
        <v>20</v>
      </c>
      <c r="I28">
        <v>20</v>
      </c>
      <c r="K28">
        <v>2000</v>
      </c>
      <c r="L28">
        <v>1800</v>
      </c>
      <c r="M28" t="s">
        <v>674</v>
      </c>
      <c r="N28" s="81">
        <v>44177</v>
      </c>
      <c r="O28" s="81">
        <v>44754</v>
      </c>
      <c r="P28" s="81">
        <v>44177</v>
      </c>
      <c r="Q28" s="81">
        <v>44754</v>
      </c>
      <c r="R28" t="s">
        <v>1616</v>
      </c>
      <c r="S28" t="s">
        <v>2032</v>
      </c>
      <c r="T28" t="s">
        <v>1227</v>
      </c>
      <c r="U28" t="s">
        <v>9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11</v>
      </c>
      <c r="AC28">
        <v>4</v>
      </c>
      <c r="AD28" t="s">
        <v>2916</v>
      </c>
      <c r="AE28">
        <v>20</v>
      </c>
      <c r="AF28">
        <v>0</v>
      </c>
      <c r="AG28" t="s">
        <v>3498</v>
      </c>
      <c r="AH28" t="s">
        <v>2394</v>
      </c>
    </row>
    <row r="29" spans="1:34" hidden="1">
      <c r="A29">
        <v>28</v>
      </c>
      <c r="B29" t="s">
        <v>17</v>
      </c>
      <c r="C29" t="s">
        <v>247</v>
      </c>
      <c r="D29" t="s">
        <v>248</v>
      </c>
      <c r="E29" t="s">
        <v>249</v>
      </c>
      <c r="F29">
        <v>9831767700</v>
      </c>
      <c r="G29" t="s">
        <v>2712</v>
      </c>
      <c r="H29">
        <v>4</v>
      </c>
      <c r="I29">
        <v>8</v>
      </c>
      <c r="K29">
        <v>1000</v>
      </c>
      <c r="L29">
        <v>1612</v>
      </c>
      <c r="M29" t="s">
        <v>224</v>
      </c>
      <c r="N29" s="81">
        <v>43678</v>
      </c>
      <c r="O29" s="81">
        <v>43891</v>
      </c>
      <c r="P29" s="81">
        <v>43678</v>
      </c>
      <c r="Q29" s="81">
        <v>43770</v>
      </c>
      <c r="R29" t="s">
        <v>1620</v>
      </c>
      <c r="S29" t="s">
        <v>1674</v>
      </c>
      <c r="T29" t="s">
        <v>1227</v>
      </c>
      <c r="U29" t="s">
        <v>11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11</v>
      </c>
      <c r="AD29" t="s">
        <v>2916</v>
      </c>
      <c r="AE29">
        <v>4</v>
      </c>
      <c r="AF29">
        <v>0</v>
      </c>
      <c r="AG29" t="s">
        <v>3498</v>
      </c>
    </row>
    <row r="30" spans="1:34" hidden="1">
      <c r="A30">
        <v>29</v>
      </c>
      <c r="B30" t="s">
        <v>17</v>
      </c>
      <c r="C30" t="s">
        <v>1228</v>
      </c>
      <c r="D30" t="s">
        <v>1229</v>
      </c>
      <c r="E30" t="s">
        <v>1230</v>
      </c>
      <c r="F30" t="s">
        <v>1231</v>
      </c>
      <c r="G30" t="s">
        <v>1232</v>
      </c>
      <c r="H30">
        <v>8</v>
      </c>
      <c r="I30">
        <v>8</v>
      </c>
      <c r="K30">
        <v>0</v>
      </c>
      <c r="L30">
        <v>2180</v>
      </c>
      <c r="M30" t="s">
        <v>1061</v>
      </c>
      <c r="N30" s="81">
        <v>44348</v>
      </c>
      <c r="O30" s="81">
        <v>44562</v>
      </c>
      <c r="P30" s="81">
        <v>44348</v>
      </c>
      <c r="Q30" s="81">
        <v>44562</v>
      </c>
      <c r="R30" t="s">
        <v>1616</v>
      </c>
      <c r="S30" t="s">
        <v>1674</v>
      </c>
      <c r="T30" t="s">
        <v>1227</v>
      </c>
      <c r="U30" t="s">
        <v>11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11</v>
      </c>
      <c r="AC30">
        <v>0</v>
      </c>
      <c r="AD30" t="s">
        <v>2916</v>
      </c>
      <c r="AE30">
        <v>8</v>
      </c>
      <c r="AF30">
        <v>0</v>
      </c>
      <c r="AG30" t="s">
        <v>3498</v>
      </c>
      <c r="AH30" t="s">
        <v>255</v>
      </c>
    </row>
    <row r="31" spans="1:34" hidden="1">
      <c r="A31">
        <v>30</v>
      </c>
      <c r="B31" t="s">
        <v>17</v>
      </c>
      <c r="C31" t="s">
        <v>256</v>
      </c>
      <c r="D31" t="s">
        <v>257</v>
      </c>
      <c r="E31" t="s">
        <v>1671</v>
      </c>
      <c r="F31">
        <v>9831063814</v>
      </c>
      <c r="G31" t="s">
        <v>258</v>
      </c>
      <c r="H31">
        <v>4</v>
      </c>
      <c r="I31">
        <v>8</v>
      </c>
      <c r="K31">
        <v>0</v>
      </c>
      <c r="L31">
        <v>1250</v>
      </c>
      <c r="M31" t="s">
        <v>224</v>
      </c>
      <c r="N31" s="81">
        <v>43678</v>
      </c>
      <c r="O31" s="81">
        <v>43891</v>
      </c>
      <c r="P31" s="81">
        <v>43678</v>
      </c>
      <c r="Q31" s="81">
        <v>43770</v>
      </c>
      <c r="R31" t="s">
        <v>1616</v>
      </c>
      <c r="S31" t="s">
        <v>1674</v>
      </c>
      <c r="T31" t="s">
        <v>1227</v>
      </c>
      <c r="U31" t="s">
        <v>11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11</v>
      </c>
      <c r="AD31" t="s">
        <v>2916</v>
      </c>
      <c r="AE31">
        <v>4</v>
      </c>
      <c r="AF31">
        <v>0</v>
      </c>
      <c r="AG31" t="s">
        <v>3498</v>
      </c>
    </row>
    <row r="32" spans="1:34" hidden="1">
      <c r="A32">
        <v>31</v>
      </c>
      <c r="B32" t="s">
        <v>17</v>
      </c>
      <c r="C32" t="s">
        <v>259</v>
      </c>
      <c r="D32" t="s">
        <v>260</v>
      </c>
      <c r="E32" t="s">
        <v>261</v>
      </c>
      <c r="F32">
        <v>9982149436</v>
      </c>
      <c r="G32" t="s">
        <v>262</v>
      </c>
      <c r="H32">
        <v>4</v>
      </c>
      <c r="I32">
        <v>8</v>
      </c>
      <c r="K32">
        <v>750</v>
      </c>
      <c r="L32">
        <v>1250</v>
      </c>
      <c r="M32" t="s">
        <v>224</v>
      </c>
      <c r="N32" s="81">
        <v>43678</v>
      </c>
      <c r="O32" s="81">
        <v>43891</v>
      </c>
      <c r="P32" s="81">
        <v>43678</v>
      </c>
      <c r="Q32" s="81">
        <v>43770</v>
      </c>
      <c r="R32" t="s">
        <v>1620</v>
      </c>
      <c r="S32" t="s">
        <v>1674</v>
      </c>
      <c r="T32" t="s">
        <v>1227</v>
      </c>
      <c r="U32" t="s">
        <v>225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11</v>
      </c>
      <c r="AD32" t="s">
        <v>2916</v>
      </c>
      <c r="AE32">
        <v>4</v>
      </c>
      <c r="AF32">
        <v>0</v>
      </c>
      <c r="AG32" t="s">
        <v>3498</v>
      </c>
      <c r="AH32" t="s">
        <v>263</v>
      </c>
    </row>
    <row r="33" spans="1:34" hidden="1">
      <c r="A33">
        <v>32</v>
      </c>
      <c r="B33" t="s">
        <v>8</v>
      </c>
      <c r="C33" t="s">
        <v>264</v>
      </c>
      <c r="D33" t="s">
        <v>265</v>
      </c>
      <c r="E33" t="s">
        <v>266</v>
      </c>
      <c r="F33">
        <v>9841378966</v>
      </c>
      <c r="G33" t="s">
        <v>267</v>
      </c>
      <c r="H33">
        <v>36</v>
      </c>
      <c r="I33">
        <v>36</v>
      </c>
      <c r="K33">
        <v>750</v>
      </c>
      <c r="L33">
        <v>1350</v>
      </c>
      <c r="M33" t="s">
        <v>183</v>
      </c>
      <c r="N33" s="81">
        <v>43709</v>
      </c>
      <c r="O33" s="81">
        <v>44866</v>
      </c>
      <c r="P33" s="81">
        <v>43709</v>
      </c>
      <c r="Q33" s="81">
        <v>44774</v>
      </c>
      <c r="R33" t="s">
        <v>1620</v>
      </c>
      <c r="S33" t="s">
        <v>1675</v>
      </c>
      <c r="T33" t="s">
        <v>2190</v>
      </c>
      <c r="U33" t="s">
        <v>11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11</v>
      </c>
      <c r="AC33">
        <v>3</v>
      </c>
      <c r="AD33" t="s">
        <v>2916</v>
      </c>
      <c r="AE33">
        <v>34</v>
      </c>
      <c r="AF33">
        <v>0</v>
      </c>
      <c r="AG33" t="s">
        <v>3498</v>
      </c>
      <c r="AH33" t="s">
        <v>268</v>
      </c>
    </row>
    <row r="34" spans="1:34" hidden="1">
      <c r="A34">
        <v>33</v>
      </c>
      <c r="B34" t="s">
        <v>17</v>
      </c>
      <c r="C34" t="s">
        <v>270</v>
      </c>
      <c r="D34" t="s">
        <v>271</v>
      </c>
      <c r="E34" t="s">
        <v>272</v>
      </c>
      <c r="F34">
        <v>9982037162</v>
      </c>
      <c r="G34" t="s">
        <v>273</v>
      </c>
      <c r="H34">
        <v>4</v>
      </c>
      <c r="I34">
        <v>8</v>
      </c>
      <c r="K34">
        <v>750</v>
      </c>
      <c r="L34">
        <v>1250</v>
      </c>
      <c r="M34" t="s">
        <v>224</v>
      </c>
      <c r="N34" s="81">
        <v>43678</v>
      </c>
      <c r="O34" s="81">
        <v>43891</v>
      </c>
      <c r="P34" s="81">
        <v>43678</v>
      </c>
      <c r="Q34" s="81">
        <v>43770</v>
      </c>
      <c r="R34" t="s">
        <v>1616</v>
      </c>
      <c r="S34" t="s">
        <v>1674</v>
      </c>
      <c r="T34" t="s">
        <v>1227</v>
      </c>
      <c r="U34" t="s">
        <v>11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11</v>
      </c>
      <c r="AD34" t="s">
        <v>2916</v>
      </c>
      <c r="AE34">
        <v>4</v>
      </c>
      <c r="AF34">
        <v>0</v>
      </c>
      <c r="AG34" t="s">
        <v>3498</v>
      </c>
      <c r="AH34" t="s">
        <v>274</v>
      </c>
    </row>
    <row r="35" spans="1:34" hidden="1">
      <c r="A35">
        <v>34</v>
      </c>
      <c r="B35" t="s">
        <v>17</v>
      </c>
      <c r="C35" t="s">
        <v>275</v>
      </c>
      <c r="D35" t="s">
        <v>276</v>
      </c>
      <c r="E35" t="s">
        <v>277</v>
      </c>
      <c r="F35">
        <v>9837525230</v>
      </c>
      <c r="G35" t="s">
        <v>278</v>
      </c>
      <c r="H35">
        <v>12</v>
      </c>
      <c r="I35">
        <v>12</v>
      </c>
      <c r="K35">
        <v>750</v>
      </c>
      <c r="L35">
        <v>1200</v>
      </c>
      <c r="M35" t="s">
        <v>224</v>
      </c>
      <c r="N35" s="81">
        <v>43678</v>
      </c>
      <c r="O35" s="81">
        <v>44013</v>
      </c>
      <c r="P35" s="81">
        <v>43678</v>
      </c>
      <c r="Q35" s="81">
        <v>44013</v>
      </c>
      <c r="R35" t="s">
        <v>1620</v>
      </c>
      <c r="S35" t="s">
        <v>1674</v>
      </c>
      <c r="T35" t="s">
        <v>1227</v>
      </c>
      <c r="U35" t="s">
        <v>225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11</v>
      </c>
      <c r="AD35" t="s">
        <v>2916</v>
      </c>
      <c r="AE35">
        <v>12</v>
      </c>
      <c r="AF35">
        <v>0</v>
      </c>
      <c r="AG35" t="s">
        <v>3498</v>
      </c>
      <c r="AH35" t="s">
        <v>279</v>
      </c>
    </row>
    <row r="36" spans="1:34" hidden="1">
      <c r="A36">
        <v>35</v>
      </c>
      <c r="B36" t="s">
        <v>17</v>
      </c>
      <c r="C36" t="s">
        <v>280</v>
      </c>
      <c r="D36" t="s">
        <v>281</v>
      </c>
      <c r="E36" t="s">
        <v>282</v>
      </c>
      <c r="F36">
        <v>9381693893</v>
      </c>
      <c r="G36" t="s">
        <v>283</v>
      </c>
      <c r="H36">
        <v>12</v>
      </c>
      <c r="I36">
        <v>12</v>
      </c>
      <c r="K36">
        <v>750</v>
      </c>
      <c r="L36">
        <v>1455</v>
      </c>
      <c r="M36" t="s">
        <v>224</v>
      </c>
      <c r="N36" s="81">
        <v>44228</v>
      </c>
      <c r="O36" s="81">
        <v>44562</v>
      </c>
      <c r="P36" s="81">
        <v>44228</v>
      </c>
      <c r="Q36" s="81">
        <v>44562</v>
      </c>
      <c r="R36" t="s">
        <v>1616</v>
      </c>
      <c r="S36" t="s">
        <v>1674</v>
      </c>
      <c r="T36" t="s">
        <v>1227</v>
      </c>
      <c r="U36" t="s">
        <v>11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9</v>
      </c>
      <c r="AD36">
        <v>37</v>
      </c>
      <c r="AE36">
        <v>12</v>
      </c>
      <c r="AF36">
        <v>25</v>
      </c>
      <c r="AG36" t="s">
        <v>2918</v>
      </c>
      <c r="AH36" t="s">
        <v>284</v>
      </c>
    </row>
    <row r="37" spans="1:34" hidden="1">
      <c r="A37">
        <v>36</v>
      </c>
      <c r="B37" t="s">
        <v>17</v>
      </c>
      <c r="C37" t="s">
        <v>285</v>
      </c>
      <c r="D37" t="s">
        <v>286</v>
      </c>
      <c r="E37" t="s">
        <v>287</v>
      </c>
      <c r="F37">
        <v>9381517541</v>
      </c>
      <c r="G37" t="s">
        <v>288</v>
      </c>
      <c r="H37">
        <v>8</v>
      </c>
      <c r="I37">
        <v>8</v>
      </c>
      <c r="K37">
        <v>750</v>
      </c>
      <c r="L37">
        <v>2180</v>
      </c>
      <c r="M37" t="s">
        <v>224</v>
      </c>
      <c r="N37" s="81">
        <v>44228</v>
      </c>
      <c r="O37" s="81">
        <v>44440</v>
      </c>
      <c r="P37" s="81">
        <v>44228</v>
      </c>
      <c r="Q37" s="81">
        <v>44440</v>
      </c>
      <c r="R37" t="s">
        <v>1616</v>
      </c>
      <c r="S37" t="s">
        <v>1674</v>
      </c>
      <c r="T37" t="s">
        <v>1227</v>
      </c>
      <c r="U37" t="s">
        <v>11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11</v>
      </c>
      <c r="AD37" t="s">
        <v>2916</v>
      </c>
      <c r="AE37">
        <v>8</v>
      </c>
      <c r="AF37">
        <v>0</v>
      </c>
      <c r="AG37" t="s">
        <v>3498</v>
      </c>
      <c r="AH37" t="s">
        <v>289</v>
      </c>
    </row>
    <row r="38" spans="1:34" hidden="1">
      <c r="A38">
        <v>37</v>
      </c>
      <c r="B38" t="s">
        <v>17</v>
      </c>
      <c r="C38" t="s">
        <v>290</v>
      </c>
      <c r="D38" t="s">
        <v>291</v>
      </c>
      <c r="E38" t="s">
        <v>292</v>
      </c>
      <c r="F38">
        <v>9832076302</v>
      </c>
      <c r="G38" t="s">
        <v>293</v>
      </c>
      <c r="H38">
        <v>8</v>
      </c>
      <c r="I38">
        <v>8</v>
      </c>
      <c r="K38">
        <v>750</v>
      </c>
      <c r="L38">
        <v>1196</v>
      </c>
      <c r="M38" t="s">
        <v>294</v>
      </c>
      <c r="N38" s="81">
        <v>43374</v>
      </c>
      <c r="O38" s="81">
        <v>43586</v>
      </c>
      <c r="P38" s="81">
        <v>43374</v>
      </c>
      <c r="Q38" s="81">
        <v>43586</v>
      </c>
      <c r="R38" t="s">
        <v>1616</v>
      </c>
      <c r="S38" t="s">
        <v>1674</v>
      </c>
      <c r="T38" t="s">
        <v>1227</v>
      </c>
      <c r="U38" t="s">
        <v>225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11</v>
      </c>
      <c r="AD38" t="s">
        <v>2916</v>
      </c>
      <c r="AE38">
        <v>8</v>
      </c>
      <c r="AF38">
        <v>0</v>
      </c>
      <c r="AG38" t="s">
        <v>3498</v>
      </c>
      <c r="AH38" t="s">
        <v>295</v>
      </c>
    </row>
    <row r="39" spans="1:34" hidden="1">
      <c r="A39">
        <v>38</v>
      </c>
      <c r="B39" t="s">
        <v>17</v>
      </c>
      <c r="C39" t="s">
        <v>296</v>
      </c>
      <c r="D39" t="s">
        <v>297</v>
      </c>
      <c r="E39" t="s">
        <v>298</v>
      </c>
      <c r="F39">
        <v>9984242479</v>
      </c>
      <c r="G39" t="s">
        <v>299</v>
      </c>
      <c r="H39">
        <v>4</v>
      </c>
      <c r="I39">
        <v>4</v>
      </c>
      <c r="K39">
        <v>750</v>
      </c>
      <c r="L39">
        <v>1400</v>
      </c>
      <c r="M39" t="s">
        <v>224</v>
      </c>
      <c r="N39" s="81">
        <v>44306</v>
      </c>
      <c r="O39" s="81">
        <v>44397</v>
      </c>
      <c r="P39" s="81">
        <v>44306</v>
      </c>
      <c r="Q39" s="81">
        <v>44397</v>
      </c>
      <c r="R39" t="s">
        <v>1616</v>
      </c>
      <c r="S39" t="s">
        <v>1674</v>
      </c>
      <c r="T39" t="s">
        <v>1227</v>
      </c>
      <c r="U39" t="s">
        <v>225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11</v>
      </c>
      <c r="AD39" t="s">
        <v>2916</v>
      </c>
      <c r="AE39">
        <v>4</v>
      </c>
      <c r="AF39">
        <v>0</v>
      </c>
      <c r="AG39" t="s">
        <v>3498</v>
      </c>
      <c r="AH39" t="s">
        <v>1999</v>
      </c>
    </row>
    <row r="40" spans="1:34" hidden="1">
      <c r="A40">
        <v>39</v>
      </c>
      <c r="B40" t="s">
        <v>17</v>
      </c>
      <c r="C40" t="s">
        <v>300</v>
      </c>
      <c r="D40" t="s">
        <v>301</v>
      </c>
      <c r="E40" t="s">
        <v>302</v>
      </c>
      <c r="F40">
        <v>9981658822</v>
      </c>
      <c r="G40" t="s">
        <v>303</v>
      </c>
      <c r="H40">
        <v>8</v>
      </c>
      <c r="I40">
        <v>8</v>
      </c>
      <c r="K40">
        <v>750</v>
      </c>
      <c r="L40">
        <v>1400</v>
      </c>
      <c r="M40" t="s">
        <v>224</v>
      </c>
      <c r="N40" s="81">
        <v>44306</v>
      </c>
      <c r="O40" s="81">
        <v>44520</v>
      </c>
      <c r="P40" s="81">
        <v>44306</v>
      </c>
      <c r="Q40" s="81">
        <v>44520</v>
      </c>
      <c r="R40" t="s">
        <v>1620</v>
      </c>
      <c r="S40" t="s">
        <v>1674</v>
      </c>
      <c r="T40" t="s">
        <v>1227</v>
      </c>
      <c r="U40" t="s">
        <v>225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11</v>
      </c>
      <c r="AD40" t="s">
        <v>2916</v>
      </c>
      <c r="AE40">
        <v>4</v>
      </c>
      <c r="AF40">
        <v>0</v>
      </c>
      <c r="AG40" t="s">
        <v>3498</v>
      </c>
      <c r="AH40" t="s">
        <v>304</v>
      </c>
    </row>
    <row r="41" spans="1:34" hidden="1">
      <c r="A41">
        <v>40</v>
      </c>
      <c r="B41" t="s">
        <v>8</v>
      </c>
      <c r="C41" t="s">
        <v>305</v>
      </c>
      <c r="D41" t="s">
        <v>306</v>
      </c>
      <c r="E41" t="s">
        <v>307</v>
      </c>
      <c r="F41">
        <v>9983442417</v>
      </c>
      <c r="G41" t="s">
        <v>308</v>
      </c>
      <c r="H41">
        <v>36</v>
      </c>
      <c r="I41">
        <v>36</v>
      </c>
      <c r="K41">
        <v>1000</v>
      </c>
      <c r="L41">
        <v>1350</v>
      </c>
      <c r="M41" t="s">
        <v>129</v>
      </c>
      <c r="N41" s="81">
        <v>43739</v>
      </c>
      <c r="O41" s="81">
        <v>44805</v>
      </c>
      <c r="P41" s="81">
        <v>43739</v>
      </c>
      <c r="Q41" s="81">
        <v>44805</v>
      </c>
      <c r="R41" t="s">
        <v>1616</v>
      </c>
      <c r="S41" t="s">
        <v>1675</v>
      </c>
      <c r="T41" t="s">
        <v>1227</v>
      </c>
      <c r="U41" t="s">
        <v>9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11</v>
      </c>
      <c r="AC41">
        <v>8</v>
      </c>
      <c r="AD41" t="s">
        <v>2916</v>
      </c>
      <c r="AE41">
        <v>32</v>
      </c>
      <c r="AF41">
        <v>0</v>
      </c>
      <c r="AG41" t="s">
        <v>3498</v>
      </c>
      <c r="AH41" t="s">
        <v>309</v>
      </c>
    </row>
    <row r="42" spans="1:34" hidden="1">
      <c r="A42">
        <v>41</v>
      </c>
      <c r="B42" t="s">
        <v>8</v>
      </c>
      <c r="C42" t="s">
        <v>311</v>
      </c>
      <c r="D42" t="s">
        <v>312</v>
      </c>
      <c r="E42" t="s">
        <v>313</v>
      </c>
      <c r="F42" t="s">
        <v>314</v>
      </c>
      <c r="G42" t="s">
        <v>315</v>
      </c>
      <c r="H42">
        <v>36</v>
      </c>
      <c r="I42">
        <v>36</v>
      </c>
      <c r="K42">
        <v>1000</v>
      </c>
      <c r="L42">
        <v>1250</v>
      </c>
      <c r="M42" t="s">
        <v>129</v>
      </c>
      <c r="N42" s="81">
        <v>43739</v>
      </c>
      <c r="O42" s="81">
        <v>44805</v>
      </c>
      <c r="P42" s="81">
        <v>43739</v>
      </c>
      <c r="Q42" s="81">
        <v>44805</v>
      </c>
      <c r="R42" t="s">
        <v>1620</v>
      </c>
      <c r="S42" t="s">
        <v>1675</v>
      </c>
      <c r="T42" t="s">
        <v>1227</v>
      </c>
      <c r="U42" t="s">
        <v>11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11</v>
      </c>
      <c r="AD42" t="s">
        <v>2916</v>
      </c>
      <c r="AE42">
        <v>36</v>
      </c>
      <c r="AF42">
        <v>0</v>
      </c>
      <c r="AG42" t="s">
        <v>3498</v>
      </c>
    </row>
    <row r="43" spans="1:34" hidden="1">
      <c r="A43">
        <v>42</v>
      </c>
      <c r="B43" t="s">
        <v>17</v>
      </c>
      <c r="C43" t="s">
        <v>317</v>
      </c>
      <c r="D43" t="s">
        <v>318</v>
      </c>
      <c r="E43" t="s">
        <v>319</v>
      </c>
      <c r="F43" t="s">
        <v>320</v>
      </c>
      <c r="G43" t="s">
        <v>321</v>
      </c>
      <c r="H43">
        <v>8</v>
      </c>
      <c r="I43">
        <v>8</v>
      </c>
      <c r="K43">
        <v>750</v>
      </c>
      <c r="L43">
        <v>2180.1</v>
      </c>
      <c r="M43" t="s">
        <v>224</v>
      </c>
      <c r="N43" s="81">
        <v>43831</v>
      </c>
      <c r="O43" s="81">
        <v>44044</v>
      </c>
      <c r="P43" s="81">
        <v>43831</v>
      </c>
      <c r="Q43" s="81">
        <v>44044</v>
      </c>
      <c r="R43" t="s">
        <v>1620</v>
      </c>
      <c r="S43" t="s">
        <v>1674</v>
      </c>
      <c r="T43" t="s">
        <v>1227</v>
      </c>
      <c r="U43" t="s">
        <v>225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11</v>
      </c>
      <c r="AD43" t="s">
        <v>2916</v>
      </c>
      <c r="AE43">
        <v>4</v>
      </c>
      <c r="AF43">
        <v>0</v>
      </c>
      <c r="AG43" t="s">
        <v>3498</v>
      </c>
      <c r="AH43" t="s">
        <v>322</v>
      </c>
    </row>
    <row r="44" spans="1:34" hidden="1">
      <c r="A44">
        <v>43</v>
      </c>
      <c r="B44" t="s">
        <v>12</v>
      </c>
      <c r="C44" t="s">
        <v>3347</v>
      </c>
      <c r="D44" t="s">
        <v>956</v>
      </c>
      <c r="E44" t="s">
        <v>957</v>
      </c>
      <c r="F44" t="s">
        <v>958</v>
      </c>
      <c r="G44" t="s">
        <v>959</v>
      </c>
      <c r="H44">
        <v>20</v>
      </c>
      <c r="I44">
        <v>20</v>
      </c>
      <c r="K44">
        <v>3000</v>
      </c>
      <c r="L44">
        <v>3350</v>
      </c>
      <c r="M44" t="s">
        <v>904</v>
      </c>
      <c r="N44" s="81">
        <v>43983</v>
      </c>
      <c r="O44" s="81">
        <v>44562</v>
      </c>
      <c r="P44" s="81">
        <v>43983</v>
      </c>
      <c r="Q44" s="81">
        <v>44562</v>
      </c>
      <c r="R44" t="s">
        <v>1620</v>
      </c>
      <c r="S44" t="s">
        <v>13</v>
      </c>
      <c r="T44" t="s">
        <v>1227</v>
      </c>
      <c r="U44" t="s">
        <v>9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11</v>
      </c>
      <c r="AC44">
        <v>0</v>
      </c>
      <c r="AD44" t="s">
        <v>2916</v>
      </c>
      <c r="AE44">
        <v>19</v>
      </c>
      <c r="AF44">
        <v>0</v>
      </c>
      <c r="AG44" t="s">
        <v>3498</v>
      </c>
      <c r="AH44" t="s">
        <v>329</v>
      </c>
    </row>
    <row r="45" spans="1:34" hidden="1">
      <c r="A45">
        <v>44</v>
      </c>
      <c r="B45" t="s">
        <v>17</v>
      </c>
      <c r="C45" t="s">
        <v>330</v>
      </c>
      <c r="D45" t="s">
        <v>331</v>
      </c>
      <c r="E45" t="s">
        <v>332</v>
      </c>
      <c r="F45">
        <v>9981291182</v>
      </c>
      <c r="G45" t="s">
        <v>1769</v>
      </c>
      <c r="H45">
        <v>8</v>
      </c>
      <c r="I45">
        <v>8</v>
      </c>
      <c r="K45">
        <v>750</v>
      </c>
      <c r="L45">
        <v>2180.1</v>
      </c>
      <c r="M45" t="s">
        <v>328</v>
      </c>
      <c r="N45" s="81">
        <v>44075</v>
      </c>
      <c r="O45" s="81">
        <v>44287</v>
      </c>
      <c r="P45" s="81">
        <v>44075</v>
      </c>
      <c r="Q45" s="81">
        <v>44287</v>
      </c>
      <c r="R45" t="s">
        <v>1620</v>
      </c>
      <c r="S45" t="s">
        <v>1674</v>
      </c>
      <c r="T45" t="s">
        <v>1227</v>
      </c>
      <c r="U45" t="s">
        <v>11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11</v>
      </c>
      <c r="AD45" t="s">
        <v>2916</v>
      </c>
      <c r="AE45">
        <v>8</v>
      </c>
      <c r="AF45">
        <v>0</v>
      </c>
      <c r="AG45" t="s">
        <v>3498</v>
      </c>
    </row>
    <row r="46" spans="1:34" hidden="1">
      <c r="A46">
        <v>45</v>
      </c>
      <c r="B46" t="s">
        <v>17</v>
      </c>
      <c r="C46" t="s">
        <v>333</v>
      </c>
      <c r="D46" t="s">
        <v>334</v>
      </c>
      <c r="E46" t="s">
        <v>335</v>
      </c>
      <c r="F46">
        <v>6621879993</v>
      </c>
      <c r="H46">
        <v>8</v>
      </c>
      <c r="I46">
        <v>8</v>
      </c>
      <c r="K46">
        <v>750</v>
      </c>
      <c r="L46">
        <v>2180.1</v>
      </c>
      <c r="M46" t="s">
        <v>328</v>
      </c>
      <c r="N46" s="81">
        <v>44075</v>
      </c>
      <c r="O46" s="81">
        <v>44287</v>
      </c>
      <c r="P46" s="81">
        <v>44075</v>
      </c>
      <c r="Q46" s="81">
        <v>44287</v>
      </c>
      <c r="R46" t="s">
        <v>1616</v>
      </c>
      <c r="S46" t="s">
        <v>1674</v>
      </c>
      <c r="T46" t="s">
        <v>1227</v>
      </c>
      <c r="U46" t="s">
        <v>16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11</v>
      </c>
      <c r="AD46" t="s">
        <v>2916</v>
      </c>
      <c r="AE46">
        <v>6</v>
      </c>
      <c r="AF46">
        <v>0</v>
      </c>
      <c r="AG46" t="s">
        <v>3498</v>
      </c>
      <c r="AH46" t="s">
        <v>336</v>
      </c>
    </row>
    <row r="47" spans="1:34" hidden="1">
      <c r="A47">
        <v>46</v>
      </c>
      <c r="B47" t="s">
        <v>17</v>
      </c>
      <c r="C47" t="s">
        <v>337</v>
      </c>
      <c r="D47" t="s">
        <v>338</v>
      </c>
      <c r="E47" t="s">
        <v>339</v>
      </c>
      <c r="F47">
        <v>9981162124</v>
      </c>
      <c r="G47" t="s">
        <v>2326</v>
      </c>
      <c r="H47">
        <v>8</v>
      </c>
      <c r="I47">
        <v>8</v>
      </c>
      <c r="K47">
        <v>750</v>
      </c>
      <c r="L47">
        <v>2180.1</v>
      </c>
      <c r="M47" t="s">
        <v>328</v>
      </c>
      <c r="N47" s="81">
        <v>44075</v>
      </c>
      <c r="O47" s="81">
        <v>44287</v>
      </c>
      <c r="P47" s="81">
        <v>44075</v>
      </c>
      <c r="Q47" s="81">
        <v>44287</v>
      </c>
      <c r="R47" t="s">
        <v>1620</v>
      </c>
      <c r="S47" t="s">
        <v>1674</v>
      </c>
      <c r="T47" t="s">
        <v>1227</v>
      </c>
      <c r="U47" t="s">
        <v>9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11</v>
      </c>
      <c r="AD47" t="s">
        <v>2916</v>
      </c>
      <c r="AE47">
        <v>8</v>
      </c>
      <c r="AF47">
        <v>0</v>
      </c>
      <c r="AG47" t="s">
        <v>3498</v>
      </c>
      <c r="AH47" t="s">
        <v>137</v>
      </c>
    </row>
    <row r="48" spans="1:34" hidden="1">
      <c r="A48">
        <v>47</v>
      </c>
      <c r="B48" t="s">
        <v>17</v>
      </c>
      <c r="C48" t="s">
        <v>341</v>
      </c>
      <c r="D48" t="s">
        <v>342</v>
      </c>
      <c r="E48" t="s">
        <v>343</v>
      </c>
      <c r="F48">
        <v>9831576308</v>
      </c>
      <c r="G48" t="s">
        <v>1673</v>
      </c>
      <c r="H48">
        <v>8</v>
      </c>
      <c r="I48">
        <v>8</v>
      </c>
      <c r="K48">
        <v>750</v>
      </c>
      <c r="L48">
        <v>2180.1</v>
      </c>
      <c r="M48" t="s">
        <v>328</v>
      </c>
      <c r="N48" s="81">
        <v>44075</v>
      </c>
      <c r="O48" s="81">
        <v>44287</v>
      </c>
      <c r="P48" s="81">
        <v>44075</v>
      </c>
      <c r="Q48" s="81">
        <v>44287</v>
      </c>
      <c r="R48" t="s">
        <v>1616</v>
      </c>
      <c r="S48" t="s">
        <v>1674</v>
      </c>
      <c r="T48" t="s">
        <v>1227</v>
      </c>
      <c r="U48" t="s">
        <v>9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11</v>
      </c>
      <c r="AD48" t="s">
        <v>2916</v>
      </c>
      <c r="AE48">
        <v>8</v>
      </c>
      <c r="AF48">
        <v>0</v>
      </c>
      <c r="AG48" t="s">
        <v>3498</v>
      </c>
    </row>
    <row r="49" spans="1:34" hidden="1">
      <c r="A49">
        <v>48</v>
      </c>
      <c r="B49" t="s">
        <v>17</v>
      </c>
      <c r="C49" t="s">
        <v>344</v>
      </c>
      <c r="D49" t="s">
        <v>345</v>
      </c>
      <c r="E49" t="s">
        <v>346</v>
      </c>
      <c r="F49">
        <v>9981669551</v>
      </c>
      <c r="G49" t="s">
        <v>1770</v>
      </c>
      <c r="H49">
        <v>8</v>
      </c>
      <c r="I49">
        <v>8</v>
      </c>
      <c r="K49">
        <v>750</v>
      </c>
      <c r="L49">
        <v>2180</v>
      </c>
      <c r="M49" t="s">
        <v>328</v>
      </c>
      <c r="N49" s="81">
        <v>44075</v>
      </c>
      <c r="O49" s="81">
        <v>44287</v>
      </c>
      <c r="P49" s="81">
        <v>44075</v>
      </c>
      <c r="Q49" s="81">
        <v>44287</v>
      </c>
      <c r="R49" t="s">
        <v>1620</v>
      </c>
      <c r="S49" t="s">
        <v>1674</v>
      </c>
      <c r="T49" t="s">
        <v>1227</v>
      </c>
      <c r="U49" t="s">
        <v>16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16</v>
      </c>
      <c r="AC49">
        <v>8</v>
      </c>
      <c r="AD49" t="s">
        <v>2916</v>
      </c>
      <c r="AE49">
        <v>3</v>
      </c>
      <c r="AF49">
        <v>0</v>
      </c>
      <c r="AG49" t="s">
        <v>3498</v>
      </c>
      <c r="AH49" t="s">
        <v>2305</v>
      </c>
    </row>
    <row r="50" spans="1:34" hidden="1">
      <c r="A50">
        <v>49</v>
      </c>
      <c r="B50" t="s">
        <v>17</v>
      </c>
      <c r="C50" t="s">
        <v>347</v>
      </c>
      <c r="D50" t="s">
        <v>348</v>
      </c>
      <c r="E50" t="s">
        <v>349</v>
      </c>
      <c r="F50" t="s">
        <v>350</v>
      </c>
      <c r="G50" t="s">
        <v>351</v>
      </c>
      <c r="H50">
        <v>8</v>
      </c>
      <c r="I50">
        <v>8</v>
      </c>
      <c r="K50">
        <v>750</v>
      </c>
      <c r="L50">
        <v>2180</v>
      </c>
      <c r="M50" t="s">
        <v>328</v>
      </c>
      <c r="N50" s="81">
        <v>44105</v>
      </c>
      <c r="O50" s="81">
        <v>44317</v>
      </c>
      <c r="P50" s="81">
        <v>44105</v>
      </c>
      <c r="Q50" s="81">
        <v>44317</v>
      </c>
      <c r="R50" t="s">
        <v>1620</v>
      </c>
      <c r="S50" t="s">
        <v>1674</v>
      </c>
      <c r="T50" t="s">
        <v>1227</v>
      </c>
      <c r="U50" t="s">
        <v>16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11</v>
      </c>
      <c r="AD50" t="s">
        <v>2916</v>
      </c>
      <c r="AE50">
        <v>5</v>
      </c>
      <c r="AF50">
        <v>0</v>
      </c>
      <c r="AG50" t="s">
        <v>3498</v>
      </c>
      <c r="AH50" t="s">
        <v>352</v>
      </c>
    </row>
    <row r="51" spans="1:34" hidden="1">
      <c r="A51">
        <v>50</v>
      </c>
      <c r="B51" t="s">
        <v>17</v>
      </c>
      <c r="C51" t="s">
        <v>354</v>
      </c>
      <c r="D51" t="s">
        <v>355</v>
      </c>
      <c r="E51" t="s">
        <v>356</v>
      </c>
      <c r="F51" t="s">
        <v>357</v>
      </c>
      <c r="G51" t="s">
        <v>358</v>
      </c>
      <c r="H51">
        <v>8</v>
      </c>
      <c r="I51">
        <v>8</v>
      </c>
      <c r="K51">
        <v>750</v>
      </c>
      <c r="L51">
        <v>2180</v>
      </c>
      <c r="M51" t="s">
        <v>328</v>
      </c>
      <c r="N51" s="81">
        <v>44105</v>
      </c>
      <c r="O51" s="81">
        <v>44317</v>
      </c>
      <c r="P51" s="81">
        <v>44105</v>
      </c>
      <c r="Q51" s="81">
        <v>44317</v>
      </c>
      <c r="R51" t="s">
        <v>1620</v>
      </c>
      <c r="S51" t="s">
        <v>1674</v>
      </c>
      <c r="T51" t="s">
        <v>1227</v>
      </c>
      <c r="U51" t="s">
        <v>11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11</v>
      </c>
      <c r="AD51" t="s">
        <v>2916</v>
      </c>
      <c r="AE51" t="s">
        <v>1885</v>
      </c>
      <c r="AF51">
        <v>0</v>
      </c>
      <c r="AG51" t="s">
        <v>3498</v>
      </c>
    </row>
    <row r="52" spans="1:34" hidden="1">
      <c r="A52">
        <v>51</v>
      </c>
      <c r="B52" t="s">
        <v>10</v>
      </c>
      <c r="C52" t="s">
        <v>439</v>
      </c>
      <c r="D52" t="s">
        <v>440</v>
      </c>
      <c r="E52" t="s">
        <v>441</v>
      </c>
      <c r="F52">
        <v>99811681090</v>
      </c>
      <c r="G52" t="s">
        <v>1774</v>
      </c>
      <c r="H52">
        <v>20</v>
      </c>
      <c r="I52">
        <v>20</v>
      </c>
      <c r="K52">
        <v>2000</v>
      </c>
      <c r="L52">
        <v>2180.0000000000005</v>
      </c>
      <c r="M52" t="s">
        <v>442</v>
      </c>
      <c r="N52" s="81"/>
      <c r="O52" s="81">
        <v>578</v>
      </c>
      <c r="P52" s="81">
        <v>0</v>
      </c>
      <c r="Q52" s="81">
        <v>578</v>
      </c>
      <c r="R52" t="s">
        <v>1620</v>
      </c>
      <c r="S52" t="s">
        <v>2032</v>
      </c>
      <c r="T52" t="s">
        <v>1227</v>
      </c>
      <c r="U52" t="s">
        <v>340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16</v>
      </c>
      <c r="AD52" t="s">
        <v>2916</v>
      </c>
      <c r="AE52">
        <v>8</v>
      </c>
      <c r="AF52">
        <v>0</v>
      </c>
      <c r="AG52" t="s">
        <v>3498</v>
      </c>
      <c r="AH52" t="s">
        <v>364</v>
      </c>
    </row>
    <row r="53" spans="1:34" hidden="1">
      <c r="A53">
        <v>52</v>
      </c>
      <c r="B53" t="s">
        <v>17</v>
      </c>
      <c r="C53" t="s">
        <v>365</v>
      </c>
      <c r="D53" t="s">
        <v>366</v>
      </c>
      <c r="E53" t="s">
        <v>367</v>
      </c>
      <c r="F53">
        <v>5583682259</v>
      </c>
      <c r="G53" t="s">
        <v>2606</v>
      </c>
      <c r="H53">
        <v>8</v>
      </c>
      <c r="I53">
        <v>8</v>
      </c>
      <c r="K53">
        <v>0</v>
      </c>
      <c r="L53">
        <v>1800</v>
      </c>
      <c r="M53" t="s">
        <v>328</v>
      </c>
      <c r="N53" s="81">
        <v>44075</v>
      </c>
      <c r="O53" s="81">
        <v>44287</v>
      </c>
      <c r="P53" s="81">
        <v>44075</v>
      </c>
      <c r="Q53" s="81">
        <v>44287</v>
      </c>
      <c r="R53" t="s">
        <v>1620</v>
      </c>
      <c r="S53" t="s">
        <v>1674</v>
      </c>
      <c r="T53" t="s">
        <v>1227</v>
      </c>
      <c r="U53" t="s">
        <v>16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11</v>
      </c>
      <c r="AC53">
        <v>12</v>
      </c>
      <c r="AD53" t="s">
        <v>2916</v>
      </c>
      <c r="AE53">
        <v>8</v>
      </c>
      <c r="AF53">
        <v>0</v>
      </c>
      <c r="AG53" t="s">
        <v>3498</v>
      </c>
    </row>
    <row r="54" spans="1:34" hidden="1">
      <c r="A54">
        <v>53</v>
      </c>
      <c r="B54" t="s">
        <v>8</v>
      </c>
      <c r="C54" t="s">
        <v>368</v>
      </c>
      <c r="D54" t="s">
        <v>369</v>
      </c>
      <c r="E54" t="s">
        <v>370</v>
      </c>
      <c r="F54" t="s">
        <v>371</v>
      </c>
      <c r="G54" t="s">
        <v>372</v>
      </c>
      <c r="H54">
        <v>36</v>
      </c>
      <c r="I54">
        <v>8</v>
      </c>
      <c r="K54">
        <v>0</v>
      </c>
      <c r="L54">
        <v>0</v>
      </c>
      <c r="M54" t="s">
        <v>129</v>
      </c>
      <c r="N54" s="81">
        <v>43831</v>
      </c>
      <c r="O54" s="81">
        <v>44044</v>
      </c>
      <c r="P54" s="81">
        <v>43831</v>
      </c>
      <c r="Q54" s="81">
        <v>44896</v>
      </c>
      <c r="R54" t="s">
        <v>1620</v>
      </c>
      <c r="S54" t="s">
        <v>1675</v>
      </c>
      <c r="T54" t="s">
        <v>1227</v>
      </c>
      <c r="U54" t="s">
        <v>11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11</v>
      </c>
      <c r="AD54" t="s">
        <v>2916</v>
      </c>
      <c r="AE54">
        <v>29</v>
      </c>
      <c r="AF54">
        <v>0</v>
      </c>
      <c r="AG54" t="s">
        <v>3498</v>
      </c>
      <c r="AH54" t="s">
        <v>373</v>
      </c>
    </row>
    <row r="55" spans="1:34" hidden="1">
      <c r="A55">
        <v>54</v>
      </c>
      <c r="B55" t="s">
        <v>17</v>
      </c>
      <c r="C55" t="s">
        <v>374</v>
      </c>
      <c r="D55" t="s">
        <v>375</v>
      </c>
      <c r="E55" t="s">
        <v>376</v>
      </c>
      <c r="F55">
        <v>3313451175</v>
      </c>
      <c r="G55" t="s">
        <v>377</v>
      </c>
      <c r="H55">
        <v>8</v>
      </c>
      <c r="I55">
        <v>8</v>
      </c>
      <c r="K55">
        <v>750</v>
      </c>
      <c r="L55">
        <v>2180</v>
      </c>
      <c r="M55" t="s">
        <v>328</v>
      </c>
      <c r="N55" s="81">
        <v>44075</v>
      </c>
      <c r="O55" s="81">
        <v>44287</v>
      </c>
      <c r="P55" s="81">
        <v>44075</v>
      </c>
      <c r="Q55" s="81">
        <v>44287</v>
      </c>
      <c r="R55" t="s">
        <v>1620</v>
      </c>
      <c r="S55" t="s">
        <v>1674</v>
      </c>
      <c r="T55" t="s">
        <v>1227</v>
      </c>
      <c r="U55" t="s">
        <v>11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11</v>
      </c>
      <c r="AD55" t="s">
        <v>2916</v>
      </c>
      <c r="AE55">
        <v>8</v>
      </c>
      <c r="AF55">
        <v>0</v>
      </c>
      <c r="AG55" t="s">
        <v>3498</v>
      </c>
      <c r="AH55" t="s">
        <v>378</v>
      </c>
    </row>
    <row r="56" spans="1:34" hidden="1">
      <c r="A56">
        <v>55</v>
      </c>
      <c r="B56" t="s">
        <v>17</v>
      </c>
      <c r="C56" t="s">
        <v>379</v>
      </c>
      <c r="D56" t="s">
        <v>380</v>
      </c>
      <c r="E56" t="s">
        <v>381</v>
      </c>
      <c r="F56" t="s">
        <v>382</v>
      </c>
      <c r="G56" t="s">
        <v>383</v>
      </c>
      <c r="H56">
        <v>8</v>
      </c>
      <c r="I56">
        <v>8</v>
      </c>
      <c r="K56">
        <v>750</v>
      </c>
      <c r="L56">
        <v>2180</v>
      </c>
      <c r="M56" t="s">
        <v>328</v>
      </c>
      <c r="N56" s="81">
        <v>44075</v>
      </c>
      <c r="O56" s="81">
        <v>44287</v>
      </c>
      <c r="P56" s="81">
        <v>44075</v>
      </c>
      <c r="Q56" s="81">
        <v>44287</v>
      </c>
      <c r="R56" t="s">
        <v>1616</v>
      </c>
      <c r="S56" t="s">
        <v>1674</v>
      </c>
      <c r="T56" t="s">
        <v>1227</v>
      </c>
      <c r="U56" t="s">
        <v>11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11</v>
      </c>
      <c r="AD56" t="s">
        <v>2916</v>
      </c>
      <c r="AE56">
        <v>8</v>
      </c>
      <c r="AF56">
        <v>0</v>
      </c>
      <c r="AG56" t="s">
        <v>3498</v>
      </c>
    </row>
    <row r="57" spans="1:34" hidden="1">
      <c r="A57">
        <v>56</v>
      </c>
      <c r="B57" t="s">
        <v>17</v>
      </c>
      <c r="C57" t="s">
        <v>384</v>
      </c>
      <c r="D57" t="s">
        <v>385</v>
      </c>
      <c r="E57" t="s">
        <v>386</v>
      </c>
      <c r="F57" t="s">
        <v>387</v>
      </c>
      <c r="G57" t="s">
        <v>388</v>
      </c>
      <c r="H57">
        <v>4</v>
      </c>
      <c r="I57">
        <v>8</v>
      </c>
      <c r="L57">
        <v>2180</v>
      </c>
      <c r="M57" t="s">
        <v>328</v>
      </c>
      <c r="N57" s="81">
        <v>44075</v>
      </c>
      <c r="O57" s="81">
        <v>44287</v>
      </c>
      <c r="P57" s="81">
        <v>44075</v>
      </c>
      <c r="Q57" s="81">
        <v>44166</v>
      </c>
      <c r="R57" t="s">
        <v>1616</v>
      </c>
      <c r="S57" t="s">
        <v>1674</v>
      </c>
      <c r="T57" t="s">
        <v>1227</v>
      </c>
      <c r="U57" t="s">
        <v>11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11</v>
      </c>
      <c r="AD57" t="s">
        <v>2916</v>
      </c>
      <c r="AE57">
        <v>4</v>
      </c>
      <c r="AF57">
        <v>0</v>
      </c>
      <c r="AG57" t="s">
        <v>3498</v>
      </c>
    </row>
    <row r="58" spans="1:34" hidden="1">
      <c r="A58">
        <v>57</v>
      </c>
      <c r="B58" t="s">
        <v>17</v>
      </c>
      <c r="C58" t="s">
        <v>389</v>
      </c>
      <c r="D58" t="s">
        <v>390</v>
      </c>
      <c r="E58" t="s">
        <v>391</v>
      </c>
      <c r="F58" t="s">
        <v>392</v>
      </c>
      <c r="G58" t="s">
        <v>393</v>
      </c>
      <c r="H58">
        <v>8</v>
      </c>
      <c r="I58">
        <v>8</v>
      </c>
      <c r="K58">
        <v>750</v>
      </c>
      <c r="L58">
        <v>2180</v>
      </c>
      <c r="M58" t="s">
        <v>328</v>
      </c>
      <c r="N58" s="81">
        <v>44075</v>
      </c>
      <c r="O58" s="81">
        <v>44287</v>
      </c>
      <c r="P58" s="81">
        <v>44075</v>
      </c>
      <c r="Q58" s="81">
        <v>44287</v>
      </c>
      <c r="R58" t="s">
        <v>1616</v>
      </c>
      <c r="S58" t="s">
        <v>1674</v>
      </c>
      <c r="T58" t="s">
        <v>1227</v>
      </c>
      <c r="U58" t="s">
        <v>11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11</v>
      </c>
      <c r="AD58" t="s">
        <v>2916</v>
      </c>
      <c r="AE58">
        <v>8</v>
      </c>
      <c r="AF58">
        <v>0</v>
      </c>
      <c r="AG58" t="s">
        <v>3498</v>
      </c>
      <c r="AH58" t="s">
        <v>394</v>
      </c>
    </row>
    <row r="59" spans="1:34" hidden="1">
      <c r="A59">
        <v>58</v>
      </c>
      <c r="B59" t="s">
        <v>17</v>
      </c>
      <c r="C59" t="s">
        <v>395</v>
      </c>
      <c r="D59" t="s">
        <v>396</v>
      </c>
      <c r="E59" t="s">
        <v>397</v>
      </c>
      <c r="F59" t="s">
        <v>398</v>
      </c>
      <c r="G59" t="s">
        <v>399</v>
      </c>
      <c r="H59">
        <v>8</v>
      </c>
      <c r="I59">
        <v>8</v>
      </c>
      <c r="K59">
        <v>750</v>
      </c>
      <c r="L59">
        <v>2180</v>
      </c>
      <c r="M59" t="s">
        <v>328</v>
      </c>
      <c r="N59" s="81">
        <v>44075</v>
      </c>
      <c r="O59" s="81">
        <v>44287</v>
      </c>
      <c r="P59" s="81">
        <v>44075</v>
      </c>
      <c r="Q59" s="81">
        <v>44287</v>
      </c>
      <c r="R59" t="s">
        <v>1620</v>
      </c>
      <c r="S59" t="s">
        <v>1674</v>
      </c>
      <c r="T59" t="s">
        <v>1227</v>
      </c>
      <c r="U59" t="s">
        <v>11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11</v>
      </c>
      <c r="AD59" t="s">
        <v>2916</v>
      </c>
      <c r="AE59">
        <v>6</v>
      </c>
      <c r="AF59">
        <v>0</v>
      </c>
      <c r="AG59" t="s">
        <v>3498</v>
      </c>
      <c r="AH59" t="s">
        <v>400</v>
      </c>
    </row>
    <row r="60" spans="1:34" hidden="1">
      <c r="A60">
        <v>59</v>
      </c>
      <c r="B60" t="s">
        <v>17</v>
      </c>
      <c r="C60" t="s">
        <v>401</v>
      </c>
      <c r="D60" t="s">
        <v>402</v>
      </c>
      <c r="E60" t="s">
        <v>403</v>
      </c>
      <c r="F60">
        <v>9987047195</v>
      </c>
      <c r="G60" t="s">
        <v>1771</v>
      </c>
      <c r="H60">
        <v>8</v>
      </c>
      <c r="I60">
        <v>8</v>
      </c>
      <c r="K60">
        <v>750</v>
      </c>
      <c r="L60">
        <v>2180</v>
      </c>
      <c r="M60" t="s">
        <v>328</v>
      </c>
      <c r="N60" s="81">
        <v>44075</v>
      </c>
      <c r="O60" s="81">
        <v>44287</v>
      </c>
      <c r="P60" s="81">
        <v>44075</v>
      </c>
      <c r="Q60" s="81">
        <v>44287</v>
      </c>
      <c r="R60" t="s">
        <v>1616</v>
      </c>
      <c r="S60" t="s">
        <v>1674</v>
      </c>
      <c r="T60" t="s">
        <v>1227</v>
      </c>
      <c r="U60" t="s">
        <v>11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11</v>
      </c>
      <c r="AD60" t="s">
        <v>2916</v>
      </c>
      <c r="AE60">
        <v>8</v>
      </c>
      <c r="AF60">
        <v>0</v>
      </c>
      <c r="AG60" t="s">
        <v>3498</v>
      </c>
      <c r="AH60">
        <v>0</v>
      </c>
    </row>
    <row r="61" spans="1:34" hidden="1">
      <c r="A61">
        <v>60</v>
      </c>
      <c r="B61" t="s">
        <v>17</v>
      </c>
      <c r="C61" t="s">
        <v>404</v>
      </c>
      <c r="D61" t="s">
        <v>405</v>
      </c>
      <c r="E61" t="s">
        <v>406</v>
      </c>
      <c r="F61" t="s">
        <v>407</v>
      </c>
      <c r="G61" t="s">
        <v>2357</v>
      </c>
      <c r="H61">
        <v>8</v>
      </c>
      <c r="I61">
        <v>8</v>
      </c>
      <c r="K61">
        <v>750</v>
      </c>
      <c r="L61">
        <v>2180</v>
      </c>
      <c r="M61" t="s">
        <v>328</v>
      </c>
      <c r="N61" s="81">
        <v>44136</v>
      </c>
      <c r="O61" s="81">
        <v>44348</v>
      </c>
      <c r="P61" s="81">
        <v>44136</v>
      </c>
      <c r="Q61" s="81">
        <v>44348</v>
      </c>
      <c r="R61" t="s">
        <v>1616</v>
      </c>
      <c r="S61" t="s">
        <v>1674</v>
      </c>
      <c r="T61" t="s">
        <v>1227</v>
      </c>
      <c r="U61" t="s">
        <v>11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11</v>
      </c>
      <c r="AC61">
        <v>0</v>
      </c>
      <c r="AD61" t="s">
        <v>2916</v>
      </c>
      <c r="AE61">
        <v>8</v>
      </c>
      <c r="AF61">
        <v>0</v>
      </c>
      <c r="AG61" t="s">
        <v>3498</v>
      </c>
      <c r="AH61" t="s">
        <v>408</v>
      </c>
    </row>
    <row r="62" spans="1:34" hidden="1">
      <c r="A62">
        <v>61</v>
      </c>
      <c r="B62" t="s">
        <v>17</v>
      </c>
      <c r="C62" t="s">
        <v>409</v>
      </c>
      <c r="D62" t="s">
        <v>410</v>
      </c>
      <c r="E62" t="s">
        <v>411</v>
      </c>
      <c r="F62" t="s">
        <v>412</v>
      </c>
      <c r="G62" t="s">
        <v>2281</v>
      </c>
      <c r="H62">
        <v>8</v>
      </c>
      <c r="I62">
        <v>8</v>
      </c>
      <c r="K62">
        <v>750</v>
      </c>
      <c r="L62">
        <v>2180</v>
      </c>
      <c r="M62" t="s">
        <v>328</v>
      </c>
      <c r="N62" s="81">
        <v>44075</v>
      </c>
      <c r="O62" s="81">
        <v>44287</v>
      </c>
      <c r="P62" s="81">
        <v>44075</v>
      </c>
      <c r="Q62" s="81">
        <v>44287</v>
      </c>
      <c r="R62" t="s">
        <v>1616</v>
      </c>
      <c r="S62" t="s">
        <v>1674</v>
      </c>
      <c r="T62" t="s">
        <v>1227</v>
      </c>
      <c r="U62" t="s">
        <v>11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11</v>
      </c>
      <c r="AC62">
        <v>0</v>
      </c>
      <c r="AD62" t="s">
        <v>2916</v>
      </c>
      <c r="AE62">
        <v>8</v>
      </c>
      <c r="AF62">
        <v>0</v>
      </c>
      <c r="AG62" t="s">
        <v>3498</v>
      </c>
    </row>
    <row r="63" spans="1:34" hidden="1">
      <c r="A63">
        <v>62</v>
      </c>
      <c r="B63" t="s">
        <v>8</v>
      </c>
      <c r="C63" t="s">
        <v>215</v>
      </c>
      <c r="D63" t="s">
        <v>216</v>
      </c>
      <c r="E63" t="s">
        <v>217</v>
      </c>
      <c r="F63">
        <v>9841448933</v>
      </c>
      <c r="G63" t="s">
        <v>218</v>
      </c>
      <c r="H63">
        <v>36</v>
      </c>
      <c r="I63">
        <v>36</v>
      </c>
      <c r="K63">
        <v>1000</v>
      </c>
      <c r="L63">
        <v>1350</v>
      </c>
      <c r="M63" t="s">
        <v>183</v>
      </c>
      <c r="N63" s="81">
        <v>43709</v>
      </c>
      <c r="O63" s="81">
        <v>44866</v>
      </c>
      <c r="P63" s="81">
        <v>43709</v>
      </c>
      <c r="Q63" s="81">
        <v>44774</v>
      </c>
      <c r="R63" t="s">
        <v>1620</v>
      </c>
      <c r="S63" t="s">
        <v>1675</v>
      </c>
      <c r="T63" t="s">
        <v>2190</v>
      </c>
      <c r="U63" t="s">
        <v>11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11</v>
      </c>
      <c r="AC63">
        <v>3</v>
      </c>
      <c r="AD63" t="s">
        <v>2916</v>
      </c>
      <c r="AE63">
        <v>34</v>
      </c>
      <c r="AF63">
        <v>0</v>
      </c>
      <c r="AG63" t="s">
        <v>3498</v>
      </c>
    </row>
    <row r="64" spans="1:34" hidden="1">
      <c r="A64">
        <v>63</v>
      </c>
      <c r="B64" t="s">
        <v>10</v>
      </c>
      <c r="C64" t="s">
        <v>421</v>
      </c>
      <c r="D64" t="s">
        <v>422</v>
      </c>
      <c r="E64" t="s">
        <v>423</v>
      </c>
      <c r="F64">
        <v>9981593667</v>
      </c>
      <c r="G64" t="s">
        <v>1772</v>
      </c>
      <c r="H64">
        <v>20</v>
      </c>
      <c r="I64">
        <v>20</v>
      </c>
      <c r="K64">
        <v>2000</v>
      </c>
      <c r="L64">
        <v>1800</v>
      </c>
      <c r="M64" t="s">
        <v>418</v>
      </c>
      <c r="N64" s="81">
        <v>43709</v>
      </c>
      <c r="O64" s="81">
        <v>44287</v>
      </c>
      <c r="P64" s="81">
        <v>43709</v>
      </c>
      <c r="Q64" s="81">
        <v>44287</v>
      </c>
      <c r="R64" t="s">
        <v>1616</v>
      </c>
      <c r="S64" t="s">
        <v>2032</v>
      </c>
      <c r="T64" t="s">
        <v>1227</v>
      </c>
      <c r="U64" t="s">
        <v>11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11</v>
      </c>
      <c r="AD64" t="s">
        <v>2916</v>
      </c>
      <c r="AE64">
        <v>20</v>
      </c>
      <c r="AF64">
        <v>0</v>
      </c>
      <c r="AG64" t="s">
        <v>3498</v>
      </c>
    </row>
    <row r="65" spans="1:34" hidden="1">
      <c r="A65">
        <v>64</v>
      </c>
      <c r="B65" t="s">
        <v>10</v>
      </c>
      <c r="C65" t="s">
        <v>424</v>
      </c>
      <c r="D65" t="s">
        <v>425</v>
      </c>
      <c r="E65" t="s">
        <v>426</v>
      </c>
      <c r="F65">
        <v>9514979626</v>
      </c>
      <c r="G65" t="s">
        <v>1773</v>
      </c>
      <c r="H65">
        <v>20</v>
      </c>
      <c r="I65">
        <v>20</v>
      </c>
      <c r="K65">
        <v>2000</v>
      </c>
      <c r="L65">
        <v>2180.0000000000005</v>
      </c>
      <c r="M65" t="s">
        <v>418</v>
      </c>
      <c r="N65" s="81">
        <v>43466</v>
      </c>
      <c r="O65" s="81">
        <v>44044</v>
      </c>
      <c r="P65" s="81">
        <v>43466</v>
      </c>
      <c r="Q65" s="81">
        <v>44044</v>
      </c>
      <c r="R65" t="s">
        <v>1620</v>
      </c>
      <c r="S65" t="s">
        <v>2032</v>
      </c>
      <c r="T65" t="s">
        <v>1227</v>
      </c>
      <c r="U65" t="s">
        <v>11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11</v>
      </c>
      <c r="AD65" t="s">
        <v>2916</v>
      </c>
      <c r="AE65">
        <v>20</v>
      </c>
      <c r="AF65">
        <v>0</v>
      </c>
      <c r="AG65" t="s">
        <v>3498</v>
      </c>
      <c r="AH65" t="s">
        <v>427</v>
      </c>
    </row>
    <row r="66" spans="1:34" hidden="1">
      <c r="A66">
        <v>65</v>
      </c>
      <c r="B66" t="s">
        <v>10</v>
      </c>
      <c r="C66" t="s">
        <v>428</v>
      </c>
      <c r="D66" t="s">
        <v>429</v>
      </c>
      <c r="E66" t="s">
        <v>430</v>
      </c>
      <c r="F66" t="s">
        <v>431</v>
      </c>
      <c r="G66" t="s">
        <v>432</v>
      </c>
      <c r="H66">
        <v>20</v>
      </c>
      <c r="I66">
        <v>20</v>
      </c>
      <c r="K66">
        <v>2000</v>
      </c>
      <c r="L66">
        <v>2000</v>
      </c>
      <c r="M66" t="s">
        <v>418</v>
      </c>
      <c r="N66" s="81">
        <v>43709</v>
      </c>
      <c r="O66" s="81">
        <v>44287</v>
      </c>
      <c r="P66" s="81">
        <v>43709</v>
      </c>
      <c r="Q66" s="81">
        <v>44287</v>
      </c>
      <c r="R66" t="s">
        <v>1620</v>
      </c>
      <c r="S66" t="s">
        <v>2032</v>
      </c>
      <c r="T66" t="s">
        <v>1227</v>
      </c>
      <c r="U66" t="s">
        <v>11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11</v>
      </c>
      <c r="AD66" t="s">
        <v>2916</v>
      </c>
      <c r="AE66">
        <v>20</v>
      </c>
      <c r="AF66">
        <v>0</v>
      </c>
      <c r="AG66" t="s">
        <v>3498</v>
      </c>
      <c r="AH66" t="s">
        <v>433</v>
      </c>
    </row>
    <row r="67" spans="1:34" hidden="1">
      <c r="A67">
        <v>66</v>
      </c>
      <c r="B67" t="s">
        <v>10</v>
      </c>
      <c r="C67" t="s">
        <v>434</v>
      </c>
      <c r="D67" t="s">
        <v>435</v>
      </c>
      <c r="E67" t="s">
        <v>2321</v>
      </c>
      <c r="F67" t="s">
        <v>436</v>
      </c>
      <c r="G67" t="s">
        <v>437</v>
      </c>
      <c r="H67">
        <v>20</v>
      </c>
      <c r="I67">
        <v>20</v>
      </c>
      <c r="K67">
        <v>2000</v>
      </c>
      <c r="L67">
        <v>1800</v>
      </c>
      <c r="M67" t="s">
        <v>418</v>
      </c>
      <c r="N67" s="81">
        <v>43709</v>
      </c>
      <c r="O67" s="81">
        <v>44287</v>
      </c>
      <c r="P67" s="81">
        <v>43709</v>
      </c>
      <c r="Q67" s="81">
        <v>44287</v>
      </c>
      <c r="R67" t="s">
        <v>1616</v>
      </c>
      <c r="S67" t="s">
        <v>2032</v>
      </c>
      <c r="T67" t="s">
        <v>1227</v>
      </c>
      <c r="U67" t="s">
        <v>11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11</v>
      </c>
      <c r="AD67" t="s">
        <v>2916</v>
      </c>
      <c r="AE67">
        <v>20</v>
      </c>
      <c r="AF67">
        <v>0</v>
      </c>
      <c r="AG67" t="s">
        <v>3498</v>
      </c>
      <c r="AH67" t="s">
        <v>438</v>
      </c>
    </row>
    <row r="68" spans="1:34" hidden="1">
      <c r="A68">
        <v>67</v>
      </c>
      <c r="B68" t="s">
        <v>8</v>
      </c>
      <c r="C68" t="s">
        <v>1612</v>
      </c>
      <c r="D68" t="s">
        <v>1613</v>
      </c>
      <c r="E68" t="s">
        <v>1614</v>
      </c>
      <c r="F68">
        <v>8118665756</v>
      </c>
      <c r="G68" t="s">
        <v>1615</v>
      </c>
      <c r="H68">
        <v>36</v>
      </c>
      <c r="I68">
        <v>36</v>
      </c>
      <c r="K68">
        <v>1000</v>
      </c>
      <c r="L68">
        <v>1350</v>
      </c>
      <c r="M68" t="s">
        <v>1512</v>
      </c>
      <c r="N68" s="81">
        <v>44604</v>
      </c>
      <c r="O68" s="81">
        <v>45669</v>
      </c>
      <c r="P68" s="81">
        <v>44604</v>
      </c>
      <c r="Q68" s="81">
        <v>45669</v>
      </c>
      <c r="R68" t="s">
        <v>1620</v>
      </c>
      <c r="S68" t="s">
        <v>1675</v>
      </c>
      <c r="T68" t="s">
        <v>1227</v>
      </c>
      <c r="U68" t="s">
        <v>16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16</v>
      </c>
      <c r="AD68" t="s">
        <v>2916</v>
      </c>
      <c r="AE68">
        <v>2</v>
      </c>
      <c r="AF68">
        <v>0</v>
      </c>
      <c r="AG68" t="s">
        <v>3498</v>
      </c>
      <c r="AH68" t="s">
        <v>2925</v>
      </c>
    </row>
    <row r="69" spans="1:34" hidden="1">
      <c r="A69">
        <v>68</v>
      </c>
      <c r="B69" t="s">
        <v>10</v>
      </c>
      <c r="C69" t="s">
        <v>444</v>
      </c>
      <c r="D69" t="s">
        <v>445</v>
      </c>
      <c r="E69" t="s">
        <v>446</v>
      </c>
      <c r="F69">
        <v>9381341989</v>
      </c>
      <c r="G69" t="s">
        <v>1775</v>
      </c>
      <c r="H69">
        <v>20</v>
      </c>
      <c r="I69">
        <v>20</v>
      </c>
      <c r="K69">
        <v>2000</v>
      </c>
      <c r="L69">
        <v>2180.0000000000005</v>
      </c>
      <c r="M69" t="s">
        <v>447</v>
      </c>
      <c r="N69" s="81">
        <v>43831</v>
      </c>
      <c r="O69" s="81">
        <v>44409</v>
      </c>
      <c r="P69" s="81">
        <v>43831</v>
      </c>
      <c r="Q69" s="81">
        <v>44409</v>
      </c>
      <c r="R69" t="s">
        <v>1620</v>
      </c>
      <c r="S69" t="s">
        <v>2032</v>
      </c>
      <c r="T69" t="s">
        <v>33</v>
      </c>
      <c r="U69" t="s">
        <v>11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11</v>
      </c>
      <c r="AD69" t="s">
        <v>2916</v>
      </c>
      <c r="AE69">
        <v>20</v>
      </c>
      <c r="AF69">
        <v>0</v>
      </c>
      <c r="AG69" t="s">
        <v>3498</v>
      </c>
      <c r="AH69" t="s">
        <v>448</v>
      </c>
    </row>
    <row r="70" spans="1:34" hidden="1">
      <c r="A70">
        <v>69</v>
      </c>
      <c r="B70" t="s">
        <v>10</v>
      </c>
      <c r="C70" t="s">
        <v>449</v>
      </c>
      <c r="D70" t="s">
        <v>450</v>
      </c>
      <c r="E70" t="s">
        <v>451</v>
      </c>
      <c r="F70" t="s">
        <v>1776</v>
      </c>
      <c r="G70" t="s">
        <v>1777</v>
      </c>
      <c r="H70">
        <v>20</v>
      </c>
      <c r="I70">
        <v>20</v>
      </c>
      <c r="K70">
        <v>2000</v>
      </c>
      <c r="L70">
        <v>2180.0000000000005</v>
      </c>
      <c r="M70" t="s">
        <v>447</v>
      </c>
      <c r="N70" s="81">
        <v>43831</v>
      </c>
      <c r="O70" s="81">
        <v>44409</v>
      </c>
      <c r="P70" s="81">
        <v>43831</v>
      </c>
      <c r="Q70" s="81">
        <v>44409</v>
      </c>
      <c r="R70" t="s">
        <v>1620</v>
      </c>
      <c r="S70" t="s">
        <v>2032</v>
      </c>
      <c r="T70" t="s">
        <v>33</v>
      </c>
      <c r="U70" t="s">
        <v>11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11</v>
      </c>
      <c r="AD70" t="s">
        <v>2916</v>
      </c>
      <c r="AE70">
        <v>20</v>
      </c>
      <c r="AF70">
        <v>0</v>
      </c>
      <c r="AG70" t="s">
        <v>3498</v>
      </c>
      <c r="AH70" t="s">
        <v>452</v>
      </c>
    </row>
    <row r="71" spans="1:34" hidden="1">
      <c r="A71">
        <v>70</v>
      </c>
      <c r="B71" t="s">
        <v>10</v>
      </c>
      <c r="C71" t="s">
        <v>453</v>
      </c>
      <c r="D71" t="s">
        <v>454</v>
      </c>
      <c r="E71" t="s">
        <v>455</v>
      </c>
      <c r="F71" t="s">
        <v>456</v>
      </c>
      <c r="G71" t="s">
        <v>457</v>
      </c>
      <c r="H71">
        <v>20</v>
      </c>
      <c r="I71">
        <v>20</v>
      </c>
      <c r="K71">
        <v>2000</v>
      </c>
      <c r="L71">
        <v>2180.0000000000005</v>
      </c>
      <c r="M71" t="s">
        <v>447</v>
      </c>
      <c r="N71" s="81">
        <v>43831</v>
      </c>
      <c r="O71" s="81">
        <v>44409</v>
      </c>
      <c r="P71" s="81">
        <v>43831</v>
      </c>
      <c r="Q71" s="81">
        <v>44409</v>
      </c>
      <c r="R71" t="s">
        <v>1616</v>
      </c>
      <c r="S71" t="s">
        <v>2032</v>
      </c>
      <c r="T71" t="s">
        <v>33</v>
      </c>
      <c r="U71" t="s">
        <v>11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11</v>
      </c>
      <c r="AD71" t="s">
        <v>2916</v>
      </c>
      <c r="AE71">
        <v>20</v>
      </c>
      <c r="AF71">
        <v>0</v>
      </c>
      <c r="AG71" t="s">
        <v>3498</v>
      </c>
      <c r="AH71" t="s">
        <v>458</v>
      </c>
    </row>
    <row r="72" spans="1:34" hidden="1">
      <c r="A72">
        <v>71</v>
      </c>
      <c r="B72" t="s">
        <v>10</v>
      </c>
      <c r="C72" t="s">
        <v>459</v>
      </c>
      <c r="D72" t="s">
        <v>460</v>
      </c>
      <c r="E72" t="s">
        <v>461</v>
      </c>
      <c r="F72" t="s">
        <v>462</v>
      </c>
      <c r="G72" t="s">
        <v>463</v>
      </c>
      <c r="H72">
        <v>20</v>
      </c>
      <c r="I72">
        <v>20</v>
      </c>
      <c r="K72">
        <v>2000</v>
      </c>
      <c r="L72">
        <v>2180.0000000000005</v>
      </c>
      <c r="M72" t="s">
        <v>447</v>
      </c>
      <c r="N72" s="81">
        <v>43831</v>
      </c>
      <c r="O72" s="81">
        <v>44409</v>
      </c>
      <c r="P72" s="81">
        <v>43831</v>
      </c>
      <c r="Q72" s="81">
        <v>44409</v>
      </c>
      <c r="R72" t="s">
        <v>1616</v>
      </c>
      <c r="S72" t="s">
        <v>2032</v>
      </c>
      <c r="T72" t="s">
        <v>33</v>
      </c>
      <c r="U72" t="s">
        <v>11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11</v>
      </c>
      <c r="AD72" t="s">
        <v>2916</v>
      </c>
      <c r="AE72">
        <v>20</v>
      </c>
      <c r="AF72">
        <v>0</v>
      </c>
      <c r="AG72" t="s">
        <v>3498</v>
      </c>
      <c r="AH72" t="s">
        <v>464</v>
      </c>
    </row>
    <row r="73" spans="1:34" hidden="1">
      <c r="A73">
        <v>72</v>
      </c>
      <c r="B73" t="s">
        <v>19</v>
      </c>
      <c r="C73" t="s">
        <v>1190</v>
      </c>
      <c r="D73" t="s">
        <v>1191</v>
      </c>
      <c r="E73" t="s">
        <v>1192</v>
      </c>
      <c r="F73">
        <v>7221836687</v>
      </c>
      <c r="G73" t="s">
        <v>1193</v>
      </c>
      <c r="H73">
        <v>6</v>
      </c>
      <c r="I73">
        <v>6</v>
      </c>
      <c r="L73">
        <v>2180</v>
      </c>
      <c r="M73" t="s">
        <v>674</v>
      </c>
      <c r="N73" s="81">
        <v>44317</v>
      </c>
      <c r="O73" s="81">
        <v>44470</v>
      </c>
      <c r="P73" s="81">
        <v>44317</v>
      </c>
      <c r="Q73" s="81">
        <v>44470</v>
      </c>
      <c r="R73" t="s">
        <v>1616</v>
      </c>
      <c r="S73" t="s">
        <v>1678</v>
      </c>
      <c r="T73" t="s">
        <v>35</v>
      </c>
      <c r="U73" t="s">
        <v>11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11</v>
      </c>
      <c r="AD73" t="s">
        <v>2916</v>
      </c>
      <c r="AE73">
        <v>20</v>
      </c>
      <c r="AF73">
        <v>0</v>
      </c>
      <c r="AG73" t="s">
        <v>3498</v>
      </c>
      <c r="AH73" t="s">
        <v>468</v>
      </c>
    </row>
    <row r="74" spans="1:34" hidden="1">
      <c r="A74">
        <v>73</v>
      </c>
      <c r="B74" t="s">
        <v>10</v>
      </c>
      <c r="C74" t="s">
        <v>469</v>
      </c>
      <c r="D74" t="s">
        <v>470</v>
      </c>
      <c r="E74" t="s">
        <v>471</v>
      </c>
      <c r="F74">
        <v>9381068731</v>
      </c>
      <c r="G74" t="s">
        <v>1779</v>
      </c>
      <c r="H74">
        <v>20</v>
      </c>
      <c r="I74">
        <v>20</v>
      </c>
      <c r="K74">
        <v>2000</v>
      </c>
      <c r="L74">
        <v>2180.0000000000005</v>
      </c>
      <c r="M74" t="s">
        <v>447</v>
      </c>
      <c r="N74" s="81">
        <v>43831</v>
      </c>
      <c r="O74" s="81">
        <v>44409</v>
      </c>
      <c r="P74" s="81">
        <v>43831</v>
      </c>
      <c r="Q74" s="81">
        <v>44409</v>
      </c>
      <c r="R74" t="s">
        <v>1620</v>
      </c>
      <c r="S74" t="s">
        <v>2032</v>
      </c>
      <c r="T74" t="s">
        <v>33</v>
      </c>
      <c r="U74" t="s">
        <v>340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11</v>
      </c>
      <c r="AD74" t="s">
        <v>2916</v>
      </c>
      <c r="AE74">
        <v>3</v>
      </c>
      <c r="AF74">
        <v>0</v>
      </c>
      <c r="AG74" t="s">
        <v>3498</v>
      </c>
      <c r="AH74" t="s">
        <v>1914</v>
      </c>
    </row>
    <row r="75" spans="1:34" hidden="1">
      <c r="A75">
        <v>74</v>
      </c>
      <c r="B75" t="s">
        <v>10</v>
      </c>
      <c r="C75" t="s">
        <v>472</v>
      </c>
      <c r="D75" t="s">
        <v>473</v>
      </c>
      <c r="E75" t="s">
        <v>474</v>
      </c>
      <c r="F75">
        <v>9381039881</v>
      </c>
      <c r="G75" t="s">
        <v>1780</v>
      </c>
      <c r="H75">
        <v>20</v>
      </c>
      <c r="I75">
        <v>20</v>
      </c>
      <c r="K75">
        <v>2000</v>
      </c>
      <c r="L75">
        <v>2180.0000000000005</v>
      </c>
      <c r="M75" t="s">
        <v>447</v>
      </c>
      <c r="N75" s="81">
        <v>43831</v>
      </c>
      <c r="O75" s="81">
        <v>44409</v>
      </c>
      <c r="P75" s="81">
        <v>43831</v>
      </c>
      <c r="Q75" s="81">
        <v>44409</v>
      </c>
      <c r="R75" t="s">
        <v>1620</v>
      </c>
      <c r="S75" t="s">
        <v>2032</v>
      </c>
      <c r="T75" t="s">
        <v>33</v>
      </c>
      <c r="U75" t="s">
        <v>11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11</v>
      </c>
      <c r="AD75" t="s">
        <v>2916</v>
      </c>
      <c r="AE75">
        <v>20</v>
      </c>
      <c r="AF75">
        <v>0</v>
      </c>
      <c r="AG75" t="s">
        <v>3498</v>
      </c>
      <c r="AH75" t="s">
        <v>475</v>
      </c>
    </row>
    <row r="76" spans="1:34" hidden="1">
      <c r="A76">
        <v>75</v>
      </c>
      <c r="B76" t="s">
        <v>19</v>
      </c>
      <c r="C76" t="s">
        <v>478</v>
      </c>
      <c r="D76" t="s">
        <v>479</v>
      </c>
      <c r="E76" t="s">
        <v>480</v>
      </c>
      <c r="F76" t="s">
        <v>481</v>
      </c>
      <c r="G76" t="s">
        <v>482</v>
      </c>
      <c r="H76">
        <v>6</v>
      </c>
      <c r="I76">
        <v>6</v>
      </c>
      <c r="K76">
        <v>0</v>
      </c>
      <c r="L76">
        <v>2180.0000000000005</v>
      </c>
      <c r="M76" t="s">
        <v>447</v>
      </c>
      <c r="N76" s="81">
        <v>43831</v>
      </c>
      <c r="O76" s="81">
        <v>43983</v>
      </c>
      <c r="P76" s="81">
        <v>43831</v>
      </c>
      <c r="Q76" s="81">
        <v>43983</v>
      </c>
      <c r="R76" t="s">
        <v>1616</v>
      </c>
      <c r="S76" t="s">
        <v>1678</v>
      </c>
      <c r="T76" t="s">
        <v>33</v>
      </c>
      <c r="U76" t="s">
        <v>11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11</v>
      </c>
      <c r="AD76" t="s">
        <v>2916</v>
      </c>
      <c r="AE76">
        <v>6</v>
      </c>
      <c r="AF76">
        <v>0</v>
      </c>
      <c r="AG76" t="s">
        <v>3498</v>
      </c>
      <c r="AH76" t="s">
        <v>483</v>
      </c>
    </row>
    <row r="77" spans="1:34" hidden="1">
      <c r="A77">
        <v>76</v>
      </c>
      <c r="B77" t="s">
        <v>10</v>
      </c>
      <c r="C77" t="s">
        <v>484</v>
      </c>
      <c r="D77" t="s">
        <v>485</v>
      </c>
      <c r="E77" t="s">
        <v>486</v>
      </c>
      <c r="F77">
        <v>9381065964</v>
      </c>
      <c r="G77" t="s">
        <v>1781</v>
      </c>
      <c r="H77">
        <v>20</v>
      </c>
      <c r="I77">
        <v>20</v>
      </c>
      <c r="K77">
        <v>2000</v>
      </c>
      <c r="L77">
        <v>2180.0000000000005</v>
      </c>
      <c r="M77" t="s">
        <v>447</v>
      </c>
      <c r="N77" s="81">
        <v>43831</v>
      </c>
      <c r="O77" s="81">
        <v>44409</v>
      </c>
      <c r="P77" s="81">
        <v>43831</v>
      </c>
      <c r="Q77" s="81">
        <v>44409</v>
      </c>
      <c r="R77" t="s">
        <v>1616</v>
      </c>
      <c r="S77" t="s">
        <v>2032</v>
      </c>
      <c r="T77" t="s">
        <v>33</v>
      </c>
      <c r="U77" t="s">
        <v>11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11</v>
      </c>
      <c r="AD77" t="s">
        <v>2916</v>
      </c>
      <c r="AE77">
        <v>20</v>
      </c>
      <c r="AF77">
        <v>0</v>
      </c>
      <c r="AG77" t="s">
        <v>3498</v>
      </c>
    </row>
    <row r="78" spans="1:34" hidden="1">
      <c r="A78">
        <v>77</v>
      </c>
      <c r="B78" t="s">
        <v>10</v>
      </c>
      <c r="C78" t="s">
        <v>487</v>
      </c>
      <c r="D78" t="s">
        <v>488</v>
      </c>
      <c r="E78" t="s">
        <v>489</v>
      </c>
      <c r="F78">
        <v>9381723665</v>
      </c>
      <c r="G78" t="s">
        <v>1782</v>
      </c>
      <c r="H78">
        <v>20</v>
      </c>
      <c r="I78">
        <v>20</v>
      </c>
      <c r="K78">
        <v>2000</v>
      </c>
      <c r="L78">
        <v>2180.0000000000005</v>
      </c>
      <c r="M78" t="s">
        <v>447</v>
      </c>
      <c r="N78" s="81">
        <v>43831</v>
      </c>
      <c r="O78" s="81">
        <v>44409</v>
      </c>
      <c r="P78" s="81">
        <v>43831</v>
      </c>
      <c r="Q78" s="81">
        <v>44409</v>
      </c>
      <c r="R78" t="s">
        <v>1616</v>
      </c>
      <c r="S78" t="s">
        <v>2032</v>
      </c>
      <c r="T78" t="s">
        <v>33</v>
      </c>
      <c r="U78" t="s">
        <v>11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11</v>
      </c>
      <c r="AD78" t="s">
        <v>2916</v>
      </c>
      <c r="AE78">
        <v>20</v>
      </c>
      <c r="AF78">
        <v>0</v>
      </c>
      <c r="AG78" t="s">
        <v>3498</v>
      </c>
      <c r="AH78" t="s">
        <v>475</v>
      </c>
    </row>
    <row r="79" spans="1:34" hidden="1">
      <c r="A79">
        <v>78</v>
      </c>
      <c r="B79" t="s">
        <v>10</v>
      </c>
      <c r="C79" t="s">
        <v>490</v>
      </c>
      <c r="D79" t="s">
        <v>491</v>
      </c>
      <c r="E79" t="s">
        <v>492</v>
      </c>
      <c r="F79">
        <v>9981975469</v>
      </c>
      <c r="G79" t="s">
        <v>1783</v>
      </c>
      <c r="H79">
        <v>20</v>
      </c>
      <c r="I79">
        <v>20</v>
      </c>
      <c r="K79">
        <v>2000</v>
      </c>
      <c r="L79">
        <v>2180.0000000000005</v>
      </c>
      <c r="M79" t="s">
        <v>447</v>
      </c>
      <c r="N79" s="81">
        <v>43831</v>
      </c>
      <c r="O79" s="81">
        <v>44409</v>
      </c>
      <c r="P79" s="81">
        <v>43831</v>
      </c>
      <c r="Q79" s="81">
        <v>44409</v>
      </c>
      <c r="R79" t="s">
        <v>1616</v>
      </c>
      <c r="S79" t="s">
        <v>2032</v>
      </c>
      <c r="T79" t="s">
        <v>33</v>
      </c>
      <c r="U79" t="s">
        <v>340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11</v>
      </c>
      <c r="AD79" t="s">
        <v>2916</v>
      </c>
      <c r="AE79">
        <v>2</v>
      </c>
      <c r="AF79">
        <v>0</v>
      </c>
      <c r="AG79" t="s">
        <v>3498</v>
      </c>
    </row>
    <row r="80" spans="1:34" hidden="1">
      <c r="A80">
        <v>79</v>
      </c>
      <c r="B80" t="s">
        <v>10</v>
      </c>
      <c r="C80" t="s">
        <v>493</v>
      </c>
      <c r="D80" t="s">
        <v>494</v>
      </c>
      <c r="E80" t="s">
        <v>495</v>
      </c>
      <c r="F80">
        <v>9985028816</v>
      </c>
      <c r="G80" t="s">
        <v>1784</v>
      </c>
      <c r="H80">
        <v>20</v>
      </c>
      <c r="I80">
        <v>20</v>
      </c>
      <c r="K80">
        <v>2000</v>
      </c>
      <c r="L80">
        <v>2180.0000000000005</v>
      </c>
      <c r="M80" t="s">
        <v>447</v>
      </c>
      <c r="N80" s="81">
        <v>43831</v>
      </c>
      <c r="O80" s="81">
        <v>44409</v>
      </c>
      <c r="P80" s="81">
        <v>43831</v>
      </c>
      <c r="Q80" s="81">
        <v>44409</v>
      </c>
      <c r="R80" t="s">
        <v>1616</v>
      </c>
      <c r="S80" t="s">
        <v>2032</v>
      </c>
      <c r="T80" t="s">
        <v>33</v>
      </c>
      <c r="U80" t="s">
        <v>11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11</v>
      </c>
      <c r="AD80" t="s">
        <v>2916</v>
      </c>
      <c r="AE80">
        <v>20</v>
      </c>
      <c r="AF80">
        <v>0</v>
      </c>
      <c r="AG80" t="s">
        <v>3498</v>
      </c>
      <c r="AH80" t="s">
        <v>468</v>
      </c>
    </row>
    <row r="81" spans="1:34" hidden="1">
      <c r="A81">
        <v>80</v>
      </c>
      <c r="B81" t="s">
        <v>17</v>
      </c>
      <c r="C81" t="s">
        <v>1822</v>
      </c>
      <c r="D81" t="s">
        <v>1244</v>
      </c>
      <c r="E81" t="s">
        <v>1245</v>
      </c>
      <c r="F81">
        <v>9997052940</v>
      </c>
      <c r="G81" t="s">
        <v>1246</v>
      </c>
      <c r="H81">
        <v>8</v>
      </c>
      <c r="I81">
        <v>8</v>
      </c>
      <c r="K81">
        <v>0</v>
      </c>
      <c r="L81">
        <v>2180</v>
      </c>
      <c r="M81" t="s">
        <v>1247</v>
      </c>
      <c r="N81" s="81">
        <v>44378</v>
      </c>
      <c r="O81" s="81">
        <v>44593</v>
      </c>
      <c r="P81" s="81">
        <v>44645</v>
      </c>
      <c r="Q81" s="81">
        <v>44859</v>
      </c>
      <c r="R81" t="s">
        <v>1620</v>
      </c>
      <c r="S81" t="s">
        <v>1674</v>
      </c>
      <c r="T81" t="s">
        <v>1227</v>
      </c>
      <c r="U81" t="s">
        <v>11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11</v>
      </c>
      <c r="AD81" t="s">
        <v>2916</v>
      </c>
      <c r="AE81">
        <v>8</v>
      </c>
      <c r="AF81">
        <v>0</v>
      </c>
      <c r="AG81" t="s">
        <v>3498</v>
      </c>
      <c r="AH81" t="s">
        <v>2926</v>
      </c>
    </row>
    <row r="82" spans="1:34" hidden="1">
      <c r="A82">
        <v>81</v>
      </c>
      <c r="B82" t="s">
        <v>10</v>
      </c>
      <c r="C82" t="s">
        <v>501</v>
      </c>
      <c r="D82" t="s">
        <v>502</v>
      </c>
      <c r="E82" t="s">
        <v>503</v>
      </c>
      <c r="F82" t="s">
        <v>504</v>
      </c>
      <c r="G82" t="s">
        <v>505</v>
      </c>
      <c r="H82">
        <v>20</v>
      </c>
      <c r="I82">
        <v>20</v>
      </c>
      <c r="K82">
        <v>2000</v>
      </c>
      <c r="L82">
        <v>2180.0000000000005</v>
      </c>
      <c r="M82" t="s">
        <v>447</v>
      </c>
      <c r="N82" s="81">
        <v>43831</v>
      </c>
      <c r="O82" s="81">
        <v>44409</v>
      </c>
      <c r="P82" s="81">
        <v>43831</v>
      </c>
      <c r="Q82" s="81">
        <v>44409</v>
      </c>
      <c r="R82" t="s">
        <v>1616</v>
      </c>
      <c r="S82" t="s">
        <v>2032</v>
      </c>
      <c r="T82" t="s">
        <v>33</v>
      </c>
      <c r="U82" t="s">
        <v>11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11</v>
      </c>
      <c r="AD82" t="s">
        <v>2916</v>
      </c>
      <c r="AE82">
        <v>19</v>
      </c>
      <c r="AF82">
        <v>0</v>
      </c>
      <c r="AG82" t="s">
        <v>3498</v>
      </c>
      <c r="AH82" t="s">
        <v>506</v>
      </c>
    </row>
    <row r="83" spans="1:34" hidden="1">
      <c r="A83">
        <v>82</v>
      </c>
      <c r="B83" t="s">
        <v>12</v>
      </c>
      <c r="C83" t="s">
        <v>1053</v>
      </c>
      <c r="D83" t="s">
        <v>1054</v>
      </c>
      <c r="E83" t="s">
        <v>2048</v>
      </c>
      <c r="F83" t="s">
        <v>1055</v>
      </c>
      <c r="G83" t="s">
        <v>1056</v>
      </c>
      <c r="H83">
        <v>20</v>
      </c>
      <c r="I83">
        <v>20</v>
      </c>
      <c r="K83">
        <v>3000</v>
      </c>
      <c r="L83">
        <v>3350</v>
      </c>
      <c r="M83" t="s">
        <v>1013</v>
      </c>
      <c r="N83" s="81">
        <v>44287</v>
      </c>
      <c r="O83" s="81">
        <v>44866</v>
      </c>
      <c r="P83" s="81">
        <v>44287</v>
      </c>
      <c r="Q83" s="81">
        <v>44866</v>
      </c>
      <c r="R83" t="s">
        <v>1620</v>
      </c>
      <c r="S83" t="s">
        <v>13</v>
      </c>
      <c r="T83" t="s">
        <v>1227</v>
      </c>
      <c r="U83" t="s">
        <v>11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11</v>
      </c>
      <c r="AC83">
        <v>0</v>
      </c>
      <c r="AD83" t="s">
        <v>2916</v>
      </c>
      <c r="AE83">
        <v>20</v>
      </c>
      <c r="AF83">
        <v>0</v>
      </c>
      <c r="AG83" t="s">
        <v>3498</v>
      </c>
      <c r="AH83" t="s">
        <v>2257</v>
      </c>
    </row>
    <row r="84" spans="1:34" hidden="1">
      <c r="A84">
        <v>83</v>
      </c>
      <c r="B84" t="s">
        <v>20</v>
      </c>
      <c r="C84" t="s">
        <v>1326</v>
      </c>
      <c r="D84" t="s">
        <v>961</v>
      </c>
      <c r="E84" t="s">
        <v>1327</v>
      </c>
      <c r="F84" t="s">
        <v>1328</v>
      </c>
      <c r="G84" t="s">
        <v>1329</v>
      </c>
      <c r="H84">
        <v>4</v>
      </c>
      <c r="I84">
        <v>4</v>
      </c>
      <c r="K84" t="s">
        <v>1255</v>
      </c>
      <c r="L84">
        <v>3350</v>
      </c>
      <c r="M84" t="s">
        <v>1013</v>
      </c>
      <c r="N84" s="81">
        <v>44440</v>
      </c>
      <c r="O84" s="81">
        <v>44531</v>
      </c>
      <c r="P84" s="81">
        <v>44440</v>
      </c>
      <c r="Q84" s="81">
        <v>44531</v>
      </c>
      <c r="R84" t="s">
        <v>1616</v>
      </c>
      <c r="S84" t="s">
        <v>1677</v>
      </c>
      <c r="T84" t="s">
        <v>1227</v>
      </c>
      <c r="U84" t="s">
        <v>11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11</v>
      </c>
      <c r="AC84">
        <v>0</v>
      </c>
      <c r="AD84" t="s">
        <v>2916</v>
      </c>
      <c r="AE84">
        <v>20</v>
      </c>
      <c r="AF84">
        <v>0</v>
      </c>
      <c r="AG84" t="s">
        <v>3498</v>
      </c>
      <c r="AH84" t="s">
        <v>2927</v>
      </c>
    </row>
    <row r="85" spans="1:34" hidden="1">
      <c r="A85">
        <v>84</v>
      </c>
      <c r="B85" t="s">
        <v>10</v>
      </c>
      <c r="C85" t="s">
        <v>514</v>
      </c>
      <c r="D85" t="s">
        <v>515</v>
      </c>
      <c r="E85" t="s">
        <v>516</v>
      </c>
      <c r="F85">
        <v>9381028279</v>
      </c>
      <c r="G85" t="s">
        <v>1786</v>
      </c>
      <c r="H85">
        <v>20</v>
      </c>
      <c r="I85">
        <v>20</v>
      </c>
      <c r="K85">
        <v>2000</v>
      </c>
      <c r="L85">
        <v>2180.0000000000005</v>
      </c>
      <c r="M85" t="s">
        <v>447</v>
      </c>
      <c r="N85" s="81">
        <v>43831</v>
      </c>
      <c r="O85" s="81">
        <v>44409</v>
      </c>
      <c r="P85" s="81">
        <v>43831</v>
      </c>
      <c r="Q85" s="81">
        <v>44409</v>
      </c>
      <c r="R85" t="s">
        <v>1616</v>
      </c>
      <c r="S85" t="s">
        <v>2032</v>
      </c>
      <c r="T85" t="s">
        <v>33</v>
      </c>
      <c r="U85" t="s">
        <v>11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11</v>
      </c>
      <c r="AD85" t="s">
        <v>2916</v>
      </c>
      <c r="AE85">
        <v>20</v>
      </c>
      <c r="AF85">
        <v>0</v>
      </c>
      <c r="AG85" t="s">
        <v>3498</v>
      </c>
      <c r="AH85" t="s">
        <v>517</v>
      </c>
    </row>
    <row r="86" spans="1:34" hidden="1">
      <c r="A86">
        <v>85</v>
      </c>
      <c r="B86" t="s">
        <v>10</v>
      </c>
      <c r="C86" t="s">
        <v>518</v>
      </c>
      <c r="D86" t="s">
        <v>519</v>
      </c>
      <c r="E86" t="s">
        <v>520</v>
      </c>
      <c r="F86" t="s">
        <v>521</v>
      </c>
      <c r="G86" t="s">
        <v>522</v>
      </c>
      <c r="H86">
        <v>20</v>
      </c>
      <c r="I86">
        <v>20</v>
      </c>
      <c r="K86">
        <v>2000</v>
      </c>
      <c r="L86">
        <v>2180.0000000000005</v>
      </c>
      <c r="M86" t="s">
        <v>447</v>
      </c>
      <c r="N86" s="81">
        <v>43831</v>
      </c>
      <c r="O86" s="81">
        <v>44409</v>
      </c>
      <c r="P86" s="81">
        <v>43831</v>
      </c>
      <c r="Q86" s="81">
        <v>44409</v>
      </c>
      <c r="R86" t="s">
        <v>1620</v>
      </c>
      <c r="S86" t="s">
        <v>2032</v>
      </c>
      <c r="T86" t="s">
        <v>33</v>
      </c>
      <c r="U86" t="s">
        <v>11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11</v>
      </c>
      <c r="AD86" t="s">
        <v>2916</v>
      </c>
      <c r="AE86">
        <v>20</v>
      </c>
      <c r="AF86">
        <v>0</v>
      </c>
      <c r="AG86" t="s">
        <v>3498</v>
      </c>
      <c r="AH86" t="s">
        <v>523</v>
      </c>
    </row>
    <row r="87" spans="1:34" hidden="1">
      <c r="A87">
        <v>86</v>
      </c>
      <c r="B87" t="s">
        <v>10</v>
      </c>
      <c r="C87" t="s">
        <v>524</v>
      </c>
      <c r="D87" t="s">
        <v>525</v>
      </c>
      <c r="E87" t="s">
        <v>526</v>
      </c>
      <c r="F87" t="s">
        <v>527</v>
      </c>
      <c r="G87" t="s">
        <v>528</v>
      </c>
      <c r="H87">
        <v>20</v>
      </c>
      <c r="I87">
        <v>20</v>
      </c>
      <c r="K87">
        <v>2000</v>
      </c>
      <c r="L87">
        <v>2180.0000000000005</v>
      </c>
      <c r="M87" t="s">
        <v>447</v>
      </c>
      <c r="N87" s="81">
        <v>43831</v>
      </c>
      <c r="O87" s="81">
        <v>44409</v>
      </c>
      <c r="P87" s="81">
        <v>43831</v>
      </c>
      <c r="Q87" s="81">
        <v>44409</v>
      </c>
      <c r="R87" t="s">
        <v>1616</v>
      </c>
      <c r="S87" t="s">
        <v>2032</v>
      </c>
      <c r="T87" t="s">
        <v>33</v>
      </c>
      <c r="U87" t="s">
        <v>11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11</v>
      </c>
      <c r="AD87" t="s">
        <v>2916</v>
      </c>
      <c r="AE87">
        <v>20</v>
      </c>
      <c r="AF87">
        <v>0</v>
      </c>
      <c r="AG87" t="s">
        <v>3498</v>
      </c>
    </row>
    <row r="88" spans="1:34" hidden="1">
      <c r="A88">
        <v>87</v>
      </c>
      <c r="B88" t="s">
        <v>15</v>
      </c>
      <c r="C88" t="s">
        <v>1822</v>
      </c>
      <c r="D88" t="s">
        <v>2365</v>
      </c>
      <c r="E88" t="s">
        <v>1821</v>
      </c>
      <c r="F88">
        <v>9997052940</v>
      </c>
      <c r="G88" t="s">
        <v>1399</v>
      </c>
      <c r="H88">
        <v>16</v>
      </c>
      <c r="I88">
        <v>16</v>
      </c>
      <c r="J88" t="s">
        <v>1600</v>
      </c>
      <c r="K88">
        <v>1000</v>
      </c>
      <c r="L88">
        <v>2180</v>
      </c>
      <c r="M88" t="s">
        <v>1476</v>
      </c>
      <c r="N88" s="81">
        <v>44653</v>
      </c>
      <c r="O88" s="81">
        <v>45109</v>
      </c>
      <c r="P88" s="81">
        <v>44645</v>
      </c>
      <c r="Q88" s="81">
        <v>45102</v>
      </c>
      <c r="R88" t="s">
        <v>1620</v>
      </c>
      <c r="S88" t="s">
        <v>1680</v>
      </c>
      <c r="T88" t="s">
        <v>1227</v>
      </c>
      <c r="U88" t="s">
        <v>11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11</v>
      </c>
      <c r="AC88">
        <v>0</v>
      </c>
      <c r="AD88" t="s">
        <v>2916</v>
      </c>
      <c r="AE88">
        <v>16</v>
      </c>
      <c r="AF88">
        <v>0</v>
      </c>
      <c r="AG88" t="s">
        <v>3498</v>
      </c>
      <c r="AH88" t="s">
        <v>534</v>
      </c>
    </row>
    <row r="89" spans="1:34" hidden="1">
      <c r="A89">
        <v>88</v>
      </c>
      <c r="B89" t="s">
        <v>10</v>
      </c>
      <c r="C89" t="s">
        <v>535</v>
      </c>
      <c r="D89" t="s">
        <v>536</v>
      </c>
      <c r="E89" t="s">
        <v>537</v>
      </c>
      <c r="F89">
        <v>9381407683</v>
      </c>
      <c r="G89" t="s">
        <v>1787</v>
      </c>
      <c r="H89">
        <v>20</v>
      </c>
      <c r="I89">
        <v>20</v>
      </c>
      <c r="K89">
        <v>2000</v>
      </c>
      <c r="L89">
        <v>2180.0000000000005</v>
      </c>
      <c r="M89" t="s">
        <v>447</v>
      </c>
      <c r="N89" s="81">
        <v>43831</v>
      </c>
      <c r="O89" s="81">
        <v>44409</v>
      </c>
      <c r="P89" s="81">
        <v>43831</v>
      </c>
      <c r="Q89" s="81">
        <v>44409</v>
      </c>
      <c r="R89" t="s">
        <v>1616</v>
      </c>
      <c r="S89" t="s">
        <v>2032</v>
      </c>
      <c r="T89" t="s">
        <v>33</v>
      </c>
      <c r="U89" t="s">
        <v>11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11</v>
      </c>
      <c r="AD89" t="s">
        <v>2916</v>
      </c>
      <c r="AE89">
        <v>20</v>
      </c>
      <c r="AF89">
        <v>0</v>
      </c>
      <c r="AG89" t="s">
        <v>3498</v>
      </c>
    </row>
    <row r="90" spans="1:34" hidden="1">
      <c r="A90">
        <v>89</v>
      </c>
      <c r="B90" t="s">
        <v>10</v>
      </c>
      <c r="C90" t="s">
        <v>538</v>
      </c>
      <c r="D90" t="s">
        <v>539</v>
      </c>
      <c r="E90" t="s">
        <v>540</v>
      </c>
      <c r="F90" t="s">
        <v>541</v>
      </c>
      <c r="G90" t="s">
        <v>542</v>
      </c>
      <c r="H90">
        <v>20</v>
      </c>
      <c r="I90">
        <v>20</v>
      </c>
      <c r="K90">
        <v>2000</v>
      </c>
      <c r="L90">
        <v>2180.0000000000005</v>
      </c>
      <c r="M90" t="s">
        <v>447</v>
      </c>
      <c r="N90" s="81">
        <v>43831</v>
      </c>
      <c r="O90" s="81">
        <v>44409</v>
      </c>
      <c r="P90" s="81">
        <v>43831</v>
      </c>
      <c r="Q90" s="81">
        <v>44409</v>
      </c>
      <c r="R90" t="s">
        <v>1620</v>
      </c>
      <c r="S90" t="s">
        <v>2032</v>
      </c>
      <c r="T90" t="s">
        <v>33</v>
      </c>
      <c r="U90" t="s">
        <v>11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11</v>
      </c>
      <c r="AD90" t="s">
        <v>2916</v>
      </c>
      <c r="AE90">
        <v>20</v>
      </c>
      <c r="AF90">
        <v>0</v>
      </c>
      <c r="AG90" t="s">
        <v>3498</v>
      </c>
      <c r="AH90" t="s">
        <v>468</v>
      </c>
    </row>
    <row r="91" spans="1:34" hidden="1">
      <c r="A91">
        <v>90</v>
      </c>
      <c r="B91" t="s">
        <v>10</v>
      </c>
      <c r="C91" t="s">
        <v>543</v>
      </c>
      <c r="D91" t="s">
        <v>544</v>
      </c>
      <c r="E91" t="s">
        <v>545</v>
      </c>
      <c r="F91" t="s">
        <v>546</v>
      </c>
      <c r="G91" t="s">
        <v>547</v>
      </c>
      <c r="H91">
        <v>20</v>
      </c>
      <c r="I91">
        <v>20</v>
      </c>
      <c r="K91">
        <v>2000</v>
      </c>
      <c r="L91">
        <v>2180.0000000000005</v>
      </c>
      <c r="M91" t="s">
        <v>447</v>
      </c>
      <c r="N91" s="81">
        <v>43831</v>
      </c>
      <c r="O91" s="81">
        <v>44409</v>
      </c>
      <c r="P91" s="81">
        <v>43831</v>
      </c>
      <c r="Q91" s="81">
        <v>44409</v>
      </c>
      <c r="R91" t="s">
        <v>1616</v>
      </c>
      <c r="S91" t="s">
        <v>2032</v>
      </c>
      <c r="T91" t="s">
        <v>33</v>
      </c>
      <c r="U91" t="s">
        <v>11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11</v>
      </c>
      <c r="AD91" t="s">
        <v>2916</v>
      </c>
      <c r="AE91">
        <v>19</v>
      </c>
      <c r="AF91">
        <v>0</v>
      </c>
      <c r="AG91" t="s">
        <v>3498</v>
      </c>
      <c r="AH91" t="s">
        <v>548</v>
      </c>
    </row>
    <row r="92" spans="1:34" hidden="1">
      <c r="A92">
        <v>91</v>
      </c>
      <c r="B92" t="s">
        <v>10</v>
      </c>
      <c r="C92" t="s">
        <v>549</v>
      </c>
      <c r="D92" t="s">
        <v>550</v>
      </c>
      <c r="E92" t="s">
        <v>551</v>
      </c>
      <c r="F92" t="s">
        <v>552</v>
      </c>
      <c r="G92" t="s">
        <v>553</v>
      </c>
      <c r="H92">
        <v>20</v>
      </c>
      <c r="I92">
        <v>20</v>
      </c>
      <c r="K92">
        <v>2000</v>
      </c>
      <c r="L92">
        <v>2180.0000000000005</v>
      </c>
      <c r="M92" t="s">
        <v>447</v>
      </c>
      <c r="N92" s="81">
        <v>43831</v>
      </c>
      <c r="O92" s="81">
        <v>44409</v>
      </c>
      <c r="P92" s="81">
        <v>43831</v>
      </c>
      <c r="Q92" s="81">
        <v>44409</v>
      </c>
      <c r="R92" t="s">
        <v>1616</v>
      </c>
      <c r="S92" t="s">
        <v>2032</v>
      </c>
      <c r="T92" t="s">
        <v>33</v>
      </c>
      <c r="U92" t="s">
        <v>11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11</v>
      </c>
      <c r="AD92" t="s">
        <v>2916</v>
      </c>
      <c r="AE92">
        <v>20</v>
      </c>
      <c r="AF92">
        <v>0</v>
      </c>
      <c r="AG92" t="s">
        <v>3498</v>
      </c>
      <c r="AH92" t="s">
        <v>475</v>
      </c>
    </row>
    <row r="93" spans="1:34" hidden="1">
      <c r="A93">
        <v>92</v>
      </c>
      <c r="B93" t="s">
        <v>12</v>
      </c>
      <c r="C93" t="s">
        <v>1303</v>
      </c>
      <c r="D93" t="s">
        <v>1304</v>
      </c>
      <c r="E93" t="s">
        <v>1305</v>
      </c>
      <c r="F93" t="s">
        <v>1306</v>
      </c>
      <c r="G93" t="s">
        <v>1307</v>
      </c>
      <c r="H93">
        <v>20</v>
      </c>
      <c r="I93">
        <v>20</v>
      </c>
      <c r="K93" t="s">
        <v>1255</v>
      </c>
      <c r="L93">
        <v>3350</v>
      </c>
      <c r="M93" t="s">
        <v>1013</v>
      </c>
      <c r="N93" s="81">
        <v>44440</v>
      </c>
      <c r="O93" s="81">
        <v>45017</v>
      </c>
      <c r="P93" s="81">
        <v>44440</v>
      </c>
      <c r="Q93" s="81">
        <v>45017</v>
      </c>
      <c r="R93" t="s">
        <v>1616</v>
      </c>
      <c r="S93" t="s">
        <v>13</v>
      </c>
      <c r="T93" t="s">
        <v>1227</v>
      </c>
      <c r="U93" t="s">
        <v>9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9</v>
      </c>
      <c r="AC93">
        <v>0</v>
      </c>
      <c r="AD93">
        <v>30</v>
      </c>
      <c r="AE93">
        <v>20</v>
      </c>
      <c r="AF93">
        <v>10</v>
      </c>
      <c r="AG93" t="s">
        <v>2918</v>
      </c>
      <c r="AH93" t="s">
        <v>2928</v>
      </c>
    </row>
    <row r="94" spans="1:34" hidden="1">
      <c r="A94">
        <v>93</v>
      </c>
      <c r="B94" t="s">
        <v>10</v>
      </c>
      <c r="C94" t="s">
        <v>557</v>
      </c>
      <c r="D94" t="s">
        <v>558</v>
      </c>
      <c r="E94" t="s">
        <v>559</v>
      </c>
      <c r="F94" t="s">
        <v>560</v>
      </c>
      <c r="G94" t="s">
        <v>561</v>
      </c>
      <c r="H94">
        <v>24</v>
      </c>
      <c r="I94">
        <v>20</v>
      </c>
      <c r="K94">
        <v>2000</v>
      </c>
      <c r="L94">
        <v>1800</v>
      </c>
      <c r="M94" t="s">
        <v>442</v>
      </c>
      <c r="N94" s="81">
        <v>43952</v>
      </c>
      <c r="O94" s="81">
        <v>44531</v>
      </c>
      <c r="P94" s="81">
        <v>43952</v>
      </c>
      <c r="Q94" s="81">
        <v>44652</v>
      </c>
      <c r="R94" t="s">
        <v>1616</v>
      </c>
      <c r="S94" t="s">
        <v>2032</v>
      </c>
      <c r="T94" t="s">
        <v>1227</v>
      </c>
      <c r="U94" t="s">
        <v>11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11</v>
      </c>
      <c r="AC94">
        <v>0</v>
      </c>
      <c r="AD94" t="s">
        <v>2916</v>
      </c>
      <c r="AE94">
        <v>24</v>
      </c>
      <c r="AF94">
        <v>0</v>
      </c>
      <c r="AG94" t="s">
        <v>3498</v>
      </c>
      <c r="AH94" t="s">
        <v>562</v>
      </c>
    </row>
    <row r="95" spans="1:34" hidden="1">
      <c r="A95">
        <v>94</v>
      </c>
      <c r="B95" t="s">
        <v>10</v>
      </c>
      <c r="C95" t="s">
        <v>563</v>
      </c>
      <c r="D95" t="s">
        <v>564</v>
      </c>
      <c r="E95" t="s">
        <v>565</v>
      </c>
      <c r="F95">
        <v>9981099199</v>
      </c>
      <c r="G95" t="s">
        <v>1790</v>
      </c>
      <c r="H95">
        <v>20</v>
      </c>
      <c r="I95">
        <v>20</v>
      </c>
      <c r="K95">
        <v>2000</v>
      </c>
      <c r="L95">
        <v>2180.0000000000005</v>
      </c>
      <c r="M95" t="s">
        <v>442</v>
      </c>
      <c r="N95" s="81">
        <v>43891</v>
      </c>
      <c r="O95" s="81">
        <v>44470</v>
      </c>
      <c r="P95" s="81">
        <v>43891</v>
      </c>
      <c r="Q95" s="81">
        <v>44470</v>
      </c>
      <c r="R95" t="s">
        <v>1620</v>
      </c>
      <c r="S95" t="s">
        <v>2032</v>
      </c>
      <c r="T95" t="s">
        <v>1227</v>
      </c>
      <c r="U95" t="s">
        <v>11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11</v>
      </c>
      <c r="AD95" t="s">
        <v>2916</v>
      </c>
      <c r="AE95">
        <v>20</v>
      </c>
      <c r="AF95">
        <v>0</v>
      </c>
      <c r="AG95" t="s">
        <v>3498</v>
      </c>
      <c r="AH95" t="s">
        <v>566</v>
      </c>
    </row>
    <row r="96" spans="1:34" hidden="1">
      <c r="A96">
        <v>95</v>
      </c>
      <c r="B96" t="s">
        <v>12</v>
      </c>
      <c r="C96" t="s">
        <v>631</v>
      </c>
      <c r="D96" t="s">
        <v>1049</v>
      </c>
      <c r="E96" t="s">
        <v>1050</v>
      </c>
      <c r="F96" t="s">
        <v>1051</v>
      </c>
      <c r="G96" t="s">
        <v>635</v>
      </c>
      <c r="H96">
        <v>20</v>
      </c>
      <c r="I96">
        <v>20</v>
      </c>
      <c r="K96">
        <v>3000</v>
      </c>
      <c r="L96">
        <v>2800</v>
      </c>
      <c r="M96" t="s">
        <v>1013</v>
      </c>
      <c r="N96" s="81">
        <v>44287</v>
      </c>
      <c r="O96" s="81">
        <v>44866</v>
      </c>
      <c r="P96" s="81">
        <v>44287</v>
      </c>
      <c r="Q96" s="81">
        <v>44866</v>
      </c>
      <c r="R96" t="s">
        <v>1620</v>
      </c>
      <c r="S96" t="s">
        <v>13</v>
      </c>
      <c r="T96" t="s">
        <v>1227</v>
      </c>
      <c r="U96" t="s">
        <v>11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9</v>
      </c>
      <c r="AC96">
        <v>0</v>
      </c>
      <c r="AD96">
        <v>35</v>
      </c>
      <c r="AE96">
        <v>18</v>
      </c>
      <c r="AF96">
        <v>17</v>
      </c>
      <c r="AG96" t="s">
        <v>2918</v>
      </c>
      <c r="AH96" t="s">
        <v>2929</v>
      </c>
    </row>
    <row r="97" spans="1:34" hidden="1">
      <c r="A97">
        <v>96</v>
      </c>
      <c r="B97" t="s">
        <v>12</v>
      </c>
      <c r="C97" t="s">
        <v>1043</v>
      </c>
      <c r="D97" t="s">
        <v>1044</v>
      </c>
      <c r="E97" t="s">
        <v>1045</v>
      </c>
      <c r="F97" t="s">
        <v>1046</v>
      </c>
      <c r="G97" t="s">
        <v>1047</v>
      </c>
      <c r="H97">
        <v>20</v>
      </c>
      <c r="I97">
        <v>20</v>
      </c>
      <c r="K97">
        <v>3000</v>
      </c>
      <c r="L97">
        <v>3350</v>
      </c>
      <c r="M97" t="s">
        <v>1013</v>
      </c>
      <c r="N97" s="81">
        <v>44287</v>
      </c>
      <c r="O97" s="81">
        <v>44866</v>
      </c>
      <c r="P97" s="81">
        <v>44287</v>
      </c>
      <c r="Q97" s="81">
        <v>44866</v>
      </c>
      <c r="R97" t="s">
        <v>1616</v>
      </c>
      <c r="S97" t="s">
        <v>13</v>
      </c>
      <c r="T97" t="s">
        <v>1227</v>
      </c>
      <c r="U97" t="s">
        <v>11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9</v>
      </c>
      <c r="AC97">
        <v>0</v>
      </c>
      <c r="AD97">
        <v>35</v>
      </c>
      <c r="AE97">
        <v>18</v>
      </c>
      <c r="AF97">
        <v>17</v>
      </c>
      <c r="AG97" t="s">
        <v>2918</v>
      </c>
      <c r="AH97" t="s">
        <v>2057</v>
      </c>
    </row>
    <row r="98" spans="1:34" hidden="1">
      <c r="A98">
        <v>97</v>
      </c>
      <c r="B98" t="s">
        <v>10</v>
      </c>
      <c r="C98" t="s">
        <v>576</v>
      </c>
      <c r="D98" t="s">
        <v>577</v>
      </c>
      <c r="E98" t="s">
        <v>578</v>
      </c>
      <c r="F98">
        <v>5511235522</v>
      </c>
      <c r="G98" t="s">
        <v>1792</v>
      </c>
      <c r="H98">
        <v>13</v>
      </c>
      <c r="I98">
        <v>20</v>
      </c>
      <c r="K98">
        <v>2000</v>
      </c>
      <c r="L98">
        <v>2200</v>
      </c>
      <c r="M98" t="s">
        <v>442</v>
      </c>
      <c r="N98" s="81">
        <v>43647</v>
      </c>
      <c r="O98" s="81">
        <v>44228</v>
      </c>
      <c r="P98" s="81">
        <v>43647</v>
      </c>
      <c r="Q98" s="81">
        <v>44013</v>
      </c>
      <c r="R98" t="s">
        <v>1620</v>
      </c>
      <c r="S98" t="s">
        <v>2032</v>
      </c>
      <c r="T98" t="s">
        <v>1227</v>
      </c>
      <c r="U98" t="s">
        <v>11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11</v>
      </c>
      <c r="AD98" t="s">
        <v>2916</v>
      </c>
      <c r="AE98">
        <v>13</v>
      </c>
      <c r="AF98">
        <v>0</v>
      </c>
      <c r="AG98" t="s">
        <v>3498</v>
      </c>
      <c r="AH98" t="s">
        <v>579</v>
      </c>
    </row>
    <row r="99" spans="1:34" hidden="1">
      <c r="A99">
        <v>98</v>
      </c>
      <c r="B99" t="s">
        <v>67</v>
      </c>
      <c r="C99" t="s">
        <v>1483</v>
      </c>
      <c r="D99" t="s">
        <v>1478</v>
      </c>
      <c r="E99" t="s">
        <v>1484</v>
      </c>
      <c r="F99" t="s">
        <v>1485</v>
      </c>
      <c r="G99" t="s">
        <v>1486</v>
      </c>
      <c r="H99">
        <v>24</v>
      </c>
      <c r="I99">
        <v>20</v>
      </c>
      <c r="K99" t="s">
        <v>1255</v>
      </c>
      <c r="L99">
        <v>2800</v>
      </c>
      <c r="M99" t="s">
        <v>1455</v>
      </c>
      <c r="N99" s="81">
        <v>44501</v>
      </c>
      <c r="O99" s="81">
        <v>45078</v>
      </c>
      <c r="P99" s="81">
        <v>44501</v>
      </c>
      <c r="Q99" s="81">
        <v>45200</v>
      </c>
      <c r="R99" t="s">
        <v>1616</v>
      </c>
      <c r="S99" t="s">
        <v>1679</v>
      </c>
      <c r="T99" t="s">
        <v>1227</v>
      </c>
      <c r="U99" t="s">
        <v>16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16</v>
      </c>
      <c r="AC99">
        <v>0</v>
      </c>
      <c r="AD99" t="s">
        <v>2916</v>
      </c>
      <c r="AE99">
        <v>4</v>
      </c>
      <c r="AF99">
        <v>0</v>
      </c>
      <c r="AG99" t="s">
        <v>3498</v>
      </c>
      <c r="AH99" t="s">
        <v>2263</v>
      </c>
    </row>
    <row r="100" spans="1:34" hidden="1">
      <c r="A100">
        <v>99</v>
      </c>
      <c r="B100" t="s">
        <v>10</v>
      </c>
      <c r="C100" t="s">
        <v>584</v>
      </c>
      <c r="D100" t="s">
        <v>585</v>
      </c>
      <c r="E100" t="s">
        <v>586</v>
      </c>
      <c r="F100">
        <v>5528985077</v>
      </c>
      <c r="G100" t="s">
        <v>587</v>
      </c>
      <c r="H100">
        <v>20</v>
      </c>
      <c r="I100">
        <v>20</v>
      </c>
      <c r="K100">
        <v>2000</v>
      </c>
      <c r="L100">
        <v>2180.0000000000005</v>
      </c>
      <c r="M100" t="s">
        <v>583</v>
      </c>
      <c r="N100" s="81">
        <v>44075</v>
      </c>
      <c r="O100" s="81">
        <v>44652</v>
      </c>
      <c r="P100" s="81">
        <v>44075</v>
      </c>
      <c r="Q100" s="81">
        <v>44652</v>
      </c>
      <c r="R100" t="s">
        <v>1620</v>
      </c>
      <c r="S100" t="s">
        <v>2032</v>
      </c>
      <c r="T100" t="s">
        <v>1227</v>
      </c>
      <c r="U100" t="s">
        <v>11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9</v>
      </c>
      <c r="AC100">
        <v>12</v>
      </c>
      <c r="AD100">
        <v>30</v>
      </c>
      <c r="AE100">
        <v>12</v>
      </c>
      <c r="AF100">
        <v>18</v>
      </c>
      <c r="AG100" t="s">
        <v>2918</v>
      </c>
      <c r="AH100" t="s">
        <v>2930</v>
      </c>
    </row>
    <row r="101" spans="1:34" hidden="1">
      <c r="A101">
        <v>100</v>
      </c>
      <c r="B101" t="s">
        <v>10</v>
      </c>
      <c r="C101" t="s">
        <v>588</v>
      </c>
      <c r="D101" t="s">
        <v>589</v>
      </c>
      <c r="E101" t="s">
        <v>590</v>
      </c>
      <c r="F101">
        <v>55411815476</v>
      </c>
      <c r="G101" t="s">
        <v>1836</v>
      </c>
      <c r="H101">
        <v>20</v>
      </c>
      <c r="I101">
        <v>20</v>
      </c>
      <c r="K101">
        <v>2000</v>
      </c>
      <c r="L101">
        <v>2180.0000000000005</v>
      </c>
      <c r="M101" t="s">
        <v>583</v>
      </c>
      <c r="N101" s="81"/>
      <c r="O101" s="81">
        <v>578</v>
      </c>
      <c r="P101" s="81">
        <v>0</v>
      </c>
      <c r="Q101" s="81">
        <v>578</v>
      </c>
      <c r="R101" t="s">
        <v>1616</v>
      </c>
      <c r="S101" t="s">
        <v>2032</v>
      </c>
      <c r="T101" t="s">
        <v>1227</v>
      </c>
      <c r="U101" t="s">
        <v>340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11</v>
      </c>
      <c r="AD101" t="s">
        <v>2916</v>
      </c>
      <c r="AE101">
        <v>4</v>
      </c>
      <c r="AF101">
        <v>0</v>
      </c>
      <c r="AG101" t="s">
        <v>3498</v>
      </c>
      <c r="AH101" t="s">
        <v>591</v>
      </c>
    </row>
    <row r="102" spans="1:34" hidden="1">
      <c r="A102">
        <v>101</v>
      </c>
      <c r="B102" t="s">
        <v>12</v>
      </c>
      <c r="C102" t="s">
        <v>759</v>
      </c>
      <c r="D102" t="s">
        <v>760</v>
      </c>
      <c r="E102" t="s">
        <v>761</v>
      </c>
      <c r="F102" t="s">
        <v>762</v>
      </c>
      <c r="G102" t="s">
        <v>763</v>
      </c>
      <c r="H102">
        <v>24</v>
      </c>
      <c r="I102">
        <v>20</v>
      </c>
      <c r="K102">
        <v>3000</v>
      </c>
      <c r="L102">
        <v>2800</v>
      </c>
      <c r="M102" t="s">
        <v>718</v>
      </c>
      <c r="N102" s="81">
        <v>43831</v>
      </c>
      <c r="O102" s="81">
        <v>44409</v>
      </c>
      <c r="P102" s="81">
        <v>43831</v>
      </c>
      <c r="Q102" s="81">
        <v>44531</v>
      </c>
      <c r="R102" t="s">
        <v>1620</v>
      </c>
      <c r="S102" t="s">
        <v>13</v>
      </c>
      <c r="T102" t="s">
        <v>33</v>
      </c>
      <c r="U102" t="s">
        <v>11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11</v>
      </c>
      <c r="AD102" t="s">
        <v>2916</v>
      </c>
      <c r="AE102">
        <v>24</v>
      </c>
      <c r="AF102">
        <v>0</v>
      </c>
      <c r="AG102" t="s">
        <v>3498</v>
      </c>
      <c r="AH102" t="s">
        <v>597</v>
      </c>
    </row>
    <row r="103" spans="1:34" hidden="1">
      <c r="A103">
        <v>102</v>
      </c>
      <c r="B103" t="s">
        <v>10</v>
      </c>
      <c r="C103" t="s">
        <v>599</v>
      </c>
      <c r="D103" t="s">
        <v>600</v>
      </c>
      <c r="E103" t="s">
        <v>601</v>
      </c>
      <c r="F103">
        <v>9988451496</v>
      </c>
      <c r="G103" t="s">
        <v>602</v>
      </c>
      <c r="H103">
        <v>20</v>
      </c>
      <c r="I103">
        <v>20</v>
      </c>
      <c r="K103">
        <v>0</v>
      </c>
      <c r="L103">
        <v>0</v>
      </c>
      <c r="M103" t="s">
        <v>418</v>
      </c>
      <c r="N103" s="81">
        <v>43617</v>
      </c>
      <c r="O103" s="81">
        <v>44197</v>
      </c>
      <c r="P103" s="81">
        <v>43617</v>
      </c>
      <c r="Q103" s="81">
        <v>44197</v>
      </c>
      <c r="R103" t="s">
        <v>1616</v>
      </c>
      <c r="S103" t="s">
        <v>2032</v>
      </c>
      <c r="T103" t="s">
        <v>1227</v>
      </c>
      <c r="U103" t="s">
        <v>11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11</v>
      </c>
      <c r="AD103" t="s">
        <v>2916</v>
      </c>
      <c r="AE103">
        <v>20</v>
      </c>
      <c r="AF103">
        <v>0</v>
      </c>
      <c r="AG103" t="s">
        <v>3498</v>
      </c>
      <c r="AH103" t="s">
        <v>138</v>
      </c>
    </row>
    <row r="104" spans="1:34" hidden="1">
      <c r="A104">
        <v>103</v>
      </c>
      <c r="B104" t="s">
        <v>10</v>
      </c>
      <c r="C104" t="s">
        <v>603</v>
      </c>
      <c r="D104" t="s">
        <v>604</v>
      </c>
      <c r="E104" t="s">
        <v>605</v>
      </c>
      <c r="F104">
        <v>9831323522</v>
      </c>
      <c r="G104" t="s">
        <v>1793</v>
      </c>
      <c r="H104">
        <v>20</v>
      </c>
      <c r="I104">
        <v>20</v>
      </c>
      <c r="K104">
        <v>2000</v>
      </c>
      <c r="L104">
        <v>1600</v>
      </c>
      <c r="M104" t="s">
        <v>418</v>
      </c>
      <c r="N104" s="81">
        <v>43617</v>
      </c>
      <c r="O104" s="81">
        <v>44197</v>
      </c>
      <c r="P104" s="81">
        <v>43617</v>
      </c>
      <c r="Q104" s="81">
        <v>44197</v>
      </c>
      <c r="R104" t="s">
        <v>1616</v>
      </c>
      <c r="S104" t="s">
        <v>2032</v>
      </c>
      <c r="T104" t="s">
        <v>34</v>
      </c>
      <c r="U104" t="s">
        <v>11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11</v>
      </c>
      <c r="AD104" t="s">
        <v>2916</v>
      </c>
      <c r="AE104">
        <v>20</v>
      </c>
      <c r="AF104">
        <v>0</v>
      </c>
      <c r="AG104" t="s">
        <v>3498</v>
      </c>
    </row>
    <row r="105" spans="1:34" hidden="1">
      <c r="A105">
        <v>104</v>
      </c>
      <c r="B105" t="s">
        <v>10</v>
      </c>
      <c r="C105" t="s">
        <v>606</v>
      </c>
      <c r="D105" t="s">
        <v>607</v>
      </c>
      <c r="E105" t="s">
        <v>608</v>
      </c>
      <c r="F105">
        <v>9981483701</v>
      </c>
      <c r="G105" t="s">
        <v>1794</v>
      </c>
      <c r="H105">
        <v>20</v>
      </c>
      <c r="I105">
        <v>20</v>
      </c>
      <c r="K105">
        <v>2000</v>
      </c>
      <c r="L105">
        <v>2180.0000000000005</v>
      </c>
      <c r="M105" t="s">
        <v>418</v>
      </c>
      <c r="N105" s="81">
        <v>43617</v>
      </c>
      <c r="O105" s="81">
        <v>44197</v>
      </c>
      <c r="P105" s="81">
        <v>43617</v>
      </c>
      <c r="Q105" s="81">
        <v>44197</v>
      </c>
      <c r="R105" t="s">
        <v>1616</v>
      </c>
      <c r="S105" t="s">
        <v>2032</v>
      </c>
      <c r="T105" t="s">
        <v>1227</v>
      </c>
      <c r="U105" t="s">
        <v>9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11</v>
      </c>
      <c r="AD105" t="s">
        <v>2916</v>
      </c>
      <c r="AE105">
        <v>20</v>
      </c>
      <c r="AF105">
        <v>0</v>
      </c>
      <c r="AG105" t="s">
        <v>3498</v>
      </c>
      <c r="AH105" t="s">
        <v>609</v>
      </c>
    </row>
    <row r="106" spans="1:34" hidden="1">
      <c r="A106">
        <v>105</v>
      </c>
      <c r="B106" t="s">
        <v>10</v>
      </c>
      <c r="C106" t="s">
        <v>610</v>
      </c>
      <c r="D106" t="s">
        <v>611</v>
      </c>
      <c r="E106" t="s">
        <v>612</v>
      </c>
      <c r="F106" t="s">
        <v>613</v>
      </c>
      <c r="G106" t="s">
        <v>614</v>
      </c>
      <c r="H106">
        <v>20</v>
      </c>
      <c r="I106">
        <v>20</v>
      </c>
      <c r="K106">
        <v>2000</v>
      </c>
      <c r="L106">
        <v>1600</v>
      </c>
      <c r="M106" t="s">
        <v>418</v>
      </c>
      <c r="N106" s="81">
        <v>43617</v>
      </c>
      <c r="O106" s="81">
        <v>44197</v>
      </c>
      <c r="P106" s="81">
        <v>43617</v>
      </c>
      <c r="Q106" s="81">
        <v>44197</v>
      </c>
      <c r="R106" t="s">
        <v>1616</v>
      </c>
      <c r="S106" t="s">
        <v>2032</v>
      </c>
      <c r="T106" t="s">
        <v>1227</v>
      </c>
      <c r="U106" t="s">
        <v>11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11</v>
      </c>
      <c r="AD106" t="s">
        <v>2916</v>
      </c>
      <c r="AE106">
        <v>20</v>
      </c>
      <c r="AF106">
        <v>0</v>
      </c>
      <c r="AG106" t="s">
        <v>3498</v>
      </c>
      <c r="AH106" t="s">
        <v>615</v>
      </c>
    </row>
    <row r="107" spans="1:34" hidden="1">
      <c r="A107">
        <v>106</v>
      </c>
      <c r="B107" t="s">
        <v>10</v>
      </c>
      <c r="C107" t="s">
        <v>617</v>
      </c>
      <c r="D107" t="s">
        <v>618</v>
      </c>
      <c r="E107" t="s">
        <v>619</v>
      </c>
      <c r="F107" t="s">
        <v>620</v>
      </c>
      <c r="G107" t="s">
        <v>621</v>
      </c>
      <c r="H107">
        <v>20</v>
      </c>
      <c r="I107">
        <v>20</v>
      </c>
      <c r="K107">
        <v>2000</v>
      </c>
      <c r="L107">
        <v>2180.0000000000005</v>
      </c>
      <c r="M107" t="s">
        <v>418</v>
      </c>
      <c r="N107" s="81">
        <v>43617</v>
      </c>
      <c r="O107" s="81">
        <v>44197</v>
      </c>
      <c r="P107" s="81">
        <v>43617</v>
      </c>
      <c r="Q107" s="81">
        <v>44197</v>
      </c>
      <c r="R107" t="s">
        <v>1620</v>
      </c>
      <c r="S107" t="s">
        <v>2032</v>
      </c>
      <c r="T107" t="s">
        <v>1227</v>
      </c>
      <c r="U107" t="s">
        <v>11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11</v>
      </c>
      <c r="AD107" t="s">
        <v>2916</v>
      </c>
      <c r="AE107">
        <v>20</v>
      </c>
      <c r="AF107">
        <v>0</v>
      </c>
      <c r="AG107" t="s">
        <v>3498</v>
      </c>
      <c r="AH107" t="s">
        <v>622</v>
      </c>
    </row>
    <row r="108" spans="1:34" hidden="1">
      <c r="A108">
        <v>107</v>
      </c>
      <c r="B108" t="s">
        <v>10</v>
      </c>
      <c r="C108" t="s">
        <v>624</v>
      </c>
      <c r="D108" t="s">
        <v>625</v>
      </c>
      <c r="E108" t="s">
        <v>626</v>
      </c>
      <c r="F108">
        <v>9831041657</v>
      </c>
      <c r="G108" t="s">
        <v>2005</v>
      </c>
      <c r="H108">
        <v>20</v>
      </c>
      <c r="I108">
        <v>20</v>
      </c>
      <c r="K108">
        <v>0</v>
      </c>
      <c r="L108">
        <v>1400</v>
      </c>
      <c r="M108" t="s">
        <v>418</v>
      </c>
      <c r="N108" s="81">
        <v>43586</v>
      </c>
      <c r="O108" s="81">
        <v>44166</v>
      </c>
      <c r="P108" s="81">
        <v>43586</v>
      </c>
      <c r="Q108" s="81">
        <v>44166</v>
      </c>
      <c r="R108" t="s">
        <v>1620</v>
      </c>
      <c r="S108" t="s">
        <v>2032</v>
      </c>
      <c r="T108" t="s">
        <v>34</v>
      </c>
      <c r="U108" t="s">
        <v>11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11</v>
      </c>
      <c r="AD108" t="s">
        <v>2916</v>
      </c>
      <c r="AE108">
        <v>20</v>
      </c>
      <c r="AF108">
        <v>0</v>
      </c>
      <c r="AG108" t="s">
        <v>3498</v>
      </c>
      <c r="AH108" t="s">
        <v>627</v>
      </c>
    </row>
    <row r="109" spans="1:34" hidden="1">
      <c r="A109">
        <v>108</v>
      </c>
      <c r="B109" t="s">
        <v>10</v>
      </c>
      <c r="C109" t="s">
        <v>628</v>
      </c>
      <c r="D109" t="s">
        <v>629</v>
      </c>
      <c r="E109" t="s">
        <v>630</v>
      </c>
      <c r="F109">
        <v>9983642195</v>
      </c>
      <c r="G109" t="s">
        <v>1683</v>
      </c>
      <c r="H109">
        <v>20</v>
      </c>
      <c r="I109">
        <v>20</v>
      </c>
      <c r="K109">
        <v>2000</v>
      </c>
      <c r="L109">
        <v>2180.0000000000005</v>
      </c>
      <c r="M109" t="s">
        <v>418</v>
      </c>
      <c r="N109" s="81">
        <v>43617</v>
      </c>
      <c r="O109" s="81">
        <v>44197</v>
      </c>
      <c r="P109" s="81">
        <v>43617</v>
      </c>
      <c r="Q109" s="81">
        <v>44197</v>
      </c>
      <c r="R109" t="s">
        <v>1616</v>
      </c>
      <c r="S109" t="s">
        <v>2032</v>
      </c>
      <c r="T109" t="s">
        <v>1227</v>
      </c>
      <c r="U109" t="s">
        <v>11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11</v>
      </c>
      <c r="AD109" t="s">
        <v>2916</v>
      </c>
      <c r="AE109">
        <v>20</v>
      </c>
      <c r="AF109">
        <v>0</v>
      </c>
      <c r="AG109" t="s">
        <v>3498</v>
      </c>
    </row>
    <row r="110" spans="1:34" hidden="1">
      <c r="A110">
        <v>109</v>
      </c>
      <c r="B110" t="s">
        <v>10</v>
      </c>
      <c r="C110" t="s">
        <v>631</v>
      </c>
      <c r="D110" t="s">
        <v>632</v>
      </c>
      <c r="E110" t="s">
        <v>633</v>
      </c>
      <c r="F110" t="s">
        <v>634</v>
      </c>
      <c r="G110" t="s">
        <v>635</v>
      </c>
      <c r="H110">
        <v>20</v>
      </c>
      <c r="I110">
        <v>20</v>
      </c>
      <c r="K110">
        <v>2000</v>
      </c>
      <c r="L110">
        <v>1600</v>
      </c>
      <c r="M110" t="s">
        <v>418</v>
      </c>
      <c r="N110" s="81">
        <v>43617</v>
      </c>
      <c r="O110" s="81">
        <v>44197</v>
      </c>
      <c r="P110" s="81">
        <v>43617</v>
      </c>
      <c r="Q110" s="81">
        <v>44197</v>
      </c>
      <c r="R110" t="s">
        <v>1620</v>
      </c>
      <c r="S110" t="s">
        <v>2032</v>
      </c>
      <c r="T110" t="s">
        <v>1227</v>
      </c>
      <c r="U110" t="s">
        <v>11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11</v>
      </c>
      <c r="AD110" t="s">
        <v>2916</v>
      </c>
      <c r="AE110">
        <v>20</v>
      </c>
      <c r="AF110">
        <v>0</v>
      </c>
      <c r="AG110" t="s">
        <v>3498</v>
      </c>
      <c r="AH110" t="s">
        <v>636</v>
      </c>
    </row>
    <row r="111" spans="1:34" hidden="1">
      <c r="A111">
        <v>110</v>
      </c>
      <c r="B111" t="s">
        <v>10</v>
      </c>
      <c r="C111" t="s">
        <v>637</v>
      </c>
      <c r="D111" t="s">
        <v>638</v>
      </c>
      <c r="E111" t="s">
        <v>639</v>
      </c>
      <c r="F111">
        <v>9831079580</v>
      </c>
      <c r="G111" t="s">
        <v>1795</v>
      </c>
      <c r="H111">
        <v>20</v>
      </c>
      <c r="I111">
        <v>20</v>
      </c>
      <c r="K111">
        <v>2000</v>
      </c>
      <c r="L111">
        <v>1600</v>
      </c>
      <c r="M111" t="s">
        <v>418</v>
      </c>
      <c r="N111" s="81">
        <v>43586</v>
      </c>
      <c r="O111" s="81">
        <v>44166</v>
      </c>
      <c r="P111" s="81">
        <v>43586</v>
      </c>
      <c r="Q111" s="81">
        <v>44166</v>
      </c>
      <c r="R111" t="s">
        <v>1616</v>
      </c>
      <c r="S111" t="s">
        <v>2032</v>
      </c>
      <c r="T111" t="s">
        <v>34</v>
      </c>
      <c r="U111" t="s">
        <v>11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11</v>
      </c>
      <c r="AD111" t="s">
        <v>2916</v>
      </c>
      <c r="AE111">
        <v>20</v>
      </c>
      <c r="AF111">
        <v>0</v>
      </c>
      <c r="AG111" t="s">
        <v>3498</v>
      </c>
      <c r="AH111" t="s">
        <v>609</v>
      </c>
    </row>
    <row r="112" spans="1:34" hidden="1">
      <c r="A112">
        <v>111</v>
      </c>
      <c r="B112" t="s">
        <v>20</v>
      </c>
      <c r="C112" t="s">
        <v>1394</v>
      </c>
      <c r="D112" t="s">
        <v>1395</v>
      </c>
      <c r="E112" t="s">
        <v>1396</v>
      </c>
      <c r="F112" t="s">
        <v>1397</v>
      </c>
      <c r="G112" t="s">
        <v>1398</v>
      </c>
      <c r="H112">
        <v>6</v>
      </c>
      <c r="I112">
        <v>4</v>
      </c>
      <c r="K112" t="s">
        <v>1255</v>
      </c>
      <c r="L112">
        <v>5333</v>
      </c>
      <c r="M112" t="s">
        <v>1013</v>
      </c>
      <c r="N112" s="81">
        <v>44440</v>
      </c>
      <c r="O112" s="81">
        <v>44531</v>
      </c>
      <c r="P112" s="81">
        <v>44440</v>
      </c>
      <c r="Q112" s="81">
        <v>44593</v>
      </c>
      <c r="R112" t="s">
        <v>1620</v>
      </c>
      <c r="S112" t="s">
        <v>1677</v>
      </c>
      <c r="T112" t="s">
        <v>1227</v>
      </c>
      <c r="U112" t="s">
        <v>11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11</v>
      </c>
      <c r="AD112" t="s">
        <v>2916</v>
      </c>
      <c r="AE112">
        <v>3</v>
      </c>
      <c r="AF112">
        <v>0</v>
      </c>
      <c r="AG112" t="s">
        <v>3498</v>
      </c>
      <c r="AH112" t="s">
        <v>1889</v>
      </c>
    </row>
    <row r="113" spans="1:34" hidden="1">
      <c r="A113">
        <v>112</v>
      </c>
      <c r="B113" t="s">
        <v>67</v>
      </c>
      <c r="C113" t="s">
        <v>698</v>
      </c>
      <c r="D113" t="s">
        <v>1492</v>
      </c>
      <c r="E113" t="s">
        <v>700</v>
      </c>
      <c r="F113" t="s">
        <v>701</v>
      </c>
      <c r="G113" t="s">
        <v>702</v>
      </c>
      <c r="H113">
        <v>24</v>
      </c>
      <c r="I113">
        <v>20</v>
      </c>
      <c r="K113" t="s">
        <v>1255</v>
      </c>
      <c r="L113">
        <v>2800</v>
      </c>
      <c r="M113" t="s">
        <v>1455</v>
      </c>
      <c r="N113" s="81">
        <v>44501</v>
      </c>
      <c r="O113" s="81">
        <v>45078</v>
      </c>
      <c r="P113" s="81">
        <v>44501</v>
      </c>
      <c r="Q113" s="81">
        <v>45200</v>
      </c>
      <c r="R113" t="s">
        <v>1616</v>
      </c>
      <c r="S113" t="s">
        <v>1679</v>
      </c>
      <c r="T113" t="s">
        <v>1227</v>
      </c>
      <c r="U113" t="s">
        <v>16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16</v>
      </c>
      <c r="AD113" t="s">
        <v>2916</v>
      </c>
      <c r="AE113">
        <v>3</v>
      </c>
      <c r="AF113">
        <v>0</v>
      </c>
      <c r="AG113" t="s">
        <v>3498</v>
      </c>
      <c r="AH113" t="s">
        <v>2030</v>
      </c>
    </row>
    <row r="114" spans="1:34" hidden="1">
      <c r="A114">
        <v>113</v>
      </c>
      <c r="B114" t="s">
        <v>12</v>
      </c>
      <c r="C114" t="s">
        <v>889</v>
      </c>
      <c r="D114" t="s">
        <v>890</v>
      </c>
      <c r="E114" t="s">
        <v>891</v>
      </c>
      <c r="F114">
        <v>9831235695</v>
      </c>
      <c r="G114" t="s">
        <v>1853</v>
      </c>
      <c r="H114">
        <v>20</v>
      </c>
      <c r="I114">
        <v>20</v>
      </c>
      <c r="K114">
        <v>3000</v>
      </c>
      <c r="L114">
        <v>3150</v>
      </c>
      <c r="M114" t="s">
        <v>856</v>
      </c>
      <c r="N114" s="81">
        <v>43617</v>
      </c>
      <c r="O114" s="81">
        <v>44197</v>
      </c>
      <c r="P114" s="81">
        <v>43617</v>
      </c>
      <c r="Q114" s="81">
        <v>44197</v>
      </c>
      <c r="R114" t="s">
        <v>1616</v>
      </c>
      <c r="S114" t="s">
        <v>13</v>
      </c>
      <c r="T114" t="s">
        <v>34</v>
      </c>
      <c r="U114" t="s">
        <v>11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11</v>
      </c>
      <c r="AD114" t="s">
        <v>2916</v>
      </c>
      <c r="AE114">
        <v>17</v>
      </c>
      <c r="AF114">
        <v>0</v>
      </c>
      <c r="AG114" t="s">
        <v>3498</v>
      </c>
      <c r="AH114" t="s">
        <v>2931</v>
      </c>
    </row>
    <row r="115" spans="1:34" hidden="1">
      <c r="A115">
        <v>114</v>
      </c>
      <c r="B115" t="s">
        <v>12</v>
      </c>
      <c r="C115" t="s">
        <v>942</v>
      </c>
      <c r="D115" t="s">
        <v>943</v>
      </c>
      <c r="E115" t="s">
        <v>944</v>
      </c>
      <c r="F115" t="s">
        <v>945</v>
      </c>
      <c r="G115" t="s">
        <v>946</v>
      </c>
      <c r="H115">
        <v>24</v>
      </c>
      <c r="I115">
        <v>20</v>
      </c>
      <c r="K115">
        <v>3000</v>
      </c>
      <c r="L115">
        <v>2800</v>
      </c>
      <c r="M115" t="s">
        <v>904</v>
      </c>
      <c r="N115" s="81">
        <v>43952</v>
      </c>
      <c r="O115" s="81">
        <v>44531</v>
      </c>
      <c r="P115" s="81">
        <v>43952</v>
      </c>
      <c r="Q115" s="81">
        <v>44652</v>
      </c>
      <c r="R115" t="s">
        <v>1620</v>
      </c>
      <c r="S115" t="s">
        <v>13</v>
      </c>
      <c r="T115" t="s">
        <v>1227</v>
      </c>
      <c r="U115" t="s">
        <v>9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11</v>
      </c>
      <c r="AC115">
        <v>0</v>
      </c>
      <c r="AD115" t="s">
        <v>2916</v>
      </c>
      <c r="AE115">
        <v>24</v>
      </c>
      <c r="AF115">
        <v>0</v>
      </c>
      <c r="AG115" t="s">
        <v>3498</v>
      </c>
      <c r="AH115" t="s">
        <v>2932</v>
      </c>
    </row>
    <row r="116" spans="1:34" hidden="1">
      <c r="A116">
        <v>115</v>
      </c>
      <c r="B116" t="s">
        <v>10</v>
      </c>
      <c r="C116" t="s">
        <v>660</v>
      </c>
      <c r="D116" t="s">
        <v>666</v>
      </c>
      <c r="E116" t="s">
        <v>662</v>
      </c>
      <c r="F116" t="s">
        <v>663</v>
      </c>
      <c r="G116" t="s">
        <v>664</v>
      </c>
      <c r="H116">
        <v>20</v>
      </c>
      <c r="I116">
        <v>20</v>
      </c>
      <c r="K116">
        <v>0</v>
      </c>
      <c r="L116">
        <v>0</v>
      </c>
      <c r="M116" t="s">
        <v>674</v>
      </c>
      <c r="N116" s="81">
        <v>44185</v>
      </c>
      <c r="O116" s="81">
        <v>44762</v>
      </c>
      <c r="P116" s="81">
        <v>44185</v>
      </c>
      <c r="Q116" s="81">
        <v>44762</v>
      </c>
      <c r="R116" t="s">
        <v>1620</v>
      </c>
      <c r="S116" t="s">
        <v>2032</v>
      </c>
      <c r="T116" t="s">
        <v>1227</v>
      </c>
      <c r="U116" t="s">
        <v>11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11</v>
      </c>
      <c r="AC116">
        <v>0</v>
      </c>
      <c r="AD116" t="s">
        <v>2916</v>
      </c>
      <c r="AE116">
        <v>20</v>
      </c>
      <c r="AG116" t="s">
        <v>3498</v>
      </c>
      <c r="AH116" t="s">
        <v>2604</v>
      </c>
    </row>
    <row r="117" spans="1:34" hidden="1">
      <c r="A117">
        <v>116</v>
      </c>
      <c r="B117" t="s">
        <v>10</v>
      </c>
      <c r="C117" t="s">
        <v>665</v>
      </c>
      <c r="D117" t="s">
        <v>666</v>
      </c>
      <c r="E117" t="s">
        <v>667</v>
      </c>
      <c r="F117" t="s">
        <v>668</v>
      </c>
      <c r="G117" t="s">
        <v>669</v>
      </c>
      <c r="H117">
        <v>20</v>
      </c>
      <c r="I117">
        <v>20</v>
      </c>
      <c r="K117">
        <v>2000</v>
      </c>
      <c r="L117">
        <v>2180.0000000000005</v>
      </c>
      <c r="M117" t="s">
        <v>674</v>
      </c>
      <c r="N117" s="81">
        <v>44166</v>
      </c>
      <c r="O117" s="81">
        <v>44743</v>
      </c>
      <c r="P117" s="81">
        <v>44166</v>
      </c>
      <c r="Q117" s="81">
        <v>44743</v>
      </c>
      <c r="R117" t="s">
        <v>1616</v>
      </c>
      <c r="S117" t="s">
        <v>2032</v>
      </c>
      <c r="T117" t="s">
        <v>1227</v>
      </c>
      <c r="U117" t="s">
        <v>11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2319</v>
      </c>
      <c r="AC117">
        <v>0</v>
      </c>
      <c r="AD117" t="s">
        <v>2916</v>
      </c>
      <c r="AE117">
        <v>20</v>
      </c>
      <c r="AF117">
        <v>0</v>
      </c>
      <c r="AG117" t="s">
        <v>3498</v>
      </c>
      <c r="AH117" t="s">
        <v>1892</v>
      </c>
    </row>
    <row r="118" spans="1:34" hidden="1">
      <c r="A118">
        <v>117</v>
      </c>
      <c r="B118" t="s">
        <v>10</v>
      </c>
      <c r="C118" t="s">
        <v>670</v>
      </c>
      <c r="D118" t="s">
        <v>671</v>
      </c>
      <c r="E118" t="s">
        <v>672</v>
      </c>
      <c r="F118" t="s">
        <v>673</v>
      </c>
      <c r="G118" t="s">
        <v>675</v>
      </c>
      <c r="H118">
        <v>20</v>
      </c>
      <c r="I118">
        <v>20</v>
      </c>
      <c r="K118">
        <v>2000</v>
      </c>
      <c r="L118">
        <v>2180.0000000000005</v>
      </c>
      <c r="M118" t="s">
        <v>674</v>
      </c>
      <c r="N118" s="81">
        <v>44185</v>
      </c>
      <c r="O118" s="81">
        <v>44762</v>
      </c>
      <c r="P118" s="81">
        <v>44185</v>
      </c>
      <c r="Q118" s="81">
        <v>44762</v>
      </c>
      <c r="R118" t="s">
        <v>1620</v>
      </c>
      <c r="S118" t="s">
        <v>2032</v>
      </c>
      <c r="T118" t="s">
        <v>1227</v>
      </c>
      <c r="U118" t="s">
        <v>16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16</v>
      </c>
      <c r="AC118">
        <v>12</v>
      </c>
      <c r="AD118" t="s">
        <v>2916</v>
      </c>
      <c r="AE118">
        <v>8</v>
      </c>
      <c r="AF118">
        <v>0</v>
      </c>
      <c r="AG118" t="s">
        <v>3498</v>
      </c>
      <c r="AH118" t="s">
        <v>1894</v>
      </c>
    </row>
    <row r="119" spans="1:34" hidden="1">
      <c r="A119">
        <v>118</v>
      </c>
      <c r="B119" t="s">
        <v>10</v>
      </c>
      <c r="C119" t="s">
        <v>676</v>
      </c>
      <c r="D119" t="s">
        <v>677</v>
      </c>
      <c r="E119" t="s">
        <v>1685</v>
      </c>
      <c r="F119" t="s">
        <v>678</v>
      </c>
      <c r="G119" t="s">
        <v>679</v>
      </c>
      <c r="H119">
        <v>20</v>
      </c>
      <c r="I119">
        <v>20</v>
      </c>
      <c r="K119">
        <v>2000</v>
      </c>
      <c r="L119">
        <v>2180.0000000000005</v>
      </c>
      <c r="M119" t="s">
        <v>674</v>
      </c>
      <c r="N119" s="81">
        <v>44228</v>
      </c>
      <c r="O119" s="81">
        <v>44805</v>
      </c>
      <c r="P119" s="81">
        <v>44228</v>
      </c>
      <c r="Q119" s="81">
        <v>44805</v>
      </c>
      <c r="R119" t="s">
        <v>1620</v>
      </c>
      <c r="S119" t="s">
        <v>2032</v>
      </c>
      <c r="T119" t="s">
        <v>1227</v>
      </c>
      <c r="U119" t="s">
        <v>137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9</v>
      </c>
      <c r="AD119">
        <v>37</v>
      </c>
      <c r="AE119">
        <v>2</v>
      </c>
      <c r="AF119">
        <v>35</v>
      </c>
      <c r="AG119" t="s">
        <v>2918</v>
      </c>
      <c r="AH119" t="s">
        <v>680</v>
      </c>
    </row>
    <row r="120" spans="1:34" hidden="1">
      <c r="A120">
        <v>119</v>
      </c>
      <c r="B120" t="s">
        <v>12</v>
      </c>
      <c r="C120" t="s">
        <v>434</v>
      </c>
      <c r="D120" t="s">
        <v>1040</v>
      </c>
      <c r="E120" t="s">
        <v>1041</v>
      </c>
      <c r="F120" t="s">
        <v>1042</v>
      </c>
      <c r="G120" t="s">
        <v>437</v>
      </c>
      <c r="H120">
        <v>20</v>
      </c>
      <c r="I120">
        <v>20</v>
      </c>
      <c r="K120">
        <v>3000</v>
      </c>
      <c r="L120">
        <v>2800</v>
      </c>
      <c r="M120" t="s">
        <v>1013</v>
      </c>
      <c r="N120" s="81">
        <v>44228</v>
      </c>
      <c r="O120" s="81">
        <v>44805</v>
      </c>
      <c r="P120" s="81">
        <v>44228</v>
      </c>
      <c r="Q120" s="81">
        <v>44805</v>
      </c>
      <c r="R120" t="s">
        <v>1616</v>
      </c>
      <c r="S120" t="s">
        <v>13</v>
      </c>
      <c r="T120" t="s">
        <v>1227</v>
      </c>
      <c r="U120" t="s">
        <v>16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16</v>
      </c>
      <c r="AD120" t="s">
        <v>2916</v>
      </c>
      <c r="AE120">
        <v>7</v>
      </c>
      <c r="AF120">
        <v>0</v>
      </c>
      <c r="AG120" t="s">
        <v>3498</v>
      </c>
      <c r="AH120" t="s">
        <v>2933</v>
      </c>
    </row>
    <row r="121" spans="1:34" hidden="1">
      <c r="A121">
        <v>120</v>
      </c>
      <c r="B121" t="s">
        <v>10</v>
      </c>
      <c r="C121" t="s">
        <v>571</v>
      </c>
      <c r="D121" t="s">
        <v>572</v>
      </c>
      <c r="E121" t="s">
        <v>573</v>
      </c>
      <c r="F121" t="s">
        <v>574</v>
      </c>
      <c r="G121" t="s">
        <v>575</v>
      </c>
      <c r="H121">
        <v>20</v>
      </c>
      <c r="I121">
        <v>20</v>
      </c>
      <c r="K121">
        <v>2000</v>
      </c>
      <c r="L121">
        <v>2180.0000000000005</v>
      </c>
      <c r="M121" t="s">
        <v>442</v>
      </c>
      <c r="N121" s="81">
        <v>43862</v>
      </c>
      <c r="O121" s="81">
        <v>44440</v>
      </c>
      <c r="P121" s="81">
        <v>43862</v>
      </c>
      <c r="Q121" s="81">
        <v>44440</v>
      </c>
      <c r="R121" t="s">
        <v>1616</v>
      </c>
      <c r="S121" t="s">
        <v>2032</v>
      </c>
      <c r="T121" t="s">
        <v>1227</v>
      </c>
      <c r="U121" t="s">
        <v>11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11</v>
      </c>
      <c r="AD121" t="s">
        <v>2916</v>
      </c>
      <c r="AE121">
        <v>21</v>
      </c>
      <c r="AF121">
        <v>0</v>
      </c>
      <c r="AG121" t="s">
        <v>3498</v>
      </c>
      <c r="AH121" t="s">
        <v>692</v>
      </c>
    </row>
    <row r="122" spans="1:34" hidden="1">
      <c r="A122">
        <v>121</v>
      </c>
      <c r="B122" t="s">
        <v>12</v>
      </c>
      <c r="C122" t="s">
        <v>849</v>
      </c>
      <c r="D122" t="s">
        <v>850</v>
      </c>
      <c r="E122" t="s">
        <v>851</v>
      </c>
      <c r="F122">
        <v>9381201025</v>
      </c>
      <c r="G122" t="s">
        <v>1844</v>
      </c>
      <c r="H122">
        <v>20</v>
      </c>
      <c r="I122">
        <v>20</v>
      </c>
      <c r="K122">
        <v>3000</v>
      </c>
      <c r="L122">
        <v>2800</v>
      </c>
      <c r="M122" t="s">
        <v>774</v>
      </c>
      <c r="N122" s="81">
        <v>43789</v>
      </c>
      <c r="O122" s="81">
        <v>44367</v>
      </c>
      <c r="P122" s="81">
        <v>43789</v>
      </c>
      <c r="Q122" s="81">
        <v>44367</v>
      </c>
      <c r="R122" t="s">
        <v>1620</v>
      </c>
      <c r="S122" t="s">
        <v>13</v>
      </c>
      <c r="T122" t="s">
        <v>33</v>
      </c>
      <c r="U122" t="s">
        <v>11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11</v>
      </c>
      <c r="AD122" t="s">
        <v>2916</v>
      </c>
      <c r="AE122">
        <v>20</v>
      </c>
      <c r="AF122">
        <v>0</v>
      </c>
      <c r="AG122" t="s">
        <v>3498</v>
      </c>
      <c r="AH122" t="s">
        <v>2934</v>
      </c>
    </row>
    <row r="123" spans="1:34" hidden="1">
      <c r="A123">
        <v>122</v>
      </c>
      <c r="B123" t="s">
        <v>12</v>
      </c>
      <c r="C123" t="s">
        <v>698</v>
      </c>
      <c r="D123" t="s">
        <v>699</v>
      </c>
      <c r="E123" t="s">
        <v>700</v>
      </c>
      <c r="F123" t="s">
        <v>701</v>
      </c>
      <c r="G123" t="s">
        <v>702</v>
      </c>
      <c r="H123">
        <v>20</v>
      </c>
      <c r="I123">
        <v>20</v>
      </c>
      <c r="K123">
        <v>3000</v>
      </c>
      <c r="L123">
        <v>3350</v>
      </c>
      <c r="M123" t="s">
        <v>691</v>
      </c>
      <c r="N123" s="81">
        <v>44075</v>
      </c>
      <c r="O123" s="81">
        <v>44652</v>
      </c>
      <c r="P123" s="81">
        <v>44075</v>
      </c>
      <c r="Q123" s="81">
        <v>44652</v>
      </c>
      <c r="R123" t="s">
        <v>1616</v>
      </c>
      <c r="S123" t="s">
        <v>13</v>
      </c>
      <c r="T123" t="s">
        <v>1227</v>
      </c>
      <c r="U123" t="s">
        <v>11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11</v>
      </c>
      <c r="AD123" t="s">
        <v>2916</v>
      </c>
      <c r="AE123">
        <v>20</v>
      </c>
      <c r="AF123">
        <v>0</v>
      </c>
      <c r="AG123" t="s">
        <v>3498</v>
      </c>
    </row>
    <row r="124" spans="1:34" hidden="1">
      <c r="A124">
        <v>123</v>
      </c>
      <c r="B124" t="s">
        <v>12</v>
      </c>
      <c r="C124" t="s">
        <v>703</v>
      </c>
      <c r="D124" t="s">
        <v>704</v>
      </c>
      <c r="E124" t="s">
        <v>705</v>
      </c>
      <c r="F124" t="s">
        <v>706</v>
      </c>
      <c r="G124" t="s">
        <v>707</v>
      </c>
      <c r="H124">
        <v>20</v>
      </c>
      <c r="I124">
        <v>20</v>
      </c>
      <c r="K124">
        <v>3000</v>
      </c>
      <c r="L124">
        <v>2700</v>
      </c>
      <c r="M124" t="s">
        <v>691</v>
      </c>
      <c r="N124" s="81">
        <v>44075</v>
      </c>
      <c r="O124" s="81">
        <v>44652</v>
      </c>
      <c r="P124" s="81">
        <v>44075</v>
      </c>
      <c r="Q124" s="81">
        <v>44652</v>
      </c>
      <c r="R124" t="s">
        <v>1620</v>
      </c>
      <c r="S124" t="s">
        <v>13</v>
      </c>
      <c r="T124" t="s">
        <v>1227</v>
      </c>
      <c r="U124" t="s">
        <v>11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11</v>
      </c>
      <c r="AD124" t="s">
        <v>2916</v>
      </c>
      <c r="AE124">
        <v>20</v>
      </c>
      <c r="AF124">
        <v>0</v>
      </c>
      <c r="AG124" t="s">
        <v>3498</v>
      </c>
      <c r="AH124" t="s">
        <v>708</v>
      </c>
    </row>
    <row r="125" spans="1:34" hidden="1">
      <c r="A125">
        <v>124</v>
      </c>
      <c r="B125" t="s">
        <v>12</v>
      </c>
      <c r="C125" t="s">
        <v>709</v>
      </c>
      <c r="D125" t="s">
        <v>710</v>
      </c>
      <c r="E125" t="s">
        <v>711</v>
      </c>
      <c r="F125" t="s">
        <v>1687</v>
      </c>
      <c r="G125" t="s">
        <v>1797</v>
      </c>
      <c r="H125">
        <v>20</v>
      </c>
      <c r="I125">
        <v>20</v>
      </c>
      <c r="K125">
        <v>3000</v>
      </c>
      <c r="L125">
        <v>2000</v>
      </c>
      <c r="M125" t="s">
        <v>691</v>
      </c>
      <c r="N125" s="81">
        <v>44458</v>
      </c>
      <c r="O125" s="81">
        <v>45035</v>
      </c>
      <c r="P125" s="81">
        <v>44458</v>
      </c>
      <c r="Q125" s="81">
        <v>45035</v>
      </c>
      <c r="R125" t="s">
        <v>1616</v>
      </c>
      <c r="S125" t="s">
        <v>13</v>
      </c>
      <c r="T125" t="s">
        <v>1227</v>
      </c>
      <c r="U125" t="s">
        <v>11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11</v>
      </c>
      <c r="AD125" t="s">
        <v>2916</v>
      </c>
      <c r="AE125">
        <v>20</v>
      </c>
      <c r="AF125">
        <v>0</v>
      </c>
      <c r="AG125" t="s">
        <v>3498</v>
      </c>
      <c r="AH125" t="s">
        <v>712</v>
      </c>
    </row>
    <row r="126" spans="1:34" hidden="1">
      <c r="A126">
        <v>125</v>
      </c>
      <c r="B126" t="s">
        <v>20</v>
      </c>
      <c r="C126" t="s">
        <v>715</v>
      </c>
      <c r="D126" t="s">
        <v>716</v>
      </c>
      <c r="E126" t="s">
        <v>717</v>
      </c>
      <c r="F126" t="s">
        <v>1688</v>
      </c>
      <c r="G126" t="s">
        <v>1798</v>
      </c>
      <c r="H126">
        <v>4</v>
      </c>
      <c r="I126">
        <v>4</v>
      </c>
      <c r="K126">
        <v>3000</v>
      </c>
      <c r="L126">
        <v>3350</v>
      </c>
      <c r="M126" t="s">
        <v>718</v>
      </c>
      <c r="N126" s="81">
        <v>44044</v>
      </c>
      <c r="O126" s="81">
        <v>44136</v>
      </c>
      <c r="P126" s="81">
        <v>44044</v>
      </c>
      <c r="Q126" s="81">
        <v>44136</v>
      </c>
      <c r="R126" t="s">
        <v>1620</v>
      </c>
      <c r="S126" t="s">
        <v>1677</v>
      </c>
      <c r="T126" t="s">
        <v>1227</v>
      </c>
      <c r="U126" t="s">
        <v>11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11</v>
      </c>
      <c r="AD126" t="s">
        <v>2916</v>
      </c>
      <c r="AE126">
        <v>4</v>
      </c>
      <c r="AF126">
        <v>0</v>
      </c>
      <c r="AG126" t="s">
        <v>3498</v>
      </c>
      <c r="AH126" t="s">
        <v>419</v>
      </c>
    </row>
    <row r="127" spans="1:34" hidden="1">
      <c r="A127">
        <v>126</v>
      </c>
      <c r="B127" t="s">
        <v>20</v>
      </c>
      <c r="C127" t="s">
        <v>720</v>
      </c>
      <c r="D127" t="s">
        <v>721</v>
      </c>
      <c r="E127" t="s">
        <v>722</v>
      </c>
      <c r="F127" t="s">
        <v>723</v>
      </c>
      <c r="G127" t="s">
        <v>724</v>
      </c>
      <c r="H127">
        <v>4</v>
      </c>
      <c r="I127">
        <v>4</v>
      </c>
      <c r="K127">
        <v>3000</v>
      </c>
      <c r="L127">
        <v>3350</v>
      </c>
      <c r="M127" t="s">
        <v>725</v>
      </c>
      <c r="N127" s="81">
        <v>44197</v>
      </c>
      <c r="O127" s="81">
        <v>44287</v>
      </c>
      <c r="P127" s="81">
        <v>44197</v>
      </c>
      <c r="Q127" s="81">
        <v>44287</v>
      </c>
      <c r="R127" t="s">
        <v>1620</v>
      </c>
      <c r="S127" t="s">
        <v>1677</v>
      </c>
      <c r="T127" t="s">
        <v>1227</v>
      </c>
      <c r="U127" t="s">
        <v>11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11</v>
      </c>
      <c r="AD127" t="s">
        <v>2916</v>
      </c>
      <c r="AE127">
        <v>4</v>
      </c>
      <c r="AF127">
        <v>0</v>
      </c>
      <c r="AG127" t="s">
        <v>3498</v>
      </c>
      <c r="AH127" t="s">
        <v>726</v>
      </c>
    </row>
    <row r="128" spans="1:34" hidden="1">
      <c r="A128">
        <v>127</v>
      </c>
      <c r="B128" t="s">
        <v>12</v>
      </c>
      <c r="C128" t="s">
        <v>839</v>
      </c>
      <c r="D128" t="s">
        <v>840</v>
      </c>
      <c r="E128" t="s">
        <v>2141</v>
      </c>
      <c r="F128" t="s">
        <v>841</v>
      </c>
      <c r="G128" t="s">
        <v>842</v>
      </c>
      <c r="H128">
        <v>22</v>
      </c>
      <c r="I128">
        <v>20</v>
      </c>
      <c r="K128">
        <v>3000</v>
      </c>
      <c r="L128">
        <v>3150</v>
      </c>
      <c r="M128" t="s">
        <v>774</v>
      </c>
      <c r="N128" s="81">
        <v>44155</v>
      </c>
      <c r="O128" s="81">
        <v>44732</v>
      </c>
      <c r="P128" s="81">
        <v>44155</v>
      </c>
      <c r="Q128" s="81">
        <v>44793</v>
      </c>
      <c r="R128" t="s">
        <v>1620</v>
      </c>
      <c r="S128" t="s">
        <v>13</v>
      </c>
      <c r="T128" t="s">
        <v>33</v>
      </c>
      <c r="U128" t="s">
        <v>11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11</v>
      </c>
      <c r="AD128" t="s">
        <v>2916</v>
      </c>
      <c r="AE128">
        <v>4</v>
      </c>
      <c r="AF128">
        <v>0</v>
      </c>
      <c r="AG128" t="s">
        <v>3498</v>
      </c>
      <c r="AH128" t="s">
        <v>730</v>
      </c>
    </row>
    <row r="129" spans="1:34" hidden="1">
      <c r="A129">
        <v>128</v>
      </c>
      <c r="B129" t="s">
        <v>12</v>
      </c>
      <c r="C129" t="s">
        <v>731</v>
      </c>
      <c r="D129" t="s">
        <v>732</v>
      </c>
      <c r="E129" t="s">
        <v>733</v>
      </c>
      <c r="F129" t="s">
        <v>1691</v>
      </c>
      <c r="G129" t="s">
        <v>1692</v>
      </c>
      <c r="H129">
        <v>20</v>
      </c>
      <c r="I129">
        <v>20</v>
      </c>
      <c r="K129">
        <v>3000</v>
      </c>
      <c r="L129">
        <v>0</v>
      </c>
      <c r="M129" t="s">
        <v>718</v>
      </c>
      <c r="N129" s="81">
        <v>43831</v>
      </c>
      <c r="O129" s="81">
        <v>44409</v>
      </c>
      <c r="P129" s="81">
        <v>43831</v>
      </c>
      <c r="Q129" s="81">
        <v>44409</v>
      </c>
      <c r="R129" t="s">
        <v>1616</v>
      </c>
      <c r="S129" t="s">
        <v>13</v>
      </c>
      <c r="T129" t="s">
        <v>1227</v>
      </c>
      <c r="U129" t="s">
        <v>11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11</v>
      </c>
      <c r="AD129" t="s">
        <v>2916</v>
      </c>
      <c r="AE129">
        <v>5</v>
      </c>
      <c r="AF129">
        <v>0</v>
      </c>
      <c r="AG129" t="s">
        <v>3498</v>
      </c>
      <c r="AH129" t="s">
        <v>734</v>
      </c>
    </row>
    <row r="130" spans="1:34" hidden="1">
      <c r="A130">
        <v>129</v>
      </c>
      <c r="B130" t="s">
        <v>12</v>
      </c>
      <c r="C130" t="s">
        <v>743</v>
      </c>
      <c r="D130" t="s">
        <v>744</v>
      </c>
      <c r="E130" t="s">
        <v>745</v>
      </c>
      <c r="F130" t="s">
        <v>1696</v>
      </c>
      <c r="G130" t="s">
        <v>1697</v>
      </c>
      <c r="H130">
        <v>20</v>
      </c>
      <c r="I130">
        <v>20</v>
      </c>
      <c r="K130">
        <v>3000</v>
      </c>
      <c r="L130">
        <v>3350</v>
      </c>
      <c r="M130" t="s">
        <v>718</v>
      </c>
      <c r="N130" s="81">
        <v>43831</v>
      </c>
      <c r="O130" s="81">
        <v>44409</v>
      </c>
      <c r="P130" s="81">
        <v>43831</v>
      </c>
      <c r="Q130" s="81">
        <v>44409</v>
      </c>
      <c r="R130" t="s">
        <v>1616</v>
      </c>
      <c r="S130" t="s">
        <v>13</v>
      </c>
      <c r="T130" t="s">
        <v>33</v>
      </c>
      <c r="U130" t="s">
        <v>11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11</v>
      </c>
      <c r="AD130" t="s">
        <v>2916</v>
      </c>
      <c r="AE130">
        <v>20</v>
      </c>
      <c r="AF130">
        <v>0</v>
      </c>
      <c r="AG130" t="s">
        <v>3498</v>
      </c>
      <c r="AH130" t="s">
        <v>1957</v>
      </c>
    </row>
    <row r="131" spans="1:34" hidden="1">
      <c r="A131">
        <v>130</v>
      </c>
      <c r="B131" t="s">
        <v>20</v>
      </c>
      <c r="C131" t="s">
        <v>739</v>
      </c>
      <c r="D131" t="s">
        <v>740</v>
      </c>
      <c r="E131" t="s">
        <v>741</v>
      </c>
      <c r="F131" t="s">
        <v>1695</v>
      </c>
      <c r="G131" t="s">
        <v>1799</v>
      </c>
      <c r="H131">
        <v>4</v>
      </c>
      <c r="I131">
        <v>4</v>
      </c>
      <c r="K131">
        <v>3000</v>
      </c>
      <c r="L131">
        <v>3350</v>
      </c>
      <c r="M131" t="s">
        <v>718</v>
      </c>
      <c r="N131" s="81">
        <v>44044</v>
      </c>
      <c r="O131" s="81">
        <v>44136</v>
      </c>
      <c r="P131" s="81">
        <v>44044</v>
      </c>
      <c r="Q131" s="81">
        <v>44136</v>
      </c>
      <c r="R131" t="s">
        <v>1620</v>
      </c>
      <c r="S131" t="s">
        <v>1677</v>
      </c>
      <c r="T131" t="s">
        <v>1227</v>
      </c>
      <c r="U131" t="s">
        <v>11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11</v>
      </c>
      <c r="AD131" t="s">
        <v>2916</v>
      </c>
      <c r="AE131">
        <v>4</v>
      </c>
      <c r="AF131">
        <v>0</v>
      </c>
      <c r="AG131" t="s">
        <v>3498</v>
      </c>
      <c r="AH131" t="s">
        <v>742</v>
      </c>
    </row>
    <row r="132" spans="1:34" hidden="1">
      <c r="A132">
        <v>131</v>
      </c>
      <c r="B132" t="s">
        <v>19</v>
      </c>
      <c r="C132" t="s">
        <v>1808</v>
      </c>
      <c r="D132" t="s">
        <v>1155</v>
      </c>
      <c r="E132" t="s">
        <v>838</v>
      </c>
      <c r="F132" t="s">
        <v>1156</v>
      </c>
      <c r="G132" t="s">
        <v>1157</v>
      </c>
      <c r="H132">
        <v>0</v>
      </c>
      <c r="I132">
        <v>6</v>
      </c>
      <c r="K132">
        <v>0</v>
      </c>
      <c r="L132">
        <v>0</v>
      </c>
      <c r="M132" t="s">
        <v>447</v>
      </c>
      <c r="N132" s="81">
        <v>44337</v>
      </c>
      <c r="O132" s="81">
        <v>44490</v>
      </c>
      <c r="P132" s="81">
        <v>44337</v>
      </c>
      <c r="Q132" s="81">
        <v>44307</v>
      </c>
      <c r="R132" t="s">
        <v>1620</v>
      </c>
      <c r="S132" t="s">
        <v>1678</v>
      </c>
      <c r="T132" t="s">
        <v>1227</v>
      </c>
      <c r="U132" t="s">
        <v>11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11</v>
      </c>
      <c r="AD132" t="s">
        <v>2916</v>
      </c>
      <c r="AE132">
        <v>6</v>
      </c>
      <c r="AF132">
        <v>0</v>
      </c>
      <c r="AG132" t="s">
        <v>3498</v>
      </c>
      <c r="AH132" t="s">
        <v>746</v>
      </c>
    </row>
    <row r="133" spans="1:34" hidden="1">
      <c r="A133">
        <v>132</v>
      </c>
      <c r="B133" t="s">
        <v>12</v>
      </c>
      <c r="C133" t="s">
        <v>747</v>
      </c>
      <c r="D133" t="s">
        <v>748</v>
      </c>
      <c r="E133" t="s">
        <v>749</v>
      </c>
      <c r="F133" t="s">
        <v>1698</v>
      </c>
      <c r="G133" t="s">
        <v>1800</v>
      </c>
      <c r="H133">
        <v>24</v>
      </c>
      <c r="I133">
        <v>20</v>
      </c>
      <c r="K133">
        <v>3000</v>
      </c>
      <c r="L133">
        <v>2800</v>
      </c>
      <c r="M133" t="s">
        <v>718</v>
      </c>
      <c r="N133" s="81">
        <v>43831</v>
      </c>
      <c r="O133" s="81">
        <v>44409</v>
      </c>
      <c r="P133" s="81">
        <v>43831</v>
      </c>
      <c r="Q133" s="81">
        <v>44531</v>
      </c>
      <c r="R133" t="s">
        <v>1616</v>
      </c>
      <c r="S133" t="s">
        <v>13</v>
      </c>
      <c r="T133" t="s">
        <v>33</v>
      </c>
      <c r="U133" t="s">
        <v>11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11</v>
      </c>
      <c r="AD133" t="s">
        <v>2916</v>
      </c>
      <c r="AE133">
        <v>24</v>
      </c>
      <c r="AF133">
        <v>0</v>
      </c>
      <c r="AG133" t="s">
        <v>3498</v>
      </c>
      <c r="AH133" t="s">
        <v>2935</v>
      </c>
    </row>
    <row r="134" spans="1:34" hidden="1">
      <c r="A134">
        <v>133</v>
      </c>
      <c r="B134" t="s">
        <v>12</v>
      </c>
      <c r="C134" t="s">
        <v>752</v>
      </c>
      <c r="D134" t="s">
        <v>753</v>
      </c>
      <c r="E134" t="s">
        <v>754</v>
      </c>
      <c r="F134" t="s">
        <v>1699</v>
      </c>
      <c r="G134" t="s">
        <v>1801</v>
      </c>
      <c r="H134">
        <v>20</v>
      </c>
      <c r="I134">
        <v>20</v>
      </c>
      <c r="K134">
        <v>3000</v>
      </c>
      <c r="L134">
        <v>2800</v>
      </c>
      <c r="M134" t="s">
        <v>718</v>
      </c>
      <c r="N134" s="81">
        <v>43831</v>
      </c>
      <c r="O134" s="81">
        <v>44409</v>
      </c>
      <c r="P134" s="81">
        <v>43831</v>
      </c>
      <c r="Q134" s="81">
        <v>44409</v>
      </c>
      <c r="R134" t="s">
        <v>1616</v>
      </c>
      <c r="S134" t="s">
        <v>13</v>
      </c>
      <c r="T134" t="s">
        <v>1227</v>
      </c>
      <c r="U134" t="s">
        <v>11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11</v>
      </c>
      <c r="AD134" t="s">
        <v>2916</v>
      </c>
      <c r="AE134">
        <v>20</v>
      </c>
      <c r="AF134">
        <v>0</v>
      </c>
      <c r="AG134" t="s">
        <v>3498</v>
      </c>
      <c r="AH134" t="s">
        <v>2936</v>
      </c>
    </row>
    <row r="135" spans="1:34" hidden="1">
      <c r="A135">
        <v>134</v>
      </c>
      <c r="B135" t="s">
        <v>12</v>
      </c>
      <c r="C135" t="s">
        <v>1700</v>
      </c>
      <c r="D135" t="s">
        <v>756</v>
      </c>
      <c r="E135" t="s">
        <v>757</v>
      </c>
      <c r="F135">
        <v>9381379572</v>
      </c>
      <c r="G135" t="s">
        <v>1802</v>
      </c>
      <c r="H135">
        <v>20</v>
      </c>
      <c r="I135">
        <v>20</v>
      </c>
      <c r="K135">
        <v>3000</v>
      </c>
      <c r="L135">
        <v>0</v>
      </c>
      <c r="M135" t="s">
        <v>718</v>
      </c>
      <c r="N135" s="81">
        <v>43831</v>
      </c>
      <c r="O135" s="81">
        <v>44409</v>
      </c>
      <c r="P135" s="81">
        <v>43831</v>
      </c>
      <c r="Q135" s="81">
        <v>44409</v>
      </c>
      <c r="R135" t="s">
        <v>1620</v>
      </c>
      <c r="S135" t="s">
        <v>13</v>
      </c>
      <c r="T135" t="s">
        <v>33</v>
      </c>
      <c r="U135" t="s">
        <v>11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11</v>
      </c>
      <c r="AD135" t="s">
        <v>2916</v>
      </c>
      <c r="AE135">
        <v>20</v>
      </c>
      <c r="AF135">
        <v>0</v>
      </c>
      <c r="AG135" t="s">
        <v>3498</v>
      </c>
      <c r="AH135" t="s">
        <v>758</v>
      </c>
    </row>
    <row r="136" spans="1:34" hidden="1">
      <c r="A136">
        <v>135</v>
      </c>
      <c r="B136" t="s">
        <v>10</v>
      </c>
      <c r="C136" t="s">
        <v>567</v>
      </c>
      <c r="D136" t="s">
        <v>568</v>
      </c>
      <c r="E136" t="s">
        <v>569</v>
      </c>
      <c r="F136">
        <v>9982060119</v>
      </c>
      <c r="G136" t="s">
        <v>1791</v>
      </c>
      <c r="H136">
        <v>20</v>
      </c>
      <c r="I136">
        <v>20</v>
      </c>
      <c r="K136">
        <v>2000</v>
      </c>
      <c r="L136">
        <v>2180.0000000000005</v>
      </c>
      <c r="M136" t="s">
        <v>442</v>
      </c>
      <c r="N136" s="81">
        <v>43862</v>
      </c>
      <c r="O136" s="81">
        <v>44440</v>
      </c>
      <c r="P136" s="81">
        <v>43862</v>
      </c>
      <c r="Q136" s="81">
        <v>44440</v>
      </c>
      <c r="R136" t="s">
        <v>1620</v>
      </c>
      <c r="S136" t="s">
        <v>2032</v>
      </c>
      <c r="T136" t="s">
        <v>1227</v>
      </c>
      <c r="U136" t="s">
        <v>11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11</v>
      </c>
      <c r="AD136" t="s">
        <v>2916</v>
      </c>
      <c r="AE136">
        <v>25</v>
      </c>
      <c r="AF136">
        <v>0</v>
      </c>
      <c r="AG136" t="s">
        <v>3498</v>
      </c>
    </row>
    <row r="137" spans="1:34" hidden="1">
      <c r="A137">
        <v>136</v>
      </c>
      <c r="B137" t="s">
        <v>12</v>
      </c>
      <c r="C137" t="s">
        <v>764</v>
      </c>
      <c r="D137" t="s">
        <v>765</v>
      </c>
      <c r="E137" t="s">
        <v>766</v>
      </c>
      <c r="F137">
        <v>9381366513</v>
      </c>
      <c r="G137" t="s">
        <v>1767</v>
      </c>
      <c r="H137">
        <v>24</v>
      </c>
      <c r="I137">
        <v>20</v>
      </c>
      <c r="K137">
        <v>3000</v>
      </c>
      <c r="L137">
        <v>2800</v>
      </c>
      <c r="M137" t="s">
        <v>718</v>
      </c>
      <c r="N137" s="81">
        <v>43831</v>
      </c>
      <c r="O137" s="81">
        <v>44409</v>
      </c>
      <c r="P137" s="81">
        <v>43831</v>
      </c>
      <c r="Q137" s="81">
        <v>44531</v>
      </c>
      <c r="R137" t="s">
        <v>1616</v>
      </c>
      <c r="S137" t="s">
        <v>13</v>
      </c>
      <c r="T137" t="s">
        <v>33</v>
      </c>
      <c r="U137" t="s">
        <v>11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11</v>
      </c>
      <c r="AD137" t="s">
        <v>2916</v>
      </c>
      <c r="AE137">
        <v>24</v>
      </c>
      <c r="AF137">
        <v>0</v>
      </c>
      <c r="AG137" t="s">
        <v>3498</v>
      </c>
      <c r="AH137" t="s">
        <v>2936</v>
      </c>
    </row>
    <row r="138" spans="1:34" hidden="1">
      <c r="A138">
        <v>137</v>
      </c>
      <c r="B138" t="s">
        <v>12</v>
      </c>
      <c r="C138" t="s">
        <v>767</v>
      </c>
      <c r="D138" t="s">
        <v>768</v>
      </c>
      <c r="E138" t="s">
        <v>769</v>
      </c>
      <c r="F138" t="s">
        <v>770</v>
      </c>
      <c r="G138" t="s">
        <v>771</v>
      </c>
      <c r="H138">
        <v>24</v>
      </c>
      <c r="I138">
        <v>20</v>
      </c>
      <c r="K138">
        <v>3000</v>
      </c>
      <c r="L138">
        <v>2800</v>
      </c>
      <c r="M138" t="s">
        <v>718</v>
      </c>
      <c r="N138" s="81">
        <v>43831</v>
      </c>
      <c r="O138" s="81">
        <v>44409</v>
      </c>
      <c r="P138" s="81">
        <v>43831</v>
      </c>
      <c r="Q138" s="81">
        <v>44531</v>
      </c>
      <c r="R138" t="s">
        <v>1620</v>
      </c>
      <c r="S138" t="s">
        <v>13</v>
      </c>
      <c r="T138" t="s">
        <v>33</v>
      </c>
      <c r="U138" t="s">
        <v>11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11</v>
      </c>
      <c r="AD138" t="s">
        <v>2916</v>
      </c>
      <c r="AE138">
        <v>2</v>
      </c>
      <c r="AF138">
        <v>0</v>
      </c>
      <c r="AG138" t="s">
        <v>3498</v>
      </c>
    </row>
    <row r="139" spans="1:34" hidden="1">
      <c r="A139">
        <v>138</v>
      </c>
      <c r="B139" t="s">
        <v>12</v>
      </c>
      <c r="C139" t="s">
        <v>772</v>
      </c>
      <c r="D139" t="s">
        <v>773</v>
      </c>
      <c r="E139" t="s">
        <v>1686</v>
      </c>
      <c r="F139">
        <v>9381044583</v>
      </c>
      <c r="G139" t="s">
        <v>1768</v>
      </c>
      <c r="H139">
        <v>24</v>
      </c>
      <c r="I139">
        <v>20</v>
      </c>
      <c r="K139">
        <v>3000</v>
      </c>
      <c r="L139">
        <v>2800</v>
      </c>
      <c r="M139" t="s">
        <v>774</v>
      </c>
      <c r="N139" s="81">
        <v>43831</v>
      </c>
      <c r="O139" s="81">
        <v>44409</v>
      </c>
      <c r="P139" s="81">
        <v>43831</v>
      </c>
      <c r="Q139" s="81">
        <v>44531</v>
      </c>
      <c r="R139" t="s">
        <v>1620</v>
      </c>
      <c r="S139" t="s">
        <v>13</v>
      </c>
      <c r="T139" t="s">
        <v>33</v>
      </c>
      <c r="U139" t="s">
        <v>11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11</v>
      </c>
      <c r="AD139" t="s">
        <v>2916</v>
      </c>
      <c r="AE139">
        <v>24</v>
      </c>
      <c r="AF139">
        <v>0</v>
      </c>
      <c r="AG139" t="s">
        <v>3498</v>
      </c>
      <c r="AH139" t="s">
        <v>775</v>
      </c>
    </row>
    <row r="140" spans="1:34" hidden="1">
      <c r="A140">
        <v>139</v>
      </c>
      <c r="B140" t="s">
        <v>12</v>
      </c>
      <c r="C140" t="s">
        <v>777</v>
      </c>
      <c r="D140" t="s">
        <v>778</v>
      </c>
      <c r="E140" t="s">
        <v>779</v>
      </c>
      <c r="F140">
        <v>9381199138</v>
      </c>
      <c r="G140" t="s">
        <v>1803</v>
      </c>
      <c r="H140">
        <v>20</v>
      </c>
      <c r="I140">
        <v>20</v>
      </c>
      <c r="K140">
        <v>3000</v>
      </c>
      <c r="L140">
        <v>2800</v>
      </c>
      <c r="M140" t="s">
        <v>774</v>
      </c>
      <c r="N140" s="81">
        <v>43831</v>
      </c>
      <c r="O140" s="81">
        <v>44409</v>
      </c>
      <c r="P140" s="81">
        <v>43831</v>
      </c>
      <c r="Q140" s="81">
        <v>44409</v>
      </c>
      <c r="R140" t="s">
        <v>1620</v>
      </c>
      <c r="S140" t="s">
        <v>13</v>
      </c>
      <c r="T140" t="s">
        <v>33</v>
      </c>
      <c r="U140" t="s">
        <v>11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11</v>
      </c>
      <c r="AD140" t="s">
        <v>2916</v>
      </c>
      <c r="AE140">
        <v>20</v>
      </c>
      <c r="AF140">
        <v>0</v>
      </c>
      <c r="AG140" t="s">
        <v>3498</v>
      </c>
      <c r="AH140" t="s">
        <v>780</v>
      </c>
    </row>
    <row r="141" spans="1:34" hidden="1">
      <c r="A141">
        <v>140</v>
      </c>
      <c r="B141" t="s">
        <v>12</v>
      </c>
      <c r="C141" t="s">
        <v>781</v>
      </c>
      <c r="D141" t="s">
        <v>782</v>
      </c>
      <c r="E141" t="s">
        <v>783</v>
      </c>
      <c r="F141" t="s">
        <v>784</v>
      </c>
      <c r="G141" t="s">
        <v>785</v>
      </c>
      <c r="H141">
        <v>24</v>
      </c>
      <c r="I141">
        <v>20</v>
      </c>
      <c r="K141">
        <v>3000</v>
      </c>
      <c r="L141">
        <v>2800</v>
      </c>
      <c r="M141" t="s">
        <v>774</v>
      </c>
      <c r="N141" s="81">
        <v>43831</v>
      </c>
      <c r="O141" s="81">
        <v>44409</v>
      </c>
      <c r="P141" s="81">
        <v>43831</v>
      </c>
      <c r="Q141" s="81">
        <v>44531</v>
      </c>
      <c r="R141" t="s">
        <v>1620</v>
      </c>
      <c r="S141" t="s">
        <v>13</v>
      </c>
      <c r="T141" t="s">
        <v>33</v>
      </c>
      <c r="U141" t="s">
        <v>11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11</v>
      </c>
      <c r="AD141" t="s">
        <v>2916</v>
      </c>
      <c r="AE141">
        <v>24</v>
      </c>
      <c r="AF141">
        <v>0</v>
      </c>
      <c r="AG141" t="s">
        <v>3498</v>
      </c>
      <c r="AH141" t="s">
        <v>786</v>
      </c>
    </row>
    <row r="142" spans="1:34" hidden="1">
      <c r="A142">
        <v>141</v>
      </c>
      <c r="B142" t="s">
        <v>12</v>
      </c>
      <c r="C142" t="s">
        <v>787</v>
      </c>
      <c r="D142" t="s">
        <v>788</v>
      </c>
      <c r="E142" t="s">
        <v>789</v>
      </c>
      <c r="F142">
        <v>9932068145</v>
      </c>
      <c r="G142" t="s">
        <v>1804</v>
      </c>
      <c r="H142">
        <v>20</v>
      </c>
      <c r="I142">
        <v>20</v>
      </c>
      <c r="K142">
        <v>2500</v>
      </c>
      <c r="L142">
        <v>2800</v>
      </c>
      <c r="M142" t="s">
        <v>774</v>
      </c>
      <c r="N142" s="81">
        <v>43831</v>
      </c>
      <c r="O142" s="81">
        <v>44409</v>
      </c>
      <c r="P142" s="81">
        <v>43831</v>
      </c>
      <c r="Q142" s="81">
        <v>44409</v>
      </c>
      <c r="R142" t="s">
        <v>1620</v>
      </c>
      <c r="S142" t="s">
        <v>13</v>
      </c>
      <c r="T142" t="s">
        <v>33</v>
      </c>
      <c r="U142" t="s">
        <v>11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11</v>
      </c>
      <c r="AD142" t="s">
        <v>2916</v>
      </c>
      <c r="AE142">
        <v>20</v>
      </c>
      <c r="AF142">
        <v>0</v>
      </c>
      <c r="AG142" t="s">
        <v>3498</v>
      </c>
      <c r="AH142" t="s">
        <v>790</v>
      </c>
    </row>
    <row r="143" spans="1:34" hidden="1">
      <c r="A143">
        <v>142</v>
      </c>
      <c r="B143" t="s">
        <v>12</v>
      </c>
      <c r="C143" t="s">
        <v>886</v>
      </c>
      <c r="D143" t="s">
        <v>887</v>
      </c>
      <c r="E143" t="s">
        <v>888</v>
      </c>
      <c r="F143" t="s">
        <v>706</v>
      </c>
      <c r="G143" t="s">
        <v>707</v>
      </c>
      <c r="H143">
        <v>20</v>
      </c>
      <c r="I143">
        <v>20</v>
      </c>
      <c r="K143">
        <v>3000</v>
      </c>
      <c r="L143">
        <v>3150</v>
      </c>
      <c r="M143" t="s">
        <v>856</v>
      </c>
      <c r="N143" s="81">
        <v>43617</v>
      </c>
      <c r="O143" s="81">
        <v>44197</v>
      </c>
      <c r="P143" s="81">
        <v>43617</v>
      </c>
      <c r="Q143" s="81">
        <v>44197</v>
      </c>
      <c r="R143" t="s">
        <v>1620</v>
      </c>
      <c r="S143" t="s">
        <v>13</v>
      </c>
      <c r="T143" t="s">
        <v>34</v>
      </c>
      <c r="U143" t="s">
        <v>11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11</v>
      </c>
      <c r="AD143" t="s">
        <v>2916</v>
      </c>
      <c r="AE143">
        <v>24</v>
      </c>
      <c r="AF143">
        <v>0</v>
      </c>
      <c r="AG143" t="s">
        <v>3498</v>
      </c>
      <c r="AH143" t="s">
        <v>796</v>
      </c>
    </row>
    <row r="144" spans="1:34" hidden="1">
      <c r="A144">
        <v>143</v>
      </c>
      <c r="B144" t="s">
        <v>10</v>
      </c>
      <c r="C144" t="s">
        <v>993</v>
      </c>
      <c r="D144" t="s">
        <v>994</v>
      </c>
      <c r="E144" t="s">
        <v>995</v>
      </c>
      <c r="F144" t="s">
        <v>1859</v>
      </c>
      <c r="G144" t="s">
        <v>1860</v>
      </c>
      <c r="H144">
        <v>20</v>
      </c>
      <c r="I144">
        <v>20</v>
      </c>
      <c r="K144">
        <v>2000</v>
      </c>
      <c r="L144">
        <v>2180.0000000000005</v>
      </c>
      <c r="M144" t="s">
        <v>970</v>
      </c>
      <c r="N144" s="81">
        <v>43709</v>
      </c>
      <c r="O144" s="81">
        <v>44287</v>
      </c>
      <c r="P144" s="81">
        <v>43709</v>
      </c>
      <c r="Q144" s="81">
        <v>44287</v>
      </c>
      <c r="R144" t="s">
        <v>1620</v>
      </c>
      <c r="S144" t="s">
        <v>2032</v>
      </c>
      <c r="T144" t="s">
        <v>34</v>
      </c>
      <c r="U144" t="s">
        <v>11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11</v>
      </c>
      <c r="AD144" t="s">
        <v>2916</v>
      </c>
      <c r="AE144">
        <v>20</v>
      </c>
      <c r="AF144">
        <v>0</v>
      </c>
      <c r="AG144" t="s">
        <v>3498</v>
      </c>
      <c r="AH144" t="s">
        <v>801</v>
      </c>
    </row>
    <row r="145" spans="1:34" hidden="1">
      <c r="A145">
        <v>144</v>
      </c>
      <c r="B145" t="s">
        <v>12</v>
      </c>
      <c r="C145" t="s">
        <v>802</v>
      </c>
      <c r="D145" t="s">
        <v>803</v>
      </c>
      <c r="E145" t="s">
        <v>1832</v>
      </c>
      <c r="F145" t="s">
        <v>1831</v>
      </c>
      <c r="G145" t="s">
        <v>1833</v>
      </c>
      <c r="H145">
        <v>24</v>
      </c>
      <c r="I145">
        <v>20</v>
      </c>
      <c r="K145">
        <v>3000</v>
      </c>
      <c r="L145">
        <v>2800</v>
      </c>
      <c r="M145" t="s">
        <v>774</v>
      </c>
      <c r="N145" s="81">
        <v>43831</v>
      </c>
      <c r="O145" s="81">
        <v>44409</v>
      </c>
      <c r="P145" s="81">
        <v>43831</v>
      </c>
      <c r="Q145" s="81">
        <v>44531</v>
      </c>
      <c r="R145" t="s">
        <v>1620</v>
      </c>
      <c r="S145" t="s">
        <v>13</v>
      </c>
      <c r="T145" t="s">
        <v>33</v>
      </c>
      <c r="U145" t="s">
        <v>11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11</v>
      </c>
      <c r="AD145" t="s">
        <v>2916</v>
      </c>
      <c r="AE145">
        <v>24</v>
      </c>
      <c r="AF145">
        <v>0</v>
      </c>
      <c r="AG145" t="s">
        <v>3498</v>
      </c>
      <c r="AH145" t="s">
        <v>790</v>
      </c>
    </row>
    <row r="146" spans="1:34" hidden="1">
      <c r="A146">
        <v>145</v>
      </c>
      <c r="B146" t="s">
        <v>12</v>
      </c>
      <c r="C146" t="s">
        <v>804</v>
      </c>
      <c r="D146" t="s">
        <v>805</v>
      </c>
      <c r="E146" t="s">
        <v>806</v>
      </c>
      <c r="F146">
        <v>9381327019</v>
      </c>
      <c r="G146" t="s">
        <v>1834</v>
      </c>
      <c r="H146">
        <v>24</v>
      </c>
      <c r="I146">
        <v>20</v>
      </c>
      <c r="K146">
        <v>3000</v>
      </c>
      <c r="L146">
        <v>2800</v>
      </c>
      <c r="M146" t="s">
        <v>774</v>
      </c>
      <c r="N146" s="81">
        <v>43831</v>
      </c>
      <c r="O146" s="81">
        <v>44409</v>
      </c>
      <c r="P146" s="81">
        <v>43831</v>
      </c>
      <c r="Q146" s="81">
        <v>44531</v>
      </c>
      <c r="R146" t="s">
        <v>1620</v>
      </c>
      <c r="S146" t="s">
        <v>13</v>
      </c>
      <c r="T146" t="s">
        <v>33</v>
      </c>
      <c r="U146" t="s">
        <v>11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11</v>
      </c>
      <c r="AD146" t="s">
        <v>2916</v>
      </c>
      <c r="AE146">
        <v>20</v>
      </c>
      <c r="AF146">
        <v>0</v>
      </c>
      <c r="AG146" t="s">
        <v>3498</v>
      </c>
      <c r="AH146" t="s">
        <v>2937</v>
      </c>
    </row>
    <row r="147" spans="1:34" hidden="1">
      <c r="A147">
        <v>146</v>
      </c>
      <c r="B147" t="s">
        <v>12</v>
      </c>
      <c r="C147" t="s">
        <v>808</v>
      </c>
      <c r="D147" t="s">
        <v>809</v>
      </c>
      <c r="E147" t="s">
        <v>810</v>
      </c>
      <c r="F147" t="s">
        <v>811</v>
      </c>
      <c r="G147" t="s">
        <v>812</v>
      </c>
      <c r="H147">
        <v>20</v>
      </c>
      <c r="I147">
        <v>20</v>
      </c>
      <c r="K147">
        <v>3000</v>
      </c>
      <c r="L147">
        <v>2800</v>
      </c>
      <c r="M147" t="s">
        <v>774</v>
      </c>
      <c r="N147" s="81">
        <v>43831</v>
      </c>
      <c r="O147" s="81">
        <v>44409</v>
      </c>
      <c r="P147" s="81">
        <v>43831</v>
      </c>
      <c r="Q147" s="81">
        <v>44409</v>
      </c>
      <c r="R147" t="s">
        <v>1620</v>
      </c>
      <c r="S147" t="s">
        <v>13</v>
      </c>
      <c r="T147" t="s">
        <v>33</v>
      </c>
      <c r="U147" t="s">
        <v>11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11</v>
      </c>
      <c r="AD147" t="s">
        <v>2916</v>
      </c>
      <c r="AE147">
        <v>20</v>
      </c>
      <c r="AF147">
        <v>0</v>
      </c>
      <c r="AG147" t="s">
        <v>3498</v>
      </c>
      <c r="AH147" t="s">
        <v>813</v>
      </c>
    </row>
    <row r="148" spans="1:34" hidden="1">
      <c r="A148">
        <v>147</v>
      </c>
      <c r="B148" t="s">
        <v>12</v>
      </c>
      <c r="C148" t="s">
        <v>814</v>
      </c>
      <c r="D148" t="s">
        <v>815</v>
      </c>
      <c r="E148" t="s">
        <v>816</v>
      </c>
      <c r="F148" t="s">
        <v>1837</v>
      </c>
      <c r="G148" t="s">
        <v>1838</v>
      </c>
      <c r="H148">
        <v>20</v>
      </c>
      <c r="I148">
        <v>20</v>
      </c>
      <c r="K148">
        <v>3000</v>
      </c>
      <c r="L148">
        <v>1800</v>
      </c>
      <c r="M148" t="s">
        <v>774</v>
      </c>
      <c r="N148" s="81">
        <v>43831</v>
      </c>
      <c r="O148" s="81">
        <v>44409</v>
      </c>
      <c r="P148" s="81">
        <v>43831</v>
      </c>
      <c r="Q148" s="81">
        <v>44409</v>
      </c>
      <c r="R148" t="s">
        <v>1616</v>
      </c>
      <c r="S148" t="s">
        <v>13</v>
      </c>
      <c r="T148" t="s">
        <v>33</v>
      </c>
      <c r="U148" t="s">
        <v>11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11</v>
      </c>
      <c r="AD148" t="s">
        <v>2916</v>
      </c>
      <c r="AE148">
        <v>20</v>
      </c>
      <c r="AF148">
        <v>0</v>
      </c>
      <c r="AG148" t="s">
        <v>3498</v>
      </c>
      <c r="AH148" t="s">
        <v>813</v>
      </c>
    </row>
    <row r="149" spans="1:34" hidden="1">
      <c r="A149">
        <v>148</v>
      </c>
      <c r="B149" t="s">
        <v>12</v>
      </c>
      <c r="C149" t="s">
        <v>817</v>
      </c>
      <c r="D149" t="s">
        <v>818</v>
      </c>
      <c r="E149" t="s">
        <v>819</v>
      </c>
      <c r="F149" t="s">
        <v>1840</v>
      </c>
      <c r="G149" t="s">
        <v>1839</v>
      </c>
      <c r="H149">
        <v>24</v>
      </c>
      <c r="I149">
        <v>20</v>
      </c>
      <c r="K149">
        <v>3000</v>
      </c>
      <c r="L149">
        <v>2800</v>
      </c>
      <c r="M149" t="s">
        <v>774</v>
      </c>
      <c r="N149" s="81">
        <v>43831</v>
      </c>
      <c r="O149" s="81">
        <v>44409</v>
      </c>
      <c r="P149" s="81">
        <v>43831</v>
      </c>
      <c r="Q149" s="81">
        <v>44531</v>
      </c>
      <c r="R149" t="s">
        <v>1620</v>
      </c>
      <c r="S149" t="s">
        <v>13</v>
      </c>
      <c r="T149" t="s">
        <v>33</v>
      </c>
      <c r="U149" t="s">
        <v>11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11</v>
      </c>
      <c r="AD149" t="s">
        <v>2916</v>
      </c>
      <c r="AE149">
        <v>24</v>
      </c>
      <c r="AF149">
        <v>0</v>
      </c>
      <c r="AG149" t="s">
        <v>3498</v>
      </c>
      <c r="AH149" t="s">
        <v>820</v>
      </c>
    </row>
    <row r="150" spans="1:34" hidden="1">
      <c r="A150">
        <v>149</v>
      </c>
      <c r="B150" t="s">
        <v>12</v>
      </c>
      <c r="C150" t="s">
        <v>821</v>
      </c>
      <c r="D150" t="s">
        <v>822</v>
      </c>
      <c r="E150" t="s">
        <v>823</v>
      </c>
      <c r="F150">
        <v>4441264836</v>
      </c>
      <c r="G150" t="s">
        <v>1841</v>
      </c>
      <c r="H150">
        <v>20</v>
      </c>
      <c r="I150">
        <v>20</v>
      </c>
      <c r="K150">
        <v>3000</v>
      </c>
      <c r="L150">
        <v>2800</v>
      </c>
      <c r="M150" t="s">
        <v>774</v>
      </c>
      <c r="N150" s="81">
        <v>43831</v>
      </c>
      <c r="O150" s="81">
        <v>44409</v>
      </c>
      <c r="P150" s="81">
        <v>43831</v>
      </c>
      <c r="Q150" s="81">
        <v>44409</v>
      </c>
      <c r="R150" t="s">
        <v>1620</v>
      </c>
      <c r="S150" t="s">
        <v>13</v>
      </c>
      <c r="T150" t="s">
        <v>1227</v>
      </c>
      <c r="U150" t="s">
        <v>11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11</v>
      </c>
      <c r="AD150" t="s">
        <v>2916</v>
      </c>
      <c r="AE150">
        <v>20</v>
      </c>
      <c r="AF150">
        <v>0</v>
      </c>
      <c r="AG150" t="s">
        <v>3498</v>
      </c>
      <c r="AH150" t="s">
        <v>824</v>
      </c>
    </row>
    <row r="151" spans="1:34" hidden="1">
      <c r="A151">
        <v>150</v>
      </c>
      <c r="B151" t="s">
        <v>12</v>
      </c>
      <c r="C151" t="s">
        <v>825</v>
      </c>
      <c r="D151" t="s">
        <v>826</v>
      </c>
      <c r="E151" t="s">
        <v>1806</v>
      </c>
      <c r="F151">
        <v>9382550020</v>
      </c>
      <c r="G151" t="s">
        <v>1842</v>
      </c>
      <c r="H151">
        <v>20</v>
      </c>
      <c r="I151">
        <v>20</v>
      </c>
      <c r="K151">
        <v>3000</v>
      </c>
      <c r="L151">
        <v>2800</v>
      </c>
      <c r="M151" t="s">
        <v>774</v>
      </c>
      <c r="N151" s="81">
        <v>44155</v>
      </c>
      <c r="O151" s="81">
        <v>44732</v>
      </c>
      <c r="P151" s="81">
        <v>44155</v>
      </c>
      <c r="Q151" s="81">
        <v>44732</v>
      </c>
      <c r="R151" t="s">
        <v>1620</v>
      </c>
      <c r="S151" t="s">
        <v>13</v>
      </c>
      <c r="T151" t="s">
        <v>33</v>
      </c>
      <c r="U151" t="s">
        <v>11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11</v>
      </c>
      <c r="AD151" t="s">
        <v>2916</v>
      </c>
      <c r="AE151">
        <v>20</v>
      </c>
      <c r="AF151">
        <v>0</v>
      </c>
      <c r="AG151" t="s">
        <v>3498</v>
      </c>
      <c r="AH151" t="s">
        <v>2938</v>
      </c>
    </row>
    <row r="152" spans="1:34" hidden="1">
      <c r="A152">
        <v>151</v>
      </c>
      <c r="B152" t="s">
        <v>12</v>
      </c>
      <c r="C152" t="s">
        <v>882</v>
      </c>
      <c r="D152" t="s">
        <v>883</v>
      </c>
      <c r="E152" t="s">
        <v>884</v>
      </c>
      <c r="F152" t="s">
        <v>1851</v>
      </c>
      <c r="G152" t="s">
        <v>1852</v>
      </c>
      <c r="H152">
        <v>20</v>
      </c>
      <c r="I152">
        <v>20</v>
      </c>
      <c r="K152">
        <v>3000</v>
      </c>
      <c r="L152">
        <v>3150</v>
      </c>
      <c r="M152" t="s">
        <v>856</v>
      </c>
      <c r="N152" s="81">
        <v>43617</v>
      </c>
      <c r="O152" s="81">
        <v>44197</v>
      </c>
      <c r="P152" s="81">
        <v>43617</v>
      </c>
      <c r="Q152" s="81">
        <v>44197</v>
      </c>
      <c r="R152" t="s">
        <v>1620</v>
      </c>
      <c r="S152" t="s">
        <v>13</v>
      </c>
      <c r="T152" t="s">
        <v>34</v>
      </c>
      <c r="U152" t="s">
        <v>11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11</v>
      </c>
      <c r="AD152" t="s">
        <v>2916</v>
      </c>
      <c r="AE152">
        <v>20</v>
      </c>
      <c r="AF152">
        <v>0</v>
      </c>
      <c r="AG152" t="s">
        <v>3498</v>
      </c>
      <c r="AH152" t="s">
        <v>833</v>
      </c>
    </row>
    <row r="153" spans="1:34" hidden="1">
      <c r="A153">
        <v>152</v>
      </c>
      <c r="B153" t="s">
        <v>12</v>
      </c>
      <c r="C153" t="s">
        <v>835</v>
      </c>
      <c r="D153" t="s">
        <v>836</v>
      </c>
      <c r="E153" t="s">
        <v>1807</v>
      </c>
      <c r="F153">
        <v>9381191199</v>
      </c>
      <c r="G153" t="s">
        <v>1843</v>
      </c>
      <c r="H153">
        <v>24</v>
      </c>
      <c r="I153">
        <v>20</v>
      </c>
      <c r="K153">
        <v>3000</v>
      </c>
      <c r="L153">
        <v>2800</v>
      </c>
      <c r="M153" t="s">
        <v>774</v>
      </c>
      <c r="N153" s="81">
        <v>43831</v>
      </c>
      <c r="O153" s="81">
        <v>44409</v>
      </c>
      <c r="P153" s="81">
        <v>43831</v>
      </c>
      <c r="Q153" s="81">
        <v>44531</v>
      </c>
      <c r="R153" t="s">
        <v>1620</v>
      </c>
      <c r="S153" t="s">
        <v>13</v>
      </c>
      <c r="T153" t="s">
        <v>33</v>
      </c>
      <c r="U153" t="s">
        <v>11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11</v>
      </c>
      <c r="AD153" t="s">
        <v>2916</v>
      </c>
      <c r="AE153">
        <v>24</v>
      </c>
      <c r="AF153">
        <v>0</v>
      </c>
      <c r="AG153" t="s">
        <v>3498</v>
      </c>
      <c r="AH153" t="s">
        <v>837</v>
      </c>
    </row>
    <row r="154" spans="1:34" hidden="1">
      <c r="A154">
        <v>153</v>
      </c>
      <c r="B154" t="s">
        <v>12</v>
      </c>
      <c r="C154" t="s">
        <v>1808</v>
      </c>
      <c r="D154" t="s">
        <v>2242</v>
      </c>
      <c r="E154" t="s">
        <v>838</v>
      </c>
      <c r="F154">
        <v>9381232066</v>
      </c>
      <c r="G154" t="s">
        <v>1157</v>
      </c>
      <c r="H154">
        <v>24</v>
      </c>
      <c r="I154">
        <v>20</v>
      </c>
      <c r="K154">
        <v>3000</v>
      </c>
      <c r="L154">
        <v>2800</v>
      </c>
      <c r="M154" t="s">
        <v>774</v>
      </c>
      <c r="N154" s="81">
        <v>43831</v>
      </c>
      <c r="O154" s="81">
        <v>44409</v>
      </c>
      <c r="P154" s="81">
        <v>43831</v>
      </c>
      <c r="Q154" s="81">
        <v>44531</v>
      </c>
      <c r="R154" t="s">
        <v>1620</v>
      </c>
      <c r="S154" t="s">
        <v>13</v>
      </c>
      <c r="T154" t="s">
        <v>33</v>
      </c>
      <c r="U154" t="s">
        <v>9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11</v>
      </c>
      <c r="AD154" t="s">
        <v>2916</v>
      </c>
      <c r="AE154">
        <v>24</v>
      </c>
      <c r="AF154">
        <v>0</v>
      </c>
      <c r="AG154" t="s">
        <v>3498</v>
      </c>
      <c r="AH154" t="s">
        <v>2841</v>
      </c>
    </row>
    <row r="155" spans="1:34" hidden="1">
      <c r="A155">
        <v>154</v>
      </c>
      <c r="B155" t="s">
        <v>10</v>
      </c>
      <c r="C155" t="s">
        <v>300</v>
      </c>
      <c r="D155" t="s">
        <v>2239</v>
      </c>
      <c r="E155" t="s">
        <v>302</v>
      </c>
      <c r="F155" t="s">
        <v>1146</v>
      </c>
      <c r="G155" t="s">
        <v>303</v>
      </c>
      <c r="H155">
        <v>20</v>
      </c>
      <c r="I155">
        <v>20</v>
      </c>
      <c r="K155">
        <v>2000</v>
      </c>
      <c r="L155">
        <v>2180</v>
      </c>
      <c r="M155" t="s">
        <v>418</v>
      </c>
      <c r="N155" s="81">
        <v>43604</v>
      </c>
      <c r="O155" s="81">
        <v>44184</v>
      </c>
      <c r="P155" s="81">
        <v>43604</v>
      </c>
      <c r="Q155" s="81">
        <v>44184</v>
      </c>
      <c r="R155" t="s">
        <v>1620</v>
      </c>
      <c r="S155" t="s">
        <v>2032</v>
      </c>
      <c r="T155" t="s">
        <v>1227</v>
      </c>
      <c r="U155" t="s">
        <v>9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11</v>
      </c>
      <c r="AC155">
        <v>6</v>
      </c>
      <c r="AD155" t="s">
        <v>2916</v>
      </c>
      <c r="AE155">
        <v>14</v>
      </c>
      <c r="AF155">
        <v>0</v>
      </c>
      <c r="AG155" t="s">
        <v>3498</v>
      </c>
      <c r="AH155" t="s">
        <v>3299</v>
      </c>
    </row>
    <row r="156" spans="1:34" hidden="1">
      <c r="A156">
        <v>155</v>
      </c>
      <c r="B156" t="s">
        <v>12</v>
      </c>
      <c r="C156" t="s">
        <v>843</v>
      </c>
      <c r="D156" t="s">
        <v>844</v>
      </c>
      <c r="E156" t="s">
        <v>845</v>
      </c>
      <c r="F156" t="s">
        <v>846</v>
      </c>
      <c r="G156" t="s">
        <v>847</v>
      </c>
      <c r="H156">
        <v>24</v>
      </c>
      <c r="I156">
        <v>20</v>
      </c>
      <c r="K156">
        <v>3000</v>
      </c>
      <c r="L156">
        <v>2800</v>
      </c>
      <c r="M156" t="s">
        <v>774</v>
      </c>
      <c r="N156" s="81">
        <v>43831</v>
      </c>
      <c r="O156" s="81">
        <v>44409</v>
      </c>
      <c r="P156" s="81">
        <v>43831</v>
      </c>
      <c r="Q156" s="81">
        <v>44531</v>
      </c>
      <c r="R156" t="s">
        <v>1616</v>
      </c>
      <c r="S156" t="s">
        <v>13</v>
      </c>
      <c r="T156" t="s">
        <v>33</v>
      </c>
      <c r="U156" t="s">
        <v>11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11</v>
      </c>
      <c r="AD156" t="s">
        <v>2916</v>
      </c>
      <c r="AE156">
        <v>24</v>
      </c>
      <c r="AF156">
        <v>0</v>
      </c>
      <c r="AG156" t="s">
        <v>3498</v>
      </c>
      <c r="AH156" t="s">
        <v>848</v>
      </c>
    </row>
    <row r="157" spans="1:34" hidden="1">
      <c r="A157">
        <v>156</v>
      </c>
      <c r="B157" t="s">
        <v>12</v>
      </c>
      <c r="C157" t="s">
        <v>828</v>
      </c>
      <c r="D157" t="s">
        <v>829</v>
      </c>
      <c r="E157" t="s">
        <v>830</v>
      </c>
      <c r="F157" t="s">
        <v>831</v>
      </c>
      <c r="G157" t="s">
        <v>832</v>
      </c>
      <c r="H157">
        <v>24</v>
      </c>
      <c r="I157">
        <v>20</v>
      </c>
      <c r="K157">
        <v>3000</v>
      </c>
      <c r="L157">
        <v>2800</v>
      </c>
      <c r="M157" t="s">
        <v>774</v>
      </c>
      <c r="N157" s="81">
        <v>43831</v>
      </c>
      <c r="O157" s="81">
        <v>44409</v>
      </c>
      <c r="P157" s="81">
        <v>43831</v>
      </c>
      <c r="Q157" s="81">
        <v>44531</v>
      </c>
      <c r="R157" t="s">
        <v>1620</v>
      </c>
      <c r="S157" t="s">
        <v>13</v>
      </c>
      <c r="T157" t="s">
        <v>33</v>
      </c>
      <c r="U157" t="s">
        <v>11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11</v>
      </c>
      <c r="AD157" t="s">
        <v>2916</v>
      </c>
      <c r="AE157">
        <v>20</v>
      </c>
      <c r="AF157">
        <v>0</v>
      </c>
      <c r="AG157" t="s">
        <v>3498</v>
      </c>
      <c r="AH157" t="s">
        <v>2939</v>
      </c>
    </row>
    <row r="158" spans="1:34" hidden="1">
      <c r="A158">
        <v>157</v>
      </c>
      <c r="B158" t="s">
        <v>12</v>
      </c>
      <c r="C158" t="s">
        <v>853</v>
      </c>
      <c r="D158" t="s">
        <v>854</v>
      </c>
      <c r="E158" t="s">
        <v>855</v>
      </c>
      <c r="F158">
        <v>9831391813</v>
      </c>
      <c r="G158" t="s">
        <v>1845</v>
      </c>
      <c r="H158">
        <v>20</v>
      </c>
      <c r="I158">
        <v>20</v>
      </c>
      <c r="K158">
        <v>3000</v>
      </c>
      <c r="L158">
        <v>3150</v>
      </c>
      <c r="M158" t="s">
        <v>856</v>
      </c>
      <c r="N158" s="81">
        <v>43617</v>
      </c>
      <c r="O158" s="81">
        <v>44197</v>
      </c>
      <c r="P158" s="81">
        <v>43617</v>
      </c>
      <c r="Q158" s="81">
        <v>44197</v>
      </c>
      <c r="R158" t="s">
        <v>1620</v>
      </c>
      <c r="S158" t="s">
        <v>13</v>
      </c>
      <c r="T158" t="s">
        <v>34</v>
      </c>
      <c r="U158" t="s">
        <v>11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11</v>
      </c>
      <c r="AD158" t="s">
        <v>2916</v>
      </c>
      <c r="AE158">
        <v>20</v>
      </c>
      <c r="AF158">
        <v>0</v>
      </c>
      <c r="AG158" t="s">
        <v>3498</v>
      </c>
    </row>
    <row r="159" spans="1:34" hidden="1">
      <c r="A159">
        <v>158</v>
      </c>
      <c r="B159" t="s">
        <v>12</v>
      </c>
      <c r="C159" t="s">
        <v>857</v>
      </c>
      <c r="D159" t="s">
        <v>858</v>
      </c>
      <c r="E159" t="s">
        <v>859</v>
      </c>
      <c r="F159">
        <v>9831124545</v>
      </c>
      <c r="G159" t="s">
        <v>1846</v>
      </c>
      <c r="H159">
        <v>20</v>
      </c>
      <c r="I159">
        <v>20</v>
      </c>
      <c r="K159">
        <v>3000</v>
      </c>
      <c r="L159">
        <v>3150</v>
      </c>
      <c r="M159" t="s">
        <v>856</v>
      </c>
      <c r="N159" s="81">
        <v>43617</v>
      </c>
      <c r="O159" s="81">
        <v>44197</v>
      </c>
      <c r="P159" s="81">
        <v>43617</v>
      </c>
      <c r="Q159" s="81">
        <v>44197</v>
      </c>
      <c r="R159" t="s">
        <v>1616</v>
      </c>
      <c r="S159" t="s">
        <v>13</v>
      </c>
      <c r="T159" t="s">
        <v>34</v>
      </c>
      <c r="U159" t="s">
        <v>11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11</v>
      </c>
      <c r="AD159" t="s">
        <v>2916</v>
      </c>
      <c r="AE159">
        <v>20</v>
      </c>
      <c r="AF159">
        <v>0</v>
      </c>
      <c r="AG159" t="s">
        <v>3498</v>
      </c>
      <c r="AH159" t="s">
        <v>860</v>
      </c>
    </row>
    <row r="160" spans="1:34" hidden="1">
      <c r="A160">
        <v>159</v>
      </c>
      <c r="B160" t="s">
        <v>12</v>
      </c>
      <c r="C160" t="s">
        <v>864</v>
      </c>
      <c r="D160" t="s">
        <v>865</v>
      </c>
      <c r="E160" t="s">
        <v>866</v>
      </c>
      <c r="F160">
        <v>9841690727</v>
      </c>
      <c r="G160" t="s">
        <v>1847</v>
      </c>
      <c r="H160">
        <v>20</v>
      </c>
      <c r="I160">
        <v>20</v>
      </c>
      <c r="K160">
        <v>3000</v>
      </c>
      <c r="L160">
        <v>3150</v>
      </c>
      <c r="M160" t="s">
        <v>856</v>
      </c>
      <c r="N160" s="81">
        <v>43617</v>
      </c>
      <c r="O160" s="81">
        <v>44197</v>
      </c>
      <c r="P160" s="81">
        <v>43617</v>
      </c>
      <c r="Q160" s="81">
        <v>44197</v>
      </c>
      <c r="R160" t="s">
        <v>1616</v>
      </c>
      <c r="S160" t="s">
        <v>13</v>
      </c>
      <c r="T160" t="s">
        <v>34</v>
      </c>
      <c r="U160" t="s">
        <v>11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11</v>
      </c>
      <c r="AD160" t="s">
        <v>2916</v>
      </c>
      <c r="AE160">
        <v>20</v>
      </c>
      <c r="AF160">
        <v>0</v>
      </c>
      <c r="AG160" t="s">
        <v>3498</v>
      </c>
      <c r="AH160" t="s">
        <v>867</v>
      </c>
    </row>
    <row r="161" spans="1:34" hidden="1">
      <c r="A161">
        <v>160</v>
      </c>
      <c r="B161" t="s">
        <v>12</v>
      </c>
      <c r="C161" t="s">
        <v>868</v>
      </c>
      <c r="D161" t="s">
        <v>869</v>
      </c>
      <c r="E161" t="s">
        <v>870</v>
      </c>
      <c r="F161">
        <v>9831542791</v>
      </c>
      <c r="G161" t="s">
        <v>1848</v>
      </c>
      <c r="H161">
        <v>20</v>
      </c>
      <c r="I161">
        <v>20</v>
      </c>
      <c r="K161">
        <v>3000</v>
      </c>
      <c r="L161">
        <v>3150</v>
      </c>
      <c r="M161" t="s">
        <v>856</v>
      </c>
      <c r="N161" s="81">
        <v>43617</v>
      </c>
      <c r="O161" s="81">
        <v>44197</v>
      </c>
      <c r="P161" s="81">
        <v>43617</v>
      </c>
      <c r="Q161" s="81">
        <v>44197</v>
      </c>
      <c r="R161" t="s">
        <v>1620</v>
      </c>
      <c r="S161" t="s">
        <v>13</v>
      </c>
      <c r="T161" t="s">
        <v>34</v>
      </c>
      <c r="U161" t="s">
        <v>11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11</v>
      </c>
      <c r="AD161" t="s">
        <v>2916</v>
      </c>
      <c r="AE161">
        <v>20</v>
      </c>
      <c r="AF161">
        <v>0</v>
      </c>
      <c r="AG161" t="s">
        <v>3498</v>
      </c>
      <c r="AH161" t="s">
        <v>2940</v>
      </c>
    </row>
    <row r="162" spans="1:34" hidden="1">
      <c r="A162">
        <v>161</v>
      </c>
      <c r="B162" t="s">
        <v>10</v>
      </c>
      <c r="C162" t="s">
        <v>285</v>
      </c>
      <c r="D162" t="s">
        <v>1887</v>
      </c>
      <c r="E162" t="s">
        <v>287</v>
      </c>
      <c r="F162">
        <v>9381517541</v>
      </c>
      <c r="G162" t="s">
        <v>288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1574</v>
      </c>
      <c r="N162" s="81">
        <v>44603</v>
      </c>
      <c r="O162" s="81">
        <v>45180</v>
      </c>
      <c r="P162" s="81">
        <v>44603</v>
      </c>
      <c r="Q162" s="81">
        <v>45180</v>
      </c>
      <c r="R162" t="s">
        <v>1616</v>
      </c>
      <c r="S162" t="s">
        <v>2032</v>
      </c>
      <c r="T162" t="s">
        <v>1227</v>
      </c>
      <c r="U162" t="s">
        <v>16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16</v>
      </c>
      <c r="AC162">
        <v>10</v>
      </c>
      <c r="AD162" t="s">
        <v>2916</v>
      </c>
      <c r="AE162">
        <v>0</v>
      </c>
      <c r="AF162">
        <v>0</v>
      </c>
      <c r="AG162" t="s">
        <v>3498</v>
      </c>
      <c r="AH162" t="s">
        <v>2035</v>
      </c>
    </row>
    <row r="163" spans="1:34" hidden="1">
      <c r="A163">
        <v>162</v>
      </c>
      <c r="B163" t="s">
        <v>12</v>
      </c>
      <c r="C163" t="s">
        <v>878</v>
      </c>
      <c r="D163" t="s">
        <v>879</v>
      </c>
      <c r="E163" t="s">
        <v>880</v>
      </c>
      <c r="F163" t="s">
        <v>1849</v>
      </c>
      <c r="G163" t="s">
        <v>1850</v>
      </c>
      <c r="H163">
        <v>20</v>
      </c>
      <c r="I163">
        <v>20</v>
      </c>
      <c r="K163">
        <v>3000</v>
      </c>
      <c r="L163">
        <v>3150</v>
      </c>
      <c r="M163" t="s">
        <v>856</v>
      </c>
      <c r="N163" s="81">
        <v>43617</v>
      </c>
      <c r="O163" s="81">
        <v>44197</v>
      </c>
      <c r="P163" s="81">
        <v>43617</v>
      </c>
      <c r="Q163" s="81">
        <v>44197</v>
      </c>
      <c r="R163" t="s">
        <v>1620</v>
      </c>
      <c r="S163" t="s">
        <v>13</v>
      </c>
      <c r="T163" t="s">
        <v>34</v>
      </c>
      <c r="U163" t="s">
        <v>11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11</v>
      </c>
      <c r="AD163" t="s">
        <v>2916</v>
      </c>
      <c r="AE163">
        <v>20</v>
      </c>
      <c r="AF163">
        <v>0</v>
      </c>
      <c r="AG163" t="s">
        <v>3498</v>
      </c>
      <c r="AH163" t="s">
        <v>881</v>
      </c>
    </row>
    <row r="164" spans="1:34" hidden="1">
      <c r="A164">
        <v>163</v>
      </c>
      <c r="B164" t="s">
        <v>20</v>
      </c>
      <c r="C164" t="s">
        <v>1374</v>
      </c>
      <c r="D164" t="s">
        <v>1375</v>
      </c>
      <c r="E164" t="s">
        <v>1376</v>
      </c>
      <c r="F164" t="s">
        <v>1377</v>
      </c>
      <c r="G164" t="s">
        <v>1378</v>
      </c>
      <c r="H164">
        <v>4</v>
      </c>
      <c r="I164">
        <v>4</v>
      </c>
      <c r="K164" t="s">
        <v>1255</v>
      </c>
      <c r="L164">
        <v>3350</v>
      </c>
      <c r="M164" t="s">
        <v>1013</v>
      </c>
      <c r="N164" s="81">
        <v>44440</v>
      </c>
      <c r="O164" s="81">
        <v>44531</v>
      </c>
      <c r="P164" s="81">
        <v>44440</v>
      </c>
      <c r="Q164" s="81">
        <v>44531</v>
      </c>
      <c r="R164" t="s">
        <v>1616</v>
      </c>
      <c r="S164" t="s">
        <v>1677</v>
      </c>
      <c r="T164" t="s">
        <v>1227</v>
      </c>
      <c r="U164" t="s">
        <v>11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11</v>
      </c>
      <c r="AC164">
        <v>0</v>
      </c>
      <c r="AD164" t="s">
        <v>2916</v>
      </c>
      <c r="AE164">
        <v>20</v>
      </c>
      <c r="AF164">
        <v>0</v>
      </c>
      <c r="AG164" t="s">
        <v>3498</v>
      </c>
      <c r="AH164" t="s">
        <v>2941</v>
      </c>
    </row>
    <row r="165" spans="1:34" hidden="1">
      <c r="A165">
        <v>164</v>
      </c>
      <c r="B165" t="s">
        <v>20</v>
      </c>
      <c r="C165" t="s">
        <v>1313</v>
      </c>
      <c r="D165" t="s">
        <v>939</v>
      </c>
      <c r="E165" t="s">
        <v>1314</v>
      </c>
      <c r="F165" t="s">
        <v>1315</v>
      </c>
      <c r="G165" t="s">
        <v>1316</v>
      </c>
      <c r="H165">
        <v>4</v>
      </c>
      <c r="I165">
        <v>4</v>
      </c>
      <c r="K165" t="s">
        <v>1255</v>
      </c>
      <c r="L165">
        <v>3350</v>
      </c>
      <c r="M165" t="s">
        <v>1013</v>
      </c>
      <c r="N165" s="81">
        <v>44440</v>
      </c>
      <c r="O165" s="81">
        <v>44531</v>
      </c>
      <c r="P165" s="81">
        <v>44440</v>
      </c>
      <c r="Q165" s="81">
        <v>44531</v>
      </c>
      <c r="R165" t="s">
        <v>1620</v>
      </c>
      <c r="S165" t="s">
        <v>1677</v>
      </c>
      <c r="T165" t="s">
        <v>35</v>
      </c>
      <c r="U165" t="s">
        <v>11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11</v>
      </c>
      <c r="AD165" t="s">
        <v>2916</v>
      </c>
      <c r="AE165">
        <v>4</v>
      </c>
      <c r="AF165">
        <v>0</v>
      </c>
      <c r="AG165" t="s">
        <v>3498</v>
      </c>
    </row>
    <row r="166" spans="1:34" hidden="1">
      <c r="A166">
        <v>165</v>
      </c>
      <c r="B166" t="s">
        <v>12</v>
      </c>
      <c r="C166" t="s">
        <v>1159</v>
      </c>
      <c r="D166" t="s">
        <v>1049</v>
      </c>
      <c r="E166" t="s">
        <v>1160</v>
      </c>
      <c r="F166" t="s">
        <v>1161</v>
      </c>
      <c r="G166" t="s">
        <v>1162</v>
      </c>
      <c r="H166">
        <v>20</v>
      </c>
      <c r="I166">
        <v>20</v>
      </c>
      <c r="K166">
        <v>0</v>
      </c>
      <c r="L166">
        <v>3350</v>
      </c>
      <c r="M166" t="s">
        <v>1013</v>
      </c>
      <c r="N166" s="81">
        <v>44360</v>
      </c>
      <c r="O166" s="81">
        <v>44939</v>
      </c>
      <c r="P166" s="81">
        <v>44360</v>
      </c>
      <c r="Q166" s="81">
        <v>44939</v>
      </c>
      <c r="R166" t="s">
        <v>1616</v>
      </c>
      <c r="S166" t="s">
        <v>13</v>
      </c>
      <c r="T166" t="s">
        <v>35</v>
      </c>
      <c r="U166" t="s">
        <v>11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9</v>
      </c>
      <c r="AC166">
        <v>0</v>
      </c>
      <c r="AD166">
        <v>33</v>
      </c>
      <c r="AE166">
        <v>20</v>
      </c>
      <c r="AF166">
        <v>13</v>
      </c>
      <c r="AG166" t="s">
        <v>2918</v>
      </c>
      <c r="AH166" t="s">
        <v>2050</v>
      </c>
    </row>
    <row r="167" spans="1:34" hidden="1">
      <c r="A167">
        <v>166</v>
      </c>
      <c r="B167" t="s">
        <v>12</v>
      </c>
      <c r="C167" t="s">
        <v>892</v>
      </c>
      <c r="D167" t="s">
        <v>893</v>
      </c>
      <c r="E167" t="s">
        <v>894</v>
      </c>
      <c r="F167" t="s">
        <v>895</v>
      </c>
      <c r="G167" t="s">
        <v>896</v>
      </c>
      <c r="H167">
        <v>20</v>
      </c>
      <c r="I167">
        <v>20</v>
      </c>
      <c r="K167">
        <v>3000</v>
      </c>
      <c r="L167">
        <v>3150</v>
      </c>
      <c r="M167" t="s">
        <v>856</v>
      </c>
      <c r="N167" s="81">
        <v>43617</v>
      </c>
      <c r="O167" s="81">
        <v>44197</v>
      </c>
      <c r="P167" s="81">
        <v>43617</v>
      </c>
      <c r="Q167" s="81">
        <v>44197</v>
      </c>
      <c r="R167" t="s">
        <v>1620</v>
      </c>
      <c r="S167" t="s">
        <v>13</v>
      </c>
      <c r="T167" t="s">
        <v>34</v>
      </c>
      <c r="U167" t="s">
        <v>11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11</v>
      </c>
      <c r="AD167" t="s">
        <v>2916</v>
      </c>
      <c r="AE167">
        <v>20</v>
      </c>
      <c r="AF167">
        <v>0</v>
      </c>
      <c r="AG167" t="s">
        <v>3498</v>
      </c>
      <c r="AH167" t="s">
        <v>897</v>
      </c>
    </row>
    <row r="168" spans="1:34" hidden="1">
      <c r="A168">
        <v>167</v>
      </c>
      <c r="B168" t="s">
        <v>12</v>
      </c>
      <c r="C168" t="s">
        <v>899</v>
      </c>
      <c r="D168" t="s">
        <v>900</v>
      </c>
      <c r="E168" t="s">
        <v>901</v>
      </c>
      <c r="F168" t="s">
        <v>902</v>
      </c>
      <c r="G168" t="s">
        <v>903</v>
      </c>
      <c r="H168">
        <v>20</v>
      </c>
      <c r="I168">
        <v>20</v>
      </c>
      <c r="K168">
        <v>3000</v>
      </c>
      <c r="L168">
        <v>3350</v>
      </c>
      <c r="M168" t="s">
        <v>904</v>
      </c>
      <c r="N168" s="81">
        <v>43952</v>
      </c>
      <c r="O168" s="81">
        <v>44531</v>
      </c>
      <c r="P168" s="81">
        <v>43952</v>
      </c>
      <c r="Q168" s="81">
        <v>44531</v>
      </c>
      <c r="R168" t="s">
        <v>1620</v>
      </c>
      <c r="S168" t="s">
        <v>13</v>
      </c>
      <c r="T168" t="s">
        <v>1227</v>
      </c>
      <c r="U168" t="s">
        <v>11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11</v>
      </c>
      <c r="AC168">
        <v>0</v>
      </c>
      <c r="AD168" t="s">
        <v>2916</v>
      </c>
      <c r="AE168">
        <v>20</v>
      </c>
      <c r="AF168">
        <v>0</v>
      </c>
      <c r="AG168" t="s">
        <v>3498</v>
      </c>
    </row>
    <row r="169" spans="1:34" hidden="1">
      <c r="A169">
        <v>168</v>
      </c>
      <c r="B169" t="s">
        <v>12</v>
      </c>
      <c r="C169" t="s">
        <v>905</v>
      </c>
      <c r="D169" t="s">
        <v>906</v>
      </c>
      <c r="E169" t="s">
        <v>907</v>
      </c>
      <c r="F169" t="s">
        <v>908</v>
      </c>
      <c r="G169" t="s">
        <v>909</v>
      </c>
      <c r="H169">
        <v>20</v>
      </c>
      <c r="I169">
        <v>20</v>
      </c>
      <c r="K169">
        <v>3000</v>
      </c>
      <c r="L169">
        <v>2800</v>
      </c>
      <c r="M169" t="s">
        <v>856</v>
      </c>
      <c r="N169" s="81">
        <v>44458</v>
      </c>
      <c r="O169" s="81">
        <v>45035</v>
      </c>
      <c r="P169" s="81">
        <v>44458</v>
      </c>
      <c r="Q169" s="81">
        <v>45035</v>
      </c>
      <c r="R169" t="s">
        <v>1620</v>
      </c>
      <c r="S169" t="s">
        <v>13</v>
      </c>
      <c r="T169" t="s">
        <v>34</v>
      </c>
      <c r="U169" t="s">
        <v>11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11</v>
      </c>
      <c r="AD169" t="s">
        <v>2916</v>
      </c>
      <c r="AE169">
        <v>20</v>
      </c>
      <c r="AF169">
        <v>0</v>
      </c>
      <c r="AG169" t="s">
        <v>3498</v>
      </c>
      <c r="AH169" t="s">
        <v>910</v>
      </c>
    </row>
    <row r="170" spans="1:34" hidden="1">
      <c r="A170">
        <v>169</v>
      </c>
      <c r="B170" t="s">
        <v>12</v>
      </c>
      <c r="C170" t="s">
        <v>599</v>
      </c>
      <c r="D170" t="s">
        <v>911</v>
      </c>
      <c r="E170" t="s">
        <v>601</v>
      </c>
      <c r="F170">
        <v>9988451496</v>
      </c>
      <c r="G170" t="s">
        <v>602</v>
      </c>
      <c r="H170">
        <v>20</v>
      </c>
      <c r="I170">
        <v>20</v>
      </c>
      <c r="K170">
        <v>0</v>
      </c>
      <c r="L170">
        <v>0</v>
      </c>
      <c r="M170" t="s">
        <v>904</v>
      </c>
      <c r="N170" s="81">
        <v>43586</v>
      </c>
      <c r="O170" s="81">
        <v>44166</v>
      </c>
      <c r="P170" s="81">
        <v>43586</v>
      </c>
      <c r="Q170" s="81">
        <v>44166</v>
      </c>
      <c r="R170" t="s">
        <v>1616</v>
      </c>
      <c r="S170" t="s">
        <v>13</v>
      </c>
      <c r="T170" t="s">
        <v>1227</v>
      </c>
      <c r="U170" t="s">
        <v>11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11</v>
      </c>
      <c r="AD170" t="s">
        <v>2916</v>
      </c>
      <c r="AE170">
        <v>20</v>
      </c>
      <c r="AF170">
        <v>0</v>
      </c>
      <c r="AG170" t="s">
        <v>3498</v>
      </c>
      <c r="AH170" t="s">
        <v>912</v>
      </c>
    </row>
    <row r="171" spans="1:34" hidden="1">
      <c r="A171">
        <v>170</v>
      </c>
      <c r="B171" t="s">
        <v>12</v>
      </c>
      <c r="C171" t="s">
        <v>1809</v>
      </c>
      <c r="D171" t="s">
        <v>913</v>
      </c>
      <c r="E171" t="s">
        <v>914</v>
      </c>
      <c r="F171" t="s">
        <v>915</v>
      </c>
      <c r="G171" t="s">
        <v>916</v>
      </c>
      <c r="H171">
        <v>24</v>
      </c>
      <c r="I171">
        <v>20</v>
      </c>
      <c r="K171">
        <v>3000</v>
      </c>
      <c r="L171">
        <v>2800</v>
      </c>
      <c r="M171" t="s">
        <v>904</v>
      </c>
      <c r="N171" s="81">
        <v>44044</v>
      </c>
      <c r="O171" s="81">
        <v>44621</v>
      </c>
      <c r="P171" s="81">
        <v>44044</v>
      </c>
      <c r="Q171" s="81">
        <v>44743</v>
      </c>
      <c r="R171" t="s">
        <v>1616</v>
      </c>
      <c r="S171" t="s">
        <v>13</v>
      </c>
      <c r="T171" t="s">
        <v>1227</v>
      </c>
      <c r="U171" t="s">
        <v>917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11</v>
      </c>
      <c r="AD171" t="s">
        <v>2916</v>
      </c>
      <c r="AE171">
        <v>18</v>
      </c>
      <c r="AF171">
        <v>0</v>
      </c>
      <c r="AG171" t="s">
        <v>3498</v>
      </c>
      <c r="AH171" t="s">
        <v>1899</v>
      </c>
    </row>
    <row r="172" spans="1:34" hidden="1">
      <c r="A172">
        <v>171</v>
      </c>
      <c r="B172" t="s">
        <v>12</v>
      </c>
      <c r="C172" t="s">
        <v>918</v>
      </c>
      <c r="D172" t="s">
        <v>919</v>
      </c>
      <c r="E172" t="s">
        <v>920</v>
      </c>
      <c r="F172" t="s">
        <v>921</v>
      </c>
      <c r="G172" t="s">
        <v>922</v>
      </c>
      <c r="H172">
        <v>24</v>
      </c>
      <c r="I172">
        <v>20</v>
      </c>
      <c r="K172">
        <v>3000</v>
      </c>
      <c r="L172">
        <v>2800</v>
      </c>
      <c r="M172" t="s">
        <v>904</v>
      </c>
      <c r="N172" s="81">
        <v>43952</v>
      </c>
      <c r="O172" s="81">
        <v>44531</v>
      </c>
      <c r="P172" s="81">
        <v>43952</v>
      </c>
      <c r="Q172" s="81">
        <v>44652</v>
      </c>
      <c r="R172" t="s">
        <v>1620</v>
      </c>
      <c r="S172" t="s">
        <v>13</v>
      </c>
      <c r="T172" t="s">
        <v>1227</v>
      </c>
      <c r="U172" t="s">
        <v>11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11</v>
      </c>
      <c r="AC172">
        <v>0</v>
      </c>
      <c r="AD172" t="s">
        <v>2916</v>
      </c>
      <c r="AE172">
        <v>18</v>
      </c>
      <c r="AF172">
        <v>0</v>
      </c>
      <c r="AG172" t="s">
        <v>3498</v>
      </c>
      <c r="AH172" t="s">
        <v>1900</v>
      </c>
    </row>
    <row r="173" spans="1:34" hidden="1">
      <c r="A173">
        <v>172</v>
      </c>
      <c r="B173" t="s">
        <v>17</v>
      </c>
      <c r="C173" t="s">
        <v>1261</v>
      </c>
      <c r="D173" t="s">
        <v>1262</v>
      </c>
      <c r="E173" t="s">
        <v>1263</v>
      </c>
      <c r="F173" t="s">
        <v>1264</v>
      </c>
      <c r="G173" t="s">
        <v>1265</v>
      </c>
      <c r="H173">
        <v>8</v>
      </c>
      <c r="I173">
        <v>8</v>
      </c>
      <c r="K173" t="s">
        <v>1255</v>
      </c>
      <c r="L173">
        <v>2180</v>
      </c>
      <c r="M173" t="s">
        <v>1247</v>
      </c>
      <c r="N173" s="81">
        <v>44378</v>
      </c>
      <c r="O173" s="81">
        <v>44593</v>
      </c>
      <c r="P173" s="81">
        <v>44378</v>
      </c>
      <c r="Q173" s="81">
        <v>44593</v>
      </c>
      <c r="R173" t="s">
        <v>1616</v>
      </c>
      <c r="S173" t="s">
        <v>1674</v>
      </c>
      <c r="T173" t="s">
        <v>1227</v>
      </c>
      <c r="U173" t="s">
        <v>11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11</v>
      </c>
      <c r="AC173">
        <v>0</v>
      </c>
      <c r="AD173" t="s">
        <v>2916</v>
      </c>
      <c r="AE173">
        <v>8</v>
      </c>
      <c r="AF173">
        <v>0</v>
      </c>
      <c r="AG173" t="s">
        <v>3498</v>
      </c>
      <c r="AH173" t="s">
        <v>2252</v>
      </c>
    </row>
    <row r="174" spans="1:34" hidden="1">
      <c r="A174">
        <v>173</v>
      </c>
      <c r="B174" t="s">
        <v>12</v>
      </c>
      <c r="C174" t="s">
        <v>927</v>
      </c>
      <c r="D174" t="s">
        <v>928</v>
      </c>
      <c r="E174" t="s">
        <v>929</v>
      </c>
      <c r="F174" t="s">
        <v>930</v>
      </c>
      <c r="G174" t="s">
        <v>931</v>
      </c>
      <c r="H174">
        <v>20</v>
      </c>
      <c r="I174">
        <v>20</v>
      </c>
      <c r="K174">
        <v>3000</v>
      </c>
      <c r="L174">
        <v>3350</v>
      </c>
      <c r="M174" t="s">
        <v>904</v>
      </c>
      <c r="N174" s="81">
        <v>43952</v>
      </c>
      <c r="O174" s="81">
        <v>44531</v>
      </c>
      <c r="P174" s="81">
        <v>43952</v>
      </c>
      <c r="Q174" s="81">
        <v>44531</v>
      </c>
      <c r="R174" t="s">
        <v>1620</v>
      </c>
      <c r="S174" t="s">
        <v>13</v>
      </c>
      <c r="T174" t="s">
        <v>1227</v>
      </c>
      <c r="U174" t="s">
        <v>11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11</v>
      </c>
      <c r="AC174">
        <v>0</v>
      </c>
      <c r="AD174" t="s">
        <v>2916</v>
      </c>
      <c r="AE174">
        <v>20</v>
      </c>
      <c r="AF174">
        <v>0</v>
      </c>
      <c r="AG174" t="s">
        <v>3498</v>
      </c>
    </row>
    <row r="175" spans="1:34" hidden="1">
      <c r="A175">
        <v>174</v>
      </c>
      <c r="B175" t="s">
        <v>12</v>
      </c>
      <c r="C175" t="s">
        <v>932</v>
      </c>
      <c r="D175" t="s">
        <v>1304</v>
      </c>
      <c r="E175" t="s">
        <v>933</v>
      </c>
      <c r="F175" t="s">
        <v>934</v>
      </c>
      <c r="G175" t="s">
        <v>935</v>
      </c>
      <c r="H175">
        <v>20</v>
      </c>
      <c r="I175">
        <v>20</v>
      </c>
      <c r="K175">
        <v>3000</v>
      </c>
      <c r="L175">
        <v>3350</v>
      </c>
      <c r="M175" t="s">
        <v>904</v>
      </c>
      <c r="N175" s="81">
        <v>44105</v>
      </c>
      <c r="O175" s="81">
        <v>44682</v>
      </c>
      <c r="P175" s="81">
        <v>44105</v>
      </c>
      <c r="Q175" s="81">
        <v>44682</v>
      </c>
      <c r="R175" t="s">
        <v>1620</v>
      </c>
      <c r="S175" t="s">
        <v>13</v>
      </c>
      <c r="T175" t="s">
        <v>1227</v>
      </c>
      <c r="U175" t="s">
        <v>9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11</v>
      </c>
      <c r="AC175">
        <v>0</v>
      </c>
      <c r="AD175" t="s">
        <v>2916</v>
      </c>
      <c r="AE175">
        <v>18</v>
      </c>
      <c r="AF175">
        <v>0</v>
      </c>
      <c r="AG175" t="s">
        <v>3498</v>
      </c>
      <c r="AH175" t="s">
        <v>1962</v>
      </c>
    </row>
    <row r="176" spans="1:34" hidden="1">
      <c r="A176">
        <v>175</v>
      </c>
      <c r="B176" t="s">
        <v>12</v>
      </c>
      <c r="C176" t="s">
        <v>256</v>
      </c>
      <c r="D176" t="s">
        <v>2203</v>
      </c>
      <c r="E176" t="s">
        <v>1671</v>
      </c>
      <c r="F176" t="s">
        <v>936</v>
      </c>
      <c r="G176" t="s">
        <v>258</v>
      </c>
      <c r="H176">
        <v>20</v>
      </c>
      <c r="I176">
        <v>20</v>
      </c>
      <c r="K176">
        <v>3000</v>
      </c>
      <c r="L176">
        <v>2800</v>
      </c>
      <c r="M176" t="s">
        <v>904</v>
      </c>
      <c r="N176" s="81">
        <v>43983</v>
      </c>
      <c r="O176" s="81">
        <v>44562</v>
      </c>
      <c r="P176" s="81">
        <v>43983</v>
      </c>
      <c r="Q176" s="81">
        <v>44562</v>
      </c>
      <c r="R176" t="s">
        <v>1616</v>
      </c>
      <c r="S176" t="s">
        <v>13</v>
      </c>
      <c r="T176" t="s">
        <v>1227</v>
      </c>
      <c r="U176" t="s">
        <v>9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11</v>
      </c>
      <c r="AC176">
        <v>7</v>
      </c>
      <c r="AD176" t="s">
        <v>2916</v>
      </c>
      <c r="AE176">
        <v>13</v>
      </c>
      <c r="AF176">
        <v>0</v>
      </c>
      <c r="AG176" t="s">
        <v>3498</v>
      </c>
      <c r="AH176" t="s">
        <v>937</v>
      </c>
    </row>
    <row r="177" spans="1:34" hidden="1">
      <c r="A177">
        <v>176</v>
      </c>
      <c r="B177" t="s">
        <v>12</v>
      </c>
      <c r="C177" t="s">
        <v>938</v>
      </c>
      <c r="D177" t="s">
        <v>939</v>
      </c>
      <c r="E177" t="s">
        <v>940</v>
      </c>
      <c r="F177" t="s">
        <v>941</v>
      </c>
      <c r="G177" t="s">
        <v>3226</v>
      </c>
      <c r="H177">
        <v>24</v>
      </c>
      <c r="I177">
        <v>20</v>
      </c>
      <c r="K177">
        <v>3000</v>
      </c>
      <c r="L177">
        <v>2800</v>
      </c>
      <c r="M177" t="s">
        <v>904</v>
      </c>
      <c r="N177" s="81">
        <v>43952</v>
      </c>
      <c r="O177" s="81">
        <v>44531</v>
      </c>
      <c r="P177" s="81">
        <v>43952</v>
      </c>
      <c r="Q177" s="81">
        <v>44652</v>
      </c>
      <c r="R177" t="s">
        <v>1620</v>
      </c>
      <c r="S177" t="s">
        <v>13</v>
      </c>
      <c r="T177" t="s">
        <v>1227</v>
      </c>
      <c r="U177" t="s">
        <v>9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11</v>
      </c>
      <c r="AC177">
        <v>6</v>
      </c>
      <c r="AD177" t="s">
        <v>2916</v>
      </c>
      <c r="AE177">
        <v>20</v>
      </c>
      <c r="AF177">
        <v>0</v>
      </c>
      <c r="AG177" t="s">
        <v>3498</v>
      </c>
    </row>
    <row r="178" spans="1:34" hidden="1">
      <c r="A178">
        <v>177</v>
      </c>
      <c r="B178" t="s">
        <v>10</v>
      </c>
      <c r="C178" t="s">
        <v>654</v>
      </c>
      <c r="D178" t="s">
        <v>661</v>
      </c>
      <c r="E178" t="s">
        <v>656</v>
      </c>
      <c r="F178" t="s">
        <v>657</v>
      </c>
      <c r="G178" t="s">
        <v>658</v>
      </c>
      <c r="H178">
        <v>20</v>
      </c>
      <c r="I178">
        <v>20</v>
      </c>
      <c r="K178">
        <v>2000</v>
      </c>
      <c r="L178">
        <v>2180.0000000000005</v>
      </c>
      <c r="M178" t="s">
        <v>674</v>
      </c>
      <c r="N178" s="81">
        <v>44166</v>
      </c>
      <c r="O178" s="81">
        <v>44743</v>
      </c>
      <c r="P178" s="81">
        <v>44166</v>
      </c>
      <c r="Q178" s="81">
        <v>44743</v>
      </c>
      <c r="R178" t="s">
        <v>1620</v>
      </c>
      <c r="S178" t="s">
        <v>2032</v>
      </c>
      <c r="T178" t="s">
        <v>1227</v>
      </c>
      <c r="U178" t="s">
        <v>9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11</v>
      </c>
      <c r="AC178">
        <v>0</v>
      </c>
      <c r="AD178" t="s">
        <v>2916</v>
      </c>
      <c r="AE178">
        <v>20</v>
      </c>
      <c r="AF178">
        <v>0</v>
      </c>
      <c r="AG178" t="s">
        <v>3498</v>
      </c>
      <c r="AH178" t="s">
        <v>2605</v>
      </c>
    </row>
    <row r="179" spans="1:34" hidden="1">
      <c r="A179">
        <v>178</v>
      </c>
      <c r="B179" t="s">
        <v>12</v>
      </c>
      <c r="C179" t="s">
        <v>947</v>
      </c>
      <c r="D179" t="s">
        <v>948</v>
      </c>
      <c r="E179" t="s">
        <v>949</v>
      </c>
      <c r="F179" t="s">
        <v>950</v>
      </c>
      <c r="G179" t="s">
        <v>951</v>
      </c>
      <c r="H179">
        <v>24</v>
      </c>
      <c r="I179">
        <v>20</v>
      </c>
      <c r="K179">
        <v>3000</v>
      </c>
      <c r="L179">
        <v>2800</v>
      </c>
      <c r="M179" t="s">
        <v>1876</v>
      </c>
      <c r="N179" s="81">
        <v>44044</v>
      </c>
      <c r="O179" s="81">
        <v>44621</v>
      </c>
      <c r="P179" s="81">
        <v>44044</v>
      </c>
      <c r="Q179" s="81">
        <v>44743</v>
      </c>
      <c r="R179" t="s">
        <v>1616</v>
      </c>
      <c r="S179" t="s">
        <v>13</v>
      </c>
      <c r="T179" t="s">
        <v>1227</v>
      </c>
      <c r="U179" t="s">
        <v>9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11</v>
      </c>
      <c r="AC179">
        <v>12</v>
      </c>
      <c r="AD179" t="s">
        <v>2916</v>
      </c>
      <c r="AE179">
        <v>24</v>
      </c>
      <c r="AF179">
        <v>0</v>
      </c>
      <c r="AG179" t="s">
        <v>3498</v>
      </c>
      <c r="AH179" t="s">
        <v>2792</v>
      </c>
    </row>
    <row r="180" spans="1:34" hidden="1">
      <c r="A180">
        <v>179</v>
      </c>
      <c r="B180" t="s">
        <v>12</v>
      </c>
      <c r="C180" t="s">
        <v>952</v>
      </c>
      <c r="D180" t="s">
        <v>953</v>
      </c>
      <c r="E180" t="s">
        <v>954</v>
      </c>
      <c r="F180" t="s">
        <v>955</v>
      </c>
      <c r="G180" t="s">
        <v>383</v>
      </c>
      <c r="H180">
        <v>20</v>
      </c>
      <c r="I180">
        <v>20</v>
      </c>
      <c r="K180">
        <v>3000</v>
      </c>
      <c r="L180">
        <v>3350</v>
      </c>
      <c r="M180" t="s">
        <v>904</v>
      </c>
      <c r="N180" s="81">
        <v>44044</v>
      </c>
      <c r="O180" s="81">
        <v>44621</v>
      </c>
      <c r="P180" s="81">
        <v>44044</v>
      </c>
      <c r="Q180" s="81">
        <v>44621</v>
      </c>
      <c r="R180" t="s">
        <v>1616</v>
      </c>
      <c r="S180" t="s">
        <v>13</v>
      </c>
      <c r="T180" t="s">
        <v>1227</v>
      </c>
      <c r="U180" t="s">
        <v>11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11</v>
      </c>
      <c r="AC180">
        <v>0</v>
      </c>
      <c r="AD180" t="s">
        <v>2916</v>
      </c>
      <c r="AE180">
        <v>20</v>
      </c>
      <c r="AF180">
        <v>0</v>
      </c>
      <c r="AG180" t="s">
        <v>3498</v>
      </c>
    </row>
    <row r="181" spans="1:34" hidden="1">
      <c r="A181">
        <v>180</v>
      </c>
      <c r="B181" t="s">
        <v>10</v>
      </c>
      <c r="C181" t="s">
        <v>510</v>
      </c>
      <c r="D181" t="s">
        <v>511</v>
      </c>
      <c r="E181" t="s">
        <v>512</v>
      </c>
      <c r="F181">
        <v>9381028586</v>
      </c>
      <c r="G181" t="s">
        <v>1785</v>
      </c>
      <c r="H181">
        <v>20</v>
      </c>
      <c r="I181">
        <v>20</v>
      </c>
      <c r="K181">
        <v>2000</v>
      </c>
      <c r="L181">
        <v>2180.0000000000005</v>
      </c>
      <c r="M181" t="s">
        <v>447</v>
      </c>
      <c r="N181" s="81">
        <v>43831</v>
      </c>
      <c r="O181" s="81">
        <v>44409</v>
      </c>
      <c r="P181" s="81">
        <v>43831</v>
      </c>
      <c r="Q181" s="81">
        <v>44409</v>
      </c>
      <c r="R181" t="s">
        <v>1616</v>
      </c>
      <c r="S181" t="s">
        <v>2032</v>
      </c>
      <c r="T181" t="s">
        <v>33</v>
      </c>
      <c r="U181" t="s">
        <v>11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11</v>
      </c>
      <c r="AD181" t="s">
        <v>2916</v>
      </c>
      <c r="AE181">
        <v>19</v>
      </c>
      <c r="AF181">
        <v>0</v>
      </c>
      <c r="AG181" t="s">
        <v>3498</v>
      </c>
      <c r="AH181" t="s">
        <v>2942</v>
      </c>
    </row>
    <row r="182" spans="1:34" hidden="1">
      <c r="A182">
        <v>181</v>
      </c>
      <c r="B182" t="s">
        <v>12</v>
      </c>
      <c r="C182" t="s">
        <v>960</v>
      </c>
      <c r="D182" t="s">
        <v>961</v>
      </c>
      <c r="E182" t="s">
        <v>962</v>
      </c>
      <c r="F182" t="s">
        <v>963</v>
      </c>
      <c r="G182" t="s">
        <v>964</v>
      </c>
      <c r="H182">
        <v>20</v>
      </c>
      <c r="I182">
        <v>20</v>
      </c>
      <c r="K182">
        <v>3000</v>
      </c>
      <c r="L182">
        <v>3350</v>
      </c>
      <c r="M182" t="s">
        <v>904</v>
      </c>
      <c r="N182" s="81">
        <v>43952</v>
      </c>
      <c r="O182" s="81">
        <v>44531</v>
      </c>
      <c r="P182" s="81">
        <v>43952</v>
      </c>
      <c r="Q182" s="81">
        <v>44531</v>
      </c>
      <c r="R182" t="s">
        <v>1616</v>
      </c>
      <c r="S182" t="s">
        <v>13</v>
      </c>
      <c r="T182" t="s">
        <v>1227</v>
      </c>
      <c r="U182" t="s">
        <v>11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11</v>
      </c>
      <c r="AC182">
        <v>0</v>
      </c>
      <c r="AD182" t="s">
        <v>2916</v>
      </c>
      <c r="AE182">
        <v>20</v>
      </c>
      <c r="AF182">
        <v>0</v>
      </c>
      <c r="AG182" t="s">
        <v>3498</v>
      </c>
      <c r="AH182" t="s">
        <v>2253</v>
      </c>
    </row>
    <row r="183" spans="1:34" hidden="1">
      <c r="A183">
        <v>182</v>
      </c>
      <c r="B183" t="s">
        <v>10</v>
      </c>
      <c r="C183" t="s">
        <v>965</v>
      </c>
      <c r="D183" t="s">
        <v>966</v>
      </c>
      <c r="E183" t="s">
        <v>967</v>
      </c>
      <c r="F183" t="s">
        <v>968</v>
      </c>
      <c r="G183" t="s">
        <v>969</v>
      </c>
      <c r="H183">
        <v>20</v>
      </c>
      <c r="I183">
        <v>20</v>
      </c>
      <c r="K183">
        <v>2000</v>
      </c>
      <c r="L183">
        <v>2180.0000000000005</v>
      </c>
      <c r="M183" t="s">
        <v>970</v>
      </c>
      <c r="N183" s="81">
        <v>43709</v>
      </c>
      <c r="O183" s="81">
        <v>44287</v>
      </c>
      <c r="P183" s="81">
        <v>43680</v>
      </c>
      <c r="Q183" s="81">
        <v>44258</v>
      </c>
      <c r="R183" t="s">
        <v>1616</v>
      </c>
      <c r="S183" t="s">
        <v>2032</v>
      </c>
      <c r="T183" t="s">
        <v>1227</v>
      </c>
      <c r="U183" t="s">
        <v>11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11</v>
      </c>
      <c r="AD183" t="s">
        <v>2916</v>
      </c>
      <c r="AE183">
        <v>20</v>
      </c>
      <c r="AF183">
        <v>0</v>
      </c>
      <c r="AG183" t="s">
        <v>3498</v>
      </c>
      <c r="AH183" t="s">
        <v>971</v>
      </c>
    </row>
    <row r="184" spans="1:34" hidden="1">
      <c r="A184">
        <v>183</v>
      </c>
      <c r="B184" t="s">
        <v>10</v>
      </c>
      <c r="C184" t="s">
        <v>972</v>
      </c>
      <c r="D184" t="s">
        <v>973</v>
      </c>
      <c r="E184" t="s">
        <v>974</v>
      </c>
      <c r="F184" t="s">
        <v>1854</v>
      </c>
      <c r="G184" t="s">
        <v>1855</v>
      </c>
      <c r="H184">
        <v>20</v>
      </c>
      <c r="I184">
        <v>20</v>
      </c>
      <c r="K184">
        <v>2000</v>
      </c>
      <c r="L184">
        <v>2180.0000000000005</v>
      </c>
      <c r="M184" t="s">
        <v>970</v>
      </c>
      <c r="N184" s="81">
        <v>43709</v>
      </c>
      <c r="O184" s="81">
        <v>44287</v>
      </c>
      <c r="P184" s="81">
        <v>43709</v>
      </c>
      <c r="Q184" s="81">
        <v>44287</v>
      </c>
      <c r="R184" t="s">
        <v>1616</v>
      </c>
      <c r="S184" t="s">
        <v>2032</v>
      </c>
      <c r="T184" t="s">
        <v>1227</v>
      </c>
      <c r="U184" t="s">
        <v>11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11</v>
      </c>
      <c r="AD184" t="s">
        <v>2916</v>
      </c>
      <c r="AE184">
        <v>20</v>
      </c>
      <c r="AF184">
        <v>0</v>
      </c>
      <c r="AG184" t="s">
        <v>3498</v>
      </c>
      <c r="AH184" t="s">
        <v>975</v>
      </c>
    </row>
    <row r="185" spans="1:34" hidden="1">
      <c r="A185">
        <v>184</v>
      </c>
      <c r="B185" t="s">
        <v>10</v>
      </c>
      <c r="C185" t="s">
        <v>507</v>
      </c>
      <c r="D185" t="s">
        <v>508</v>
      </c>
      <c r="E185" t="s">
        <v>509</v>
      </c>
      <c r="F185">
        <v>9381788046</v>
      </c>
      <c r="G185" t="s">
        <v>1788</v>
      </c>
      <c r="H185">
        <v>20</v>
      </c>
      <c r="I185">
        <v>20</v>
      </c>
      <c r="K185">
        <v>2000</v>
      </c>
      <c r="L185">
        <v>2180.0000000000005</v>
      </c>
      <c r="M185" t="s">
        <v>447</v>
      </c>
      <c r="N185" s="81">
        <v>43831</v>
      </c>
      <c r="O185" s="81">
        <v>44409</v>
      </c>
      <c r="P185" s="81">
        <v>43831</v>
      </c>
      <c r="Q185" s="81">
        <v>44409</v>
      </c>
      <c r="R185" t="s">
        <v>1616</v>
      </c>
      <c r="S185" t="s">
        <v>2032</v>
      </c>
      <c r="T185" t="s">
        <v>33</v>
      </c>
      <c r="U185" t="s">
        <v>11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11</v>
      </c>
      <c r="AD185" t="s">
        <v>2916</v>
      </c>
      <c r="AE185">
        <v>20</v>
      </c>
      <c r="AF185">
        <v>0</v>
      </c>
      <c r="AG185" t="s">
        <v>3498</v>
      </c>
      <c r="AH185" t="s">
        <v>979</v>
      </c>
    </row>
    <row r="186" spans="1:34" hidden="1">
      <c r="A186">
        <v>185</v>
      </c>
      <c r="B186" t="s">
        <v>10</v>
      </c>
      <c r="C186" t="s">
        <v>982</v>
      </c>
      <c r="D186" t="s">
        <v>983</v>
      </c>
      <c r="E186" t="s">
        <v>984</v>
      </c>
      <c r="F186" t="s">
        <v>985</v>
      </c>
      <c r="G186" t="s">
        <v>986</v>
      </c>
      <c r="H186">
        <v>22</v>
      </c>
      <c r="I186">
        <v>20</v>
      </c>
      <c r="K186">
        <v>2000</v>
      </c>
      <c r="L186">
        <v>2000</v>
      </c>
      <c r="M186" t="s">
        <v>970</v>
      </c>
      <c r="N186" s="81">
        <v>43709</v>
      </c>
      <c r="O186" s="81">
        <v>44287</v>
      </c>
      <c r="P186" s="81">
        <v>43709</v>
      </c>
      <c r="Q186" s="81">
        <v>44348</v>
      </c>
      <c r="R186" t="s">
        <v>1616</v>
      </c>
      <c r="S186" t="s">
        <v>2032</v>
      </c>
      <c r="T186" t="s">
        <v>1227</v>
      </c>
      <c r="U186" t="s">
        <v>11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11</v>
      </c>
      <c r="AD186" t="s">
        <v>2916</v>
      </c>
      <c r="AE186">
        <v>20</v>
      </c>
      <c r="AF186">
        <v>0</v>
      </c>
      <c r="AG186" t="s">
        <v>3498</v>
      </c>
      <c r="AH186" t="s">
        <v>987</v>
      </c>
    </row>
    <row r="187" spans="1:34" hidden="1">
      <c r="A187">
        <v>186</v>
      </c>
      <c r="B187" t="s">
        <v>10</v>
      </c>
      <c r="C187" t="s">
        <v>988</v>
      </c>
      <c r="D187" t="s">
        <v>989</v>
      </c>
      <c r="E187" t="s">
        <v>990</v>
      </c>
      <c r="F187" t="s">
        <v>1857</v>
      </c>
      <c r="G187" t="s">
        <v>1858</v>
      </c>
      <c r="H187">
        <v>20</v>
      </c>
      <c r="I187">
        <v>20</v>
      </c>
      <c r="K187">
        <v>2000</v>
      </c>
      <c r="L187">
        <v>2000</v>
      </c>
      <c r="M187" t="s">
        <v>970</v>
      </c>
      <c r="N187" s="81">
        <v>43709</v>
      </c>
      <c r="O187" s="81">
        <v>44287</v>
      </c>
      <c r="P187" s="81">
        <v>43709</v>
      </c>
      <c r="Q187" s="81">
        <v>44287</v>
      </c>
      <c r="R187" t="s">
        <v>1620</v>
      </c>
      <c r="S187" t="s">
        <v>2032</v>
      </c>
      <c r="T187" t="s">
        <v>1227</v>
      </c>
      <c r="U187" t="s">
        <v>11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11</v>
      </c>
      <c r="AD187" t="s">
        <v>2916</v>
      </c>
      <c r="AE187">
        <v>20</v>
      </c>
      <c r="AF187">
        <v>0</v>
      </c>
      <c r="AG187" t="s">
        <v>3498</v>
      </c>
      <c r="AH187" t="s">
        <v>991</v>
      </c>
    </row>
    <row r="188" spans="1:34" hidden="1">
      <c r="A188">
        <v>187</v>
      </c>
      <c r="B188" t="s">
        <v>10</v>
      </c>
      <c r="C188" t="s">
        <v>1570</v>
      </c>
      <c r="D188" t="s">
        <v>1571</v>
      </c>
      <c r="E188" t="s">
        <v>1572</v>
      </c>
      <c r="F188">
        <v>2223780929</v>
      </c>
      <c r="G188" t="s">
        <v>1573</v>
      </c>
      <c r="H188">
        <v>20</v>
      </c>
      <c r="I188">
        <v>20</v>
      </c>
      <c r="K188">
        <v>2000</v>
      </c>
      <c r="L188">
        <v>2180</v>
      </c>
      <c r="M188" t="s">
        <v>2647</v>
      </c>
      <c r="N188" s="81">
        <v>44575</v>
      </c>
      <c r="O188" s="81">
        <v>45152</v>
      </c>
      <c r="P188" s="81">
        <v>44575</v>
      </c>
      <c r="Q188" s="81">
        <v>45152</v>
      </c>
      <c r="R188" t="s">
        <v>1616</v>
      </c>
      <c r="S188" t="s">
        <v>2032</v>
      </c>
      <c r="T188" t="s">
        <v>1227</v>
      </c>
      <c r="U188" t="s">
        <v>9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11</v>
      </c>
      <c r="AC188">
        <v>0</v>
      </c>
      <c r="AD188" t="s">
        <v>2916</v>
      </c>
      <c r="AE188">
        <v>20</v>
      </c>
      <c r="AF188">
        <v>0</v>
      </c>
      <c r="AG188" t="s">
        <v>3498</v>
      </c>
    </row>
    <row r="189" spans="1:34" hidden="1">
      <c r="A189">
        <v>188</v>
      </c>
      <c r="B189" t="s">
        <v>10</v>
      </c>
      <c r="C189" t="s">
        <v>996</v>
      </c>
      <c r="D189" t="s">
        <v>997</v>
      </c>
      <c r="E189" t="s">
        <v>998</v>
      </c>
      <c r="F189" t="s">
        <v>999</v>
      </c>
      <c r="G189" t="s">
        <v>1000</v>
      </c>
      <c r="H189">
        <v>20</v>
      </c>
      <c r="I189">
        <v>20</v>
      </c>
      <c r="K189">
        <v>2000</v>
      </c>
      <c r="L189">
        <v>2000</v>
      </c>
      <c r="M189" t="s">
        <v>970</v>
      </c>
      <c r="N189" s="81">
        <v>43709</v>
      </c>
      <c r="O189" s="81">
        <v>44287</v>
      </c>
      <c r="P189" s="81">
        <v>43709</v>
      </c>
      <c r="Q189" s="81">
        <v>44287</v>
      </c>
      <c r="R189" t="s">
        <v>1616</v>
      </c>
      <c r="S189" t="s">
        <v>2032</v>
      </c>
      <c r="T189" t="s">
        <v>1227</v>
      </c>
      <c r="U189" t="s">
        <v>11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11</v>
      </c>
      <c r="AD189" t="s">
        <v>2916</v>
      </c>
      <c r="AE189">
        <v>20</v>
      </c>
      <c r="AF189">
        <v>0</v>
      </c>
      <c r="AG189" t="s">
        <v>3498</v>
      </c>
      <c r="AH189" t="s">
        <v>1001</v>
      </c>
    </row>
    <row r="190" spans="1:34" hidden="1">
      <c r="A190">
        <v>189</v>
      </c>
      <c r="B190" t="s">
        <v>10</v>
      </c>
      <c r="C190" t="s">
        <v>1002</v>
      </c>
      <c r="D190" t="s">
        <v>1003</v>
      </c>
      <c r="E190" t="s">
        <v>1004</v>
      </c>
      <c r="F190" t="s">
        <v>1005</v>
      </c>
      <c r="G190" t="s">
        <v>1006</v>
      </c>
      <c r="H190">
        <v>20</v>
      </c>
      <c r="I190">
        <v>20</v>
      </c>
      <c r="K190">
        <v>2000</v>
      </c>
      <c r="L190">
        <v>2000</v>
      </c>
      <c r="M190" t="s">
        <v>970</v>
      </c>
      <c r="N190" s="81">
        <v>43709</v>
      </c>
      <c r="O190" s="81">
        <v>44287</v>
      </c>
      <c r="P190" s="81">
        <v>43709</v>
      </c>
      <c r="Q190" s="81">
        <v>44287</v>
      </c>
      <c r="R190" t="s">
        <v>1616</v>
      </c>
      <c r="S190" t="s">
        <v>2032</v>
      </c>
      <c r="T190" t="s">
        <v>1227</v>
      </c>
      <c r="U190" t="s">
        <v>11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11</v>
      </c>
      <c r="AD190" t="s">
        <v>2916</v>
      </c>
      <c r="AE190">
        <v>20</v>
      </c>
      <c r="AF190">
        <v>0</v>
      </c>
      <c r="AG190" t="s">
        <v>3498</v>
      </c>
      <c r="AH190" t="s">
        <v>1007</v>
      </c>
    </row>
    <row r="191" spans="1:34" hidden="1">
      <c r="A191">
        <v>190</v>
      </c>
      <c r="B191" t="s">
        <v>12</v>
      </c>
      <c r="C191" t="s">
        <v>1008</v>
      </c>
      <c r="D191" t="s">
        <v>1009</v>
      </c>
      <c r="E191" t="s">
        <v>1010</v>
      </c>
      <c r="F191" t="s">
        <v>1011</v>
      </c>
      <c r="G191" t="s">
        <v>1012</v>
      </c>
      <c r="H191">
        <v>24</v>
      </c>
      <c r="I191">
        <v>20</v>
      </c>
      <c r="K191">
        <v>3000</v>
      </c>
      <c r="L191">
        <v>2350</v>
      </c>
      <c r="M191" t="s">
        <v>1013</v>
      </c>
      <c r="N191" s="81">
        <v>44228</v>
      </c>
      <c r="O191" s="81">
        <v>44805</v>
      </c>
      <c r="P191" s="81">
        <v>44228</v>
      </c>
      <c r="Q191" s="81">
        <v>44927</v>
      </c>
      <c r="R191" t="s">
        <v>1616</v>
      </c>
      <c r="S191" t="s">
        <v>13</v>
      </c>
      <c r="T191" t="s">
        <v>1227</v>
      </c>
      <c r="U191" t="s">
        <v>9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9</v>
      </c>
      <c r="AC191">
        <v>0</v>
      </c>
      <c r="AD191">
        <v>37</v>
      </c>
      <c r="AE191">
        <v>14</v>
      </c>
      <c r="AF191">
        <v>23</v>
      </c>
      <c r="AG191" t="s">
        <v>2918</v>
      </c>
      <c r="AH191" t="s">
        <v>2049</v>
      </c>
    </row>
    <row r="192" spans="1:34" hidden="1">
      <c r="A192">
        <v>191</v>
      </c>
      <c r="B192" t="s">
        <v>12</v>
      </c>
      <c r="C192" t="s">
        <v>982</v>
      </c>
      <c r="D192" t="s">
        <v>1083</v>
      </c>
      <c r="E192" t="s">
        <v>984</v>
      </c>
      <c r="F192" t="s">
        <v>1084</v>
      </c>
      <c r="G192" t="s">
        <v>986</v>
      </c>
      <c r="H192">
        <v>24</v>
      </c>
      <c r="I192">
        <v>20</v>
      </c>
      <c r="K192">
        <v>2500</v>
      </c>
      <c r="L192">
        <v>2334</v>
      </c>
      <c r="M192" t="s">
        <v>1013</v>
      </c>
      <c r="N192" s="81">
        <v>44228</v>
      </c>
      <c r="O192" s="81">
        <v>44805</v>
      </c>
      <c r="P192" s="81">
        <v>44228</v>
      </c>
      <c r="Q192" s="81">
        <v>44927</v>
      </c>
      <c r="R192" t="s">
        <v>1616</v>
      </c>
      <c r="S192" t="s">
        <v>13</v>
      </c>
      <c r="T192" t="s">
        <v>1227</v>
      </c>
      <c r="U192" t="s">
        <v>9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9</v>
      </c>
      <c r="AC192">
        <v>0</v>
      </c>
      <c r="AD192">
        <v>37</v>
      </c>
      <c r="AE192">
        <v>15</v>
      </c>
      <c r="AF192">
        <v>22</v>
      </c>
      <c r="AG192" t="s">
        <v>2918</v>
      </c>
      <c r="AH192" t="s">
        <v>2943</v>
      </c>
    </row>
    <row r="193" spans="1:34" hidden="1">
      <c r="A193">
        <v>192</v>
      </c>
      <c r="B193" t="s">
        <v>10</v>
      </c>
      <c r="C193" t="s">
        <v>1672</v>
      </c>
      <c r="D193" t="s">
        <v>496</v>
      </c>
      <c r="E193" t="s">
        <v>497</v>
      </c>
      <c r="F193" t="s">
        <v>498</v>
      </c>
      <c r="G193" t="s">
        <v>499</v>
      </c>
      <c r="H193">
        <v>20</v>
      </c>
      <c r="I193">
        <v>20</v>
      </c>
      <c r="K193">
        <v>2000</v>
      </c>
      <c r="L193">
        <v>2180.0000000000005</v>
      </c>
      <c r="M193" t="s">
        <v>447</v>
      </c>
      <c r="N193" s="81">
        <v>43831</v>
      </c>
      <c r="O193" s="81">
        <v>44409</v>
      </c>
      <c r="P193" s="81">
        <v>43831</v>
      </c>
      <c r="Q193" s="81">
        <v>44409</v>
      </c>
      <c r="R193" t="s">
        <v>1616</v>
      </c>
      <c r="S193" t="s">
        <v>2032</v>
      </c>
      <c r="T193" t="s">
        <v>33</v>
      </c>
      <c r="U193" t="s">
        <v>11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11</v>
      </c>
      <c r="AD193" t="s">
        <v>2916</v>
      </c>
      <c r="AE193">
        <v>20</v>
      </c>
      <c r="AF193">
        <v>0</v>
      </c>
      <c r="AG193" t="s">
        <v>3498</v>
      </c>
      <c r="AH193" t="s">
        <v>2944</v>
      </c>
    </row>
    <row r="194" spans="1:34" hidden="1">
      <c r="A194">
        <v>193</v>
      </c>
      <c r="B194" t="s">
        <v>12</v>
      </c>
      <c r="C194" t="s">
        <v>1024</v>
      </c>
      <c r="D194" t="s">
        <v>1025</v>
      </c>
      <c r="E194" t="s">
        <v>1026</v>
      </c>
      <c r="F194" t="s">
        <v>1027</v>
      </c>
      <c r="G194" t="s">
        <v>2439</v>
      </c>
      <c r="H194">
        <v>20</v>
      </c>
      <c r="I194">
        <v>20</v>
      </c>
      <c r="K194">
        <v>3000</v>
      </c>
      <c r="L194">
        <v>3350</v>
      </c>
      <c r="M194" t="s">
        <v>1013</v>
      </c>
      <c r="N194" s="81">
        <v>44287</v>
      </c>
      <c r="O194" s="81">
        <v>44866</v>
      </c>
      <c r="P194" s="81">
        <v>44287</v>
      </c>
      <c r="Q194" s="81">
        <v>44866</v>
      </c>
      <c r="R194" t="s">
        <v>1616</v>
      </c>
      <c r="S194" t="s">
        <v>13</v>
      </c>
      <c r="T194" t="s">
        <v>1227</v>
      </c>
      <c r="U194" t="s">
        <v>9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9</v>
      </c>
      <c r="AC194">
        <v>0</v>
      </c>
      <c r="AD194">
        <v>35</v>
      </c>
      <c r="AE194">
        <v>20</v>
      </c>
      <c r="AF194">
        <v>15</v>
      </c>
      <c r="AG194" t="s">
        <v>2918</v>
      </c>
    </row>
    <row r="195" spans="1:34" hidden="1">
      <c r="A195">
        <v>194</v>
      </c>
      <c r="B195" t="s">
        <v>12</v>
      </c>
      <c r="C195" t="s">
        <v>610</v>
      </c>
      <c r="D195" t="s">
        <v>1029</v>
      </c>
      <c r="E195" t="s">
        <v>612</v>
      </c>
      <c r="F195" t="s">
        <v>613</v>
      </c>
      <c r="G195" t="s">
        <v>1030</v>
      </c>
      <c r="H195">
        <v>20</v>
      </c>
      <c r="I195">
        <v>20</v>
      </c>
      <c r="K195">
        <v>3000</v>
      </c>
      <c r="L195">
        <v>2800</v>
      </c>
      <c r="M195" t="s">
        <v>1013</v>
      </c>
      <c r="N195" s="81">
        <v>44287</v>
      </c>
      <c r="O195" s="81">
        <v>44866</v>
      </c>
      <c r="P195" s="81">
        <v>44287</v>
      </c>
      <c r="Q195" s="81">
        <v>44866</v>
      </c>
      <c r="R195" t="s">
        <v>1616</v>
      </c>
      <c r="S195" t="s">
        <v>13</v>
      </c>
      <c r="T195" t="s">
        <v>1227</v>
      </c>
      <c r="U195" t="s">
        <v>9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9</v>
      </c>
      <c r="AC195">
        <v>0</v>
      </c>
      <c r="AD195">
        <v>35</v>
      </c>
      <c r="AE195">
        <v>20</v>
      </c>
      <c r="AF195">
        <v>15</v>
      </c>
      <c r="AG195" t="s">
        <v>2918</v>
      </c>
    </row>
    <row r="196" spans="1:34" hidden="1">
      <c r="A196">
        <v>195</v>
      </c>
      <c r="B196" t="s">
        <v>12</v>
      </c>
      <c r="C196" t="s">
        <v>413</v>
      </c>
      <c r="D196" t="s">
        <v>1031</v>
      </c>
      <c r="E196" t="s">
        <v>415</v>
      </c>
      <c r="F196" t="s">
        <v>1032</v>
      </c>
      <c r="G196" t="s">
        <v>1033</v>
      </c>
      <c r="H196">
        <v>20</v>
      </c>
      <c r="I196">
        <v>20</v>
      </c>
      <c r="K196">
        <v>3000</v>
      </c>
      <c r="L196">
        <v>2800</v>
      </c>
      <c r="M196" t="s">
        <v>1013</v>
      </c>
      <c r="N196" s="81">
        <v>44256</v>
      </c>
      <c r="O196" s="81">
        <v>44835</v>
      </c>
      <c r="P196" s="81">
        <v>44364</v>
      </c>
      <c r="Q196" s="81">
        <v>44943</v>
      </c>
      <c r="R196" t="s">
        <v>1620</v>
      </c>
      <c r="S196" t="s">
        <v>13</v>
      </c>
      <c r="T196" t="s">
        <v>1227</v>
      </c>
      <c r="U196" t="s">
        <v>9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9</v>
      </c>
      <c r="AC196">
        <v>0</v>
      </c>
      <c r="AD196">
        <v>36</v>
      </c>
      <c r="AE196">
        <v>20</v>
      </c>
      <c r="AF196">
        <v>16</v>
      </c>
      <c r="AG196" t="s">
        <v>2918</v>
      </c>
      <c r="AH196" t="s">
        <v>1902</v>
      </c>
    </row>
    <row r="197" spans="1:34" hidden="1">
      <c r="A197">
        <v>196</v>
      </c>
      <c r="B197" t="s">
        <v>12</v>
      </c>
      <c r="C197" t="s">
        <v>1034</v>
      </c>
      <c r="D197" t="s">
        <v>1035</v>
      </c>
      <c r="E197" t="s">
        <v>1036</v>
      </c>
      <c r="F197" t="s">
        <v>1037</v>
      </c>
      <c r="G197" t="s">
        <v>1038</v>
      </c>
      <c r="H197">
        <v>20</v>
      </c>
      <c r="I197">
        <v>20</v>
      </c>
      <c r="K197">
        <v>3000</v>
      </c>
      <c r="L197">
        <v>3350</v>
      </c>
      <c r="M197" t="s">
        <v>1013</v>
      </c>
      <c r="N197" s="81">
        <v>44228</v>
      </c>
      <c r="O197" s="81">
        <v>44805</v>
      </c>
      <c r="P197" s="81">
        <v>44228</v>
      </c>
      <c r="Q197" s="81">
        <v>44805</v>
      </c>
      <c r="R197" t="s">
        <v>1620</v>
      </c>
      <c r="S197" t="s">
        <v>13</v>
      </c>
      <c r="T197" t="s">
        <v>1227</v>
      </c>
      <c r="U197" t="s">
        <v>9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9</v>
      </c>
      <c r="AC197">
        <v>0</v>
      </c>
      <c r="AD197">
        <v>37</v>
      </c>
      <c r="AE197">
        <v>20</v>
      </c>
      <c r="AF197">
        <v>17</v>
      </c>
      <c r="AG197" t="s">
        <v>2918</v>
      </c>
      <c r="AH197" t="s">
        <v>1039</v>
      </c>
    </row>
    <row r="198" spans="1:34" hidden="1">
      <c r="A198">
        <v>197</v>
      </c>
      <c r="B198" t="s">
        <v>20</v>
      </c>
      <c r="C198" t="s">
        <v>1218</v>
      </c>
      <c r="D198" t="s">
        <v>1219</v>
      </c>
      <c r="E198" t="s">
        <v>1220</v>
      </c>
      <c r="F198" t="s">
        <v>1221</v>
      </c>
      <c r="G198" t="s">
        <v>1222</v>
      </c>
      <c r="H198">
        <v>4</v>
      </c>
      <c r="I198">
        <v>4</v>
      </c>
      <c r="K198">
        <v>0</v>
      </c>
      <c r="L198">
        <v>3350</v>
      </c>
      <c r="M198" t="s">
        <v>1013</v>
      </c>
      <c r="N198" s="81">
        <v>44348</v>
      </c>
      <c r="O198" s="81">
        <v>44440</v>
      </c>
      <c r="P198" s="81">
        <v>44348</v>
      </c>
      <c r="Q198" s="81">
        <v>44440</v>
      </c>
      <c r="R198" t="s">
        <v>1620</v>
      </c>
      <c r="S198" t="s">
        <v>1677</v>
      </c>
      <c r="T198" t="s">
        <v>1227</v>
      </c>
      <c r="U198" t="s">
        <v>11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11</v>
      </c>
      <c r="AD198" t="s">
        <v>2916</v>
      </c>
      <c r="AE198">
        <v>7</v>
      </c>
      <c r="AF198">
        <v>0</v>
      </c>
      <c r="AG198" t="s">
        <v>3498</v>
      </c>
      <c r="AH198" t="s">
        <v>1903</v>
      </c>
    </row>
    <row r="199" spans="1:34" hidden="1">
      <c r="A199">
        <v>198</v>
      </c>
      <c r="B199" t="s">
        <v>12</v>
      </c>
      <c r="C199" t="s">
        <v>923</v>
      </c>
      <c r="D199" t="s">
        <v>2202</v>
      </c>
      <c r="E199" t="s">
        <v>924</v>
      </c>
      <c r="F199" t="s">
        <v>925</v>
      </c>
      <c r="G199" t="s">
        <v>926</v>
      </c>
      <c r="H199">
        <v>20</v>
      </c>
      <c r="I199">
        <v>20</v>
      </c>
      <c r="K199">
        <v>3000</v>
      </c>
      <c r="L199">
        <v>3350</v>
      </c>
      <c r="M199" t="s">
        <v>904</v>
      </c>
      <c r="N199" s="81">
        <v>43952</v>
      </c>
      <c r="O199" s="81">
        <v>44531</v>
      </c>
      <c r="P199" s="81">
        <v>43952</v>
      </c>
      <c r="Q199" s="81">
        <v>44531</v>
      </c>
      <c r="R199" t="s">
        <v>1620</v>
      </c>
      <c r="S199" t="s">
        <v>13</v>
      </c>
      <c r="T199" t="s">
        <v>1227</v>
      </c>
      <c r="U199" t="s">
        <v>9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11</v>
      </c>
      <c r="AC199">
        <v>0</v>
      </c>
      <c r="AD199" t="s">
        <v>2916</v>
      </c>
      <c r="AE199">
        <v>20</v>
      </c>
      <c r="AF199">
        <v>0</v>
      </c>
      <c r="AG199" t="s">
        <v>3498</v>
      </c>
      <c r="AH199" t="s">
        <v>2945</v>
      </c>
    </row>
    <row r="200" spans="1:34" hidden="1">
      <c r="A200">
        <v>199</v>
      </c>
      <c r="B200" t="s">
        <v>17</v>
      </c>
      <c r="C200" t="s">
        <v>359</v>
      </c>
      <c r="D200" t="s">
        <v>360</v>
      </c>
      <c r="E200" t="s">
        <v>361</v>
      </c>
      <c r="F200" t="s">
        <v>362</v>
      </c>
      <c r="G200" t="s">
        <v>363</v>
      </c>
      <c r="H200">
        <v>8</v>
      </c>
      <c r="I200">
        <v>8</v>
      </c>
      <c r="K200">
        <v>750</v>
      </c>
      <c r="L200">
        <v>2180</v>
      </c>
      <c r="M200" t="s">
        <v>328</v>
      </c>
      <c r="N200" s="81">
        <v>44075</v>
      </c>
      <c r="O200" s="81">
        <v>44287</v>
      </c>
      <c r="P200" s="81">
        <v>44075</v>
      </c>
      <c r="Q200" s="81">
        <v>44287</v>
      </c>
      <c r="R200" t="s">
        <v>1620</v>
      </c>
      <c r="S200" t="s">
        <v>1674</v>
      </c>
      <c r="T200" t="s">
        <v>1227</v>
      </c>
      <c r="U200" t="s">
        <v>11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11</v>
      </c>
      <c r="AD200" t="s">
        <v>2916</v>
      </c>
      <c r="AE200">
        <v>13</v>
      </c>
      <c r="AF200">
        <v>0</v>
      </c>
      <c r="AG200" t="s">
        <v>3498</v>
      </c>
      <c r="AH200" t="s">
        <v>1052</v>
      </c>
    </row>
    <row r="201" spans="1:34" hidden="1">
      <c r="A201">
        <v>200</v>
      </c>
      <c r="B201" t="s">
        <v>8</v>
      </c>
      <c r="C201" t="s">
        <v>1126</v>
      </c>
      <c r="D201" t="s">
        <v>2012</v>
      </c>
      <c r="E201" t="s">
        <v>1127</v>
      </c>
      <c r="F201" t="s">
        <v>1128</v>
      </c>
      <c r="G201" t="s">
        <v>1129</v>
      </c>
      <c r="H201">
        <v>36</v>
      </c>
      <c r="I201">
        <v>36</v>
      </c>
      <c r="K201">
        <v>1000</v>
      </c>
      <c r="L201">
        <v>1400</v>
      </c>
      <c r="M201" t="s">
        <v>1089</v>
      </c>
      <c r="N201" s="81">
        <v>44256</v>
      </c>
      <c r="O201" s="81">
        <v>45323</v>
      </c>
      <c r="P201" s="81">
        <v>44256</v>
      </c>
      <c r="Q201" s="81">
        <v>45323</v>
      </c>
      <c r="R201" t="s">
        <v>1616</v>
      </c>
      <c r="S201" t="s">
        <v>1675</v>
      </c>
      <c r="T201" t="s">
        <v>1227</v>
      </c>
      <c r="U201" t="s">
        <v>11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9</v>
      </c>
      <c r="AC201">
        <v>0</v>
      </c>
      <c r="AD201">
        <v>36</v>
      </c>
      <c r="AE201">
        <v>30</v>
      </c>
      <c r="AF201">
        <v>6</v>
      </c>
      <c r="AG201" t="s">
        <v>2918</v>
      </c>
      <c r="AH201" t="s">
        <v>3078</v>
      </c>
    </row>
    <row r="202" spans="1:34" hidden="1">
      <c r="A202">
        <v>201</v>
      </c>
      <c r="B202" t="s">
        <v>10</v>
      </c>
      <c r="C202" t="s">
        <v>650</v>
      </c>
      <c r="D202" t="s">
        <v>655</v>
      </c>
      <c r="E202" t="s">
        <v>651</v>
      </c>
      <c r="F202" t="s">
        <v>652</v>
      </c>
      <c r="G202" t="s">
        <v>653</v>
      </c>
      <c r="H202">
        <v>20</v>
      </c>
      <c r="I202">
        <v>20</v>
      </c>
      <c r="K202">
        <v>2000</v>
      </c>
      <c r="L202">
        <v>2180.0000000000005</v>
      </c>
      <c r="M202" t="s">
        <v>674</v>
      </c>
      <c r="N202" s="81">
        <v>44166</v>
      </c>
      <c r="O202" s="81">
        <v>44743</v>
      </c>
      <c r="P202" s="81">
        <v>44166</v>
      </c>
      <c r="Q202" s="81">
        <v>44743</v>
      </c>
      <c r="R202" t="s">
        <v>1616</v>
      </c>
      <c r="S202" t="s">
        <v>2032</v>
      </c>
      <c r="T202" t="s">
        <v>1227</v>
      </c>
      <c r="U202" t="s">
        <v>11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9</v>
      </c>
      <c r="AC202">
        <v>0</v>
      </c>
      <c r="AD202">
        <v>39</v>
      </c>
      <c r="AE202">
        <v>20</v>
      </c>
      <c r="AF202">
        <v>19</v>
      </c>
      <c r="AG202" t="s">
        <v>2918</v>
      </c>
    </row>
    <row r="203" spans="1:34" hidden="1">
      <c r="A203">
        <v>202</v>
      </c>
      <c r="B203" t="s">
        <v>17</v>
      </c>
      <c r="C203" t="s">
        <v>1062</v>
      </c>
      <c r="D203" t="s">
        <v>1063</v>
      </c>
      <c r="E203" t="s">
        <v>1064</v>
      </c>
      <c r="F203" t="s">
        <v>1065</v>
      </c>
      <c r="G203" t="s">
        <v>1066</v>
      </c>
      <c r="H203">
        <v>8</v>
      </c>
      <c r="I203">
        <v>8</v>
      </c>
      <c r="K203">
        <v>750</v>
      </c>
      <c r="L203">
        <v>2180</v>
      </c>
      <c r="M203" t="s">
        <v>1061</v>
      </c>
      <c r="N203" s="81">
        <v>44256</v>
      </c>
      <c r="O203" s="81">
        <v>44470</v>
      </c>
      <c r="P203" s="81">
        <v>44256</v>
      </c>
      <c r="Q203" s="81">
        <v>44470</v>
      </c>
      <c r="R203" t="s">
        <v>1620</v>
      </c>
      <c r="S203" t="s">
        <v>1674</v>
      </c>
      <c r="T203" t="s">
        <v>1227</v>
      </c>
      <c r="U203" t="s">
        <v>11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11</v>
      </c>
      <c r="AD203" t="s">
        <v>2916</v>
      </c>
      <c r="AE203">
        <v>8</v>
      </c>
      <c r="AF203">
        <v>0</v>
      </c>
      <c r="AG203" t="s">
        <v>3498</v>
      </c>
      <c r="AH203" t="s">
        <v>1067</v>
      </c>
    </row>
    <row r="204" spans="1:34" hidden="1">
      <c r="A204">
        <v>203</v>
      </c>
      <c r="B204" t="s">
        <v>17</v>
      </c>
      <c r="C204" t="s">
        <v>1068</v>
      </c>
      <c r="D204" t="s">
        <v>1069</v>
      </c>
      <c r="E204" t="s">
        <v>1070</v>
      </c>
      <c r="F204" t="s">
        <v>1071</v>
      </c>
      <c r="G204" t="s">
        <v>1072</v>
      </c>
      <c r="H204">
        <v>4</v>
      </c>
      <c r="I204">
        <v>8</v>
      </c>
      <c r="K204">
        <v>750</v>
      </c>
      <c r="L204">
        <v>1800</v>
      </c>
      <c r="M204" t="s">
        <v>1061</v>
      </c>
      <c r="N204" s="81">
        <v>44228</v>
      </c>
      <c r="O204" s="81">
        <v>44440</v>
      </c>
      <c r="P204" s="81">
        <v>44228</v>
      </c>
      <c r="Q204" s="81">
        <v>44317</v>
      </c>
      <c r="R204" t="s">
        <v>1620</v>
      </c>
      <c r="S204" t="s">
        <v>1674</v>
      </c>
      <c r="T204" t="s">
        <v>1227</v>
      </c>
      <c r="U204" t="s">
        <v>11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11</v>
      </c>
      <c r="AD204" t="s">
        <v>2916</v>
      </c>
      <c r="AE204">
        <v>4</v>
      </c>
      <c r="AF204">
        <v>0</v>
      </c>
      <c r="AG204" t="s">
        <v>3498</v>
      </c>
      <c r="AH204" t="s">
        <v>1073</v>
      </c>
    </row>
    <row r="205" spans="1:34" hidden="1">
      <c r="A205">
        <v>204</v>
      </c>
      <c r="B205" t="s">
        <v>17</v>
      </c>
      <c r="C205" t="s">
        <v>1074</v>
      </c>
      <c r="D205" t="s">
        <v>1075</v>
      </c>
      <c r="E205" t="s">
        <v>1076</v>
      </c>
      <c r="F205" t="s">
        <v>137</v>
      </c>
      <c r="G205" t="s">
        <v>137</v>
      </c>
      <c r="H205">
        <v>8</v>
      </c>
      <c r="I205">
        <v>8</v>
      </c>
      <c r="K205">
        <v>1000</v>
      </c>
      <c r="L205">
        <v>2180</v>
      </c>
      <c r="M205" t="s">
        <v>1061</v>
      </c>
      <c r="N205" s="81">
        <v>44256</v>
      </c>
      <c r="O205" s="81">
        <v>44470</v>
      </c>
      <c r="P205" s="81">
        <v>44256</v>
      </c>
      <c r="Q205" s="81">
        <v>44470</v>
      </c>
      <c r="R205" t="s">
        <v>1620</v>
      </c>
      <c r="S205" t="s">
        <v>1674</v>
      </c>
      <c r="T205" t="s">
        <v>1227</v>
      </c>
      <c r="U205" t="s">
        <v>137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11</v>
      </c>
      <c r="AD205" t="s">
        <v>2916</v>
      </c>
      <c r="AE205">
        <v>1</v>
      </c>
      <c r="AF205">
        <v>0</v>
      </c>
      <c r="AG205" t="s">
        <v>3498</v>
      </c>
      <c r="AH205" t="s">
        <v>1077</v>
      </c>
    </row>
    <row r="206" spans="1:34" hidden="1">
      <c r="A206">
        <v>205</v>
      </c>
      <c r="B206" t="s">
        <v>17</v>
      </c>
      <c r="C206" t="s">
        <v>1078</v>
      </c>
      <c r="D206" t="s">
        <v>1079</v>
      </c>
      <c r="E206" t="s">
        <v>1080</v>
      </c>
      <c r="F206">
        <v>8131182494</v>
      </c>
      <c r="G206" t="s">
        <v>1081</v>
      </c>
      <c r="H206">
        <v>8</v>
      </c>
      <c r="I206">
        <v>8</v>
      </c>
      <c r="K206">
        <v>750</v>
      </c>
      <c r="L206">
        <v>1500</v>
      </c>
      <c r="M206" t="s">
        <v>1061</v>
      </c>
      <c r="N206" s="81">
        <v>44287</v>
      </c>
      <c r="O206" s="81">
        <v>44501</v>
      </c>
      <c r="P206" s="81">
        <v>44287</v>
      </c>
      <c r="Q206" s="81">
        <v>44501</v>
      </c>
      <c r="R206" t="s">
        <v>1616</v>
      </c>
      <c r="S206" t="s">
        <v>1674</v>
      </c>
      <c r="T206" t="s">
        <v>1227</v>
      </c>
      <c r="U206" t="s">
        <v>137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11</v>
      </c>
      <c r="AD206" t="s">
        <v>2916</v>
      </c>
      <c r="AE206">
        <v>2</v>
      </c>
      <c r="AF206">
        <v>0</v>
      </c>
      <c r="AG206" t="s">
        <v>3498</v>
      </c>
      <c r="AH206" t="s">
        <v>1082</v>
      </c>
    </row>
    <row r="207" spans="1:34" hidden="1">
      <c r="A207">
        <v>206</v>
      </c>
      <c r="B207" t="s">
        <v>12</v>
      </c>
      <c r="C207" t="s">
        <v>693</v>
      </c>
      <c r="D207" t="s">
        <v>694</v>
      </c>
      <c r="E207" t="s">
        <v>695</v>
      </c>
      <c r="F207">
        <v>9982286761</v>
      </c>
      <c r="G207" t="s">
        <v>1796</v>
      </c>
      <c r="H207">
        <v>20</v>
      </c>
      <c r="I207">
        <v>20</v>
      </c>
      <c r="K207">
        <v>3000</v>
      </c>
      <c r="L207">
        <v>3350</v>
      </c>
      <c r="M207" t="s">
        <v>691</v>
      </c>
      <c r="N207" s="81">
        <v>44075</v>
      </c>
      <c r="O207" s="81">
        <v>44652</v>
      </c>
      <c r="P207" s="81">
        <v>44075</v>
      </c>
      <c r="Q207" s="81">
        <v>44652</v>
      </c>
      <c r="R207" t="s">
        <v>1616</v>
      </c>
      <c r="S207" t="s">
        <v>13</v>
      </c>
      <c r="T207" t="s">
        <v>1227</v>
      </c>
      <c r="U207" t="s">
        <v>11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11</v>
      </c>
      <c r="AD207" t="s">
        <v>2916</v>
      </c>
      <c r="AE207">
        <v>7</v>
      </c>
      <c r="AF207">
        <v>0</v>
      </c>
      <c r="AG207" t="s">
        <v>3498</v>
      </c>
      <c r="AH207" t="s">
        <v>1958</v>
      </c>
    </row>
    <row r="208" spans="1:34" hidden="1">
      <c r="A208">
        <v>207</v>
      </c>
      <c r="B208" t="s">
        <v>17</v>
      </c>
      <c r="C208" t="s">
        <v>1085</v>
      </c>
      <c r="D208" t="s">
        <v>3065</v>
      </c>
      <c r="E208" t="s">
        <v>1086</v>
      </c>
      <c r="F208" t="s">
        <v>2685</v>
      </c>
      <c r="G208" t="s">
        <v>2686</v>
      </c>
      <c r="H208">
        <v>12</v>
      </c>
      <c r="I208">
        <v>8</v>
      </c>
      <c r="K208">
        <v>1500</v>
      </c>
      <c r="L208">
        <v>2175</v>
      </c>
      <c r="M208" t="s">
        <v>1512</v>
      </c>
      <c r="N208" s="81">
        <v>44287</v>
      </c>
      <c r="O208" s="81">
        <v>44501</v>
      </c>
      <c r="P208" s="81">
        <v>44287</v>
      </c>
      <c r="Q208" s="81">
        <v>44621</v>
      </c>
      <c r="R208" t="s">
        <v>1616</v>
      </c>
      <c r="S208" t="s">
        <v>1674</v>
      </c>
      <c r="T208" t="s">
        <v>1227</v>
      </c>
      <c r="U208" t="s">
        <v>9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9</v>
      </c>
      <c r="AC208">
        <v>23</v>
      </c>
      <c r="AD208">
        <v>12</v>
      </c>
      <c r="AE208">
        <v>7</v>
      </c>
      <c r="AF208">
        <v>5</v>
      </c>
      <c r="AG208" t="s">
        <v>2918</v>
      </c>
      <c r="AH208" t="s">
        <v>2966</v>
      </c>
    </row>
    <row r="209" spans="1:34" hidden="1">
      <c r="A209">
        <v>208</v>
      </c>
      <c r="B209" t="s">
        <v>8</v>
      </c>
      <c r="C209" t="s">
        <v>1087</v>
      </c>
      <c r="D209" t="s">
        <v>768</v>
      </c>
      <c r="E209" t="s">
        <v>1088</v>
      </c>
      <c r="F209" t="s">
        <v>137</v>
      </c>
      <c r="G209" t="s">
        <v>137</v>
      </c>
      <c r="H209">
        <v>36</v>
      </c>
      <c r="I209">
        <v>36</v>
      </c>
      <c r="K209">
        <v>1000</v>
      </c>
      <c r="L209">
        <v>1600</v>
      </c>
      <c r="M209" t="s">
        <v>1089</v>
      </c>
      <c r="N209" s="81">
        <v>44256</v>
      </c>
      <c r="O209" s="81">
        <v>45323</v>
      </c>
      <c r="P209" s="81">
        <v>44256</v>
      </c>
      <c r="Q209" s="81">
        <v>45323</v>
      </c>
      <c r="R209" t="s">
        <v>1616</v>
      </c>
      <c r="S209" t="s">
        <v>1675</v>
      </c>
      <c r="T209" t="s">
        <v>1227</v>
      </c>
      <c r="U209" t="s">
        <v>137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16</v>
      </c>
      <c r="AD209" t="s">
        <v>2916</v>
      </c>
      <c r="AE209">
        <v>4</v>
      </c>
      <c r="AF209">
        <v>0</v>
      </c>
      <c r="AG209" t="s">
        <v>3498</v>
      </c>
      <c r="AH209" t="s">
        <v>2796</v>
      </c>
    </row>
    <row r="210" spans="1:34" hidden="1">
      <c r="A210">
        <v>209</v>
      </c>
      <c r="B210" t="s">
        <v>8</v>
      </c>
      <c r="C210" t="s">
        <v>1090</v>
      </c>
      <c r="D210" t="s">
        <v>768</v>
      </c>
      <c r="E210" t="s">
        <v>1091</v>
      </c>
      <c r="F210" t="s">
        <v>137</v>
      </c>
      <c r="G210" t="s">
        <v>137</v>
      </c>
      <c r="H210">
        <v>36</v>
      </c>
      <c r="I210">
        <v>36</v>
      </c>
      <c r="K210">
        <v>1000</v>
      </c>
      <c r="L210">
        <v>1600</v>
      </c>
      <c r="M210" t="s">
        <v>1089</v>
      </c>
      <c r="N210" s="81">
        <v>44256</v>
      </c>
      <c r="O210" s="81">
        <v>45323</v>
      </c>
      <c r="P210" s="81">
        <v>44256</v>
      </c>
      <c r="Q210" s="81">
        <v>45323</v>
      </c>
      <c r="R210" t="s">
        <v>1620</v>
      </c>
      <c r="S210" t="s">
        <v>1675</v>
      </c>
      <c r="T210" t="s">
        <v>1227</v>
      </c>
      <c r="U210" t="s">
        <v>137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16</v>
      </c>
      <c r="AD210" t="s">
        <v>2916</v>
      </c>
      <c r="AE210">
        <v>1</v>
      </c>
      <c r="AF210">
        <v>0</v>
      </c>
      <c r="AG210" t="s">
        <v>3498</v>
      </c>
      <c r="AH210" t="s">
        <v>2797</v>
      </c>
    </row>
    <row r="211" spans="1:34" hidden="1">
      <c r="A211">
        <v>210</v>
      </c>
      <c r="B211" t="s">
        <v>17</v>
      </c>
      <c r="C211" t="s">
        <v>2843</v>
      </c>
      <c r="D211" t="s">
        <v>2368</v>
      </c>
      <c r="E211" t="s">
        <v>1092</v>
      </c>
      <c r="F211" t="s">
        <v>137</v>
      </c>
      <c r="G211" t="s">
        <v>137</v>
      </c>
      <c r="H211">
        <v>36</v>
      </c>
      <c r="I211">
        <v>36</v>
      </c>
      <c r="K211">
        <v>1000</v>
      </c>
      <c r="L211">
        <v>1600</v>
      </c>
      <c r="M211" t="s">
        <v>1089</v>
      </c>
      <c r="N211" s="81">
        <v>44256</v>
      </c>
      <c r="O211" s="81">
        <v>45323</v>
      </c>
      <c r="P211" s="81">
        <v>44256</v>
      </c>
      <c r="Q211" s="81">
        <v>45323</v>
      </c>
      <c r="R211" t="s">
        <v>1255</v>
      </c>
      <c r="S211" t="s">
        <v>1674</v>
      </c>
      <c r="T211" t="s">
        <v>1227</v>
      </c>
      <c r="U211" t="s">
        <v>137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16</v>
      </c>
      <c r="AD211" t="s">
        <v>2916</v>
      </c>
      <c r="AE211">
        <v>1</v>
      </c>
      <c r="AF211">
        <v>0</v>
      </c>
      <c r="AG211" t="s">
        <v>3498</v>
      </c>
      <c r="AH211" t="s">
        <v>2798</v>
      </c>
    </row>
    <row r="212" spans="1:34" hidden="1">
      <c r="A212">
        <v>211</v>
      </c>
      <c r="B212" t="s">
        <v>12</v>
      </c>
      <c r="C212" t="s">
        <v>1223</v>
      </c>
      <c r="D212" t="s">
        <v>1224</v>
      </c>
      <c r="E212" t="s">
        <v>1879</v>
      </c>
      <c r="F212" t="s">
        <v>1225</v>
      </c>
      <c r="G212" t="s">
        <v>1226</v>
      </c>
      <c r="H212">
        <v>20</v>
      </c>
      <c r="I212">
        <v>20</v>
      </c>
      <c r="K212">
        <v>3000</v>
      </c>
      <c r="L212">
        <v>3350</v>
      </c>
      <c r="M212" t="s">
        <v>1013</v>
      </c>
      <c r="N212" s="81">
        <v>44348</v>
      </c>
      <c r="O212" s="81">
        <v>44927</v>
      </c>
      <c r="P212" s="81">
        <v>44348</v>
      </c>
      <c r="Q212" s="81">
        <v>44927</v>
      </c>
      <c r="R212" t="s">
        <v>1616</v>
      </c>
      <c r="S212" t="s">
        <v>13</v>
      </c>
      <c r="T212" t="s">
        <v>1227</v>
      </c>
      <c r="U212" t="s">
        <v>9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9</v>
      </c>
      <c r="AC212">
        <v>2</v>
      </c>
      <c r="AD212">
        <v>31</v>
      </c>
      <c r="AE212">
        <v>20</v>
      </c>
      <c r="AF212">
        <v>11</v>
      </c>
      <c r="AG212" t="s">
        <v>2918</v>
      </c>
      <c r="AH212" t="s">
        <v>2014</v>
      </c>
    </row>
    <row r="213" spans="1:34" hidden="1">
      <c r="A213">
        <v>212</v>
      </c>
      <c r="B213" t="s">
        <v>8</v>
      </c>
      <c r="C213" t="s">
        <v>1097</v>
      </c>
      <c r="D213" t="s">
        <v>1098</v>
      </c>
      <c r="E213" t="s">
        <v>1099</v>
      </c>
      <c r="F213" t="s">
        <v>1100</v>
      </c>
      <c r="G213" t="s">
        <v>1101</v>
      </c>
      <c r="H213">
        <v>36</v>
      </c>
      <c r="I213">
        <v>36</v>
      </c>
      <c r="K213">
        <v>1000</v>
      </c>
      <c r="L213">
        <v>1600</v>
      </c>
      <c r="M213" t="s">
        <v>1089</v>
      </c>
      <c r="N213" s="81">
        <v>44256</v>
      </c>
      <c r="O213" s="81">
        <v>45323</v>
      </c>
      <c r="P213" s="81">
        <v>44256</v>
      </c>
      <c r="Q213" s="81">
        <v>45323</v>
      </c>
      <c r="R213" t="s">
        <v>1620</v>
      </c>
      <c r="S213" t="s">
        <v>1675</v>
      </c>
      <c r="T213" t="s">
        <v>1227</v>
      </c>
      <c r="U213" t="s">
        <v>16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16</v>
      </c>
      <c r="AC213">
        <v>0</v>
      </c>
      <c r="AD213" t="s">
        <v>2916</v>
      </c>
      <c r="AE213">
        <v>13</v>
      </c>
      <c r="AF213">
        <v>0</v>
      </c>
      <c r="AG213" t="s">
        <v>3498</v>
      </c>
      <c r="AH213" t="s">
        <v>1102</v>
      </c>
    </row>
    <row r="214" spans="1:34" hidden="1">
      <c r="A214">
        <v>213</v>
      </c>
      <c r="B214" t="s">
        <v>8</v>
      </c>
      <c r="C214" t="s">
        <v>1103</v>
      </c>
      <c r="D214" t="s">
        <v>1104</v>
      </c>
      <c r="E214" t="s">
        <v>1105</v>
      </c>
      <c r="F214" t="s">
        <v>1106</v>
      </c>
      <c r="G214" t="s">
        <v>1107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1089</v>
      </c>
      <c r="N214" s="81">
        <v>44228</v>
      </c>
      <c r="O214" s="81">
        <v>45292</v>
      </c>
      <c r="P214" s="81">
        <v>44228</v>
      </c>
      <c r="Q214" s="81">
        <v>45292</v>
      </c>
      <c r="R214" t="s">
        <v>1620</v>
      </c>
      <c r="S214" t="s">
        <v>1675</v>
      </c>
      <c r="T214" t="s">
        <v>1227</v>
      </c>
      <c r="U214" t="s">
        <v>11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9</v>
      </c>
      <c r="AC214">
        <v>0</v>
      </c>
      <c r="AD214">
        <v>37</v>
      </c>
      <c r="AE214">
        <v>34</v>
      </c>
      <c r="AF214">
        <v>3</v>
      </c>
      <c r="AG214" t="s">
        <v>2918</v>
      </c>
      <c r="AH214" t="s">
        <v>3280</v>
      </c>
    </row>
    <row r="215" spans="1:34" hidden="1">
      <c r="A215">
        <v>214</v>
      </c>
      <c r="B215" t="s">
        <v>8</v>
      </c>
      <c r="C215" t="s">
        <v>1108</v>
      </c>
      <c r="D215" t="s">
        <v>1109</v>
      </c>
      <c r="E215" t="s">
        <v>1110</v>
      </c>
      <c r="F215">
        <v>9982707786</v>
      </c>
      <c r="G215" t="s">
        <v>1111</v>
      </c>
      <c r="H215">
        <v>36</v>
      </c>
      <c r="I215">
        <v>36</v>
      </c>
      <c r="K215">
        <v>1000</v>
      </c>
      <c r="L215">
        <v>1300</v>
      </c>
      <c r="M215" t="s">
        <v>1089</v>
      </c>
      <c r="N215" s="81">
        <v>44228</v>
      </c>
      <c r="O215" s="81">
        <v>45292</v>
      </c>
      <c r="P215" s="81">
        <v>44228</v>
      </c>
      <c r="Q215" s="81">
        <v>45292</v>
      </c>
      <c r="R215" t="s">
        <v>1620</v>
      </c>
      <c r="S215" t="s">
        <v>1675</v>
      </c>
      <c r="T215" t="s">
        <v>1227</v>
      </c>
      <c r="U215" t="s">
        <v>16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16</v>
      </c>
      <c r="AC215">
        <v>0</v>
      </c>
      <c r="AD215" t="s">
        <v>2916</v>
      </c>
      <c r="AE215">
        <v>14</v>
      </c>
      <c r="AF215" s="983">
        <v>0</v>
      </c>
      <c r="AG215" t="s">
        <v>3498</v>
      </c>
      <c r="AH215" t="s">
        <v>2959</v>
      </c>
    </row>
    <row r="216" spans="1:34" hidden="1">
      <c r="A216">
        <v>215</v>
      </c>
      <c r="B216" t="s">
        <v>8</v>
      </c>
      <c r="C216" t="s">
        <v>1112</v>
      </c>
      <c r="D216" t="s">
        <v>137</v>
      </c>
      <c r="E216" t="s">
        <v>1113</v>
      </c>
      <c r="F216" t="s">
        <v>137</v>
      </c>
      <c r="G216" t="s">
        <v>137</v>
      </c>
      <c r="H216">
        <v>36</v>
      </c>
      <c r="I216">
        <v>36</v>
      </c>
      <c r="K216">
        <v>1000</v>
      </c>
      <c r="L216">
        <v>1600</v>
      </c>
      <c r="M216" t="s">
        <v>1089</v>
      </c>
      <c r="N216" s="81">
        <v>44228</v>
      </c>
      <c r="O216" s="81">
        <v>45292</v>
      </c>
      <c r="P216" s="81">
        <v>44228</v>
      </c>
      <c r="Q216" s="81">
        <v>45292</v>
      </c>
      <c r="R216" t="s">
        <v>1620</v>
      </c>
      <c r="S216" t="s">
        <v>1675</v>
      </c>
      <c r="T216" t="s">
        <v>1227</v>
      </c>
      <c r="U216" t="s">
        <v>137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16</v>
      </c>
      <c r="AD216" t="s">
        <v>2916</v>
      </c>
      <c r="AE216">
        <v>1</v>
      </c>
      <c r="AF216">
        <v>0</v>
      </c>
      <c r="AG216" t="s">
        <v>3498</v>
      </c>
      <c r="AH216" t="s">
        <v>2799</v>
      </c>
    </row>
    <row r="217" spans="1:34" hidden="1">
      <c r="A217">
        <v>216</v>
      </c>
      <c r="B217" t="s">
        <v>8</v>
      </c>
      <c r="C217" t="s">
        <v>1114</v>
      </c>
      <c r="D217" t="s">
        <v>1104</v>
      </c>
      <c r="E217" t="s">
        <v>1115</v>
      </c>
      <c r="F217" t="s">
        <v>2367</v>
      </c>
      <c r="G217" t="s">
        <v>2579</v>
      </c>
      <c r="H217">
        <v>36</v>
      </c>
      <c r="I217">
        <v>36</v>
      </c>
      <c r="K217">
        <v>1000</v>
      </c>
      <c r="L217">
        <v>1600</v>
      </c>
      <c r="M217" t="s">
        <v>1089</v>
      </c>
      <c r="N217" s="81">
        <v>44075</v>
      </c>
      <c r="O217" s="81">
        <v>45139</v>
      </c>
      <c r="P217" s="81">
        <v>44075</v>
      </c>
      <c r="Q217" s="81">
        <v>45139</v>
      </c>
      <c r="R217" t="s">
        <v>1620</v>
      </c>
      <c r="S217" t="s">
        <v>1675</v>
      </c>
      <c r="T217" t="s">
        <v>1227</v>
      </c>
      <c r="U217" t="s">
        <v>9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9</v>
      </c>
      <c r="AC217">
        <v>5</v>
      </c>
      <c r="AD217">
        <v>37</v>
      </c>
      <c r="AE217">
        <v>28</v>
      </c>
      <c r="AF217">
        <v>9</v>
      </c>
      <c r="AG217" t="s">
        <v>2918</v>
      </c>
      <c r="AH217" t="s">
        <v>2946</v>
      </c>
    </row>
    <row r="218" spans="1:34" hidden="1">
      <c r="A218">
        <v>217</v>
      </c>
      <c r="B218" t="s">
        <v>8</v>
      </c>
      <c r="C218" t="s">
        <v>1116</v>
      </c>
      <c r="D218" t="s">
        <v>1117</v>
      </c>
      <c r="E218" t="s">
        <v>1118</v>
      </c>
      <c r="F218" t="s">
        <v>1119</v>
      </c>
      <c r="G218" t="s">
        <v>1120</v>
      </c>
      <c r="H218">
        <v>36</v>
      </c>
      <c r="I218">
        <v>36</v>
      </c>
      <c r="K218">
        <v>1000</v>
      </c>
      <c r="L218">
        <v>1600</v>
      </c>
      <c r="M218" t="s">
        <v>1089</v>
      </c>
      <c r="N218" s="81">
        <v>44075</v>
      </c>
      <c r="O218" s="81">
        <v>45139</v>
      </c>
      <c r="P218" s="81">
        <v>44075</v>
      </c>
      <c r="Q218" s="81">
        <v>45139</v>
      </c>
      <c r="R218" t="s">
        <v>1616</v>
      </c>
      <c r="S218" t="s">
        <v>1675</v>
      </c>
      <c r="T218" t="s">
        <v>1227</v>
      </c>
      <c r="U218" t="s">
        <v>11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11</v>
      </c>
      <c r="AC218">
        <v>1</v>
      </c>
      <c r="AD218" t="s">
        <v>2916</v>
      </c>
      <c r="AE218">
        <v>35</v>
      </c>
      <c r="AF218">
        <v>0</v>
      </c>
      <c r="AG218" t="s">
        <v>3498</v>
      </c>
      <c r="AH218" t="s">
        <v>2517</v>
      </c>
    </row>
    <row r="219" spans="1:34" hidden="1">
      <c r="A219">
        <v>218</v>
      </c>
      <c r="B219" t="s">
        <v>8</v>
      </c>
      <c r="C219" t="s">
        <v>1121</v>
      </c>
      <c r="D219" t="s">
        <v>1122</v>
      </c>
      <c r="E219" t="s">
        <v>1123</v>
      </c>
      <c r="F219" t="s">
        <v>1124</v>
      </c>
      <c r="G219" t="s">
        <v>2909</v>
      </c>
      <c r="H219">
        <v>36</v>
      </c>
      <c r="I219">
        <v>36</v>
      </c>
      <c r="K219">
        <v>1000</v>
      </c>
      <c r="L219">
        <v>1850</v>
      </c>
      <c r="M219" t="s">
        <v>1089</v>
      </c>
      <c r="N219" s="81">
        <v>44256</v>
      </c>
      <c r="O219" s="81">
        <v>45323</v>
      </c>
      <c r="P219" s="81">
        <v>44256</v>
      </c>
      <c r="Q219" s="81">
        <v>45323</v>
      </c>
      <c r="R219" t="s">
        <v>1620</v>
      </c>
      <c r="S219" t="s">
        <v>1675</v>
      </c>
      <c r="T219" t="s">
        <v>1227</v>
      </c>
      <c r="U219" t="s">
        <v>9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9</v>
      </c>
      <c r="AC219">
        <v>0</v>
      </c>
      <c r="AD219">
        <v>36</v>
      </c>
      <c r="AE219">
        <v>31</v>
      </c>
      <c r="AF219">
        <v>5</v>
      </c>
      <c r="AG219" t="s">
        <v>2918</v>
      </c>
      <c r="AH219" t="s">
        <v>1125</v>
      </c>
    </row>
    <row r="220" spans="1:34" hidden="1">
      <c r="A220">
        <v>219</v>
      </c>
      <c r="B220" t="s">
        <v>10</v>
      </c>
      <c r="C220" t="s">
        <v>976</v>
      </c>
      <c r="D220" t="s">
        <v>977</v>
      </c>
      <c r="E220" t="s">
        <v>978</v>
      </c>
      <c r="F220">
        <v>9983908025</v>
      </c>
      <c r="G220" t="s">
        <v>1856</v>
      </c>
      <c r="H220">
        <v>20</v>
      </c>
      <c r="I220">
        <v>20</v>
      </c>
      <c r="K220">
        <v>2000</v>
      </c>
      <c r="L220">
        <v>2180.0000000000005</v>
      </c>
      <c r="M220" t="s">
        <v>970</v>
      </c>
      <c r="N220" s="81">
        <v>43709</v>
      </c>
      <c r="O220" s="81">
        <v>44287</v>
      </c>
      <c r="P220" s="81">
        <v>43709</v>
      </c>
      <c r="Q220" s="81">
        <v>44287</v>
      </c>
      <c r="R220" t="s">
        <v>1616</v>
      </c>
      <c r="S220" t="s">
        <v>2032</v>
      </c>
      <c r="T220" t="s">
        <v>1227</v>
      </c>
      <c r="U220" t="s">
        <v>11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11</v>
      </c>
      <c r="AD220" t="s">
        <v>2916</v>
      </c>
      <c r="AE220">
        <v>15</v>
      </c>
      <c r="AF220">
        <v>0</v>
      </c>
      <c r="AG220" t="s">
        <v>3498</v>
      </c>
      <c r="AH220" t="s">
        <v>1920</v>
      </c>
    </row>
    <row r="221" spans="1:34" hidden="1">
      <c r="A221">
        <v>220</v>
      </c>
      <c r="B221" t="s">
        <v>10</v>
      </c>
      <c r="C221" t="s">
        <v>1384</v>
      </c>
      <c r="D221" t="s">
        <v>1571</v>
      </c>
      <c r="E221" t="s">
        <v>1385</v>
      </c>
      <c r="F221">
        <v>2223366863</v>
      </c>
      <c r="G221" t="s">
        <v>1387</v>
      </c>
      <c r="H221">
        <v>20</v>
      </c>
      <c r="I221">
        <v>20</v>
      </c>
      <c r="K221">
        <v>2000</v>
      </c>
      <c r="L221">
        <v>2180</v>
      </c>
      <c r="M221" t="s">
        <v>2647</v>
      </c>
      <c r="N221" s="81">
        <v>44571</v>
      </c>
      <c r="O221" s="81">
        <v>45148</v>
      </c>
      <c r="P221" s="81">
        <v>44571</v>
      </c>
      <c r="Q221" s="81">
        <v>45148</v>
      </c>
      <c r="R221" t="s">
        <v>1620</v>
      </c>
      <c r="S221" t="s">
        <v>2032</v>
      </c>
      <c r="T221" t="s">
        <v>1227</v>
      </c>
      <c r="U221" t="s">
        <v>9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11</v>
      </c>
      <c r="AD221" t="s">
        <v>2916</v>
      </c>
      <c r="AE221">
        <v>20</v>
      </c>
      <c r="AF221">
        <v>0</v>
      </c>
      <c r="AG221" t="s">
        <v>3498</v>
      </c>
      <c r="AH221" t="s">
        <v>2947</v>
      </c>
    </row>
    <row r="222" spans="1:34" hidden="1">
      <c r="A222">
        <v>221</v>
      </c>
      <c r="B222" t="s">
        <v>10</v>
      </c>
      <c r="C222" t="s">
        <v>1824</v>
      </c>
      <c r="D222" t="s">
        <v>137</v>
      </c>
      <c r="E222" t="s">
        <v>1823</v>
      </c>
      <c r="F222" t="s">
        <v>137</v>
      </c>
      <c r="G222" t="s">
        <v>137</v>
      </c>
      <c r="H222">
        <v>20</v>
      </c>
      <c r="I222">
        <v>20</v>
      </c>
      <c r="K222" t="s">
        <v>1135</v>
      </c>
      <c r="L222">
        <v>2180</v>
      </c>
      <c r="N222" s="81">
        <v>44337</v>
      </c>
      <c r="O222" s="81">
        <v>44916</v>
      </c>
      <c r="P222" s="81">
        <v>44337</v>
      </c>
      <c r="Q222" s="81">
        <v>44916</v>
      </c>
      <c r="R222" t="s">
        <v>1616</v>
      </c>
      <c r="S222" t="s">
        <v>2032</v>
      </c>
      <c r="T222" t="s">
        <v>1227</v>
      </c>
      <c r="U222" t="s">
        <v>137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9</v>
      </c>
      <c r="AD222">
        <v>34</v>
      </c>
      <c r="AE222">
        <v>1</v>
      </c>
      <c r="AF222">
        <v>33</v>
      </c>
      <c r="AG222" t="s">
        <v>2918</v>
      </c>
    </row>
    <row r="223" spans="1:34" hidden="1">
      <c r="A223">
        <v>222</v>
      </c>
      <c r="B223" t="s">
        <v>10</v>
      </c>
      <c r="C223" t="s">
        <v>220</v>
      </c>
      <c r="D223" t="s">
        <v>2236</v>
      </c>
      <c r="E223" t="s">
        <v>1825</v>
      </c>
      <c r="F223">
        <v>998122053</v>
      </c>
      <c r="G223" t="s">
        <v>1136</v>
      </c>
      <c r="H223">
        <v>20</v>
      </c>
      <c r="I223">
        <v>20</v>
      </c>
      <c r="K223">
        <v>2000</v>
      </c>
      <c r="L223">
        <v>2000</v>
      </c>
      <c r="M223" t="s">
        <v>418</v>
      </c>
      <c r="N223" s="81">
        <v>43604</v>
      </c>
      <c r="O223" s="81">
        <v>44184</v>
      </c>
      <c r="P223" s="81">
        <v>43604</v>
      </c>
      <c r="Q223" s="81">
        <v>44184</v>
      </c>
      <c r="R223" t="s">
        <v>1620</v>
      </c>
      <c r="S223" t="s">
        <v>2032</v>
      </c>
      <c r="T223" t="s">
        <v>1227</v>
      </c>
      <c r="U223" t="s">
        <v>9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11</v>
      </c>
      <c r="AD223" t="s">
        <v>2916</v>
      </c>
      <c r="AE223">
        <v>20</v>
      </c>
      <c r="AF223">
        <v>0</v>
      </c>
      <c r="AG223" t="s">
        <v>3498</v>
      </c>
    </row>
    <row r="224" spans="1:34" hidden="1">
      <c r="A224">
        <v>223</v>
      </c>
      <c r="B224" t="s">
        <v>10</v>
      </c>
      <c r="C224" t="s">
        <v>413</v>
      </c>
      <c r="D224" t="s">
        <v>414</v>
      </c>
      <c r="E224" t="s">
        <v>415</v>
      </c>
      <c r="F224" t="s">
        <v>416</v>
      </c>
      <c r="G224" t="s">
        <v>417</v>
      </c>
      <c r="H224">
        <v>20</v>
      </c>
      <c r="I224">
        <v>20</v>
      </c>
      <c r="K224">
        <v>2000</v>
      </c>
      <c r="L224">
        <v>2180.0000000000005</v>
      </c>
      <c r="M224" t="s">
        <v>418</v>
      </c>
      <c r="N224" s="81">
        <v>43709</v>
      </c>
      <c r="O224" s="81">
        <v>44287</v>
      </c>
      <c r="P224" s="81">
        <v>43709</v>
      </c>
      <c r="Q224" s="81">
        <v>44287</v>
      </c>
      <c r="R224" t="s">
        <v>1620</v>
      </c>
      <c r="S224" t="s">
        <v>2032</v>
      </c>
      <c r="T224" t="s">
        <v>1227</v>
      </c>
      <c r="U224" t="s">
        <v>11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11</v>
      </c>
      <c r="AD224" t="s">
        <v>2916</v>
      </c>
      <c r="AE224">
        <v>20</v>
      </c>
      <c r="AF224">
        <v>0</v>
      </c>
      <c r="AG224" t="s">
        <v>3498</v>
      </c>
      <c r="AH224" t="s">
        <v>1139</v>
      </c>
    </row>
    <row r="225" spans="1:34" hidden="1">
      <c r="A225">
        <v>224</v>
      </c>
      <c r="B225" t="s">
        <v>10</v>
      </c>
      <c r="C225" t="s">
        <v>230</v>
      </c>
      <c r="D225" t="s">
        <v>2232</v>
      </c>
      <c r="E225" t="s">
        <v>232</v>
      </c>
      <c r="F225" t="s">
        <v>1140</v>
      </c>
      <c r="G225" t="s">
        <v>233</v>
      </c>
      <c r="H225">
        <v>20</v>
      </c>
      <c r="I225">
        <v>20</v>
      </c>
      <c r="K225">
        <v>2000</v>
      </c>
      <c r="L225">
        <v>2000</v>
      </c>
      <c r="M225" t="s">
        <v>1137</v>
      </c>
      <c r="N225" s="81">
        <v>43604</v>
      </c>
      <c r="O225" s="81">
        <v>44184</v>
      </c>
      <c r="P225" s="81">
        <v>43604</v>
      </c>
      <c r="Q225" s="81">
        <v>44184</v>
      </c>
      <c r="R225" t="s">
        <v>1620</v>
      </c>
      <c r="S225" t="s">
        <v>2032</v>
      </c>
      <c r="T225" t="s">
        <v>1227</v>
      </c>
      <c r="U225" t="s">
        <v>9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11</v>
      </c>
      <c r="AD225" t="s">
        <v>2916</v>
      </c>
      <c r="AE225">
        <v>20</v>
      </c>
      <c r="AF225">
        <v>0</v>
      </c>
      <c r="AG225" t="s">
        <v>3498</v>
      </c>
      <c r="AH225" t="s">
        <v>3465</v>
      </c>
    </row>
    <row r="226" spans="1:34" hidden="1">
      <c r="A226">
        <v>225</v>
      </c>
      <c r="B226" t="s">
        <v>10</v>
      </c>
      <c r="C226" t="s">
        <v>270</v>
      </c>
      <c r="D226" t="s">
        <v>2233</v>
      </c>
      <c r="E226" t="s">
        <v>272</v>
      </c>
      <c r="F226" t="s">
        <v>1141</v>
      </c>
      <c r="G226" t="s">
        <v>273</v>
      </c>
      <c r="H226">
        <v>20</v>
      </c>
      <c r="I226">
        <v>20</v>
      </c>
      <c r="K226">
        <v>2000</v>
      </c>
      <c r="L226">
        <v>2000</v>
      </c>
      <c r="M226" t="s">
        <v>1137</v>
      </c>
      <c r="N226" s="81">
        <v>43604</v>
      </c>
      <c r="O226" s="81">
        <v>44184</v>
      </c>
      <c r="P226" s="81">
        <v>43604</v>
      </c>
      <c r="Q226" s="81">
        <v>44184</v>
      </c>
      <c r="R226" t="s">
        <v>1616</v>
      </c>
      <c r="S226" t="s">
        <v>2032</v>
      </c>
      <c r="T226" t="s">
        <v>1227</v>
      </c>
      <c r="U226" t="s">
        <v>11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11</v>
      </c>
      <c r="AD226" t="s">
        <v>2916</v>
      </c>
      <c r="AE226">
        <v>13</v>
      </c>
      <c r="AF226">
        <v>0</v>
      </c>
      <c r="AG226" t="s">
        <v>3498</v>
      </c>
      <c r="AH226" t="s">
        <v>3297</v>
      </c>
    </row>
    <row r="227" spans="1:34" hidden="1">
      <c r="A227">
        <v>226</v>
      </c>
      <c r="B227" t="s">
        <v>10</v>
      </c>
      <c r="C227" t="s">
        <v>296</v>
      </c>
      <c r="D227" t="s">
        <v>2369</v>
      </c>
      <c r="E227" t="s">
        <v>1142</v>
      </c>
      <c r="F227" t="s">
        <v>1143</v>
      </c>
      <c r="G227" t="s">
        <v>299</v>
      </c>
      <c r="H227">
        <v>20</v>
      </c>
      <c r="I227">
        <v>20</v>
      </c>
      <c r="K227">
        <v>2000</v>
      </c>
      <c r="L227">
        <v>2000</v>
      </c>
      <c r="M227" t="s">
        <v>1137</v>
      </c>
      <c r="N227" s="81">
        <v>43604</v>
      </c>
      <c r="O227" s="81">
        <v>44184</v>
      </c>
      <c r="P227" s="81">
        <v>43604</v>
      </c>
      <c r="Q227" s="81">
        <v>44184</v>
      </c>
      <c r="R227" t="s">
        <v>1616</v>
      </c>
      <c r="S227" t="s">
        <v>2032</v>
      </c>
      <c r="T227" t="s">
        <v>1227</v>
      </c>
      <c r="U227" t="s">
        <v>9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11</v>
      </c>
      <c r="AD227" t="s">
        <v>2916</v>
      </c>
      <c r="AE227">
        <v>15</v>
      </c>
      <c r="AF227">
        <v>0</v>
      </c>
      <c r="AG227" t="s">
        <v>3498</v>
      </c>
      <c r="AH227" t="s">
        <v>3298</v>
      </c>
    </row>
    <row r="228" spans="1:34" hidden="1">
      <c r="A228">
        <v>227</v>
      </c>
      <c r="B228" t="s">
        <v>10</v>
      </c>
      <c r="C228" t="s">
        <v>259</v>
      </c>
      <c r="D228" t="s">
        <v>2234</v>
      </c>
      <c r="E228" t="s">
        <v>1144</v>
      </c>
      <c r="F228" t="s">
        <v>1145</v>
      </c>
      <c r="G228" t="s">
        <v>262</v>
      </c>
      <c r="H228">
        <v>20</v>
      </c>
      <c r="I228">
        <v>20</v>
      </c>
      <c r="K228">
        <v>2000</v>
      </c>
      <c r="L228">
        <v>2000</v>
      </c>
      <c r="M228" t="s">
        <v>1137</v>
      </c>
      <c r="N228" s="81">
        <v>43604</v>
      </c>
      <c r="O228" s="81">
        <v>44184</v>
      </c>
      <c r="P228" s="81">
        <v>43604</v>
      </c>
      <c r="Q228" s="81">
        <v>44184</v>
      </c>
      <c r="R228" t="s">
        <v>1620</v>
      </c>
      <c r="S228" t="s">
        <v>2032</v>
      </c>
      <c r="T228" t="s">
        <v>1227</v>
      </c>
      <c r="U228" t="s">
        <v>9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11</v>
      </c>
      <c r="AD228" t="s">
        <v>2916</v>
      </c>
      <c r="AE228">
        <v>15</v>
      </c>
      <c r="AF228">
        <v>0</v>
      </c>
      <c r="AG228" t="s">
        <v>3498</v>
      </c>
      <c r="AH228" t="s">
        <v>3300</v>
      </c>
    </row>
    <row r="229" spans="1:34" hidden="1">
      <c r="A229">
        <v>228</v>
      </c>
      <c r="B229" t="s">
        <v>12</v>
      </c>
      <c r="C229" t="s">
        <v>798</v>
      </c>
      <c r="D229" t="s">
        <v>799</v>
      </c>
      <c r="E229" t="s">
        <v>800</v>
      </c>
      <c r="F229">
        <v>9381159013</v>
      </c>
      <c r="G229" t="s">
        <v>1805</v>
      </c>
      <c r="H229">
        <v>20</v>
      </c>
      <c r="I229">
        <v>20</v>
      </c>
      <c r="K229">
        <v>3000</v>
      </c>
      <c r="L229">
        <v>2800</v>
      </c>
      <c r="M229" t="s">
        <v>774</v>
      </c>
      <c r="N229" s="81">
        <v>43831</v>
      </c>
      <c r="O229" s="81">
        <v>44409</v>
      </c>
      <c r="P229" s="81">
        <v>43831</v>
      </c>
      <c r="Q229" s="81">
        <v>44409</v>
      </c>
      <c r="R229" t="s">
        <v>1616</v>
      </c>
      <c r="S229" t="s">
        <v>13</v>
      </c>
      <c r="T229" t="s">
        <v>33</v>
      </c>
      <c r="U229" t="s">
        <v>11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11</v>
      </c>
      <c r="AD229" t="s">
        <v>2916</v>
      </c>
      <c r="AE229">
        <v>19</v>
      </c>
      <c r="AF229">
        <v>0</v>
      </c>
      <c r="AG229" t="s">
        <v>3498</v>
      </c>
      <c r="AH229" t="s">
        <v>1147</v>
      </c>
    </row>
    <row r="230" spans="1:34" hidden="1">
      <c r="A230">
        <v>229</v>
      </c>
      <c r="B230" t="s">
        <v>10</v>
      </c>
      <c r="C230" t="s">
        <v>234</v>
      </c>
      <c r="D230" t="s">
        <v>1148</v>
      </c>
      <c r="E230" t="s">
        <v>236</v>
      </c>
      <c r="F230">
        <v>9841277706</v>
      </c>
      <c r="G230" t="s">
        <v>237</v>
      </c>
      <c r="H230">
        <v>20</v>
      </c>
      <c r="I230">
        <v>20</v>
      </c>
      <c r="K230">
        <v>2000</v>
      </c>
      <c r="L230">
        <v>2000</v>
      </c>
      <c r="M230" t="s">
        <v>442</v>
      </c>
      <c r="N230" s="81">
        <v>43881</v>
      </c>
      <c r="O230" s="81">
        <v>44459</v>
      </c>
      <c r="P230" s="81">
        <v>43881</v>
      </c>
      <c r="Q230" s="81">
        <v>44459</v>
      </c>
      <c r="R230" t="s">
        <v>1616</v>
      </c>
      <c r="S230" t="s">
        <v>2032</v>
      </c>
      <c r="T230" t="s">
        <v>1227</v>
      </c>
      <c r="U230" t="s">
        <v>11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11</v>
      </c>
      <c r="AD230" t="s">
        <v>2916</v>
      </c>
      <c r="AE230">
        <v>18</v>
      </c>
      <c r="AF230">
        <v>0</v>
      </c>
      <c r="AG230" t="s">
        <v>3498</v>
      </c>
      <c r="AH230" t="s">
        <v>1149</v>
      </c>
    </row>
    <row r="231" spans="1:34" hidden="1">
      <c r="A231">
        <v>230</v>
      </c>
      <c r="B231" t="s">
        <v>10</v>
      </c>
      <c r="C231" t="s">
        <v>384</v>
      </c>
      <c r="D231" t="s">
        <v>3064</v>
      </c>
      <c r="E231" t="s">
        <v>386</v>
      </c>
      <c r="F231" t="s">
        <v>387</v>
      </c>
      <c r="G231" t="s">
        <v>388</v>
      </c>
      <c r="H231">
        <v>20</v>
      </c>
      <c r="I231">
        <v>20</v>
      </c>
      <c r="K231">
        <v>2000</v>
      </c>
      <c r="L231">
        <v>2180</v>
      </c>
      <c r="M231" t="s">
        <v>2243</v>
      </c>
      <c r="N231" s="81">
        <v>44228</v>
      </c>
      <c r="O231" s="81">
        <v>44805</v>
      </c>
      <c r="P231" s="81">
        <v>44562</v>
      </c>
      <c r="Q231" s="81">
        <v>45139</v>
      </c>
      <c r="R231" t="s">
        <v>1616</v>
      </c>
      <c r="S231" t="s">
        <v>2032</v>
      </c>
      <c r="T231" t="s">
        <v>1227</v>
      </c>
      <c r="U231" t="s">
        <v>11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9</v>
      </c>
      <c r="AD231">
        <v>37</v>
      </c>
      <c r="AE231">
        <v>20</v>
      </c>
      <c r="AF231">
        <v>17</v>
      </c>
      <c r="AG231" t="s">
        <v>2918</v>
      </c>
      <c r="AH231" t="s">
        <v>2396</v>
      </c>
    </row>
    <row r="232" spans="1:34" hidden="1">
      <c r="A232">
        <v>231</v>
      </c>
      <c r="B232" t="s">
        <v>10</v>
      </c>
      <c r="C232" t="s">
        <v>1151</v>
      </c>
      <c r="D232" t="s">
        <v>1152</v>
      </c>
      <c r="E232" t="s">
        <v>1153</v>
      </c>
      <c r="F232">
        <v>9981305947</v>
      </c>
      <c r="G232" t="s">
        <v>1154</v>
      </c>
      <c r="H232">
        <v>20</v>
      </c>
      <c r="I232">
        <v>20</v>
      </c>
      <c r="K232">
        <v>2000</v>
      </c>
      <c r="L232">
        <v>2180.0000000000005</v>
      </c>
      <c r="M232" t="s">
        <v>2243</v>
      </c>
      <c r="N232" s="81">
        <v>44317</v>
      </c>
      <c r="O232" s="81">
        <v>44896</v>
      </c>
      <c r="P232" s="81">
        <v>44317</v>
      </c>
      <c r="Q232" s="81">
        <v>44896</v>
      </c>
      <c r="R232" t="s">
        <v>1616</v>
      </c>
      <c r="S232" t="s">
        <v>2032</v>
      </c>
      <c r="T232" t="s">
        <v>1227</v>
      </c>
      <c r="U232" t="s">
        <v>11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11</v>
      </c>
      <c r="AC232">
        <v>0</v>
      </c>
      <c r="AD232" t="s">
        <v>2916</v>
      </c>
      <c r="AE232">
        <v>20</v>
      </c>
      <c r="AF232">
        <v>0</v>
      </c>
      <c r="AG232" t="s">
        <v>3498</v>
      </c>
      <c r="AH232" t="s">
        <v>2395</v>
      </c>
    </row>
    <row r="233" spans="1:34" hidden="1">
      <c r="A233">
        <v>232</v>
      </c>
      <c r="B233" t="s">
        <v>20</v>
      </c>
      <c r="C233" t="s">
        <v>1420</v>
      </c>
      <c r="D233" t="s">
        <v>1421</v>
      </c>
      <c r="E233" t="s">
        <v>1422</v>
      </c>
      <c r="F233" t="s">
        <v>1423</v>
      </c>
      <c r="G233" t="s">
        <v>1424</v>
      </c>
      <c r="H233">
        <v>6</v>
      </c>
      <c r="I233">
        <v>4</v>
      </c>
      <c r="K233" t="s">
        <v>1255</v>
      </c>
      <c r="L233">
        <v>2285</v>
      </c>
      <c r="M233" t="s">
        <v>1013</v>
      </c>
      <c r="N233" s="81">
        <v>44440</v>
      </c>
      <c r="O233" s="81">
        <v>44531</v>
      </c>
      <c r="P233" s="81">
        <v>44440</v>
      </c>
      <c r="Q233" s="81">
        <v>44593</v>
      </c>
      <c r="R233" t="s">
        <v>1620</v>
      </c>
      <c r="S233" t="s">
        <v>1677</v>
      </c>
      <c r="T233" t="s">
        <v>1227</v>
      </c>
      <c r="U233" t="s">
        <v>11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11</v>
      </c>
      <c r="AD233" t="s">
        <v>2916</v>
      </c>
      <c r="AE233">
        <v>6</v>
      </c>
      <c r="AF233">
        <v>0</v>
      </c>
      <c r="AG233" t="s">
        <v>3498</v>
      </c>
      <c r="AH233" t="s">
        <v>1158</v>
      </c>
    </row>
    <row r="234" spans="1:34" hidden="1">
      <c r="A234">
        <v>233</v>
      </c>
      <c r="B234" t="s">
        <v>12</v>
      </c>
      <c r="C234" t="s">
        <v>735</v>
      </c>
      <c r="D234" t="s">
        <v>736</v>
      </c>
      <c r="E234" t="s">
        <v>737</v>
      </c>
      <c r="F234" t="s">
        <v>1694</v>
      </c>
      <c r="G234" t="s">
        <v>1693</v>
      </c>
      <c r="H234">
        <v>20</v>
      </c>
      <c r="I234">
        <v>20</v>
      </c>
      <c r="K234">
        <v>3000</v>
      </c>
      <c r="L234">
        <v>3350</v>
      </c>
      <c r="M234" t="s">
        <v>691</v>
      </c>
      <c r="N234" s="81">
        <v>43831</v>
      </c>
      <c r="O234" s="81">
        <v>44409</v>
      </c>
      <c r="P234" s="81">
        <v>43831</v>
      </c>
      <c r="Q234" s="81">
        <v>44409</v>
      </c>
      <c r="R234" t="s">
        <v>1620</v>
      </c>
      <c r="S234" t="s">
        <v>13</v>
      </c>
      <c r="T234" t="s">
        <v>1227</v>
      </c>
      <c r="U234" t="s">
        <v>11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11</v>
      </c>
      <c r="AD234" t="s">
        <v>2916</v>
      </c>
      <c r="AE234">
        <v>13</v>
      </c>
      <c r="AF234">
        <v>0</v>
      </c>
      <c r="AG234" t="s">
        <v>3498</v>
      </c>
      <c r="AH234" t="s">
        <v>2948</v>
      </c>
    </row>
    <row r="235" spans="1:34" hidden="1">
      <c r="A235">
        <v>234</v>
      </c>
      <c r="B235" t="s">
        <v>17</v>
      </c>
      <c r="C235" t="s">
        <v>1163</v>
      </c>
      <c r="D235" t="s">
        <v>1164</v>
      </c>
      <c r="E235" t="s">
        <v>1165</v>
      </c>
      <c r="F235" t="s">
        <v>1166</v>
      </c>
      <c r="G235" t="s">
        <v>1167</v>
      </c>
      <c r="H235">
        <v>8</v>
      </c>
      <c r="I235">
        <v>8</v>
      </c>
      <c r="L235">
        <v>2180</v>
      </c>
      <c r="M235" t="s">
        <v>1061</v>
      </c>
      <c r="N235" s="81">
        <v>44352</v>
      </c>
      <c r="O235" s="81">
        <v>44566</v>
      </c>
      <c r="P235" s="81">
        <v>44352</v>
      </c>
      <c r="Q235" s="81">
        <v>44566</v>
      </c>
      <c r="R235" t="s">
        <v>1620</v>
      </c>
      <c r="S235" t="s">
        <v>1674</v>
      </c>
      <c r="T235" t="s">
        <v>1227</v>
      </c>
      <c r="U235" t="s">
        <v>11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11</v>
      </c>
      <c r="AC235">
        <v>0</v>
      </c>
      <c r="AD235" t="s">
        <v>2916</v>
      </c>
      <c r="AE235">
        <v>8</v>
      </c>
      <c r="AF235">
        <v>0</v>
      </c>
      <c r="AG235" t="s">
        <v>3498</v>
      </c>
    </row>
    <row r="236" spans="1:34" hidden="1">
      <c r="A236">
        <v>235</v>
      </c>
      <c r="B236" t="s">
        <v>19</v>
      </c>
      <c r="C236" t="s">
        <v>1168</v>
      </c>
      <c r="D236" t="s">
        <v>2244</v>
      </c>
      <c r="E236" t="s">
        <v>1169</v>
      </c>
      <c r="F236" t="s">
        <v>1170</v>
      </c>
      <c r="G236" t="s">
        <v>1171</v>
      </c>
      <c r="H236">
        <v>6</v>
      </c>
      <c r="I236">
        <v>6</v>
      </c>
      <c r="K236" t="s">
        <v>1285</v>
      </c>
      <c r="L236">
        <v>2180</v>
      </c>
      <c r="M236" t="s">
        <v>2243</v>
      </c>
      <c r="N236" s="81">
        <v>44317</v>
      </c>
      <c r="O236" s="81">
        <v>44470</v>
      </c>
      <c r="P236" s="81">
        <v>44317</v>
      </c>
      <c r="Q236" s="81">
        <v>44470</v>
      </c>
      <c r="R236" t="s">
        <v>1616</v>
      </c>
      <c r="S236" t="s">
        <v>1678</v>
      </c>
      <c r="T236" t="s">
        <v>35</v>
      </c>
      <c r="U236" t="s">
        <v>11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11</v>
      </c>
      <c r="AD236" t="s">
        <v>2916</v>
      </c>
      <c r="AE236">
        <v>6</v>
      </c>
      <c r="AF236">
        <v>0</v>
      </c>
      <c r="AG236" t="s">
        <v>3498</v>
      </c>
      <c r="AH236" t="s">
        <v>1172</v>
      </c>
    </row>
    <row r="237" spans="1:34" hidden="1">
      <c r="A237">
        <v>236</v>
      </c>
      <c r="B237" t="s">
        <v>17</v>
      </c>
      <c r="C237" t="s">
        <v>1173</v>
      </c>
      <c r="D237" t="s">
        <v>1174</v>
      </c>
      <c r="E237" t="s">
        <v>1175</v>
      </c>
      <c r="F237" t="s">
        <v>1176</v>
      </c>
      <c r="G237" t="s">
        <v>1177</v>
      </c>
      <c r="H237">
        <v>8</v>
      </c>
      <c r="I237">
        <v>8</v>
      </c>
      <c r="L237">
        <v>2180</v>
      </c>
      <c r="M237" t="s">
        <v>1061</v>
      </c>
      <c r="N237" s="81">
        <v>44352</v>
      </c>
      <c r="O237" s="81">
        <v>44566</v>
      </c>
      <c r="P237" s="81">
        <v>44352</v>
      </c>
      <c r="Q237" s="81">
        <v>44566</v>
      </c>
      <c r="R237" t="s">
        <v>1616</v>
      </c>
      <c r="S237" t="s">
        <v>1674</v>
      </c>
      <c r="T237" t="s">
        <v>1227</v>
      </c>
      <c r="U237" t="s">
        <v>9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11</v>
      </c>
      <c r="AC237">
        <v>0</v>
      </c>
      <c r="AD237" t="s">
        <v>2916</v>
      </c>
      <c r="AE237">
        <v>8</v>
      </c>
      <c r="AF237">
        <v>0</v>
      </c>
      <c r="AG237" t="s">
        <v>3498</v>
      </c>
      <c r="AH237" t="s">
        <v>1178</v>
      </c>
    </row>
    <row r="238" spans="1:34" hidden="1">
      <c r="A238">
        <v>237</v>
      </c>
      <c r="B238" t="s">
        <v>12</v>
      </c>
      <c r="C238" t="s">
        <v>791</v>
      </c>
      <c r="D238" t="s">
        <v>792</v>
      </c>
      <c r="E238" t="s">
        <v>793</v>
      </c>
      <c r="F238" t="s">
        <v>794</v>
      </c>
      <c r="G238" t="s">
        <v>795</v>
      </c>
      <c r="H238">
        <v>24</v>
      </c>
      <c r="I238">
        <v>20</v>
      </c>
      <c r="K238">
        <v>3000</v>
      </c>
      <c r="L238">
        <v>2800</v>
      </c>
      <c r="M238" t="s">
        <v>774</v>
      </c>
      <c r="N238" s="81">
        <v>43831</v>
      </c>
      <c r="O238" s="81">
        <v>44409</v>
      </c>
      <c r="P238" s="81">
        <v>43831</v>
      </c>
      <c r="Q238" s="81">
        <v>44531</v>
      </c>
      <c r="R238" t="s">
        <v>1616</v>
      </c>
      <c r="S238" t="s">
        <v>13</v>
      </c>
      <c r="T238" t="s">
        <v>33</v>
      </c>
      <c r="U238" t="s">
        <v>11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11</v>
      </c>
      <c r="AD238" t="s">
        <v>2916</v>
      </c>
      <c r="AE238">
        <v>9</v>
      </c>
      <c r="AF238">
        <v>0</v>
      </c>
      <c r="AG238" t="s">
        <v>3498</v>
      </c>
      <c r="AH238" t="s">
        <v>1183</v>
      </c>
    </row>
    <row r="239" spans="1:34" hidden="1">
      <c r="A239">
        <v>238</v>
      </c>
      <c r="B239" t="s">
        <v>10</v>
      </c>
      <c r="C239" t="s">
        <v>1184</v>
      </c>
      <c r="D239" t="s">
        <v>1185</v>
      </c>
      <c r="E239" t="s">
        <v>1186</v>
      </c>
      <c r="F239" t="s">
        <v>1187</v>
      </c>
      <c r="G239" t="s">
        <v>1188</v>
      </c>
      <c r="H239">
        <v>20</v>
      </c>
      <c r="I239">
        <v>20</v>
      </c>
      <c r="K239">
        <v>2000</v>
      </c>
      <c r="L239">
        <v>2180</v>
      </c>
      <c r="M239" t="s">
        <v>674</v>
      </c>
      <c r="N239" s="81">
        <v>44317</v>
      </c>
      <c r="O239" s="81">
        <v>44896</v>
      </c>
      <c r="P239" s="81">
        <v>44317</v>
      </c>
      <c r="Q239" s="81">
        <v>44896</v>
      </c>
      <c r="R239" t="s">
        <v>1616</v>
      </c>
      <c r="S239" t="s">
        <v>2032</v>
      </c>
      <c r="T239" t="s">
        <v>35</v>
      </c>
      <c r="U239" t="s">
        <v>16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9</v>
      </c>
      <c r="AD239">
        <v>34</v>
      </c>
      <c r="AE239">
        <v>0</v>
      </c>
      <c r="AF239">
        <v>34</v>
      </c>
      <c r="AG239" t="s">
        <v>2918</v>
      </c>
      <c r="AH239" t="s">
        <v>2949</v>
      </c>
    </row>
    <row r="240" spans="1:34" hidden="1">
      <c r="A240">
        <v>239</v>
      </c>
      <c r="B240" t="s">
        <v>20</v>
      </c>
      <c r="C240" t="s">
        <v>1344</v>
      </c>
      <c r="D240" t="s">
        <v>1345</v>
      </c>
      <c r="E240" t="s">
        <v>1346</v>
      </c>
      <c r="F240" t="s">
        <v>1347</v>
      </c>
      <c r="G240" t="s">
        <v>1348</v>
      </c>
      <c r="H240">
        <v>6</v>
      </c>
      <c r="I240">
        <v>4</v>
      </c>
      <c r="K240" t="s">
        <v>1255</v>
      </c>
      <c r="L240">
        <v>5333</v>
      </c>
      <c r="M240" t="s">
        <v>1013</v>
      </c>
      <c r="N240" s="81">
        <v>44440</v>
      </c>
      <c r="O240" s="81">
        <v>44531</v>
      </c>
      <c r="P240" s="81">
        <v>44440</v>
      </c>
      <c r="Q240" s="81">
        <v>44593</v>
      </c>
      <c r="R240" t="s">
        <v>1620</v>
      </c>
      <c r="S240" t="s">
        <v>1677</v>
      </c>
      <c r="T240" t="s">
        <v>1227</v>
      </c>
      <c r="U240" t="s">
        <v>11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11</v>
      </c>
      <c r="AD240" t="s">
        <v>2916</v>
      </c>
      <c r="AE240">
        <v>6</v>
      </c>
      <c r="AF240">
        <v>0</v>
      </c>
      <c r="AG240" t="s">
        <v>3498</v>
      </c>
      <c r="AH240" t="s">
        <v>2950</v>
      </c>
    </row>
    <row r="241" spans="1:34" hidden="1">
      <c r="A241">
        <v>240</v>
      </c>
      <c r="B241" t="s">
        <v>19</v>
      </c>
      <c r="C241" t="s">
        <v>1195</v>
      </c>
      <c r="D241" t="s">
        <v>2245</v>
      </c>
      <c r="E241" t="s">
        <v>1891</v>
      </c>
      <c r="F241" t="s">
        <v>1196</v>
      </c>
      <c r="G241" t="s">
        <v>1197</v>
      </c>
      <c r="H241">
        <v>6</v>
      </c>
      <c r="I241">
        <v>6</v>
      </c>
      <c r="K241" t="s">
        <v>1285</v>
      </c>
      <c r="L241">
        <v>2180</v>
      </c>
      <c r="M241" t="s">
        <v>2243</v>
      </c>
      <c r="N241" s="81">
        <v>44348</v>
      </c>
      <c r="O241" s="81">
        <v>44501</v>
      </c>
      <c r="P241" s="81">
        <v>44348</v>
      </c>
      <c r="Q241" s="81">
        <v>44501</v>
      </c>
      <c r="R241" t="s">
        <v>1616</v>
      </c>
      <c r="S241" t="s">
        <v>1678</v>
      </c>
      <c r="T241" t="s">
        <v>35</v>
      </c>
      <c r="U241" t="s">
        <v>11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11</v>
      </c>
      <c r="AD241" t="s">
        <v>2916</v>
      </c>
      <c r="AE241">
        <v>6</v>
      </c>
      <c r="AF241">
        <v>0</v>
      </c>
      <c r="AG241" t="s">
        <v>3498</v>
      </c>
      <c r="AH241" t="s">
        <v>1198</v>
      </c>
    </row>
    <row r="242" spans="1:34" hidden="1">
      <c r="A242">
        <v>241</v>
      </c>
      <c r="B242" t="s">
        <v>10</v>
      </c>
      <c r="C242" t="s">
        <v>1068</v>
      </c>
      <c r="D242" t="s">
        <v>1571</v>
      </c>
      <c r="E242" t="s">
        <v>1070</v>
      </c>
      <c r="F242" t="s">
        <v>1199</v>
      </c>
      <c r="G242" t="s">
        <v>1200</v>
      </c>
      <c r="H242">
        <v>20</v>
      </c>
      <c r="I242">
        <v>20</v>
      </c>
      <c r="K242">
        <v>2000</v>
      </c>
      <c r="L242">
        <v>2180</v>
      </c>
      <c r="M242" t="s">
        <v>2647</v>
      </c>
      <c r="N242" s="81">
        <v>44348</v>
      </c>
      <c r="O242" s="81">
        <v>44927</v>
      </c>
      <c r="P242" s="81">
        <v>44348</v>
      </c>
      <c r="Q242" s="81">
        <v>44927</v>
      </c>
      <c r="R242" t="s">
        <v>1620</v>
      </c>
      <c r="S242" t="s">
        <v>2032</v>
      </c>
      <c r="T242" t="s">
        <v>1227</v>
      </c>
      <c r="U242" t="s">
        <v>9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11</v>
      </c>
      <c r="AC242">
        <v>0</v>
      </c>
      <c r="AD242" t="s">
        <v>2916</v>
      </c>
      <c r="AE242">
        <v>17</v>
      </c>
      <c r="AF242">
        <v>0</v>
      </c>
      <c r="AG242" t="s">
        <v>3498</v>
      </c>
      <c r="AH242" t="s">
        <v>1893</v>
      </c>
    </row>
    <row r="243" spans="1:34" hidden="1">
      <c r="A243">
        <v>242</v>
      </c>
      <c r="B243" t="s">
        <v>10</v>
      </c>
      <c r="C243" t="s">
        <v>374</v>
      </c>
      <c r="D243" t="s">
        <v>2083</v>
      </c>
      <c r="E243" t="s">
        <v>376</v>
      </c>
      <c r="F243">
        <v>3313451175</v>
      </c>
      <c r="G243" t="s">
        <v>377</v>
      </c>
      <c r="H243">
        <v>20</v>
      </c>
      <c r="I243">
        <v>20</v>
      </c>
      <c r="K243">
        <v>2000</v>
      </c>
      <c r="L243">
        <v>2180</v>
      </c>
      <c r="M243" t="s">
        <v>2647</v>
      </c>
      <c r="N243" s="81">
        <v>44317</v>
      </c>
      <c r="O243" s="81">
        <v>44896</v>
      </c>
      <c r="P243" s="81">
        <v>44317</v>
      </c>
      <c r="Q243" s="81">
        <v>44896</v>
      </c>
      <c r="R243" t="s">
        <v>1620</v>
      </c>
      <c r="S243" t="s">
        <v>2032</v>
      </c>
      <c r="T243" t="s">
        <v>1227</v>
      </c>
      <c r="U243" t="s">
        <v>9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11</v>
      </c>
      <c r="AC243">
        <v>0</v>
      </c>
      <c r="AD243" t="s">
        <v>2916</v>
      </c>
      <c r="AE243">
        <v>20</v>
      </c>
      <c r="AF243">
        <v>0</v>
      </c>
      <c r="AG243" t="s">
        <v>3498</v>
      </c>
      <c r="AH243" t="s">
        <v>2397</v>
      </c>
    </row>
    <row r="244" spans="1:34" hidden="1">
      <c r="A244">
        <v>243</v>
      </c>
      <c r="B244" t="s">
        <v>20</v>
      </c>
      <c r="C244" t="s">
        <v>1203</v>
      </c>
      <c r="D244" t="s">
        <v>1204</v>
      </c>
      <c r="E244" t="s">
        <v>1205</v>
      </c>
      <c r="F244" t="s">
        <v>1206</v>
      </c>
      <c r="G244" t="s">
        <v>1207</v>
      </c>
      <c r="H244">
        <v>4</v>
      </c>
      <c r="I244">
        <v>4</v>
      </c>
      <c r="K244">
        <v>0</v>
      </c>
      <c r="L244">
        <v>3350</v>
      </c>
      <c r="M244" t="s">
        <v>1013</v>
      </c>
      <c r="N244" s="81">
        <v>44348</v>
      </c>
      <c r="O244" s="81">
        <v>44440</v>
      </c>
      <c r="P244" s="81">
        <v>44348</v>
      </c>
      <c r="Q244" s="81">
        <v>44440</v>
      </c>
      <c r="R244" t="s">
        <v>1616</v>
      </c>
      <c r="S244" t="s">
        <v>1677</v>
      </c>
      <c r="T244" t="s">
        <v>1227</v>
      </c>
      <c r="U244" t="s">
        <v>11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11</v>
      </c>
      <c r="AD244" t="s">
        <v>2916</v>
      </c>
      <c r="AE244">
        <v>4</v>
      </c>
      <c r="AF244">
        <v>0</v>
      </c>
      <c r="AG244" t="s">
        <v>3498</v>
      </c>
      <c r="AH244" t="s">
        <v>1208</v>
      </c>
    </row>
    <row r="245" spans="1:34" hidden="1">
      <c r="A245">
        <v>244</v>
      </c>
      <c r="B245" t="s">
        <v>20</v>
      </c>
      <c r="C245" t="s">
        <v>1209</v>
      </c>
      <c r="D245" t="s">
        <v>1210</v>
      </c>
      <c r="E245" t="s">
        <v>1211</v>
      </c>
      <c r="F245" t="s">
        <v>1212</v>
      </c>
      <c r="G245" t="s">
        <v>1213</v>
      </c>
      <c r="H245">
        <v>4</v>
      </c>
      <c r="I245">
        <v>4</v>
      </c>
      <c r="K245">
        <v>0</v>
      </c>
      <c r="L245">
        <v>3350</v>
      </c>
      <c r="M245" t="s">
        <v>1013</v>
      </c>
      <c r="N245" s="81">
        <v>44348</v>
      </c>
      <c r="O245" s="81">
        <v>44440</v>
      </c>
      <c r="P245" s="81">
        <v>44348</v>
      </c>
      <c r="Q245" s="81">
        <v>44440</v>
      </c>
      <c r="R245" t="s">
        <v>1620</v>
      </c>
      <c r="S245" t="s">
        <v>1677</v>
      </c>
      <c r="T245" t="s">
        <v>1227</v>
      </c>
      <c r="U245" t="s">
        <v>11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11</v>
      </c>
      <c r="AD245" t="s">
        <v>2916</v>
      </c>
      <c r="AE245">
        <v>4</v>
      </c>
      <c r="AF245">
        <v>0</v>
      </c>
      <c r="AG245" t="s">
        <v>3498</v>
      </c>
      <c r="AH245" t="s">
        <v>1208</v>
      </c>
    </row>
    <row r="246" spans="1:34" hidden="1">
      <c r="A246">
        <v>245</v>
      </c>
      <c r="B246" t="s">
        <v>20</v>
      </c>
      <c r="C246" t="s">
        <v>1214</v>
      </c>
      <c r="D246" t="s">
        <v>1215</v>
      </c>
      <c r="E246" t="s">
        <v>1216</v>
      </c>
      <c r="F246">
        <v>9871412896</v>
      </c>
      <c r="G246" t="s">
        <v>1217</v>
      </c>
      <c r="H246">
        <v>4</v>
      </c>
      <c r="I246">
        <v>4</v>
      </c>
      <c r="K246">
        <v>0</v>
      </c>
      <c r="L246">
        <v>3350</v>
      </c>
      <c r="M246" t="s">
        <v>1013</v>
      </c>
      <c r="N246" s="81">
        <v>44348</v>
      </c>
      <c r="O246" s="81">
        <v>44440</v>
      </c>
      <c r="P246" s="81">
        <v>44348</v>
      </c>
      <c r="Q246" s="81">
        <v>44440</v>
      </c>
      <c r="R246" t="s">
        <v>1616</v>
      </c>
      <c r="S246" t="s">
        <v>1677</v>
      </c>
      <c r="T246" t="s">
        <v>1227</v>
      </c>
      <c r="U246" t="s">
        <v>11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11</v>
      </c>
      <c r="AD246" t="s">
        <v>2916</v>
      </c>
      <c r="AE246">
        <v>4</v>
      </c>
      <c r="AF246">
        <v>0</v>
      </c>
      <c r="AG246" t="s">
        <v>3498</v>
      </c>
      <c r="AH246" t="s">
        <v>1208</v>
      </c>
    </row>
    <row r="247" spans="1:34" hidden="1">
      <c r="A247">
        <v>246</v>
      </c>
      <c r="B247" t="s">
        <v>19</v>
      </c>
      <c r="C247" t="s">
        <v>1130</v>
      </c>
      <c r="D247" t="s">
        <v>1131</v>
      </c>
      <c r="E247" t="s">
        <v>1132</v>
      </c>
      <c r="F247" t="s">
        <v>1133</v>
      </c>
      <c r="G247" t="s">
        <v>1134</v>
      </c>
      <c r="H247">
        <v>6</v>
      </c>
      <c r="I247">
        <v>6</v>
      </c>
      <c r="K247">
        <v>0</v>
      </c>
      <c r="L247">
        <v>2180</v>
      </c>
      <c r="M247" t="s">
        <v>447</v>
      </c>
      <c r="N247" s="81">
        <v>44287</v>
      </c>
      <c r="O247" s="81">
        <v>44440</v>
      </c>
      <c r="P247" s="81">
        <v>44287</v>
      </c>
      <c r="Q247" s="81">
        <v>44440</v>
      </c>
      <c r="R247" t="s">
        <v>1620</v>
      </c>
      <c r="S247" t="s">
        <v>1678</v>
      </c>
      <c r="T247" t="s">
        <v>1227</v>
      </c>
      <c r="U247" t="s">
        <v>11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11</v>
      </c>
      <c r="AD247" t="s">
        <v>2916</v>
      </c>
      <c r="AE247">
        <v>6</v>
      </c>
      <c r="AF247">
        <v>0</v>
      </c>
      <c r="AG247" t="s">
        <v>3498</v>
      </c>
    </row>
    <row r="248" spans="1:34" hidden="1">
      <c r="A248">
        <v>247</v>
      </c>
      <c r="B248" t="s">
        <v>17</v>
      </c>
      <c r="C248" t="s">
        <v>242</v>
      </c>
      <c r="D248" t="s">
        <v>243</v>
      </c>
      <c r="E248" t="s">
        <v>244</v>
      </c>
      <c r="F248">
        <v>9831540545</v>
      </c>
      <c r="G248" t="s">
        <v>245</v>
      </c>
      <c r="H248">
        <v>10</v>
      </c>
      <c r="I248">
        <v>8</v>
      </c>
      <c r="K248">
        <v>1000</v>
      </c>
      <c r="L248">
        <v>4000</v>
      </c>
      <c r="M248" t="s">
        <v>224</v>
      </c>
      <c r="N248" s="81">
        <v>44075</v>
      </c>
      <c r="O248" s="81">
        <v>44287</v>
      </c>
      <c r="P248" s="81">
        <v>44075</v>
      </c>
      <c r="Q248" s="81">
        <v>44348</v>
      </c>
      <c r="R248" t="s">
        <v>1620</v>
      </c>
      <c r="S248" t="s">
        <v>1674</v>
      </c>
      <c r="T248" t="s">
        <v>1227</v>
      </c>
      <c r="U248" t="s">
        <v>11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11</v>
      </c>
      <c r="AC248">
        <v>0</v>
      </c>
      <c r="AD248" t="s">
        <v>2916</v>
      </c>
      <c r="AE248">
        <v>3</v>
      </c>
      <c r="AF248">
        <v>0</v>
      </c>
      <c r="AG248" t="s">
        <v>3498</v>
      </c>
      <c r="AH248" t="s">
        <v>2254</v>
      </c>
    </row>
    <row r="249" spans="1:34" hidden="1">
      <c r="A249">
        <v>248</v>
      </c>
      <c r="B249" t="s">
        <v>20</v>
      </c>
      <c r="C249" t="s">
        <v>1601</v>
      </c>
      <c r="D249" t="s">
        <v>919</v>
      </c>
      <c r="E249" t="s">
        <v>1602</v>
      </c>
      <c r="F249">
        <v>9981877745</v>
      </c>
      <c r="G249" t="s">
        <v>1603</v>
      </c>
      <c r="H249">
        <v>4</v>
      </c>
      <c r="I249">
        <v>4</v>
      </c>
      <c r="K249" t="s">
        <v>1600</v>
      </c>
      <c r="L249">
        <v>3350</v>
      </c>
      <c r="M249" t="s">
        <v>1013</v>
      </c>
      <c r="N249" s="81">
        <v>44604</v>
      </c>
      <c r="O249" s="81">
        <v>44693</v>
      </c>
      <c r="P249" s="81">
        <v>44604</v>
      </c>
      <c r="Q249" s="81">
        <v>44693</v>
      </c>
      <c r="R249" t="s">
        <v>1620</v>
      </c>
      <c r="S249" t="s">
        <v>1677</v>
      </c>
      <c r="T249" t="s">
        <v>1227</v>
      </c>
      <c r="U249" t="s">
        <v>9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11</v>
      </c>
      <c r="AC249">
        <v>0</v>
      </c>
      <c r="AD249" t="s">
        <v>2916</v>
      </c>
      <c r="AE249">
        <v>3</v>
      </c>
      <c r="AF249">
        <v>0</v>
      </c>
      <c r="AG249" t="s">
        <v>3498</v>
      </c>
    </row>
    <row r="250" spans="1:34" hidden="1">
      <c r="A250">
        <v>249</v>
      </c>
      <c r="B250" t="s">
        <v>12</v>
      </c>
      <c r="C250" t="s">
        <v>1233</v>
      </c>
      <c r="D250" t="s">
        <v>1234</v>
      </c>
      <c r="E250" t="s">
        <v>1235</v>
      </c>
      <c r="F250" t="s">
        <v>1236</v>
      </c>
      <c r="G250" t="s">
        <v>2820</v>
      </c>
      <c r="H250">
        <v>24</v>
      </c>
      <c r="I250">
        <v>20</v>
      </c>
      <c r="K250">
        <v>2500</v>
      </c>
      <c r="L250">
        <v>2800</v>
      </c>
      <c r="M250" t="s">
        <v>1013</v>
      </c>
      <c r="N250" s="81">
        <v>44348</v>
      </c>
      <c r="O250" s="81">
        <v>44927</v>
      </c>
      <c r="P250" s="81">
        <v>44348</v>
      </c>
      <c r="Q250" s="81">
        <v>45047</v>
      </c>
      <c r="R250" t="s">
        <v>1616</v>
      </c>
      <c r="S250" t="s">
        <v>13</v>
      </c>
      <c r="T250" t="s">
        <v>1227</v>
      </c>
      <c r="U250" t="s">
        <v>9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11</v>
      </c>
      <c r="AC250">
        <v>2</v>
      </c>
      <c r="AD250" t="s">
        <v>2916</v>
      </c>
      <c r="AE250">
        <v>24</v>
      </c>
      <c r="AF250">
        <v>0</v>
      </c>
      <c r="AG250" t="s">
        <v>3498</v>
      </c>
      <c r="AH250" t="s">
        <v>1238</v>
      </c>
    </row>
    <row r="251" spans="1:34" hidden="1">
      <c r="A251">
        <v>250</v>
      </c>
      <c r="B251" t="s">
        <v>12</v>
      </c>
      <c r="C251" t="s">
        <v>1239</v>
      </c>
      <c r="D251" t="s">
        <v>1240</v>
      </c>
      <c r="E251" t="s">
        <v>1241</v>
      </c>
      <c r="F251" t="s">
        <v>1242</v>
      </c>
      <c r="G251" t="s">
        <v>1243</v>
      </c>
      <c r="H251">
        <v>20</v>
      </c>
      <c r="I251">
        <v>20</v>
      </c>
      <c r="J251">
        <v>3000</v>
      </c>
      <c r="K251" t="s">
        <v>1670</v>
      </c>
      <c r="L251">
        <v>3350</v>
      </c>
      <c r="M251" t="s">
        <v>1013</v>
      </c>
      <c r="N251" s="81">
        <v>44348</v>
      </c>
      <c r="O251" s="81">
        <v>44927</v>
      </c>
      <c r="P251" s="81">
        <v>44383</v>
      </c>
      <c r="Q251" s="81">
        <v>44963</v>
      </c>
      <c r="R251" t="s">
        <v>1616</v>
      </c>
      <c r="S251" t="s">
        <v>13</v>
      </c>
      <c r="T251" t="s">
        <v>35</v>
      </c>
      <c r="U251" t="s">
        <v>9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11</v>
      </c>
      <c r="AC251">
        <v>2</v>
      </c>
      <c r="AD251" t="s">
        <v>2916</v>
      </c>
      <c r="AE251">
        <v>20</v>
      </c>
      <c r="AF251">
        <v>0</v>
      </c>
      <c r="AG251" t="s">
        <v>3498</v>
      </c>
      <c r="AH251" t="s">
        <v>2526</v>
      </c>
    </row>
    <row r="252" spans="1:34" hidden="1">
      <c r="A252">
        <v>251</v>
      </c>
      <c r="B252" t="s">
        <v>10</v>
      </c>
      <c r="C252" t="s">
        <v>529</v>
      </c>
      <c r="D252" t="s">
        <v>530</v>
      </c>
      <c r="E252" t="s">
        <v>531</v>
      </c>
      <c r="F252" t="s">
        <v>532</v>
      </c>
      <c r="G252" t="s">
        <v>533</v>
      </c>
      <c r="H252">
        <v>20</v>
      </c>
      <c r="I252">
        <v>20</v>
      </c>
      <c r="K252">
        <v>2000</v>
      </c>
      <c r="L252">
        <v>2180.0000000000005</v>
      </c>
      <c r="M252" t="s">
        <v>447</v>
      </c>
      <c r="N252" s="81">
        <v>43831</v>
      </c>
      <c r="O252" s="81">
        <v>44409</v>
      </c>
      <c r="P252" s="81">
        <v>43831</v>
      </c>
      <c r="Q252" s="81">
        <v>44409</v>
      </c>
      <c r="R252" t="s">
        <v>1616</v>
      </c>
      <c r="S252" t="s">
        <v>2032</v>
      </c>
      <c r="T252" t="s">
        <v>33</v>
      </c>
      <c r="U252" t="s">
        <v>11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11</v>
      </c>
      <c r="AD252" t="s">
        <v>2916</v>
      </c>
      <c r="AE252">
        <v>20</v>
      </c>
      <c r="AF252">
        <v>0</v>
      </c>
      <c r="AG252" t="s">
        <v>3498</v>
      </c>
      <c r="AH252" t="s">
        <v>1248</v>
      </c>
    </row>
    <row r="253" spans="1:34" hidden="1">
      <c r="A253">
        <v>252</v>
      </c>
      <c r="B253" t="s">
        <v>10</v>
      </c>
      <c r="C253" t="s">
        <v>1250</v>
      </c>
      <c r="D253" t="s">
        <v>1251</v>
      </c>
      <c r="E253" t="s">
        <v>1252</v>
      </c>
      <c r="F253" t="s">
        <v>1253</v>
      </c>
      <c r="G253" t="s">
        <v>1254</v>
      </c>
      <c r="H253">
        <v>20</v>
      </c>
      <c r="I253">
        <v>20</v>
      </c>
      <c r="K253" t="s">
        <v>1255</v>
      </c>
      <c r="L253">
        <v>2180</v>
      </c>
      <c r="M253" t="s">
        <v>674</v>
      </c>
      <c r="N253" s="81">
        <v>44440</v>
      </c>
      <c r="O253" s="81">
        <v>45017</v>
      </c>
      <c r="P253" s="81">
        <v>44440</v>
      </c>
      <c r="Q253" s="81">
        <v>45017</v>
      </c>
      <c r="R253" t="s">
        <v>1616</v>
      </c>
      <c r="S253" t="s">
        <v>2032</v>
      </c>
      <c r="T253" t="s">
        <v>35</v>
      </c>
      <c r="U253" t="s">
        <v>137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9</v>
      </c>
      <c r="AD253">
        <v>30</v>
      </c>
      <c r="AE253">
        <v>2</v>
      </c>
      <c r="AF253">
        <v>28</v>
      </c>
      <c r="AG253" t="s">
        <v>2918</v>
      </c>
      <c r="AH253" t="s">
        <v>1256</v>
      </c>
    </row>
    <row r="254" spans="1:34" hidden="1">
      <c r="A254">
        <v>253</v>
      </c>
      <c r="B254" t="s">
        <v>17</v>
      </c>
      <c r="C254" t="s">
        <v>1257</v>
      </c>
      <c r="D254" t="s">
        <v>1094</v>
      </c>
      <c r="E254" t="s">
        <v>1258</v>
      </c>
      <c r="F254" t="s">
        <v>1259</v>
      </c>
      <c r="G254" t="s">
        <v>1246</v>
      </c>
      <c r="H254">
        <v>8</v>
      </c>
      <c r="I254">
        <v>8</v>
      </c>
      <c r="K254" t="s">
        <v>1255</v>
      </c>
      <c r="L254">
        <v>2180</v>
      </c>
      <c r="M254" t="s">
        <v>1247</v>
      </c>
      <c r="N254" s="81">
        <v>44378</v>
      </c>
      <c r="O254" s="81">
        <v>44593</v>
      </c>
      <c r="P254" s="81">
        <v>44378</v>
      </c>
      <c r="Q254" s="81">
        <v>44593</v>
      </c>
      <c r="R254" t="s">
        <v>1620</v>
      </c>
      <c r="S254" t="s">
        <v>1674</v>
      </c>
      <c r="T254" t="s">
        <v>1227</v>
      </c>
      <c r="U254" t="s">
        <v>16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16</v>
      </c>
      <c r="AD254" t="s">
        <v>2916</v>
      </c>
      <c r="AE254">
        <v>3</v>
      </c>
      <c r="AF254">
        <v>0</v>
      </c>
      <c r="AG254" t="s">
        <v>3498</v>
      </c>
      <c r="AH254" t="s">
        <v>1260</v>
      </c>
    </row>
    <row r="255" spans="1:34" hidden="1">
      <c r="A255">
        <v>254</v>
      </c>
      <c r="B255" t="s">
        <v>17</v>
      </c>
      <c r="C255" t="s">
        <v>251</v>
      </c>
      <c r="D255" t="s">
        <v>252</v>
      </c>
      <c r="E255" t="s">
        <v>253</v>
      </c>
      <c r="F255">
        <v>6241296294</v>
      </c>
      <c r="G255" t="s">
        <v>254</v>
      </c>
      <c r="H255">
        <v>8</v>
      </c>
      <c r="I255">
        <v>8</v>
      </c>
      <c r="K255">
        <v>1000</v>
      </c>
      <c r="L255">
        <v>1875</v>
      </c>
      <c r="M255" t="s">
        <v>224</v>
      </c>
      <c r="N255" s="81">
        <v>43678</v>
      </c>
      <c r="O255" s="81">
        <v>43891</v>
      </c>
      <c r="P255" s="81">
        <v>43678</v>
      </c>
      <c r="Q255" s="81">
        <v>43891</v>
      </c>
      <c r="R255" t="s">
        <v>1616</v>
      </c>
      <c r="S255" t="s">
        <v>1674</v>
      </c>
      <c r="T255" t="s">
        <v>1227</v>
      </c>
      <c r="U255" t="s">
        <v>11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11</v>
      </c>
      <c r="AD255" t="s">
        <v>2916</v>
      </c>
      <c r="AE255">
        <v>7</v>
      </c>
      <c r="AF255">
        <v>0</v>
      </c>
      <c r="AG255" t="s">
        <v>3498</v>
      </c>
      <c r="AH255" t="s">
        <v>2951</v>
      </c>
    </row>
    <row r="256" spans="1:34" hidden="1">
      <c r="A256">
        <v>255</v>
      </c>
      <c r="B256" t="s">
        <v>17</v>
      </c>
      <c r="C256" t="s">
        <v>1266</v>
      </c>
      <c r="D256" t="s">
        <v>1098</v>
      </c>
      <c r="E256" t="s">
        <v>1267</v>
      </c>
      <c r="F256" t="s">
        <v>1268</v>
      </c>
      <c r="G256" t="s">
        <v>1269</v>
      </c>
      <c r="H256">
        <v>8</v>
      </c>
      <c r="I256">
        <v>8</v>
      </c>
      <c r="K256" t="s">
        <v>1255</v>
      </c>
      <c r="L256">
        <v>2180</v>
      </c>
      <c r="M256" t="s">
        <v>1247</v>
      </c>
      <c r="N256" s="81">
        <v>44378</v>
      </c>
      <c r="O256" s="81">
        <v>44593</v>
      </c>
      <c r="P256" s="81">
        <v>44378</v>
      </c>
      <c r="Q256" s="81">
        <v>44593</v>
      </c>
      <c r="R256" t="s">
        <v>1616</v>
      </c>
      <c r="S256" t="s">
        <v>1674</v>
      </c>
      <c r="T256" t="s">
        <v>1227</v>
      </c>
      <c r="U256" t="s">
        <v>9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11</v>
      </c>
      <c r="AC256">
        <v>0</v>
      </c>
      <c r="AD256" t="s">
        <v>2916</v>
      </c>
      <c r="AE256">
        <v>8</v>
      </c>
      <c r="AF256">
        <v>0</v>
      </c>
      <c r="AG256" t="s">
        <v>3498</v>
      </c>
    </row>
    <row r="257" spans="1:34" hidden="1">
      <c r="A257">
        <v>256</v>
      </c>
      <c r="B257" t="s">
        <v>20</v>
      </c>
      <c r="C257" t="s">
        <v>1270</v>
      </c>
      <c r="D257" t="s">
        <v>1271</v>
      </c>
      <c r="E257" t="s">
        <v>1272</v>
      </c>
      <c r="F257" t="s">
        <v>1273</v>
      </c>
      <c r="G257" t="s">
        <v>1274</v>
      </c>
      <c r="H257">
        <v>4</v>
      </c>
      <c r="I257">
        <v>4</v>
      </c>
      <c r="K257" t="s">
        <v>1255</v>
      </c>
      <c r="L257">
        <v>3350</v>
      </c>
      <c r="M257" t="s">
        <v>1013</v>
      </c>
      <c r="N257" s="81">
        <v>44440</v>
      </c>
      <c r="O257" s="81">
        <v>44531</v>
      </c>
      <c r="P257" s="81">
        <v>44440</v>
      </c>
      <c r="Q257" s="81">
        <v>44531</v>
      </c>
      <c r="R257" t="s">
        <v>1620</v>
      </c>
      <c r="S257" t="s">
        <v>1677</v>
      </c>
      <c r="T257" t="s">
        <v>35</v>
      </c>
      <c r="U257" t="s">
        <v>11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11</v>
      </c>
      <c r="AD257" t="s">
        <v>2916</v>
      </c>
      <c r="AE257">
        <v>4</v>
      </c>
      <c r="AF257">
        <v>0</v>
      </c>
      <c r="AG257" t="s">
        <v>3498</v>
      </c>
      <c r="AH257" t="s">
        <v>1276</v>
      </c>
    </row>
    <row r="258" spans="1:34" hidden="1">
      <c r="A258">
        <v>257</v>
      </c>
      <c r="B258" t="s">
        <v>17</v>
      </c>
      <c r="C258" t="s">
        <v>1277</v>
      </c>
      <c r="D258" t="s">
        <v>1278</v>
      </c>
      <c r="E258" t="s">
        <v>1279</v>
      </c>
      <c r="F258" t="s">
        <v>1861</v>
      </c>
      <c r="G258" t="s">
        <v>1862</v>
      </c>
      <c r="H258">
        <v>8</v>
      </c>
      <c r="I258">
        <v>8</v>
      </c>
      <c r="K258" t="s">
        <v>1255</v>
      </c>
      <c r="L258">
        <v>2180</v>
      </c>
      <c r="M258" t="s">
        <v>1247</v>
      </c>
      <c r="N258" s="81">
        <v>44378</v>
      </c>
      <c r="O258" s="81">
        <v>44593</v>
      </c>
      <c r="P258" s="81">
        <v>44378</v>
      </c>
      <c r="Q258" s="81">
        <v>44593</v>
      </c>
      <c r="R258" t="s">
        <v>1616</v>
      </c>
      <c r="S258" t="s">
        <v>1674</v>
      </c>
      <c r="T258" t="s">
        <v>1227</v>
      </c>
      <c r="U258" t="s">
        <v>16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11</v>
      </c>
      <c r="AD258" t="s">
        <v>2916</v>
      </c>
      <c r="AE258">
        <v>0.6</v>
      </c>
      <c r="AF258">
        <v>0</v>
      </c>
      <c r="AG258" t="s">
        <v>3498</v>
      </c>
      <c r="AH258" t="s">
        <v>1280</v>
      </c>
    </row>
    <row r="259" spans="1:34" hidden="1">
      <c r="A259">
        <v>258</v>
      </c>
      <c r="B259" t="s">
        <v>17</v>
      </c>
      <c r="C259" t="s">
        <v>1281</v>
      </c>
      <c r="D259" t="s">
        <v>369</v>
      </c>
      <c r="E259" t="s">
        <v>1282</v>
      </c>
      <c r="F259" t="s">
        <v>1283</v>
      </c>
      <c r="G259" t="s">
        <v>1284</v>
      </c>
      <c r="H259">
        <v>8</v>
      </c>
      <c r="I259">
        <v>8</v>
      </c>
      <c r="K259" t="s">
        <v>1285</v>
      </c>
      <c r="L259">
        <v>2180</v>
      </c>
      <c r="M259" t="s">
        <v>1247</v>
      </c>
      <c r="N259" s="81">
        <v>44378</v>
      </c>
      <c r="O259" s="81">
        <v>44593</v>
      </c>
      <c r="P259" s="81">
        <v>44378</v>
      </c>
      <c r="Q259" s="81">
        <v>44593</v>
      </c>
      <c r="R259" t="s">
        <v>1620</v>
      </c>
      <c r="S259" t="s">
        <v>1674</v>
      </c>
      <c r="T259" t="s">
        <v>1227</v>
      </c>
      <c r="U259" t="s">
        <v>9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11</v>
      </c>
      <c r="AC259">
        <v>0</v>
      </c>
      <c r="AD259" t="s">
        <v>2916</v>
      </c>
      <c r="AE259">
        <v>8</v>
      </c>
      <c r="AF259">
        <v>0</v>
      </c>
      <c r="AG259" t="s">
        <v>3498</v>
      </c>
      <c r="AH259" t="s">
        <v>2255</v>
      </c>
    </row>
    <row r="260" spans="1:34" hidden="1">
      <c r="A260">
        <v>259</v>
      </c>
      <c r="B260" t="s">
        <v>17</v>
      </c>
      <c r="C260" t="s">
        <v>1286</v>
      </c>
      <c r="D260" t="s">
        <v>390</v>
      </c>
      <c r="E260" t="s">
        <v>1287</v>
      </c>
      <c r="F260" t="s">
        <v>1288</v>
      </c>
      <c r="G260" t="s">
        <v>1289</v>
      </c>
      <c r="H260">
        <v>8</v>
      </c>
      <c r="I260">
        <v>8</v>
      </c>
      <c r="K260" t="s">
        <v>1255</v>
      </c>
      <c r="L260">
        <v>2180</v>
      </c>
      <c r="M260" t="s">
        <v>1247</v>
      </c>
      <c r="N260" s="81">
        <v>44378</v>
      </c>
      <c r="O260" s="81">
        <v>44593</v>
      </c>
      <c r="P260" s="81">
        <v>44378</v>
      </c>
      <c r="Q260" s="81">
        <v>44593</v>
      </c>
      <c r="R260" t="s">
        <v>1616</v>
      </c>
      <c r="S260" t="s">
        <v>1674</v>
      </c>
      <c r="T260" t="s">
        <v>1227</v>
      </c>
      <c r="U260" t="s">
        <v>9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11</v>
      </c>
      <c r="AC260">
        <v>0</v>
      </c>
      <c r="AD260" t="s">
        <v>2916</v>
      </c>
      <c r="AE260">
        <v>8</v>
      </c>
      <c r="AF260">
        <v>0</v>
      </c>
      <c r="AG260" t="s">
        <v>3498</v>
      </c>
      <c r="AH260" t="s">
        <v>2256</v>
      </c>
    </row>
    <row r="261" spans="1:34" hidden="1">
      <c r="A261">
        <v>260</v>
      </c>
      <c r="B261" t="s">
        <v>17</v>
      </c>
      <c r="C261" t="s">
        <v>1290</v>
      </c>
      <c r="D261" t="s">
        <v>1291</v>
      </c>
      <c r="E261" t="s">
        <v>1292</v>
      </c>
      <c r="F261" t="s">
        <v>1863</v>
      </c>
      <c r="G261" t="s">
        <v>1445</v>
      </c>
      <c r="H261">
        <v>8</v>
      </c>
      <c r="I261">
        <v>8</v>
      </c>
      <c r="K261" t="s">
        <v>1255</v>
      </c>
      <c r="L261">
        <v>2180</v>
      </c>
      <c r="M261" t="s">
        <v>1247</v>
      </c>
      <c r="N261" s="81">
        <v>44378</v>
      </c>
      <c r="O261" s="81">
        <v>44593</v>
      </c>
      <c r="P261" s="81">
        <v>44378</v>
      </c>
      <c r="Q261" s="81">
        <v>44593</v>
      </c>
      <c r="R261" t="s">
        <v>1620</v>
      </c>
      <c r="S261" t="s">
        <v>1674</v>
      </c>
      <c r="T261" t="s">
        <v>1227</v>
      </c>
      <c r="U261" t="s">
        <v>137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11</v>
      </c>
      <c r="AD261" t="s">
        <v>2916</v>
      </c>
      <c r="AE261">
        <v>1</v>
      </c>
      <c r="AF261">
        <v>0</v>
      </c>
      <c r="AG261" t="s">
        <v>3498</v>
      </c>
    </row>
    <row r="262" spans="1:34" hidden="1">
      <c r="A262">
        <v>261</v>
      </c>
      <c r="B262" t="s">
        <v>17</v>
      </c>
      <c r="C262" t="s">
        <v>1293</v>
      </c>
      <c r="D262" t="s">
        <v>1294</v>
      </c>
      <c r="E262" t="s">
        <v>1295</v>
      </c>
      <c r="F262" t="s">
        <v>1877</v>
      </c>
      <c r="G262" t="s">
        <v>1878</v>
      </c>
      <c r="H262">
        <v>8</v>
      </c>
      <c r="I262">
        <v>8</v>
      </c>
      <c r="K262" t="s">
        <v>1255</v>
      </c>
      <c r="L262">
        <v>2180</v>
      </c>
      <c r="M262" t="s">
        <v>1247</v>
      </c>
      <c r="N262" s="81">
        <v>44378</v>
      </c>
      <c r="O262" s="81">
        <v>44593</v>
      </c>
      <c r="P262" s="81">
        <v>44378</v>
      </c>
      <c r="Q262" s="81">
        <v>44593</v>
      </c>
      <c r="R262" t="s">
        <v>1616</v>
      </c>
      <c r="S262" t="s">
        <v>1674</v>
      </c>
      <c r="T262" t="s">
        <v>1227</v>
      </c>
      <c r="U262" t="s">
        <v>9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11</v>
      </c>
      <c r="AC262">
        <v>3</v>
      </c>
      <c r="AD262" t="s">
        <v>2916</v>
      </c>
      <c r="AE262">
        <v>8</v>
      </c>
      <c r="AF262">
        <v>0</v>
      </c>
      <c r="AG262" t="s">
        <v>3498</v>
      </c>
      <c r="AH262" t="s">
        <v>1296</v>
      </c>
    </row>
    <row r="263" spans="1:34" hidden="1">
      <c r="A263">
        <v>262</v>
      </c>
      <c r="B263" t="s">
        <v>17</v>
      </c>
      <c r="C263" t="s">
        <v>1297</v>
      </c>
      <c r="D263" t="s">
        <v>1298</v>
      </c>
      <c r="E263" t="s">
        <v>1299</v>
      </c>
      <c r="F263" t="s">
        <v>1300</v>
      </c>
      <c r="G263" t="s">
        <v>1301</v>
      </c>
      <c r="H263">
        <v>8</v>
      </c>
      <c r="I263">
        <v>8</v>
      </c>
      <c r="K263" t="s">
        <v>1255</v>
      </c>
      <c r="L263">
        <v>2180</v>
      </c>
      <c r="M263" t="s">
        <v>1247</v>
      </c>
      <c r="N263" s="81">
        <v>44409</v>
      </c>
      <c r="O263" s="81">
        <v>44621</v>
      </c>
      <c r="P263" s="81">
        <v>44409</v>
      </c>
      <c r="Q263" s="81">
        <v>44621</v>
      </c>
      <c r="R263" t="s">
        <v>1616</v>
      </c>
      <c r="S263" t="s">
        <v>1674</v>
      </c>
      <c r="T263" t="s">
        <v>1227</v>
      </c>
      <c r="U263" t="s">
        <v>9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11</v>
      </c>
      <c r="AC263">
        <v>0</v>
      </c>
      <c r="AD263" t="s">
        <v>2916</v>
      </c>
      <c r="AE263">
        <v>8</v>
      </c>
      <c r="AF263">
        <v>0</v>
      </c>
      <c r="AG263" t="s">
        <v>3498</v>
      </c>
      <c r="AH263" t="s">
        <v>1302</v>
      </c>
    </row>
    <row r="264" spans="1:34" hidden="1">
      <c r="A264">
        <v>263</v>
      </c>
      <c r="B264" t="s">
        <v>10</v>
      </c>
      <c r="C264" t="s">
        <v>465</v>
      </c>
      <c r="D264" t="s">
        <v>466</v>
      </c>
      <c r="E264" t="s">
        <v>467</v>
      </c>
      <c r="F264">
        <v>9381569518</v>
      </c>
      <c r="G264" t="s">
        <v>1778</v>
      </c>
      <c r="H264">
        <v>20</v>
      </c>
      <c r="I264">
        <v>20</v>
      </c>
      <c r="K264">
        <v>2000</v>
      </c>
      <c r="L264">
        <v>2180.0000000000005</v>
      </c>
      <c r="M264" t="s">
        <v>447</v>
      </c>
      <c r="N264" s="81">
        <v>43831</v>
      </c>
      <c r="O264" s="81">
        <v>44409</v>
      </c>
      <c r="P264" s="81">
        <v>43831</v>
      </c>
      <c r="Q264" s="81">
        <v>44409</v>
      </c>
      <c r="R264" t="s">
        <v>1616</v>
      </c>
      <c r="S264" t="s">
        <v>2032</v>
      </c>
      <c r="T264" t="s">
        <v>33</v>
      </c>
      <c r="U264" t="s">
        <v>11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11</v>
      </c>
      <c r="AD264" t="s">
        <v>2916</v>
      </c>
      <c r="AE264">
        <v>7</v>
      </c>
      <c r="AF264">
        <v>0</v>
      </c>
      <c r="AG264" t="s">
        <v>3498</v>
      </c>
      <c r="AH264" t="s">
        <v>1905</v>
      </c>
    </row>
    <row r="265" spans="1:34" hidden="1">
      <c r="A265">
        <v>264</v>
      </c>
      <c r="B265" t="s">
        <v>12</v>
      </c>
      <c r="C265" t="s">
        <v>1308</v>
      </c>
      <c r="D265" t="s">
        <v>1309</v>
      </c>
      <c r="E265" t="s">
        <v>1310</v>
      </c>
      <c r="F265" t="s">
        <v>1311</v>
      </c>
      <c r="G265" t="s">
        <v>1312</v>
      </c>
      <c r="H265">
        <v>20</v>
      </c>
      <c r="I265">
        <v>20</v>
      </c>
      <c r="K265" t="s">
        <v>1255</v>
      </c>
      <c r="L265">
        <v>3350</v>
      </c>
      <c r="M265" t="s">
        <v>1275</v>
      </c>
      <c r="N265" s="81">
        <v>44440</v>
      </c>
      <c r="O265" s="81">
        <v>45017</v>
      </c>
      <c r="P265" s="81">
        <v>44440</v>
      </c>
      <c r="Q265" s="81">
        <v>45017</v>
      </c>
      <c r="R265" t="s">
        <v>1620</v>
      </c>
      <c r="S265" t="s">
        <v>13</v>
      </c>
      <c r="T265" t="s">
        <v>1227</v>
      </c>
      <c r="U265" t="s">
        <v>9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11</v>
      </c>
      <c r="AC265">
        <v>0</v>
      </c>
      <c r="AD265" t="s">
        <v>2916</v>
      </c>
      <c r="AE265">
        <v>18</v>
      </c>
      <c r="AF265">
        <v>0</v>
      </c>
      <c r="AG265" t="s">
        <v>3498</v>
      </c>
      <c r="AH265" t="s">
        <v>2804</v>
      </c>
    </row>
    <row r="266" spans="1:34" hidden="1">
      <c r="A266">
        <v>265</v>
      </c>
      <c r="B266" t="s">
        <v>12</v>
      </c>
      <c r="C266" t="s">
        <v>1425</v>
      </c>
      <c r="D266" t="s">
        <v>1224</v>
      </c>
      <c r="E266" t="s">
        <v>1426</v>
      </c>
      <c r="F266" t="s">
        <v>1427</v>
      </c>
      <c r="G266" t="s">
        <v>1428</v>
      </c>
      <c r="H266">
        <v>20</v>
      </c>
      <c r="I266">
        <v>20</v>
      </c>
      <c r="K266" t="s">
        <v>1255</v>
      </c>
      <c r="L266">
        <v>3350</v>
      </c>
      <c r="M266" t="s">
        <v>1275</v>
      </c>
      <c r="N266" s="81">
        <v>44473</v>
      </c>
      <c r="O266" s="81">
        <v>45050</v>
      </c>
      <c r="P266" s="81">
        <v>44473</v>
      </c>
      <c r="Q266" s="81">
        <v>45050</v>
      </c>
      <c r="R266" t="s">
        <v>1620</v>
      </c>
      <c r="S266" t="s">
        <v>13</v>
      </c>
      <c r="T266" t="s">
        <v>1227</v>
      </c>
      <c r="U266" t="s">
        <v>11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11</v>
      </c>
      <c r="AC266">
        <v>0</v>
      </c>
      <c r="AD266" t="s">
        <v>2916</v>
      </c>
      <c r="AE266">
        <v>20</v>
      </c>
      <c r="AF266">
        <v>0</v>
      </c>
      <c r="AG266" t="s">
        <v>3498</v>
      </c>
      <c r="AH266" t="s">
        <v>2711</v>
      </c>
    </row>
    <row r="267" spans="1:34" hidden="1">
      <c r="A267">
        <v>266</v>
      </c>
      <c r="B267" t="s">
        <v>10</v>
      </c>
      <c r="C267" t="s">
        <v>1317</v>
      </c>
      <c r="D267" t="s">
        <v>1152</v>
      </c>
      <c r="E267" t="s">
        <v>1318</v>
      </c>
      <c r="F267" t="s">
        <v>1319</v>
      </c>
      <c r="G267" t="s">
        <v>1320</v>
      </c>
      <c r="H267">
        <v>20</v>
      </c>
      <c r="I267">
        <v>20</v>
      </c>
      <c r="K267" t="s">
        <v>1255</v>
      </c>
      <c r="L267">
        <v>2180</v>
      </c>
      <c r="M267" t="s">
        <v>674</v>
      </c>
      <c r="N267" s="81">
        <v>44440</v>
      </c>
      <c r="O267" s="81">
        <v>45017</v>
      </c>
      <c r="P267" s="81">
        <v>44440</v>
      </c>
      <c r="Q267" s="81">
        <v>45017</v>
      </c>
      <c r="R267" t="s">
        <v>1620</v>
      </c>
      <c r="S267" t="s">
        <v>2032</v>
      </c>
      <c r="T267" t="s">
        <v>35</v>
      </c>
      <c r="U267" t="s">
        <v>16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9</v>
      </c>
      <c r="AD267">
        <v>30</v>
      </c>
      <c r="AE267">
        <v>3</v>
      </c>
      <c r="AF267">
        <v>27</v>
      </c>
      <c r="AG267" t="s">
        <v>2918</v>
      </c>
      <c r="AH267" t="s">
        <v>1321</v>
      </c>
    </row>
    <row r="268" spans="1:34" hidden="1">
      <c r="A268">
        <v>267</v>
      </c>
      <c r="B268" t="s">
        <v>12</v>
      </c>
      <c r="C268" t="s">
        <v>1322</v>
      </c>
      <c r="D268" t="s">
        <v>1323</v>
      </c>
      <c r="E268" t="s">
        <v>1906</v>
      </c>
      <c r="F268" t="s">
        <v>1324</v>
      </c>
      <c r="G268" t="s">
        <v>1325</v>
      </c>
      <c r="H268">
        <v>24</v>
      </c>
      <c r="I268">
        <v>20</v>
      </c>
      <c r="K268" t="s">
        <v>1255</v>
      </c>
      <c r="L268">
        <v>2800</v>
      </c>
      <c r="M268" t="s">
        <v>1013</v>
      </c>
      <c r="N268" s="81">
        <v>44440</v>
      </c>
      <c r="O268" s="81">
        <v>45017</v>
      </c>
      <c r="P268" s="81">
        <v>44440</v>
      </c>
      <c r="Q268" s="81">
        <v>45139</v>
      </c>
      <c r="R268" t="s">
        <v>1616</v>
      </c>
      <c r="S268" t="s">
        <v>13</v>
      </c>
      <c r="T268" t="s">
        <v>1227</v>
      </c>
      <c r="U268" t="s">
        <v>16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16</v>
      </c>
      <c r="AD268" t="s">
        <v>2916</v>
      </c>
      <c r="AE268">
        <v>4</v>
      </c>
      <c r="AF268">
        <v>0</v>
      </c>
      <c r="AG268" t="s">
        <v>3498</v>
      </c>
      <c r="AH268" t="s">
        <v>1907</v>
      </c>
    </row>
    <row r="269" spans="1:34" hidden="1">
      <c r="A269">
        <v>268</v>
      </c>
      <c r="B269" t="s">
        <v>8</v>
      </c>
      <c r="C269" t="s">
        <v>1093</v>
      </c>
      <c r="D269" t="s">
        <v>1094</v>
      </c>
      <c r="E269" t="s">
        <v>1095</v>
      </c>
      <c r="F269" t="s">
        <v>1096</v>
      </c>
      <c r="G269" t="s">
        <v>3334</v>
      </c>
      <c r="H269">
        <v>36</v>
      </c>
      <c r="I269">
        <v>36</v>
      </c>
      <c r="K269">
        <v>1000</v>
      </c>
      <c r="L269">
        <v>1650</v>
      </c>
      <c r="M269" t="s">
        <v>1089</v>
      </c>
      <c r="N269" s="81">
        <v>44256</v>
      </c>
      <c r="O269" s="81">
        <v>45323</v>
      </c>
      <c r="P269" s="81">
        <v>44256</v>
      </c>
      <c r="Q269" s="81">
        <v>45323</v>
      </c>
      <c r="R269" t="s">
        <v>1616</v>
      </c>
      <c r="S269" t="s">
        <v>1675</v>
      </c>
      <c r="T269" t="s">
        <v>1227</v>
      </c>
      <c r="U269" t="s">
        <v>9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9</v>
      </c>
      <c r="AC269">
        <v>0</v>
      </c>
      <c r="AD269">
        <v>36</v>
      </c>
      <c r="AE269">
        <v>30</v>
      </c>
      <c r="AF269">
        <v>6</v>
      </c>
      <c r="AG269" t="s">
        <v>2918</v>
      </c>
      <c r="AH269" t="s">
        <v>1343</v>
      </c>
    </row>
    <row r="270" spans="1:34" hidden="1">
      <c r="A270">
        <v>269</v>
      </c>
      <c r="B270" t="s">
        <v>19</v>
      </c>
      <c r="C270" t="s">
        <v>1330</v>
      </c>
      <c r="D270" t="s">
        <v>1331</v>
      </c>
      <c r="E270" t="s">
        <v>1332</v>
      </c>
      <c r="F270">
        <v>9995753204</v>
      </c>
      <c r="G270" t="s">
        <v>1333</v>
      </c>
      <c r="H270">
        <v>6</v>
      </c>
      <c r="I270">
        <v>6</v>
      </c>
      <c r="K270" t="s">
        <v>1255</v>
      </c>
      <c r="L270">
        <v>2180</v>
      </c>
      <c r="M270" t="s">
        <v>674</v>
      </c>
      <c r="N270" s="81">
        <v>44440</v>
      </c>
      <c r="O270" s="81">
        <v>44593</v>
      </c>
      <c r="P270" s="81">
        <v>44440</v>
      </c>
      <c r="Q270" s="81">
        <v>44593</v>
      </c>
      <c r="R270" t="s">
        <v>1620</v>
      </c>
      <c r="S270" t="s">
        <v>1678</v>
      </c>
      <c r="T270" t="s">
        <v>1227</v>
      </c>
      <c r="U270" t="s">
        <v>11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11</v>
      </c>
      <c r="AC270">
        <v>0</v>
      </c>
      <c r="AD270" t="s">
        <v>2916</v>
      </c>
      <c r="AE270">
        <v>6</v>
      </c>
      <c r="AF270">
        <v>0</v>
      </c>
      <c r="AG270" t="s">
        <v>3498</v>
      </c>
      <c r="AH270" t="s">
        <v>2398</v>
      </c>
    </row>
    <row r="271" spans="1:34" hidden="1">
      <c r="A271">
        <v>270</v>
      </c>
      <c r="B271" t="s">
        <v>12</v>
      </c>
      <c r="C271" t="s">
        <v>1130</v>
      </c>
      <c r="D271" t="s">
        <v>1334</v>
      </c>
      <c r="E271" t="s">
        <v>1132</v>
      </c>
      <c r="F271" t="s">
        <v>1335</v>
      </c>
      <c r="G271" t="s">
        <v>1134</v>
      </c>
      <c r="H271">
        <v>20</v>
      </c>
      <c r="I271">
        <v>20</v>
      </c>
      <c r="K271" t="s">
        <v>1255</v>
      </c>
      <c r="L271">
        <v>3000</v>
      </c>
      <c r="M271" t="s">
        <v>1275</v>
      </c>
      <c r="N271" s="81">
        <v>44440</v>
      </c>
      <c r="O271" s="81">
        <v>45017</v>
      </c>
      <c r="P271" s="81">
        <v>44470</v>
      </c>
      <c r="Q271" s="81">
        <v>45047</v>
      </c>
      <c r="R271" t="s">
        <v>1620</v>
      </c>
      <c r="S271" t="s">
        <v>13</v>
      </c>
      <c r="T271" t="s">
        <v>1227</v>
      </c>
      <c r="U271" t="s">
        <v>9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11</v>
      </c>
      <c r="AC271">
        <v>0</v>
      </c>
      <c r="AD271" t="s">
        <v>2916</v>
      </c>
      <c r="AE271">
        <v>20</v>
      </c>
      <c r="AF271">
        <v>0</v>
      </c>
      <c r="AG271" t="s">
        <v>3498</v>
      </c>
      <c r="AH271" t="s">
        <v>2952</v>
      </c>
    </row>
    <row r="272" spans="1:34" hidden="1">
      <c r="A272">
        <v>271</v>
      </c>
      <c r="B272" t="s">
        <v>12</v>
      </c>
      <c r="C272" t="s">
        <v>571</v>
      </c>
      <c r="D272" t="s">
        <v>1337</v>
      </c>
      <c r="E272" t="s">
        <v>573</v>
      </c>
      <c r="F272" t="s">
        <v>574</v>
      </c>
      <c r="G272" t="s">
        <v>575</v>
      </c>
      <c r="H272">
        <v>20</v>
      </c>
      <c r="I272">
        <v>20</v>
      </c>
      <c r="K272" t="s">
        <v>1255</v>
      </c>
      <c r="L272">
        <v>2800</v>
      </c>
      <c r="M272" t="s">
        <v>1013</v>
      </c>
      <c r="N272" s="81">
        <v>44440</v>
      </c>
      <c r="O272" s="81">
        <v>45017</v>
      </c>
      <c r="P272" s="81">
        <v>44440</v>
      </c>
      <c r="Q272" s="81">
        <v>45017</v>
      </c>
      <c r="R272" t="s">
        <v>1616</v>
      </c>
      <c r="S272" t="s">
        <v>13</v>
      </c>
      <c r="T272" t="s">
        <v>1227</v>
      </c>
      <c r="U272" t="s">
        <v>137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16</v>
      </c>
      <c r="AD272" t="s">
        <v>2916</v>
      </c>
      <c r="AF272">
        <v>0</v>
      </c>
      <c r="AG272" t="s">
        <v>3498</v>
      </c>
      <c r="AH272" t="s">
        <v>1338</v>
      </c>
    </row>
    <row r="273" spans="1:34" hidden="1">
      <c r="A273">
        <v>272</v>
      </c>
      <c r="B273" t="s">
        <v>20</v>
      </c>
      <c r="C273" t="s">
        <v>2142</v>
      </c>
      <c r="D273" t="s">
        <v>1339</v>
      </c>
      <c r="E273" t="s">
        <v>1340</v>
      </c>
      <c r="F273" t="s">
        <v>1341</v>
      </c>
      <c r="G273" t="s">
        <v>1342</v>
      </c>
      <c r="H273">
        <v>6</v>
      </c>
      <c r="I273">
        <v>4</v>
      </c>
      <c r="K273" t="s">
        <v>1255</v>
      </c>
      <c r="L273">
        <v>5333</v>
      </c>
      <c r="M273" t="s">
        <v>1013</v>
      </c>
      <c r="N273" s="81">
        <v>44440</v>
      </c>
      <c r="O273" s="81">
        <v>44531</v>
      </c>
      <c r="P273" s="81">
        <v>44440</v>
      </c>
      <c r="Q273" s="81">
        <v>44593</v>
      </c>
      <c r="R273" t="s">
        <v>1620</v>
      </c>
      <c r="S273" t="s">
        <v>1677</v>
      </c>
      <c r="T273" t="s">
        <v>1227</v>
      </c>
      <c r="U273" t="s">
        <v>11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11</v>
      </c>
      <c r="AD273" t="s">
        <v>2916</v>
      </c>
      <c r="AE273">
        <v>5</v>
      </c>
      <c r="AF273">
        <v>0</v>
      </c>
      <c r="AG273" t="s">
        <v>3498</v>
      </c>
      <c r="AH273" t="s">
        <v>1343</v>
      </c>
    </row>
    <row r="274" spans="1:34" hidden="1">
      <c r="A274">
        <v>273</v>
      </c>
      <c r="B274" t="s">
        <v>20</v>
      </c>
      <c r="C274" t="s">
        <v>727</v>
      </c>
      <c r="D274" t="s">
        <v>728</v>
      </c>
      <c r="E274" t="s">
        <v>729</v>
      </c>
      <c r="F274" t="s">
        <v>1689</v>
      </c>
      <c r="G274" t="s">
        <v>1690</v>
      </c>
      <c r="H274">
        <v>4</v>
      </c>
      <c r="I274">
        <v>4</v>
      </c>
      <c r="K274">
        <v>3000</v>
      </c>
      <c r="L274">
        <v>3350</v>
      </c>
      <c r="M274" t="s">
        <v>725</v>
      </c>
      <c r="N274" s="81">
        <v>44197</v>
      </c>
      <c r="O274" s="81">
        <v>44287</v>
      </c>
      <c r="P274" s="81">
        <v>44197</v>
      </c>
      <c r="Q274" s="81">
        <v>44287</v>
      </c>
      <c r="R274" t="s">
        <v>1620</v>
      </c>
      <c r="S274" t="s">
        <v>1677</v>
      </c>
      <c r="T274" t="s">
        <v>1227</v>
      </c>
      <c r="U274" t="s">
        <v>11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11</v>
      </c>
      <c r="AD274" t="s">
        <v>2916</v>
      </c>
      <c r="AE274">
        <v>5</v>
      </c>
      <c r="AF274">
        <v>0</v>
      </c>
      <c r="AG274" t="s">
        <v>3498</v>
      </c>
      <c r="AH274" t="s">
        <v>1349</v>
      </c>
    </row>
    <row r="275" spans="1:34" hidden="1">
      <c r="A275">
        <v>274</v>
      </c>
      <c r="B275" t="s">
        <v>20</v>
      </c>
      <c r="C275" t="s">
        <v>1350</v>
      </c>
      <c r="D275" t="s">
        <v>1351</v>
      </c>
      <c r="E275" t="s">
        <v>1352</v>
      </c>
      <c r="F275" t="s">
        <v>1353</v>
      </c>
      <c r="G275" t="s">
        <v>1354</v>
      </c>
      <c r="H275">
        <v>6</v>
      </c>
      <c r="I275">
        <v>4</v>
      </c>
      <c r="K275" t="s">
        <v>1255</v>
      </c>
      <c r="L275">
        <v>5333</v>
      </c>
      <c r="M275" t="s">
        <v>1013</v>
      </c>
      <c r="N275" s="81">
        <v>44440</v>
      </c>
      <c r="O275" s="81">
        <v>44531</v>
      </c>
      <c r="P275" s="81">
        <v>44440</v>
      </c>
      <c r="Q275" s="81">
        <v>44593</v>
      </c>
      <c r="R275" t="s">
        <v>1620</v>
      </c>
      <c r="S275" t="s">
        <v>1677</v>
      </c>
      <c r="T275" t="s">
        <v>1227</v>
      </c>
      <c r="U275" t="s">
        <v>11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11</v>
      </c>
      <c r="AD275" t="s">
        <v>2916</v>
      </c>
      <c r="AE275">
        <v>5</v>
      </c>
      <c r="AF275">
        <v>0</v>
      </c>
      <c r="AG275" t="s">
        <v>3498</v>
      </c>
      <c r="AH275" t="s">
        <v>1355</v>
      </c>
    </row>
    <row r="276" spans="1:34" hidden="1">
      <c r="A276">
        <v>275</v>
      </c>
      <c r="B276" t="s">
        <v>10</v>
      </c>
      <c r="C276" t="s">
        <v>1356</v>
      </c>
      <c r="D276" t="s">
        <v>137</v>
      </c>
      <c r="E276" t="s">
        <v>1357</v>
      </c>
      <c r="F276" t="s">
        <v>1359</v>
      </c>
      <c r="G276" t="s">
        <v>1358</v>
      </c>
      <c r="H276">
        <v>20</v>
      </c>
      <c r="I276">
        <v>20</v>
      </c>
      <c r="K276" t="s">
        <v>1255</v>
      </c>
      <c r="L276">
        <v>2180</v>
      </c>
      <c r="M276" t="s">
        <v>674</v>
      </c>
      <c r="N276" s="81">
        <v>44440</v>
      </c>
      <c r="O276" s="81">
        <v>45017</v>
      </c>
      <c r="P276" s="81">
        <v>44440</v>
      </c>
      <c r="Q276" s="81">
        <v>45017</v>
      </c>
      <c r="R276" t="s">
        <v>1620</v>
      </c>
      <c r="S276" t="s">
        <v>2032</v>
      </c>
      <c r="T276" t="s">
        <v>35</v>
      </c>
      <c r="U276" t="s">
        <v>16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9</v>
      </c>
      <c r="AD276">
        <v>30</v>
      </c>
      <c r="AE276">
        <v>1</v>
      </c>
      <c r="AF276">
        <v>29</v>
      </c>
      <c r="AG276" t="s">
        <v>2918</v>
      </c>
      <c r="AH276" t="s">
        <v>1895</v>
      </c>
    </row>
    <row r="277" spans="1:34" hidden="1">
      <c r="A277">
        <v>276</v>
      </c>
      <c r="B277" t="s">
        <v>10</v>
      </c>
      <c r="C277" t="s">
        <v>1360</v>
      </c>
      <c r="D277" t="s">
        <v>137</v>
      </c>
      <c r="E277" t="s">
        <v>1361</v>
      </c>
      <c r="F277" t="s">
        <v>1363</v>
      </c>
      <c r="G277" t="s">
        <v>1864</v>
      </c>
      <c r="H277">
        <v>20</v>
      </c>
      <c r="I277">
        <v>20</v>
      </c>
      <c r="K277" t="s">
        <v>1255</v>
      </c>
      <c r="L277">
        <v>2180</v>
      </c>
      <c r="M277" t="s">
        <v>674</v>
      </c>
      <c r="N277" s="81">
        <v>44440</v>
      </c>
      <c r="O277" s="81">
        <v>45017</v>
      </c>
      <c r="P277" s="81">
        <v>44440</v>
      </c>
      <c r="Q277" s="81">
        <v>45017</v>
      </c>
      <c r="R277" t="s">
        <v>1616</v>
      </c>
      <c r="S277" t="s">
        <v>2032</v>
      </c>
      <c r="T277" t="s">
        <v>35</v>
      </c>
      <c r="U277" t="s">
        <v>16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9</v>
      </c>
      <c r="AD277">
        <v>30</v>
      </c>
      <c r="AE277">
        <v>1</v>
      </c>
      <c r="AF277">
        <v>29</v>
      </c>
      <c r="AG277" t="s">
        <v>2918</v>
      </c>
      <c r="AH277" t="s">
        <v>1896</v>
      </c>
    </row>
    <row r="278" spans="1:34" hidden="1">
      <c r="A278">
        <v>277</v>
      </c>
      <c r="B278" t="s">
        <v>20</v>
      </c>
      <c r="C278" t="s">
        <v>1364</v>
      </c>
      <c r="D278" t="s">
        <v>1365</v>
      </c>
      <c r="E278" t="s">
        <v>1366</v>
      </c>
      <c r="F278">
        <v>2225882928</v>
      </c>
      <c r="G278" t="s">
        <v>1367</v>
      </c>
      <c r="H278">
        <v>4</v>
      </c>
      <c r="I278">
        <v>4</v>
      </c>
      <c r="K278" t="s">
        <v>1255</v>
      </c>
      <c r="L278">
        <v>3350</v>
      </c>
      <c r="M278" t="s">
        <v>1013</v>
      </c>
      <c r="N278" s="81">
        <v>44440</v>
      </c>
      <c r="O278" s="81">
        <v>44531</v>
      </c>
      <c r="P278" s="81">
        <v>44440</v>
      </c>
      <c r="Q278" s="81">
        <v>44531</v>
      </c>
      <c r="R278" t="s">
        <v>1620</v>
      </c>
      <c r="S278" t="s">
        <v>1677</v>
      </c>
      <c r="T278" t="s">
        <v>1227</v>
      </c>
      <c r="U278" t="s">
        <v>11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11</v>
      </c>
      <c r="AD278" t="s">
        <v>2916</v>
      </c>
      <c r="AE278">
        <v>4</v>
      </c>
      <c r="AF278">
        <v>0</v>
      </c>
      <c r="AG278" t="s">
        <v>3498</v>
      </c>
      <c r="AH278" t="s">
        <v>1368</v>
      </c>
    </row>
    <row r="279" spans="1:34" hidden="1">
      <c r="A279">
        <v>278</v>
      </c>
      <c r="B279" t="s">
        <v>20</v>
      </c>
      <c r="C279" t="s">
        <v>1369</v>
      </c>
      <c r="D279" t="s">
        <v>1370</v>
      </c>
      <c r="E279" t="s">
        <v>1371</v>
      </c>
      <c r="F279" t="s">
        <v>1372</v>
      </c>
      <c r="G279" t="s">
        <v>1373</v>
      </c>
      <c r="H279">
        <v>6</v>
      </c>
      <c r="I279">
        <v>4</v>
      </c>
      <c r="K279" t="s">
        <v>1255</v>
      </c>
      <c r="L279">
        <v>5333</v>
      </c>
      <c r="M279" t="s">
        <v>1013</v>
      </c>
      <c r="N279" s="81">
        <v>44440</v>
      </c>
      <c r="O279" s="81">
        <v>44531</v>
      </c>
      <c r="P279" s="81">
        <v>44440</v>
      </c>
      <c r="Q279" s="81">
        <v>44593</v>
      </c>
      <c r="R279" t="s">
        <v>1620</v>
      </c>
      <c r="S279" t="s">
        <v>1677</v>
      </c>
      <c r="T279" t="s">
        <v>1227</v>
      </c>
      <c r="U279" t="s">
        <v>11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11</v>
      </c>
      <c r="AD279" t="s">
        <v>2916</v>
      </c>
      <c r="AE279">
        <v>4</v>
      </c>
      <c r="AF279">
        <v>0</v>
      </c>
      <c r="AG279" t="s">
        <v>3498</v>
      </c>
    </row>
    <row r="280" spans="1:34" hidden="1">
      <c r="A280">
        <v>279</v>
      </c>
      <c r="B280" t="s">
        <v>12</v>
      </c>
      <c r="C280" t="s">
        <v>873</v>
      </c>
      <c r="D280" t="s">
        <v>874</v>
      </c>
      <c r="E280" t="s">
        <v>875</v>
      </c>
      <c r="F280" t="s">
        <v>876</v>
      </c>
      <c r="G280" t="s">
        <v>877</v>
      </c>
      <c r="H280">
        <v>20</v>
      </c>
      <c r="I280">
        <v>20</v>
      </c>
      <c r="K280">
        <v>2500</v>
      </c>
      <c r="L280">
        <v>2800</v>
      </c>
      <c r="M280" t="s">
        <v>856</v>
      </c>
      <c r="N280" s="81">
        <v>43617</v>
      </c>
      <c r="O280" s="81">
        <v>44197</v>
      </c>
      <c r="P280" s="81">
        <v>43617</v>
      </c>
      <c r="Q280" s="81">
        <v>44197</v>
      </c>
      <c r="R280" t="s">
        <v>1616</v>
      </c>
      <c r="S280" t="s">
        <v>13</v>
      </c>
      <c r="T280" t="s">
        <v>34</v>
      </c>
      <c r="U280" t="s">
        <v>11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11</v>
      </c>
      <c r="AD280" t="s">
        <v>2916</v>
      </c>
      <c r="AE280">
        <v>4</v>
      </c>
      <c r="AF280">
        <v>0</v>
      </c>
      <c r="AG280" t="s">
        <v>3498</v>
      </c>
    </row>
    <row r="281" spans="1:34" hidden="1">
      <c r="A281">
        <v>280</v>
      </c>
      <c r="B281" t="s">
        <v>20</v>
      </c>
      <c r="C281" t="s">
        <v>1379</v>
      </c>
      <c r="D281" t="s">
        <v>1380</v>
      </c>
      <c r="E281" t="s">
        <v>1381</v>
      </c>
      <c r="F281" t="s">
        <v>1382</v>
      </c>
      <c r="G281" t="s">
        <v>1383</v>
      </c>
      <c r="H281">
        <v>4</v>
      </c>
      <c r="I281">
        <v>4</v>
      </c>
      <c r="K281" t="s">
        <v>1255</v>
      </c>
      <c r="L281">
        <v>3350</v>
      </c>
      <c r="M281" t="s">
        <v>1013</v>
      </c>
      <c r="N281" s="81">
        <v>44440</v>
      </c>
      <c r="O281" s="81">
        <v>44531</v>
      </c>
      <c r="P281" s="81">
        <v>44440</v>
      </c>
      <c r="Q281" s="81">
        <v>44531</v>
      </c>
      <c r="R281" t="s">
        <v>1620</v>
      </c>
      <c r="S281" t="s">
        <v>1677</v>
      </c>
      <c r="T281" t="s">
        <v>1227</v>
      </c>
      <c r="U281" t="s">
        <v>11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11</v>
      </c>
      <c r="AD281" t="s">
        <v>2916</v>
      </c>
      <c r="AE281">
        <v>3</v>
      </c>
      <c r="AF281">
        <v>0</v>
      </c>
      <c r="AG281" t="s">
        <v>3498</v>
      </c>
      <c r="AH281" t="s">
        <v>1343</v>
      </c>
    </row>
    <row r="282" spans="1:34" hidden="1">
      <c r="A282">
        <v>281</v>
      </c>
      <c r="B282" t="s">
        <v>12</v>
      </c>
      <c r="C282" t="s">
        <v>1018</v>
      </c>
      <c r="D282" t="s">
        <v>1019</v>
      </c>
      <c r="E282" t="s">
        <v>1020</v>
      </c>
      <c r="F282" t="s">
        <v>1021</v>
      </c>
      <c r="G282" t="s">
        <v>1022</v>
      </c>
      <c r="H282">
        <v>20</v>
      </c>
      <c r="I282">
        <v>20</v>
      </c>
      <c r="K282">
        <v>3000</v>
      </c>
      <c r="L282">
        <v>3350</v>
      </c>
      <c r="M282" t="s">
        <v>1013</v>
      </c>
      <c r="N282" s="81">
        <v>44287</v>
      </c>
      <c r="O282" s="81">
        <v>44866</v>
      </c>
      <c r="P282" s="81">
        <v>44287</v>
      </c>
      <c r="Q282" s="81">
        <v>44866</v>
      </c>
      <c r="R282" t="s">
        <v>1620</v>
      </c>
      <c r="S282" t="s">
        <v>13</v>
      </c>
      <c r="T282" t="s">
        <v>35</v>
      </c>
      <c r="U282" t="s">
        <v>11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9</v>
      </c>
      <c r="AC282">
        <v>0</v>
      </c>
      <c r="AD282">
        <v>35</v>
      </c>
      <c r="AE282">
        <v>19</v>
      </c>
      <c r="AF282">
        <v>16</v>
      </c>
      <c r="AG282" t="s">
        <v>2918</v>
      </c>
      <c r="AH282" t="s">
        <v>2953</v>
      </c>
    </row>
    <row r="283" spans="1:34" hidden="1">
      <c r="A283">
        <v>282</v>
      </c>
      <c r="B283" t="s">
        <v>20</v>
      </c>
      <c r="C283" t="s">
        <v>1388</v>
      </c>
      <c r="D283" t="s">
        <v>1389</v>
      </c>
      <c r="E283" t="s">
        <v>1390</v>
      </c>
      <c r="F283" t="s">
        <v>1391</v>
      </c>
      <c r="G283" t="s">
        <v>2920</v>
      </c>
      <c r="H283">
        <v>4</v>
      </c>
      <c r="I283">
        <v>4</v>
      </c>
      <c r="K283" t="s">
        <v>1255</v>
      </c>
      <c r="L283">
        <v>3350</v>
      </c>
      <c r="M283" t="s">
        <v>2465</v>
      </c>
      <c r="N283" s="81">
        <v>44440</v>
      </c>
      <c r="O283" s="81">
        <v>44531</v>
      </c>
      <c r="P283" s="81">
        <v>44440</v>
      </c>
      <c r="Q283" s="81">
        <v>44531</v>
      </c>
      <c r="R283" t="s">
        <v>1620</v>
      </c>
      <c r="S283" t="s">
        <v>1677</v>
      </c>
      <c r="T283" t="s">
        <v>1227</v>
      </c>
      <c r="U283" t="s">
        <v>11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11</v>
      </c>
      <c r="AD283" t="s">
        <v>2916</v>
      </c>
      <c r="AE283">
        <v>4</v>
      </c>
      <c r="AF283">
        <v>0</v>
      </c>
      <c r="AG283" t="s">
        <v>3498</v>
      </c>
    </row>
    <row r="284" spans="1:34" hidden="1">
      <c r="A284">
        <v>283</v>
      </c>
      <c r="B284" t="s">
        <v>67</v>
      </c>
      <c r="C284" t="s">
        <v>1451</v>
      </c>
      <c r="D284" t="s">
        <v>2059</v>
      </c>
      <c r="E284" t="s">
        <v>1452</v>
      </c>
      <c r="F284" t="s">
        <v>1453</v>
      </c>
      <c r="G284" t="s">
        <v>1454</v>
      </c>
      <c r="H284">
        <v>20</v>
      </c>
      <c r="I284">
        <v>20</v>
      </c>
      <c r="K284" t="s">
        <v>1255</v>
      </c>
      <c r="L284">
        <v>3900</v>
      </c>
      <c r="M284" t="s">
        <v>1455</v>
      </c>
      <c r="N284" s="81">
        <v>44501</v>
      </c>
      <c r="O284" s="81">
        <v>45078</v>
      </c>
      <c r="P284" s="81">
        <v>44501</v>
      </c>
      <c r="Q284" s="81">
        <v>45078</v>
      </c>
      <c r="R284" t="s">
        <v>1616</v>
      </c>
      <c r="S284" t="s">
        <v>1679</v>
      </c>
      <c r="T284" t="s">
        <v>1227</v>
      </c>
      <c r="U284" t="s">
        <v>9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11</v>
      </c>
      <c r="AC284">
        <v>0</v>
      </c>
      <c r="AD284" t="s">
        <v>2916</v>
      </c>
      <c r="AE284">
        <v>20</v>
      </c>
      <c r="AF284">
        <v>0</v>
      </c>
      <c r="AG284" t="s">
        <v>3498</v>
      </c>
      <c r="AH284" t="s">
        <v>2784</v>
      </c>
    </row>
    <row r="285" spans="1:34" hidden="1">
      <c r="A285">
        <v>284</v>
      </c>
      <c r="B285" t="s">
        <v>20</v>
      </c>
      <c r="C285" t="s">
        <v>1400</v>
      </c>
      <c r="D285" t="s">
        <v>1401</v>
      </c>
      <c r="E285" t="s">
        <v>1402</v>
      </c>
      <c r="F285" t="s">
        <v>1403</v>
      </c>
      <c r="G285" t="s">
        <v>1404</v>
      </c>
      <c r="H285">
        <v>6</v>
      </c>
      <c r="I285">
        <v>4</v>
      </c>
      <c r="K285" t="s">
        <v>1255</v>
      </c>
      <c r="L285">
        <v>5333</v>
      </c>
      <c r="M285" t="s">
        <v>1013</v>
      </c>
      <c r="N285" s="81">
        <v>44440</v>
      </c>
      <c r="O285" s="81">
        <v>44531</v>
      </c>
      <c r="P285" s="81">
        <v>44440</v>
      </c>
      <c r="Q285" s="81">
        <v>44593</v>
      </c>
      <c r="R285" t="s">
        <v>1620</v>
      </c>
      <c r="S285" t="s">
        <v>1677</v>
      </c>
      <c r="T285" t="s">
        <v>1227</v>
      </c>
      <c r="U285" t="s">
        <v>11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11</v>
      </c>
      <c r="AD285" t="s">
        <v>2916</v>
      </c>
      <c r="AE285">
        <v>6</v>
      </c>
      <c r="AF285">
        <v>0</v>
      </c>
      <c r="AG285" t="s">
        <v>3498</v>
      </c>
      <c r="AH285" t="s">
        <v>1343</v>
      </c>
    </row>
    <row r="286" spans="1:34" hidden="1">
      <c r="A286">
        <v>285</v>
      </c>
      <c r="B286" t="s">
        <v>20</v>
      </c>
      <c r="C286" t="s">
        <v>1406</v>
      </c>
      <c r="D286" t="s">
        <v>1407</v>
      </c>
      <c r="E286" t="s">
        <v>1408</v>
      </c>
      <c r="F286" t="s">
        <v>1409</v>
      </c>
      <c r="G286" t="s">
        <v>1410</v>
      </c>
      <c r="H286">
        <v>4</v>
      </c>
      <c r="I286">
        <v>4</v>
      </c>
      <c r="K286">
        <v>0</v>
      </c>
      <c r="L286">
        <v>3350</v>
      </c>
      <c r="M286" t="s">
        <v>1013</v>
      </c>
      <c r="N286" s="81">
        <v>44470</v>
      </c>
      <c r="O286" s="81">
        <v>44562</v>
      </c>
      <c r="P286" s="81">
        <v>44470</v>
      </c>
      <c r="Q286" s="81">
        <v>44562</v>
      </c>
      <c r="R286" t="s">
        <v>1616</v>
      </c>
      <c r="S286" t="s">
        <v>1677</v>
      </c>
      <c r="T286" t="s">
        <v>1227</v>
      </c>
      <c r="U286" t="s">
        <v>9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11</v>
      </c>
      <c r="AC286">
        <v>0</v>
      </c>
      <c r="AD286" t="s">
        <v>2916</v>
      </c>
      <c r="AE286">
        <v>4</v>
      </c>
      <c r="AF286">
        <v>0</v>
      </c>
      <c r="AG286" t="s">
        <v>3498</v>
      </c>
      <c r="AH286" t="s">
        <v>2038</v>
      </c>
    </row>
    <row r="287" spans="1:34" hidden="1">
      <c r="A287">
        <v>286</v>
      </c>
      <c r="B287" t="s">
        <v>20</v>
      </c>
      <c r="C287" t="s">
        <v>1412</v>
      </c>
      <c r="D287" t="s">
        <v>1413</v>
      </c>
      <c r="E287" t="s">
        <v>1414</v>
      </c>
      <c r="F287" t="s">
        <v>1415</v>
      </c>
      <c r="G287" t="s">
        <v>1416</v>
      </c>
      <c r="H287">
        <v>6</v>
      </c>
      <c r="I287">
        <v>4</v>
      </c>
      <c r="K287" t="s">
        <v>1255</v>
      </c>
      <c r="L287">
        <v>5333</v>
      </c>
      <c r="M287" t="s">
        <v>1013</v>
      </c>
      <c r="N287" s="81">
        <v>44440</v>
      </c>
      <c r="O287" s="81">
        <v>44531</v>
      </c>
      <c r="P287" s="81">
        <v>44440</v>
      </c>
      <c r="Q287" s="81">
        <v>44593</v>
      </c>
      <c r="R287" t="s">
        <v>1620</v>
      </c>
      <c r="S287" t="s">
        <v>1677</v>
      </c>
      <c r="T287" t="s">
        <v>1227</v>
      </c>
      <c r="U287" t="s">
        <v>11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11</v>
      </c>
      <c r="AD287" t="s">
        <v>2916</v>
      </c>
      <c r="AE287">
        <v>6</v>
      </c>
      <c r="AF287">
        <v>0</v>
      </c>
      <c r="AG287" t="s">
        <v>3498</v>
      </c>
      <c r="AH287" t="s">
        <v>1343</v>
      </c>
    </row>
    <row r="288" spans="1:34" hidden="1">
      <c r="A288">
        <v>287</v>
      </c>
      <c r="B288" t="s">
        <v>17</v>
      </c>
      <c r="C288" t="s">
        <v>1417</v>
      </c>
      <c r="D288" t="s">
        <v>768</v>
      </c>
      <c r="E288" t="s">
        <v>1418</v>
      </c>
      <c r="F288" t="s">
        <v>137</v>
      </c>
      <c r="G288" t="s">
        <v>137</v>
      </c>
      <c r="H288">
        <v>8</v>
      </c>
      <c r="I288">
        <v>8</v>
      </c>
      <c r="K288" t="s">
        <v>1255</v>
      </c>
      <c r="L288">
        <v>2180</v>
      </c>
      <c r="M288" t="s">
        <v>1247</v>
      </c>
      <c r="N288" s="81">
        <v>44470</v>
      </c>
      <c r="O288" s="81">
        <v>44682</v>
      </c>
      <c r="P288" s="81">
        <v>44470</v>
      </c>
      <c r="Q288" s="81">
        <v>44682</v>
      </c>
      <c r="R288" t="s">
        <v>1616</v>
      </c>
      <c r="S288" t="s">
        <v>1674</v>
      </c>
      <c r="T288" t="s">
        <v>1227</v>
      </c>
      <c r="U288" t="s">
        <v>137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16</v>
      </c>
      <c r="AD288" t="s">
        <v>2916</v>
      </c>
      <c r="AE288">
        <v>1</v>
      </c>
      <c r="AF288">
        <v>0</v>
      </c>
      <c r="AG288" t="s">
        <v>3498</v>
      </c>
      <c r="AH288" t="s">
        <v>1913</v>
      </c>
    </row>
    <row r="289" spans="1:34" hidden="1">
      <c r="A289">
        <v>288</v>
      </c>
      <c r="B289" t="s">
        <v>12</v>
      </c>
      <c r="C289" t="s">
        <v>686</v>
      </c>
      <c r="D289" t="s">
        <v>687</v>
      </c>
      <c r="E289" t="s">
        <v>688</v>
      </c>
      <c r="F289" t="s">
        <v>689</v>
      </c>
      <c r="G289" t="s">
        <v>690</v>
      </c>
      <c r="H289">
        <v>21</v>
      </c>
      <c r="I289">
        <v>20</v>
      </c>
      <c r="K289">
        <v>3000</v>
      </c>
      <c r="L289">
        <v>3350</v>
      </c>
      <c r="M289" t="s">
        <v>691</v>
      </c>
      <c r="N289" s="81">
        <v>44075</v>
      </c>
      <c r="O289" s="81">
        <v>44652</v>
      </c>
      <c r="P289" s="81">
        <v>44075</v>
      </c>
      <c r="Q289" s="81">
        <v>44682</v>
      </c>
      <c r="R289" t="s">
        <v>1620</v>
      </c>
      <c r="S289" t="s">
        <v>13</v>
      </c>
      <c r="T289" t="s">
        <v>1227</v>
      </c>
      <c r="U289" t="s">
        <v>11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11</v>
      </c>
      <c r="AD289" t="s">
        <v>2916</v>
      </c>
      <c r="AE289">
        <v>5</v>
      </c>
      <c r="AF289">
        <v>0</v>
      </c>
      <c r="AG289" t="s">
        <v>3498</v>
      </c>
      <c r="AH289" t="s">
        <v>1343</v>
      </c>
    </row>
    <row r="290" spans="1:34" hidden="1">
      <c r="A290">
        <v>289</v>
      </c>
      <c r="B290" t="s">
        <v>10</v>
      </c>
      <c r="C290" t="s">
        <v>645</v>
      </c>
      <c r="D290" t="s">
        <v>646</v>
      </c>
      <c r="E290" t="s">
        <v>1684</v>
      </c>
      <c r="F290" t="s">
        <v>647</v>
      </c>
      <c r="G290" t="s">
        <v>648</v>
      </c>
      <c r="H290">
        <v>20</v>
      </c>
      <c r="I290">
        <v>20</v>
      </c>
      <c r="K290">
        <v>2000</v>
      </c>
      <c r="L290">
        <v>1800</v>
      </c>
      <c r="M290" t="s">
        <v>2243</v>
      </c>
      <c r="N290" s="81">
        <v>44228</v>
      </c>
      <c r="O290" s="81">
        <v>44805</v>
      </c>
      <c r="P290" s="81">
        <v>44228</v>
      </c>
      <c r="Q290" s="81">
        <v>44805</v>
      </c>
      <c r="R290" t="s">
        <v>1616</v>
      </c>
      <c r="S290" t="s">
        <v>2032</v>
      </c>
      <c r="T290" t="s">
        <v>1227</v>
      </c>
      <c r="U290" t="s">
        <v>11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9</v>
      </c>
      <c r="AC290">
        <v>0</v>
      </c>
      <c r="AD290">
        <v>37</v>
      </c>
      <c r="AE290">
        <v>20</v>
      </c>
      <c r="AF290">
        <v>17</v>
      </c>
      <c r="AG290" t="s">
        <v>2918</v>
      </c>
    </row>
    <row r="291" spans="1:34" hidden="1">
      <c r="A291">
        <v>290</v>
      </c>
      <c r="B291" t="s">
        <v>20</v>
      </c>
      <c r="C291" t="s">
        <v>1430</v>
      </c>
      <c r="D291" t="s">
        <v>1431</v>
      </c>
      <c r="E291" t="s">
        <v>1432</v>
      </c>
      <c r="F291" t="s">
        <v>1433</v>
      </c>
      <c r="G291" t="s">
        <v>1434</v>
      </c>
      <c r="H291">
        <v>6</v>
      </c>
      <c r="I291">
        <v>4</v>
      </c>
      <c r="K291" t="s">
        <v>1255</v>
      </c>
      <c r="L291">
        <v>5333</v>
      </c>
      <c r="M291" t="s">
        <v>1013</v>
      </c>
      <c r="N291" s="81">
        <v>44440</v>
      </c>
      <c r="O291" s="81">
        <v>44531</v>
      </c>
      <c r="P291" s="81">
        <v>44440</v>
      </c>
      <c r="Q291" s="81">
        <v>44593</v>
      </c>
      <c r="R291" t="s">
        <v>1620</v>
      </c>
      <c r="S291" t="s">
        <v>1677</v>
      </c>
      <c r="T291" t="s">
        <v>1227</v>
      </c>
      <c r="U291" t="s">
        <v>11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11</v>
      </c>
      <c r="AD291" t="s">
        <v>2916</v>
      </c>
      <c r="AE291">
        <v>6</v>
      </c>
      <c r="AF291">
        <v>0</v>
      </c>
      <c r="AG291" t="s">
        <v>3498</v>
      </c>
      <c r="AH291" t="s">
        <v>1343</v>
      </c>
    </row>
    <row r="292" spans="1:34" hidden="1">
      <c r="A292">
        <v>291</v>
      </c>
      <c r="B292" t="s">
        <v>20</v>
      </c>
      <c r="C292" t="s">
        <v>1435</v>
      </c>
      <c r="D292" t="s">
        <v>1436</v>
      </c>
      <c r="E292" t="s">
        <v>1437</v>
      </c>
      <c r="F292" t="s">
        <v>1438</v>
      </c>
      <c r="G292" t="s">
        <v>1439</v>
      </c>
      <c r="H292">
        <v>4</v>
      </c>
      <c r="I292">
        <v>4</v>
      </c>
      <c r="K292">
        <v>0</v>
      </c>
      <c r="L292">
        <v>3350</v>
      </c>
      <c r="M292" t="s">
        <v>1013</v>
      </c>
      <c r="N292" s="81">
        <v>44470</v>
      </c>
      <c r="O292" s="81">
        <v>44562</v>
      </c>
      <c r="P292" s="81">
        <v>44470</v>
      </c>
      <c r="Q292" s="81">
        <v>44562</v>
      </c>
      <c r="R292" t="s">
        <v>1620</v>
      </c>
      <c r="S292" t="s">
        <v>1677</v>
      </c>
      <c r="T292" t="s">
        <v>1227</v>
      </c>
      <c r="U292" t="s">
        <v>9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11</v>
      </c>
      <c r="AC292">
        <v>0</v>
      </c>
      <c r="AD292" t="s">
        <v>2916</v>
      </c>
      <c r="AE292">
        <v>4</v>
      </c>
      <c r="AF292">
        <v>0</v>
      </c>
      <c r="AG292" t="s">
        <v>3498</v>
      </c>
      <c r="AH292" t="s">
        <v>2838</v>
      </c>
    </row>
    <row r="293" spans="1:34" hidden="1">
      <c r="A293">
        <v>292</v>
      </c>
      <c r="B293" t="s">
        <v>10</v>
      </c>
      <c r="C293" t="s">
        <v>1440</v>
      </c>
      <c r="D293" t="s">
        <v>2355</v>
      </c>
      <c r="E293" t="s">
        <v>1441</v>
      </c>
      <c r="F293" t="s">
        <v>1442</v>
      </c>
      <c r="G293" t="s">
        <v>1443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1444</v>
      </c>
      <c r="N293" s="81">
        <v>44440</v>
      </c>
      <c r="O293" s="81">
        <v>45017</v>
      </c>
      <c r="P293" s="81">
        <v>44440</v>
      </c>
      <c r="Q293" s="81">
        <v>45017</v>
      </c>
      <c r="R293" t="s">
        <v>1620</v>
      </c>
      <c r="S293" t="s">
        <v>2032</v>
      </c>
      <c r="T293" t="s">
        <v>1227</v>
      </c>
      <c r="U293" t="s">
        <v>16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16</v>
      </c>
      <c r="AC293">
        <v>4</v>
      </c>
      <c r="AD293" t="s">
        <v>2916</v>
      </c>
      <c r="AE293">
        <v>9</v>
      </c>
      <c r="AF293">
        <v>0</v>
      </c>
      <c r="AG293" t="s">
        <v>3498</v>
      </c>
      <c r="AH293" t="s">
        <v>2399</v>
      </c>
    </row>
    <row r="294" spans="1:34" hidden="1">
      <c r="A294">
        <v>293</v>
      </c>
      <c r="B294" t="s">
        <v>17</v>
      </c>
      <c r="C294" t="s">
        <v>1446</v>
      </c>
      <c r="D294" t="s">
        <v>2198</v>
      </c>
      <c r="E294" t="s">
        <v>1447</v>
      </c>
      <c r="F294" t="s">
        <v>1448</v>
      </c>
      <c r="G294" t="s">
        <v>1449</v>
      </c>
      <c r="H294">
        <v>8</v>
      </c>
      <c r="I294">
        <v>8</v>
      </c>
      <c r="K294" t="s">
        <v>1255</v>
      </c>
      <c r="L294">
        <v>2180</v>
      </c>
      <c r="M294" t="s">
        <v>1247</v>
      </c>
      <c r="N294" s="81">
        <v>44501</v>
      </c>
      <c r="O294" s="81">
        <v>44713</v>
      </c>
      <c r="P294" s="81">
        <v>44491</v>
      </c>
      <c r="Q294" s="81">
        <v>44703</v>
      </c>
      <c r="R294" t="s">
        <v>1616</v>
      </c>
      <c r="S294" t="s">
        <v>1674</v>
      </c>
      <c r="T294" t="s">
        <v>2961</v>
      </c>
      <c r="U294" t="s">
        <v>9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11</v>
      </c>
      <c r="AC294">
        <v>0</v>
      </c>
      <c r="AD294" t="s">
        <v>2916</v>
      </c>
      <c r="AE294">
        <v>8</v>
      </c>
      <c r="AF294">
        <v>0</v>
      </c>
      <c r="AG294" t="s">
        <v>3498</v>
      </c>
      <c r="AH294" t="s">
        <v>2037</v>
      </c>
    </row>
    <row r="295" spans="1:34" hidden="1">
      <c r="A295">
        <v>294</v>
      </c>
      <c r="B295" t="s">
        <v>10</v>
      </c>
      <c r="C295" t="s">
        <v>226</v>
      </c>
      <c r="D295" t="s">
        <v>2235</v>
      </c>
      <c r="E295" t="s">
        <v>228</v>
      </c>
      <c r="F295" t="s">
        <v>1138</v>
      </c>
      <c r="G295" t="s">
        <v>229</v>
      </c>
      <c r="H295">
        <v>20</v>
      </c>
      <c r="I295">
        <v>20</v>
      </c>
      <c r="K295">
        <v>2000</v>
      </c>
      <c r="L295">
        <v>2000</v>
      </c>
      <c r="M295" t="s">
        <v>1137</v>
      </c>
      <c r="N295" s="81">
        <v>43604</v>
      </c>
      <c r="O295" s="81">
        <v>44184</v>
      </c>
      <c r="P295" s="81">
        <v>43604</v>
      </c>
      <c r="Q295" s="81">
        <v>44184</v>
      </c>
      <c r="R295" t="s">
        <v>1620</v>
      </c>
      <c r="S295" t="s">
        <v>2032</v>
      </c>
      <c r="T295" t="s">
        <v>1227</v>
      </c>
      <c r="U295" t="s">
        <v>9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11</v>
      </c>
      <c r="AD295" t="s">
        <v>2916</v>
      </c>
      <c r="AE295">
        <v>20</v>
      </c>
      <c r="AF295">
        <v>0</v>
      </c>
      <c r="AG295" t="s">
        <v>3498</v>
      </c>
      <c r="AH295" t="s">
        <v>2358</v>
      </c>
    </row>
    <row r="296" spans="1:34" hidden="1">
      <c r="A296">
        <v>295</v>
      </c>
      <c r="B296" t="s">
        <v>20</v>
      </c>
      <c r="C296" t="s">
        <v>1456</v>
      </c>
      <c r="D296" t="s">
        <v>1351</v>
      </c>
      <c r="E296" t="s">
        <v>1457</v>
      </c>
      <c r="F296" t="s">
        <v>1458</v>
      </c>
      <c r="G296" t="s">
        <v>1459</v>
      </c>
      <c r="H296">
        <v>4</v>
      </c>
      <c r="I296">
        <v>4</v>
      </c>
      <c r="K296">
        <v>0</v>
      </c>
      <c r="L296">
        <v>3350</v>
      </c>
      <c r="M296" t="s">
        <v>1013</v>
      </c>
      <c r="N296" s="81">
        <v>44501</v>
      </c>
      <c r="O296" s="81">
        <v>44593</v>
      </c>
      <c r="P296" s="81">
        <v>44501</v>
      </c>
      <c r="Q296" s="81">
        <v>44593</v>
      </c>
      <c r="R296" t="s">
        <v>1620</v>
      </c>
      <c r="S296" t="s">
        <v>1677</v>
      </c>
      <c r="T296" t="s">
        <v>1227</v>
      </c>
      <c r="U296" t="s">
        <v>9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11</v>
      </c>
      <c r="AC296">
        <v>0</v>
      </c>
      <c r="AD296" t="s">
        <v>2916</v>
      </c>
      <c r="AE296">
        <v>4</v>
      </c>
      <c r="AF296">
        <v>0</v>
      </c>
      <c r="AG296" t="s">
        <v>3498</v>
      </c>
      <c r="AH296" t="s">
        <v>1460</v>
      </c>
    </row>
    <row r="297" spans="1:34" hidden="1">
      <c r="A297">
        <v>296</v>
      </c>
      <c r="B297" t="s">
        <v>17</v>
      </c>
      <c r="C297" t="s">
        <v>1462</v>
      </c>
      <c r="D297" t="s">
        <v>2199</v>
      </c>
      <c r="E297" t="s">
        <v>1463</v>
      </c>
      <c r="F297" t="s">
        <v>1464</v>
      </c>
      <c r="G297" t="s">
        <v>1465</v>
      </c>
      <c r="H297">
        <v>8</v>
      </c>
      <c r="I297">
        <v>8</v>
      </c>
      <c r="K297" t="s">
        <v>1255</v>
      </c>
      <c r="L297">
        <v>2180</v>
      </c>
      <c r="M297" t="s">
        <v>1247</v>
      </c>
      <c r="N297" s="81">
        <v>44501</v>
      </c>
      <c r="O297" s="81">
        <v>44713</v>
      </c>
      <c r="P297" s="81">
        <v>44501</v>
      </c>
      <c r="Q297" s="81">
        <v>44713</v>
      </c>
      <c r="R297" t="s">
        <v>1620</v>
      </c>
      <c r="S297" t="s">
        <v>1674</v>
      </c>
      <c r="T297" t="s">
        <v>1227</v>
      </c>
      <c r="U297" t="s">
        <v>9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11</v>
      </c>
      <c r="AC297">
        <v>0</v>
      </c>
      <c r="AD297" t="s">
        <v>2916</v>
      </c>
      <c r="AE297">
        <v>8</v>
      </c>
      <c r="AF297">
        <v>0</v>
      </c>
      <c r="AG297" t="s">
        <v>3498</v>
      </c>
      <c r="AH297" t="s">
        <v>1466</v>
      </c>
    </row>
    <row r="298" spans="1:34" hidden="1">
      <c r="A298">
        <v>297</v>
      </c>
      <c r="B298" t="s">
        <v>67</v>
      </c>
      <c r="C298" t="s">
        <v>1468</v>
      </c>
      <c r="D298" t="s">
        <v>137</v>
      </c>
      <c r="E298" t="s">
        <v>1469</v>
      </c>
      <c r="F298" t="s">
        <v>137</v>
      </c>
      <c r="G298" t="s">
        <v>137</v>
      </c>
      <c r="H298">
        <v>20</v>
      </c>
      <c r="I298">
        <v>20</v>
      </c>
      <c r="K298" t="s">
        <v>1255</v>
      </c>
      <c r="L298">
        <v>3350</v>
      </c>
      <c r="M298" t="s">
        <v>1455</v>
      </c>
      <c r="N298" s="81">
        <v>44501</v>
      </c>
      <c r="O298" s="81">
        <v>45078</v>
      </c>
      <c r="P298" s="81">
        <v>44501</v>
      </c>
      <c r="Q298" s="81">
        <v>45078</v>
      </c>
      <c r="R298" t="s">
        <v>1616</v>
      </c>
      <c r="S298" t="s">
        <v>1679</v>
      </c>
      <c r="T298" t="s">
        <v>1227</v>
      </c>
      <c r="U298" t="s">
        <v>137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16</v>
      </c>
      <c r="AD298" t="s">
        <v>2916</v>
      </c>
      <c r="AE298">
        <v>1</v>
      </c>
      <c r="AF298">
        <v>0</v>
      </c>
      <c r="AG298" t="s">
        <v>3498</v>
      </c>
    </row>
    <row r="299" spans="1:34" hidden="1">
      <c r="A299">
        <v>298</v>
      </c>
      <c r="B299" t="s">
        <v>15</v>
      </c>
      <c r="C299" t="s">
        <v>1472</v>
      </c>
      <c r="D299" t="s">
        <v>2276</v>
      </c>
      <c r="E299" t="s">
        <v>1473</v>
      </c>
      <c r="F299">
        <v>8332811726</v>
      </c>
      <c r="G299" t="s">
        <v>1475</v>
      </c>
      <c r="H299">
        <v>16</v>
      </c>
      <c r="I299">
        <v>16</v>
      </c>
      <c r="K299">
        <v>2000</v>
      </c>
      <c r="L299">
        <v>2180</v>
      </c>
      <c r="M299" t="s">
        <v>1476</v>
      </c>
      <c r="N299" s="81">
        <v>44539</v>
      </c>
      <c r="O299" s="81">
        <v>44994</v>
      </c>
      <c r="P299" s="81">
        <v>44539</v>
      </c>
      <c r="Q299" s="81">
        <v>44994</v>
      </c>
      <c r="R299" t="s">
        <v>1620</v>
      </c>
      <c r="S299" t="s">
        <v>1680</v>
      </c>
      <c r="T299" t="s">
        <v>1227</v>
      </c>
      <c r="U299" t="s">
        <v>9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11</v>
      </c>
      <c r="AD299" t="s">
        <v>2916</v>
      </c>
      <c r="AE299">
        <v>16</v>
      </c>
      <c r="AF299">
        <v>0</v>
      </c>
      <c r="AG299" t="s">
        <v>3498</v>
      </c>
      <c r="AH299" t="s">
        <v>2036</v>
      </c>
    </row>
    <row r="300" spans="1:34" hidden="1">
      <c r="A300">
        <v>299</v>
      </c>
      <c r="B300" t="s">
        <v>67</v>
      </c>
      <c r="C300" t="s">
        <v>960</v>
      </c>
      <c r="D300" t="s">
        <v>1478</v>
      </c>
      <c r="E300" t="s">
        <v>962</v>
      </c>
      <c r="F300" t="s">
        <v>963</v>
      </c>
      <c r="G300" t="s">
        <v>964</v>
      </c>
      <c r="H300">
        <v>20</v>
      </c>
      <c r="I300">
        <v>20</v>
      </c>
      <c r="K300">
        <v>3000</v>
      </c>
      <c r="L300">
        <v>3350</v>
      </c>
      <c r="M300" t="s">
        <v>1455</v>
      </c>
      <c r="N300" s="81">
        <v>44501</v>
      </c>
      <c r="O300" s="81">
        <v>45078</v>
      </c>
      <c r="P300" s="81">
        <v>44501</v>
      </c>
      <c r="Q300" s="81">
        <v>45078</v>
      </c>
      <c r="R300" t="s">
        <v>1616</v>
      </c>
      <c r="S300" t="s">
        <v>1679</v>
      </c>
      <c r="T300" t="s">
        <v>1227</v>
      </c>
      <c r="U300" t="s">
        <v>9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11</v>
      </c>
      <c r="AC300">
        <v>0</v>
      </c>
      <c r="AD300" t="s">
        <v>2916</v>
      </c>
      <c r="AE300">
        <v>20</v>
      </c>
      <c r="AF300">
        <v>0</v>
      </c>
      <c r="AG300" t="s">
        <v>3498</v>
      </c>
      <c r="AH300" t="s">
        <v>2031</v>
      </c>
    </row>
    <row r="301" spans="1:34" hidden="1">
      <c r="A301">
        <v>300</v>
      </c>
      <c r="B301" t="s">
        <v>15</v>
      </c>
      <c r="C301" t="s">
        <v>1481</v>
      </c>
      <c r="D301" t="s">
        <v>137</v>
      </c>
      <c r="E301" t="s">
        <v>1482</v>
      </c>
      <c r="F301" t="s">
        <v>137</v>
      </c>
      <c r="G301" t="s">
        <v>137</v>
      </c>
      <c r="H301">
        <v>16</v>
      </c>
      <c r="I301">
        <v>16</v>
      </c>
      <c r="K301" t="s">
        <v>1255</v>
      </c>
      <c r="L301">
        <v>2180</v>
      </c>
      <c r="M301" t="s">
        <v>1476</v>
      </c>
      <c r="N301" s="81">
        <v>44501</v>
      </c>
      <c r="O301" s="81">
        <v>44958</v>
      </c>
      <c r="P301" s="81">
        <v>44501</v>
      </c>
      <c r="Q301" s="81">
        <v>44958</v>
      </c>
      <c r="R301" t="s">
        <v>1620</v>
      </c>
      <c r="S301" t="s">
        <v>1680</v>
      </c>
      <c r="T301" t="s">
        <v>1227</v>
      </c>
      <c r="U301" t="s">
        <v>14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9</v>
      </c>
      <c r="AD301">
        <v>28</v>
      </c>
      <c r="AE301">
        <v>1</v>
      </c>
      <c r="AF301">
        <v>27</v>
      </c>
      <c r="AG301" t="s">
        <v>2918</v>
      </c>
    </row>
    <row r="302" spans="1:34" hidden="1">
      <c r="A302">
        <v>301</v>
      </c>
      <c r="B302" t="s">
        <v>10</v>
      </c>
      <c r="C302" t="s">
        <v>1179</v>
      </c>
      <c r="D302" t="s">
        <v>1180</v>
      </c>
      <c r="E302" t="s">
        <v>1181</v>
      </c>
      <c r="F302">
        <v>7225033333</v>
      </c>
      <c r="G302" t="s">
        <v>1182</v>
      </c>
      <c r="H302">
        <v>20</v>
      </c>
      <c r="I302">
        <v>20</v>
      </c>
      <c r="K302">
        <v>2000</v>
      </c>
      <c r="L302">
        <v>2180</v>
      </c>
      <c r="M302" t="s">
        <v>1528</v>
      </c>
      <c r="N302" s="81">
        <v>44317</v>
      </c>
      <c r="O302" s="81">
        <v>44896</v>
      </c>
      <c r="P302" s="81">
        <v>44317</v>
      </c>
      <c r="Q302" s="81">
        <v>44896</v>
      </c>
      <c r="R302" t="s">
        <v>1616</v>
      </c>
      <c r="S302" t="s">
        <v>2032</v>
      </c>
      <c r="T302" t="s">
        <v>35</v>
      </c>
      <c r="U302" t="s">
        <v>9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16</v>
      </c>
      <c r="AC302">
        <v>2</v>
      </c>
      <c r="AD302" t="s">
        <v>2916</v>
      </c>
      <c r="AE302">
        <v>17</v>
      </c>
      <c r="AF302">
        <v>0</v>
      </c>
      <c r="AG302" t="s">
        <v>3498</v>
      </c>
      <c r="AH302" t="s">
        <v>2410</v>
      </c>
    </row>
    <row r="303" spans="1:34" hidden="1">
      <c r="A303">
        <v>302</v>
      </c>
      <c r="B303" t="s">
        <v>17</v>
      </c>
      <c r="C303" t="s">
        <v>1487</v>
      </c>
      <c r="D303" t="s">
        <v>2241</v>
      </c>
      <c r="E303" t="s">
        <v>1488</v>
      </c>
      <c r="F303" t="s">
        <v>1489</v>
      </c>
      <c r="G303" t="s">
        <v>1490</v>
      </c>
      <c r="H303">
        <v>8</v>
      </c>
      <c r="I303">
        <v>8</v>
      </c>
      <c r="K303" t="s">
        <v>1255</v>
      </c>
      <c r="L303">
        <v>2180</v>
      </c>
      <c r="M303" t="s">
        <v>1247</v>
      </c>
      <c r="N303" s="81">
        <v>44531</v>
      </c>
      <c r="O303" s="81">
        <v>44743</v>
      </c>
      <c r="P303" s="81">
        <v>44531</v>
      </c>
      <c r="Q303" s="81">
        <v>44743</v>
      </c>
      <c r="R303" t="s">
        <v>1620</v>
      </c>
      <c r="S303" t="s">
        <v>1674</v>
      </c>
      <c r="T303" t="s">
        <v>1227</v>
      </c>
      <c r="U303" t="s">
        <v>9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11</v>
      </c>
      <c r="AC303">
        <v>0</v>
      </c>
      <c r="AD303" t="s">
        <v>2916</v>
      </c>
      <c r="AE303">
        <v>8</v>
      </c>
      <c r="AF303">
        <v>0</v>
      </c>
      <c r="AG303" t="s">
        <v>3498</v>
      </c>
      <c r="AH303" t="s">
        <v>1491</v>
      </c>
    </row>
    <row r="304" spans="1:34" hidden="1">
      <c r="A304">
        <v>303</v>
      </c>
      <c r="B304" t="s">
        <v>12</v>
      </c>
      <c r="C304" t="s">
        <v>1820</v>
      </c>
      <c r="D304" t="s">
        <v>1014</v>
      </c>
      <c r="E304" t="s">
        <v>1015</v>
      </c>
      <c r="F304" t="s">
        <v>1016</v>
      </c>
      <c r="G304" t="s">
        <v>1017</v>
      </c>
      <c r="H304">
        <v>20</v>
      </c>
      <c r="I304">
        <v>20</v>
      </c>
      <c r="K304">
        <v>3000</v>
      </c>
      <c r="L304">
        <v>3350</v>
      </c>
      <c r="M304" t="s">
        <v>1013</v>
      </c>
      <c r="N304" s="81">
        <v>44287</v>
      </c>
      <c r="O304" s="81">
        <v>44866</v>
      </c>
      <c r="P304" s="81">
        <v>44287</v>
      </c>
      <c r="Q304" s="81">
        <v>44866</v>
      </c>
      <c r="R304" t="s">
        <v>1616</v>
      </c>
      <c r="S304" t="s">
        <v>13</v>
      </c>
      <c r="T304" t="s">
        <v>35</v>
      </c>
      <c r="U304" t="s">
        <v>11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11</v>
      </c>
      <c r="AC304">
        <v>0</v>
      </c>
      <c r="AD304" t="s">
        <v>2916</v>
      </c>
      <c r="AE304">
        <v>20</v>
      </c>
      <c r="AF304">
        <v>0</v>
      </c>
      <c r="AG304" t="s">
        <v>3498</v>
      </c>
      <c r="AH304" t="s">
        <v>734</v>
      </c>
    </row>
    <row r="305" spans="1:34" hidden="1">
      <c r="A305">
        <v>304</v>
      </c>
      <c r="B305" t="s">
        <v>67</v>
      </c>
      <c r="C305" t="s">
        <v>1493</v>
      </c>
      <c r="D305" t="s">
        <v>1494</v>
      </c>
      <c r="E305" t="s">
        <v>1495</v>
      </c>
      <c r="F305" t="s">
        <v>1496</v>
      </c>
      <c r="G305" t="s">
        <v>1497</v>
      </c>
      <c r="H305">
        <v>20</v>
      </c>
      <c r="I305">
        <v>20</v>
      </c>
      <c r="K305" t="s">
        <v>1255</v>
      </c>
      <c r="L305">
        <v>0</v>
      </c>
      <c r="M305" t="s">
        <v>1455</v>
      </c>
      <c r="N305" s="81">
        <v>44501</v>
      </c>
      <c r="O305" s="81">
        <v>45078</v>
      </c>
      <c r="P305" s="81">
        <v>44501</v>
      </c>
      <c r="Q305" s="81">
        <v>45078</v>
      </c>
      <c r="R305" t="s">
        <v>1616</v>
      </c>
      <c r="S305" t="s">
        <v>1679</v>
      </c>
      <c r="T305" t="s">
        <v>1227</v>
      </c>
      <c r="U305" t="s">
        <v>9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9</v>
      </c>
      <c r="AC305">
        <v>0</v>
      </c>
      <c r="AD305">
        <v>28</v>
      </c>
      <c r="AE305" t="s">
        <v>1498</v>
      </c>
      <c r="AF305">
        <v>0</v>
      </c>
      <c r="AG305" t="s">
        <v>3498</v>
      </c>
    </row>
    <row r="306" spans="1:34" hidden="1">
      <c r="A306">
        <v>305</v>
      </c>
      <c r="B306" t="s">
        <v>67</v>
      </c>
      <c r="C306" t="s">
        <v>599</v>
      </c>
      <c r="D306" t="s">
        <v>1494</v>
      </c>
      <c r="E306" t="s">
        <v>601</v>
      </c>
      <c r="F306" t="s">
        <v>1500</v>
      </c>
      <c r="G306" t="s">
        <v>1501</v>
      </c>
      <c r="H306">
        <v>20</v>
      </c>
      <c r="I306">
        <v>20</v>
      </c>
      <c r="K306" t="s">
        <v>1255</v>
      </c>
      <c r="L306">
        <v>0</v>
      </c>
      <c r="M306" t="s">
        <v>1455</v>
      </c>
      <c r="N306" s="81">
        <v>44501</v>
      </c>
      <c r="O306" s="81">
        <v>45078</v>
      </c>
      <c r="P306" s="81">
        <v>44501</v>
      </c>
      <c r="Q306" s="81">
        <v>45078</v>
      </c>
      <c r="R306" t="s">
        <v>1616</v>
      </c>
      <c r="S306" t="s">
        <v>1679</v>
      </c>
      <c r="T306" t="s">
        <v>1227</v>
      </c>
      <c r="U306" t="s">
        <v>9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9</v>
      </c>
      <c r="AC306">
        <v>0</v>
      </c>
      <c r="AD306">
        <v>28</v>
      </c>
      <c r="AE306" t="s">
        <v>1498</v>
      </c>
      <c r="AF306">
        <v>0</v>
      </c>
      <c r="AG306" t="s">
        <v>3498</v>
      </c>
    </row>
    <row r="307" spans="1:34" hidden="1">
      <c r="A307">
        <v>306</v>
      </c>
      <c r="B307" t="s">
        <v>67</v>
      </c>
      <c r="C307" t="s">
        <v>2578</v>
      </c>
      <c r="D307" t="s">
        <v>1502</v>
      </c>
      <c r="E307" t="s">
        <v>1503</v>
      </c>
      <c r="F307" t="s">
        <v>1504</v>
      </c>
      <c r="G307" t="s">
        <v>1505</v>
      </c>
      <c r="H307">
        <v>20</v>
      </c>
      <c r="I307">
        <v>20</v>
      </c>
      <c r="K307" t="s">
        <v>1255</v>
      </c>
      <c r="L307">
        <v>3350</v>
      </c>
      <c r="M307" t="s">
        <v>1455</v>
      </c>
      <c r="N307" s="81">
        <v>44501</v>
      </c>
      <c r="O307" s="81">
        <v>45078</v>
      </c>
      <c r="P307" s="81">
        <v>44501</v>
      </c>
      <c r="Q307" s="81">
        <v>45078</v>
      </c>
      <c r="R307" t="s">
        <v>1620</v>
      </c>
      <c r="S307" t="s">
        <v>1679</v>
      </c>
      <c r="T307" t="s">
        <v>1227</v>
      </c>
      <c r="U307" t="s">
        <v>9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11</v>
      </c>
      <c r="AC307">
        <v>0</v>
      </c>
      <c r="AD307" t="s">
        <v>2916</v>
      </c>
      <c r="AE307">
        <v>20</v>
      </c>
      <c r="AF307">
        <v>0</v>
      </c>
      <c r="AG307" t="s">
        <v>3498</v>
      </c>
      <c r="AH307" t="s">
        <v>2785</v>
      </c>
    </row>
    <row r="308" spans="1:34" hidden="1">
      <c r="A308">
        <v>307</v>
      </c>
      <c r="B308" t="s">
        <v>17</v>
      </c>
      <c r="C308" t="s">
        <v>1507</v>
      </c>
      <c r="D308" t="s">
        <v>1508</v>
      </c>
      <c r="E308" t="s">
        <v>1509</v>
      </c>
      <c r="F308" t="s">
        <v>1510</v>
      </c>
      <c r="G308" t="s">
        <v>1511</v>
      </c>
      <c r="H308">
        <v>8</v>
      </c>
      <c r="I308">
        <v>8</v>
      </c>
      <c r="K308">
        <v>0</v>
      </c>
      <c r="L308">
        <v>5875</v>
      </c>
      <c r="M308" t="s">
        <v>1512</v>
      </c>
      <c r="N308" s="81">
        <v>44470</v>
      </c>
      <c r="O308" s="81">
        <v>44682</v>
      </c>
      <c r="P308" s="81">
        <v>44470</v>
      </c>
      <c r="Q308" s="81">
        <v>44682</v>
      </c>
      <c r="R308" t="s">
        <v>1616</v>
      </c>
      <c r="S308" t="s">
        <v>1674</v>
      </c>
      <c r="T308" t="s">
        <v>1227</v>
      </c>
      <c r="U308" t="s">
        <v>11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11</v>
      </c>
      <c r="AD308" t="s">
        <v>2916</v>
      </c>
      <c r="AE308">
        <v>8</v>
      </c>
      <c r="AF308">
        <v>0</v>
      </c>
      <c r="AG308" t="s">
        <v>3498</v>
      </c>
      <c r="AH308" t="s">
        <v>2801</v>
      </c>
    </row>
    <row r="309" spans="1:34" hidden="1">
      <c r="A309">
        <v>308</v>
      </c>
      <c r="B309" t="s">
        <v>12</v>
      </c>
      <c r="C309" t="s">
        <v>1513</v>
      </c>
      <c r="D309" t="s">
        <v>1514</v>
      </c>
      <c r="E309" t="s">
        <v>1515</v>
      </c>
      <c r="F309" t="s">
        <v>1516</v>
      </c>
      <c r="G309" t="s">
        <v>1517</v>
      </c>
      <c r="H309">
        <v>20</v>
      </c>
      <c r="I309">
        <v>20</v>
      </c>
      <c r="K309">
        <v>3000</v>
      </c>
      <c r="L309">
        <v>3350</v>
      </c>
      <c r="M309" t="s">
        <v>1876</v>
      </c>
      <c r="N309" s="81">
        <v>44531</v>
      </c>
      <c r="O309" s="81">
        <v>45108</v>
      </c>
      <c r="P309" s="81">
        <v>44531</v>
      </c>
      <c r="Q309" s="81">
        <v>45108</v>
      </c>
      <c r="R309" t="s">
        <v>1620</v>
      </c>
      <c r="S309" t="s">
        <v>13</v>
      </c>
      <c r="T309" t="s">
        <v>1227</v>
      </c>
      <c r="U309" t="s">
        <v>16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16</v>
      </c>
      <c r="AC309">
        <v>0</v>
      </c>
      <c r="AD309" t="s">
        <v>2916</v>
      </c>
      <c r="AE309">
        <v>7</v>
      </c>
      <c r="AF309">
        <v>0</v>
      </c>
      <c r="AG309" t="s">
        <v>3498</v>
      </c>
      <c r="AH309" t="s">
        <v>2793</v>
      </c>
    </row>
    <row r="310" spans="1:34" hidden="1">
      <c r="A310">
        <v>309</v>
      </c>
      <c r="B310" t="s">
        <v>67</v>
      </c>
      <c r="C310" t="s">
        <v>1518</v>
      </c>
      <c r="D310" t="s">
        <v>1519</v>
      </c>
      <c r="E310" t="s">
        <v>1520</v>
      </c>
      <c r="F310" t="s">
        <v>1521</v>
      </c>
      <c r="G310" t="s">
        <v>1522</v>
      </c>
      <c r="H310">
        <v>20</v>
      </c>
      <c r="I310">
        <v>20</v>
      </c>
      <c r="K310">
        <v>3000</v>
      </c>
      <c r="L310">
        <v>3350</v>
      </c>
      <c r="M310" t="s">
        <v>1455</v>
      </c>
      <c r="N310" s="81">
        <v>44531</v>
      </c>
      <c r="O310" s="81">
        <v>45108</v>
      </c>
      <c r="P310" s="81">
        <v>44531</v>
      </c>
      <c r="Q310" s="81">
        <v>45108</v>
      </c>
      <c r="R310" t="s">
        <v>1620</v>
      </c>
      <c r="S310" t="s">
        <v>1679</v>
      </c>
      <c r="T310" t="s">
        <v>1227</v>
      </c>
      <c r="U310" t="s">
        <v>9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16</v>
      </c>
      <c r="AC310">
        <v>4</v>
      </c>
      <c r="AD310" t="s">
        <v>2916</v>
      </c>
      <c r="AE310">
        <v>2</v>
      </c>
      <c r="AF310">
        <v>0</v>
      </c>
      <c r="AG310" t="s">
        <v>3498</v>
      </c>
      <c r="AH310" t="s">
        <v>2029</v>
      </c>
    </row>
    <row r="311" spans="1:34" hidden="1">
      <c r="A311">
        <v>310</v>
      </c>
      <c r="B311" t="s">
        <v>10</v>
      </c>
      <c r="C311" t="s">
        <v>1523</v>
      </c>
      <c r="D311" t="s">
        <v>1524</v>
      </c>
      <c r="E311" t="s">
        <v>1525</v>
      </c>
      <c r="F311" t="s">
        <v>1526</v>
      </c>
      <c r="G311" t="s">
        <v>1527</v>
      </c>
      <c r="H311">
        <v>20</v>
      </c>
      <c r="I311">
        <v>20</v>
      </c>
      <c r="K311" t="s">
        <v>1255</v>
      </c>
      <c r="L311">
        <v>2180</v>
      </c>
      <c r="M311" t="s">
        <v>1528</v>
      </c>
      <c r="N311" s="81">
        <v>44562</v>
      </c>
      <c r="O311" s="81">
        <v>45139</v>
      </c>
      <c r="P311" s="81">
        <v>44562</v>
      </c>
      <c r="Q311" s="81">
        <v>45139</v>
      </c>
      <c r="R311" t="s">
        <v>1616</v>
      </c>
      <c r="S311" t="s">
        <v>2032</v>
      </c>
      <c r="T311" t="s">
        <v>1227</v>
      </c>
      <c r="U311" t="s">
        <v>16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16</v>
      </c>
      <c r="AC311">
        <v>2</v>
      </c>
      <c r="AD311" t="s">
        <v>2916</v>
      </c>
      <c r="AE311">
        <v>4</v>
      </c>
      <c r="AF311">
        <v>0</v>
      </c>
      <c r="AG311" t="s">
        <v>3498</v>
      </c>
    </row>
    <row r="312" spans="1:34" hidden="1">
      <c r="A312">
        <v>311</v>
      </c>
      <c r="B312" t="s">
        <v>10</v>
      </c>
      <c r="C312" t="s">
        <v>1529</v>
      </c>
      <c r="D312" t="s">
        <v>1530</v>
      </c>
      <c r="E312" t="s">
        <v>1531</v>
      </c>
      <c r="F312">
        <v>7773360494</v>
      </c>
      <c r="G312" t="s">
        <v>1533</v>
      </c>
      <c r="H312">
        <v>24</v>
      </c>
      <c r="I312">
        <v>20</v>
      </c>
      <c r="K312">
        <v>2000</v>
      </c>
      <c r="L312">
        <v>1800</v>
      </c>
      <c r="M312" t="s">
        <v>2647</v>
      </c>
      <c r="N312" s="81">
        <v>44575</v>
      </c>
      <c r="O312" s="81">
        <v>45152</v>
      </c>
      <c r="P312" s="81">
        <v>44562</v>
      </c>
      <c r="Q312" s="81">
        <v>45261</v>
      </c>
      <c r="R312" t="s">
        <v>1616</v>
      </c>
      <c r="S312" t="s">
        <v>2032</v>
      </c>
      <c r="T312" t="s">
        <v>1227</v>
      </c>
      <c r="U312" t="s">
        <v>9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11</v>
      </c>
      <c r="AC312">
        <v>0</v>
      </c>
      <c r="AD312" t="s">
        <v>2916</v>
      </c>
      <c r="AE312">
        <v>20</v>
      </c>
      <c r="AF312">
        <v>0</v>
      </c>
      <c r="AG312" t="s">
        <v>3498</v>
      </c>
    </row>
    <row r="313" spans="1:34" hidden="1">
      <c r="A313">
        <v>312</v>
      </c>
      <c r="B313" t="s">
        <v>67</v>
      </c>
      <c r="C313" t="s">
        <v>1534</v>
      </c>
      <c r="D313" t="s">
        <v>1535</v>
      </c>
      <c r="E313" t="s">
        <v>1536</v>
      </c>
      <c r="F313" t="s">
        <v>1537</v>
      </c>
      <c r="G313" t="s">
        <v>1538</v>
      </c>
      <c r="H313">
        <v>20</v>
      </c>
      <c r="I313">
        <v>20</v>
      </c>
      <c r="K313" t="s">
        <v>1255</v>
      </c>
      <c r="L313">
        <v>3350</v>
      </c>
      <c r="M313" t="s">
        <v>1455</v>
      </c>
      <c r="N313" s="81">
        <v>44562</v>
      </c>
      <c r="O313" s="81">
        <v>45139</v>
      </c>
      <c r="P313" s="81">
        <v>44562</v>
      </c>
      <c r="Q313" s="81">
        <v>45139</v>
      </c>
      <c r="R313" t="s">
        <v>1616</v>
      </c>
      <c r="S313" t="s">
        <v>1679</v>
      </c>
      <c r="T313" t="s">
        <v>1227</v>
      </c>
      <c r="U313" t="s">
        <v>16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16</v>
      </c>
      <c r="AC313">
        <v>5</v>
      </c>
      <c r="AD313" t="s">
        <v>2916</v>
      </c>
      <c r="AE313">
        <v>1</v>
      </c>
      <c r="AF313">
        <v>0</v>
      </c>
      <c r="AG313" t="s">
        <v>3498</v>
      </c>
      <c r="AH313" t="s">
        <v>2029</v>
      </c>
    </row>
    <row r="314" spans="1:34" hidden="1">
      <c r="A314">
        <v>313</v>
      </c>
      <c r="B314" t="s">
        <v>15</v>
      </c>
      <c r="C314" t="s">
        <v>1539</v>
      </c>
      <c r="D314" t="s">
        <v>1540</v>
      </c>
      <c r="E314" t="s">
        <v>1541</v>
      </c>
      <c r="F314" t="s">
        <v>1542</v>
      </c>
      <c r="G314" t="s">
        <v>1543</v>
      </c>
      <c r="H314">
        <v>16</v>
      </c>
      <c r="I314">
        <v>16</v>
      </c>
      <c r="K314" t="s">
        <v>1255</v>
      </c>
      <c r="L314">
        <v>2180</v>
      </c>
      <c r="M314" t="s">
        <v>1476</v>
      </c>
      <c r="N314" s="81">
        <v>44562</v>
      </c>
      <c r="O314" s="81">
        <v>45017</v>
      </c>
      <c r="P314" s="81">
        <v>44562</v>
      </c>
      <c r="Q314" s="81">
        <v>45017</v>
      </c>
      <c r="R314" t="s">
        <v>1620</v>
      </c>
      <c r="S314" t="s">
        <v>1680</v>
      </c>
      <c r="T314" t="s">
        <v>1227</v>
      </c>
      <c r="U314" t="s">
        <v>16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16</v>
      </c>
      <c r="AC314">
        <v>2</v>
      </c>
      <c r="AD314" t="s">
        <v>2916</v>
      </c>
      <c r="AE314">
        <v>2</v>
      </c>
      <c r="AF314">
        <v>0</v>
      </c>
      <c r="AG314" t="s">
        <v>3498</v>
      </c>
    </row>
    <row r="315" spans="1:34" hidden="1">
      <c r="A315">
        <v>314</v>
      </c>
      <c r="B315" t="s">
        <v>15</v>
      </c>
      <c r="C315" t="s">
        <v>1544</v>
      </c>
      <c r="D315" t="s">
        <v>1545</v>
      </c>
      <c r="E315" t="s">
        <v>1546</v>
      </c>
      <c r="F315" t="s">
        <v>1547</v>
      </c>
      <c r="G315" t="s">
        <v>1548</v>
      </c>
      <c r="H315">
        <v>16</v>
      </c>
      <c r="I315">
        <v>16</v>
      </c>
      <c r="K315" t="s">
        <v>1255</v>
      </c>
      <c r="L315">
        <v>2180</v>
      </c>
      <c r="M315" t="s">
        <v>1476</v>
      </c>
      <c r="N315" s="81">
        <v>44562</v>
      </c>
      <c r="O315" s="81">
        <v>45017</v>
      </c>
      <c r="P315" s="81">
        <v>44562</v>
      </c>
      <c r="Q315" s="81">
        <v>45017</v>
      </c>
      <c r="R315" t="s">
        <v>1616</v>
      </c>
      <c r="S315" t="s">
        <v>1680</v>
      </c>
      <c r="T315" t="s">
        <v>1227</v>
      </c>
      <c r="U315" t="s">
        <v>16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16</v>
      </c>
      <c r="AC315">
        <v>2</v>
      </c>
      <c r="AD315" t="s">
        <v>2916</v>
      </c>
      <c r="AE315">
        <v>2</v>
      </c>
      <c r="AF315">
        <v>0</v>
      </c>
      <c r="AG315" t="s">
        <v>3498</v>
      </c>
      <c r="AH315" t="s">
        <v>1897</v>
      </c>
    </row>
    <row r="316" spans="1:34" hidden="1">
      <c r="A316">
        <v>315</v>
      </c>
      <c r="B316" t="s">
        <v>15</v>
      </c>
      <c r="C316" t="s">
        <v>1549</v>
      </c>
      <c r="D316" t="s">
        <v>1550</v>
      </c>
      <c r="E316" t="s">
        <v>1551</v>
      </c>
      <c r="F316">
        <v>8117181395</v>
      </c>
      <c r="G316" t="s">
        <v>1552</v>
      </c>
      <c r="H316">
        <v>16</v>
      </c>
      <c r="I316">
        <v>16</v>
      </c>
      <c r="K316" t="s">
        <v>1255</v>
      </c>
      <c r="L316">
        <v>2180</v>
      </c>
      <c r="M316" t="s">
        <v>1476</v>
      </c>
      <c r="N316" s="81">
        <v>44562</v>
      </c>
      <c r="O316" s="81">
        <v>45017</v>
      </c>
      <c r="P316" s="81">
        <v>44562</v>
      </c>
      <c r="Q316" s="81">
        <v>45017</v>
      </c>
      <c r="R316" t="s">
        <v>1620</v>
      </c>
      <c r="S316" t="s">
        <v>1680</v>
      </c>
      <c r="T316" t="s">
        <v>1227</v>
      </c>
      <c r="U316" t="s">
        <v>16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16</v>
      </c>
      <c r="AC316">
        <v>0</v>
      </c>
      <c r="AD316" t="s">
        <v>2916</v>
      </c>
      <c r="AE316">
        <v>6</v>
      </c>
      <c r="AF316">
        <v>0</v>
      </c>
      <c r="AG316" t="s">
        <v>3498</v>
      </c>
      <c r="AH316" t="s">
        <v>2789</v>
      </c>
    </row>
    <row r="317" spans="1:34" hidden="1">
      <c r="A317">
        <v>316</v>
      </c>
      <c r="B317" t="s">
        <v>19</v>
      </c>
      <c r="C317" t="s">
        <v>1553</v>
      </c>
      <c r="D317" t="s">
        <v>1180</v>
      </c>
      <c r="E317" t="s">
        <v>1554</v>
      </c>
      <c r="F317" t="s">
        <v>1555</v>
      </c>
      <c r="G317" t="s">
        <v>1556</v>
      </c>
      <c r="H317">
        <v>6</v>
      </c>
      <c r="I317">
        <v>6</v>
      </c>
      <c r="K317" t="s">
        <v>1255</v>
      </c>
      <c r="L317">
        <v>2180</v>
      </c>
      <c r="M317" t="s">
        <v>1528</v>
      </c>
      <c r="N317" s="81">
        <v>44562</v>
      </c>
      <c r="O317" s="81">
        <v>44713</v>
      </c>
      <c r="P317" s="81">
        <v>44562</v>
      </c>
      <c r="Q317" s="81">
        <v>44713</v>
      </c>
      <c r="R317" t="s">
        <v>1620</v>
      </c>
      <c r="S317" t="s">
        <v>1678</v>
      </c>
      <c r="T317" t="s">
        <v>35</v>
      </c>
      <c r="U317" t="s">
        <v>16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16</v>
      </c>
      <c r="AD317" t="s">
        <v>2916</v>
      </c>
      <c r="AE317">
        <v>1</v>
      </c>
      <c r="AF317">
        <v>0</v>
      </c>
      <c r="AG317" t="s">
        <v>3498</v>
      </c>
      <c r="AH317" t="s">
        <v>2018</v>
      </c>
    </row>
    <row r="318" spans="1:34" hidden="1">
      <c r="A318">
        <v>317</v>
      </c>
      <c r="B318" t="s">
        <v>12</v>
      </c>
      <c r="C318" t="s">
        <v>1558</v>
      </c>
      <c r="D318" t="s">
        <v>1559</v>
      </c>
      <c r="E318" t="s">
        <v>1560</v>
      </c>
      <c r="F318">
        <v>9981955570</v>
      </c>
      <c r="G318" t="s">
        <v>1561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1876</v>
      </c>
      <c r="N318" s="81">
        <v>44576</v>
      </c>
      <c r="O318" s="81">
        <v>45153</v>
      </c>
      <c r="P318" s="81">
        <v>44576</v>
      </c>
      <c r="Q318" s="81">
        <v>45275</v>
      </c>
      <c r="R318" t="s">
        <v>1616</v>
      </c>
      <c r="S318" t="s">
        <v>13</v>
      </c>
      <c r="T318" t="s">
        <v>1227</v>
      </c>
      <c r="U318" t="s">
        <v>16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16</v>
      </c>
      <c r="AC318">
        <v>0</v>
      </c>
      <c r="AD318" t="s">
        <v>2916</v>
      </c>
      <c r="AE318">
        <v>7</v>
      </c>
      <c r="AF318">
        <v>0</v>
      </c>
      <c r="AG318" t="s">
        <v>3498</v>
      </c>
      <c r="AH318" t="s">
        <v>2794</v>
      </c>
    </row>
    <row r="319" spans="1:34" hidden="1">
      <c r="A319">
        <v>318</v>
      </c>
      <c r="B319" t="s">
        <v>8</v>
      </c>
      <c r="C319" t="s">
        <v>1562</v>
      </c>
      <c r="D319" t="s">
        <v>1563</v>
      </c>
      <c r="E319" t="s">
        <v>2087</v>
      </c>
      <c r="F319">
        <v>9982227972</v>
      </c>
      <c r="G319" t="s">
        <v>1564</v>
      </c>
      <c r="H319">
        <v>36</v>
      </c>
      <c r="I319">
        <v>36</v>
      </c>
      <c r="K319">
        <v>1000</v>
      </c>
      <c r="L319">
        <v>1350</v>
      </c>
      <c r="M319" t="s">
        <v>1512</v>
      </c>
      <c r="N319" s="81">
        <v>44576</v>
      </c>
      <c r="O319" s="81">
        <v>45641</v>
      </c>
      <c r="P319" s="81">
        <v>44576</v>
      </c>
      <c r="Q319" s="81">
        <v>45641</v>
      </c>
      <c r="R319" t="s">
        <v>1616</v>
      </c>
      <c r="S319" t="s">
        <v>1675</v>
      </c>
      <c r="T319" t="s">
        <v>1227</v>
      </c>
      <c r="U319" t="s">
        <v>9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9</v>
      </c>
      <c r="AC319">
        <v>0</v>
      </c>
      <c r="AD319">
        <v>26</v>
      </c>
      <c r="AE319">
        <v>22</v>
      </c>
      <c r="AF319">
        <v>4</v>
      </c>
      <c r="AG319" t="s">
        <v>2918</v>
      </c>
      <c r="AH319" t="s">
        <v>2016</v>
      </c>
    </row>
    <row r="320" spans="1:34" hidden="1">
      <c r="A320">
        <v>319</v>
      </c>
      <c r="B320" t="s">
        <v>67</v>
      </c>
      <c r="C320" t="s">
        <v>1565</v>
      </c>
      <c r="D320" t="s">
        <v>1566</v>
      </c>
      <c r="E320" t="s">
        <v>1567</v>
      </c>
      <c r="F320" t="s">
        <v>1568</v>
      </c>
      <c r="G320" t="s">
        <v>1569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1455</v>
      </c>
      <c r="N320" s="81">
        <v>44576</v>
      </c>
      <c r="O320" s="81">
        <v>45153</v>
      </c>
      <c r="P320" s="81">
        <v>44576</v>
      </c>
      <c r="Q320" s="81">
        <v>45153</v>
      </c>
      <c r="R320" t="s">
        <v>1620</v>
      </c>
      <c r="S320" t="s">
        <v>1679</v>
      </c>
      <c r="T320" t="s">
        <v>1227</v>
      </c>
      <c r="U320" t="s">
        <v>11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11</v>
      </c>
      <c r="AC320">
        <v>0</v>
      </c>
      <c r="AD320" t="s">
        <v>2916</v>
      </c>
      <c r="AE320">
        <v>20</v>
      </c>
      <c r="AF320">
        <v>0</v>
      </c>
      <c r="AG320" t="s">
        <v>3498</v>
      </c>
      <c r="AH320" t="s">
        <v>2786</v>
      </c>
    </row>
    <row r="321" spans="1:34" hidden="1">
      <c r="A321">
        <v>320</v>
      </c>
      <c r="B321" t="s">
        <v>10</v>
      </c>
      <c r="C321" t="s">
        <v>592</v>
      </c>
      <c r="D321" t="s">
        <v>593</v>
      </c>
      <c r="E321" t="s">
        <v>594</v>
      </c>
      <c r="F321" t="s">
        <v>595</v>
      </c>
      <c r="G321" t="s">
        <v>596</v>
      </c>
      <c r="H321">
        <v>20</v>
      </c>
      <c r="I321">
        <v>20</v>
      </c>
      <c r="K321">
        <v>2000</v>
      </c>
      <c r="L321">
        <v>2300</v>
      </c>
      <c r="M321" t="s">
        <v>418</v>
      </c>
      <c r="N321" s="81">
        <v>43586</v>
      </c>
      <c r="O321" s="81">
        <v>44166</v>
      </c>
      <c r="P321" s="81">
        <v>43586</v>
      </c>
      <c r="Q321" s="81">
        <v>44166</v>
      </c>
      <c r="R321" t="s">
        <v>1620</v>
      </c>
      <c r="S321" t="s">
        <v>2032</v>
      </c>
      <c r="T321" t="s">
        <v>34</v>
      </c>
      <c r="U321" t="s">
        <v>9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11</v>
      </c>
      <c r="AD321" t="s">
        <v>2916</v>
      </c>
      <c r="AE321">
        <v>18</v>
      </c>
      <c r="AF321">
        <v>0</v>
      </c>
      <c r="AG321" t="s">
        <v>3498</v>
      </c>
      <c r="AH321" t="s">
        <v>1898</v>
      </c>
    </row>
    <row r="322" spans="1:34" hidden="1">
      <c r="A322">
        <v>321</v>
      </c>
      <c r="B322" t="s">
        <v>10</v>
      </c>
      <c r="C322" t="s">
        <v>1575</v>
      </c>
      <c r="D322" t="s">
        <v>2195</v>
      </c>
      <c r="E322" t="s">
        <v>1576</v>
      </c>
      <c r="F322">
        <v>9982143681</v>
      </c>
      <c r="G322" t="s">
        <v>1578</v>
      </c>
      <c r="H322">
        <v>24</v>
      </c>
      <c r="I322">
        <v>20</v>
      </c>
      <c r="K322">
        <v>2000</v>
      </c>
      <c r="L322">
        <v>1800</v>
      </c>
      <c r="M322" t="s">
        <v>2647</v>
      </c>
      <c r="N322" s="81">
        <v>44603</v>
      </c>
      <c r="O322" s="81">
        <v>45180</v>
      </c>
      <c r="P322" s="81">
        <v>44582</v>
      </c>
      <c r="Q322" s="81">
        <v>45281</v>
      </c>
      <c r="R322" t="s">
        <v>1620</v>
      </c>
      <c r="S322" t="s">
        <v>2032</v>
      </c>
      <c r="T322" t="s">
        <v>1227</v>
      </c>
      <c r="U322" t="s">
        <v>9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9</v>
      </c>
      <c r="AC322">
        <v>0</v>
      </c>
      <c r="AD322">
        <v>25</v>
      </c>
      <c r="AE322">
        <v>20</v>
      </c>
      <c r="AF322">
        <v>5</v>
      </c>
      <c r="AG322" t="s">
        <v>2918</v>
      </c>
      <c r="AH322" t="s">
        <v>2967</v>
      </c>
    </row>
    <row r="323" spans="1:34" hidden="1">
      <c r="A323">
        <v>322</v>
      </c>
      <c r="B323" t="s">
        <v>15</v>
      </c>
      <c r="C323" t="s">
        <v>1579</v>
      </c>
      <c r="D323" t="s">
        <v>1580</v>
      </c>
      <c r="E323" t="s">
        <v>1581</v>
      </c>
      <c r="F323">
        <v>9982143681</v>
      </c>
      <c r="G323" t="s">
        <v>1582</v>
      </c>
      <c r="H323">
        <v>16</v>
      </c>
      <c r="I323">
        <v>16</v>
      </c>
      <c r="L323">
        <v>2180</v>
      </c>
      <c r="M323" t="s">
        <v>1476</v>
      </c>
      <c r="N323" s="81">
        <v>44582</v>
      </c>
      <c r="O323" s="81">
        <v>45037</v>
      </c>
      <c r="P323" s="81">
        <v>44582</v>
      </c>
      <c r="Q323" s="81">
        <v>45037</v>
      </c>
      <c r="R323" t="s">
        <v>1616</v>
      </c>
      <c r="S323" t="s">
        <v>1680</v>
      </c>
      <c r="T323" t="s">
        <v>1227</v>
      </c>
      <c r="U323" t="s">
        <v>9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11</v>
      </c>
      <c r="AC323">
        <v>0</v>
      </c>
      <c r="AD323" t="s">
        <v>2916</v>
      </c>
      <c r="AE323">
        <v>16</v>
      </c>
      <c r="AF323">
        <v>0</v>
      </c>
      <c r="AG323" t="s">
        <v>3498</v>
      </c>
    </row>
    <row r="324" spans="1:34" hidden="1">
      <c r="A324">
        <v>323</v>
      </c>
      <c r="B324" t="s">
        <v>15</v>
      </c>
      <c r="C324" t="s">
        <v>1583</v>
      </c>
      <c r="D324" t="s">
        <v>137</v>
      </c>
      <c r="E324" t="s">
        <v>1584</v>
      </c>
      <c r="F324">
        <v>9841792237</v>
      </c>
      <c r="G324" t="s">
        <v>1585</v>
      </c>
      <c r="H324">
        <v>16</v>
      </c>
      <c r="I324">
        <v>16</v>
      </c>
      <c r="K324">
        <v>2000</v>
      </c>
      <c r="L324">
        <v>2180</v>
      </c>
      <c r="M324" t="s">
        <v>1476</v>
      </c>
      <c r="N324" s="81">
        <v>44867</v>
      </c>
      <c r="O324" s="81">
        <v>45324</v>
      </c>
      <c r="P324" s="81">
        <v>44867</v>
      </c>
      <c r="Q324" s="81">
        <v>45324</v>
      </c>
      <c r="R324" t="s">
        <v>1616</v>
      </c>
      <c r="S324" t="s">
        <v>1680</v>
      </c>
      <c r="T324" t="s">
        <v>1227</v>
      </c>
      <c r="U324" t="s">
        <v>9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14</v>
      </c>
      <c r="AD324" t="s">
        <v>2916</v>
      </c>
      <c r="AE324">
        <v>1</v>
      </c>
      <c r="AF324">
        <v>0</v>
      </c>
      <c r="AG324" t="s">
        <v>3498</v>
      </c>
      <c r="AH324" t="s">
        <v>591</v>
      </c>
    </row>
    <row r="325" spans="1:34" hidden="1">
      <c r="A325">
        <v>324</v>
      </c>
      <c r="B325" t="s">
        <v>10</v>
      </c>
      <c r="C325" t="s">
        <v>1586</v>
      </c>
      <c r="D325" t="s">
        <v>1887</v>
      </c>
      <c r="E325" t="s">
        <v>1587</v>
      </c>
      <c r="F325">
        <v>9831823524</v>
      </c>
      <c r="G325" t="s">
        <v>1588</v>
      </c>
      <c r="H325">
        <v>20</v>
      </c>
      <c r="I325">
        <v>20</v>
      </c>
      <c r="K325">
        <v>2000</v>
      </c>
      <c r="L325">
        <v>2180</v>
      </c>
      <c r="M325" t="s">
        <v>1528</v>
      </c>
      <c r="N325" s="81">
        <v>44606</v>
      </c>
      <c r="O325" s="81">
        <v>45183</v>
      </c>
      <c r="P325" s="81">
        <v>44599</v>
      </c>
      <c r="Q325" s="81">
        <v>45176</v>
      </c>
      <c r="R325" t="s">
        <v>1616</v>
      </c>
      <c r="S325" t="s">
        <v>2032</v>
      </c>
      <c r="T325" t="s">
        <v>1227</v>
      </c>
      <c r="U325" t="s">
        <v>9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16</v>
      </c>
      <c r="AC325">
        <v>10</v>
      </c>
      <c r="AD325" t="s">
        <v>2916</v>
      </c>
      <c r="AE325">
        <v>7</v>
      </c>
      <c r="AF325">
        <v>0</v>
      </c>
      <c r="AG325" t="s">
        <v>3498</v>
      </c>
      <c r="AH325" t="s">
        <v>2275</v>
      </c>
    </row>
    <row r="326" spans="1:34" hidden="1">
      <c r="A326">
        <v>325</v>
      </c>
      <c r="B326" t="s">
        <v>10</v>
      </c>
      <c r="C326" t="s">
        <v>1589</v>
      </c>
      <c r="D326" t="s">
        <v>1886</v>
      </c>
      <c r="E326" t="s">
        <v>1590</v>
      </c>
      <c r="F326">
        <v>9831376354</v>
      </c>
      <c r="G326" t="s">
        <v>1591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2647</v>
      </c>
      <c r="N326" s="81">
        <v>44603</v>
      </c>
      <c r="O326" s="81">
        <v>45180</v>
      </c>
      <c r="P326" s="81">
        <v>44603</v>
      </c>
      <c r="Q326" s="81">
        <v>45180</v>
      </c>
      <c r="R326" t="s">
        <v>1616</v>
      </c>
      <c r="S326" t="s">
        <v>2032</v>
      </c>
      <c r="T326" t="s">
        <v>1227</v>
      </c>
      <c r="U326" t="s">
        <v>9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11</v>
      </c>
      <c r="AC326">
        <v>3</v>
      </c>
      <c r="AD326" t="s">
        <v>2916</v>
      </c>
      <c r="AE326">
        <v>19</v>
      </c>
      <c r="AF326">
        <v>0</v>
      </c>
      <c r="AG326" t="s">
        <v>3498</v>
      </c>
      <c r="AH326" t="s">
        <v>3015</v>
      </c>
    </row>
    <row r="327" spans="1:34" hidden="1">
      <c r="A327">
        <v>326</v>
      </c>
      <c r="B327" t="s">
        <v>8</v>
      </c>
      <c r="C327" t="s">
        <v>1592</v>
      </c>
      <c r="D327" t="s">
        <v>1593</v>
      </c>
      <c r="E327" t="s">
        <v>1594</v>
      </c>
      <c r="F327">
        <v>9985932014</v>
      </c>
      <c r="G327" t="s">
        <v>1595</v>
      </c>
      <c r="H327">
        <v>36</v>
      </c>
      <c r="I327">
        <v>36</v>
      </c>
      <c r="K327">
        <v>1000</v>
      </c>
      <c r="L327">
        <v>1600</v>
      </c>
      <c r="M327" t="s">
        <v>1512</v>
      </c>
      <c r="N327" s="81">
        <v>44604</v>
      </c>
      <c r="O327" s="81">
        <v>45669</v>
      </c>
      <c r="P327" s="81">
        <v>44595</v>
      </c>
      <c r="Q327" s="81">
        <v>45660</v>
      </c>
      <c r="R327" t="s">
        <v>1620</v>
      </c>
      <c r="S327" t="s">
        <v>1675</v>
      </c>
      <c r="T327" t="s">
        <v>1227</v>
      </c>
      <c r="U327" t="s">
        <v>9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14</v>
      </c>
      <c r="AD327" t="s">
        <v>2916</v>
      </c>
      <c r="AE327">
        <v>15</v>
      </c>
      <c r="AF327">
        <v>0</v>
      </c>
      <c r="AG327" t="s">
        <v>3498</v>
      </c>
      <c r="AH327" t="s">
        <v>2839</v>
      </c>
    </row>
    <row r="328" spans="1:34" hidden="1">
      <c r="A328">
        <v>327</v>
      </c>
      <c r="B328" t="s">
        <v>17</v>
      </c>
      <c r="C328" t="s">
        <v>323</v>
      </c>
      <c r="D328" t="s">
        <v>324</v>
      </c>
      <c r="E328" t="s">
        <v>325</v>
      </c>
      <c r="F328" t="s">
        <v>326</v>
      </c>
      <c r="G328" t="s">
        <v>327</v>
      </c>
      <c r="H328">
        <v>8</v>
      </c>
      <c r="I328">
        <v>8</v>
      </c>
      <c r="K328">
        <v>750</v>
      </c>
      <c r="L328">
        <v>2180.1</v>
      </c>
      <c r="M328" t="s">
        <v>328</v>
      </c>
      <c r="N328" s="81">
        <v>44075</v>
      </c>
      <c r="O328" s="81">
        <v>44287</v>
      </c>
      <c r="P328" s="81">
        <v>44075</v>
      </c>
      <c r="Q328" s="81">
        <v>44287</v>
      </c>
      <c r="R328" t="s">
        <v>1620</v>
      </c>
      <c r="S328" t="s">
        <v>1674</v>
      </c>
      <c r="T328" t="s">
        <v>1227</v>
      </c>
      <c r="U328" t="s">
        <v>9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11</v>
      </c>
      <c r="AD328" t="s">
        <v>2916</v>
      </c>
      <c r="AE328">
        <v>8</v>
      </c>
      <c r="AF328">
        <v>0</v>
      </c>
      <c r="AG328" t="s">
        <v>3498</v>
      </c>
    </row>
    <row r="329" spans="1:34" hidden="1">
      <c r="A329">
        <v>328</v>
      </c>
      <c r="B329" t="s">
        <v>8</v>
      </c>
      <c r="C329" t="s">
        <v>1596</v>
      </c>
      <c r="D329" t="s">
        <v>1597</v>
      </c>
      <c r="E329" t="s">
        <v>1598</v>
      </c>
      <c r="F329">
        <v>7133251094</v>
      </c>
      <c r="G329" t="s">
        <v>1599</v>
      </c>
      <c r="H329">
        <v>36</v>
      </c>
      <c r="I329">
        <v>36</v>
      </c>
      <c r="J329" t="s">
        <v>1600</v>
      </c>
      <c r="K329">
        <v>1000</v>
      </c>
      <c r="L329">
        <v>1350</v>
      </c>
      <c r="M329" t="s">
        <v>1512</v>
      </c>
      <c r="N329" s="81">
        <v>44604</v>
      </c>
      <c r="O329" s="81">
        <v>45669</v>
      </c>
      <c r="P329" s="81">
        <v>44604</v>
      </c>
      <c r="Q329" s="81">
        <v>45669</v>
      </c>
      <c r="R329" t="s">
        <v>1620</v>
      </c>
      <c r="S329" t="s">
        <v>1675</v>
      </c>
      <c r="T329" t="s">
        <v>1227</v>
      </c>
      <c r="U329" t="s">
        <v>9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9</v>
      </c>
      <c r="AC329">
        <v>0</v>
      </c>
      <c r="AD329">
        <v>25</v>
      </c>
      <c r="AE329">
        <v>17</v>
      </c>
      <c r="AF329">
        <v>8</v>
      </c>
      <c r="AG329" t="s">
        <v>2918</v>
      </c>
      <c r="AH329" t="s">
        <v>2802</v>
      </c>
    </row>
    <row r="330" spans="1:34" hidden="1">
      <c r="A330">
        <v>329</v>
      </c>
      <c r="B330" t="s">
        <v>10</v>
      </c>
      <c r="C330" t="s">
        <v>640</v>
      </c>
      <c r="D330" t="s">
        <v>641</v>
      </c>
      <c r="E330" t="s">
        <v>642</v>
      </c>
      <c r="F330" t="s">
        <v>643</v>
      </c>
      <c r="G330" t="s">
        <v>644</v>
      </c>
      <c r="H330">
        <v>20</v>
      </c>
      <c r="I330">
        <v>20</v>
      </c>
      <c r="K330">
        <v>2000</v>
      </c>
      <c r="L330">
        <v>2180.0000000000005</v>
      </c>
      <c r="M330" t="s">
        <v>2243</v>
      </c>
      <c r="N330" s="81">
        <v>44228</v>
      </c>
      <c r="O330" s="81">
        <v>44805</v>
      </c>
      <c r="P330" s="81">
        <v>44228</v>
      </c>
      <c r="Q330" s="81">
        <v>44805</v>
      </c>
      <c r="R330" t="s">
        <v>1616</v>
      </c>
      <c r="S330" t="s">
        <v>2032</v>
      </c>
      <c r="T330" t="s">
        <v>1227</v>
      </c>
      <c r="U330" t="s">
        <v>9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16</v>
      </c>
      <c r="AD330" t="s">
        <v>2916</v>
      </c>
      <c r="AE330">
        <v>3</v>
      </c>
      <c r="AF330">
        <v>0</v>
      </c>
      <c r="AG330" t="s">
        <v>3498</v>
      </c>
    </row>
    <row r="331" spans="1:34" hidden="1">
      <c r="A331">
        <v>330</v>
      </c>
      <c r="B331" t="s">
        <v>12</v>
      </c>
      <c r="C331" t="s">
        <v>1565</v>
      </c>
      <c r="D331" t="s">
        <v>1604</v>
      </c>
      <c r="E331" t="s">
        <v>1567</v>
      </c>
      <c r="F331">
        <v>9632526121</v>
      </c>
      <c r="G331" t="s">
        <v>1569</v>
      </c>
      <c r="H331">
        <v>20</v>
      </c>
      <c r="I331">
        <v>20</v>
      </c>
      <c r="K331">
        <v>3000</v>
      </c>
      <c r="L331">
        <v>3350</v>
      </c>
      <c r="M331" t="s">
        <v>1876</v>
      </c>
      <c r="N331" s="81">
        <v>44604</v>
      </c>
      <c r="O331" s="81">
        <v>45181</v>
      </c>
      <c r="P331" s="81">
        <v>44604</v>
      </c>
      <c r="Q331" s="81">
        <v>45181</v>
      </c>
      <c r="R331" t="s">
        <v>1620</v>
      </c>
      <c r="S331" t="s">
        <v>13</v>
      </c>
      <c r="T331" t="s">
        <v>1227</v>
      </c>
      <c r="U331" t="s">
        <v>11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11</v>
      </c>
      <c r="AC331">
        <v>0</v>
      </c>
      <c r="AD331" t="s">
        <v>2916</v>
      </c>
      <c r="AE331">
        <v>20</v>
      </c>
      <c r="AF331">
        <v>0</v>
      </c>
      <c r="AG331" t="s">
        <v>3498</v>
      </c>
      <c r="AH331" t="s">
        <v>2846</v>
      </c>
    </row>
    <row r="332" spans="1:34" hidden="1">
      <c r="A332">
        <v>331</v>
      </c>
      <c r="B332" t="s">
        <v>12</v>
      </c>
      <c r="C332" t="s">
        <v>1605</v>
      </c>
      <c r="D332" t="s">
        <v>1622</v>
      </c>
      <c r="E332" t="s">
        <v>1904</v>
      </c>
      <c r="F332">
        <v>444829027</v>
      </c>
      <c r="G332" t="s">
        <v>1607</v>
      </c>
      <c r="H332">
        <v>20</v>
      </c>
      <c r="I332">
        <v>20</v>
      </c>
      <c r="K332">
        <v>3000</v>
      </c>
      <c r="L332">
        <v>3350</v>
      </c>
      <c r="M332" t="s">
        <v>1876</v>
      </c>
      <c r="N332" s="81">
        <v>44604</v>
      </c>
      <c r="O332" s="81">
        <v>45181</v>
      </c>
      <c r="P332" s="81">
        <v>44604</v>
      </c>
      <c r="Q332" s="81">
        <v>45181</v>
      </c>
      <c r="R332" t="s">
        <v>1620</v>
      </c>
      <c r="S332" t="s">
        <v>13</v>
      </c>
      <c r="T332" t="s">
        <v>1227</v>
      </c>
      <c r="U332" t="s">
        <v>16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16</v>
      </c>
      <c r="AD332" t="s">
        <v>2916</v>
      </c>
      <c r="AE332">
        <v>15</v>
      </c>
      <c r="AF332">
        <v>0</v>
      </c>
      <c r="AG332" t="s">
        <v>3498</v>
      </c>
      <c r="AH332" t="s">
        <v>2710</v>
      </c>
    </row>
    <row r="333" spans="1:34" hidden="1">
      <c r="A333">
        <v>332</v>
      </c>
      <c r="B333" t="s">
        <v>8</v>
      </c>
      <c r="C333" t="s">
        <v>1608</v>
      </c>
      <c r="D333" t="s">
        <v>1609</v>
      </c>
      <c r="E333" t="s">
        <v>1610</v>
      </c>
      <c r="F333">
        <v>5528986993</v>
      </c>
      <c r="G333" t="s">
        <v>1611</v>
      </c>
      <c r="H333">
        <v>36</v>
      </c>
      <c r="I333">
        <v>36</v>
      </c>
      <c r="K333">
        <v>1000</v>
      </c>
      <c r="L333">
        <v>1350</v>
      </c>
      <c r="M333" t="s">
        <v>1512</v>
      </c>
      <c r="N333" s="81">
        <v>44604</v>
      </c>
      <c r="O333" s="81">
        <v>45669</v>
      </c>
      <c r="P333" s="81">
        <v>44604</v>
      </c>
      <c r="Q333" s="81">
        <v>45669</v>
      </c>
      <c r="R333" t="s">
        <v>1616</v>
      </c>
      <c r="S333" t="s">
        <v>1675</v>
      </c>
      <c r="T333" t="s">
        <v>1227</v>
      </c>
      <c r="U333" t="s">
        <v>16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16</v>
      </c>
      <c r="AC333">
        <v>0</v>
      </c>
      <c r="AD333" t="s">
        <v>2916</v>
      </c>
      <c r="AE333">
        <v>5</v>
      </c>
      <c r="AF333">
        <v>0</v>
      </c>
      <c r="AG333" t="s">
        <v>3498</v>
      </c>
    </row>
    <row r="334" spans="1:34" hidden="1">
      <c r="A334">
        <v>333</v>
      </c>
      <c r="B334" t="s">
        <v>10</v>
      </c>
      <c r="C334" t="s">
        <v>580</v>
      </c>
      <c r="D334" t="s">
        <v>581</v>
      </c>
      <c r="E334" t="s">
        <v>582</v>
      </c>
      <c r="F334" t="s">
        <v>137</v>
      </c>
      <c r="G334" t="s">
        <v>137</v>
      </c>
      <c r="H334">
        <v>24</v>
      </c>
      <c r="I334">
        <v>20</v>
      </c>
      <c r="K334">
        <v>2000</v>
      </c>
      <c r="L334">
        <v>1750</v>
      </c>
      <c r="M334" t="s">
        <v>583</v>
      </c>
      <c r="N334" s="81">
        <v>44228</v>
      </c>
      <c r="O334" s="81">
        <v>44805</v>
      </c>
      <c r="P334" s="81">
        <v>44228</v>
      </c>
      <c r="Q334" s="81">
        <v>44927</v>
      </c>
      <c r="R334" t="s">
        <v>1620</v>
      </c>
      <c r="S334" t="s">
        <v>2032</v>
      </c>
      <c r="T334" t="s">
        <v>1227</v>
      </c>
      <c r="U334" t="s">
        <v>16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16</v>
      </c>
      <c r="AD334" t="s">
        <v>2916</v>
      </c>
      <c r="AE334">
        <v>2</v>
      </c>
      <c r="AF334">
        <v>0</v>
      </c>
      <c r="AG334" t="s">
        <v>3498</v>
      </c>
    </row>
    <row r="335" spans="1:34" hidden="1">
      <c r="A335">
        <v>334</v>
      </c>
      <c r="B335" t="s">
        <v>12</v>
      </c>
      <c r="C335" t="s">
        <v>1617</v>
      </c>
      <c r="D335" t="s">
        <v>1606</v>
      </c>
      <c r="E335" t="s">
        <v>1618</v>
      </c>
      <c r="F335">
        <v>3335022224</v>
      </c>
      <c r="G335" t="s">
        <v>1619</v>
      </c>
      <c r="H335">
        <v>20</v>
      </c>
      <c r="I335">
        <v>20</v>
      </c>
      <c r="K335">
        <v>3000</v>
      </c>
      <c r="L335">
        <v>3350</v>
      </c>
      <c r="M335" t="s">
        <v>1876</v>
      </c>
      <c r="N335" s="81">
        <v>44639</v>
      </c>
      <c r="O335" s="81">
        <v>45218</v>
      </c>
      <c r="P335" s="81">
        <v>44614</v>
      </c>
      <c r="Q335" s="81">
        <v>45191</v>
      </c>
      <c r="R335" t="s">
        <v>1620</v>
      </c>
      <c r="S335" t="s">
        <v>13</v>
      </c>
      <c r="T335" t="s">
        <v>1227</v>
      </c>
      <c r="U335" t="s">
        <v>9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11</v>
      </c>
      <c r="AC335">
        <v>0</v>
      </c>
      <c r="AD335" t="s">
        <v>2916</v>
      </c>
      <c r="AE335">
        <v>20</v>
      </c>
      <c r="AF335">
        <v>0</v>
      </c>
      <c r="AG335" t="s">
        <v>3498</v>
      </c>
    </row>
    <row r="336" spans="1:34" hidden="1">
      <c r="A336">
        <v>335</v>
      </c>
      <c r="B336" t="s">
        <v>20</v>
      </c>
      <c r="C336" t="s">
        <v>1621</v>
      </c>
      <c r="D336" t="s">
        <v>1622</v>
      </c>
      <c r="E336" t="s">
        <v>1623</v>
      </c>
      <c r="F336">
        <v>7223811480</v>
      </c>
      <c r="G336" t="s">
        <v>1624</v>
      </c>
      <c r="H336">
        <v>4</v>
      </c>
      <c r="I336">
        <v>4</v>
      </c>
      <c r="K336" t="s">
        <v>1600</v>
      </c>
      <c r="L336">
        <v>3350</v>
      </c>
      <c r="M336" t="s">
        <v>1013</v>
      </c>
      <c r="N336" s="81">
        <v>44639</v>
      </c>
      <c r="O336" s="81">
        <v>44731</v>
      </c>
      <c r="P336" s="81">
        <v>44614</v>
      </c>
      <c r="Q336" s="81">
        <v>44703</v>
      </c>
      <c r="R336" t="s">
        <v>1620</v>
      </c>
      <c r="S336" t="s">
        <v>1677</v>
      </c>
      <c r="T336" t="s">
        <v>35</v>
      </c>
      <c r="U336" t="s">
        <v>11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11</v>
      </c>
      <c r="AC336">
        <v>0</v>
      </c>
      <c r="AD336" t="s">
        <v>2916</v>
      </c>
      <c r="AE336">
        <v>4</v>
      </c>
      <c r="AF336">
        <v>0</v>
      </c>
      <c r="AG336" t="s">
        <v>3498</v>
      </c>
      <c r="AH336" t="s">
        <v>2023</v>
      </c>
    </row>
    <row r="337" spans="1:34" hidden="1">
      <c r="A337">
        <v>336</v>
      </c>
      <c r="B337" t="s">
        <v>20</v>
      </c>
      <c r="C337" t="s">
        <v>1625</v>
      </c>
      <c r="D337" t="s">
        <v>1626</v>
      </c>
      <c r="E337" t="s">
        <v>1627</v>
      </c>
      <c r="F337" t="s">
        <v>1628</v>
      </c>
      <c r="G337" t="s">
        <v>1629</v>
      </c>
      <c r="H337">
        <v>4</v>
      </c>
      <c r="I337">
        <v>4</v>
      </c>
      <c r="K337" t="s">
        <v>1600</v>
      </c>
      <c r="L337">
        <v>3350</v>
      </c>
      <c r="M337" t="s">
        <v>1013</v>
      </c>
      <c r="N337" s="81">
        <v>44639</v>
      </c>
      <c r="O337" s="81">
        <v>44731</v>
      </c>
      <c r="P337" s="81">
        <v>44614</v>
      </c>
      <c r="Q337" s="81">
        <v>44703</v>
      </c>
      <c r="R337" t="s">
        <v>1616</v>
      </c>
      <c r="S337" t="s">
        <v>1677</v>
      </c>
      <c r="T337" t="s">
        <v>35</v>
      </c>
      <c r="U337" t="s">
        <v>11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11</v>
      </c>
      <c r="AC337">
        <v>0</v>
      </c>
      <c r="AD337" t="s">
        <v>2916</v>
      </c>
      <c r="AE337">
        <v>4</v>
      </c>
      <c r="AF337">
        <v>0</v>
      </c>
      <c r="AG337" t="s">
        <v>3498</v>
      </c>
      <c r="AH337" t="s">
        <v>2022</v>
      </c>
    </row>
    <row r="338" spans="1:34" hidden="1">
      <c r="A338">
        <v>337</v>
      </c>
      <c r="B338" t="s">
        <v>19</v>
      </c>
      <c r="C338" t="s">
        <v>1630</v>
      </c>
      <c r="D338" t="s">
        <v>2247</v>
      </c>
      <c r="E338" t="s">
        <v>1631</v>
      </c>
      <c r="F338">
        <v>5521146983</v>
      </c>
      <c r="G338" t="s">
        <v>1632</v>
      </c>
      <c r="H338">
        <v>6</v>
      </c>
      <c r="I338">
        <v>6</v>
      </c>
      <c r="K338" t="s">
        <v>1600</v>
      </c>
      <c r="L338">
        <v>2180</v>
      </c>
      <c r="M338" t="s">
        <v>1528</v>
      </c>
      <c r="N338" s="81">
        <v>44637</v>
      </c>
      <c r="O338" s="81">
        <v>44790</v>
      </c>
      <c r="P338" s="81">
        <v>44621</v>
      </c>
      <c r="Q338" s="81">
        <v>44774</v>
      </c>
      <c r="R338" t="s">
        <v>1620</v>
      </c>
      <c r="S338" t="s">
        <v>1678</v>
      </c>
      <c r="T338" t="s">
        <v>1227</v>
      </c>
      <c r="U338" t="s">
        <v>14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16</v>
      </c>
      <c r="AC338">
        <v>0</v>
      </c>
      <c r="AD338" t="s">
        <v>2916</v>
      </c>
      <c r="AE338">
        <v>1</v>
      </c>
      <c r="AF338">
        <v>0</v>
      </c>
      <c r="AG338" t="s">
        <v>3498</v>
      </c>
      <c r="AH338" t="s">
        <v>2019</v>
      </c>
    </row>
    <row r="339" spans="1:34" hidden="1">
      <c r="A339">
        <v>338</v>
      </c>
      <c r="B339" t="s">
        <v>10</v>
      </c>
      <c r="C339" t="s">
        <v>1633</v>
      </c>
      <c r="D339" t="s">
        <v>2149</v>
      </c>
      <c r="E339" t="s">
        <v>1865</v>
      </c>
      <c r="F339">
        <v>9981686586</v>
      </c>
      <c r="G339" t="s">
        <v>1866</v>
      </c>
      <c r="H339">
        <v>20</v>
      </c>
      <c r="I339">
        <v>20</v>
      </c>
      <c r="K339">
        <v>2000</v>
      </c>
      <c r="L339">
        <v>2000</v>
      </c>
      <c r="M339" t="s">
        <v>1634</v>
      </c>
      <c r="N339" s="81">
        <v>43715</v>
      </c>
      <c r="O339" s="81">
        <v>44293</v>
      </c>
      <c r="P339" s="81">
        <v>43715</v>
      </c>
      <c r="Q339" s="81">
        <v>44293</v>
      </c>
      <c r="R339" t="s">
        <v>1616</v>
      </c>
      <c r="S339" t="s">
        <v>2032</v>
      </c>
      <c r="T339" t="s">
        <v>1227</v>
      </c>
      <c r="U339" t="s">
        <v>11</v>
      </c>
      <c r="W339" t="s">
        <v>1255</v>
      </c>
      <c r="X339">
        <v>-2000</v>
      </c>
      <c r="Y339">
        <v>2</v>
      </c>
      <c r="AA339">
        <v>25000</v>
      </c>
      <c r="AB339" t="s">
        <v>11</v>
      </c>
      <c r="AD339" t="s">
        <v>2916</v>
      </c>
      <c r="AE339">
        <v>20</v>
      </c>
      <c r="AF339">
        <v>0</v>
      </c>
      <c r="AG339" t="s">
        <v>3498</v>
      </c>
      <c r="AH339">
        <v>23000</v>
      </c>
    </row>
    <row r="340" spans="1:34" hidden="1">
      <c r="A340">
        <v>339</v>
      </c>
      <c r="B340" t="s">
        <v>10</v>
      </c>
      <c r="C340" t="s">
        <v>1635</v>
      </c>
      <c r="D340" t="s">
        <v>2150</v>
      </c>
      <c r="E340" t="s">
        <v>1636</v>
      </c>
      <c r="F340">
        <v>9982385519</v>
      </c>
      <c r="G340" t="s">
        <v>1867</v>
      </c>
      <c r="H340">
        <v>20</v>
      </c>
      <c r="I340">
        <v>20</v>
      </c>
      <c r="K340">
        <v>2000</v>
      </c>
      <c r="L340">
        <v>2000</v>
      </c>
      <c r="M340" t="s">
        <v>1634</v>
      </c>
      <c r="N340" s="81">
        <v>43715</v>
      </c>
      <c r="O340" s="81">
        <v>44293</v>
      </c>
      <c r="P340" s="81">
        <v>43715</v>
      </c>
      <c r="Q340" s="81">
        <v>44293</v>
      </c>
      <c r="R340" t="s">
        <v>1620</v>
      </c>
      <c r="S340" t="s">
        <v>2032</v>
      </c>
      <c r="U340" t="s">
        <v>11</v>
      </c>
      <c r="W340" t="s">
        <v>1255</v>
      </c>
      <c r="X340">
        <v>-2000</v>
      </c>
      <c r="Y340">
        <v>2</v>
      </c>
      <c r="AA340">
        <v>25000</v>
      </c>
      <c r="AB340" t="s">
        <v>11</v>
      </c>
      <c r="AD340" t="s">
        <v>2916</v>
      </c>
      <c r="AE340">
        <v>20</v>
      </c>
      <c r="AF340">
        <v>0</v>
      </c>
      <c r="AG340" t="s">
        <v>3498</v>
      </c>
    </row>
    <row r="341" spans="1:34" hidden="1">
      <c r="A341">
        <v>340</v>
      </c>
      <c r="B341" t="s">
        <v>10</v>
      </c>
      <c r="C341" t="s">
        <v>1637</v>
      </c>
      <c r="D341" t="s">
        <v>2151</v>
      </c>
      <c r="E341" t="s">
        <v>1638</v>
      </c>
      <c r="F341">
        <v>9982795723</v>
      </c>
      <c r="G341" t="s">
        <v>1868</v>
      </c>
      <c r="H341">
        <v>20</v>
      </c>
      <c r="I341">
        <v>20</v>
      </c>
      <c r="K341">
        <v>2000</v>
      </c>
      <c r="L341">
        <v>2000</v>
      </c>
      <c r="M341" t="s">
        <v>1634</v>
      </c>
      <c r="N341" s="81">
        <v>43715</v>
      </c>
      <c r="O341" s="81">
        <v>44293</v>
      </c>
      <c r="P341" s="81">
        <v>43715</v>
      </c>
      <c r="Q341" s="81">
        <v>44293</v>
      </c>
      <c r="R341" t="s">
        <v>1620</v>
      </c>
      <c r="S341" t="s">
        <v>2032</v>
      </c>
      <c r="U341" t="s">
        <v>11</v>
      </c>
      <c r="W341" t="s">
        <v>1255</v>
      </c>
      <c r="X341">
        <v>-2000</v>
      </c>
      <c r="Y341">
        <v>2</v>
      </c>
      <c r="AA341">
        <v>23000</v>
      </c>
      <c r="AB341" t="s">
        <v>11</v>
      </c>
      <c r="AD341" t="s">
        <v>2916</v>
      </c>
      <c r="AE341">
        <v>20</v>
      </c>
      <c r="AF341">
        <v>0</v>
      </c>
      <c r="AG341" t="s">
        <v>3498</v>
      </c>
    </row>
    <row r="342" spans="1:34" hidden="1">
      <c r="A342">
        <v>341</v>
      </c>
      <c r="B342" t="s">
        <v>10</v>
      </c>
      <c r="C342" t="s">
        <v>1639</v>
      </c>
      <c r="D342" t="s">
        <v>2152</v>
      </c>
      <c r="E342" t="s">
        <v>1870</v>
      </c>
      <c r="F342">
        <v>9981474233</v>
      </c>
      <c r="G342" t="s">
        <v>1869</v>
      </c>
      <c r="H342">
        <v>20</v>
      </c>
      <c r="I342">
        <v>20</v>
      </c>
      <c r="K342">
        <v>2000</v>
      </c>
      <c r="L342">
        <v>2000</v>
      </c>
      <c r="M342" t="s">
        <v>1634</v>
      </c>
      <c r="N342" s="81">
        <v>43715</v>
      </c>
      <c r="O342" s="81">
        <v>44293</v>
      </c>
      <c r="P342" s="81">
        <v>43715</v>
      </c>
      <c r="Q342" s="81">
        <v>44293</v>
      </c>
      <c r="R342" t="s">
        <v>1620</v>
      </c>
      <c r="S342" t="s">
        <v>2032</v>
      </c>
      <c r="T342" t="s">
        <v>1227</v>
      </c>
      <c r="U342" t="s">
        <v>11</v>
      </c>
      <c r="W342" t="s">
        <v>1255</v>
      </c>
      <c r="X342">
        <v>-2000</v>
      </c>
      <c r="Y342">
        <v>2</v>
      </c>
      <c r="AA342">
        <v>23000</v>
      </c>
      <c r="AB342" t="s">
        <v>11</v>
      </c>
      <c r="AD342" t="s">
        <v>2916</v>
      </c>
      <c r="AE342">
        <v>17</v>
      </c>
      <c r="AF342">
        <v>0</v>
      </c>
      <c r="AG342" t="s">
        <v>3498</v>
      </c>
    </row>
    <row r="343" spans="1:34" hidden="1">
      <c r="A343">
        <v>342</v>
      </c>
      <c r="B343" t="s">
        <v>10</v>
      </c>
      <c r="C343" t="s">
        <v>1640</v>
      </c>
      <c r="D343" t="s">
        <v>2153</v>
      </c>
      <c r="E343" t="s">
        <v>1871</v>
      </c>
      <c r="F343">
        <v>9981583887</v>
      </c>
      <c r="G343" t="s">
        <v>3345</v>
      </c>
      <c r="H343">
        <v>20</v>
      </c>
      <c r="I343">
        <v>20</v>
      </c>
      <c r="K343">
        <v>2000</v>
      </c>
      <c r="L343">
        <v>2000</v>
      </c>
      <c r="M343" t="s">
        <v>1634</v>
      </c>
      <c r="N343" s="81">
        <v>43715</v>
      </c>
      <c r="O343" s="81">
        <v>44293</v>
      </c>
      <c r="P343" s="81">
        <v>43715</v>
      </c>
      <c r="Q343" s="81">
        <v>44293</v>
      </c>
      <c r="R343" t="s">
        <v>1620</v>
      </c>
      <c r="S343" t="s">
        <v>2032</v>
      </c>
      <c r="T343" t="s">
        <v>1227</v>
      </c>
      <c r="U343" t="s">
        <v>9</v>
      </c>
      <c r="W343" t="s">
        <v>1255</v>
      </c>
      <c r="X343">
        <v>-2000</v>
      </c>
      <c r="Y343">
        <v>2</v>
      </c>
      <c r="AA343">
        <v>23000</v>
      </c>
      <c r="AB343" t="s">
        <v>11</v>
      </c>
      <c r="AD343" t="s">
        <v>2916</v>
      </c>
      <c r="AE343">
        <v>12</v>
      </c>
      <c r="AF343">
        <v>0</v>
      </c>
      <c r="AG343" t="s">
        <v>3498</v>
      </c>
      <c r="AH343" t="s">
        <v>3344</v>
      </c>
    </row>
    <row r="344" spans="1:34" hidden="1">
      <c r="A344">
        <v>343</v>
      </c>
      <c r="B344" t="s">
        <v>10</v>
      </c>
      <c r="C344" t="s">
        <v>1641</v>
      </c>
      <c r="D344" t="s">
        <v>2154</v>
      </c>
      <c r="E344" t="s">
        <v>1872</v>
      </c>
      <c r="F344">
        <v>9984409120</v>
      </c>
      <c r="G344" t="s">
        <v>1873</v>
      </c>
      <c r="H344">
        <v>20</v>
      </c>
      <c r="I344">
        <v>20</v>
      </c>
      <c r="K344">
        <v>2000</v>
      </c>
      <c r="L344">
        <v>2000</v>
      </c>
      <c r="M344" t="s">
        <v>1634</v>
      </c>
      <c r="N344" s="81">
        <v>43715</v>
      </c>
      <c r="O344" s="81">
        <v>44293</v>
      </c>
      <c r="P344" s="81">
        <v>43715</v>
      </c>
      <c r="Q344" s="81">
        <v>44293</v>
      </c>
      <c r="R344" t="s">
        <v>1616</v>
      </c>
      <c r="S344" t="s">
        <v>2032</v>
      </c>
      <c r="T344" t="s">
        <v>1227</v>
      </c>
      <c r="U344" t="s">
        <v>11</v>
      </c>
      <c r="W344" t="s">
        <v>1255</v>
      </c>
      <c r="X344">
        <v>-2000</v>
      </c>
      <c r="Y344">
        <v>2</v>
      </c>
      <c r="AA344">
        <v>23000</v>
      </c>
      <c r="AB344" t="s">
        <v>11</v>
      </c>
      <c r="AD344" t="s">
        <v>2916</v>
      </c>
      <c r="AE344">
        <v>20</v>
      </c>
      <c r="AF344">
        <v>0</v>
      </c>
      <c r="AG344" t="s">
        <v>3498</v>
      </c>
    </row>
    <row r="345" spans="1:34" hidden="1">
      <c r="A345">
        <v>344</v>
      </c>
      <c r="B345" t="s">
        <v>10</v>
      </c>
      <c r="C345" t="s">
        <v>1642</v>
      </c>
      <c r="D345" t="s">
        <v>2155</v>
      </c>
      <c r="E345" t="s">
        <v>2013</v>
      </c>
      <c r="F345">
        <v>9848018319</v>
      </c>
      <c r="G345" t="s">
        <v>1874</v>
      </c>
      <c r="H345">
        <v>20</v>
      </c>
      <c r="I345">
        <v>20</v>
      </c>
      <c r="K345">
        <v>2000</v>
      </c>
      <c r="L345">
        <v>2000</v>
      </c>
      <c r="M345" t="s">
        <v>1634</v>
      </c>
      <c r="N345" s="81">
        <v>43715</v>
      </c>
      <c r="O345" s="81">
        <v>44293</v>
      </c>
      <c r="P345" s="81">
        <v>43715</v>
      </c>
      <c r="Q345" s="81">
        <v>44293</v>
      </c>
      <c r="R345" t="s">
        <v>1620</v>
      </c>
      <c r="S345" t="s">
        <v>2032</v>
      </c>
      <c r="T345" t="s">
        <v>1227</v>
      </c>
      <c r="U345" t="s">
        <v>11</v>
      </c>
      <c r="W345" t="s">
        <v>1255</v>
      </c>
      <c r="X345">
        <v>-2000</v>
      </c>
      <c r="Y345">
        <v>2</v>
      </c>
      <c r="AA345">
        <v>23000</v>
      </c>
      <c r="AB345" t="s">
        <v>11</v>
      </c>
      <c r="AD345" t="s">
        <v>2916</v>
      </c>
      <c r="AE345">
        <v>20</v>
      </c>
      <c r="AF345">
        <v>0</v>
      </c>
      <c r="AG345" t="s">
        <v>3498</v>
      </c>
    </row>
    <row r="346" spans="1:34" hidden="1">
      <c r="A346">
        <v>345</v>
      </c>
      <c r="B346" t="s">
        <v>10</v>
      </c>
      <c r="C346" t="s">
        <v>1643</v>
      </c>
      <c r="D346" t="s">
        <v>2156</v>
      </c>
      <c r="E346" t="s">
        <v>1826</v>
      </c>
      <c r="F346">
        <v>9982412135</v>
      </c>
      <c r="G346" t="s">
        <v>1644</v>
      </c>
      <c r="H346">
        <v>20</v>
      </c>
      <c r="I346">
        <v>20</v>
      </c>
      <c r="K346">
        <v>2000</v>
      </c>
      <c r="L346">
        <v>2000</v>
      </c>
      <c r="M346" t="s">
        <v>1645</v>
      </c>
      <c r="N346" s="81">
        <v>43715</v>
      </c>
      <c r="O346" s="81">
        <v>44293</v>
      </c>
      <c r="P346" s="81">
        <v>43715</v>
      </c>
      <c r="Q346" s="81">
        <v>44293</v>
      </c>
      <c r="R346" t="s">
        <v>1616</v>
      </c>
      <c r="S346" t="s">
        <v>2032</v>
      </c>
      <c r="U346" t="s">
        <v>11</v>
      </c>
      <c r="W346" t="s">
        <v>1255</v>
      </c>
      <c r="X346">
        <v>-2000</v>
      </c>
      <c r="Y346">
        <v>2</v>
      </c>
      <c r="AA346">
        <v>23000</v>
      </c>
      <c r="AB346" t="s">
        <v>11</v>
      </c>
      <c r="AD346" t="s">
        <v>2916</v>
      </c>
      <c r="AE346">
        <v>6</v>
      </c>
      <c r="AF346">
        <v>0</v>
      </c>
      <c r="AG346" t="s">
        <v>3498</v>
      </c>
    </row>
    <row r="347" spans="1:34" hidden="1">
      <c r="A347">
        <v>346</v>
      </c>
      <c r="B347" t="s">
        <v>10</v>
      </c>
      <c r="C347" t="s">
        <v>1646</v>
      </c>
      <c r="D347" t="s">
        <v>577</v>
      </c>
      <c r="E347" t="s">
        <v>1647</v>
      </c>
      <c r="F347">
        <v>9985784737</v>
      </c>
      <c r="G347" t="s">
        <v>1648</v>
      </c>
      <c r="H347">
        <v>20</v>
      </c>
      <c r="I347">
        <v>20</v>
      </c>
      <c r="K347">
        <v>2000</v>
      </c>
      <c r="L347">
        <v>2000</v>
      </c>
      <c r="M347" t="s">
        <v>1645</v>
      </c>
      <c r="N347" s="81">
        <v>43715</v>
      </c>
      <c r="O347" s="81">
        <v>44293</v>
      </c>
      <c r="P347" s="81">
        <v>43715</v>
      </c>
      <c r="Q347" s="81">
        <v>44293</v>
      </c>
      <c r="R347" t="s">
        <v>1620</v>
      </c>
      <c r="S347" t="s">
        <v>2032</v>
      </c>
      <c r="U347" t="s">
        <v>11</v>
      </c>
      <c r="W347" t="s">
        <v>1255</v>
      </c>
      <c r="X347">
        <v>-2000</v>
      </c>
      <c r="Y347">
        <v>2</v>
      </c>
      <c r="AA347">
        <v>23000</v>
      </c>
      <c r="AB347" t="s">
        <v>11</v>
      </c>
      <c r="AD347" t="s">
        <v>2916</v>
      </c>
      <c r="AE347">
        <v>20</v>
      </c>
      <c r="AF347">
        <v>0</v>
      </c>
      <c r="AG347" t="s">
        <v>3498</v>
      </c>
    </row>
    <row r="348" spans="1:34" hidden="1">
      <c r="A348">
        <v>347</v>
      </c>
      <c r="B348" t="s">
        <v>10</v>
      </c>
      <c r="C348" t="s">
        <v>1649</v>
      </c>
      <c r="D348" t="s">
        <v>2157</v>
      </c>
      <c r="E348" t="s">
        <v>1827</v>
      </c>
      <c r="F348">
        <v>9983812250</v>
      </c>
      <c r="G348" t="s">
        <v>1650</v>
      </c>
      <c r="H348">
        <v>20</v>
      </c>
      <c r="I348">
        <v>20</v>
      </c>
      <c r="K348">
        <v>2000</v>
      </c>
      <c r="L348">
        <v>2000</v>
      </c>
      <c r="M348" t="s">
        <v>1645</v>
      </c>
      <c r="N348" s="81">
        <v>43715</v>
      </c>
      <c r="O348" s="81">
        <v>44293</v>
      </c>
      <c r="P348" s="81">
        <v>43715</v>
      </c>
      <c r="Q348" s="81">
        <v>44293</v>
      </c>
      <c r="R348" t="s">
        <v>1616</v>
      </c>
      <c r="S348" t="s">
        <v>2032</v>
      </c>
      <c r="T348" t="s">
        <v>1227</v>
      </c>
      <c r="U348" t="s">
        <v>11</v>
      </c>
      <c r="W348" t="s">
        <v>1255</v>
      </c>
      <c r="X348">
        <v>-2000</v>
      </c>
      <c r="Y348">
        <v>2</v>
      </c>
      <c r="AA348">
        <v>23000</v>
      </c>
      <c r="AB348" t="s">
        <v>11</v>
      </c>
      <c r="AD348" t="s">
        <v>2916</v>
      </c>
      <c r="AE348">
        <v>20</v>
      </c>
      <c r="AF348">
        <v>0</v>
      </c>
      <c r="AG348" t="s">
        <v>3498</v>
      </c>
    </row>
    <row r="349" spans="1:34" hidden="1">
      <c r="A349">
        <v>348</v>
      </c>
      <c r="B349" t="s">
        <v>10</v>
      </c>
      <c r="C349" t="s">
        <v>1651</v>
      </c>
      <c r="D349" t="s">
        <v>2158</v>
      </c>
      <c r="E349" t="s">
        <v>1652</v>
      </c>
      <c r="F349">
        <v>9983213750</v>
      </c>
      <c r="G349" t="s">
        <v>1653</v>
      </c>
      <c r="H349">
        <v>20</v>
      </c>
      <c r="I349">
        <v>20</v>
      </c>
      <c r="K349">
        <v>2000</v>
      </c>
      <c r="L349">
        <v>2000</v>
      </c>
      <c r="M349" t="s">
        <v>1645</v>
      </c>
      <c r="N349" s="81">
        <v>43715</v>
      </c>
      <c r="O349" s="81">
        <v>44293</v>
      </c>
      <c r="P349" s="81">
        <v>43715</v>
      </c>
      <c r="Q349" s="81">
        <v>44293</v>
      </c>
      <c r="R349" t="s">
        <v>1616</v>
      </c>
      <c r="S349" t="s">
        <v>2032</v>
      </c>
      <c r="T349" t="s">
        <v>1227</v>
      </c>
      <c r="U349" t="s">
        <v>11</v>
      </c>
      <c r="W349" t="s">
        <v>1255</v>
      </c>
      <c r="X349">
        <v>-2000</v>
      </c>
      <c r="Y349">
        <v>2</v>
      </c>
      <c r="AA349">
        <v>23000</v>
      </c>
      <c r="AB349" t="s">
        <v>11</v>
      </c>
      <c r="AD349" t="s">
        <v>2916</v>
      </c>
      <c r="AE349">
        <v>20</v>
      </c>
      <c r="AF349">
        <v>0</v>
      </c>
      <c r="AG349" t="s">
        <v>3498</v>
      </c>
    </row>
    <row r="350" spans="1:34" hidden="1">
      <c r="A350">
        <v>349</v>
      </c>
      <c r="B350" t="s">
        <v>10</v>
      </c>
      <c r="C350" t="s">
        <v>1654</v>
      </c>
      <c r="D350" t="s">
        <v>2159</v>
      </c>
      <c r="E350" t="s">
        <v>1828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1645</v>
      </c>
      <c r="N350" s="81">
        <v>43715</v>
      </c>
      <c r="O350" s="81">
        <v>44293</v>
      </c>
      <c r="P350" s="81">
        <v>43715</v>
      </c>
      <c r="Q350" s="81">
        <v>44293</v>
      </c>
      <c r="R350" t="s">
        <v>1616</v>
      </c>
      <c r="S350" t="s">
        <v>2032</v>
      </c>
      <c r="T350" t="s">
        <v>1227</v>
      </c>
      <c r="U350" t="s">
        <v>11</v>
      </c>
      <c r="W350" t="s">
        <v>1255</v>
      </c>
      <c r="X350">
        <v>-2000</v>
      </c>
      <c r="Y350">
        <v>2</v>
      </c>
      <c r="AA350">
        <v>23000</v>
      </c>
      <c r="AB350" t="s">
        <v>11</v>
      </c>
      <c r="AD350" t="s">
        <v>2916</v>
      </c>
      <c r="AE350">
        <v>7.5</v>
      </c>
      <c r="AF350">
        <v>0</v>
      </c>
      <c r="AG350" t="s">
        <v>3498</v>
      </c>
    </row>
    <row r="351" spans="1:34" hidden="1">
      <c r="A351">
        <v>350</v>
      </c>
      <c r="B351" t="s">
        <v>10</v>
      </c>
      <c r="C351" t="s">
        <v>1655</v>
      </c>
      <c r="D351" t="s">
        <v>2160</v>
      </c>
      <c r="E351" t="s">
        <v>1829</v>
      </c>
      <c r="F351">
        <v>9988655093</v>
      </c>
      <c r="G351" t="s">
        <v>1656</v>
      </c>
      <c r="H351">
        <v>20</v>
      </c>
      <c r="I351">
        <v>20</v>
      </c>
      <c r="K351">
        <v>2000</v>
      </c>
      <c r="L351">
        <v>2000</v>
      </c>
      <c r="M351" t="s">
        <v>1645</v>
      </c>
      <c r="N351" s="81">
        <v>43715</v>
      </c>
      <c r="O351" s="81">
        <v>44293</v>
      </c>
      <c r="P351" s="81">
        <v>43715</v>
      </c>
      <c r="Q351" s="81">
        <v>44293</v>
      </c>
      <c r="R351" t="s">
        <v>1616</v>
      </c>
      <c r="S351" t="s">
        <v>2032</v>
      </c>
      <c r="T351" t="s">
        <v>1227</v>
      </c>
      <c r="U351" t="s">
        <v>11</v>
      </c>
      <c r="W351" t="s">
        <v>1255</v>
      </c>
      <c r="X351">
        <v>-2000</v>
      </c>
      <c r="Y351">
        <v>2</v>
      </c>
      <c r="AA351">
        <v>23000</v>
      </c>
      <c r="AB351" t="s">
        <v>11</v>
      </c>
      <c r="AD351" t="s">
        <v>2916</v>
      </c>
      <c r="AE351">
        <v>7</v>
      </c>
      <c r="AF351">
        <v>0</v>
      </c>
      <c r="AG351" t="s">
        <v>3498</v>
      </c>
    </row>
    <row r="352" spans="1:34" hidden="1">
      <c r="A352">
        <v>351</v>
      </c>
      <c r="B352" t="s">
        <v>10</v>
      </c>
      <c r="C352" t="s">
        <v>1657</v>
      </c>
      <c r="D352" t="s">
        <v>2161</v>
      </c>
      <c r="E352" t="s">
        <v>1658</v>
      </c>
      <c r="F352">
        <v>9986111361</v>
      </c>
      <c r="G352" t="s">
        <v>1659</v>
      </c>
      <c r="H352">
        <v>20</v>
      </c>
      <c r="I352">
        <v>20</v>
      </c>
      <c r="K352">
        <v>2000</v>
      </c>
      <c r="L352">
        <v>2000</v>
      </c>
      <c r="M352" t="s">
        <v>1645</v>
      </c>
      <c r="N352" s="81">
        <v>43715</v>
      </c>
      <c r="O352" s="81">
        <v>44293</v>
      </c>
      <c r="P352" s="81">
        <v>43715</v>
      </c>
      <c r="Q352" s="81">
        <v>44293</v>
      </c>
      <c r="R352" t="s">
        <v>1620</v>
      </c>
      <c r="S352" t="s">
        <v>2032</v>
      </c>
      <c r="T352" t="s">
        <v>1227</v>
      </c>
      <c r="U352" t="s">
        <v>11</v>
      </c>
      <c r="W352" t="s">
        <v>1255</v>
      </c>
      <c r="X352">
        <v>-2000</v>
      </c>
      <c r="Y352">
        <v>2</v>
      </c>
      <c r="AA352">
        <v>23000</v>
      </c>
      <c r="AB352" t="s">
        <v>11</v>
      </c>
      <c r="AD352" t="s">
        <v>2916</v>
      </c>
      <c r="AE352">
        <v>5</v>
      </c>
      <c r="AF352">
        <v>0</v>
      </c>
      <c r="AG352" t="s">
        <v>3498</v>
      </c>
    </row>
    <row r="353" spans="1:34" hidden="1">
      <c r="A353">
        <v>352</v>
      </c>
      <c r="B353" t="s">
        <v>10</v>
      </c>
      <c r="C353" t="s">
        <v>1660</v>
      </c>
      <c r="D353" t="s">
        <v>2162</v>
      </c>
      <c r="E353" t="s">
        <v>1661</v>
      </c>
      <c r="F353">
        <v>9983718902</v>
      </c>
      <c r="G353" t="s">
        <v>1662</v>
      </c>
      <c r="H353">
        <v>20</v>
      </c>
      <c r="I353">
        <v>20</v>
      </c>
      <c r="K353">
        <v>2000</v>
      </c>
      <c r="L353">
        <v>2000</v>
      </c>
      <c r="M353" t="s">
        <v>1645</v>
      </c>
      <c r="N353" s="81">
        <v>43715</v>
      </c>
      <c r="O353" s="81">
        <v>44293</v>
      </c>
      <c r="P353" s="81">
        <v>43715</v>
      </c>
      <c r="Q353" s="81">
        <v>44293</v>
      </c>
      <c r="R353" t="s">
        <v>1616</v>
      </c>
      <c r="S353" t="s">
        <v>2032</v>
      </c>
      <c r="T353" t="s">
        <v>1227</v>
      </c>
      <c r="U353" t="s">
        <v>11</v>
      </c>
      <c r="W353" t="s">
        <v>1255</v>
      </c>
      <c r="X353">
        <v>-2000</v>
      </c>
      <c r="Y353">
        <v>2</v>
      </c>
      <c r="AA353">
        <v>23000</v>
      </c>
      <c r="AB353" t="s">
        <v>11</v>
      </c>
      <c r="AD353" t="s">
        <v>2916</v>
      </c>
      <c r="AE353">
        <v>5</v>
      </c>
      <c r="AF353">
        <v>0</v>
      </c>
      <c r="AG353" t="s">
        <v>3498</v>
      </c>
    </row>
    <row r="354" spans="1:34" hidden="1">
      <c r="A354">
        <v>353</v>
      </c>
      <c r="B354" t="s">
        <v>12</v>
      </c>
      <c r="C354" t="s">
        <v>3348</v>
      </c>
      <c r="D354" t="s">
        <v>3349</v>
      </c>
      <c r="E354" t="s">
        <v>3350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3351</v>
      </c>
      <c r="N354" s="81">
        <v>43713</v>
      </c>
      <c r="O354" s="81">
        <v>44291</v>
      </c>
      <c r="P354" s="81">
        <v>43713</v>
      </c>
      <c r="Q354" s="81">
        <v>44291</v>
      </c>
      <c r="R354" t="s">
        <v>1616</v>
      </c>
      <c r="S354" t="s">
        <v>13</v>
      </c>
      <c r="T354" t="s">
        <v>1227</v>
      </c>
      <c r="U354" t="s">
        <v>16</v>
      </c>
      <c r="W354" t="s">
        <v>1255</v>
      </c>
      <c r="X354">
        <v>-3350</v>
      </c>
      <c r="Y354">
        <v>4</v>
      </c>
      <c r="Z354">
        <v>0</v>
      </c>
      <c r="AA354">
        <v>29000</v>
      </c>
      <c r="AB354" t="s">
        <v>16</v>
      </c>
      <c r="AD354" t="s">
        <v>2916</v>
      </c>
      <c r="AE354">
        <v>3</v>
      </c>
      <c r="AF354">
        <v>0</v>
      </c>
      <c r="AG354" t="s">
        <v>3498</v>
      </c>
    </row>
    <row r="355" spans="1:34" hidden="1">
      <c r="A355">
        <v>354</v>
      </c>
      <c r="B355" t="s">
        <v>8</v>
      </c>
      <c r="C355" t="s">
        <v>2143</v>
      </c>
      <c r="D355" t="s">
        <v>2163</v>
      </c>
      <c r="E355" t="s">
        <v>2081</v>
      </c>
      <c r="H355">
        <v>16</v>
      </c>
      <c r="I355">
        <v>16</v>
      </c>
      <c r="K355">
        <v>1000</v>
      </c>
      <c r="L355">
        <v>1200</v>
      </c>
      <c r="M355" t="s">
        <v>1663</v>
      </c>
      <c r="N355" s="81">
        <v>43586</v>
      </c>
      <c r="O355" s="81">
        <v>44044</v>
      </c>
      <c r="P355" s="81">
        <v>43586</v>
      </c>
      <c r="Q355" s="81">
        <v>44044</v>
      </c>
      <c r="R355" t="s">
        <v>1620</v>
      </c>
      <c r="S355" t="s">
        <v>1675</v>
      </c>
      <c r="T355" t="s">
        <v>1227</v>
      </c>
      <c r="AB355" t="s">
        <v>11</v>
      </c>
      <c r="AD355" t="s">
        <v>2916</v>
      </c>
      <c r="AE355">
        <v>16</v>
      </c>
    </row>
    <row r="356" spans="1:34" hidden="1">
      <c r="A356">
        <v>355</v>
      </c>
      <c r="B356" t="s">
        <v>8</v>
      </c>
      <c r="C356" t="s">
        <v>290</v>
      </c>
      <c r="D356" t="s">
        <v>2164</v>
      </c>
      <c r="E356" t="s">
        <v>292</v>
      </c>
      <c r="F356">
        <v>9832076302</v>
      </c>
      <c r="H356">
        <v>8</v>
      </c>
      <c r="I356">
        <v>8</v>
      </c>
      <c r="K356">
        <v>1000</v>
      </c>
      <c r="L356">
        <v>1200</v>
      </c>
      <c r="M356" t="s">
        <v>1663</v>
      </c>
      <c r="N356" s="81">
        <v>43586</v>
      </c>
      <c r="O356" s="81">
        <v>43800</v>
      </c>
      <c r="P356" s="81">
        <v>43586</v>
      </c>
      <c r="Q356" s="81">
        <v>43800</v>
      </c>
      <c r="R356" t="s">
        <v>1616</v>
      </c>
      <c r="S356" t="s">
        <v>1675</v>
      </c>
      <c r="T356" t="s">
        <v>1227</v>
      </c>
      <c r="U356" t="s">
        <v>11</v>
      </c>
      <c r="W356" t="s">
        <v>1255</v>
      </c>
      <c r="X356">
        <v>-1200</v>
      </c>
      <c r="Y356">
        <v>4</v>
      </c>
      <c r="Z356">
        <v>0</v>
      </c>
      <c r="AA356">
        <v>14000</v>
      </c>
      <c r="AB356" t="s">
        <v>16</v>
      </c>
      <c r="AD356" t="s">
        <v>2916</v>
      </c>
      <c r="AE356">
        <v>16</v>
      </c>
      <c r="AF356">
        <v>0</v>
      </c>
      <c r="AG356" t="s">
        <v>3498</v>
      </c>
    </row>
    <row r="357" spans="1:34" hidden="1">
      <c r="A357">
        <v>356</v>
      </c>
      <c r="B357" t="s">
        <v>8</v>
      </c>
      <c r="C357" t="s">
        <v>1664</v>
      </c>
      <c r="D357" t="s">
        <v>2165</v>
      </c>
      <c r="E357" t="s">
        <v>1665</v>
      </c>
      <c r="F357">
        <v>9831370830</v>
      </c>
      <c r="G357" t="s">
        <v>1875</v>
      </c>
      <c r="H357">
        <v>16</v>
      </c>
      <c r="I357">
        <v>16</v>
      </c>
      <c r="K357">
        <v>1000</v>
      </c>
      <c r="L357">
        <v>1200</v>
      </c>
      <c r="M357" t="s">
        <v>1663</v>
      </c>
      <c r="N357" s="81">
        <v>43586</v>
      </c>
      <c r="O357" s="81">
        <v>44044</v>
      </c>
      <c r="P357" s="81">
        <v>43586</v>
      </c>
      <c r="Q357" s="81">
        <v>44044</v>
      </c>
      <c r="R357" t="s">
        <v>1616</v>
      </c>
      <c r="S357" t="s">
        <v>1675</v>
      </c>
      <c r="T357" t="s">
        <v>1227</v>
      </c>
      <c r="U357" t="s">
        <v>11</v>
      </c>
      <c r="W357" t="s">
        <v>1255</v>
      </c>
      <c r="X357">
        <v>-1200</v>
      </c>
      <c r="Y357">
        <v>4</v>
      </c>
      <c r="Z357">
        <v>0</v>
      </c>
      <c r="AA357">
        <v>14000</v>
      </c>
      <c r="AB357" t="s">
        <v>11</v>
      </c>
      <c r="AD357" t="s">
        <v>2916</v>
      </c>
      <c r="AE357">
        <v>16</v>
      </c>
      <c r="AF357">
        <v>0</v>
      </c>
      <c r="AG357" t="s">
        <v>3498</v>
      </c>
    </row>
    <row r="358" spans="1:34" hidden="1">
      <c r="A358">
        <v>357</v>
      </c>
      <c r="B358" t="s">
        <v>20</v>
      </c>
      <c r="C358" t="s">
        <v>1666</v>
      </c>
      <c r="D358" t="s">
        <v>2166</v>
      </c>
      <c r="E358" t="s">
        <v>1667</v>
      </c>
      <c r="F358" t="s">
        <v>1668</v>
      </c>
      <c r="G358" t="s">
        <v>1669</v>
      </c>
      <c r="H358">
        <v>6</v>
      </c>
      <c r="I358">
        <v>6</v>
      </c>
      <c r="L358">
        <v>0</v>
      </c>
      <c r="M358" t="s">
        <v>904</v>
      </c>
      <c r="N358" s="81">
        <v>44454</v>
      </c>
      <c r="O358" s="81">
        <v>44607</v>
      </c>
      <c r="P358" s="81">
        <v>44454</v>
      </c>
      <c r="Q358" s="81">
        <v>44607</v>
      </c>
      <c r="R358" t="s">
        <v>1620</v>
      </c>
      <c r="S358" t="s">
        <v>1677</v>
      </c>
      <c r="T358" t="s">
        <v>1227</v>
      </c>
      <c r="U358" t="s">
        <v>11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11</v>
      </c>
      <c r="AD358" t="s">
        <v>2916</v>
      </c>
      <c r="AE358">
        <v>4</v>
      </c>
      <c r="AF358">
        <v>0</v>
      </c>
      <c r="AG358" t="s">
        <v>3498</v>
      </c>
    </row>
    <row r="359" spans="1:34" hidden="1">
      <c r="A359">
        <v>358</v>
      </c>
      <c r="B359" t="s">
        <v>8</v>
      </c>
      <c r="C359" t="s">
        <v>1830</v>
      </c>
      <c r="D359" t="s">
        <v>1701</v>
      </c>
      <c r="E359" t="s">
        <v>1702</v>
      </c>
      <c r="F359" t="s">
        <v>1703</v>
      </c>
      <c r="G359" t="s">
        <v>1704</v>
      </c>
      <c r="H359">
        <v>36</v>
      </c>
      <c r="I359">
        <v>36</v>
      </c>
      <c r="J359" t="s">
        <v>1600</v>
      </c>
      <c r="K359">
        <v>1000</v>
      </c>
      <c r="L359">
        <v>1600</v>
      </c>
      <c r="M359" t="s">
        <v>1512</v>
      </c>
      <c r="N359" s="81">
        <v>44625</v>
      </c>
      <c r="O359" s="81">
        <v>45693</v>
      </c>
      <c r="P359" s="81">
        <v>44634</v>
      </c>
      <c r="Q359" s="81">
        <v>45702</v>
      </c>
      <c r="R359" t="s">
        <v>1620</v>
      </c>
      <c r="S359" t="s">
        <v>1675</v>
      </c>
      <c r="T359" t="s">
        <v>1227</v>
      </c>
      <c r="U359" t="s">
        <v>16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16</v>
      </c>
      <c r="AC359">
        <v>0</v>
      </c>
      <c r="AD359" t="s">
        <v>2916</v>
      </c>
      <c r="AE359">
        <v>11</v>
      </c>
      <c r="AF359">
        <v>0</v>
      </c>
      <c r="AG359" t="s">
        <v>3498</v>
      </c>
    </row>
    <row r="360" spans="1:34" hidden="1">
      <c r="A360">
        <v>359</v>
      </c>
      <c r="B360" t="s">
        <v>8</v>
      </c>
      <c r="C360" t="s">
        <v>1705</v>
      </c>
      <c r="D360" t="s">
        <v>1613</v>
      </c>
      <c r="E360" t="s">
        <v>1706</v>
      </c>
      <c r="F360">
        <v>9999491017</v>
      </c>
      <c r="G360" t="s">
        <v>1707</v>
      </c>
      <c r="H360">
        <v>36</v>
      </c>
      <c r="I360">
        <v>36</v>
      </c>
      <c r="K360">
        <v>1000</v>
      </c>
      <c r="L360">
        <v>1600</v>
      </c>
      <c r="M360" t="s">
        <v>1512</v>
      </c>
      <c r="N360" s="81">
        <v>44625</v>
      </c>
      <c r="O360" s="81">
        <v>45693</v>
      </c>
      <c r="P360" s="81">
        <v>44634</v>
      </c>
      <c r="Q360" s="81">
        <v>45702</v>
      </c>
      <c r="R360" t="s">
        <v>1620</v>
      </c>
      <c r="S360" t="s">
        <v>1675</v>
      </c>
      <c r="T360" t="s">
        <v>1227</v>
      </c>
      <c r="U360" t="s">
        <v>16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16</v>
      </c>
      <c r="AC360">
        <v>0</v>
      </c>
      <c r="AD360" t="s">
        <v>2916</v>
      </c>
      <c r="AE360">
        <v>5</v>
      </c>
      <c r="AF360">
        <v>0</v>
      </c>
      <c r="AG360" t="s">
        <v>3498</v>
      </c>
      <c r="AH360" t="s">
        <v>2803</v>
      </c>
    </row>
    <row r="361" spans="1:34" hidden="1">
      <c r="A361">
        <v>360</v>
      </c>
      <c r="B361" t="s">
        <v>10</v>
      </c>
      <c r="C361" t="s">
        <v>1710</v>
      </c>
      <c r="D361" t="s">
        <v>2073</v>
      </c>
      <c r="E361" t="s">
        <v>1715</v>
      </c>
      <c r="F361" t="s">
        <v>1712</v>
      </c>
      <c r="G361" t="s">
        <v>1711</v>
      </c>
      <c r="H361">
        <v>20</v>
      </c>
      <c r="I361">
        <v>20</v>
      </c>
      <c r="K361">
        <v>2000</v>
      </c>
      <c r="L361">
        <v>2180</v>
      </c>
      <c r="M361" t="s">
        <v>2647</v>
      </c>
      <c r="N361" s="81">
        <v>44623</v>
      </c>
      <c r="O361" s="81">
        <v>45202</v>
      </c>
      <c r="P361" s="81">
        <v>44637</v>
      </c>
      <c r="Q361" s="81">
        <v>45216</v>
      </c>
      <c r="R361" t="s">
        <v>1620</v>
      </c>
      <c r="S361" t="s">
        <v>2032</v>
      </c>
      <c r="T361" t="s">
        <v>1227</v>
      </c>
      <c r="U361" t="s">
        <v>9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9</v>
      </c>
      <c r="AC361">
        <v>4</v>
      </c>
      <c r="AD361">
        <v>20</v>
      </c>
      <c r="AE361">
        <v>17</v>
      </c>
      <c r="AF361">
        <v>3</v>
      </c>
      <c r="AG361" t="s">
        <v>2918</v>
      </c>
      <c r="AH361" t="s">
        <v>2400</v>
      </c>
    </row>
    <row r="362" spans="1:34" hidden="1">
      <c r="A362">
        <v>361</v>
      </c>
      <c r="B362" t="s">
        <v>10</v>
      </c>
      <c r="C362" t="s">
        <v>1714</v>
      </c>
      <c r="D362" t="s">
        <v>1524</v>
      </c>
      <c r="E362" t="s">
        <v>1713</v>
      </c>
      <c r="F362" t="s">
        <v>1712</v>
      </c>
      <c r="G362" t="s">
        <v>1716</v>
      </c>
      <c r="H362">
        <v>20</v>
      </c>
      <c r="I362">
        <v>20</v>
      </c>
      <c r="K362">
        <v>2000</v>
      </c>
      <c r="L362">
        <v>2180</v>
      </c>
      <c r="M362" t="s">
        <v>2647</v>
      </c>
      <c r="N362" s="81">
        <v>44638</v>
      </c>
      <c r="O362" s="81">
        <v>45217</v>
      </c>
      <c r="P362" s="81">
        <v>44637</v>
      </c>
      <c r="Q362" s="81">
        <v>45216</v>
      </c>
      <c r="R362" t="s">
        <v>1616</v>
      </c>
      <c r="S362" t="s">
        <v>2032</v>
      </c>
      <c r="T362" t="s">
        <v>1227</v>
      </c>
      <c r="U362" t="s">
        <v>9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9</v>
      </c>
      <c r="AC362">
        <v>4</v>
      </c>
      <c r="AD362">
        <v>20</v>
      </c>
      <c r="AE362">
        <v>17</v>
      </c>
      <c r="AF362">
        <v>3</v>
      </c>
      <c r="AG362" t="s">
        <v>2918</v>
      </c>
      <c r="AH362" t="s">
        <v>2401</v>
      </c>
    </row>
    <row r="363" spans="1:34" hidden="1">
      <c r="A363">
        <v>362</v>
      </c>
      <c r="B363" t="s">
        <v>21</v>
      </c>
      <c r="C363" t="s">
        <v>1717</v>
      </c>
      <c r="D363" t="s">
        <v>2144</v>
      </c>
      <c r="E363" t="s">
        <v>1718</v>
      </c>
      <c r="F363" t="s">
        <v>1719</v>
      </c>
      <c r="G363" t="s">
        <v>1720</v>
      </c>
      <c r="H363">
        <v>6</v>
      </c>
      <c r="I363">
        <v>6</v>
      </c>
      <c r="K363">
        <v>2000</v>
      </c>
      <c r="L363">
        <v>2180</v>
      </c>
      <c r="M363" t="s">
        <v>1476</v>
      </c>
      <c r="N363" s="81">
        <v>44638</v>
      </c>
      <c r="O363" s="81">
        <v>44791</v>
      </c>
      <c r="P363" s="81">
        <v>44636</v>
      </c>
      <c r="Q363" s="81">
        <v>44789</v>
      </c>
      <c r="R363" t="s">
        <v>1620</v>
      </c>
      <c r="S363" t="s">
        <v>1682</v>
      </c>
      <c r="T363" t="s">
        <v>1227</v>
      </c>
      <c r="U363" t="s">
        <v>9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9</v>
      </c>
      <c r="AD363">
        <v>24</v>
      </c>
      <c r="AE363">
        <v>6</v>
      </c>
      <c r="AF363">
        <v>18</v>
      </c>
      <c r="AG363" t="s">
        <v>2918</v>
      </c>
    </row>
    <row r="364" spans="1:34" hidden="1">
      <c r="A364">
        <v>363</v>
      </c>
      <c r="B364" t="s">
        <v>20</v>
      </c>
      <c r="C364" t="s">
        <v>1763</v>
      </c>
      <c r="D364" t="s">
        <v>1044</v>
      </c>
      <c r="E364" t="s">
        <v>1764</v>
      </c>
      <c r="F364" t="s">
        <v>1765</v>
      </c>
      <c r="G364" t="s">
        <v>1766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1013</v>
      </c>
      <c r="N364" s="81">
        <v>44638</v>
      </c>
      <c r="O364" s="81">
        <v>44730</v>
      </c>
      <c r="P364" s="81">
        <v>44638</v>
      </c>
      <c r="Q364" s="81">
        <v>44730</v>
      </c>
      <c r="R364" t="s">
        <v>1616</v>
      </c>
      <c r="S364" t="s">
        <v>1677</v>
      </c>
      <c r="T364" t="s">
        <v>1227</v>
      </c>
      <c r="U364" t="s">
        <v>9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9</v>
      </c>
      <c r="AC364">
        <v>0</v>
      </c>
      <c r="AD364">
        <v>24</v>
      </c>
      <c r="AE364">
        <v>4</v>
      </c>
      <c r="AF364">
        <v>20</v>
      </c>
      <c r="AG364" t="s">
        <v>2918</v>
      </c>
    </row>
    <row r="365" spans="1:34" hidden="1">
      <c r="A365">
        <v>364</v>
      </c>
      <c r="B365" t="s">
        <v>17</v>
      </c>
      <c r="C365" t="s">
        <v>1812</v>
      </c>
      <c r="D365" t="s">
        <v>3279</v>
      </c>
      <c r="E365" t="s">
        <v>1810</v>
      </c>
      <c r="F365">
        <v>9981018771</v>
      </c>
      <c r="G365" t="s">
        <v>1811</v>
      </c>
      <c r="H365">
        <v>10</v>
      </c>
      <c r="I365">
        <v>10</v>
      </c>
      <c r="J365">
        <v>1000</v>
      </c>
      <c r="K365">
        <v>1000</v>
      </c>
      <c r="L365">
        <v>2275</v>
      </c>
      <c r="M365" t="s">
        <v>1512</v>
      </c>
      <c r="N365" s="81">
        <v>45241</v>
      </c>
      <c r="O365" s="81">
        <v>45515</v>
      </c>
      <c r="P365" s="81">
        <v>45230</v>
      </c>
      <c r="Q365" s="81">
        <v>45443</v>
      </c>
      <c r="R365" t="s">
        <v>1616</v>
      </c>
      <c r="S365" t="s">
        <v>1674</v>
      </c>
      <c r="T365" t="s">
        <v>1227</v>
      </c>
      <c r="U365" t="s">
        <v>9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9</v>
      </c>
      <c r="AD365">
        <v>4</v>
      </c>
      <c r="AE365">
        <v>0</v>
      </c>
      <c r="AF365">
        <v>4</v>
      </c>
      <c r="AG365" t="s">
        <v>2918</v>
      </c>
      <c r="AH365" t="s">
        <v>1909</v>
      </c>
    </row>
    <row r="366" spans="1:34" hidden="1">
      <c r="A366">
        <v>365</v>
      </c>
      <c r="B366" t="s">
        <v>8</v>
      </c>
      <c r="C366" t="s">
        <v>1816</v>
      </c>
      <c r="D366" t="s">
        <v>3272</v>
      </c>
      <c r="E366" t="s">
        <v>1813</v>
      </c>
      <c r="F366" t="s">
        <v>1814</v>
      </c>
      <c r="G366" t="s">
        <v>1815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1512</v>
      </c>
      <c r="N366" s="81">
        <v>44646</v>
      </c>
      <c r="O366" s="81">
        <v>45714</v>
      </c>
      <c r="P366" s="81">
        <v>44645</v>
      </c>
      <c r="Q366" s="81">
        <v>45713</v>
      </c>
      <c r="R366" t="s">
        <v>1616</v>
      </c>
      <c r="S366" t="s">
        <v>1675</v>
      </c>
      <c r="T366" t="s">
        <v>1227</v>
      </c>
      <c r="U366" t="s">
        <v>9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21000</v>
      </c>
      <c r="AB366" t="s">
        <v>16</v>
      </c>
      <c r="AC366">
        <v>2</v>
      </c>
      <c r="AD366" t="s">
        <v>2916</v>
      </c>
      <c r="AE366">
        <v>17</v>
      </c>
      <c r="AF366">
        <v>0</v>
      </c>
      <c r="AG366" t="s">
        <v>3498</v>
      </c>
      <c r="AH366" t="s">
        <v>2218</v>
      </c>
    </row>
    <row r="367" spans="1:34" hidden="1">
      <c r="A367">
        <v>366</v>
      </c>
      <c r="B367" t="s">
        <v>10</v>
      </c>
      <c r="C367" t="s">
        <v>2003</v>
      </c>
      <c r="D367" t="s">
        <v>2074</v>
      </c>
      <c r="E367" t="s">
        <v>1817</v>
      </c>
      <c r="F367" t="s">
        <v>1818</v>
      </c>
      <c r="G367" t="s">
        <v>1819</v>
      </c>
      <c r="H367">
        <v>20</v>
      </c>
      <c r="I367">
        <v>20</v>
      </c>
      <c r="J367" t="s">
        <v>1600</v>
      </c>
      <c r="K367">
        <v>2000</v>
      </c>
      <c r="L367">
        <v>2180</v>
      </c>
      <c r="M367" t="s">
        <v>2647</v>
      </c>
      <c r="N367" s="81">
        <v>44659</v>
      </c>
      <c r="O367" s="81">
        <v>45238</v>
      </c>
      <c r="P367" s="81">
        <v>44646</v>
      </c>
      <c r="Q367" s="81">
        <v>45225</v>
      </c>
      <c r="R367" t="s">
        <v>1616</v>
      </c>
      <c r="S367" t="s">
        <v>2032</v>
      </c>
      <c r="T367" t="s">
        <v>1227</v>
      </c>
      <c r="U367" t="s">
        <v>9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9</v>
      </c>
      <c r="AC367">
        <v>0</v>
      </c>
      <c r="AD367">
        <v>23</v>
      </c>
      <c r="AE367">
        <v>19</v>
      </c>
      <c r="AF367">
        <v>4</v>
      </c>
      <c r="AG367" t="s">
        <v>2918</v>
      </c>
      <c r="AH367" t="s">
        <v>1981</v>
      </c>
    </row>
    <row r="368" spans="1:34" hidden="1">
      <c r="A368">
        <v>367</v>
      </c>
      <c r="B368" t="s">
        <v>17</v>
      </c>
      <c r="C368" t="s">
        <v>1057</v>
      </c>
      <c r="D368" t="s">
        <v>1058</v>
      </c>
      <c r="E368" t="s">
        <v>1059</v>
      </c>
      <c r="F368">
        <v>4424407266</v>
      </c>
      <c r="G368" t="s">
        <v>1060</v>
      </c>
      <c r="H368">
        <v>8</v>
      </c>
      <c r="I368">
        <v>8</v>
      </c>
      <c r="K368">
        <v>750</v>
      </c>
      <c r="L368">
        <v>2180</v>
      </c>
      <c r="M368" t="s">
        <v>1061</v>
      </c>
      <c r="N368" s="81">
        <v>44256</v>
      </c>
      <c r="O368" s="81">
        <v>44470</v>
      </c>
      <c r="P368" s="81">
        <v>44256</v>
      </c>
      <c r="Q368" s="81">
        <v>44470</v>
      </c>
      <c r="R368" t="s">
        <v>1620</v>
      </c>
      <c r="S368" t="s">
        <v>1674</v>
      </c>
      <c r="T368" t="s">
        <v>1227</v>
      </c>
      <c r="U368" t="s">
        <v>11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11</v>
      </c>
      <c r="AD368" t="s">
        <v>2916</v>
      </c>
      <c r="AE368">
        <v>8</v>
      </c>
      <c r="AF368">
        <v>0</v>
      </c>
      <c r="AG368" t="s">
        <v>3498</v>
      </c>
    </row>
    <row r="369" spans="1:34" hidden="1">
      <c r="A369">
        <v>368</v>
      </c>
      <c r="B369" t="s">
        <v>8</v>
      </c>
      <c r="C369" t="s">
        <v>1883</v>
      </c>
      <c r="D369" t="s">
        <v>137</v>
      </c>
      <c r="E369" t="s">
        <v>2015</v>
      </c>
      <c r="F369">
        <v>9984907102</v>
      </c>
      <c r="G369" t="s">
        <v>1882</v>
      </c>
      <c r="H369">
        <v>20</v>
      </c>
      <c r="I369">
        <v>20</v>
      </c>
      <c r="K369">
        <v>1000</v>
      </c>
      <c r="L369">
        <v>1600</v>
      </c>
      <c r="M369" t="s">
        <v>1089</v>
      </c>
      <c r="N369" s="81">
        <v>45136</v>
      </c>
      <c r="O369" s="81">
        <v>45716</v>
      </c>
      <c r="P369" s="81">
        <v>45131</v>
      </c>
      <c r="Q369" s="81">
        <v>45712</v>
      </c>
      <c r="R369" t="s">
        <v>1620</v>
      </c>
      <c r="S369" t="s">
        <v>1675</v>
      </c>
      <c r="T369" t="s">
        <v>1227</v>
      </c>
      <c r="U369" t="s">
        <v>9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9</v>
      </c>
      <c r="AD369">
        <v>9</v>
      </c>
      <c r="AE369">
        <v>1</v>
      </c>
      <c r="AF369">
        <v>8</v>
      </c>
      <c r="AG369" t="s">
        <v>2918</v>
      </c>
      <c r="AH369" t="s">
        <v>1919</v>
      </c>
    </row>
    <row r="370" spans="1:34" hidden="1">
      <c r="A370">
        <v>369</v>
      </c>
      <c r="B370" t="s">
        <v>8</v>
      </c>
      <c r="C370" t="s">
        <v>1880</v>
      </c>
      <c r="D370" t="s">
        <v>2088</v>
      </c>
      <c r="E370" t="s">
        <v>1881</v>
      </c>
      <c r="F370">
        <v>9221971871</v>
      </c>
      <c r="G370" t="s">
        <v>1917</v>
      </c>
      <c r="H370">
        <v>36</v>
      </c>
      <c r="I370">
        <v>36</v>
      </c>
      <c r="J370" t="s">
        <v>1600</v>
      </c>
      <c r="K370">
        <v>1000</v>
      </c>
      <c r="L370">
        <v>1600</v>
      </c>
      <c r="M370" t="s">
        <v>1089</v>
      </c>
      <c r="N370" s="81">
        <v>44653</v>
      </c>
      <c r="O370" s="81">
        <v>45718</v>
      </c>
      <c r="P370" s="81">
        <v>44652</v>
      </c>
      <c r="Q370" s="81">
        <v>45717</v>
      </c>
      <c r="R370" t="s">
        <v>1616</v>
      </c>
      <c r="S370" t="s">
        <v>1675</v>
      </c>
      <c r="T370" t="s">
        <v>1227</v>
      </c>
      <c r="U370" t="s">
        <v>16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21000</v>
      </c>
      <c r="AB370" t="s">
        <v>16</v>
      </c>
      <c r="AC370">
        <v>0</v>
      </c>
      <c r="AD370" t="s">
        <v>2916</v>
      </c>
      <c r="AE370">
        <v>5</v>
      </c>
      <c r="AF370">
        <v>0</v>
      </c>
      <c r="AG370" t="s">
        <v>3498</v>
      </c>
    </row>
    <row r="371" spans="1:34" hidden="1">
      <c r="A371">
        <v>370</v>
      </c>
      <c r="B371" t="s">
        <v>19</v>
      </c>
      <c r="C371" t="s">
        <v>256</v>
      </c>
      <c r="D371" t="s">
        <v>1985</v>
      </c>
      <c r="E371" t="s">
        <v>1916</v>
      </c>
      <c r="F371" t="s">
        <v>936</v>
      </c>
      <c r="G371" t="s">
        <v>258</v>
      </c>
      <c r="H371">
        <v>1</v>
      </c>
      <c r="I371">
        <v>6</v>
      </c>
      <c r="J371">
        <v>0</v>
      </c>
      <c r="L371">
        <v>0</v>
      </c>
      <c r="M371" t="s">
        <v>583</v>
      </c>
      <c r="N371" s="81">
        <v>44540</v>
      </c>
      <c r="O371" s="81">
        <v>44691</v>
      </c>
      <c r="P371" s="81">
        <v>44671</v>
      </c>
      <c r="Q371" s="81">
        <v>44671</v>
      </c>
      <c r="R371" t="s">
        <v>1616</v>
      </c>
      <c r="S371" t="s">
        <v>1678</v>
      </c>
      <c r="T371" t="s">
        <v>1227</v>
      </c>
      <c r="U371" t="s">
        <v>9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11</v>
      </c>
      <c r="AD371" t="s">
        <v>2916</v>
      </c>
      <c r="AE371">
        <v>6</v>
      </c>
      <c r="AF371">
        <v>0</v>
      </c>
      <c r="AG371" t="s">
        <v>3498</v>
      </c>
      <c r="AH371" t="s">
        <v>1918</v>
      </c>
    </row>
    <row r="372" spans="1:34" hidden="1">
      <c r="A372">
        <v>371</v>
      </c>
      <c r="B372" t="s">
        <v>15</v>
      </c>
      <c r="C372" t="s">
        <v>960</v>
      </c>
      <c r="D372" t="s">
        <v>1986</v>
      </c>
      <c r="E372" t="s">
        <v>962</v>
      </c>
      <c r="F372">
        <v>9871191661</v>
      </c>
      <c r="G372" t="s">
        <v>964</v>
      </c>
      <c r="H372">
        <v>16</v>
      </c>
      <c r="I372">
        <v>16</v>
      </c>
      <c r="J372" t="s">
        <v>1600</v>
      </c>
      <c r="K372">
        <v>2000</v>
      </c>
      <c r="L372">
        <v>2275</v>
      </c>
      <c r="M372" t="s">
        <v>1476</v>
      </c>
      <c r="N372" s="81">
        <v>44673</v>
      </c>
      <c r="O372" s="81">
        <v>45129</v>
      </c>
      <c r="P372" s="81">
        <v>44677</v>
      </c>
      <c r="Q372" s="81">
        <v>45133</v>
      </c>
      <c r="R372" t="s">
        <v>1616</v>
      </c>
      <c r="S372" t="s">
        <v>1680</v>
      </c>
      <c r="T372" t="s">
        <v>1227</v>
      </c>
      <c r="U372" t="s">
        <v>9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11</v>
      </c>
      <c r="AC372">
        <v>2</v>
      </c>
      <c r="AD372" t="s">
        <v>2916</v>
      </c>
      <c r="AE372">
        <v>16</v>
      </c>
      <c r="AF372">
        <v>0</v>
      </c>
      <c r="AG372" t="s">
        <v>3498</v>
      </c>
      <c r="AH372" t="s">
        <v>1984</v>
      </c>
    </row>
    <row r="373" spans="1:34" hidden="1">
      <c r="A373">
        <v>372</v>
      </c>
      <c r="B373" t="s">
        <v>67</v>
      </c>
      <c r="C373" t="s">
        <v>1987</v>
      </c>
      <c r="D373" t="s">
        <v>2059</v>
      </c>
      <c r="E373" t="s">
        <v>2442</v>
      </c>
      <c r="F373" t="s">
        <v>1988</v>
      </c>
      <c r="G373" t="s">
        <v>1989</v>
      </c>
      <c r="H373">
        <v>20</v>
      </c>
      <c r="I373">
        <v>20</v>
      </c>
      <c r="J373" t="s">
        <v>1600</v>
      </c>
      <c r="K373">
        <v>3000</v>
      </c>
      <c r="L373">
        <v>3497</v>
      </c>
      <c r="M373" t="s">
        <v>1455</v>
      </c>
      <c r="N373" s="81">
        <v>44681</v>
      </c>
      <c r="O373" s="81">
        <v>45260</v>
      </c>
      <c r="P373" s="81">
        <v>44679</v>
      </c>
      <c r="Q373" s="81">
        <v>45258</v>
      </c>
      <c r="R373" t="s">
        <v>1620</v>
      </c>
      <c r="S373" t="s">
        <v>1679</v>
      </c>
      <c r="T373" t="s">
        <v>1227</v>
      </c>
      <c r="U373" t="s">
        <v>9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11</v>
      </c>
      <c r="AD373" t="s">
        <v>2916</v>
      </c>
      <c r="AE373">
        <v>19</v>
      </c>
      <c r="AF373">
        <v>0</v>
      </c>
      <c r="AG373" t="s">
        <v>3498</v>
      </c>
      <c r="AH373" t="s">
        <v>2027</v>
      </c>
    </row>
    <row r="374" spans="1:34" hidden="1">
      <c r="A374">
        <v>373</v>
      </c>
      <c r="B374" t="s">
        <v>20</v>
      </c>
      <c r="C374" t="s">
        <v>1990</v>
      </c>
      <c r="D374" t="s">
        <v>1323</v>
      </c>
      <c r="E374" t="s">
        <v>1991</v>
      </c>
      <c r="F374" t="s">
        <v>1992</v>
      </c>
      <c r="G374" t="s">
        <v>1993</v>
      </c>
      <c r="H374">
        <v>4</v>
      </c>
      <c r="I374">
        <v>4</v>
      </c>
      <c r="J374" t="s">
        <v>1600</v>
      </c>
      <c r="K374">
        <v>3000</v>
      </c>
      <c r="L374">
        <v>3350</v>
      </c>
      <c r="M374" t="s">
        <v>1876</v>
      </c>
      <c r="N374" s="81">
        <v>44681</v>
      </c>
      <c r="O374" s="81">
        <v>44772</v>
      </c>
      <c r="P374" s="81">
        <v>44679</v>
      </c>
      <c r="Q374" s="81">
        <v>44770</v>
      </c>
      <c r="R374" t="s">
        <v>1616</v>
      </c>
      <c r="S374" t="s">
        <v>1677</v>
      </c>
      <c r="T374" t="s">
        <v>1227</v>
      </c>
      <c r="U374" t="s">
        <v>11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11</v>
      </c>
      <c r="AD374" t="s">
        <v>2916</v>
      </c>
      <c r="AE374">
        <v>4</v>
      </c>
      <c r="AF374">
        <v>0</v>
      </c>
      <c r="AG374" t="s">
        <v>3498</v>
      </c>
      <c r="AH374" t="s">
        <v>2795</v>
      </c>
    </row>
    <row r="375" spans="1:34" hidden="1">
      <c r="A375">
        <v>374</v>
      </c>
      <c r="B375" t="s">
        <v>67</v>
      </c>
      <c r="C375" t="s">
        <v>1369</v>
      </c>
      <c r="D375" t="s">
        <v>2060</v>
      </c>
      <c r="E375" t="s">
        <v>1371</v>
      </c>
      <c r="F375" t="s">
        <v>1372</v>
      </c>
      <c r="G375" t="s">
        <v>1373</v>
      </c>
      <c r="H375">
        <v>24</v>
      </c>
      <c r="I375">
        <v>20</v>
      </c>
      <c r="J375" t="s">
        <v>1600</v>
      </c>
      <c r="K375">
        <v>3000</v>
      </c>
      <c r="L375">
        <v>2800</v>
      </c>
      <c r="M375" t="s">
        <v>2923</v>
      </c>
      <c r="N375" s="81">
        <v>44681</v>
      </c>
      <c r="O375" s="81">
        <v>45260</v>
      </c>
      <c r="P375" s="81">
        <v>44680</v>
      </c>
      <c r="Q375" s="81">
        <v>45380</v>
      </c>
      <c r="R375" t="s">
        <v>1620</v>
      </c>
      <c r="S375" t="s">
        <v>1679</v>
      </c>
      <c r="T375" t="s">
        <v>1227</v>
      </c>
      <c r="U375" t="s">
        <v>9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9</v>
      </c>
      <c r="AD375">
        <v>24</v>
      </c>
      <c r="AE375">
        <v>20</v>
      </c>
      <c r="AF375">
        <v>4</v>
      </c>
      <c r="AG375" t="s">
        <v>2918</v>
      </c>
      <c r="AH375" t="s">
        <v>2026</v>
      </c>
    </row>
    <row r="376" spans="1:34" hidden="1">
      <c r="A376">
        <v>375</v>
      </c>
      <c r="B376" t="s">
        <v>67</v>
      </c>
      <c r="C376" t="s">
        <v>1994</v>
      </c>
      <c r="D376" t="s">
        <v>2061</v>
      </c>
      <c r="E376" t="s">
        <v>1995</v>
      </c>
      <c r="F376" t="s">
        <v>1996</v>
      </c>
      <c r="G376" t="s">
        <v>1997</v>
      </c>
      <c r="H376">
        <v>24</v>
      </c>
      <c r="I376">
        <v>20</v>
      </c>
      <c r="J376" t="s">
        <v>1600</v>
      </c>
      <c r="K376">
        <v>3000</v>
      </c>
      <c r="L376">
        <v>2800</v>
      </c>
      <c r="M376" t="s">
        <v>1455</v>
      </c>
      <c r="N376" s="81">
        <v>44681</v>
      </c>
      <c r="O376" s="81">
        <v>45260</v>
      </c>
      <c r="P376" s="81">
        <v>44681</v>
      </c>
      <c r="Q376" s="81">
        <v>45381</v>
      </c>
      <c r="R376" t="s">
        <v>1616</v>
      </c>
      <c r="S376" t="s">
        <v>1679</v>
      </c>
      <c r="T376" t="s">
        <v>1227</v>
      </c>
      <c r="U376" t="s">
        <v>16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16</v>
      </c>
      <c r="AD376" t="s">
        <v>2916</v>
      </c>
      <c r="AE376">
        <v>1</v>
      </c>
      <c r="AF376">
        <v>0</v>
      </c>
      <c r="AG376" t="s">
        <v>3498</v>
      </c>
      <c r="AH376" t="s">
        <v>2026</v>
      </c>
    </row>
    <row r="377" spans="1:34" hidden="1">
      <c r="A377">
        <v>376</v>
      </c>
      <c r="B377" t="s">
        <v>8</v>
      </c>
      <c r="C377" t="s">
        <v>2000</v>
      </c>
      <c r="D377" t="s">
        <v>2090</v>
      </c>
      <c r="E377" t="s">
        <v>2008</v>
      </c>
      <c r="F377" t="s">
        <v>2001</v>
      </c>
      <c r="G377" t="s">
        <v>2002</v>
      </c>
      <c r="H377">
        <v>36</v>
      </c>
      <c r="I377">
        <v>36</v>
      </c>
      <c r="J377" t="s">
        <v>1600</v>
      </c>
      <c r="K377">
        <v>1000</v>
      </c>
      <c r="L377">
        <v>1600</v>
      </c>
      <c r="M377" t="s">
        <v>1512</v>
      </c>
      <c r="N377" s="81">
        <v>44723</v>
      </c>
      <c r="O377" s="81">
        <v>45788</v>
      </c>
      <c r="P377" s="81">
        <v>44681</v>
      </c>
      <c r="Q377" s="81">
        <v>45746</v>
      </c>
      <c r="R377" t="s">
        <v>1620</v>
      </c>
      <c r="S377" t="s">
        <v>1675</v>
      </c>
      <c r="T377" t="s">
        <v>1227</v>
      </c>
      <c r="U377" t="s">
        <v>14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9</v>
      </c>
      <c r="AD377">
        <v>21</v>
      </c>
      <c r="AE377">
        <v>16</v>
      </c>
      <c r="AF377">
        <v>5</v>
      </c>
      <c r="AG377" t="s">
        <v>2918</v>
      </c>
      <c r="AH377" t="s">
        <v>2168</v>
      </c>
    </row>
    <row r="378" spans="1:34" hidden="1">
      <c r="A378">
        <v>377</v>
      </c>
      <c r="B378" t="s">
        <v>19</v>
      </c>
      <c r="C378" t="s">
        <v>1435</v>
      </c>
      <c r="D378" t="s">
        <v>589</v>
      </c>
      <c r="E378" t="s">
        <v>1437</v>
      </c>
      <c r="F378" t="s">
        <v>1438</v>
      </c>
      <c r="G378" t="s">
        <v>1439</v>
      </c>
      <c r="H378">
        <v>6</v>
      </c>
      <c r="I378">
        <v>6</v>
      </c>
      <c r="J378">
        <v>3000</v>
      </c>
      <c r="L378">
        <v>4350</v>
      </c>
      <c r="M378" t="s">
        <v>583</v>
      </c>
      <c r="N378" s="81">
        <v>44594</v>
      </c>
      <c r="O378" s="81">
        <v>44744</v>
      </c>
      <c r="P378" s="81">
        <v>44628</v>
      </c>
      <c r="Q378" s="81">
        <v>44781</v>
      </c>
      <c r="R378" t="s">
        <v>1620</v>
      </c>
      <c r="S378" t="s">
        <v>1678</v>
      </c>
      <c r="T378" t="s">
        <v>1227</v>
      </c>
      <c r="U378" t="s">
        <v>11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11</v>
      </c>
      <c r="AC378">
        <v>0</v>
      </c>
      <c r="AD378" t="s">
        <v>2916</v>
      </c>
      <c r="AE378">
        <v>6</v>
      </c>
      <c r="AF378">
        <v>0</v>
      </c>
      <c r="AG378" t="s">
        <v>3498</v>
      </c>
      <c r="AH378" t="s">
        <v>2017</v>
      </c>
    </row>
    <row r="379" spans="1:34" hidden="1">
      <c r="A379">
        <v>378</v>
      </c>
      <c r="B379" t="s">
        <v>67</v>
      </c>
      <c r="C379" t="s">
        <v>2039</v>
      </c>
      <c r="D379" t="s">
        <v>2040</v>
      </c>
      <c r="E379" t="s">
        <v>2041</v>
      </c>
      <c r="F379" t="s">
        <v>2042</v>
      </c>
      <c r="G379" t="s">
        <v>2043</v>
      </c>
      <c r="H379">
        <v>20</v>
      </c>
      <c r="I379">
        <v>20</v>
      </c>
      <c r="J379" t="s">
        <v>1600</v>
      </c>
      <c r="K379">
        <v>3000</v>
      </c>
      <c r="L379">
        <v>3350</v>
      </c>
      <c r="M379" t="s">
        <v>2923</v>
      </c>
      <c r="N379" s="81">
        <v>44680</v>
      </c>
      <c r="O379" s="81">
        <v>45259</v>
      </c>
      <c r="P379" s="81">
        <v>44691</v>
      </c>
      <c r="Q379" s="81">
        <v>45270</v>
      </c>
      <c r="R379" t="s">
        <v>1620</v>
      </c>
      <c r="S379" t="s">
        <v>1679</v>
      </c>
      <c r="T379" t="s">
        <v>1227</v>
      </c>
      <c r="U379" t="s">
        <v>9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9</v>
      </c>
      <c r="AD379">
        <v>24</v>
      </c>
      <c r="AE379">
        <v>18</v>
      </c>
      <c r="AF379">
        <v>6</v>
      </c>
      <c r="AG379" t="s">
        <v>2918</v>
      </c>
      <c r="AH379" t="s">
        <v>2568</v>
      </c>
    </row>
    <row r="380" spans="1:34" hidden="1">
      <c r="A380">
        <v>379</v>
      </c>
      <c r="B380" t="s">
        <v>19</v>
      </c>
      <c r="C380" t="s">
        <v>2044</v>
      </c>
      <c r="D380" t="s">
        <v>2075</v>
      </c>
      <c r="E380" t="s">
        <v>2045</v>
      </c>
      <c r="F380" t="s">
        <v>2046</v>
      </c>
      <c r="G380" t="s">
        <v>2047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1528</v>
      </c>
      <c r="N380" s="81">
        <v>44694</v>
      </c>
      <c r="O380" s="81">
        <v>44847</v>
      </c>
      <c r="P380" s="81">
        <v>44693</v>
      </c>
      <c r="Q380" s="81">
        <v>44846</v>
      </c>
      <c r="R380" t="s">
        <v>1620</v>
      </c>
      <c r="S380" t="s">
        <v>1678</v>
      </c>
      <c r="T380" t="s">
        <v>1227</v>
      </c>
      <c r="U380" t="s">
        <v>11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11</v>
      </c>
      <c r="AC380">
        <v>1</v>
      </c>
      <c r="AD380" t="s">
        <v>2916</v>
      </c>
      <c r="AE380">
        <v>6</v>
      </c>
      <c r="AF380">
        <v>0</v>
      </c>
      <c r="AG380" t="s">
        <v>3498</v>
      </c>
    </row>
    <row r="381" spans="1:34" hidden="1">
      <c r="A381">
        <v>380</v>
      </c>
      <c r="B381" t="s">
        <v>17</v>
      </c>
      <c r="C381" t="s">
        <v>2052</v>
      </c>
      <c r="D381" t="s">
        <v>3063</v>
      </c>
      <c r="E381" t="s">
        <v>2051</v>
      </c>
      <c r="F381" t="s">
        <v>2053</v>
      </c>
      <c r="G381" t="s">
        <v>2054</v>
      </c>
      <c r="H381">
        <v>8</v>
      </c>
      <c r="I381">
        <v>8</v>
      </c>
      <c r="J381" t="s">
        <v>1600</v>
      </c>
      <c r="K381">
        <v>2000</v>
      </c>
      <c r="L381">
        <v>2180</v>
      </c>
      <c r="M381" t="s">
        <v>2055</v>
      </c>
      <c r="N381" s="81">
        <v>44702</v>
      </c>
      <c r="O381" s="81">
        <v>44916</v>
      </c>
      <c r="P381" s="81">
        <v>44697</v>
      </c>
      <c r="Q381" s="81">
        <v>44911</v>
      </c>
      <c r="R381" t="s">
        <v>1620</v>
      </c>
      <c r="S381" t="s">
        <v>1674</v>
      </c>
      <c r="T381" t="s">
        <v>1227</v>
      </c>
      <c r="U381" t="s">
        <v>16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16</v>
      </c>
      <c r="AD381" t="s">
        <v>2916</v>
      </c>
      <c r="AE381">
        <v>1</v>
      </c>
      <c r="AF381">
        <v>0</v>
      </c>
      <c r="AG381" t="s">
        <v>3498</v>
      </c>
      <c r="AH381" t="s">
        <v>2968</v>
      </c>
    </row>
    <row r="382" spans="1:34" hidden="1">
      <c r="A382">
        <v>381</v>
      </c>
      <c r="B382" t="s">
        <v>67</v>
      </c>
      <c r="C382" t="s">
        <v>2062</v>
      </c>
      <c r="D382" t="s">
        <v>2064</v>
      </c>
      <c r="E382" t="s">
        <v>2819</v>
      </c>
      <c r="F382" t="s">
        <v>2063</v>
      </c>
      <c r="G382" t="s">
        <v>2449</v>
      </c>
      <c r="H382">
        <v>20</v>
      </c>
      <c r="I382">
        <v>20</v>
      </c>
      <c r="J382" t="s">
        <v>1600</v>
      </c>
      <c r="K382">
        <v>3000</v>
      </c>
      <c r="L382">
        <v>3350</v>
      </c>
      <c r="M382" t="s">
        <v>2923</v>
      </c>
      <c r="N382" s="81">
        <v>44709</v>
      </c>
      <c r="O382" s="81">
        <v>45288</v>
      </c>
      <c r="P382" s="81">
        <v>44699</v>
      </c>
      <c r="Q382" s="81">
        <v>45278</v>
      </c>
      <c r="R382" t="s">
        <v>1616</v>
      </c>
      <c r="S382" t="s">
        <v>1679</v>
      </c>
      <c r="T382" t="s">
        <v>1227</v>
      </c>
      <c r="U382" t="s">
        <v>9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9</v>
      </c>
      <c r="AD382">
        <v>23</v>
      </c>
      <c r="AE382">
        <v>20</v>
      </c>
      <c r="AF382">
        <v>3</v>
      </c>
      <c r="AG382" t="s">
        <v>2918</v>
      </c>
      <c r="AH382" t="s">
        <v>2031</v>
      </c>
    </row>
    <row r="383" spans="1:34" hidden="1">
      <c r="A383">
        <v>382</v>
      </c>
      <c r="B383" t="s">
        <v>8</v>
      </c>
      <c r="C383" t="s">
        <v>2065</v>
      </c>
      <c r="D383" t="s">
        <v>2240</v>
      </c>
      <c r="E383" t="s">
        <v>2066</v>
      </c>
      <c r="F383" t="s">
        <v>2067</v>
      </c>
      <c r="G383" t="s">
        <v>2068</v>
      </c>
      <c r="H383">
        <v>16</v>
      </c>
      <c r="I383">
        <v>16</v>
      </c>
      <c r="J383" t="s">
        <v>1600</v>
      </c>
      <c r="K383">
        <v>1000</v>
      </c>
      <c r="L383">
        <v>2180</v>
      </c>
      <c r="M383" t="s">
        <v>1089</v>
      </c>
      <c r="N383" s="81">
        <v>44702</v>
      </c>
      <c r="O383" s="81">
        <v>45159</v>
      </c>
      <c r="P383" s="81">
        <v>44699</v>
      </c>
      <c r="Q383" s="81">
        <v>45156</v>
      </c>
      <c r="R383" t="s">
        <v>1620</v>
      </c>
      <c r="S383" t="s">
        <v>1675</v>
      </c>
      <c r="T383" t="s">
        <v>1227</v>
      </c>
      <c r="U383" t="s">
        <v>11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11</v>
      </c>
      <c r="AD383" t="s">
        <v>2916</v>
      </c>
      <c r="AE383">
        <v>16</v>
      </c>
      <c r="AF383">
        <v>0</v>
      </c>
      <c r="AG383" t="s">
        <v>3498</v>
      </c>
      <c r="AH383" t="s">
        <v>2800</v>
      </c>
    </row>
    <row r="384" spans="1:34" hidden="1">
      <c r="A384">
        <v>383</v>
      </c>
      <c r="B384" t="s">
        <v>67</v>
      </c>
      <c r="C384" t="s">
        <v>2076</v>
      </c>
      <c r="D384" t="s">
        <v>2060</v>
      </c>
      <c r="E384" t="s">
        <v>2078</v>
      </c>
      <c r="F384">
        <v>9831240338</v>
      </c>
      <c r="G384" t="s">
        <v>2077</v>
      </c>
      <c r="H384">
        <v>20</v>
      </c>
      <c r="I384">
        <v>20</v>
      </c>
      <c r="J384" t="s">
        <v>1600</v>
      </c>
      <c r="K384">
        <v>3000</v>
      </c>
      <c r="L384">
        <v>3350</v>
      </c>
      <c r="M384" t="s">
        <v>1455</v>
      </c>
      <c r="N384" s="81">
        <v>44709</v>
      </c>
      <c r="O384" s="81">
        <v>45288</v>
      </c>
      <c r="P384" s="81">
        <v>44704</v>
      </c>
      <c r="Q384" s="81">
        <v>45283</v>
      </c>
      <c r="R384" t="s">
        <v>1616</v>
      </c>
      <c r="S384" t="s">
        <v>1679</v>
      </c>
      <c r="T384" t="s">
        <v>1227</v>
      </c>
      <c r="U384" t="s">
        <v>9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9</v>
      </c>
      <c r="AC384">
        <v>0</v>
      </c>
      <c r="AD384">
        <v>23</v>
      </c>
      <c r="AE384">
        <v>18</v>
      </c>
      <c r="AF384">
        <v>5</v>
      </c>
      <c r="AG384" t="s">
        <v>2918</v>
      </c>
      <c r="AH384" t="s">
        <v>2225</v>
      </c>
    </row>
    <row r="385" spans="1:34" hidden="1">
      <c r="A385">
        <v>384</v>
      </c>
      <c r="B385" t="s">
        <v>8</v>
      </c>
      <c r="C385" t="s">
        <v>2084</v>
      </c>
      <c r="D385" t="s">
        <v>2089</v>
      </c>
      <c r="E385" t="s">
        <v>2085</v>
      </c>
      <c r="F385">
        <v>9987341492</v>
      </c>
      <c r="G385" t="s">
        <v>2086</v>
      </c>
      <c r="H385">
        <v>36</v>
      </c>
      <c r="I385">
        <v>36</v>
      </c>
      <c r="J385" t="s">
        <v>1600</v>
      </c>
      <c r="K385">
        <v>1000</v>
      </c>
      <c r="L385">
        <v>1600</v>
      </c>
      <c r="M385" t="s">
        <v>1512</v>
      </c>
      <c r="N385" s="81">
        <v>44723</v>
      </c>
      <c r="O385" s="81">
        <v>45788</v>
      </c>
      <c r="P385" s="81">
        <v>44707</v>
      </c>
      <c r="Q385" s="81">
        <v>45773</v>
      </c>
      <c r="R385" t="s">
        <v>1616</v>
      </c>
      <c r="S385" t="s">
        <v>1675</v>
      </c>
      <c r="T385" t="s">
        <v>1227</v>
      </c>
      <c r="U385" t="s">
        <v>9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9</v>
      </c>
      <c r="AC385">
        <v>7</v>
      </c>
      <c r="AD385">
        <v>14</v>
      </c>
      <c r="AE385">
        <v>6</v>
      </c>
      <c r="AF385">
        <v>8</v>
      </c>
      <c r="AG385" t="s">
        <v>2918</v>
      </c>
      <c r="AH385" t="s">
        <v>2814</v>
      </c>
    </row>
    <row r="386" spans="1:34">
      <c r="A386">
        <v>385</v>
      </c>
      <c r="B386" t="s">
        <v>10</v>
      </c>
      <c r="C386" t="s">
        <v>2415</v>
      </c>
      <c r="D386" t="s">
        <v>2091</v>
      </c>
      <c r="E386" t="s">
        <v>2363</v>
      </c>
      <c r="F386">
        <v>61516229</v>
      </c>
      <c r="G386" t="s">
        <v>3030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2093</v>
      </c>
      <c r="N386" s="81">
        <v>44642</v>
      </c>
      <c r="O386" s="81">
        <v>45221</v>
      </c>
      <c r="P386" s="81">
        <v>44642</v>
      </c>
      <c r="Q386" s="81">
        <v>45221</v>
      </c>
      <c r="R386" t="s">
        <v>1620</v>
      </c>
      <c r="S386" t="s">
        <v>2032</v>
      </c>
      <c r="T386" t="s">
        <v>2191</v>
      </c>
      <c r="U386" t="s">
        <v>9</v>
      </c>
      <c r="V386">
        <v>5000</v>
      </c>
      <c r="W386">
        <v>0.56399999999999995</v>
      </c>
      <c r="X386">
        <v>2820</v>
      </c>
      <c r="AA386">
        <v>25000</v>
      </c>
      <c r="AB386" t="s">
        <v>11</v>
      </c>
      <c r="AC386">
        <v>0</v>
      </c>
      <c r="AD386" t="s">
        <v>2916</v>
      </c>
      <c r="AE386">
        <v>20</v>
      </c>
      <c r="AF386">
        <v>0</v>
      </c>
      <c r="AG386" t="s">
        <v>3498</v>
      </c>
    </row>
    <row r="387" spans="1:34">
      <c r="A387">
        <v>386</v>
      </c>
      <c r="B387" t="s">
        <v>10</v>
      </c>
      <c r="C387" t="s">
        <v>2416</v>
      </c>
      <c r="D387" t="s">
        <v>2095</v>
      </c>
      <c r="E387" t="s">
        <v>2094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2093</v>
      </c>
      <c r="N387" s="81">
        <v>44642</v>
      </c>
      <c r="O387" s="81">
        <v>45221</v>
      </c>
      <c r="P387" s="81">
        <v>44642</v>
      </c>
      <c r="Q387" s="81">
        <v>45221</v>
      </c>
      <c r="R387" t="s">
        <v>1616</v>
      </c>
      <c r="S387" t="s">
        <v>2032</v>
      </c>
      <c r="T387" t="s">
        <v>2191</v>
      </c>
      <c r="U387" t="s">
        <v>9</v>
      </c>
      <c r="V387">
        <v>5000</v>
      </c>
      <c r="W387">
        <v>0.56399999999999995</v>
      </c>
      <c r="X387">
        <v>2820</v>
      </c>
      <c r="AA387">
        <v>25000</v>
      </c>
      <c r="AB387" t="s">
        <v>9</v>
      </c>
      <c r="AC387">
        <v>0</v>
      </c>
      <c r="AD387">
        <v>24</v>
      </c>
      <c r="AE387">
        <v>20</v>
      </c>
      <c r="AF387">
        <v>4</v>
      </c>
      <c r="AG387" t="s">
        <v>2918</v>
      </c>
    </row>
    <row r="388" spans="1:34">
      <c r="A388">
        <v>387</v>
      </c>
      <c r="B388" t="s">
        <v>10</v>
      </c>
      <c r="C388" t="s">
        <v>2417</v>
      </c>
      <c r="D388" t="s">
        <v>2097</v>
      </c>
      <c r="E388" t="s">
        <v>2096</v>
      </c>
      <c r="F388">
        <v>61595545</v>
      </c>
      <c r="G388" t="s">
        <v>3031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2093</v>
      </c>
      <c r="N388" s="81">
        <v>44642</v>
      </c>
      <c r="O388" s="81">
        <v>45221</v>
      </c>
      <c r="P388" s="81">
        <v>44642</v>
      </c>
      <c r="Q388" s="81">
        <v>45221</v>
      </c>
      <c r="R388" t="s">
        <v>1620</v>
      </c>
      <c r="S388" t="s">
        <v>2032</v>
      </c>
      <c r="T388" t="s">
        <v>2191</v>
      </c>
      <c r="U388" t="s">
        <v>9</v>
      </c>
      <c r="V388">
        <v>5000</v>
      </c>
      <c r="W388">
        <v>0.56399999999999995</v>
      </c>
      <c r="X388">
        <v>2820</v>
      </c>
      <c r="AA388">
        <v>25000</v>
      </c>
      <c r="AB388" t="s">
        <v>9</v>
      </c>
      <c r="AC388">
        <v>0</v>
      </c>
      <c r="AD388">
        <v>24</v>
      </c>
      <c r="AE388">
        <v>20</v>
      </c>
      <c r="AF388">
        <v>4</v>
      </c>
      <c r="AG388" t="s">
        <v>2918</v>
      </c>
    </row>
    <row r="389" spans="1:34">
      <c r="A389">
        <v>388</v>
      </c>
      <c r="B389" t="s">
        <v>10</v>
      </c>
      <c r="C389" t="s">
        <v>2418</v>
      </c>
      <c r="D389" t="s">
        <v>2099</v>
      </c>
      <c r="E389" t="s">
        <v>2098</v>
      </c>
      <c r="F389">
        <v>50765766965</v>
      </c>
      <c r="G389" t="s">
        <v>3032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2093</v>
      </c>
      <c r="N389" s="81">
        <v>44642</v>
      </c>
      <c r="O389" s="81">
        <v>45221</v>
      </c>
      <c r="P389" s="81">
        <v>44642</v>
      </c>
      <c r="Q389" s="81">
        <v>45221</v>
      </c>
      <c r="R389" t="s">
        <v>1620</v>
      </c>
      <c r="S389" t="s">
        <v>2032</v>
      </c>
      <c r="T389" t="s">
        <v>2191</v>
      </c>
      <c r="U389" t="s">
        <v>9</v>
      </c>
      <c r="V389">
        <v>5000</v>
      </c>
      <c r="W389">
        <v>0.56399999999999995</v>
      </c>
      <c r="X389">
        <v>2820</v>
      </c>
      <c r="AA389">
        <v>25000</v>
      </c>
      <c r="AB389" t="s">
        <v>9</v>
      </c>
      <c r="AC389">
        <v>0</v>
      </c>
      <c r="AD389">
        <v>24</v>
      </c>
      <c r="AE389">
        <v>20</v>
      </c>
      <c r="AF389">
        <v>4</v>
      </c>
      <c r="AG389" t="s">
        <v>2918</v>
      </c>
    </row>
    <row r="390" spans="1:34">
      <c r="A390">
        <v>389</v>
      </c>
      <c r="B390" t="s">
        <v>10</v>
      </c>
      <c r="C390" t="s">
        <v>2419</v>
      </c>
      <c r="D390" t="s">
        <v>2101</v>
      </c>
      <c r="E390" t="s">
        <v>2246</v>
      </c>
      <c r="F390">
        <v>66116532</v>
      </c>
      <c r="G390" t="s">
        <v>3036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2093</v>
      </c>
      <c r="N390" s="81">
        <v>44642</v>
      </c>
      <c r="O390" s="81">
        <v>45221</v>
      </c>
      <c r="P390" s="81">
        <v>44642</v>
      </c>
      <c r="Q390" s="81">
        <v>45221</v>
      </c>
      <c r="R390" t="s">
        <v>1616</v>
      </c>
      <c r="S390" t="s">
        <v>2032</v>
      </c>
      <c r="T390" t="s">
        <v>2191</v>
      </c>
      <c r="U390" t="s">
        <v>9</v>
      </c>
      <c r="V390">
        <v>5000</v>
      </c>
      <c r="W390">
        <v>0.56399999999999995</v>
      </c>
      <c r="X390">
        <v>2820</v>
      </c>
      <c r="AA390">
        <v>25000</v>
      </c>
      <c r="AB390" t="s">
        <v>9</v>
      </c>
      <c r="AC390">
        <v>0</v>
      </c>
      <c r="AD390">
        <v>24</v>
      </c>
      <c r="AE390">
        <v>20</v>
      </c>
      <c r="AF390">
        <v>4</v>
      </c>
      <c r="AG390" t="s">
        <v>2918</v>
      </c>
    </row>
    <row r="391" spans="1:34">
      <c r="A391">
        <v>390</v>
      </c>
      <c r="B391" t="s">
        <v>10</v>
      </c>
      <c r="C391" t="s">
        <v>2420</v>
      </c>
      <c r="D391" t="s">
        <v>2103</v>
      </c>
      <c r="E391" t="s">
        <v>2102</v>
      </c>
      <c r="F391">
        <v>2802814</v>
      </c>
      <c r="G391" t="s">
        <v>3033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2093</v>
      </c>
      <c r="N391" s="81">
        <v>44642</v>
      </c>
      <c r="O391" s="81">
        <v>45221</v>
      </c>
      <c r="P391" s="81">
        <v>44642</v>
      </c>
      <c r="Q391" s="81">
        <v>45221</v>
      </c>
      <c r="R391" t="s">
        <v>1616</v>
      </c>
      <c r="S391" t="s">
        <v>2032</v>
      </c>
      <c r="T391" t="s">
        <v>2191</v>
      </c>
      <c r="U391" t="s">
        <v>9</v>
      </c>
      <c r="V391">
        <v>5000</v>
      </c>
      <c r="W391">
        <v>0.56399999999999995</v>
      </c>
      <c r="X391">
        <v>2820</v>
      </c>
      <c r="AA391">
        <v>25000</v>
      </c>
      <c r="AB391" t="s">
        <v>9</v>
      </c>
      <c r="AC391">
        <v>0</v>
      </c>
      <c r="AD391">
        <v>24</v>
      </c>
      <c r="AE391">
        <v>20</v>
      </c>
      <c r="AF391">
        <v>4</v>
      </c>
      <c r="AG391" t="s">
        <v>2918</v>
      </c>
    </row>
    <row r="392" spans="1:34">
      <c r="A392">
        <v>391</v>
      </c>
      <c r="B392" t="s">
        <v>10</v>
      </c>
      <c r="C392" t="s">
        <v>2421</v>
      </c>
      <c r="D392" t="s">
        <v>2105</v>
      </c>
      <c r="E392" t="s">
        <v>2248</v>
      </c>
      <c r="F392">
        <v>69258838</v>
      </c>
      <c r="G392" t="s">
        <v>3034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2093</v>
      </c>
      <c r="N392" s="81">
        <v>44642</v>
      </c>
      <c r="O392" s="81">
        <v>45221</v>
      </c>
      <c r="P392" s="81">
        <v>44642</v>
      </c>
      <c r="Q392" s="81">
        <v>45221</v>
      </c>
      <c r="R392" t="s">
        <v>1616</v>
      </c>
      <c r="S392" t="s">
        <v>2032</v>
      </c>
      <c r="T392" t="s">
        <v>2191</v>
      </c>
      <c r="U392" t="s">
        <v>9</v>
      </c>
      <c r="V392">
        <v>5000</v>
      </c>
      <c r="W392">
        <v>0.56399999999999995</v>
      </c>
      <c r="X392">
        <v>2820</v>
      </c>
      <c r="AA392">
        <v>25000</v>
      </c>
      <c r="AB392" t="s">
        <v>9</v>
      </c>
      <c r="AC392">
        <v>0</v>
      </c>
      <c r="AD392">
        <v>24</v>
      </c>
      <c r="AE392">
        <v>20</v>
      </c>
      <c r="AF392">
        <v>4</v>
      </c>
      <c r="AG392" t="s">
        <v>2918</v>
      </c>
    </row>
    <row r="393" spans="1:34">
      <c r="A393">
        <v>392</v>
      </c>
      <c r="B393" t="s">
        <v>10</v>
      </c>
      <c r="C393" t="s">
        <v>2422</v>
      </c>
      <c r="D393" t="s">
        <v>2107</v>
      </c>
      <c r="E393" t="s">
        <v>2104</v>
      </c>
      <c r="F393">
        <v>66753015</v>
      </c>
      <c r="G393" t="s">
        <v>3035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2093</v>
      </c>
      <c r="N393" s="81">
        <v>44642</v>
      </c>
      <c r="O393" s="81">
        <v>45221</v>
      </c>
      <c r="P393" s="81">
        <v>44642</v>
      </c>
      <c r="Q393" s="81">
        <v>45221</v>
      </c>
      <c r="R393" t="s">
        <v>1620</v>
      </c>
      <c r="S393" t="s">
        <v>2032</v>
      </c>
      <c r="T393" t="s">
        <v>2191</v>
      </c>
      <c r="U393" t="s">
        <v>9</v>
      </c>
      <c r="V393">
        <v>5000</v>
      </c>
      <c r="W393">
        <v>0.56399999999999995</v>
      </c>
      <c r="X393">
        <v>2820</v>
      </c>
      <c r="AA393">
        <v>25000</v>
      </c>
      <c r="AB393" t="s">
        <v>9</v>
      </c>
      <c r="AC393">
        <v>0</v>
      </c>
      <c r="AD393">
        <v>24</v>
      </c>
      <c r="AE393">
        <v>20</v>
      </c>
      <c r="AF393">
        <v>4</v>
      </c>
      <c r="AG393" t="s">
        <v>2918</v>
      </c>
    </row>
    <row r="394" spans="1:34">
      <c r="A394">
        <v>393</v>
      </c>
      <c r="B394" t="s">
        <v>10</v>
      </c>
      <c r="C394" t="s">
        <v>2423</v>
      </c>
      <c r="D394" t="s">
        <v>2109</v>
      </c>
      <c r="E394" t="s">
        <v>2108</v>
      </c>
      <c r="G394" t="s">
        <v>3037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2093</v>
      </c>
      <c r="N394" s="81">
        <v>44642</v>
      </c>
      <c r="O394" s="81">
        <v>45221</v>
      </c>
      <c r="P394" s="81">
        <v>44642</v>
      </c>
      <c r="Q394" s="81">
        <v>45221</v>
      </c>
      <c r="R394" t="s">
        <v>1616</v>
      </c>
      <c r="S394" t="s">
        <v>2032</v>
      </c>
      <c r="T394" t="s">
        <v>2191</v>
      </c>
      <c r="U394" t="s">
        <v>9</v>
      </c>
      <c r="V394">
        <v>5000</v>
      </c>
      <c r="W394">
        <v>0.56399999999999995</v>
      </c>
      <c r="X394">
        <v>2820</v>
      </c>
      <c r="AA394">
        <v>25000</v>
      </c>
      <c r="AB394" t="s">
        <v>9</v>
      </c>
      <c r="AC394">
        <v>0</v>
      </c>
      <c r="AD394">
        <v>24</v>
      </c>
      <c r="AE394">
        <v>20</v>
      </c>
      <c r="AF394">
        <v>4</v>
      </c>
      <c r="AG394" t="s">
        <v>2918</v>
      </c>
    </row>
    <row r="395" spans="1:34">
      <c r="A395">
        <v>394</v>
      </c>
      <c r="B395" t="s">
        <v>10</v>
      </c>
      <c r="C395" t="s">
        <v>2424</v>
      </c>
      <c r="D395" t="s">
        <v>2111</v>
      </c>
      <c r="E395" t="s">
        <v>2110</v>
      </c>
      <c r="F395">
        <v>64068162</v>
      </c>
      <c r="G395" t="s">
        <v>3038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2093</v>
      </c>
      <c r="N395" s="81">
        <v>44642</v>
      </c>
      <c r="O395" s="81">
        <v>45221</v>
      </c>
      <c r="P395" s="81">
        <v>44642</v>
      </c>
      <c r="Q395" s="81">
        <v>45221</v>
      </c>
      <c r="R395" t="s">
        <v>1616</v>
      </c>
      <c r="S395" t="s">
        <v>2032</v>
      </c>
      <c r="T395" t="s">
        <v>2191</v>
      </c>
      <c r="U395" t="s">
        <v>9</v>
      </c>
      <c r="V395">
        <v>5000</v>
      </c>
      <c r="W395">
        <v>0.56399999999999995</v>
      </c>
      <c r="X395">
        <v>2820</v>
      </c>
      <c r="AA395">
        <v>25000</v>
      </c>
      <c r="AB395" t="s">
        <v>9</v>
      </c>
      <c r="AC395">
        <v>0</v>
      </c>
      <c r="AD395">
        <v>24</v>
      </c>
      <c r="AE395">
        <v>20</v>
      </c>
      <c r="AF395">
        <v>4</v>
      </c>
      <c r="AG395" t="s">
        <v>2918</v>
      </c>
    </row>
    <row r="396" spans="1:34">
      <c r="A396">
        <v>395</v>
      </c>
      <c r="B396" t="s">
        <v>10</v>
      </c>
      <c r="C396" t="s">
        <v>2425</v>
      </c>
      <c r="D396" t="s">
        <v>2113</v>
      </c>
      <c r="E396" t="s">
        <v>2092</v>
      </c>
      <c r="F396">
        <v>69488160</v>
      </c>
      <c r="G396" t="s">
        <v>3039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2093</v>
      </c>
      <c r="N396" s="81">
        <v>44642</v>
      </c>
      <c r="O396" s="81">
        <v>45221</v>
      </c>
      <c r="P396" s="81">
        <v>44642</v>
      </c>
      <c r="Q396" s="81">
        <v>45221</v>
      </c>
      <c r="R396" t="s">
        <v>1616</v>
      </c>
      <c r="S396" t="s">
        <v>2032</v>
      </c>
      <c r="T396" t="s">
        <v>2191</v>
      </c>
      <c r="U396" t="s">
        <v>9</v>
      </c>
      <c r="V396">
        <v>5000</v>
      </c>
      <c r="W396">
        <v>0.56399999999999995</v>
      </c>
      <c r="X396">
        <v>2820</v>
      </c>
      <c r="AA396">
        <v>25000</v>
      </c>
      <c r="AB396" t="s">
        <v>9</v>
      </c>
      <c r="AC396">
        <v>0</v>
      </c>
      <c r="AD396">
        <v>24</v>
      </c>
      <c r="AE396">
        <v>20</v>
      </c>
      <c r="AF396">
        <v>4</v>
      </c>
      <c r="AG396" t="s">
        <v>2918</v>
      </c>
    </row>
    <row r="397" spans="1:34">
      <c r="A397">
        <v>396</v>
      </c>
      <c r="B397" t="s">
        <v>10</v>
      </c>
      <c r="C397" t="s">
        <v>2426</v>
      </c>
      <c r="D397" t="s">
        <v>2116</v>
      </c>
      <c r="E397" t="s">
        <v>2115</v>
      </c>
      <c r="F397">
        <v>3945547</v>
      </c>
      <c r="G397" t="s">
        <v>3040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2093</v>
      </c>
      <c r="N397" s="81">
        <v>44642</v>
      </c>
      <c r="O397" s="81">
        <v>45221</v>
      </c>
      <c r="P397" s="81">
        <v>44642</v>
      </c>
      <c r="Q397" s="81">
        <v>45221</v>
      </c>
      <c r="R397" t="s">
        <v>1616</v>
      </c>
      <c r="S397" t="s">
        <v>2032</v>
      </c>
      <c r="T397" t="s">
        <v>2191</v>
      </c>
      <c r="U397" t="s">
        <v>9</v>
      </c>
      <c r="V397">
        <v>5000</v>
      </c>
      <c r="W397">
        <v>0.56399999999999995</v>
      </c>
      <c r="X397">
        <v>2820</v>
      </c>
      <c r="AA397">
        <v>25000</v>
      </c>
      <c r="AB397" t="s">
        <v>9</v>
      </c>
      <c r="AC397">
        <v>0</v>
      </c>
      <c r="AD397">
        <v>24</v>
      </c>
      <c r="AE397">
        <v>20</v>
      </c>
      <c r="AF397">
        <v>4</v>
      </c>
      <c r="AG397" t="s">
        <v>2918</v>
      </c>
    </row>
    <row r="398" spans="1:34">
      <c r="A398">
        <v>397</v>
      </c>
      <c r="B398" t="s">
        <v>10</v>
      </c>
      <c r="C398" t="s">
        <v>2427</v>
      </c>
      <c r="D398" t="s">
        <v>2117</v>
      </c>
      <c r="E398" t="s">
        <v>2249</v>
      </c>
      <c r="F398">
        <v>66227595</v>
      </c>
      <c r="G398" t="s">
        <v>3041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2093</v>
      </c>
      <c r="N398" s="81">
        <v>44642</v>
      </c>
      <c r="O398" s="81">
        <v>45221</v>
      </c>
      <c r="P398" s="81">
        <v>44642</v>
      </c>
      <c r="Q398" s="81">
        <v>45221</v>
      </c>
      <c r="R398" t="s">
        <v>1616</v>
      </c>
      <c r="S398" t="s">
        <v>2032</v>
      </c>
      <c r="T398" t="s">
        <v>2191</v>
      </c>
      <c r="U398" t="s">
        <v>9</v>
      </c>
      <c r="V398">
        <v>5000</v>
      </c>
      <c r="W398">
        <v>0.56399999999999995</v>
      </c>
      <c r="X398">
        <v>2820</v>
      </c>
      <c r="AA398">
        <v>25000</v>
      </c>
      <c r="AB398" t="s">
        <v>9</v>
      </c>
      <c r="AC398">
        <v>0</v>
      </c>
      <c r="AD398">
        <v>24</v>
      </c>
      <c r="AE398">
        <v>20</v>
      </c>
      <c r="AF398">
        <v>4</v>
      </c>
      <c r="AG398" t="s">
        <v>2918</v>
      </c>
    </row>
    <row r="399" spans="1:34">
      <c r="A399">
        <v>398</v>
      </c>
      <c r="B399" t="s">
        <v>10</v>
      </c>
      <c r="C399" t="s">
        <v>2428</v>
      </c>
      <c r="D399" t="s">
        <v>2118</v>
      </c>
      <c r="E399" t="s">
        <v>2112</v>
      </c>
      <c r="F399">
        <v>60873202</v>
      </c>
      <c r="G399" t="s">
        <v>3042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2093</v>
      </c>
      <c r="N399" s="81">
        <v>44642</v>
      </c>
      <c r="O399" s="81">
        <v>45221</v>
      </c>
      <c r="P399" s="81">
        <v>44642</v>
      </c>
      <c r="Q399" s="81">
        <v>45221</v>
      </c>
      <c r="R399" t="s">
        <v>1616</v>
      </c>
      <c r="S399" t="s">
        <v>2032</v>
      </c>
      <c r="T399" t="s">
        <v>2191</v>
      </c>
      <c r="U399" t="s">
        <v>9</v>
      </c>
      <c r="V399">
        <v>5000</v>
      </c>
      <c r="W399">
        <v>0.56399999999999995</v>
      </c>
      <c r="X399">
        <v>2820</v>
      </c>
      <c r="AA399">
        <v>25000</v>
      </c>
      <c r="AB399" t="s">
        <v>9</v>
      </c>
      <c r="AC399">
        <v>0</v>
      </c>
      <c r="AD399">
        <v>24</v>
      </c>
      <c r="AE399">
        <v>20</v>
      </c>
      <c r="AF399">
        <v>4</v>
      </c>
      <c r="AG399" t="s">
        <v>2918</v>
      </c>
    </row>
    <row r="400" spans="1:34">
      <c r="A400">
        <v>399</v>
      </c>
      <c r="B400" t="s">
        <v>10</v>
      </c>
      <c r="C400" t="s">
        <v>2429</v>
      </c>
      <c r="D400" t="s">
        <v>2119</v>
      </c>
      <c r="E400" t="s">
        <v>2114</v>
      </c>
      <c r="F400">
        <v>69810842</v>
      </c>
      <c r="G400" t="s">
        <v>3043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2093</v>
      </c>
      <c r="N400" s="81">
        <v>44642</v>
      </c>
      <c r="O400" s="81">
        <v>45221</v>
      </c>
      <c r="P400" s="81">
        <v>44642</v>
      </c>
      <c r="Q400" s="81">
        <v>45221</v>
      </c>
      <c r="R400" t="s">
        <v>1620</v>
      </c>
      <c r="S400" t="s">
        <v>2032</v>
      </c>
      <c r="T400" t="s">
        <v>2191</v>
      </c>
      <c r="U400" t="s">
        <v>9</v>
      </c>
      <c r="V400">
        <v>5000</v>
      </c>
      <c r="W400">
        <v>0.56399999999999995</v>
      </c>
      <c r="X400">
        <v>2820</v>
      </c>
      <c r="AA400">
        <v>25000</v>
      </c>
      <c r="AB400" t="s">
        <v>9</v>
      </c>
      <c r="AC400">
        <v>0</v>
      </c>
      <c r="AD400">
        <v>24</v>
      </c>
      <c r="AE400">
        <v>20</v>
      </c>
      <c r="AF400">
        <v>4</v>
      </c>
      <c r="AG400" t="s">
        <v>2918</v>
      </c>
    </row>
    <row r="401" spans="1:34">
      <c r="A401">
        <v>400</v>
      </c>
      <c r="B401" t="s">
        <v>10</v>
      </c>
      <c r="C401" t="s">
        <v>2430</v>
      </c>
      <c r="D401" t="s">
        <v>2120</v>
      </c>
      <c r="E401" t="s">
        <v>2250</v>
      </c>
      <c r="F401">
        <v>66765211</v>
      </c>
      <c r="G401" t="s">
        <v>3044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2093</v>
      </c>
      <c r="N401" s="81">
        <v>44642</v>
      </c>
      <c r="O401" s="81">
        <v>45221</v>
      </c>
      <c r="P401" s="81">
        <v>44642</v>
      </c>
      <c r="Q401" s="81">
        <v>45221</v>
      </c>
      <c r="R401" t="s">
        <v>1620</v>
      </c>
      <c r="S401" t="s">
        <v>2032</v>
      </c>
      <c r="T401" t="s">
        <v>2191</v>
      </c>
      <c r="U401" t="s">
        <v>9</v>
      </c>
      <c r="V401">
        <v>5000</v>
      </c>
      <c r="W401">
        <v>0.56399999999999995</v>
      </c>
      <c r="X401">
        <v>2820</v>
      </c>
      <c r="AA401">
        <v>25000</v>
      </c>
      <c r="AB401" t="s">
        <v>9</v>
      </c>
      <c r="AC401">
        <v>0</v>
      </c>
      <c r="AD401">
        <v>24</v>
      </c>
      <c r="AE401">
        <v>20</v>
      </c>
      <c r="AF401">
        <v>4</v>
      </c>
      <c r="AG401" t="s">
        <v>2918</v>
      </c>
    </row>
    <row r="402" spans="1:34">
      <c r="A402">
        <v>401</v>
      </c>
      <c r="B402" t="s">
        <v>10</v>
      </c>
      <c r="C402" t="s">
        <v>2431</v>
      </c>
      <c r="D402" t="s">
        <v>2122</v>
      </c>
      <c r="E402" t="s">
        <v>2121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2093</v>
      </c>
      <c r="N402" s="81">
        <v>44642</v>
      </c>
      <c r="O402" s="81">
        <v>45221</v>
      </c>
      <c r="P402" s="81">
        <v>44642</v>
      </c>
      <c r="Q402" s="81">
        <v>45221</v>
      </c>
      <c r="R402" t="s">
        <v>1620</v>
      </c>
      <c r="S402" t="s">
        <v>2032</v>
      </c>
      <c r="T402" t="s">
        <v>2191</v>
      </c>
      <c r="U402" t="s">
        <v>9</v>
      </c>
      <c r="V402">
        <v>5000</v>
      </c>
      <c r="W402">
        <v>0.56399999999999995</v>
      </c>
      <c r="X402">
        <v>2820</v>
      </c>
      <c r="AA402">
        <v>25000</v>
      </c>
      <c r="AB402" t="s">
        <v>9</v>
      </c>
      <c r="AC402">
        <v>0</v>
      </c>
      <c r="AD402">
        <v>24</v>
      </c>
      <c r="AE402">
        <v>20</v>
      </c>
      <c r="AF402">
        <v>4</v>
      </c>
      <c r="AG402" t="s">
        <v>2918</v>
      </c>
    </row>
    <row r="403" spans="1:34">
      <c r="A403">
        <v>402</v>
      </c>
      <c r="B403" t="s">
        <v>10</v>
      </c>
      <c r="C403" t="s">
        <v>2432</v>
      </c>
      <c r="D403" t="s">
        <v>2124</v>
      </c>
      <c r="E403" t="s">
        <v>2123</v>
      </c>
      <c r="F403">
        <v>63898267</v>
      </c>
      <c r="G403" t="s">
        <v>3045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2093</v>
      </c>
      <c r="N403" s="81">
        <v>44642</v>
      </c>
      <c r="O403" s="81">
        <v>45221</v>
      </c>
      <c r="P403" s="81">
        <v>44642</v>
      </c>
      <c r="Q403" s="81">
        <v>45221</v>
      </c>
      <c r="R403" t="s">
        <v>1620</v>
      </c>
      <c r="S403" t="s">
        <v>2032</v>
      </c>
      <c r="T403" t="s">
        <v>2191</v>
      </c>
      <c r="U403" t="s">
        <v>9</v>
      </c>
      <c r="V403">
        <v>5000</v>
      </c>
      <c r="W403">
        <v>0.56399999999999995</v>
      </c>
      <c r="X403">
        <v>2820</v>
      </c>
      <c r="AA403">
        <v>25000</v>
      </c>
      <c r="AB403" t="s">
        <v>9</v>
      </c>
      <c r="AC403">
        <v>0</v>
      </c>
      <c r="AD403">
        <v>24</v>
      </c>
      <c r="AE403">
        <v>20</v>
      </c>
      <c r="AF403">
        <v>4</v>
      </c>
      <c r="AG403" t="s">
        <v>2918</v>
      </c>
    </row>
    <row r="404" spans="1:34">
      <c r="A404">
        <v>403</v>
      </c>
      <c r="B404" t="s">
        <v>10</v>
      </c>
      <c r="C404" t="s">
        <v>2433</v>
      </c>
      <c r="D404" t="s">
        <v>2125</v>
      </c>
      <c r="E404" t="s">
        <v>2251</v>
      </c>
      <c r="F404">
        <v>5074725571</v>
      </c>
      <c r="G404" t="s">
        <v>3046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2093</v>
      </c>
      <c r="N404" s="81">
        <v>44642</v>
      </c>
      <c r="O404" s="81">
        <v>45221</v>
      </c>
      <c r="P404" s="81">
        <v>44642</v>
      </c>
      <c r="Q404" s="81">
        <v>45221</v>
      </c>
      <c r="R404" t="s">
        <v>1616</v>
      </c>
      <c r="S404" t="s">
        <v>2032</v>
      </c>
      <c r="T404" t="s">
        <v>2191</v>
      </c>
      <c r="U404" t="s">
        <v>9</v>
      </c>
      <c r="V404">
        <v>5000</v>
      </c>
      <c r="W404">
        <v>0.56399999999999995</v>
      </c>
      <c r="X404">
        <v>2820</v>
      </c>
      <c r="AA404">
        <v>25000</v>
      </c>
      <c r="AB404" t="s">
        <v>9</v>
      </c>
      <c r="AC404">
        <v>0</v>
      </c>
      <c r="AD404">
        <v>24</v>
      </c>
      <c r="AE404">
        <v>20</v>
      </c>
      <c r="AF404">
        <v>4</v>
      </c>
      <c r="AG404" t="s">
        <v>2918</v>
      </c>
    </row>
    <row r="405" spans="1:34">
      <c r="A405">
        <v>404</v>
      </c>
      <c r="B405" t="s">
        <v>10</v>
      </c>
      <c r="C405" t="s">
        <v>2434</v>
      </c>
      <c r="D405" t="s">
        <v>2126</v>
      </c>
      <c r="E405" t="s">
        <v>2100</v>
      </c>
      <c r="F405">
        <v>61505164</v>
      </c>
      <c r="G405" t="s">
        <v>3047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2093</v>
      </c>
      <c r="N405" s="81">
        <v>44642</v>
      </c>
      <c r="O405" s="81">
        <v>45221</v>
      </c>
      <c r="P405" s="81">
        <v>44642</v>
      </c>
      <c r="Q405" s="81">
        <v>45221</v>
      </c>
      <c r="R405" t="s">
        <v>1616</v>
      </c>
      <c r="S405" t="s">
        <v>2032</v>
      </c>
      <c r="T405" t="s">
        <v>2191</v>
      </c>
      <c r="U405" t="s">
        <v>9</v>
      </c>
      <c r="V405">
        <v>5000</v>
      </c>
      <c r="W405">
        <v>0.56399999999999995</v>
      </c>
      <c r="X405">
        <v>2820</v>
      </c>
      <c r="AA405">
        <v>25000</v>
      </c>
      <c r="AB405" t="s">
        <v>9</v>
      </c>
      <c r="AC405">
        <v>0</v>
      </c>
      <c r="AD405">
        <v>24</v>
      </c>
      <c r="AE405">
        <v>20</v>
      </c>
      <c r="AF405">
        <v>4</v>
      </c>
      <c r="AG405" t="s">
        <v>2918</v>
      </c>
      <c r="AH405" t="s">
        <v>1670</v>
      </c>
    </row>
    <row r="406" spans="1:34">
      <c r="A406">
        <v>405</v>
      </c>
      <c r="B406" t="s">
        <v>10</v>
      </c>
      <c r="C406" t="s">
        <v>2435</v>
      </c>
      <c r="D406" t="s">
        <v>2128</v>
      </c>
      <c r="E406" t="s">
        <v>2106</v>
      </c>
      <c r="F406">
        <v>65884972</v>
      </c>
      <c r="G406" t="s">
        <v>3048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2093</v>
      </c>
      <c r="N406" s="81">
        <v>44642</v>
      </c>
      <c r="O406" s="81">
        <v>45221</v>
      </c>
      <c r="P406" s="81">
        <v>44642</v>
      </c>
      <c r="Q406" s="81">
        <v>45221</v>
      </c>
      <c r="R406" t="s">
        <v>1620</v>
      </c>
      <c r="S406" t="s">
        <v>2032</v>
      </c>
      <c r="T406" t="s">
        <v>2191</v>
      </c>
      <c r="U406" t="s">
        <v>9</v>
      </c>
      <c r="V406">
        <v>5000</v>
      </c>
      <c r="W406">
        <v>0.56399999999999995</v>
      </c>
      <c r="X406">
        <v>2820</v>
      </c>
      <c r="AA406">
        <v>25000</v>
      </c>
      <c r="AB406" t="s">
        <v>9</v>
      </c>
      <c r="AC406">
        <v>0</v>
      </c>
      <c r="AD406">
        <v>24</v>
      </c>
      <c r="AE406">
        <v>20</v>
      </c>
      <c r="AF406">
        <v>4</v>
      </c>
      <c r="AG406" t="s">
        <v>2918</v>
      </c>
    </row>
    <row r="407" spans="1:34">
      <c r="A407">
        <v>406</v>
      </c>
      <c r="B407" t="s">
        <v>10</v>
      </c>
      <c r="C407" t="s">
        <v>2436</v>
      </c>
      <c r="D407" t="s">
        <v>2129</v>
      </c>
      <c r="E407" t="s">
        <v>2127</v>
      </c>
      <c r="F407">
        <v>60573200</v>
      </c>
      <c r="G407" t="s">
        <v>3049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2093</v>
      </c>
      <c r="N407" s="81">
        <v>44642</v>
      </c>
      <c r="O407" s="81">
        <v>45221</v>
      </c>
      <c r="P407" s="81">
        <v>44642</v>
      </c>
      <c r="Q407" s="81">
        <v>45221</v>
      </c>
      <c r="R407" t="s">
        <v>1616</v>
      </c>
      <c r="S407" t="s">
        <v>2032</v>
      </c>
      <c r="T407" t="s">
        <v>2191</v>
      </c>
      <c r="U407" t="s">
        <v>9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9</v>
      </c>
      <c r="AC407">
        <v>0</v>
      </c>
      <c r="AD407">
        <v>24</v>
      </c>
      <c r="AE407">
        <v>20</v>
      </c>
      <c r="AF407">
        <v>4</v>
      </c>
      <c r="AG407" t="s">
        <v>2918</v>
      </c>
    </row>
    <row r="408" spans="1:34">
      <c r="A408">
        <v>407</v>
      </c>
      <c r="B408" t="s">
        <v>10</v>
      </c>
      <c r="C408" t="s">
        <v>2437</v>
      </c>
      <c r="D408" t="s">
        <v>2131</v>
      </c>
      <c r="E408" t="s">
        <v>2130</v>
      </c>
      <c r="F408">
        <v>61043031</v>
      </c>
      <c r="G408" t="s">
        <v>3050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2093</v>
      </c>
      <c r="N408" s="81">
        <v>44642</v>
      </c>
      <c r="O408" s="81">
        <v>45221</v>
      </c>
      <c r="P408" s="81">
        <v>44642</v>
      </c>
      <c r="Q408" s="81">
        <v>45221</v>
      </c>
      <c r="R408" t="s">
        <v>1620</v>
      </c>
      <c r="S408" t="s">
        <v>2032</v>
      </c>
      <c r="T408" t="s">
        <v>2191</v>
      </c>
      <c r="U408" t="s">
        <v>9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9</v>
      </c>
      <c r="AC408">
        <v>0</v>
      </c>
      <c r="AD408">
        <v>24</v>
      </c>
      <c r="AE408">
        <v>20</v>
      </c>
      <c r="AF408">
        <v>4</v>
      </c>
      <c r="AG408" t="s">
        <v>2918</v>
      </c>
    </row>
    <row r="409" spans="1:34">
      <c r="A409">
        <v>408</v>
      </c>
      <c r="B409" t="s">
        <v>10</v>
      </c>
      <c r="C409" t="s">
        <v>2438</v>
      </c>
      <c r="D409" t="s">
        <v>2132</v>
      </c>
      <c r="E409" t="s">
        <v>3051</v>
      </c>
      <c r="F409">
        <v>62766716</v>
      </c>
      <c r="G409" t="s">
        <v>3052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2093</v>
      </c>
      <c r="N409" s="81">
        <v>44642</v>
      </c>
      <c r="O409" s="81">
        <v>45221</v>
      </c>
      <c r="P409" s="81">
        <v>44642</v>
      </c>
      <c r="Q409" s="81">
        <v>45221</v>
      </c>
      <c r="R409" t="s">
        <v>1616</v>
      </c>
      <c r="S409" t="s">
        <v>2032</v>
      </c>
      <c r="T409" t="s">
        <v>2191</v>
      </c>
      <c r="U409" t="s">
        <v>9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9</v>
      </c>
      <c r="AC409">
        <v>0</v>
      </c>
      <c r="AD409">
        <v>24</v>
      </c>
      <c r="AE409">
        <v>20</v>
      </c>
      <c r="AF409">
        <v>4</v>
      </c>
      <c r="AG409" t="s">
        <v>2918</v>
      </c>
    </row>
    <row r="410" spans="1:34" hidden="1">
      <c r="A410">
        <v>409</v>
      </c>
      <c r="B410" t="s">
        <v>8</v>
      </c>
      <c r="C410" t="s">
        <v>2136</v>
      </c>
      <c r="D410" t="s">
        <v>1597</v>
      </c>
      <c r="E410" t="s">
        <v>2137</v>
      </c>
      <c r="F410" t="s">
        <v>2138</v>
      </c>
      <c r="G410" t="s">
        <v>2139</v>
      </c>
      <c r="H410">
        <v>36</v>
      </c>
      <c r="I410">
        <v>36</v>
      </c>
      <c r="J410" t="s">
        <v>1600</v>
      </c>
      <c r="K410">
        <v>1000</v>
      </c>
      <c r="L410">
        <v>1600</v>
      </c>
      <c r="M410" t="s">
        <v>1512</v>
      </c>
      <c r="N410" s="81">
        <v>44723</v>
      </c>
      <c r="O410" s="81">
        <v>45788</v>
      </c>
      <c r="P410" s="81">
        <v>44713</v>
      </c>
      <c r="Q410" s="81">
        <v>45778</v>
      </c>
      <c r="R410" t="s">
        <v>1616</v>
      </c>
      <c r="S410" t="s">
        <v>1675</v>
      </c>
      <c r="T410" t="s">
        <v>1227</v>
      </c>
      <c r="U410" t="s">
        <v>9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16</v>
      </c>
      <c r="AC410">
        <v>0</v>
      </c>
      <c r="AD410" t="s">
        <v>2916</v>
      </c>
      <c r="AE410">
        <v>4</v>
      </c>
      <c r="AH410" t="s">
        <v>2913</v>
      </c>
    </row>
    <row r="411" spans="1:34" hidden="1">
      <c r="A411">
        <v>410</v>
      </c>
      <c r="B411" t="s">
        <v>17</v>
      </c>
      <c r="C411" t="s">
        <v>2145</v>
      </c>
      <c r="D411" t="s">
        <v>1094</v>
      </c>
      <c r="E411" t="s">
        <v>2146</v>
      </c>
      <c r="F411" t="s">
        <v>2147</v>
      </c>
      <c r="G411" t="s">
        <v>2148</v>
      </c>
      <c r="H411">
        <v>16</v>
      </c>
      <c r="I411">
        <v>16</v>
      </c>
      <c r="J411" t="s">
        <v>1600</v>
      </c>
      <c r="K411" t="s">
        <v>1600</v>
      </c>
      <c r="L411">
        <v>2180</v>
      </c>
      <c r="M411" t="s">
        <v>2055</v>
      </c>
      <c r="N411" s="81">
        <v>44723</v>
      </c>
      <c r="O411" s="81">
        <v>45180</v>
      </c>
      <c r="P411" s="81">
        <v>44713</v>
      </c>
      <c r="Q411" s="81">
        <v>45170</v>
      </c>
      <c r="R411" t="s">
        <v>1620</v>
      </c>
      <c r="S411" t="s">
        <v>1674</v>
      </c>
      <c r="T411" t="s">
        <v>1227</v>
      </c>
      <c r="U411" t="s">
        <v>9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11</v>
      </c>
      <c r="AC411">
        <v>0</v>
      </c>
      <c r="AD411" t="s">
        <v>2916</v>
      </c>
      <c r="AE411">
        <v>16</v>
      </c>
      <c r="AF411">
        <v>0</v>
      </c>
      <c r="AG411" t="s">
        <v>3498</v>
      </c>
    </row>
    <row r="412" spans="1:34" hidden="1">
      <c r="A412">
        <v>411</v>
      </c>
      <c r="B412" t="s">
        <v>2178</v>
      </c>
      <c r="C412" t="s">
        <v>2177</v>
      </c>
      <c r="D412">
        <v>64</v>
      </c>
      <c r="E412" t="s">
        <v>2178</v>
      </c>
      <c r="H412">
        <v>35</v>
      </c>
      <c r="I412">
        <v>36</v>
      </c>
      <c r="K412">
        <v>1000</v>
      </c>
      <c r="L412">
        <v>1600</v>
      </c>
      <c r="M412" t="s">
        <v>2178</v>
      </c>
      <c r="N412" s="81">
        <v>44927</v>
      </c>
      <c r="O412" s="81">
        <v>45992</v>
      </c>
      <c r="P412" s="81">
        <v>44927</v>
      </c>
      <c r="Q412" s="81">
        <v>45962</v>
      </c>
      <c r="R412" t="s">
        <v>2183</v>
      </c>
      <c r="S412" t="s">
        <v>2178</v>
      </c>
      <c r="T412" t="s">
        <v>1227</v>
      </c>
      <c r="U412" t="s">
        <v>9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9</v>
      </c>
      <c r="AC412">
        <v>0</v>
      </c>
      <c r="AD412">
        <v>14</v>
      </c>
      <c r="AE412">
        <v>0</v>
      </c>
      <c r="AF412">
        <v>14</v>
      </c>
      <c r="AG412" t="s">
        <v>2918</v>
      </c>
    </row>
    <row r="413" spans="1:34" hidden="1">
      <c r="A413">
        <v>412</v>
      </c>
      <c r="B413" t="s">
        <v>17</v>
      </c>
      <c r="C413" t="s">
        <v>2184</v>
      </c>
      <c r="D413" t="s">
        <v>2240</v>
      </c>
      <c r="E413" t="s">
        <v>2185</v>
      </c>
      <c r="F413" t="s">
        <v>2186</v>
      </c>
      <c r="G413" t="s">
        <v>2187</v>
      </c>
      <c r="H413">
        <v>8</v>
      </c>
      <c r="I413">
        <v>8</v>
      </c>
      <c r="J413" t="s">
        <v>1600</v>
      </c>
      <c r="K413" t="s">
        <v>1600</v>
      </c>
      <c r="L413">
        <v>2180</v>
      </c>
      <c r="M413" t="s">
        <v>2055</v>
      </c>
      <c r="N413" s="81">
        <v>44723</v>
      </c>
      <c r="O413" s="81">
        <v>44937</v>
      </c>
      <c r="P413" s="81">
        <v>44721</v>
      </c>
      <c r="Q413" s="81">
        <v>44935</v>
      </c>
      <c r="R413" t="s">
        <v>1620</v>
      </c>
      <c r="S413" t="s">
        <v>1674</v>
      </c>
      <c r="T413" t="s">
        <v>1227</v>
      </c>
      <c r="U413" t="s">
        <v>11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11</v>
      </c>
      <c r="AC413">
        <v>0</v>
      </c>
      <c r="AD413" t="s">
        <v>2916</v>
      </c>
      <c r="AE413">
        <v>8</v>
      </c>
      <c r="AF413">
        <v>0</v>
      </c>
      <c r="AG413" t="s">
        <v>3498</v>
      </c>
    </row>
    <row r="414" spans="1:34" hidden="1">
      <c r="A414">
        <v>413</v>
      </c>
      <c r="B414" t="s">
        <v>17</v>
      </c>
      <c r="C414" t="s">
        <v>2204</v>
      </c>
      <c r="D414" t="s">
        <v>1701</v>
      </c>
      <c r="E414" t="s">
        <v>2205</v>
      </c>
      <c r="F414">
        <v>9841423687</v>
      </c>
      <c r="G414" t="s">
        <v>2206</v>
      </c>
      <c r="H414">
        <v>8</v>
      </c>
      <c r="I414">
        <v>8</v>
      </c>
      <c r="L414">
        <v>2180</v>
      </c>
      <c r="M414" t="s">
        <v>2055</v>
      </c>
      <c r="N414" s="81">
        <v>44737</v>
      </c>
      <c r="O414" s="81">
        <v>44951</v>
      </c>
      <c r="P414" s="81">
        <v>44728</v>
      </c>
      <c r="Q414" s="81">
        <v>44942</v>
      </c>
      <c r="R414" t="s">
        <v>1620</v>
      </c>
      <c r="S414" t="s">
        <v>1674</v>
      </c>
      <c r="T414" t="s">
        <v>1227</v>
      </c>
      <c r="U414" t="s">
        <v>9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11</v>
      </c>
      <c r="AC414">
        <v>0</v>
      </c>
      <c r="AD414" t="s">
        <v>2916</v>
      </c>
      <c r="AE414">
        <v>8</v>
      </c>
      <c r="AF414">
        <v>0</v>
      </c>
      <c r="AG414" t="s">
        <v>3498</v>
      </c>
    </row>
    <row r="415" spans="1:34" hidden="1">
      <c r="A415">
        <v>414</v>
      </c>
      <c r="B415" t="s">
        <v>10</v>
      </c>
      <c r="C415" t="s">
        <v>2207</v>
      </c>
      <c r="D415" t="s">
        <v>2231</v>
      </c>
      <c r="E415" t="s">
        <v>2208</v>
      </c>
      <c r="F415">
        <v>7225739447</v>
      </c>
      <c r="G415" t="s">
        <v>2209</v>
      </c>
      <c r="H415">
        <v>20</v>
      </c>
      <c r="I415">
        <v>20</v>
      </c>
      <c r="J415" t="s">
        <v>1600</v>
      </c>
      <c r="K415">
        <v>2000</v>
      </c>
      <c r="L415">
        <v>2275</v>
      </c>
      <c r="M415" t="s">
        <v>1528</v>
      </c>
      <c r="N415" s="81">
        <v>44729</v>
      </c>
      <c r="O415" s="81">
        <v>45308</v>
      </c>
      <c r="P415" s="81">
        <v>44728</v>
      </c>
      <c r="Q415" s="81">
        <v>45307</v>
      </c>
      <c r="R415" t="s">
        <v>1620</v>
      </c>
      <c r="S415" t="s">
        <v>2032</v>
      </c>
      <c r="T415" t="s">
        <v>1227</v>
      </c>
      <c r="U415" t="s">
        <v>16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16</v>
      </c>
      <c r="AC415">
        <v>2</v>
      </c>
      <c r="AD415" t="s">
        <v>2916</v>
      </c>
      <c r="AE415">
        <v>1</v>
      </c>
      <c r="AF415">
        <v>0</v>
      </c>
      <c r="AG415" t="s">
        <v>3498</v>
      </c>
    </row>
    <row r="416" spans="1:34" hidden="1">
      <c r="A416">
        <v>415</v>
      </c>
      <c r="B416" t="s">
        <v>17</v>
      </c>
      <c r="C416" t="s">
        <v>2210</v>
      </c>
      <c r="E416" t="s">
        <v>2216</v>
      </c>
      <c r="F416" t="s">
        <v>2211</v>
      </c>
      <c r="G416" t="s">
        <v>2212</v>
      </c>
      <c r="H416">
        <v>16</v>
      </c>
      <c r="I416">
        <v>16</v>
      </c>
      <c r="J416" t="s">
        <v>1600</v>
      </c>
      <c r="K416" t="s">
        <v>1600</v>
      </c>
      <c r="L416">
        <v>2180</v>
      </c>
      <c r="M416" t="s">
        <v>1089</v>
      </c>
      <c r="N416" s="81">
        <v>44737</v>
      </c>
      <c r="O416" s="81">
        <v>45194</v>
      </c>
      <c r="P416" s="81">
        <v>44728</v>
      </c>
      <c r="Q416" s="81">
        <v>45185</v>
      </c>
      <c r="R416" t="s">
        <v>1620</v>
      </c>
      <c r="S416" t="s">
        <v>1674</v>
      </c>
      <c r="T416" t="s">
        <v>1227</v>
      </c>
      <c r="U416" t="s">
        <v>14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14</v>
      </c>
      <c r="AC416">
        <v>0</v>
      </c>
      <c r="AD416" t="s">
        <v>2916</v>
      </c>
      <c r="AE416">
        <v>1</v>
      </c>
      <c r="AF416">
        <v>0</v>
      </c>
      <c r="AG416" t="s">
        <v>3498</v>
      </c>
    </row>
    <row r="417" spans="1:34" hidden="1">
      <c r="A417">
        <v>416</v>
      </c>
      <c r="B417" t="s">
        <v>10</v>
      </c>
      <c r="C417" t="s">
        <v>2213</v>
      </c>
      <c r="D417" t="s">
        <v>2238</v>
      </c>
      <c r="E417" t="s">
        <v>2214</v>
      </c>
      <c r="F417">
        <v>5535047824</v>
      </c>
      <c r="G417" t="s">
        <v>2215</v>
      </c>
      <c r="H417">
        <v>20</v>
      </c>
      <c r="I417">
        <v>20</v>
      </c>
      <c r="J417" t="s">
        <v>1600</v>
      </c>
      <c r="K417">
        <v>2000</v>
      </c>
      <c r="L417">
        <v>2180</v>
      </c>
      <c r="M417" t="s">
        <v>674</v>
      </c>
      <c r="N417" s="81">
        <v>44729</v>
      </c>
      <c r="O417" s="81">
        <v>45308</v>
      </c>
      <c r="P417" s="81">
        <v>44729</v>
      </c>
      <c r="Q417" s="81">
        <v>45308</v>
      </c>
      <c r="R417" t="s">
        <v>1616</v>
      </c>
      <c r="S417" t="s">
        <v>2032</v>
      </c>
      <c r="T417" t="s">
        <v>1227</v>
      </c>
      <c r="U417" t="s">
        <v>16</v>
      </c>
      <c r="V417">
        <v>5000</v>
      </c>
      <c r="W417">
        <v>0.56399999999999995</v>
      </c>
      <c r="X417">
        <v>2820</v>
      </c>
      <c r="AA417">
        <v>25000</v>
      </c>
      <c r="AB417" t="s">
        <v>16</v>
      </c>
      <c r="AC417">
        <v>0</v>
      </c>
      <c r="AD417" t="s">
        <v>2916</v>
      </c>
      <c r="AE417">
        <v>1</v>
      </c>
      <c r="AF417">
        <v>0</v>
      </c>
      <c r="AG417" t="s">
        <v>3498</v>
      </c>
    </row>
    <row r="418" spans="1:34" hidden="1">
      <c r="A418">
        <v>417</v>
      </c>
      <c r="B418" t="s">
        <v>12</v>
      </c>
      <c r="C418" t="s">
        <v>2219</v>
      </c>
      <c r="E418" t="s">
        <v>2220</v>
      </c>
      <c r="F418" t="s">
        <v>2221</v>
      </c>
      <c r="G418" t="s">
        <v>2222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1876</v>
      </c>
      <c r="N418" s="81">
        <v>44793</v>
      </c>
      <c r="O418" s="81">
        <v>45371</v>
      </c>
      <c r="P418" s="81">
        <v>44779</v>
      </c>
      <c r="Q418" s="81">
        <v>45357</v>
      </c>
      <c r="R418" t="s">
        <v>1620</v>
      </c>
      <c r="S418" t="s">
        <v>13</v>
      </c>
      <c r="T418" t="s">
        <v>1227</v>
      </c>
      <c r="U418" t="s">
        <v>16</v>
      </c>
      <c r="V418">
        <v>6700</v>
      </c>
      <c r="W418">
        <v>0.5</v>
      </c>
      <c r="X418">
        <v>3350</v>
      </c>
      <c r="AA418">
        <v>29000</v>
      </c>
      <c r="AB418" t="s">
        <v>16</v>
      </c>
      <c r="AC418">
        <v>0</v>
      </c>
      <c r="AD418" t="s">
        <v>2916</v>
      </c>
      <c r="AE418">
        <v>0</v>
      </c>
      <c r="AF418">
        <v>0</v>
      </c>
      <c r="AG418" t="s">
        <v>3498</v>
      </c>
      <c r="AH418" t="s">
        <v>2223</v>
      </c>
    </row>
    <row r="419" spans="1:34" hidden="1">
      <c r="A419">
        <v>418</v>
      </c>
      <c r="B419" t="s">
        <v>12</v>
      </c>
      <c r="C419" t="s">
        <v>2227</v>
      </c>
      <c r="E419" t="s">
        <v>2226</v>
      </c>
      <c r="F419">
        <v>6311004413</v>
      </c>
      <c r="G419" t="s">
        <v>2228</v>
      </c>
      <c r="H419">
        <v>20</v>
      </c>
      <c r="I419">
        <v>20</v>
      </c>
      <c r="J419" t="s">
        <v>1600</v>
      </c>
      <c r="K419">
        <v>3000</v>
      </c>
      <c r="L419">
        <v>3350</v>
      </c>
      <c r="M419" t="s">
        <v>1876</v>
      </c>
      <c r="N419" s="81">
        <v>44751</v>
      </c>
      <c r="O419" s="81">
        <v>45331</v>
      </c>
      <c r="P419" s="81">
        <v>44748</v>
      </c>
      <c r="Q419" s="81">
        <v>45328</v>
      </c>
      <c r="R419" t="s">
        <v>1616</v>
      </c>
      <c r="S419" t="s">
        <v>13</v>
      </c>
      <c r="T419" t="s">
        <v>1227</v>
      </c>
      <c r="U419" t="s">
        <v>16</v>
      </c>
      <c r="V419">
        <v>6700</v>
      </c>
      <c r="W419">
        <v>0.5</v>
      </c>
      <c r="X419">
        <v>3350</v>
      </c>
      <c r="AA419">
        <v>29000</v>
      </c>
      <c r="AB419" t="s">
        <v>9</v>
      </c>
      <c r="AC419">
        <v>0</v>
      </c>
      <c r="AD419">
        <v>20</v>
      </c>
      <c r="AE419">
        <v>1</v>
      </c>
      <c r="AF419">
        <v>19</v>
      </c>
      <c r="AG419" t="s">
        <v>2918</v>
      </c>
    </row>
    <row r="420" spans="1:34" hidden="1">
      <c r="A420">
        <v>419</v>
      </c>
      <c r="B420" t="s">
        <v>17</v>
      </c>
      <c r="C420" t="s">
        <v>2354</v>
      </c>
      <c r="D420" t="s">
        <v>2265</v>
      </c>
      <c r="E420" t="s">
        <v>2260</v>
      </c>
      <c r="G420" t="s">
        <v>2261</v>
      </c>
      <c r="H420">
        <v>6</v>
      </c>
      <c r="I420">
        <v>12</v>
      </c>
      <c r="J420">
        <v>2000</v>
      </c>
      <c r="L420">
        <v>8300</v>
      </c>
      <c r="M420" t="s">
        <v>224</v>
      </c>
      <c r="N420" s="81">
        <v>43831</v>
      </c>
      <c r="O420" s="81">
        <v>44166</v>
      </c>
      <c r="P420" s="81">
        <v>44752</v>
      </c>
      <c r="Q420" s="81">
        <v>44905</v>
      </c>
      <c r="R420" t="s">
        <v>1620</v>
      </c>
      <c r="S420" t="s">
        <v>1674</v>
      </c>
      <c r="T420" t="s">
        <v>1227</v>
      </c>
      <c r="U420" t="s">
        <v>9</v>
      </c>
      <c r="V420">
        <v>4200</v>
      </c>
      <c r="W420">
        <v>-0.97619047619047616</v>
      </c>
      <c r="X420">
        <v>-4100</v>
      </c>
      <c r="AA420">
        <v>18000</v>
      </c>
      <c r="AB420" t="s">
        <v>9</v>
      </c>
      <c r="AC420">
        <v>0</v>
      </c>
      <c r="AD420">
        <v>50</v>
      </c>
      <c r="AE420">
        <v>6</v>
      </c>
      <c r="AF420">
        <v>44</v>
      </c>
      <c r="AG420" t="s">
        <v>2918</v>
      </c>
      <c r="AH420" t="s">
        <v>2262</v>
      </c>
    </row>
    <row r="421" spans="1:34" hidden="1">
      <c r="A421">
        <v>420</v>
      </c>
      <c r="B421" t="s">
        <v>12</v>
      </c>
      <c r="C421" t="s">
        <v>1483</v>
      </c>
      <c r="D421" t="s">
        <v>2540</v>
      </c>
      <c r="E421" t="s">
        <v>1484</v>
      </c>
      <c r="F421" t="s">
        <v>1485</v>
      </c>
      <c r="G421" t="s">
        <v>1486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1876</v>
      </c>
      <c r="N421" s="81">
        <v>44779</v>
      </c>
      <c r="O421" s="81">
        <v>45357</v>
      </c>
      <c r="P421" s="81">
        <v>44779</v>
      </c>
      <c r="Q421" s="81">
        <v>45357</v>
      </c>
      <c r="R421" t="s">
        <v>1616</v>
      </c>
      <c r="S421" t="s">
        <v>13</v>
      </c>
      <c r="T421" t="s">
        <v>1227</v>
      </c>
      <c r="U421" t="s">
        <v>16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16</v>
      </c>
      <c r="AC421">
        <v>0</v>
      </c>
      <c r="AD421" t="s">
        <v>2916</v>
      </c>
      <c r="AE421">
        <v>5</v>
      </c>
      <c r="AF421">
        <v>0</v>
      </c>
      <c r="AG421" t="s">
        <v>3498</v>
      </c>
    </row>
    <row r="422" spans="1:34" hidden="1">
      <c r="A422">
        <v>421</v>
      </c>
      <c r="B422" t="s">
        <v>8</v>
      </c>
      <c r="C422" t="s">
        <v>2268</v>
      </c>
      <c r="D422" t="s">
        <v>2273</v>
      </c>
      <c r="E422" t="s">
        <v>2269</v>
      </c>
      <c r="G422" t="s">
        <v>2270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2271</v>
      </c>
      <c r="N422" s="81">
        <v>43832</v>
      </c>
      <c r="O422" s="81">
        <v>44897</v>
      </c>
      <c r="P422" s="81">
        <v>44775</v>
      </c>
      <c r="Q422" s="81">
        <v>45840</v>
      </c>
      <c r="R422" t="s">
        <v>1616</v>
      </c>
      <c r="S422" t="s">
        <v>1675</v>
      </c>
      <c r="T422" t="s">
        <v>1227</v>
      </c>
      <c r="U422" t="s">
        <v>11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11</v>
      </c>
      <c r="AC422">
        <v>0</v>
      </c>
      <c r="AD422" t="s">
        <v>2916</v>
      </c>
      <c r="AE422">
        <v>10</v>
      </c>
      <c r="AF422">
        <v>0</v>
      </c>
      <c r="AG422" t="s">
        <v>3498</v>
      </c>
      <c r="AH422" t="s">
        <v>2272</v>
      </c>
    </row>
    <row r="423" spans="1:34" hidden="1">
      <c r="A423">
        <v>422</v>
      </c>
      <c r="B423" t="s">
        <v>12</v>
      </c>
      <c r="C423" t="s">
        <v>2280</v>
      </c>
      <c r="D423" t="s">
        <v>2509</v>
      </c>
      <c r="E423" t="s">
        <v>2845</v>
      </c>
      <c r="F423" t="s">
        <v>2277</v>
      </c>
      <c r="G423" t="s">
        <v>2278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1876</v>
      </c>
      <c r="N423" s="81">
        <v>44828</v>
      </c>
      <c r="O423" s="81">
        <v>45406</v>
      </c>
      <c r="P423" s="81">
        <v>44784</v>
      </c>
      <c r="Q423" s="81">
        <v>45362</v>
      </c>
      <c r="R423" t="s">
        <v>1616</v>
      </c>
      <c r="S423" t="s">
        <v>13</v>
      </c>
      <c r="T423" t="s">
        <v>1227</v>
      </c>
      <c r="U423" t="s">
        <v>9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9</v>
      </c>
      <c r="AC423">
        <v>1</v>
      </c>
      <c r="AD423">
        <v>18</v>
      </c>
      <c r="AE423">
        <v>14</v>
      </c>
      <c r="AF423">
        <v>4</v>
      </c>
      <c r="AG423" t="s">
        <v>2918</v>
      </c>
    </row>
    <row r="424" spans="1:34" hidden="1">
      <c r="A424">
        <v>423</v>
      </c>
      <c r="B424" t="s">
        <v>12</v>
      </c>
      <c r="C424" t="s">
        <v>2284</v>
      </c>
      <c r="D424" t="s">
        <v>2510</v>
      </c>
      <c r="E424" t="s">
        <v>2285</v>
      </c>
      <c r="F424" t="s">
        <v>2286</v>
      </c>
      <c r="G424" t="s">
        <v>2287</v>
      </c>
      <c r="H424">
        <v>20</v>
      </c>
      <c r="I424">
        <v>20</v>
      </c>
      <c r="J424" t="s">
        <v>1600</v>
      </c>
      <c r="K424">
        <v>3000</v>
      </c>
      <c r="L424">
        <v>3497</v>
      </c>
      <c r="M424" t="s">
        <v>2288</v>
      </c>
      <c r="N424" s="81">
        <v>44828</v>
      </c>
      <c r="O424" s="81">
        <v>45406</v>
      </c>
      <c r="P424" s="81">
        <v>44806</v>
      </c>
      <c r="Q424" s="81">
        <v>45384</v>
      </c>
      <c r="R424" t="s">
        <v>1620</v>
      </c>
      <c r="S424" t="s">
        <v>13</v>
      </c>
      <c r="T424" t="s">
        <v>34</v>
      </c>
      <c r="U424" t="s">
        <v>16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16</v>
      </c>
      <c r="AC424">
        <v>1</v>
      </c>
      <c r="AD424" t="s">
        <v>2916</v>
      </c>
      <c r="AE424">
        <v>1</v>
      </c>
      <c r="AF424">
        <v>0</v>
      </c>
      <c r="AG424" t="s">
        <v>3498</v>
      </c>
      <c r="AH424" t="s">
        <v>2847</v>
      </c>
    </row>
    <row r="425" spans="1:34" hidden="1">
      <c r="A425">
        <v>424</v>
      </c>
      <c r="B425" t="s">
        <v>2562</v>
      </c>
      <c r="C425" t="s">
        <v>2289</v>
      </c>
      <c r="D425" t="s">
        <v>2564</v>
      </c>
      <c r="E425" t="s">
        <v>2290</v>
      </c>
      <c r="F425" t="s">
        <v>2291</v>
      </c>
      <c r="G425" t="s">
        <v>2292</v>
      </c>
      <c r="H425">
        <v>12</v>
      </c>
      <c r="I425">
        <v>4</v>
      </c>
      <c r="L425">
        <v>0</v>
      </c>
      <c r="M425" t="s">
        <v>2563</v>
      </c>
      <c r="N425" s="81">
        <v>44201</v>
      </c>
      <c r="O425" s="81">
        <v>44291</v>
      </c>
      <c r="P425" s="81">
        <v>44809</v>
      </c>
      <c r="Q425" s="81">
        <v>45143</v>
      </c>
      <c r="R425" t="s">
        <v>1620</v>
      </c>
      <c r="S425" t="s">
        <v>1677</v>
      </c>
      <c r="T425" t="s">
        <v>1227</v>
      </c>
      <c r="U425" t="s">
        <v>11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9</v>
      </c>
      <c r="AC425">
        <v>0</v>
      </c>
      <c r="AD425">
        <v>38</v>
      </c>
      <c r="AF425">
        <v>38</v>
      </c>
      <c r="AG425" t="s">
        <v>2918</v>
      </c>
    </row>
    <row r="426" spans="1:34" hidden="1">
      <c r="A426">
        <v>425</v>
      </c>
      <c r="B426" t="s">
        <v>19</v>
      </c>
      <c r="C426" t="s">
        <v>2299</v>
      </c>
      <c r="D426" t="s">
        <v>641</v>
      </c>
      <c r="E426" t="s">
        <v>2300</v>
      </c>
      <c r="F426" t="s">
        <v>2301</v>
      </c>
      <c r="G426" t="s">
        <v>2302</v>
      </c>
      <c r="H426">
        <v>4</v>
      </c>
      <c r="I426">
        <v>6</v>
      </c>
      <c r="J426" t="s">
        <v>1600</v>
      </c>
      <c r="K426" t="s">
        <v>1600</v>
      </c>
      <c r="L426">
        <v>0</v>
      </c>
      <c r="M426" t="s">
        <v>447</v>
      </c>
      <c r="N426" s="81">
        <v>44197</v>
      </c>
      <c r="O426" s="81">
        <v>44348</v>
      </c>
      <c r="P426" s="81">
        <v>44837</v>
      </c>
      <c r="Q426" s="81">
        <v>44929</v>
      </c>
      <c r="R426" t="s">
        <v>1620</v>
      </c>
      <c r="S426" t="s">
        <v>1678</v>
      </c>
      <c r="T426" t="s">
        <v>1227</v>
      </c>
      <c r="U426" t="s">
        <v>11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11</v>
      </c>
      <c r="AC426">
        <v>0</v>
      </c>
      <c r="AD426" t="s">
        <v>2916</v>
      </c>
      <c r="AE426">
        <v>2</v>
      </c>
      <c r="AF426">
        <v>0</v>
      </c>
      <c r="AG426" t="s">
        <v>3498</v>
      </c>
    </row>
    <row r="427" spans="1:34" hidden="1">
      <c r="A427">
        <v>426</v>
      </c>
      <c r="B427" t="s">
        <v>67</v>
      </c>
      <c r="C427" t="s">
        <v>2299</v>
      </c>
      <c r="D427" t="s">
        <v>2447</v>
      </c>
      <c r="E427" t="s">
        <v>2300</v>
      </c>
      <c r="F427" t="s">
        <v>2301</v>
      </c>
      <c r="G427" t="s">
        <v>2302</v>
      </c>
      <c r="H427">
        <v>20</v>
      </c>
      <c r="I427">
        <v>20</v>
      </c>
      <c r="J427" t="s">
        <v>1600</v>
      </c>
      <c r="K427">
        <v>3000</v>
      </c>
      <c r="L427">
        <v>3350</v>
      </c>
      <c r="M427" t="s">
        <v>2923</v>
      </c>
      <c r="N427" s="81">
        <v>44765</v>
      </c>
      <c r="O427" s="81">
        <v>45345</v>
      </c>
      <c r="P427" s="81">
        <v>44900</v>
      </c>
      <c r="Q427" s="81">
        <v>45478</v>
      </c>
      <c r="R427" t="s">
        <v>1620</v>
      </c>
      <c r="S427" t="s">
        <v>1679</v>
      </c>
      <c r="T427" t="s">
        <v>1227</v>
      </c>
      <c r="U427" t="s">
        <v>9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9</v>
      </c>
      <c r="AC427">
        <v>0</v>
      </c>
      <c r="AD427">
        <v>22</v>
      </c>
      <c r="AE427">
        <v>2</v>
      </c>
      <c r="AF427">
        <v>20</v>
      </c>
      <c r="AG427" t="s">
        <v>2918</v>
      </c>
      <c r="AH427" t="s">
        <v>3020</v>
      </c>
    </row>
    <row r="428" spans="1:34" hidden="1">
      <c r="A428">
        <v>427</v>
      </c>
      <c r="B428" t="s">
        <v>15</v>
      </c>
      <c r="C428" t="s">
        <v>2303</v>
      </c>
      <c r="D428" t="s">
        <v>2364</v>
      </c>
      <c r="E428" t="s">
        <v>2611</v>
      </c>
      <c r="F428" t="s">
        <v>2304</v>
      </c>
      <c r="G428" t="s">
        <v>2451</v>
      </c>
      <c r="H428">
        <v>16</v>
      </c>
      <c r="I428">
        <v>16</v>
      </c>
      <c r="J428" t="s">
        <v>1600</v>
      </c>
      <c r="K428">
        <v>2000</v>
      </c>
      <c r="L428">
        <v>2275</v>
      </c>
      <c r="M428" t="s">
        <v>1476</v>
      </c>
      <c r="N428" s="81">
        <v>44813</v>
      </c>
      <c r="O428" s="81">
        <v>45269</v>
      </c>
      <c r="P428" s="81">
        <v>44810</v>
      </c>
      <c r="Q428" s="81">
        <v>45266</v>
      </c>
      <c r="R428" t="s">
        <v>1616</v>
      </c>
      <c r="S428" t="s">
        <v>1680</v>
      </c>
      <c r="T428" t="s">
        <v>1227</v>
      </c>
      <c r="U428" t="s">
        <v>9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11</v>
      </c>
      <c r="AC428">
        <v>0</v>
      </c>
      <c r="AD428" t="s">
        <v>2916</v>
      </c>
      <c r="AE428">
        <v>15</v>
      </c>
      <c r="AF428">
        <v>0</v>
      </c>
      <c r="AG428" t="s">
        <v>3498</v>
      </c>
    </row>
    <row r="429" spans="1:34" hidden="1">
      <c r="A429" s="983">
        <v>428</v>
      </c>
      <c r="B429" t="s">
        <v>8</v>
      </c>
      <c r="C429" t="s">
        <v>2306</v>
      </c>
      <c r="D429" t="s">
        <v>2058</v>
      </c>
      <c r="E429" t="s">
        <v>2307</v>
      </c>
      <c r="F429" t="s">
        <v>2308</v>
      </c>
      <c r="G429" t="s">
        <v>2309</v>
      </c>
      <c r="H429">
        <v>20</v>
      </c>
      <c r="I429">
        <v>20</v>
      </c>
      <c r="K429">
        <v>1000</v>
      </c>
      <c r="L429">
        <v>1350</v>
      </c>
      <c r="M429" t="s">
        <v>1089</v>
      </c>
      <c r="N429" s="81">
        <v>44828</v>
      </c>
      <c r="O429" s="81">
        <v>45406</v>
      </c>
      <c r="P429" s="81">
        <v>44820</v>
      </c>
      <c r="Q429" s="81">
        <v>45398</v>
      </c>
      <c r="R429" t="s">
        <v>1616</v>
      </c>
      <c r="S429" t="s">
        <v>1675</v>
      </c>
      <c r="T429" t="s">
        <v>1227</v>
      </c>
      <c r="U429" t="s">
        <v>9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11</v>
      </c>
      <c r="AC429">
        <v>0</v>
      </c>
      <c r="AD429" t="s">
        <v>2916</v>
      </c>
      <c r="AE429">
        <v>15</v>
      </c>
      <c r="AF429">
        <v>0</v>
      </c>
      <c r="AG429" t="s">
        <v>3498</v>
      </c>
    </row>
    <row r="430" spans="1:34" hidden="1">
      <c r="A430">
        <v>429</v>
      </c>
      <c r="B430" t="s">
        <v>15</v>
      </c>
      <c r="C430" t="s">
        <v>2328</v>
      </c>
      <c r="D430" t="s">
        <v>2310</v>
      </c>
      <c r="E430" t="s">
        <v>2311</v>
      </c>
      <c r="F430" t="s">
        <v>2312</v>
      </c>
      <c r="G430" t="s">
        <v>2313</v>
      </c>
      <c r="H430">
        <v>16</v>
      </c>
      <c r="I430">
        <v>16</v>
      </c>
      <c r="J430" t="s">
        <v>1600</v>
      </c>
      <c r="K430">
        <v>2000</v>
      </c>
      <c r="L430">
        <v>2275</v>
      </c>
      <c r="M430" t="s">
        <v>1476</v>
      </c>
      <c r="N430" s="81">
        <v>44827</v>
      </c>
      <c r="O430" s="81">
        <v>45283</v>
      </c>
      <c r="P430" s="81">
        <v>44826</v>
      </c>
      <c r="Q430" s="81">
        <v>45282</v>
      </c>
      <c r="R430" t="s">
        <v>1620</v>
      </c>
      <c r="S430" t="s">
        <v>1680</v>
      </c>
      <c r="T430" t="s">
        <v>1227</v>
      </c>
      <c r="U430" t="s">
        <v>9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11</v>
      </c>
      <c r="AD430" t="s">
        <v>2916</v>
      </c>
      <c r="AE430">
        <v>16</v>
      </c>
      <c r="AF430">
        <v>0</v>
      </c>
      <c r="AG430" t="s">
        <v>3498</v>
      </c>
    </row>
    <row r="431" spans="1:34" hidden="1">
      <c r="A431">
        <v>430</v>
      </c>
      <c r="B431" t="s">
        <v>15</v>
      </c>
      <c r="C431" t="s">
        <v>2314</v>
      </c>
      <c r="D431" t="s">
        <v>2315</v>
      </c>
      <c r="E431" t="s">
        <v>2316</v>
      </c>
      <c r="F431" t="s">
        <v>2317</v>
      </c>
      <c r="G431" t="s">
        <v>2318</v>
      </c>
      <c r="H431">
        <v>16</v>
      </c>
      <c r="I431">
        <v>16</v>
      </c>
      <c r="J431" t="s">
        <v>1600</v>
      </c>
      <c r="K431">
        <v>2000</v>
      </c>
      <c r="L431">
        <v>2275</v>
      </c>
      <c r="M431" t="s">
        <v>1476</v>
      </c>
      <c r="N431" s="81">
        <v>44827</v>
      </c>
      <c r="O431" s="81">
        <v>45283</v>
      </c>
      <c r="P431" s="81">
        <v>44826</v>
      </c>
      <c r="Q431" s="81">
        <v>45282</v>
      </c>
      <c r="R431" t="s">
        <v>1616</v>
      </c>
      <c r="S431" t="s">
        <v>1680</v>
      </c>
      <c r="T431" t="s">
        <v>1227</v>
      </c>
      <c r="U431" t="s">
        <v>9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11</v>
      </c>
      <c r="AC431">
        <v>0</v>
      </c>
      <c r="AD431" t="s">
        <v>2916</v>
      </c>
      <c r="AE431">
        <v>16</v>
      </c>
      <c r="AF431">
        <v>0</v>
      </c>
      <c r="AG431" t="s">
        <v>3498</v>
      </c>
    </row>
    <row r="432" spans="1:34" hidden="1">
      <c r="A432">
        <v>431</v>
      </c>
      <c r="B432" t="s">
        <v>67</v>
      </c>
      <c r="C432" t="s">
        <v>2322</v>
      </c>
      <c r="D432" t="s">
        <v>2448</v>
      </c>
      <c r="E432" t="s">
        <v>2323</v>
      </c>
      <c r="F432" t="s">
        <v>2324</v>
      </c>
      <c r="G432" t="s">
        <v>2325</v>
      </c>
      <c r="H432">
        <v>20</v>
      </c>
      <c r="I432">
        <v>20</v>
      </c>
      <c r="J432" t="s">
        <v>1600</v>
      </c>
      <c r="K432">
        <v>3000</v>
      </c>
      <c r="L432">
        <v>3497</v>
      </c>
      <c r="M432" t="s">
        <v>2414</v>
      </c>
      <c r="N432" s="81">
        <v>44891</v>
      </c>
      <c r="O432" s="81">
        <v>45469</v>
      </c>
      <c r="P432" s="81">
        <v>44837</v>
      </c>
      <c r="Q432" s="81">
        <v>45415</v>
      </c>
      <c r="R432" t="s">
        <v>1620</v>
      </c>
      <c r="S432" t="s">
        <v>1679</v>
      </c>
      <c r="T432" t="s">
        <v>1227</v>
      </c>
      <c r="U432" t="s">
        <v>9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9</v>
      </c>
      <c r="AC432">
        <v>3</v>
      </c>
      <c r="AD432">
        <v>14</v>
      </c>
      <c r="AE432">
        <v>13</v>
      </c>
      <c r="AF432">
        <v>1</v>
      </c>
      <c r="AG432" t="s">
        <v>2919</v>
      </c>
      <c r="AH432" t="s">
        <v>2787</v>
      </c>
    </row>
    <row r="433" spans="1:34" hidden="1">
      <c r="A433">
        <v>432</v>
      </c>
      <c r="B433" t="s">
        <v>15</v>
      </c>
      <c r="C433" t="s">
        <v>2516</v>
      </c>
      <c r="D433" t="s">
        <v>2329</v>
      </c>
      <c r="E433" t="s">
        <v>2297</v>
      </c>
      <c r="F433">
        <v>57711827</v>
      </c>
      <c r="G433" t="s">
        <v>3022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2851</v>
      </c>
      <c r="N433" s="81">
        <v>44638</v>
      </c>
      <c r="O433" s="81">
        <v>45095</v>
      </c>
      <c r="P433" s="81">
        <v>44687</v>
      </c>
      <c r="Q433" s="81">
        <v>45144</v>
      </c>
      <c r="R433" t="s">
        <v>1620</v>
      </c>
      <c r="S433" t="s">
        <v>1680</v>
      </c>
      <c r="T433" t="s">
        <v>2133</v>
      </c>
      <c r="U433" t="s">
        <v>9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11</v>
      </c>
      <c r="AC433">
        <v>0</v>
      </c>
      <c r="AD433" t="s">
        <v>2916</v>
      </c>
      <c r="AE433">
        <v>16</v>
      </c>
      <c r="AF433">
        <v>0</v>
      </c>
      <c r="AG433" t="s">
        <v>3498</v>
      </c>
    </row>
    <row r="434" spans="1:34" hidden="1">
      <c r="A434">
        <v>433</v>
      </c>
      <c r="B434" t="s">
        <v>21</v>
      </c>
      <c r="C434" t="s">
        <v>3459</v>
      </c>
      <c r="D434" t="s">
        <v>2330</v>
      </c>
      <c r="E434" t="s">
        <v>2331</v>
      </c>
      <c r="G434" t="s">
        <v>2520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2851</v>
      </c>
      <c r="N434" s="81">
        <v>44827</v>
      </c>
      <c r="O434" s="81">
        <v>44980</v>
      </c>
      <c r="P434" s="81">
        <v>44840</v>
      </c>
      <c r="Q434" s="81">
        <v>44991</v>
      </c>
      <c r="R434" t="s">
        <v>1616</v>
      </c>
      <c r="S434" t="s">
        <v>1682</v>
      </c>
      <c r="T434" t="s">
        <v>2133</v>
      </c>
      <c r="U434" t="s">
        <v>9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11</v>
      </c>
      <c r="AC434">
        <v>0</v>
      </c>
      <c r="AD434" t="s">
        <v>2916</v>
      </c>
      <c r="AE434">
        <v>6</v>
      </c>
      <c r="AF434">
        <v>0</v>
      </c>
      <c r="AG434" t="s">
        <v>3498</v>
      </c>
      <c r="AH434" t="s">
        <v>2610</v>
      </c>
    </row>
    <row r="435" spans="1:34" hidden="1">
      <c r="A435">
        <v>434</v>
      </c>
      <c r="B435" t="s">
        <v>21</v>
      </c>
      <c r="C435" t="s">
        <v>2858</v>
      </c>
      <c r="D435" t="s">
        <v>2332</v>
      </c>
      <c r="E435" t="s">
        <v>2333</v>
      </c>
      <c r="G435" t="s">
        <v>2520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2851</v>
      </c>
      <c r="N435" s="81">
        <v>44827</v>
      </c>
      <c r="O435" s="81">
        <v>44980</v>
      </c>
      <c r="P435" s="81">
        <v>44840</v>
      </c>
      <c r="Q435" s="81">
        <v>44991</v>
      </c>
      <c r="R435" t="s">
        <v>1616</v>
      </c>
      <c r="S435" t="s">
        <v>1682</v>
      </c>
      <c r="T435" t="s">
        <v>2133</v>
      </c>
      <c r="U435" t="s">
        <v>9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11</v>
      </c>
      <c r="AC435">
        <v>0</v>
      </c>
      <c r="AD435" t="s">
        <v>2916</v>
      </c>
      <c r="AE435">
        <v>6</v>
      </c>
      <c r="AF435">
        <v>0</v>
      </c>
      <c r="AG435" t="s">
        <v>3498</v>
      </c>
      <c r="AH435" t="s">
        <v>2610</v>
      </c>
    </row>
    <row r="436" spans="1:34" hidden="1">
      <c r="A436">
        <v>435</v>
      </c>
      <c r="B436" t="s">
        <v>15</v>
      </c>
      <c r="D436" t="s">
        <v>1986</v>
      </c>
      <c r="E436" t="s">
        <v>2296</v>
      </c>
      <c r="G436" t="s">
        <v>2520</v>
      </c>
      <c r="H436">
        <v>16</v>
      </c>
      <c r="I436">
        <v>16</v>
      </c>
      <c r="J436">
        <v>2000</v>
      </c>
      <c r="K436">
        <v>2000</v>
      </c>
      <c r="L436">
        <v>2275</v>
      </c>
      <c r="M436" t="s">
        <v>2851</v>
      </c>
      <c r="N436" s="81">
        <v>44638</v>
      </c>
      <c r="O436" s="81">
        <v>45095</v>
      </c>
      <c r="P436" s="81">
        <v>44687</v>
      </c>
      <c r="Q436" s="81">
        <v>45144</v>
      </c>
      <c r="R436" t="s">
        <v>1620</v>
      </c>
      <c r="S436" t="s">
        <v>1680</v>
      </c>
      <c r="T436" t="s">
        <v>2133</v>
      </c>
      <c r="U436" t="s">
        <v>9</v>
      </c>
      <c r="V436">
        <v>5000</v>
      </c>
      <c r="W436">
        <v>0.54500000000000004</v>
      </c>
      <c r="X436">
        <v>2725</v>
      </c>
      <c r="Y436">
        <v>2</v>
      </c>
      <c r="AA436">
        <v>35000</v>
      </c>
      <c r="AB436" t="s">
        <v>11</v>
      </c>
      <c r="AC436">
        <v>0</v>
      </c>
      <c r="AD436" t="s">
        <v>2916</v>
      </c>
      <c r="AE436">
        <v>16</v>
      </c>
      <c r="AF436">
        <v>0</v>
      </c>
      <c r="AG436" t="s">
        <v>3498</v>
      </c>
    </row>
    <row r="437" spans="1:34" hidden="1">
      <c r="A437">
        <v>436</v>
      </c>
      <c r="B437" t="s">
        <v>15</v>
      </c>
      <c r="D437" t="s">
        <v>2334</v>
      </c>
      <c r="E437" t="s">
        <v>2335</v>
      </c>
      <c r="G437" t="s">
        <v>3021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2851</v>
      </c>
      <c r="N437" s="81">
        <v>44708</v>
      </c>
      <c r="O437" s="81">
        <v>45165</v>
      </c>
      <c r="P437" s="81">
        <v>44687</v>
      </c>
      <c r="Q437" s="81">
        <v>45144</v>
      </c>
      <c r="R437" t="s">
        <v>1616</v>
      </c>
      <c r="S437" t="s">
        <v>1680</v>
      </c>
      <c r="T437" t="s">
        <v>2133</v>
      </c>
      <c r="U437" t="s">
        <v>9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11</v>
      </c>
      <c r="AC437">
        <v>0</v>
      </c>
      <c r="AD437" t="s">
        <v>2916</v>
      </c>
      <c r="AE437">
        <v>16</v>
      </c>
      <c r="AF437">
        <v>0</v>
      </c>
      <c r="AG437" t="s">
        <v>3498</v>
      </c>
    </row>
    <row r="438" spans="1:34" hidden="1">
      <c r="A438">
        <v>437</v>
      </c>
      <c r="B438" t="s">
        <v>15</v>
      </c>
      <c r="D438" t="s">
        <v>2336</v>
      </c>
      <c r="E438" t="s">
        <v>2298</v>
      </c>
      <c r="F438">
        <v>37541772</v>
      </c>
      <c r="G438" t="s">
        <v>3023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2851</v>
      </c>
      <c r="N438" s="81">
        <v>44638</v>
      </c>
      <c r="O438" s="81">
        <v>45095</v>
      </c>
      <c r="P438" s="81">
        <v>44687</v>
      </c>
      <c r="Q438" s="81">
        <v>45144</v>
      </c>
      <c r="R438" t="s">
        <v>1616</v>
      </c>
      <c r="S438" t="s">
        <v>1680</v>
      </c>
      <c r="T438" t="s">
        <v>2133</v>
      </c>
      <c r="U438" t="s">
        <v>9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11</v>
      </c>
      <c r="AC438">
        <v>0</v>
      </c>
      <c r="AD438" t="s">
        <v>2916</v>
      </c>
      <c r="AE438">
        <v>16</v>
      </c>
      <c r="AF438">
        <v>0</v>
      </c>
      <c r="AG438" t="s">
        <v>3498</v>
      </c>
    </row>
    <row r="439" spans="1:34" hidden="1">
      <c r="A439">
        <v>438</v>
      </c>
      <c r="B439" t="s">
        <v>15</v>
      </c>
      <c r="D439" t="s">
        <v>2337</v>
      </c>
      <c r="E439" t="s">
        <v>2295</v>
      </c>
      <c r="F439">
        <v>42192006</v>
      </c>
      <c r="G439" t="s">
        <v>3024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2851</v>
      </c>
      <c r="N439" s="81">
        <v>44638</v>
      </c>
      <c r="O439" s="81">
        <v>45095</v>
      </c>
      <c r="P439" s="81">
        <v>44687</v>
      </c>
      <c r="Q439" s="81">
        <v>45144</v>
      </c>
      <c r="R439" t="s">
        <v>1616</v>
      </c>
      <c r="S439" t="s">
        <v>1680</v>
      </c>
      <c r="T439" t="s">
        <v>2133</v>
      </c>
      <c r="U439" t="s">
        <v>9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11</v>
      </c>
      <c r="AC439">
        <v>0</v>
      </c>
      <c r="AD439" t="s">
        <v>2916</v>
      </c>
      <c r="AE439">
        <v>16</v>
      </c>
      <c r="AF439">
        <v>0</v>
      </c>
      <c r="AG439" t="s">
        <v>3498</v>
      </c>
    </row>
    <row r="440" spans="1:34" hidden="1">
      <c r="A440">
        <v>439</v>
      </c>
      <c r="B440" t="s">
        <v>15</v>
      </c>
      <c r="D440" t="s">
        <v>2338</v>
      </c>
      <c r="E440" t="s">
        <v>2339</v>
      </c>
      <c r="G440" t="s">
        <v>3025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2851</v>
      </c>
      <c r="N440" s="81">
        <v>44708</v>
      </c>
      <c r="O440" s="81">
        <v>45165</v>
      </c>
      <c r="P440" s="81">
        <v>44687</v>
      </c>
      <c r="Q440" s="81">
        <v>45144</v>
      </c>
      <c r="R440" t="s">
        <v>1616</v>
      </c>
      <c r="S440" t="s">
        <v>1680</v>
      </c>
      <c r="T440" t="s">
        <v>2133</v>
      </c>
      <c r="U440" t="s">
        <v>9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11</v>
      </c>
      <c r="AC440">
        <v>0</v>
      </c>
      <c r="AD440" t="s">
        <v>2916</v>
      </c>
      <c r="AE440">
        <v>14</v>
      </c>
      <c r="AF440">
        <v>0</v>
      </c>
      <c r="AG440" t="s">
        <v>3498</v>
      </c>
    </row>
    <row r="441" spans="1:34" hidden="1">
      <c r="A441">
        <v>440</v>
      </c>
      <c r="B441" t="s">
        <v>15</v>
      </c>
      <c r="D441" t="s">
        <v>2340</v>
      </c>
      <c r="E441" t="s">
        <v>2341</v>
      </c>
      <c r="F441">
        <v>33998689</v>
      </c>
      <c r="G441" t="s">
        <v>3026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2851</v>
      </c>
      <c r="N441" s="81">
        <v>44638</v>
      </c>
      <c r="O441" s="81">
        <v>45095</v>
      </c>
      <c r="P441" s="81">
        <v>44687</v>
      </c>
      <c r="Q441" s="81">
        <v>45144</v>
      </c>
      <c r="R441" t="s">
        <v>1616</v>
      </c>
      <c r="S441" t="s">
        <v>1680</v>
      </c>
      <c r="T441" t="s">
        <v>2133</v>
      </c>
      <c r="U441" t="s">
        <v>9</v>
      </c>
      <c r="V441">
        <v>5000</v>
      </c>
      <c r="W441">
        <v>0.54500000000000004</v>
      </c>
      <c r="X441">
        <v>2725</v>
      </c>
      <c r="Y441">
        <v>2</v>
      </c>
      <c r="AA441">
        <v>21000</v>
      </c>
      <c r="AB441" t="s">
        <v>11</v>
      </c>
      <c r="AC441">
        <v>0</v>
      </c>
      <c r="AD441" t="s">
        <v>2916</v>
      </c>
      <c r="AE441">
        <v>16</v>
      </c>
      <c r="AF441">
        <v>0</v>
      </c>
      <c r="AG441" t="s">
        <v>3498</v>
      </c>
    </row>
    <row r="442" spans="1:34" hidden="1">
      <c r="A442">
        <v>441</v>
      </c>
      <c r="B442" t="s">
        <v>15</v>
      </c>
      <c r="D442" t="s">
        <v>2342</v>
      </c>
      <c r="E442" t="s">
        <v>2343</v>
      </c>
      <c r="G442" t="s">
        <v>2520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2851</v>
      </c>
      <c r="N442" s="81">
        <v>44708</v>
      </c>
      <c r="O442" s="81">
        <v>45165</v>
      </c>
      <c r="P442" s="81">
        <v>44687</v>
      </c>
      <c r="Q442" s="81">
        <v>45144</v>
      </c>
      <c r="R442" t="s">
        <v>1620</v>
      </c>
      <c r="S442" t="s">
        <v>1680</v>
      </c>
      <c r="T442" t="s">
        <v>2133</v>
      </c>
      <c r="U442" t="s">
        <v>9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9</v>
      </c>
      <c r="AC442">
        <v>0</v>
      </c>
      <c r="AD442">
        <v>23</v>
      </c>
      <c r="AE442">
        <v>9</v>
      </c>
      <c r="AF442">
        <v>14</v>
      </c>
      <c r="AG442" t="s">
        <v>2918</v>
      </c>
    </row>
    <row r="443" spans="1:34" hidden="1">
      <c r="A443">
        <v>442</v>
      </c>
      <c r="B443" t="s">
        <v>15</v>
      </c>
      <c r="D443" t="s">
        <v>2344</v>
      </c>
      <c r="E443" t="s">
        <v>2294</v>
      </c>
      <c r="F443">
        <v>50304466</v>
      </c>
      <c r="G443" t="s">
        <v>3027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2851</v>
      </c>
      <c r="N443" s="81">
        <v>44638</v>
      </c>
      <c r="O443" s="81">
        <v>45095</v>
      </c>
      <c r="P443" s="81">
        <v>44687</v>
      </c>
      <c r="Q443" s="81">
        <v>45144</v>
      </c>
      <c r="R443" t="s">
        <v>1620</v>
      </c>
      <c r="S443" t="s">
        <v>1680</v>
      </c>
      <c r="T443" t="s">
        <v>2133</v>
      </c>
      <c r="U443" t="s">
        <v>9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11</v>
      </c>
      <c r="AC443">
        <v>0</v>
      </c>
      <c r="AD443" t="s">
        <v>2916</v>
      </c>
      <c r="AE443">
        <v>16</v>
      </c>
      <c r="AF443">
        <v>0</v>
      </c>
      <c r="AG443" t="s">
        <v>3498</v>
      </c>
    </row>
    <row r="444" spans="1:34" hidden="1">
      <c r="A444">
        <v>443</v>
      </c>
      <c r="B444" t="s">
        <v>15</v>
      </c>
      <c r="C444" t="s">
        <v>2345</v>
      </c>
      <c r="D444" t="s">
        <v>2346</v>
      </c>
      <c r="E444" t="s">
        <v>2347</v>
      </c>
      <c r="F444">
        <v>42671244</v>
      </c>
      <c r="G444" t="s">
        <v>2520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2851</v>
      </c>
      <c r="N444" s="81">
        <v>44638</v>
      </c>
      <c r="O444" s="81">
        <v>45095</v>
      </c>
      <c r="P444" s="81">
        <v>44687</v>
      </c>
      <c r="Q444" s="81">
        <v>45144</v>
      </c>
      <c r="R444" t="s">
        <v>1620</v>
      </c>
      <c r="S444" t="s">
        <v>1680</v>
      </c>
      <c r="T444" t="s">
        <v>2133</v>
      </c>
      <c r="U444" t="s">
        <v>9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11</v>
      </c>
      <c r="AC444">
        <v>0</v>
      </c>
      <c r="AD444" t="s">
        <v>2916</v>
      </c>
      <c r="AE444">
        <v>16</v>
      </c>
      <c r="AF444">
        <v>0</v>
      </c>
      <c r="AG444" t="s">
        <v>3498</v>
      </c>
    </row>
    <row r="445" spans="1:34" hidden="1">
      <c r="A445">
        <v>444</v>
      </c>
      <c r="B445" t="s">
        <v>15</v>
      </c>
      <c r="C445" t="s">
        <v>2348</v>
      </c>
      <c r="D445" t="s">
        <v>2349</v>
      </c>
      <c r="E445" t="s">
        <v>2293</v>
      </c>
      <c r="G445" t="s">
        <v>3062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2851</v>
      </c>
      <c r="N445" s="81">
        <v>44638</v>
      </c>
      <c r="O445" s="81">
        <v>45095</v>
      </c>
      <c r="P445" s="81">
        <v>44687</v>
      </c>
      <c r="Q445" s="81">
        <v>45144</v>
      </c>
      <c r="R445" t="s">
        <v>1620</v>
      </c>
      <c r="S445" t="s">
        <v>1680</v>
      </c>
      <c r="T445" t="s">
        <v>2133</v>
      </c>
      <c r="U445" t="s">
        <v>9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11</v>
      </c>
      <c r="AC445">
        <v>0</v>
      </c>
      <c r="AD445" t="s">
        <v>2916</v>
      </c>
      <c r="AE445">
        <v>16</v>
      </c>
      <c r="AF445">
        <v>0</v>
      </c>
      <c r="AG445" t="s">
        <v>3498</v>
      </c>
    </row>
    <row r="446" spans="1:34" hidden="1">
      <c r="A446">
        <v>445</v>
      </c>
      <c r="B446" t="s">
        <v>12</v>
      </c>
      <c r="C446" t="s">
        <v>2350</v>
      </c>
      <c r="D446" t="s">
        <v>2545</v>
      </c>
      <c r="E446" t="s">
        <v>2352</v>
      </c>
      <c r="F446" t="s">
        <v>2366</v>
      </c>
      <c r="G446" t="s">
        <v>2351</v>
      </c>
      <c r="H446">
        <v>20</v>
      </c>
      <c r="I446">
        <v>20</v>
      </c>
      <c r="J446" t="s">
        <v>1600</v>
      </c>
      <c r="K446">
        <v>3000</v>
      </c>
      <c r="L446">
        <v>3497</v>
      </c>
      <c r="M446" t="s">
        <v>1876</v>
      </c>
      <c r="N446" s="81">
        <v>44856</v>
      </c>
      <c r="O446" s="81">
        <v>45434</v>
      </c>
      <c r="P446" s="81">
        <v>44851</v>
      </c>
      <c r="Q446" s="81">
        <v>45429</v>
      </c>
      <c r="R446" t="s">
        <v>1620</v>
      </c>
      <c r="S446" t="s">
        <v>13</v>
      </c>
      <c r="T446" t="s">
        <v>1227</v>
      </c>
      <c r="U446" t="s">
        <v>9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9</v>
      </c>
      <c r="AC446">
        <v>0</v>
      </c>
      <c r="AD446">
        <v>17</v>
      </c>
      <c r="AE446">
        <v>14</v>
      </c>
      <c r="AF446">
        <v>3</v>
      </c>
      <c r="AG446" t="s">
        <v>2918</v>
      </c>
    </row>
    <row r="447" spans="1:34" hidden="1">
      <c r="A447">
        <v>446</v>
      </c>
      <c r="B447" t="s">
        <v>12</v>
      </c>
      <c r="C447" t="s">
        <v>2359</v>
      </c>
      <c r="D447" t="s">
        <v>2544</v>
      </c>
      <c r="E447" t="s">
        <v>2360</v>
      </c>
      <c r="F447">
        <v>6671840234</v>
      </c>
      <c r="G447" t="s">
        <v>2361</v>
      </c>
      <c r="H447">
        <v>1</v>
      </c>
      <c r="I447">
        <v>20</v>
      </c>
      <c r="J447" t="s">
        <v>1600</v>
      </c>
      <c r="K447">
        <v>3000</v>
      </c>
      <c r="L447">
        <v>3350</v>
      </c>
      <c r="M447" t="s">
        <v>1876</v>
      </c>
      <c r="N447" s="81">
        <v>44891</v>
      </c>
      <c r="O447" s="81">
        <v>45469</v>
      </c>
      <c r="P447" s="81">
        <v>44860</v>
      </c>
      <c r="Q447" s="81">
        <v>44860</v>
      </c>
      <c r="R447" t="s">
        <v>1616</v>
      </c>
      <c r="S447" t="s">
        <v>13</v>
      </c>
      <c r="T447" t="s">
        <v>1227</v>
      </c>
      <c r="U447" t="s">
        <v>9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9</v>
      </c>
      <c r="AC447">
        <v>0</v>
      </c>
      <c r="AD447">
        <v>17</v>
      </c>
      <c r="AE447">
        <v>20</v>
      </c>
      <c r="AF447">
        <v>-3</v>
      </c>
      <c r="AG447" t="s">
        <v>3498</v>
      </c>
      <c r="AH447" t="s">
        <v>2362</v>
      </c>
    </row>
    <row r="448" spans="1:34" hidden="1">
      <c r="A448">
        <v>447</v>
      </c>
      <c r="B448" t="s">
        <v>2374</v>
      </c>
      <c r="D448" t="s">
        <v>2441</v>
      </c>
      <c r="E448" t="s">
        <v>2378</v>
      </c>
      <c r="F448">
        <v>9985773007</v>
      </c>
      <c r="H448">
        <v>1</v>
      </c>
      <c r="J448" t="s">
        <v>1600</v>
      </c>
      <c r="L448">
        <v>1350</v>
      </c>
      <c r="M448" t="s">
        <v>2379</v>
      </c>
      <c r="N448" s="81">
        <v>44883</v>
      </c>
      <c r="O448" s="81">
        <v>44852</v>
      </c>
      <c r="P448" s="81">
        <v>44883</v>
      </c>
      <c r="Q448" s="81">
        <v>44883</v>
      </c>
      <c r="R448" t="s">
        <v>1616</v>
      </c>
      <c r="S448" t="s">
        <v>2373</v>
      </c>
      <c r="T448" t="s">
        <v>1227</v>
      </c>
      <c r="U448" t="s">
        <v>9</v>
      </c>
      <c r="W448" t="s">
        <v>1255</v>
      </c>
      <c r="X448">
        <v>-1350</v>
      </c>
      <c r="AB448" t="s">
        <v>9</v>
      </c>
      <c r="AC448">
        <v>0</v>
      </c>
      <c r="AD448">
        <v>16</v>
      </c>
      <c r="AE448">
        <v>1</v>
      </c>
      <c r="AF448">
        <v>15</v>
      </c>
      <c r="AG448" t="s">
        <v>2918</v>
      </c>
    </row>
    <row r="449" spans="1:34" hidden="1">
      <c r="A449">
        <v>448</v>
      </c>
      <c r="B449" t="s">
        <v>2374</v>
      </c>
      <c r="D449" t="s">
        <v>2441</v>
      </c>
      <c r="E449" t="s">
        <v>2380</v>
      </c>
      <c r="F449">
        <v>9985773007</v>
      </c>
      <c r="H449">
        <v>1</v>
      </c>
      <c r="J449" t="s">
        <v>1600</v>
      </c>
      <c r="L449">
        <v>1350</v>
      </c>
      <c r="M449" t="s">
        <v>2379</v>
      </c>
      <c r="N449" s="81">
        <v>44883</v>
      </c>
      <c r="O449" s="81">
        <v>44852</v>
      </c>
      <c r="P449" s="81">
        <v>44883</v>
      </c>
      <c r="Q449" s="81">
        <v>44883</v>
      </c>
      <c r="R449" t="s">
        <v>1620</v>
      </c>
      <c r="S449" t="s">
        <v>2373</v>
      </c>
      <c r="T449" t="s">
        <v>1227</v>
      </c>
      <c r="U449" t="s">
        <v>9</v>
      </c>
      <c r="W449" t="s">
        <v>1255</v>
      </c>
      <c r="X449">
        <v>-1350</v>
      </c>
      <c r="AB449" t="s">
        <v>9</v>
      </c>
      <c r="AC449">
        <v>0</v>
      </c>
      <c r="AD449">
        <v>16</v>
      </c>
      <c r="AE449">
        <v>1</v>
      </c>
      <c r="AF449">
        <v>15</v>
      </c>
      <c r="AG449" t="s">
        <v>2918</v>
      </c>
    </row>
    <row r="450" spans="1:34" hidden="1">
      <c r="A450">
        <v>449</v>
      </c>
      <c r="B450" t="s">
        <v>2374</v>
      </c>
      <c r="D450" t="s">
        <v>2441</v>
      </c>
      <c r="E450" t="s">
        <v>2381</v>
      </c>
      <c r="F450">
        <v>9985773007</v>
      </c>
      <c r="H450">
        <v>1</v>
      </c>
      <c r="J450" t="s">
        <v>1600</v>
      </c>
      <c r="L450">
        <v>1350</v>
      </c>
      <c r="M450" t="s">
        <v>2379</v>
      </c>
      <c r="N450" s="81">
        <v>44883</v>
      </c>
      <c r="O450" s="81">
        <v>44852</v>
      </c>
      <c r="P450" s="81">
        <v>44883</v>
      </c>
      <c r="Q450" s="81">
        <v>44883</v>
      </c>
      <c r="R450" t="s">
        <v>1255</v>
      </c>
      <c r="S450" t="s">
        <v>2373</v>
      </c>
      <c r="T450" t="s">
        <v>1227</v>
      </c>
      <c r="U450" t="s">
        <v>9</v>
      </c>
      <c r="W450" t="s">
        <v>1255</v>
      </c>
      <c r="X450">
        <v>-1350</v>
      </c>
      <c r="AB450" t="s">
        <v>9</v>
      </c>
      <c r="AC450">
        <v>0</v>
      </c>
      <c r="AD450">
        <v>16</v>
      </c>
      <c r="AE450">
        <v>1</v>
      </c>
      <c r="AF450">
        <v>15</v>
      </c>
      <c r="AG450" t="s">
        <v>2918</v>
      </c>
    </row>
    <row r="451" spans="1:34" hidden="1">
      <c r="A451">
        <v>450</v>
      </c>
      <c r="B451" t="s">
        <v>2374</v>
      </c>
      <c r="D451" t="s">
        <v>2441</v>
      </c>
      <c r="E451" t="s">
        <v>2382</v>
      </c>
      <c r="F451">
        <v>9985773007</v>
      </c>
      <c r="H451">
        <v>1</v>
      </c>
      <c r="J451" t="s">
        <v>1600</v>
      </c>
      <c r="L451">
        <v>1350</v>
      </c>
      <c r="M451" t="s">
        <v>2379</v>
      </c>
      <c r="N451" s="81">
        <v>44883</v>
      </c>
      <c r="O451" s="81">
        <v>44852</v>
      </c>
      <c r="P451" s="81">
        <v>44883</v>
      </c>
      <c r="Q451" s="81">
        <v>44883</v>
      </c>
      <c r="R451" t="s">
        <v>1255</v>
      </c>
      <c r="S451" t="s">
        <v>2373</v>
      </c>
      <c r="T451" t="s">
        <v>1227</v>
      </c>
      <c r="U451" t="s">
        <v>9</v>
      </c>
      <c r="W451" t="s">
        <v>1255</v>
      </c>
      <c r="X451">
        <v>-1350</v>
      </c>
      <c r="AB451" t="s">
        <v>9</v>
      </c>
      <c r="AC451">
        <v>0</v>
      </c>
      <c r="AD451">
        <v>16</v>
      </c>
      <c r="AE451">
        <v>1</v>
      </c>
      <c r="AF451">
        <v>15</v>
      </c>
      <c r="AG451" t="s">
        <v>2918</v>
      </c>
    </row>
    <row r="452" spans="1:34" hidden="1">
      <c r="A452">
        <v>451</v>
      </c>
      <c r="B452" t="s">
        <v>20</v>
      </c>
      <c r="D452" t="s">
        <v>2383</v>
      </c>
      <c r="E452" t="s">
        <v>2384</v>
      </c>
      <c r="G452" t="s">
        <v>2520</v>
      </c>
      <c r="H452">
        <v>4</v>
      </c>
      <c r="I452">
        <v>4</v>
      </c>
      <c r="J452">
        <v>2000</v>
      </c>
      <c r="K452" t="s">
        <v>1600</v>
      </c>
      <c r="L452">
        <v>5500</v>
      </c>
      <c r="M452" t="s">
        <v>1275</v>
      </c>
      <c r="N452" s="81">
        <v>44686</v>
      </c>
      <c r="O452" s="81">
        <v>44778</v>
      </c>
      <c r="P452" s="81">
        <v>44749</v>
      </c>
      <c r="Q452" s="81">
        <v>44841</v>
      </c>
      <c r="R452" t="s">
        <v>1255</v>
      </c>
      <c r="S452" t="s">
        <v>1677</v>
      </c>
      <c r="T452" t="s">
        <v>2133</v>
      </c>
      <c r="U452" t="s">
        <v>11</v>
      </c>
      <c r="V452">
        <v>6700</v>
      </c>
      <c r="W452">
        <v>0.17910447761194029</v>
      </c>
      <c r="X452">
        <v>1200</v>
      </c>
      <c r="Y452">
        <v>1</v>
      </c>
      <c r="AA452">
        <v>29000</v>
      </c>
      <c r="AB452" t="s">
        <v>11</v>
      </c>
      <c r="AC452">
        <v>0</v>
      </c>
      <c r="AD452" t="s">
        <v>2916</v>
      </c>
      <c r="AE452">
        <v>4</v>
      </c>
      <c r="AF452">
        <v>0</v>
      </c>
      <c r="AG452" t="s">
        <v>3498</v>
      </c>
    </row>
    <row r="453" spans="1:34" hidden="1">
      <c r="A453">
        <v>452</v>
      </c>
      <c r="B453" t="s">
        <v>12</v>
      </c>
      <c r="D453" t="s">
        <v>2393</v>
      </c>
      <c r="E453" t="s">
        <v>2385</v>
      </c>
      <c r="G453" t="s">
        <v>2520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2850</v>
      </c>
      <c r="N453" s="81">
        <v>44686</v>
      </c>
      <c r="O453" s="81">
        <v>45265</v>
      </c>
      <c r="P453" s="81">
        <v>44749</v>
      </c>
      <c r="Q453" s="81">
        <v>45329</v>
      </c>
      <c r="R453" t="s">
        <v>1255</v>
      </c>
      <c r="S453" t="s">
        <v>13</v>
      </c>
      <c r="T453" t="s">
        <v>2133</v>
      </c>
      <c r="U453" t="s">
        <v>9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9</v>
      </c>
      <c r="AC453">
        <v>13</v>
      </c>
      <c r="AD453">
        <v>9</v>
      </c>
      <c r="AE453">
        <v>7</v>
      </c>
      <c r="AF453">
        <v>2</v>
      </c>
      <c r="AG453" t="s">
        <v>2918</v>
      </c>
      <c r="AH453" t="s">
        <v>2848</v>
      </c>
    </row>
    <row r="454" spans="1:34" hidden="1">
      <c r="A454">
        <v>453</v>
      </c>
      <c r="B454" t="s">
        <v>15</v>
      </c>
      <c r="C454" t="s">
        <v>2389</v>
      </c>
      <c r="D454" t="s">
        <v>2528</v>
      </c>
      <c r="E454" t="s">
        <v>2386</v>
      </c>
      <c r="G454" t="s">
        <v>2520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2851</v>
      </c>
      <c r="N454" s="81">
        <v>44638</v>
      </c>
      <c r="O454" s="81">
        <v>45095</v>
      </c>
      <c r="P454" s="81">
        <v>45248</v>
      </c>
      <c r="Q454" s="81">
        <v>45706</v>
      </c>
      <c r="R454" t="s">
        <v>1620</v>
      </c>
      <c r="S454" t="s">
        <v>1680</v>
      </c>
      <c r="T454" t="s">
        <v>2133</v>
      </c>
      <c r="U454" t="s">
        <v>9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9</v>
      </c>
      <c r="AC454">
        <v>0</v>
      </c>
      <c r="AD454">
        <v>24</v>
      </c>
      <c r="AE454">
        <v>12</v>
      </c>
      <c r="AF454">
        <v>12</v>
      </c>
      <c r="AG454" t="s">
        <v>2918</v>
      </c>
      <c r="AH454" t="s">
        <v>2392</v>
      </c>
    </row>
    <row r="455" spans="1:34" hidden="1">
      <c r="A455">
        <v>454</v>
      </c>
      <c r="B455" t="s">
        <v>15</v>
      </c>
      <c r="C455" t="s">
        <v>2391</v>
      </c>
      <c r="D455" t="s">
        <v>2524</v>
      </c>
      <c r="E455" t="s">
        <v>2390</v>
      </c>
      <c r="G455" t="s">
        <v>2520</v>
      </c>
      <c r="H455">
        <v>16</v>
      </c>
      <c r="I455">
        <v>16</v>
      </c>
      <c r="J455">
        <v>2000</v>
      </c>
      <c r="K455">
        <v>2000</v>
      </c>
      <c r="L455">
        <v>2180</v>
      </c>
      <c r="M455" t="s">
        <v>2851</v>
      </c>
      <c r="N455" s="81">
        <v>44638</v>
      </c>
      <c r="O455" s="81">
        <v>45095</v>
      </c>
      <c r="P455" s="81">
        <v>45248</v>
      </c>
      <c r="Q455" s="81">
        <v>45706</v>
      </c>
      <c r="R455" t="s">
        <v>1620</v>
      </c>
      <c r="S455" t="s">
        <v>1680</v>
      </c>
      <c r="T455" t="s">
        <v>2133</v>
      </c>
      <c r="U455" t="s">
        <v>9</v>
      </c>
      <c r="V455">
        <v>5000</v>
      </c>
      <c r="W455">
        <v>0.56399999999999995</v>
      </c>
      <c r="X455">
        <v>2820</v>
      </c>
      <c r="Y455">
        <v>2</v>
      </c>
      <c r="AA455">
        <v>25000</v>
      </c>
      <c r="AB455" t="s">
        <v>11</v>
      </c>
      <c r="AC455">
        <v>0</v>
      </c>
      <c r="AD455" t="s">
        <v>2916</v>
      </c>
      <c r="AE455">
        <v>11</v>
      </c>
      <c r="AF455">
        <v>0</v>
      </c>
      <c r="AG455" t="s">
        <v>3498</v>
      </c>
      <c r="AH455" t="s">
        <v>2392</v>
      </c>
    </row>
    <row r="456" spans="1:34" hidden="1">
      <c r="A456">
        <v>455</v>
      </c>
      <c r="B456" t="s">
        <v>15</v>
      </c>
      <c r="D456" t="s">
        <v>768</v>
      </c>
      <c r="E456" t="s">
        <v>2523</v>
      </c>
      <c r="G456" t="s">
        <v>2520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2851</v>
      </c>
      <c r="N456" s="81">
        <v>44809</v>
      </c>
      <c r="O456" s="81">
        <v>45387</v>
      </c>
      <c r="P456" s="81">
        <v>44907</v>
      </c>
      <c r="Q456" s="81">
        <v>45485</v>
      </c>
      <c r="R456" t="s">
        <v>1255</v>
      </c>
      <c r="S456" t="s">
        <v>1680</v>
      </c>
      <c r="T456" t="s">
        <v>2133</v>
      </c>
      <c r="U456" t="s">
        <v>9</v>
      </c>
      <c r="V456">
        <v>5000</v>
      </c>
      <c r="W456">
        <v>0.56399999999999995</v>
      </c>
      <c r="X456">
        <v>2820</v>
      </c>
      <c r="Y456">
        <v>2</v>
      </c>
      <c r="AA456">
        <v>25000</v>
      </c>
      <c r="AB456" t="s">
        <v>9</v>
      </c>
      <c r="AC456">
        <v>0</v>
      </c>
      <c r="AD456">
        <v>18</v>
      </c>
      <c r="AE456">
        <v>6</v>
      </c>
      <c r="AF456">
        <v>12</v>
      </c>
      <c r="AG456" t="s">
        <v>2918</v>
      </c>
      <c r="AH456" t="s">
        <v>2392</v>
      </c>
    </row>
    <row r="457" spans="1:34" hidden="1">
      <c r="A457">
        <v>456</v>
      </c>
      <c r="B457" t="s">
        <v>15</v>
      </c>
      <c r="C457" t="s">
        <v>3386</v>
      </c>
      <c r="D457" t="s">
        <v>2608</v>
      </c>
      <c r="E457" t="s">
        <v>2387</v>
      </c>
      <c r="F457">
        <v>59753249</v>
      </c>
      <c r="G457" t="s">
        <v>3053</v>
      </c>
      <c r="H457">
        <v>16</v>
      </c>
      <c r="I457">
        <v>16</v>
      </c>
      <c r="J457">
        <v>2000</v>
      </c>
      <c r="K457">
        <v>2000</v>
      </c>
      <c r="L457">
        <v>2180</v>
      </c>
      <c r="M457" t="s">
        <v>2851</v>
      </c>
      <c r="N457" s="81">
        <v>44809</v>
      </c>
      <c r="O457" s="81">
        <v>45265</v>
      </c>
      <c r="P457" s="81">
        <v>44907</v>
      </c>
      <c r="Q457" s="81">
        <v>45363</v>
      </c>
      <c r="R457" t="s">
        <v>1616</v>
      </c>
      <c r="S457" t="s">
        <v>1680</v>
      </c>
      <c r="T457" t="s">
        <v>2133</v>
      </c>
      <c r="U457" t="s">
        <v>9</v>
      </c>
      <c r="V457">
        <v>5000</v>
      </c>
      <c r="W457">
        <v>0.56399999999999995</v>
      </c>
      <c r="X457">
        <v>2820</v>
      </c>
      <c r="Y457">
        <v>2</v>
      </c>
      <c r="AA457">
        <v>25000</v>
      </c>
      <c r="AB457" t="s">
        <v>9</v>
      </c>
      <c r="AC457">
        <v>0</v>
      </c>
      <c r="AD457">
        <v>18</v>
      </c>
      <c r="AE457">
        <v>14</v>
      </c>
      <c r="AF457">
        <v>4</v>
      </c>
      <c r="AG457" t="s">
        <v>2918</v>
      </c>
      <c r="AH457" t="s">
        <v>2744</v>
      </c>
    </row>
    <row r="458" spans="1:34" hidden="1">
      <c r="A458">
        <v>457</v>
      </c>
      <c r="B458" t="s">
        <v>21</v>
      </c>
      <c r="C458" t="s">
        <v>2527</v>
      </c>
      <c r="D458" t="s">
        <v>2529</v>
      </c>
      <c r="E458" t="s">
        <v>2388</v>
      </c>
      <c r="G458" t="s">
        <v>2520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2851</v>
      </c>
      <c r="N458" s="81">
        <v>44827</v>
      </c>
      <c r="O458" s="81">
        <v>44980</v>
      </c>
      <c r="P458" s="81">
        <v>45069</v>
      </c>
      <c r="Q458" s="81">
        <v>45222</v>
      </c>
      <c r="R458" t="s">
        <v>1616</v>
      </c>
      <c r="S458" t="s">
        <v>1682</v>
      </c>
      <c r="T458" t="s">
        <v>2133</v>
      </c>
      <c r="U458" t="s">
        <v>9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11</v>
      </c>
      <c r="AC458">
        <v>0</v>
      </c>
      <c r="AD458" t="s">
        <v>2916</v>
      </c>
      <c r="AE458">
        <v>6</v>
      </c>
      <c r="AF458">
        <v>0</v>
      </c>
      <c r="AG458" t="s">
        <v>3498</v>
      </c>
      <c r="AH458" t="s">
        <v>2392</v>
      </c>
    </row>
    <row r="459" spans="1:34" hidden="1">
      <c r="A459">
        <v>458</v>
      </c>
      <c r="B459" t="s">
        <v>3256</v>
      </c>
      <c r="C459" t="s">
        <v>599</v>
      </c>
      <c r="E459" t="s">
        <v>601</v>
      </c>
      <c r="F459">
        <v>998994481</v>
      </c>
      <c r="G459" t="s">
        <v>1501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3156</v>
      </c>
      <c r="N459" s="81">
        <v>45210</v>
      </c>
      <c r="O459" s="81">
        <v>45362</v>
      </c>
      <c r="P459" s="81">
        <v>45215</v>
      </c>
      <c r="Q459" s="81">
        <v>45367</v>
      </c>
      <c r="R459" t="s">
        <v>1616</v>
      </c>
      <c r="S459" t="s">
        <v>3257</v>
      </c>
      <c r="T459" t="s">
        <v>2908</v>
      </c>
      <c r="U459" t="s">
        <v>9</v>
      </c>
      <c r="V459">
        <v>5000</v>
      </c>
      <c r="W459">
        <v>1</v>
      </c>
      <c r="X459">
        <v>5000</v>
      </c>
      <c r="AB459" t="s">
        <v>9</v>
      </c>
      <c r="AC459">
        <v>0</v>
      </c>
      <c r="AD459">
        <v>5</v>
      </c>
      <c r="AE459">
        <v>6</v>
      </c>
      <c r="AF459">
        <v>-1</v>
      </c>
      <c r="AG459" t="s">
        <v>3498</v>
      </c>
      <c r="AH459" t="s">
        <v>2392</v>
      </c>
    </row>
    <row r="460" spans="1:34" hidden="1">
      <c r="A460">
        <v>459</v>
      </c>
      <c r="B460" t="s">
        <v>15</v>
      </c>
      <c r="C460" t="s">
        <v>2402</v>
      </c>
      <c r="D460" t="s">
        <v>2530</v>
      </c>
      <c r="E460" t="s">
        <v>2403</v>
      </c>
      <c r="F460">
        <v>9831589077</v>
      </c>
      <c r="G460" t="s">
        <v>2404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2405</v>
      </c>
      <c r="N460" s="81">
        <v>44897</v>
      </c>
      <c r="O460" s="81">
        <v>45353</v>
      </c>
      <c r="P460" s="81">
        <v>44898</v>
      </c>
      <c r="Q460" s="81">
        <v>45354</v>
      </c>
      <c r="R460" t="s">
        <v>1620</v>
      </c>
      <c r="S460" t="s">
        <v>1680</v>
      </c>
      <c r="T460" t="s">
        <v>1227</v>
      </c>
      <c r="U460" t="s">
        <v>16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16</v>
      </c>
      <c r="AC460">
        <v>0</v>
      </c>
      <c r="AD460" t="s">
        <v>2916</v>
      </c>
      <c r="AE460">
        <v>1</v>
      </c>
      <c r="AF460">
        <v>0</v>
      </c>
      <c r="AG460" t="s">
        <v>3498</v>
      </c>
      <c r="AH460" t="s">
        <v>2790</v>
      </c>
    </row>
    <row r="461" spans="1:34" hidden="1">
      <c r="A461">
        <v>460</v>
      </c>
      <c r="B461" t="s">
        <v>15</v>
      </c>
      <c r="C461" t="s">
        <v>2406</v>
      </c>
      <c r="D461" t="s">
        <v>2609</v>
      </c>
      <c r="E461" t="s">
        <v>2407</v>
      </c>
      <c r="F461" t="s">
        <v>2408</v>
      </c>
      <c r="G461" t="s">
        <v>2409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2405</v>
      </c>
      <c r="N461" s="81">
        <v>44897</v>
      </c>
      <c r="O461" s="81">
        <v>45353</v>
      </c>
      <c r="P461" s="81">
        <v>44898</v>
      </c>
      <c r="Q461" s="81">
        <v>45354</v>
      </c>
      <c r="R461" t="s">
        <v>1620</v>
      </c>
      <c r="S461" t="s">
        <v>1680</v>
      </c>
      <c r="T461" t="s">
        <v>1227</v>
      </c>
      <c r="U461" t="s">
        <v>9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9</v>
      </c>
      <c r="AC461">
        <v>0</v>
      </c>
      <c r="AD461">
        <v>15</v>
      </c>
      <c r="AE461">
        <v>16</v>
      </c>
      <c r="AF461">
        <v>-1</v>
      </c>
      <c r="AG461" t="s">
        <v>3498</v>
      </c>
      <c r="AH461" t="s">
        <v>2791</v>
      </c>
    </row>
    <row r="462" spans="1:34" hidden="1">
      <c r="A462">
        <v>461</v>
      </c>
      <c r="B462" t="s">
        <v>67</v>
      </c>
      <c r="C462" t="s">
        <v>2406</v>
      </c>
      <c r="D462" t="s">
        <v>2511</v>
      </c>
      <c r="E462" t="s">
        <v>2411</v>
      </c>
      <c r="F462" t="s">
        <v>2412</v>
      </c>
      <c r="G462" t="s">
        <v>2413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2414</v>
      </c>
      <c r="N462" s="81">
        <v>44947</v>
      </c>
      <c r="O462" s="81">
        <v>45525</v>
      </c>
      <c r="P462" s="81">
        <v>44890</v>
      </c>
      <c r="Q462" s="81">
        <v>45468</v>
      </c>
      <c r="R462" t="s">
        <v>1620</v>
      </c>
      <c r="S462" t="s">
        <v>1679</v>
      </c>
      <c r="T462" t="s">
        <v>1227</v>
      </c>
      <c r="U462" t="s">
        <v>9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9</v>
      </c>
      <c r="AC462">
        <v>1</v>
      </c>
      <c r="AD462">
        <v>13</v>
      </c>
      <c r="AE462">
        <v>11</v>
      </c>
      <c r="AF462">
        <v>2</v>
      </c>
      <c r="AG462" t="s">
        <v>2918</v>
      </c>
      <c r="AH462" t="s">
        <v>3165</v>
      </c>
    </row>
    <row r="463" spans="1:34" hidden="1">
      <c r="A463">
        <v>462</v>
      </c>
      <c r="B463" t="s">
        <v>12</v>
      </c>
      <c r="C463" t="s">
        <v>1330</v>
      </c>
      <c r="D463" t="s">
        <v>2542</v>
      </c>
      <c r="E463" t="s">
        <v>1332</v>
      </c>
      <c r="F463">
        <v>9995753204</v>
      </c>
      <c r="G463" t="s">
        <v>1333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2443</v>
      </c>
      <c r="N463" s="81">
        <v>44954</v>
      </c>
      <c r="O463" s="81">
        <v>45532</v>
      </c>
      <c r="P463" s="81">
        <v>44932</v>
      </c>
      <c r="Q463" s="81">
        <v>45632</v>
      </c>
      <c r="R463" t="s">
        <v>1620</v>
      </c>
      <c r="S463" t="s">
        <v>13</v>
      </c>
      <c r="T463" t="s">
        <v>1227</v>
      </c>
      <c r="U463" t="s">
        <v>9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9</v>
      </c>
      <c r="AC463">
        <v>0</v>
      </c>
      <c r="AD463">
        <v>15</v>
      </c>
      <c r="AE463">
        <v>9</v>
      </c>
      <c r="AF463">
        <v>6</v>
      </c>
      <c r="AG463" t="s">
        <v>2918</v>
      </c>
      <c r="AH463" t="s">
        <v>2921</v>
      </c>
    </row>
    <row r="464" spans="1:34" hidden="1">
      <c r="A464">
        <v>463</v>
      </c>
      <c r="B464" t="s">
        <v>12</v>
      </c>
      <c r="C464" t="s">
        <v>374</v>
      </c>
      <c r="D464" t="s">
        <v>3071</v>
      </c>
      <c r="E464" t="s">
        <v>376</v>
      </c>
      <c r="F464" t="s">
        <v>1201</v>
      </c>
      <c r="G464" t="s">
        <v>377</v>
      </c>
      <c r="H464">
        <v>20</v>
      </c>
      <c r="I464">
        <v>20</v>
      </c>
      <c r="J464">
        <v>2000</v>
      </c>
      <c r="K464" t="s">
        <v>1600</v>
      </c>
      <c r="L464">
        <v>5200</v>
      </c>
      <c r="M464" t="s">
        <v>2443</v>
      </c>
      <c r="N464" s="81">
        <v>44954</v>
      </c>
      <c r="O464" s="81">
        <v>45532</v>
      </c>
      <c r="P464" s="81">
        <v>44941</v>
      </c>
      <c r="Q464" s="81">
        <v>45519</v>
      </c>
      <c r="R464" t="s">
        <v>1620</v>
      </c>
      <c r="S464" t="s">
        <v>13</v>
      </c>
      <c r="T464" t="s">
        <v>1227</v>
      </c>
      <c r="U464" t="s">
        <v>9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9</v>
      </c>
      <c r="AC464">
        <v>0</v>
      </c>
      <c r="AD464">
        <v>15</v>
      </c>
      <c r="AE464">
        <v>10</v>
      </c>
      <c r="AF464">
        <v>5</v>
      </c>
      <c r="AG464" t="s">
        <v>2918</v>
      </c>
    </row>
    <row r="465" spans="1:34" hidden="1">
      <c r="A465">
        <v>464</v>
      </c>
      <c r="B465" t="s">
        <v>12</v>
      </c>
      <c r="C465" t="s">
        <v>2452</v>
      </c>
      <c r="D465" t="s">
        <v>2546</v>
      </c>
      <c r="E465" t="s">
        <v>2455</v>
      </c>
      <c r="F465" t="s">
        <v>2453</v>
      </c>
      <c r="G465" t="s">
        <v>2454</v>
      </c>
      <c r="H465">
        <v>20</v>
      </c>
      <c r="I465">
        <v>20</v>
      </c>
      <c r="J465" t="s">
        <v>1600</v>
      </c>
      <c r="K465" t="s">
        <v>1600</v>
      </c>
      <c r="L465">
        <v>5200</v>
      </c>
      <c r="M465" t="s">
        <v>2446</v>
      </c>
      <c r="N465" s="81">
        <v>44954</v>
      </c>
      <c r="O465" s="81">
        <v>45532</v>
      </c>
      <c r="P465" s="81">
        <v>44935</v>
      </c>
      <c r="Q465" s="81">
        <v>45513</v>
      </c>
      <c r="R465" t="s">
        <v>1620</v>
      </c>
      <c r="S465" t="s">
        <v>13</v>
      </c>
      <c r="T465" t="s">
        <v>1227</v>
      </c>
      <c r="U465" t="s">
        <v>9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9</v>
      </c>
      <c r="AC465">
        <v>0</v>
      </c>
      <c r="AD465">
        <v>15</v>
      </c>
      <c r="AE465">
        <v>11</v>
      </c>
      <c r="AF465">
        <v>4</v>
      </c>
      <c r="AG465" t="s">
        <v>2918</v>
      </c>
    </row>
    <row r="466" spans="1:34" hidden="1">
      <c r="A466">
        <v>465</v>
      </c>
      <c r="B466" t="s">
        <v>12</v>
      </c>
      <c r="C466" t="s">
        <v>637</v>
      </c>
      <c r="D466" t="s">
        <v>2542</v>
      </c>
      <c r="E466" t="s">
        <v>639</v>
      </c>
      <c r="F466">
        <v>9831079580</v>
      </c>
      <c r="G466" t="s">
        <v>1795</v>
      </c>
      <c r="H466">
        <v>24</v>
      </c>
      <c r="I466">
        <v>20</v>
      </c>
      <c r="J466" t="s">
        <v>1600</v>
      </c>
      <c r="K466">
        <v>2000</v>
      </c>
      <c r="L466">
        <v>2800</v>
      </c>
      <c r="M466" t="s">
        <v>2443</v>
      </c>
      <c r="N466" s="81">
        <v>44954</v>
      </c>
      <c r="O466" s="81">
        <v>45532</v>
      </c>
      <c r="P466" s="81">
        <v>44951</v>
      </c>
      <c r="Q466" s="81">
        <v>45651</v>
      </c>
      <c r="R466" t="s">
        <v>1616</v>
      </c>
      <c r="S466" t="s">
        <v>13</v>
      </c>
      <c r="T466" t="s">
        <v>1227</v>
      </c>
      <c r="U466" t="s">
        <v>9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9</v>
      </c>
      <c r="AC466">
        <v>1</v>
      </c>
      <c r="AD466">
        <v>14</v>
      </c>
      <c r="AE466">
        <v>11</v>
      </c>
      <c r="AF466">
        <v>3</v>
      </c>
      <c r="AG466" t="s">
        <v>2918</v>
      </c>
      <c r="AH466" t="s">
        <v>2568</v>
      </c>
    </row>
    <row r="467" spans="1:34" hidden="1">
      <c r="A467">
        <v>466</v>
      </c>
      <c r="B467" t="s">
        <v>67</v>
      </c>
      <c r="C467" t="s">
        <v>2457</v>
      </c>
      <c r="D467" t="s">
        <v>2512</v>
      </c>
      <c r="E467" t="s">
        <v>2458</v>
      </c>
      <c r="F467" t="s">
        <v>2459</v>
      </c>
      <c r="G467" t="s">
        <v>2460</v>
      </c>
      <c r="H467">
        <v>20</v>
      </c>
      <c r="I467">
        <v>20</v>
      </c>
      <c r="J467">
        <v>2000</v>
      </c>
      <c r="K467" t="s">
        <v>1600</v>
      </c>
      <c r="L467">
        <v>5200</v>
      </c>
      <c r="M467" t="s">
        <v>2462</v>
      </c>
      <c r="N467" s="81">
        <v>44968</v>
      </c>
      <c r="O467" s="81">
        <v>45546</v>
      </c>
      <c r="P467" s="81">
        <v>44593</v>
      </c>
      <c r="Q467" s="81">
        <v>45170</v>
      </c>
      <c r="R467" t="s">
        <v>1620</v>
      </c>
      <c r="S467" t="s">
        <v>1679</v>
      </c>
      <c r="T467" t="s">
        <v>1227</v>
      </c>
      <c r="U467" t="s">
        <v>9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9</v>
      </c>
      <c r="AC467">
        <v>0</v>
      </c>
      <c r="AD467">
        <v>13</v>
      </c>
      <c r="AE467">
        <v>9</v>
      </c>
      <c r="AF467">
        <v>4</v>
      </c>
      <c r="AG467" t="s">
        <v>2918</v>
      </c>
      <c r="AH467" t="s">
        <v>3208</v>
      </c>
    </row>
    <row r="468" spans="1:34" hidden="1">
      <c r="A468">
        <v>467</v>
      </c>
      <c r="B468" t="s">
        <v>12</v>
      </c>
      <c r="C468" t="s">
        <v>624</v>
      </c>
      <c r="D468" t="s">
        <v>2547</v>
      </c>
      <c r="E468" t="s">
        <v>2541</v>
      </c>
      <c r="F468" t="s">
        <v>2461</v>
      </c>
      <c r="G468" t="s">
        <v>2005</v>
      </c>
      <c r="H468">
        <v>24</v>
      </c>
      <c r="I468">
        <v>20</v>
      </c>
      <c r="J468" t="s">
        <v>1600</v>
      </c>
      <c r="K468">
        <v>2000</v>
      </c>
      <c r="L468">
        <v>2800</v>
      </c>
      <c r="M468" t="s">
        <v>2443</v>
      </c>
      <c r="N468" s="81">
        <v>44954</v>
      </c>
      <c r="O468" s="81">
        <v>45532</v>
      </c>
      <c r="P468" s="81">
        <v>44952</v>
      </c>
      <c r="Q468" s="81">
        <v>45652</v>
      </c>
      <c r="R468" t="s">
        <v>1620</v>
      </c>
      <c r="S468" t="s">
        <v>13</v>
      </c>
      <c r="T468" t="s">
        <v>1227</v>
      </c>
      <c r="U468" t="s">
        <v>9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9</v>
      </c>
      <c r="AD468">
        <v>15</v>
      </c>
      <c r="AE468">
        <v>9</v>
      </c>
      <c r="AF468">
        <v>6</v>
      </c>
      <c r="AG468" t="s">
        <v>2918</v>
      </c>
      <c r="AH468" t="s">
        <v>2568</v>
      </c>
    </row>
    <row r="469" spans="1:34" hidden="1">
      <c r="A469">
        <v>468</v>
      </c>
      <c r="B469" t="s">
        <v>12</v>
      </c>
      <c r="C469" t="s">
        <v>603</v>
      </c>
      <c r="D469" t="s">
        <v>2507</v>
      </c>
      <c r="E469" t="s">
        <v>605</v>
      </c>
      <c r="F469" t="s">
        <v>2464</v>
      </c>
      <c r="G469" t="s">
        <v>1793</v>
      </c>
      <c r="H469">
        <v>24</v>
      </c>
      <c r="I469">
        <v>20</v>
      </c>
      <c r="J469">
        <v>2000</v>
      </c>
      <c r="K469" t="s">
        <v>1600</v>
      </c>
      <c r="L469">
        <v>2800</v>
      </c>
      <c r="M469" t="s">
        <v>2443</v>
      </c>
      <c r="N469" s="81">
        <v>44982</v>
      </c>
      <c r="O469" s="81">
        <v>45560</v>
      </c>
      <c r="P469" s="81">
        <v>44972</v>
      </c>
      <c r="Q469" s="81">
        <v>45672</v>
      </c>
      <c r="R469" t="s">
        <v>1616</v>
      </c>
      <c r="S469" t="s">
        <v>13</v>
      </c>
      <c r="T469" t="s">
        <v>1227</v>
      </c>
      <c r="U469" t="s">
        <v>9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9</v>
      </c>
      <c r="AC469">
        <v>0</v>
      </c>
      <c r="AD469">
        <v>14</v>
      </c>
      <c r="AE469">
        <v>9</v>
      </c>
      <c r="AF469">
        <v>5</v>
      </c>
      <c r="AG469" t="s">
        <v>2918</v>
      </c>
    </row>
    <row r="470" spans="1:34" hidden="1">
      <c r="A470">
        <v>469</v>
      </c>
      <c r="B470" t="s">
        <v>8</v>
      </c>
      <c r="C470" t="s">
        <v>2468</v>
      </c>
      <c r="D470" t="s">
        <v>768</v>
      </c>
      <c r="E470" t="s">
        <v>2466</v>
      </c>
      <c r="F470">
        <v>9988452357</v>
      </c>
      <c r="G470" t="s">
        <v>2467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1512</v>
      </c>
      <c r="N470" s="81">
        <v>44975</v>
      </c>
      <c r="O470" s="81">
        <v>46040</v>
      </c>
      <c r="P470" s="81">
        <v>44986</v>
      </c>
      <c r="Q470" s="81">
        <v>46054</v>
      </c>
      <c r="R470" t="s">
        <v>1620</v>
      </c>
      <c r="S470" t="s">
        <v>1675</v>
      </c>
      <c r="T470" t="s">
        <v>1227</v>
      </c>
      <c r="U470" t="s">
        <v>9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16</v>
      </c>
      <c r="AC470">
        <v>0</v>
      </c>
      <c r="AD470" t="s">
        <v>2916</v>
      </c>
      <c r="AE470">
        <v>3</v>
      </c>
      <c r="AF470">
        <v>0</v>
      </c>
      <c r="AG470" t="s">
        <v>3498</v>
      </c>
      <c r="AH470" t="s">
        <v>2914</v>
      </c>
    </row>
    <row r="471" spans="1:34" hidden="1">
      <c r="A471">
        <v>470</v>
      </c>
      <c r="B471" t="s">
        <v>12</v>
      </c>
      <c r="C471" t="s">
        <v>2469</v>
      </c>
      <c r="D471" t="s">
        <v>2508</v>
      </c>
      <c r="E471" t="s">
        <v>2470</v>
      </c>
      <c r="F471" t="s">
        <v>2471</v>
      </c>
      <c r="G471" t="s">
        <v>2472</v>
      </c>
      <c r="H471">
        <v>20</v>
      </c>
      <c r="I471">
        <v>20</v>
      </c>
      <c r="J471">
        <v>2000</v>
      </c>
      <c r="K471" t="s">
        <v>1600</v>
      </c>
      <c r="L471">
        <v>5200</v>
      </c>
      <c r="M471" t="s">
        <v>2443</v>
      </c>
      <c r="N471" s="81">
        <v>45073</v>
      </c>
      <c r="O471" s="81">
        <v>45653</v>
      </c>
      <c r="P471" s="81">
        <v>44986</v>
      </c>
      <c r="Q471" s="81">
        <v>45566</v>
      </c>
      <c r="R471" t="s">
        <v>1620</v>
      </c>
      <c r="S471" t="s">
        <v>13</v>
      </c>
      <c r="T471" t="s">
        <v>1227</v>
      </c>
      <c r="U471" t="s">
        <v>9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9</v>
      </c>
      <c r="AC471">
        <v>0</v>
      </c>
      <c r="AD471">
        <v>11</v>
      </c>
      <c r="AE471">
        <v>6</v>
      </c>
      <c r="AF471">
        <v>5</v>
      </c>
      <c r="AG471" t="s">
        <v>2918</v>
      </c>
    </row>
    <row r="472" spans="1:34" hidden="1">
      <c r="A472">
        <v>471</v>
      </c>
      <c r="B472" t="s">
        <v>10</v>
      </c>
      <c r="C472" t="s">
        <v>242</v>
      </c>
      <c r="D472" t="s">
        <v>3301</v>
      </c>
      <c r="E472" t="s">
        <v>244</v>
      </c>
      <c r="F472" t="s">
        <v>2475</v>
      </c>
      <c r="G472" t="s">
        <v>245</v>
      </c>
      <c r="H472">
        <v>20</v>
      </c>
      <c r="I472">
        <v>20</v>
      </c>
      <c r="J472" t="s">
        <v>1600</v>
      </c>
      <c r="K472" t="s">
        <v>1600</v>
      </c>
      <c r="L472">
        <v>4200</v>
      </c>
      <c r="M472" t="s">
        <v>2476</v>
      </c>
      <c r="N472" s="81">
        <v>44940</v>
      </c>
      <c r="O472" s="81">
        <v>45518</v>
      </c>
      <c r="P472" s="81">
        <v>44979</v>
      </c>
      <c r="Q472" s="81">
        <v>45557</v>
      </c>
      <c r="R472" t="s">
        <v>1620</v>
      </c>
      <c r="S472" t="s">
        <v>2032</v>
      </c>
      <c r="T472" t="s">
        <v>1227</v>
      </c>
      <c r="U472" t="s">
        <v>9</v>
      </c>
      <c r="V472">
        <v>5000</v>
      </c>
      <c r="W472">
        <v>0.16</v>
      </c>
      <c r="X472">
        <v>800</v>
      </c>
      <c r="AA472">
        <v>29000</v>
      </c>
      <c r="AB472" t="s">
        <v>9</v>
      </c>
      <c r="AD472">
        <v>14</v>
      </c>
      <c r="AE472">
        <v>14</v>
      </c>
      <c r="AF472">
        <v>0</v>
      </c>
      <c r="AG472" t="s">
        <v>3498</v>
      </c>
      <c r="AH472" t="s">
        <v>2842</v>
      </c>
    </row>
    <row r="473" spans="1:34" hidden="1">
      <c r="A473">
        <v>472</v>
      </c>
      <c r="B473" t="s">
        <v>10</v>
      </c>
      <c r="C473" t="s">
        <v>2477</v>
      </c>
      <c r="E473" t="s">
        <v>2478</v>
      </c>
      <c r="F473" t="s">
        <v>2479</v>
      </c>
      <c r="G473" t="s">
        <v>2480</v>
      </c>
      <c r="H473">
        <v>24</v>
      </c>
      <c r="I473">
        <v>20</v>
      </c>
      <c r="J473" t="s">
        <v>1600</v>
      </c>
      <c r="K473" t="s">
        <v>1600</v>
      </c>
      <c r="L473">
        <v>3187</v>
      </c>
      <c r="M473" t="s">
        <v>2476</v>
      </c>
      <c r="N473" s="81">
        <v>45002</v>
      </c>
      <c r="O473" s="81">
        <v>45582</v>
      </c>
      <c r="P473" s="81">
        <v>44980</v>
      </c>
      <c r="Q473" s="81">
        <v>45680</v>
      </c>
      <c r="R473" t="s">
        <v>1616</v>
      </c>
      <c r="S473" t="s">
        <v>2032</v>
      </c>
      <c r="T473" t="s">
        <v>1227</v>
      </c>
      <c r="U473" t="s">
        <v>9</v>
      </c>
      <c r="V473">
        <v>5000</v>
      </c>
      <c r="W473">
        <v>0.36259999999999998</v>
      </c>
      <c r="X473">
        <v>1813</v>
      </c>
      <c r="AB473" t="s">
        <v>9</v>
      </c>
      <c r="AC473">
        <v>0</v>
      </c>
      <c r="AD473">
        <v>12</v>
      </c>
      <c r="AE473">
        <v>1</v>
      </c>
      <c r="AF473">
        <v>11</v>
      </c>
      <c r="AG473" t="s">
        <v>2918</v>
      </c>
    </row>
    <row r="474" spans="1:34" hidden="1">
      <c r="A474">
        <v>473</v>
      </c>
      <c r="B474" t="s">
        <v>15</v>
      </c>
      <c r="C474" t="s">
        <v>2484</v>
      </c>
      <c r="D474" t="s">
        <v>2531</v>
      </c>
      <c r="E474" t="s">
        <v>2485</v>
      </c>
      <c r="F474" t="s">
        <v>2482</v>
      </c>
      <c r="G474" t="s">
        <v>2483</v>
      </c>
      <c r="H474">
        <v>20</v>
      </c>
      <c r="I474">
        <v>16</v>
      </c>
      <c r="J474">
        <v>1000</v>
      </c>
      <c r="K474" t="s">
        <v>1600</v>
      </c>
      <c r="L474">
        <v>4200</v>
      </c>
      <c r="M474" t="s">
        <v>2405</v>
      </c>
      <c r="N474" s="81">
        <v>45002</v>
      </c>
      <c r="O474" s="81">
        <v>45460</v>
      </c>
      <c r="P474" s="81">
        <v>44980</v>
      </c>
      <c r="Q474" s="81">
        <v>45558</v>
      </c>
      <c r="R474" t="s">
        <v>1616</v>
      </c>
      <c r="S474" t="s">
        <v>1680</v>
      </c>
      <c r="T474" t="s">
        <v>1227</v>
      </c>
      <c r="U474" t="s">
        <v>9</v>
      </c>
      <c r="V474">
        <v>5000</v>
      </c>
      <c r="W474">
        <v>0.16</v>
      </c>
      <c r="X474">
        <v>800</v>
      </c>
      <c r="AA474">
        <v>25000</v>
      </c>
      <c r="AB474" t="s">
        <v>16</v>
      </c>
      <c r="AC474">
        <v>2</v>
      </c>
      <c r="AD474" t="s">
        <v>2916</v>
      </c>
      <c r="AE474">
        <v>0</v>
      </c>
      <c r="AF474">
        <v>0</v>
      </c>
      <c r="AG474" t="s">
        <v>3498</v>
      </c>
    </row>
    <row r="475" spans="1:34" hidden="1">
      <c r="A475">
        <v>474</v>
      </c>
      <c r="B475" t="s">
        <v>15</v>
      </c>
      <c r="C475" t="s">
        <v>2486</v>
      </c>
      <c r="D475" t="s">
        <v>2538</v>
      </c>
      <c r="E475" t="s">
        <v>2501</v>
      </c>
      <c r="F475">
        <v>9842040021</v>
      </c>
      <c r="G475" t="s">
        <v>2499</v>
      </c>
      <c r="H475">
        <v>16</v>
      </c>
      <c r="I475">
        <v>16</v>
      </c>
      <c r="J475" t="s">
        <v>1600</v>
      </c>
      <c r="K475" t="s">
        <v>1600</v>
      </c>
      <c r="L475">
        <v>4200</v>
      </c>
      <c r="M475" t="s">
        <v>2487</v>
      </c>
      <c r="N475" s="81">
        <v>44988</v>
      </c>
      <c r="O475" s="81">
        <v>45446</v>
      </c>
      <c r="P475" s="81">
        <v>44988</v>
      </c>
      <c r="Q475" s="81">
        <v>45446</v>
      </c>
      <c r="R475" t="s">
        <v>1620</v>
      </c>
      <c r="S475" t="s">
        <v>1680</v>
      </c>
      <c r="T475" t="s">
        <v>1227</v>
      </c>
      <c r="U475" t="s">
        <v>9</v>
      </c>
      <c r="V475">
        <v>7500</v>
      </c>
      <c r="W475">
        <v>0.44</v>
      </c>
      <c r="X475">
        <v>3300</v>
      </c>
      <c r="AA475">
        <v>0</v>
      </c>
      <c r="AB475" t="s">
        <v>9</v>
      </c>
      <c r="AC475">
        <v>0</v>
      </c>
      <c r="AD475">
        <v>12</v>
      </c>
      <c r="AE475">
        <v>8</v>
      </c>
      <c r="AF475">
        <v>4</v>
      </c>
      <c r="AG475" t="s">
        <v>2918</v>
      </c>
      <c r="AH475" t="s">
        <v>2500</v>
      </c>
    </row>
    <row r="476" spans="1:34" hidden="1">
      <c r="A476">
        <v>475</v>
      </c>
      <c r="B476" t="s">
        <v>20</v>
      </c>
      <c r="C476" t="s">
        <v>2488</v>
      </c>
      <c r="D476" t="s">
        <v>2548</v>
      </c>
      <c r="E476" t="s">
        <v>2489</v>
      </c>
      <c r="F476">
        <v>9981804977</v>
      </c>
      <c r="G476" t="s">
        <v>2490</v>
      </c>
      <c r="H476">
        <v>4</v>
      </c>
      <c r="I476">
        <v>4</v>
      </c>
      <c r="J476">
        <v>3000</v>
      </c>
      <c r="K476" t="s">
        <v>1600</v>
      </c>
      <c r="L476">
        <v>3350</v>
      </c>
      <c r="M476" t="s">
        <v>2491</v>
      </c>
      <c r="N476" s="81">
        <v>45010</v>
      </c>
      <c r="O476" s="81">
        <v>45102</v>
      </c>
      <c r="P476" s="81">
        <v>44981</v>
      </c>
      <c r="Q476" s="81">
        <v>45070</v>
      </c>
      <c r="R476" t="s">
        <v>1620</v>
      </c>
      <c r="S476" t="s">
        <v>1677</v>
      </c>
      <c r="T476" t="s">
        <v>1227</v>
      </c>
      <c r="U476" t="s">
        <v>16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16</v>
      </c>
      <c r="AC476">
        <v>0</v>
      </c>
      <c r="AD476" t="s">
        <v>2916</v>
      </c>
      <c r="AE476">
        <v>1</v>
      </c>
      <c r="AF476">
        <v>0</v>
      </c>
      <c r="AG476" t="s">
        <v>3498</v>
      </c>
      <c r="AH476" t="s">
        <v>2502</v>
      </c>
    </row>
    <row r="477" spans="1:34" hidden="1">
      <c r="A477">
        <v>476</v>
      </c>
      <c r="B477" t="s">
        <v>15</v>
      </c>
      <c r="C477" t="s">
        <v>2488</v>
      </c>
      <c r="D477" t="s">
        <v>2538</v>
      </c>
      <c r="E477" t="s">
        <v>2489</v>
      </c>
      <c r="F477">
        <v>9981804977</v>
      </c>
      <c r="G477" t="s">
        <v>2490</v>
      </c>
      <c r="H477">
        <v>16</v>
      </c>
      <c r="I477">
        <v>16</v>
      </c>
      <c r="J477" t="s">
        <v>1600</v>
      </c>
      <c r="K477" t="s">
        <v>1600</v>
      </c>
      <c r="L477">
        <v>4200</v>
      </c>
      <c r="M477" t="s">
        <v>2492</v>
      </c>
      <c r="N477" s="81">
        <v>44995</v>
      </c>
      <c r="O477" s="81">
        <v>45453</v>
      </c>
      <c r="P477" s="81">
        <v>45080</v>
      </c>
      <c r="Q477" s="81">
        <v>45538</v>
      </c>
      <c r="R477" t="s">
        <v>1620</v>
      </c>
      <c r="S477" t="s">
        <v>1680</v>
      </c>
      <c r="T477" t="s">
        <v>1227</v>
      </c>
      <c r="U477" t="s">
        <v>9</v>
      </c>
      <c r="V477">
        <v>5000</v>
      </c>
      <c r="W477">
        <v>0.16</v>
      </c>
      <c r="X477">
        <v>800</v>
      </c>
      <c r="AB477" t="s">
        <v>9</v>
      </c>
      <c r="AC477">
        <v>0</v>
      </c>
      <c r="AD477">
        <v>12</v>
      </c>
      <c r="AE477">
        <v>8</v>
      </c>
      <c r="AF477">
        <v>4</v>
      </c>
      <c r="AG477" t="s">
        <v>2918</v>
      </c>
      <c r="AH477" t="s">
        <v>2500</v>
      </c>
    </row>
    <row r="478" spans="1:34" hidden="1">
      <c r="A478">
        <v>477</v>
      </c>
      <c r="B478" t="s">
        <v>15</v>
      </c>
      <c r="C478" t="s">
        <v>2493</v>
      </c>
      <c r="D478" t="s">
        <v>2539</v>
      </c>
      <c r="E478" t="s">
        <v>2494</v>
      </c>
      <c r="F478">
        <v>9987353540</v>
      </c>
      <c r="G478" t="s">
        <v>2495</v>
      </c>
      <c r="H478">
        <v>16</v>
      </c>
      <c r="I478">
        <v>16</v>
      </c>
      <c r="J478" t="s">
        <v>1600</v>
      </c>
      <c r="K478" t="s">
        <v>1600</v>
      </c>
      <c r="L478">
        <v>4200</v>
      </c>
      <c r="M478" t="s">
        <v>2492</v>
      </c>
      <c r="N478" s="81">
        <v>44995</v>
      </c>
      <c r="O478" s="81">
        <v>45453</v>
      </c>
      <c r="P478" s="81">
        <v>45080</v>
      </c>
      <c r="Q478" s="81">
        <v>45538</v>
      </c>
      <c r="R478" t="s">
        <v>1620</v>
      </c>
      <c r="S478" t="s">
        <v>1680</v>
      </c>
      <c r="T478" t="s">
        <v>1227</v>
      </c>
      <c r="U478" t="s">
        <v>9</v>
      </c>
      <c r="V478">
        <v>7500</v>
      </c>
      <c r="W478">
        <v>0.44</v>
      </c>
      <c r="X478">
        <v>3300</v>
      </c>
      <c r="AB478" t="s">
        <v>9</v>
      </c>
      <c r="AC478">
        <v>0</v>
      </c>
      <c r="AD478">
        <v>12</v>
      </c>
      <c r="AE478">
        <v>7</v>
      </c>
      <c r="AF478">
        <v>5</v>
      </c>
      <c r="AG478" t="s">
        <v>2918</v>
      </c>
      <c r="AH478" t="s">
        <v>3151</v>
      </c>
    </row>
    <row r="479" spans="1:34" hidden="1">
      <c r="A479">
        <v>478</v>
      </c>
      <c r="B479" t="s">
        <v>20</v>
      </c>
      <c r="C479" t="s">
        <v>2493</v>
      </c>
      <c r="D479" t="s">
        <v>2549</v>
      </c>
      <c r="E479" t="s">
        <v>2494</v>
      </c>
      <c r="F479">
        <v>9987353540</v>
      </c>
      <c r="G479" t="s">
        <v>2495</v>
      </c>
      <c r="H479">
        <v>4</v>
      </c>
      <c r="I479">
        <v>4</v>
      </c>
      <c r="J479">
        <v>3000</v>
      </c>
      <c r="K479" t="s">
        <v>1600</v>
      </c>
      <c r="L479">
        <v>3350</v>
      </c>
      <c r="M479" t="s">
        <v>2491</v>
      </c>
      <c r="N479" s="81">
        <v>45010</v>
      </c>
      <c r="O479" s="81">
        <v>45102</v>
      </c>
      <c r="P479" s="81">
        <v>44981</v>
      </c>
      <c r="Q479" s="81">
        <v>45070</v>
      </c>
      <c r="R479" t="s">
        <v>1620</v>
      </c>
      <c r="S479" t="s">
        <v>1677</v>
      </c>
      <c r="T479" t="s">
        <v>1227</v>
      </c>
      <c r="U479" t="s">
        <v>11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11</v>
      </c>
      <c r="AC479">
        <v>0</v>
      </c>
      <c r="AD479" t="s">
        <v>2916</v>
      </c>
      <c r="AE479">
        <v>4</v>
      </c>
      <c r="AF479">
        <v>0</v>
      </c>
      <c r="AG479" t="s">
        <v>3498</v>
      </c>
      <c r="AH479" t="s">
        <v>2502</v>
      </c>
    </row>
    <row r="480" spans="1:34" hidden="1">
      <c r="A480">
        <v>479</v>
      </c>
      <c r="B480" t="s">
        <v>12</v>
      </c>
      <c r="C480" t="s">
        <v>2496</v>
      </c>
      <c r="D480" t="s">
        <v>2356</v>
      </c>
      <c r="E480" t="s">
        <v>2503</v>
      </c>
      <c r="F480" t="s">
        <v>2497</v>
      </c>
      <c r="G480" t="s">
        <v>2498</v>
      </c>
      <c r="H480">
        <v>20</v>
      </c>
      <c r="I480">
        <v>20</v>
      </c>
      <c r="J480" t="s">
        <v>1600</v>
      </c>
      <c r="K480">
        <v>3000</v>
      </c>
      <c r="L480">
        <v>3800</v>
      </c>
      <c r="M480" t="s">
        <v>2446</v>
      </c>
      <c r="N480" s="81">
        <v>45003</v>
      </c>
      <c r="O480" s="81">
        <v>45583</v>
      </c>
      <c r="P480" s="81">
        <v>44980</v>
      </c>
      <c r="Q480" s="81">
        <v>45558</v>
      </c>
      <c r="R480" t="s">
        <v>1616</v>
      </c>
      <c r="S480" t="s">
        <v>13</v>
      </c>
      <c r="T480" t="s">
        <v>1227</v>
      </c>
      <c r="U480" t="s">
        <v>16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16</v>
      </c>
      <c r="AC480">
        <v>2</v>
      </c>
      <c r="AD480" t="s">
        <v>2916</v>
      </c>
      <c r="AE480">
        <v>1</v>
      </c>
      <c r="AF480">
        <v>0</v>
      </c>
      <c r="AG480" t="s">
        <v>3498</v>
      </c>
      <c r="AH480" t="s">
        <v>2502</v>
      </c>
    </row>
    <row r="481" spans="1:34" hidden="1">
      <c r="A481">
        <v>480</v>
      </c>
      <c r="B481" t="s">
        <v>15</v>
      </c>
      <c r="C481" t="s">
        <v>2504</v>
      </c>
      <c r="D481" t="s">
        <v>2529</v>
      </c>
      <c r="E481" t="s">
        <v>2505</v>
      </c>
      <c r="F481">
        <v>9985772258</v>
      </c>
      <c r="G481" t="s">
        <v>2506</v>
      </c>
      <c r="H481">
        <v>16</v>
      </c>
      <c r="I481">
        <v>16</v>
      </c>
      <c r="J481" t="s">
        <v>1600</v>
      </c>
      <c r="K481" t="s">
        <v>1600</v>
      </c>
      <c r="L481">
        <v>4200</v>
      </c>
      <c r="M481" t="s">
        <v>2492</v>
      </c>
      <c r="N481" s="81">
        <v>44995</v>
      </c>
      <c r="O481" s="81">
        <v>45453</v>
      </c>
      <c r="P481" s="81">
        <v>45080</v>
      </c>
      <c r="Q481" s="81">
        <v>45538</v>
      </c>
      <c r="R481" t="s">
        <v>1616</v>
      </c>
      <c r="S481" t="s">
        <v>1680</v>
      </c>
      <c r="T481" t="s">
        <v>1227</v>
      </c>
      <c r="U481" t="s">
        <v>9</v>
      </c>
      <c r="V481">
        <v>7500</v>
      </c>
      <c r="W481">
        <v>0.44</v>
      </c>
      <c r="X481">
        <v>3300</v>
      </c>
      <c r="Y481">
        <v>1</v>
      </c>
      <c r="AB481" t="s">
        <v>9</v>
      </c>
      <c r="AC481">
        <v>0</v>
      </c>
      <c r="AD481">
        <v>12</v>
      </c>
      <c r="AE481">
        <v>11</v>
      </c>
      <c r="AF481">
        <v>1</v>
      </c>
      <c r="AG481" t="s">
        <v>2919</v>
      </c>
      <c r="AH481" t="s">
        <v>2500</v>
      </c>
    </row>
    <row r="482" spans="1:34" hidden="1">
      <c r="A482">
        <v>481</v>
      </c>
      <c r="B482" t="s">
        <v>67</v>
      </c>
      <c r="C482" t="s">
        <v>2513</v>
      </c>
      <c r="D482" t="s">
        <v>137</v>
      </c>
      <c r="E482" t="s">
        <v>2514</v>
      </c>
      <c r="F482">
        <v>9981888925</v>
      </c>
      <c r="G482" t="s">
        <v>2515</v>
      </c>
      <c r="H482">
        <v>20</v>
      </c>
      <c r="I482">
        <v>20</v>
      </c>
      <c r="J482">
        <v>2000</v>
      </c>
      <c r="L482">
        <v>5200</v>
      </c>
      <c r="M482" t="s">
        <v>2414</v>
      </c>
      <c r="N482" s="81">
        <v>45003</v>
      </c>
      <c r="O482" s="81">
        <v>45583</v>
      </c>
      <c r="P482" s="81">
        <v>45003</v>
      </c>
      <c r="Q482" s="81">
        <v>45583</v>
      </c>
      <c r="R482" t="s">
        <v>1620</v>
      </c>
      <c r="S482" t="s">
        <v>1679</v>
      </c>
      <c r="T482" t="s">
        <v>1227</v>
      </c>
      <c r="U482" t="s">
        <v>14</v>
      </c>
      <c r="V482">
        <v>7500</v>
      </c>
      <c r="W482">
        <v>0.30666666666666664</v>
      </c>
      <c r="X482">
        <v>2300</v>
      </c>
      <c r="AB482" t="s">
        <v>14</v>
      </c>
      <c r="AC482">
        <v>0</v>
      </c>
      <c r="AD482" t="s">
        <v>2916</v>
      </c>
      <c r="AF482">
        <v>0</v>
      </c>
      <c r="AG482" t="s">
        <v>3498</v>
      </c>
      <c r="AH482" t="s">
        <v>137</v>
      </c>
    </row>
    <row r="483" spans="1:34" hidden="1">
      <c r="A483">
        <v>482</v>
      </c>
      <c r="B483" t="s">
        <v>15</v>
      </c>
      <c r="D483" t="s">
        <v>2854</v>
      </c>
      <c r="E483" t="s">
        <v>2532</v>
      </c>
      <c r="F483" t="s">
        <v>2554</v>
      </c>
      <c r="G483" t="s">
        <v>2520</v>
      </c>
      <c r="H483">
        <v>16</v>
      </c>
      <c r="I483">
        <v>16</v>
      </c>
      <c r="J483">
        <v>2000</v>
      </c>
      <c r="K483">
        <v>2000</v>
      </c>
      <c r="L483">
        <v>2275</v>
      </c>
      <c r="M483" t="s">
        <v>2851</v>
      </c>
      <c r="N483" s="81">
        <v>44953</v>
      </c>
      <c r="O483" s="81">
        <v>45409</v>
      </c>
      <c r="P483" s="81">
        <v>44962</v>
      </c>
      <c r="Q483" s="81">
        <v>45417</v>
      </c>
      <c r="R483" t="s">
        <v>1620</v>
      </c>
      <c r="S483" t="s">
        <v>1680</v>
      </c>
      <c r="T483" t="s">
        <v>2133</v>
      </c>
      <c r="U483" t="s">
        <v>16</v>
      </c>
      <c r="V483">
        <v>5000</v>
      </c>
      <c r="W483">
        <v>0.54500000000000004</v>
      </c>
      <c r="X483">
        <v>2725</v>
      </c>
      <c r="Y483">
        <v>2</v>
      </c>
      <c r="AA483">
        <v>25000</v>
      </c>
      <c r="AB483" t="s">
        <v>16</v>
      </c>
      <c r="AD483" t="s">
        <v>2916</v>
      </c>
      <c r="AE483">
        <v>11</v>
      </c>
      <c r="AF483">
        <v>0</v>
      </c>
      <c r="AG483" t="s">
        <v>3498</v>
      </c>
      <c r="AH483" t="s">
        <v>2852</v>
      </c>
    </row>
    <row r="484" spans="1:34" hidden="1">
      <c r="A484">
        <v>483</v>
      </c>
      <c r="B484" t="s">
        <v>15</v>
      </c>
      <c r="C484" t="s">
        <v>2855</v>
      </c>
      <c r="D484" t="s">
        <v>2533</v>
      </c>
      <c r="E484" t="s">
        <v>2570</v>
      </c>
      <c r="F484" t="s">
        <v>2555</v>
      </c>
      <c r="G484" t="s">
        <v>2520</v>
      </c>
      <c r="H484">
        <v>16</v>
      </c>
      <c r="I484">
        <v>16</v>
      </c>
      <c r="J484">
        <v>2000</v>
      </c>
      <c r="K484">
        <v>2000</v>
      </c>
      <c r="L484">
        <v>2275</v>
      </c>
      <c r="M484" t="s">
        <v>2849</v>
      </c>
      <c r="N484" s="81">
        <v>44953</v>
      </c>
      <c r="O484" s="81">
        <v>45409</v>
      </c>
      <c r="P484" s="81">
        <v>44962</v>
      </c>
      <c r="Q484" s="81">
        <v>45417</v>
      </c>
      <c r="R484" t="s">
        <v>1616</v>
      </c>
      <c r="S484" t="s">
        <v>1680</v>
      </c>
      <c r="T484" t="s">
        <v>2133</v>
      </c>
      <c r="U484" t="s">
        <v>9</v>
      </c>
      <c r="V484">
        <v>5000</v>
      </c>
      <c r="W484">
        <v>0.54500000000000004</v>
      </c>
      <c r="X484">
        <v>2725</v>
      </c>
      <c r="Y484">
        <v>2</v>
      </c>
      <c r="AA484">
        <v>25000</v>
      </c>
      <c r="AB484" t="s">
        <v>9</v>
      </c>
      <c r="AC484">
        <v>0</v>
      </c>
      <c r="AD484">
        <v>15</v>
      </c>
      <c r="AE484">
        <v>4</v>
      </c>
      <c r="AF484">
        <v>11</v>
      </c>
      <c r="AG484" t="s">
        <v>2918</v>
      </c>
    </row>
    <row r="485" spans="1:34" hidden="1">
      <c r="A485">
        <v>484</v>
      </c>
      <c r="B485" t="s">
        <v>15</v>
      </c>
      <c r="C485" t="s">
        <v>2856</v>
      </c>
      <c r="D485" t="s">
        <v>2534</v>
      </c>
      <c r="E485" t="s">
        <v>2521</v>
      </c>
      <c r="F485" t="s">
        <v>2556</v>
      </c>
      <c r="G485" t="s">
        <v>2520</v>
      </c>
      <c r="H485">
        <v>16</v>
      </c>
      <c r="I485">
        <v>16</v>
      </c>
      <c r="J485">
        <v>2000</v>
      </c>
      <c r="K485">
        <v>2000</v>
      </c>
      <c r="L485">
        <v>2275</v>
      </c>
      <c r="M485" t="s">
        <v>2849</v>
      </c>
      <c r="N485" s="81">
        <v>44953</v>
      </c>
      <c r="O485" s="81">
        <v>45409</v>
      </c>
      <c r="P485" s="81">
        <v>44962</v>
      </c>
      <c r="Q485" s="81">
        <v>45417</v>
      </c>
      <c r="R485" t="s">
        <v>1616</v>
      </c>
      <c r="S485" t="s">
        <v>1680</v>
      </c>
      <c r="T485" t="s">
        <v>2133</v>
      </c>
      <c r="U485" t="s">
        <v>16</v>
      </c>
      <c r="V485">
        <v>5000</v>
      </c>
      <c r="W485">
        <v>0.54500000000000004</v>
      </c>
      <c r="X485">
        <v>2725</v>
      </c>
      <c r="Y485">
        <v>2</v>
      </c>
      <c r="AA485">
        <v>25000</v>
      </c>
      <c r="AB485" t="s">
        <v>16</v>
      </c>
      <c r="AC485">
        <v>0</v>
      </c>
      <c r="AD485" t="s">
        <v>2916</v>
      </c>
      <c r="AE485">
        <v>1</v>
      </c>
      <c r="AF485">
        <v>0</v>
      </c>
      <c r="AG485" t="s">
        <v>3498</v>
      </c>
      <c r="AH485" t="s">
        <v>2853</v>
      </c>
    </row>
    <row r="486" spans="1:34" hidden="1">
      <c r="A486">
        <v>485</v>
      </c>
      <c r="B486" t="s">
        <v>15</v>
      </c>
      <c r="C486" t="s">
        <v>2855</v>
      </c>
      <c r="D486" t="s">
        <v>2535</v>
      </c>
      <c r="E486" t="s">
        <v>2522</v>
      </c>
      <c r="F486" t="s">
        <v>2557</v>
      </c>
      <c r="G486" t="s">
        <v>2520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2849</v>
      </c>
      <c r="N486" s="81">
        <v>44953</v>
      </c>
      <c r="O486" s="81">
        <v>45409</v>
      </c>
      <c r="P486" s="81">
        <v>44962</v>
      </c>
      <c r="Q486" s="81">
        <v>45417</v>
      </c>
      <c r="R486" t="s">
        <v>1616</v>
      </c>
      <c r="S486" t="s">
        <v>1680</v>
      </c>
      <c r="T486" t="s">
        <v>2133</v>
      </c>
      <c r="U486" t="s">
        <v>9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9</v>
      </c>
      <c r="AC486">
        <v>0</v>
      </c>
      <c r="AD486">
        <v>15</v>
      </c>
      <c r="AE486">
        <v>4</v>
      </c>
      <c r="AF486">
        <v>11</v>
      </c>
      <c r="AG486" t="s">
        <v>2918</v>
      </c>
    </row>
    <row r="487" spans="1:34" hidden="1">
      <c r="A487">
        <v>486</v>
      </c>
      <c r="B487" t="s">
        <v>15</v>
      </c>
      <c r="C487" t="s">
        <v>2857</v>
      </c>
      <c r="D487" t="s">
        <v>2536</v>
      </c>
      <c r="E487" t="s">
        <v>2571</v>
      </c>
      <c r="F487" t="s">
        <v>2558</v>
      </c>
      <c r="G487" t="s">
        <v>2520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2849</v>
      </c>
      <c r="N487" s="81">
        <v>44953</v>
      </c>
      <c r="O487" s="81">
        <v>45409</v>
      </c>
      <c r="P487" s="81">
        <v>45048</v>
      </c>
      <c r="Q487" s="81">
        <v>45506</v>
      </c>
      <c r="R487" t="s">
        <v>1620</v>
      </c>
      <c r="S487" t="s">
        <v>1680</v>
      </c>
      <c r="T487" t="s">
        <v>2133</v>
      </c>
      <c r="U487" t="s">
        <v>9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9</v>
      </c>
      <c r="AC487">
        <v>0</v>
      </c>
      <c r="AD487">
        <v>15</v>
      </c>
      <c r="AE487">
        <v>4</v>
      </c>
      <c r="AF487">
        <v>11</v>
      </c>
      <c r="AG487" t="s">
        <v>2918</v>
      </c>
    </row>
    <row r="488" spans="1:34" hidden="1">
      <c r="A488">
        <v>487</v>
      </c>
      <c r="B488" t="s">
        <v>15</v>
      </c>
      <c r="C488" t="s">
        <v>2406</v>
      </c>
      <c r="D488" t="s">
        <v>2537</v>
      </c>
      <c r="E488" t="s">
        <v>2525</v>
      </c>
      <c r="F488" t="s">
        <v>2559</v>
      </c>
      <c r="G488" t="s">
        <v>2520</v>
      </c>
      <c r="H488">
        <v>16</v>
      </c>
      <c r="I488">
        <v>16</v>
      </c>
      <c r="J488">
        <v>2000</v>
      </c>
      <c r="K488">
        <v>2000</v>
      </c>
      <c r="L488">
        <v>2275</v>
      </c>
      <c r="M488" t="s">
        <v>2849</v>
      </c>
      <c r="N488" s="81">
        <v>44953</v>
      </c>
      <c r="O488" s="81">
        <v>45409</v>
      </c>
      <c r="P488" s="81">
        <v>44962</v>
      </c>
      <c r="Q488" s="81">
        <v>45417</v>
      </c>
      <c r="R488" t="s">
        <v>1620</v>
      </c>
      <c r="S488" t="s">
        <v>1680</v>
      </c>
      <c r="T488" t="s">
        <v>2133</v>
      </c>
      <c r="U488" t="s">
        <v>9</v>
      </c>
      <c r="V488">
        <v>5000</v>
      </c>
      <c r="W488">
        <v>0.54500000000000004</v>
      </c>
      <c r="X488">
        <v>2725</v>
      </c>
      <c r="Y488">
        <v>2</v>
      </c>
      <c r="AA488">
        <v>25000</v>
      </c>
      <c r="AB488" t="s">
        <v>9</v>
      </c>
      <c r="AC488">
        <v>0</v>
      </c>
      <c r="AD488">
        <v>15</v>
      </c>
      <c r="AE488">
        <v>4</v>
      </c>
      <c r="AF488">
        <v>11</v>
      </c>
      <c r="AG488" t="s">
        <v>2918</v>
      </c>
    </row>
    <row r="489" spans="1:34" hidden="1">
      <c r="A489">
        <v>488</v>
      </c>
      <c r="B489" t="s">
        <v>17</v>
      </c>
      <c r="C489" t="s">
        <v>2550</v>
      </c>
      <c r="D489" t="s">
        <v>2058</v>
      </c>
      <c r="E489" t="s">
        <v>2551</v>
      </c>
      <c r="F489" t="s">
        <v>2552</v>
      </c>
      <c r="G489" t="s">
        <v>2553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1512</v>
      </c>
      <c r="N489" s="81">
        <v>44995</v>
      </c>
      <c r="O489" s="81">
        <v>45332</v>
      </c>
      <c r="P489" s="81">
        <v>45000</v>
      </c>
      <c r="Q489" s="81">
        <v>45337</v>
      </c>
      <c r="R489" t="s">
        <v>1616</v>
      </c>
      <c r="S489" t="s">
        <v>1674</v>
      </c>
      <c r="T489" t="s">
        <v>1227</v>
      </c>
      <c r="U489" t="s">
        <v>9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9</v>
      </c>
      <c r="AC489">
        <v>0</v>
      </c>
      <c r="AD489">
        <v>12</v>
      </c>
      <c r="AE489">
        <v>12</v>
      </c>
      <c r="AF489">
        <v>0</v>
      </c>
      <c r="AG489" t="s">
        <v>3498</v>
      </c>
    </row>
    <row r="490" spans="1:34" hidden="1">
      <c r="A490">
        <v>489</v>
      </c>
      <c r="B490" t="s">
        <v>15</v>
      </c>
      <c r="C490" t="s">
        <v>2577</v>
      </c>
      <c r="D490" t="s">
        <v>2530</v>
      </c>
      <c r="E490" t="s">
        <v>2580</v>
      </c>
      <c r="F490">
        <v>9851003438</v>
      </c>
      <c r="G490" t="s">
        <v>2569</v>
      </c>
      <c r="H490">
        <v>20</v>
      </c>
      <c r="I490">
        <v>16</v>
      </c>
      <c r="L490">
        <v>3187</v>
      </c>
      <c r="M490" t="s">
        <v>2561</v>
      </c>
      <c r="N490" s="81">
        <v>44995</v>
      </c>
      <c r="O490" s="81">
        <v>45453</v>
      </c>
      <c r="P490" s="81">
        <v>44995</v>
      </c>
      <c r="Q490" s="81">
        <v>45575</v>
      </c>
      <c r="R490" t="s">
        <v>1620</v>
      </c>
      <c r="S490" t="s">
        <v>1680</v>
      </c>
      <c r="T490" t="s">
        <v>1227</v>
      </c>
      <c r="U490" t="s">
        <v>9</v>
      </c>
      <c r="V490">
        <v>7500</v>
      </c>
      <c r="W490">
        <v>0.57506666666666661</v>
      </c>
      <c r="X490">
        <v>4313</v>
      </c>
      <c r="Y490">
        <v>0</v>
      </c>
      <c r="AA490">
        <v>0</v>
      </c>
      <c r="AB490" t="s">
        <v>9</v>
      </c>
      <c r="AC490">
        <v>0</v>
      </c>
      <c r="AD490">
        <v>12</v>
      </c>
      <c r="AE490">
        <v>8</v>
      </c>
      <c r="AF490">
        <v>4</v>
      </c>
      <c r="AG490" t="s">
        <v>2918</v>
      </c>
    </row>
    <row r="491" spans="1:34" hidden="1">
      <c r="A491">
        <v>490</v>
      </c>
      <c r="B491" t="s">
        <v>10</v>
      </c>
      <c r="C491" t="s">
        <v>368</v>
      </c>
      <c r="D491" t="s">
        <v>2095</v>
      </c>
      <c r="E491" t="s">
        <v>370</v>
      </c>
      <c r="F491">
        <v>9983517073</v>
      </c>
      <c r="G491" t="s">
        <v>372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2647</v>
      </c>
      <c r="N491" s="81">
        <v>45016</v>
      </c>
      <c r="O491" s="81">
        <v>45596</v>
      </c>
      <c r="P491" s="81">
        <v>45017</v>
      </c>
      <c r="Q491" s="81">
        <v>45597</v>
      </c>
      <c r="R491" t="s">
        <v>1620</v>
      </c>
      <c r="S491" t="s">
        <v>2032</v>
      </c>
      <c r="T491" t="s">
        <v>1227</v>
      </c>
      <c r="U491" t="s">
        <v>9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9</v>
      </c>
      <c r="AC491">
        <v>0</v>
      </c>
      <c r="AD491">
        <v>13</v>
      </c>
      <c r="AE491">
        <v>13</v>
      </c>
      <c r="AF491">
        <v>0</v>
      </c>
      <c r="AG491" t="s">
        <v>3498</v>
      </c>
      <c r="AH491" t="s">
        <v>373</v>
      </c>
    </row>
    <row r="492" spans="1:34" hidden="1">
      <c r="A492">
        <v>491</v>
      </c>
      <c r="B492" t="s">
        <v>12</v>
      </c>
      <c r="C492" t="s">
        <v>2565</v>
      </c>
      <c r="E492" t="s">
        <v>2566</v>
      </c>
      <c r="F492">
        <v>9991297814</v>
      </c>
      <c r="G492" t="s">
        <v>2567</v>
      </c>
      <c r="H492">
        <v>20</v>
      </c>
      <c r="I492">
        <v>20</v>
      </c>
      <c r="J492">
        <v>2000</v>
      </c>
      <c r="K492" t="s">
        <v>1600</v>
      </c>
      <c r="L492">
        <v>5200</v>
      </c>
      <c r="M492" t="s">
        <v>2446</v>
      </c>
      <c r="N492" s="81">
        <v>45045</v>
      </c>
      <c r="O492" s="81">
        <v>45625</v>
      </c>
      <c r="P492" s="81">
        <v>45047</v>
      </c>
      <c r="Q492" s="81">
        <v>45627</v>
      </c>
      <c r="R492" t="s">
        <v>1620</v>
      </c>
      <c r="S492" t="s">
        <v>13</v>
      </c>
      <c r="T492" t="s">
        <v>1227</v>
      </c>
      <c r="U492" t="s">
        <v>9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16</v>
      </c>
      <c r="AC492">
        <v>0</v>
      </c>
      <c r="AD492" t="s">
        <v>2916</v>
      </c>
      <c r="AF492">
        <v>0</v>
      </c>
      <c r="AG492" t="s">
        <v>3498</v>
      </c>
    </row>
    <row r="493" spans="1:34" hidden="1">
      <c r="A493">
        <v>492</v>
      </c>
      <c r="B493" t="s">
        <v>12</v>
      </c>
      <c r="C493" t="s">
        <v>2572</v>
      </c>
      <c r="D493" t="s">
        <v>2573</v>
      </c>
      <c r="E493" t="s">
        <v>2574</v>
      </c>
      <c r="F493" t="s">
        <v>2575</v>
      </c>
      <c r="G493" t="s">
        <v>2576</v>
      </c>
      <c r="H493">
        <v>20</v>
      </c>
      <c r="I493">
        <v>20</v>
      </c>
      <c r="J493">
        <v>3000</v>
      </c>
      <c r="K493" t="s">
        <v>1600</v>
      </c>
      <c r="L493">
        <v>5200</v>
      </c>
      <c r="M493" t="s">
        <v>2443</v>
      </c>
      <c r="N493" s="81">
        <v>45031</v>
      </c>
      <c r="O493" s="81">
        <v>45611</v>
      </c>
      <c r="P493" s="81">
        <v>45061</v>
      </c>
      <c r="Q493" s="81">
        <v>45641</v>
      </c>
      <c r="R493" t="s">
        <v>1620</v>
      </c>
      <c r="S493" t="s">
        <v>13</v>
      </c>
      <c r="T493" t="s">
        <v>1227</v>
      </c>
      <c r="U493" t="s">
        <v>9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9</v>
      </c>
      <c r="AC493">
        <v>1</v>
      </c>
      <c r="AD493">
        <v>10</v>
      </c>
      <c r="AE493">
        <v>6</v>
      </c>
      <c r="AF493">
        <v>4</v>
      </c>
      <c r="AG493" t="s">
        <v>2918</v>
      </c>
    </row>
    <row r="494" spans="1:34" hidden="1">
      <c r="A494">
        <v>493</v>
      </c>
      <c r="B494" t="s">
        <v>15</v>
      </c>
      <c r="C494" t="s">
        <v>2581</v>
      </c>
      <c r="D494" t="s">
        <v>2608</v>
      </c>
      <c r="E494" t="s">
        <v>2582</v>
      </c>
      <c r="F494">
        <v>9841072113</v>
      </c>
      <c r="G494" t="s">
        <v>2583</v>
      </c>
      <c r="H494">
        <v>20</v>
      </c>
      <c r="I494">
        <v>16</v>
      </c>
      <c r="J494">
        <v>1000</v>
      </c>
      <c r="K494" t="s">
        <v>1600</v>
      </c>
      <c r="L494">
        <v>3370</v>
      </c>
      <c r="M494" t="s">
        <v>2561</v>
      </c>
      <c r="N494" s="81">
        <v>45030</v>
      </c>
      <c r="O494" s="81">
        <v>45487</v>
      </c>
      <c r="P494" s="81">
        <v>45046</v>
      </c>
      <c r="Q494" s="81" t="s">
        <v>2589</v>
      </c>
      <c r="R494" t="s">
        <v>1616</v>
      </c>
      <c r="S494" t="s">
        <v>1680</v>
      </c>
      <c r="T494" t="s">
        <v>1227</v>
      </c>
      <c r="U494" t="s">
        <v>9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9</v>
      </c>
      <c r="AC494">
        <v>0</v>
      </c>
      <c r="AD494">
        <v>11</v>
      </c>
      <c r="AE494">
        <v>2</v>
      </c>
      <c r="AF494">
        <v>9</v>
      </c>
      <c r="AG494" t="s">
        <v>2918</v>
      </c>
      <c r="AH494" t="s">
        <v>2683</v>
      </c>
    </row>
    <row r="495" spans="1:34" hidden="1">
      <c r="A495">
        <v>494</v>
      </c>
      <c r="B495" t="s">
        <v>10</v>
      </c>
      <c r="C495" t="s">
        <v>2584</v>
      </c>
      <c r="D495" t="s">
        <v>2588</v>
      </c>
      <c r="E495" t="s">
        <v>2585</v>
      </c>
      <c r="F495" t="s">
        <v>2586</v>
      </c>
      <c r="G495" t="s">
        <v>2758</v>
      </c>
      <c r="H495">
        <v>20</v>
      </c>
      <c r="I495">
        <v>20</v>
      </c>
      <c r="J495" t="s">
        <v>1600</v>
      </c>
      <c r="K495" t="s">
        <v>1600</v>
      </c>
      <c r="L495">
        <v>3575</v>
      </c>
      <c r="M495" t="s">
        <v>2647</v>
      </c>
      <c r="N495" s="81">
        <v>45030</v>
      </c>
      <c r="O495" s="81">
        <v>45610</v>
      </c>
      <c r="P495" s="81">
        <v>45120</v>
      </c>
      <c r="Q495" s="81" t="s">
        <v>2587</v>
      </c>
      <c r="R495" t="s">
        <v>1620</v>
      </c>
      <c r="S495" t="s">
        <v>2032</v>
      </c>
      <c r="T495" t="s">
        <v>1227</v>
      </c>
      <c r="U495" t="s">
        <v>9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9</v>
      </c>
      <c r="AC495">
        <v>0</v>
      </c>
      <c r="AD495">
        <v>11</v>
      </c>
      <c r="AE495">
        <v>3</v>
      </c>
      <c r="AF495">
        <v>8</v>
      </c>
      <c r="AG495" t="s">
        <v>2918</v>
      </c>
    </row>
    <row r="496" spans="1:34" hidden="1">
      <c r="A496">
        <v>495</v>
      </c>
      <c r="B496" t="s">
        <v>12</v>
      </c>
      <c r="C496" t="s">
        <v>2590</v>
      </c>
      <c r="E496" t="s">
        <v>2591</v>
      </c>
      <c r="F496">
        <v>9831240654</v>
      </c>
      <c r="G496" t="s">
        <v>2681</v>
      </c>
      <c r="H496">
        <v>20</v>
      </c>
      <c r="I496">
        <v>20</v>
      </c>
      <c r="J496" t="s">
        <v>1600</v>
      </c>
      <c r="K496" t="s">
        <v>1600</v>
      </c>
      <c r="L496">
        <v>2800</v>
      </c>
      <c r="M496" t="s">
        <v>2443</v>
      </c>
      <c r="N496" s="81">
        <v>45031</v>
      </c>
      <c r="O496" s="81">
        <v>45611</v>
      </c>
      <c r="P496" s="81">
        <v>45031</v>
      </c>
      <c r="Q496" s="81" t="s">
        <v>2592</v>
      </c>
      <c r="R496" t="s">
        <v>1620</v>
      </c>
      <c r="S496" t="s">
        <v>13</v>
      </c>
      <c r="T496" t="s">
        <v>1227</v>
      </c>
      <c r="U496" t="s">
        <v>9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9</v>
      </c>
      <c r="AC496">
        <v>0</v>
      </c>
      <c r="AD496">
        <v>11</v>
      </c>
      <c r="AE496">
        <v>7</v>
      </c>
      <c r="AF496">
        <v>4</v>
      </c>
      <c r="AG496" t="s">
        <v>2918</v>
      </c>
      <c r="AH496" t="s">
        <v>2828</v>
      </c>
    </row>
    <row r="497" spans="1:33" hidden="1">
      <c r="A497">
        <v>496</v>
      </c>
      <c r="B497" t="s">
        <v>67</v>
      </c>
      <c r="C497" t="s">
        <v>2593</v>
      </c>
      <c r="D497" t="s">
        <v>2511</v>
      </c>
      <c r="E497" t="s">
        <v>2594</v>
      </c>
      <c r="F497" t="s">
        <v>2599</v>
      </c>
      <c r="G497" t="s">
        <v>2682</v>
      </c>
      <c r="H497">
        <v>20</v>
      </c>
      <c r="I497">
        <v>20</v>
      </c>
      <c r="J497" t="s">
        <v>1600</v>
      </c>
      <c r="K497" t="s">
        <v>1600</v>
      </c>
      <c r="L497">
        <v>5200</v>
      </c>
      <c r="M497" t="s">
        <v>2414</v>
      </c>
      <c r="N497" s="81">
        <v>45031</v>
      </c>
      <c r="O497" s="81">
        <v>45611</v>
      </c>
      <c r="P497" s="81">
        <v>45030</v>
      </c>
      <c r="Q497" s="81" t="s">
        <v>2595</v>
      </c>
      <c r="R497" t="s">
        <v>1620</v>
      </c>
      <c r="S497" t="s">
        <v>1679</v>
      </c>
      <c r="T497" t="s">
        <v>1227</v>
      </c>
      <c r="U497" t="s">
        <v>9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9</v>
      </c>
      <c r="AC497">
        <v>0</v>
      </c>
      <c r="AD497">
        <v>11</v>
      </c>
      <c r="AE497">
        <v>11</v>
      </c>
      <c r="AF497">
        <v>0</v>
      </c>
      <c r="AG497" t="s">
        <v>3498</v>
      </c>
    </row>
    <row r="498" spans="1:33" hidden="1">
      <c r="A498">
        <v>497</v>
      </c>
      <c r="B498" t="s">
        <v>12</v>
      </c>
      <c r="C498" t="s">
        <v>2596</v>
      </c>
      <c r="D498" t="s">
        <v>2771</v>
      </c>
      <c r="E498" t="s">
        <v>2597</v>
      </c>
      <c r="F498">
        <v>9831365657</v>
      </c>
      <c r="G498" t="s">
        <v>2598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2443</v>
      </c>
      <c r="N498" s="81">
        <v>45031</v>
      </c>
      <c r="O498" s="81">
        <v>45611</v>
      </c>
      <c r="P498" s="81">
        <v>45031</v>
      </c>
      <c r="Q498" s="81" t="s">
        <v>2592</v>
      </c>
      <c r="R498" t="s">
        <v>1616</v>
      </c>
      <c r="S498" t="s">
        <v>13</v>
      </c>
      <c r="T498" t="s">
        <v>1227</v>
      </c>
      <c r="U498" t="s">
        <v>9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9</v>
      </c>
      <c r="AC498">
        <v>0</v>
      </c>
      <c r="AD498">
        <v>11</v>
      </c>
      <c r="AE498">
        <v>7</v>
      </c>
      <c r="AF498">
        <v>4</v>
      </c>
      <c r="AG498" t="s">
        <v>2918</v>
      </c>
    </row>
    <row r="499" spans="1:33" hidden="1">
      <c r="A499">
        <v>498</v>
      </c>
      <c r="B499" t="s">
        <v>15</v>
      </c>
      <c r="C499" t="s">
        <v>2601</v>
      </c>
      <c r="D499" t="s">
        <v>2607</v>
      </c>
      <c r="E499" t="s">
        <v>2833</v>
      </c>
      <c r="F499">
        <v>9987508474</v>
      </c>
      <c r="G499" t="s">
        <v>2600</v>
      </c>
      <c r="H499">
        <v>20</v>
      </c>
      <c r="I499">
        <v>16</v>
      </c>
      <c r="L499">
        <v>3187</v>
      </c>
      <c r="M499" t="s">
        <v>2561</v>
      </c>
      <c r="N499" s="81">
        <v>44995</v>
      </c>
      <c r="O499" s="81">
        <v>45453</v>
      </c>
      <c r="P499" s="81">
        <v>44995</v>
      </c>
      <c r="Q499" s="81">
        <v>45575</v>
      </c>
      <c r="R499" t="s">
        <v>1616</v>
      </c>
      <c r="S499" t="s">
        <v>1680</v>
      </c>
      <c r="T499" t="s">
        <v>1227</v>
      </c>
      <c r="U499" t="s">
        <v>9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9</v>
      </c>
      <c r="AC499">
        <v>0</v>
      </c>
      <c r="AD499">
        <v>12</v>
      </c>
      <c r="AE499">
        <v>8</v>
      </c>
      <c r="AF499">
        <v>4</v>
      </c>
      <c r="AG499" t="s">
        <v>2918</v>
      </c>
    </row>
    <row r="500" spans="1:33" hidden="1">
      <c r="A500">
        <v>499</v>
      </c>
      <c r="B500" t="s">
        <v>67</v>
      </c>
      <c r="C500" t="s">
        <v>905</v>
      </c>
      <c r="D500" t="s">
        <v>137</v>
      </c>
      <c r="E500" t="s">
        <v>907</v>
      </c>
      <c r="F500" t="s">
        <v>2602</v>
      </c>
      <c r="G500" t="s">
        <v>2603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2414</v>
      </c>
      <c r="N500" s="81">
        <v>45031</v>
      </c>
      <c r="O500" s="81">
        <v>45611</v>
      </c>
      <c r="P500" s="81">
        <v>45052</v>
      </c>
      <c r="Q500" s="81">
        <v>45455</v>
      </c>
      <c r="R500" t="s">
        <v>1620</v>
      </c>
      <c r="S500" t="s">
        <v>1679</v>
      </c>
      <c r="U500" t="s">
        <v>14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14</v>
      </c>
      <c r="AC500">
        <v>0</v>
      </c>
      <c r="AD500" t="s">
        <v>2916</v>
      </c>
      <c r="AF500">
        <v>0</v>
      </c>
      <c r="AG500" t="s">
        <v>3498</v>
      </c>
    </row>
    <row r="501" spans="1:33" hidden="1">
      <c r="A501">
        <v>500</v>
      </c>
      <c r="B501" t="s">
        <v>10</v>
      </c>
      <c r="C501" t="s">
        <v>2612</v>
      </c>
      <c r="D501" t="s">
        <v>2588</v>
      </c>
      <c r="E501" t="s">
        <v>2659</v>
      </c>
      <c r="F501" t="s">
        <v>2613</v>
      </c>
      <c r="G501" t="s">
        <v>2614</v>
      </c>
      <c r="H501">
        <v>20</v>
      </c>
      <c r="I501">
        <v>20</v>
      </c>
      <c r="J501" t="s">
        <v>1600</v>
      </c>
      <c r="K501">
        <v>2000</v>
      </c>
      <c r="L501">
        <v>2275</v>
      </c>
      <c r="M501" t="s">
        <v>2647</v>
      </c>
      <c r="N501" s="81">
        <v>45058</v>
      </c>
      <c r="O501" s="81">
        <v>45638</v>
      </c>
      <c r="P501" s="81">
        <v>45048</v>
      </c>
      <c r="Q501" s="81">
        <v>45628</v>
      </c>
      <c r="R501" t="s">
        <v>1616</v>
      </c>
      <c r="S501" t="s">
        <v>2032</v>
      </c>
      <c r="T501" t="s">
        <v>1227</v>
      </c>
      <c r="U501" t="s">
        <v>9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16</v>
      </c>
      <c r="AC501">
        <v>0</v>
      </c>
      <c r="AD501" t="s">
        <v>2916</v>
      </c>
      <c r="AE501">
        <v>1</v>
      </c>
      <c r="AF501">
        <v>0</v>
      </c>
      <c r="AG501" t="s">
        <v>3498</v>
      </c>
    </row>
    <row r="502" spans="1:33">
      <c r="A502">
        <v>501</v>
      </c>
      <c r="B502" t="s">
        <v>10</v>
      </c>
      <c r="C502" t="s">
        <v>2882</v>
      </c>
      <c r="D502" t="s">
        <v>2661</v>
      </c>
      <c r="E502" t="s">
        <v>2859</v>
      </c>
      <c r="F502" t="s">
        <v>2639</v>
      </c>
      <c r="G502" t="s">
        <v>2974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2616</v>
      </c>
      <c r="N502" s="81">
        <v>45048</v>
      </c>
      <c r="O502" s="81">
        <v>45628</v>
      </c>
      <c r="P502" s="81">
        <v>45061</v>
      </c>
      <c r="Q502" s="81">
        <v>45641</v>
      </c>
      <c r="R502" t="s">
        <v>1620</v>
      </c>
      <c r="S502" t="s">
        <v>2032</v>
      </c>
      <c r="T502" t="s">
        <v>2191</v>
      </c>
      <c r="U502" t="s">
        <v>9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9</v>
      </c>
      <c r="AC502">
        <v>0</v>
      </c>
      <c r="AD502">
        <v>10</v>
      </c>
      <c r="AE502">
        <v>20</v>
      </c>
      <c r="AF502">
        <v>-10</v>
      </c>
      <c r="AG502" t="s">
        <v>3498</v>
      </c>
    </row>
    <row r="503" spans="1:33">
      <c r="A503">
        <v>502</v>
      </c>
      <c r="B503" t="s">
        <v>10</v>
      </c>
      <c r="D503" t="s">
        <v>2860</v>
      </c>
      <c r="E503" t="s">
        <v>2652</v>
      </c>
      <c r="F503" t="s">
        <v>2625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2616</v>
      </c>
      <c r="N503" s="81">
        <v>45048</v>
      </c>
      <c r="O503" s="81">
        <v>45628</v>
      </c>
      <c r="P503" s="81">
        <v>45061</v>
      </c>
      <c r="Q503" s="81">
        <v>45641</v>
      </c>
      <c r="R503" t="s">
        <v>1616</v>
      </c>
      <c r="S503" t="s">
        <v>2032</v>
      </c>
      <c r="T503" t="s">
        <v>2191</v>
      </c>
      <c r="U503" t="s">
        <v>9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9</v>
      </c>
      <c r="AC503">
        <v>0</v>
      </c>
      <c r="AD503">
        <v>10</v>
      </c>
      <c r="AE503">
        <v>20</v>
      </c>
      <c r="AF503">
        <v>-10</v>
      </c>
      <c r="AG503" t="s">
        <v>3498</v>
      </c>
    </row>
    <row r="504" spans="1:33">
      <c r="A504">
        <v>503</v>
      </c>
      <c r="B504" t="s">
        <v>10</v>
      </c>
      <c r="C504" t="s">
        <v>2883</v>
      </c>
      <c r="D504" t="s">
        <v>2662</v>
      </c>
      <c r="E504" t="s">
        <v>2660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2616</v>
      </c>
      <c r="N504" s="81">
        <v>45048</v>
      </c>
      <c r="O504" s="81">
        <v>45628</v>
      </c>
      <c r="P504" s="81">
        <v>45061</v>
      </c>
      <c r="Q504" s="81">
        <v>45641</v>
      </c>
      <c r="R504" t="s">
        <v>1620</v>
      </c>
      <c r="S504" t="s">
        <v>2032</v>
      </c>
      <c r="T504" t="s">
        <v>2191</v>
      </c>
      <c r="U504" t="s">
        <v>14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16</v>
      </c>
      <c r="AC504">
        <v>0</v>
      </c>
      <c r="AD504" t="s">
        <v>2916</v>
      </c>
      <c r="AE504">
        <v>20</v>
      </c>
      <c r="AF504">
        <v>0</v>
      </c>
      <c r="AG504" t="s">
        <v>3498</v>
      </c>
    </row>
    <row r="505" spans="1:33">
      <c r="A505">
        <v>504</v>
      </c>
      <c r="B505" t="s">
        <v>10</v>
      </c>
      <c r="C505" t="s">
        <v>2884</v>
      </c>
      <c r="D505" t="s">
        <v>2663</v>
      </c>
      <c r="E505" t="s">
        <v>2654</v>
      </c>
      <c r="F505" t="s">
        <v>2619</v>
      </c>
      <c r="G505" t="s">
        <v>2975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2616</v>
      </c>
      <c r="N505" s="81">
        <v>45048</v>
      </c>
      <c r="O505" s="81">
        <v>45628</v>
      </c>
      <c r="P505" s="81">
        <v>45061</v>
      </c>
      <c r="Q505" s="81">
        <v>45641</v>
      </c>
      <c r="R505" t="s">
        <v>1616</v>
      </c>
      <c r="S505" t="s">
        <v>2032</v>
      </c>
      <c r="T505" t="s">
        <v>2191</v>
      </c>
      <c r="U505" t="s">
        <v>9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9</v>
      </c>
      <c r="AC505">
        <v>0</v>
      </c>
      <c r="AD505">
        <v>10</v>
      </c>
      <c r="AE505">
        <v>20</v>
      </c>
      <c r="AF505">
        <v>-10</v>
      </c>
      <c r="AG505" t="s">
        <v>3498</v>
      </c>
    </row>
    <row r="506" spans="1:33">
      <c r="A506">
        <v>505</v>
      </c>
      <c r="B506" t="s">
        <v>10</v>
      </c>
      <c r="C506" t="s">
        <v>2885</v>
      </c>
      <c r="D506" t="s">
        <v>2664</v>
      </c>
      <c r="E506" t="s">
        <v>2645</v>
      </c>
      <c r="F506" t="s">
        <v>2646</v>
      </c>
      <c r="G506" t="s">
        <v>2976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2616</v>
      </c>
      <c r="N506" s="81">
        <v>45048</v>
      </c>
      <c r="O506" s="81">
        <v>45628</v>
      </c>
      <c r="P506" s="81">
        <v>45061</v>
      </c>
      <c r="Q506" s="81">
        <v>45641</v>
      </c>
      <c r="R506" t="s">
        <v>1620</v>
      </c>
      <c r="S506" t="s">
        <v>2032</v>
      </c>
      <c r="T506" t="s">
        <v>2191</v>
      </c>
      <c r="U506" t="s">
        <v>9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9</v>
      </c>
      <c r="AC506">
        <v>0</v>
      </c>
      <c r="AD506">
        <v>10</v>
      </c>
      <c r="AE506">
        <v>20</v>
      </c>
      <c r="AF506">
        <v>-10</v>
      </c>
      <c r="AG506" t="s">
        <v>3498</v>
      </c>
    </row>
    <row r="507" spans="1:33">
      <c r="A507">
        <v>506</v>
      </c>
      <c r="B507" t="s">
        <v>10</v>
      </c>
      <c r="C507" t="s">
        <v>2886</v>
      </c>
      <c r="D507" t="s">
        <v>2665</v>
      </c>
      <c r="E507" t="s">
        <v>2643</v>
      </c>
      <c r="F507" t="s">
        <v>2644</v>
      </c>
      <c r="G507" t="s">
        <v>2977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2616</v>
      </c>
      <c r="N507" s="81">
        <v>45048</v>
      </c>
      <c r="O507" s="81">
        <v>45628</v>
      </c>
      <c r="P507" s="81">
        <v>45061</v>
      </c>
      <c r="Q507" s="81">
        <v>45641</v>
      </c>
      <c r="R507" t="s">
        <v>1616</v>
      </c>
      <c r="S507" t="s">
        <v>2032</v>
      </c>
      <c r="T507" t="s">
        <v>2191</v>
      </c>
      <c r="U507" t="s">
        <v>9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9</v>
      </c>
      <c r="AC507">
        <v>0</v>
      </c>
      <c r="AD507">
        <v>10</v>
      </c>
      <c r="AE507">
        <v>20</v>
      </c>
      <c r="AF507">
        <v>-10</v>
      </c>
      <c r="AG507" t="s">
        <v>3498</v>
      </c>
    </row>
    <row r="508" spans="1:33">
      <c r="A508">
        <v>507</v>
      </c>
      <c r="B508" t="s">
        <v>10</v>
      </c>
      <c r="C508" t="s">
        <v>2880</v>
      </c>
      <c r="D508" t="s">
        <v>2881</v>
      </c>
      <c r="E508" t="s">
        <v>2637</v>
      </c>
      <c r="F508" t="s">
        <v>2638</v>
      </c>
      <c r="G508" t="s">
        <v>2985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2616</v>
      </c>
      <c r="N508" s="81">
        <v>45048</v>
      </c>
      <c r="O508" s="81">
        <v>45628</v>
      </c>
      <c r="P508" s="81">
        <v>45061</v>
      </c>
      <c r="Q508" s="81">
        <v>45641</v>
      </c>
      <c r="R508" t="s">
        <v>1616</v>
      </c>
      <c r="S508" t="s">
        <v>2032</v>
      </c>
      <c r="T508" t="s">
        <v>2191</v>
      </c>
      <c r="U508" t="s">
        <v>9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9</v>
      </c>
      <c r="AC508">
        <v>0</v>
      </c>
      <c r="AD508">
        <v>10</v>
      </c>
      <c r="AE508">
        <v>20</v>
      </c>
      <c r="AF508">
        <v>-10</v>
      </c>
      <c r="AG508" t="s">
        <v>3498</v>
      </c>
    </row>
    <row r="509" spans="1:33">
      <c r="A509">
        <v>508</v>
      </c>
      <c r="B509" t="s">
        <v>10</v>
      </c>
      <c r="C509" t="s">
        <v>2887</v>
      </c>
      <c r="D509" t="s">
        <v>2666</v>
      </c>
      <c r="E509" t="s">
        <v>2649</v>
      </c>
      <c r="F509" t="s">
        <v>2618</v>
      </c>
      <c r="G509" t="s">
        <v>2986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2616</v>
      </c>
      <c r="N509" s="81">
        <v>45048</v>
      </c>
      <c r="O509" s="81">
        <v>45628</v>
      </c>
      <c r="P509" s="81">
        <v>45061</v>
      </c>
      <c r="Q509" s="81">
        <v>45641</v>
      </c>
      <c r="R509" t="s">
        <v>1620</v>
      </c>
      <c r="S509" t="s">
        <v>2032</v>
      </c>
      <c r="T509" t="s">
        <v>2191</v>
      </c>
      <c r="U509" t="s">
        <v>9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9</v>
      </c>
      <c r="AC509">
        <v>0</v>
      </c>
      <c r="AD509">
        <v>10</v>
      </c>
      <c r="AE509">
        <v>20</v>
      </c>
      <c r="AF509">
        <v>-10</v>
      </c>
      <c r="AG509" t="s">
        <v>3498</v>
      </c>
    </row>
    <row r="510" spans="1:33">
      <c r="A510">
        <v>509</v>
      </c>
      <c r="B510" t="s">
        <v>10</v>
      </c>
      <c r="C510" t="s">
        <v>2888</v>
      </c>
      <c r="D510" t="s">
        <v>2667</v>
      </c>
      <c r="E510" t="s">
        <v>2635</v>
      </c>
      <c r="F510" t="s">
        <v>2636</v>
      </c>
      <c r="G510" t="s">
        <v>2987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2616</v>
      </c>
      <c r="N510" s="81">
        <v>45048</v>
      </c>
      <c r="O510" s="81">
        <v>45628</v>
      </c>
      <c r="P510" s="81">
        <v>45061</v>
      </c>
      <c r="Q510" s="81">
        <v>45641</v>
      </c>
      <c r="R510" t="s">
        <v>1616</v>
      </c>
      <c r="S510" t="s">
        <v>2032</v>
      </c>
      <c r="T510" t="s">
        <v>2191</v>
      </c>
      <c r="U510" t="s">
        <v>9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9</v>
      </c>
      <c r="AC510">
        <v>0</v>
      </c>
      <c r="AD510">
        <v>10</v>
      </c>
      <c r="AE510">
        <v>20</v>
      </c>
      <c r="AF510">
        <v>-10</v>
      </c>
      <c r="AG510" t="s">
        <v>3498</v>
      </c>
    </row>
    <row r="511" spans="1:33">
      <c r="A511">
        <v>510</v>
      </c>
      <c r="B511" t="s">
        <v>10</v>
      </c>
      <c r="C511" t="s">
        <v>2889</v>
      </c>
      <c r="D511" t="s">
        <v>2668</v>
      </c>
      <c r="E511" t="s">
        <v>2650</v>
      </c>
      <c r="F511" t="s">
        <v>2622</v>
      </c>
      <c r="G511" t="s">
        <v>2988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2616</v>
      </c>
      <c r="N511" s="81">
        <v>45048</v>
      </c>
      <c r="O511" s="81">
        <v>45628</v>
      </c>
      <c r="P511" s="81">
        <v>45061</v>
      </c>
      <c r="Q511" s="81">
        <v>45641</v>
      </c>
      <c r="R511" t="s">
        <v>1620</v>
      </c>
      <c r="S511" t="s">
        <v>2032</v>
      </c>
      <c r="T511" t="s">
        <v>2191</v>
      </c>
      <c r="U511" t="s">
        <v>9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9</v>
      </c>
      <c r="AC511">
        <v>0</v>
      </c>
      <c r="AD511">
        <v>10</v>
      </c>
      <c r="AE511">
        <v>20</v>
      </c>
      <c r="AF511">
        <v>-10</v>
      </c>
      <c r="AG511" t="s">
        <v>3498</v>
      </c>
    </row>
    <row r="512" spans="1:33">
      <c r="A512">
        <v>511</v>
      </c>
      <c r="B512" t="s">
        <v>10</v>
      </c>
      <c r="C512" t="s">
        <v>2890</v>
      </c>
      <c r="D512" t="s">
        <v>2669</v>
      </c>
      <c r="E512" t="s">
        <v>2617</v>
      </c>
      <c r="F512">
        <v>66972468</v>
      </c>
      <c r="G512" t="s">
        <v>2990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2616</v>
      </c>
      <c r="N512" s="81">
        <v>45048</v>
      </c>
      <c r="O512" s="81">
        <v>45628</v>
      </c>
      <c r="P512" s="81">
        <v>45061</v>
      </c>
      <c r="Q512" s="81">
        <v>45641</v>
      </c>
      <c r="R512" t="s">
        <v>1616</v>
      </c>
      <c r="S512" t="s">
        <v>2032</v>
      </c>
      <c r="T512" t="s">
        <v>2191</v>
      </c>
      <c r="U512" t="s">
        <v>9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9</v>
      </c>
      <c r="AC512">
        <v>0</v>
      </c>
      <c r="AD512">
        <v>10</v>
      </c>
      <c r="AE512">
        <v>20</v>
      </c>
      <c r="AF512">
        <v>-10</v>
      </c>
      <c r="AG512" t="s">
        <v>3498</v>
      </c>
    </row>
    <row r="513" spans="1:34">
      <c r="A513">
        <v>512</v>
      </c>
      <c r="B513" t="s">
        <v>10</v>
      </c>
      <c r="C513" t="s">
        <v>2891</v>
      </c>
      <c r="D513" t="s">
        <v>2670</v>
      </c>
      <c r="E513" t="s">
        <v>2673</v>
      </c>
      <c r="F513">
        <v>66272129</v>
      </c>
      <c r="G513" t="s">
        <v>2989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2616</v>
      </c>
      <c r="N513" s="81">
        <v>45048</v>
      </c>
      <c r="O513" s="81">
        <v>45628</v>
      </c>
      <c r="P513" s="81">
        <v>45061</v>
      </c>
      <c r="Q513" s="81">
        <v>45641</v>
      </c>
      <c r="R513" t="s">
        <v>1620</v>
      </c>
      <c r="S513" t="s">
        <v>2032</v>
      </c>
      <c r="T513" t="s">
        <v>2191</v>
      </c>
      <c r="U513" t="s">
        <v>9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9</v>
      </c>
      <c r="AC513">
        <v>0</v>
      </c>
      <c r="AD513">
        <v>10</v>
      </c>
      <c r="AE513">
        <v>20</v>
      </c>
      <c r="AF513">
        <v>-10</v>
      </c>
      <c r="AG513" t="s">
        <v>3498</v>
      </c>
    </row>
    <row r="514" spans="1:34">
      <c r="A514">
        <v>513</v>
      </c>
      <c r="B514" t="s">
        <v>10</v>
      </c>
      <c r="C514" t="s">
        <v>2892</v>
      </c>
      <c r="D514" t="s">
        <v>2671</v>
      </c>
      <c r="E514" t="s">
        <v>2960</v>
      </c>
      <c r="F514" t="s">
        <v>2642</v>
      </c>
      <c r="G514" t="s">
        <v>2982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2616</v>
      </c>
      <c r="N514" s="81">
        <v>45048</v>
      </c>
      <c r="O514" s="81">
        <v>45628</v>
      </c>
      <c r="P514" s="81">
        <v>45061</v>
      </c>
      <c r="Q514" s="81">
        <v>45641</v>
      </c>
      <c r="R514" t="s">
        <v>1616</v>
      </c>
      <c r="S514" t="s">
        <v>2032</v>
      </c>
      <c r="T514" t="s">
        <v>2191</v>
      </c>
      <c r="U514" t="s">
        <v>9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9</v>
      </c>
      <c r="AC514">
        <v>0</v>
      </c>
      <c r="AD514">
        <v>10</v>
      </c>
      <c r="AE514">
        <v>20</v>
      </c>
      <c r="AF514">
        <v>-10</v>
      </c>
      <c r="AG514" t="s">
        <v>3498</v>
      </c>
    </row>
    <row r="515" spans="1:34">
      <c r="A515">
        <v>514</v>
      </c>
      <c r="B515" t="s">
        <v>10</v>
      </c>
      <c r="C515" t="s">
        <v>2893</v>
      </c>
      <c r="D515" t="s">
        <v>2672</v>
      </c>
      <c r="E515" t="s">
        <v>2626</v>
      </c>
      <c r="F515" t="s">
        <v>2627</v>
      </c>
      <c r="G515" t="s">
        <v>2991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2616</v>
      </c>
      <c r="N515" s="81">
        <v>45048</v>
      </c>
      <c r="O515" s="81">
        <v>45628</v>
      </c>
      <c r="P515" s="81">
        <v>45061</v>
      </c>
      <c r="Q515" s="81">
        <v>45641</v>
      </c>
      <c r="R515" t="s">
        <v>1616</v>
      </c>
      <c r="S515" t="s">
        <v>2032</v>
      </c>
      <c r="T515" t="s">
        <v>2191</v>
      </c>
      <c r="U515" t="s">
        <v>9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9</v>
      </c>
      <c r="AC515">
        <v>0</v>
      </c>
      <c r="AD515">
        <v>10</v>
      </c>
      <c r="AE515">
        <v>20</v>
      </c>
      <c r="AF515">
        <v>-10</v>
      </c>
      <c r="AG515" t="s">
        <v>3498</v>
      </c>
    </row>
    <row r="516" spans="1:34">
      <c r="A516">
        <v>515</v>
      </c>
      <c r="B516" t="s">
        <v>10</v>
      </c>
      <c r="C516" t="s">
        <v>2875</v>
      </c>
      <c r="D516" t="s">
        <v>2876</v>
      </c>
      <c r="E516" t="s">
        <v>2634</v>
      </c>
      <c r="F516">
        <v>65408057</v>
      </c>
      <c r="G516" t="s">
        <v>2992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2616</v>
      </c>
      <c r="N516" s="81">
        <v>45048</v>
      </c>
      <c r="O516" s="81">
        <v>45628</v>
      </c>
      <c r="P516" s="81">
        <v>45061</v>
      </c>
      <c r="Q516" s="81">
        <v>45641</v>
      </c>
      <c r="R516" t="s">
        <v>1616</v>
      </c>
      <c r="S516" t="s">
        <v>2032</v>
      </c>
      <c r="T516" t="s">
        <v>2191</v>
      </c>
      <c r="U516" t="s">
        <v>9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9</v>
      </c>
      <c r="AC516">
        <v>0</v>
      </c>
      <c r="AD516">
        <v>10</v>
      </c>
      <c r="AE516">
        <v>20</v>
      </c>
      <c r="AF516">
        <v>-10</v>
      </c>
      <c r="AG516" t="s">
        <v>3498</v>
      </c>
    </row>
    <row r="517" spans="1:34">
      <c r="A517">
        <v>516</v>
      </c>
      <c r="B517" t="s">
        <v>10</v>
      </c>
      <c r="C517" t="s">
        <v>2877</v>
      </c>
      <c r="D517" t="s">
        <v>2878</v>
      </c>
      <c r="E517" t="s">
        <v>2653</v>
      </c>
      <c r="F517" t="s">
        <v>2615</v>
      </c>
      <c r="G517" t="s">
        <v>2993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2616</v>
      </c>
      <c r="N517" s="81">
        <v>45048</v>
      </c>
      <c r="O517" s="81">
        <v>45628</v>
      </c>
      <c r="P517" s="81">
        <v>45061</v>
      </c>
      <c r="Q517" s="81">
        <v>45641</v>
      </c>
      <c r="R517" t="s">
        <v>1620</v>
      </c>
      <c r="S517" t="s">
        <v>2032</v>
      </c>
      <c r="T517" t="s">
        <v>2191</v>
      </c>
      <c r="U517" t="s">
        <v>9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9</v>
      </c>
      <c r="AC517">
        <v>0</v>
      </c>
      <c r="AD517">
        <v>10</v>
      </c>
      <c r="AE517">
        <v>20</v>
      </c>
      <c r="AF517">
        <v>-10</v>
      </c>
      <c r="AG517" t="s">
        <v>3498</v>
      </c>
    </row>
    <row r="518" spans="1:34">
      <c r="A518">
        <v>517</v>
      </c>
      <c r="B518" t="s">
        <v>10</v>
      </c>
      <c r="D518" t="s">
        <v>2879</v>
      </c>
      <c r="E518" t="s">
        <v>2640</v>
      </c>
      <c r="F518" t="s">
        <v>2641</v>
      </c>
      <c r="G518" t="s">
        <v>2994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2616</v>
      </c>
      <c r="N518" s="81">
        <v>45048</v>
      </c>
      <c r="O518" s="81">
        <v>45628</v>
      </c>
      <c r="P518" s="81">
        <v>45061</v>
      </c>
      <c r="Q518" s="81">
        <v>45641</v>
      </c>
      <c r="R518" t="s">
        <v>1620</v>
      </c>
      <c r="S518" t="s">
        <v>2032</v>
      </c>
      <c r="T518" t="s">
        <v>2191</v>
      </c>
      <c r="U518" t="s">
        <v>9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9</v>
      </c>
      <c r="AC518">
        <v>0</v>
      </c>
      <c r="AD518">
        <v>10</v>
      </c>
      <c r="AE518">
        <v>1</v>
      </c>
      <c r="AF518">
        <v>9</v>
      </c>
      <c r="AG518" t="s">
        <v>2918</v>
      </c>
      <c r="AH518" t="s">
        <v>2995</v>
      </c>
    </row>
    <row r="519" spans="1:34">
      <c r="A519">
        <v>518</v>
      </c>
      <c r="B519" t="s">
        <v>10</v>
      </c>
      <c r="C519" t="s">
        <v>2869</v>
      </c>
      <c r="D519" t="s">
        <v>2870</v>
      </c>
      <c r="E519" t="s">
        <v>2632</v>
      </c>
      <c r="F519" t="s">
        <v>2633</v>
      </c>
      <c r="G519" t="s">
        <v>2983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2616</v>
      </c>
      <c r="N519" s="81">
        <v>45048</v>
      </c>
      <c r="O519" s="81">
        <v>45628</v>
      </c>
      <c r="P519" s="81">
        <v>45061</v>
      </c>
      <c r="Q519" s="81">
        <v>45641</v>
      </c>
      <c r="R519" t="s">
        <v>1616</v>
      </c>
      <c r="S519" t="s">
        <v>2032</v>
      </c>
      <c r="T519" t="s">
        <v>2191</v>
      </c>
      <c r="U519" t="s">
        <v>9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9</v>
      </c>
      <c r="AC519">
        <v>0</v>
      </c>
      <c r="AD519">
        <v>10</v>
      </c>
      <c r="AE519">
        <v>1</v>
      </c>
      <c r="AF519">
        <v>9</v>
      </c>
      <c r="AG519" t="s">
        <v>2918</v>
      </c>
      <c r="AH519" t="s">
        <v>2995</v>
      </c>
    </row>
    <row r="520" spans="1:34">
      <c r="A520">
        <v>519</v>
      </c>
      <c r="B520" t="s">
        <v>10</v>
      </c>
      <c r="C520" t="s">
        <v>2871</v>
      </c>
      <c r="D520" t="s">
        <v>2872</v>
      </c>
      <c r="E520" t="s">
        <v>2651</v>
      </c>
      <c r="F520" t="s">
        <v>2623</v>
      </c>
      <c r="G520" t="s">
        <v>2984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2616</v>
      </c>
      <c r="N520" s="81">
        <v>45048</v>
      </c>
      <c r="O520" s="81">
        <v>45628</v>
      </c>
      <c r="P520" s="81">
        <v>45061</v>
      </c>
      <c r="Q520" s="81">
        <v>45641</v>
      </c>
      <c r="R520" t="s">
        <v>1620</v>
      </c>
      <c r="S520" t="s">
        <v>2032</v>
      </c>
      <c r="T520" t="s">
        <v>2191</v>
      </c>
      <c r="U520" t="s">
        <v>9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9</v>
      </c>
      <c r="AC520">
        <v>0</v>
      </c>
      <c r="AD520">
        <v>10</v>
      </c>
      <c r="AE520">
        <v>1</v>
      </c>
      <c r="AF520">
        <v>9</v>
      </c>
      <c r="AG520" t="s">
        <v>2918</v>
      </c>
      <c r="AH520" t="s">
        <v>2995</v>
      </c>
    </row>
    <row r="521" spans="1:34">
      <c r="A521">
        <v>520</v>
      </c>
      <c r="B521" t="s">
        <v>10</v>
      </c>
      <c r="C521" t="s">
        <v>2873</v>
      </c>
      <c r="D521" t="s">
        <v>2874</v>
      </c>
      <c r="E521" t="s">
        <v>2620</v>
      </c>
      <c r="F521" t="s">
        <v>2621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2616</v>
      </c>
      <c r="N521" s="81">
        <v>45048</v>
      </c>
      <c r="O521" s="81">
        <v>45628</v>
      </c>
      <c r="P521" s="81">
        <v>45061</v>
      </c>
      <c r="Q521" s="81">
        <v>45641</v>
      </c>
      <c r="R521" t="s">
        <v>1620</v>
      </c>
      <c r="S521" t="s">
        <v>2032</v>
      </c>
      <c r="T521" t="s">
        <v>2191</v>
      </c>
      <c r="U521" t="s">
        <v>9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9</v>
      </c>
      <c r="AC521">
        <v>0</v>
      </c>
      <c r="AD521">
        <v>10</v>
      </c>
      <c r="AE521">
        <v>1</v>
      </c>
      <c r="AF521">
        <v>9</v>
      </c>
      <c r="AG521" t="s">
        <v>2918</v>
      </c>
      <c r="AH521" t="s">
        <v>2995</v>
      </c>
    </row>
    <row r="522" spans="1:34">
      <c r="A522">
        <v>521</v>
      </c>
      <c r="B522" t="s">
        <v>10</v>
      </c>
      <c r="C522" t="s">
        <v>2865</v>
      </c>
      <c r="D522" t="s">
        <v>2866</v>
      </c>
      <c r="E522" t="s">
        <v>2648</v>
      </c>
      <c r="F522">
        <v>60300975</v>
      </c>
      <c r="G522" t="s">
        <v>2981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2616</v>
      </c>
      <c r="N522" s="81">
        <v>45048</v>
      </c>
      <c r="O522" s="81">
        <v>45628</v>
      </c>
      <c r="P522" s="81">
        <v>45061</v>
      </c>
      <c r="Q522" s="81">
        <v>45641</v>
      </c>
      <c r="R522" t="s">
        <v>1620</v>
      </c>
      <c r="S522" t="s">
        <v>2032</v>
      </c>
      <c r="T522" t="s">
        <v>2191</v>
      </c>
      <c r="U522" t="s">
        <v>9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9</v>
      </c>
      <c r="AC522">
        <v>0</v>
      </c>
      <c r="AD522">
        <v>10</v>
      </c>
      <c r="AE522">
        <v>1</v>
      </c>
      <c r="AF522">
        <v>9</v>
      </c>
      <c r="AG522" t="s">
        <v>2918</v>
      </c>
      <c r="AH522" t="s">
        <v>2995</v>
      </c>
    </row>
    <row r="523" spans="1:34">
      <c r="A523">
        <v>522</v>
      </c>
      <c r="B523" t="s">
        <v>10</v>
      </c>
      <c r="C523" t="s">
        <v>2867</v>
      </c>
      <c r="D523" t="s">
        <v>2868</v>
      </c>
      <c r="E523" t="s">
        <v>3446</v>
      </c>
      <c r="F523" t="s">
        <v>2624</v>
      </c>
      <c r="G523" t="s">
        <v>2978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2616</v>
      </c>
      <c r="N523" s="81">
        <v>45048</v>
      </c>
      <c r="O523" s="81">
        <v>45628</v>
      </c>
      <c r="P523" s="81">
        <v>45061</v>
      </c>
      <c r="Q523" s="81">
        <v>45641</v>
      </c>
      <c r="R523" t="s">
        <v>1616</v>
      </c>
      <c r="S523" t="s">
        <v>2032</v>
      </c>
      <c r="T523" t="s">
        <v>2191</v>
      </c>
      <c r="U523" t="s">
        <v>9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9</v>
      </c>
      <c r="AC523">
        <v>0</v>
      </c>
      <c r="AD523">
        <v>10</v>
      </c>
      <c r="AE523">
        <v>1</v>
      </c>
      <c r="AF523">
        <v>9</v>
      </c>
      <c r="AG523" t="s">
        <v>2918</v>
      </c>
      <c r="AH523" t="s">
        <v>2995</v>
      </c>
    </row>
    <row r="524" spans="1:34">
      <c r="A524">
        <v>523</v>
      </c>
      <c r="B524" t="s">
        <v>10</v>
      </c>
      <c r="C524" t="s">
        <v>2862</v>
      </c>
      <c r="D524" t="s">
        <v>2863</v>
      </c>
      <c r="E524" t="s">
        <v>2630</v>
      </c>
      <c r="F524" t="s">
        <v>2631</v>
      </c>
      <c r="G524" t="s">
        <v>2979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2616</v>
      </c>
      <c r="N524" s="81">
        <v>45048</v>
      </c>
      <c r="O524" s="81">
        <v>45628</v>
      </c>
      <c r="P524" s="81">
        <v>45061</v>
      </c>
      <c r="Q524" s="81">
        <v>45641</v>
      </c>
      <c r="R524" t="s">
        <v>1616</v>
      </c>
      <c r="S524" t="s">
        <v>2032</v>
      </c>
      <c r="T524" t="s">
        <v>2191</v>
      </c>
      <c r="U524" t="s">
        <v>9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9</v>
      </c>
      <c r="AC524">
        <v>0</v>
      </c>
      <c r="AD524">
        <v>10</v>
      </c>
      <c r="AE524">
        <v>1</v>
      </c>
      <c r="AF524">
        <v>9</v>
      </c>
      <c r="AG524" t="s">
        <v>2918</v>
      </c>
      <c r="AH524" t="s">
        <v>2995</v>
      </c>
    </row>
    <row r="525" spans="1:34">
      <c r="A525">
        <v>524</v>
      </c>
      <c r="B525" t="s">
        <v>10</v>
      </c>
      <c r="C525" t="s">
        <v>2864</v>
      </c>
      <c r="D525" t="s">
        <v>2861</v>
      </c>
      <c r="E525" t="s">
        <v>2628</v>
      </c>
      <c r="F525" t="s">
        <v>2629</v>
      </c>
      <c r="G525" t="s">
        <v>2980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2616</v>
      </c>
      <c r="N525" s="81">
        <v>45048</v>
      </c>
      <c r="O525" s="81">
        <v>45628</v>
      </c>
      <c r="P525" s="81">
        <v>45061</v>
      </c>
      <c r="Q525" s="81">
        <v>45641</v>
      </c>
      <c r="R525" t="s">
        <v>1616</v>
      </c>
      <c r="S525" t="s">
        <v>2032</v>
      </c>
      <c r="T525" t="s">
        <v>2191</v>
      </c>
      <c r="U525" t="s">
        <v>9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9</v>
      </c>
      <c r="AC525">
        <v>0</v>
      </c>
      <c r="AD525">
        <v>10</v>
      </c>
      <c r="AE525">
        <v>1</v>
      </c>
      <c r="AF525">
        <v>9</v>
      </c>
      <c r="AG525" t="s">
        <v>2918</v>
      </c>
      <c r="AH525" t="s">
        <v>2995</v>
      </c>
    </row>
    <row r="526" spans="1:34" hidden="1">
      <c r="A526">
        <v>525</v>
      </c>
      <c r="B526" t="s">
        <v>8</v>
      </c>
      <c r="C526" t="s">
        <v>2655</v>
      </c>
      <c r="D526" t="s">
        <v>2743</v>
      </c>
      <c r="E526" t="s">
        <v>2656</v>
      </c>
      <c r="F526" t="s">
        <v>2657</v>
      </c>
      <c r="G526" t="s">
        <v>2658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1512</v>
      </c>
      <c r="N526" s="81">
        <v>45059</v>
      </c>
      <c r="O526" s="81">
        <v>46125</v>
      </c>
      <c r="P526" s="81">
        <v>45078</v>
      </c>
      <c r="Q526" s="81">
        <v>46143</v>
      </c>
      <c r="R526" t="s">
        <v>1620</v>
      </c>
      <c r="S526" t="s">
        <v>1675</v>
      </c>
      <c r="T526" t="s">
        <v>1227</v>
      </c>
      <c r="U526" t="s">
        <v>16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16</v>
      </c>
      <c r="AC526">
        <v>0</v>
      </c>
      <c r="AD526" t="s">
        <v>2916</v>
      </c>
      <c r="AE526">
        <v>0</v>
      </c>
      <c r="AF526">
        <v>0</v>
      </c>
      <c r="AG526" t="s">
        <v>3498</v>
      </c>
      <c r="AH526" t="s">
        <v>2844</v>
      </c>
    </row>
    <row r="527" spans="1:34" hidden="1">
      <c r="A527">
        <v>526</v>
      </c>
      <c r="B527" t="s">
        <v>15</v>
      </c>
      <c r="C527" t="s">
        <v>2678</v>
      </c>
      <c r="D527" t="s">
        <v>2739</v>
      </c>
      <c r="E527" t="s">
        <v>2674</v>
      </c>
      <c r="F527">
        <v>42164203</v>
      </c>
      <c r="G527" t="s">
        <v>2520</v>
      </c>
      <c r="H527">
        <v>16</v>
      </c>
      <c r="I527">
        <v>16</v>
      </c>
      <c r="J527">
        <v>2000</v>
      </c>
      <c r="K527">
        <v>2000</v>
      </c>
      <c r="L527">
        <v>2180</v>
      </c>
      <c r="M527" t="s">
        <v>2849</v>
      </c>
      <c r="N527" s="81">
        <v>44998</v>
      </c>
      <c r="O527" s="81">
        <v>45456</v>
      </c>
      <c r="P527" s="81">
        <v>45061</v>
      </c>
      <c r="Q527" s="81">
        <v>45519</v>
      </c>
      <c r="R527" t="s">
        <v>1620</v>
      </c>
      <c r="S527" t="s">
        <v>1680</v>
      </c>
      <c r="T527" t="s">
        <v>2133</v>
      </c>
      <c r="U527" t="s">
        <v>9</v>
      </c>
      <c r="V527">
        <v>5000</v>
      </c>
      <c r="W527">
        <v>0.56399999999999995</v>
      </c>
      <c r="X527">
        <v>2820</v>
      </c>
      <c r="Y527">
        <v>2</v>
      </c>
      <c r="AA527">
        <v>25000</v>
      </c>
      <c r="AB527" t="s">
        <v>9</v>
      </c>
      <c r="AC527">
        <v>0</v>
      </c>
      <c r="AD527">
        <v>12</v>
      </c>
      <c r="AE527">
        <v>4</v>
      </c>
      <c r="AF527">
        <v>8</v>
      </c>
      <c r="AG527" t="s">
        <v>2918</v>
      </c>
    </row>
    <row r="528" spans="1:34" hidden="1">
      <c r="A528">
        <v>527</v>
      </c>
      <c r="B528" t="s">
        <v>15</v>
      </c>
      <c r="C528" t="s">
        <v>2679</v>
      </c>
      <c r="D528" t="s">
        <v>2745</v>
      </c>
      <c r="E528" t="s">
        <v>2746</v>
      </c>
      <c r="G528" t="s">
        <v>2520</v>
      </c>
      <c r="H528">
        <v>16</v>
      </c>
      <c r="I528">
        <v>16</v>
      </c>
      <c r="J528">
        <v>2000</v>
      </c>
      <c r="K528">
        <v>2000</v>
      </c>
      <c r="L528">
        <v>2180</v>
      </c>
      <c r="M528" t="s">
        <v>2675</v>
      </c>
      <c r="N528" s="81">
        <v>45065</v>
      </c>
      <c r="O528" s="81">
        <v>45523</v>
      </c>
      <c r="P528" s="81">
        <v>45061</v>
      </c>
      <c r="Q528" s="81">
        <v>45519</v>
      </c>
      <c r="R528" t="s">
        <v>1616</v>
      </c>
      <c r="S528" t="s">
        <v>1680</v>
      </c>
      <c r="T528" t="s">
        <v>2133</v>
      </c>
      <c r="U528" t="s">
        <v>9</v>
      </c>
      <c r="V528">
        <v>5000</v>
      </c>
      <c r="W528">
        <v>0.56399999999999995</v>
      </c>
      <c r="X528">
        <v>2820</v>
      </c>
      <c r="Y528">
        <v>2</v>
      </c>
      <c r="AA528">
        <v>25000</v>
      </c>
      <c r="AB528" t="s">
        <v>9</v>
      </c>
      <c r="AC528">
        <v>0</v>
      </c>
      <c r="AD528">
        <v>10</v>
      </c>
      <c r="AE528">
        <v>3</v>
      </c>
      <c r="AF528">
        <v>7</v>
      </c>
      <c r="AG528" t="s">
        <v>2918</v>
      </c>
    </row>
    <row r="529" spans="1:33" hidden="1">
      <c r="A529">
        <v>528</v>
      </c>
      <c r="B529" t="s">
        <v>15</v>
      </c>
      <c r="C529" t="s">
        <v>2680</v>
      </c>
      <c r="D529" t="s">
        <v>2747</v>
      </c>
      <c r="E529" t="s">
        <v>2676</v>
      </c>
      <c r="F529">
        <v>47260095</v>
      </c>
      <c r="G529" t="s">
        <v>3054</v>
      </c>
      <c r="H529">
        <v>16</v>
      </c>
      <c r="I529">
        <v>16</v>
      </c>
      <c r="J529">
        <v>2000</v>
      </c>
      <c r="K529">
        <v>2000</v>
      </c>
      <c r="L529">
        <v>2180</v>
      </c>
      <c r="M529" t="s">
        <v>2849</v>
      </c>
      <c r="N529" s="81">
        <v>45017</v>
      </c>
      <c r="O529" s="81">
        <v>45474</v>
      </c>
      <c r="P529" s="81">
        <v>45061</v>
      </c>
      <c r="Q529" s="81">
        <v>45519</v>
      </c>
      <c r="R529" t="s">
        <v>1616</v>
      </c>
      <c r="S529" t="s">
        <v>1680</v>
      </c>
      <c r="T529" t="s">
        <v>2133</v>
      </c>
      <c r="U529" t="s">
        <v>9</v>
      </c>
      <c r="V529">
        <v>5000</v>
      </c>
      <c r="W529">
        <v>0.56399999999999995</v>
      </c>
      <c r="X529">
        <v>2820</v>
      </c>
      <c r="Y529">
        <v>2</v>
      </c>
      <c r="AA529">
        <v>25000</v>
      </c>
      <c r="AB529" t="s">
        <v>9</v>
      </c>
      <c r="AC529">
        <v>0</v>
      </c>
      <c r="AD529">
        <v>11</v>
      </c>
      <c r="AE529">
        <v>3</v>
      </c>
      <c r="AF529">
        <v>8</v>
      </c>
      <c r="AG529" t="s">
        <v>2918</v>
      </c>
    </row>
    <row r="530" spans="1:33" hidden="1">
      <c r="A530">
        <v>529</v>
      </c>
      <c r="B530" t="s">
        <v>15</v>
      </c>
      <c r="C530" t="s">
        <v>2894</v>
      </c>
      <c r="D530" t="s">
        <v>2748</v>
      </c>
      <c r="E530" t="s">
        <v>2677</v>
      </c>
      <c r="F530">
        <v>56928341</v>
      </c>
      <c r="G530" t="s">
        <v>3057</v>
      </c>
      <c r="H530">
        <v>16</v>
      </c>
      <c r="I530">
        <v>16</v>
      </c>
      <c r="J530">
        <v>2000</v>
      </c>
      <c r="K530">
        <v>2000</v>
      </c>
      <c r="L530">
        <v>2180</v>
      </c>
      <c r="M530" t="s">
        <v>2849</v>
      </c>
      <c r="N530" s="81">
        <v>45065</v>
      </c>
      <c r="O530" s="81">
        <v>45523</v>
      </c>
      <c r="P530" s="81">
        <v>45083</v>
      </c>
      <c r="Q530" s="81">
        <v>45541</v>
      </c>
      <c r="R530" t="s">
        <v>1616</v>
      </c>
      <c r="S530" t="s">
        <v>1680</v>
      </c>
      <c r="T530" t="s">
        <v>2133</v>
      </c>
      <c r="U530" t="s">
        <v>9</v>
      </c>
      <c r="V530">
        <v>5000</v>
      </c>
      <c r="W530">
        <v>0.56399999999999995</v>
      </c>
      <c r="X530">
        <v>2820</v>
      </c>
      <c r="Y530">
        <v>2</v>
      </c>
      <c r="AA530">
        <v>25000</v>
      </c>
      <c r="AB530" t="s">
        <v>9</v>
      </c>
      <c r="AC530">
        <v>0</v>
      </c>
      <c r="AD530">
        <v>10</v>
      </c>
      <c r="AE530">
        <v>3</v>
      </c>
      <c r="AF530">
        <v>7</v>
      </c>
      <c r="AG530" t="s">
        <v>2918</v>
      </c>
    </row>
    <row r="531" spans="1:33" hidden="1">
      <c r="A531">
        <v>530</v>
      </c>
      <c r="B531" t="s">
        <v>15</v>
      </c>
      <c r="C531" t="s">
        <v>2895</v>
      </c>
      <c r="D531" t="s">
        <v>2741</v>
      </c>
      <c r="E531" t="s">
        <v>2706</v>
      </c>
      <c r="F531">
        <v>30388286</v>
      </c>
      <c r="G531" t="s">
        <v>3055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2675</v>
      </c>
      <c r="N531" s="81">
        <v>45065</v>
      </c>
      <c r="O531" s="81">
        <v>45523</v>
      </c>
      <c r="P531" s="81">
        <v>45083</v>
      </c>
      <c r="Q531" s="81">
        <v>45541</v>
      </c>
      <c r="R531" t="s">
        <v>1620</v>
      </c>
      <c r="S531" t="s">
        <v>1680</v>
      </c>
      <c r="T531" t="s">
        <v>2133</v>
      </c>
      <c r="U531" t="s">
        <v>9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9</v>
      </c>
      <c r="AC531">
        <v>0</v>
      </c>
      <c r="AD531">
        <v>10</v>
      </c>
      <c r="AE531">
        <v>3</v>
      </c>
      <c r="AF531">
        <v>7</v>
      </c>
      <c r="AG531" t="s">
        <v>2918</v>
      </c>
    </row>
    <row r="532" spans="1:33" hidden="1">
      <c r="A532">
        <v>531</v>
      </c>
      <c r="B532" t="s">
        <v>15</v>
      </c>
      <c r="C532" t="s">
        <v>2896</v>
      </c>
      <c r="D532" t="s">
        <v>2740</v>
      </c>
      <c r="E532" t="s">
        <v>2749</v>
      </c>
      <c r="G532" t="s">
        <v>2520</v>
      </c>
      <c r="H532">
        <v>16</v>
      </c>
      <c r="I532">
        <v>16</v>
      </c>
      <c r="J532">
        <v>2000</v>
      </c>
      <c r="K532">
        <v>2000</v>
      </c>
      <c r="L532">
        <v>2180</v>
      </c>
      <c r="M532" t="s">
        <v>2675</v>
      </c>
      <c r="N532" s="81">
        <v>45065</v>
      </c>
      <c r="O532" s="81">
        <v>45523</v>
      </c>
      <c r="P532" s="81">
        <v>45083</v>
      </c>
      <c r="Q532" s="81">
        <v>45541</v>
      </c>
      <c r="R532" t="s">
        <v>1616</v>
      </c>
      <c r="S532" t="s">
        <v>1680</v>
      </c>
      <c r="T532" t="s">
        <v>2133</v>
      </c>
      <c r="U532" t="s">
        <v>9</v>
      </c>
      <c r="V532">
        <v>5000</v>
      </c>
      <c r="W532">
        <v>0.56399999999999995</v>
      </c>
      <c r="X532">
        <v>2820</v>
      </c>
      <c r="Y532">
        <v>2</v>
      </c>
      <c r="AA532">
        <v>25000</v>
      </c>
      <c r="AB532" t="s">
        <v>9</v>
      </c>
      <c r="AC532">
        <v>0</v>
      </c>
      <c r="AD532">
        <v>10</v>
      </c>
      <c r="AE532">
        <v>3</v>
      </c>
      <c r="AF532">
        <v>7</v>
      </c>
      <c r="AG532" t="s">
        <v>2918</v>
      </c>
    </row>
    <row r="533" spans="1:33" hidden="1">
      <c r="A533">
        <v>532</v>
      </c>
      <c r="B533" t="s">
        <v>15</v>
      </c>
      <c r="C533" t="s">
        <v>2897</v>
      </c>
      <c r="D533" t="s">
        <v>2742</v>
      </c>
      <c r="E533" t="s">
        <v>2707</v>
      </c>
      <c r="F533">
        <v>47529599</v>
      </c>
      <c r="G533" t="s">
        <v>3056</v>
      </c>
      <c r="H533">
        <v>16</v>
      </c>
      <c r="I533">
        <v>16</v>
      </c>
      <c r="J533">
        <v>2000</v>
      </c>
      <c r="K533">
        <v>2000</v>
      </c>
      <c r="L533">
        <v>2180</v>
      </c>
      <c r="M533" t="s">
        <v>2675</v>
      </c>
      <c r="N533" s="81">
        <v>45065</v>
      </c>
      <c r="O533" s="81">
        <v>45523</v>
      </c>
      <c r="P533" s="81">
        <v>45083</v>
      </c>
      <c r="Q533" s="81">
        <v>45541</v>
      </c>
      <c r="R533" t="s">
        <v>1620</v>
      </c>
      <c r="S533" t="s">
        <v>1680</v>
      </c>
      <c r="T533" t="s">
        <v>2133</v>
      </c>
      <c r="U533" t="s">
        <v>9</v>
      </c>
      <c r="V533">
        <v>5000</v>
      </c>
      <c r="W533">
        <v>0.56399999999999995</v>
      </c>
      <c r="X533">
        <v>2820</v>
      </c>
      <c r="Y533">
        <v>2</v>
      </c>
      <c r="AA533">
        <v>25000</v>
      </c>
      <c r="AB533" t="s">
        <v>9</v>
      </c>
      <c r="AC533">
        <v>0</v>
      </c>
      <c r="AD533">
        <v>10</v>
      </c>
      <c r="AE533">
        <v>3</v>
      </c>
      <c r="AF533">
        <v>7</v>
      </c>
      <c r="AG533" t="s">
        <v>2918</v>
      </c>
    </row>
    <row r="534" spans="1:33" hidden="1">
      <c r="A534">
        <v>533</v>
      </c>
      <c r="B534" t="s">
        <v>15</v>
      </c>
      <c r="C534" t="s">
        <v>2898</v>
      </c>
      <c r="D534" t="s">
        <v>2736</v>
      </c>
      <c r="E534" t="s">
        <v>2708</v>
      </c>
      <c r="G534" t="s">
        <v>2520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2675</v>
      </c>
      <c r="N534" s="81">
        <v>45065</v>
      </c>
      <c r="O534" s="81">
        <v>45523</v>
      </c>
      <c r="P534" s="81">
        <v>45083</v>
      </c>
      <c r="Q534" s="81">
        <v>45541</v>
      </c>
      <c r="R534" t="s">
        <v>1620</v>
      </c>
      <c r="S534" t="s">
        <v>1680</v>
      </c>
      <c r="T534" t="s">
        <v>2133</v>
      </c>
      <c r="U534" t="s">
        <v>9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9</v>
      </c>
      <c r="AC534">
        <v>0</v>
      </c>
      <c r="AD534">
        <v>10</v>
      </c>
      <c r="AE534">
        <v>3</v>
      </c>
      <c r="AF534">
        <v>7</v>
      </c>
      <c r="AG534" t="s">
        <v>2918</v>
      </c>
    </row>
    <row r="535" spans="1:33" hidden="1">
      <c r="A535">
        <v>534</v>
      </c>
      <c r="B535" t="s">
        <v>15</v>
      </c>
      <c r="C535" t="s">
        <v>2899</v>
      </c>
      <c r="D535" t="s">
        <v>2750</v>
      </c>
      <c r="E535" t="s">
        <v>2751</v>
      </c>
      <c r="F535">
        <v>54752065</v>
      </c>
      <c r="G535" t="s">
        <v>2520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2675</v>
      </c>
      <c r="N535" s="81">
        <v>45065</v>
      </c>
      <c r="O535" s="81">
        <v>45523</v>
      </c>
      <c r="P535" s="81">
        <v>45083</v>
      </c>
      <c r="Q535" s="81">
        <v>45541</v>
      </c>
      <c r="R535" t="s">
        <v>1620</v>
      </c>
      <c r="S535" t="s">
        <v>1680</v>
      </c>
      <c r="T535" t="s">
        <v>2133</v>
      </c>
      <c r="U535" t="s">
        <v>9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9</v>
      </c>
      <c r="AC535">
        <v>0</v>
      </c>
      <c r="AD535">
        <v>10</v>
      </c>
      <c r="AE535">
        <v>3</v>
      </c>
      <c r="AF535">
        <v>7</v>
      </c>
      <c r="AG535" t="s">
        <v>2918</v>
      </c>
    </row>
    <row r="536" spans="1:33" hidden="1">
      <c r="A536">
        <v>535</v>
      </c>
      <c r="B536" t="s">
        <v>15</v>
      </c>
      <c r="C536" t="s">
        <v>2900</v>
      </c>
      <c r="D536" t="s">
        <v>2752</v>
      </c>
      <c r="E536" t="s">
        <v>2753</v>
      </c>
      <c r="F536">
        <v>53435000</v>
      </c>
      <c r="G536" t="s">
        <v>3058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2675</v>
      </c>
      <c r="N536" s="81">
        <v>45065</v>
      </c>
      <c r="O536" s="81">
        <v>45523</v>
      </c>
      <c r="P536" s="81">
        <v>45083</v>
      </c>
      <c r="Q536" s="81">
        <v>45541</v>
      </c>
      <c r="R536" t="s">
        <v>1620</v>
      </c>
      <c r="S536" t="s">
        <v>1680</v>
      </c>
      <c r="T536" t="s">
        <v>2133</v>
      </c>
      <c r="U536" t="s">
        <v>9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9</v>
      </c>
      <c r="AC536">
        <v>0</v>
      </c>
      <c r="AD536">
        <v>10</v>
      </c>
      <c r="AE536">
        <v>3</v>
      </c>
      <c r="AF536">
        <v>7</v>
      </c>
      <c r="AG536" t="s">
        <v>2918</v>
      </c>
    </row>
    <row r="537" spans="1:33" hidden="1">
      <c r="A537">
        <v>536</v>
      </c>
      <c r="B537" t="s">
        <v>15</v>
      </c>
      <c r="C537" t="s">
        <v>3447</v>
      </c>
      <c r="D537" t="s">
        <v>2737</v>
      </c>
      <c r="E537" t="s">
        <v>2709</v>
      </c>
      <c r="G537" t="s">
        <v>2520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2675</v>
      </c>
      <c r="N537" s="81">
        <v>45065</v>
      </c>
      <c r="O537" s="81">
        <v>45523</v>
      </c>
      <c r="P537" s="81">
        <v>45083</v>
      </c>
      <c r="Q537" s="81">
        <v>45541</v>
      </c>
      <c r="R537" t="s">
        <v>1255</v>
      </c>
      <c r="S537" t="s">
        <v>1680</v>
      </c>
      <c r="T537" t="s">
        <v>2133</v>
      </c>
      <c r="U537" t="s">
        <v>9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9</v>
      </c>
      <c r="AC537">
        <v>0</v>
      </c>
      <c r="AD537">
        <v>10</v>
      </c>
      <c r="AE537">
        <v>3</v>
      </c>
      <c r="AF537">
        <v>7</v>
      </c>
      <c r="AG537" t="s">
        <v>2918</v>
      </c>
    </row>
    <row r="538" spans="1:33" hidden="1">
      <c r="A538">
        <v>537</v>
      </c>
      <c r="B538" t="s">
        <v>15</v>
      </c>
      <c r="C538" t="s">
        <v>2901</v>
      </c>
      <c r="D538" t="s">
        <v>2738</v>
      </c>
      <c r="E538" t="s">
        <v>2688</v>
      </c>
      <c r="G538" t="s">
        <v>2520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2675</v>
      </c>
      <c r="N538" s="81">
        <v>45065</v>
      </c>
      <c r="O538" s="81">
        <v>45523</v>
      </c>
      <c r="P538" s="81">
        <v>45083</v>
      </c>
      <c r="Q538" s="81">
        <v>45541</v>
      </c>
      <c r="R538" t="s">
        <v>1616</v>
      </c>
      <c r="S538" t="s">
        <v>1680</v>
      </c>
      <c r="T538" t="s">
        <v>2133</v>
      </c>
      <c r="U538" t="s">
        <v>9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9</v>
      </c>
      <c r="AC538">
        <v>0</v>
      </c>
      <c r="AD538">
        <v>10</v>
      </c>
      <c r="AE538">
        <v>3</v>
      </c>
      <c r="AF538">
        <v>7</v>
      </c>
      <c r="AG538" t="s">
        <v>2918</v>
      </c>
    </row>
    <row r="539" spans="1:33" hidden="1">
      <c r="A539">
        <v>538</v>
      </c>
      <c r="B539" t="s">
        <v>15</v>
      </c>
      <c r="C539" t="s">
        <v>2902</v>
      </c>
      <c r="D539" t="s">
        <v>2735</v>
      </c>
      <c r="E539" t="s">
        <v>2689</v>
      </c>
      <c r="G539" t="s">
        <v>2520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2675</v>
      </c>
      <c r="N539" s="81">
        <v>45065</v>
      </c>
      <c r="O539" s="81">
        <v>45523</v>
      </c>
      <c r="P539" s="81">
        <v>45083</v>
      </c>
      <c r="Q539" s="81">
        <v>45541</v>
      </c>
      <c r="R539" t="s">
        <v>1616</v>
      </c>
      <c r="S539" t="s">
        <v>1680</v>
      </c>
      <c r="T539" t="s">
        <v>2133</v>
      </c>
      <c r="U539" t="s">
        <v>9</v>
      </c>
      <c r="V539">
        <v>5000</v>
      </c>
      <c r="W539">
        <v>0.56399999999999995</v>
      </c>
      <c r="X539">
        <v>2820</v>
      </c>
      <c r="Y539">
        <v>2</v>
      </c>
      <c r="AA539">
        <v>25000</v>
      </c>
      <c r="AB539" t="s">
        <v>9</v>
      </c>
      <c r="AC539">
        <v>0</v>
      </c>
      <c r="AD539">
        <v>10</v>
      </c>
      <c r="AE539">
        <v>3</v>
      </c>
      <c r="AF539">
        <v>7</v>
      </c>
      <c r="AG539" t="s">
        <v>2918</v>
      </c>
    </row>
    <row r="540" spans="1:33" hidden="1">
      <c r="A540">
        <v>539</v>
      </c>
      <c r="B540" t="s">
        <v>21</v>
      </c>
      <c r="D540" t="s">
        <v>2730</v>
      </c>
      <c r="E540" t="s">
        <v>2690</v>
      </c>
      <c r="F540">
        <v>58240442</v>
      </c>
      <c r="G540" t="s">
        <v>2520</v>
      </c>
      <c r="H540">
        <v>6</v>
      </c>
      <c r="I540">
        <v>6</v>
      </c>
      <c r="J540">
        <v>2000</v>
      </c>
      <c r="K540" t="s">
        <v>1600</v>
      </c>
      <c r="L540">
        <v>2180</v>
      </c>
      <c r="M540" t="s">
        <v>2675</v>
      </c>
      <c r="N540" s="81">
        <v>45065</v>
      </c>
      <c r="O540" s="81">
        <v>45218</v>
      </c>
      <c r="P540" s="81">
        <v>45083</v>
      </c>
      <c r="Q540" s="81">
        <v>45236</v>
      </c>
      <c r="R540" t="s">
        <v>1255</v>
      </c>
      <c r="S540" t="s">
        <v>1682</v>
      </c>
      <c r="T540" t="s">
        <v>2133</v>
      </c>
      <c r="U540" t="s">
        <v>9</v>
      </c>
      <c r="V540">
        <v>5000</v>
      </c>
      <c r="W540">
        <v>0.56399999999999995</v>
      </c>
      <c r="X540">
        <v>2820</v>
      </c>
      <c r="Y540">
        <v>0</v>
      </c>
      <c r="Z540">
        <v>6000</v>
      </c>
      <c r="AA540">
        <v>25000</v>
      </c>
      <c r="AB540" t="s">
        <v>11</v>
      </c>
      <c r="AC540">
        <v>0</v>
      </c>
      <c r="AD540" t="s">
        <v>2916</v>
      </c>
      <c r="AE540">
        <v>3</v>
      </c>
      <c r="AF540">
        <v>0</v>
      </c>
      <c r="AG540" t="s">
        <v>3498</v>
      </c>
    </row>
    <row r="541" spans="1:33" hidden="1">
      <c r="A541">
        <v>540</v>
      </c>
      <c r="B541" t="s">
        <v>21</v>
      </c>
      <c r="D541" t="s">
        <v>2731</v>
      </c>
      <c r="E541" t="s">
        <v>2691</v>
      </c>
      <c r="F541">
        <v>56139817</v>
      </c>
      <c r="G541" t="s">
        <v>2520</v>
      </c>
      <c r="H541">
        <v>6</v>
      </c>
      <c r="I541">
        <v>6</v>
      </c>
      <c r="J541">
        <v>2000</v>
      </c>
      <c r="K541" t="s">
        <v>1600</v>
      </c>
      <c r="L541">
        <v>2180</v>
      </c>
      <c r="M541" t="s">
        <v>2675</v>
      </c>
      <c r="N541" s="81">
        <v>45065</v>
      </c>
      <c r="O541" s="81">
        <v>45218</v>
      </c>
      <c r="P541" s="81">
        <v>45083</v>
      </c>
      <c r="Q541" s="81">
        <v>45236</v>
      </c>
      <c r="R541" t="s">
        <v>1255</v>
      </c>
      <c r="S541" t="s">
        <v>1682</v>
      </c>
      <c r="T541" t="s">
        <v>2133</v>
      </c>
      <c r="U541" t="s">
        <v>9</v>
      </c>
      <c r="V541">
        <v>5000</v>
      </c>
      <c r="W541">
        <v>0.56399999999999995</v>
      </c>
      <c r="X541">
        <v>2820</v>
      </c>
      <c r="Y541">
        <v>0</v>
      </c>
      <c r="Z541">
        <v>6000</v>
      </c>
      <c r="AA541">
        <v>25000</v>
      </c>
      <c r="AB541" t="s">
        <v>11</v>
      </c>
      <c r="AC541">
        <v>0</v>
      </c>
      <c r="AD541" t="s">
        <v>2916</v>
      </c>
      <c r="AE541">
        <v>3</v>
      </c>
      <c r="AF541">
        <v>0</v>
      </c>
      <c r="AG541" t="s">
        <v>3498</v>
      </c>
    </row>
    <row r="542" spans="1:33" hidden="1">
      <c r="A542">
        <v>541</v>
      </c>
      <c r="B542" t="s">
        <v>21</v>
      </c>
      <c r="D542" t="s">
        <v>2732</v>
      </c>
      <c r="E542" t="s">
        <v>2692</v>
      </c>
      <c r="F542">
        <v>50199645</v>
      </c>
      <c r="G542" t="s">
        <v>3028</v>
      </c>
      <c r="H542">
        <v>6</v>
      </c>
      <c r="I542">
        <v>6</v>
      </c>
      <c r="J542">
        <v>2000</v>
      </c>
      <c r="K542" t="s">
        <v>1600</v>
      </c>
      <c r="L542">
        <v>2180</v>
      </c>
      <c r="M542" t="s">
        <v>2675</v>
      </c>
      <c r="N542" s="81">
        <v>45065</v>
      </c>
      <c r="O542" s="81">
        <v>45218</v>
      </c>
      <c r="P542" s="81">
        <v>45083</v>
      </c>
      <c r="Q542" s="81">
        <v>45236</v>
      </c>
      <c r="R542" t="s">
        <v>1255</v>
      </c>
      <c r="S542" t="s">
        <v>1682</v>
      </c>
      <c r="T542" t="s">
        <v>2133</v>
      </c>
      <c r="U542" t="s">
        <v>9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11</v>
      </c>
      <c r="AC542">
        <v>0</v>
      </c>
      <c r="AD542" t="s">
        <v>2916</v>
      </c>
      <c r="AE542">
        <v>3</v>
      </c>
      <c r="AF542">
        <v>0</v>
      </c>
      <c r="AG542" t="s">
        <v>3498</v>
      </c>
    </row>
    <row r="543" spans="1:33" hidden="1">
      <c r="A543">
        <v>542</v>
      </c>
      <c r="B543" t="s">
        <v>21</v>
      </c>
      <c r="D543" t="s">
        <v>2733</v>
      </c>
      <c r="E543" t="s">
        <v>2693</v>
      </c>
      <c r="F543">
        <v>30222646</v>
      </c>
      <c r="G543" t="s">
        <v>3029</v>
      </c>
      <c r="H543">
        <v>6</v>
      </c>
      <c r="I543">
        <v>6</v>
      </c>
      <c r="J543">
        <v>2000</v>
      </c>
      <c r="K543" t="s">
        <v>1600</v>
      </c>
      <c r="L543">
        <v>2180</v>
      </c>
      <c r="M543" t="s">
        <v>2675</v>
      </c>
      <c r="N543" s="81">
        <v>45065</v>
      </c>
      <c r="O543" s="81">
        <v>45218</v>
      </c>
      <c r="P543" s="81">
        <v>45083</v>
      </c>
      <c r="Q543" s="81">
        <v>45236</v>
      </c>
      <c r="R543" t="s">
        <v>1255</v>
      </c>
      <c r="S543" t="s">
        <v>1682</v>
      </c>
      <c r="T543" t="s">
        <v>2133</v>
      </c>
      <c r="U543" t="s">
        <v>9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11</v>
      </c>
      <c r="AC543">
        <v>0</v>
      </c>
      <c r="AD543" t="s">
        <v>2916</v>
      </c>
      <c r="AE543">
        <v>3</v>
      </c>
      <c r="AF543">
        <v>0</v>
      </c>
      <c r="AG543" t="s">
        <v>3498</v>
      </c>
    </row>
    <row r="544" spans="1:33" hidden="1">
      <c r="A544">
        <v>543</v>
      </c>
      <c r="B544" t="s">
        <v>12</v>
      </c>
      <c r="C544" t="s">
        <v>3459</v>
      </c>
      <c r="D544" t="s">
        <v>2716</v>
      </c>
      <c r="E544" t="s">
        <v>2331</v>
      </c>
      <c r="G544" t="s">
        <v>2520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2850</v>
      </c>
      <c r="N544" s="81">
        <v>45065</v>
      </c>
      <c r="O544" s="81">
        <v>45645</v>
      </c>
      <c r="P544" s="81">
        <v>45083</v>
      </c>
      <c r="Q544" s="81">
        <v>45663</v>
      </c>
      <c r="R544" t="s">
        <v>1616</v>
      </c>
      <c r="S544" t="s">
        <v>13</v>
      </c>
      <c r="T544" t="s">
        <v>2133</v>
      </c>
      <c r="U544" t="s">
        <v>9</v>
      </c>
      <c r="V544">
        <v>6700</v>
      </c>
      <c r="W544">
        <v>0.5</v>
      </c>
      <c r="X544">
        <v>3350</v>
      </c>
      <c r="Y544">
        <v>1</v>
      </c>
      <c r="AA544">
        <v>29000</v>
      </c>
      <c r="AB544" t="s">
        <v>9</v>
      </c>
      <c r="AC544">
        <v>0</v>
      </c>
      <c r="AD544">
        <v>10</v>
      </c>
      <c r="AE544">
        <v>3</v>
      </c>
      <c r="AF544">
        <v>7</v>
      </c>
      <c r="AG544" t="s">
        <v>2918</v>
      </c>
    </row>
    <row r="545" spans="1:33" hidden="1">
      <c r="A545">
        <v>544</v>
      </c>
      <c r="B545" t="s">
        <v>12</v>
      </c>
      <c r="C545" t="s">
        <v>2858</v>
      </c>
      <c r="D545" t="s">
        <v>2717</v>
      </c>
      <c r="E545" t="s">
        <v>2333</v>
      </c>
      <c r="G545" t="s">
        <v>2520</v>
      </c>
      <c r="H545">
        <v>20</v>
      </c>
      <c r="I545">
        <v>20</v>
      </c>
      <c r="J545">
        <v>3000</v>
      </c>
      <c r="K545">
        <v>2500</v>
      </c>
      <c r="L545">
        <v>3350</v>
      </c>
      <c r="M545" t="s">
        <v>2850</v>
      </c>
      <c r="N545" s="81">
        <v>45065</v>
      </c>
      <c r="O545" s="81">
        <v>45645</v>
      </c>
      <c r="P545" s="81">
        <v>45083</v>
      </c>
      <c r="Q545" s="81">
        <v>45663</v>
      </c>
      <c r="R545" t="s">
        <v>1616</v>
      </c>
      <c r="S545" t="s">
        <v>13</v>
      </c>
      <c r="T545" t="s">
        <v>2133</v>
      </c>
      <c r="U545" t="s">
        <v>9</v>
      </c>
      <c r="V545">
        <v>6700</v>
      </c>
      <c r="W545">
        <v>0.5</v>
      </c>
      <c r="X545">
        <v>3350</v>
      </c>
      <c r="Y545">
        <v>1</v>
      </c>
      <c r="AA545">
        <v>29000</v>
      </c>
      <c r="AB545" t="s">
        <v>9</v>
      </c>
      <c r="AC545">
        <v>0</v>
      </c>
      <c r="AD545">
        <v>10</v>
      </c>
      <c r="AE545">
        <v>3</v>
      </c>
      <c r="AF545">
        <v>7</v>
      </c>
      <c r="AG545" t="s">
        <v>2918</v>
      </c>
    </row>
    <row r="546" spans="1:33" hidden="1">
      <c r="A546">
        <v>545</v>
      </c>
      <c r="B546" t="s">
        <v>12</v>
      </c>
      <c r="D546" t="s">
        <v>2724</v>
      </c>
      <c r="E546" t="s">
        <v>2754</v>
      </c>
      <c r="G546" t="s">
        <v>2520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2850</v>
      </c>
      <c r="N546" s="81">
        <v>45065</v>
      </c>
      <c r="O546" s="81">
        <v>45645</v>
      </c>
      <c r="P546" s="81">
        <v>45083</v>
      </c>
      <c r="Q546" s="81">
        <v>45663</v>
      </c>
      <c r="R546" t="s">
        <v>1255</v>
      </c>
      <c r="S546" t="s">
        <v>13</v>
      </c>
      <c r="T546" t="s">
        <v>2133</v>
      </c>
      <c r="U546" t="s">
        <v>9</v>
      </c>
      <c r="V546">
        <v>6700</v>
      </c>
      <c r="W546">
        <v>0.5</v>
      </c>
      <c r="X546">
        <v>3350</v>
      </c>
      <c r="Y546">
        <v>1</v>
      </c>
      <c r="AA546">
        <v>29000</v>
      </c>
      <c r="AB546" t="s">
        <v>9</v>
      </c>
      <c r="AC546">
        <v>0</v>
      </c>
      <c r="AD546">
        <v>10</v>
      </c>
      <c r="AE546">
        <v>3</v>
      </c>
      <c r="AF546">
        <v>7</v>
      </c>
      <c r="AG546" t="s">
        <v>2918</v>
      </c>
    </row>
    <row r="547" spans="1:33" hidden="1">
      <c r="A547">
        <v>546</v>
      </c>
      <c r="B547" t="s">
        <v>12</v>
      </c>
      <c r="D547" t="s">
        <v>2719</v>
      </c>
      <c r="E547" t="s">
        <v>2721</v>
      </c>
      <c r="G547" t="s">
        <v>2520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2850</v>
      </c>
      <c r="N547" s="81">
        <v>45065</v>
      </c>
      <c r="O547" s="81">
        <v>45645</v>
      </c>
      <c r="P547" s="81">
        <v>45083</v>
      </c>
      <c r="Q547" s="81">
        <v>45663</v>
      </c>
      <c r="R547" t="s">
        <v>1255</v>
      </c>
      <c r="S547" t="s">
        <v>13</v>
      </c>
      <c r="T547" t="s">
        <v>2133</v>
      </c>
      <c r="U547" t="s">
        <v>9</v>
      </c>
      <c r="V547">
        <v>6700</v>
      </c>
      <c r="W547">
        <v>0.5</v>
      </c>
      <c r="X547">
        <v>3350</v>
      </c>
      <c r="Y547">
        <v>1</v>
      </c>
      <c r="AA547">
        <v>29000</v>
      </c>
      <c r="AB547" t="s">
        <v>9</v>
      </c>
      <c r="AC547">
        <v>0</v>
      </c>
      <c r="AD547">
        <v>10</v>
      </c>
      <c r="AE547">
        <v>3</v>
      </c>
      <c r="AF547">
        <v>7</v>
      </c>
      <c r="AG547" t="s">
        <v>2918</v>
      </c>
    </row>
    <row r="548" spans="1:33" hidden="1">
      <c r="A548">
        <v>547</v>
      </c>
      <c r="B548" t="s">
        <v>12</v>
      </c>
      <c r="D548" t="s">
        <v>2720</v>
      </c>
      <c r="E548" t="s">
        <v>2695</v>
      </c>
      <c r="G548" t="s">
        <v>2520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2850</v>
      </c>
      <c r="N548" s="81">
        <v>45065</v>
      </c>
      <c r="O548" s="81">
        <v>45645</v>
      </c>
      <c r="P548" s="81">
        <v>45083</v>
      </c>
      <c r="Q548" s="81">
        <v>45663</v>
      </c>
      <c r="R548" t="s">
        <v>1255</v>
      </c>
      <c r="S548" t="s">
        <v>13</v>
      </c>
      <c r="T548" t="s">
        <v>2133</v>
      </c>
      <c r="U548" t="s">
        <v>9</v>
      </c>
      <c r="V548">
        <v>6700</v>
      </c>
      <c r="W548">
        <v>0.5</v>
      </c>
      <c r="X548">
        <v>3350</v>
      </c>
      <c r="Y548">
        <v>1</v>
      </c>
      <c r="AA548">
        <v>29000</v>
      </c>
      <c r="AB548" t="s">
        <v>9</v>
      </c>
      <c r="AC548">
        <v>0</v>
      </c>
      <c r="AD548">
        <v>10</v>
      </c>
      <c r="AE548">
        <v>3</v>
      </c>
      <c r="AF548">
        <v>7</v>
      </c>
      <c r="AG548" t="s">
        <v>2918</v>
      </c>
    </row>
    <row r="549" spans="1:33" hidden="1">
      <c r="A549">
        <v>548</v>
      </c>
      <c r="B549" t="s">
        <v>12</v>
      </c>
      <c r="D549" t="s">
        <v>2722</v>
      </c>
      <c r="E549" t="s">
        <v>2696</v>
      </c>
      <c r="G549" t="s">
        <v>2520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2850</v>
      </c>
      <c r="N549" s="81">
        <v>45065</v>
      </c>
      <c r="O549" s="81">
        <v>45645</v>
      </c>
      <c r="P549" s="81">
        <v>45083</v>
      </c>
      <c r="Q549" s="81">
        <v>45663</v>
      </c>
      <c r="R549" t="s">
        <v>1255</v>
      </c>
      <c r="S549" t="s">
        <v>13</v>
      </c>
      <c r="T549" t="s">
        <v>2133</v>
      </c>
      <c r="U549" t="s">
        <v>9</v>
      </c>
      <c r="V549">
        <v>6700</v>
      </c>
      <c r="W549">
        <v>0.5</v>
      </c>
      <c r="X549">
        <v>3350</v>
      </c>
      <c r="Y549">
        <v>1</v>
      </c>
      <c r="AA549">
        <v>29000</v>
      </c>
      <c r="AB549" t="s">
        <v>9</v>
      </c>
      <c r="AC549">
        <v>0</v>
      </c>
      <c r="AD549">
        <v>10</v>
      </c>
      <c r="AE549">
        <v>3</v>
      </c>
      <c r="AF549">
        <v>7</v>
      </c>
      <c r="AG549" t="s">
        <v>2918</v>
      </c>
    </row>
    <row r="550" spans="1:33" hidden="1">
      <c r="A550">
        <v>549</v>
      </c>
      <c r="B550" t="s">
        <v>12</v>
      </c>
      <c r="D550" t="s">
        <v>768</v>
      </c>
      <c r="E550" t="s">
        <v>2388</v>
      </c>
      <c r="G550" t="s">
        <v>2520</v>
      </c>
      <c r="H550">
        <v>20</v>
      </c>
      <c r="I550">
        <v>20</v>
      </c>
      <c r="J550">
        <v>3000</v>
      </c>
      <c r="K550">
        <v>2500</v>
      </c>
      <c r="L550">
        <v>3350</v>
      </c>
      <c r="M550" t="s">
        <v>2850</v>
      </c>
      <c r="N550" s="81">
        <v>45065</v>
      </c>
      <c r="O550" s="81">
        <v>45645</v>
      </c>
      <c r="P550" s="81">
        <v>45083</v>
      </c>
      <c r="Q550" s="81">
        <v>45663</v>
      </c>
      <c r="R550" t="s">
        <v>1255</v>
      </c>
      <c r="S550" t="s">
        <v>13</v>
      </c>
      <c r="T550" t="s">
        <v>2133</v>
      </c>
      <c r="U550" t="s">
        <v>9</v>
      </c>
      <c r="V550">
        <v>6700</v>
      </c>
      <c r="W550">
        <v>0.5</v>
      </c>
      <c r="X550">
        <v>3350</v>
      </c>
      <c r="Y550">
        <v>1</v>
      </c>
      <c r="AA550">
        <v>29000</v>
      </c>
      <c r="AB550" t="s">
        <v>9</v>
      </c>
      <c r="AC550">
        <v>0</v>
      </c>
      <c r="AD550">
        <v>10</v>
      </c>
      <c r="AE550">
        <v>3</v>
      </c>
      <c r="AF550">
        <v>7</v>
      </c>
      <c r="AG550" t="s">
        <v>2918</v>
      </c>
    </row>
    <row r="551" spans="1:33" hidden="1">
      <c r="A551">
        <v>550</v>
      </c>
      <c r="B551" t="s">
        <v>12</v>
      </c>
      <c r="D551" t="s">
        <v>2722</v>
      </c>
      <c r="E551" t="s">
        <v>2697</v>
      </c>
      <c r="G551" t="s">
        <v>3062</v>
      </c>
      <c r="H551">
        <v>20</v>
      </c>
      <c r="I551">
        <v>20</v>
      </c>
      <c r="J551">
        <v>3000</v>
      </c>
      <c r="K551">
        <v>2500</v>
      </c>
      <c r="L551">
        <v>3350</v>
      </c>
      <c r="M551" t="s">
        <v>2850</v>
      </c>
      <c r="N551" s="81">
        <v>45065</v>
      </c>
      <c r="O551" s="81">
        <v>45645</v>
      </c>
      <c r="P551" s="81">
        <v>45083</v>
      </c>
      <c r="Q551" s="81">
        <v>45663</v>
      </c>
      <c r="R551" t="s">
        <v>1255</v>
      </c>
      <c r="S551" t="s">
        <v>13</v>
      </c>
      <c r="T551" t="s">
        <v>2133</v>
      </c>
      <c r="U551" t="s">
        <v>9</v>
      </c>
      <c r="V551">
        <v>6700</v>
      </c>
      <c r="W551">
        <v>0.5</v>
      </c>
      <c r="X551">
        <v>3350</v>
      </c>
      <c r="Y551">
        <v>1</v>
      </c>
      <c r="AA551">
        <v>29000</v>
      </c>
      <c r="AB551" t="s">
        <v>9</v>
      </c>
      <c r="AC551">
        <v>0</v>
      </c>
      <c r="AD551">
        <v>10</v>
      </c>
      <c r="AE551">
        <v>3</v>
      </c>
      <c r="AF551">
        <v>7</v>
      </c>
      <c r="AG551" t="s">
        <v>2918</v>
      </c>
    </row>
    <row r="552" spans="1:33" hidden="1">
      <c r="A552">
        <v>551</v>
      </c>
      <c r="B552" t="s">
        <v>12</v>
      </c>
      <c r="D552" t="s">
        <v>2723</v>
      </c>
      <c r="E552" t="s">
        <v>2698</v>
      </c>
      <c r="G552" t="s">
        <v>2520</v>
      </c>
      <c r="H552">
        <v>20</v>
      </c>
      <c r="I552">
        <v>20</v>
      </c>
      <c r="J552">
        <v>3000</v>
      </c>
      <c r="K552">
        <v>2500</v>
      </c>
      <c r="L552">
        <v>3350</v>
      </c>
      <c r="M552" t="s">
        <v>2850</v>
      </c>
      <c r="N552" s="81">
        <v>45065</v>
      </c>
      <c r="O552" s="81">
        <v>45645</v>
      </c>
      <c r="P552" s="81">
        <v>45083</v>
      </c>
      <c r="Q552" s="81">
        <v>45663</v>
      </c>
      <c r="R552" t="s">
        <v>1255</v>
      </c>
      <c r="S552" t="s">
        <v>13</v>
      </c>
      <c r="T552" t="s">
        <v>2133</v>
      </c>
      <c r="U552" t="s">
        <v>9</v>
      </c>
      <c r="V552">
        <v>6700</v>
      </c>
      <c r="W552">
        <v>0.5</v>
      </c>
      <c r="X552">
        <v>3350</v>
      </c>
      <c r="Y552">
        <v>1</v>
      </c>
      <c r="AA552">
        <v>29000</v>
      </c>
      <c r="AB552" t="s">
        <v>9</v>
      </c>
      <c r="AC552">
        <v>0</v>
      </c>
      <c r="AD552">
        <v>10</v>
      </c>
      <c r="AE552">
        <v>3</v>
      </c>
      <c r="AF552">
        <v>7</v>
      </c>
      <c r="AG552" t="s">
        <v>2918</v>
      </c>
    </row>
    <row r="553" spans="1:33" hidden="1">
      <c r="A553">
        <v>552</v>
      </c>
      <c r="B553" t="s">
        <v>20</v>
      </c>
      <c r="D553" t="s">
        <v>2727</v>
      </c>
      <c r="E553" t="s">
        <v>2699</v>
      </c>
      <c r="G553" t="s">
        <v>2520</v>
      </c>
      <c r="H553">
        <v>4</v>
      </c>
      <c r="I553">
        <v>4</v>
      </c>
      <c r="J553">
        <v>3000</v>
      </c>
      <c r="K553" t="s">
        <v>1600</v>
      </c>
      <c r="L553">
        <v>3350</v>
      </c>
      <c r="M553" t="s">
        <v>2850</v>
      </c>
      <c r="N553" s="81">
        <v>45065</v>
      </c>
      <c r="O553" s="81">
        <v>45157</v>
      </c>
      <c r="P553" s="81">
        <v>45083</v>
      </c>
      <c r="Q553" s="81">
        <v>45175</v>
      </c>
      <c r="R553" t="s">
        <v>1255</v>
      </c>
      <c r="S553" t="s">
        <v>1677</v>
      </c>
      <c r="T553" t="s">
        <v>2133</v>
      </c>
      <c r="U553" t="s">
        <v>9</v>
      </c>
      <c r="V553">
        <v>6700</v>
      </c>
      <c r="W553">
        <v>0.5</v>
      </c>
      <c r="X553">
        <v>3350</v>
      </c>
      <c r="Y553">
        <v>0</v>
      </c>
      <c r="Z553">
        <v>8000</v>
      </c>
      <c r="AA553">
        <v>29000</v>
      </c>
      <c r="AB553" t="s">
        <v>11</v>
      </c>
      <c r="AC553">
        <v>0</v>
      </c>
      <c r="AD553" t="s">
        <v>2916</v>
      </c>
      <c r="AE553">
        <v>3</v>
      </c>
      <c r="AF553">
        <v>0</v>
      </c>
      <c r="AG553" t="s">
        <v>3498</v>
      </c>
    </row>
    <row r="554" spans="1:33" hidden="1">
      <c r="A554">
        <v>553</v>
      </c>
      <c r="B554" t="s">
        <v>20</v>
      </c>
      <c r="D554" t="s">
        <v>2728</v>
      </c>
      <c r="E554" t="s">
        <v>2700</v>
      </c>
      <c r="G554" t="s">
        <v>2520</v>
      </c>
      <c r="H554">
        <v>4</v>
      </c>
      <c r="I554">
        <v>4</v>
      </c>
      <c r="J554">
        <v>3000</v>
      </c>
      <c r="K554" t="s">
        <v>1600</v>
      </c>
      <c r="L554">
        <v>3350</v>
      </c>
      <c r="M554" t="s">
        <v>2850</v>
      </c>
      <c r="N554" s="81">
        <v>45065</v>
      </c>
      <c r="O554" s="81">
        <v>45157</v>
      </c>
      <c r="P554" s="81">
        <v>45083</v>
      </c>
      <c r="Q554" s="81">
        <v>45175</v>
      </c>
      <c r="R554" t="s">
        <v>1255</v>
      </c>
      <c r="S554" t="s">
        <v>1677</v>
      </c>
      <c r="T554" t="s">
        <v>2133</v>
      </c>
      <c r="U554" t="s">
        <v>9</v>
      </c>
      <c r="V554">
        <v>6700</v>
      </c>
      <c r="W554">
        <v>0.5</v>
      </c>
      <c r="X554">
        <v>3350</v>
      </c>
      <c r="Y554">
        <v>0</v>
      </c>
      <c r="Z554">
        <v>8000</v>
      </c>
      <c r="AA554">
        <v>29000</v>
      </c>
      <c r="AB554" t="s">
        <v>11</v>
      </c>
      <c r="AC554">
        <v>0</v>
      </c>
      <c r="AD554" t="s">
        <v>2916</v>
      </c>
      <c r="AE554">
        <v>3</v>
      </c>
      <c r="AF554">
        <v>0</v>
      </c>
      <c r="AG554" t="s">
        <v>3498</v>
      </c>
    </row>
    <row r="555" spans="1:33" hidden="1">
      <c r="A555">
        <v>554</v>
      </c>
      <c r="B555" t="s">
        <v>20</v>
      </c>
      <c r="D555" t="s">
        <v>2718</v>
      </c>
      <c r="E555" t="s">
        <v>2701</v>
      </c>
      <c r="G555" t="s">
        <v>2520</v>
      </c>
      <c r="H555">
        <v>4</v>
      </c>
      <c r="I555">
        <v>4</v>
      </c>
      <c r="J555">
        <v>3000</v>
      </c>
      <c r="K555" t="s">
        <v>1600</v>
      </c>
      <c r="L555">
        <v>3350</v>
      </c>
      <c r="M555" t="s">
        <v>2850</v>
      </c>
      <c r="N555" s="81">
        <v>45065</v>
      </c>
      <c r="O555" s="81">
        <v>45157</v>
      </c>
      <c r="P555" s="81">
        <v>45083</v>
      </c>
      <c r="Q555" s="81">
        <v>45175</v>
      </c>
      <c r="R555" t="s">
        <v>1255</v>
      </c>
      <c r="S555" t="s">
        <v>1677</v>
      </c>
      <c r="T555" t="s">
        <v>2133</v>
      </c>
      <c r="U555" t="s">
        <v>9</v>
      </c>
      <c r="V555">
        <v>6700</v>
      </c>
      <c r="W555">
        <v>0.5</v>
      </c>
      <c r="X555">
        <v>3350</v>
      </c>
      <c r="Y555">
        <v>0</v>
      </c>
      <c r="Z555">
        <v>8000</v>
      </c>
      <c r="AA555">
        <v>29000</v>
      </c>
      <c r="AB555" t="s">
        <v>11</v>
      </c>
      <c r="AC555">
        <v>0</v>
      </c>
      <c r="AD555" t="s">
        <v>2916</v>
      </c>
      <c r="AE555">
        <v>3</v>
      </c>
      <c r="AF555">
        <v>0</v>
      </c>
      <c r="AG555" t="s">
        <v>3498</v>
      </c>
    </row>
    <row r="556" spans="1:33" hidden="1">
      <c r="A556">
        <v>555</v>
      </c>
      <c r="B556" t="s">
        <v>22</v>
      </c>
      <c r="D556" t="s">
        <v>2762</v>
      </c>
      <c r="E556" t="s">
        <v>2702</v>
      </c>
      <c r="G556" t="s">
        <v>2520</v>
      </c>
      <c r="H556">
        <v>4</v>
      </c>
      <c r="I556">
        <v>4</v>
      </c>
      <c r="J556">
        <v>3000</v>
      </c>
      <c r="K556" t="s">
        <v>1600</v>
      </c>
      <c r="L556">
        <v>3350</v>
      </c>
      <c r="M556" t="s">
        <v>2850</v>
      </c>
      <c r="N556" s="81">
        <v>45065</v>
      </c>
      <c r="O556" s="81">
        <v>45157</v>
      </c>
      <c r="P556" s="81">
        <v>45083</v>
      </c>
      <c r="Q556" s="81">
        <v>45175</v>
      </c>
      <c r="R556" t="s">
        <v>1255</v>
      </c>
      <c r="S556" t="s">
        <v>1681</v>
      </c>
      <c r="T556" t="s">
        <v>2133</v>
      </c>
      <c r="U556" t="s">
        <v>9</v>
      </c>
      <c r="V556">
        <v>6700</v>
      </c>
      <c r="W556">
        <v>0.5</v>
      </c>
      <c r="X556">
        <v>3350</v>
      </c>
      <c r="Y556">
        <v>0</v>
      </c>
      <c r="Z556">
        <v>8000</v>
      </c>
      <c r="AA556">
        <v>29000</v>
      </c>
      <c r="AB556" t="s">
        <v>11</v>
      </c>
      <c r="AC556">
        <v>0</v>
      </c>
      <c r="AD556" t="s">
        <v>2916</v>
      </c>
      <c r="AE556">
        <v>3</v>
      </c>
      <c r="AF556">
        <v>0</v>
      </c>
      <c r="AG556" t="s">
        <v>3498</v>
      </c>
    </row>
    <row r="557" spans="1:33" hidden="1">
      <c r="A557">
        <v>556</v>
      </c>
      <c r="B557" t="s">
        <v>20</v>
      </c>
      <c r="D557" t="s">
        <v>2729</v>
      </c>
      <c r="E557" t="s">
        <v>2703</v>
      </c>
      <c r="G557" t="s">
        <v>2520</v>
      </c>
      <c r="H557">
        <v>4</v>
      </c>
      <c r="I557">
        <v>4</v>
      </c>
      <c r="J557">
        <v>3000</v>
      </c>
      <c r="K557" t="s">
        <v>1600</v>
      </c>
      <c r="L557">
        <v>3350</v>
      </c>
      <c r="M557" t="s">
        <v>2850</v>
      </c>
      <c r="N557" s="81">
        <v>45065</v>
      </c>
      <c r="O557" s="81">
        <v>45157</v>
      </c>
      <c r="P557" s="81">
        <v>45083</v>
      </c>
      <c r="Q557" s="81">
        <v>45175</v>
      </c>
      <c r="R557" t="s">
        <v>1255</v>
      </c>
      <c r="S557" t="s">
        <v>1677</v>
      </c>
      <c r="T557" t="s">
        <v>2133</v>
      </c>
      <c r="U557" t="s">
        <v>9</v>
      </c>
      <c r="V557">
        <v>6700</v>
      </c>
      <c r="W557">
        <v>0.5</v>
      </c>
      <c r="X557">
        <v>3350</v>
      </c>
      <c r="Y557">
        <v>0</v>
      </c>
      <c r="Z557">
        <v>8000</v>
      </c>
      <c r="AA557">
        <v>29000</v>
      </c>
      <c r="AB557" t="s">
        <v>11</v>
      </c>
      <c r="AC557">
        <v>0</v>
      </c>
      <c r="AD557" t="s">
        <v>2916</v>
      </c>
      <c r="AE557">
        <v>3</v>
      </c>
      <c r="AF557">
        <v>0</v>
      </c>
      <c r="AG557" t="s">
        <v>3498</v>
      </c>
    </row>
    <row r="558" spans="1:33" hidden="1">
      <c r="A558">
        <v>557</v>
      </c>
      <c r="B558" t="s">
        <v>20</v>
      </c>
      <c r="D558" t="s">
        <v>2719</v>
      </c>
      <c r="E558" t="s">
        <v>2704</v>
      </c>
      <c r="G558" t="s">
        <v>2520</v>
      </c>
      <c r="H558">
        <v>4</v>
      </c>
      <c r="I558">
        <v>4</v>
      </c>
      <c r="J558">
        <v>3000</v>
      </c>
      <c r="K558" t="s">
        <v>1600</v>
      </c>
      <c r="L558">
        <v>3350</v>
      </c>
      <c r="M558" t="s">
        <v>2850</v>
      </c>
      <c r="N558" s="81">
        <v>45065</v>
      </c>
      <c r="O558" s="81">
        <v>45157</v>
      </c>
      <c r="P558" s="81">
        <v>45083</v>
      </c>
      <c r="Q558" s="81">
        <v>45175</v>
      </c>
      <c r="R558" t="s">
        <v>1255</v>
      </c>
      <c r="S558" t="s">
        <v>1677</v>
      </c>
      <c r="T558" t="s">
        <v>2133</v>
      </c>
      <c r="U558" t="s">
        <v>9</v>
      </c>
      <c r="V558">
        <v>6700</v>
      </c>
      <c r="W558">
        <v>0.5</v>
      </c>
      <c r="X558">
        <v>3350</v>
      </c>
      <c r="Y558">
        <v>0</v>
      </c>
      <c r="Z558">
        <v>8000</v>
      </c>
      <c r="AA558">
        <v>29000</v>
      </c>
      <c r="AB558" t="s">
        <v>11</v>
      </c>
      <c r="AC558">
        <v>0</v>
      </c>
      <c r="AD558" t="s">
        <v>2916</v>
      </c>
      <c r="AE558">
        <v>3</v>
      </c>
      <c r="AF558">
        <v>0</v>
      </c>
      <c r="AG558" t="s">
        <v>3498</v>
      </c>
    </row>
    <row r="559" spans="1:33" hidden="1">
      <c r="A559">
        <v>558</v>
      </c>
      <c r="B559" t="s">
        <v>20</v>
      </c>
      <c r="D559" t="s">
        <v>2720</v>
      </c>
      <c r="E559" t="s">
        <v>2705</v>
      </c>
      <c r="G559" t="s">
        <v>2520</v>
      </c>
      <c r="H559">
        <v>4</v>
      </c>
      <c r="I559">
        <v>4</v>
      </c>
      <c r="J559">
        <v>3000</v>
      </c>
      <c r="K559" t="s">
        <v>1600</v>
      </c>
      <c r="L559">
        <v>3350</v>
      </c>
      <c r="M559" t="s">
        <v>2850</v>
      </c>
      <c r="N559" s="81">
        <v>45065</v>
      </c>
      <c r="O559" s="81">
        <v>45157</v>
      </c>
      <c r="P559" s="81">
        <v>45083</v>
      </c>
      <c r="Q559" s="81">
        <v>45175</v>
      </c>
      <c r="R559" t="s">
        <v>1255</v>
      </c>
      <c r="S559" t="s">
        <v>1677</v>
      </c>
      <c r="T559" t="s">
        <v>2133</v>
      </c>
      <c r="U559" t="s">
        <v>9</v>
      </c>
      <c r="V559">
        <v>6700</v>
      </c>
      <c r="W559">
        <v>0.5</v>
      </c>
      <c r="X559">
        <v>3350</v>
      </c>
      <c r="Y559">
        <v>0</v>
      </c>
      <c r="Z559">
        <v>8000</v>
      </c>
      <c r="AA559">
        <v>29000</v>
      </c>
      <c r="AB559" t="s">
        <v>11</v>
      </c>
      <c r="AC559">
        <v>0</v>
      </c>
      <c r="AD559" t="s">
        <v>2916</v>
      </c>
      <c r="AE559">
        <v>3</v>
      </c>
      <c r="AF559">
        <v>0</v>
      </c>
      <c r="AG559" t="s">
        <v>3498</v>
      </c>
    </row>
    <row r="560" spans="1:33" hidden="1">
      <c r="A560">
        <v>559</v>
      </c>
      <c r="B560" t="s">
        <v>21</v>
      </c>
      <c r="D560" t="s">
        <v>2734</v>
      </c>
      <c r="E560" t="s">
        <v>2694</v>
      </c>
      <c r="G560" t="s">
        <v>2520</v>
      </c>
      <c r="H560">
        <v>6</v>
      </c>
      <c r="I560">
        <v>6</v>
      </c>
      <c r="J560">
        <v>2000</v>
      </c>
      <c r="K560" t="s">
        <v>1600</v>
      </c>
      <c r="L560">
        <v>2180</v>
      </c>
      <c r="M560" t="s">
        <v>2675</v>
      </c>
      <c r="N560" s="81">
        <v>45065</v>
      </c>
      <c r="O560" s="81">
        <v>45218</v>
      </c>
      <c r="P560" s="81">
        <v>45083</v>
      </c>
      <c r="Q560" s="81">
        <v>45236</v>
      </c>
      <c r="R560" t="s">
        <v>1255</v>
      </c>
      <c r="S560" t="s">
        <v>1682</v>
      </c>
      <c r="T560" t="s">
        <v>2133</v>
      </c>
      <c r="U560" t="s">
        <v>9</v>
      </c>
      <c r="V560">
        <v>5000</v>
      </c>
      <c r="W560">
        <v>0.56399999999999995</v>
      </c>
      <c r="X560">
        <v>2820</v>
      </c>
      <c r="Y560">
        <v>0</v>
      </c>
      <c r="Z560">
        <v>6000</v>
      </c>
      <c r="AA560">
        <v>25000</v>
      </c>
      <c r="AB560" t="s">
        <v>11</v>
      </c>
      <c r="AC560">
        <v>0</v>
      </c>
      <c r="AD560" t="s">
        <v>2916</v>
      </c>
      <c r="AE560">
        <v>3</v>
      </c>
      <c r="AF560">
        <v>0</v>
      </c>
      <c r="AG560" t="s">
        <v>3498</v>
      </c>
    </row>
    <row r="561" spans="1:34" hidden="1">
      <c r="A561">
        <v>560</v>
      </c>
      <c r="B561" t="s">
        <v>12</v>
      </c>
      <c r="C561" t="s">
        <v>1472</v>
      </c>
      <c r="D561" t="s">
        <v>2715</v>
      </c>
      <c r="E561" t="s">
        <v>1473</v>
      </c>
      <c r="F561">
        <v>8332811726</v>
      </c>
      <c r="G561" t="s">
        <v>1475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2443</v>
      </c>
      <c r="N561" s="81">
        <v>45073</v>
      </c>
      <c r="O561" s="81">
        <v>45653</v>
      </c>
      <c r="P561" s="81">
        <v>45035</v>
      </c>
      <c r="Q561" s="81">
        <v>45615</v>
      </c>
      <c r="R561" t="s">
        <v>1620</v>
      </c>
      <c r="S561" t="s">
        <v>13</v>
      </c>
      <c r="T561" t="s">
        <v>1227</v>
      </c>
      <c r="U561" t="s">
        <v>9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9</v>
      </c>
      <c r="AD561">
        <v>11</v>
      </c>
      <c r="AE561">
        <v>7</v>
      </c>
      <c r="AF561">
        <v>4</v>
      </c>
      <c r="AG561" t="s">
        <v>2918</v>
      </c>
      <c r="AH561" t="s">
        <v>3077</v>
      </c>
    </row>
    <row r="562" spans="1:34" hidden="1">
      <c r="A562">
        <v>561</v>
      </c>
      <c r="B562" t="s">
        <v>12</v>
      </c>
      <c r="D562" t="s">
        <v>2725</v>
      </c>
      <c r="E562" t="s">
        <v>2713</v>
      </c>
      <c r="G562" t="s">
        <v>2520</v>
      </c>
      <c r="H562">
        <v>20</v>
      </c>
      <c r="I562">
        <v>20</v>
      </c>
      <c r="J562">
        <v>3000</v>
      </c>
      <c r="K562">
        <v>2500</v>
      </c>
      <c r="L562">
        <v>3350</v>
      </c>
      <c r="M562" t="s">
        <v>2850</v>
      </c>
      <c r="N562" s="81">
        <v>45073</v>
      </c>
      <c r="O562" s="81">
        <v>45653</v>
      </c>
      <c r="P562" s="81">
        <v>45083</v>
      </c>
      <c r="Q562" s="81">
        <v>45663</v>
      </c>
      <c r="R562" t="s">
        <v>1255</v>
      </c>
      <c r="S562" t="s">
        <v>13</v>
      </c>
      <c r="T562" t="s">
        <v>2133</v>
      </c>
      <c r="U562" t="s">
        <v>9</v>
      </c>
      <c r="V562">
        <v>7500</v>
      </c>
      <c r="W562">
        <v>0.55333333333333334</v>
      </c>
      <c r="X562">
        <v>4150</v>
      </c>
      <c r="Y562">
        <v>1</v>
      </c>
      <c r="AA562">
        <v>29000</v>
      </c>
      <c r="AB562" t="s">
        <v>9</v>
      </c>
      <c r="AD562">
        <v>11</v>
      </c>
      <c r="AE562">
        <v>3</v>
      </c>
      <c r="AF562">
        <v>8</v>
      </c>
      <c r="AG562" t="s">
        <v>2918</v>
      </c>
    </row>
    <row r="563" spans="1:34" hidden="1">
      <c r="A563">
        <v>562</v>
      </c>
      <c r="B563" t="s">
        <v>12</v>
      </c>
      <c r="C563" t="s">
        <v>3448</v>
      </c>
      <c r="D563" t="s">
        <v>2726</v>
      </c>
      <c r="E563" t="s">
        <v>2714</v>
      </c>
      <c r="G563" t="s">
        <v>2520</v>
      </c>
      <c r="H563">
        <v>20</v>
      </c>
      <c r="I563">
        <v>20</v>
      </c>
      <c r="J563">
        <v>3000</v>
      </c>
      <c r="K563">
        <v>2500</v>
      </c>
      <c r="L563">
        <v>3350</v>
      </c>
      <c r="M563" t="s">
        <v>2850</v>
      </c>
      <c r="N563" s="81">
        <v>45073</v>
      </c>
      <c r="O563" s="81">
        <v>45653</v>
      </c>
      <c r="P563" s="81">
        <v>45083</v>
      </c>
      <c r="Q563" s="81">
        <v>45663</v>
      </c>
      <c r="R563" t="s">
        <v>1620</v>
      </c>
      <c r="S563" t="s">
        <v>13</v>
      </c>
      <c r="T563" t="s">
        <v>2133</v>
      </c>
      <c r="U563" t="s">
        <v>9</v>
      </c>
      <c r="V563">
        <v>7500</v>
      </c>
      <c r="W563">
        <v>0.55333333333333334</v>
      </c>
      <c r="X563">
        <v>4150</v>
      </c>
      <c r="Y563">
        <v>1</v>
      </c>
      <c r="AA563">
        <v>29000</v>
      </c>
      <c r="AB563" t="s">
        <v>9</v>
      </c>
      <c r="AD563">
        <v>11</v>
      </c>
      <c r="AE563">
        <v>3</v>
      </c>
      <c r="AF563">
        <v>8</v>
      </c>
      <c r="AG563" t="s">
        <v>2918</v>
      </c>
    </row>
    <row r="564" spans="1:34" hidden="1">
      <c r="A564">
        <v>563</v>
      </c>
      <c r="B564" t="s">
        <v>15</v>
      </c>
      <c r="C564" t="s">
        <v>2755</v>
      </c>
      <c r="D564" t="s">
        <v>2761</v>
      </c>
      <c r="E564" t="s">
        <v>2757</v>
      </c>
      <c r="F564">
        <v>5539759499</v>
      </c>
      <c r="G564" t="s">
        <v>2756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2405</v>
      </c>
      <c r="N564" s="81">
        <v>45103</v>
      </c>
      <c r="O564" s="81">
        <v>45561</v>
      </c>
      <c r="P564" s="81">
        <v>45079</v>
      </c>
      <c r="Q564" s="81">
        <v>45537</v>
      </c>
      <c r="R564" t="s">
        <v>1620</v>
      </c>
      <c r="S564" t="s">
        <v>1680</v>
      </c>
      <c r="T564" t="s">
        <v>1227</v>
      </c>
      <c r="U564" t="s">
        <v>9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9</v>
      </c>
      <c r="AD564">
        <v>10</v>
      </c>
      <c r="AE564">
        <v>5</v>
      </c>
      <c r="AF564">
        <v>5</v>
      </c>
      <c r="AG564" t="s">
        <v>2918</v>
      </c>
    </row>
    <row r="565" spans="1:34" hidden="1">
      <c r="A565">
        <v>564</v>
      </c>
      <c r="B565" t="s">
        <v>21</v>
      </c>
      <c r="D565" t="s">
        <v>2759</v>
      </c>
      <c r="E565" t="s">
        <v>2760</v>
      </c>
      <c r="G565" t="s">
        <v>2520</v>
      </c>
      <c r="H565">
        <v>6</v>
      </c>
      <c r="I565">
        <v>6</v>
      </c>
      <c r="J565">
        <v>2000</v>
      </c>
      <c r="L565">
        <v>2180</v>
      </c>
      <c r="M565" t="s">
        <v>2675</v>
      </c>
      <c r="N565" s="81">
        <v>45083</v>
      </c>
      <c r="O565" s="81">
        <v>45236</v>
      </c>
      <c r="P565" s="81">
        <v>45087</v>
      </c>
      <c r="Q565" s="81">
        <v>45240</v>
      </c>
      <c r="R565" t="s">
        <v>1620</v>
      </c>
      <c r="S565" t="s">
        <v>1682</v>
      </c>
      <c r="T565" t="s">
        <v>2133</v>
      </c>
      <c r="U565" t="s">
        <v>9</v>
      </c>
      <c r="V565">
        <v>5000</v>
      </c>
      <c r="W565">
        <v>0.56399999999999995</v>
      </c>
      <c r="X565">
        <v>2820</v>
      </c>
      <c r="Z565">
        <v>6000</v>
      </c>
      <c r="AA565">
        <v>25000</v>
      </c>
      <c r="AB565" t="s">
        <v>11</v>
      </c>
      <c r="AD565" t="s">
        <v>2916</v>
      </c>
      <c r="AE565">
        <v>1</v>
      </c>
      <c r="AF565">
        <v>0</v>
      </c>
      <c r="AG565" t="s">
        <v>3498</v>
      </c>
    </row>
    <row r="566" spans="1:34" hidden="1">
      <c r="A566">
        <v>565</v>
      </c>
      <c r="B566" t="s">
        <v>17</v>
      </c>
      <c r="C566" t="s">
        <v>3387</v>
      </c>
      <c r="D566" t="s">
        <v>2766</v>
      </c>
      <c r="E566" t="s">
        <v>2763</v>
      </c>
      <c r="F566" t="s">
        <v>2764</v>
      </c>
      <c r="G566" t="s">
        <v>2765</v>
      </c>
      <c r="H566">
        <v>8</v>
      </c>
      <c r="I566">
        <v>12</v>
      </c>
      <c r="J566">
        <v>2000</v>
      </c>
      <c r="K566" t="s">
        <v>1600</v>
      </c>
      <c r="L566">
        <v>2275</v>
      </c>
      <c r="M566" t="s">
        <v>1512</v>
      </c>
      <c r="N566" s="81">
        <v>45087</v>
      </c>
      <c r="O566" s="81">
        <v>45422</v>
      </c>
      <c r="P566" s="81">
        <v>45077</v>
      </c>
      <c r="Q566" s="81">
        <v>45291</v>
      </c>
      <c r="R566" t="s">
        <v>1616</v>
      </c>
      <c r="S566" t="s">
        <v>1674</v>
      </c>
      <c r="T566" t="s">
        <v>1227</v>
      </c>
      <c r="U566" t="s">
        <v>9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9</v>
      </c>
      <c r="AD566">
        <v>9</v>
      </c>
      <c r="AE566">
        <v>10</v>
      </c>
      <c r="AF566">
        <v>-1</v>
      </c>
      <c r="AG566" t="s">
        <v>3498</v>
      </c>
    </row>
    <row r="567" spans="1:34" hidden="1">
      <c r="A567">
        <v>566</v>
      </c>
      <c r="B567" t="s">
        <v>12</v>
      </c>
      <c r="C567" t="s">
        <v>2767</v>
      </c>
      <c r="D567" t="s">
        <v>3068</v>
      </c>
      <c r="E567" t="s">
        <v>2768</v>
      </c>
      <c r="F567" t="s">
        <v>2769</v>
      </c>
      <c r="G567" t="s">
        <v>2770</v>
      </c>
      <c r="H567">
        <v>20</v>
      </c>
      <c r="I567">
        <v>20</v>
      </c>
      <c r="J567" t="s">
        <v>1600</v>
      </c>
      <c r="K567" t="s">
        <v>1600</v>
      </c>
      <c r="L567">
        <v>5200</v>
      </c>
      <c r="M567" t="s">
        <v>2443</v>
      </c>
      <c r="N567" s="81">
        <v>45094</v>
      </c>
      <c r="O567" s="81">
        <v>45674</v>
      </c>
      <c r="P567" s="81">
        <v>45108</v>
      </c>
      <c r="Q567" s="81">
        <v>45689</v>
      </c>
      <c r="R567" t="s">
        <v>1620</v>
      </c>
      <c r="S567" t="s">
        <v>13</v>
      </c>
      <c r="T567" t="s">
        <v>1227</v>
      </c>
      <c r="U567" t="s">
        <v>9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9</v>
      </c>
      <c r="AD567">
        <v>9</v>
      </c>
      <c r="AE567">
        <v>5</v>
      </c>
      <c r="AF567">
        <v>4</v>
      </c>
      <c r="AG567" t="s">
        <v>2918</v>
      </c>
    </row>
    <row r="568" spans="1:34" hidden="1">
      <c r="A568">
        <v>567</v>
      </c>
      <c r="B568" t="s">
        <v>19</v>
      </c>
      <c r="D568" t="s">
        <v>768</v>
      </c>
      <c r="E568" t="s">
        <v>2773</v>
      </c>
      <c r="G568" t="s">
        <v>2520</v>
      </c>
      <c r="H568">
        <v>6</v>
      </c>
      <c r="I568">
        <v>6</v>
      </c>
      <c r="J568">
        <v>2000</v>
      </c>
      <c r="L568">
        <v>2180</v>
      </c>
      <c r="M568" t="s">
        <v>2675</v>
      </c>
      <c r="N568" s="81">
        <v>45093</v>
      </c>
      <c r="O568" s="81">
        <v>45246</v>
      </c>
      <c r="P568" s="81">
        <v>45122</v>
      </c>
      <c r="Q568" s="81">
        <v>45275</v>
      </c>
      <c r="R568" t="s">
        <v>1620</v>
      </c>
      <c r="S568" t="s">
        <v>1678</v>
      </c>
      <c r="T568" t="s">
        <v>2133</v>
      </c>
      <c r="U568" t="s">
        <v>9</v>
      </c>
      <c r="V568">
        <v>5000</v>
      </c>
      <c r="W568">
        <v>0.56399999999999995</v>
      </c>
      <c r="X568">
        <v>2820</v>
      </c>
      <c r="Z568">
        <v>6000</v>
      </c>
      <c r="AA568">
        <v>25000</v>
      </c>
      <c r="AB568" t="s">
        <v>11</v>
      </c>
      <c r="AD568" t="s">
        <v>2916</v>
      </c>
      <c r="AE568">
        <v>1</v>
      </c>
      <c r="AF568">
        <v>0</v>
      </c>
      <c r="AG568" t="s">
        <v>3498</v>
      </c>
    </row>
    <row r="569" spans="1:34" hidden="1">
      <c r="A569">
        <v>568</v>
      </c>
      <c r="B569" t="s">
        <v>22</v>
      </c>
      <c r="D569" t="s">
        <v>3072</v>
      </c>
      <c r="E569" t="s">
        <v>2774</v>
      </c>
      <c r="F569">
        <v>50252027558</v>
      </c>
      <c r="G569" t="s">
        <v>2775</v>
      </c>
      <c r="H569">
        <v>6</v>
      </c>
      <c r="I569">
        <v>6</v>
      </c>
      <c r="J569">
        <v>3000</v>
      </c>
      <c r="K569" t="s">
        <v>1600</v>
      </c>
      <c r="L569">
        <v>4599.96</v>
      </c>
      <c r="M569" t="s">
        <v>2414</v>
      </c>
      <c r="N569" s="81">
        <v>45122</v>
      </c>
      <c r="O569" s="81">
        <v>45275</v>
      </c>
      <c r="P569" s="81">
        <v>45113</v>
      </c>
      <c r="Q569" s="81">
        <v>45266</v>
      </c>
      <c r="R569" t="s">
        <v>1616</v>
      </c>
      <c r="S569" t="s">
        <v>1681</v>
      </c>
      <c r="T569" t="s">
        <v>1227</v>
      </c>
      <c r="U569" t="s">
        <v>9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11</v>
      </c>
      <c r="AD569" t="s">
        <v>2916</v>
      </c>
      <c r="AE569">
        <v>6</v>
      </c>
      <c r="AF569">
        <v>0</v>
      </c>
      <c r="AG569" t="s">
        <v>3498</v>
      </c>
    </row>
    <row r="570" spans="1:34" hidden="1">
      <c r="A570">
        <v>569</v>
      </c>
      <c r="B570" t="s">
        <v>22</v>
      </c>
      <c r="D570" t="s">
        <v>3075</v>
      </c>
      <c r="E570" t="s">
        <v>2829</v>
      </c>
      <c r="F570">
        <v>50252050836</v>
      </c>
      <c r="G570" t="s">
        <v>2776</v>
      </c>
      <c r="H570">
        <v>6</v>
      </c>
      <c r="I570">
        <v>6</v>
      </c>
      <c r="J570">
        <v>3000</v>
      </c>
      <c r="K570" t="s">
        <v>1600</v>
      </c>
      <c r="L570">
        <v>4599.96</v>
      </c>
      <c r="M570" t="s">
        <v>2414</v>
      </c>
      <c r="N570" s="81">
        <v>45122</v>
      </c>
      <c r="O570" s="81">
        <v>45275</v>
      </c>
      <c r="P570" s="81">
        <v>45113</v>
      </c>
      <c r="Q570" s="81">
        <v>45266</v>
      </c>
      <c r="R570" t="s">
        <v>1620</v>
      </c>
      <c r="S570" t="s">
        <v>1681</v>
      </c>
      <c r="T570" t="s">
        <v>1227</v>
      </c>
      <c r="U570" t="s">
        <v>9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11</v>
      </c>
      <c r="AD570" t="s">
        <v>2916</v>
      </c>
      <c r="AE570">
        <v>6</v>
      </c>
      <c r="AF570">
        <v>0</v>
      </c>
      <c r="AG570" t="s">
        <v>3498</v>
      </c>
    </row>
    <row r="571" spans="1:34" hidden="1">
      <c r="A571">
        <v>570</v>
      </c>
      <c r="B571" t="s">
        <v>22</v>
      </c>
      <c r="D571" t="s">
        <v>3074</v>
      </c>
      <c r="E571" t="s">
        <v>2777</v>
      </c>
      <c r="F571">
        <v>50259387700</v>
      </c>
      <c r="G571" t="s">
        <v>2778</v>
      </c>
      <c r="H571">
        <v>6</v>
      </c>
      <c r="I571">
        <v>6</v>
      </c>
      <c r="J571">
        <v>3000</v>
      </c>
      <c r="K571" t="s">
        <v>1600</v>
      </c>
      <c r="L571">
        <v>4599.96</v>
      </c>
      <c r="M571" t="s">
        <v>2414</v>
      </c>
      <c r="N571" s="81">
        <v>45122</v>
      </c>
      <c r="O571" s="81">
        <v>45275</v>
      </c>
      <c r="P571" s="81">
        <v>45113</v>
      </c>
      <c r="Q571" s="81">
        <v>45266</v>
      </c>
      <c r="R571" t="s">
        <v>1620</v>
      </c>
      <c r="S571" t="s">
        <v>1681</v>
      </c>
      <c r="T571" t="s">
        <v>1227</v>
      </c>
      <c r="U571" t="s">
        <v>9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11</v>
      </c>
      <c r="AD571" t="s">
        <v>2916</v>
      </c>
      <c r="AE571">
        <v>6</v>
      </c>
      <c r="AF571">
        <v>0</v>
      </c>
      <c r="AG571" t="s">
        <v>3498</v>
      </c>
    </row>
    <row r="572" spans="1:34" hidden="1">
      <c r="A572">
        <v>571</v>
      </c>
      <c r="B572" t="s">
        <v>22</v>
      </c>
      <c r="D572" t="s">
        <v>3073</v>
      </c>
      <c r="E572" t="s">
        <v>2779</v>
      </c>
      <c r="F572">
        <v>50242404590</v>
      </c>
      <c r="G572" t="s">
        <v>2780</v>
      </c>
      <c r="H572">
        <v>6</v>
      </c>
      <c r="I572">
        <v>6</v>
      </c>
      <c r="J572">
        <v>3000</v>
      </c>
      <c r="K572" t="s">
        <v>1600</v>
      </c>
      <c r="L572">
        <v>4599.96</v>
      </c>
      <c r="M572" t="s">
        <v>2414</v>
      </c>
      <c r="N572" s="81">
        <v>45122</v>
      </c>
      <c r="O572" s="81">
        <v>45275</v>
      </c>
      <c r="P572" s="81">
        <v>45113</v>
      </c>
      <c r="Q572" s="81">
        <v>45266</v>
      </c>
      <c r="R572" t="s">
        <v>1620</v>
      </c>
      <c r="S572" t="s">
        <v>1681</v>
      </c>
      <c r="T572" t="s">
        <v>1227</v>
      </c>
      <c r="U572" t="s">
        <v>9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11</v>
      </c>
      <c r="AD572" t="s">
        <v>2916</v>
      </c>
      <c r="AE572">
        <v>6</v>
      </c>
      <c r="AF572">
        <v>0</v>
      </c>
      <c r="AG572" t="s">
        <v>3498</v>
      </c>
    </row>
    <row r="573" spans="1:34" hidden="1">
      <c r="A573">
        <v>572</v>
      </c>
      <c r="B573" t="s">
        <v>12</v>
      </c>
      <c r="C573" t="s">
        <v>2772</v>
      </c>
      <c r="D573" t="s">
        <v>3067</v>
      </c>
      <c r="E573" t="s">
        <v>2781</v>
      </c>
      <c r="F573" t="s">
        <v>2782</v>
      </c>
      <c r="G573" t="s">
        <v>2783</v>
      </c>
      <c r="H573">
        <v>20</v>
      </c>
      <c r="I573">
        <v>20</v>
      </c>
      <c r="J573" t="s">
        <v>1600</v>
      </c>
      <c r="K573">
        <v>3197</v>
      </c>
      <c r="L573">
        <v>3497</v>
      </c>
      <c r="M573" t="s">
        <v>2443</v>
      </c>
      <c r="N573" s="81">
        <v>45094</v>
      </c>
      <c r="O573" s="81">
        <v>45674</v>
      </c>
      <c r="P573" s="81">
        <v>45113</v>
      </c>
      <c r="Q573" s="81">
        <v>45694</v>
      </c>
      <c r="R573" t="s">
        <v>1620</v>
      </c>
      <c r="S573" t="s">
        <v>13</v>
      </c>
      <c r="T573" t="s">
        <v>1227</v>
      </c>
      <c r="U573" t="s">
        <v>9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9</v>
      </c>
      <c r="AD573">
        <v>9</v>
      </c>
      <c r="AE573">
        <v>5</v>
      </c>
      <c r="AF573">
        <v>4</v>
      </c>
      <c r="AG573" t="s">
        <v>2918</v>
      </c>
    </row>
    <row r="574" spans="1:34" hidden="1">
      <c r="A574">
        <v>573</v>
      </c>
      <c r="B574" t="s">
        <v>12</v>
      </c>
      <c r="C574" t="s">
        <v>2807</v>
      </c>
      <c r="D574" t="s">
        <v>3066</v>
      </c>
      <c r="E574" t="s">
        <v>2812</v>
      </c>
      <c r="F574">
        <v>5548006442</v>
      </c>
      <c r="G574" t="s">
        <v>2808</v>
      </c>
      <c r="H574">
        <v>20</v>
      </c>
      <c r="I574">
        <v>20</v>
      </c>
      <c r="J574" t="s">
        <v>1600</v>
      </c>
      <c r="K574">
        <v>3197</v>
      </c>
      <c r="L574">
        <v>3497</v>
      </c>
      <c r="M574" t="s">
        <v>2443</v>
      </c>
      <c r="N574" s="81">
        <v>45129</v>
      </c>
      <c r="O574" s="81">
        <v>45710</v>
      </c>
      <c r="P574" s="81">
        <v>45096</v>
      </c>
      <c r="Q574" s="81">
        <v>45676</v>
      </c>
      <c r="R574" t="s">
        <v>1616</v>
      </c>
      <c r="S574" t="s">
        <v>13</v>
      </c>
      <c r="T574" t="s">
        <v>1227</v>
      </c>
      <c r="U574" t="s">
        <v>9</v>
      </c>
      <c r="V574">
        <v>7500</v>
      </c>
      <c r="W574">
        <v>0.53373333333333328</v>
      </c>
      <c r="X574">
        <v>4003</v>
      </c>
      <c r="Y574">
        <v>1</v>
      </c>
      <c r="AA574">
        <v>34000</v>
      </c>
      <c r="AB574" t="s">
        <v>9</v>
      </c>
      <c r="AD574">
        <v>8</v>
      </c>
      <c r="AE574">
        <v>7</v>
      </c>
      <c r="AF574">
        <v>1</v>
      </c>
      <c r="AG574" t="s">
        <v>2919</v>
      </c>
    </row>
    <row r="575" spans="1:34" hidden="1">
      <c r="A575">
        <v>574</v>
      </c>
      <c r="B575" t="s">
        <v>15</v>
      </c>
      <c r="C575" t="s">
        <v>2813</v>
      </c>
      <c r="D575" t="s">
        <v>3282</v>
      </c>
      <c r="E575" t="s">
        <v>2809</v>
      </c>
      <c r="F575" t="s">
        <v>2810</v>
      </c>
      <c r="G575" t="s">
        <v>2811</v>
      </c>
      <c r="H575">
        <v>16</v>
      </c>
      <c r="I575">
        <v>16</v>
      </c>
      <c r="J575" t="s">
        <v>1600</v>
      </c>
      <c r="K575" t="s">
        <v>1600</v>
      </c>
      <c r="L575">
        <v>3575</v>
      </c>
      <c r="M575" t="s">
        <v>2492</v>
      </c>
      <c r="N575" s="81">
        <v>45100</v>
      </c>
      <c r="O575" s="81" t="s">
        <v>1670</v>
      </c>
      <c r="P575" s="81">
        <v>45094</v>
      </c>
      <c r="Q575" s="81">
        <v>45552</v>
      </c>
      <c r="R575" t="s">
        <v>1620</v>
      </c>
      <c r="S575" t="s">
        <v>1680</v>
      </c>
      <c r="T575" t="s">
        <v>1227</v>
      </c>
      <c r="U575" t="s">
        <v>9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9</v>
      </c>
      <c r="AD575">
        <v>11</v>
      </c>
      <c r="AE575">
        <v>5</v>
      </c>
      <c r="AF575">
        <v>6</v>
      </c>
      <c r="AG575" t="s">
        <v>2918</v>
      </c>
    </row>
    <row r="576" spans="1:34" hidden="1">
      <c r="A576">
        <v>575</v>
      </c>
      <c r="B576" t="s">
        <v>8</v>
      </c>
      <c r="C576" t="s">
        <v>2815</v>
      </c>
      <c r="D576" t="s">
        <v>3270</v>
      </c>
      <c r="E576" t="s">
        <v>2816</v>
      </c>
      <c r="F576" t="s">
        <v>2817</v>
      </c>
      <c r="G576" t="s">
        <v>2818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1512</v>
      </c>
      <c r="N576" s="81">
        <v>45108</v>
      </c>
      <c r="O576" s="81">
        <v>46174</v>
      </c>
      <c r="P576" s="81">
        <v>45106</v>
      </c>
      <c r="Q576" s="81">
        <v>46171</v>
      </c>
      <c r="R576" t="s">
        <v>1616</v>
      </c>
      <c r="S576" t="s">
        <v>1675</v>
      </c>
      <c r="T576" t="s">
        <v>1227</v>
      </c>
      <c r="U576" t="s">
        <v>9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9</v>
      </c>
      <c r="AD576">
        <v>8</v>
      </c>
      <c r="AE576">
        <v>2</v>
      </c>
      <c r="AF576">
        <v>6</v>
      </c>
      <c r="AG576" t="s">
        <v>2918</v>
      </c>
      <c r="AH576" t="s">
        <v>3164</v>
      </c>
    </row>
    <row r="577" spans="1:34" hidden="1">
      <c r="A577">
        <v>576</v>
      </c>
      <c r="B577" t="s">
        <v>20</v>
      </c>
      <c r="C577" t="s">
        <v>2821</v>
      </c>
      <c r="D577" t="s">
        <v>3283</v>
      </c>
      <c r="E577" t="s">
        <v>2822</v>
      </c>
      <c r="F577" t="s">
        <v>2823</v>
      </c>
      <c r="G577" t="s">
        <v>2824</v>
      </c>
      <c r="H577">
        <v>6</v>
      </c>
      <c r="I577">
        <v>6</v>
      </c>
      <c r="J577" t="s">
        <v>1600</v>
      </c>
      <c r="K577" t="s">
        <v>1600</v>
      </c>
      <c r="L577">
        <v>3497</v>
      </c>
      <c r="M577" t="s">
        <v>2443</v>
      </c>
      <c r="N577" s="81">
        <v>45129</v>
      </c>
      <c r="O577" s="81">
        <v>45282</v>
      </c>
      <c r="P577" s="81">
        <v>45113</v>
      </c>
      <c r="Q577" s="81">
        <v>45266</v>
      </c>
      <c r="R577" t="s">
        <v>1620</v>
      </c>
      <c r="S577" t="s">
        <v>1677</v>
      </c>
      <c r="T577" t="s">
        <v>1227</v>
      </c>
      <c r="U577" t="s">
        <v>9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11</v>
      </c>
      <c r="AD577" t="s">
        <v>2916</v>
      </c>
      <c r="AE577">
        <v>6</v>
      </c>
      <c r="AF577">
        <v>0</v>
      </c>
      <c r="AG577" t="s">
        <v>3498</v>
      </c>
    </row>
    <row r="578" spans="1:34" hidden="1">
      <c r="A578">
        <v>577</v>
      </c>
      <c r="B578" t="s">
        <v>12</v>
      </c>
      <c r="C578" t="s">
        <v>1822</v>
      </c>
      <c r="D578" t="s">
        <v>3071</v>
      </c>
      <c r="E578" t="s">
        <v>1821</v>
      </c>
      <c r="F578" t="s">
        <v>1259</v>
      </c>
      <c r="G578" t="s">
        <v>2831</v>
      </c>
      <c r="H578">
        <v>20</v>
      </c>
      <c r="I578">
        <v>20</v>
      </c>
      <c r="J578" t="s">
        <v>1600</v>
      </c>
      <c r="K578" t="s">
        <v>1600</v>
      </c>
      <c r="L578">
        <v>5200</v>
      </c>
      <c r="M578" t="s">
        <v>2443</v>
      </c>
      <c r="N578" s="81">
        <v>45157</v>
      </c>
      <c r="O578" s="81">
        <v>45735</v>
      </c>
      <c r="P578" s="81">
        <v>44935</v>
      </c>
      <c r="Q578" s="81">
        <v>45513</v>
      </c>
      <c r="R578" t="s">
        <v>1620</v>
      </c>
      <c r="S578" t="s">
        <v>13</v>
      </c>
      <c r="T578" t="s">
        <v>1227</v>
      </c>
      <c r="U578" t="s">
        <v>9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9</v>
      </c>
      <c r="AD578">
        <v>7</v>
      </c>
      <c r="AE578">
        <v>3</v>
      </c>
      <c r="AF578">
        <v>4</v>
      </c>
      <c r="AG578" t="s">
        <v>2918</v>
      </c>
      <c r="AH578" t="s">
        <v>2922</v>
      </c>
    </row>
    <row r="579" spans="1:34" hidden="1">
      <c r="A579">
        <v>578</v>
      </c>
      <c r="B579" t="s">
        <v>12</v>
      </c>
      <c r="D579" t="s">
        <v>768</v>
      </c>
      <c r="E579" t="s">
        <v>2836</v>
      </c>
      <c r="G579" t="s">
        <v>2520</v>
      </c>
      <c r="H579">
        <v>20</v>
      </c>
      <c r="I579">
        <v>20</v>
      </c>
      <c r="J579">
        <v>3000</v>
      </c>
      <c r="K579">
        <v>2500</v>
      </c>
      <c r="L579">
        <v>3350</v>
      </c>
      <c r="M579" t="s">
        <v>2850</v>
      </c>
      <c r="N579" s="81">
        <v>45114</v>
      </c>
      <c r="O579" s="81">
        <v>45695</v>
      </c>
      <c r="P579" s="81">
        <v>45145</v>
      </c>
      <c r="Q579" s="81">
        <v>45723</v>
      </c>
      <c r="R579" t="s">
        <v>1620</v>
      </c>
      <c r="S579" t="s">
        <v>13</v>
      </c>
      <c r="T579" t="s">
        <v>2133</v>
      </c>
      <c r="U579" t="s">
        <v>9</v>
      </c>
      <c r="V579">
        <v>7500</v>
      </c>
      <c r="W579">
        <v>0.55333333333333334</v>
      </c>
      <c r="X579">
        <v>4150</v>
      </c>
      <c r="Y579">
        <v>1</v>
      </c>
      <c r="AA579">
        <v>29000</v>
      </c>
      <c r="AB579" t="s">
        <v>9</v>
      </c>
      <c r="AD579">
        <v>8</v>
      </c>
      <c r="AE579">
        <v>0</v>
      </c>
      <c r="AF579">
        <v>8</v>
      </c>
      <c r="AG579" t="s">
        <v>2918</v>
      </c>
    </row>
    <row r="580" spans="1:34" hidden="1">
      <c r="A580">
        <v>579</v>
      </c>
      <c r="B580" t="s">
        <v>12</v>
      </c>
      <c r="C580" t="s">
        <v>1651</v>
      </c>
      <c r="D580" t="s">
        <v>3070</v>
      </c>
      <c r="E580" t="s">
        <v>2837</v>
      </c>
      <c r="F580">
        <v>9983213750</v>
      </c>
      <c r="G580" t="s">
        <v>1653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2473</v>
      </c>
      <c r="N580" s="81">
        <v>45129</v>
      </c>
      <c r="O580" s="81">
        <v>45710</v>
      </c>
      <c r="P580" s="81">
        <v>45125</v>
      </c>
      <c r="Q580" s="81">
        <v>45826</v>
      </c>
      <c r="R580" t="s">
        <v>1616</v>
      </c>
      <c r="S580" t="s">
        <v>13</v>
      </c>
      <c r="T580" t="s">
        <v>1227</v>
      </c>
      <c r="U580" t="s">
        <v>9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9</v>
      </c>
      <c r="AD580">
        <v>8</v>
      </c>
      <c r="AE580">
        <v>3</v>
      </c>
      <c r="AF580">
        <v>5</v>
      </c>
      <c r="AG580" t="s">
        <v>2918</v>
      </c>
    </row>
    <row r="581" spans="1:34" hidden="1">
      <c r="A581">
        <v>580</v>
      </c>
      <c r="B581" t="s">
        <v>15</v>
      </c>
      <c r="D581" t="s">
        <v>137</v>
      </c>
      <c r="E581" t="s">
        <v>2903</v>
      </c>
      <c r="G581" t="s">
        <v>2904</v>
      </c>
      <c r="H581">
        <v>16</v>
      </c>
      <c r="I581">
        <v>16</v>
      </c>
      <c r="J581">
        <v>2000</v>
      </c>
      <c r="K581">
        <v>2000</v>
      </c>
      <c r="L581">
        <v>2275</v>
      </c>
      <c r="M581" t="s">
        <v>2905</v>
      </c>
      <c r="N581" s="81">
        <v>45065</v>
      </c>
      <c r="O581" s="81">
        <v>45523</v>
      </c>
      <c r="P581" s="81">
        <v>45179</v>
      </c>
      <c r="Q581" s="81">
        <v>45636</v>
      </c>
      <c r="R581" t="s">
        <v>1620</v>
      </c>
      <c r="S581" t="s">
        <v>1680</v>
      </c>
      <c r="T581" t="s">
        <v>2133</v>
      </c>
      <c r="U581" t="s">
        <v>9</v>
      </c>
      <c r="V581">
        <v>5000</v>
      </c>
      <c r="W581">
        <v>0.54500000000000004</v>
      </c>
      <c r="X581">
        <v>2725</v>
      </c>
      <c r="Y581">
        <v>2</v>
      </c>
      <c r="AA581">
        <v>25000</v>
      </c>
      <c r="AB581" t="s">
        <v>9</v>
      </c>
      <c r="AD581">
        <v>10</v>
      </c>
      <c r="AF581">
        <v>10</v>
      </c>
      <c r="AG581" t="s">
        <v>2918</v>
      </c>
      <c r="AH581" t="s">
        <v>3007</v>
      </c>
    </row>
    <row r="582" spans="1:34" hidden="1">
      <c r="A582">
        <v>581</v>
      </c>
      <c r="B582" t="s">
        <v>12</v>
      </c>
      <c r="D582" t="s">
        <v>768</v>
      </c>
      <c r="E582" t="s">
        <v>2906</v>
      </c>
      <c r="G582" t="s">
        <v>2904</v>
      </c>
      <c r="H582">
        <v>20</v>
      </c>
      <c r="I582">
        <v>20</v>
      </c>
      <c r="J582">
        <v>3000</v>
      </c>
      <c r="K582">
        <v>3000</v>
      </c>
      <c r="L582">
        <v>3350</v>
      </c>
      <c r="M582" t="s">
        <v>2850</v>
      </c>
      <c r="N582" s="81">
        <v>45108</v>
      </c>
      <c r="O582" s="81">
        <v>45689</v>
      </c>
      <c r="P582" s="81">
        <v>45179</v>
      </c>
      <c r="Q582" s="81">
        <v>45757</v>
      </c>
      <c r="R582" t="s">
        <v>1620</v>
      </c>
      <c r="S582" t="s">
        <v>13</v>
      </c>
      <c r="T582" t="s">
        <v>2133</v>
      </c>
      <c r="U582" t="s">
        <v>9</v>
      </c>
      <c r="V582">
        <v>7000</v>
      </c>
      <c r="W582">
        <v>0.52142857142857146</v>
      </c>
      <c r="X582">
        <v>3650</v>
      </c>
      <c r="Y582">
        <v>1</v>
      </c>
      <c r="AA582">
        <v>29000</v>
      </c>
      <c r="AB582" t="s">
        <v>9</v>
      </c>
      <c r="AD582">
        <v>8</v>
      </c>
      <c r="AE582">
        <v>1</v>
      </c>
      <c r="AF582">
        <v>7</v>
      </c>
      <c r="AG582" t="s">
        <v>2918</v>
      </c>
      <c r="AH582" t="s">
        <v>3007</v>
      </c>
    </row>
    <row r="583" spans="1:34" hidden="1">
      <c r="A583">
        <v>582</v>
      </c>
      <c r="B583" t="s">
        <v>12</v>
      </c>
      <c r="C583" t="s">
        <v>3458</v>
      </c>
      <c r="D583" t="s">
        <v>3281</v>
      </c>
      <c r="E583" t="s">
        <v>3463</v>
      </c>
      <c r="F583">
        <v>573157696455</v>
      </c>
      <c r="G583" t="s">
        <v>2910</v>
      </c>
      <c r="H583">
        <v>20</v>
      </c>
      <c r="I583">
        <v>20</v>
      </c>
      <c r="J583" t="s">
        <v>1600</v>
      </c>
      <c r="K583">
        <v>3197</v>
      </c>
      <c r="L583">
        <v>3497</v>
      </c>
      <c r="M583" t="s">
        <v>2443</v>
      </c>
      <c r="N583" s="81">
        <v>45157</v>
      </c>
      <c r="O583" s="81">
        <v>45735</v>
      </c>
      <c r="P583" s="81">
        <v>45146</v>
      </c>
      <c r="Q583" s="81">
        <v>45724</v>
      </c>
      <c r="R583" t="s">
        <v>1616</v>
      </c>
      <c r="S583" t="s">
        <v>13</v>
      </c>
      <c r="T583" t="s">
        <v>1227</v>
      </c>
      <c r="U583" t="s">
        <v>9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9</v>
      </c>
      <c r="AD583">
        <v>7</v>
      </c>
      <c r="AE583">
        <v>3</v>
      </c>
      <c r="AF583">
        <v>4</v>
      </c>
      <c r="AG583" t="s">
        <v>2918</v>
      </c>
    </row>
    <row r="584" spans="1:34" hidden="1">
      <c r="A584">
        <v>583</v>
      </c>
      <c r="B584" t="s">
        <v>12</v>
      </c>
      <c r="D584" t="s">
        <v>3070</v>
      </c>
      <c r="E584" t="s">
        <v>2911</v>
      </c>
      <c r="F584">
        <v>573157696455</v>
      </c>
      <c r="G584" t="s">
        <v>2912</v>
      </c>
      <c r="H584">
        <v>20</v>
      </c>
      <c r="I584">
        <v>20</v>
      </c>
      <c r="J584" t="s">
        <v>1600</v>
      </c>
      <c r="K584">
        <v>3197</v>
      </c>
      <c r="L584">
        <v>3497</v>
      </c>
      <c r="M584" t="s">
        <v>2443</v>
      </c>
      <c r="N584" s="81">
        <v>45157</v>
      </c>
      <c r="O584" s="81">
        <v>45735</v>
      </c>
      <c r="P584" s="81">
        <v>45146</v>
      </c>
      <c r="Q584" s="81">
        <v>45724</v>
      </c>
      <c r="R584" t="s">
        <v>1620</v>
      </c>
      <c r="S584" t="s">
        <v>13</v>
      </c>
      <c r="T584" t="s">
        <v>1227</v>
      </c>
      <c r="U584" t="s">
        <v>9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9</v>
      </c>
      <c r="AD584">
        <v>7</v>
      </c>
      <c r="AE584">
        <v>3</v>
      </c>
      <c r="AF584">
        <v>4</v>
      </c>
      <c r="AG584" t="s">
        <v>2918</v>
      </c>
      <c r="AH584" t="s">
        <v>3007</v>
      </c>
    </row>
    <row r="585" spans="1:34" hidden="1">
      <c r="A585">
        <v>584</v>
      </c>
      <c r="B585" t="s">
        <v>15</v>
      </c>
      <c r="D585" t="s">
        <v>768</v>
      </c>
      <c r="E585" t="s">
        <v>2954</v>
      </c>
      <c r="G585" t="s">
        <v>2904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2905</v>
      </c>
      <c r="N585" s="81">
        <v>45163</v>
      </c>
      <c r="O585" s="81">
        <v>45621</v>
      </c>
      <c r="P585" s="81">
        <v>45179</v>
      </c>
      <c r="Q585" s="81">
        <v>45636</v>
      </c>
      <c r="R585" t="s">
        <v>1255</v>
      </c>
      <c r="S585" t="s">
        <v>1680</v>
      </c>
      <c r="T585" t="s">
        <v>2133</v>
      </c>
      <c r="U585" t="s">
        <v>9</v>
      </c>
      <c r="V585">
        <v>5000</v>
      </c>
      <c r="W585">
        <v>0.54500000000000004</v>
      </c>
      <c r="X585">
        <v>2725</v>
      </c>
      <c r="Y585">
        <v>2</v>
      </c>
      <c r="AA585">
        <v>25000</v>
      </c>
      <c r="AB585" t="s">
        <v>9</v>
      </c>
      <c r="AD585">
        <v>8</v>
      </c>
      <c r="AF585">
        <v>8</v>
      </c>
      <c r="AG585" t="s">
        <v>2918</v>
      </c>
      <c r="AH585" t="s">
        <v>3007</v>
      </c>
    </row>
    <row r="586" spans="1:34" hidden="1">
      <c r="A586">
        <v>585</v>
      </c>
      <c r="B586" t="s">
        <v>12</v>
      </c>
      <c r="C586" t="s">
        <v>3346</v>
      </c>
      <c r="D586" t="s">
        <v>768</v>
      </c>
      <c r="E586" t="s">
        <v>2760</v>
      </c>
      <c r="G586" t="s">
        <v>2904</v>
      </c>
      <c r="H586">
        <v>20</v>
      </c>
      <c r="I586">
        <v>20</v>
      </c>
      <c r="J586">
        <v>3000</v>
      </c>
      <c r="L586">
        <v>3350</v>
      </c>
      <c r="M586" t="s">
        <v>2850</v>
      </c>
      <c r="N586" s="81">
        <v>45149</v>
      </c>
      <c r="O586" s="81">
        <v>45727</v>
      </c>
      <c r="P586" s="81">
        <v>45179</v>
      </c>
      <c r="Q586" s="81">
        <v>45757</v>
      </c>
      <c r="R586" t="s">
        <v>3339</v>
      </c>
      <c r="S586" t="s">
        <v>13</v>
      </c>
      <c r="T586" t="s">
        <v>2133</v>
      </c>
      <c r="U586" t="s">
        <v>9</v>
      </c>
      <c r="V586">
        <v>7000</v>
      </c>
      <c r="W586">
        <v>0.52142857142857146</v>
      </c>
      <c r="X586">
        <v>3650</v>
      </c>
      <c r="Y586">
        <v>1</v>
      </c>
      <c r="AA586">
        <v>34000</v>
      </c>
      <c r="AB586" t="s">
        <v>9</v>
      </c>
      <c r="AD586">
        <v>7</v>
      </c>
      <c r="AF586">
        <v>7</v>
      </c>
      <c r="AG586" t="s">
        <v>2918</v>
      </c>
      <c r="AH586" t="s">
        <v>3007</v>
      </c>
    </row>
    <row r="587" spans="1:34" hidden="1">
      <c r="A587">
        <v>586</v>
      </c>
      <c r="B587" t="s">
        <v>12</v>
      </c>
      <c r="C587" t="s">
        <v>3076</v>
      </c>
      <c r="D587" t="s">
        <v>3284</v>
      </c>
      <c r="E587" t="s">
        <v>2956</v>
      </c>
      <c r="F587" t="s">
        <v>2957</v>
      </c>
      <c r="G587" t="s">
        <v>2958</v>
      </c>
      <c r="H587">
        <v>20</v>
      </c>
      <c r="I587">
        <v>20</v>
      </c>
      <c r="J587" t="s">
        <v>1600</v>
      </c>
      <c r="K587">
        <v>2000</v>
      </c>
      <c r="L587">
        <v>3800</v>
      </c>
      <c r="M587" t="s">
        <v>2473</v>
      </c>
      <c r="N587" s="81">
        <v>45157</v>
      </c>
      <c r="O587" s="81">
        <v>45735</v>
      </c>
      <c r="P587" s="81">
        <v>45156</v>
      </c>
      <c r="Q587" s="81">
        <v>45734</v>
      </c>
      <c r="R587" t="s">
        <v>1620</v>
      </c>
      <c r="S587" t="s">
        <v>13</v>
      </c>
      <c r="T587" t="s">
        <v>1227</v>
      </c>
      <c r="U587" t="s">
        <v>9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9</v>
      </c>
      <c r="AD587">
        <v>7</v>
      </c>
      <c r="AE587">
        <v>1</v>
      </c>
      <c r="AF587">
        <v>6</v>
      </c>
      <c r="AG587" t="s">
        <v>2918</v>
      </c>
    </row>
    <row r="588" spans="1:34" hidden="1">
      <c r="A588">
        <v>587</v>
      </c>
      <c r="B588" t="s">
        <v>8</v>
      </c>
      <c r="C588" t="s">
        <v>2965</v>
      </c>
      <c r="D588" t="s">
        <v>137</v>
      </c>
      <c r="E588" t="s">
        <v>2962</v>
      </c>
      <c r="F588" t="s">
        <v>2963</v>
      </c>
      <c r="G588" t="s">
        <v>2964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1089</v>
      </c>
      <c r="N588" s="81">
        <v>45171</v>
      </c>
      <c r="O588" s="81">
        <v>46236</v>
      </c>
      <c r="P588" s="81">
        <v>45175</v>
      </c>
      <c r="Q588" s="81">
        <v>46240</v>
      </c>
      <c r="R588" t="s">
        <v>1616</v>
      </c>
      <c r="S588" t="s">
        <v>1675</v>
      </c>
      <c r="T588" t="s">
        <v>1227</v>
      </c>
      <c r="U588" t="s">
        <v>9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9</v>
      </c>
      <c r="AD588">
        <v>6</v>
      </c>
      <c r="AE588">
        <v>0</v>
      </c>
      <c r="AF588">
        <v>6</v>
      </c>
      <c r="AG588" t="s">
        <v>2918</v>
      </c>
      <c r="AH588" t="s">
        <v>2973</v>
      </c>
    </row>
    <row r="589" spans="1:34" hidden="1">
      <c r="A589">
        <v>588</v>
      </c>
      <c r="B589" t="s">
        <v>8</v>
      </c>
      <c r="C589" t="s">
        <v>2969</v>
      </c>
      <c r="D589" t="s">
        <v>3271</v>
      </c>
      <c r="E589" t="s">
        <v>2970</v>
      </c>
      <c r="F589" t="s">
        <v>2971</v>
      </c>
      <c r="G589" t="s">
        <v>2972</v>
      </c>
      <c r="H589">
        <v>36</v>
      </c>
      <c r="I589">
        <v>36</v>
      </c>
      <c r="J589" t="s">
        <v>1600</v>
      </c>
      <c r="K589">
        <v>1000</v>
      </c>
      <c r="L589">
        <v>1600</v>
      </c>
      <c r="M589" t="s">
        <v>1512</v>
      </c>
      <c r="N589" s="81">
        <v>45171</v>
      </c>
      <c r="O589" s="81">
        <v>46236</v>
      </c>
      <c r="P589" s="81">
        <v>45168</v>
      </c>
      <c r="Q589" s="81">
        <v>46233</v>
      </c>
      <c r="R589" t="s">
        <v>1616</v>
      </c>
      <c r="S589" t="s">
        <v>1675</v>
      </c>
      <c r="T589" t="s">
        <v>1227</v>
      </c>
      <c r="U589" t="s">
        <v>9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16</v>
      </c>
      <c r="AC589">
        <v>1</v>
      </c>
      <c r="AD589" t="s">
        <v>2916</v>
      </c>
      <c r="AE589">
        <v>2</v>
      </c>
      <c r="AF589">
        <v>0</v>
      </c>
      <c r="AG589" t="s">
        <v>3498</v>
      </c>
      <c r="AH589" t="s">
        <v>3389</v>
      </c>
    </row>
    <row r="590" spans="1:34" hidden="1">
      <c r="A590">
        <v>589</v>
      </c>
      <c r="B590" t="s">
        <v>15</v>
      </c>
      <c r="C590" t="s">
        <v>2996</v>
      </c>
      <c r="D590" t="s">
        <v>3286</v>
      </c>
      <c r="E590" t="s">
        <v>2997</v>
      </c>
      <c r="F590" t="s">
        <v>2998</v>
      </c>
      <c r="G590" t="s">
        <v>2999</v>
      </c>
      <c r="H590">
        <v>16</v>
      </c>
      <c r="I590">
        <v>16</v>
      </c>
      <c r="J590" t="s">
        <v>1600</v>
      </c>
      <c r="K590">
        <v>2100</v>
      </c>
      <c r="L590">
        <v>1650</v>
      </c>
      <c r="M590" t="s">
        <v>2561</v>
      </c>
      <c r="N590" s="81">
        <v>45176</v>
      </c>
      <c r="O590" s="81">
        <v>45633</v>
      </c>
      <c r="P590" s="81">
        <v>45171</v>
      </c>
      <c r="Q590" s="81">
        <v>45628</v>
      </c>
      <c r="R590" t="s">
        <v>1616</v>
      </c>
      <c r="S590" t="s">
        <v>1680</v>
      </c>
      <c r="T590" t="s">
        <v>1227</v>
      </c>
      <c r="U590" t="s">
        <v>9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9</v>
      </c>
      <c r="AD590">
        <v>6</v>
      </c>
      <c r="AE590">
        <v>6</v>
      </c>
      <c r="AF590">
        <v>0</v>
      </c>
      <c r="AG590" t="s">
        <v>3498</v>
      </c>
    </row>
    <row r="591" spans="1:34" hidden="1">
      <c r="A591">
        <v>590</v>
      </c>
      <c r="B591" t="s">
        <v>15</v>
      </c>
      <c r="C591" t="s">
        <v>3019</v>
      </c>
      <c r="D591" t="s">
        <v>2761</v>
      </c>
      <c r="E591" t="s">
        <v>3001</v>
      </c>
      <c r="F591" t="s">
        <v>3008</v>
      </c>
      <c r="G591" t="s">
        <v>3002</v>
      </c>
      <c r="H591">
        <v>16</v>
      </c>
      <c r="I591">
        <v>16</v>
      </c>
      <c r="J591" t="s">
        <v>1600</v>
      </c>
      <c r="K591">
        <v>2000</v>
      </c>
      <c r="L591">
        <v>1650</v>
      </c>
      <c r="M591" t="s">
        <v>2561</v>
      </c>
      <c r="N591" s="81">
        <v>45176</v>
      </c>
      <c r="O591" s="81">
        <v>45633</v>
      </c>
      <c r="P591" s="81">
        <v>45143</v>
      </c>
      <c r="Q591" s="81">
        <v>45601</v>
      </c>
      <c r="R591" t="s">
        <v>1620</v>
      </c>
      <c r="S591" t="s">
        <v>1680</v>
      </c>
      <c r="T591" t="s">
        <v>1227</v>
      </c>
      <c r="U591" t="s">
        <v>9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9</v>
      </c>
      <c r="AD591">
        <v>6</v>
      </c>
      <c r="AE591">
        <v>4</v>
      </c>
      <c r="AF591">
        <v>2</v>
      </c>
      <c r="AG591" t="s">
        <v>2918</v>
      </c>
    </row>
    <row r="592" spans="1:34" hidden="1">
      <c r="A592">
        <v>591</v>
      </c>
      <c r="B592" t="s">
        <v>15</v>
      </c>
      <c r="C592" t="s">
        <v>3003</v>
      </c>
      <c r="D592" t="s">
        <v>3287</v>
      </c>
      <c r="E592" t="s">
        <v>3004</v>
      </c>
      <c r="F592" t="s">
        <v>3005</v>
      </c>
      <c r="G592" t="s">
        <v>3006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2561</v>
      </c>
      <c r="N592" s="81">
        <v>45176</v>
      </c>
      <c r="O592" s="81">
        <v>45633</v>
      </c>
      <c r="P592" s="81">
        <v>45144</v>
      </c>
      <c r="Q592" s="81">
        <v>45602</v>
      </c>
      <c r="R592" t="s">
        <v>1620</v>
      </c>
      <c r="S592" t="s">
        <v>1680</v>
      </c>
      <c r="T592" t="s">
        <v>1227</v>
      </c>
      <c r="U592" t="s">
        <v>9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9</v>
      </c>
      <c r="AD592">
        <v>6</v>
      </c>
      <c r="AE592">
        <v>2</v>
      </c>
      <c r="AF592">
        <v>4</v>
      </c>
      <c r="AG592" t="s">
        <v>2918</v>
      </c>
    </row>
    <row r="593" spans="1:34" hidden="1">
      <c r="A593">
        <v>592</v>
      </c>
      <c r="B593" t="s">
        <v>15</v>
      </c>
      <c r="C593" t="s">
        <v>3011</v>
      </c>
      <c r="D593" t="s">
        <v>3285</v>
      </c>
      <c r="E593" t="s">
        <v>3009</v>
      </c>
      <c r="F593">
        <v>9981806749</v>
      </c>
      <c r="G593" t="s">
        <v>3010</v>
      </c>
      <c r="H593">
        <v>16</v>
      </c>
      <c r="I593">
        <v>16</v>
      </c>
      <c r="J593" t="s">
        <v>1600</v>
      </c>
      <c r="K593">
        <v>2000</v>
      </c>
      <c r="L593">
        <v>1650</v>
      </c>
      <c r="M593" t="s">
        <v>2561</v>
      </c>
      <c r="N593" s="81">
        <v>45177</v>
      </c>
      <c r="O593" s="81">
        <v>45634</v>
      </c>
      <c r="P593" s="81">
        <v>45146</v>
      </c>
      <c r="Q593" s="81">
        <v>45604</v>
      </c>
      <c r="R593" t="s">
        <v>1616</v>
      </c>
      <c r="S593" t="s">
        <v>1680</v>
      </c>
      <c r="T593" t="s">
        <v>1227</v>
      </c>
      <c r="U593" t="s">
        <v>9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9</v>
      </c>
      <c r="AD593">
        <v>6</v>
      </c>
      <c r="AE593">
        <v>3</v>
      </c>
      <c r="AF593">
        <v>3</v>
      </c>
      <c r="AG593" t="s">
        <v>2918</v>
      </c>
    </row>
    <row r="594" spans="1:34" hidden="1">
      <c r="A594">
        <v>593</v>
      </c>
      <c r="B594" t="s">
        <v>15</v>
      </c>
      <c r="C594" t="s">
        <v>3013</v>
      </c>
      <c r="D594" t="s">
        <v>3288</v>
      </c>
      <c r="E594" t="s">
        <v>3014</v>
      </c>
      <c r="F594">
        <v>9982926079</v>
      </c>
      <c r="G594" t="s">
        <v>3454</v>
      </c>
      <c r="H594">
        <v>16</v>
      </c>
      <c r="I594">
        <v>16</v>
      </c>
      <c r="J594" t="s">
        <v>1600</v>
      </c>
      <c r="K594">
        <v>2000</v>
      </c>
      <c r="L594">
        <v>1650</v>
      </c>
      <c r="M594" t="s">
        <v>2561</v>
      </c>
      <c r="N594" s="81">
        <v>45178</v>
      </c>
      <c r="O594" s="81">
        <v>45635</v>
      </c>
      <c r="P594" s="81">
        <v>45178</v>
      </c>
      <c r="Q594" s="81">
        <v>45635</v>
      </c>
      <c r="R594" t="s">
        <v>1620</v>
      </c>
      <c r="S594" t="s">
        <v>1680</v>
      </c>
      <c r="T594" t="s">
        <v>1227</v>
      </c>
      <c r="U594" t="s">
        <v>9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9</v>
      </c>
      <c r="AD594">
        <v>6</v>
      </c>
      <c r="AE594">
        <v>5</v>
      </c>
      <c r="AF594">
        <v>1</v>
      </c>
      <c r="AG594" t="s">
        <v>2919</v>
      </c>
    </row>
    <row r="595" spans="1:34" hidden="1">
      <c r="A595">
        <v>594</v>
      </c>
      <c r="B595" t="s">
        <v>8</v>
      </c>
      <c r="C595" t="s">
        <v>3016</v>
      </c>
      <c r="D595" t="s">
        <v>2089</v>
      </c>
      <c r="E595" t="s">
        <v>3017</v>
      </c>
      <c r="F595">
        <v>0</v>
      </c>
      <c r="G595" t="s">
        <v>3018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1512</v>
      </c>
      <c r="N595" s="81">
        <v>45192</v>
      </c>
      <c r="O595" s="81">
        <v>46257</v>
      </c>
      <c r="P595" s="81">
        <v>45187</v>
      </c>
      <c r="Q595" s="81">
        <v>46252</v>
      </c>
      <c r="R595" t="s">
        <v>1616</v>
      </c>
      <c r="S595" t="s">
        <v>1675</v>
      </c>
      <c r="T595" t="s">
        <v>1227</v>
      </c>
      <c r="U595" t="s">
        <v>9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9</v>
      </c>
      <c r="AD595">
        <v>8</v>
      </c>
      <c r="AE595">
        <v>4</v>
      </c>
      <c r="AF595">
        <v>4</v>
      </c>
      <c r="AG595" t="s">
        <v>2918</v>
      </c>
      <c r="AH595" t="s">
        <v>1343</v>
      </c>
    </row>
    <row r="596" spans="1:34" hidden="1">
      <c r="A596">
        <v>595</v>
      </c>
      <c r="B596" t="s">
        <v>12</v>
      </c>
      <c r="C596" t="s">
        <v>3061</v>
      </c>
      <c r="D596" t="s">
        <v>3069</v>
      </c>
      <c r="E596" t="s">
        <v>3060</v>
      </c>
      <c r="F596">
        <v>9996058863</v>
      </c>
      <c r="G596" t="s">
        <v>3059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81">
        <v>45199</v>
      </c>
      <c r="O596" s="81">
        <v>45777</v>
      </c>
      <c r="P596" s="81">
        <v>410417</v>
      </c>
      <c r="Q596" s="81">
        <v>410995</v>
      </c>
      <c r="R596" t="s">
        <v>1616</v>
      </c>
      <c r="S596" t="s">
        <v>13</v>
      </c>
      <c r="T596" t="s">
        <v>1227</v>
      </c>
      <c r="U596" t="s">
        <v>9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9</v>
      </c>
      <c r="AD596">
        <v>7</v>
      </c>
      <c r="AF596">
        <v>7</v>
      </c>
      <c r="AG596" t="s">
        <v>2918</v>
      </c>
    </row>
    <row r="597" spans="1:34" hidden="1">
      <c r="A597">
        <v>596</v>
      </c>
      <c r="B597" t="s">
        <v>10</v>
      </c>
      <c r="C597" t="s">
        <v>3113</v>
      </c>
      <c r="D597" t="s">
        <v>3357</v>
      </c>
      <c r="E597" t="s">
        <v>3114</v>
      </c>
      <c r="F597">
        <v>3131009065</v>
      </c>
      <c r="G597" t="s">
        <v>3115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2616</v>
      </c>
      <c r="N597" s="81">
        <v>45219</v>
      </c>
      <c r="O597" s="81">
        <v>45797</v>
      </c>
      <c r="P597" s="81">
        <v>45231</v>
      </c>
      <c r="Q597" s="81"/>
      <c r="R597" t="s">
        <v>1616</v>
      </c>
      <c r="S597" t="s">
        <v>2032</v>
      </c>
      <c r="T597" t="s">
        <v>1227</v>
      </c>
      <c r="U597" t="s">
        <v>9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9</v>
      </c>
      <c r="AD597">
        <v>5</v>
      </c>
      <c r="AE597">
        <v>1</v>
      </c>
      <c r="AF597">
        <v>4</v>
      </c>
      <c r="AG597" t="s">
        <v>2918</v>
      </c>
      <c r="AH597" t="s">
        <v>3152</v>
      </c>
    </row>
    <row r="598" spans="1:34" hidden="1">
      <c r="A598">
        <v>597</v>
      </c>
      <c r="B598" t="s">
        <v>3256</v>
      </c>
      <c r="C598" t="s">
        <v>3117</v>
      </c>
      <c r="E598" t="s">
        <v>3118</v>
      </c>
      <c r="F598">
        <v>9633458300</v>
      </c>
      <c r="G598" t="s">
        <v>3119</v>
      </c>
      <c r="H598">
        <v>6</v>
      </c>
      <c r="I598">
        <v>6</v>
      </c>
      <c r="J598" t="s">
        <v>1600</v>
      </c>
      <c r="K598" t="s">
        <v>1600</v>
      </c>
      <c r="L598">
        <v>1800</v>
      </c>
      <c r="M598" t="s">
        <v>3156</v>
      </c>
      <c r="N598" s="81">
        <v>45210</v>
      </c>
      <c r="O598" s="81">
        <v>45362</v>
      </c>
      <c r="P598" s="81">
        <v>45215</v>
      </c>
      <c r="Q598" s="81">
        <v>45367</v>
      </c>
      <c r="R598" t="s">
        <v>1616</v>
      </c>
      <c r="S598" t="s">
        <v>3257</v>
      </c>
      <c r="T598" t="s">
        <v>2908</v>
      </c>
      <c r="U598" t="s">
        <v>9</v>
      </c>
      <c r="V598">
        <v>5000</v>
      </c>
      <c r="W598">
        <v>0.64</v>
      </c>
      <c r="X598">
        <v>3200</v>
      </c>
      <c r="AB598" t="s">
        <v>11</v>
      </c>
      <c r="AD598" t="s">
        <v>2916</v>
      </c>
      <c r="AE598">
        <v>6</v>
      </c>
      <c r="AF598">
        <v>0</v>
      </c>
      <c r="AG598" t="s">
        <v>3498</v>
      </c>
    </row>
    <row r="599" spans="1:34" hidden="1">
      <c r="A599">
        <v>598</v>
      </c>
      <c r="B599" t="s">
        <v>3256</v>
      </c>
      <c r="C599" t="s">
        <v>3120</v>
      </c>
      <c r="E599" t="s">
        <v>3121</v>
      </c>
      <c r="F599">
        <v>9631481918</v>
      </c>
      <c r="G599" t="s">
        <v>3122</v>
      </c>
      <c r="H599">
        <v>6</v>
      </c>
      <c r="I599">
        <v>6</v>
      </c>
      <c r="J599" t="s">
        <v>1600</v>
      </c>
      <c r="K599" t="s">
        <v>1600</v>
      </c>
      <c r="L599">
        <v>1800</v>
      </c>
      <c r="M599" t="s">
        <v>3156</v>
      </c>
      <c r="N599" s="81">
        <v>45210</v>
      </c>
      <c r="O599" s="81">
        <v>45362</v>
      </c>
      <c r="P599" s="81">
        <v>45215</v>
      </c>
      <c r="Q599" s="81">
        <v>45367</v>
      </c>
      <c r="R599" t="s">
        <v>1620</v>
      </c>
      <c r="S599" t="s">
        <v>3257</v>
      </c>
      <c r="T599" t="s">
        <v>2908</v>
      </c>
      <c r="U599" t="s">
        <v>9</v>
      </c>
      <c r="V599">
        <v>5000</v>
      </c>
      <c r="W599">
        <v>0.64</v>
      </c>
      <c r="X599">
        <v>3200</v>
      </c>
      <c r="AB599" t="s">
        <v>11</v>
      </c>
      <c r="AD599" t="s">
        <v>2916</v>
      </c>
      <c r="AE599">
        <v>6</v>
      </c>
      <c r="AF599">
        <v>0</v>
      </c>
      <c r="AG599" t="s">
        <v>3498</v>
      </c>
    </row>
    <row r="600" spans="1:34" hidden="1">
      <c r="A600">
        <v>599</v>
      </c>
      <c r="B600" t="s">
        <v>3256</v>
      </c>
      <c r="C600" t="s">
        <v>1565</v>
      </c>
      <c r="E600" t="s">
        <v>1567</v>
      </c>
      <c r="F600">
        <v>9632526121</v>
      </c>
      <c r="G600" t="s">
        <v>1569</v>
      </c>
      <c r="H600">
        <v>6</v>
      </c>
      <c r="I600">
        <v>6</v>
      </c>
      <c r="J600" t="s">
        <v>1600</v>
      </c>
      <c r="K600" t="s">
        <v>1600</v>
      </c>
      <c r="L600">
        <v>0</v>
      </c>
      <c r="M600" t="s">
        <v>3156</v>
      </c>
      <c r="N600" s="81">
        <v>45210</v>
      </c>
      <c r="O600" s="81">
        <v>45362</v>
      </c>
      <c r="P600" s="81">
        <v>45215</v>
      </c>
      <c r="Q600" s="81">
        <v>45367</v>
      </c>
      <c r="R600" t="s">
        <v>1620</v>
      </c>
      <c r="S600" t="s">
        <v>3257</v>
      </c>
      <c r="T600" t="s">
        <v>2908</v>
      </c>
      <c r="U600" t="s">
        <v>9</v>
      </c>
      <c r="V600">
        <v>5000</v>
      </c>
      <c r="W600">
        <v>1</v>
      </c>
      <c r="X600">
        <v>5000</v>
      </c>
      <c r="AB600" t="s">
        <v>11</v>
      </c>
      <c r="AD600" t="s">
        <v>2916</v>
      </c>
      <c r="AE600">
        <v>6</v>
      </c>
      <c r="AF600">
        <v>0</v>
      </c>
      <c r="AG600" t="s">
        <v>3498</v>
      </c>
    </row>
    <row r="601" spans="1:34" hidden="1">
      <c r="A601">
        <v>600</v>
      </c>
      <c r="B601" t="s">
        <v>3256</v>
      </c>
      <c r="C601" t="s">
        <v>3123</v>
      </c>
      <c r="E601" t="s">
        <v>3124</v>
      </c>
      <c r="F601">
        <v>9831374951</v>
      </c>
      <c r="G601" t="s">
        <v>3125</v>
      </c>
      <c r="H601">
        <v>6</v>
      </c>
      <c r="I601">
        <v>6</v>
      </c>
      <c r="J601" t="s">
        <v>1600</v>
      </c>
      <c r="K601" t="s">
        <v>1600</v>
      </c>
      <c r="L601">
        <v>2520</v>
      </c>
      <c r="M601" t="s">
        <v>3156</v>
      </c>
      <c r="N601" s="81">
        <v>45210</v>
      </c>
      <c r="O601" s="81">
        <v>45362</v>
      </c>
      <c r="P601" s="81">
        <v>45210</v>
      </c>
      <c r="Q601" s="81">
        <v>45362</v>
      </c>
      <c r="R601" t="s">
        <v>1616</v>
      </c>
      <c r="S601" t="s">
        <v>3257</v>
      </c>
      <c r="T601" t="s">
        <v>2908</v>
      </c>
      <c r="U601" t="s">
        <v>9</v>
      </c>
      <c r="V601">
        <v>5000</v>
      </c>
      <c r="W601">
        <v>0.496</v>
      </c>
      <c r="X601">
        <v>2480</v>
      </c>
      <c r="AB601" t="s">
        <v>11</v>
      </c>
      <c r="AD601" t="s">
        <v>2916</v>
      </c>
      <c r="AE601">
        <v>6</v>
      </c>
      <c r="AF601">
        <v>0</v>
      </c>
      <c r="AG601" t="s">
        <v>3498</v>
      </c>
    </row>
    <row r="602" spans="1:34" hidden="1">
      <c r="A602">
        <v>601</v>
      </c>
      <c r="B602" t="s">
        <v>3256</v>
      </c>
      <c r="C602" t="s">
        <v>3126</v>
      </c>
      <c r="E602" t="s">
        <v>3127</v>
      </c>
      <c r="F602">
        <v>9831018842</v>
      </c>
      <c r="G602" t="s">
        <v>3128</v>
      </c>
      <c r="H602">
        <v>6</v>
      </c>
      <c r="I602">
        <v>6</v>
      </c>
      <c r="J602" t="s">
        <v>1600</v>
      </c>
      <c r="K602" t="s">
        <v>1600</v>
      </c>
      <c r="L602">
        <v>2520</v>
      </c>
      <c r="M602" t="s">
        <v>3156</v>
      </c>
      <c r="N602" s="81">
        <v>45210</v>
      </c>
      <c r="O602" s="81">
        <v>45362</v>
      </c>
      <c r="P602" s="81">
        <v>45210</v>
      </c>
      <c r="Q602" s="81">
        <v>45362</v>
      </c>
      <c r="R602" t="s">
        <v>1616</v>
      </c>
      <c r="S602" t="s">
        <v>3257</v>
      </c>
      <c r="T602" t="s">
        <v>2908</v>
      </c>
      <c r="U602" t="s">
        <v>9</v>
      </c>
      <c r="V602">
        <v>5000</v>
      </c>
      <c r="W602">
        <v>0.496</v>
      </c>
      <c r="X602">
        <v>2480</v>
      </c>
      <c r="AB602" t="s">
        <v>11</v>
      </c>
      <c r="AD602" t="s">
        <v>2916</v>
      </c>
      <c r="AE602">
        <v>6</v>
      </c>
      <c r="AF602">
        <v>0</v>
      </c>
      <c r="AG602" t="s">
        <v>3498</v>
      </c>
    </row>
    <row r="603" spans="1:34" hidden="1">
      <c r="A603">
        <v>602</v>
      </c>
      <c r="B603" t="s">
        <v>3256</v>
      </c>
      <c r="C603" t="s">
        <v>3129</v>
      </c>
      <c r="E603" t="s">
        <v>3130</v>
      </c>
      <c r="F603">
        <v>9631595972</v>
      </c>
      <c r="G603" t="s">
        <v>3131</v>
      </c>
      <c r="H603">
        <v>6</v>
      </c>
      <c r="I603">
        <v>6</v>
      </c>
      <c r="J603" t="s">
        <v>1600</v>
      </c>
      <c r="K603" t="s">
        <v>1600</v>
      </c>
      <c r="L603">
        <v>1800</v>
      </c>
      <c r="M603" t="s">
        <v>3156</v>
      </c>
      <c r="N603" s="81">
        <v>45210</v>
      </c>
      <c r="O603" s="81">
        <v>45362</v>
      </c>
      <c r="P603" s="81">
        <v>45215</v>
      </c>
      <c r="Q603" s="81">
        <v>45367</v>
      </c>
      <c r="R603" t="s">
        <v>1616</v>
      </c>
      <c r="S603" t="s">
        <v>3257</v>
      </c>
      <c r="T603" t="s">
        <v>2908</v>
      </c>
      <c r="U603" t="s">
        <v>9</v>
      </c>
      <c r="V603">
        <v>5000</v>
      </c>
      <c r="W603">
        <v>0.64</v>
      </c>
      <c r="X603">
        <v>3200</v>
      </c>
      <c r="AB603" t="s">
        <v>11</v>
      </c>
      <c r="AD603" t="s">
        <v>2916</v>
      </c>
      <c r="AE603">
        <v>6</v>
      </c>
      <c r="AF603">
        <v>0</v>
      </c>
      <c r="AG603" t="s">
        <v>3498</v>
      </c>
    </row>
    <row r="604" spans="1:34" hidden="1">
      <c r="A604">
        <v>603</v>
      </c>
      <c r="B604" t="s">
        <v>3256</v>
      </c>
      <c r="C604" t="s">
        <v>3132</v>
      </c>
      <c r="E604" t="s">
        <v>3133</v>
      </c>
      <c r="F604">
        <v>8136600222</v>
      </c>
      <c r="G604" t="s">
        <v>3134</v>
      </c>
      <c r="H604">
        <v>6</v>
      </c>
      <c r="I604">
        <v>6</v>
      </c>
      <c r="J604">
        <v>1000</v>
      </c>
      <c r="K604" t="s">
        <v>1600</v>
      </c>
      <c r="L604">
        <v>2520</v>
      </c>
      <c r="M604" t="s">
        <v>3156</v>
      </c>
      <c r="N604" s="81">
        <v>45210</v>
      </c>
      <c r="O604" s="81">
        <v>45362</v>
      </c>
      <c r="P604" s="81">
        <v>45209</v>
      </c>
      <c r="Q604" s="81">
        <v>45361</v>
      </c>
      <c r="R604" t="s">
        <v>1616</v>
      </c>
      <c r="S604" t="s">
        <v>3257</v>
      </c>
      <c r="T604" t="s">
        <v>2908</v>
      </c>
      <c r="U604" t="s">
        <v>9</v>
      </c>
      <c r="V604">
        <v>5000</v>
      </c>
      <c r="W604">
        <v>0.496</v>
      </c>
      <c r="X604">
        <v>2480</v>
      </c>
      <c r="AB604" t="s">
        <v>11</v>
      </c>
      <c r="AD604" t="s">
        <v>2916</v>
      </c>
      <c r="AE604">
        <v>6</v>
      </c>
      <c r="AF604">
        <v>0</v>
      </c>
      <c r="AG604" t="s">
        <v>3498</v>
      </c>
    </row>
    <row r="605" spans="1:34" hidden="1">
      <c r="A605">
        <v>604</v>
      </c>
      <c r="B605" t="s">
        <v>3256</v>
      </c>
      <c r="C605" t="s">
        <v>3135</v>
      </c>
      <c r="E605" t="s">
        <v>3136</v>
      </c>
      <c r="F605">
        <v>9631534008</v>
      </c>
      <c r="G605" t="s">
        <v>3137</v>
      </c>
      <c r="H605">
        <v>6</v>
      </c>
      <c r="I605">
        <v>6</v>
      </c>
      <c r="J605" t="s">
        <v>1600</v>
      </c>
      <c r="K605" t="s">
        <v>1600</v>
      </c>
      <c r="L605">
        <v>1800</v>
      </c>
      <c r="M605" t="s">
        <v>3156</v>
      </c>
      <c r="N605" s="81">
        <v>45210</v>
      </c>
      <c r="O605" s="81">
        <v>45362</v>
      </c>
      <c r="P605" s="81">
        <v>45215</v>
      </c>
      <c r="Q605" s="81">
        <v>45367</v>
      </c>
      <c r="R605" t="s">
        <v>1616</v>
      </c>
      <c r="S605" t="s">
        <v>3257</v>
      </c>
      <c r="T605" t="s">
        <v>2908</v>
      </c>
      <c r="U605" t="s">
        <v>9</v>
      </c>
      <c r="V605">
        <v>5000</v>
      </c>
      <c r="W605">
        <v>0.64</v>
      </c>
      <c r="X605">
        <v>3200</v>
      </c>
      <c r="AB605" t="s">
        <v>11</v>
      </c>
      <c r="AD605" t="s">
        <v>2916</v>
      </c>
      <c r="AE605">
        <v>6</v>
      </c>
      <c r="AF605">
        <v>0</v>
      </c>
      <c r="AG605" t="s">
        <v>3498</v>
      </c>
    </row>
    <row r="606" spans="1:34" hidden="1">
      <c r="A606">
        <v>605</v>
      </c>
      <c r="B606" t="s">
        <v>3256</v>
      </c>
      <c r="C606" t="s">
        <v>3138</v>
      </c>
      <c r="E606" t="s">
        <v>3139</v>
      </c>
      <c r="F606">
        <v>9631840352</v>
      </c>
      <c r="G606" t="s">
        <v>3140</v>
      </c>
      <c r="H606">
        <v>6</v>
      </c>
      <c r="I606">
        <v>6</v>
      </c>
      <c r="J606" t="s">
        <v>1600</v>
      </c>
      <c r="K606" t="s">
        <v>1600</v>
      </c>
      <c r="L606">
        <v>1800</v>
      </c>
      <c r="M606" t="s">
        <v>3156</v>
      </c>
      <c r="N606" s="81">
        <v>45210</v>
      </c>
      <c r="O606" s="81">
        <v>45362</v>
      </c>
      <c r="P606" s="81">
        <v>45215</v>
      </c>
      <c r="Q606" s="81">
        <v>45367</v>
      </c>
      <c r="R606" t="s">
        <v>1616</v>
      </c>
      <c r="S606" t="s">
        <v>3257</v>
      </c>
      <c r="T606" t="s">
        <v>2908</v>
      </c>
      <c r="U606" t="s">
        <v>9</v>
      </c>
      <c r="V606">
        <v>5000</v>
      </c>
      <c r="W606">
        <v>0.64</v>
      </c>
      <c r="X606">
        <v>3200</v>
      </c>
      <c r="AB606" t="s">
        <v>11</v>
      </c>
      <c r="AD606" t="s">
        <v>2916</v>
      </c>
      <c r="AE606">
        <v>6</v>
      </c>
      <c r="AF606">
        <v>0</v>
      </c>
      <c r="AG606" t="s">
        <v>3498</v>
      </c>
    </row>
    <row r="607" spans="1:34" hidden="1">
      <c r="A607">
        <v>606</v>
      </c>
      <c r="B607" t="s">
        <v>3256</v>
      </c>
      <c r="C607" t="s">
        <v>3141</v>
      </c>
      <c r="E607" t="s">
        <v>3142</v>
      </c>
      <c r="F607">
        <v>9831587970</v>
      </c>
      <c r="G607" t="s">
        <v>3143</v>
      </c>
      <c r="H607">
        <v>6</v>
      </c>
      <c r="I607">
        <v>6</v>
      </c>
      <c r="J607" t="s">
        <v>1600</v>
      </c>
      <c r="K607" t="s">
        <v>1600</v>
      </c>
      <c r="L607">
        <v>2520</v>
      </c>
      <c r="M607" t="s">
        <v>3156</v>
      </c>
      <c r="N607" s="81">
        <v>45210</v>
      </c>
      <c r="O607" s="81">
        <v>45362</v>
      </c>
      <c r="P607" s="81">
        <v>45210</v>
      </c>
      <c r="Q607" s="81">
        <v>45362</v>
      </c>
      <c r="R607" t="s">
        <v>1620</v>
      </c>
      <c r="S607" t="s">
        <v>3257</v>
      </c>
      <c r="T607" t="s">
        <v>2908</v>
      </c>
      <c r="U607" t="s">
        <v>9</v>
      </c>
      <c r="V607">
        <v>5000</v>
      </c>
      <c r="W607">
        <v>0.496</v>
      </c>
      <c r="X607">
        <v>2480</v>
      </c>
      <c r="AB607" t="s">
        <v>11</v>
      </c>
      <c r="AD607" t="s">
        <v>2916</v>
      </c>
      <c r="AE607">
        <v>6</v>
      </c>
      <c r="AF607">
        <v>0</v>
      </c>
      <c r="AG607" t="s">
        <v>3498</v>
      </c>
    </row>
    <row r="608" spans="1:34" hidden="1">
      <c r="A608">
        <v>607</v>
      </c>
      <c r="B608" t="s">
        <v>3256</v>
      </c>
      <c r="C608" t="s">
        <v>3144</v>
      </c>
      <c r="E608" t="s">
        <v>3145</v>
      </c>
      <c r="F608" t="s">
        <v>3157</v>
      </c>
      <c r="G608" t="s">
        <v>3158</v>
      </c>
      <c r="H608">
        <v>6</v>
      </c>
      <c r="I608">
        <v>6</v>
      </c>
      <c r="J608" t="s">
        <v>1600</v>
      </c>
      <c r="K608" t="s">
        <v>1600</v>
      </c>
      <c r="L608">
        <v>2520</v>
      </c>
      <c r="M608" t="s">
        <v>3156</v>
      </c>
      <c r="N608" s="81">
        <v>45210</v>
      </c>
      <c r="O608" s="81">
        <v>45362</v>
      </c>
      <c r="P608" s="81">
        <v>45215</v>
      </c>
      <c r="Q608" s="81">
        <v>45367</v>
      </c>
      <c r="R608" t="s">
        <v>1620</v>
      </c>
      <c r="S608" t="s">
        <v>3257</v>
      </c>
      <c r="T608" t="s">
        <v>2908</v>
      </c>
      <c r="U608" t="s">
        <v>9</v>
      </c>
      <c r="V608">
        <v>5000</v>
      </c>
      <c r="W608">
        <v>0.496</v>
      </c>
      <c r="X608">
        <v>2480</v>
      </c>
      <c r="AB608" t="s">
        <v>11</v>
      </c>
      <c r="AD608" t="s">
        <v>2916</v>
      </c>
      <c r="AE608">
        <v>6</v>
      </c>
      <c r="AF608">
        <v>0</v>
      </c>
      <c r="AG608" t="s">
        <v>3498</v>
      </c>
    </row>
    <row r="609" spans="1:33" hidden="1">
      <c r="A609">
        <v>608</v>
      </c>
      <c r="B609" t="s">
        <v>3256</v>
      </c>
      <c r="C609" t="s">
        <v>3146</v>
      </c>
      <c r="E609" t="s">
        <v>3207</v>
      </c>
      <c r="F609" t="s">
        <v>3159</v>
      </c>
      <c r="G609" t="s">
        <v>3147</v>
      </c>
      <c r="H609">
        <v>6</v>
      </c>
      <c r="I609">
        <v>6</v>
      </c>
      <c r="J609" t="s">
        <v>1600</v>
      </c>
      <c r="K609" t="s">
        <v>1600</v>
      </c>
      <c r="L609">
        <v>2520</v>
      </c>
      <c r="M609" t="s">
        <v>3156</v>
      </c>
      <c r="N609" s="81">
        <v>45210</v>
      </c>
      <c r="O609" s="81">
        <v>45362</v>
      </c>
      <c r="P609" s="81">
        <v>45215</v>
      </c>
      <c r="Q609" s="81">
        <v>45367</v>
      </c>
      <c r="R609" t="s">
        <v>1616</v>
      </c>
      <c r="S609" t="s">
        <v>3257</v>
      </c>
      <c r="T609" t="s">
        <v>2908</v>
      </c>
      <c r="U609" t="s">
        <v>9</v>
      </c>
      <c r="V609">
        <v>5000</v>
      </c>
      <c r="W609">
        <v>0.496</v>
      </c>
      <c r="X609">
        <v>2480</v>
      </c>
      <c r="AB609" t="s">
        <v>11</v>
      </c>
      <c r="AD609" t="s">
        <v>2916</v>
      </c>
      <c r="AE609">
        <v>6</v>
      </c>
      <c r="AF609">
        <v>0</v>
      </c>
      <c r="AG609" t="s">
        <v>3498</v>
      </c>
    </row>
    <row r="610" spans="1:33" hidden="1">
      <c r="A610">
        <v>609</v>
      </c>
      <c r="B610" t="s">
        <v>3256</v>
      </c>
      <c r="C610" t="s">
        <v>3153</v>
      </c>
      <c r="E610" t="s">
        <v>3154</v>
      </c>
      <c r="F610">
        <v>9632527788</v>
      </c>
      <c r="G610" t="s">
        <v>3155</v>
      </c>
      <c r="H610">
        <v>6</v>
      </c>
      <c r="I610">
        <v>6</v>
      </c>
      <c r="J610" t="s">
        <v>1600</v>
      </c>
      <c r="K610" t="s">
        <v>1600</v>
      </c>
      <c r="L610">
        <v>1800</v>
      </c>
      <c r="M610" t="s">
        <v>3156</v>
      </c>
      <c r="N610" s="81">
        <v>45215</v>
      </c>
      <c r="O610" s="81">
        <v>45367</v>
      </c>
      <c r="P610" s="81">
        <v>45215</v>
      </c>
      <c r="Q610" s="81">
        <v>45367</v>
      </c>
      <c r="R610" t="s">
        <v>1616</v>
      </c>
      <c r="S610" t="s">
        <v>3257</v>
      </c>
      <c r="T610" t="s">
        <v>2908</v>
      </c>
      <c r="U610" t="s">
        <v>9</v>
      </c>
      <c r="V610">
        <v>5000</v>
      </c>
      <c r="W610">
        <v>0.64</v>
      </c>
      <c r="X610">
        <v>3200</v>
      </c>
      <c r="AB610" t="s">
        <v>11</v>
      </c>
      <c r="AD610" t="s">
        <v>2916</v>
      </c>
      <c r="AE610">
        <v>6</v>
      </c>
      <c r="AF610">
        <v>0</v>
      </c>
      <c r="AG610" t="s">
        <v>3498</v>
      </c>
    </row>
    <row r="611" spans="1:33" hidden="1">
      <c r="A611">
        <v>610</v>
      </c>
      <c r="B611" t="s">
        <v>10</v>
      </c>
      <c r="C611" t="s">
        <v>3160</v>
      </c>
      <c r="D611" t="s">
        <v>3358</v>
      </c>
      <c r="E611" t="s">
        <v>3161</v>
      </c>
      <c r="F611" t="s">
        <v>3162</v>
      </c>
      <c r="G611" t="s">
        <v>3163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2616</v>
      </c>
      <c r="N611" s="81">
        <v>45219</v>
      </c>
      <c r="O611" s="81">
        <v>45797</v>
      </c>
      <c r="P611" s="81">
        <v>45231</v>
      </c>
      <c r="Q611" s="81">
        <v>410995</v>
      </c>
      <c r="R611" t="s">
        <v>1620</v>
      </c>
      <c r="S611" t="s">
        <v>2032</v>
      </c>
      <c r="T611" t="s">
        <v>1227</v>
      </c>
      <c r="U611" t="s">
        <v>9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9</v>
      </c>
      <c r="AD611">
        <v>5</v>
      </c>
      <c r="AE611">
        <v>1</v>
      </c>
      <c r="AF611">
        <v>4</v>
      </c>
      <c r="AG611" t="s">
        <v>2918</v>
      </c>
    </row>
    <row r="612" spans="1:33" hidden="1">
      <c r="A612">
        <v>611</v>
      </c>
      <c r="B612" t="s">
        <v>2172</v>
      </c>
      <c r="C612" t="s">
        <v>3166</v>
      </c>
      <c r="D612" t="s">
        <v>3167</v>
      </c>
      <c r="E612" t="s">
        <v>3168</v>
      </c>
      <c r="F612" t="s">
        <v>3169</v>
      </c>
      <c r="G612" t="s">
        <v>3170</v>
      </c>
      <c r="H612">
        <v>1</v>
      </c>
      <c r="I612">
        <v>1</v>
      </c>
      <c r="J612" t="s">
        <v>1600</v>
      </c>
      <c r="L612">
        <v>2000</v>
      </c>
      <c r="M612" t="s">
        <v>3171</v>
      </c>
      <c r="N612" s="81">
        <v>45248</v>
      </c>
      <c r="O612" s="81">
        <v>45248</v>
      </c>
      <c r="P612" s="81">
        <v>45203</v>
      </c>
      <c r="Q612" s="81">
        <v>45245</v>
      </c>
      <c r="R612" t="s">
        <v>1616</v>
      </c>
      <c r="S612" t="s">
        <v>2173</v>
      </c>
      <c r="T612" t="s">
        <v>1227</v>
      </c>
      <c r="U612" t="s">
        <v>9</v>
      </c>
      <c r="V612">
        <v>15000</v>
      </c>
      <c r="W612">
        <v>0.8666666666666667</v>
      </c>
      <c r="X612">
        <v>13000</v>
      </c>
      <c r="AB612" t="s">
        <v>11</v>
      </c>
      <c r="AD612" t="s">
        <v>2916</v>
      </c>
      <c r="AF612">
        <v>0</v>
      </c>
      <c r="AG612" t="s">
        <v>3498</v>
      </c>
    </row>
    <row r="613" spans="1:33" hidden="1">
      <c r="A613">
        <v>612</v>
      </c>
      <c r="B613" t="s">
        <v>2172</v>
      </c>
      <c r="C613" t="s">
        <v>3172</v>
      </c>
      <c r="D613" t="s">
        <v>3167</v>
      </c>
      <c r="E613" t="s">
        <v>3173</v>
      </c>
      <c r="F613" t="s">
        <v>3174</v>
      </c>
      <c r="G613" t="s">
        <v>3175</v>
      </c>
      <c r="H613">
        <v>1</v>
      </c>
      <c r="I613">
        <v>1</v>
      </c>
      <c r="J613" t="s">
        <v>1600</v>
      </c>
      <c r="L613">
        <v>2000</v>
      </c>
      <c r="M613" t="s">
        <v>3171</v>
      </c>
      <c r="N613" s="81">
        <v>45248</v>
      </c>
      <c r="O613" s="81">
        <v>45248</v>
      </c>
      <c r="P613" s="81">
        <v>45218</v>
      </c>
      <c r="Q613" s="81">
        <v>44995</v>
      </c>
      <c r="R613" t="s">
        <v>1616</v>
      </c>
      <c r="S613" t="s">
        <v>2173</v>
      </c>
      <c r="T613" t="s">
        <v>1227</v>
      </c>
      <c r="U613" t="s">
        <v>9</v>
      </c>
      <c r="V613">
        <v>15000</v>
      </c>
      <c r="W613">
        <v>0.8666666666666667</v>
      </c>
      <c r="X613">
        <v>13000</v>
      </c>
      <c r="AB613" t="s">
        <v>11</v>
      </c>
      <c r="AD613" t="s">
        <v>2916</v>
      </c>
      <c r="AF613">
        <v>0</v>
      </c>
      <c r="AG613" t="s">
        <v>3498</v>
      </c>
    </row>
    <row r="614" spans="1:33" hidden="1">
      <c r="A614">
        <v>613</v>
      </c>
      <c r="B614" t="s">
        <v>17</v>
      </c>
      <c r="C614" t="s">
        <v>3176</v>
      </c>
      <c r="D614" t="s">
        <v>2524</v>
      </c>
      <c r="E614" t="s">
        <v>3179</v>
      </c>
      <c r="F614" t="s">
        <v>3177</v>
      </c>
      <c r="G614" t="s">
        <v>3178</v>
      </c>
      <c r="H614">
        <v>24</v>
      </c>
      <c r="I614">
        <v>28</v>
      </c>
      <c r="J614" t="s">
        <v>1600</v>
      </c>
      <c r="K614">
        <v>1000</v>
      </c>
      <c r="L614">
        <v>1650</v>
      </c>
      <c r="M614" t="s">
        <v>3180</v>
      </c>
      <c r="N614" s="81">
        <v>45265</v>
      </c>
      <c r="O614" s="81">
        <v>46086</v>
      </c>
      <c r="P614" s="81">
        <v>45223</v>
      </c>
      <c r="Q614" s="81">
        <v>44995</v>
      </c>
      <c r="R614" t="s">
        <v>1620</v>
      </c>
      <c r="S614" t="s">
        <v>1674</v>
      </c>
      <c r="T614" t="s">
        <v>1227</v>
      </c>
      <c r="U614" t="s">
        <v>9</v>
      </c>
      <c r="V614">
        <v>5000</v>
      </c>
      <c r="W614">
        <v>0.67</v>
      </c>
      <c r="X614">
        <v>3350</v>
      </c>
      <c r="Y614">
        <v>4</v>
      </c>
      <c r="Z614">
        <v>5000</v>
      </c>
      <c r="AA614">
        <v>23000</v>
      </c>
      <c r="AB614" t="s">
        <v>14</v>
      </c>
      <c r="AD614" t="s">
        <v>2916</v>
      </c>
      <c r="AE614">
        <v>1</v>
      </c>
      <c r="AF614">
        <v>0</v>
      </c>
      <c r="AG614" t="s">
        <v>3498</v>
      </c>
    </row>
    <row r="615" spans="1:33" hidden="1">
      <c r="A615">
        <v>614</v>
      </c>
      <c r="B615" t="s">
        <v>2172</v>
      </c>
      <c r="C615" t="s">
        <v>3227</v>
      </c>
      <c r="D615" t="s">
        <v>3183</v>
      </c>
      <c r="E615" t="s">
        <v>3184</v>
      </c>
      <c r="F615" t="s">
        <v>3185</v>
      </c>
      <c r="G615" t="s">
        <v>3234</v>
      </c>
      <c r="L615">
        <v>5500</v>
      </c>
      <c r="M615" t="s">
        <v>2961</v>
      </c>
      <c r="N615" s="81"/>
      <c r="O615" s="81" t="s">
        <v>1255</v>
      </c>
      <c r="P615" s="81"/>
      <c r="Q615" s="81"/>
      <c r="R615" t="s">
        <v>1620</v>
      </c>
      <c r="S615" t="s">
        <v>2173</v>
      </c>
      <c r="T615" t="s">
        <v>1227</v>
      </c>
      <c r="U615" t="s">
        <v>9</v>
      </c>
      <c r="V615">
        <v>15000</v>
      </c>
      <c r="W615">
        <v>0.6333333333333333</v>
      </c>
      <c r="X615">
        <v>9500</v>
      </c>
      <c r="AB615" t="s">
        <v>9</v>
      </c>
      <c r="AD615">
        <v>1490</v>
      </c>
      <c r="AF615">
        <v>1490</v>
      </c>
      <c r="AG615" t="s">
        <v>2918</v>
      </c>
    </row>
    <row r="616" spans="1:33" hidden="1">
      <c r="A616">
        <v>615</v>
      </c>
      <c r="B616" t="s">
        <v>2172</v>
      </c>
      <c r="C616" t="s">
        <v>873</v>
      </c>
      <c r="D616" t="s">
        <v>3183</v>
      </c>
      <c r="E616" t="s">
        <v>3186</v>
      </c>
      <c r="F616" t="s">
        <v>876</v>
      </c>
      <c r="M616" t="s">
        <v>2961</v>
      </c>
      <c r="N616" s="81"/>
      <c r="O616" s="81" t="s">
        <v>1255</v>
      </c>
      <c r="P616" s="81"/>
      <c r="Q616" s="81"/>
      <c r="R616" t="s">
        <v>1616</v>
      </c>
      <c r="S616" t="s">
        <v>2173</v>
      </c>
      <c r="T616" t="s">
        <v>1227</v>
      </c>
      <c r="U616" t="s">
        <v>9</v>
      </c>
      <c r="V616">
        <v>15000</v>
      </c>
      <c r="W616">
        <v>1</v>
      </c>
      <c r="X616">
        <v>15000</v>
      </c>
      <c r="AB616" t="s">
        <v>9</v>
      </c>
      <c r="AD616">
        <v>1490</v>
      </c>
      <c r="AF616">
        <v>1490</v>
      </c>
      <c r="AG616" t="s">
        <v>2918</v>
      </c>
    </row>
    <row r="617" spans="1:33" hidden="1">
      <c r="A617">
        <v>616</v>
      </c>
      <c r="B617" t="s">
        <v>2172</v>
      </c>
      <c r="D617" t="s">
        <v>3183</v>
      </c>
      <c r="E617" t="s">
        <v>3187</v>
      </c>
      <c r="F617">
        <v>9841163461</v>
      </c>
      <c r="G617" t="s">
        <v>3188</v>
      </c>
      <c r="M617" t="s">
        <v>2961</v>
      </c>
      <c r="N617" s="81"/>
      <c r="O617" s="81" t="s">
        <v>1255</v>
      </c>
      <c r="P617" s="81"/>
      <c r="Q617" s="81"/>
      <c r="R617" t="s">
        <v>1255</v>
      </c>
      <c r="S617" t="s">
        <v>2173</v>
      </c>
      <c r="T617" t="s">
        <v>1227</v>
      </c>
      <c r="U617" t="s">
        <v>11</v>
      </c>
      <c r="V617">
        <v>15000</v>
      </c>
      <c r="W617">
        <v>1</v>
      </c>
      <c r="X617">
        <v>15000</v>
      </c>
      <c r="AB617" t="s">
        <v>9</v>
      </c>
      <c r="AD617">
        <v>1490</v>
      </c>
      <c r="AF617">
        <v>1490</v>
      </c>
      <c r="AG617" t="s">
        <v>2918</v>
      </c>
    </row>
    <row r="618" spans="1:33" hidden="1">
      <c r="A618">
        <v>617</v>
      </c>
      <c r="B618" t="s">
        <v>2172</v>
      </c>
      <c r="D618" t="s">
        <v>3183</v>
      </c>
      <c r="E618" t="s">
        <v>3189</v>
      </c>
      <c r="F618" t="s">
        <v>3190</v>
      </c>
      <c r="N618" s="81"/>
      <c r="O618" s="81" t="s">
        <v>1255</v>
      </c>
      <c r="P618" s="81"/>
      <c r="Q618" s="81"/>
      <c r="R618" t="s">
        <v>1255</v>
      </c>
      <c r="S618" t="s">
        <v>2173</v>
      </c>
      <c r="T618" t="s">
        <v>1227</v>
      </c>
      <c r="U618" t="s">
        <v>11</v>
      </c>
      <c r="V618">
        <v>15000</v>
      </c>
      <c r="W618">
        <v>1</v>
      </c>
      <c r="X618">
        <v>15000</v>
      </c>
      <c r="AB618" t="s">
        <v>9</v>
      </c>
      <c r="AD618">
        <v>1490</v>
      </c>
      <c r="AF618">
        <v>1490</v>
      </c>
      <c r="AG618" t="s">
        <v>2918</v>
      </c>
    </row>
    <row r="619" spans="1:33" hidden="1">
      <c r="A619">
        <v>618</v>
      </c>
      <c r="B619" t="s">
        <v>3264</v>
      </c>
      <c r="C619" t="s">
        <v>3289</v>
      </c>
      <c r="D619" t="s">
        <v>3292</v>
      </c>
      <c r="E619" t="s">
        <v>3290</v>
      </c>
      <c r="F619">
        <v>5543444448</v>
      </c>
      <c r="G619" t="s">
        <v>3291</v>
      </c>
      <c r="H619">
        <v>6</v>
      </c>
      <c r="I619">
        <v>6</v>
      </c>
      <c r="J619" t="s">
        <v>1600</v>
      </c>
      <c r="K619" t="s">
        <v>1600</v>
      </c>
      <c r="L619">
        <v>2520</v>
      </c>
      <c r="M619" t="s">
        <v>3247</v>
      </c>
      <c r="N619" s="81">
        <v>45268</v>
      </c>
      <c r="O619" s="81">
        <v>45420</v>
      </c>
      <c r="P619" s="81">
        <v>45266</v>
      </c>
      <c r="Q619" s="81">
        <v>45052</v>
      </c>
      <c r="R619" t="s">
        <v>1620</v>
      </c>
      <c r="S619" t="s">
        <v>3265</v>
      </c>
      <c r="T619" t="s">
        <v>2908</v>
      </c>
      <c r="U619" t="s">
        <v>9</v>
      </c>
      <c r="V619">
        <v>5000</v>
      </c>
      <c r="W619">
        <v>0.496</v>
      </c>
      <c r="X619">
        <v>2480</v>
      </c>
      <c r="AB619" t="s">
        <v>9</v>
      </c>
      <c r="AD619">
        <v>3</v>
      </c>
      <c r="AE619">
        <v>3</v>
      </c>
      <c r="AF619">
        <v>0</v>
      </c>
      <c r="AG619" t="s">
        <v>3498</v>
      </c>
    </row>
    <row r="620" spans="1:33" hidden="1">
      <c r="A620">
        <v>619</v>
      </c>
      <c r="B620" t="s">
        <v>3264</v>
      </c>
      <c r="C620" t="s">
        <v>3191</v>
      </c>
      <c r="D620" t="s">
        <v>3273</v>
      </c>
      <c r="E620" t="s">
        <v>3192</v>
      </c>
      <c r="F620">
        <v>9381106781</v>
      </c>
      <c r="G620" t="s">
        <v>3193</v>
      </c>
      <c r="H620">
        <v>6</v>
      </c>
      <c r="I620">
        <v>6</v>
      </c>
      <c r="J620">
        <v>1200</v>
      </c>
      <c r="K620" t="s">
        <v>1600</v>
      </c>
      <c r="L620">
        <v>2520</v>
      </c>
      <c r="M620" t="s">
        <v>3247</v>
      </c>
      <c r="N620" s="81">
        <v>45268</v>
      </c>
      <c r="O620" s="81">
        <v>45420</v>
      </c>
      <c r="P620" s="81">
        <v>45265</v>
      </c>
      <c r="Q620" s="81">
        <v>45417</v>
      </c>
      <c r="R620" t="s">
        <v>1620</v>
      </c>
      <c r="S620" t="s">
        <v>3265</v>
      </c>
      <c r="T620" t="s">
        <v>2908</v>
      </c>
      <c r="U620" t="s">
        <v>9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9</v>
      </c>
      <c r="AD620">
        <v>3</v>
      </c>
      <c r="AE620">
        <v>3</v>
      </c>
      <c r="AF620">
        <v>0</v>
      </c>
      <c r="AG620" t="s">
        <v>3498</v>
      </c>
    </row>
    <row r="621" spans="1:33" hidden="1">
      <c r="A621">
        <v>620</v>
      </c>
      <c r="B621" t="s">
        <v>2172</v>
      </c>
      <c r="C621" t="s">
        <v>3228</v>
      </c>
      <c r="E621" t="s">
        <v>3195</v>
      </c>
      <c r="F621">
        <v>5520655247</v>
      </c>
      <c r="G621" t="s">
        <v>3194</v>
      </c>
      <c r="H621">
        <v>1</v>
      </c>
      <c r="I621">
        <v>1</v>
      </c>
      <c r="L621">
        <v>5500</v>
      </c>
      <c r="M621" t="s">
        <v>2961</v>
      </c>
      <c r="N621" s="81">
        <v>45224</v>
      </c>
      <c r="O621" s="81">
        <v>45224</v>
      </c>
      <c r="P621" s="81"/>
      <c r="Q621" s="81"/>
      <c r="S621" t="s">
        <v>2173</v>
      </c>
      <c r="T621" t="s">
        <v>1227</v>
      </c>
      <c r="U621" t="s">
        <v>11</v>
      </c>
      <c r="V621">
        <v>15000</v>
      </c>
      <c r="W621">
        <v>0.6333333333333333</v>
      </c>
      <c r="X621">
        <v>9500</v>
      </c>
      <c r="AB621" t="s">
        <v>11</v>
      </c>
      <c r="AD621" t="s">
        <v>2916</v>
      </c>
      <c r="AE621">
        <v>1</v>
      </c>
      <c r="AF621">
        <v>0</v>
      </c>
      <c r="AG621" t="s">
        <v>3498</v>
      </c>
    </row>
    <row r="622" spans="1:33" hidden="1">
      <c r="A622">
        <v>621</v>
      </c>
      <c r="B622" t="s">
        <v>2172</v>
      </c>
      <c r="D622" t="s">
        <v>3183</v>
      </c>
      <c r="E622" t="s">
        <v>3196</v>
      </c>
      <c r="F622">
        <v>7772575382</v>
      </c>
      <c r="G622" t="s">
        <v>3197</v>
      </c>
      <c r="H622">
        <v>1</v>
      </c>
      <c r="I622">
        <v>1</v>
      </c>
      <c r="L622">
        <v>5500</v>
      </c>
      <c r="M622" t="s">
        <v>2961</v>
      </c>
      <c r="N622" s="81">
        <v>45224</v>
      </c>
      <c r="O622" s="81">
        <v>45224</v>
      </c>
      <c r="P622" s="81"/>
      <c r="Q622" s="81"/>
      <c r="S622" t="s">
        <v>2173</v>
      </c>
      <c r="T622" t="s">
        <v>1227</v>
      </c>
      <c r="U622" t="s">
        <v>11</v>
      </c>
      <c r="V622">
        <v>15000</v>
      </c>
      <c r="W622">
        <v>0.6333333333333333</v>
      </c>
      <c r="X622">
        <v>9500</v>
      </c>
      <c r="AB622" t="s">
        <v>11</v>
      </c>
      <c r="AD622" t="s">
        <v>2916</v>
      </c>
      <c r="AE622">
        <v>1</v>
      </c>
      <c r="AF622">
        <v>0</v>
      </c>
      <c r="AG622" t="s">
        <v>3498</v>
      </c>
    </row>
    <row r="623" spans="1:33" hidden="1">
      <c r="A623">
        <v>622</v>
      </c>
      <c r="B623" t="s">
        <v>2172</v>
      </c>
      <c r="D623" t="s">
        <v>3198</v>
      </c>
      <c r="E623" t="s">
        <v>3199</v>
      </c>
      <c r="F623" t="s">
        <v>3200</v>
      </c>
      <c r="H623">
        <v>1</v>
      </c>
      <c r="I623">
        <v>1</v>
      </c>
      <c r="L623">
        <v>5500</v>
      </c>
      <c r="M623" t="s">
        <v>3201</v>
      </c>
      <c r="N623" s="81">
        <v>45224</v>
      </c>
      <c r="O623" s="81">
        <v>45224</v>
      </c>
      <c r="P623" s="81"/>
      <c r="Q623" s="81"/>
      <c r="S623" t="s">
        <v>2173</v>
      </c>
      <c r="T623" t="s">
        <v>1227</v>
      </c>
      <c r="U623" t="s">
        <v>11</v>
      </c>
      <c r="V623">
        <v>15000</v>
      </c>
      <c r="W623">
        <v>0.6333333333333333</v>
      </c>
      <c r="X623">
        <v>9500</v>
      </c>
      <c r="AB623" t="s">
        <v>11</v>
      </c>
      <c r="AD623" t="s">
        <v>2916</v>
      </c>
      <c r="AE623">
        <v>1</v>
      </c>
      <c r="AF623">
        <v>0</v>
      </c>
      <c r="AG623" t="s">
        <v>3498</v>
      </c>
    </row>
    <row r="624" spans="1:33" hidden="1">
      <c r="A624">
        <v>623</v>
      </c>
      <c r="B624" t="s">
        <v>2172</v>
      </c>
      <c r="D624" t="s">
        <v>3198</v>
      </c>
      <c r="E624" t="s">
        <v>3202</v>
      </c>
      <c r="F624" t="s">
        <v>3203</v>
      </c>
      <c r="G624" t="s">
        <v>3204</v>
      </c>
      <c r="H624">
        <v>1</v>
      </c>
      <c r="I624">
        <v>1</v>
      </c>
      <c r="J624">
        <v>1000</v>
      </c>
      <c r="L624">
        <v>5500</v>
      </c>
      <c r="M624" t="s">
        <v>3201</v>
      </c>
      <c r="N624" s="81">
        <v>45224</v>
      </c>
      <c r="O624" s="81">
        <v>45224</v>
      </c>
      <c r="P624" s="81"/>
      <c r="Q624" s="81"/>
      <c r="S624" t="s">
        <v>2173</v>
      </c>
      <c r="T624" t="s">
        <v>1227</v>
      </c>
      <c r="U624" t="s">
        <v>11</v>
      </c>
      <c r="V624">
        <v>15000</v>
      </c>
      <c r="W624">
        <v>0.6333333333333333</v>
      </c>
      <c r="X624">
        <v>9500</v>
      </c>
      <c r="AB624" t="s">
        <v>11</v>
      </c>
      <c r="AD624" t="s">
        <v>2916</v>
      </c>
      <c r="AE624">
        <v>1</v>
      </c>
      <c r="AF624">
        <v>0</v>
      </c>
      <c r="AG624" t="s">
        <v>3498</v>
      </c>
    </row>
    <row r="625" spans="1:31" hidden="1">
      <c r="A625">
        <v>624</v>
      </c>
      <c r="B625" t="s">
        <v>2172</v>
      </c>
      <c r="C625" t="s">
        <v>3269</v>
      </c>
      <c r="D625" t="s">
        <v>3183</v>
      </c>
      <c r="E625" t="s">
        <v>3205</v>
      </c>
      <c r="F625" t="s">
        <v>3206</v>
      </c>
      <c r="G625" t="s">
        <v>3229</v>
      </c>
      <c r="H625">
        <v>1</v>
      </c>
      <c r="I625">
        <v>1</v>
      </c>
      <c r="L625">
        <v>5500</v>
      </c>
      <c r="M625" t="s">
        <v>1227</v>
      </c>
      <c r="N625" s="81">
        <v>45224</v>
      </c>
      <c r="O625" s="81">
        <v>45224</v>
      </c>
      <c r="P625" s="81"/>
      <c r="Q625" s="81"/>
      <c r="R625" t="s">
        <v>1620</v>
      </c>
      <c r="S625" t="s">
        <v>2173</v>
      </c>
      <c r="T625" t="s">
        <v>1227</v>
      </c>
      <c r="U625" t="s">
        <v>11</v>
      </c>
      <c r="V625">
        <v>15000</v>
      </c>
      <c r="W625">
        <v>0.6333333333333333</v>
      </c>
      <c r="X625">
        <v>9500</v>
      </c>
      <c r="AB625" t="s">
        <v>11</v>
      </c>
      <c r="AD625" t="s">
        <v>2916</v>
      </c>
      <c r="AE625">
        <v>1</v>
      </c>
    </row>
    <row r="626" spans="1:31" hidden="1">
      <c r="A626">
        <v>625</v>
      </c>
      <c r="B626" t="s">
        <v>2172</v>
      </c>
      <c r="D626" t="s">
        <v>3183</v>
      </c>
      <c r="E626" t="s">
        <v>3209</v>
      </c>
      <c r="F626" t="s">
        <v>3210</v>
      </c>
      <c r="G626" t="s">
        <v>3211</v>
      </c>
      <c r="H626">
        <v>1</v>
      </c>
      <c r="I626">
        <v>1</v>
      </c>
      <c r="J626">
        <v>1000</v>
      </c>
      <c r="L626">
        <v>5500</v>
      </c>
      <c r="M626" t="s">
        <v>2961</v>
      </c>
      <c r="N626" s="81">
        <v>45224</v>
      </c>
      <c r="O626" s="81">
        <v>45224</v>
      </c>
      <c r="P626" s="81"/>
      <c r="Q626" s="81" t="s">
        <v>3212</v>
      </c>
      <c r="R626" t="s">
        <v>1255</v>
      </c>
      <c r="S626" t="s">
        <v>2173</v>
      </c>
      <c r="T626" t="s">
        <v>1227</v>
      </c>
      <c r="U626" t="s">
        <v>11</v>
      </c>
      <c r="V626">
        <v>15000</v>
      </c>
      <c r="W626">
        <v>0.6333333333333333</v>
      </c>
      <c r="X626">
        <v>9500</v>
      </c>
      <c r="AB626" t="s">
        <v>11</v>
      </c>
      <c r="AD626" t="s">
        <v>2916</v>
      </c>
      <c r="AE626">
        <v>1</v>
      </c>
    </row>
    <row r="627" spans="1:31" hidden="1">
      <c r="A627">
        <v>626</v>
      </c>
      <c r="B627" t="s">
        <v>2172</v>
      </c>
      <c r="C627" t="s">
        <v>1126</v>
      </c>
      <c r="D627" t="s">
        <v>3183</v>
      </c>
      <c r="E627" t="s">
        <v>3213</v>
      </c>
      <c r="F627" t="s">
        <v>1128</v>
      </c>
      <c r="G627" t="s">
        <v>1129</v>
      </c>
      <c r="H627">
        <v>1</v>
      </c>
      <c r="I627">
        <v>1</v>
      </c>
      <c r="J627">
        <v>1500</v>
      </c>
      <c r="L627">
        <v>5500</v>
      </c>
      <c r="M627" t="s">
        <v>3214</v>
      </c>
      <c r="N627" s="81">
        <v>45224</v>
      </c>
      <c r="O627" s="81">
        <v>45224</v>
      </c>
      <c r="P627" s="81"/>
      <c r="Q627" s="81"/>
      <c r="R627" t="s">
        <v>1616</v>
      </c>
      <c r="S627" t="s">
        <v>2173</v>
      </c>
      <c r="T627" t="s">
        <v>1227</v>
      </c>
      <c r="U627" t="s">
        <v>11</v>
      </c>
      <c r="V627">
        <v>15000</v>
      </c>
      <c r="W627">
        <v>0.6333333333333333</v>
      </c>
      <c r="X627">
        <v>9500</v>
      </c>
      <c r="AB627" t="s">
        <v>11</v>
      </c>
      <c r="AD627" t="s">
        <v>2916</v>
      </c>
      <c r="AE627">
        <v>1</v>
      </c>
    </row>
    <row r="628" spans="1:31" hidden="1">
      <c r="A628">
        <v>627</v>
      </c>
      <c r="B628" t="s">
        <v>2172</v>
      </c>
      <c r="D628" t="s">
        <v>3183</v>
      </c>
      <c r="E628" t="s">
        <v>3215</v>
      </c>
      <c r="F628" t="s">
        <v>1128</v>
      </c>
      <c r="H628">
        <v>1</v>
      </c>
      <c r="I628">
        <v>1</v>
      </c>
      <c r="J628">
        <v>1500</v>
      </c>
      <c r="L628">
        <v>5500</v>
      </c>
      <c r="M628" t="s">
        <v>3214</v>
      </c>
      <c r="N628" s="81">
        <v>45224</v>
      </c>
      <c r="O628" s="81">
        <v>45224</v>
      </c>
      <c r="P628" s="81"/>
      <c r="Q628" s="81"/>
      <c r="R628" t="s">
        <v>1255</v>
      </c>
      <c r="S628" t="s">
        <v>2173</v>
      </c>
      <c r="T628" t="s">
        <v>1227</v>
      </c>
      <c r="U628" t="s">
        <v>11</v>
      </c>
      <c r="V628">
        <v>15000</v>
      </c>
      <c r="W628">
        <v>0.6333333333333333</v>
      </c>
      <c r="X628">
        <v>9500</v>
      </c>
      <c r="AB628" t="s">
        <v>11</v>
      </c>
      <c r="AD628" t="s">
        <v>2916</v>
      </c>
      <c r="AE628">
        <v>1</v>
      </c>
    </row>
    <row r="629" spans="1:31" hidden="1">
      <c r="A629">
        <v>628</v>
      </c>
      <c r="B629" t="s">
        <v>2172</v>
      </c>
      <c r="D629" t="s">
        <v>3183</v>
      </c>
      <c r="E629" t="s">
        <v>3216</v>
      </c>
      <c r="F629" t="s">
        <v>1128</v>
      </c>
      <c r="H629">
        <v>1</v>
      </c>
      <c r="I629">
        <v>1</v>
      </c>
      <c r="J629">
        <v>1500</v>
      </c>
      <c r="L629">
        <v>5500</v>
      </c>
      <c r="M629" t="s">
        <v>3214</v>
      </c>
      <c r="N629" s="81">
        <v>45224</v>
      </c>
      <c r="O629" s="81">
        <v>45224</v>
      </c>
      <c r="P629" s="81"/>
      <c r="Q629" s="81"/>
      <c r="R629" t="s">
        <v>1255</v>
      </c>
      <c r="S629" t="s">
        <v>2173</v>
      </c>
      <c r="T629" t="s">
        <v>1227</v>
      </c>
      <c r="U629" t="s">
        <v>11</v>
      </c>
      <c r="V629">
        <v>15000</v>
      </c>
      <c r="W629">
        <v>0.6333333333333333</v>
      </c>
      <c r="X629">
        <v>9500</v>
      </c>
      <c r="AB629" t="s">
        <v>11</v>
      </c>
      <c r="AD629" t="s">
        <v>2916</v>
      </c>
      <c r="AE629">
        <v>1</v>
      </c>
    </row>
    <row r="630" spans="1:31" hidden="1">
      <c r="A630">
        <v>629</v>
      </c>
      <c r="B630" t="s">
        <v>2172</v>
      </c>
      <c r="D630" t="s">
        <v>3217</v>
      </c>
      <c r="E630" t="s">
        <v>3218</v>
      </c>
      <c r="F630" t="s">
        <v>1128</v>
      </c>
      <c r="H630">
        <v>1</v>
      </c>
      <c r="I630">
        <v>1</v>
      </c>
      <c r="J630">
        <v>1500</v>
      </c>
      <c r="L630">
        <v>5500</v>
      </c>
      <c r="M630" t="s">
        <v>3214</v>
      </c>
      <c r="N630" s="81">
        <v>45224</v>
      </c>
      <c r="O630" s="81">
        <v>45224</v>
      </c>
      <c r="P630" s="81"/>
      <c r="Q630" s="81"/>
      <c r="R630" t="s">
        <v>1255</v>
      </c>
      <c r="S630" t="s">
        <v>2173</v>
      </c>
      <c r="T630" t="s">
        <v>1227</v>
      </c>
      <c r="U630" t="s">
        <v>11</v>
      </c>
      <c r="V630">
        <v>15000</v>
      </c>
      <c r="W630">
        <v>0.6333333333333333</v>
      </c>
      <c r="X630">
        <v>9500</v>
      </c>
      <c r="AB630" t="s">
        <v>11</v>
      </c>
      <c r="AD630" t="s">
        <v>2916</v>
      </c>
      <c r="AE630">
        <v>1</v>
      </c>
    </row>
    <row r="631" spans="1:31" hidden="1">
      <c r="A631">
        <v>630</v>
      </c>
      <c r="B631" t="s">
        <v>2172</v>
      </c>
      <c r="D631" t="s">
        <v>3183</v>
      </c>
      <c r="E631" t="s">
        <v>3219</v>
      </c>
      <c r="F631" t="s">
        <v>3220</v>
      </c>
      <c r="H631">
        <v>1</v>
      </c>
      <c r="I631">
        <v>1</v>
      </c>
      <c r="J631">
        <v>1000</v>
      </c>
      <c r="L631">
        <v>5500</v>
      </c>
      <c r="M631" t="s">
        <v>3214</v>
      </c>
      <c r="N631" s="81">
        <v>45224</v>
      </c>
      <c r="O631" s="81">
        <v>45224</v>
      </c>
      <c r="P631" s="81"/>
      <c r="Q631" s="81" t="s">
        <v>3221</v>
      </c>
      <c r="R631" t="s">
        <v>1255</v>
      </c>
      <c r="S631" t="s">
        <v>2173</v>
      </c>
      <c r="T631" t="s">
        <v>1227</v>
      </c>
      <c r="U631" t="s">
        <v>11</v>
      </c>
      <c r="V631">
        <v>15000</v>
      </c>
      <c r="W631">
        <v>0.6333333333333333</v>
      </c>
      <c r="X631">
        <v>9500</v>
      </c>
      <c r="AB631" t="s">
        <v>11</v>
      </c>
      <c r="AD631" t="s">
        <v>2916</v>
      </c>
      <c r="AE631">
        <v>1</v>
      </c>
    </row>
    <row r="632" spans="1:31" hidden="1">
      <c r="A632">
        <v>631</v>
      </c>
      <c r="B632" t="s">
        <v>2172</v>
      </c>
      <c r="C632" t="s">
        <v>3237</v>
      </c>
      <c r="D632" t="s">
        <v>3198</v>
      </c>
      <c r="E632" t="s">
        <v>1396</v>
      </c>
      <c r="F632" t="s">
        <v>3222</v>
      </c>
      <c r="G632" t="s">
        <v>3238</v>
      </c>
      <c r="H632">
        <v>1</v>
      </c>
      <c r="I632">
        <v>1</v>
      </c>
      <c r="J632">
        <v>2000</v>
      </c>
      <c r="L632">
        <v>5500</v>
      </c>
      <c r="M632" t="s">
        <v>3223</v>
      </c>
      <c r="N632" s="81">
        <v>45248</v>
      </c>
      <c r="O632" s="81">
        <v>45248</v>
      </c>
      <c r="P632" s="81"/>
      <c r="Q632" s="81" t="s">
        <v>3221</v>
      </c>
      <c r="R632" t="s">
        <v>1620</v>
      </c>
      <c r="S632" t="s">
        <v>2173</v>
      </c>
      <c r="T632" t="s">
        <v>3201</v>
      </c>
      <c r="U632" t="s">
        <v>11</v>
      </c>
      <c r="V632">
        <v>15000</v>
      </c>
      <c r="W632">
        <v>0.6333333333333333</v>
      </c>
      <c r="X632">
        <v>9500</v>
      </c>
      <c r="AB632" t="s">
        <v>11</v>
      </c>
      <c r="AD632" t="s">
        <v>2916</v>
      </c>
      <c r="AE632">
        <v>1</v>
      </c>
    </row>
    <row r="633" spans="1:31" hidden="1">
      <c r="A633">
        <v>632</v>
      </c>
      <c r="B633" t="s">
        <v>2172</v>
      </c>
      <c r="C633" t="s">
        <v>960</v>
      </c>
      <c r="D633" t="s">
        <v>3217</v>
      </c>
      <c r="E633" t="s">
        <v>962</v>
      </c>
      <c r="F633">
        <v>9871191661</v>
      </c>
      <c r="G633" t="s">
        <v>3230</v>
      </c>
      <c r="H633">
        <v>1</v>
      </c>
      <c r="I633">
        <v>1</v>
      </c>
      <c r="L633">
        <v>5500</v>
      </c>
      <c r="M633" t="s">
        <v>3214</v>
      </c>
      <c r="N633" s="81">
        <v>45224</v>
      </c>
      <c r="O633" s="81">
        <v>45224</v>
      </c>
      <c r="P633" s="81">
        <v>45236</v>
      </c>
      <c r="Q633" s="81">
        <v>45236</v>
      </c>
      <c r="R633" t="s">
        <v>1616</v>
      </c>
      <c r="S633" t="s">
        <v>2173</v>
      </c>
      <c r="T633" t="s">
        <v>1227</v>
      </c>
      <c r="U633" t="s">
        <v>11</v>
      </c>
      <c r="V633">
        <v>15000</v>
      </c>
      <c r="W633">
        <v>0.6333333333333333</v>
      </c>
      <c r="X633">
        <v>9500</v>
      </c>
      <c r="AB633" t="s">
        <v>11</v>
      </c>
      <c r="AD633" t="s">
        <v>2916</v>
      </c>
      <c r="AE633">
        <v>1</v>
      </c>
    </row>
    <row r="634" spans="1:31" hidden="1">
      <c r="A634">
        <v>633</v>
      </c>
      <c r="B634" t="s">
        <v>2172</v>
      </c>
      <c r="D634" t="s">
        <v>3198</v>
      </c>
      <c r="E634" t="s">
        <v>3224</v>
      </c>
      <c r="F634" t="s">
        <v>3225</v>
      </c>
      <c r="H634">
        <v>1</v>
      </c>
      <c r="I634">
        <v>1</v>
      </c>
      <c r="J634">
        <v>1000</v>
      </c>
      <c r="M634" t="s">
        <v>3223</v>
      </c>
      <c r="N634" s="81">
        <v>45248</v>
      </c>
      <c r="O634" s="81">
        <v>45248</v>
      </c>
      <c r="P634" s="81"/>
      <c r="Q634" s="81" t="s">
        <v>3221</v>
      </c>
      <c r="R634" t="s">
        <v>1255</v>
      </c>
      <c r="S634" t="s">
        <v>2173</v>
      </c>
      <c r="T634" t="s">
        <v>3201</v>
      </c>
      <c r="U634" t="s">
        <v>11</v>
      </c>
      <c r="V634">
        <v>15000</v>
      </c>
      <c r="W634">
        <v>1</v>
      </c>
      <c r="X634">
        <v>15000</v>
      </c>
      <c r="AB634" t="s">
        <v>11</v>
      </c>
      <c r="AD634" t="s">
        <v>2916</v>
      </c>
      <c r="AE634">
        <v>1</v>
      </c>
    </row>
    <row r="635" spans="1:31" hidden="1">
      <c r="A635">
        <v>634</v>
      </c>
      <c r="B635" t="s">
        <v>2172</v>
      </c>
      <c r="D635" t="s">
        <v>3198</v>
      </c>
      <c r="E635" t="s">
        <v>3231</v>
      </c>
      <c r="F635" t="s">
        <v>3232</v>
      </c>
      <c r="H635">
        <v>1</v>
      </c>
      <c r="I635">
        <v>1</v>
      </c>
      <c r="J635">
        <v>1000</v>
      </c>
      <c r="M635" t="s">
        <v>3223</v>
      </c>
      <c r="N635" s="81">
        <v>45248</v>
      </c>
      <c r="O635" s="81">
        <v>45248</v>
      </c>
      <c r="P635" s="81"/>
      <c r="Q635" s="81" t="s">
        <v>3233</v>
      </c>
      <c r="R635" t="s">
        <v>1255</v>
      </c>
      <c r="S635" t="s">
        <v>2173</v>
      </c>
      <c r="T635" t="s">
        <v>3201</v>
      </c>
      <c r="U635" t="s">
        <v>11</v>
      </c>
      <c r="V635">
        <v>15000</v>
      </c>
      <c r="W635">
        <v>1</v>
      </c>
      <c r="X635">
        <v>15000</v>
      </c>
      <c r="AB635" t="s">
        <v>11</v>
      </c>
      <c r="AD635" t="s">
        <v>2916</v>
      </c>
      <c r="AE635">
        <v>1</v>
      </c>
    </row>
    <row r="636" spans="1:31" hidden="1">
      <c r="A636">
        <v>635</v>
      </c>
      <c r="B636" t="s">
        <v>2172</v>
      </c>
      <c r="D636" t="s">
        <v>3198</v>
      </c>
      <c r="E636" t="s">
        <v>3235</v>
      </c>
      <c r="F636" t="s">
        <v>3236</v>
      </c>
      <c r="H636">
        <v>1</v>
      </c>
      <c r="I636">
        <v>1</v>
      </c>
      <c r="J636">
        <v>1000</v>
      </c>
      <c r="M636" t="s">
        <v>3223</v>
      </c>
      <c r="N636" s="81">
        <v>45248</v>
      </c>
      <c r="O636" s="81">
        <v>45248</v>
      </c>
      <c r="P636" s="81"/>
      <c r="Q636" s="81" t="s">
        <v>3233</v>
      </c>
      <c r="R636" t="s">
        <v>1255</v>
      </c>
      <c r="S636" t="s">
        <v>2173</v>
      </c>
      <c r="T636" t="s">
        <v>3201</v>
      </c>
      <c r="U636" t="s">
        <v>11</v>
      </c>
      <c r="V636">
        <v>15000</v>
      </c>
      <c r="W636">
        <v>1</v>
      </c>
      <c r="X636">
        <v>15000</v>
      </c>
      <c r="AB636" t="s">
        <v>11</v>
      </c>
      <c r="AD636" t="s">
        <v>2916</v>
      </c>
      <c r="AE636">
        <v>1</v>
      </c>
    </row>
    <row r="637" spans="1:31" hidden="1">
      <c r="A637">
        <v>636</v>
      </c>
      <c r="B637" t="s">
        <v>2172</v>
      </c>
      <c r="D637" t="s">
        <v>3198</v>
      </c>
      <c r="E637" t="s">
        <v>3239</v>
      </c>
      <c r="F637" t="s">
        <v>3240</v>
      </c>
      <c r="G637" t="s">
        <v>3241</v>
      </c>
      <c r="H637">
        <v>1</v>
      </c>
      <c r="I637">
        <v>1</v>
      </c>
      <c r="L637">
        <v>5499</v>
      </c>
      <c r="M637" t="s">
        <v>3223</v>
      </c>
      <c r="N637" s="81">
        <v>45248</v>
      </c>
      <c r="O637" s="81">
        <v>45248</v>
      </c>
      <c r="P637" s="81"/>
      <c r="Q637" s="81" t="s">
        <v>3233</v>
      </c>
      <c r="R637" t="s">
        <v>1255</v>
      </c>
      <c r="S637" t="s">
        <v>2173</v>
      </c>
      <c r="T637" t="s">
        <v>3201</v>
      </c>
      <c r="U637" t="s">
        <v>11</v>
      </c>
      <c r="V637">
        <v>15000</v>
      </c>
      <c r="W637">
        <v>0.63339999999999996</v>
      </c>
      <c r="X637">
        <v>9501</v>
      </c>
      <c r="AB637" t="s">
        <v>11</v>
      </c>
      <c r="AD637" t="s">
        <v>2916</v>
      </c>
      <c r="AE637">
        <v>1</v>
      </c>
    </row>
    <row r="638" spans="1:31" hidden="1">
      <c r="A638">
        <v>637</v>
      </c>
      <c r="B638" t="s">
        <v>2172</v>
      </c>
      <c r="D638" t="s">
        <v>3198</v>
      </c>
      <c r="E638" t="s">
        <v>3242</v>
      </c>
      <c r="F638" t="s">
        <v>3243</v>
      </c>
      <c r="H638">
        <v>1</v>
      </c>
      <c r="I638">
        <v>1</v>
      </c>
      <c r="L638">
        <v>5499</v>
      </c>
      <c r="M638" t="s">
        <v>3223</v>
      </c>
      <c r="N638" s="81">
        <v>45248</v>
      </c>
      <c r="O638" s="81">
        <v>45248</v>
      </c>
      <c r="P638" s="81"/>
      <c r="Q638" s="81" t="s">
        <v>3244</v>
      </c>
      <c r="R638" t="s">
        <v>1255</v>
      </c>
      <c r="S638" t="s">
        <v>2173</v>
      </c>
      <c r="T638" t="s">
        <v>3201</v>
      </c>
      <c r="U638" t="s">
        <v>11</v>
      </c>
      <c r="V638">
        <v>15000</v>
      </c>
      <c r="W638">
        <v>0.63339999999999996</v>
      </c>
      <c r="X638">
        <v>9501</v>
      </c>
      <c r="AB638" t="s">
        <v>11</v>
      </c>
      <c r="AD638" t="s">
        <v>2916</v>
      </c>
      <c r="AE638">
        <v>1</v>
      </c>
    </row>
    <row r="639" spans="1:31" hidden="1">
      <c r="A639">
        <v>638</v>
      </c>
      <c r="B639" t="s">
        <v>2172</v>
      </c>
      <c r="D639" t="s">
        <v>3198</v>
      </c>
      <c r="E639" t="s">
        <v>3245</v>
      </c>
      <c r="F639" t="s">
        <v>3243</v>
      </c>
      <c r="H639">
        <v>1</v>
      </c>
      <c r="I639">
        <v>1</v>
      </c>
      <c r="L639">
        <v>5499</v>
      </c>
      <c r="M639" t="s">
        <v>3223</v>
      </c>
      <c r="N639" s="81">
        <v>45248</v>
      </c>
      <c r="O639" s="81">
        <v>45248</v>
      </c>
      <c r="P639" s="81"/>
      <c r="Q639" s="81" t="s">
        <v>3244</v>
      </c>
      <c r="R639" t="s">
        <v>1255</v>
      </c>
      <c r="S639" t="s">
        <v>2173</v>
      </c>
      <c r="T639" t="s">
        <v>3201</v>
      </c>
      <c r="U639" t="s">
        <v>11</v>
      </c>
      <c r="V639">
        <v>15000</v>
      </c>
      <c r="W639">
        <v>0.63339999999999996</v>
      </c>
      <c r="X639">
        <v>9501</v>
      </c>
      <c r="AB639" t="s">
        <v>11</v>
      </c>
      <c r="AD639" t="s">
        <v>2916</v>
      </c>
      <c r="AE639">
        <v>1</v>
      </c>
    </row>
    <row r="640" spans="1:31" hidden="1">
      <c r="A640">
        <v>639</v>
      </c>
      <c r="B640" t="s">
        <v>2172</v>
      </c>
      <c r="D640" t="s">
        <v>3198</v>
      </c>
      <c r="E640" t="s">
        <v>3246</v>
      </c>
      <c r="H640">
        <v>1</v>
      </c>
      <c r="I640">
        <v>1</v>
      </c>
      <c r="L640">
        <v>5499</v>
      </c>
      <c r="M640" t="s">
        <v>3223</v>
      </c>
      <c r="N640" s="81">
        <v>45248</v>
      </c>
      <c r="O640" s="81">
        <v>45248</v>
      </c>
      <c r="P640" s="81"/>
      <c r="Q640" s="81" t="s">
        <v>3244</v>
      </c>
      <c r="R640" t="s">
        <v>1255</v>
      </c>
      <c r="S640" t="s">
        <v>2173</v>
      </c>
      <c r="T640" t="s">
        <v>3201</v>
      </c>
      <c r="U640" t="s">
        <v>11</v>
      </c>
      <c r="V640">
        <v>15000</v>
      </c>
      <c r="W640">
        <v>0.63339999999999996</v>
      </c>
      <c r="X640">
        <v>9501</v>
      </c>
      <c r="AB640" t="s">
        <v>11</v>
      </c>
      <c r="AD640" t="s">
        <v>2916</v>
      </c>
      <c r="AE640">
        <v>1</v>
      </c>
    </row>
    <row r="641" spans="1:34" hidden="1">
      <c r="A641">
        <v>640</v>
      </c>
      <c r="B641" t="s">
        <v>3264</v>
      </c>
      <c r="C641" t="s">
        <v>3293</v>
      </c>
      <c r="D641" t="s">
        <v>3296</v>
      </c>
      <c r="E641" t="s">
        <v>3294</v>
      </c>
      <c r="F641">
        <v>6141677521</v>
      </c>
      <c r="G641" t="s">
        <v>3295</v>
      </c>
      <c r="H641">
        <v>6</v>
      </c>
      <c r="I641">
        <v>6</v>
      </c>
      <c r="L641">
        <v>2520</v>
      </c>
      <c r="M641" t="s">
        <v>3247</v>
      </c>
      <c r="N641" s="81">
        <v>45268</v>
      </c>
      <c r="O641" s="81">
        <v>45420</v>
      </c>
      <c r="P641" s="81">
        <v>45267</v>
      </c>
      <c r="Q641" s="81">
        <v>45419</v>
      </c>
      <c r="R641" t="s">
        <v>1620</v>
      </c>
      <c r="S641" t="s">
        <v>3265</v>
      </c>
      <c r="T641" t="s">
        <v>2908</v>
      </c>
      <c r="U641" t="s">
        <v>9</v>
      </c>
      <c r="V641">
        <v>5000</v>
      </c>
      <c r="W641">
        <v>0.496</v>
      </c>
      <c r="X641">
        <v>2480</v>
      </c>
      <c r="AB641" t="s">
        <v>9</v>
      </c>
    </row>
    <row r="642" spans="1:34" hidden="1">
      <c r="A642">
        <v>641</v>
      </c>
      <c r="B642" t="s">
        <v>3264</v>
      </c>
      <c r="C642" t="s">
        <v>3248</v>
      </c>
      <c r="D642" t="s">
        <v>3274</v>
      </c>
      <c r="E642" t="s">
        <v>3249</v>
      </c>
      <c r="F642">
        <v>9631619763</v>
      </c>
      <c r="G642" t="s">
        <v>3250</v>
      </c>
      <c r="H642">
        <v>6</v>
      </c>
      <c r="I642">
        <v>6</v>
      </c>
      <c r="J642" t="s">
        <v>1600</v>
      </c>
      <c r="K642" t="s">
        <v>1600</v>
      </c>
      <c r="L642">
        <v>1800</v>
      </c>
      <c r="M642" t="s">
        <v>3247</v>
      </c>
      <c r="N642" s="81">
        <v>45268</v>
      </c>
      <c r="O642" s="81">
        <v>45420</v>
      </c>
      <c r="P642" s="81">
        <v>45264</v>
      </c>
      <c r="Q642" s="81">
        <v>45416</v>
      </c>
      <c r="R642" t="s">
        <v>1616</v>
      </c>
      <c r="S642" t="s">
        <v>3265</v>
      </c>
      <c r="T642" t="s">
        <v>2908</v>
      </c>
      <c r="U642" t="s">
        <v>9</v>
      </c>
      <c r="V642">
        <v>5000</v>
      </c>
      <c r="W642">
        <v>0.64</v>
      </c>
      <c r="X642">
        <v>3200</v>
      </c>
      <c r="AB642" t="s">
        <v>9</v>
      </c>
      <c r="AD642">
        <v>3</v>
      </c>
      <c r="AE642">
        <v>2</v>
      </c>
    </row>
    <row r="643" spans="1:34" hidden="1">
      <c r="A643">
        <v>642</v>
      </c>
      <c r="B643" t="s">
        <v>3264</v>
      </c>
      <c r="C643" t="s">
        <v>3251</v>
      </c>
      <c r="D643" t="s">
        <v>3275</v>
      </c>
      <c r="E643" t="s">
        <v>3252</v>
      </c>
      <c r="F643">
        <v>4447260010</v>
      </c>
      <c r="G643" t="s">
        <v>3253</v>
      </c>
      <c r="H643">
        <v>6</v>
      </c>
      <c r="I643">
        <v>6</v>
      </c>
      <c r="J643" t="s">
        <v>1600</v>
      </c>
      <c r="K643" t="s">
        <v>1600</v>
      </c>
      <c r="L643">
        <v>1800</v>
      </c>
      <c r="M643" t="s">
        <v>3247</v>
      </c>
      <c r="N643" s="81">
        <v>45268</v>
      </c>
      <c r="O643" s="81">
        <v>45420</v>
      </c>
      <c r="P643" s="81">
        <v>45254</v>
      </c>
      <c r="Q643" s="81">
        <v>45406</v>
      </c>
      <c r="R643" t="s">
        <v>1616</v>
      </c>
      <c r="S643" t="s">
        <v>3265</v>
      </c>
      <c r="T643" t="s">
        <v>2908</v>
      </c>
      <c r="U643" t="s">
        <v>9</v>
      </c>
      <c r="V643">
        <v>5000</v>
      </c>
      <c r="W643">
        <v>0.64</v>
      </c>
      <c r="X643">
        <v>3200</v>
      </c>
      <c r="AB643" t="s">
        <v>9</v>
      </c>
      <c r="AD643">
        <v>3</v>
      </c>
      <c r="AE643">
        <v>1</v>
      </c>
    </row>
    <row r="644" spans="1:34" hidden="1">
      <c r="A644">
        <v>643</v>
      </c>
      <c r="B644" t="s">
        <v>3264</v>
      </c>
      <c r="C644" t="s">
        <v>1565</v>
      </c>
      <c r="D644" t="s">
        <v>3276</v>
      </c>
      <c r="E644" t="s">
        <v>1567</v>
      </c>
      <c r="F644">
        <v>9632526121</v>
      </c>
      <c r="G644" t="s">
        <v>1569</v>
      </c>
      <c r="H644">
        <v>6</v>
      </c>
      <c r="I644">
        <v>6</v>
      </c>
      <c r="J644" t="s">
        <v>1600</v>
      </c>
      <c r="K644" t="s">
        <v>1600</v>
      </c>
      <c r="L644">
        <v>0</v>
      </c>
      <c r="M644" t="s">
        <v>3247</v>
      </c>
      <c r="N644" s="81">
        <v>45268</v>
      </c>
      <c r="O644" s="81">
        <v>45420</v>
      </c>
      <c r="P644" s="81"/>
      <c r="Q644" s="81"/>
      <c r="R644" t="s">
        <v>1620</v>
      </c>
      <c r="S644" t="s">
        <v>3265</v>
      </c>
      <c r="T644" t="s">
        <v>2908</v>
      </c>
      <c r="U644" t="s">
        <v>9</v>
      </c>
      <c r="V644">
        <v>5000</v>
      </c>
      <c r="W644">
        <v>1</v>
      </c>
      <c r="X644">
        <v>5000</v>
      </c>
      <c r="AB644" t="s">
        <v>9</v>
      </c>
      <c r="AD644">
        <v>3</v>
      </c>
      <c r="AE644">
        <v>1</v>
      </c>
    </row>
    <row r="645" spans="1:34" hidden="1">
      <c r="A645">
        <v>644</v>
      </c>
      <c r="B645" t="s">
        <v>3264</v>
      </c>
      <c r="C645" t="s">
        <v>3259</v>
      </c>
      <c r="D645" t="s">
        <v>3277</v>
      </c>
      <c r="E645" t="s">
        <v>3260</v>
      </c>
      <c r="F645">
        <v>9631296962</v>
      </c>
      <c r="G645" t="s">
        <v>3323</v>
      </c>
      <c r="H645">
        <v>6</v>
      </c>
      <c r="I645">
        <v>6</v>
      </c>
      <c r="J645" t="s">
        <v>1600</v>
      </c>
      <c r="K645" t="s">
        <v>1600</v>
      </c>
      <c r="L645">
        <v>1800</v>
      </c>
      <c r="M645" t="s">
        <v>3247</v>
      </c>
      <c r="N645" s="81">
        <v>45268</v>
      </c>
      <c r="O645" s="81">
        <v>45420</v>
      </c>
      <c r="P645" s="81"/>
      <c r="Q645" s="81"/>
      <c r="R645" t="s">
        <v>1616</v>
      </c>
      <c r="S645" t="s">
        <v>3265</v>
      </c>
      <c r="T645" t="s">
        <v>2908</v>
      </c>
      <c r="U645" t="s">
        <v>9</v>
      </c>
      <c r="V645">
        <v>5000</v>
      </c>
      <c r="W645">
        <v>0.64</v>
      </c>
      <c r="X645">
        <v>3200</v>
      </c>
      <c r="AB645" t="s">
        <v>9</v>
      </c>
      <c r="AD645">
        <v>3</v>
      </c>
      <c r="AE645">
        <v>1</v>
      </c>
    </row>
    <row r="646" spans="1:34" hidden="1">
      <c r="A646">
        <v>645</v>
      </c>
      <c r="B646" t="s">
        <v>3264</v>
      </c>
      <c r="C646" t="s">
        <v>3261</v>
      </c>
      <c r="D646" t="s">
        <v>137</v>
      </c>
      <c r="E646" t="s">
        <v>3262</v>
      </c>
      <c r="F646">
        <v>5530605277</v>
      </c>
      <c r="G646" t="s">
        <v>3263</v>
      </c>
      <c r="H646">
        <v>6</v>
      </c>
      <c r="I646">
        <v>6</v>
      </c>
      <c r="J646">
        <v>600</v>
      </c>
      <c r="K646" t="s">
        <v>1600</v>
      </c>
      <c r="L646">
        <v>2520</v>
      </c>
      <c r="M646" t="s">
        <v>3247</v>
      </c>
      <c r="N646" s="81">
        <v>45268</v>
      </c>
      <c r="O646" s="81">
        <v>45420</v>
      </c>
      <c r="P646" s="81">
        <v>45266</v>
      </c>
      <c r="Q646" s="81">
        <v>45418</v>
      </c>
      <c r="R646" t="s">
        <v>1620</v>
      </c>
      <c r="S646" t="s">
        <v>3265</v>
      </c>
      <c r="T646" t="s">
        <v>2908</v>
      </c>
      <c r="U646" t="s">
        <v>14</v>
      </c>
      <c r="V646">
        <v>5000</v>
      </c>
      <c r="W646">
        <v>0.496</v>
      </c>
      <c r="X646">
        <v>2480</v>
      </c>
      <c r="AB646" t="s">
        <v>14</v>
      </c>
      <c r="AD646" t="s">
        <v>2916</v>
      </c>
    </row>
    <row r="647" spans="1:34" hidden="1">
      <c r="A647">
        <v>646</v>
      </c>
      <c r="B647" t="s">
        <v>3264</v>
      </c>
      <c r="C647" t="s">
        <v>3266</v>
      </c>
      <c r="D647" t="s">
        <v>3278</v>
      </c>
      <c r="E647" t="s">
        <v>3267</v>
      </c>
      <c r="F647">
        <v>7225604807</v>
      </c>
      <c r="G647" t="s">
        <v>3268</v>
      </c>
      <c r="H647">
        <v>6</v>
      </c>
      <c r="I647">
        <v>6</v>
      </c>
      <c r="J647">
        <v>600</v>
      </c>
      <c r="K647" t="s">
        <v>1600</v>
      </c>
      <c r="L647">
        <v>2520</v>
      </c>
      <c r="M647" t="s">
        <v>3247</v>
      </c>
      <c r="N647" s="81">
        <v>45268</v>
      </c>
      <c r="O647" s="81">
        <v>45420</v>
      </c>
      <c r="P647" s="81">
        <v>45266</v>
      </c>
      <c r="Q647" s="81">
        <v>45418</v>
      </c>
      <c r="R647" t="s">
        <v>1616</v>
      </c>
      <c r="S647" t="s">
        <v>3265</v>
      </c>
      <c r="T647" t="s">
        <v>2908</v>
      </c>
      <c r="U647" t="s">
        <v>9</v>
      </c>
      <c r="V647">
        <v>5000</v>
      </c>
      <c r="W647">
        <v>0.496</v>
      </c>
      <c r="X647">
        <v>2480</v>
      </c>
      <c r="AB647" t="s">
        <v>9</v>
      </c>
      <c r="AD647">
        <v>3</v>
      </c>
      <c r="AE647">
        <v>1</v>
      </c>
    </row>
    <row r="648" spans="1:34" hidden="1">
      <c r="A648">
        <v>647</v>
      </c>
      <c r="B648" t="s">
        <v>10</v>
      </c>
      <c r="C648" t="s">
        <v>3302</v>
      </c>
      <c r="D648" t="s">
        <v>3359</v>
      </c>
      <c r="E648" t="s">
        <v>3303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3304</v>
      </c>
      <c r="N648" s="81">
        <v>45310</v>
      </c>
      <c r="O648" s="81">
        <v>45888</v>
      </c>
      <c r="P648" s="81">
        <v>45210</v>
      </c>
      <c r="Q648" s="81">
        <v>45888</v>
      </c>
      <c r="R648" t="s">
        <v>1616</v>
      </c>
      <c r="S648" t="s">
        <v>2032</v>
      </c>
      <c r="T648" t="s">
        <v>35</v>
      </c>
      <c r="U648" t="s">
        <v>9</v>
      </c>
      <c r="V648">
        <v>5000</v>
      </c>
      <c r="W648">
        <v>0.28499999999999998</v>
      </c>
      <c r="X648">
        <v>1425</v>
      </c>
      <c r="Y648">
        <v>2</v>
      </c>
      <c r="AA648">
        <v>25000</v>
      </c>
      <c r="AB648" t="s">
        <v>9</v>
      </c>
      <c r="AD648">
        <v>2</v>
      </c>
      <c r="AE648">
        <v>3</v>
      </c>
      <c r="AH648" t="s">
        <v>3390</v>
      </c>
    </row>
    <row r="649" spans="1:34" hidden="1">
      <c r="A649">
        <v>648</v>
      </c>
      <c r="B649" t="s">
        <v>17</v>
      </c>
      <c r="C649" t="s">
        <v>3305</v>
      </c>
      <c r="D649" t="s">
        <v>3388</v>
      </c>
      <c r="E649" t="s">
        <v>3306</v>
      </c>
      <c r="F649">
        <v>722474858</v>
      </c>
      <c r="G649" t="s">
        <v>3318</v>
      </c>
      <c r="H649">
        <v>8</v>
      </c>
      <c r="I649">
        <v>8</v>
      </c>
      <c r="J649">
        <v>1000</v>
      </c>
      <c r="L649">
        <v>2275</v>
      </c>
      <c r="M649" t="s">
        <v>3307</v>
      </c>
      <c r="N649" s="81">
        <v>45304</v>
      </c>
      <c r="O649" s="81">
        <v>45517</v>
      </c>
      <c r="P649" s="81">
        <v>45239</v>
      </c>
      <c r="Q649" s="81">
        <v>45670</v>
      </c>
      <c r="R649" t="s">
        <v>1620</v>
      </c>
      <c r="S649" t="s">
        <v>1674</v>
      </c>
      <c r="T649" t="s">
        <v>35</v>
      </c>
      <c r="U649" t="s">
        <v>9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9</v>
      </c>
      <c r="AD649">
        <v>2</v>
      </c>
      <c r="AE649">
        <v>1</v>
      </c>
      <c r="AH649" t="s">
        <v>3308</v>
      </c>
    </row>
    <row r="650" spans="1:34" hidden="1">
      <c r="A650">
        <v>649</v>
      </c>
      <c r="B650" t="s">
        <v>20</v>
      </c>
      <c r="C650" t="s">
        <v>3227</v>
      </c>
      <c r="D650" t="s">
        <v>3366</v>
      </c>
      <c r="E650" t="s">
        <v>3184</v>
      </c>
      <c r="F650" t="s">
        <v>3185</v>
      </c>
      <c r="G650" t="s">
        <v>3234</v>
      </c>
      <c r="H650">
        <v>4</v>
      </c>
      <c r="I650">
        <v>4</v>
      </c>
      <c r="J650">
        <v>1500</v>
      </c>
      <c r="L650">
        <v>3497</v>
      </c>
      <c r="M650" t="s">
        <v>2443</v>
      </c>
      <c r="N650" s="81">
        <v>45304</v>
      </c>
      <c r="O650" s="81">
        <v>45456</v>
      </c>
      <c r="P650" s="81">
        <v>45229</v>
      </c>
      <c r="Q650" s="81">
        <v>45456</v>
      </c>
      <c r="R650" t="s">
        <v>1620</v>
      </c>
      <c r="S650" t="s">
        <v>1677</v>
      </c>
      <c r="T650" t="s">
        <v>35</v>
      </c>
      <c r="U650" t="s">
        <v>9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9</v>
      </c>
      <c r="AD650">
        <v>2</v>
      </c>
      <c r="AE650">
        <v>3</v>
      </c>
      <c r="AH650" t="s">
        <v>3312</v>
      </c>
    </row>
    <row r="651" spans="1:34" hidden="1">
      <c r="A651">
        <v>650</v>
      </c>
      <c r="B651" t="s">
        <v>20</v>
      </c>
      <c r="C651" t="s">
        <v>3309</v>
      </c>
      <c r="D651" t="s">
        <v>3320</v>
      </c>
      <c r="E651" t="s">
        <v>3310</v>
      </c>
      <c r="F651">
        <v>7228516342</v>
      </c>
      <c r="G651" t="s">
        <v>3319</v>
      </c>
      <c r="H651">
        <v>4</v>
      </c>
      <c r="I651">
        <v>4</v>
      </c>
      <c r="J651">
        <v>1500</v>
      </c>
      <c r="L651">
        <v>3497</v>
      </c>
      <c r="M651" t="s">
        <v>2443</v>
      </c>
      <c r="N651" s="81">
        <v>45304</v>
      </c>
      <c r="O651" s="81">
        <v>45395</v>
      </c>
      <c r="P651" s="81">
        <v>0</v>
      </c>
      <c r="Q651" s="81">
        <v>45456</v>
      </c>
      <c r="R651" t="s">
        <v>1616</v>
      </c>
      <c r="S651" t="s">
        <v>1677</v>
      </c>
      <c r="T651" t="s">
        <v>35</v>
      </c>
      <c r="U651" t="s">
        <v>9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9</v>
      </c>
      <c r="AD651">
        <v>2</v>
      </c>
      <c r="AE651">
        <v>2</v>
      </c>
      <c r="AH651" t="s">
        <v>3311</v>
      </c>
    </row>
    <row r="652" spans="1:34" hidden="1">
      <c r="A652">
        <v>651</v>
      </c>
      <c r="B652" t="s">
        <v>20</v>
      </c>
      <c r="C652" t="s">
        <v>3314</v>
      </c>
      <c r="D652" t="s">
        <v>3321</v>
      </c>
      <c r="E652" t="s">
        <v>3315</v>
      </c>
      <c r="G652" t="s">
        <v>3316</v>
      </c>
      <c r="H652">
        <v>4</v>
      </c>
      <c r="I652">
        <v>4</v>
      </c>
      <c r="J652">
        <v>1500</v>
      </c>
      <c r="L652">
        <v>3497</v>
      </c>
      <c r="M652" t="s">
        <v>2443</v>
      </c>
      <c r="N652" s="81">
        <v>45304</v>
      </c>
      <c r="O652" s="81">
        <v>45395</v>
      </c>
      <c r="P652" s="81">
        <v>45201</v>
      </c>
      <c r="Q652" s="81">
        <v>45456</v>
      </c>
      <c r="R652" t="s">
        <v>1616</v>
      </c>
      <c r="S652" t="s">
        <v>1677</v>
      </c>
      <c r="T652" t="s">
        <v>35</v>
      </c>
      <c r="U652" t="s">
        <v>9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9</v>
      </c>
      <c r="AD652">
        <v>2</v>
      </c>
      <c r="AE652">
        <v>0</v>
      </c>
      <c r="AH652" t="s">
        <v>3317</v>
      </c>
    </row>
    <row r="653" spans="1:34" hidden="1">
      <c r="A653">
        <v>652</v>
      </c>
      <c r="B653" t="s">
        <v>10</v>
      </c>
      <c r="C653" t="s">
        <v>3324</v>
      </c>
      <c r="D653" t="s">
        <v>3360</v>
      </c>
      <c r="E653" t="s">
        <v>3325</v>
      </c>
      <c r="F653" t="s">
        <v>3326</v>
      </c>
      <c r="G653" t="s">
        <v>3327</v>
      </c>
      <c r="H653">
        <v>20</v>
      </c>
      <c r="I653">
        <v>20</v>
      </c>
      <c r="J653" t="s">
        <v>1600</v>
      </c>
      <c r="K653">
        <v>2100</v>
      </c>
      <c r="L653">
        <v>2000</v>
      </c>
      <c r="M653" t="s">
        <v>3304</v>
      </c>
      <c r="N653" s="81">
        <v>45310</v>
      </c>
      <c r="O653" s="81">
        <v>45879</v>
      </c>
      <c r="P653" s="81">
        <v>45308</v>
      </c>
      <c r="Q653" s="81">
        <v>45879</v>
      </c>
      <c r="R653" t="s">
        <v>1616</v>
      </c>
      <c r="S653" t="s">
        <v>2032</v>
      </c>
      <c r="T653" t="s">
        <v>1227</v>
      </c>
      <c r="U653" t="s">
        <v>9</v>
      </c>
      <c r="V653">
        <v>5000</v>
      </c>
      <c r="W653">
        <v>0.6</v>
      </c>
      <c r="X653">
        <v>3000</v>
      </c>
      <c r="Y653">
        <v>2</v>
      </c>
      <c r="AA653">
        <v>25000</v>
      </c>
      <c r="AB653" t="s">
        <v>9</v>
      </c>
      <c r="AD653">
        <v>2</v>
      </c>
      <c r="AE653">
        <v>1</v>
      </c>
    </row>
    <row r="654" spans="1:34" hidden="1">
      <c r="A654">
        <v>653</v>
      </c>
      <c r="B654" t="s">
        <v>20</v>
      </c>
      <c r="C654" t="s">
        <v>3328</v>
      </c>
      <c r="D654" t="s">
        <v>3368</v>
      </c>
      <c r="E654" t="s">
        <v>3329</v>
      </c>
      <c r="G654" t="s">
        <v>3330</v>
      </c>
      <c r="H654">
        <v>4</v>
      </c>
      <c r="I654">
        <v>4</v>
      </c>
      <c r="J654">
        <v>1500</v>
      </c>
      <c r="K654" t="s">
        <v>1600</v>
      </c>
      <c r="L654">
        <v>3497</v>
      </c>
      <c r="M654" t="s">
        <v>2443</v>
      </c>
      <c r="N654" s="81">
        <v>45304</v>
      </c>
      <c r="O654" s="81">
        <v>45395</v>
      </c>
      <c r="P654" s="81">
        <v>45303</v>
      </c>
      <c r="Q654" s="81">
        <v>45395</v>
      </c>
      <c r="R654" t="s">
        <v>1620</v>
      </c>
      <c r="S654" t="s">
        <v>1677</v>
      </c>
      <c r="T654" t="s">
        <v>35</v>
      </c>
      <c r="U654" t="s">
        <v>9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9</v>
      </c>
      <c r="AD654">
        <v>2</v>
      </c>
      <c r="AE654">
        <v>2</v>
      </c>
      <c r="AH654" t="s">
        <v>3391</v>
      </c>
    </row>
    <row r="655" spans="1:34" hidden="1">
      <c r="A655">
        <v>654</v>
      </c>
      <c r="B655" t="s">
        <v>20</v>
      </c>
      <c r="C655" t="s">
        <v>3331</v>
      </c>
      <c r="D655" t="s">
        <v>3365</v>
      </c>
      <c r="E655" t="s">
        <v>3332</v>
      </c>
      <c r="G655" t="s">
        <v>3333</v>
      </c>
      <c r="H655">
        <v>4</v>
      </c>
      <c r="I655">
        <v>4</v>
      </c>
      <c r="J655">
        <v>1500</v>
      </c>
      <c r="K655" t="s">
        <v>1600</v>
      </c>
      <c r="L655">
        <v>3497</v>
      </c>
      <c r="M655" t="s">
        <v>2443</v>
      </c>
      <c r="N655" s="81">
        <v>45304</v>
      </c>
      <c r="O655" s="81">
        <v>45395</v>
      </c>
      <c r="P655" s="81">
        <v>45303</v>
      </c>
      <c r="Q655" s="81">
        <v>45395</v>
      </c>
      <c r="R655" t="s">
        <v>1616</v>
      </c>
      <c r="S655" t="s">
        <v>1677</v>
      </c>
      <c r="T655" t="s">
        <v>35</v>
      </c>
      <c r="U655" t="s">
        <v>9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9</v>
      </c>
      <c r="AD655">
        <v>2</v>
      </c>
      <c r="AE655">
        <v>1</v>
      </c>
      <c r="AH655">
        <v>5150</v>
      </c>
    </row>
    <row r="656" spans="1:34" hidden="1">
      <c r="A656">
        <v>655</v>
      </c>
      <c r="B656" t="s">
        <v>10</v>
      </c>
      <c r="C656" t="s">
        <v>3335</v>
      </c>
      <c r="D656" t="s">
        <v>3361</v>
      </c>
      <c r="E656" t="s">
        <v>3336</v>
      </c>
      <c r="F656" t="s">
        <v>3337</v>
      </c>
      <c r="G656" t="s">
        <v>3338</v>
      </c>
      <c r="H656">
        <v>20</v>
      </c>
      <c r="I656">
        <v>20</v>
      </c>
      <c r="J656" t="s">
        <v>1600</v>
      </c>
      <c r="K656">
        <v>2100</v>
      </c>
      <c r="L656">
        <v>2000</v>
      </c>
      <c r="M656" t="s">
        <v>3304</v>
      </c>
      <c r="N656" s="81">
        <v>45310</v>
      </c>
      <c r="O656" s="81">
        <v>45888</v>
      </c>
      <c r="P656" s="81">
        <v>45309</v>
      </c>
      <c r="Q656" s="81">
        <v>45888</v>
      </c>
      <c r="R656" t="s">
        <v>1616</v>
      </c>
      <c r="S656" t="s">
        <v>2032</v>
      </c>
      <c r="T656" t="s">
        <v>1227</v>
      </c>
      <c r="U656" t="s">
        <v>9</v>
      </c>
      <c r="V656">
        <v>5000</v>
      </c>
      <c r="W656">
        <v>0.6</v>
      </c>
      <c r="X656">
        <v>3000</v>
      </c>
      <c r="Y656">
        <v>2</v>
      </c>
      <c r="AA656">
        <v>26000</v>
      </c>
      <c r="AB656" t="s">
        <v>9</v>
      </c>
      <c r="AD656">
        <v>2</v>
      </c>
      <c r="AE656">
        <v>1</v>
      </c>
    </row>
    <row r="657" spans="1:34" hidden="1">
      <c r="A657">
        <v>656</v>
      </c>
      <c r="B657" t="s">
        <v>10</v>
      </c>
      <c r="C657" t="s">
        <v>3340</v>
      </c>
      <c r="D657" t="s">
        <v>3364</v>
      </c>
      <c r="E657" t="s">
        <v>3341</v>
      </c>
      <c r="F657" t="s">
        <v>3342</v>
      </c>
      <c r="G657" t="s">
        <v>3343</v>
      </c>
      <c r="H657">
        <v>20</v>
      </c>
      <c r="I657">
        <v>20</v>
      </c>
      <c r="J657" t="s">
        <v>1600</v>
      </c>
      <c r="K657">
        <v>2100</v>
      </c>
      <c r="L657">
        <v>2000</v>
      </c>
      <c r="M657" t="s">
        <v>3304</v>
      </c>
      <c r="N657" s="81">
        <v>45310</v>
      </c>
      <c r="O657" s="81">
        <v>45888</v>
      </c>
      <c r="P657" s="81">
        <v>45310</v>
      </c>
      <c r="Q657" s="81">
        <v>45888</v>
      </c>
      <c r="R657" t="s">
        <v>1616</v>
      </c>
      <c r="S657" t="s">
        <v>2032</v>
      </c>
      <c r="T657" t="s">
        <v>1227</v>
      </c>
      <c r="U657" t="s">
        <v>9</v>
      </c>
      <c r="V657">
        <v>5000</v>
      </c>
      <c r="W657">
        <v>0.6</v>
      </c>
      <c r="X657">
        <v>3000</v>
      </c>
      <c r="Y657">
        <v>2</v>
      </c>
      <c r="AA657">
        <v>26000</v>
      </c>
      <c r="AB657" t="s">
        <v>9</v>
      </c>
      <c r="AD657">
        <v>2</v>
      </c>
      <c r="AE657">
        <v>1</v>
      </c>
    </row>
    <row r="658" spans="1:34" hidden="1">
      <c r="A658">
        <v>657</v>
      </c>
      <c r="B658" t="s">
        <v>10</v>
      </c>
      <c r="C658" t="s">
        <v>3363</v>
      </c>
      <c r="D658" t="s">
        <v>3362</v>
      </c>
      <c r="E658" t="s">
        <v>3352</v>
      </c>
      <c r="H658">
        <v>20</v>
      </c>
      <c r="I658">
        <v>20</v>
      </c>
      <c r="J658">
        <v>1000</v>
      </c>
      <c r="L658">
        <v>3575</v>
      </c>
      <c r="M658" t="s">
        <v>3304</v>
      </c>
      <c r="N658" s="81">
        <v>45310</v>
      </c>
      <c r="O658" s="81">
        <v>45888</v>
      </c>
      <c r="P658" s="81">
        <v>41652</v>
      </c>
      <c r="Q658" s="81">
        <v>45890</v>
      </c>
      <c r="R658" t="s">
        <v>1616</v>
      </c>
      <c r="S658" t="s">
        <v>2032</v>
      </c>
      <c r="T658" t="s">
        <v>35</v>
      </c>
      <c r="U658" t="s">
        <v>9</v>
      </c>
      <c r="V658">
        <v>5000</v>
      </c>
      <c r="W658">
        <v>0.28499999999999998</v>
      </c>
      <c r="X658">
        <v>1425</v>
      </c>
      <c r="AB658" t="s">
        <v>9</v>
      </c>
      <c r="AD658">
        <v>2</v>
      </c>
      <c r="AE658">
        <v>3</v>
      </c>
      <c r="AH658" t="s">
        <v>3353</v>
      </c>
    </row>
    <row r="659" spans="1:34" hidden="1">
      <c r="A659">
        <v>658</v>
      </c>
      <c r="B659" t="s">
        <v>17</v>
      </c>
      <c r="C659" t="s">
        <v>3354</v>
      </c>
      <c r="D659" t="s">
        <v>3272</v>
      </c>
      <c r="E659" t="s">
        <v>3355</v>
      </c>
      <c r="F659">
        <v>9999691877</v>
      </c>
      <c r="G659" t="s">
        <v>3369</v>
      </c>
      <c r="H659">
        <v>10</v>
      </c>
      <c r="I659">
        <v>10</v>
      </c>
      <c r="J659" t="s">
        <v>1600</v>
      </c>
      <c r="K659" t="s">
        <v>1600</v>
      </c>
      <c r="L659">
        <v>1600</v>
      </c>
      <c r="M659" t="s">
        <v>1512</v>
      </c>
      <c r="N659" s="81">
        <v>45332</v>
      </c>
      <c r="O659" s="81">
        <v>45394</v>
      </c>
      <c r="P659" s="81">
        <v>45321</v>
      </c>
      <c r="Q659" s="81">
        <v>45606</v>
      </c>
      <c r="R659" t="s">
        <v>1620</v>
      </c>
      <c r="S659" t="s">
        <v>1675</v>
      </c>
      <c r="T659" t="s">
        <v>2961</v>
      </c>
      <c r="U659" t="s">
        <v>9</v>
      </c>
      <c r="V659">
        <v>5000</v>
      </c>
      <c r="W659">
        <v>0.68</v>
      </c>
      <c r="X659">
        <v>3400</v>
      </c>
      <c r="Y659">
        <v>0</v>
      </c>
      <c r="Z659">
        <v>5000</v>
      </c>
      <c r="AA659">
        <v>21000</v>
      </c>
      <c r="AB659" t="s">
        <v>9</v>
      </c>
      <c r="AD659">
        <v>1</v>
      </c>
      <c r="AH659" t="s">
        <v>3356</v>
      </c>
    </row>
    <row r="660" spans="1:34" hidden="1">
      <c r="A660">
        <v>659</v>
      </c>
      <c r="B660" t="s">
        <v>20</v>
      </c>
      <c r="C660" t="s">
        <v>3370</v>
      </c>
      <c r="D660" t="s">
        <v>3322</v>
      </c>
      <c r="E660" t="s">
        <v>3189</v>
      </c>
      <c r="F660" t="s">
        <v>3367</v>
      </c>
      <c r="H660">
        <v>4</v>
      </c>
      <c r="I660">
        <v>4</v>
      </c>
      <c r="J660">
        <v>1500</v>
      </c>
      <c r="K660" t="s">
        <v>1600</v>
      </c>
      <c r="L660">
        <v>3497</v>
      </c>
      <c r="M660" t="s">
        <v>2443</v>
      </c>
      <c r="N660" s="81">
        <v>45304</v>
      </c>
      <c r="O660" s="81">
        <v>45394</v>
      </c>
      <c r="P660" s="81">
        <v>45303</v>
      </c>
      <c r="Q660" s="81">
        <v>45395</v>
      </c>
      <c r="R660" t="s">
        <v>1616</v>
      </c>
      <c r="S660" t="s">
        <v>1677</v>
      </c>
      <c r="T660" t="s">
        <v>35</v>
      </c>
      <c r="U660" t="s">
        <v>9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9</v>
      </c>
      <c r="AD660">
        <v>2</v>
      </c>
      <c r="AE660">
        <v>1</v>
      </c>
      <c r="AH660">
        <v>3150</v>
      </c>
    </row>
    <row r="661" spans="1:34" hidden="1">
      <c r="A661">
        <v>660</v>
      </c>
      <c r="B661" t="s">
        <v>12</v>
      </c>
      <c r="C661" t="s">
        <v>3371</v>
      </c>
      <c r="D661" t="s">
        <v>3375</v>
      </c>
      <c r="E661" t="s">
        <v>3464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2443</v>
      </c>
      <c r="N661" s="81">
        <v>45304</v>
      </c>
      <c r="O661" s="81">
        <v>45406</v>
      </c>
      <c r="P661" s="81">
        <v>45304</v>
      </c>
      <c r="Q661" s="81">
        <v>45882</v>
      </c>
      <c r="R661" t="s">
        <v>1620</v>
      </c>
      <c r="S661" t="s">
        <v>13</v>
      </c>
      <c r="T661" t="s">
        <v>35</v>
      </c>
      <c r="U661" t="s">
        <v>9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9</v>
      </c>
      <c r="AD661">
        <v>2</v>
      </c>
      <c r="AE661">
        <v>0</v>
      </c>
    </row>
    <row r="662" spans="1:34" hidden="1">
      <c r="A662">
        <v>661</v>
      </c>
      <c r="B662" t="s">
        <v>12</v>
      </c>
      <c r="C662" t="s">
        <v>3372</v>
      </c>
      <c r="D662" t="s">
        <v>3374</v>
      </c>
      <c r="E662" t="s">
        <v>3373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2443</v>
      </c>
      <c r="N662" s="81">
        <v>45304</v>
      </c>
      <c r="O662" s="81">
        <v>45406</v>
      </c>
      <c r="P662" s="81">
        <v>45304</v>
      </c>
      <c r="Q662" s="81">
        <v>45882</v>
      </c>
      <c r="R662" t="s">
        <v>1616</v>
      </c>
      <c r="S662" t="s">
        <v>13</v>
      </c>
      <c r="T662" t="s">
        <v>35</v>
      </c>
      <c r="U662" t="s">
        <v>9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9</v>
      </c>
      <c r="AD662">
        <v>2</v>
      </c>
      <c r="AE662">
        <v>1</v>
      </c>
    </row>
    <row r="663" spans="1:34" hidden="1">
      <c r="A663">
        <v>662</v>
      </c>
      <c r="B663" t="s">
        <v>67</v>
      </c>
      <c r="C663" t="s">
        <v>3377</v>
      </c>
      <c r="D663" t="s">
        <v>3413</v>
      </c>
      <c r="E663" t="s">
        <v>3378</v>
      </c>
      <c r="F663" t="s">
        <v>3379</v>
      </c>
      <c r="G663" t="s">
        <v>3380</v>
      </c>
      <c r="H663">
        <v>20</v>
      </c>
      <c r="I663">
        <v>20</v>
      </c>
      <c r="J663" t="s">
        <v>1600</v>
      </c>
      <c r="K663" t="s">
        <v>1600</v>
      </c>
      <c r="L663">
        <v>5200</v>
      </c>
      <c r="M663" t="s">
        <v>3381</v>
      </c>
      <c r="N663" s="81">
        <v>45339</v>
      </c>
      <c r="O663" s="81">
        <v>45882</v>
      </c>
      <c r="P663" s="81">
        <v>45323</v>
      </c>
      <c r="Q663" s="81">
        <v>45882</v>
      </c>
      <c r="R663" t="s">
        <v>1616</v>
      </c>
      <c r="S663" t="s">
        <v>1679</v>
      </c>
      <c r="T663" t="s">
        <v>2961</v>
      </c>
      <c r="U663" t="s">
        <v>9</v>
      </c>
      <c r="V663">
        <v>7000</v>
      </c>
      <c r="W663">
        <v>0.25714285714285712</v>
      </c>
      <c r="X663">
        <v>1800</v>
      </c>
      <c r="AA663">
        <v>0</v>
      </c>
      <c r="AB663" t="s">
        <v>9</v>
      </c>
      <c r="AD663">
        <v>1</v>
      </c>
      <c r="AE663">
        <v>1</v>
      </c>
    </row>
    <row r="664" spans="1:34" hidden="1">
      <c r="A664">
        <v>663</v>
      </c>
      <c r="B664" t="s">
        <v>8</v>
      </c>
      <c r="C664" t="s">
        <v>3382</v>
      </c>
      <c r="D664" t="s">
        <v>768</v>
      </c>
      <c r="E664" t="s">
        <v>3383</v>
      </c>
      <c r="F664">
        <v>9843094976</v>
      </c>
      <c r="G664" t="s">
        <v>3384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1512</v>
      </c>
      <c r="N664" s="81">
        <v>45332</v>
      </c>
      <c r="O664" s="81">
        <v>45882</v>
      </c>
      <c r="P664" s="81">
        <v>45323</v>
      </c>
      <c r="Q664" s="81">
        <v>45882</v>
      </c>
      <c r="R664" t="s">
        <v>1616</v>
      </c>
      <c r="S664" t="s">
        <v>1675</v>
      </c>
      <c r="T664" t="s">
        <v>2961</v>
      </c>
      <c r="U664" t="s">
        <v>9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9</v>
      </c>
      <c r="AD664">
        <v>1</v>
      </c>
      <c r="AE664">
        <v>1</v>
      </c>
    </row>
    <row r="665" spans="1:34" hidden="1">
      <c r="A665">
        <v>664</v>
      </c>
      <c r="B665" t="s">
        <v>10</v>
      </c>
      <c r="C665" t="s">
        <v>2204</v>
      </c>
      <c r="D665" t="s">
        <v>768</v>
      </c>
      <c r="E665" t="s">
        <v>2205</v>
      </c>
      <c r="F665">
        <v>9841423687</v>
      </c>
      <c r="G665" t="s">
        <v>2206</v>
      </c>
      <c r="H665">
        <v>20</v>
      </c>
      <c r="I665">
        <v>20</v>
      </c>
      <c r="J665" t="s">
        <v>1600</v>
      </c>
      <c r="K665">
        <v>2000</v>
      </c>
      <c r="L665">
        <v>2275</v>
      </c>
      <c r="M665" t="s">
        <v>3385</v>
      </c>
      <c r="N665" s="81">
        <v>45401</v>
      </c>
      <c r="O665" s="81">
        <v>45323</v>
      </c>
      <c r="P665" s="81">
        <v>45980</v>
      </c>
      <c r="Q665" s="81">
        <v>45606</v>
      </c>
      <c r="R665" t="s">
        <v>1620</v>
      </c>
      <c r="S665" t="s">
        <v>2032</v>
      </c>
      <c r="T665" t="s">
        <v>2961</v>
      </c>
      <c r="U665" t="s">
        <v>9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11</v>
      </c>
      <c r="AD665" t="s">
        <v>2916</v>
      </c>
      <c r="AE665">
        <v>1</v>
      </c>
    </row>
    <row r="666" spans="1:34" hidden="1">
      <c r="A666">
        <v>665</v>
      </c>
      <c r="B666" t="s">
        <v>15</v>
      </c>
      <c r="C666" t="s">
        <v>3392</v>
      </c>
      <c r="D666" t="s">
        <v>3424</v>
      </c>
      <c r="E666" t="s">
        <v>3393</v>
      </c>
      <c r="G666" t="s">
        <v>2520</v>
      </c>
      <c r="H666">
        <v>16</v>
      </c>
      <c r="I666">
        <v>16</v>
      </c>
      <c r="J666">
        <v>2000</v>
      </c>
      <c r="K666">
        <v>2000</v>
      </c>
      <c r="L666">
        <v>2200</v>
      </c>
      <c r="M666" t="s">
        <v>3394</v>
      </c>
      <c r="N666" s="81">
        <v>45306</v>
      </c>
      <c r="O666" s="81">
        <v>45762</v>
      </c>
      <c r="P666" s="81">
        <v>45337</v>
      </c>
      <c r="Q666" s="81">
        <v>45762</v>
      </c>
      <c r="R666" t="s">
        <v>1620</v>
      </c>
      <c r="S666" t="s">
        <v>1680</v>
      </c>
      <c r="T666" t="s">
        <v>2133</v>
      </c>
      <c r="U666" t="s">
        <v>9</v>
      </c>
      <c r="V666">
        <v>5000</v>
      </c>
      <c r="W666">
        <v>0.56000000000000005</v>
      </c>
      <c r="X666">
        <v>2800</v>
      </c>
      <c r="Y666">
        <v>2</v>
      </c>
      <c r="AB666" t="s">
        <v>9</v>
      </c>
      <c r="AD666">
        <v>2</v>
      </c>
    </row>
    <row r="667" spans="1:34" hidden="1">
      <c r="A667">
        <v>666</v>
      </c>
      <c r="B667" t="s">
        <v>15</v>
      </c>
      <c r="C667" t="s">
        <v>3395</v>
      </c>
      <c r="D667" t="s">
        <v>3425</v>
      </c>
      <c r="E667" t="s">
        <v>3396</v>
      </c>
      <c r="G667" t="s">
        <v>2520</v>
      </c>
      <c r="H667">
        <v>16</v>
      </c>
      <c r="I667">
        <v>16</v>
      </c>
      <c r="J667">
        <v>2000</v>
      </c>
      <c r="K667">
        <v>2000</v>
      </c>
      <c r="L667">
        <v>2200</v>
      </c>
      <c r="M667" t="s">
        <v>3394</v>
      </c>
      <c r="N667" s="81">
        <v>45306</v>
      </c>
      <c r="O667" s="81">
        <v>45762</v>
      </c>
      <c r="P667" s="81">
        <v>45337</v>
      </c>
      <c r="Q667" s="81">
        <v>45762</v>
      </c>
      <c r="R667" t="s">
        <v>1616</v>
      </c>
      <c r="S667" t="s">
        <v>1680</v>
      </c>
      <c r="T667" t="s">
        <v>2133</v>
      </c>
      <c r="U667" t="s">
        <v>9</v>
      </c>
      <c r="V667">
        <v>5000</v>
      </c>
      <c r="W667">
        <v>0.56000000000000005</v>
      </c>
      <c r="X667">
        <v>2800</v>
      </c>
      <c r="Y667">
        <v>2</v>
      </c>
      <c r="AB667" t="s">
        <v>9</v>
      </c>
      <c r="AD667">
        <v>2</v>
      </c>
    </row>
    <row r="668" spans="1:34" hidden="1">
      <c r="A668">
        <v>667</v>
      </c>
      <c r="B668" t="s">
        <v>15</v>
      </c>
      <c r="C668" t="s">
        <v>3420</v>
      </c>
      <c r="D668" t="s">
        <v>3426</v>
      </c>
      <c r="E668" t="s">
        <v>2954</v>
      </c>
      <c r="G668" t="s">
        <v>2520</v>
      </c>
      <c r="H668">
        <v>16</v>
      </c>
      <c r="I668">
        <v>16</v>
      </c>
      <c r="J668">
        <v>2000</v>
      </c>
      <c r="K668">
        <v>2000</v>
      </c>
      <c r="L668">
        <v>2200</v>
      </c>
      <c r="M668" t="s">
        <v>3394</v>
      </c>
      <c r="N668" s="81">
        <v>45306</v>
      </c>
      <c r="O668" s="81">
        <v>45762</v>
      </c>
      <c r="P668" s="81">
        <v>45337</v>
      </c>
      <c r="Q668" s="81">
        <v>45762</v>
      </c>
      <c r="R668" t="s">
        <v>1620</v>
      </c>
      <c r="S668" t="s">
        <v>1680</v>
      </c>
      <c r="T668" t="s">
        <v>2133</v>
      </c>
      <c r="U668" t="s">
        <v>9</v>
      </c>
      <c r="V668">
        <v>5000</v>
      </c>
      <c r="W668">
        <v>0.56000000000000005</v>
      </c>
      <c r="X668">
        <v>2800</v>
      </c>
      <c r="Y668">
        <v>2</v>
      </c>
      <c r="AB668" t="s">
        <v>9</v>
      </c>
      <c r="AD668">
        <v>2</v>
      </c>
    </row>
    <row r="669" spans="1:34" hidden="1">
      <c r="A669">
        <v>668</v>
      </c>
      <c r="B669" t="s">
        <v>15</v>
      </c>
      <c r="C669" t="s">
        <v>3397</v>
      </c>
      <c r="D669" t="s">
        <v>3427</v>
      </c>
      <c r="E669" t="s">
        <v>3398</v>
      </c>
      <c r="G669" t="s">
        <v>2520</v>
      </c>
      <c r="H669">
        <v>16</v>
      </c>
      <c r="I669">
        <v>16</v>
      </c>
      <c r="J669">
        <v>2000</v>
      </c>
      <c r="K669">
        <v>2000</v>
      </c>
      <c r="L669">
        <v>2200</v>
      </c>
      <c r="M669" t="s">
        <v>3394</v>
      </c>
      <c r="N669" s="81">
        <v>45306</v>
      </c>
      <c r="O669" s="81">
        <v>45762</v>
      </c>
      <c r="P669" s="81">
        <v>45337</v>
      </c>
      <c r="Q669" s="81">
        <v>45762</v>
      </c>
      <c r="R669" t="s">
        <v>1616</v>
      </c>
      <c r="S669" t="s">
        <v>1680</v>
      </c>
      <c r="T669" t="s">
        <v>2133</v>
      </c>
      <c r="U669" t="s">
        <v>9</v>
      </c>
      <c r="V669">
        <v>5000</v>
      </c>
      <c r="W669">
        <v>0.56000000000000005</v>
      </c>
      <c r="X669">
        <v>2800</v>
      </c>
      <c r="Y669">
        <v>2</v>
      </c>
      <c r="AB669" t="s">
        <v>9</v>
      </c>
      <c r="AD669">
        <v>2</v>
      </c>
    </row>
    <row r="670" spans="1:34" hidden="1">
      <c r="A670">
        <v>669</v>
      </c>
      <c r="B670" t="s">
        <v>15</v>
      </c>
      <c r="C670" t="s">
        <v>3399</v>
      </c>
      <c r="D670" t="s">
        <v>3428</v>
      </c>
      <c r="E670" t="s">
        <v>3400</v>
      </c>
      <c r="G670" t="s">
        <v>2520</v>
      </c>
      <c r="H670">
        <v>16</v>
      </c>
      <c r="I670">
        <v>16</v>
      </c>
      <c r="J670">
        <v>2000</v>
      </c>
      <c r="K670">
        <v>2000</v>
      </c>
      <c r="L670">
        <v>2200</v>
      </c>
      <c r="M670" t="s">
        <v>3394</v>
      </c>
      <c r="N670" s="81">
        <v>45306</v>
      </c>
      <c r="O670" s="81">
        <v>45762</v>
      </c>
      <c r="P670" s="81">
        <v>45337</v>
      </c>
      <c r="Q670" s="81">
        <v>45762</v>
      </c>
      <c r="R670" t="s">
        <v>1620</v>
      </c>
      <c r="S670" t="s">
        <v>1680</v>
      </c>
      <c r="T670" t="s">
        <v>2133</v>
      </c>
      <c r="U670" t="s">
        <v>9</v>
      </c>
      <c r="V670">
        <v>5000</v>
      </c>
      <c r="W670">
        <v>0.56000000000000005</v>
      </c>
      <c r="X670">
        <v>2800</v>
      </c>
      <c r="Y670">
        <v>2</v>
      </c>
      <c r="AA670">
        <v>25000</v>
      </c>
      <c r="AB670" t="s">
        <v>9</v>
      </c>
      <c r="AD670">
        <v>2</v>
      </c>
    </row>
    <row r="671" spans="1:34" hidden="1">
      <c r="A671">
        <v>670</v>
      </c>
      <c r="B671" t="s">
        <v>12</v>
      </c>
      <c r="C671" t="s">
        <v>3416</v>
      </c>
      <c r="D671" t="s">
        <v>3443</v>
      </c>
      <c r="E671" t="s">
        <v>3401</v>
      </c>
      <c r="G671" t="s">
        <v>2520</v>
      </c>
      <c r="H671">
        <v>20</v>
      </c>
      <c r="I671">
        <v>20</v>
      </c>
      <c r="J671">
        <v>3000</v>
      </c>
      <c r="K671">
        <v>3350</v>
      </c>
      <c r="L671">
        <v>3350</v>
      </c>
      <c r="M671" t="s">
        <v>3402</v>
      </c>
      <c r="N671" s="81">
        <v>45306</v>
      </c>
      <c r="O671" s="81">
        <v>45884</v>
      </c>
      <c r="P671" s="81">
        <v>45337</v>
      </c>
      <c r="Q671" s="81">
        <v>45884</v>
      </c>
      <c r="R671" t="s">
        <v>1620</v>
      </c>
      <c r="S671" t="s">
        <v>13</v>
      </c>
      <c r="T671" t="s">
        <v>2133</v>
      </c>
      <c r="U671" t="s">
        <v>9</v>
      </c>
      <c r="V671">
        <v>7000</v>
      </c>
      <c r="W671">
        <v>0.52142857142857146</v>
      </c>
      <c r="X671">
        <v>3650</v>
      </c>
      <c r="Y671">
        <v>1</v>
      </c>
      <c r="AA671">
        <v>29000</v>
      </c>
      <c r="AB671" t="s">
        <v>9</v>
      </c>
      <c r="AD671">
        <v>2</v>
      </c>
    </row>
    <row r="672" spans="1:34" hidden="1">
      <c r="A672">
        <v>671</v>
      </c>
      <c r="B672" t="s">
        <v>12</v>
      </c>
      <c r="C672" t="s">
        <v>3441</v>
      </c>
      <c r="D672" t="s">
        <v>3442</v>
      </c>
      <c r="E672" t="s">
        <v>3403</v>
      </c>
      <c r="G672" t="s">
        <v>2520</v>
      </c>
      <c r="H672">
        <v>20</v>
      </c>
      <c r="I672">
        <v>20</v>
      </c>
      <c r="J672">
        <v>3000</v>
      </c>
      <c r="K672">
        <v>3350</v>
      </c>
      <c r="L672">
        <v>3350</v>
      </c>
      <c r="M672" t="s">
        <v>3402</v>
      </c>
      <c r="N672" s="81">
        <v>45306</v>
      </c>
      <c r="O672" s="81">
        <v>45884</v>
      </c>
      <c r="P672" s="81">
        <v>45337</v>
      </c>
      <c r="Q672" s="81">
        <v>45884</v>
      </c>
      <c r="R672" t="s">
        <v>1620</v>
      </c>
      <c r="S672" t="s">
        <v>13</v>
      </c>
      <c r="T672" t="s">
        <v>2133</v>
      </c>
      <c r="U672" t="s">
        <v>9</v>
      </c>
      <c r="V672">
        <v>7000</v>
      </c>
      <c r="W672">
        <v>0.52142857142857146</v>
      </c>
      <c r="X672">
        <v>3650</v>
      </c>
      <c r="Y672">
        <v>1</v>
      </c>
      <c r="AA672">
        <v>29000</v>
      </c>
      <c r="AB672" t="s">
        <v>9</v>
      </c>
      <c r="AD672">
        <v>2</v>
      </c>
    </row>
    <row r="673" spans="1:34" hidden="1">
      <c r="A673">
        <v>672</v>
      </c>
      <c r="B673" t="s">
        <v>12</v>
      </c>
      <c r="C673" t="s">
        <v>3429</v>
      </c>
      <c r="D673" t="s">
        <v>3440</v>
      </c>
      <c r="E673" t="s">
        <v>3404</v>
      </c>
      <c r="G673" t="s">
        <v>2520</v>
      </c>
      <c r="H673">
        <v>20</v>
      </c>
      <c r="I673">
        <v>20</v>
      </c>
      <c r="J673">
        <v>3000</v>
      </c>
      <c r="K673">
        <v>3350</v>
      </c>
      <c r="L673">
        <v>3350</v>
      </c>
      <c r="M673" t="s">
        <v>3402</v>
      </c>
      <c r="N673" s="81">
        <v>45306</v>
      </c>
      <c r="O673" s="81">
        <v>45884</v>
      </c>
      <c r="P673" s="81">
        <v>45337</v>
      </c>
      <c r="Q673" s="81">
        <v>45884</v>
      </c>
      <c r="R673" t="s">
        <v>1620</v>
      </c>
      <c r="S673" t="s">
        <v>13</v>
      </c>
      <c r="T673" t="s">
        <v>2133</v>
      </c>
      <c r="U673" t="s">
        <v>9</v>
      </c>
      <c r="V673">
        <v>7000</v>
      </c>
      <c r="W673">
        <v>0.52142857142857146</v>
      </c>
      <c r="X673">
        <v>3650</v>
      </c>
      <c r="Y673">
        <v>1</v>
      </c>
      <c r="AA673">
        <v>29000</v>
      </c>
      <c r="AB673" t="s">
        <v>9</v>
      </c>
      <c r="AD673">
        <v>2</v>
      </c>
    </row>
    <row r="674" spans="1:34" hidden="1">
      <c r="A674">
        <v>673</v>
      </c>
      <c r="B674" t="s">
        <v>12</v>
      </c>
      <c r="C674" t="s">
        <v>3422</v>
      </c>
      <c r="D674" t="s">
        <v>3436</v>
      </c>
      <c r="E674" t="s">
        <v>3405</v>
      </c>
      <c r="G674" t="s">
        <v>2520</v>
      </c>
      <c r="H674">
        <v>20</v>
      </c>
      <c r="I674">
        <v>20</v>
      </c>
      <c r="J674">
        <v>3000</v>
      </c>
      <c r="K674">
        <v>3350</v>
      </c>
      <c r="L674">
        <v>3350</v>
      </c>
      <c r="M674" t="s">
        <v>3402</v>
      </c>
      <c r="N674" s="81">
        <v>45306</v>
      </c>
      <c r="O674" s="81">
        <v>45884</v>
      </c>
      <c r="P674" s="81">
        <v>45337</v>
      </c>
      <c r="Q674" s="81">
        <v>45884</v>
      </c>
      <c r="R674" t="s">
        <v>1616</v>
      </c>
      <c r="S674" t="s">
        <v>13</v>
      </c>
      <c r="T674" t="s">
        <v>2133</v>
      </c>
      <c r="U674" t="s">
        <v>9</v>
      </c>
      <c r="V674">
        <v>7000</v>
      </c>
      <c r="W674">
        <v>0.52142857142857146</v>
      </c>
      <c r="X674">
        <v>3650</v>
      </c>
      <c r="Y674">
        <v>1</v>
      </c>
      <c r="AA674">
        <v>29000</v>
      </c>
      <c r="AB674" t="s">
        <v>9</v>
      </c>
      <c r="AD674">
        <v>2</v>
      </c>
    </row>
    <row r="675" spans="1:34" hidden="1">
      <c r="A675">
        <v>674</v>
      </c>
      <c r="B675" t="s">
        <v>12</v>
      </c>
      <c r="C675" t="s">
        <v>3421</v>
      </c>
      <c r="D675" t="s">
        <v>3437</v>
      </c>
      <c r="E675" t="s">
        <v>3406</v>
      </c>
      <c r="G675" t="s">
        <v>2520</v>
      </c>
      <c r="H675">
        <v>20</v>
      </c>
      <c r="I675">
        <v>20</v>
      </c>
      <c r="J675">
        <v>3000</v>
      </c>
      <c r="K675">
        <v>3350</v>
      </c>
      <c r="L675">
        <v>3350</v>
      </c>
      <c r="M675" t="s">
        <v>3402</v>
      </c>
      <c r="N675" s="81">
        <v>45306</v>
      </c>
      <c r="O675" s="81">
        <v>45884</v>
      </c>
      <c r="P675" s="81">
        <v>45337</v>
      </c>
      <c r="Q675" s="81">
        <v>45884</v>
      </c>
      <c r="R675" t="s">
        <v>1620</v>
      </c>
      <c r="S675" t="s">
        <v>13</v>
      </c>
      <c r="T675" t="s">
        <v>2133</v>
      </c>
      <c r="U675" t="s">
        <v>9</v>
      </c>
      <c r="V675">
        <v>7000</v>
      </c>
      <c r="W675">
        <v>0.52142857142857146</v>
      </c>
      <c r="X675">
        <v>3650</v>
      </c>
      <c r="Y675">
        <v>1</v>
      </c>
      <c r="AA675">
        <v>29000</v>
      </c>
      <c r="AB675" t="s">
        <v>9</v>
      </c>
      <c r="AD675">
        <v>2</v>
      </c>
    </row>
    <row r="676" spans="1:34" hidden="1">
      <c r="A676">
        <v>675</v>
      </c>
      <c r="B676" t="s">
        <v>12</v>
      </c>
      <c r="C676" t="s">
        <v>3438</v>
      </c>
      <c r="D676" t="s">
        <v>3439</v>
      </c>
      <c r="E676" t="s">
        <v>3407</v>
      </c>
      <c r="G676" t="s">
        <v>2520</v>
      </c>
      <c r="H676">
        <v>20</v>
      </c>
      <c r="I676">
        <v>20</v>
      </c>
      <c r="J676">
        <v>3000</v>
      </c>
      <c r="K676">
        <v>3350</v>
      </c>
      <c r="L676">
        <v>3350</v>
      </c>
      <c r="M676" t="s">
        <v>3402</v>
      </c>
      <c r="N676" s="81">
        <v>45306</v>
      </c>
      <c r="O676" s="81">
        <v>45884</v>
      </c>
      <c r="P676" s="81">
        <v>45337</v>
      </c>
      <c r="Q676" s="81">
        <v>45884</v>
      </c>
      <c r="R676" t="s">
        <v>1620</v>
      </c>
      <c r="S676" t="s">
        <v>13</v>
      </c>
      <c r="T676" t="s">
        <v>2133</v>
      </c>
      <c r="U676" t="s">
        <v>9</v>
      </c>
      <c r="V676">
        <v>7000</v>
      </c>
      <c r="W676">
        <v>0.52142857142857146</v>
      </c>
      <c r="X676">
        <v>3650</v>
      </c>
      <c r="Y676">
        <v>1</v>
      </c>
      <c r="AA676">
        <v>29000</v>
      </c>
      <c r="AB676" t="s">
        <v>9</v>
      </c>
      <c r="AD676">
        <v>2</v>
      </c>
    </row>
    <row r="677" spans="1:34" hidden="1">
      <c r="A677">
        <v>676</v>
      </c>
      <c r="B677" t="s">
        <v>12</v>
      </c>
      <c r="C677" t="s">
        <v>3408</v>
      </c>
      <c r="D677" t="s">
        <v>3414</v>
      </c>
      <c r="E677" t="s">
        <v>3409</v>
      </c>
      <c r="G677" t="s">
        <v>2520</v>
      </c>
      <c r="H677">
        <v>20</v>
      </c>
      <c r="I677">
        <v>20</v>
      </c>
      <c r="J677">
        <v>1500</v>
      </c>
      <c r="K677">
        <v>0</v>
      </c>
      <c r="L677">
        <v>5200</v>
      </c>
      <c r="M677" t="s">
        <v>3410</v>
      </c>
      <c r="N677" s="81">
        <v>45339</v>
      </c>
      <c r="O677" s="81">
        <v>45917</v>
      </c>
      <c r="P677" s="81">
        <v>45328</v>
      </c>
      <c r="Q677" s="81">
        <v>45917</v>
      </c>
      <c r="R677" t="s">
        <v>1616</v>
      </c>
      <c r="S677" t="s">
        <v>13</v>
      </c>
      <c r="T677" t="s">
        <v>2961</v>
      </c>
      <c r="U677" t="s">
        <v>9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9</v>
      </c>
      <c r="AD677">
        <v>1</v>
      </c>
      <c r="AE677">
        <v>1</v>
      </c>
    </row>
    <row r="678" spans="1:34" hidden="1">
      <c r="A678">
        <v>677</v>
      </c>
      <c r="B678" t="s">
        <v>12</v>
      </c>
      <c r="C678" t="s">
        <v>3411</v>
      </c>
      <c r="D678" t="s">
        <v>3415</v>
      </c>
      <c r="E678" t="s">
        <v>3412</v>
      </c>
      <c r="G678" t="s">
        <v>2520</v>
      </c>
      <c r="H678">
        <v>20</v>
      </c>
      <c r="I678">
        <v>20</v>
      </c>
      <c r="J678">
        <v>1500</v>
      </c>
      <c r="K678" t="s">
        <v>1600</v>
      </c>
      <c r="L678">
        <v>5200</v>
      </c>
      <c r="M678" t="s">
        <v>3410</v>
      </c>
      <c r="N678" s="81">
        <v>45339</v>
      </c>
      <c r="O678" s="81">
        <v>45917</v>
      </c>
      <c r="P678" s="81">
        <v>45328</v>
      </c>
      <c r="Q678" s="81">
        <v>45917</v>
      </c>
      <c r="R678" t="s">
        <v>1616</v>
      </c>
      <c r="S678" t="s">
        <v>13</v>
      </c>
      <c r="T678" t="s">
        <v>2961</v>
      </c>
      <c r="U678" t="s">
        <v>9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9</v>
      </c>
      <c r="AD678">
        <v>1</v>
      </c>
      <c r="AE678">
        <v>1</v>
      </c>
    </row>
    <row r="679" spans="1:34" hidden="1">
      <c r="A679">
        <v>678</v>
      </c>
      <c r="B679" t="s">
        <v>15</v>
      </c>
      <c r="C679" t="s">
        <v>3417</v>
      </c>
      <c r="D679" t="s">
        <v>3423</v>
      </c>
      <c r="E679" t="s">
        <v>3418</v>
      </c>
      <c r="G679" t="s">
        <v>3419</v>
      </c>
      <c r="H679">
        <v>16</v>
      </c>
      <c r="I679">
        <v>16</v>
      </c>
      <c r="J679">
        <v>2000</v>
      </c>
      <c r="K679">
        <v>2000</v>
      </c>
      <c r="L679">
        <v>2275</v>
      </c>
      <c r="M679" t="s">
        <v>3394</v>
      </c>
      <c r="N679" s="81">
        <v>45303</v>
      </c>
      <c r="O679" s="81">
        <v>46082</v>
      </c>
      <c r="P679" s="81">
        <v>45342</v>
      </c>
      <c r="Q679" s="81">
        <v>46082</v>
      </c>
      <c r="R679" t="s">
        <v>1616</v>
      </c>
      <c r="S679" t="s">
        <v>1680</v>
      </c>
      <c r="T679" t="s">
        <v>2133</v>
      </c>
      <c r="U679" t="s">
        <v>9</v>
      </c>
      <c r="V679">
        <v>5000</v>
      </c>
      <c r="W679">
        <v>0.54500000000000004</v>
      </c>
      <c r="X679">
        <v>2725</v>
      </c>
      <c r="Y679">
        <v>2</v>
      </c>
      <c r="AA679">
        <v>25000</v>
      </c>
      <c r="AB679" t="s">
        <v>9</v>
      </c>
      <c r="AD679">
        <v>2</v>
      </c>
    </row>
    <row r="680" spans="1:34" hidden="1">
      <c r="A680">
        <v>679</v>
      </c>
      <c r="B680" t="s">
        <v>12</v>
      </c>
      <c r="C680" t="s">
        <v>3432</v>
      </c>
      <c r="D680" t="s">
        <v>3433</v>
      </c>
      <c r="E680" t="s">
        <v>3430</v>
      </c>
      <c r="G680" t="s">
        <v>2520</v>
      </c>
      <c r="H680">
        <v>20</v>
      </c>
      <c r="I680">
        <v>20</v>
      </c>
      <c r="J680">
        <v>3000</v>
      </c>
      <c r="K680">
        <v>3000</v>
      </c>
      <c r="L680">
        <v>3350</v>
      </c>
      <c r="M680" t="s">
        <v>3402</v>
      </c>
      <c r="N680" s="81">
        <v>45339</v>
      </c>
      <c r="O680" s="81">
        <v>45917</v>
      </c>
      <c r="P680" s="81">
        <v>45344</v>
      </c>
      <c r="Q680" s="81">
        <v>45917</v>
      </c>
      <c r="R680" t="s">
        <v>1616</v>
      </c>
      <c r="S680" t="s">
        <v>13</v>
      </c>
      <c r="T680" t="s">
        <v>2133</v>
      </c>
      <c r="U680" t="s">
        <v>9</v>
      </c>
      <c r="V680">
        <v>7000</v>
      </c>
      <c r="W680">
        <v>0.52142857142857146</v>
      </c>
      <c r="X680">
        <v>3650</v>
      </c>
      <c r="Y680">
        <v>1</v>
      </c>
      <c r="AA680">
        <v>29000</v>
      </c>
      <c r="AB680" t="s">
        <v>9</v>
      </c>
      <c r="AD680">
        <v>1</v>
      </c>
    </row>
    <row r="681" spans="1:34" hidden="1">
      <c r="A681">
        <v>680</v>
      </c>
      <c r="B681" t="s">
        <v>12</v>
      </c>
      <c r="C681" t="s">
        <v>3434</v>
      </c>
      <c r="D681" t="s">
        <v>3435</v>
      </c>
      <c r="E681" t="s">
        <v>3431</v>
      </c>
      <c r="G681" t="s">
        <v>2520</v>
      </c>
      <c r="H681">
        <v>20</v>
      </c>
      <c r="I681">
        <v>20</v>
      </c>
      <c r="J681">
        <v>3000</v>
      </c>
      <c r="K681">
        <v>3000</v>
      </c>
      <c r="L681">
        <v>3350</v>
      </c>
      <c r="M681" t="s">
        <v>3402</v>
      </c>
      <c r="N681" s="81">
        <v>45339</v>
      </c>
      <c r="O681" s="81">
        <v>45917</v>
      </c>
      <c r="P681" s="81">
        <v>45342</v>
      </c>
      <c r="Q681" s="81">
        <v>45917</v>
      </c>
      <c r="R681" t="s">
        <v>1616</v>
      </c>
      <c r="S681" t="s">
        <v>13</v>
      </c>
      <c r="T681" t="s">
        <v>2133</v>
      </c>
      <c r="U681" t="s">
        <v>9</v>
      </c>
      <c r="V681">
        <v>7000</v>
      </c>
      <c r="W681">
        <v>0.52142857142857146</v>
      </c>
      <c r="X681">
        <v>3650</v>
      </c>
      <c r="Y681">
        <v>1</v>
      </c>
      <c r="AA681">
        <v>29000</v>
      </c>
      <c r="AB681" t="s">
        <v>9</v>
      </c>
      <c r="AD681">
        <v>1</v>
      </c>
    </row>
    <row r="682" spans="1:34" hidden="1">
      <c r="A682">
        <v>681</v>
      </c>
      <c r="B682" t="s">
        <v>15</v>
      </c>
      <c r="C682" t="s">
        <v>3444</v>
      </c>
      <c r="D682" t="s">
        <v>3453</v>
      </c>
      <c r="E682" t="s">
        <v>3445</v>
      </c>
      <c r="G682" t="s">
        <v>2520</v>
      </c>
      <c r="H682">
        <v>16</v>
      </c>
      <c r="I682">
        <v>16</v>
      </c>
      <c r="J682">
        <v>1000</v>
      </c>
      <c r="K682">
        <v>2000</v>
      </c>
      <c r="L682">
        <v>2275</v>
      </c>
      <c r="M682" t="s">
        <v>2561</v>
      </c>
      <c r="N682" s="81">
        <v>45308</v>
      </c>
      <c r="O682" s="81">
        <v>45794</v>
      </c>
      <c r="P682" s="81">
        <v>45304</v>
      </c>
      <c r="Q682" s="81">
        <v>45917</v>
      </c>
      <c r="R682" t="s">
        <v>1620</v>
      </c>
      <c r="S682" t="s">
        <v>1680</v>
      </c>
      <c r="T682" t="s">
        <v>2133</v>
      </c>
      <c r="U682" t="s">
        <v>9</v>
      </c>
      <c r="V682">
        <v>5000</v>
      </c>
      <c r="W682">
        <v>0.54500000000000004</v>
      </c>
      <c r="X682">
        <v>2725</v>
      </c>
      <c r="Y682">
        <v>2</v>
      </c>
      <c r="AA682">
        <v>25000</v>
      </c>
      <c r="AB682" t="s">
        <v>9</v>
      </c>
      <c r="AD682">
        <v>2</v>
      </c>
    </row>
    <row r="683" spans="1:34" hidden="1">
      <c r="A683">
        <v>682</v>
      </c>
      <c r="B683" t="s">
        <v>12</v>
      </c>
      <c r="C683" t="s">
        <v>3449</v>
      </c>
      <c r="D683" t="s">
        <v>2353</v>
      </c>
      <c r="E683" t="s">
        <v>3450</v>
      </c>
      <c r="F683" t="s">
        <v>3451</v>
      </c>
      <c r="G683" t="s">
        <v>3452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3410</v>
      </c>
      <c r="N683" s="81">
        <v>45339</v>
      </c>
      <c r="O683" s="81">
        <v>45917</v>
      </c>
      <c r="P683" s="81">
        <v>45342</v>
      </c>
      <c r="Q683" s="81">
        <v>45917</v>
      </c>
      <c r="R683" t="s">
        <v>1616</v>
      </c>
      <c r="S683" t="s">
        <v>13</v>
      </c>
      <c r="T683" t="s">
        <v>2961</v>
      </c>
      <c r="U683" t="s">
        <v>9</v>
      </c>
      <c r="V683">
        <v>7000</v>
      </c>
      <c r="W683">
        <v>0.50042857142857144</v>
      </c>
      <c r="X683">
        <v>3503</v>
      </c>
      <c r="Y683">
        <v>1</v>
      </c>
      <c r="AA683">
        <v>29000</v>
      </c>
      <c r="AB683" t="s">
        <v>9</v>
      </c>
      <c r="AD683">
        <v>1</v>
      </c>
      <c r="AE683">
        <v>1</v>
      </c>
    </row>
    <row r="684" spans="1:34" hidden="1">
      <c r="A684">
        <v>683</v>
      </c>
      <c r="B684" t="s">
        <v>12</v>
      </c>
      <c r="C684" t="s">
        <v>3455</v>
      </c>
      <c r="D684" t="s">
        <v>2353</v>
      </c>
      <c r="E684" t="s">
        <v>3456</v>
      </c>
      <c r="F684">
        <v>4421280179</v>
      </c>
      <c r="G684" t="s">
        <v>3457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3410</v>
      </c>
      <c r="N684" s="81">
        <v>45367</v>
      </c>
      <c r="O684" s="81">
        <v>45946</v>
      </c>
      <c r="P684" s="81">
        <v>45343</v>
      </c>
      <c r="Q684" s="81">
        <v>45917</v>
      </c>
      <c r="R684" t="s">
        <v>1620</v>
      </c>
      <c r="S684" t="s">
        <v>13</v>
      </c>
      <c r="T684" t="s">
        <v>2961</v>
      </c>
      <c r="U684" t="s">
        <v>9</v>
      </c>
      <c r="V684">
        <v>7000</v>
      </c>
      <c r="W684">
        <v>0.50042857142857144</v>
      </c>
      <c r="X684">
        <v>3503</v>
      </c>
      <c r="Y684">
        <v>1</v>
      </c>
      <c r="AA684">
        <v>29000</v>
      </c>
      <c r="AB684" t="s">
        <v>9</v>
      </c>
      <c r="AD684">
        <v>0</v>
      </c>
      <c r="AE684">
        <v>1</v>
      </c>
    </row>
    <row r="685" spans="1:34" hidden="1">
      <c r="A685">
        <v>684</v>
      </c>
      <c r="B685" t="s">
        <v>20</v>
      </c>
      <c r="C685" t="s">
        <v>3460</v>
      </c>
      <c r="D685" t="s">
        <v>2353</v>
      </c>
      <c r="E685" t="s">
        <v>3461</v>
      </c>
      <c r="F685">
        <v>4774750502</v>
      </c>
      <c r="G685" t="s">
        <v>3462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3410</v>
      </c>
      <c r="N685" s="81">
        <v>45367</v>
      </c>
      <c r="O685" s="81">
        <v>45520</v>
      </c>
      <c r="P685" s="81">
        <v>45345</v>
      </c>
      <c r="Q685" s="81">
        <v>45520</v>
      </c>
      <c r="R685" t="s">
        <v>1620</v>
      </c>
      <c r="S685" t="s">
        <v>1677</v>
      </c>
      <c r="T685" t="s">
        <v>2961</v>
      </c>
      <c r="U685" t="s">
        <v>9</v>
      </c>
      <c r="V685">
        <v>7000</v>
      </c>
      <c r="W685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9</v>
      </c>
      <c r="AD685">
        <v>0</v>
      </c>
      <c r="AE685">
        <v>1</v>
      </c>
      <c r="AH685" t="s">
        <v>3466</v>
      </c>
    </row>
    <row r="686" spans="1:34" hidden="1">
      <c r="A686">
        <v>685</v>
      </c>
      <c r="B686" t="s">
        <v>10</v>
      </c>
      <c r="C686" t="s">
        <v>3467</v>
      </c>
      <c r="D686" t="s">
        <v>2353</v>
      </c>
      <c r="E686" t="s">
        <v>3468</v>
      </c>
      <c r="F686">
        <v>9636322439</v>
      </c>
      <c r="G686" t="s">
        <v>3469</v>
      </c>
      <c r="H686">
        <v>20</v>
      </c>
      <c r="I686">
        <v>20</v>
      </c>
      <c r="J686" t="s">
        <v>1600</v>
      </c>
      <c r="K686">
        <v>2000</v>
      </c>
      <c r="L686">
        <v>2275</v>
      </c>
      <c r="M686" t="s">
        <v>3385</v>
      </c>
      <c r="N686" s="81">
        <v>45366</v>
      </c>
      <c r="O686" s="81">
        <v>45945</v>
      </c>
      <c r="P686" s="81">
        <v>45350</v>
      </c>
      <c r="Q686" s="81">
        <v>45928</v>
      </c>
      <c r="R686" t="s">
        <v>1620</v>
      </c>
      <c r="S686" t="s">
        <v>2032</v>
      </c>
      <c r="T686" t="s">
        <v>2908</v>
      </c>
      <c r="U686" t="s">
        <v>9</v>
      </c>
      <c r="V686">
        <v>5000</v>
      </c>
      <c r="W686">
        <v>0.54500000000000004</v>
      </c>
      <c r="X686">
        <v>2725</v>
      </c>
      <c r="Y686">
        <v>2</v>
      </c>
      <c r="AA686">
        <v>26000</v>
      </c>
      <c r="AB686" t="s">
        <v>9</v>
      </c>
      <c r="AD686">
        <v>0</v>
      </c>
      <c r="AE686">
        <v>1</v>
      </c>
    </row>
    <row r="687" spans="1:34" hidden="1">
      <c r="A687">
        <v>686</v>
      </c>
      <c r="B687" t="s">
        <v>10</v>
      </c>
      <c r="C687" t="s">
        <v>3470</v>
      </c>
      <c r="D687" t="s">
        <v>2353</v>
      </c>
      <c r="E687" t="s">
        <v>3471</v>
      </c>
      <c r="F687">
        <v>9611517185</v>
      </c>
      <c r="G687" t="s">
        <v>3472</v>
      </c>
      <c r="H687">
        <v>20</v>
      </c>
      <c r="I687">
        <v>20</v>
      </c>
      <c r="J687" t="s">
        <v>1600</v>
      </c>
      <c r="K687">
        <v>2000</v>
      </c>
      <c r="L687">
        <v>2275</v>
      </c>
      <c r="M687" t="s">
        <v>3385</v>
      </c>
      <c r="N687" s="81">
        <v>45366</v>
      </c>
      <c r="O687" s="81">
        <v>45945</v>
      </c>
      <c r="P687" s="81">
        <v>45357</v>
      </c>
      <c r="Q687" s="81">
        <v>45936</v>
      </c>
      <c r="R687" t="s">
        <v>1620</v>
      </c>
      <c r="S687" t="s">
        <v>2032</v>
      </c>
      <c r="T687" t="s">
        <v>2908</v>
      </c>
      <c r="U687" t="s">
        <v>9</v>
      </c>
      <c r="V687">
        <v>5000</v>
      </c>
      <c r="W687">
        <v>0.54500000000000004</v>
      </c>
      <c r="X687">
        <v>2725</v>
      </c>
      <c r="Y687">
        <v>2</v>
      </c>
      <c r="AA687">
        <v>26000</v>
      </c>
      <c r="AB687" t="s">
        <v>9</v>
      </c>
      <c r="AD687">
        <v>0</v>
      </c>
      <c r="AE687">
        <v>1</v>
      </c>
    </row>
    <row r="688" spans="1:34" hidden="1">
      <c r="A688">
        <v>687</v>
      </c>
      <c r="B688" t="s">
        <v>17</v>
      </c>
      <c r="C688" t="s">
        <v>3473</v>
      </c>
      <c r="D688" t="s">
        <v>2353</v>
      </c>
      <c r="E688" t="s">
        <v>3474</v>
      </c>
      <c r="F688">
        <v>7228771330</v>
      </c>
      <c r="G688" t="s">
        <v>3475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3492</v>
      </c>
      <c r="N688" s="81">
        <v>45360</v>
      </c>
      <c r="O688" s="81">
        <v>45939</v>
      </c>
      <c r="P688" s="81">
        <v>45357</v>
      </c>
      <c r="Q688" s="81">
        <v>45571</v>
      </c>
      <c r="R688" t="s">
        <v>1616</v>
      </c>
      <c r="S688" t="s">
        <v>1674</v>
      </c>
      <c r="T688" t="s">
        <v>35</v>
      </c>
      <c r="U688" t="s">
        <v>9</v>
      </c>
      <c r="V688">
        <v>4200</v>
      </c>
      <c r="W688">
        <v>0.45833333333333326</v>
      </c>
      <c r="X688">
        <v>1925</v>
      </c>
      <c r="Y688">
        <v>0</v>
      </c>
      <c r="Z688">
        <v>5000</v>
      </c>
      <c r="AA688">
        <v>21000</v>
      </c>
      <c r="AB688" t="s">
        <v>9</v>
      </c>
      <c r="AD688">
        <v>0</v>
      </c>
    </row>
    <row r="689" spans="1:31" hidden="1">
      <c r="A689">
        <v>688</v>
      </c>
      <c r="B689" t="s">
        <v>17</v>
      </c>
      <c r="C689" t="s">
        <v>3476</v>
      </c>
      <c r="D689" t="s">
        <v>2353</v>
      </c>
      <c r="E689" t="s">
        <v>3477</v>
      </c>
      <c r="F689">
        <v>5528865630</v>
      </c>
      <c r="G689" t="s">
        <v>3478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3492</v>
      </c>
      <c r="N689" s="81">
        <v>45360</v>
      </c>
      <c r="O689" s="81">
        <v>45574</v>
      </c>
      <c r="P689" s="81">
        <v>45357</v>
      </c>
      <c r="Q689" s="81">
        <v>45571</v>
      </c>
      <c r="R689" t="s">
        <v>1616</v>
      </c>
      <c r="S689" t="s">
        <v>1674</v>
      </c>
      <c r="T689" t="s">
        <v>35</v>
      </c>
      <c r="U689" t="s">
        <v>9</v>
      </c>
      <c r="V689">
        <v>4200</v>
      </c>
      <c r="W689">
        <v>0.45833333333333326</v>
      </c>
      <c r="X689">
        <v>1925</v>
      </c>
      <c r="Y689">
        <v>0</v>
      </c>
      <c r="Z689">
        <v>5000</v>
      </c>
      <c r="AA689">
        <v>21000</v>
      </c>
      <c r="AB689" t="s">
        <v>9</v>
      </c>
      <c r="AD689">
        <v>0</v>
      </c>
    </row>
    <row r="690" spans="1:31" hidden="1">
      <c r="A690">
        <v>689</v>
      </c>
      <c r="B690" t="s">
        <v>67</v>
      </c>
      <c r="C690" t="s">
        <v>3479</v>
      </c>
      <c r="D690" t="s">
        <v>2353</v>
      </c>
      <c r="E690" t="s">
        <v>3480</v>
      </c>
      <c r="F690">
        <v>5540100786</v>
      </c>
      <c r="H690">
        <v>20</v>
      </c>
      <c r="I690">
        <v>20</v>
      </c>
      <c r="J690">
        <v>3000</v>
      </c>
      <c r="K690">
        <v>3000</v>
      </c>
      <c r="L690">
        <v>3497</v>
      </c>
      <c r="M690" t="s">
        <v>3493</v>
      </c>
      <c r="N690" s="81">
        <v>45360</v>
      </c>
      <c r="O690" s="81">
        <v>45574</v>
      </c>
      <c r="P690" s="81">
        <v>45357</v>
      </c>
      <c r="Q690" s="81">
        <v>45936</v>
      </c>
      <c r="R690" t="s">
        <v>1616</v>
      </c>
      <c r="S690" t="s">
        <v>1679</v>
      </c>
      <c r="T690" t="s">
        <v>35</v>
      </c>
      <c r="U690" t="s">
        <v>9</v>
      </c>
      <c r="W690" t="s">
        <v>1255</v>
      </c>
      <c r="X690">
        <v>-3497</v>
      </c>
      <c r="AA690">
        <v>0</v>
      </c>
      <c r="AB690" t="s">
        <v>9</v>
      </c>
      <c r="AD690">
        <v>0</v>
      </c>
    </row>
    <row r="691" spans="1:31" hidden="1">
      <c r="A691">
        <v>690</v>
      </c>
      <c r="B691" t="s">
        <v>12</v>
      </c>
      <c r="D691" t="s">
        <v>2353</v>
      </c>
      <c r="E691" t="s">
        <v>3481</v>
      </c>
      <c r="F691">
        <v>50766163704</v>
      </c>
      <c r="G691" t="s">
        <v>3482</v>
      </c>
      <c r="H691">
        <v>20</v>
      </c>
      <c r="I691">
        <v>20</v>
      </c>
      <c r="J691" t="s">
        <v>1600</v>
      </c>
      <c r="K691">
        <v>3000</v>
      </c>
      <c r="L691">
        <v>3497</v>
      </c>
      <c r="M691" t="s">
        <v>3483</v>
      </c>
      <c r="N691" s="81">
        <v>45367</v>
      </c>
      <c r="O691" s="81">
        <v>45946</v>
      </c>
      <c r="P691" s="81">
        <v>45365</v>
      </c>
      <c r="Q691" s="81">
        <v>45944</v>
      </c>
      <c r="R691" t="s">
        <v>1620</v>
      </c>
      <c r="S691" t="s">
        <v>13</v>
      </c>
      <c r="T691" t="s">
        <v>2961</v>
      </c>
      <c r="U691" t="s">
        <v>9</v>
      </c>
      <c r="V691">
        <v>7000</v>
      </c>
      <c r="W691">
        <v>0.50042857142857144</v>
      </c>
      <c r="X691">
        <v>3503</v>
      </c>
      <c r="Y691">
        <v>1</v>
      </c>
      <c r="AA691">
        <v>34000</v>
      </c>
      <c r="AB691" t="s">
        <v>9</v>
      </c>
      <c r="AD691">
        <v>0</v>
      </c>
      <c r="AE691">
        <v>1</v>
      </c>
    </row>
    <row r="692" spans="1:31" hidden="1">
      <c r="A692">
        <v>691</v>
      </c>
      <c r="B692" t="s">
        <v>10</v>
      </c>
      <c r="C692" t="s">
        <v>305</v>
      </c>
      <c r="D692" t="s">
        <v>2353</v>
      </c>
      <c r="E692" t="s">
        <v>3484</v>
      </c>
      <c r="F692">
        <v>9983442417</v>
      </c>
      <c r="G692" t="s">
        <v>3485</v>
      </c>
      <c r="H692">
        <v>20</v>
      </c>
      <c r="I692">
        <v>20</v>
      </c>
      <c r="J692" t="s">
        <v>1600</v>
      </c>
      <c r="K692">
        <v>2000</v>
      </c>
      <c r="L692">
        <v>2275</v>
      </c>
      <c r="M692" t="s">
        <v>3304</v>
      </c>
      <c r="N692" s="81">
        <v>45366</v>
      </c>
      <c r="O692" s="81">
        <v>45945</v>
      </c>
      <c r="P692" s="81">
        <v>45366</v>
      </c>
      <c r="Q692" s="81">
        <v>45945</v>
      </c>
      <c r="R692" t="s">
        <v>1616</v>
      </c>
      <c r="S692" t="s">
        <v>2032</v>
      </c>
      <c r="T692" t="s">
        <v>2961</v>
      </c>
      <c r="U692" t="s">
        <v>9</v>
      </c>
      <c r="V692">
        <v>5000</v>
      </c>
      <c r="W692">
        <v>0.54500000000000004</v>
      </c>
      <c r="X692">
        <v>2725</v>
      </c>
      <c r="Y692">
        <v>2</v>
      </c>
      <c r="AA692">
        <v>26000</v>
      </c>
      <c r="AB692" t="s">
        <v>9</v>
      </c>
      <c r="AD692">
        <v>0</v>
      </c>
      <c r="AE692">
        <v>1</v>
      </c>
    </row>
    <row r="693" spans="1:31" hidden="1">
      <c r="A693">
        <v>692</v>
      </c>
      <c r="B693" t="s">
        <v>12</v>
      </c>
      <c r="D693" t="s">
        <v>2353</v>
      </c>
      <c r="E693" t="s">
        <v>3486</v>
      </c>
      <c r="F693">
        <v>50765347792</v>
      </c>
      <c r="G693" t="s">
        <v>3487</v>
      </c>
      <c r="H693">
        <v>20</v>
      </c>
      <c r="I693">
        <v>20</v>
      </c>
      <c r="J693" t="s">
        <v>1600</v>
      </c>
      <c r="K693">
        <v>3000</v>
      </c>
      <c r="L693">
        <v>3497</v>
      </c>
      <c r="M693" t="s">
        <v>3483</v>
      </c>
      <c r="N693" s="81">
        <v>45367</v>
      </c>
      <c r="O693" s="81">
        <v>45946</v>
      </c>
      <c r="P693" s="81">
        <v>45366</v>
      </c>
      <c r="Q693" s="81">
        <v>45945</v>
      </c>
      <c r="R693" t="s">
        <v>1620</v>
      </c>
      <c r="S693" t="s">
        <v>13</v>
      </c>
      <c r="T693" t="s">
        <v>2961</v>
      </c>
      <c r="U693" t="s">
        <v>9</v>
      </c>
      <c r="V693">
        <v>7000</v>
      </c>
      <c r="W693">
        <v>0.50042857142857144</v>
      </c>
      <c r="X693">
        <v>3503</v>
      </c>
      <c r="Y693">
        <v>1</v>
      </c>
      <c r="AA693">
        <v>34000</v>
      </c>
      <c r="AB693" t="s">
        <v>9</v>
      </c>
      <c r="AD693">
        <v>0</v>
      </c>
      <c r="AE693">
        <v>1</v>
      </c>
    </row>
    <row r="694" spans="1:31" hidden="1">
      <c r="A694">
        <v>693</v>
      </c>
      <c r="B694" t="s">
        <v>10</v>
      </c>
      <c r="C694" t="s">
        <v>3488</v>
      </c>
      <c r="D694" t="s">
        <v>2353</v>
      </c>
      <c r="E694" t="s">
        <v>3489</v>
      </c>
      <c r="F694">
        <v>5540375509</v>
      </c>
      <c r="G694" t="s">
        <v>3490</v>
      </c>
      <c r="H694">
        <v>20</v>
      </c>
      <c r="I694">
        <v>20</v>
      </c>
      <c r="J694" t="s">
        <v>1600</v>
      </c>
      <c r="K694">
        <v>2000</v>
      </c>
      <c r="L694">
        <v>2000</v>
      </c>
      <c r="M694" t="s">
        <v>3304</v>
      </c>
      <c r="N694" s="81">
        <v>45366</v>
      </c>
      <c r="O694" s="81">
        <v>45945</v>
      </c>
      <c r="P694" s="81">
        <v>45366</v>
      </c>
      <c r="Q694" s="81">
        <v>45945</v>
      </c>
      <c r="R694" t="s">
        <v>1620</v>
      </c>
      <c r="S694" t="s">
        <v>2032</v>
      </c>
      <c r="T694" t="s">
        <v>2961</v>
      </c>
      <c r="U694" t="s">
        <v>9</v>
      </c>
      <c r="V694">
        <v>5000</v>
      </c>
      <c r="W694">
        <v>0.6</v>
      </c>
      <c r="X694">
        <v>3000</v>
      </c>
      <c r="Y694">
        <v>2</v>
      </c>
      <c r="AA694">
        <v>26000</v>
      </c>
      <c r="AB694" t="s">
        <v>9</v>
      </c>
      <c r="AD694">
        <v>0</v>
      </c>
      <c r="AE694">
        <v>3</v>
      </c>
    </row>
    <row r="695" spans="1:31" hidden="1">
      <c r="A695">
        <v>694</v>
      </c>
      <c r="B695" t="s">
        <v>10</v>
      </c>
      <c r="C695" t="s">
        <v>3172</v>
      </c>
      <c r="D695" t="s">
        <v>2353</v>
      </c>
      <c r="E695" t="s">
        <v>3491</v>
      </c>
      <c r="F695">
        <v>5580337247</v>
      </c>
      <c r="G695" t="s">
        <v>3175</v>
      </c>
      <c r="H695">
        <v>20</v>
      </c>
      <c r="I695">
        <v>20</v>
      </c>
      <c r="J695" t="s">
        <v>1600</v>
      </c>
      <c r="K695">
        <v>2000</v>
      </c>
      <c r="L695">
        <v>2000</v>
      </c>
      <c r="M695" t="s">
        <v>3304</v>
      </c>
      <c r="N695" s="81">
        <v>45366</v>
      </c>
      <c r="O695" s="81">
        <v>45945</v>
      </c>
      <c r="P695" s="81">
        <v>45366</v>
      </c>
      <c r="Q695" s="81">
        <v>45945</v>
      </c>
      <c r="R695" t="s">
        <v>1616</v>
      </c>
      <c r="S695" t="s">
        <v>2032</v>
      </c>
      <c r="T695" t="s">
        <v>2961</v>
      </c>
      <c r="U695" t="s">
        <v>9</v>
      </c>
      <c r="V695">
        <v>5000</v>
      </c>
      <c r="W695">
        <v>0.6</v>
      </c>
      <c r="X695">
        <v>3000</v>
      </c>
      <c r="Y695">
        <v>2</v>
      </c>
      <c r="AA695">
        <v>26000</v>
      </c>
      <c r="AB695" t="s">
        <v>9</v>
      </c>
      <c r="AD695">
        <v>0</v>
      </c>
      <c r="AE695">
        <v>3</v>
      </c>
    </row>
    <row r="696" spans="1:31" hidden="1">
      <c r="A696">
        <v>695</v>
      </c>
      <c r="B696" t="s">
        <v>20</v>
      </c>
      <c r="C696" t="s">
        <v>3494</v>
      </c>
      <c r="D696" t="s">
        <v>3495</v>
      </c>
      <c r="E696" t="s">
        <v>3496</v>
      </c>
      <c r="F696">
        <v>72211818218</v>
      </c>
      <c r="G696" t="s">
        <v>3497</v>
      </c>
      <c r="H696">
        <v>1</v>
      </c>
      <c r="I696">
        <v>6</v>
      </c>
      <c r="J696">
        <v>1500</v>
      </c>
      <c r="L696">
        <v>3497</v>
      </c>
      <c r="M696" t="s">
        <v>3483</v>
      </c>
      <c r="N696" s="81">
        <v>45371</v>
      </c>
      <c r="O696" s="81">
        <v>45524</v>
      </c>
      <c r="P696" s="81">
        <v>45371</v>
      </c>
      <c r="Q696" s="81">
        <v>45371</v>
      </c>
      <c r="R696" t="s">
        <v>1616</v>
      </c>
      <c r="S696" t="s">
        <v>1677</v>
      </c>
      <c r="T696" t="s">
        <v>35</v>
      </c>
      <c r="U696" t="s">
        <v>9</v>
      </c>
      <c r="V696">
        <v>7000</v>
      </c>
      <c r="W696">
        <v>0.50042857142857144</v>
      </c>
      <c r="X696">
        <v>3503</v>
      </c>
      <c r="Z696">
        <v>8000</v>
      </c>
      <c r="AA696">
        <v>25000</v>
      </c>
      <c r="AB696" t="s">
        <v>9</v>
      </c>
      <c r="AD696">
        <v>0</v>
      </c>
      <c r="AE696">
        <v>1</v>
      </c>
    </row>
    <row r="697" spans="1:31" hidden="1">
      <c r="A697">
        <v>696</v>
      </c>
      <c r="N697" s="81"/>
      <c r="O697" s="81"/>
      <c r="P697" s="81"/>
      <c r="Q697" s="81" t="s">
        <v>1255</v>
      </c>
      <c r="R697" t="s">
        <v>1255</v>
      </c>
      <c r="S697">
        <v>0</v>
      </c>
      <c r="W697" t="s">
        <v>1255</v>
      </c>
      <c r="X697">
        <v>0</v>
      </c>
    </row>
    <row r="698" spans="1:31" hidden="1">
      <c r="A698">
        <v>697</v>
      </c>
      <c r="N698" s="81"/>
      <c r="O698" s="81"/>
      <c r="P698" s="81"/>
      <c r="Q698" s="81" t="s">
        <v>1255</v>
      </c>
      <c r="R698" t="s">
        <v>1255</v>
      </c>
      <c r="S698">
        <v>0</v>
      </c>
      <c r="W698" t="s">
        <v>1255</v>
      </c>
      <c r="X698">
        <v>0</v>
      </c>
    </row>
    <row r="699" spans="1:31" hidden="1">
      <c r="A699">
        <v>698</v>
      </c>
      <c r="N699" s="81"/>
      <c r="O699" s="81"/>
      <c r="P699" s="81"/>
      <c r="Q699" s="81" t="s">
        <v>1255</v>
      </c>
      <c r="R699" t="s">
        <v>1255</v>
      </c>
      <c r="S699">
        <v>0</v>
      </c>
      <c r="W699" t="s">
        <v>1255</v>
      </c>
      <c r="X699">
        <v>0</v>
      </c>
    </row>
    <row r="700" spans="1:31" hidden="1">
      <c r="A700">
        <v>699</v>
      </c>
      <c r="N700" s="81"/>
      <c r="O700" s="81"/>
      <c r="P700" s="81"/>
      <c r="Q700" s="81" t="s">
        <v>1255</v>
      </c>
      <c r="R700" t="s">
        <v>1255</v>
      </c>
      <c r="S700">
        <v>0</v>
      </c>
      <c r="W700" t="s">
        <v>1255</v>
      </c>
      <c r="X700">
        <v>0</v>
      </c>
    </row>
    <row r="701" spans="1:31" hidden="1">
      <c r="A701">
        <v>700</v>
      </c>
      <c r="N701" s="81"/>
      <c r="O701" s="81"/>
      <c r="P701" s="81"/>
      <c r="Q701" s="81" t="s">
        <v>1255</v>
      </c>
      <c r="R701" t="s">
        <v>1255</v>
      </c>
      <c r="S701">
        <v>0</v>
      </c>
      <c r="W701" t="s">
        <v>1255</v>
      </c>
      <c r="X701">
        <v>0</v>
      </c>
    </row>
    <row r="702" spans="1:31" hidden="1">
      <c r="A702">
        <v>701</v>
      </c>
      <c r="N702" s="81"/>
      <c r="O702" s="81"/>
      <c r="P702" s="81"/>
      <c r="Q702" s="81" t="s">
        <v>1255</v>
      </c>
      <c r="R702" t="s">
        <v>1255</v>
      </c>
      <c r="S702">
        <v>0</v>
      </c>
      <c r="W702" t="s">
        <v>1255</v>
      </c>
      <c r="X702">
        <v>0</v>
      </c>
    </row>
    <row r="703" spans="1:31" hidden="1">
      <c r="A703">
        <v>702</v>
      </c>
      <c r="N703" s="81"/>
      <c r="O703" s="81"/>
      <c r="P703" s="81"/>
      <c r="Q703" s="81" t="s">
        <v>1255</v>
      </c>
      <c r="R703" t="s">
        <v>1255</v>
      </c>
      <c r="S703">
        <v>0</v>
      </c>
      <c r="W703" t="s">
        <v>1255</v>
      </c>
      <c r="X703">
        <v>0</v>
      </c>
    </row>
    <row r="704" spans="1:31" hidden="1">
      <c r="A704">
        <v>703</v>
      </c>
      <c r="N704" s="81"/>
      <c r="O704" s="81"/>
      <c r="P704" s="81"/>
      <c r="Q704" s="81" t="s">
        <v>1255</v>
      </c>
      <c r="R704" t="s">
        <v>1255</v>
      </c>
      <c r="S704">
        <v>0</v>
      </c>
      <c r="W704" t="s">
        <v>1255</v>
      </c>
      <c r="X704">
        <v>0</v>
      </c>
    </row>
    <row r="705" spans="1:24" hidden="1">
      <c r="A705">
        <v>704</v>
      </c>
      <c r="N705" s="81"/>
      <c r="O705" s="81"/>
      <c r="P705" s="81"/>
      <c r="Q705" s="81" t="s">
        <v>1255</v>
      </c>
      <c r="R705" t="s">
        <v>1255</v>
      </c>
      <c r="S705">
        <v>0</v>
      </c>
      <c r="W705" t="s">
        <v>1255</v>
      </c>
      <c r="X705">
        <v>0</v>
      </c>
    </row>
    <row r="706" spans="1:24" hidden="1">
      <c r="A706">
        <v>705</v>
      </c>
      <c r="N706" s="81"/>
      <c r="O706" s="81"/>
      <c r="P706" s="81"/>
      <c r="Q706" s="81" t="s">
        <v>1255</v>
      </c>
      <c r="R706" t="s">
        <v>1255</v>
      </c>
      <c r="S706">
        <v>0</v>
      </c>
      <c r="W706" t="s">
        <v>1255</v>
      </c>
      <c r="X706">
        <v>0</v>
      </c>
    </row>
    <row r="707" spans="1:24" hidden="1">
      <c r="A707">
        <v>706</v>
      </c>
      <c r="N707" s="81"/>
      <c r="O707" s="81"/>
      <c r="P707" s="81"/>
      <c r="Q707" s="81" t="s">
        <v>1255</v>
      </c>
      <c r="R707" t="s">
        <v>1255</v>
      </c>
      <c r="S707">
        <v>0</v>
      </c>
      <c r="W707" t="s">
        <v>1255</v>
      </c>
      <c r="X707">
        <v>0</v>
      </c>
    </row>
    <row r="708" spans="1:24" hidden="1">
      <c r="A708">
        <v>707</v>
      </c>
      <c r="N708" s="81"/>
      <c r="O708" s="81"/>
      <c r="P708" s="81"/>
      <c r="Q708" s="81" t="s">
        <v>1255</v>
      </c>
      <c r="R708" t="s">
        <v>1255</v>
      </c>
      <c r="S708">
        <v>0</v>
      </c>
      <c r="W708" t="s">
        <v>1255</v>
      </c>
      <c r="X708">
        <v>0</v>
      </c>
    </row>
    <row r="709" spans="1:24" hidden="1">
      <c r="A709">
        <v>708</v>
      </c>
      <c r="N709" s="81"/>
      <c r="O709" s="81"/>
      <c r="P709" s="81"/>
      <c r="Q709" s="81" t="s">
        <v>1255</v>
      </c>
      <c r="R709" t="s">
        <v>1255</v>
      </c>
      <c r="S709">
        <v>0</v>
      </c>
      <c r="W709" t="s">
        <v>1255</v>
      </c>
      <c r="X709">
        <v>0</v>
      </c>
    </row>
    <row r="710" spans="1:24" hidden="1">
      <c r="A710">
        <v>709</v>
      </c>
      <c r="N710" s="81"/>
      <c r="O710" s="81"/>
      <c r="P710" s="81"/>
      <c r="Q710" s="81" t="s">
        <v>1255</v>
      </c>
      <c r="R710" t="s">
        <v>1255</v>
      </c>
      <c r="S710">
        <v>0</v>
      </c>
      <c r="W710" t="s">
        <v>1255</v>
      </c>
      <c r="X710">
        <v>0</v>
      </c>
    </row>
    <row r="711" spans="1:24" hidden="1">
      <c r="A711">
        <v>710</v>
      </c>
      <c r="N711" s="81"/>
      <c r="O711" s="81"/>
      <c r="P711" s="81"/>
      <c r="Q711" s="81" t="s">
        <v>1255</v>
      </c>
      <c r="R711" t="s">
        <v>1255</v>
      </c>
      <c r="S711">
        <v>0</v>
      </c>
      <c r="W711" t="s">
        <v>1255</v>
      </c>
      <c r="X711">
        <v>0</v>
      </c>
    </row>
    <row r="712" spans="1:24" hidden="1">
      <c r="A712">
        <v>711</v>
      </c>
      <c r="N712" s="81"/>
      <c r="O712" s="81"/>
      <c r="P712" s="81"/>
      <c r="Q712" s="81" t="s">
        <v>1255</v>
      </c>
      <c r="R712" t="s">
        <v>1255</v>
      </c>
      <c r="S712">
        <v>0</v>
      </c>
      <c r="W712" t="s">
        <v>1255</v>
      </c>
      <c r="X712">
        <v>0</v>
      </c>
    </row>
    <row r="713" spans="1:24" hidden="1">
      <c r="A713">
        <v>712</v>
      </c>
      <c r="N713" s="81"/>
      <c r="O713" s="81"/>
      <c r="P713" s="81"/>
      <c r="Q713" s="81" t="s">
        <v>1255</v>
      </c>
      <c r="R713" t="s">
        <v>1255</v>
      </c>
      <c r="S713">
        <v>0</v>
      </c>
      <c r="W713" t="s">
        <v>1255</v>
      </c>
      <c r="X713">
        <v>0</v>
      </c>
    </row>
    <row r="714" spans="1:24" hidden="1">
      <c r="N714" s="81"/>
      <c r="O714" s="81"/>
      <c r="P714" s="81"/>
      <c r="Q714" s="81" t="s">
        <v>1255</v>
      </c>
      <c r="R714" t="s">
        <v>1255</v>
      </c>
      <c r="S714">
        <v>0</v>
      </c>
      <c r="W714" t="s">
        <v>1255</v>
      </c>
      <c r="X714">
        <v>0</v>
      </c>
    </row>
    <row r="715" spans="1:24" hidden="1">
      <c r="N715" s="81"/>
      <c r="O715" s="81"/>
      <c r="P715" s="81"/>
      <c r="Q715" s="81" t="s">
        <v>1255</v>
      </c>
      <c r="R715" t="s">
        <v>1255</v>
      </c>
      <c r="S715">
        <v>0</v>
      </c>
      <c r="W715" t="s">
        <v>1255</v>
      </c>
      <c r="X715">
        <v>0</v>
      </c>
    </row>
    <row r="716" spans="1:24" hidden="1">
      <c r="N716" s="81"/>
      <c r="O716" s="81"/>
      <c r="P716" s="81"/>
      <c r="Q716" s="81" t="s">
        <v>1255</v>
      </c>
      <c r="R716" t="s">
        <v>1255</v>
      </c>
      <c r="S716">
        <v>0</v>
      </c>
      <c r="W716" t="s">
        <v>1255</v>
      </c>
      <c r="X716">
        <v>0</v>
      </c>
    </row>
    <row r="717" spans="1:24" hidden="1">
      <c r="N717" s="81"/>
      <c r="O717" s="81"/>
      <c r="P717" s="81"/>
      <c r="Q717" s="81" t="s">
        <v>1255</v>
      </c>
      <c r="R717" t="s">
        <v>1255</v>
      </c>
      <c r="S717">
        <v>0</v>
      </c>
      <c r="W717" t="s">
        <v>1255</v>
      </c>
      <c r="X717">
        <v>0</v>
      </c>
    </row>
    <row r="718" spans="1:24" hidden="1">
      <c r="N718" s="81"/>
      <c r="O718" s="81"/>
      <c r="P718" s="81"/>
      <c r="Q718" s="81" t="s">
        <v>1255</v>
      </c>
      <c r="R718" t="s">
        <v>1255</v>
      </c>
      <c r="S718">
        <v>0</v>
      </c>
      <c r="W718" t="s">
        <v>1255</v>
      </c>
      <c r="X718">
        <v>0</v>
      </c>
    </row>
    <row r="719" spans="1:24" hidden="1">
      <c r="N719" s="81"/>
      <c r="O719" s="81"/>
      <c r="P719" s="81"/>
      <c r="Q719" s="81" t="s">
        <v>1255</v>
      </c>
      <c r="R719" t="s">
        <v>1255</v>
      </c>
      <c r="S719">
        <v>0</v>
      </c>
      <c r="W719" t="s">
        <v>1255</v>
      </c>
      <c r="X719">
        <v>0</v>
      </c>
    </row>
    <row r="720" spans="1:24" hidden="1">
      <c r="N720" s="81"/>
      <c r="O720" s="81"/>
      <c r="P720" s="81"/>
      <c r="Q720" s="81"/>
    </row>
    <row r="721" spans="14:17" hidden="1">
      <c r="N721" s="81"/>
      <c r="O721" s="81"/>
      <c r="P721" s="81"/>
      <c r="Q721" s="8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R1012"/>
  <sheetViews>
    <sheetView topLeftCell="C15" zoomScaleNormal="100" workbookViewId="0">
      <selection activeCell="I32" sqref="I32"/>
    </sheetView>
  </sheetViews>
  <sheetFormatPr baseColWidth="10" defaultColWidth="14.5" defaultRowHeight="15" customHeight="1"/>
  <cols>
    <col min="1" max="1" width="13.1640625" bestFit="1" customWidth="1"/>
    <col min="2" max="2" width="49.5" bestFit="1" customWidth="1"/>
    <col min="3" max="3" width="10.6640625" style="1" customWidth="1"/>
    <col min="4" max="4" width="15.5" bestFit="1" customWidth="1"/>
    <col min="5" max="5" width="14.5" bestFit="1" customWidth="1"/>
    <col min="6" max="6" width="14" bestFit="1" customWidth="1"/>
    <col min="7" max="7" width="19.6640625" customWidth="1"/>
    <col min="8" max="8" width="22.33203125" customWidth="1"/>
    <col min="9" max="9" width="17.1640625" customWidth="1"/>
    <col min="10" max="10" width="15.1640625" bestFit="1" customWidth="1"/>
    <col min="11" max="11" width="18.6640625" customWidth="1"/>
    <col min="12" max="12" width="16.6640625" customWidth="1"/>
    <col min="13" max="13" width="16.33203125" bestFit="1" customWidth="1"/>
    <col min="14" max="14" width="30.83203125" customWidth="1"/>
    <col min="15" max="15" width="32.1640625" bestFit="1" customWidth="1"/>
    <col min="16" max="16" width="24" bestFit="1" customWidth="1"/>
    <col min="17" max="17" width="19" bestFit="1" customWidth="1"/>
    <col min="18" max="18" width="24.6640625" customWidth="1"/>
    <col min="19" max="19" width="19.83203125" bestFit="1" customWidth="1"/>
    <col min="20" max="26" width="10.6640625" customWidth="1"/>
  </cols>
  <sheetData>
    <row r="1" spans="1:18" ht="20" customHeight="1">
      <c r="A1" s="958" t="s">
        <v>0</v>
      </c>
      <c r="B1" s="959" t="s">
        <v>1</v>
      </c>
      <c r="D1" s="470" t="s">
        <v>2169</v>
      </c>
      <c r="G1" s="178" t="s">
        <v>2</v>
      </c>
      <c r="H1" s="178" t="s">
        <v>3</v>
      </c>
      <c r="I1" s="178" t="s">
        <v>4</v>
      </c>
      <c r="J1" s="178" t="s">
        <v>1761</v>
      </c>
      <c r="K1" s="178" t="s">
        <v>5</v>
      </c>
      <c r="L1" s="178" t="s">
        <v>6</v>
      </c>
      <c r="M1" s="178" t="s">
        <v>7</v>
      </c>
      <c r="N1" s="178" t="s">
        <v>1747</v>
      </c>
      <c r="O1" s="178" t="s">
        <v>1748</v>
      </c>
      <c r="P1" s="178" t="s">
        <v>1749</v>
      </c>
      <c r="Q1" s="178" t="s">
        <v>1762</v>
      </c>
      <c r="R1" s="178" t="s">
        <v>2071</v>
      </c>
    </row>
    <row r="2" spans="1:18" ht="20" customHeight="1">
      <c r="A2" s="954" t="s">
        <v>8</v>
      </c>
      <c r="B2" s="957" t="s">
        <v>1675</v>
      </c>
      <c r="D2" s="162" t="s">
        <v>9</v>
      </c>
      <c r="G2" s="722" t="s">
        <v>8</v>
      </c>
      <c r="H2" s="723">
        <v>36</v>
      </c>
      <c r="I2" s="397">
        <v>3150</v>
      </c>
      <c r="J2" s="397">
        <v>3150</v>
      </c>
      <c r="K2" s="723">
        <v>4</v>
      </c>
      <c r="L2" s="724" t="s">
        <v>1285</v>
      </c>
      <c r="M2" s="397">
        <v>25000</v>
      </c>
      <c r="N2" s="725" t="s">
        <v>9438</v>
      </c>
      <c r="O2" s="719" t="s">
        <v>9439</v>
      </c>
      <c r="P2" s="471" t="s">
        <v>1752</v>
      </c>
      <c r="Q2" s="472" t="s">
        <v>1753</v>
      </c>
      <c r="R2" s="412">
        <v>25200</v>
      </c>
    </row>
    <row r="3" spans="1:18" ht="20" customHeight="1">
      <c r="A3" s="954" t="s">
        <v>10</v>
      </c>
      <c r="B3" s="957" t="s">
        <v>2032</v>
      </c>
      <c r="D3" s="163" t="s">
        <v>11</v>
      </c>
      <c r="G3" s="300" t="s">
        <v>2907</v>
      </c>
      <c r="H3" s="723">
        <v>36</v>
      </c>
      <c r="I3" s="397">
        <v>3150</v>
      </c>
      <c r="J3" s="397">
        <v>1000</v>
      </c>
      <c r="K3" s="723">
        <v>4</v>
      </c>
      <c r="L3" s="724" t="s">
        <v>1285</v>
      </c>
      <c r="M3" s="397">
        <v>25000</v>
      </c>
      <c r="N3" s="725" t="s">
        <v>1750</v>
      </c>
      <c r="O3" s="719" t="s">
        <v>1751</v>
      </c>
      <c r="P3" s="471" t="s">
        <v>1752</v>
      </c>
      <c r="Q3" s="472" t="s">
        <v>1753</v>
      </c>
      <c r="R3" s="412">
        <v>25200</v>
      </c>
    </row>
    <row r="4" spans="1:18" ht="20" customHeight="1">
      <c r="A4" s="954" t="s">
        <v>12</v>
      </c>
      <c r="B4" s="957" t="s">
        <v>13</v>
      </c>
      <c r="D4" s="164" t="s">
        <v>14</v>
      </c>
      <c r="G4" s="722" t="s">
        <v>10</v>
      </c>
      <c r="H4" s="723">
        <v>20</v>
      </c>
      <c r="I4" s="397">
        <v>5000</v>
      </c>
      <c r="J4" s="397">
        <v>2000</v>
      </c>
      <c r="K4" s="723">
        <v>2</v>
      </c>
      <c r="L4" s="724" t="s">
        <v>1285</v>
      </c>
      <c r="M4" s="397">
        <v>26000</v>
      </c>
      <c r="N4" s="725" t="s">
        <v>1754</v>
      </c>
      <c r="O4" s="719" t="s">
        <v>1755</v>
      </c>
      <c r="P4" s="471" t="s">
        <v>1756</v>
      </c>
      <c r="Q4" s="472" t="s">
        <v>1757</v>
      </c>
      <c r="R4" s="412">
        <v>29000</v>
      </c>
    </row>
    <row r="5" spans="1:18" ht="20" customHeight="1">
      <c r="A5" s="955" t="s">
        <v>3622</v>
      </c>
      <c r="B5" s="1035" t="s">
        <v>3628</v>
      </c>
      <c r="D5" s="165" t="s">
        <v>16</v>
      </c>
      <c r="G5" s="722" t="s">
        <v>15</v>
      </c>
      <c r="H5" s="723">
        <v>16</v>
      </c>
      <c r="I5" s="397">
        <v>5000</v>
      </c>
      <c r="J5" s="397">
        <v>2000</v>
      </c>
      <c r="K5" s="723">
        <v>1</v>
      </c>
      <c r="L5" s="724" t="s">
        <v>1285</v>
      </c>
      <c r="M5" s="397">
        <v>26000</v>
      </c>
      <c r="N5" s="725" t="s">
        <v>3000</v>
      </c>
      <c r="O5" s="719" t="s">
        <v>1755</v>
      </c>
      <c r="P5" s="471" t="s">
        <v>1759</v>
      </c>
      <c r="Q5" s="472" t="s">
        <v>1757</v>
      </c>
      <c r="R5" s="412">
        <v>29000</v>
      </c>
    </row>
    <row r="6" spans="1:18" ht="34.25" customHeight="1">
      <c r="A6" s="954" t="s">
        <v>15</v>
      </c>
      <c r="B6" s="957" t="s">
        <v>1680</v>
      </c>
      <c r="G6" s="722" t="s">
        <v>12</v>
      </c>
      <c r="H6" s="723">
        <v>20</v>
      </c>
      <c r="I6" s="724">
        <v>7500</v>
      </c>
      <c r="J6" s="724">
        <v>7000</v>
      </c>
      <c r="K6" s="723">
        <v>1</v>
      </c>
      <c r="L6" s="724" t="s">
        <v>1285</v>
      </c>
      <c r="M6" s="397">
        <v>29000</v>
      </c>
      <c r="N6" s="725" t="s">
        <v>2445</v>
      </c>
      <c r="O6" s="719" t="s">
        <v>1758</v>
      </c>
      <c r="P6" s="471" t="s">
        <v>1759</v>
      </c>
      <c r="Q6" s="472" t="s">
        <v>2826</v>
      </c>
      <c r="R6" s="412">
        <v>34000</v>
      </c>
    </row>
    <row r="7" spans="1:18" ht="31.25" customHeight="1">
      <c r="A7" s="954" t="s">
        <v>67</v>
      </c>
      <c r="B7" s="957" t="s">
        <v>1679</v>
      </c>
      <c r="D7" t="s">
        <v>2135</v>
      </c>
      <c r="G7" s="722" t="s">
        <v>67</v>
      </c>
      <c r="H7" s="723">
        <v>20</v>
      </c>
      <c r="I7" s="397">
        <v>7000</v>
      </c>
      <c r="J7" s="397">
        <v>7000</v>
      </c>
      <c r="K7" s="723">
        <v>1</v>
      </c>
      <c r="L7" s="724" t="s">
        <v>1285</v>
      </c>
      <c r="M7" s="397">
        <v>29000</v>
      </c>
      <c r="N7" s="725" t="s">
        <v>1760</v>
      </c>
      <c r="O7" s="719" t="s">
        <v>1758</v>
      </c>
      <c r="P7" s="471" t="s">
        <v>1759</v>
      </c>
      <c r="Q7" s="472" t="s">
        <v>2825</v>
      </c>
      <c r="R7" s="412">
        <v>34000</v>
      </c>
    </row>
    <row r="8" spans="1:18" ht="20" customHeight="1">
      <c r="A8" s="954" t="s">
        <v>17</v>
      </c>
      <c r="B8" s="957" t="s">
        <v>1674</v>
      </c>
      <c r="D8" t="s">
        <v>9</v>
      </c>
      <c r="G8" s="722" t="s">
        <v>17</v>
      </c>
      <c r="H8" s="723">
        <v>8</v>
      </c>
      <c r="I8" s="397">
        <v>5000</v>
      </c>
      <c r="J8" s="397">
        <v>5000</v>
      </c>
      <c r="K8" s="723">
        <v>0</v>
      </c>
      <c r="L8" s="397">
        <v>5000</v>
      </c>
      <c r="M8" s="397">
        <v>25000</v>
      </c>
      <c r="N8" s="725" t="s">
        <v>3517</v>
      </c>
      <c r="O8" s="719" t="s">
        <v>3518</v>
      </c>
      <c r="P8" s="471" t="s">
        <v>1285</v>
      </c>
      <c r="Q8" s="473">
        <v>0</v>
      </c>
      <c r="R8" s="412">
        <v>29000</v>
      </c>
    </row>
    <row r="9" spans="1:18" ht="20" customHeight="1">
      <c r="A9" s="954" t="s">
        <v>19</v>
      </c>
      <c r="B9" s="957" t="s">
        <v>1678</v>
      </c>
      <c r="D9" t="s">
        <v>11</v>
      </c>
      <c r="G9" s="722" t="s">
        <v>19</v>
      </c>
      <c r="H9" s="723">
        <v>6</v>
      </c>
      <c r="I9" s="397">
        <v>7000</v>
      </c>
      <c r="J9" s="397">
        <v>7000</v>
      </c>
      <c r="K9" s="723">
        <v>0</v>
      </c>
      <c r="L9" s="397">
        <v>6000</v>
      </c>
      <c r="M9" s="397">
        <v>26000</v>
      </c>
      <c r="N9" s="725" t="s">
        <v>2279</v>
      </c>
      <c r="O9" s="719" t="s">
        <v>1755</v>
      </c>
      <c r="P9" s="471" t="s">
        <v>1285</v>
      </c>
      <c r="Q9" s="473">
        <v>0</v>
      </c>
      <c r="R9" s="412">
        <v>34000</v>
      </c>
    </row>
    <row r="10" spans="1:18" ht="20" customHeight="1">
      <c r="A10" s="954" t="s">
        <v>20</v>
      </c>
      <c r="B10" s="957" t="s">
        <v>1677</v>
      </c>
      <c r="D10" t="s">
        <v>16</v>
      </c>
      <c r="G10" s="722" t="s">
        <v>20</v>
      </c>
      <c r="H10" s="723">
        <v>6</v>
      </c>
      <c r="I10" s="397">
        <v>7000</v>
      </c>
      <c r="J10" s="397">
        <v>7000</v>
      </c>
      <c r="K10" s="723">
        <v>0</v>
      </c>
      <c r="L10" s="397">
        <v>8000</v>
      </c>
      <c r="M10" s="397">
        <v>29000</v>
      </c>
      <c r="N10" s="725" t="s">
        <v>1760</v>
      </c>
      <c r="O10" s="719" t="s">
        <v>1758</v>
      </c>
      <c r="P10" s="471" t="s">
        <v>1285</v>
      </c>
      <c r="Q10" s="473">
        <v>0</v>
      </c>
      <c r="R10" s="412">
        <v>34000</v>
      </c>
    </row>
    <row r="11" spans="1:18" ht="29.5" customHeight="1">
      <c r="A11" s="954" t="s">
        <v>21</v>
      </c>
      <c r="B11" s="957" t="s">
        <v>1682</v>
      </c>
      <c r="D11" t="s">
        <v>14</v>
      </c>
      <c r="G11" s="722" t="s">
        <v>21</v>
      </c>
      <c r="H11" s="723">
        <v>6</v>
      </c>
      <c r="I11" s="397">
        <v>7000</v>
      </c>
      <c r="J11" s="397">
        <v>7000</v>
      </c>
      <c r="K11" s="723">
        <v>0</v>
      </c>
      <c r="L11" s="397">
        <v>6000</v>
      </c>
      <c r="M11" s="397">
        <v>26000</v>
      </c>
      <c r="N11" s="725" t="s">
        <v>2279</v>
      </c>
      <c r="O11" s="719" t="s">
        <v>1755</v>
      </c>
      <c r="P11" s="471" t="s">
        <v>1285</v>
      </c>
      <c r="Q11" s="473">
        <v>0</v>
      </c>
      <c r="R11" s="412">
        <v>29000</v>
      </c>
    </row>
    <row r="12" spans="1:18" ht="33.5" customHeight="1">
      <c r="A12" s="954" t="s">
        <v>22</v>
      </c>
      <c r="B12" s="957" t="s">
        <v>1681</v>
      </c>
      <c r="D12" t="s">
        <v>2319</v>
      </c>
      <c r="E12" s="300"/>
      <c r="G12" s="722" t="s">
        <v>22</v>
      </c>
      <c r="H12" s="723">
        <v>6</v>
      </c>
      <c r="I12" s="397">
        <v>9500</v>
      </c>
      <c r="J12" s="397">
        <v>9500</v>
      </c>
      <c r="K12" s="723">
        <v>0</v>
      </c>
      <c r="L12" s="397">
        <v>8000</v>
      </c>
      <c r="M12" s="397">
        <v>29000</v>
      </c>
      <c r="N12" s="725" t="s">
        <v>1760</v>
      </c>
      <c r="O12" s="720" t="s">
        <v>1758</v>
      </c>
      <c r="P12" s="477" t="s">
        <v>1285</v>
      </c>
      <c r="Q12" s="478">
        <v>0</v>
      </c>
      <c r="R12" s="476">
        <v>29000</v>
      </c>
    </row>
    <row r="13" spans="1:18" ht="19.5" customHeight="1">
      <c r="A13" s="955" t="s">
        <v>3256</v>
      </c>
      <c r="B13" s="957" t="s">
        <v>3257</v>
      </c>
      <c r="E13" s="300"/>
      <c r="G13" s="722" t="s">
        <v>3258</v>
      </c>
      <c r="H13" s="723">
        <v>6</v>
      </c>
      <c r="I13" s="397">
        <v>9500</v>
      </c>
      <c r="J13" s="397">
        <v>9500</v>
      </c>
      <c r="K13" s="723">
        <v>0</v>
      </c>
      <c r="L13" s="724" t="s">
        <v>1285</v>
      </c>
      <c r="M13" s="397">
        <v>0</v>
      </c>
      <c r="N13" s="723" t="s">
        <v>3148</v>
      </c>
      <c r="O13" s="721" t="s">
        <v>3149</v>
      </c>
      <c r="P13" s="479" t="s">
        <v>1285</v>
      </c>
      <c r="Q13" s="473">
        <v>0</v>
      </c>
      <c r="R13" s="412">
        <v>0</v>
      </c>
    </row>
    <row r="14" spans="1:18" ht="19.5" customHeight="1">
      <c r="A14" s="955" t="s">
        <v>2374</v>
      </c>
      <c r="B14" s="957" t="s">
        <v>2373</v>
      </c>
      <c r="E14" s="300"/>
      <c r="G14" s="722" t="s">
        <v>2374</v>
      </c>
      <c r="H14" s="723">
        <v>1</v>
      </c>
      <c r="I14" s="726">
        <v>1850</v>
      </c>
      <c r="J14" s="726">
        <v>0</v>
      </c>
      <c r="K14" s="723">
        <v>0</v>
      </c>
      <c r="L14" s="727" t="s">
        <v>1285</v>
      </c>
      <c r="M14" s="728">
        <v>0</v>
      </c>
      <c r="N14" s="723" t="s">
        <v>2375</v>
      </c>
      <c r="O14" s="721" t="s">
        <v>2376</v>
      </c>
      <c r="P14" s="650" t="s">
        <v>1285</v>
      </c>
      <c r="Q14" s="651">
        <v>0</v>
      </c>
      <c r="R14" s="652">
        <v>0</v>
      </c>
    </row>
    <row r="15" spans="1:18" ht="14.25" customHeight="1">
      <c r="A15" s="1159" t="s">
        <v>3622</v>
      </c>
      <c r="B15" s="1159" t="s">
        <v>3627</v>
      </c>
      <c r="G15" s="722" t="s">
        <v>2172</v>
      </c>
      <c r="H15" s="723">
        <v>1</v>
      </c>
      <c r="I15" s="481">
        <v>15000</v>
      </c>
      <c r="J15" s="397">
        <v>5500</v>
      </c>
      <c r="K15" s="723">
        <v>0</v>
      </c>
      <c r="L15" s="724" t="s">
        <v>1285</v>
      </c>
      <c r="M15" s="397">
        <v>0</v>
      </c>
      <c r="N15" s="729" t="s">
        <v>3181</v>
      </c>
      <c r="O15" s="941" t="s">
        <v>3182</v>
      </c>
      <c r="P15" s="479" t="s">
        <v>1285</v>
      </c>
      <c r="Q15" s="473">
        <v>0</v>
      </c>
      <c r="R15" s="412">
        <v>0</v>
      </c>
    </row>
    <row r="16" spans="1:18" ht="14.25" customHeight="1" thickBot="1">
      <c r="A16" s="1160" t="s">
        <v>3889</v>
      </c>
      <c r="B16" s="1161" t="s">
        <v>13</v>
      </c>
      <c r="G16" s="722" t="s">
        <v>17</v>
      </c>
      <c r="H16" s="723">
        <v>8</v>
      </c>
      <c r="I16" s="724">
        <v>2000</v>
      </c>
      <c r="J16" s="724">
        <v>2000</v>
      </c>
      <c r="K16" s="723">
        <v>4</v>
      </c>
      <c r="L16" s="724">
        <v>5000</v>
      </c>
      <c r="M16" s="397">
        <v>23000</v>
      </c>
      <c r="N16" s="725" t="s">
        <v>2445</v>
      </c>
      <c r="O16" s="719" t="s">
        <v>1758</v>
      </c>
      <c r="P16" s="471" t="s">
        <v>1285</v>
      </c>
      <c r="Q16" s="472">
        <v>0</v>
      </c>
      <c r="R16" s="412">
        <v>25000</v>
      </c>
    </row>
    <row r="17" spans="1:18" ht="14.25" customHeight="1" thickBot="1">
      <c r="A17" s="955" t="s">
        <v>2172</v>
      </c>
      <c r="B17" s="956" t="s">
        <v>2173</v>
      </c>
      <c r="G17" s="942" t="s">
        <v>2172</v>
      </c>
      <c r="H17" s="413">
        <v>1</v>
      </c>
      <c r="I17" s="425" t="s">
        <v>1600</v>
      </c>
      <c r="J17" s="426">
        <v>5500</v>
      </c>
      <c r="K17" s="723">
        <v>0</v>
      </c>
      <c r="L17" s="727">
        <v>0</v>
      </c>
      <c r="M17" s="728">
        <v>0</v>
      </c>
      <c r="N17" s="729" t="s">
        <v>3181</v>
      </c>
      <c r="O17" s="941" t="s">
        <v>3182</v>
      </c>
      <c r="P17" s="471" t="s">
        <v>1285</v>
      </c>
      <c r="Q17" s="651">
        <v>0</v>
      </c>
      <c r="R17" s="652">
        <v>0</v>
      </c>
    </row>
    <row r="18" spans="1:18" ht="14.25" customHeight="1">
      <c r="A18" s="1159"/>
      <c r="B18" s="1159"/>
      <c r="G18" s="722" t="s">
        <v>3622</v>
      </c>
      <c r="H18" s="723">
        <v>6</v>
      </c>
      <c r="I18" s="481">
        <v>5000</v>
      </c>
      <c r="J18" s="397">
        <v>2000</v>
      </c>
      <c r="K18" s="723">
        <v>0</v>
      </c>
      <c r="L18" s="724" t="s">
        <v>1285</v>
      </c>
      <c r="M18" s="397">
        <v>0</v>
      </c>
      <c r="N18" s="725" t="s">
        <v>2279</v>
      </c>
      <c r="O18" s="719" t="s">
        <v>1755</v>
      </c>
      <c r="P18" s="479" t="s">
        <v>1285</v>
      </c>
      <c r="Q18" s="473">
        <v>0</v>
      </c>
      <c r="R18" s="412">
        <v>0</v>
      </c>
    </row>
    <row r="19" spans="1:18" ht="14.25" customHeight="1">
      <c r="A19" s="1160"/>
      <c r="B19" s="1161"/>
      <c r="G19" s="729"/>
      <c r="H19" s="729"/>
      <c r="I19" s="960"/>
      <c r="J19" s="961"/>
      <c r="K19" s="723"/>
      <c r="L19" s="727"/>
      <c r="M19" s="728"/>
      <c r="N19" s="729"/>
      <c r="O19" s="941"/>
      <c r="P19" s="471"/>
      <c r="Q19" s="651"/>
      <c r="R19" s="652"/>
    </row>
    <row r="20" spans="1:18" ht="14.25" customHeight="1">
      <c r="A20" s="1034"/>
      <c r="B20" s="604"/>
      <c r="G20" s="952"/>
      <c r="H20" s="723">
        <v>6</v>
      </c>
      <c r="I20" s="481">
        <v>5000</v>
      </c>
      <c r="J20" s="397">
        <v>2000</v>
      </c>
      <c r="K20" s="723">
        <v>0</v>
      </c>
      <c r="L20" s="724" t="s">
        <v>1285</v>
      </c>
      <c r="M20" s="397">
        <v>0</v>
      </c>
      <c r="N20" s="729" t="s">
        <v>3255</v>
      </c>
      <c r="O20" s="721" t="s">
        <v>3254</v>
      </c>
      <c r="P20" s="479" t="s">
        <v>1285</v>
      </c>
      <c r="Q20" s="473">
        <v>0</v>
      </c>
      <c r="R20" s="412">
        <v>0</v>
      </c>
    </row>
    <row r="21" spans="1:18" ht="14.25" customHeight="1">
      <c r="C21"/>
      <c r="G21" s="1152" t="s">
        <v>3889</v>
      </c>
      <c r="H21" s="1153">
        <v>20</v>
      </c>
      <c r="I21" s="1154">
        <v>7500</v>
      </c>
      <c r="J21" s="1154">
        <v>7000</v>
      </c>
      <c r="K21" s="1153">
        <v>1</v>
      </c>
      <c r="L21" s="1154" t="s">
        <v>1285</v>
      </c>
      <c r="M21" s="1155">
        <v>30000</v>
      </c>
      <c r="N21" s="1156" t="s">
        <v>2445</v>
      </c>
      <c r="O21" s="1157" t="s">
        <v>1758</v>
      </c>
      <c r="P21" s="477" t="s">
        <v>1759</v>
      </c>
      <c r="Q21" s="1158" t="s">
        <v>2826</v>
      </c>
      <c r="R21" s="476">
        <v>34000</v>
      </c>
    </row>
    <row r="22" spans="1:18" ht="14.25" customHeight="1">
      <c r="C22"/>
    </row>
    <row r="23" spans="1:18" ht="14.25" customHeight="1">
      <c r="A23" s="1159"/>
      <c r="B23" s="1159"/>
      <c r="C23"/>
    </row>
    <row r="24" spans="1:18" ht="14.25" customHeight="1">
      <c r="A24" s="1160"/>
      <c r="B24" s="1161"/>
      <c r="C24"/>
    </row>
    <row r="25" spans="1:18" ht="14.25" customHeight="1">
      <c r="C25"/>
    </row>
    <row r="26" spans="1:18" ht="14.25" customHeight="1">
      <c r="C26"/>
    </row>
    <row r="27" spans="1:18" ht="14.25" customHeight="1">
      <c r="C27"/>
    </row>
    <row r="28" spans="1:18" ht="18" customHeight="1"/>
    <row r="29" spans="1:18" ht="14.25" customHeight="1">
      <c r="D29" s="691" t="s">
        <v>3</v>
      </c>
      <c r="E29" s="169" t="s">
        <v>25</v>
      </c>
      <c r="F29" s="169" t="s">
        <v>26</v>
      </c>
      <c r="G29" s="170" t="s">
        <v>27</v>
      </c>
      <c r="H29" s="171" t="s">
        <v>28</v>
      </c>
      <c r="I29" s="169" t="s">
        <v>29</v>
      </c>
      <c r="J29" s="691" t="s">
        <v>30</v>
      </c>
      <c r="K29" s="691" t="s">
        <v>31</v>
      </c>
      <c r="L29" s="169" t="s">
        <v>6</v>
      </c>
      <c r="M29" s="169" t="s">
        <v>32</v>
      </c>
    </row>
    <row r="30" spans="1:18" ht="14.25" customHeight="1">
      <c r="C30" s="175" t="s">
        <v>8</v>
      </c>
      <c r="D30">
        <v>36</v>
      </c>
      <c r="E30">
        <v>36</v>
      </c>
      <c r="F30" s="172">
        <v>3150</v>
      </c>
      <c r="G30" s="172">
        <v>1650</v>
      </c>
      <c r="H30" s="172">
        <v>1670</v>
      </c>
      <c r="I30" s="172">
        <v>1000</v>
      </c>
      <c r="J30">
        <v>1000</v>
      </c>
      <c r="K30" s="173">
        <v>4</v>
      </c>
      <c r="L30" s="2">
        <v>0</v>
      </c>
      <c r="M30" s="2">
        <v>23000</v>
      </c>
    </row>
    <row r="31" spans="1:18" ht="14.25" customHeight="1">
      <c r="A31" s="167" t="s">
        <v>23</v>
      </c>
      <c r="G31" s="172">
        <v>1800</v>
      </c>
      <c r="I31" s="172">
        <v>1650</v>
      </c>
      <c r="K31" s="145"/>
      <c r="M31" s="2">
        <v>23000</v>
      </c>
    </row>
    <row r="32" spans="1:18" ht="14.25" customHeight="1">
      <c r="A32" s="486" t="s">
        <v>1227</v>
      </c>
      <c r="K32" s="145"/>
    </row>
    <row r="33" spans="1:13" ht="14.25" customHeight="1">
      <c r="A33" s="166" t="s">
        <v>24</v>
      </c>
      <c r="K33" s="145"/>
    </row>
    <row r="34" spans="1:13" ht="14.25" customHeight="1">
      <c r="A34" s="486" t="s">
        <v>2190</v>
      </c>
      <c r="D34" s="169" t="s">
        <v>3</v>
      </c>
      <c r="E34" s="169" t="s">
        <v>25</v>
      </c>
      <c r="F34" s="169" t="s">
        <v>26</v>
      </c>
      <c r="G34" s="170" t="s">
        <v>27</v>
      </c>
      <c r="H34" s="171" t="s">
        <v>28</v>
      </c>
      <c r="I34" s="169" t="s">
        <v>29</v>
      </c>
      <c r="J34" s="169" t="s">
        <v>30</v>
      </c>
      <c r="K34" s="169" t="s">
        <v>31</v>
      </c>
      <c r="L34" s="169" t="s">
        <v>6</v>
      </c>
      <c r="M34" s="169" t="s">
        <v>32</v>
      </c>
    </row>
    <row r="35" spans="1:13" ht="14.25" customHeight="1">
      <c r="A35" s="166" t="s">
        <v>33</v>
      </c>
      <c r="C35" s="175" t="s">
        <v>10</v>
      </c>
      <c r="D35">
        <v>20</v>
      </c>
      <c r="E35">
        <v>20</v>
      </c>
      <c r="F35" s="172">
        <v>5000</v>
      </c>
      <c r="G35" s="172">
        <v>2180</v>
      </c>
      <c r="H35" s="172">
        <v>2275.92</v>
      </c>
      <c r="I35" s="172">
        <v>2000</v>
      </c>
      <c r="J35">
        <v>2000</v>
      </c>
      <c r="K35" s="173">
        <v>2</v>
      </c>
      <c r="L35" s="2">
        <v>0</v>
      </c>
      <c r="M35" s="2">
        <v>26000</v>
      </c>
    </row>
    <row r="36" spans="1:13" ht="14.25" customHeight="1">
      <c r="A36" s="166" t="s">
        <v>34</v>
      </c>
      <c r="E36">
        <v>24</v>
      </c>
      <c r="F36" s="172">
        <v>5000</v>
      </c>
      <c r="G36" s="172">
        <v>1800</v>
      </c>
      <c r="H36" s="172">
        <v>1879.2</v>
      </c>
      <c r="I36" s="172">
        <v>2000</v>
      </c>
      <c r="K36" s="173">
        <v>2</v>
      </c>
      <c r="L36" s="2">
        <v>0</v>
      </c>
      <c r="M36" s="2">
        <v>26000</v>
      </c>
    </row>
    <row r="37" spans="1:13" ht="14.25" customHeight="1">
      <c r="A37" s="168" t="s">
        <v>35</v>
      </c>
      <c r="E37">
        <v>20</v>
      </c>
      <c r="F37" s="684">
        <v>7500</v>
      </c>
      <c r="G37" s="684">
        <v>4200</v>
      </c>
      <c r="K37" s="605">
        <v>0</v>
      </c>
      <c r="M37" s="608">
        <v>35000</v>
      </c>
    </row>
    <row r="38" spans="1:13" ht="14.25" customHeight="1">
      <c r="A38" s="458" t="s">
        <v>2191</v>
      </c>
      <c r="F38" s="684"/>
      <c r="G38" s="684"/>
      <c r="K38" s="605"/>
      <c r="M38" s="608"/>
    </row>
    <row r="39" spans="1:13" ht="14.25" customHeight="1">
      <c r="A39" s="458" t="s">
        <v>2133</v>
      </c>
      <c r="F39" s="684"/>
      <c r="G39" s="684"/>
      <c r="K39" s="605"/>
      <c r="M39" s="608"/>
    </row>
    <row r="40" spans="1:13" ht="14.25" customHeight="1">
      <c r="A40" s="458" t="s">
        <v>2908</v>
      </c>
      <c r="D40" s="169" t="s">
        <v>3</v>
      </c>
      <c r="E40" s="169" t="s">
        <v>25</v>
      </c>
      <c r="F40" s="169" t="s">
        <v>26</v>
      </c>
      <c r="G40" s="170" t="s">
        <v>27</v>
      </c>
      <c r="H40" s="171" t="s">
        <v>28</v>
      </c>
      <c r="I40" s="169" t="s">
        <v>29</v>
      </c>
      <c r="J40" s="169" t="s">
        <v>30</v>
      </c>
      <c r="K40" s="169" t="s">
        <v>31</v>
      </c>
      <c r="L40" s="169" t="s">
        <v>6</v>
      </c>
      <c r="M40" s="169" t="s">
        <v>32</v>
      </c>
    </row>
    <row r="41" spans="1:13" ht="14.25" customHeight="1">
      <c r="A41" s="458" t="s">
        <v>3201</v>
      </c>
      <c r="C41" s="175" t="s">
        <v>15</v>
      </c>
      <c r="D41">
        <v>16</v>
      </c>
      <c r="E41">
        <v>16</v>
      </c>
      <c r="F41" s="172">
        <v>5000</v>
      </c>
      <c r="G41" s="172">
        <v>2180</v>
      </c>
      <c r="H41" s="172">
        <v>2275.92</v>
      </c>
      <c r="I41" s="172">
        <v>2000</v>
      </c>
      <c r="J41">
        <v>2000</v>
      </c>
      <c r="K41" s="173">
        <v>1</v>
      </c>
      <c r="L41" s="2">
        <v>0</v>
      </c>
      <c r="M41" s="2">
        <v>26000</v>
      </c>
    </row>
    <row r="42" spans="1:13" ht="14.25" customHeight="1">
      <c r="A42" s="458" t="s">
        <v>3781</v>
      </c>
      <c r="C42" s="175"/>
      <c r="E42">
        <v>20</v>
      </c>
      <c r="F42" s="172">
        <v>5000</v>
      </c>
      <c r="G42" s="172">
        <v>1800</v>
      </c>
      <c r="H42" s="172">
        <v>1879.2</v>
      </c>
      <c r="I42" s="172">
        <v>2000</v>
      </c>
      <c r="J42">
        <v>2100</v>
      </c>
      <c r="K42" s="605">
        <v>2</v>
      </c>
      <c r="L42" s="2">
        <v>0</v>
      </c>
      <c r="M42" s="2">
        <v>26000</v>
      </c>
    </row>
    <row r="43" spans="1:13" ht="14.25" customHeight="1">
      <c r="F43" s="684">
        <v>7500</v>
      </c>
      <c r="G43" s="684">
        <v>4200</v>
      </c>
      <c r="K43" s="605">
        <v>0</v>
      </c>
      <c r="M43" s="608">
        <v>0</v>
      </c>
    </row>
    <row r="44" spans="1:13" ht="14.25" customHeight="1">
      <c r="F44" s="684"/>
      <c r="G44" s="684"/>
      <c r="K44" s="605"/>
      <c r="M44" s="608"/>
    </row>
    <row r="45" spans="1:13" ht="14.25" customHeight="1">
      <c r="F45" s="684"/>
      <c r="G45" s="684"/>
      <c r="K45" s="605"/>
      <c r="M45" s="608"/>
    </row>
    <row r="46" spans="1:13" ht="14.25" customHeight="1">
      <c r="D46" s="169" t="s">
        <v>3</v>
      </c>
      <c r="E46" s="169" t="s">
        <v>25</v>
      </c>
      <c r="F46" s="169" t="s">
        <v>26</v>
      </c>
      <c r="G46" s="170" t="s">
        <v>27</v>
      </c>
      <c r="H46" s="171" t="s">
        <v>28</v>
      </c>
      <c r="I46" s="169" t="s">
        <v>29</v>
      </c>
      <c r="J46" s="169" t="s">
        <v>30</v>
      </c>
      <c r="K46" s="169" t="s">
        <v>31</v>
      </c>
      <c r="L46" s="169" t="s">
        <v>6</v>
      </c>
      <c r="M46" s="169" t="s">
        <v>32</v>
      </c>
    </row>
    <row r="47" spans="1:13" ht="14.25" customHeight="1">
      <c r="C47" s="175" t="s">
        <v>12</v>
      </c>
      <c r="D47">
        <v>20</v>
      </c>
      <c r="E47">
        <v>20</v>
      </c>
      <c r="F47" s="2">
        <v>7000</v>
      </c>
      <c r="G47" s="2">
        <v>5200</v>
      </c>
      <c r="H47" s="2">
        <v>3497.4</v>
      </c>
      <c r="I47" s="172">
        <v>3000</v>
      </c>
      <c r="J47">
        <v>3000</v>
      </c>
      <c r="K47" s="173">
        <v>1</v>
      </c>
      <c r="L47" s="2">
        <v>0</v>
      </c>
      <c r="M47" s="2">
        <v>29000</v>
      </c>
    </row>
    <row r="48" spans="1:13" ht="14.25" customHeight="1">
      <c r="E48">
        <v>24</v>
      </c>
      <c r="F48" s="2">
        <v>7000</v>
      </c>
      <c r="G48" s="2">
        <v>3800</v>
      </c>
      <c r="H48" s="2">
        <v>2923.2</v>
      </c>
      <c r="I48" s="172">
        <v>3000</v>
      </c>
      <c r="K48" s="173">
        <v>2</v>
      </c>
      <c r="L48" s="2">
        <v>0</v>
      </c>
      <c r="M48" s="2">
        <v>0</v>
      </c>
    </row>
    <row r="49" spans="3:13" ht="14.25" customHeight="1">
      <c r="E49">
        <v>20</v>
      </c>
      <c r="F49" s="2">
        <v>7500</v>
      </c>
      <c r="G49" s="2">
        <v>3497</v>
      </c>
      <c r="H49" s="2">
        <v>7500</v>
      </c>
      <c r="I49" s="172">
        <v>0</v>
      </c>
      <c r="J49">
        <v>0</v>
      </c>
      <c r="K49" s="173">
        <v>0</v>
      </c>
      <c r="M49" s="608">
        <v>34000</v>
      </c>
    </row>
    <row r="50" spans="3:13" ht="14.25" customHeight="1">
      <c r="F50" s="2"/>
      <c r="G50" s="2"/>
      <c r="H50" s="2"/>
      <c r="I50" s="172"/>
      <c r="K50" s="173"/>
      <c r="M50" s="608"/>
    </row>
    <row r="51" spans="3:13" ht="14.25" customHeight="1">
      <c r="F51" s="2"/>
      <c r="G51" s="2"/>
      <c r="H51" s="2"/>
      <c r="I51" s="172"/>
      <c r="K51" s="173"/>
      <c r="M51" s="608"/>
    </row>
    <row r="52" spans="3:13" ht="14.25" customHeight="1">
      <c r="D52" s="169" t="s">
        <v>3</v>
      </c>
      <c r="E52" s="169" t="s">
        <v>25</v>
      </c>
      <c r="F52" s="169" t="s">
        <v>26</v>
      </c>
      <c r="G52" s="170" t="s">
        <v>27</v>
      </c>
      <c r="H52" s="171" t="s">
        <v>28</v>
      </c>
      <c r="I52" s="169" t="s">
        <v>29</v>
      </c>
      <c r="J52" s="169" t="s">
        <v>30</v>
      </c>
      <c r="K52" s="169" t="s">
        <v>31</v>
      </c>
      <c r="L52" s="169" t="s">
        <v>6</v>
      </c>
      <c r="M52" s="169" t="s">
        <v>32</v>
      </c>
    </row>
    <row r="53" spans="3:13" ht="14.25" customHeight="1">
      <c r="C53" s="256" t="s">
        <v>67</v>
      </c>
      <c r="D53">
        <v>20</v>
      </c>
      <c r="E53">
        <v>20</v>
      </c>
      <c r="F53" s="2">
        <v>7000</v>
      </c>
      <c r="G53" s="2">
        <v>3350</v>
      </c>
      <c r="H53" s="2">
        <v>3497.4</v>
      </c>
      <c r="I53" s="172">
        <v>3000</v>
      </c>
      <c r="J53">
        <v>3000</v>
      </c>
      <c r="K53" s="173">
        <v>1</v>
      </c>
      <c r="L53" s="2">
        <v>0</v>
      </c>
      <c r="M53" s="2">
        <v>29000</v>
      </c>
    </row>
    <row r="54" spans="3:13" ht="14.25" customHeight="1">
      <c r="E54">
        <v>24</v>
      </c>
      <c r="F54" s="2">
        <v>7500</v>
      </c>
      <c r="G54" s="2">
        <v>2800</v>
      </c>
      <c r="H54" s="2">
        <v>2923.2</v>
      </c>
      <c r="I54" s="172">
        <v>3000</v>
      </c>
      <c r="J54">
        <v>1500</v>
      </c>
      <c r="K54" s="173">
        <v>2</v>
      </c>
      <c r="L54" s="2">
        <v>0</v>
      </c>
      <c r="M54" s="2">
        <v>34000</v>
      </c>
    </row>
    <row r="55" spans="3:13" ht="14.25" customHeight="1">
      <c r="E55">
        <v>20</v>
      </c>
      <c r="G55" s="608">
        <v>5200</v>
      </c>
      <c r="K55" s="605">
        <v>0</v>
      </c>
      <c r="M55" s="608">
        <v>0</v>
      </c>
    </row>
    <row r="56" spans="3:13" ht="14.25" customHeight="1">
      <c r="G56" s="608"/>
      <c r="K56" s="605"/>
      <c r="M56" s="608"/>
    </row>
    <row r="57" spans="3:13" ht="14.25" customHeight="1">
      <c r="G57" s="608"/>
      <c r="K57" s="605"/>
      <c r="M57" s="608"/>
    </row>
    <row r="58" spans="3:13" ht="14.25" customHeight="1">
      <c r="D58" s="169" t="s">
        <v>3</v>
      </c>
      <c r="E58" s="169" t="s">
        <v>25</v>
      </c>
      <c r="F58" s="169" t="s">
        <v>26</v>
      </c>
      <c r="G58" s="170" t="s">
        <v>27</v>
      </c>
      <c r="H58" s="171" t="s">
        <v>28</v>
      </c>
      <c r="I58" s="169" t="s">
        <v>29</v>
      </c>
      <c r="J58" s="169" t="s">
        <v>30</v>
      </c>
      <c r="K58" s="169" t="s">
        <v>31</v>
      </c>
      <c r="L58" s="169" t="s">
        <v>6</v>
      </c>
      <c r="M58" s="169" t="s">
        <v>32</v>
      </c>
    </row>
    <row r="59" spans="3:13" ht="14.25" customHeight="1">
      <c r="C59" s="175" t="s">
        <v>17</v>
      </c>
      <c r="D59">
        <v>8</v>
      </c>
      <c r="E59">
        <v>8</v>
      </c>
      <c r="F59" s="2">
        <v>4200</v>
      </c>
      <c r="G59" s="2">
        <v>2180</v>
      </c>
      <c r="H59" s="2">
        <v>2275</v>
      </c>
      <c r="I59" s="172">
        <v>750</v>
      </c>
      <c r="J59">
        <v>0</v>
      </c>
      <c r="K59" s="173">
        <v>0</v>
      </c>
      <c r="L59" s="2">
        <v>5000</v>
      </c>
      <c r="M59" s="2">
        <v>23000</v>
      </c>
    </row>
    <row r="60" spans="3:13" ht="14.25" customHeight="1">
      <c r="D60">
        <v>12</v>
      </c>
      <c r="E60">
        <v>12</v>
      </c>
      <c r="F60" s="608">
        <v>5000</v>
      </c>
      <c r="G60" s="2">
        <v>2275</v>
      </c>
      <c r="I60" s="684">
        <v>1000</v>
      </c>
      <c r="K60" s="605">
        <v>1</v>
      </c>
      <c r="M60" s="608">
        <v>23000</v>
      </c>
    </row>
    <row r="61" spans="3:13" ht="14.25" customHeight="1">
      <c r="F61" s="608"/>
      <c r="G61" s="2"/>
      <c r="I61" s="684"/>
      <c r="K61" s="605"/>
      <c r="M61" s="608"/>
    </row>
    <row r="62" spans="3:13" ht="14.25" customHeight="1">
      <c r="F62" s="608"/>
      <c r="I62" s="684"/>
      <c r="K62" s="605"/>
      <c r="M62" s="608"/>
    </row>
    <row r="63" spans="3:13" ht="14.25" customHeight="1">
      <c r="D63" s="169" t="s">
        <v>3</v>
      </c>
      <c r="E63" s="169" t="s">
        <v>25</v>
      </c>
      <c r="F63" s="169" t="s">
        <v>26</v>
      </c>
      <c r="G63" s="170" t="s">
        <v>27</v>
      </c>
      <c r="H63" s="171" t="s">
        <v>28</v>
      </c>
      <c r="I63" s="169" t="s">
        <v>29</v>
      </c>
      <c r="J63" s="169" t="s">
        <v>30</v>
      </c>
      <c r="K63" s="169" t="s">
        <v>31</v>
      </c>
      <c r="L63" s="169" t="s">
        <v>6</v>
      </c>
      <c r="M63" s="169" t="s">
        <v>32</v>
      </c>
    </row>
    <row r="64" spans="3:13" ht="14.25" customHeight="1">
      <c r="C64" s="175" t="s">
        <v>19</v>
      </c>
      <c r="D64">
        <v>8</v>
      </c>
      <c r="E64">
        <v>8</v>
      </c>
      <c r="F64" s="2">
        <v>5000</v>
      </c>
      <c r="G64" s="2">
        <v>2180</v>
      </c>
      <c r="H64" s="2">
        <v>2275</v>
      </c>
      <c r="I64" s="172">
        <v>2000</v>
      </c>
      <c r="J64">
        <v>0</v>
      </c>
      <c r="K64" s="173">
        <v>0</v>
      </c>
      <c r="L64" s="2">
        <v>6000</v>
      </c>
      <c r="M64" s="2">
        <v>26000</v>
      </c>
    </row>
    <row r="65" spans="3:13" ht="14.25" customHeight="1">
      <c r="G65" s="2">
        <v>2275</v>
      </c>
      <c r="K65" s="145"/>
      <c r="M65" s="2">
        <v>29000</v>
      </c>
    </row>
    <row r="66" spans="3:13" ht="14.25" customHeight="1">
      <c r="K66" s="145"/>
      <c r="M66" s="2"/>
    </row>
    <row r="67" spans="3:13" ht="14.25" customHeight="1">
      <c r="K67" s="145"/>
      <c r="M67" s="2"/>
    </row>
    <row r="68" spans="3:13" ht="14.25" customHeight="1">
      <c r="D68" s="691" t="s">
        <v>3</v>
      </c>
      <c r="E68" s="169" t="s">
        <v>25</v>
      </c>
      <c r="F68" s="169" t="s">
        <v>26</v>
      </c>
      <c r="G68" s="170" t="s">
        <v>27</v>
      </c>
      <c r="H68" s="171" t="s">
        <v>28</v>
      </c>
      <c r="I68" s="169" t="s">
        <v>29</v>
      </c>
      <c r="J68" s="169" t="s">
        <v>30</v>
      </c>
      <c r="K68" s="169" t="s">
        <v>31</v>
      </c>
      <c r="L68" s="169" t="s">
        <v>6</v>
      </c>
      <c r="M68" s="169" t="s">
        <v>32</v>
      </c>
    </row>
    <row r="69" spans="3:13" ht="14.25" customHeight="1">
      <c r="C69" s="175" t="s">
        <v>20</v>
      </c>
      <c r="D69">
        <v>6</v>
      </c>
      <c r="E69">
        <v>6</v>
      </c>
      <c r="F69" s="2">
        <v>6700</v>
      </c>
      <c r="G69" s="2">
        <v>3350</v>
      </c>
      <c r="H69" s="2">
        <v>3497</v>
      </c>
      <c r="I69" s="2">
        <v>3000</v>
      </c>
      <c r="J69">
        <v>0</v>
      </c>
      <c r="K69" s="145">
        <v>0</v>
      </c>
      <c r="L69" s="2">
        <v>8000</v>
      </c>
      <c r="M69" s="2">
        <v>29000</v>
      </c>
    </row>
    <row r="70" spans="3:13" ht="14.25" customHeight="1">
      <c r="F70" s="608">
        <v>7000</v>
      </c>
      <c r="G70" s="608">
        <v>4200</v>
      </c>
      <c r="H70" s="608">
        <v>7500</v>
      </c>
      <c r="I70" s="608">
        <v>6000</v>
      </c>
      <c r="K70" s="145"/>
      <c r="L70" s="608">
        <v>10000</v>
      </c>
      <c r="M70" s="2">
        <v>34000</v>
      </c>
    </row>
    <row r="71" spans="3:13" ht="14.25" customHeight="1">
      <c r="F71" s="608"/>
      <c r="G71" s="608"/>
      <c r="H71" s="608"/>
      <c r="I71" s="608"/>
      <c r="K71" s="145"/>
      <c r="L71" s="608"/>
      <c r="M71" s="2"/>
    </row>
    <row r="72" spans="3:13" ht="14.25" customHeight="1">
      <c r="F72" s="608"/>
      <c r="G72" s="608"/>
      <c r="H72" s="608"/>
      <c r="I72" s="608"/>
      <c r="K72" s="145"/>
      <c r="L72" s="608"/>
      <c r="M72" s="2"/>
    </row>
    <row r="73" spans="3:13" ht="14.25" customHeight="1">
      <c r="D73" s="169" t="s">
        <v>3</v>
      </c>
      <c r="E73" s="169" t="s">
        <v>25</v>
      </c>
      <c r="F73" s="169" t="s">
        <v>26</v>
      </c>
      <c r="G73" s="170" t="s">
        <v>27</v>
      </c>
      <c r="H73" s="171" t="s">
        <v>28</v>
      </c>
      <c r="I73" s="169" t="s">
        <v>29</v>
      </c>
      <c r="J73" s="169" t="s">
        <v>30</v>
      </c>
      <c r="K73" s="169" t="s">
        <v>31</v>
      </c>
      <c r="L73" s="169" t="s">
        <v>6</v>
      </c>
      <c r="M73" s="169" t="s">
        <v>32</v>
      </c>
    </row>
    <row r="74" spans="3:13" ht="14.25" customHeight="1">
      <c r="C74" s="175" t="s">
        <v>21</v>
      </c>
      <c r="D74">
        <v>8</v>
      </c>
      <c r="E74">
        <v>8</v>
      </c>
      <c r="F74" s="2">
        <v>5000</v>
      </c>
      <c r="G74" s="2">
        <v>2180</v>
      </c>
      <c r="H74" s="2">
        <v>2275</v>
      </c>
      <c r="I74" s="2">
        <v>2000</v>
      </c>
      <c r="J74">
        <v>0</v>
      </c>
      <c r="K74" s="145">
        <v>0</v>
      </c>
      <c r="L74" s="2">
        <v>6000</v>
      </c>
      <c r="M74" s="2">
        <v>26000</v>
      </c>
    </row>
    <row r="75" spans="3:13" ht="14.25" customHeight="1">
      <c r="G75" s="2">
        <v>2275</v>
      </c>
      <c r="K75" s="145"/>
      <c r="M75" s="2">
        <v>26000</v>
      </c>
    </row>
    <row r="76" spans="3:13" ht="14.25" customHeight="1">
      <c r="K76" s="145"/>
      <c r="M76" s="2"/>
    </row>
    <row r="77" spans="3:13" ht="14.25" customHeight="1">
      <c r="K77" s="145"/>
      <c r="M77" s="2"/>
    </row>
    <row r="78" spans="3:13" ht="14.25" customHeight="1">
      <c r="D78" s="169" t="s">
        <v>3</v>
      </c>
      <c r="E78" s="169" t="s">
        <v>25</v>
      </c>
      <c r="F78" s="169" t="s">
        <v>26</v>
      </c>
      <c r="G78" s="170" t="s">
        <v>27</v>
      </c>
      <c r="H78" s="171" t="s">
        <v>28</v>
      </c>
      <c r="I78" s="169" t="s">
        <v>29</v>
      </c>
      <c r="J78" s="169" t="s">
        <v>30</v>
      </c>
      <c r="K78" s="169" t="s">
        <v>31</v>
      </c>
      <c r="L78" s="169" t="s">
        <v>6</v>
      </c>
      <c r="M78" s="169" t="s">
        <v>32</v>
      </c>
    </row>
    <row r="79" spans="3:13" ht="14.25" customHeight="1">
      <c r="C79" s="175" t="s">
        <v>22</v>
      </c>
      <c r="D79">
        <v>6</v>
      </c>
      <c r="E79">
        <v>6</v>
      </c>
      <c r="F79" s="2">
        <v>6700</v>
      </c>
      <c r="G79" s="2">
        <v>3350</v>
      </c>
      <c r="H79" s="2">
        <v>3497.4</v>
      </c>
      <c r="I79" s="2">
        <v>3000</v>
      </c>
      <c r="J79">
        <v>0</v>
      </c>
      <c r="K79" s="145">
        <v>0</v>
      </c>
      <c r="L79" s="2">
        <v>8000</v>
      </c>
      <c r="M79" s="2">
        <v>29000</v>
      </c>
    </row>
    <row r="80" spans="3:13" ht="14.25" customHeight="1">
      <c r="F80" s="2">
        <v>7500</v>
      </c>
      <c r="M80" s="2">
        <v>29000</v>
      </c>
    </row>
    <row r="81" spans="3:13" ht="14.25" customHeight="1">
      <c r="F81" s="2"/>
      <c r="M81" s="2"/>
    </row>
    <row r="82" spans="3:13" ht="14.25" customHeight="1">
      <c r="F82" s="2"/>
      <c r="M82" s="2"/>
    </row>
    <row r="83" spans="3:13" ht="14.25" customHeight="1">
      <c r="D83" s="480" t="s">
        <v>3</v>
      </c>
      <c r="E83" s="480" t="s">
        <v>25</v>
      </c>
      <c r="F83" s="480" t="s">
        <v>26</v>
      </c>
      <c r="G83" s="480" t="s">
        <v>27</v>
      </c>
      <c r="H83" s="480" t="s">
        <v>2174</v>
      </c>
      <c r="I83" s="480" t="s">
        <v>29</v>
      </c>
      <c r="J83" s="480" t="s">
        <v>30</v>
      </c>
      <c r="K83" s="480" t="s">
        <v>31</v>
      </c>
      <c r="L83" s="480" t="s">
        <v>6</v>
      </c>
      <c r="M83" s="480" t="s">
        <v>32</v>
      </c>
    </row>
    <row r="84" spans="3:13" ht="14.25" customHeight="1">
      <c r="C84" s="256" t="s">
        <v>3256</v>
      </c>
      <c r="D84">
        <v>6</v>
      </c>
      <c r="E84">
        <v>6</v>
      </c>
      <c r="F84">
        <v>5000</v>
      </c>
      <c r="G84">
        <v>2520</v>
      </c>
      <c r="H84">
        <v>2520</v>
      </c>
      <c r="I84">
        <v>2000</v>
      </c>
      <c r="K84">
        <v>0</v>
      </c>
      <c r="L84">
        <v>0</v>
      </c>
      <c r="M84">
        <v>0</v>
      </c>
    </row>
    <row r="85" spans="3:13" ht="14.25" customHeight="1"/>
    <row r="86" spans="3:13" ht="14.25" customHeight="1"/>
    <row r="87" spans="3:13" ht="14.25" customHeight="1">
      <c r="D87" s="480" t="s">
        <v>3</v>
      </c>
      <c r="E87" s="480" t="s">
        <v>25</v>
      </c>
      <c r="F87" s="480" t="s">
        <v>26</v>
      </c>
      <c r="G87" s="480" t="s">
        <v>27</v>
      </c>
      <c r="H87" s="480" t="s">
        <v>2174</v>
      </c>
      <c r="I87" s="480" t="s">
        <v>29</v>
      </c>
      <c r="J87" s="480" t="s">
        <v>30</v>
      </c>
      <c r="K87" s="480" t="s">
        <v>31</v>
      </c>
      <c r="L87" s="480" t="s">
        <v>6</v>
      </c>
      <c r="M87" s="480" t="s">
        <v>32</v>
      </c>
    </row>
    <row r="88" spans="3:13" ht="14.25" customHeight="1">
      <c r="C88" s="256" t="s">
        <v>2172</v>
      </c>
      <c r="D88">
        <v>1</v>
      </c>
      <c r="E88">
        <v>1</v>
      </c>
      <c r="F88">
        <v>15000</v>
      </c>
      <c r="G88">
        <v>5500</v>
      </c>
      <c r="H88">
        <v>8000</v>
      </c>
      <c r="I88">
        <v>1500</v>
      </c>
      <c r="K88">
        <v>0</v>
      </c>
      <c r="L88">
        <v>0</v>
      </c>
      <c r="M88">
        <v>0</v>
      </c>
    </row>
    <row r="89" spans="3:13" ht="14.25" customHeight="1"/>
    <row r="90" spans="3:13" ht="14.25" customHeight="1"/>
    <row r="91" spans="3:13" ht="14.25" customHeight="1">
      <c r="D91" s="480" t="s">
        <v>3</v>
      </c>
      <c r="E91" s="480" t="s">
        <v>25</v>
      </c>
      <c r="F91" s="480" t="s">
        <v>26</v>
      </c>
      <c r="G91" s="480" t="s">
        <v>27</v>
      </c>
      <c r="H91" s="480" t="s">
        <v>2174</v>
      </c>
      <c r="I91" s="480" t="s">
        <v>29</v>
      </c>
      <c r="J91" s="480" t="s">
        <v>30</v>
      </c>
      <c r="K91" s="480" t="s">
        <v>31</v>
      </c>
      <c r="L91" s="480" t="s">
        <v>6</v>
      </c>
      <c r="M91" s="480" t="s">
        <v>32</v>
      </c>
    </row>
    <row r="92" spans="3:13" ht="14.25" customHeight="1">
      <c r="C92" s="256" t="s">
        <v>2374</v>
      </c>
      <c r="D92">
        <v>1</v>
      </c>
      <c r="E92">
        <v>1</v>
      </c>
      <c r="F92">
        <v>1800</v>
      </c>
      <c r="G92">
        <v>1350</v>
      </c>
      <c r="H92">
        <v>1350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3:13" ht="14.25" customHeight="1"/>
    <row r="94" spans="3:13" ht="14.25" customHeight="1">
      <c r="D94" s="480" t="s">
        <v>3</v>
      </c>
      <c r="E94" s="480" t="s">
        <v>25</v>
      </c>
      <c r="F94" s="480" t="s">
        <v>26</v>
      </c>
      <c r="G94" s="480" t="s">
        <v>27</v>
      </c>
      <c r="H94" s="480" t="s">
        <v>2174</v>
      </c>
      <c r="I94" s="480" t="s">
        <v>29</v>
      </c>
      <c r="J94" s="480" t="s">
        <v>30</v>
      </c>
      <c r="K94" s="480" t="s">
        <v>31</v>
      </c>
      <c r="L94" s="480" t="s">
        <v>6</v>
      </c>
      <c r="M94" s="480" t="s">
        <v>32</v>
      </c>
    </row>
    <row r="95" spans="3:13" ht="14.25" customHeight="1">
      <c r="C95" s="300" t="s">
        <v>2907</v>
      </c>
      <c r="D95">
        <v>1</v>
      </c>
      <c r="E95">
        <v>1</v>
      </c>
      <c r="F95" s="825">
        <v>1600</v>
      </c>
      <c r="G95">
        <v>1350</v>
      </c>
      <c r="H95" s="825">
        <v>3150</v>
      </c>
      <c r="I95" s="825">
        <v>1000</v>
      </c>
      <c r="J95" s="825">
        <v>1000</v>
      </c>
      <c r="K95">
        <v>0</v>
      </c>
      <c r="L95">
        <v>0</v>
      </c>
      <c r="M95">
        <v>0</v>
      </c>
    </row>
    <row r="96" spans="3:13" ht="14.25" customHeight="1"/>
    <row r="97" spans="3:13" ht="14.25" customHeight="1">
      <c r="D97" s="480" t="s">
        <v>3</v>
      </c>
      <c r="E97" s="480" t="s">
        <v>25</v>
      </c>
      <c r="F97" s="480" t="s">
        <v>26</v>
      </c>
      <c r="G97" s="480" t="s">
        <v>27</v>
      </c>
      <c r="H97" s="480" t="s">
        <v>2174</v>
      </c>
      <c r="I97" s="480" t="s">
        <v>29</v>
      </c>
      <c r="J97" s="480" t="s">
        <v>30</v>
      </c>
      <c r="K97" s="480" t="s">
        <v>31</v>
      </c>
      <c r="L97" s="480" t="s">
        <v>6</v>
      </c>
      <c r="M97" s="480" t="s">
        <v>32</v>
      </c>
    </row>
    <row r="98" spans="3:13" ht="14.25" customHeight="1">
      <c r="C98" s="256" t="s">
        <v>3622</v>
      </c>
      <c r="D98">
        <v>6</v>
      </c>
      <c r="E98">
        <v>6</v>
      </c>
      <c r="F98">
        <v>5000</v>
      </c>
      <c r="G98">
        <v>2520</v>
      </c>
      <c r="H98">
        <v>2520</v>
      </c>
      <c r="I98">
        <v>2000</v>
      </c>
      <c r="K98">
        <v>0</v>
      </c>
      <c r="L98">
        <v>0</v>
      </c>
      <c r="M98">
        <v>0</v>
      </c>
    </row>
    <row r="99" spans="3:13" ht="14.25" customHeight="1"/>
    <row r="100" spans="3:13" ht="14.25" customHeight="1">
      <c r="D100" s="300" t="s">
        <v>3</v>
      </c>
      <c r="E100" s="300" t="s">
        <v>25</v>
      </c>
      <c r="F100" s="300" t="s">
        <v>26</v>
      </c>
      <c r="G100" s="300" t="s">
        <v>27</v>
      </c>
      <c r="H100" s="300" t="s">
        <v>28</v>
      </c>
      <c r="I100" s="300" t="s">
        <v>29</v>
      </c>
      <c r="J100" s="300" t="s">
        <v>30</v>
      </c>
      <c r="K100" s="300" t="s">
        <v>31</v>
      </c>
      <c r="L100" s="300" t="s">
        <v>6</v>
      </c>
      <c r="M100" s="300" t="s">
        <v>32</v>
      </c>
    </row>
    <row r="101" spans="3:13" ht="14.25" customHeight="1">
      <c r="C101" s="256" t="s">
        <v>3622</v>
      </c>
      <c r="D101">
        <v>6</v>
      </c>
      <c r="E101">
        <v>0</v>
      </c>
      <c r="F101">
        <v>5000</v>
      </c>
      <c r="G101">
        <v>0</v>
      </c>
      <c r="H101">
        <v>0</v>
      </c>
      <c r="I101">
        <v>2000</v>
      </c>
      <c r="J101">
        <v>0</v>
      </c>
      <c r="K101">
        <v>0</v>
      </c>
      <c r="L101">
        <v>0</v>
      </c>
      <c r="M101">
        <v>0</v>
      </c>
    </row>
    <row r="102" spans="3:13" ht="14.25" customHeight="1">
      <c r="D102" s="169" t="s">
        <v>3</v>
      </c>
      <c r="E102" s="169" t="s">
        <v>25</v>
      </c>
      <c r="F102" s="169" t="s">
        <v>26</v>
      </c>
      <c r="G102" s="170" t="s">
        <v>27</v>
      </c>
      <c r="H102" s="171" t="s">
        <v>28</v>
      </c>
      <c r="I102" s="169" t="s">
        <v>29</v>
      </c>
      <c r="J102" s="169" t="s">
        <v>30</v>
      </c>
      <c r="K102" s="169" t="s">
        <v>31</v>
      </c>
      <c r="L102" s="169" t="s">
        <v>6</v>
      </c>
      <c r="M102" s="169" t="s">
        <v>32</v>
      </c>
    </row>
    <row r="103" spans="3:13" ht="14.25" customHeight="1">
      <c r="C103" s="256" t="s">
        <v>3889</v>
      </c>
      <c r="D103">
        <v>20</v>
      </c>
      <c r="E103">
        <v>20</v>
      </c>
      <c r="F103" s="2">
        <v>7000</v>
      </c>
      <c r="G103" s="2">
        <v>3350</v>
      </c>
      <c r="H103" s="2">
        <v>3497.4</v>
      </c>
      <c r="I103" s="172">
        <v>3000</v>
      </c>
      <c r="J103">
        <v>3000</v>
      </c>
      <c r="K103" s="173">
        <v>1</v>
      </c>
      <c r="L103" s="2">
        <v>0</v>
      </c>
      <c r="M103" s="2">
        <v>30000</v>
      </c>
    </row>
    <row r="104" spans="3:13" ht="14.25" customHeight="1">
      <c r="E104">
        <v>24</v>
      </c>
      <c r="F104" s="2">
        <v>7500</v>
      </c>
      <c r="G104" s="2">
        <v>2800</v>
      </c>
      <c r="H104" s="2">
        <v>2923.2</v>
      </c>
      <c r="I104" s="172">
        <v>3000</v>
      </c>
      <c r="J104">
        <v>1500</v>
      </c>
      <c r="K104" s="173">
        <v>2</v>
      </c>
      <c r="L104" s="2">
        <v>0</v>
      </c>
      <c r="M104" s="2">
        <v>34000</v>
      </c>
    </row>
    <row r="105" spans="3:13" ht="14.25" customHeight="1">
      <c r="E105">
        <v>20</v>
      </c>
      <c r="G105" s="608">
        <v>5200</v>
      </c>
      <c r="K105" s="605">
        <v>0</v>
      </c>
      <c r="M105" s="608">
        <v>0</v>
      </c>
    </row>
    <row r="106" spans="3:13" ht="14.25" customHeight="1"/>
    <row r="107" spans="3:13" ht="14.25" customHeight="1"/>
    <row r="108" spans="3:13" ht="14.25" customHeight="1"/>
    <row r="109" spans="3:13" ht="14.25" customHeight="1"/>
    <row r="110" spans="3:13" ht="14.25" customHeight="1"/>
    <row r="111" spans="3:13" ht="14.25" customHeight="1"/>
    <row r="112" spans="3:13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  <row r="1009" ht="14.25" customHeight="1"/>
    <row r="1010" ht="14.25" customHeight="1"/>
    <row r="1011" ht="14.25" customHeight="1"/>
    <row r="1012" ht="14.25" customHeight="1"/>
  </sheetData>
  <conditionalFormatting sqref="D2:D5">
    <cfRule type="containsText" dxfId="625" priority="1" operator="containsText" text="VIGENTE">
      <formula>NOT(ISERROR(SEARCH(("VIGENTE"),(D2))))</formula>
    </cfRule>
  </conditionalFormatting>
  <conditionalFormatting sqref="D3:D5">
    <cfRule type="containsText" dxfId="624" priority="2" operator="containsText" text="BAJA">
      <formula>NOT(ISERROR(SEARCH(("BAJA"),(D3))))</formula>
    </cfRule>
  </conditionalFormatting>
  <pageMargins left="0.7" right="0.7" top="0.75" bottom="0.75" header="0.3" footer="0.3"/>
  <pageSetup fitToWidth="100" fitToHeight="100" orientation="landscape" r:id="rId1"/>
  <tableParts count="14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CK1250"/>
  <sheetViews>
    <sheetView tabSelected="1" zoomScale="140" zoomScaleNormal="140" workbookViewId="0">
      <pane xSplit="3" ySplit="18" topLeftCell="AB690" activePane="bottomRight" state="frozen"/>
      <selection activeCell="A15" sqref="A15"/>
      <selection pane="topRight" activeCell="D15" sqref="D15"/>
      <selection pane="bottomLeft" activeCell="A19" sqref="A19"/>
      <selection pane="bottomRight" activeCell="C720" sqref="C720"/>
    </sheetView>
  </sheetViews>
  <sheetFormatPr baseColWidth="10" defaultColWidth="14.5" defaultRowHeight="15" outlineLevelRow="1" outlineLevelCol="1"/>
  <cols>
    <col min="1" max="1" width="11.5" customWidth="1"/>
    <col min="2" max="2" width="13.33203125" customWidth="1"/>
    <col min="3" max="3" width="28.83203125" customWidth="1"/>
    <col min="4" max="4" width="21.5" customWidth="1"/>
    <col min="5" max="5" width="44.83203125" customWidth="1"/>
    <col min="6" max="6" width="16.83203125" customWidth="1"/>
    <col min="7" max="7" width="41.1640625" style="1" customWidth="1"/>
    <col min="8" max="8" width="17" style="69" customWidth="1"/>
    <col min="9" max="9" width="16.5" style="69" customWidth="1"/>
    <col min="10" max="10" width="14.6640625" style="148" customWidth="1"/>
    <col min="11" max="11" width="15.1640625" style="148" customWidth="1"/>
    <col min="12" max="12" width="21.6640625" style="148" customWidth="1"/>
    <col min="13" max="13" width="16" customWidth="1"/>
    <col min="14" max="14" width="20.6640625" style="81" customWidth="1"/>
    <col min="15" max="15" width="19.6640625" style="81" customWidth="1"/>
    <col min="16" max="16" width="25.5" style="81" customWidth="1"/>
    <col min="17" max="17" width="16.33203125" style="81" customWidth="1"/>
    <col min="18" max="18" width="9.5" customWidth="1"/>
    <col min="19" max="19" width="29.5" customWidth="1"/>
    <col min="20" max="20" width="14.1640625" customWidth="1"/>
    <col min="21" max="21" width="20.5" customWidth="1"/>
    <col min="22" max="22" width="14.33203125" customWidth="1"/>
    <col min="23" max="24" width="16.6640625" customWidth="1"/>
    <col min="25" max="25" width="12.5" customWidth="1"/>
    <col min="26" max="26" width="18.33203125" customWidth="1"/>
    <col min="27" max="27" width="15.83203125" style="148" customWidth="1"/>
    <col min="28" max="28" width="12.83203125" customWidth="1"/>
    <col min="29" max="29" width="7" customWidth="1"/>
    <col min="30" max="30" width="7" style="1" customWidth="1"/>
    <col min="31" max="31" width="19.5" style="1" customWidth="1"/>
    <col min="32" max="32" width="18.5" style="148" customWidth="1"/>
    <col min="33" max="33" width="22.5" customWidth="1"/>
    <col min="34" max="34" width="15.5" customWidth="1"/>
    <col min="35" max="35" width="14.5" customWidth="1"/>
    <col min="36" max="36" width="51" customWidth="1"/>
    <col min="37" max="37" width="22.83203125" customWidth="1"/>
    <col min="38" max="38" width="23.1640625" customWidth="1"/>
    <col min="39" max="39" width="13" customWidth="1"/>
    <col min="40" max="40" width="42" style="343" customWidth="1"/>
    <col min="41" max="41" width="7.1640625" style="343" customWidth="1"/>
    <col min="42" max="42" width="11.5" style="343" customWidth="1"/>
    <col min="43" max="43" width="10.33203125" style="343" customWidth="1"/>
    <col min="44" max="44" width="18.5" style="343" customWidth="1"/>
    <col min="45" max="45" width="42" style="343" customWidth="1"/>
    <col min="46" max="46" width="12.33203125" bestFit="1" customWidth="1"/>
    <col min="47" max="47" width="16" customWidth="1" outlineLevel="1"/>
    <col min="48" max="48" width="16.6640625" customWidth="1" outlineLevel="1"/>
    <col min="49" max="49" width="13.1640625" customWidth="1" outlineLevel="1"/>
    <col min="50" max="73" width="24.5" customWidth="1" outlineLevel="1"/>
    <col min="74" max="75" width="15.33203125" customWidth="1" outlineLevel="1"/>
    <col min="76" max="76" width="31.5" customWidth="1" outlineLevel="1"/>
    <col min="77" max="77" width="12.5" customWidth="1" outlineLevel="1"/>
    <col min="78" max="78" width="13.5" customWidth="1" outlineLevel="1"/>
    <col min="79" max="79" width="17.1640625" customWidth="1" outlineLevel="1"/>
    <col min="80" max="80" width="12.5" customWidth="1" outlineLevel="1"/>
    <col min="81" max="81" width="14.33203125" customWidth="1" outlineLevel="1"/>
    <col min="82" max="82" width="15" customWidth="1" outlineLevel="1"/>
    <col min="83" max="83" width="11.83203125" customWidth="1" outlineLevel="1"/>
    <col min="84" max="84" width="33.5" customWidth="1" outlineLevel="1"/>
    <col min="87" max="87" width="49.1640625" customWidth="1"/>
    <col min="88" max="88" width="16.6640625" customWidth="1"/>
  </cols>
  <sheetData>
    <row r="1" spans="1:89" ht="16" hidden="1" outlineLevel="1">
      <c r="A1" s="1" t="s">
        <v>3012</v>
      </c>
      <c r="B1" s="1"/>
      <c r="C1" s="1"/>
      <c r="D1" s="1"/>
      <c r="E1" s="4"/>
      <c r="F1" s="1"/>
      <c r="J1" s="147"/>
      <c r="K1" s="147"/>
      <c r="L1" s="147"/>
      <c r="M1" s="1"/>
      <c r="N1" s="39"/>
      <c r="O1" s="39"/>
      <c r="P1" s="39"/>
      <c r="Q1" s="39"/>
      <c r="R1" s="3"/>
      <c r="S1" s="3"/>
      <c r="T1" s="3"/>
      <c r="AH1" s="1"/>
      <c r="AI1" s="1"/>
      <c r="AJ1" s="1"/>
      <c r="AK1" s="1369" t="s">
        <v>36</v>
      </c>
      <c r="AL1" s="1370"/>
      <c r="AM1" s="179"/>
      <c r="AN1" s="341"/>
      <c r="AO1" s="341"/>
      <c r="AP1" s="341"/>
      <c r="AQ1" s="341"/>
      <c r="AR1" s="341"/>
      <c r="AS1" s="341"/>
      <c r="AT1" s="1"/>
      <c r="AV1" s="2"/>
      <c r="AW1" s="1"/>
      <c r="CC1" s="3" t="s">
        <v>37</v>
      </c>
      <c r="CD1" s="3" t="s">
        <v>38</v>
      </c>
      <c r="CE1" s="3" t="s">
        <v>39</v>
      </c>
    </row>
    <row r="2" spans="1:89" ht="16" hidden="1" outlineLevel="1">
      <c r="A2" s="1"/>
      <c r="B2" s="1"/>
      <c r="C2" s="1"/>
      <c r="D2" s="1"/>
      <c r="E2" s="4"/>
      <c r="F2" s="1"/>
      <c r="J2" s="147"/>
      <c r="K2" s="147"/>
      <c r="L2" s="147"/>
      <c r="M2" s="1"/>
      <c r="N2" s="39"/>
      <c r="O2" s="39"/>
      <c r="P2" s="39"/>
      <c r="Q2" s="39"/>
      <c r="R2" s="3"/>
      <c r="S2" s="3"/>
      <c r="T2" s="3"/>
      <c r="AH2" s="1"/>
      <c r="AI2" s="1"/>
      <c r="AJ2" s="1"/>
      <c r="AK2" s="1369" t="s">
        <v>36</v>
      </c>
      <c r="AL2" s="1370"/>
      <c r="AM2" s="179"/>
      <c r="AN2" s="341"/>
      <c r="AO2" s="341"/>
      <c r="AP2" s="341"/>
      <c r="AQ2" s="341"/>
      <c r="AR2" s="341"/>
      <c r="AS2" s="341"/>
      <c r="AT2" s="1"/>
      <c r="AV2" s="2"/>
      <c r="AW2" s="1"/>
      <c r="CC2" s="3" t="s">
        <v>37</v>
      </c>
      <c r="CD2" s="3" t="s">
        <v>38</v>
      </c>
      <c r="CE2" s="3" t="s">
        <v>39</v>
      </c>
    </row>
    <row r="3" spans="1:89" ht="16" hidden="1" outlineLevel="1">
      <c r="B3" s="1"/>
      <c r="C3" s="1"/>
      <c r="D3" s="1"/>
      <c r="E3" s="6"/>
      <c r="F3" s="1"/>
      <c r="L3" s="158"/>
      <c r="R3" s="3"/>
      <c r="S3" s="3"/>
      <c r="T3" s="3"/>
      <c r="AF3" s="149"/>
      <c r="AG3" s="8" t="s">
        <v>40</v>
      </c>
      <c r="AH3" s="9" t="s">
        <v>41</v>
      </c>
      <c r="AI3" s="8" t="s">
        <v>42</v>
      </c>
      <c r="AJ3" s="1"/>
      <c r="AK3" s="1"/>
      <c r="AL3" s="3" t="s">
        <v>43</v>
      </c>
      <c r="AM3" s="3"/>
      <c r="AN3" s="340"/>
      <c r="AO3" s="340"/>
      <c r="AP3" s="340"/>
      <c r="AQ3" s="340"/>
      <c r="AR3" s="340"/>
      <c r="AS3" s="340"/>
      <c r="AT3" s="10"/>
      <c r="AU3" s="180">
        <v>4.3999999999999997E-2</v>
      </c>
      <c r="AV3" s="11"/>
      <c r="AW3" s="10"/>
      <c r="AX3" s="3" t="s">
        <v>5</v>
      </c>
      <c r="AY3" s="3" t="s">
        <v>44</v>
      </c>
      <c r="AZ3" s="3" t="s">
        <v>45</v>
      </c>
      <c r="BU3" s="1371" t="s">
        <v>46</v>
      </c>
      <c r="BV3" s="1370"/>
      <c r="BX3" s="1371" t="s">
        <v>47</v>
      </c>
      <c r="BY3" s="1370"/>
      <c r="BZ3" s="1370"/>
      <c r="CC3" s="3" t="s">
        <v>48</v>
      </c>
      <c r="CD3" s="12">
        <v>44378</v>
      </c>
    </row>
    <row r="4" spans="1:89" ht="17" hidden="1" outlineLevel="1" thickBot="1">
      <c r="A4" s="1"/>
      <c r="B4" s="1"/>
      <c r="C4" s="1"/>
      <c r="D4" s="1"/>
      <c r="E4" s="4"/>
      <c r="F4" s="1"/>
      <c r="J4" s="147"/>
      <c r="K4" s="147"/>
      <c r="L4" s="147"/>
      <c r="M4" s="1"/>
      <c r="N4" s="39"/>
      <c r="O4" s="39"/>
      <c r="P4" s="39"/>
      <c r="Q4" s="39"/>
      <c r="R4" s="13"/>
      <c r="S4" s="13"/>
      <c r="T4" s="13"/>
      <c r="AF4" s="149" t="s">
        <v>49</v>
      </c>
      <c r="AG4" s="14">
        <v>2180</v>
      </c>
      <c r="AH4" s="8"/>
      <c r="AI4" s="1"/>
      <c r="AJ4" s="1"/>
      <c r="AK4" s="15" t="s">
        <v>8</v>
      </c>
      <c r="AL4" s="16">
        <f>1600*1.044</f>
        <v>1670.4</v>
      </c>
      <c r="AM4" s="16"/>
      <c r="AN4" s="342"/>
      <c r="AO4" s="342"/>
      <c r="AP4" s="342"/>
      <c r="AQ4" s="342"/>
      <c r="AR4" s="342"/>
      <c r="AS4" s="342"/>
      <c r="AT4" s="10"/>
      <c r="AU4" s="3" t="s">
        <v>6</v>
      </c>
      <c r="AV4" s="11"/>
      <c r="AW4" s="10"/>
      <c r="AZ4" s="3" t="s">
        <v>50</v>
      </c>
      <c r="BA4" s="3" t="s">
        <v>51</v>
      </c>
      <c r="BB4" s="3" t="s">
        <v>52</v>
      </c>
      <c r="BU4" s="181" t="s">
        <v>53</v>
      </c>
      <c r="BV4" s="182" t="e">
        <f>SUMIF(AI19:AI303,"=Al día SEPTIEMBRE",#REF!)</f>
        <v>#REF!</v>
      </c>
      <c r="BX4" s="6"/>
      <c r="BY4" s="17" t="s">
        <v>54</v>
      </c>
      <c r="BZ4" s="18" t="s">
        <v>55</v>
      </c>
      <c r="CC4" s="3" t="s">
        <v>56</v>
      </c>
    </row>
    <row r="5" spans="1:89" ht="16" hidden="1" outlineLevel="1">
      <c r="A5" s="1"/>
      <c r="B5" s="1"/>
      <c r="C5" s="1"/>
      <c r="D5" s="1"/>
      <c r="E5" s="4"/>
      <c r="F5" s="1"/>
      <c r="J5" s="147"/>
      <c r="K5" s="147"/>
      <c r="L5" s="147"/>
      <c r="M5" s="1"/>
      <c r="N5" s="39"/>
      <c r="O5" s="39"/>
      <c r="P5" s="39"/>
      <c r="Q5" s="39"/>
      <c r="R5" s="13"/>
      <c r="S5" s="13"/>
      <c r="T5" s="13"/>
      <c r="AF5" s="149" t="s">
        <v>57</v>
      </c>
      <c r="AG5" s="14">
        <v>2180</v>
      </c>
      <c r="AH5" s="19">
        <v>2000</v>
      </c>
      <c r="AI5" s="20">
        <v>1800</v>
      </c>
      <c r="AJ5" s="1"/>
      <c r="AK5" s="15" t="s">
        <v>57</v>
      </c>
      <c r="AL5" s="16">
        <f>2180*1.044</f>
        <v>2275.92</v>
      </c>
      <c r="AM5" s="16"/>
      <c r="AN5" s="342"/>
      <c r="AO5" s="342"/>
      <c r="AP5" s="342"/>
      <c r="AQ5" s="342"/>
      <c r="AR5" s="342"/>
      <c r="AS5" s="342"/>
      <c r="AT5" s="21"/>
      <c r="AU5" s="16"/>
      <c r="AV5" s="11"/>
      <c r="AW5" s="10"/>
      <c r="AX5" s="11">
        <v>1000</v>
      </c>
      <c r="AY5" s="11">
        <v>750</v>
      </c>
      <c r="AZ5" s="3" t="s">
        <v>58</v>
      </c>
      <c r="BA5" s="7">
        <v>29000</v>
      </c>
      <c r="BB5" s="7">
        <v>26000</v>
      </c>
      <c r="BU5" s="183" t="s">
        <v>59</v>
      </c>
      <c r="BV5" s="184" t="e">
        <f>SUMIF(AI19:AI349,"=SUSPENDER",#REF!)</f>
        <v>#REF!</v>
      </c>
      <c r="BX5" s="22" t="s">
        <v>60</v>
      </c>
      <c r="BY5" s="185" t="e">
        <f>BV4</f>
        <v>#REF!</v>
      </c>
      <c r="BZ5" s="186" t="e">
        <f>BY5/BY9</f>
        <v>#REF!</v>
      </c>
      <c r="CB5" s="10" t="s">
        <v>61</v>
      </c>
      <c r="CC5" s="3" t="s">
        <v>62</v>
      </c>
    </row>
    <row r="6" spans="1:89" ht="16" hidden="1" outlineLevel="1">
      <c r="A6" s="1"/>
      <c r="B6" s="1"/>
      <c r="C6" s="1"/>
      <c r="D6" s="1"/>
      <c r="E6" s="4"/>
      <c r="F6" s="1"/>
      <c r="J6" s="147"/>
      <c r="K6" s="147"/>
      <c r="L6" s="147"/>
      <c r="M6" s="1"/>
      <c r="N6" s="39"/>
      <c r="O6" s="39"/>
      <c r="P6" s="39"/>
      <c r="Q6" s="39"/>
      <c r="R6" s="13"/>
      <c r="S6" s="13"/>
      <c r="T6" s="13"/>
      <c r="AF6" s="149"/>
      <c r="AG6" s="14"/>
      <c r="AH6" s="19"/>
      <c r="AI6" s="20"/>
      <c r="AJ6" s="1"/>
      <c r="AK6" s="15" t="s">
        <v>15</v>
      </c>
      <c r="AL6" s="16">
        <f>2180*1.044</f>
        <v>2275.92</v>
      </c>
      <c r="AM6" s="16"/>
      <c r="AN6" s="342"/>
      <c r="AO6" s="342"/>
      <c r="AP6" s="342"/>
      <c r="AQ6" s="342"/>
      <c r="AR6" s="342"/>
      <c r="AS6" s="342"/>
      <c r="AT6" s="21"/>
      <c r="AU6" s="16"/>
      <c r="AV6" s="11"/>
      <c r="AW6" s="10"/>
      <c r="AX6" s="11"/>
      <c r="AY6" s="11"/>
      <c r="AZ6" s="3"/>
      <c r="BA6" s="7"/>
      <c r="BB6" s="7"/>
      <c r="BU6" s="183"/>
      <c r="BV6" s="184"/>
      <c r="BX6" s="22"/>
      <c r="BY6" s="185"/>
      <c r="BZ6" s="186"/>
      <c r="CB6" s="10"/>
      <c r="CC6" s="3"/>
    </row>
    <row r="7" spans="1:89" ht="16" hidden="1" outlineLevel="1">
      <c r="A7" s="1"/>
      <c r="B7" s="1"/>
      <c r="C7" s="1"/>
      <c r="D7" s="1"/>
      <c r="E7" s="4"/>
      <c r="F7" s="1"/>
      <c r="J7" s="147"/>
      <c r="K7" s="147"/>
      <c r="L7" s="147"/>
      <c r="M7" s="1"/>
      <c r="N7" s="39"/>
      <c r="O7" s="39"/>
      <c r="P7" s="39"/>
      <c r="Q7" s="39"/>
      <c r="R7" s="13"/>
      <c r="S7" s="13"/>
      <c r="T7" s="13"/>
      <c r="AF7" s="149" t="s">
        <v>12</v>
      </c>
      <c r="AG7" s="14">
        <v>3350</v>
      </c>
      <c r="AH7" s="19">
        <v>2800</v>
      </c>
      <c r="AI7" s="14" t="s">
        <v>63</v>
      </c>
      <c r="AJ7" s="1"/>
      <c r="AK7" s="15" t="s">
        <v>12</v>
      </c>
      <c r="AL7" s="16">
        <f>3350*1.044</f>
        <v>3497.4</v>
      </c>
      <c r="AM7" s="16"/>
      <c r="AN7" s="342"/>
      <c r="AO7" s="342"/>
      <c r="AP7" s="342"/>
      <c r="AQ7" s="342"/>
      <c r="AR7" s="342"/>
      <c r="AS7" s="342"/>
      <c r="AT7" s="21"/>
      <c r="AU7" s="16"/>
      <c r="AW7" s="10"/>
      <c r="AX7" s="11">
        <v>2000</v>
      </c>
      <c r="AY7" s="11">
        <v>2000</v>
      </c>
      <c r="AZ7" s="3" t="s">
        <v>64</v>
      </c>
      <c r="BA7" s="7">
        <v>25000</v>
      </c>
      <c r="BB7" s="7"/>
      <c r="BU7" s="187" t="s">
        <v>65</v>
      </c>
      <c r="BV7" s="188" t="e">
        <f>SUMIF(AI19:AI349,"=COBRANZA",#REF!)</f>
        <v>#REF!</v>
      </c>
      <c r="BX7" s="23" t="s">
        <v>66</v>
      </c>
      <c r="BY7" s="24" t="e">
        <f>BV5+BV7</f>
        <v>#REF!</v>
      </c>
      <c r="BZ7" s="25" t="e">
        <f>BY7/BY9</f>
        <v>#REF!</v>
      </c>
    </row>
    <row r="8" spans="1:89" ht="16" hidden="1" outlineLevel="1">
      <c r="A8" s="1"/>
      <c r="B8" s="1"/>
      <c r="C8" s="1"/>
      <c r="D8" s="1"/>
      <c r="E8" s="4"/>
      <c r="F8" s="1"/>
      <c r="J8" s="147"/>
      <c r="K8" s="147"/>
      <c r="L8" s="147"/>
      <c r="M8" s="1"/>
      <c r="N8" s="39"/>
      <c r="O8" s="39"/>
      <c r="P8" s="39"/>
      <c r="Q8" s="39"/>
      <c r="R8" s="13"/>
      <c r="S8" s="13"/>
      <c r="T8" s="13"/>
      <c r="AF8" s="149"/>
      <c r="AG8" s="14"/>
      <c r="AH8" s="19"/>
      <c r="AI8" s="14"/>
      <c r="AJ8" s="1"/>
      <c r="AK8" s="15" t="s">
        <v>67</v>
      </c>
      <c r="AL8" s="16">
        <f>3350*1.044</f>
        <v>3497.4</v>
      </c>
      <c r="AM8" s="16"/>
      <c r="AN8" s="342"/>
      <c r="AO8" s="342"/>
      <c r="AP8" s="342"/>
      <c r="AQ8" s="342"/>
      <c r="AR8" s="342"/>
      <c r="AS8" s="342"/>
      <c r="AT8" s="21"/>
      <c r="AU8" s="16"/>
      <c r="AW8" s="10"/>
      <c r="AX8" s="11"/>
      <c r="AY8" s="11"/>
      <c r="AZ8" s="3"/>
      <c r="BA8" s="7"/>
      <c r="BB8" s="7"/>
      <c r="BU8" s="187"/>
      <c r="BV8" s="188"/>
      <c r="BX8" s="26"/>
      <c r="BY8" s="27"/>
      <c r="BZ8" s="28"/>
    </row>
    <row r="9" spans="1:89" ht="16" hidden="1" outlineLevel="1">
      <c r="A9" s="8"/>
      <c r="B9" s="8"/>
      <c r="C9" s="8"/>
      <c r="D9" s="8"/>
      <c r="E9" s="29"/>
      <c r="F9" s="8"/>
      <c r="G9" s="8"/>
      <c r="H9" s="146"/>
      <c r="I9" s="146"/>
      <c r="J9" s="149"/>
      <c r="K9" s="149"/>
      <c r="L9" s="149"/>
      <c r="M9" s="8"/>
      <c r="N9" s="159"/>
      <c r="O9" s="159"/>
      <c r="P9" s="159"/>
      <c r="Q9" s="159"/>
      <c r="R9" s="13"/>
      <c r="S9" s="30"/>
      <c r="T9" s="13"/>
      <c r="AF9" s="149" t="s">
        <v>8</v>
      </c>
      <c r="AG9" s="8" t="s">
        <v>68</v>
      </c>
      <c r="AH9" s="19">
        <v>1350</v>
      </c>
      <c r="AI9" s="8"/>
      <c r="AJ9" s="1"/>
      <c r="AK9" s="15" t="s">
        <v>49</v>
      </c>
      <c r="AL9" s="16">
        <f>2180*1.044</f>
        <v>2275.92</v>
      </c>
      <c r="AM9" s="16"/>
      <c r="AN9" s="342"/>
      <c r="AO9" s="342"/>
      <c r="AP9" s="342"/>
      <c r="AQ9" s="342"/>
      <c r="AR9" s="342"/>
      <c r="AS9" s="342"/>
      <c r="AT9" s="21"/>
      <c r="AU9" s="16"/>
      <c r="AV9" s="16">
        <f>2800*1.044</f>
        <v>2923.2000000000003</v>
      </c>
      <c r="AW9" s="10"/>
      <c r="AX9" s="11">
        <v>3000</v>
      </c>
      <c r="AY9" s="11">
        <v>2500</v>
      </c>
      <c r="AZ9" s="3" t="s">
        <v>69</v>
      </c>
      <c r="BA9" s="7">
        <v>26000</v>
      </c>
      <c r="BB9" s="7" t="s">
        <v>70</v>
      </c>
      <c r="BD9" s="31" t="s">
        <v>71</v>
      </c>
      <c r="BU9" s="189" t="s">
        <v>72</v>
      </c>
      <c r="BV9" s="190" t="e">
        <f>SUMIF(AI19:AI350,"=BAJA",#REF!)</f>
        <v>#REF!</v>
      </c>
      <c r="BX9" s="191" t="s">
        <v>73</v>
      </c>
      <c r="BY9" s="191" t="e">
        <f>BV12-BV9-BV10-BV11</f>
        <v>#REF!</v>
      </c>
      <c r="BZ9" s="192" t="e">
        <f>+BZ5+BZ7</f>
        <v>#REF!</v>
      </c>
    </row>
    <row r="10" spans="1:89" ht="16" hidden="1" outlineLevel="1">
      <c r="A10" s="8"/>
      <c r="B10" s="8"/>
      <c r="C10" s="8"/>
      <c r="D10" s="8"/>
      <c r="E10" s="29"/>
      <c r="F10" s="8"/>
      <c r="G10" s="8"/>
      <c r="H10" s="146"/>
      <c r="I10" s="146"/>
      <c r="J10" s="149"/>
      <c r="K10" s="149"/>
      <c r="L10" s="149"/>
      <c r="M10" s="8"/>
      <c r="N10" s="159"/>
      <c r="O10" s="159"/>
      <c r="P10" s="159"/>
      <c r="Q10" s="159"/>
      <c r="R10" s="13"/>
      <c r="S10" s="13"/>
      <c r="T10" s="13"/>
      <c r="AF10" s="149" t="s">
        <v>74</v>
      </c>
      <c r="AG10" s="14">
        <v>3350</v>
      </c>
      <c r="AH10" s="14"/>
      <c r="AI10" s="8"/>
      <c r="AJ10" s="8"/>
      <c r="AK10" s="15" t="s">
        <v>75</v>
      </c>
      <c r="AL10" s="16">
        <f>2180*1.044</f>
        <v>2275.92</v>
      </c>
      <c r="AM10" s="16"/>
      <c r="AN10" s="342"/>
      <c r="AO10" s="342"/>
      <c r="AP10" s="342"/>
      <c r="AQ10" s="342"/>
      <c r="AR10" s="342"/>
      <c r="AS10" s="342"/>
      <c r="AT10" s="21"/>
      <c r="AU10" s="16">
        <f>5000*(1+AU3)</f>
        <v>5220</v>
      </c>
      <c r="AV10" s="2">
        <v>5000</v>
      </c>
      <c r="AW10" s="10"/>
      <c r="AX10" s="3">
        <v>0</v>
      </c>
      <c r="AZ10" s="3" t="s">
        <v>76</v>
      </c>
      <c r="BA10" s="7">
        <v>23000</v>
      </c>
      <c r="BB10" s="7"/>
      <c r="BD10" s="32">
        <v>0.1</v>
      </c>
      <c r="BU10" s="193" t="s">
        <v>77</v>
      </c>
      <c r="BV10" s="194" t="e">
        <f>SUMIF(AI19:AI351,"=REVISAR",#REF!)</f>
        <v>#REF!</v>
      </c>
      <c r="CC10" s="33"/>
    </row>
    <row r="11" spans="1:89" ht="16" hidden="1" outlineLevel="1">
      <c r="A11" s="8"/>
      <c r="B11" s="8"/>
      <c r="C11" s="8"/>
      <c r="D11" s="8"/>
      <c r="E11" s="29"/>
      <c r="F11" s="8"/>
      <c r="G11" s="8"/>
      <c r="H11" s="146"/>
      <c r="I11" s="146"/>
      <c r="J11" s="149"/>
      <c r="K11" s="149"/>
      <c r="L11" s="149"/>
      <c r="M11" s="8"/>
      <c r="N11" s="159"/>
      <c r="O11" s="159"/>
      <c r="P11" s="159"/>
      <c r="Q11" s="159"/>
      <c r="R11" s="13"/>
      <c r="S11" s="30"/>
      <c r="T11" s="13"/>
      <c r="AF11" s="149" t="s">
        <v>75</v>
      </c>
      <c r="AG11" s="34">
        <v>2180</v>
      </c>
      <c r="AH11" s="34"/>
      <c r="AI11" s="8"/>
      <c r="AJ11" s="8"/>
      <c r="AK11" s="15" t="s">
        <v>74</v>
      </c>
      <c r="AL11" s="16">
        <f>3350*1.044</f>
        <v>3497.4</v>
      </c>
      <c r="AM11" s="16"/>
      <c r="AN11" s="342"/>
      <c r="AO11" s="342"/>
      <c r="AP11" s="342"/>
      <c r="AQ11" s="342"/>
      <c r="AR11" s="342"/>
      <c r="AS11" s="342"/>
      <c r="AT11" s="21"/>
      <c r="AU11" s="16">
        <f>6000*(1+AU3)</f>
        <v>6264</v>
      </c>
      <c r="AV11" s="2">
        <v>6000</v>
      </c>
      <c r="AW11" s="10"/>
      <c r="AX11" s="3">
        <v>0</v>
      </c>
      <c r="AZ11" s="3" t="s">
        <v>78</v>
      </c>
      <c r="BA11" s="7">
        <v>18000</v>
      </c>
      <c r="BB11" s="7">
        <v>14000</v>
      </c>
      <c r="BU11" s="195" t="s">
        <v>79</v>
      </c>
      <c r="BV11" s="196">
        <v>35</v>
      </c>
    </row>
    <row r="12" spans="1:89" ht="16" hidden="1" outlineLevel="1">
      <c r="A12" s="35" t="s">
        <v>80</v>
      </c>
      <c r="B12" s="36"/>
      <c r="C12" s="36"/>
      <c r="D12" s="36"/>
      <c r="E12" s="37"/>
      <c r="F12" s="36"/>
      <c r="G12" s="36"/>
      <c r="H12" s="751"/>
      <c r="I12" s="751"/>
      <c r="J12" s="150"/>
      <c r="K12" s="150"/>
      <c r="L12" s="150"/>
      <c r="M12" s="35"/>
      <c r="N12" s="160"/>
      <c r="O12" s="160"/>
      <c r="P12" s="160"/>
      <c r="Q12" s="160"/>
      <c r="R12" s="37" t="s">
        <v>81</v>
      </c>
      <c r="S12" s="30"/>
      <c r="T12" s="13"/>
      <c r="AF12" s="176"/>
      <c r="AG12" s="13"/>
      <c r="AH12" s="8"/>
      <c r="AI12" s="8"/>
      <c r="AJ12" s="8"/>
      <c r="AK12" s="15" t="s">
        <v>82</v>
      </c>
      <c r="AL12" s="16">
        <f>3350*1.044</f>
        <v>3497.4</v>
      </c>
      <c r="AM12" s="16"/>
      <c r="AN12" s="342"/>
      <c r="AO12" s="342"/>
      <c r="AP12" s="342"/>
      <c r="AQ12" s="342"/>
      <c r="AR12" s="342"/>
      <c r="AS12" s="342"/>
      <c r="AT12" s="21"/>
      <c r="AU12" s="16">
        <f>8000*(1+AU3)</f>
        <v>8352</v>
      </c>
      <c r="AV12" s="2">
        <v>8000</v>
      </c>
      <c r="AW12" s="10"/>
      <c r="AX12" s="3">
        <v>0</v>
      </c>
      <c r="AZ12" s="3" t="s">
        <v>18</v>
      </c>
      <c r="BA12" s="7">
        <v>18000</v>
      </c>
      <c r="BB12" s="7"/>
      <c r="BU12" s="197" t="s">
        <v>83</v>
      </c>
      <c r="BV12" s="197" t="e">
        <f>SUM(BV4:BV11)</f>
        <v>#REF!</v>
      </c>
      <c r="BX12" s="198" t="s">
        <v>84</v>
      </c>
      <c r="BY12" s="199">
        <v>22</v>
      </c>
    </row>
    <row r="13" spans="1:89" ht="16" hidden="1" outlineLevel="1">
      <c r="A13" s="35" t="s">
        <v>85</v>
      </c>
      <c r="B13" s="36"/>
      <c r="C13" s="36"/>
      <c r="D13" s="36"/>
      <c r="E13" s="37"/>
      <c r="F13" s="36"/>
      <c r="G13" s="36"/>
      <c r="H13" s="751"/>
      <c r="I13" s="751"/>
      <c r="J13" s="150"/>
      <c r="K13" s="150"/>
      <c r="L13" s="150"/>
      <c r="M13" s="35"/>
      <c r="N13" s="160"/>
      <c r="O13" s="160"/>
      <c r="P13" s="160"/>
      <c r="Q13" s="160"/>
      <c r="R13" s="37" t="s">
        <v>86</v>
      </c>
      <c r="S13" s="13"/>
      <c r="T13" s="13"/>
      <c r="AH13" s="1"/>
      <c r="AI13" s="1"/>
      <c r="AJ13" s="5"/>
      <c r="AK13" s="5"/>
      <c r="AT13" s="1"/>
      <c r="AV13" s="11"/>
      <c r="AW13" s="10"/>
      <c r="BX13" s="200" t="s">
        <v>87</v>
      </c>
      <c r="BY13" s="201" t="e">
        <f>BZ7/BY12</f>
        <v>#REF!</v>
      </c>
      <c r="BZ13" s="3" t="e">
        <f>BY7/BY12</f>
        <v>#REF!</v>
      </c>
    </row>
    <row r="14" spans="1:89" hidden="1" outlineLevel="1">
      <c r="A14" s="8"/>
      <c r="B14" s="8"/>
      <c r="C14" s="8"/>
      <c r="D14" s="8"/>
      <c r="E14" s="29"/>
      <c r="F14" s="8"/>
      <c r="G14" s="8"/>
      <c r="H14" s="146"/>
      <c r="I14" s="146"/>
      <c r="J14" s="149"/>
      <c r="K14" s="149"/>
      <c r="L14" s="149"/>
      <c r="M14" s="8"/>
      <c r="N14" s="159"/>
      <c r="O14" s="159"/>
      <c r="P14" s="159"/>
      <c r="Q14" s="159"/>
      <c r="R14" s="13"/>
      <c r="S14" s="13"/>
      <c r="T14" s="13"/>
      <c r="AH14" s="1"/>
      <c r="AI14" s="1"/>
      <c r="AJ14" s="5"/>
      <c r="AK14" s="5"/>
      <c r="AT14" s="1"/>
      <c r="AV14" s="2"/>
      <c r="AW14" s="1"/>
      <c r="BY14" s="38"/>
    </row>
    <row r="15" spans="1:89" ht="47.25" customHeight="1" collapsed="1">
      <c r="A15" s="736" t="s">
        <v>2201</v>
      </c>
      <c r="B15" s="1367"/>
      <c r="C15" s="1368"/>
      <c r="D15" s="556"/>
      <c r="E15" s="29"/>
      <c r="F15" s="29"/>
      <c r="H15" s="660" t="s">
        <v>2372</v>
      </c>
      <c r="J15" s="1298" t="s">
        <v>9326</v>
      </c>
      <c r="K15" s="1298"/>
      <c r="L15" s="1298"/>
      <c r="M15" s="1298"/>
      <c r="N15" s="161"/>
      <c r="O15" s="160"/>
      <c r="P15" s="161"/>
      <c r="Q15" s="160"/>
      <c r="R15" s="143" t="s">
        <v>88</v>
      </c>
      <c r="S15" s="571"/>
      <c r="T15" s="144"/>
      <c r="U15" s="13"/>
      <c r="Y15" s="31" t="s">
        <v>3943</v>
      </c>
      <c r="AA15" s="1162" t="s">
        <v>3944</v>
      </c>
      <c r="AC15" s="300" t="s">
        <v>3945</v>
      </c>
      <c r="AD15" s="256"/>
      <c r="AE15" s="256" t="s">
        <v>3946</v>
      </c>
      <c r="AH15" s="1"/>
      <c r="AI15" s="1"/>
      <c r="AJ15" s="5"/>
      <c r="AK15" s="39">
        <f ca="1">TODAY()</f>
        <v>45917</v>
      </c>
      <c r="AL15" s="6"/>
      <c r="AM15" s="6"/>
      <c r="AN15" s="344"/>
      <c r="AO15" s="344"/>
      <c r="AP15" s="344"/>
      <c r="AQ15" s="344"/>
      <c r="AR15" s="344"/>
      <c r="AS15" s="344"/>
      <c r="AT15" s="4"/>
      <c r="AV15" s="2"/>
      <c r="AW15" s="1"/>
      <c r="CG15">
        <v>175</v>
      </c>
      <c r="CH15">
        <f>_xlfn.XLOOKUP(CG15,A:A,AH:AH,0,0)</f>
        <v>20</v>
      </c>
      <c r="CI15" s="158">
        <f>_xlfn.XLOOKUP(CG15,A:A,L:L,0,0)</f>
        <v>2800</v>
      </c>
      <c r="CJ15" s="573">
        <f>CH15*CI15</f>
        <v>56000</v>
      </c>
      <c r="CK15" t="str">
        <f>_xlfn.CONCAT("Buena tarde, esperamos se encuentre excelente, le comento que tiene pendiente el pago de  ",CH15," colegiaturas de ",TEXT(CI15,"$#,##0.00")," siendo un total de  ",TEXT(CJ15,"$#,##0.00"),"el cual es necesario que se cubra para poder seguir con su proceso, le recordamos que se vinculan al acceso de la plataforma. Excelente tarde y gracias por la atención")</f>
        <v>Buena tarde, esperamos se encuentre excelente, le comento que tiene pendiente el pago de  20 colegiaturas de $2,800.00 siendo un total de  $56,000.00el cual es necesario que se cubra para poder seguir con su proceso, le recordamos que se vinculan al acceso de la plataforma. Excelente tarde y gracias por la atención</v>
      </c>
    </row>
    <row r="16" spans="1:89" ht="21">
      <c r="A16" s="557"/>
      <c r="B16" s="380"/>
      <c r="C16" s="380"/>
      <c r="D16" s="380"/>
      <c r="E16" s="554" t="s">
        <v>9328</v>
      </c>
      <c r="F16" s="555"/>
      <c r="H16" s="892" t="s">
        <v>2371</v>
      </c>
      <c r="I16" s="885"/>
      <c r="J16" s="149"/>
      <c r="K16" s="149"/>
      <c r="L16" s="149"/>
      <c r="M16" s="8"/>
      <c r="N16" s="159"/>
      <c r="O16" s="159"/>
      <c r="P16" s="159"/>
      <c r="Q16" s="159"/>
      <c r="R16" s="1306" t="s">
        <v>2832</v>
      </c>
      <c r="S16" s="1307"/>
      <c r="T16" s="1303"/>
      <c r="U16" s="1304"/>
      <c r="V16" s="1304"/>
      <c r="W16" s="1304"/>
      <c r="X16" s="1304"/>
      <c r="Y16" s="1304"/>
      <c r="Z16" s="1304"/>
      <c r="AA16" s="1305"/>
      <c r="AB16" s="1304"/>
      <c r="AG16" s="6" t="s">
        <v>89</v>
      </c>
      <c r="AH16" s="39">
        <v>44378</v>
      </c>
      <c r="AI16" s="1"/>
      <c r="AJ16" s="202" t="s">
        <v>90</v>
      </c>
      <c r="AK16" s="203" t="s">
        <v>91</v>
      </c>
      <c r="AT16" s="1"/>
      <c r="AV16" s="2"/>
      <c r="AW16" s="1"/>
      <c r="CI16" s="3">
        <f>CG105</f>
        <v>0</v>
      </c>
    </row>
    <row r="17" spans="1:89" ht="25" thickBot="1">
      <c r="A17" s="557"/>
      <c r="B17" s="380"/>
      <c r="C17" s="380"/>
      <c r="D17" s="558"/>
      <c r="E17" s="382" t="s">
        <v>9437</v>
      </c>
      <c r="F17" s="381"/>
      <c r="G17" s="380"/>
      <c r="H17" s="380"/>
      <c r="I17" s="884"/>
      <c r="J17" s="381"/>
      <c r="K17" s="381"/>
      <c r="L17" s="381"/>
      <c r="M17" s="381"/>
      <c r="N17" s="381"/>
      <c r="O17" s="568"/>
      <c r="P17" s="381"/>
      <c r="Q17" s="568"/>
      <c r="R17" s="788"/>
      <c r="S17" s="788"/>
      <c r="T17" s="788"/>
      <c r="U17" s="789"/>
      <c r="V17" s="792" t="s">
        <v>2033</v>
      </c>
      <c r="W17" s="792" t="s">
        <v>2034</v>
      </c>
      <c r="X17" s="792" t="s">
        <v>2034</v>
      </c>
      <c r="Y17" s="790" t="s">
        <v>3924</v>
      </c>
      <c r="Z17" s="790" t="s">
        <v>3924</v>
      </c>
      <c r="AA17" s="791" t="s">
        <v>2033</v>
      </c>
      <c r="AB17" s="790" t="s">
        <v>3925</v>
      </c>
      <c r="AF17" s="148" t="s">
        <v>2034</v>
      </c>
      <c r="AG17" s="40" t="s">
        <v>92</v>
      </c>
      <c r="AH17" s="10" t="str">
        <f ca="1">CONCATENATE(AK17," ","2021")</f>
        <v>septiembre 2021</v>
      </c>
      <c r="AI17" s="1"/>
      <c r="AJ17" s="204">
        <f ca="1">TRUNC((AH17-AH16)/30,0)</f>
        <v>2</v>
      </c>
      <c r="AK17" s="205" t="str">
        <f ca="1">TEXT(TODAY(),"mmmm")</f>
        <v>septiembre</v>
      </c>
      <c r="AO17" s="1375" t="s">
        <v>3082</v>
      </c>
      <c r="AP17" s="1375"/>
      <c r="AQ17" s="1375"/>
      <c r="AR17" s="895"/>
      <c r="AT17" s="1"/>
      <c r="AV17" s="1372" t="s">
        <v>45</v>
      </c>
      <c r="AW17" s="1370"/>
      <c r="AX17" s="1370"/>
      <c r="AY17" s="1370"/>
      <c r="AZ17" s="1370"/>
      <c r="BA17" s="1370"/>
      <c r="BB17" s="1370"/>
      <c r="BC17" s="1370"/>
      <c r="BD17" s="1370"/>
      <c r="BE17" s="1370"/>
      <c r="BF17" s="1370"/>
      <c r="BG17" s="1370"/>
      <c r="BH17" s="1370"/>
      <c r="BI17" s="1370"/>
      <c r="BJ17" s="1370"/>
      <c r="BK17" s="1370"/>
      <c r="BL17" s="1370"/>
      <c r="BM17" s="1370"/>
      <c r="BN17" s="1370"/>
      <c r="BO17" s="1370"/>
      <c r="BP17" s="1370"/>
      <c r="BQ17" s="1370"/>
      <c r="BR17" s="1370"/>
      <c r="BS17" s="1370"/>
      <c r="BT17" s="1370"/>
      <c r="BU17" s="1370"/>
      <c r="BV17" s="1370"/>
      <c r="BW17" s="1370"/>
      <c r="BX17" s="41"/>
      <c r="BY17" s="1373" t="s">
        <v>93</v>
      </c>
      <c r="BZ17" s="1374"/>
      <c r="CA17" s="1374"/>
      <c r="CB17" s="1374"/>
      <c r="CC17" s="1374"/>
      <c r="CD17" s="1374"/>
    </row>
    <row r="18" spans="1:89" ht="44" thickTop="1" thickBot="1">
      <c r="A18" s="246" t="s">
        <v>2140</v>
      </c>
      <c r="B18" s="247" t="s">
        <v>1</v>
      </c>
      <c r="C18" s="247" t="s">
        <v>94</v>
      </c>
      <c r="D18" s="247" t="s">
        <v>95</v>
      </c>
      <c r="E18" s="247" t="s">
        <v>2834</v>
      </c>
      <c r="F18" s="247" t="s">
        <v>96</v>
      </c>
      <c r="G18" s="247" t="s">
        <v>97</v>
      </c>
      <c r="H18" s="247" t="s">
        <v>98</v>
      </c>
      <c r="I18" s="247" t="s">
        <v>109</v>
      </c>
      <c r="J18" s="247" t="s">
        <v>99</v>
      </c>
      <c r="K18" s="247" t="s">
        <v>30</v>
      </c>
      <c r="L18" s="247" t="s">
        <v>1709</v>
      </c>
      <c r="M18" s="247" t="s">
        <v>100</v>
      </c>
      <c r="N18" s="247" t="s">
        <v>1708</v>
      </c>
      <c r="O18" s="797" t="s">
        <v>101</v>
      </c>
      <c r="P18" s="247" t="s">
        <v>102</v>
      </c>
      <c r="Q18" s="569" t="s">
        <v>103</v>
      </c>
      <c r="R18" s="248" t="s">
        <v>104</v>
      </c>
      <c r="S18" s="247" t="s">
        <v>105</v>
      </c>
      <c r="T18" s="249" t="s">
        <v>106</v>
      </c>
      <c r="U18" s="247" t="s">
        <v>2444</v>
      </c>
      <c r="V18" s="247" t="s">
        <v>4</v>
      </c>
      <c r="W18" s="247" t="s">
        <v>107</v>
      </c>
      <c r="X18" s="247" t="s">
        <v>108</v>
      </c>
      <c r="Y18" s="247" t="s">
        <v>1835</v>
      </c>
      <c r="Z18" s="247" t="s">
        <v>6</v>
      </c>
      <c r="AA18" s="247" t="s">
        <v>7</v>
      </c>
      <c r="AB18" s="247" t="s">
        <v>2134</v>
      </c>
      <c r="AC18" t="s">
        <v>2915</v>
      </c>
      <c r="AD18" s="1247" t="s">
        <v>2140</v>
      </c>
      <c r="AE18" s="43" t="s">
        <v>2200</v>
      </c>
      <c r="AF18" s="43" t="s">
        <v>110</v>
      </c>
      <c r="AG18" s="43" t="s">
        <v>3511</v>
      </c>
      <c r="AH18" s="43" t="s">
        <v>112</v>
      </c>
      <c r="AI18" s="43" t="s">
        <v>113</v>
      </c>
      <c r="AJ18" s="43" t="s">
        <v>114</v>
      </c>
      <c r="AK18" s="43" t="s">
        <v>2175</v>
      </c>
      <c r="AL18" s="43" t="s">
        <v>2176</v>
      </c>
      <c r="AM18" s="898" t="s">
        <v>979</v>
      </c>
      <c r="AN18" s="899" t="s">
        <v>1921</v>
      </c>
      <c r="AO18" s="899" t="s">
        <v>3079</v>
      </c>
      <c r="AP18" s="899" t="s">
        <v>3080</v>
      </c>
      <c r="AQ18" s="899" t="s">
        <v>3081</v>
      </c>
      <c r="AR18" s="899" t="s">
        <v>3083</v>
      </c>
      <c r="AS18" s="613" t="s">
        <v>2320</v>
      </c>
      <c r="AT18" s="1246" t="s">
        <v>115</v>
      </c>
      <c r="AU18" s="1244" t="s">
        <v>8708</v>
      </c>
      <c r="AV18" s="1245" t="s">
        <v>4047</v>
      </c>
      <c r="AW18" s="1240" t="s">
        <v>116</v>
      </c>
      <c r="AX18" s="1241" t="s">
        <v>8709</v>
      </c>
      <c r="AY18" s="1242" t="s">
        <v>8710</v>
      </c>
      <c r="AZ18" s="1240" t="s">
        <v>117</v>
      </c>
      <c r="BA18" s="1241" t="s">
        <v>8711</v>
      </c>
      <c r="BB18" s="1242" t="s">
        <v>8712</v>
      </c>
      <c r="BC18" s="1240" t="s">
        <v>118</v>
      </c>
      <c r="BD18" s="1241" t="s">
        <v>8713</v>
      </c>
      <c r="BE18" s="1242" t="s">
        <v>8714</v>
      </c>
      <c r="BF18" s="1243" t="s">
        <v>119</v>
      </c>
      <c r="BG18" s="1241" t="s">
        <v>8715</v>
      </c>
      <c r="BH18" s="1242" t="s">
        <v>8716</v>
      </c>
      <c r="BI18" s="1243" t="s">
        <v>9175</v>
      </c>
      <c r="BJ18" s="1242" t="s">
        <v>8717</v>
      </c>
      <c r="BK18" s="1242" t="s">
        <v>9180</v>
      </c>
      <c r="BL18" s="1243" t="s">
        <v>9176</v>
      </c>
      <c r="BM18" s="1242" t="s">
        <v>9181</v>
      </c>
      <c r="BN18" s="1242" t="s">
        <v>8718</v>
      </c>
      <c r="BO18" s="1243" t="s">
        <v>9177</v>
      </c>
      <c r="BP18" s="1242" t="s">
        <v>9183</v>
      </c>
      <c r="BQ18" s="1242" t="s">
        <v>8719</v>
      </c>
      <c r="BR18" s="1243" t="s">
        <v>9178</v>
      </c>
      <c r="BS18" s="44" t="s">
        <v>120</v>
      </c>
      <c r="BT18" s="44" t="s">
        <v>121</v>
      </c>
      <c r="BU18" s="44" t="s">
        <v>122</v>
      </c>
      <c r="BV18" s="614" t="s">
        <v>9179</v>
      </c>
      <c r="BW18" s="44" t="s">
        <v>8721</v>
      </c>
      <c r="BX18" s="44" t="s">
        <v>2327</v>
      </c>
      <c r="BY18" s="44" t="s">
        <v>2229</v>
      </c>
      <c r="BZ18" s="44" t="s">
        <v>123</v>
      </c>
      <c r="CA18" s="44" t="s">
        <v>2230</v>
      </c>
      <c r="CB18" s="44" t="s">
        <v>8722</v>
      </c>
      <c r="CC18" s="206" t="s">
        <v>2224</v>
      </c>
      <c r="CD18" s="45" t="s">
        <v>124</v>
      </c>
      <c r="CE18" s="206" t="s">
        <v>125</v>
      </c>
      <c r="CF18" s="206" t="s">
        <v>9182</v>
      </c>
      <c r="CG18" s="42" t="s">
        <v>8723</v>
      </c>
      <c r="CH18" s="42" t="s">
        <v>2805</v>
      </c>
      <c r="CI18" t="s">
        <v>2806</v>
      </c>
      <c r="CJ18" t="s">
        <v>9184</v>
      </c>
      <c r="CK18" t="s">
        <v>8720</v>
      </c>
    </row>
    <row r="19" spans="1:89" ht="18" hidden="1" thickTop="1" thickBot="1">
      <c r="A19" s="244">
        <v>1</v>
      </c>
      <c r="B19" s="46" t="s">
        <v>8</v>
      </c>
      <c r="C19" s="307" t="s">
        <v>126</v>
      </c>
      <c r="D19" s="46" t="s">
        <v>127</v>
      </c>
      <c r="E19" s="207" t="s">
        <v>1910</v>
      </c>
      <c r="F19" s="47">
        <v>9981653989</v>
      </c>
      <c r="G19" s="304" t="s">
        <v>128</v>
      </c>
      <c r="H19" s="752">
        <v>36</v>
      </c>
      <c r="I19" s="752">
        <v>36</v>
      </c>
      <c r="J19" s="151">
        <v>0</v>
      </c>
      <c r="K19" s="151">
        <v>1000</v>
      </c>
      <c r="L19" s="151">
        <v>1250</v>
      </c>
      <c r="M19" s="49" t="s">
        <v>129</v>
      </c>
      <c r="N19" s="118">
        <v>43617</v>
      </c>
      <c r="O19" s="118">
        <f t="shared" ref="O19:O31" si="0">EDATE($N19,$I19-1)</f>
        <v>44682</v>
      </c>
      <c r="P19" s="118">
        <v>43617</v>
      </c>
      <c r="Q19" s="118">
        <f>EDATE($P19,$H19-1)</f>
        <v>44682</v>
      </c>
      <c r="R19" s="49" t="str">
        <f>MID($C19,11,1)</f>
        <v>M</v>
      </c>
      <c r="S19" s="49" t="str">
        <f>IFERROR(VLOOKUP($B19,BDPROGRAMA,2,FALSE),)</f>
        <v>LICENCIATURA EN DERECHO</v>
      </c>
      <c r="T19" s="322" t="s">
        <v>24</v>
      </c>
      <c r="U19" s="49" t="s">
        <v>11</v>
      </c>
      <c r="V19" s="50">
        <v>3150</v>
      </c>
      <c r="W19" s="51">
        <f t="shared" ref="W19:W82" si="1">IFERROR($X19/$V19,"")</f>
        <v>0.60317460317460314</v>
      </c>
      <c r="X19" s="50">
        <f t="shared" ref="X19:X82" si="2">$V19-$L19</f>
        <v>1900</v>
      </c>
      <c r="Y19" s="52">
        <v>4</v>
      </c>
      <c r="Z19" s="153">
        <v>0</v>
      </c>
      <c r="AA19" s="177">
        <v>16000</v>
      </c>
      <c r="AB19" t="s">
        <v>11</v>
      </c>
      <c r="AD19" s="1248">
        <v>1</v>
      </c>
      <c r="AE19" s="46">
        <v>0</v>
      </c>
      <c r="AF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CALENDARIO)]],TODAY())/30,0)-AE19, IF(Cat_alumnos[[#This Row],[ESTATUS ACADÉMICO]]="VIGENTE",ROUNDDOWN(DAYS360(Cat_alumnos[[#This Row],[FECHA DE INICIO (PRIMERA CLASE CALENDARIO)]],TODAY())/30,0)+2-AE19,"NO VIGENTE"))</f>
        <v>NO VIGENTE</v>
      </c>
      <c r="AG19" s="54">
        <v>36</v>
      </c>
      <c r="AH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19" s="55" t="str">
        <f t="shared" ref="AI19:AI30" si="3">IF(AH19&gt;=2,"SUSPENDER",IF(AH19&lt;=0,CONCATENATE("Al día"," ",$AK$17),IF(AND(AH19&lt;=2,AH19&gt;0),"COBRANZA",)))</f>
        <v>SUSPENDER</v>
      </c>
      <c r="AJ19" s="348"/>
      <c r="AK19" s="337">
        <v>4</v>
      </c>
      <c r="AL19" s="66">
        <f t="shared" ref="AL19:AL30" si="4">Y19-AK19</f>
        <v>0</v>
      </c>
      <c r="AM19" s="444" t="str">
        <f>IF(AN19&lt;&gt;"", "SI", "NO")</f>
        <v>NO</v>
      </c>
      <c r="AN19" s="900"/>
      <c r="AO19" s="900" t="str">
        <f>MID(Cat_alumnos[[#This Row],[CURP]],5,2)</f>
        <v>94</v>
      </c>
      <c r="AP19" s="900" t="str">
        <f>MID(Cat_alumnos[[#This Row],[CURP]],7,2)</f>
        <v>08</v>
      </c>
      <c r="AQ19" s="900" t="str">
        <f>MID(Cat_alumnos[[#This Row],[CURP]],9,2)</f>
        <v>16</v>
      </c>
      <c r="AR19" s="900" t="s">
        <v>3084</v>
      </c>
      <c r="AS19" s="612">
        <f>Cat_alumnos[[#This Row],[Titulación]]</f>
        <v>16000</v>
      </c>
      <c r="AT19" s="208">
        <v>16000</v>
      </c>
      <c r="AU19" s="39">
        <v>44753</v>
      </c>
      <c r="AV19" t="s">
        <v>2266</v>
      </c>
      <c r="AW19" s="209"/>
      <c r="AY19" s="210"/>
      <c r="AZ19" s="209"/>
      <c r="BB19" s="210"/>
      <c r="BC19" s="209"/>
      <c r="BE19" s="210"/>
      <c r="BF19" s="209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56">
        <f>AT19+AW19+AZ19+BC19+BF19</f>
        <v>16000</v>
      </c>
      <c r="BT19" s="56">
        <f t="shared" ref="BT19:BT82" si="5">AA19</f>
        <v>16000</v>
      </c>
      <c r="BU19" s="57">
        <f>BS19-BT19</f>
        <v>0</v>
      </c>
      <c r="BW19" s="56"/>
      <c r="BX19" s="56"/>
      <c r="BY19" s="56"/>
      <c r="BZ19" s="56"/>
      <c r="CA19" s="56"/>
      <c r="CB19" s="56"/>
      <c r="CD19" s="211"/>
      <c r="CE19" s="58"/>
      <c r="CG19" s="212" t="s">
        <v>128</v>
      </c>
      <c r="CH19" s="59">
        <v>9981653989</v>
      </c>
    </row>
    <row r="20" spans="1:89" ht="18" hidden="1" thickTop="1" thickBot="1">
      <c r="A20" s="244">
        <v>2</v>
      </c>
      <c r="B20" s="46" t="s">
        <v>8</v>
      </c>
      <c r="C20" s="252" t="s">
        <v>130</v>
      </c>
      <c r="D20" s="46" t="s">
        <v>131</v>
      </c>
      <c r="E20" s="207" t="s">
        <v>1911</v>
      </c>
      <c r="F20" s="47">
        <v>9984241069</v>
      </c>
      <c r="G20" s="304" t="s">
        <v>132</v>
      </c>
      <c r="H20" s="752">
        <v>36</v>
      </c>
      <c r="I20" s="752">
        <v>36</v>
      </c>
      <c r="J20" s="151"/>
      <c r="K20" s="151">
        <v>1000</v>
      </c>
      <c r="L20" s="151">
        <v>1250</v>
      </c>
      <c r="M20" s="49" t="s">
        <v>129</v>
      </c>
      <c r="N20" s="118">
        <v>43617</v>
      </c>
      <c r="O20" s="118">
        <f t="shared" si="0"/>
        <v>44682</v>
      </c>
      <c r="P20" s="118">
        <v>43617</v>
      </c>
      <c r="Q20" s="118">
        <f>EDATE($P20,$H20-1)</f>
        <v>44682</v>
      </c>
      <c r="R20" s="49" t="str">
        <f>MID($C20,11,1)</f>
        <v>H</v>
      </c>
      <c r="S20" s="49" t="str">
        <f>IFERROR(VLOOKUP($B20,BDPROGRAMA,2,FALSE),)</f>
        <v>LICENCIATURA EN DERECHO</v>
      </c>
      <c r="T20" s="322" t="s">
        <v>24</v>
      </c>
      <c r="U20" s="49" t="s">
        <v>11</v>
      </c>
      <c r="V20" s="50">
        <v>3150</v>
      </c>
      <c r="W20" s="51">
        <f t="shared" si="1"/>
        <v>0.60317460317460314</v>
      </c>
      <c r="X20" s="50">
        <f t="shared" si="2"/>
        <v>1900</v>
      </c>
      <c r="Y20" s="52">
        <v>4</v>
      </c>
      <c r="Z20" s="153">
        <v>0</v>
      </c>
      <c r="AA20" s="177">
        <v>16000</v>
      </c>
      <c r="AB20" t="s">
        <v>11</v>
      </c>
      <c r="AD20" s="1249">
        <v>2</v>
      </c>
      <c r="AE20" s="46">
        <v>0</v>
      </c>
      <c r="AF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CALENDARIO)]],TODAY())/30,0)-AE20, IF(Cat_alumnos[[#This Row],[ESTATUS ACADÉMICO]]="VIGENTE",ROUNDDOWN(DAYS360(Cat_alumnos[[#This Row],[FECHA DE INICIO (PRIMERA CLASE CALENDARIO)]],TODAY())/30,0)+2-AE20,"NO VIGENTE"))</f>
        <v>NO VIGENTE</v>
      </c>
      <c r="AG20" s="60">
        <v>36</v>
      </c>
      <c r="AH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0" s="55" t="str">
        <f t="shared" si="3"/>
        <v>SUSPENDER</v>
      </c>
      <c r="AJ20" s="345"/>
      <c r="AK20" s="49">
        <v>4</v>
      </c>
      <c r="AL20" s="66">
        <f t="shared" si="4"/>
        <v>0</v>
      </c>
      <c r="AM20" s="444" t="str">
        <f t="shared" ref="AM20:AM83" si="6">IF(AN20&lt;&gt;"", "SI", "NO")</f>
        <v>NO</v>
      </c>
      <c r="AN20" s="901"/>
      <c r="AO20" s="900" t="str">
        <f>MID(Cat_alumnos[[#This Row],[CURP]],5,2)</f>
        <v>96</v>
      </c>
      <c r="AP20" s="900" t="str">
        <f>MID(Cat_alumnos[[#This Row],[CURP]],7,2)</f>
        <v>11</v>
      </c>
      <c r="AQ20" s="900" t="str">
        <f>MID(Cat_alumnos[[#This Row],[CURP]],9,2)</f>
        <v>23</v>
      </c>
      <c r="AR20" s="900" t="s">
        <v>3084</v>
      </c>
      <c r="AS20" s="612">
        <f>Cat_alumnos[[#This Row],[Titulación]]</f>
        <v>16000</v>
      </c>
      <c r="AT20" s="208"/>
      <c r="AU20" s="1"/>
      <c r="AW20" s="209"/>
      <c r="AY20" s="210"/>
      <c r="AZ20" s="209"/>
      <c r="BB20" s="210"/>
      <c r="BC20" s="209"/>
      <c r="BE20" s="210"/>
      <c r="BF20" s="209"/>
      <c r="BH20" s="210"/>
      <c r="BI20" s="210"/>
      <c r="BJ20" s="210"/>
      <c r="BK20" s="210"/>
      <c r="BL20" s="210"/>
      <c r="BM20" s="210"/>
      <c r="BN20" s="210"/>
      <c r="BO20" s="210"/>
      <c r="BP20" s="210"/>
      <c r="BQ20" s="210"/>
      <c r="BR20" s="210"/>
      <c r="BS20" s="56"/>
      <c r="BT20" s="56">
        <f t="shared" si="5"/>
        <v>16000</v>
      </c>
      <c r="BU20" s="57">
        <f>BS20-BT20</f>
        <v>-16000</v>
      </c>
      <c r="BW20" s="56"/>
      <c r="BX20" s="56"/>
      <c r="BY20" s="56"/>
      <c r="BZ20" s="62"/>
      <c r="CA20" s="62"/>
      <c r="CB20" s="62"/>
      <c r="CD20" s="211"/>
      <c r="CG20" s="212" t="s">
        <v>132</v>
      </c>
      <c r="CH20" s="59">
        <v>9984241069</v>
      </c>
    </row>
    <row r="21" spans="1:89" ht="18" hidden="1" thickTop="1" thickBot="1">
      <c r="A21" s="244">
        <v>3</v>
      </c>
      <c r="B21" s="46" t="s">
        <v>8</v>
      </c>
      <c r="C21" s="336" t="s">
        <v>133</v>
      </c>
      <c r="D21" s="46" t="s">
        <v>134</v>
      </c>
      <c r="E21" s="213" t="s">
        <v>135</v>
      </c>
      <c r="F21" s="47">
        <v>9981080452</v>
      </c>
      <c r="G21" s="457" t="s">
        <v>9130</v>
      </c>
      <c r="H21" s="752">
        <v>36</v>
      </c>
      <c r="I21" s="752">
        <v>36</v>
      </c>
      <c r="J21" s="151"/>
      <c r="K21" s="151">
        <v>1000</v>
      </c>
      <c r="L21" s="151">
        <v>0</v>
      </c>
      <c r="M21" s="49" t="s">
        <v>129</v>
      </c>
      <c r="N21" s="118">
        <v>43617</v>
      </c>
      <c r="O21" s="118">
        <f t="shared" si="0"/>
        <v>44682</v>
      </c>
      <c r="P21" s="118">
        <v>43617</v>
      </c>
      <c r="Q21" s="118">
        <f t="shared" ref="Q21:Q52" si="7">EDATE(P21,H21-1)</f>
        <v>44682</v>
      </c>
      <c r="R21" s="49" t="str">
        <f t="shared" ref="R21:R52" si="8">MID(C21,11,1)</f>
        <v>H</v>
      </c>
      <c r="S21" s="49" t="str">
        <f t="shared" ref="S21:S52" si="9">IFERROR(VLOOKUP(B21,BDPROGRAMA,2,FALSE),)</f>
        <v>LICENCIATURA EN DERECHO</v>
      </c>
      <c r="T21" s="322" t="s">
        <v>24</v>
      </c>
      <c r="U21" s="64" t="s">
        <v>9</v>
      </c>
      <c r="V21" s="50">
        <v>3150</v>
      </c>
      <c r="W21" s="51">
        <f t="shared" si="1"/>
        <v>1</v>
      </c>
      <c r="X21" s="50">
        <f t="shared" si="2"/>
        <v>3150</v>
      </c>
      <c r="Y21" s="52">
        <v>4</v>
      </c>
      <c r="Z21" s="153">
        <v>0</v>
      </c>
      <c r="AA21" s="177">
        <v>16000</v>
      </c>
      <c r="AB21" t="s">
        <v>9</v>
      </c>
      <c r="AD21" s="1249">
        <v>4</v>
      </c>
      <c r="AE21" s="46">
        <v>46</v>
      </c>
      <c r="AF21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CALENDARIO)]],TODAY())/30,0)-AE21, IF(Cat_alumnos[[#This Row],[ESTATUS ACADÉMICO]]="VIGENTE",ROUNDDOWN(DAYS360(Cat_alumnos[[#This Row],[FECHA DE INICIO (PRIMERA CLASE CALENDARIO)]],TODAY())/30,0)+2-AE21,"NO VIGENTE"))</f>
        <v>29</v>
      </c>
      <c r="AG21" s="65">
        <v>0</v>
      </c>
      <c r="AH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21" s="55" t="str">
        <f t="shared" si="3"/>
        <v>SUSPENDER</v>
      </c>
      <c r="AJ21" s="349" t="s">
        <v>9142</v>
      </c>
      <c r="AK21" s="49">
        <v>0</v>
      </c>
      <c r="AL21" s="66">
        <f t="shared" si="4"/>
        <v>4</v>
      </c>
      <c r="AM21" s="444" t="str">
        <f t="shared" si="6"/>
        <v>NO</v>
      </c>
      <c r="AN21" s="902"/>
      <c r="AO21" s="900" t="str">
        <f>MID(Cat_alumnos[[#This Row],[CURP]],5,2)</f>
        <v>97</v>
      </c>
      <c r="AP21" s="900" t="str">
        <f>MID(Cat_alumnos[[#This Row],[CURP]],7,2)</f>
        <v>08</v>
      </c>
      <c r="AQ21" s="900" t="str">
        <f>MID(Cat_alumnos[[#This Row],[CURP]],9,2)</f>
        <v>10</v>
      </c>
      <c r="AR21" s="902" t="s">
        <v>3085</v>
      </c>
      <c r="AS21" s="612">
        <f>Cat_alumnos[[#This Row],[Titulación]]</f>
        <v>16000</v>
      </c>
      <c r="AT21" s="208"/>
      <c r="AU21" s="1"/>
      <c r="AW21" s="209"/>
      <c r="AY21" s="210"/>
      <c r="AZ21" s="209"/>
      <c r="BB21" s="210"/>
      <c r="BC21" s="209"/>
      <c r="BE21" s="210"/>
      <c r="BF21" s="209"/>
      <c r="BH21" s="210"/>
      <c r="BI21" s="210"/>
      <c r="BJ21" s="210"/>
      <c r="BK21" s="210"/>
      <c r="BL21" s="210"/>
      <c r="BM21" s="210"/>
      <c r="BN21" s="210"/>
      <c r="BO21" s="210"/>
      <c r="BP21" s="210"/>
      <c r="BQ21" s="210"/>
      <c r="BR21" s="210"/>
      <c r="BS21" s="56"/>
      <c r="BT21" s="56">
        <f t="shared" si="5"/>
        <v>16000</v>
      </c>
      <c r="BU21" s="57">
        <f>BS21-BT21</f>
        <v>-16000</v>
      </c>
      <c r="BW21" s="56"/>
      <c r="BX21" s="56"/>
      <c r="BY21" s="56"/>
      <c r="BZ21" s="62"/>
      <c r="CA21" s="62"/>
      <c r="CB21" s="62"/>
      <c r="CD21" s="211"/>
      <c r="CG21" s="212"/>
      <c r="CH21" s="59">
        <v>9981080452</v>
      </c>
    </row>
    <row r="22" spans="1:89" ht="18" hidden="1" thickTop="1" thickBot="1">
      <c r="A22" s="244">
        <v>4</v>
      </c>
      <c r="B22" s="46" t="s">
        <v>8</v>
      </c>
      <c r="C22" s="252" t="s">
        <v>139</v>
      </c>
      <c r="D22" s="46" t="s">
        <v>140</v>
      </c>
      <c r="E22" s="207" t="s">
        <v>141</v>
      </c>
      <c r="F22" s="47">
        <v>9984764221</v>
      </c>
      <c r="G22" s="48" t="s">
        <v>142</v>
      </c>
      <c r="H22" s="752">
        <v>36</v>
      </c>
      <c r="I22" s="752">
        <v>36</v>
      </c>
      <c r="J22" s="151"/>
      <c r="K22" s="151">
        <v>1000</v>
      </c>
      <c r="L22" s="151">
        <v>1250</v>
      </c>
      <c r="M22" s="49" t="s">
        <v>129</v>
      </c>
      <c r="N22" s="118">
        <v>43586</v>
      </c>
      <c r="O22" s="118">
        <f t="shared" si="0"/>
        <v>44652</v>
      </c>
      <c r="P22" s="118">
        <v>43586</v>
      </c>
      <c r="Q22" s="118">
        <f t="shared" si="7"/>
        <v>44652</v>
      </c>
      <c r="R22" s="49" t="str">
        <f t="shared" si="8"/>
        <v>M</v>
      </c>
      <c r="S22" s="49" t="str">
        <f t="shared" si="9"/>
        <v>LICENCIATURA EN DERECHO</v>
      </c>
      <c r="T22" s="322" t="s">
        <v>24</v>
      </c>
      <c r="U22" s="49" t="s">
        <v>11</v>
      </c>
      <c r="V22" s="50">
        <v>3150</v>
      </c>
      <c r="W22" s="51">
        <f t="shared" si="1"/>
        <v>0.60317460317460314</v>
      </c>
      <c r="X22" s="50">
        <f t="shared" si="2"/>
        <v>1900</v>
      </c>
      <c r="Y22" s="52">
        <v>4</v>
      </c>
      <c r="Z22" s="153">
        <v>0</v>
      </c>
      <c r="AA22" s="177">
        <v>16000</v>
      </c>
      <c r="AB22" t="s">
        <v>11</v>
      </c>
      <c r="AD22" s="1249">
        <v>4</v>
      </c>
      <c r="AE22" s="46">
        <v>0</v>
      </c>
      <c r="AF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CALENDARIO)]],TODAY())/30,0)-AE22, IF(Cat_alumnos[[#This Row],[ESTATUS ACADÉMICO]]="VIGENTE",ROUNDDOWN(DAYS360(Cat_alumnos[[#This Row],[FECHA DE INICIO (PRIMERA CLASE CALENDARIO)]],TODAY())/30,0)+2-AE22,"NO VIGENTE"))</f>
        <v>NO VIGENTE</v>
      </c>
      <c r="AG22" s="60">
        <v>36</v>
      </c>
      <c r="AH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22" s="55" t="str">
        <f t="shared" si="3"/>
        <v>SUSPENDER</v>
      </c>
      <c r="AJ22" s="350" t="s">
        <v>2010</v>
      </c>
      <c r="AK22" s="49">
        <v>3</v>
      </c>
      <c r="AL22" s="66">
        <f t="shared" si="4"/>
        <v>1</v>
      </c>
      <c r="AM22" s="444" t="str">
        <f t="shared" si="6"/>
        <v>NO</v>
      </c>
      <c r="AN22" s="902"/>
      <c r="AO22" s="900" t="str">
        <f>MID(Cat_alumnos[[#This Row],[CURP]],5,2)</f>
        <v>97</v>
      </c>
      <c r="AP22" s="900" t="str">
        <f>MID(Cat_alumnos[[#This Row],[CURP]],7,2)</f>
        <v>04</v>
      </c>
      <c r="AQ22" s="900" t="str">
        <f>MID(Cat_alumnos[[#This Row],[CURP]],9,2)</f>
        <v>07</v>
      </c>
      <c r="AR22" s="902" t="s">
        <v>3086</v>
      </c>
      <c r="AS22" s="612">
        <f>Cat_alumnos[[#This Row],[Titulación]]</f>
        <v>16000</v>
      </c>
      <c r="AT22" s="208"/>
      <c r="AU22" s="1"/>
      <c r="AW22" s="209"/>
      <c r="AY22" s="210"/>
      <c r="AZ22" s="209"/>
      <c r="BB22" s="210"/>
      <c r="BC22" s="209"/>
      <c r="BE22" s="210"/>
      <c r="BF22" s="209"/>
      <c r="BH22" s="210"/>
      <c r="BI22" s="210"/>
      <c r="BJ22" s="210"/>
      <c r="BK22" s="210"/>
      <c r="BL22" s="210"/>
      <c r="BM22" s="210"/>
      <c r="BN22" s="210"/>
      <c r="BO22" s="210"/>
      <c r="BP22" s="210"/>
      <c r="BQ22" s="210"/>
      <c r="BR22" s="210"/>
      <c r="BS22" s="56">
        <f>AT22+AW22+AZ22+BC22+BF22</f>
        <v>0</v>
      </c>
      <c r="BT22" s="56">
        <f t="shared" si="5"/>
        <v>16000</v>
      </c>
      <c r="BU22" s="57">
        <f t="shared" ref="BU22:BU116" si="10">BS22-BT22</f>
        <v>-16000</v>
      </c>
      <c r="BW22" s="56">
        <f t="shared" ref="BW22:BW53" si="11">AA22</f>
        <v>16000</v>
      </c>
      <c r="BX22" s="56"/>
      <c r="BY22" s="56">
        <f t="shared" ref="BY22:BY84" si="12">BW22-BX22</f>
        <v>16000</v>
      </c>
      <c r="BZ22" s="62"/>
      <c r="CA22" s="62"/>
      <c r="CB22" s="62"/>
      <c r="CD22" s="211"/>
      <c r="CE22" s="68">
        <v>44516</v>
      </c>
      <c r="CF22" s="3" t="s">
        <v>143</v>
      </c>
      <c r="CG22" s="212"/>
      <c r="CH22" s="59">
        <v>9984764221</v>
      </c>
    </row>
    <row r="23" spans="1:89" ht="18" hidden="1" thickTop="1" thickBot="1">
      <c r="A23" s="244">
        <v>5</v>
      </c>
      <c r="B23" s="46" t="s">
        <v>8</v>
      </c>
      <c r="C23" s="252" t="s">
        <v>144</v>
      </c>
      <c r="D23" s="254" t="s">
        <v>2274</v>
      </c>
      <c r="E23" s="207" t="s">
        <v>145</v>
      </c>
      <c r="F23" s="53">
        <v>9841130074</v>
      </c>
      <c r="G23" s="304" t="s">
        <v>146</v>
      </c>
      <c r="H23" s="752">
        <v>36</v>
      </c>
      <c r="I23" s="752">
        <v>36</v>
      </c>
      <c r="J23" s="151"/>
      <c r="K23" s="151">
        <v>1000</v>
      </c>
      <c r="L23" s="151">
        <v>1250</v>
      </c>
      <c r="M23" s="49" t="s">
        <v>129</v>
      </c>
      <c r="N23" s="118">
        <v>43617</v>
      </c>
      <c r="O23" s="118">
        <f t="shared" si="0"/>
        <v>44682</v>
      </c>
      <c r="P23" s="118">
        <v>43617</v>
      </c>
      <c r="Q23" s="118">
        <f t="shared" si="7"/>
        <v>44682</v>
      </c>
      <c r="R23" s="49" t="str">
        <f t="shared" si="8"/>
        <v>H</v>
      </c>
      <c r="S23" s="49" t="str">
        <f t="shared" si="9"/>
        <v>LICENCIATURA EN DERECHO</v>
      </c>
      <c r="T23" s="322" t="s">
        <v>24</v>
      </c>
      <c r="U23" s="49" t="s">
        <v>11</v>
      </c>
      <c r="V23" s="50">
        <v>3150</v>
      </c>
      <c r="W23" s="51">
        <f t="shared" si="1"/>
        <v>0.60317460317460314</v>
      </c>
      <c r="X23" s="50">
        <f t="shared" si="2"/>
        <v>1900</v>
      </c>
      <c r="Y23" s="52">
        <v>4</v>
      </c>
      <c r="Z23" s="153">
        <v>0</v>
      </c>
      <c r="AA23" s="177">
        <v>16000</v>
      </c>
      <c r="AB23" t="s">
        <v>11</v>
      </c>
      <c r="AD23" s="1248">
        <v>5</v>
      </c>
      <c r="AE23" s="46">
        <v>0</v>
      </c>
      <c r="AF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CALENDARIO)]],TODAY())/30,0)-AE23, IF(Cat_alumnos[[#This Row],[ESTATUS ACADÉMICO]]="VIGENTE",ROUNDDOWN(DAYS360(Cat_alumnos[[#This Row],[FECHA DE INICIO (PRIMERA CLASE CALENDARIO)]],TODAY())/30,0)+2-AE23,"NO VIGENTE"))</f>
        <v>NO VIGENTE</v>
      </c>
      <c r="AG23" s="60">
        <v>36</v>
      </c>
      <c r="AH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3" s="55" t="str">
        <f t="shared" ca="1" si="3"/>
        <v>Al día septiembre</v>
      </c>
      <c r="AJ23" s="349" t="s">
        <v>147</v>
      </c>
      <c r="AK23" s="49">
        <v>4</v>
      </c>
      <c r="AL23" s="66">
        <f t="shared" si="4"/>
        <v>0</v>
      </c>
      <c r="AM23" s="444" t="str">
        <f t="shared" si="6"/>
        <v>NO</v>
      </c>
      <c r="AN23" s="902"/>
      <c r="AO23" s="900" t="str">
        <f>MID(Cat_alumnos[[#This Row],[CURP]],5,2)</f>
        <v>84</v>
      </c>
      <c r="AP23" s="900" t="str">
        <f>MID(Cat_alumnos[[#This Row],[CURP]],7,2)</f>
        <v>06</v>
      </c>
      <c r="AQ23" s="900" t="str">
        <f>MID(Cat_alumnos[[#This Row],[CURP]],9,2)</f>
        <v>15</v>
      </c>
      <c r="AR23" s="902" t="s">
        <v>3084</v>
      </c>
      <c r="AS23" s="612">
        <f>Cat_alumnos[[#This Row],[Titulación]]</f>
        <v>16000</v>
      </c>
      <c r="AT23" s="208">
        <v>16000</v>
      </c>
      <c r="AU23" s="39">
        <v>44771</v>
      </c>
      <c r="AV23" t="s">
        <v>420</v>
      </c>
      <c r="AW23" s="209"/>
      <c r="AY23" s="210"/>
      <c r="AZ23" s="209"/>
      <c r="BB23" s="210"/>
      <c r="BC23" s="209"/>
      <c r="BE23" s="210"/>
      <c r="BF23" s="209"/>
      <c r="BH23" s="210"/>
      <c r="BI23" s="210"/>
      <c r="BJ23" s="210"/>
      <c r="BK23" s="210"/>
      <c r="BL23" s="210"/>
      <c r="BM23" s="210"/>
      <c r="BN23" s="210"/>
      <c r="BO23" s="210"/>
      <c r="BP23" s="210"/>
      <c r="BQ23" s="210"/>
      <c r="BR23" s="210"/>
      <c r="BS23" s="56">
        <f t="shared" ref="BS23:BS68" si="13">AT23+AW23+AZ23+BC23+BF23</f>
        <v>16000</v>
      </c>
      <c r="BT23" s="56">
        <f t="shared" si="5"/>
        <v>16000</v>
      </c>
      <c r="BU23" s="57">
        <f t="shared" si="10"/>
        <v>0</v>
      </c>
      <c r="BW23" s="56">
        <f t="shared" si="11"/>
        <v>16000</v>
      </c>
      <c r="BX23" s="56"/>
      <c r="BY23" s="56">
        <f t="shared" si="12"/>
        <v>16000</v>
      </c>
      <c r="BZ23" s="62"/>
      <c r="CA23" s="62"/>
      <c r="CB23" s="62"/>
      <c r="CD23" s="211"/>
      <c r="CG23" s="212" t="s">
        <v>146</v>
      </c>
      <c r="CH23" s="69">
        <v>9841130074</v>
      </c>
    </row>
    <row r="24" spans="1:89" ht="18" hidden="1" thickTop="1" thickBot="1">
      <c r="A24" s="244">
        <v>6</v>
      </c>
      <c r="B24" s="46" t="s">
        <v>8</v>
      </c>
      <c r="C24" s="252" t="s">
        <v>148</v>
      </c>
      <c r="D24" s="254" t="s">
        <v>149</v>
      </c>
      <c r="E24" s="207" t="s">
        <v>150</v>
      </c>
      <c r="F24" s="53">
        <v>9831564379</v>
      </c>
      <c r="G24" s="304" t="s">
        <v>151</v>
      </c>
      <c r="H24" s="752">
        <v>36</v>
      </c>
      <c r="I24" s="752">
        <v>36</v>
      </c>
      <c r="J24" s="151"/>
      <c r="K24" s="151">
        <v>1000</v>
      </c>
      <c r="L24" s="151">
        <v>1250</v>
      </c>
      <c r="M24" s="49" t="s">
        <v>129</v>
      </c>
      <c r="N24" s="118">
        <v>43586</v>
      </c>
      <c r="O24" s="118">
        <f t="shared" si="0"/>
        <v>44652</v>
      </c>
      <c r="P24" s="118">
        <f>Cat_alumnos[[#This Row],[FECHA DE INICIO (PRIMERA CLASE CALENDARIO)]]</f>
        <v>43586</v>
      </c>
      <c r="Q24" s="118">
        <f t="shared" si="7"/>
        <v>44652</v>
      </c>
      <c r="R24" s="49" t="str">
        <f t="shared" si="8"/>
        <v>M</v>
      </c>
      <c r="S24" s="49" t="str">
        <f t="shared" si="9"/>
        <v>LICENCIATURA EN DERECHO</v>
      </c>
      <c r="T24" s="322" t="s">
        <v>24</v>
      </c>
      <c r="U24" s="49" t="s">
        <v>11</v>
      </c>
      <c r="V24" s="50">
        <v>3150</v>
      </c>
      <c r="W24" s="51">
        <f t="shared" si="1"/>
        <v>0.60317460317460314</v>
      </c>
      <c r="X24" s="50">
        <f t="shared" si="2"/>
        <v>1900</v>
      </c>
      <c r="Y24" s="52">
        <v>4</v>
      </c>
      <c r="Z24" s="153">
        <v>0</v>
      </c>
      <c r="AA24" s="177">
        <v>16000</v>
      </c>
      <c r="AB24" t="s">
        <v>11</v>
      </c>
      <c r="AD24" s="1249">
        <v>6</v>
      </c>
      <c r="AE24" s="46">
        <v>0</v>
      </c>
      <c r="AF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CALENDARIO)]],TODAY())/30,0)-AE24, IF(Cat_alumnos[[#This Row],[ESTATUS ACADÉMICO]]="VIGENTE",ROUNDDOWN(DAYS360(Cat_alumnos[[#This Row],[FECHA DE INICIO (PRIMERA CLASE CALENDARIO)]],TODAY())/30,0)+2-AE24,"NO VIGENTE"))</f>
        <v>NO VIGENTE</v>
      </c>
      <c r="AG24" s="60">
        <v>36</v>
      </c>
      <c r="AH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24" s="55" t="str">
        <f t="shared" ca="1" si="3"/>
        <v>Al día septiembre</v>
      </c>
      <c r="AJ24" s="351" t="s">
        <v>152</v>
      </c>
      <c r="AK24" s="49">
        <v>4</v>
      </c>
      <c r="AL24" s="66">
        <f t="shared" si="4"/>
        <v>0</v>
      </c>
      <c r="AM24" s="444" t="str">
        <f t="shared" si="6"/>
        <v>NO</v>
      </c>
      <c r="AN24" s="902"/>
      <c r="AO24" s="900" t="str">
        <f>MID(Cat_alumnos[[#This Row],[CURP]],5,2)</f>
        <v>84</v>
      </c>
      <c r="AP24" s="900" t="str">
        <f>MID(Cat_alumnos[[#This Row],[CURP]],7,2)</f>
        <v>06</v>
      </c>
      <c r="AQ24" s="900" t="str">
        <f>MID(Cat_alumnos[[#This Row],[CURP]],9,2)</f>
        <v>29</v>
      </c>
      <c r="AR24" s="902" t="s">
        <v>3084</v>
      </c>
      <c r="AS24" s="612">
        <f>Cat_alumnos[[#This Row],[Titulación]]</f>
        <v>16000</v>
      </c>
      <c r="AT24" s="208"/>
      <c r="AU24" s="1"/>
      <c r="AW24" s="209"/>
      <c r="AY24" s="210"/>
      <c r="AZ24" s="209"/>
      <c r="BB24" s="210"/>
      <c r="BC24" s="209"/>
      <c r="BE24" s="210"/>
      <c r="BF24" s="209"/>
      <c r="BH24" s="210"/>
      <c r="BI24" s="210"/>
      <c r="BJ24" s="210"/>
      <c r="BK24" s="210"/>
      <c r="BL24" s="210"/>
      <c r="BM24" s="210"/>
      <c r="BN24" s="210"/>
      <c r="BO24" s="210"/>
      <c r="BP24" s="210"/>
      <c r="BQ24" s="210"/>
      <c r="BR24" s="210"/>
      <c r="BS24" s="56">
        <f t="shared" si="13"/>
        <v>0</v>
      </c>
      <c r="BT24" s="56">
        <f t="shared" si="5"/>
        <v>16000</v>
      </c>
      <c r="BU24" s="57">
        <f t="shared" si="10"/>
        <v>-16000</v>
      </c>
      <c r="BW24" s="56">
        <f t="shared" si="11"/>
        <v>16000</v>
      </c>
      <c r="BX24" s="56"/>
      <c r="BY24" s="56">
        <f t="shared" si="12"/>
        <v>16000</v>
      </c>
      <c r="BZ24" s="62"/>
      <c r="CA24" s="62"/>
      <c r="CB24" s="62"/>
      <c r="CD24" s="211"/>
      <c r="CE24" s="214">
        <v>44550</v>
      </c>
      <c r="CF24" s="215" t="s">
        <v>153</v>
      </c>
      <c r="CG24" s="212"/>
      <c r="CH24" s="69">
        <v>9831564379</v>
      </c>
    </row>
    <row r="25" spans="1:89" ht="50" hidden="1" thickTop="1" thickBot="1">
      <c r="A25" s="244">
        <v>7</v>
      </c>
      <c r="B25" s="46" t="s">
        <v>8</v>
      </c>
      <c r="C25" s="252" t="s">
        <v>154</v>
      </c>
      <c r="D25" s="46" t="s">
        <v>155</v>
      </c>
      <c r="E25" s="207" t="s">
        <v>1884</v>
      </c>
      <c r="F25" s="53">
        <v>9841667554</v>
      </c>
      <c r="G25" s="304" t="s">
        <v>156</v>
      </c>
      <c r="H25" s="752">
        <v>36</v>
      </c>
      <c r="I25" s="752">
        <v>36</v>
      </c>
      <c r="J25" s="151"/>
      <c r="K25" s="151">
        <v>1000</v>
      </c>
      <c r="L25" s="151">
        <v>1250</v>
      </c>
      <c r="M25" s="49" t="s">
        <v>129</v>
      </c>
      <c r="N25" s="118">
        <v>43617</v>
      </c>
      <c r="O25" s="118">
        <f t="shared" si="0"/>
        <v>44682</v>
      </c>
      <c r="P25" s="118">
        <f>Cat_alumnos[[#This Row],[FECHA DE INICIO (PRIMERA CLASE CALENDARIO)]]</f>
        <v>43617</v>
      </c>
      <c r="Q25" s="118">
        <f t="shared" si="7"/>
        <v>44682</v>
      </c>
      <c r="R25" s="49" t="str">
        <f t="shared" si="8"/>
        <v>H</v>
      </c>
      <c r="S25" s="49" t="str">
        <f t="shared" si="9"/>
        <v>LICENCIATURA EN DERECHO</v>
      </c>
      <c r="T25" s="322" t="s">
        <v>24</v>
      </c>
      <c r="U25" s="49" t="s">
        <v>11</v>
      </c>
      <c r="V25" s="50">
        <v>3150</v>
      </c>
      <c r="W25" s="51">
        <f t="shared" si="1"/>
        <v>0.60317460317460314</v>
      </c>
      <c r="X25" s="50">
        <f t="shared" si="2"/>
        <v>1900</v>
      </c>
      <c r="Y25" s="52">
        <v>4</v>
      </c>
      <c r="Z25" s="153">
        <v>0</v>
      </c>
      <c r="AA25" s="177">
        <v>16000</v>
      </c>
      <c r="AB25" t="s">
        <v>11</v>
      </c>
      <c r="AD25" s="1248">
        <v>7</v>
      </c>
      <c r="AE25" s="46">
        <v>0</v>
      </c>
      <c r="AF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CALENDARIO)]],TODAY())/30,0)-AE25, IF(Cat_alumnos[[#This Row],[ESTATUS ACADÉMICO]]="VIGENTE",ROUNDDOWN(DAYS360(Cat_alumnos[[#This Row],[FECHA DE INICIO (PRIMERA CLASE CALENDARIO)]],TODAY())/30,0)+2-AE25,"NO VIGENTE"))</f>
        <v>NO VIGENTE</v>
      </c>
      <c r="AG25" s="60">
        <v>36</v>
      </c>
      <c r="AH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25" s="55" t="str">
        <f t="shared" si="3"/>
        <v>SUSPENDER</v>
      </c>
      <c r="AJ25" s="349" t="s">
        <v>2840</v>
      </c>
      <c r="AK25" s="49">
        <v>3</v>
      </c>
      <c r="AL25" s="66">
        <f t="shared" si="4"/>
        <v>1</v>
      </c>
      <c r="AM25" s="444" t="str">
        <f t="shared" si="6"/>
        <v>NO</v>
      </c>
      <c r="AN25" s="902"/>
      <c r="AO25" s="900" t="str">
        <f>MID(Cat_alumnos[[#This Row],[CURP]],5,2)</f>
        <v>85</v>
      </c>
      <c r="AP25" s="900" t="str">
        <f>MID(Cat_alumnos[[#This Row],[CURP]],7,2)</f>
        <v>07</v>
      </c>
      <c r="AQ25" s="900" t="str">
        <f>MID(Cat_alumnos[[#This Row],[CURP]],9,2)</f>
        <v>20</v>
      </c>
      <c r="AR25" s="902" t="s">
        <v>3087</v>
      </c>
      <c r="AS25" s="612">
        <f>Cat_alumnos[[#This Row],[Titulación]]</f>
        <v>16000</v>
      </c>
      <c r="AT25" s="208"/>
      <c r="AU25" s="1"/>
      <c r="AW25" s="209"/>
      <c r="AY25" s="210"/>
      <c r="AZ25" s="209"/>
      <c r="BB25" s="210"/>
      <c r="BC25" s="209"/>
      <c r="BE25" s="210"/>
      <c r="BF25" s="209"/>
      <c r="BH25" s="210"/>
      <c r="BI25" s="210"/>
      <c r="BJ25" s="210"/>
      <c r="BK25" s="210"/>
      <c r="BL25" s="210"/>
      <c r="BM25" s="210"/>
      <c r="BN25" s="210"/>
      <c r="BO25" s="210"/>
      <c r="BP25" s="210"/>
      <c r="BQ25" s="210"/>
      <c r="BR25" s="210"/>
      <c r="BS25" s="56">
        <f t="shared" si="13"/>
        <v>0</v>
      </c>
      <c r="BT25" s="56">
        <f t="shared" si="5"/>
        <v>16000</v>
      </c>
      <c r="BU25" s="57">
        <f t="shared" si="10"/>
        <v>-16000</v>
      </c>
      <c r="BW25" s="56">
        <f t="shared" si="11"/>
        <v>16000</v>
      </c>
      <c r="BX25" s="56"/>
      <c r="BY25" s="56">
        <f t="shared" si="12"/>
        <v>16000</v>
      </c>
      <c r="BZ25" s="62"/>
      <c r="CA25" s="62"/>
      <c r="CB25" s="62"/>
      <c r="CD25" s="211"/>
      <c r="CG25" s="212"/>
      <c r="CH25" s="69">
        <v>9841667554</v>
      </c>
      <c r="CI25" s="70"/>
    </row>
    <row r="26" spans="1:89" ht="34" hidden="1" thickTop="1" thickBot="1">
      <c r="A26" s="244">
        <v>8</v>
      </c>
      <c r="B26" s="46" t="s">
        <v>8</v>
      </c>
      <c r="C26" s="252" t="s">
        <v>157</v>
      </c>
      <c r="D26" s="254" t="s">
        <v>2240</v>
      </c>
      <c r="E26" s="207" t="s">
        <v>158</v>
      </c>
      <c r="F26" s="53">
        <v>9841070830</v>
      </c>
      <c r="G26" s="304" t="s">
        <v>159</v>
      </c>
      <c r="H26" s="752">
        <v>36</v>
      </c>
      <c r="I26" s="752">
        <v>36</v>
      </c>
      <c r="J26" s="151"/>
      <c r="K26" s="151">
        <v>1000</v>
      </c>
      <c r="L26" s="151">
        <v>1700</v>
      </c>
      <c r="M26" s="49" t="s">
        <v>129</v>
      </c>
      <c r="N26" s="118">
        <v>43617</v>
      </c>
      <c r="O26" s="118">
        <f t="shared" si="0"/>
        <v>44682</v>
      </c>
      <c r="P26" s="118">
        <f>Cat_alumnos[[#This Row],[FECHA DE INICIO (PRIMERA CLASE CALENDARIO)]]</f>
        <v>43617</v>
      </c>
      <c r="Q26" s="118">
        <f t="shared" si="7"/>
        <v>44682</v>
      </c>
      <c r="R26" s="49" t="str">
        <f t="shared" si="8"/>
        <v>M</v>
      </c>
      <c r="S26" s="49" t="str">
        <f t="shared" si="9"/>
        <v>LICENCIATURA EN DERECHO</v>
      </c>
      <c r="T26" s="322" t="s">
        <v>24</v>
      </c>
      <c r="U26" s="49" t="s">
        <v>16</v>
      </c>
      <c r="V26" s="50">
        <v>3150</v>
      </c>
      <c r="W26" s="51">
        <f t="shared" si="1"/>
        <v>0.46031746031746029</v>
      </c>
      <c r="X26" s="50">
        <f t="shared" si="2"/>
        <v>1450</v>
      </c>
      <c r="Y26" s="52">
        <v>4</v>
      </c>
      <c r="Z26" s="153">
        <v>0</v>
      </c>
      <c r="AA26" s="177">
        <v>16000</v>
      </c>
      <c r="AB26" t="s">
        <v>16</v>
      </c>
      <c r="AD26" s="1249">
        <v>8</v>
      </c>
      <c r="AE26" s="46">
        <v>0</v>
      </c>
      <c r="AF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CALENDARIO)]],TODAY())/30,0)-AE26, IF(Cat_alumnos[[#This Row],[ESTATUS ACADÉMICO]]="VIGENTE",ROUNDDOWN(DAYS360(Cat_alumnos[[#This Row],[FECHA DE INICIO (PRIMERA CLASE CALENDARIO)]],TODAY())/30,0)+2-AE26,"NO VIGENTE"))</f>
        <v>NO VIGENTE</v>
      </c>
      <c r="AG26" s="60">
        <v>36</v>
      </c>
      <c r="AH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26" s="55" t="str">
        <f t="shared" si="3"/>
        <v>SUSPENDER</v>
      </c>
      <c r="AJ26" s="345" t="s">
        <v>3830</v>
      </c>
      <c r="AK26" s="49">
        <v>4</v>
      </c>
      <c r="AL26" s="66">
        <f t="shared" si="4"/>
        <v>0</v>
      </c>
      <c r="AM26" s="444" t="str">
        <f t="shared" si="6"/>
        <v>NO</v>
      </c>
      <c r="AN26" s="902"/>
      <c r="AO26" s="900" t="str">
        <f>MID(Cat_alumnos[[#This Row],[CURP]],5,2)</f>
        <v>79</v>
      </c>
      <c r="AP26" s="900" t="str">
        <f>MID(Cat_alumnos[[#This Row],[CURP]],7,2)</f>
        <v>10</v>
      </c>
      <c r="AQ26" s="900" t="str">
        <f>MID(Cat_alumnos[[#This Row],[CURP]],9,2)</f>
        <v>16</v>
      </c>
      <c r="AR26" s="902" t="s">
        <v>2908</v>
      </c>
      <c r="AS26" s="612">
        <f>Cat_alumnos[[#This Row],[Titulación]]</f>
        <v>16000</v>
      </c>
      <c r="AT26" s="208"/>
      <c r="AU26" s="1"/>
      <c r="AW26" s="209"/>
      <c r="AY26" s="210"/>
      <c r="AZ26" s="209"/>
      <c r="BB26" s="210"/>
      <c r="BC26" s="209"/>
      <c r="BE26" s="210"/>
      <c r="BF26" s="209"/>
      <c r="BH26" s="210"/>
      <c r="BI26" s="210"/>
      <c r="BJ26" s="210"/>
      <c r="BK26" s="210"/>
      <c r="BL26" s="210"/>
      <c r="BM26" s="210"/>
      <c r="BN26" s="210"/>
      <c r="BO26" s="210"/>
      <c r="BP26" s="210"/>
      <c r="BQ26" s="210"/>
      <c r="BR26" s="210"/>
      <c r="BS26" s="56">
        <f t="shared" si="13"/>
        <v>0</v>
      </c>
      <c r="BT26" s="56">
        <f t="shared" si="5"/>
        <v>16000</v>
      </c>
      <c r="BU26" s="57">
        <f t="shared" si="10"/>
        <v>-16000</v>
      </c>
      <c r="BW26" s="56">
        <f t="shared" si="11"/>
        <v>16000</v>
      </c>
      <c r="BX26" s="56"/>
      <c r="BY26" s="56">
        <f t="shared" si="12"/>
        <v>16000</v>
      </c>
      <c r="BZ26" s="62"/>
      <c r="CA26" s="62"/>
      <c r="CB26" s="62"/>
      <c r="CD26" s="211"/>
      <c r="CG26" s="212" t="s">
        <v>159</v>
      </c>
      <c r="CH26" s="69">
        <v>9841070830</v>
      </c>
    </row>
    <row r="27" spans="1:89" ht="18" hidden="1" thickTop="1" thickBot="1">
      <c r="A27" s="244">
        <v>9</v>
      </c>
      <c r="B27" s="46" t="s">
        <v>8</v>
      </c>
      <c r="C27" s="252" t="s">
        <v>161</v>
      </c>
      <c r="D27" s="46" t="s">
        <v>162</v>
      </c>
      <c r="E27" s="207" t="s">
        <v>163</v>
      </c>
      <c r="F27" s="53">
        <v>9831763492</v>
      </c>
      <c r="G27" s="48" t="s">
        <v>164</v>
      </c>
      <c r="H27" s="752">
        <v>36</v>
      </c>
      <c r="I27" s="752">
        <v>36</v>
      </c>
      <c r="J27" s="151"/>
      <c r="K27" s="151">
        <v>1000</v>
      </c>
      <c r="L27" s="151">
        <v>1250</v>
      </c>
      <c r="M27" s="49" t="s">
        <v>129</v>
      </c>
      <c r="N27" s="118">
        <v>43586</v>
      </c>
      <c r="O27" s="118">
        <f t="shared" si="0"/>
        <v>44652</v>
      </c>
      <c r="P27" s="118">
        <f>Cat_alumnos[[#This Row],[FECHA DE INICIO (PRIMERA CLASE CALENDARIO)]]</f>
        <v>43586</v>
      </c>
      <c r="Q27" s="118">
        <f t="shared" si="7"/>
        <v>44652</v>
      </c>
      <c r="R27" s="49" t="str">
        <f t="shared" si="8"/>
        <v>H</v>
      </c>
      <c r="S27" s="49" t="str">
        <f t="shared" si="9"/>
        <v>LICENCIATURA EN DERECHO</v>
      </c>
      <c r="T27" s="322" t="s">
        <v>24</v>
      </c>
      <c r="U27" s="49" t="s">
        <v>11</v>
      </c>
      <c r="V27" s="50">
        <v>3150</v>
      </c>
      <c r="W27" s="51">
        <f t="shared" si="1"/>
        <v>0.60317460317460314</v>
      </c>
      <c r="X27" s="50">
        <f t="shared" si="2"/>
        <v>1900</v>
      </c>
      <c r="Y27" s="52">
        <v>4</v>
      </c>
      <c r="Z27" s="153">
        <v>0</v>
      </c>
      <c r="AA27" s="177">
        <v>16000</v>
      </c>
      <c r="AB27" t="s">
        <v>11</v>
      </c>
      <c r="AD27" s="1248">
        <v>9</v>
      </c>
      <c r="AE27" s="46">
        <v>0</v>
      </c>
      <c r="AF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CALENDARIO)]],TODAY())/30,0)-AE27, IF(Cat_alumnos[[#This Row],[ESTATUS ACADÉMICO]]="VIGENTE",ROUNDDOWN(DAYS360(Cat_alumnos[[#This Row],[FECHA DE INICIO (PRIMERA CLASE CALENDARIO)]],TODAY())/30,0)+2-AE27,"NO VIGENTE"))</f>
        <v>NO VIGENTE</v>
      </c>
      <c r="AG27" s="60">
        <v>36</v>
      </c>
      <c r="AH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27" s="55" t="str">
        <f t="shared" si="3"/>
        <v>SUSPENDER</v>
      </c>
      <c r="AJ27" s="352"/>
      <c r="AK27" s="49">
        <v>4</v>
      </c>
      <c r="AL27" s="66">
        <f t="shared" si="4"/>
        <v>0</v>
      </c>
      <c r="AM27" s="444" t="str">
        <f t="shared" si="6"/>
        <v>NO</v>
      </c>
      <c r="AN27" s="902"/>
      <c r="AO27" s="900" t="str">
        <f>MID(Cat_alumnos[[#This Row],[CURP]],5,2)</f>
        <v>71</v>
      </c>
      <c r="AP27" s="900" t="str">
        <f>MID(Cat_alumnos[[#This Row],[CURP]],7,2)</f>
        <v>12</v>
      </c>
      <c r="AQ27" s="900" t="str">
        <f>MID(Cat_alumnos[[#This Row],[CURP]],9,2)</f>
        <v>31</v>
      </c>
      <c r="AR27" s="902" t="s">
        <v>3084</v>
      </c>
      <c r="AS27" s="612">
        <f>Cat_alumnos[[#This Row],[Titulación]]</f>
        <v>16000</v>
      </c>
      <c r="AT27" s="208">
        <v>5002.01</v>
      </c>
      <c r="AU27" s="39">
        <v>44697</v>
      </c>
      <c r="AV27" t="s">
        <v>420</v>
      </c>
      <c r="AW27" s="209">
        <v>4001.61</v>
      </c>
      <c r="AX27" s="81">
        <v>44714</v>
      </c>
      <c r="AY27" s="210" t="s">
        <v>420</v>
      </c>
      <c r="AZ27" s="209">
        <v>3001.21</v>
      </c>
      <c r="BA27" s="81">
        <v>44746</v>
      </c>
      <c r="BB27" s="210" t="s">
        <v>420</v>
      </c>
      <c r="BC27" s="209">
        <v>2000</v>
      </c>
      <c r="BD27" s="81">
        <v>44830</v>
      </c>
      <c r="BE27" s="210" t="s">
        <v>623</v>
      </c>
      <c r="BF27" s="209"/>
      <c r="BH27" s="210"/>
      <c r="BI27" s="210"/>
      <c r="BJ27" s="210"/>
      <c r="BK27" s="210"/>
      <c r="BL27" s="210"/>
      <c r="BM27" s="210"/>
      <c r="BN27" s="210"/>
      <c r="BO27" s="210"/>
      <c r="BP27" s="210"/>
      <c r="BQ27" s="210"/>
      <c r="BR27" s="210"/>
      <c r="BS27" s="56">
        <f t="shared" si="13"/>
        <v>14004.830000000002</v>
      </c>
      <c r="BT27" s="56">
        <f t="shared" si="5"/>
        <v>16000</v>
      </c>
      <c r="BU27" s="57">
        <f t="shared" si="10"/>
        <v>-1995.1699999999983</v>
      </c>
      <c r="BW27" s="56">
        <f t="shared" si="11"/>
        <v>16000</v>
      </c>
      <c r="BX27" s="56"/>
      <c r="BY27" s="56">
        <f t="shared" si="12"/>
        <v>16000</v>
      </c>
      <c r="BZ27" s="62"/>
      <c r="CA27" s="62"/>
      <c r="CB27" s="62"/>
      <c r="CD27" s="211"/>
      <c r="CG27" s="212" t="s">
        <v>164</v>
      </c>
      <c r="CH27" s="69">
        <v>9831763492</v>
      </c>
    </row>
    <row r="28" spans="1:89" ht="34" hidden="1" thickTop="1" thickBot="1">
      <c r="A28" s="244">
        <v>10</v>
      </c>
      <c r="B28" s="46" t="s">
        <v>8</v>
      </c>
      <c r="C28" s="252" t="s">
        <v>165</v>
      </c>
      <c r="D28" s="46" t="s">
        <v>166</v>
      </c>
      <c r="E28" s="207" t="s">
        <v>1912</v>
      </c>
      <c r="F28" s="53">
        <v>9984859656</v>
      </c>
      <c r="G28" s="304" t="s">
        <v>167</v>
      </c>
      <c r="H28" s="752">
        <v>36</v>
      </c>
      <c r="I28" s="752">
        <v>36</v>
      </c>
      <c r="J28" s="151"/>
      <c r="K28" s="151">
        <v>1000</v>
      </c>
      <c r="L28" s="151">
        <v>1250</v>
      </c>
      <c r="M28" s="49" t="s">
        <v>129</v>
      </c>
      <c r="N28" s="118">
        <v>43617</v>
      </c>
      <c r="O28" s="118">
        <f t="shared" si="0"/>
        <v>44682</v>
      </c>
      <c r="P28" s="118">
        <f>Cat_alumnos[[#This Row],[FECHA DE INICIO (PRIMERA CLASE CALENDARIO)]]</f>
        <v>43617</v>
      </c>
      <c r="Q28" s="118">
        <f t="shared" si="7"/>
        <v>44682</v>
      </c>
      <c r="R28" s="49" t="str">
        <f t="shared" si="8"/>
        <v>H</v>
      </c>
      <c r="S28" s="49" t="str">
        <f t="shared" si="9"/>
        <v>LICENCIATURA EN DERECHO</v>
      </c>
      <c r="T28" s="322" t="s">
        <v>24</v>
      </c>
      <c r="U28" s="49" t="s">
        <v>11</v>
      </c>
      <c r="V28" s="50">
        <v>3150</v>
      </c>
      <c r="W28" s="51">
        <f t="shared" si="1"/>
        <v>0.60317460317460314</v>
      </c>
      <c r="X28" s="50">
        <f t="shared" si="2"/>
        <v>1900</v>
      </c>
      <c r="Y28" s="52">
        <v>4</v>
      </c>
      <c r="Z28" s="153">
        <v>0</v>
      </c>
      <c r="AA28" s="177">
        <v>16000</v>
      </c>
      <c r="AB28" t="s">
        <v>11</v>
      </c>
      <c r="AD28" s="1249">
        <v>10</v>
      </c>
      <c r="AE28" s="46">
        <v>0</v>
      </c>
      <c r="AF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CALENDARIO)]],TODAY())/30,0)-AE28, IF(Cat_alumnos[[#This Row],[ESTATUS ACADÉMICO]]="VIGENTE",ROUNDDOWN(DAYS360(Cat_alumnos[[#This Row],[FECHA DE INICIO (PRIMERA CLASE CALENDARIO)]],TODAY())/30,0)+2-AE28,"NO VIGENTE"))</f>
        <v>NO VIGENTE</v>
      </c>
      <c r="AG28" s="60">
        <v>36</v>
      </c>
      <c r="AH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28" s="55" t="str">
        <f t="shared" si="3"/>
        <v>SUSPENDER</v>
      </c>
      <c r="AJ28" s="349" t="s">
        <v>168</v>
      </c>
      <c r="AK28" s="49">
        <v>4</v>
      </c>
      <c r="AL28" s="66">
        <f t="shared" si="4"/>
        <v>0</v>
      </c>
      <c r="AM28" s="444" t="str">
        <f t="shared" si="6"/>
        <v>NO</v>
      </c>
      <c r="AN28" s="902"/>
      <c r="AO28" s="900" t="str">
        <f>MID(Cat_alumnos[[#This Row],[CURP]],5,2)</f>
        <v>86</v>
      </c>
      <c r="AP28" s="900" t="str">
        <f>MID(Cat_alumnos[[#This Row],[CURP]],7,2)</f>
        <v>01</v>
      </c>
      <c r="AQ28" s="900" t="str">
        <f>MID(Cat_alumnos[[#This Row],[CURP]],9,2)</f>
        <v>31</v>
      </c>
      <c r="AR28" s="902" t="s">
        <v>3086</v>
      </c>
      <c r="AS28" s="612">
        <f>Cat_alumnos[[#This Row],[Titulación]]</f>
        <v>16000</v>
      </c>
      <c r="AT28" s="208"/>
      <c r="AU28" s="1"/>
      <c r="AW28" s="209"/>
      <c r="AY28" s="210"/>
      <c r="AZ28" s="209"/>
      <c r="BB28" s="210"/>
      <c r="BC28" s="209"/>
      <c r="BE28" s="210"/>
      <c r="BF28" s="209"/>
      <c r="BH28" s="210"/>
      <c r="BI28" s="210"/>
      <c r="BJ28" s="210"/>
      <c r="BK28" s="210"/>
      <c r="BL28" s="210"/>
      <c r="BM28" s="210"/>
      <c r="BN28" s="210"/>
      <c r="BO28" s="210"/>
      <c r="BP28" s="210"/>
      <c r="BQ28" s="210"/>
      <c r="BR28" s="210"/>
      <c r="BS28" s="56">
        <f t="shared" si="13"/>
        <v>0</v>
      </c>
      <c r="BT28" s="56">
        <f t="shared" si="5"/>
        <v>16000</v>
      </c>
      <c r="BU28" s="57">
        <f t="shared" si="10"/>
        <v>-16000</v>
      </c>
      <c r="BW28" s="56">
        <f t="shared" si="11"/>
        <v>16000</v>
      </c>
      <c r="BX28" s="56"/>
      <c r="BY28" s="56">
        <f t="shared" si="12"/>
        <v>16000</v>
      </c>
      <c r="BZ28" s="62"/>
      <c r="CA28" s="62"/>
      <c r="CB28" s="62"/>
      <c r="CD28" s="211"/>
      <c r="CG28" s="212" t="s">
        <v>167</v>
      </c>
      <c r="CH28" s="69">
        <v>9984859656</v>
      </c>
    </row>
    <row r="29" spans="1:89" ht="18" hidden="1" thickTop="1" thickBot="1">
      <c r="A29" s="244">
        <v>11</v>
      </c>
      <c r="B29" s="46" t="s">
        <v>8</v>
      </c>
      <c r="C29" s="252" t="s">
        <v>169</v>
      </c>
      <c r="D29" s="46" t="s">
        <v>170</v>
      </c>
      <c r="E29" s="207" t="s">
        <v>2011</v>
      </c>
      <c r="F29" s="53">
        <v>9983189139</v>
      </c>
      <c r="G29" s="48" t="s">
        <v>171</v>
      </c>
      <c r="H29" s="752">
        <v>36</v>
      </c>
      <c r="I29" s="752">
        <v>36</v>
      </c>
      <c r="J29" s="151"/>
      <c r="K29" s="151">
        <v>1000</v>
      </c>
      <c r="L29" s="151">
        <v>1250</v>
      </c>
      <c r="M29" s="49" t="s">
        <v>129</v>
      </c>
      <c r="N29" s="118">
        <v>43617</v>
      </c>
      <c r="O29" s="118">
        <f t="shared" si="0"/>
        <v>44682</v>
      </c>
      <c r="P29" s="118">
        <f>Cat_alumnos[[#This Row],[FECHA DE INICIO (PRIMERA CLASE CALENDARIO)]]</f>
        <v>43617</v>
      </c>
      <c r="Q29" s="118">
        <f t="shared" si="7"/>
        <v>44682</v>
      </c>
      <c r="R29" s="49" t="str">
        <f t="shared" si="8"/>
        <v>M</v>
      </c>
      <c r="S29" s="49" t="str">
        <f t="shared" si="9"/>
        <v>LICENCIATURA EN DERECHO</v>
      </c>
      <c r="T29" s="322" t="s">
        <v>24</v>
      </c>
      <c r="U29" s="49" t="s">
        <v>11</v>
      </c>
      <c r="V29" s="50">
        <v>3150</v>
      </c>
      <c r="W29" s="51">
        <f t="shared" si="1"/>
        <v>0.60317460317460314</v>
      </c>
      <c r="X29" s="50">
        <f t="shared" si="2"/>
        <v>1900</v>
      </c>
      <c r="Y29" s="52">
        <v>4</v>
      </c>
      <c r="Z29" s="153">
        <v>0</v>
      </c>
      <c r="AA29" s="177">
        <v>16000</v>
      </c>
      <c r="AB29" t="s">
        <v>11</v>
      </c>
      <c r="AD29" s="1248">
        <v>11</v>
      </c>
      <c r="AE29" s="46">
        <v>0</v>
      </c>
      <c r="AF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CALENDARIO)]],TODAY())/30,0)-AE29, IF(Cat_alumnos[[#This Row],[ESTATUS ACADÉMICO]]="VIGENTE",ROUNDDOWN(DAYS360(Cat_alumnos[[#This Row],[FECHA DE INICIO (PRIMERA CLASE CALENDARIO)]],TODAY())/30,0)+2-AE29,"NO VIGENTE"))</f>
        <v>NO VIGENTE</v>
      </c>
      <c r="AG29" s="60">
        <v>36</v>
      </c>
      <c r="AH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29" s="55" t="str">
        <f t="shared" si="3"/>
        <v>SUSPENDER</v>
      </c>
      <c r="AJ29" s="349" t="s">
        <v>2377</v>
      </c>
      <c r="AK29" s="49">
        <v>1</v>
      </c>
      <c r="AL29" s="66">
        <f t="shared" si="4"/>
        <v>3</v>
      </c>
      <c r="AM29" s="444" t="str">
        <f t="shared" si="6"/>
        <v>NO</v>
      </c>
      <c r="AN29" s="902"/>
      <c r="AO29" s="900" t="str">
        <f>MID(Cat_alumnos[[#This Row],[CURP]],5,2)</f>
        <v>95</v>
      </c>
      <c r="AP29" s="900" t="str">
        <f>MID(Cat_alumnos[[#This Row],[CURP]],7,2)</f>
        <v>08</v>
      </c>
      <c r="AQ29" s="900" t="str">
        <f>MID(Cat_alumnos[[#This Row],[CURP]],9,2)</f>
        <v>16</v>
      </c>
      <c r="AR29" s="902" t="s">
        <v>3086</v>
      </c>
      <c r="AS29" s="612">
        <f>Cat_alumnos[[#This Row],[Titulación]]</f>
        <v>16000</v>
      </c>
      <c r="AT29" s="208"/>
      <c r="AU29" s="1"/>
      <c r="AW29" s="209"/>
      <c r="AY29" s="210"/>
      <c r="AZ29" s="209"/>
      <c r="BB29" s="210"/>
      <c r="BC29" s="209"/>
      <c r="BE29" s="210"/>
      <c r="BF29" s="209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56">
        <f t="shared" si="13"/>
        <v>0</v>
      </c>
      <c r="BT29" s="56">
        <f t="shared" si="5"/>
        <v>16000</v>
      </c>
      <c r="BU29" s="57">
        <f t="shared" si="10"/>
        <v>-16000</v>
      </c>
      <c r="BW29" s="56">
        <f t="shared" si="11"/>
        <v>16000</v>
      </c>
      <c r="BX29" s="56"/>
      <c r="BY29" s="56">
        <f t="shared" si="12"/>
        <v>16000</v>
      </c>
      <c r="BZ29" s="62"/>
      <c r="CA29" s="62"/>
      <c r="CB29" s="62"/>
      <c r="CD29" s="211"/>
      <c r="CG29" s="212" t="s">
        <v>171</v>
      </c>
      <c r="CH29" s="69">
        <v>9983189139</v>
      </c>
    </row>
    <row r="30" spans="1:89" ht="18" hidden="1" thickTop="1" thickBot="1">
      <c r="A30" s="244">
        <v>12</v>
      </c>
      <c r="B30" s="46" t="s">
        <v>8</v>
      </c>
      <c r="C30" s="252" t="s">
        <v>172</v>
      </c>
      <c r="D30" s="46" t="s">
        <v>173</v>
      </c>
      <c r="E30" s="207" t="s">
        <v>174</v>
      </c>
      <c r="F30" s="53">
        <v>9848010231</v>
      </c>
      <c r="G30" s="304" t="s">
        <v>175</v>
      </c>
      <c r="H30" s="752">
        <v>36</v>
      </c>
      <c r="I30" s="752">
        <v>36</v>
      </c>
      <c r="J30" s="151"/>
      <c r="K30" s="151">
        <v>1000</v>
      </c>
      <c r="L30" s="151">
        <v>1250</v>
      </c>
      <c r="M30" s="49" t="s">
        <v>129</v>
      </c>
      <c r="N30" s="118">
        <v>43617</v>
      </c>
      <c r="O30" s="118">
        <f t="shared" si="0"/>
        <v>44682</v>
      </c>
      <c r="P30" s="118">
        <f>Cat_alumnos[[#This Row],[FECHA DE INICIO (PRIMERA CLASE CALENDARIO)]]</f>
        <v>43617</v>
      </c>
      <c r="Q30" s="118">
        <f t="shared" si="7"/>
        <v>44682</v>
      </c>
      <c r="R30" s="49" t="str">
        <f t="shared" si="8"/>
        <v>M</v>
      </c>
      <c r="S30" s="49" t="str">
        <f t="shared" si="9"/>
        <v>LICENCIATURA EN DERECHO</v>
      </c>
      <c r="T30" s="322" t="s">
        <v>24</v>
      </c>
      <c r="U30" s="49" t="s">
        <v>11</v>
      </c>
      <c r="V30" s="50">
        <v>3150</v>
      </c>
      <c r="W30" s="51">
        <f t="shared" si="1"/>
        <v>0.60317460317460314</v>
      </c>
      <c r="X30" s="50">
        <f t="shared" si="2"/>
        <v>1900</v>
      </c>
      <c r="Y30" s="52">
        <v>4</v>
      </c>
      <c r="Z30" s="153">
        <v>0</v>
      </c>
      <c r="AA30" s="177">
        <v>16000</v>
      </c>
      <c r="AB30" t="s">
        <v>11</v>
      </c>
      <c r="AD30" s="1249">
        <v>12</v>
      </c>
      <c r="AE30" s="46">
        <v>0</v>
      </c>
      <c r="AF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CALENDARIO)]],TODAY())/30,0)-AE30, IF(Cat_alumnos[[#This Row],[ESTATUS ACADÉMICO]]="VIGENTE",ROUNDDOWN(DAYS360(Cat_alumnos[[#This Row],[FECHA DE INICIO (PRIMERA CLASE CALENDARIO)]],TODAY())/30,0)+2-AE30,"NO VIGENTE"))</f>
        <v>NO VIGENTE</v>
      </c>
      <c r="AG30" s="60">
        <v>36</v>
      </c>
      <c r="AH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27</v>
      </c>
      <c r="AI30" s="55" t="str">
        <f t="shared" si="3"/>
        <v>SUSPENDER</v>
      </c>
      <c r="AJ30" s="349"/>
      <c r="AK30" s="49">
        <v>4</v>
      </c>
      <c r="AL30" s="66">
        <f t="shared" si="4"/>
        <v>0</v>
      </c>
      <c r="AM30" s="444" t="str">
        <f t="shared" si="6"/>
        <v>NO</v>
      </c>
      <c r="AN30" s="902"/>
      <c r="AO30" s="900" t="str">
        <f>MID(Cat_alumnos[[#This Row],[CURP]],5,2)</f>
        <v>98</v>
      </c>
      <c r="AP30" s="900" t="str">
        <f>MID(Cat_alumnos[[#This Row],[CURP]],7,2)</f>
        <v>11</v>
      </c>
      <c r="AQ30" s="900" t="str">
        <f>MID(Cat_alumnos[[#This Row],[CURP]],9,2)</f>
        <v>03</v>
      </c>
      <c r="AR30" s="902" t="s">
        <v>3088</v>
      </c>
      <c r="AS30" s="612">
        <f>Cat_alumnos[[#This Row],[Titulación]]</f>
        <v>16000</v>
      </c>
      <c r="AT30" s="208">
        <v>5500</v>
      </c>
      <c r="AU30" s="39">
        <v>44823</v>
      </c>
      <c r="AV30" t="s">
        <v>420</v>
      </c>
      <c r="AW30" s="384">
        <v>10500</v>
      </c>
      <c r="AX30" s="39">
        <v>44827</v>
      </c>
      <c r="AY30" s="210" t="s">
        <v>420</v>
      </c>
      <c r="AZ30" s="209"/>
      <c r="BB30" s="210"/>
      <c r="BC30" s="209"/>
      <c r="BE30" s="210"/>
      <c r="BF30" s="209"/>
      <c r="BH30" s="210"/>
      <c r="BI30" s="210"/>
      <c r="BJ30" s="210"/>
      <c r="BK30" s="210"/>
      <c r="BL30" s="210"/>
      <c r="BM30" s="210"/>
      <c r="BN30" s="210"/>
      <c r="BO30" s="210"/>
      <c r="BP30" s="210"/>
      <c r="BQ30" s="210"/>
      <c r="BR30" s="210"/>
      <c r="BS30" s="56">
        <f t="shared" si="13"/>
        <v>16000</v>
      </c>
      <c r="BT30" s="56">
        <f t="shared" si="5"/>
        <v>16000</v>
      </c>
      <c r="BU30" s="57">
        <f t="shared" si="10"/>
        <v>0</v>
      </c>
      <c r="BW30" s="56">
        <f t="shared" si="11"/>
        <v>16000</v>
      </c>
      <c r="BX30" s="56"/>
      <c r="BY30" s="56">
        <f t="shared" si="12"/>
        <v>16000</v>
      </c>
      <c r="BZ30" s="62"/>
      <c r="CA30" s="62"/>
      <c r="CB30" s="62"/>
      <c r="CD30" s="211"/>
      <c r="CG30" s="212" t="s">
        <v>175</v>
      </c>
      <c r="CH30" s="69">
        <v>9848010231</v>
      </c>
    </row>
    <row r="31" spans="1:89" ht="18" hidden="1" thickTop="1" thickBot="1">
      <c r="A31" s="244">
        <v>13</v>
      </c>
      <c r="B31" s="46" t="s">
        <v>8</v>
      </c>
      <c r="C31" s="307" t="s">
        <v>176</v>
      </c>
      <c r="D31" s="46" t="s">
        <v>177</v>
      </c>
      <c r="E31" s="207" t="s">
        <v>178</v>
      </c>
      <c r="F31" s="53">
        <v>9841157869</v>
      </c>
      <c r="G31" s="304" t="s">
        <v>179</v>
      </c>
      <c r="H31" s="752">
        <v>36</v>
      </c>
      <c r="I31" s="752">
        <v>36</v>
      </c>
      <c r="J31" s="151"/>
      <c r="K31" s="151">
        <v>1000</v>
      </c>
      <c r="L31" s="151">
        <v>1350</v>
      </c>
      <c r="M31" s="49" t="s">
        <v>129</v>
      </c>
      <c r="N31" s="118">
        <v>43739</v>
      </c>
      <c r="O31" s="118">
        <f t="shared" si="0"/>
        <v>44805</v>
      </c>
      <c r="P31" s="118">
        <f>Cat_alumnos[[#This Row],[FECHA DE INICIO (PRIMERA CLASE CALENDARIO)]]</f>
        <v>43739</v>
      </c>
      <c r="Q31" s="118">
        <f t="shared" si="7"/>
        <v>44805</v>
      </c>
      <c r="R31" s="49" t="str">
        <f t="shared" si="8"/>
        <v>H</v>
      </c>
      <c r="S31" s="49" t="str">
        <f t="shared" si="9"/>
        <v>LICENCIATURA EN DERECHO</v>
      </c>
      <c r="T31" s="322" t="s">
        <v>24</v>
      </c>
      <c r="U31" s="49" t="s">
        <v>11</v>
      </c>
      <c r="V31" s="50">
        <v>3150</v>
      </c>
      <c r="W31" s="51">
        <f t="shared" si="1"/>
        <v>0.5714285714285714</v>
      </c>
      <c r="X31" s="50">
        <f t="shared" si="2"/>
        <v>1800</v>
      </c>
      <c r="Y31" s="52">
        <v>4</v>
      </c>
      <c r="Z31" s="153">
        <v>0</v>
      </c>
      <c r="AA31" s="177">
        <v>16000</v>
      </c>
      <c r="AB31" s="300" t="s">
        <v>11</v>
      </c>
      <c r="AD31" s="1248">
        <v>13</v>
      </c>
      <c r="AE31" s="46">
        <v>0</v>
      </c>
      <c r="AF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CALENDARIO)]],TODAY())/30,0)-AE31, IF(Cat_alumnos[[#This Row],[ESTATUS ACADÉMICO]]="VIGENTE",ROUNDDOWN(DAYS360(Cat_alumnos[[#This Row],[FECHA DE INICIO (PRIMERA CLASE CALENDARIO)]],TODAY())/30,0)+2-AE31,"NO VIGENTE"))</f>
        <v>NO VIGENTE</v>
      </c>
      <c r="AG31" s="71">
        <v>36</v>
      </c>
      <c r="AH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1" s="55" t="str">
        <f>IF(AH31&gt;=6,"SUSPENDER",IF(AH31&lt;=0,CONCATENATE("Al día"," ",$AK$17),IF(AND(AH31&lt;=2,AH31&gt;0),"COBRANZA",)))</f>
        <v>SUSPENDER</v>
      </c>
      <c r="AJ31" s="398" t="s">
        <v>2056</v>
      </c>
      <c r="AK31" s="49">
        <v>4</v>
      </c>
      <c r="AL31" s="66">
        <v>4</v>
      </c>
      <c r="AM31" s="444" t="str">
        <f t="shared" si="6"/>
        <v>NO</v>
      </c>
      <c r="AN31" s="903"/>
      <c r="AO31" s="900" t="str">
        <f>MID(Cat_alumnos[[#This Row],[CURP]],5,2)</f>
        <v>78</v>
      </c>
      <c r="AP31" s="900" t="str">
        <f>MID(Cat_alumnos[[#This Row],[CURP]],7,2)</f>
        <v>05</v>
      </c>
      <c r="AQ31" s="900" t="str">
        <f>MID(Cat_alumnos[[#This Row],[CURP]],9,2)</f>
        <v>29</v>
      </c>
      <c r="AR31" s="903" t="s">
        <v>3084</v>
      </c>
      <c r="AS31" s="612">
        <f>Cat_alumnos[[#This Row],[Titulación]]</f>
        <v>16000</v>
      </c>
      <c r="AT31" s="208"/>
      <c r="AU31" s="1"/>
      <c r="AW31" s="209"/>
      <c r="AY31" s="210"/>
      <c r="AZ31" s="209"/>
      <c r="BB31" s="210"/>
      <c r="BC31" s="209"/>
      <c r="BE31" s="210"/>
      <c r="BF31" s="209"/>
      <c r="BH31" s="210"/>
      <c r="BI31" s="210"/>
      <c r="BJ31" s="210"/>
      <c r="BK31" s="210"/>
      <c r="BL31" s="210"/>
      <c r="BM31" s="210"/>
      <c r="BN31" s="210"/>
      <c r="BO31" s="210"/>
      <c r="BP31" s="210"/>
      <c r="BQ31" s="210"/>
      <c r="BR31" s="210"/>
      <c r="BS31" s="56">
        <f t="shared" si="13"/>
        <v>0</v>
      </c>
      <c r="BT31" s="56">
        <f t="shared" si="5"/>
        <v>16000</v>
      </c>
      <c r="BU31" s="57">
        <f t="shared" si="10"/>
        <v>-16000</v>
      </c>
      <c r="BW31" s="56">
        <f t="shared" si="11"/>
        <v>16000</v>
      </c>
      <c r="BX31" s="56"/>
      <c r="BY31" s="56">
        <f t="shared" si="12"/>
        <v>16000</v>
      </c>
      <c r="BZ31" s="62"/>
      <c r="CA31" s="62"/>
      <c r="CB31" s="62"/>
      <c r="CD31" s="211"/>
      <c r="CG31" s="212" t="s">
        <v>179</v>
      </c>
      <c r="CH31" s="69">
        <v>9841157869</v>
      </c>
    </row>
    <row r="32" spans="1:89" ht="18" hidden="1" thickTop="1" thickBot="1">
      <c r="A32" s="244">
        <v>14</v>
      </c>
      <c r="B32" s="46" t="s">
        <v>8</v>
      </c>
      <c r="C32" s="252" t="s">
        <v>2440</v>
      </c>
      <c r="D32" s="46" t="s">
        <v>180</v>
      </c>
      <c r="E32" s="207" t="s">
        <v>181</v>
      </c>
      <c r="F32" s="53">
        <v>9841789719</v>
      </c>
      <c r="G32" s="304" t="s">
        <v>182</v>
      </c>
      <c r="H32" s="752">
        <v>36</v>
      </c>
      <c r="I32" s="752">
        <v>36</v>
      </c>
      <c r="J32" s="151"/>
      <c r="K32" s="151">
        <v>1000</v>
      </c>
      <c r="L32" s="151">
        <v>1350</v>
      </c>
      <c r="M32" s="49" t="s">
        <v>183</v>
      </c>
      <c r="N32" s="118">
        <v>43709</v>
      </c>
      <c r="O32" s="118">
        <f t="shared" ref="O32:O39" si="14">EDATE($N32,$I32+2)</f>
        <v>44866</v>
      </c>
      <c r="P32" s="118">
        <f>Cat_alumnos[[#This Row],[FECHA DE INICIO (PRIMERA CLASE CALENDARIO)]]</f>
        <v>43709</v>
      </c>
      <c r="Q32" s="118">
        <f t="shared" si="7"/>
        <v>44774</v>
      </c>
      <c r="R32" s="49" t="str">
        <f t="shared" si="8"/>
        <v>H</v>
      </c>
      <c r="S32" s="49" t="str">
        <f t="shared" si="9"/>
        <v>LICENCIATURA EN DERECHO</v>
      </c>
      <c r="T32" s="322" t="s">
        <v>2190</v>
      </c>
      <c r="U32" s="49" t="s">
        <v>11</v>
      </c>
      <c r="V32" s="50">
        <v>3150</v>
      </c>
      <c r="W32" s="51">
        <f t="shared" si="1"/>
        <v>0.5714285714285714</v>
      </c>
      <c r="X32" s="50">
        <f t="shared" si="2"/>
        <v>1800</v>
      </c>
      <c r="Y32" s="52">
        <v>4</v>
      </c>
      <c r="Z32" s="153">
        <v>0</v>
      </c>
      <c r="AA32" s="177">
        <v>18000</v>
      </c>
      <c r="AB32" s="300" t="s">
        <v>11</v>
      </c>
      <c r="AD32" s="1249">
        <v>14</v>
      </c>
      <c r="AE32" s="46">
        <v>3</v>
      </c>
      <c r="AF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CALENDARIO)]],TODAY())/30,0)-AE32, IF(Cat_alumnos[[#This Row],[ESTATUS ACADÉMICO]]="VIGENTE",ROUNDDOWN(DAYS360(Cat_alumnos[[#This Row],[FECHA DE INICIO (PRIMERA CLASE CALENDARIO)]],TODAY())/30,0)+2-AE32,"NO VIGENTE"))</f>
        <v>NO VIGENTE</v>
      </c>
      <c r="AG32" s="60">
        <v>36</v>
      </c>
      <c r="AH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2" s="55" t="str">
        <f t="shared" ref="AI32:AI286" si="15">IF(AH32&gt;=2,"SUSPENDER",IF(AH32&lt;=0,CONCATENATE("Al día"," ",$AK$17),IF(AND(AH32&lt;=2,AH32&gt;0),"COBRANZA",)))</f>
        <v>SUSPENDER</v>
      </c>
      <c r="AJ32" s="345" t="s">
        <v>1915</v>
      </c>
      <c r="AK32" s="49">
        <v>4</v>
      </c>
      <c r="AL32" s="66">
        <f t="shared" ref="AL32:AL63" si="16">Y32-AK32</f>
        <v>0</v>
      </c>
      <c r="AM32" s="444" t="str">
        <f t="shared" si="6"/>
        <v>NO</v>
      </c>
      <c r="AN32" s="902"/>
      <c r="AO32" s="900" t="str">
        <f>MID(Cat_alumnos[[#This Row],[CURP]],5,2)</f>
        <v>87</v>
      </c>
      <c r="AP32" s="900" t="str">
        <f>MID(Cat_alumnos[[#This Row],[CURP]],7,2)</f>
        <v>12</v>
      </c>
      <c r="AQ32" s="900" t="str">
        <f>MID(Cat_alumnos[[#This Row],[CURP]],9,2)</f>
        <v>20</v>
      </c>
      <c r="AR32" s="902" t="s">
        <v>3084</v>
      </c>
      <c r="AS32" s="612">
        <f>Cat_alumnos[[#This Row],[Titulación]]</f>
        <v>18000</v>
      </c>
      <c r="AT32" s="208"/>
      <c r="AU32" s="1"/>
      <c r="AW32" s="209"/>
      <c r="AY32" s="210"/>
      <c r="AZ32" s="209"/>
      <c r="BB32" s="210"/>
      <c r="BC32" s="209"/>
      <c r="BE32" s="210"/>
      <c r="BF32" s="209"/>
      <c r="BH32" s="210"/>
      <c r="BI32" s="210"/>
      <c r="BJ32" s="210"/>
      <c r="BK32" s="210"/>
      <c r="BL32" s="210"/>
      <c r="BM32" s="210"/>
      <c r="BN32" s="210"/>
      <c r="BO32" s="210"/>
      <c r="BP32" s="210"/>
      <c r="BQ32" s="210"/>
      <c r="BR32" s="210"/>
      <c r="BS32" s="56">
        <f t="shared" si="13"/>
        <v>0</v>
      </c>
      <c r="BT32" s="56">
        <f t="shared" si="5"/>
        <v>18000</v>
      </c>
      <c r="BU32" s="57">
        <f t="shared" si="10"/>
        <v>-18000</v>
      </c>
      <c r="BW32" s="56">
        <f t="shared" si="11"/>
        <v>18000</v>
      </c>
      <c r="BX32" s="56"/>
      <c r="BY32" s="56">
        <f t="shared" si="12"/>
        <v>18000</v>
      </c>
      <c r="BZ32" s="62"/>
      <c r="CA32" s="62"/>
      <c r="CB32" s="62"/>
      <c r="CD32" s="211"/>
      <c r="CG32" s="212" t="s">
        <v>182</v>
      </c>
      <c r="CH32" s="69">
        <v>9841789719</v>
      </c>
    </row>
    <row r="33" spans="1:86" ht="18" hidden="1" thickTop="1" thickBot="1">
      <c r="A33" s="244">
        <v>15</v>
      </c>
      <c r="B33" s="46" t="s">
        <v>8</v>
      </c>
      <c r="C33" s="252" t="s">
        <v>184</v>
      </c>
      <c r="D33" s="46" t="s">
        <v>185</v>
      </c>
      <c r="E33" s="207" t="s">
        <v>186</v>
      </c>
      <c r="F33" s="53">
        <v>9842110696</v>
      </c>
      <c r="G33" s="304" t="s">
        <v>187</v>
      </c>
      <c r="H33" s="752">
        <v>36</v>
      </c>
      <c r="I33" s="752">
        <v>36</v>
      </c>
      <c r="J33" s="151"/>
      <c r="K33" s="151">
        <v>1000</v>
      </c>
      <c r="L33" s="151">
        <v>1350</v>
      </c>
      <c r="M33" s="49" t="s">
        <v>183</v>
      </c>
      <c r="N33" s="118">
        <v>43709</v>
      </c>
      <c r="O33" s="118">
        <f t="shared" si="14"/>
        <v>44866</v>
      </c>
      <c r="P33" s="118">
        <f>Cat_alumnos[[#This Row],[FECHA DE INICIO (PRIMERA CLASE CALENDARIO)]]</f>
        <v>43709</v>
      </c>
      <c r="Q33" s="118">
        <f t="shared" si="7"/>
        <v>44774</v>
      </c>
      <c r="R33" s="49" t="str">
        <f t="shared" si="8"/>
        <v>H</v>
      </c>
      <c r="S33" s="49" t="str">
        <f t="shared" si="9"/>
        <v>LICENCIATURA EN DERECHO</v>
      </c>
      <c r="T33" s="322" t="s">
        <v>2190</v>
      </c>
      <c r="U33" s="49" t="s">
        <v>11</v>
      </c>
      <c r="V33" s="50">
        <v>3150</v>
      </c>
      <c r="W33" s="51">
        <f t="shared" si="1"/>
        <v>0.5714285714285714</v>
      </c>
      <c r="X33" s="50">
        <f t="shared" si="2"/>
        <v>1800</v>
      </c>
      <c r="Y33" s="52">
        <v>4</v>
      </c>
      <c r="Z33" s="153">
        <v>0</v>
      </c>
      <c r="AA33" s="177">
        <v>18000</v>
      </c>
      <c r="AB33" s="300" t="s">
        <v>11</v>
      </c>
      <c r="AD33" s="1248">
        <v>15</v>
      </c>
      <c r="AE33" s="46">
        <v>3</v>
      </c>
      <c r="AF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CALENDARIO)]],TODAY())/30,0)-AE33, IF(Cat_alumnos[[#This Row],[ESTATUS ACADÉMICO]]="VIGENTE",ROUNDDOWN(DAYS360(Cat_alumnos[[#This Row],[FECHA DE INICIO (PRIMERA CLASE CALENDARIO)]],TODAY())/30,0)+2-AE33,"NO VIGENTE"))</f>
        <v>NO VIGENTE</v>
      </c>
      <c r="AG33" s="60">
        <v>36</v>
      </c>
      <c r="AH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3" s="55" t="str">
        <f t="shared" si="15"/>
        <v>SUSPENDER</v>
      </c>
      <c r="AJ33" s="345" t="s">
        <v>188</v>
      </c>
      <c r="AK33" s="49">
        <v>3</v>
      </c>
      <c r="AL33" s="66">
        <f t="shared" si="16"/>
        <v>1</v>
      </c>
      <c r="AM33" s="444" t="str">
        <f t="shared" si="6"/>
        <v>NO</v>
      </c>
      <c r="AN33" s="902"/>
      <c r="AO33" s="900" t="str">
        <f>MID(Cat_alumnos[[#This Row],[CURP]],5,2)</f>
        <v>91</v>
      </c>
      <c r="AP33" s="900" t="str">
        <f>MID(Cat_alumnos[[#This Row],[CURP]],7,2)</f>
        <v>11</v>
      </c>
      <c r="AQ33" s="900" t="str">
        <f>MID(Cat_alumnos[[#This Row],[CURP]],9,2)</f>
        <v>07</v>
      </c>
      <c r="AR33" s="902" t="s">
        <v>3084</v>
      </c>
      <c r="AS33" s="612">
        <f>Cat_alumnos[[#This Row],[Titulación]]</f>
        <v>18000</v>
      </c>
      <c r="AT33" s="208"/>
      <c r="AU33" s="1"/>
      <c r="AW33" s="209"/>
      <c r="AY33" s="210"/>
      <c r="AZ33" s="209"/>
      <c r="BB33" s="210"/>
      <c r="BC33" s="209"/>
      <c r="BE33" s="210"/>
      <c r="BF33" s="209"/>
      <c r="BH33" s="210"/>
      <c r="BI33" s="210"/>
      <c r="BJ33" s="210"/>
      <c r="BK33" s="210"/>
      <c r="BL33" s="210"/>
      <c r="BM33" s="210"/>
      <c r="BN33" s="210"/>
      <c r="BO33" s="210"/>
      <c r="BP33" s="210"/>
      <c r="BQ33" s="210"/>
      <c r="BR33" s="210"/>
      <c r="BS33" s="56">
        <f t="shared" si="13"/>
        <v>0</v>
      </c>
      <c r="BT33" s="56">
        <f t="shared" si="5"/>
        <v>18000</v>
      </c>
      <c r="BU33" s="57">
        <f t="shared" si="10"/>
        <v>-18000</v>
      </c>
      <c r="BW33" s="56">
        <f t="shared" si="11"/>
        <v>18000</v>
      </c>
      <c r="BX33" s="56"/>
      <c r="BY33" s="56">
        <f t="shared" si="12"/>
        <v>18000</v>
      </c>
      <c r="BZ33" s="62"/>
      <c r="CA33" s="62"/>
      <c r="CB33" s="62"/>
      <c r="CD33" s="211"/>
      <c r="CG33" s="212" t="s">
        <v>187</v>
      </c>
      <c r="CH33" s="69">
        <v>9842110696</v>
      </c>
    </row>
    <row r="34" spans="1:86" ht="18" hidden="1" thickTop="1" thickBot="1">
      <c r="A34" s="244">
        <v>16</v>
      </c>
      <c r="B34" s="46" t="s">
        <v>8</v>
      </c>
      <c r="C34" s="252" t="s">
        <v>189</v>
      </c>
      <c r="D34" s="46" t="s">
        <v>190</v>
      </c>
      <c r="E34" s="207" t="s">
        <v>191</v>
      </c>
      <c r="F34" s="53">
        <v>9841208785</v>
      </c>
      <c r="G34" s="304" t="s">
        <v>192</v>
      </c>
      <c r="H34" s="752">
        <v>36</v>
      </c>
      <c r="I34" s="752">
        <v>36</v>
      </c>
      <c r="J34" s="151"/>
      <c r="K34" s="151">
        <v>1000</v>
      </c>
      <c r="L34" s="151">
        <v>1350</v>
      </c>
      <c r="M34" s="49" t="s">
        <v>183</v>
      </c>
      <c r="N34" s="118">
        <v>43709</v>
      </c>
      <c r="O34" s="118">
        <f t="shared" si="14"/>
        <v>44866</v>
      </c>
      <c r="P34" s="118">
        <f>Cat_alumnos[[#This Row],[FECHA DE INICIO (PRIMERA CLASE CALENDARIO)]]</f>
        <v>43709</v>
      </c>
      <c r="Q34" s="118">
        <f t="shared" si="7"/>
        <v>44774</v>
      </c>
      <c r="R34" s="49" t="str">
        <f t="shared" si="8"/>
        <v>H</v>
      </c>
      <c r="S34" s="49" t="str">
        <f t="shared" si="9"/>
        <v>LICENCIATURA EN DERECHO</v>
      </c>
      <c r="T34" s="322" t="s">
        <v>2190</v>
      </c>
      <c r="U34" s="49" t="s">
        <v>11</v>
      </c>
      <c r="V34" s="50">
        <v>3150</v>
      </c>
      <c r="W34" s="51">
        <f t="shared" si="1"/>
        <v>0.5714285714285714</v>
      </c>
      <c r="X34" s="50">
        <f t="shared" si="2"/>
        <v>1800</v>
      </c>
      <c r="Y34" s="52">
        <v>4</v>
      </c>
      <c r="Z34" s="153">
        <v>0</v>
      </c>
      <c r="AA34" s="177">
        <v>18000</v>
      </c>
      <c r="AB34" s="300" t="s">
        <v>11</v>
      </c>
      <c r="AD34" s="1249">
        <v>16</v>
      </c>
      <c r="AE34" s="46">
        <v>3</v>
      </c>
      <c r="AF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CALENDARIO)]],TODAY())/30,0)-AE34, IF(Cat_alumnos[[#This Row],[ESTATUS ACADÉMICO]]="VIGENTE",ROUNDDOWN(DAYS360(Cat_alumnos[[#This Row],[FECHA DE INICIO (PRIMERA CLASE CALENDARIO)]],TODAY())/30,0)+2-AE34,"NO VIGENTE"))</f>
        <v>NO VIGENTE</v>
      </c>
      <c r="AG34" s="60">
        <v>36</v>
      </c>
      <c r="AH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34" s="55" t="str">
        <f t="shared" si="15"/>
        <v>SUSPENDER</v>
      </c>
      <c r="AJ34" s="345" t="s">
        <v>193</v>
      </c>
      <c r="AK34" s="49">
        <v>3</v>
      </c>
      <c r="AL34" s="66">
        <f t="shared" si="16"/>
        <v>1</v>
      </c>
      <c r="AM34" s="444" t="str">
        <f t="shared" si="6"/>
        <v>NO</v>
      </c>
      <c r="AN34" s="902"/>
      <c r="AO34" s="900" t="str">
        <f>MID(Cat_alumnos[[#This Row],[CURP]],5,2)</f>
        <v>90</v>
      </c>
      <c r="AP34" s="900" t="str">
        <f>MID(Cat_alumnos[[#This Row],[CURP]],7,2)</f>
        <v>02</v>
      </c>
      <c r="AQ34" s="900" t="str">
        <f>MID(Cat_alumnos[[#This Row],[CURP]],9,2)</f>
        <v>25</v>
      </c>
      <c r="AR34" s="902" t="s">
        <v>3084</v>
      </c>
      <c r="AS34" s="612">
        <f>Cat_alumnos[[#This Row],[Titulación]]</f>
        <v>18000</v>
      </c>
      <c r="AT34" s="208"/>
      <c r="AU34" s="1"/>
      <c r="AW34" s="209"/>
      <c r="AY34" s="210"/>
      <c r="AZ34" s="209"/>
      <c r="BB34" s="210"/>
      <c r="BC34" s="209"/>
      <c r="BE34" s="210"/>
      <c r="BF34" s="209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56">
        <f t="shared" si="13"/>
        <v>0</v>
      </c>
      <c r="BT34" s="56">
        <f t="shared" si="5"/>
        <v>18000</v>
      </c>
      <c r="BU34" s="57">
        <f t="shared" si="10"/>
        <v>-18000</v>
      </c>
      <c r="BW34" s="56">
        <f t="shared" si="11"/>
        <v>18000</v>
      </c>
      <c r="BX34" s="56"/>
      <c r="BY34" s="56">
        <f t="shared" si="12"/>
        <v>18000</v>
      </c>
      <c r="BZ34" s="62"/>
      <c r="CA34" s="62"/>
      <c r="CB34" s="62"/>
      <c r="CD34" s="211"/>
      <c r="CG34" s="212" t="s">
        <v>192</v>
      </c>
      <c r="CH34" s="69">
        <v>9841208785</v>
      </c>
    </row>
    <row r="35" spans="1:86" ht="50" hidden="1" thickTop="1" thickBot="1">
      <c r="A35" s="244">
        <v>17</v>
      </c>
      <c r="B35" s="46" t="s">
        <v>8</v>
      </c>
      <c r="C35" s="252" t="s">
        <v>194</v>
      </c>
      <c r="D35" s="46" t="s">
        <v>195</v>
      </c>
      <c r="E35" s="207" t="s">
        <v>196</v>
      </c>
      <c r="F35" s="53">
        <v>9841062318</v>
      </c>
      <c r="G35" s="304" t="s">
        <v>197</v>
      </c>
      <c r="H35" s="752">
        <v>36</v>
      </c>
      <c r="I35" s="752">
        <v>36</v>
      </c>
      <c r="J35" s="151"/>
      <c r="K35" s="151">
        <v>1000</v>
      </c>
      <c r="L35" s="151">
        <v>1350</v>
      </c>
      <c r="M35" s="49" t="s">
        <v>183</v>
      </c>
      <c r="N35" s="118">
        <v>43709</v>
      </c>
      <c r="O35" s="118">
        <f t="shared" si="14"/>
        <v>44866</v>
      </c>
      <c r="P35" s="118">
        <f>Cat_alumnos[[#This Row],[FECHA DE INICIO (PRIMERA CLASE CALENDARIO)]]</f>
        <v>43709</v>
      </c>
      <c r="Q35" s="118">
        <f t="shared" si="7"/>
        <v>44774</v>
      </c>
      <c r="R35" s="49" t="str">
        <f t="shared" si="8"/>
        <v>M</v>
      </c>
      <c r="S35" s="49" t="str">
        <f t="shared" si="9"/>
        <v>LICENCIATURA EN DERECHO</v>
      </c>
      <c r="T35" s="322" t="s">
        <v>2190</v>
      </c>
      <c r="U35" s="49" t="s">
        <v>11</v>
      </c>
      <c r="V35" s="50">
        <v>3150</v>
      </c>
      <c r="W35" s="51">
        <f t="shared" si="1"/>
        <v>0.5714285714285714</v>
      </c>
      <c r="X35" s="50">
        <f t="shared" si="2"/>
        <v>1800</v>
      </c>
      <c r="Y35" s="52">
        <v>4</v>
      </c>
      <c r="Z35" s="153">
        <v>0</v>
      </c>
      <c r="AA35" s="177">
        <v>18000</v>
      </c>
      <c r="AB35" s="300" t="s">
        <v>11</v>
      </c>
      <c r="AD35" s="1248">
        <v>17</v>
      </c>
      <c r="AE35" s="46">
        <v>3</v>
      </c>
      <c r="AF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CALENDARIO)]],TODAY())/30,0)-AE35, IF(Cat_alumnos[[#This Row],[ESTATUS ACADÉMICO]]="VIGENTE",ROUNDDOWN(DAYS360(Cat_alumnos[[#This Row],[FECHA DE INICIO (PRIMERA CLASE CALENDARIO)]],TODAY())/30,0)+2-AE35,"NO VIGENTE"))</f>
        <v>NO VIGENTE</v>
      </c>
      <c r="AG35" s="60">
        <v>36</v>
      </c>
      <c r="AH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" s="55" t="str">
        <f t="shared" si="15"/>
        <v>SUSPENDER</v>
      </c>
      <c r="AJ35" s="345" t="s">
        <v>2370</v>
      </c>
      <c r="AK35" s="49">
        <v>3</v>
      </c>
      <c r="AL35" s="66">
        <f t="shared" si="16"/>
        <v>1</v>
      </c>
      <c r="AM35" s="444" t="str">
        <f t="shared" si="6"/>
        <v>NO</v>
      </c>
      <c r="AN35" s="902"/>
      <c r="AO35" s="900" t="str">
        <f>MID(Cat_alumnos[[#This Row],[CURP]],5,2)</f>
        <v>89</v>
      </c>
      <c r="AP35" s="900" t="str">
        <f>MID(Cat_alumnos[[#This Row],[CURP]],7,2)</f>
        <v>04</v>
      </c>
      <c r="AQ35" s="900" t="str">
        <f>MID(Cat_alumnos[[#This Row],[CURP]],9,2)</f>
        <v>28</v>
      </c>
      <c r="AR35" s="902" t="s">
        <v>3084</v>
      </c>
      <c r="AS35" s="612">
        <f>Cat_alumnos[[#This Row],[Titulación]]</f>
        <v>18000</v>
      </c>
      <c r="AT35" s="208"/>
      <c r="AU35" s="1"/>
      <c r="AW35" s="209"/>
      <c r="AY35" s="210"/>
      <c r="AZ35" s="209"/>
      <c r="BB35" s="210"/>
      <c r="BC35" s="209"/>
      <c r="BE35" s="210"/>
      <c r="BF35" s="209"/>
      <c r="BH35" s="210"/>
      <c r="BI35" s="210"/>
      <c r="BJ35" s="210"/>
      <c r="BK35" s="210"/>
      <c r="BL35" s="210"/>
      <c r="BM35" s="210"/>
      <c r="BN35" s="210"/>
      <c r="BO35" s="210"/>
      <c r="BP35" s="210"/>
      <c r="BQ35" s="210"/>
      <c r="BR35" s="210"/>
      <c r="BS35" s="56">
        <f t="shared" si="13"/>
        <v>0</v>
      </c>
      <c r="BT35" s="56">
        <f t="shared" si="5"/>
        <v>18000</v>
      </c>
      <c r="BU35" s="57">
        <f t="shared" si="10"/>
        <v>-18000</v>
      </c>
      <c r="BW35" s="56">
        <f t="shared" si="11"/>
        <v>18000</v>
      </c>
      <c r="BX35" s="56"/>
      <c r="BY35" s="56">
        <f t="shared" si="12"/>
        <v>18000</v>
      </c>
      <c r="BZ35" s="62"/>
      <c r="CA35" s="62"/>
      <c r="CB35" s="62"/>
      <c r="CD35" s="211"/>
      <c r="CG35" s="212" t="s">
        <v>197</v>
      </c>
      <c r="CH35" s="69">
        <v>9841062318</v>
      </c>
    </row>
    <row r="36" spans="1:86" ht="18" hidden="1" thickTop="1" thickBot="1">
      <c r="A36" s="244">
        <v>18</v>
      </c>
      <c r="B36" s="46" t="s">
        <v>8</v>
      </c>
      <c r="C36" s="252" t="s">
        <v>198</v>
      </c>
      <c r="D36" s="46" t="s">
        <v>199</v>
      </c>
      <c r="E36" s="207" t="s">
        <v>200</v>
      </c>
      <c r="F36" s="53">
        <v>9841962061</v>
      </c>
      <c r="G36" s="304" t="s">
        <v>201</v>
      </c>
      <c r="H36" s="752">
        <v>36</v>
      </c>
      <c r="I36" s="752">
        <v>36</v>
      </c>
      <c r="J36" s="151"/>
      <c r="K36" s="151">
        <v>1000</v>
      </c>
      <c r="L36" s="151">
        <v>1350</v>
      </c>
      <c r="M36" s="49" t="s">
        <v>183</v>
      </c>
      <c r="N36" s="118">
        <v>43709</v>
      </c>
      <c r="O36" s="118">
        <f t="shared" si="14"/>
        <v>44866</v>
      </c>
      <c r="P36" s="118">
        <f>Cat_alumnos[[#This Row],[FECHA DE INICIO (PRIMERA CLASE CALENDARIO)]]</f>
        <v>43709</v>
      </c>
      <c r="Q36" s="118">
        <f t="shared" si="7"/>
        <v>44774</v>
      </c>
      <c r="R36" s="49" t="str">
        <f t="shared" si="8"/>
        <v>M</v>
      </c>
      <c r="S36" s="49" t="str">
        <f t="shared" si="9"/>
        <v>LICENCIATURA EN DERECHO</v>
      </c>
      <c r="T36" s="322" t="s">
        <v>2190</v>
      </c>
      <c r="U36" s="49" t="s">
        <v>11</v>
      </c>
      <c r="V36" s="50">
        <v>3150</v>
      </c>
      <c r="W36" s="51">
        <f t="shared" si="1"/>
        <v>0.5714285714285714</v>
      </c>
      <c r="X36" s="50">
        <f t="shared" si="2"/>
        <v>1800</v>
      </c>
      <c r="Y36" s="52">
        <v>4</v>
      </c>
      <c r="Z36" s="153">
        <v>0</v>
      </c>
      <c r="AA36" s="177">
        <v>18000</v>
      </c>
      <c r="AB36" s="300" t="s">
        <v>11</v>
      </c>
      <c r="AD36" s="1249">
        <v>18</v>
      </c>
      <c r="AE36" s="46">
        <v>3</v>
      </c>
      <c r="AF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CALENDARIO)]],TODAY())/30,0)-AE36, IF(Cat_alumnos[[#This Row],[ESTATUS ACADÉMICO]]="VIGENTE",ROUNDDOWN(DAYS360(Cat_alumnos[[#This Row],[FECHA DE INICIO (PRIMERA CLASE CALENDARIO)]],TODAY())/30,0)+2-AE36,"NO VIGENTE"))</f>
        <v>NO VIGENTE</v>
      </c>
      <c r="AG36" s="60">
        <v>36</v>
      </c>
      <c r="AH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36" s="55" t="str">
        <f t="shared" ca="1" si="15"/>
        <v>Al día septiembre</v>
      </c>
      <c r="AJ36" s="353" t="s">
        <v>202</v>
      </c>
      <c r="AK36" s="49">
        <v>2</v>
      </c>
      <c r="AL36" s="66">
        <f t="shared" si="16"/>
        <v>2</v>
      </c>
      <c r="AM36" s="444" t="str">
        <f t="shared" si="6"/>
        <v>NO</v>
      </c>
      <c r="AN36" s="903"/>
      <c r="AO36" s="900" t="str">
        <f>MID(Cat_alumnos[[#This Row],[CURP]],5,2)</f>
        <v>82</v>
      </c>
      <c r="AP36" s="900" t="str">
        <f>MID(Cat_alumnos[[#This Row],[CURP]],7,2)</f>
        <v>05</v>
      </c>
      <c r="AQ36" s="900" t="str">
        <f>MID(Cat_alumnos[[#This Row],[CURP]],9,2)</f>
        <v>09</v>
      </c>
      <c r="AR36" s="903" t="s">
        <v>3084</v>
      </c>
      <c r="AS36" s="612">
        <f>Cat_alumnos[[#This Row],[Titulación]]</f>
        <v>18000</v>
      </c>
      <c r="AT36" s="208"/>
      <c r="AU36" s="1"/>
      <c r="AW36" s="209"/>
      <c r="AY36" s="210"/>
      <c r="AZ36" s="209"/>
      <c r="BB36" s="210"/>
      <c r="BC36" s="209"/>
      <c r="BE36" s="210"/>
      <c r="BF36" s="209"/>
      <c r="BH36" s="210"/>
      <c r="BI36" s="210"/>
      <c r="BJ36" s="210"/>
      <c r="BK36" s="210"/>
      <c r="BL36" s="210"/>
      <c r="BM36" s="210"/>
      <c r="BN36" s="210"/>
      <c r="BO36" s="210"/>
      <c r="BP36" s="210"/>
      <c r="BQ36" s="210"/>
      <c r="BR36" s="210"/>
      <c r="BS36" s="56">
        <f t="shared" si="13"/>
        <v>0</v>
      </c>
      <c r="BT36" s="56">
        <f t="shared" si="5"/>
        <v>18000</v>
      </c>
      <c r="BU36" s="57">
        <f t="shared" si="10"/>
        <v>-18000</v>
      </c>
      <c r="BW36" s="56">
        <f t="shared" si="11"/>
        <v>18000</v>
      </c>
      <c r="BX36" s="56"/>
      <c r="BY36" s="56">
        <f t="shared" si="12"/>
        <v>18000</v>
      </c>
      <c r="BZ36" s="62"/>
      <c r="CA36" s="62"/>
      <c r="CB36" s="62"/>
      <c r="CD36" s="211"/>
      <c r="CG36" s="212" t="s">
        <v>201</v>
      </c>
      <c r="CH36" s="69">
        <v>9841962061</v>
      </c>
    </row>
    <row r="37" spans="1:86" ht="18" hidden="1" thickTop="1" thickBot="1">
      <c r="A37" s="244">
        <v>19</v>
      </c>
      <c r="B37" s="46" t="s">
        <v>8</v>
      </c>
      <c r="C37" s="252" t="s">
        <v>203</v>
      </c>
      <c r="D37" s="46" t="s">
        <v>204</v>
      </c>
      <c r="E37" s="207" t="s">
        <v>205</v>
      </c>
      <c r="F37" s="53">
        <v>9841375747</v>
      </c>
      <c r="G37" s="304" t="s">
        <v>206</v>
      </c>
      <c r="H37" s="752">
        <v>36</v>
      </c>
      <c r="I37" s="752">
        <v>36</v>
      </c>
      <c r="J37" s="151"/>
      <c r="K37" s="151">
        <v>1000</v>
      </c>
      <c r="L37" s="151">
        <v>1350</v>
      </c>
      <c r="M37" s="49" t="s">
        <v>183</v>
      </c>
      <c r="N37" s="118">
        <v>43709</v>
      </c>
      <c r="O37" s="118">
        <f t="shared" si="14"/>
        <v>44866</v>
      </c>
      <c r="P37" s="118">
        <f>Cat_alumnos[[#This Row],[FECHA DE INICIO (PRIMERA CLASE CALENDARIO)]]</f>
        <v>43709</v>
      </c>
      <c r="Q37" s="118">
        <f t="shared" si="7"/>
        <v>44774</v>
      </c>
      <c r="R37" s="49" t="str">
        <f t="shared" si="8"/>
        <v>H</v>
      </c>
      <c r="S37" s="49" t="str">
        <f t="shared" si="9"/>
        <v>LICENCIATURA EN DERECHO</v>
      </c>
      <c r="T37" s="322" t="s">
        <v>2190</v>
      </c>
      <c r="U37" s="49" t="s">
        <v>11</v>
      </c>
      <c r="V37" s="50">
        <v>3150</v>
      </c>
      <c r="W37" s="51">
        <f t="shared" si="1"/>
        <v>0.5714285714285714</v>
      </c>
      <c r="X37" s="50">
        <f t="shared" si="2"/>
        <v>1800</v>
      </c>
      <c r="Y37" s="52">
        <v>4</v>
      </c>
      <c r="Z37" s="153">
        <v>0</v>
      </c>
      <c r="AA37" s="177">
        <v>18000</v>
      </c>
      <c r="AB37" s="300" t="s">
        <v>11</v>
      </c>
      <c r="AD37" s="1248">
        <v>19</v>
      </c>
      <c r="AE37" s="46">
        <v>3</v>
      </c>
      <c r="AF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CALENDARIO)]],TODAY())/30,0)-AE37, IF(Cat_alumnos[[#This Row],[ESTATUS ACADÉMICO]]="VIGENTE",ROUNDDOWN(DAYS360(Cat_alumnos[[#This Row],[FECHA DE INICIO (PRIMERA CLASE CALENDARIO)]],TODAY())/30,0)+2-AE37,"NO VIGENTE"))</f>
        <v>NO VIGENTE</v>
      </c>
      <c r="AG37" s="60">
        <v>36</v>
      </c>
      <c r="AH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" s="55" t="str">
        <f t="shared" si="15"/>
        <v>SUSPENDER</v>
      </c>
      <c r="AJ37" s="349" t="s">
        <v>207</v>
      </c>
      <c r="AK37" s="49">
        <v>3</v>
      </c>
      <c r="AL37" s="66">
        <f t="shared" si="16"/>
        <v>1</v>
      </c>
      <c r="AM37" s="444" t="str">
        <f t="shared" si="6"/>
        <v>NO</v>
      </c>
      <c r="AN37" s="902"/>
      <c r="AO37" s="900" t="str">
        <f>MID(Cat_alumnos[[#This Row],[CURP]],5,2)</f>
        <v>81</v>
      </c>
      <c r="AP37" s="900" t="str">
        <f>MID(Cat_alumnos[[#This Row],[CURP]],7,2)</f>
        <v>12</v>
      </c>
      <c r="AQ37" s="900" t="str">
        <f>MID(Cat_alumnos[[#This Row],[CURP]],9,2)</f>
        <v>19</v>
      </c>
      <c r="AR37" s="902" t="s">
        <v>3086</v>
      </c>
      <c r="AS37" s="612">
        <f>Cat_alumnos[[#This Row],[Titulación]]</f>
        <v>18000</v>
      </c>
      <c r="AT37" s="208"/>
      <c r="AU37" s="1"/>
      <c r="AW37" s="209"/>
      <c r="AY37" s="210"/>
      <c r="AZ37" s="209"/>
      <c r="BB37" s="210"/>
      <c r="BC37" s="209"/>
      <c r="BE37" s="210"/>
      <c r="BF37" s="209"/>
      <c r="BH37" s="210"/>
      <c r="BI37" s="210"/>
      <c r="BJ37" s="210"/>
      <c r="BK37" s="210"/>
      <c r="BL37" s="210"/>
      <c r="BM37" s="210"/>
      <c r="BN37" s="210"/>
      <c r="BO37" s="210"/>
      <c r="BP37" s="210"/>
      <c r="BQ37" s="210"/>
      <c r="BR37" s="210"/>
      <c r="BS37" s="56">
        <f t="shared" si="13"/>
        <v>0</v>
      </c>
      <c r="BT37" s="56">
        <f t="shared" si="5"/>
        <v>18000</v>
      </c>
      <c r="BU37" s="57">
        <f t="shared" si="10"/>
        <v>-18000</v>
      </c>
      <c r="BW37" s="56">
        <f t="shared" si="11"/>
        <v>18000</v>
      </c>
      <c r="BX37" s="56"/>
      <c r="BY37" s="56">
        <f t="shared" si="12"/>
        <v>18000</v>
      </c>
      <c r="BZ37" s="62"/>
      <c r="CA37" s="62"/>
      <c r="CB37" s="62"/>
      <c r="CD37" s="211"/>
      <c r="CG37" s="212" t="s">
        <v>206</v>
      </c>
      <c r="CH37" s="69">
        <v>9841375747</v>
      </c>
    </row>
    <row r="38" spans="1:86" ht="18" hidden="1" thickTop="1" thickBot="1">
      <c r="A38" s="244">
        <v>20</v>
      </c>
      <c r="B38" s="46" t="s">
        <v>8</v>
      </c>
      <c r="C38" s="252" t="s">
        <v>208</v>
      </c>
      <c r="D38" s="46" t="s">
        <v>209</v>
      </c>
      <c r="E38" s="207" t="s">
        <v>210</v>
      </c>
      <c r="F38" s="53">
        <v>9841447039</v>
      </c>
      <c r="G38" s="304" t="s">
        <v>211</v>
      </c>
      <c r="H38" s="752">
        <v>36</v>
      </c>
      <c r="I38" s="752">
        <v>36</v>
      </c>
      <c r="J38" s="151"/>
      <c r="K38" s="151">
        <v>1000</v>
      </c>
      <c r="L38" s="151">
        <v>675</v>
      </c>
      <c r="M38" s="49" t="s">
        <v>183</v>
      </c>
      <c r="N38" s="118">
        <v>43709</v>
      </c>
      <c r="O38" s="118">
        <f t="shared" si="14"/>
        <v>44866</v>
      </c>
      <c r="P38" s="118">
        <f>Cat_alumnos[[#This Row],[FECHA DE INICIO (PRIMERA CLASE CALENDARIO)]]</f>
        <v>43709</v>
      </c>
      <c r="Q38" s="118">
        <f t="shared" si="7"/>
        <v>44774</v>
      </c>
      <c r="R38" s="49" t="str">
        <f t="shared" si="8"/>
        <v>M</v>
      </c>
      <c r="S38" s="49" t="str">
        <f t="shared" si="9"/>
        <v>LICENCIATURA EN DERECHO</v>
      </c>
      <c r="T38" s="322" t="s">
        <v>2190</v>
      </c>
      <c r="U38" s="49" t="s">
        <v>11</v>
      </c>
      <c r="V38" s="50">
        <v>3150</v>
      </c>
      <c r="W38" s="51">
        <f t="shared" si="1"/>
        <v>0.7857142857142857</v>
      </c>
      <c r="X38" s="50">
        <f t="shared" si="2"/>
        <v>2475</v>
      </c>
      <c r="Y38" s="52">
        <v>4</v>
      </c>
      <c r="Z38" s="153">
        <v>0</v>
      </c>
      <c r="AA38" s="177">
        <v>18000</v>
      </c>
      <c r="AB38" s="300" t="s">
        <v>11</v>
      </c>
      <c r="AD38" s="1249">
        <v>20</v>
      </c>
      <c r="AE38" s="46">
        <v>3</v>
      </c>
      <c r="AF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CALENDARIO)]],TODAY())/30,0)-AE38, IF(Cat_alumnos[[#This Row],[ESTATUS ACADÉMICO]]="VIGENTE",ROUNDDOWN(DAYS360(Cat_alumnos[[#This Row],[FECHA DE INICIO (PRIMERA CLASE CALENDARIO)]],TODAY())/30,0)+2-AE38,"NO VIGENTE"))</f>
        <v>NO VIGENTE</v>
      </c>
      <c r="AG38" s="60">
        <v>36</v>
      </c>
      <c r="AH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8" s="55" t="str">
        <f t="shared" si="15"/>
        <v>SUSPENDER</v>
      </c>
      <c r="AJ38" s="349"/>
      <c r="AK38" s="49">
        <v>3</v>
      </c>
      <c r="AL38" s="66">
        <f t="shared" si="16"/>
        <v>1</v>
      </c>
      <c r="AM38" s="444" t="str">
        <f t="shared" si="6"/>
        <v>NO</v>
      </c>
      <c r="AN38" s="902"/>
      <c r="AO38" s="900" t="str">
        <f>MID(Cat_alumnos[[#This Row],[CURP]],5,2)</f>
        <v>80</v>
      </c>
      <c r="AP38" s="900" t="str">
        <f>MID(Cat_alumnos[[#This Row],[CURP]],7,2)</f>
        <v>01</v>
      </c>
      <c r="AQ38" s="900" t="str">
        <f>MID(Cat_alumnos[[#This Row],[CURP]],9,2)</f>
        <v>24</v>
      </c>
      <c r="AR38" s="902" t="s">
        <v>3084</v>
      </c>
      <c r="AS38" s="612">
        <f>Cat_alumnos[[#This Row],[Titulación]]</f>
        <v>18000</v>
      </c>
      <c r="AT38" s="208"/>
      <c r="AU38" s="1"/>
      <c r="AW38" s="209"/>
      <c r="AY38" s="210"/>
      <c r="AZ38" s="209"/>
      <c r="BB38" s="210"/>
      <c r="BC38" s="209"/>
      <c r="BE38" s="210"/>
      <c r="BF38" s="209"/>
      <c r="BH38" s="210"/>
      <c r="BI38" s="210"/>
      <c r="BJ38" s="210"/>
      <c r="BK38" s="210"/>
      <c r="BL38" s="210"/>
      <c r="BM38" s="210"/>
      <c r="BN38" s="210"/>
      <c r="BO38" s="210"/>
      <c r="BP38" s="210"/>
      <c r="BQ38" s="210"/>
      <c r="BR38" s="210"/>
      <c r="BS38" s="56">
        <f t="shared" si="13"/>
        <v>0</v>
      </c>
      <c r="BT38" s="56">
        <f t="shared" si="5"/>
        <v>18000</v>
      </c>
      <c r="BU38" s="57">
        <f t="shared" si="10"/>
        <v>-18000</v>
      </c>
      <c r="BW38" s="56">
        <f t="shared" si="11"/>
        <v>18000</v>
      </c>
      <c r="BX38" s="56"/>
      <c r="BY38" s="56">
        <f t="shared" si="12"/>
        <v>18000</v>
      </c>
      <c r="BZ38" s="62"/>
      <c r="CA38" s="62"/>
      <c r="CB38" s="62"/>
      <c r="CD38" s="211"/>
      <c r="CG38" s="212" t="s">
        <v>211</v>
      </c>
      <c r="CH38" s="69">
        <v>9841447039</v>
      </c>
    </row>
    <row r="39" spans="1:86" ht="18" hidden="1" thickTop="1" thickBot="1">
      <c r="A39" s="244">
        <v>21</v>
      </c>
      <c r="B39" s="46" t="s">
        <v>8</v>
      </c>
      <c r="C39" s="307" t="s">
        <v>212</v>
      </c>
      <c r="D39" s="46" t="s">
        <v>213</v>
      </c>
      <c r="E39" s="207" t="s">
        <v>2217</v>
      </c>
      <c r="F39" s="53">
        <v>9841868243</v>
      </c>
      <c r="G39" s="304" t="s">
        <v>214</v>
      </c>
      <c r="H39" s="752">
        <v>36</v>
      </c>
      <c r="I39" s="752">
        <v>36</v>
      </c>
      <c r="J39" s="151"/>
      <c r="K39" s="151">
        <v>1000</v>
      </c>
      <c r="L39" s="151">
        <v>1350</v>
      </c>
      <c r="M39" s="49" t="s">
        <v>183</v>
      </c>
      <c r="N39" s="118">
        <v>43709</v>
      </c>
      <c r="O39" s="118">
        <f t="shared" si="14"/>
        <v>44866</v>
      </c>
      <c r="P39" s="118">
        <f>Cat_alumnos[[#This Row],[FECHA DE INICIO (PRIMERA CLASE CALENDARIO)]]</f>
        <v>43709</v>
      </c>
      <c r="Q39" s="118">
        <f t="shared" si="7"/>
        <v>44774</v>
      </c>
      <c r="R39" s="49" t="str">
        <f t="shared" si="8"/>
        <v>H</v>
      </c>
      <c r="S39" s="49" t="str">
        <f t="shared" si="9"/>
        <v>LICENCIATURA EN DERECHO</v>
      </c>
      <c r="T39" s="322" t="s">
        <v>2190</v>
      </c>
      <c r="U39" s="49" t="s">
        <v>11</v>
      </c>
      <c r="V39" s="50">
        <v>3150</v>
      </c>
      <c r="W39" s="51">
        <f t="shared" si="1"/>
        <v>0.5714285714285714</v>
      </c>
      <c r="X39" s="50">
        <f t="shared" si="2"/>
        <v>1800</v>
      </c>
      <c r="Y39" s="52">
        <v>4</v>
      </c>
      <c r="Z39" s="153">
        <v>0</v>
      </c>
      <c r="AA39" s="177">
        <v>18000</v>
      </c>
      <c r="AB39" s="300" t="s">
        <v>11</v>
      </c>
      <c r="AD39" s="1248">
        <v>21</v>
      </c>
      <c r="AE39" s="46">
        <v>3</v>
      </c>
      <c r="AF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CALENDARIO)]],TODAY())/30,0)-AE39, IF(Cat_alumnos[[#This Row],[ESTATUS ACADÉMICO]]="VIGENTE",ROUNDDOWN(DAYS360(Cat_alumnos[[#This Row],[FECHA DE INICIO (PRIMERA CLASE CALENDARIO)]],TODAY())/30,0)+2-AE39,"NO VIGENTE"))</f>
        <v>NO VIGENTE</v>
      </c>
      <c r="AG39" s="60">
        <v>36</v>
      </c>
      <c r="AH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39" s="55" t="str">
        <f t="shared" si="15"/>
        <v>SUSPENDER</v>
      </c>
      <c r="AJ39" s="354"/>
      <c r="AK39" s="49">
        <v>0</v>
      </c>
      <c r="AL39" s="66">
        <f t="shared" si="16"/>
        <v>4</v>
      </c>
      <c r="AM39" s="444" t="str">
        <f t="shared" si="6"/>
        <v>NO</v>
      </c>
      <c r="AN39" s="903"/>
      <c r="AO39" s="900" t="str">
        <f>MID(Cat_alumnos[[#This Row],[CURP]],5,2)</f>
        <v>82</v>
      </c>
      <c r="AP39" s="900" t="str">
        <f>MID(Cat_alumnos[[#This Row],[CURP]],7,2)</f>
        <v>09</v>
      </c>
      <c r="AQ39" s="900" t="str">
        <f>MID(Cat_alumnos[[#This Row],[CURP]],9,2)</f>
        <v>28</v>
      </c>
      <c r="AR39" s="903" t="s">
        <v>3084</v>
      </c>
      <c r="AS39" s="612">
        <f>Cat_alumnos[[#This Row],[Titulación]]</f>
        <v>18000</v>
      </c>
      <c r="AT39" s="208"/>
      <c r="AU39" s="1"/>
      <c r="AW39" s="209"/>
      <c r="AY39" s="210"/>
      <c r="AZ39" s="209"/>
      <c r="BB39" s="210"/>
      <c r="BC39" s="209"/>
      <c r="BE39" s="210"/>
      <c r="BF39" s="209"/>
      <c r="BH39" s="210"/>
      <c r="BI39" s="210"/>
      <c r="BJ39" s="210"/>
      <c r="BK39" s="210"/>
      <c r="BL39" s="210"/>
      <c r="BM39" s="210"/>
      <c r="BN39" s="210"/>
      <c r="BO39" s="210"/>
      <c r="BP39" s="210"/>
      <c r="BQ39" s="210"/>
      <c r="BR39" s="210"/>
      <c r="BS39" s="56">
        <f t="shared" si="13"/>
        <v>0</v>
      </c>
      <c r="BT39" s="56">
        <f t="shared" si="5"/>
        <v>18000</v>
      </c>
      <c r="BU39" s="57">
        <f t="shared" si="10"/>
        <v>-18000</v>
      </c>
      <c r="BW39" s="56">
        <f t="shared" si="11"/>
        <v>18000</v>
      </c>
      <c r="BX39" s="56"/>
      <c r="BY39" s="56">
        <f t="shared" si="12"/>
        <v>18000</v>
      </c>
      <c r="BZ39" s="62"/>
      <c r="CA39" s="62"/>
      <c r="CB39" s="62"/>
      <c r="CD39" s="211"/>
      <c r="CE39" s="68"/>
      <c r="CF39" s="3"/>
      <c r="CG39" s="212" t="s">
        <v>214</v>
      </c>
      <c r="CH39" s="69">
        <v>9841868243</v>
      </c>
    </row>
    <row r="40" spans="1:86" ht="18" hidden="1" thickTop="1" thickBot="1">
      <c r="A40" s="244">
        <v>22</v>
      </c>
      <c r="B40" s="46" t="s">
        <v>10</v>
      </c>
      <c r="C40" s="252" t="s">
        <v>554</v>
      </c>
      <c r="D40" s="46" t="s">
        <v>555</v>
      </c>
      <c r="E40" s="72" t="s">
        <v>556</v>
      </c>
      <c r="F40" s="87">
        <v>9381334809</v>
      </c>
      <c r="G40" s="253" t="s">
        <v>1789</v>
      </c>
      <c r="H40" s="752">
        <v>20</v>
      </c>
      <c r="I40" s="752">
        <v>20</v>
      </c>
      <c r="J40" s="151"/>
      <c r="K40" s="151">
        <v>2000</v>
      </c>
      <c r="L40" s="151">
        <v>2180.0000000000005</v>
      </c>
      <c r="M40" s="49" t="s">
        <v>447</v>
      </c>
      <c r="N40" s="118">
        <v>43831</v>
      </c>
      <c r="O40" s="118">
        <f t="shared" ref="O40:O49" si="17">EDATE($N40,$I40-1)</f>
        <v>44409</v>
      </c>
      <c r="P40" s="118">
        <f>Cat_alumnos[[#This Row],[FECHA DE INICIO (PRIMERA CLASE CALENDARIO)]]</f>
        <v>43831</v>
      </c>
      <c r="Q40" s="118">
        <f t="shared" si="7"/>
        <v>44409</v>
      </c>
      <c r="R40" s="49" t="str">
        <f t="shared" si="8"/>
        <v>M</v>
      </c>
      <c r="S40" s="49" t="str">
        <f t="shared" si="9"/>
        <v>MAESTRIA EN DERECHO</v>
      </c>
      <c r="T40" s="322" t="s">
        <v>33</v>
      </c>
      <c r="U40" s="49" t="s">
        <v>11</v>
      </c>
      <c r="V40" s="50">
        <v>3150</v>
      </c>
      <c r="W40" s="51">
        <f t="shared" si="1"/>
        <v>0.30793650793650779</v>
      </c>
      <c r="X40" s="50">
        <f t="shared" si="2"/>
        <v>969.99999999999955</v>
      </c>
      <c r="Y40" s="52">
        <v>4</v>
      </c>
      <c r="Z40" s="153">
        <v>0</v>
      </c>
      <c r="AA40" s="177">
        <v>18000</v>
      </c>
      <c r="AB40" s="300" t="s">
        <v>11</v>
      </c>
      <c r="AD40" s="1249">
        <v>22</v>
      </c>
      <c r="AE40" s="46"/>
      <c r="AF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CALENDARIO)]],TODAY())/30,0)-AE40, IF(Cat_alumnos[[#This Row],[ESTATUS ACADÉMICO]]="VIGENTE",ROUNDDOWN(DAYS360(Cat_alumnos[[#This Row],[FECHA DE INICIO (PRIMERA CLASE CALENDARIO)]],TODAY())/30,0)+2-AE40,"NO VIGENTE"))</f>
        <v>NO VIGENTE</v>
      </c>
      <c r="AG40" s="60">
        <v>20</v>
      </c>
      <c r="AH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" s="55" t="str">
        <f t="shared" si="15"/>
        <v>SUSPENDER</v>
      </c>
      <c r="AJ40" s="350" t="s">
        <v>219</v>
      </c>
      <c r="AK40" s="49">
        <v>1</v>
      </c>
      <c r="AL40" s="66">
        <f t="shared" si="16"/>
        <v>3</v>
      </c>
      <c r="AM40" s="444" t="str">
        <f t="shared" si="6"/>
        <v>NO</v>
      </c>
      <c r="AN40" s="904"/>
      <c r="AO40" s="900" t="str">
        <f>MID(Cat_alumnos[[#This Row],[CURP]],5,2)</f>
        <v>76</v>
      </c>
      <c r="AP40" s="900" t="str">
        <f>MID(Cat_alumnos[[#This Row],[CURP]],7,2)</f>
        <v>10</v>
      </c>
      <c r="AQ40" s="900" t="str">
        <f>MID(Cat_alumnos[[#This Row],[CURP]],9,2)</f>
        <v>01</v>
      </c>
      <c r="AR40" s="904" t="s">
        <v>3089</v>
      </c>
      <c r="AS40" s="612">
        <f>Cat_alumnos[[#This Row],[Titulación]]</f>
        <v>18000</v>
      </c>
      <c r="AT40" s="208"/>
      <c r="AU40" s="1"/>
      <c r="AW40" s="209"/>
      <c r="AY40" s="210"/>
      <c r="AZ40" s="209"/>
      <c r="BB40" s="210"/>
      <c r="BC40" s="209"/>
      <c r="BE40" s="210"/>
      <c r="BF40" s="209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56">
        <f t="shared" si="13"/>
        <v>0</v>
      </c>
      <c r="BT40" s="56">
        <f t="shared" si="5"/>
        <v>18000</v>
      </c>
      <c r="BU40" s="57">
        <f t="shared" si="10"/>
        <v>-18000</v>
      </c>
      <c r="BW40" s="56">
        <f t="shared" si="11"/>
        <v>18000</v>
      </c>
      <c r="BX40" s="56"/>
      <c r="BY40" s="56">
        <f t="shared" si="12"/>
        <v>18000</v>
      </c>
      <c r="BZ40" s="62"/>
      <c r="CA40" s="62"/>
      <c r="CB40" s="62"/>
      <c r="CD40" s="211"/>
      <c r="CG40" s="212" t="s">
        <v>218</v>
      </c>
      <c r="CH40" s="69">
        <v>9841448933</v>
      </c>
    </row>
    <row r="41" spans="1:86" ht="18" hidden="1" thickTop="1" thickBot="1">
      <c r="A41" s="244">
        <v>23</v>
      </c>
      <c r="B41" s="46" t="s">
        <v>17</v>
      </c>
      <c r="C41" s="252" t="s">
        <v>220</v>
      </c>
      <c r="D41" s="46" t="s">
        <v>221</v>
      </c>
      <c r="E41" s="72" t="s">
        <v>222</v>
      </c>
      <c r="F41" s="53">
        <v>9981220553</v>
      </c>
      <c r="G41" s="48" t="s">
        <v>223</v>
      </c>
      <c r="H41" s="752">
        <v>4</v>
      </c>
      <c r="I41" s="752">
        <v>8</v>
      </c>
      <c r="J41" s="151"/>
      <c r="K41" s="151">
        <v>750</v>
      </c>
      <c r="L41" s="151">
        <v>1400</v>
      </c>
      <c r="M41" s="303" t="s">
        <v>224</v>
      </c>
      <c r="N41" s="118">
        <v>43678</v>
      </c>
      <c r="O41" s="118">
        <f t="shared" si="17"/>
        <v>43891</v>
      </c>
      <c r="P41" s="118">
        <f>Cat_alumnos[[#This Row],[FECHA DE INICIO (PRIMERA CLASE CALENDARIO)]]</f>
        <v>43678</v>
      </c>
      <c r="Q41" s="118">
        <f t="shared" si="7"/>
        <v>43770</v>
      </c>
      <c r="R41" s="49" t="str">
        <f t="shared" si="8"/>
        <v>H</v>
      </c>
      <c r="S41" s="49" t="str">
        <f t="shared" si="9"/>
        <v>JT EN LICENCIATURA EN DERECHO</v>
      </c>
      <c r="T41" s="322" t="s">
        <v>1227</v>
      </c>
      <c r="U41" s="303" t="s">
        <v>11</v>
      </c>
      <c r="V41" s="50">
        <v>3150</v>
      </c>
      <c r="W41" s="51">
        <f t="shared" si="1"/>
        <v>0.55555555555555558</v>
      </c>
      <c r="X41" s="50">
        <f t="shared" si="2"/>
        <v>1750</v>
      </c>
      <c r="Y41" s="52">
        <v>0</v>
      </c>
      <c r="Z41" s="153">
        <v>5000</v>
      </c>
      <c r="AA41" s="177">
        <v>18000</v>
      </c>
      <c r="AB41" s="300" t="s">
        <v>11</v>
      </c>
      <c r="AC41">
        <v>1</v>
      </c>
      <c r="AD41" s="1248">
        <v>23</v>
      </c>
      <c r="AE41" s="46">
        <v>0</v>
      </c>
      <c r="AF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CALENDARIO)]],TODAY())/30,0)-AE41, IF(Cat_alumnos[[#This Row],[ESTATUS ACADÉMICO]]="VIGENTE",ROUNDDOWN(DAYS360(Cat_alumnos[[#This Row],[FECHA DE INICIO (PRIMERA CLASE CALENDARIO)]],TODAY())/30,0)+2-AE41,"NO VIGENTE"))</f>
        <v>NO VIGENTE</v>
      </c>
      <c r="AG41" s="73">
        <v>4</v>
      </c>
      <c r="AH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1" s="55" t="str">
        <f t="shared" si="15"/>
        <v>SUSPENDER</v>
      </c>
      <c r="AJ41" s="349"/>
      <c r="AK41" s="49">
        <v>0</v>
      </c>
      <c r="AL41" s="66">
        <f t="shared" si="16"/>
        <v>0</v>
      </c>
      <c r="AM41" s="444" t="str">
        <f t="shared" si="6"/>
        <v>NO</v>
      </c>
      <c r="AN41" s="902"/>
      <c r="AO41" s="900" t="str">
        <f>MID(Cat_alumnos[[#This Row],[CURP]],5,2)</f>
        <v>85</v>
      </c>
      <c r="AP41" s="900" t="str">
        <f>MID(Cat_alumnos[[#This Row],[CURP]],7,2)</f>
        <v>04</v>
      </c>
      <c r="AQ41" s="900" t="str">
        <f>MID(Cat_alumnos[[#This Row],[CURP]],9,2)</f>
        <v>16</v>
      </c>
      <c r="AR41" s="902" t="s">
        <v>3088</v>
      </c>
      <c r="AS41" s="612">
        <f>Cat_alumnos[[#This Row],[Titulación]]</f>
        <v>18000</v>
      </c>
      <c r="AT41" s="208"/>
      <c r="AU41" s="1"/>
      <c r="AW41" s="209"/>
      <c r="AY41" s="210"/>
      <c r="AZ41" s="209"/>
      <c r="BB41" s="210"/>
      <c r="BC41" s="209"/>
      <c r="BE41" s="210"/>
      <c r="BF41" s="209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56">
        <f t="shared" si="13"/>
        <v>0</v>
      </c>
      <c r="BT41" s="56">
        <f t="shared" si="5"/>
        <v>18000</v>
      </c>
      <c r="BU41" s="57">
        <f t="shared" si="10"/>
        <v>-18000</v>
      </c>
      <c r="BW41" s="216">
        <f t="shared" si="11"/>
        <v>18000</v>
      </c>
      <c r="BX41" s="217">
        <v>4000</v>
      </c>
      <c r="BY41" s="216">
        <f t="shared" si="12"/>
        <v>14000</v>
      </c>
      <c r="BZ41" s="218">
        <v>43876</v>
      </c>
      <c r="CA41" s="62"/>
      <c r="CB41" s="62"/>
      <c r="CD41" s="211"/>
      <c r="CG41" s="212" t="s">
        <v>223</v>
      </c>
      <c r="CH41" s="69">
        <v>9981220553</v>
      </c>
    </row>
    <row r="42" spans="1:86" ht="18" hidden="1" thickTop="1" thickBot="1">
      <c r="A42" s="244">
        <v>24</v>
      </c>
      <c r="B42" s="46" t="s">
        <v>17</v>
      </c>
      <c r="C42" s="252" t="s">
        <v>226</v>
      </c>
      <c r="D42" s="46" t="s">
        <v>227</v>
      </c>
      <c r="E42" s="72" t="s">
        <v>228</v>
      </c>
      <c r="F42" s="53">
        <v>9988604270</v>
      </c>
      <c r="G42" s="304" t="s">
        <v>229</v>
      </c>
      <c r="H42" s="752">
        <v>4</v>
      </c>
      <c r="I42" s="752">
        <v>8</v>
      </c>
      <c r="J42" s="151"/>
      <c r="K42" s="151">
        <v>1000</v>
      </c>
      <c r="L42" s="151">
        <v>1250</v>
      </c>
      <c r="M42" s="49" t="s">
        <v>224</v>
      </c>
      <c r="N42" s="118">
        <v>43678</v>
      </c>
      <c r="O42" s="118">
        <f t="shared" si="17"/>
        <v>43891</v>
      </c>
      <c r="P42" s="118">
        <f>Cat_alumnos[[#This Row],[FECHA DE INICIO (PRIMERA CLASE CALENDARIO)]]</f>
        <v>43678</v>
      </c>
      <c r="Q42" s="118">
        <f t="shared" si="7"/>
        <v>43770</v>
      </c>
      <c r="R42" s="49" t="str">
        <f t="shared" si="8"/>
        <v>H</v>
      </c>
      <c r="S42" s="49" t="str">
        <f t="shared" si="9"/>
        <v>JT EN LICENCIATURA EN DERECHO</v>
      </c>
      <c r="T42" s="322" t="s">
        <v>1227</v>
      </c>
      <c r="U42" s="49" t="s">
        <v>225</v>
      </c>
      <c r="V42" s="50">
        <v>3150</v>
      </c>
      <c r="W42" s="51">
        <f t="shared" si="1"/>
        <v>0.60317460317460314</v>
      </c>
      <c r="X42" s="50">
        <f t="shared" si="2"/>
        <v>1900</v>
      </c>
      <c r="Y42" s="52">
        <v>0</v>
      </c>
      <c r="Z42" s="153">
        <v>5000</v>
      </c>
      <c r="AA42" s="177">
        <v>18000</v>
      </c>
      <c r="AB42" s="300" t="s">
        <v>11</v>
      </c>
      <c r="AC42">
        <v>1</v>
      </c>
      <c r="AD42" s="1249">
        <v>24</v>
      </c>
      <c r="AE42" s="46"/>
      <c r="AF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CALENDARIO)]],TODAY())/30,0)-AE42, IF(Cat_alumnos[[#This Row],[ESTATUS ACADÉMICO]]="VIGENTE",ROUNDDOWN(DAYS360(Cat_alumnos[[#This Row],[FECHA DE INICIO (PRIMERA CLASE CALENDARIO)]],TODAY())/30,0)+2-AE42,"NO VIGENTE"))</f>
        <v>NO VIGENTE</v>
      </c>
      <c r="AG42" s="73">
        <v>4</v>
      </c>
      <c r="AH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2" s="55" t="str">
        <f t="shared" si="15"/>
        <v>SUSPENDER</v>
      </c>
      <c r="AJ42" s="349" t="s">
        <v>2006</v>
      </c>
      <c r="AK42" s="49">
        <v>0</v>
      </c>
      <c r="AL42" s="66">
        <f t="shared" si="16"/>
        <v>0</v>
      </c>
      <c r="AM42" s="444" t="str">
        <f t="shared" si="6"/>
        <v>NO</v>
      </c>
      <c r="AN42" s="902"/>
      <c r="AO42" s="900" t="str">
        <f>MID(Cat_alumnos[[#This Row],[CURP]],5,2)</f>
        <v>82</v>
      </c>
      <c r="AP42" s="900" t="str">
        <f>MID(Cat_alumnos[[#This Row],[CURP]],7,2)</f>
        <v>09</v>
      </c>
      <c r="AQ42" s="900" t="str">
        <f>MID(Cat_alumnos[[#This Row],[CURP]],9,2)</f>
        <v>13</v>
      </c>
      <c r="AR42" s="902" t="s">
        <v>3087</v>
      </c>
      <c r="AS42" s="612">
        <f>Cat_alumnos[[#This Row],[Titulación]]</f>
        <v>18000</v>
      </c>
      <c r="AT42" s="208">
        <v>14000</v>
      </c>
      <c r="AU42" s="1"/>
      <c r="AV42" t="s">
        <v>623</v>
      </c>
      <c r="AW42" s="209"/>
      <c r="AY42" s="210"/>
      <c r="AZ42" s="209"/>
      <c r="BB42" s="210"/>
      <c r="BC42" s="209"/>
      <c r="BE42" s="210"/>
      <c r="BF42" s="209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56">
        <f t="shared" si="13"/>
        <v>14000</v>
      </c>
      <c r="BT42" s="56">
        <f t="shared" si="5"/>
        <v>18000</v>
      </c>
      <c r="BU42" s="57">
        <f t="shared" si="10"/>
        <v>-4000</v>
      </c>
      <c r="BW42" s="216">
        <f t="shared" si="11"/>
        <v>18000</v>
      </c>
      <c r="BX42" s="216">
        <v>4000</v>
      </c>
      <c r="BY42" s="216">
        <f t="shared" si="12"/>
        <v>14000</v>
      </c>
      <c r="BZ42" s="218">
        <v>43869</v>
      </c>
      <c r="CA42" s="62"/>
      <c r="CB42" s="62"/>
      <c r="CD42" s="211"/>
      <c r="CG42" s="212" t="s">
        <v>229</v>
      </c>
      <c r="CH42" s="69">
        <v>9988604270</v>
      </c>
    </row>
    <row r="43" spans="1:86" ht="18" hidden="1" thickTop="1" thickBot="1">
      <c r="A43" s="244">
        <v>25</v>
      </c>
      <c r="B43" s="46" t="s">
        <v>17</v>
      </c>
      <c r="C43" s="252" t="s">
        <v>230</v>
      </c>
      <c r="D43" s="46" t="s">
        <v>231</v>
      </c>
      <c r="E43" s="72" t="s">
        <v>232</v>
      </c>
      <c r="F43" s="53">
        <v>3125942325</v>
      </c>
      <c r="G43" s="304" t="s">
        <v>233</v>
      </c>
      <c r="H43" s="752">
        <v>4</v>
      </c>
      <c r="I43" s="752">
        <v>8</v>
      </c>
      <c r="J43" s="151"/>
      <c r="K43" s="151">
        <v>1000</v>
      </c>
      <c r="L43" s="151">
        <v>1250</v>
      </c>
      <c r="M43" s="49" t="s">
        <v>224</v>
      </c>
      <c r="N43" s="118">
        <v>43678</v>
      </c>
      <c r="O43" s="118">
        <f t="shared" si="17"/>
        <v>43891</v>
      </c>
      <c r="P43" s="118">
        <f>Cat_alumnos[[#This Row],[FECHA DE INICIO (PRIMERA CLASE CALENDARIO)]]</f>
        <v>43678</v>
      </c>
      <c r="Q43" s="118">
        <f t="shared" si="7"/>
        <v>43770</v>
      </c>
      <c r="R43" s="49" t="str">
        <f t="shared" si="8"/>
        <v>H</v>
      </c>
      <c r="S43" s="49" t="str">
        <f t="shared" si="9"/>
        <v>JT EN LICENCIATURA EN DERECHO</v>
      </c>
      <c r="T43" s="322" t="s">
        <v>1227</v>
      </c>
      <c r="U43" s="303" t="s">
        <v>11</v>
      </c>
      <c r="V43" s="50">
        <v>3150</v>
      </c>
      <c r="W43" s="51">
        <f t="shared" si="1"/>
        <v>0.60317460317460314</v>
      </c>
      <c r="X43" s="50">
        <f t="shared" si="2"/>
        <v>1900</v>
      </c>
      <c r="Y43" s="52">
        <v>0</v>
      </c>
      <c r="Z43" s="153">
        <v>5000</v>
      </c>
      <c r="AA43" s="177">
        <v>18000</v>
      </c>
      <c r="AB43" s="300" t="s">
        <v>11</v>
      </c>
      <c r="AC43">
        <v>1</v>
      </c>
      <c r="AD43" s="1248">
        <v>25</v>
      </c>
      <c r="AE43" s="46">
        <v>0</v>
      </c>
      <c r="AF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CALENDARIO)]],TODAY())/30,0)-AE43, IF(Cat_alumnos[[#This Row],[ESTATUS ACADÉMICO]]="VIGENTE",ROUNDDOWN(DAYS360(Cat_alumnos[[#This Row],[FECHA DE INICIO (PRIMERA CLASE CALENDARIO)]],TODAY())/30,0)+2-AE43,"NO VIGENTE"))</f>
        <v>NO VIGENTE</v>
      </c>
      <c r="AG43" s="73">
        <v>4</v>
      </c>
      <c r="AH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43" s="55" t="str">
        <f t="shared" si="15"/>
        <v>SUSPENDER</v>
      </c>
      <c r="AJ43" s="349" t="s">
        <v>2007</v>
      </c>
      <c r="AK43" s="49">
        <v>0</v>
      </c>
      <c r="AL43" s="66">
        <f t="shared" si="16"/>
        <v>0</v>
      </c>
      <c r="AM43" s="444" t="str">
        <f t="shared" si="6"/>
        <v>NO</v>
      </c>
      <c r="AN43" s="902"/>
      <c r="AO43" s="900" t="str">
        <f>MID(Cat_alumnos[[#This Row],[CURP]],5,2)</f>
        <v>76</v>
      </c>
      <c r="AP43" s="900" t="str">
        <f>MID(Cat_alumnos[[#This Row],[CURP]],7,2)</f>
        <v>10</v>
      </c>
      <c r="AQ43" s="900" t="str">
        <f>MID(Cat_alumnos[[#This Row],[CURP]],9,2)</f>
        <v>13</v>
      </c>
      <c r="AR43" s="902" t="s">
        <v>3090</v>
      </c>
      <c r="AS43" s="612">
        <f>Cat_alumnos[[#This Row],[Titulación]]</f>
        <v>18000</v>
      </c>
      <c r="AT43" s="208"/>
      <c r="AU43" s="1"/>
      <c r="AW43" s="209"/>
      <c r="AY43" s="210"/>
      <c r="AZ43" s="209"/>
      <c r="BB43" s="210"/>
      <c r="BC43" s="209"/>
      <c r="BE43" s="210"/>
      <c r="BF43" s="209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56">
        <f t="shared" si="13"/>
        <v>0</v>
      </c>
      <c r="BT43" s="56">
        <f t="shared" si="5"/>
        <v>18000</v>
      </c>
      <c r="BU43" s="57">
        <f t="shared" si="10"/>
        <v>-18000</v>
      </c>
      <c r="BW43" s="216">
        <f t="shared" si="11"/>
        <v>18000</v>
      </c>
      <c r="BX43" s="216">
        <v>4000</v>
      </c>
      <c r="BY43" s="216">
        <f t="shared" si="12"/>
        <v>14000</v>
      </c>
      <c r="BZ43" s="219">
        <v>44452</v>
      </c>
      <c r="CA43" s="62"/>
      <c r="CB43" s="62"/>
      <c r="CD43" s="211"/>
      <c r="CG43" s="212" t="s">
        <v>233</v>
      </c>
      <c r="CH43" s="69">
        <v>3125942325</v>
      </c>
    </row>
    <row r="44" spans="1:86" ht="18" hidden="1" thickTop="1" thickBot="1">
      <c r="A44" s="244">
        <v>26</v>
      </c>
      <c r="B44" s="46" t="s">
        <v>17</v>
      </c>
      <c r="C44" s="252" t="s">
        <v>234</v>
      </c>
      <c r="D44" s="46" t="s">
        <v>235</v>
      </c>
      <c r="E44" s="72" t="s">
        <v>236</v>
      </c>
      <c r="F44" s="53">
        <v>9841277706</v>
      </c>
      <c r="G44" s="48" t="s">
        <v>237</v>
      </c>
      <c r="H44" s="752">
        <v>4</v>
      </c>
      <c r="I44" s="752">
        <v>8</v>
      </c>
      <c r="J44" s="151"/>
      <c r="K44" s="151">
        <v>1000</v>
      </c>
      <c r="L44" s="151">
        <v>1250</v>
      </c>
      <c r="M44" s="49" t="s">
        <v>224</v>
      </c>
      <c r="N44" s="118">
        <v>43678</v>
      </c>
      <c r="O44" s="118">
        <f t="shared" si="17"/>
        <v>43891</v>
      </c>
      <c r="P44" s="118">
        <f>Cat_alumnos[[#This Row],[FECHA DE INICIO (PRIMERA CLASE CALENDARIO)]]</f>
        <v>43678</v>
      </c>
      <c r="Q44" s="118">
        <f t="shared" si="7"/>
        <v>43770</v>
      </c>
      <c r="R44" s="49" t="str">
        <f t="shared" si="8"/>
        <v>M</v>
      </c>
      <c r="S44" s="49" t="str">
        <f t="shared" si="9"/>
        <v>JT EN LICENCIATURA EN DERECHO</v>
      </c>
      <c r="T44" s="322" t="s">
        <v>1227</v>
      </c>
      <c r="U44" s="49" t="s">
        <v>225</v>
      </c>
      <c r="V44" s="50">
        <v>3150</v>
      </c>
      <c r="W44" s="51">
        <f t="shared" si="1"/>
        <v>0.60317460317460314</v>
      </c>
      <c r="X44" s="50">
        <f t="shared" si="2"/>
        <v>1900</v>
      </c>
      <c r="Y44" s="52">
        <v>0</v>
      </c>
      <c r="Z44" s="153">
        <v>5000</v>
      </c>
      <c r="AA44" s="177">
        <v>18000</v>
      </c>
      <c r="AB44" s="300" t="s">
        <v>11</v>
      </c>
      <c r="AC44">
        <v>1</v>
      </c>
      <c r="AD44" s="1249">
        <v>26</v>
      </c>
      <c r="AE44" s="46"/>
      <c r="AF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CALENDARIO)]],TODAY())/30,0)-AE44, IF(Cat_alumnos[[#This Row],[ESTATUS ACADÉMICO]]="VIGENTE",ROUNDDOWN(DAYS360(Cat_alumnos[[#This Row],[FECHA DE INICIO (PRIMERA CLASE CALENDARIO)]],TODAY())/30,0)+2-AE44,"NO VIGENTE"))</f>
        <v>NO VIGENTE</v>
      </c>
      <c r="AG44" s="73">
        <v>4</v>
      </c>
      <c r="AH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4" s="55" t="str">
        <f t="shared" si="15"/>
        <v>SUSPENDER</v>
      </c>
      <c r="AJ44" s="345" t="s">
        <v>238</v>
      </c>
      <c r="AK44" s="49">
        <v>0</v>
      </c>
      <c r="AL44" s="66">
        <f t="shared" si="16"/>
        <v>0</v>
      </c>
      <c r="AM44" s="444" t="str">
        <f t="shared" si="6"/>
        <v>NO</v>
      </c>
      <c r="AN44" s="902"/>
      <c r="AO44" s="900" t="str">
        <f>MID(Cat_alumnos[[#This Row],[CURP]],5,2)</f>
        <v>74</v>
      </c>
      <c r="AP44" s="900" t="str">
        <f>MID(Cat_alumnos[[#This Row],[CURP]],7,2)</f>
        <v>06</v>
      </c>
      <c r="AQ44" s="900" t="str">
        <f>MID(Cat_alumnos[[#This Row],[CURP]],9,2)</f>
        <v>01</v>
      </c>
      <c r="AR44" s="902" t="s">
        <v>3087</v>
      </c>
      <c r="AS44" s="612">
        <f>Cat_alumnos[[#This Row],[Titulación]]</f>
        <v>18000</v>
      </c>
      <c r="AT44" s="74">
        <v>5000</v>
      </c>
      <c r="AU44" s="220" t="s">
        <v>239</v>
      </c>
      <c r="AV44" s="221" t="s">
        <v>240</v>
      </c>
      <c r="AW44" s="74">
        <v>4000</v>
      </c>
      <c r="AX44" s="222">
        <v>44403</v>
      </c>
      <c r="AY44" s="75" t="s">
        <v>241</v>
      </c>
      <c r="AZ44" s="74">
        <v>3200</v>
      </c>
      <c r="BA44" s="222">
        <v>44413</v>
      </c>
      <c r="BB44" s="75" t="s">
        <v>241</v>
      </c>
      <c r="BC44" s="74">
        <v>1750</v>
      </c>
      <c r="BD44" s="222">
        <v>44450</v>
      </c>
      <c r="BE44" s="75" t="s">
        <v>241</v>
      </c>
      <c r="BF44" s="74">
        <v>50</v>
      </c>
      <c r="BG44" s="222">
        <v>44444</v>
      </c>
      <c r="BH44" s="75" t="s">
        <v>241</v>
      </c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216">
        <f t="shared" si="13"/>
        <v>14000</v>
      </c>
      <c r="BT44" s="56">
        <f t="shared" si="5"/>
        <v>18000</v>
      </c>
      <c r="BU44" s="223">
        <f t="shared" si="10"/>
        <v>-4000</v>
      </c>
      <c r="BW44" s="216">
        <f t="shared" si="11"/>
        <v>18000</v>
      </c>
      <c r="BX44" s="216">
        <v>4000</v>
      </c>
      <c r="BY44" s="216">
        <f t="shared" si="12"/>
        <v>14000</v>
      </c>
      <c r="BZ44" s="224">
        <v>44048</v>
      </c>
      <c r="CA44" s="219">
        <v>44050</v>
      </c>
      <c r="CB44" s="62"/>
      <c r="CD44" s="211"/>
      <c r="CG44" s="212"/>
      <c r="CH44" s="69">
        <v>9841277706</v>
      </c>
    </row>
    <row r="45" spans="1:86" ht="70" hidden="1" thickTop="1" thickBot="1">
      <c r="A45" s="244">
        <v>27</v>
      </c>
      <c r="B45" s="46" t="s">
        <v>10</v>
      </c>
      <c r="C45" s="252" t="s">
        <v>681</v>
      </c>
      <c r="D45" s="511" t="s">
        <v>2072</v>
      </c>
      <c r="E45" s="72" t="s">
        <v>682</v>
      </c>
      <c r="F45" s="53">
        <v>9831401675</v>
      </c>
      <c r="G45" s="304" t="s">
        <v>684</v>
      </c>
      <c r="H45" s="752">
        <v>20</v>
      </c>
      <c r="I45" s="752">
        <v>20</v>
      </c>
      <c r="J45" s="151"/>
      <c r="K45" s="151">
        <v>2000</v>
      </c>
      <c r="L45" s="151">
        <v>1800</v>
      </c>
      <c r="M45" s="49" t="s">
        <v>674</v>
      </c>
      <c r="N45" s="400">
        <v>44177</v>
      </c>
      <c r="O45" s="118">
        <f t="shared" si="17"/>
        <v>44754</v>
      </c>
      <c r="P45" s="118">
        <f>Cat_alumnos[[#This Row],[FECHA DE INICIO (PRIMERA CLASE CALENDARIO)]]</f>
        <v>44177</v>
      </c>
      <c r="Q45" s="118">
        <f t="shared" si="7"/>
        <v>44754</v>
      </c>
      <c r="R45" s="49" t="str">
        <f t="shared" si="8"/>
        <v>M</v>
      </c>
      <c r="S45" s="49" t="str">
        <f t="shared" si="9"/>
        <v>MAESTRIA EN DERECHO</v>
      </c>
      <c r="T45" s="322" t="s">
        <v>1227</v>
      </c>
      <c r="U45" s="49" t="s">
        <v>9</v>
      </c>
      <c r="V45" s="50">
        <v>5000</v>
      </c>
      <c r="W45" s="51">
        <f t="shared" si="1"/>
        <v>0.64</v>
      </c>
      <c r="X45" s="50">
        <f t="shared" si="2"/>
        <v>3200</v>
      </c>
      <c r="Y45" s="52">
        <v>2</v>
      </c>
      <c r="Z45" s="153">
        <v>0</v>
      </c>
      <c r="AA45" s="177">
        <v>25000</v>
      </c>
      <c r="AB45" s="300" t="s">
        <v>11</v>
      </c>
      <c r="AC45">
        <v>1</v>
      </c>
      <c r="AD45" s="1248">
        <v>27</v>
      </c>
      <c r="AE45" s="46">
        <v>4</v>
      </c>
      <c r="AF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CALENDARIO)]],TODAY())/30,0)-AE45, IF(Cat_alumnos[[#This Row],[ESTATUS ACADÉMICO]]="VIGENTE",ROUNDDOWN(DAYS360(Cat_alumnos[[#This Row],[FECHA DE INICIO (PRIMERA CLASE CALENDARIO)]],TODAY())/30,0)+2-AE45,"NO VIGENTE"))</f>
        <v>NO VIGENTE</v>
      </c>
      <c r="AG45" s="76">
        <v>20</v>
      </c>
      <c r="AH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5" s="55" t="str">
        <f t="shared" si="15"/>
        <v>SUSPENDER</v>
      </c>
      <c r="AJ45" s="349" t="s">
        <v>2394</v>
      </c>
      <c r="AK45" s="49">
        <v>0</v>
      </c>
      <c r="AL45" s="66">
        <f t="shared" si="16"/>
        <v>2</v>
      </c>
      <c r="AM45" s="444" t="str">
        <f t="shared" si="6"/>
        <v>SI</v>
      </c>
      <c r="AN45" s="905" t="s">
        <v>1934</v>
      </c>
      <c r="AO45" s="900" t="str">
        <f>MID(Cat_alumnos[[#This Row],[CURP]],5,2)</f>
        <v>97</v>
      </c>
      <c r="AP45" s="900" t="str">
        <f>MID(Cat_alumnos[[#This Row],[CURP]],7,2)</f>
        <v>09</v>
      </c>
      <c r="AQ45" s="900" t="str">
        <f>MID(Cat_alumnos[[#This Row],[CURP]],9,2)</f>
        <v>24</v>
      </c>
      <c r="AR45" s="905" t="s">
        <v>3084</v>
      </c>
      <c r="AS45" s="612">
        <f>Cat_alumnos[[#This Row],[Titulación]]</f>
        <v>25000</v>
      </c>
      <c r="AT45" s="208">
        <v>10000</v>
      </c>
      <c r="AU45" s="1"/>
      <c r="AV45" s="3" t="s">
        <v>246</v>
      </c>
      <c r="AW45" s="208">
        <v>10000</v>
      </c>
      <c r="AY45" s="210" t="s">
        <v>246</v>
      </c>
      <c r="AZ45" s="209"/>
      <c r="BB45" s="210"/>
      <c r="BC45" s="209"/>
      <c r="BE45" s="210"/>
      <c r="BF45" s="209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56">
        <f t="shared" si="13"/>
        <v>20000</v>
      </c>
      <c r="BT45" s="56">
        <f t="shared" si="5"/>
        <v>25000</v>
      </c>
      <c r="BU45" s="57">
        <f t="shared" si="10"/>
        <v>-5000</v>
      </c>
      <c r="BW45" s="56">
        <f t="shared" si="11"/>
        <v>25000</v>
      </c>
      <c r="BX45" s="56"/>
      <c r="BY45" s="56">
        <f t="shared" si="12"/>
        <v>25000</v>
      </c>
      <c r="BZ45" s="62"/>
      <c r="CA45" s="62"/>
      <c r="CB45" s="62"/>
      <c r="CD45" s="211"/>
      <c r="CG45" s="212" t="s">
        <v>245</v>
      </c>
      <c r="CH45" s="69">
        <v>9831540545</v>
      </c>
    </row>
    <row r="46" spans="1:86" ht="18" hidden="1" thickTop="1" thickBot="1">
      <c r="A46" s="244">
        <v>28</v>
      </c>
      <c r="B46" s="46" t="s">
        <v>17</v>
      </c>
      <c r="C46" s="252" t="s">
        <v>247</v>
      </c>
      <c r="D46" s="46" t="s">
        <v>248</v>
      </c>
      <c r="E46" s="72" t="s">
        <v>249</v>
      </c>
      <c r="F46" s="53">
        <v>9831767700</v>
      </c>
      <c r="G46" s="304" t="s">
        <v>2712</v>
      </c>
      <c r="H46" s="752">
        <v>4</v>
      </c>
      <c r="I46" s="752">
        <v>8</v>
      </c>
      <c r="J46" s="151"/>
      <c r="K46" s="151">
        <v>1000</v>
      </c>
      <c r="L46" s="151">
        <v>1612</v>
      </c>
      <c r="M46" s="49" t="s">
        <v>224</v>
      </c>
      <c r="N46" s="118">
        <v>43678</v>
      </c>
      <c r="O46" s="118">
        <f t="shared" si="17"/>
        <v>43891</v>
      </c>
      <c r="P46" s="118">
        <f>Cat_alumnos[[#This Row],[FECHA DE INICIO (PRIMERA CLASE CALENDARIO)]]</f>
        <v>43678</v>
      </c>
      <c r="Q46" s="118">
        <f t="shared" si="7"/>
        <v>43770</v>
      </c>
      <c r="R46" s="49" t="str">
        <f t="shared" si="8"/>
        <v>H</v>
      </c>
      <c r="S46" s="49" t="str">
        <f t="shared" si="9"/>
        <v>JT EN LICENCIATURA EN DERECHO</v>
      </c>
      <c r="T46" s="322" t="s">
        <v>1227</v>
      </c>
      <c r="U46" s="49" t="s">
        <v>11</v>
      </c>
      <c r="V46" s="50">
        <v>3150</v>
      </c>
      <c r="W46" s="51">
        <f t="shared" si="1"/>
        <v>0.48825396825396827</v>
      </c>
      <c r="X46" s="50">
        <f t="shared" si="2"/>
        <v>1538</v>
      </c>
      <c r="Y46" s="52">
        <v>0</v>
      </c>
      <c r="Z46" s="153">
        <v>5000</v>
      </c>
      <c r="AA46" s="177">
        <v>18000</v>
      </c>
      <c r="AB46" s="300" t="s">
        <v>11</v>
      </c>
      <c r="AC46">
        <v>1</v>
      </c>
      <c r="AD46" s="1249">
        <v>28</v>
      </c>
      <c r="AE46" s="46"/>
      <c r="AF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CALENDARIO)]],TODAY())/30,0)-AE46, IF(Cat_alumnos[[#This Row],[ESTATUS ACADÉMICO]]="VIGENTE",ROUNDDOWN(DAYS360(Cat_alumnos[[#This Row],[FECHA DE INICIO (PRIMERA CLASE CALENDARIO)]],TODAY())/30,0)+2-AE46,"NO VIGENTE"))</f>
        <v>NO VIGENTE</v>
      </c>
      <c r="AG46" s="73">
        <v>4</v>
      </c>
      <c r="AH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6" s="55" t="str">
        <f t="shared" si="15"/>
        <v>SUSPENDER</v>
      </c>
      <c r="AJ46" s="349"/>
      <c r="AK46" s="49">
        <v>0</v>
      </c>
      <c r="AL46" s="66">
        <f t="shared" si="16"/>
        <v>0</v>
      </c>
      <c r="AM46" s="444" t="str">
        <f t="shared" si="6"/>
        <v>NO</v>
      </c>
      <c r="AN46" s="902"/>
      <c r="AO46" s="900" t="str">
        <f>MID(Cat_alumnos[[#This Row],[CURP]],5,2)</f>
        <v>73</v>
      </c>
      <c r="AP46" s="900" t="str">
        <f>MID(Cat_alumnos[[#This Row],[CURP]],7,2)</f>
        <v>05</v>
      </c>
      <c r="AQ46" s="900" t="str">
        <f>MID(Cat_alumnos[[#This Row],[CURP]],9,2)</f>
        <v>31</v>
      </c>
      <c r="AR46" s="902" t="s">
        <v>3089</v>
      </c>
      <c r="AS46" s="612">
        <f>Cat_alumnos[[#This Row],[Titulación]]</f>
        <v>18000</v>
      </c>
      <c r="AT46" s="208"/>
      <c r="AU46" s="1"/>
      <c r="AW46" s="209"/>
      <c r="AY46" s="210"/>
      <c r="AZ46" s="209"/>
      <c r="BB46" s="210"/>
      <c r="BC46" s="209"/>
      <c r="BE46" s="210"/>
      <c r="BF46" s="209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56">
        <f t="shared" si="13"/>
        <v>0</v>
      </c>
      <c r="BT46" s="56">
        <f t="shared" si="5"/>
        <v>18000</v>
      </c>
      <c r="BU46" s="57">
        <f t="shared" si="10"/>
        <v>-18000</v>
      </c>
      <c r="BW46" s="56">
        <f t="shared" si="11"/>
        <v>18000</v>
      </c>
      <c r="BX46" s="56"/>
      <c r="BY46" s="56">
        <f t="shared" si="12"/>
        <v>18000</v>
      </c>
      <c r="BZ46" s="62"/>
      <c r="CA46" s="62"/>
      <c r="CB46" s="62"/>
      <c r="CD46" s="211"/>
      <c r="CG46" s="212" t="s">
        <v>250</v>
      </c>
      <c r="CH46" s="69">
        <v>9831767700</v>
      </c>
    </row>
    <row r="47" spans="1:86" ht="87" hidden="1" thickTop="1" thickBot="1">
      <c r="A47" s="244">
        <v>29</v>
      </c>
      <c r="B47" s="46" t="s">
        <v>17</v>
      </c>
      <c r="C47" s="252" t="s">
        <v>1228</v>
      </c>
      <c r="D47" s="46" t="s">
        <v>1229</v>
      </c>
      <c r="E47" s="72" t="s">
        <v>1230</v>
      </c>
      <c r="F47" s="53" t="s">
        <v>1231</v>
      </c>
      <c r="G47" s="304" t="s">
        <v>1232</v>
      </c>
      <c r="H47" s="752">
        <v>8</v>
      </c>
      <c r="I47" s="752">
        <v>8</v>
      </c>
      <c r="J47" s="151"/>
      <c r="K47" s="151">
        <v>0</v>
      </c>
      <c r="L47" s="151">
        <v>2180</v>
      </c>
      <c r="M47" s="49" t="s">
        <v>1061</v>
      </c>
      <c r="N47" s="118">
        <v>44348</v>
      </c>
      <c r="O47" s="118">
        <f t="shared" si="17"/>
        <v>44562</v>
      </c>
      <c r="P47" s="118">
        <f>Cat_alumnos[[#This Row],[FECHA DE INICIO (PRIMERA CLASE CALENDARIO)]]</f>
        <v>44348</v>
      </c>
      <c r="Q47" s="118">
        <f t="shared" si="7"/>
        <v>44562</v>
      </c>
      <c r="R47" s="49" t="str">
        <f t="shared" si="8"/>
        <v>M</v>
      </c>
      <c r="S47" s="49" t="str">
        <f t="shared" si="9"/>
        <v>JT EN LICENCIATURA EN DERECHO</v>
      </c>
      <c r="T47" s="322" t="s">
        <v>1227</v>
      </c>
      <c r="U47" s="49" t="s">
        <v>11</v>
      </c>
      <c r="V47" s="50">
        <v>3150</v>
      </c>
      <c r="W47" s="51">
        <f t="shared" si="1"/>
        <v>0.30793650793650795</v>
      </c>
      <c r="X47" s="50">
        <f t="shared" si="2"/>
        <v>970</v>
      </c>
      <c r="Y47" s="52">
        <v>0</v>
      </c>
      <c r="Z47" s="153">
        <v>5000</v>
      </c>
      <c r="AA47" s="177">
        <v>18000</v>
      </c>
      <c r="AB47" s="300" t="s">
        <v>11</v>
      </c>
      <c r="AC47">
        <v>1</v>
      </c>
      <c r="AD47" s="1248">
        <v>29</v>
      </c>
      <c r="AE47" s="46">
        <v>0</v>
      </c>
      <c r="AF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CALENDARIO)]],TODAY())/30,0)-AE47, IF(Cat_alumnos[[#This Row],[ESTATUS ACADÉMICO]]="VIGENTE",ROUNDDOWN(DAYS360(Cat_alumnos[[#This Row],[FECHA DE INICIO (PRIMERA CLASE CALENDARIO)]],TODAY())/30,0)+2-AE47,"NO VIGENTE"))</f>
        <v>NO VIGENTE</v>
      </c>
      <c r="AG47" s="73">
        <v>8</v>
      </c>
      <c r="AH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7" s="55" t="str">
        <f t="shared" si="15"/>
        <v>SUSPENDER</v>
      </c>
      <c r="AJ47" s="345" t="s">
        <v>255</v>
      </c>
      <c r="AK47" s="49">
        <v>0</v>
      </c>
      <c r="AL47" s="66">
        <f t="shared" si="16"/>
        <v>0</v>
      </c>
      <c r="AM47" s="444" t="str">
        <f t="shared" si="6"/>
        <v>SI</v>
      </c>
      <c r="AN47" s="905" t="s">
        <v>1953</v>
      </c>
      <c r="AO47" s="900" t="str">
        <f>MID(Cat_alumnos[[#This Row],[CURP]],5,2)</f>
        <v>79</v>
      </c>
      <c r="AP47" s="900" t="str">
        <f>MID(Cat_alumnos[[#This Row],[CURP]],7,2)</f>
        <v>10</v>
      </c>
      <c r="AQ47" s="900" t="str">
        <f>MID(Cat_alumnos[[#This Row],[CURP]],9,2)</f>
        <v>04</v>
      </c>
      <c r="AR47" s="905" t="s">
        <v>3091</v>
      </c>
      <c r="AS47" s="612">
        <f>Cat_alumnos[[#This Row],[Titulación]]</f>
        <v>18000</v>
      </c>
      <c r="AT47" s="208">
        <v>18000</v>
      </c>
      <c r="AU47" s="39">
        <v>44812</v>
      </c>
      <c r="AV47" s="300" t="s">
        <v>623</v>
      </c>
      <c r="AW47" s="209"/>
      <c r="AY47" s="210"/>
      <c r="AZ47" s="209"/>
      <c r="BB47" s="210"/>
      <c r="BC47" s="209"/>
      <c r="BE47" s="210"/>
      <c r="BF47" s="209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56">
        <f t="shared" si="13"/>
        <v>18000</v>
      </c>
      <c r="BT47" s="56">
        <f t="shared" si="5"/>
        <v>18000</v>
      </c>
      <c r="BU47" s="57">
        <f t="shared" si="10"/>
        <v>0</v>
      </c>
      <c r="BW47" s="56">
        <f t="shared" si="11"/>
        <v>18000</v>
      </c>
      <c r="BX47" s="56">
        <v>5000</v>
      </c>
      <c r="BY47" s="56">
        <f t="shared" si="12"/>
        <v>13000</v>
      </c>
      <c r="BZ47" s="78">
        <v>44769</v>
      </c>
      <c r="CA47" s="62"/>
      <c r="CB47" s="62"/>
      <c r="CD47" s="211"/>
      <c r="CE47" s="68"/>
      <c r="CG47" s="212" t="s">
        <v>254</v>
      </c>
      <c r="CH47" s="69">
        <v>6241296294</v>
      </c>
    </row>
    <row r="48" spans="1:86" ht="18" hidden="1" thickTop="1" thickBot="1">
      <c r="A48" s="244">
        <v>30</v>
      </c>
      <c r="B48" s="46" t="s">
        <v>17</v>
      </c>
      <c r="C48" s="252" t="s">
        <v>256</v>
      </c>
      <c r="D48" s="46" t="s">
        <v>257</v>
      </c>
      <c r="E48" s="72" t="s">
        <v>1671</v>
      </c>
      <c r="F48" s="53">
        <v>9831063814</v>
      </c>
      <c r="G48" s="48" t="s">
        <v>258</v>
      </c>
      <c r="H48" s="752">
        <v>4</v>
      </c>
      <c r="I48" s="752">
        <v>8</v>
      </c>
      <c r="J48" s="151"/>
      <c r="K48" s="151">
        <v>0</v>
      </c>
      <c r="L48" s="151">
        <v>1250</v>
      </c>
      <c r="M48" s="49" t="s">
        <v>224</v>
      </c>
      <c r="N48" s="118">
        <v>43678</v>
      </c>
      <c r="O48" s="118">
        <f t="shared" si="17"/>
        <v>43891</v>
      </c>
      <c r="P48" s="118">
        <f>Cat_alumnos[[#This Row],[FECHA DE INICIO (PRIMERA CLASE CALENDARIO)]]</f>
        <v>43678</v>
      </c>
      <c r="Q48" s="118">
        <f t="shared" si="7"/>
        <v>43770</v>
      </c>
      <c r="R48" s="49" t="str">
        <f t="shared" si="8"/>
        <v>M</v>
      </c>
      <c r="S48" s="49" t="str">
        <f t="shared" si="9"/>
        <v>JT EN LICENCIATURA EN DERECHO</v>
      </c>
      <c r="T48" s="322" t="s">
        <v>1227</v>
      </c>
      <c r="U48" s="49" t="s">
        <v>11</v>
      </c>
      <c r="V48" s="50">
        <v>3150</v>
      </c>
      <c r="W48" s="51">
        <f t="shared" si="1"/>
        <v>0.60317460317460314</v>
      </c>
      <c r="X48" s="50">
        <f t="shared" si="2"/>
        <v>1900</v>
      </c>
      <c r="Y48" s="52">
        <v>0</v>
      </c>
      <c r="Z48" s="153">
        <v>5000</v>
      </c>
      <c r="AA48" s="177">
        <v>18000</v>
      </c>
      <c r="AB48" s="300" t="s">
        <v>11</v>
      </c>
      <c r="AC48">
        <v>1</v>
      </c>
      <c r="AD48" s="1249">
        <v>30</v>
      </c>
      <c r="AE48" s="46"/>
      <c r="AF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CALENDARIO)]],TODAY())/30,0)-AE48, IF(Cat_alumnos[[#This Row],[ESTATUS ACADÉMICO]]="VIGENTE",ROUNDDOWN(DAYS360(Cat_alumnos[[#This Row],[FECHA DE INICIO (PRIMERA CLASE CALENDARIO)]],TODAY())/30,0)+2-AE48,"NO VIGENTE"))</f>
        <v>NO VIGENTE</v>
      </c>
      <c r="AG48" s="73">
        <v>4</v>
      </c>
      <c r="AH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8" s="55" t="str">
        <f t="shared" si="15"/>
        <v>SUSPENDER</v>
      </c>
      <c r="AJ48" s="349"/>
      <c r="AK48" s="49">
        <v>0</v>
      </c>
      <c r="AL48" s="66">
        <f t="shared" si="16"/>
        <v>0</v>
      </c>
      <c r="AM48" s="444" t="str">
        <f t="shared" si="6"/>
        <v>NO</v>
      </c>
      <c r="AN48" s="902"/>
      <c r="AO48" s="900" t="str">
        <f>MID(Cat_alumnos[[#This Row],[CURP]],5,2)</f>
        <v>89</v>
      </c>
      <c r="AP48" s="900" t="str">
        <f>MID(Cat_alumnos[[#This Row],[CURP]],7,2)</f>
        <v>04</v>
      </c>
      <c r="AQ48" s="900" t="str">
        <f>MID(Cat_alumnos[[#This Row],[CURP]],9,2)</f>
        <v>08</v>
      </c>
      <c r="AR48" s="902" t="s">
        <v>3084</v>
      </c>
      <c r="AS48" s="612">
        <f>Cat_alumnos[[#This Row],[Titulación]]</f>
        <v>18000</v>
      </c>
      <c r="AT48" s="208">
        <v>14000</v>
      </c>
      <c r="AU48" s="1"/>
      <c r="AV48" t="s">
        <v>420</v>
      </c>
      <c r="AW48" s="209"/>
      <c r="AY48" s="210"/>
      <c r="AZ48" s="209"/>
      <c r="BB48" s="210"/>
      <c r="BC48" s="209"/>
      <c r="BE48" s="210"/>
      <c r="BF48" s="209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56">
        <f t="shared" si="13"/>
        <v>14000</v>
      </c>
      <c r="BT48" s="56">
        <f t="shared" si="5"/>
        <v>18000</v>
      </c>
      <c r="BU48" s="57">
        <f t="shared" si="10"/>
        <v>-4000</v>
      </c>
      <c r="BW48" s="56">
        <f t="shared" si="11"/>
        <v>18000</v>
      </c>
      <c r="BX48" s="56"/>
      <c r="BY48" s="56">
        <f t="shared" si="12"/>
        <v>18000</v>
      </c>
      <c r="BZ48" s="77"/>
      <c r="CA48" s="62"/>
      <c r="CB48" s="62"/>
      <c r="CD48" s="211"/>
      <c r="CG48" s="212" t="s">
        <v>258</v>
      </c>
      <c r="CH48" s="69">
        <v>9831063814</v>
      </c>
    </row>
    <row r="49" spans="1:86" ht="18" hidden="1" thickTop="1" thickBot="1">
      <c r="A49" s="244">
        <v>31</v>
      </c>
      <c r="B49" s="46" t="s">
        <v>17</v>
      </c>
      <c r="C49" s="252" t="s">
        <v>259</v>
      </c>
      <c r="D49" s="46" t="s">
        <v>260</v>
      </c>
      <c r="E49" s="72" t="s">
        <v>261</v>
      </c>
      <c r="F49" s="53">
        <v>9982149436</v>
      </c>
      <c r="G49" s="304" t="s">
        <v>262</v>
      </c>
      <c r="H49" s="752">
        <v>4</v>
      </c>
      <c r="I49" s="752">
        <v>8</v>
      </c>
      <c r="J49" s="151"/>
      <c r="K49" s="151">
        <v>750</v>
      </c>
      <c r="L49" s="151">
        <v>1250</v>
      </c>
      <c r="M49" s="49" t="s">
        <v>224</v>
      </c>
      <c r="N49" s="118">
        <v>43678</v>
      </c>
      <c r="O49" s="118">
        <f t="shared" si="17"/>
        <v>43891</v>
      </c>
      <c r="P49" s="118">
        <f>Cat_alumnos[[#This Row],[FECHA DE INICIO (PRIMERA CLASE CALENDARIO)]]</f>
        <v>43678</v>
      </c>
      <c r="Q49" s="118">
        <f t="shared" si="7"/>
        <v>43770</v>
      </c>
      <c r="R49" s="49" t="str">
        <f t="shared" si="8"/>
        <v>H</v>
      </c>
      <c r="S49" s="49" t="str">
        <f t="shared" si="9"/>
        <v>JT EN LICENCIATURA EN DERECHO</v>
      </c>
      <c r="T49" s="322" t="s">
        <v>1227</v>
      </c>
      <c r="U49" s="49" t="s">
        <v>225</v>
      </c>
      <c r="V49" s="50">
        <v>3150</v>
      </c>
      <c r="W49" s="51">
        <f t="shared" si="1"/>
        <v>0.60317460317460314</v>
      </c>
      <c r="X49" s="50">
        <f t="shared" si="2"/>
        <v>1900</v>
      </c>
      <c r="Y49" s="52">
        <v>0</v>
      </c>
      <c r="Z49" s="153">
        <v>5000</v>
      </c>
      <c r="AA49" s="177">
        <v>18000</v>
      </c>
      <c r="AB49" s="300" t="s">
        <v>11</v>
      </c>
      <c r="AC49">
        <v>1</v>
      </c>
      <c r="AD49" s="1248">
        <v>31</v>
      </c>
      <c r="AE49" s="46"/>
      <c r="AF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CALENDARIO)]],TODAY())/30,0)-AE49, IF(Cat_alumnos[[#This Row],[ESTATUS ACADÉMICO]]="VIGENTE",ROUNDDOWN(DAYS360(Cat_alumnos[[#This Row],[FECHA DE INICIO (PRIMERA CLASE CALENDARIO)]],TODAY())/30,0)+2-AE49,"NO VIGENTE"))</f>
        <v>NO VIGENTE</v>
      </c>
      <c r="AG49" s="73">
        <v>4</v>
      </c>
      <c r="AH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9" s="55" t="str">
        <f t="shared" si="15"/>
        <v>SUSPENDER</v>
      </c>
      <c r="AJ49" s="349" t="s">
        <v>263</v>
      </c>
      <c r="AK49" s="49">
        <v>0</v>
      </c>
      <c r="AL49" s="66">
        <f t="shared" si="16"/>
        <v>0</v>
      </c>
      <c r="AM49" s="444" t="str">
        <f t="shared" si="6"/>
        <v>NO</v>
      </c>
      <c r="AN49" s="902"/>
      <c r="AO49" s="900" t="str">
        <f>MID(Cat_alumnos[[#This Row],[CURP]],5,2)</f>
        <v>77</v>
      </c>
      <c r="AP49" s="900" t="str">
        <f>MID(Cat_alumnos[[#This Row],[CURP]],7,2)</f>
        <v>11</v>
      </c>
      <c r="AQ49" s="900" t="str">
        <f>MID(Cat_alumnos[[#This Row],[CURP]],9,2)</f>
        <v>24</v>
      </c>
      <c r="AR49" s="902" t="s">
        <v>3087</v>
      </c>
      <c r="AS49" s="612">
        <f>Cat_alumnos[[#This Row],[Titulación]]</f>
        <v>18000</v>
      </c>
      <c r="AT49" s="208"/>
      <c r="AU49" s="1"/>
      <c r="AW49" s="209"/>
      <c r="AY49" s="210"/>
      <c r="AZ49" s="209"/>
      <c r="BB49" s="210"/>
      <c r="BC49" s="209"/>
      <c r="BE49" s="210"/>
      <c r="BF49" s="209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56">
        <f t="shared" si="13"/>
        <v>0</v>
      </c>
      <c r="BT49" s="56">
        <f t="shared" si="5"/>
        <v>18000</v>
      </c>
      <c r="BU49" s="57">
        <f t="shared" si="10"/>
        <v>-18000</v>
      </c>
      <c r="BW49" s="216">
        <f t="shared" si="11"/>
        <v>18000</v>
      </c>
      <c r="BX49" s="216">
        <v>4000</v>
      </c>
      <c r="BY49" s="216">
        <f t="shared" si="12"/>
        <v>14000</v>
      </c>
      <c r="BZ49" s="219">
        <v>44432</v>
      </c>
      <c r="CA49" s="62"/>
      <c r="CB49" s="62"/>
      <c r="CD49" s="211"/>
      <c r="CG49" s="212" t="s">
        <v>262</v>
      </c>
      <c r="CH49" s="69">
        <v>9982149436</v>
      </c>
    </row>
    <row r="50" spans="1:86" ht="18" hidden="1" thickTop="1" thickBot="1">
      <c r="A50" s="244">
        <v>32</v>
      </c>
      <c r="B50" s="46" t="s">
        <v>8</v>
      </c>
      <c r="C50" s="252" t="s">
        <v>264</v>
      </c>
      <c r="D50" s="46" t="s">
        <v>265</v>
      </c>
      <c r="E50" s="207" t="s">
        <v>266</v>
      </c>
      <c r="F50" s="53">
        <v>9841378966</v>
      </c>
      <c r="G50" s="304" t="s">
        <v>267</v>
      </c>
      <c r="H50" s="752">
        <v>36</v>
      </c>
      <c r="I50" s="752">
        <v>36</v>
      </c>
      <c r="J50" s="151"/>
      <c r="K50" s="151">
        <v>750</v>
      </c>
      <c r="L50" s="151">
        <v>1350</v>
      </c>
      <c r="M50" s="49" t="s">
        <v>183</v>
      </c>
      <c r="N50" s="118">
        <v>43709</v>
      </c>
      <c r="O50" s="118">
        <f>EDATE($N50,$I50+2)</f>
        <v>44866</v>
      </c>
      <c r="P50" s="118">
        <f>Cat_alumnos[[#This Row],[FECHA DE INICIO (PRIMERA CLASE CALENDARIO)]]</f>
        <v>43709</v>
      </c>
      <c r="Q50" s="118">
        <f t="shared" si="7"/>
        <v>44774</v>
      </c>
      <c r="R50" s="49" t="str">
        <f t="shared" si="8"/>
        <v>H</v>
      </c>
      <c r="S50" s="49" t="str">
        <f t="shared" si="9"/>
        <v>LICENCIATURA EN DERECHO</v>
      </c>
      <c r="T50" s="322" t="s">
        <v>2190</v>
      </c>
      <c r="U50" s="49" t="s">
        <v>11</v>
      </c>
      <c r="V50" s="50">
        <v>3150</v>
      </c>
      <c r="W50" s="51">
        <f t="shared" si="1"/>
        <v>0.5714285714285714</v>
      </c>
      <c r="X50" s="50">
        <f t="shared" si="2"/>
        <v>1800</v>
      </c>
      <c r="Y50" s="52">
        <v>4</v>
      </c>
      <c r="Z50" s="153">
        <v>0</v>
      </c>
      <c r="AA50" s="177">
        <v>18000</v>
      </c>
      <c r="AB50" s="300" t="s">
        <v>11</v>
      </c>
      <c r="AC50">
        <v>1</v>
      </c>
      <c r="AD50" s="1249">
        <v>32</v>
      </c>
      <c r="AE50" s="46">
        <v>3</v>
      </c>
      <c r="AF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CALENDARIO)]],TODAY())/30,0)-AE50, IF(Cat_alumnos[[#This Row],[ESTATUS ACADÉMICO]]="VIGENTE",ROUNDDOWN(DAYS360(Cat_alumnos[[#This Row],[FECHA DE INICIO (PRIMERA CLASE CALENDARIO)]],TODAY())/30,0)+2-AE50,"NO VIGENTE"))</f>
        <v>NO VIGENTE</v>
      </c>
      <c r="AG50" s="60">
        <v>34</v>
      </c>
      <c r="AH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50" s="55" t="str">
        <f t="shared" si="15"/>
        <v>SUSPENDER</v>
      </c>
      <c r="AJ50" s="345" t="s">
        <v>268</v>
      </c>
      <c r="AK50" s="49">
        <v>1</v>
      </c>
      <c r="AL50" s="66">
        <f t="shared" si="16"/>
        <v>3</v>
      </c>
      <c r="AM50" s="444" t="str">
        <f t="shared" si="6"/>
        <v>NO</v>
      </c>
      <c r="AN50" s="902"/>
      <c r="AO50" s="900" t="str">
        <f>MID(Cat_alumnos[[#This Row],[CURP]],5,2)</f>
        <v>73</v>
      </c>
      <c r="AP50" s="900" t="str">
        <f>MID(Cat_alumnos[[#This Row],[CURP]],7,2)</f>
        <v>05</v>
      </c>
      <c r="AQ50" s="900" t="str">
        <f>MID(Cat_alumnos[[#This Row],[CURP]],9,2)</f>
        <v>11</v>
      </c>
      <c r="AR50" s="902" t="s">
        <v>3084</v>
      </c>
      <c r="AS50" s="612">
        <f>Cat_alumnos[[#This Row],[Titulación]]</f>
        <v>18000</v>
      </c>
      <c r="AT50" s="208"/>
      <c r="AU50" s="1"/>
      <c r="AW50" s="209"/>
      <c r="AY50" s="210"/>
      <c r="AZ50" s="209"/>
      <c r="BB50" s="210"/>
      <c r="BC50" s="209"/>
      <c r="BE50" s="210"/>
      <c r="BF50" s="209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56">
        <f t="shared" si="13"/>
        <v>0</v>
      </c>
      <c r="BT50" s="56">
        <f t="shared" si="5"/>
        <v>18000</v>
      </c>
      <c r="BU50" s="57">
        <f t="shared" si="10"/>
        <v>-18000</v>
      </c>
      <c r="BW50" s="56">
        <f t="shared" si="11"/>
        <v>18000</v>
      </c>
      <c r="BX50" s="56"/>
      <c r="BY50" s="56">
        <f t="shared" si="12"/>
        <v>18000</v>
      </c>
      <c r="BZ50" s="62"/>
      <c r="CA50" s="62"/>
      <c r="CB50" s="62"/>
      <c r="CD50" s="211" t="s">
        <v>269</v>
      </c>
      <c r="CG50" s="212"/>
      <c r="CH50" s="69">
        <v>9841378966</v>
      </c>
    </row>
    <row r="51" spans="1:86" ht="18" hidden="1" thickTop="1" thickBot="1">
      <c r="A51" s="244">
        <v>33</v>
      </c>
      <c r="B51" s="46" t="s">
        <v>17</v>
      </c>
      <c r="C51" s="252" t="s">
        <v>270</v>
      </c>
      <c r="D51" s="46" t="s">
        <v>271</v>
      </c>
      <c r="E51" s="72" t="s">
        <v>272</v>
      </c>
      <c r="F51" s="53">
        <v>9982037162</v>
      </c>
      <c r="G51" s="304" t="s">
        <v>273</v>
      </c>
      <c r="H51" s="752">
        <v>4</v>
      </c>
      <c r="I51" s="752">
        <v>8</v>
      </c>
      <c r="J51" s="151"/>
      <c r="K51" s="151">
        <v>750</v>
      </c>
      <c r="L51" s="151">
        <v>1250</v>
      </c>
      <c r="M51" s="49" t="s">
        <v>224</v>
      </c>
      <c r="N51" s="118">
        <v>43678</v>
      </c>
      <c r="O51" s="118">
        <f t="shared" ref="O51:O79" si="18">EDATE($N51,$I51-1)</f>
        <v>43891</v>
      </c>
      <c r="P51" s="118">
        <f>Cat_alumnos[[#This Row],[FECHA DE INICIO (PRIMERA CLASE CALENDARIO)]]</f>
        <v>43678</v>
      </c>
      <c r="Q51" s="118">
        <f t="shared" si="7"/>
        <v>43770</v>
      </c>
      <c r="R51" s="49" t="str">
        <f t="shared" si="8"/>
        <v>M</v>
      </c>
      <c r="S51" s="49" t="str">
        <f t="shared" si="9"/>
        <v>JT EN LICENCIATURA EN DERECHO</v>
      </c>
      <c r="T51" s="322" t="s">
        <v>1227</v>
      </c>
      <c r="U51" s="49" t="s">
        <v>11</v>
      </c>
      <c r="V51" s="50">
        <v>3150</v>
      </c>
      <c r="W51" s="51">
        <f t="shared" si="1"/>
        <v>0.60317460317460314</v>
      </c>
      <c r="X51" s="50">
        <f t="shared" si="2"/>
        <v>1900</v>
      </c>
      <c r="Y51" s="52">
        <v>0</v>
      </c>
      <c r="Z51" s="153">
        <v>5000</v>
      </c>
      <c r="AA51" s="177">
        <v>18000</v>
      </c>
      <c r="AB51" s="300" t="s">
        <v>11</v>
      </c>
      <c r="AC51">
        <v>1</v>
      </c>
      <c r="AD51" s="1248">
        <v>33</v>
      </c>
      <c r="AE51" s="46"/>
      <c r="AF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CALENDARIO)]],TODAY())/30,0)-AE51, IF(Cat_alumnos[[#This Row],[ESTATUS ACADÉMICO]]="VIGENTE",ROUNDDOWN(DAYS360(Cat_alumnos[[#This Row],[FECHA DE INICIO (PRIMERA CLASE CALENDARIO)]],TODAY())/30,0)+2-AE51,"NO VIGENTE"))</f>
        <v>NO VIGENTE</v>
      </c>
      <c r="AG51" s="73">
        <v>4</v>
      </c>
      <c r="AH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1" s="55" t="str">
        <f t="shared" si="15"/>
        <v>SUSPENDER</v>
      </c>
      <c r="AJ51" s="349" t="s">
        <v>274</v>
      </c>
      <c r="AK51" s="49">
        <v>0</v>
      </c>
      <c r="AL51" s="66">
        <f t="shared" si="16"/>
        <v>0</v>
      </c>
      <c r="AM51" s="444" t="str">
        <f t="shared" si="6"/>
        <v>NO</v>
      </c>
      <c r="AN51" s="902"/>
      <c r="AO51" s="900" t="str">
        <f>MID(Cat_alumnos[[#This Row],[CURP]],5,2)</f>
        <v>83</v>
      </c>
      <c r="AP51" s="900" t="str">
        <f>MID(Cat_alumnos[[#This Row],[CURP]],7,2)</f>
        <v>09</v>
      </c>
      <c r="AQ51" s="900" t="str">
        <f>MID(Cat_alumnos[[#This Row],[CURP]],9,2)</f>
        <v>02</v>
      </c>
      <c r="AR51" s="902" t="s">
        <v>3085</v>
      </c>
      <c r="AS51" s="612">
        <f>Cat_alumnos[[#This Row],[Titulación]]</f>
        <v>18000</v>
      </c>
      <c r="AT51" s="208">
        <v>13000</v>
      </c>
      <c r="AU51" s="39">
        <v>44678</v>
      </c>
      <c r="AV51" t="s">
        <v>420</v>
      </c>
      <c r="AW51" s="209"/>
      <c r="AY51" s="210"/>
      <c r="AZ51" s="209"/>
      <c r="BB51" s="210"/>
      <c r="BC51" s="209"/>
      <c r="BE51" s="210"/>
      <c r="BF51" s="209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56">
        <f t="shared" si="13"/>
        <v>13000</v>
      </c>
      <c r="BT51" s="56">
        <f t="shared" si="5"/>
        <v>18000</v>
      </c>
      <c r="BU51" s="57">
        <f t="shared" si="10"/>
        <v>-5000</v>
      </c>
      <c r="BW51" s="56">
        <f t="shared" si="11"/>
        <v>18000</v>
      </c>
      <c r="BX51" s="56">
        <v>5000</v>
      </c>
      <c r="BY51" s="56">
        <f>BW51-BX51</f>
        <v>13000</v>
      </c>
      <c r="BZ51" s="78">
        <v>44608</v>
      </c>
      <c r="CA51" s="62" t="s">
        <v>420</v>
      </c>
      <c r="CB51" s="62"/>
      <c r="CD51" s="211"/>
      <c r="CG51" s="212" t="s">
        <v>273</v>
      </c>
      <c r="CH51" s="69">
        <v>9982037162</v>
      </c>
    </row>
    <row r="52" spans="1:86" ht="18" hidden="1" thickTop="1" thickBot="1">
      <c r="A52" s="244">
        <v>34</v>
      </c>
      <c r="B52" s="46" t="s">
        <v>17</v>
      </c>
      <c r="C52" s="252" t="s">
        <v>275</v>
      </c>
      <c r="D52" s="46" t="s">
        <v>276</v>
      </c>
      <c r="E52" s="72" t="s">
        <v>277</v>
      </c>
      <c r="F52" s="53">
        <v>9837525230</v>
      </c>
      <c r="G52" s="48" t="s">
        <v>278</v>
      </c>
      <c r="H52" s="752">
        <v>12</v>
      </c>
      <c r="I52" s="752">
        <v>12</v>
      </c>
      <c r="J52" s="151"/>
      <c r="K52" s="151">
        <v>750</v>
      </c>
      <c r="L52" s="151">
        <v>1200</v>
      </c>
      <c r="M52" s="49" t="s">
        <v>224</v>
      </c>
      <c r="N52" s="118">
        <v>43678</v>
      </c>
      <c r="O52" s="118">
        <f t="shared" si="18"/>
        <v>44013</v>
      </c>
      <c r="P52" s="118">
        <f>Cat_alumnos[[#This Row],[FECHA DE INICIO (PRIMERA CLASE CALENDARIO)]]</f>
        <v>43678</v>
      </c>
      <c r="Q52" s="118">
        <f t="shared" si="7"/>
        <v>44013</v>
      </c>
      <c r="R52" s="49" t="str">
        <f t="shared" si="8"/>
        <v>H</v>
      </c>
      <c r="S52" s="49" t="str">
        <f t="shared" si="9"/>
        <v>JT EN LICENCIATURA EN DERECHO</v>
      </c>
      <c r="T52" s="322" t="s">
        <v>1227</v>
      </c>
      <c r="U52" s="49" t="s">
        <v>225</v>
      </c>
      <c r="V52" s="50">
        <v>3150</v>
      </c>
      <c r="W52" s="51">
        <f t="shared" si="1"/>
        <v>0.61904761904761907</v>
      </c>
      <c r="X52" s="50">
        <f t="shared" si="2"/>
        <v>1950</v>
      </c>
      <c r="Y52" s="52">
        <v>0</v>
      </c>
      <c r="Z52" s="153">
        <v>5000</v>
      </c>
      <c r="AA52" s="177">
        <v>18000</v>
      </c>
      <c r="AB52" s="300" t="s">
        <v>11</v>
      </c>
      <c r="AC52">
        <v>1</v>
      </c>
      <c r="AD52" s="1249">
        <v>34</v>
      </c>
      <c r="AE52" s="46"/>
      <c r="AF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CALENDARIO)]],TODAY())/30,0)-AE52, IF(Cat_alumnos[[#This Row],[ESTATUS ACADÉMICO]]="VIGENTE",ROUNDDOWN(DAYS360(Cat_alumnos[[#This Row],[FECHA DE INICIO (PRIMERA CLASE CALENDARIO)]],TODAY())/30,0)+2-AE52,"NO VIGENTE"))</f>
        <v>NO VIGENTE</v>
      </c>
      <c r="AG52" s="73">
        <v>12</v>
      </c>
      <c r="AH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52" s="55" t="str">
        <f t="shared" si="15"/>
        <v>SUSPENDER</v>
      </c>
      <c r="AJ52" s="355" t="s">
        <v>279</v>
      </c>
      <c r="AK52" s="49">
        <v>0</v>
      </c>
      <c r="AL52" s="66">
        <f t="shared" si="16"/>
        <v>0</v>
      </c>
      <c r="AM52" s="444" t="str">
        <f t="shared" si="6"/>
        <v>NO</v>
      </c>
      <c r="AN52" s="902"/>
      <c r="AO52" s="900" t="str">
        <f>MID(Cat_alumnos[[#This Row],[CURP]],5,2)</f>
        <v>74</v>
      </c>
      <c r="AP52" s="900" t="str">
        <f>MID(Cat_alumnos[[#This Row],[CURP]],7,2)</f>
        <v>03</v>
      </c>
      <c r="AQ52" s="900" t="str">
        <f>MID(Cat_alumnos[[#This Row],[CURP]],9,2)</f>
        <v>28</v>
      </c>
      <c r="AR52" s="902" t="s">
        <v>3087</v>
      </c>
      <c r="AS52" s="612">
        <f>Cat_alumnos[[#This Row],[Titulación]]</f>
        <v>18000</v>
      </c>
      <c r="AT52" s="208"/>
      <c r="AU52" s="1"/>
      <c r="AW52" s="209"/>
      <c r="AY52" s="210"/>
      <c r="AZ52" s="209"/>
      <c r="BB52" s="210"/>
      <c r="BC52" s="209"/>
      <c r="BE52" s="210"/>
      <c r="BF52" s="209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56">
        <f t="shared" si="13"/>
        <v>0</v>
      </c>
      <c r="BT52" s="56">
        <f t="shared" si="5"/>
        <v>18000</v>
      </c>
      <c r="BU52" s="57">
        <f t="shared" si="10"/>
        <v>-18000</v>
      </c>
      <c r="BW52" s="56">
        <f t="shared" si="11"/>
        <v>18000</v>
      </c>
      <c r="BX52" s="56"/>
      <c r="BY52" s="56">
        <f t="shared" si="12"/>
        <v>18000</v>
      </c>
      <c r="BZ52" s="62"/>
      <c r="CA52" s="62"/>
      <c r="CB52" s="62"/>
      <c r="CD52" s="211"/>
      <c r="CG52" s="212" t="s">
        <v>278</v>
      </c>
      <c r="CH52" s="69">
        <v>9837525230</v>
      </c>
    </row>
    <row r="53" spans="1:86" ht="18" hidden="1" thickTop="1" thickBot="1">
      <c r="A53" s="244">
        <v>35</v>
      </c>
      <c r="B53" s="46" t="s">
        <v>17</v>
      </c>
      <c r="C53" s="252" t="s">
        <v>280</v>
      </c>
      <c r="D53" s="46" t="s">
        <v>281</v>
      </c>
      <c r="E53" s="72" t="s">
        <v>282</v>
      </c>
      <c r="F53" s="53">
        <v>9381693893</v>
      </c>
      <c r="G53" s="304" t="s">
        <v>283</v>
      </c>
      <c r="H53" s="752">
        <v>12</v>
      </c>
      <c r="I53" s="752">
        <v>12</v>
      </c>
      <c r="J53" s="151"/>
      <c r="K53" s="151">
        <v>750</v>
      </c>
      <c r="L53" s="151">
        <v>1455</v>
      </c>
      <c r="M53" s="49" t="s">
        <v>224</v>
      </c>
      <c r="N53" s="118">
        <v>44228</v>
      </c>
      <c r="O53" s="118">
        <f t="shared" si="18"/>
        <v>44562</v>
      </c>
      <c r="P53" s="118">
        <f>Cat_alumnos[[#This Row],[FECHA DE INICIO (PRIMERA CLASE CALENDARIO)]]</f>
        <v>44228</v>
      </c>
      <c r="Q53" s="118">
        <f t="shared" ref="Q53:Q84" si="19">EDATE(P53,H53-1)</f>
        <v>44562</v>
      </c>
      <c r="R53" s="49" t="str">
        <f t="shared" ref="R53:R84" si="20">MID(C53,11,1)</f>
        <v>M</v>
      </c>
      <c r="S53" s="49" t="str">
        <f t="shared" ref="S53:S84" si="21">IFERROR(VLOOKUP(B53,BDPROGRAMA,2,FALSE),)</f>
        <v>JT EN LICENCIATURA EN DERECHO</v>
      </c>
      <c r="T53" s="322" t="s">
        <v>1227</v>
      </c>
      <c r="U53" s="49" t="s">
        <v>11</v>
      </c>
      <c r="V53" s="50">
        <v>3150</v>
      </c>
      <c r="W53" s="51">
        <f t="shared" si="1"/>
        <v>0.53809523809523807</v>
      </c>
      <c r="X53" s="50">
        <f t="shared" si="2"/>
        <v>1695</v>
      </c>
      <c r="Y53" s="52">
        <v>0</v>
      </c>
      <c r="Z53" s="153">
        <v>5000</v>
      </c>
      <c r="AA53" s="177">
        <v>18000</v>
      </c>
      <c r="AB53" s="300" t="s">
        <v>11</v>
      </c>
      <c r="AC53">
        <v>1</v>
      </c>
      <c r="AD53" s="1248">
        <v>35</v>
      </c>
      <c r="AE53" s="46"/>
      <c r="AF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CALENDARIO)]],TODAY())/30,0)-AE53, IF(Cat_alumnos[[#This Row],[ESTATUS ACADÉMICO]]="VIGENTE",ROUNDDOWN(DAYS360(Cat_alumnos[[#This Row],[FECHA DE INICIO (PRIMERA CLASE CALENDARIO)]],TODAY())/30,0)+2-AE53,"NO VIGENTE"))</f>
        <v>NO VIGENTE</v>
      </c>
      <c r="AG53" s="73">
        <v>12</v>
      </c>
      <c r="AH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3" s="55" t="str">
        <f t="shared" si="15"/>
        <v>SUSPENDER</v>
      </c>
      <c r="AJ53" s="349" t="s">
        <v>284</v>
      </c>
      <c r="AK53" s="49">
        <v>0</v>
      </c>
      <c r="AL53" s="66">
        <f t="shared" si="16"/>
        <v>0</v>
      </c>
      <c r="AM53" s="444" t="str">
        <f t="shared" si="6"/>
        <v>NO</v>
      </c>
      <c r="AN53" s="902"/>
      <c r="AO53" s="900" t="str">
        <f>MID(Cat_alumnos[[#This Row],[CURP]],5,2)</f>
        <v>84</v>
      </c>
      <c r="AP53" s="900" t="str">
        <f>MID(Cat_alumnos[[#This Row],[CURP]],7,2)</f>
        <v>05</v>
      </c>
      <c r="AQ53" s="900" t="str">
        <f>MID(Cat_alumnos[[#This Row],[CURP]],9,2)</f>
        <v>31</v>
      </c>
      <c r="AR53" s="902" t="s">
        <v>3089</v>
      </c>
      <c r="AS53" s="612">
        <f>Cat_alumnos[[#This Row],[Titulación]]</f>
        <v>18000</v>
      </c>
      <c r="AT53" s="208">
        <v>2090</v>
      </c>
      <c r="AU53" s="39">
        <v>44985</v>
      </c>
      <c r="AV53" t="s">
        <v>246</v>
      </c>
      <c r="AW53" s="209"/>
      <c r="AY53" s="210"/>
      <c r="AZ53" s="209"/>
      <c r="BB53" s="210"/>
      <c r="BC53" s="209"/>
      <c r="BE53" s="210"/>
      <c r="BF53" s="209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56">
        <f t="shared" si="13"/>
        <v>2090</v>
      </c>
      <c r="BT53" s="56">
        <f t="shared" si="5"/>
        <v>18000</v>
      </c>
      <c r="BU53" s="57">
        <f t="shared" si="10"/>
        <v>-15910</v>
      </c>
      <c r="BW53" s="56">
        <f t="shared" si="11"/>
        <v>18000</v>
      </c>
      <c r="BX53" s="56"/>
      <c r="BY53" s="56">
        <v>5000</v>
      </c>
      <c r="BZ53" s="78">
        <v>44973</v>
      </c>
      <c r="CA53" s="62" t="s">
        <v>246</v>
      </c>
      <c r="CB53" s="62"/>
      <c r="CD53" s="211"/>
      <c r="CE53" s="68">
        <v>44544</v>
      </c>
      <c r="CG53" s="212" t="s">
        <v>283</v>
      </c>
      <c r="CH53" s="69">
        <v>9381693893</v>
      </c>
    </row>
    <row r="54" spans="1:86" ht="18" hidden="1" thickTop="1" thickBot="1">
      <c r="A54" s="244">
        <v>36</v>
      </c>
      <c r="B54" s="46" t="s">
        <v>17</v>
      </c>
      <c r="C54" s="252" t="s">
        <v>285</v>
      </c>
      <c r="D54" s="46" t="s">
        <v>286</v>
      </c>
      <c r="E54" s="72" t="s">
        <v>287</v>
      </c>
      <c r="F54" s="53">
        <v>9381517541</v>
      </c>
      <c r="G54" s="48" t="s">
        <v>288</v>
      </c>
      <c r="H54" s="752">
        <v>8</v>
      </c>
      <c r="I54" s="752">
        <v>8</v>
      </c>
      <c r="J54" s="151"/>
      <c r="K54" s="151">
        <v>750</v>
      </c>
      <c r="L54" s="151">
        <v>2180</v>
      </c>
      <c r="M54" s="49" t="s">
        <v>224</v>
      </c>
      <c r="N54" s="118">
        <v>44228</v>
      </c>
      <c r="O54" s="118">
        <f t="shared" si="18"/>
        <v>44440</v>
      </c>
      <c r="P54" s="118">
        <f>Cat_alumnos[[#This Row],[FECHA DE INICIO (PRIMERA CLASE CALENDARIO)]]</f>
        <v>44228</v>
      </c>
      <c r="Q54" s="118">
        <f t="shared" si="19"/>
        <v>44440</v>
      </c>
      <c r="R54" s="49" t="str">
        <f t="shared" si="20"/>
        <v>M</v>
      </c>
      <c r="S54" s="49" t="str">
        <f t="shared" si="21"/>
        <v>JT EN LICENCIATURA EN DERECHO</v>
      </c>
      <c r="T54" s="322" t="s">
        <v>1227</v>
      </c>
      <c r="U54" s="49" t="s">
        <v>11</v>
      </c>
      <c r="V54" s="50">
        <v>3150</v>
      </c>
      <c r="W54" s="51">
        <f t="shared" si="1"/>
        <v>0.30793650793650795</v>
      </c>
      <c r="X54" s="50">
        <f t="shared" si="2"/>
        <v>970</v>
      </c>
      <c r="Y54" s="52">
        <v>0</v>
      </c>
      <c r="Z54" s="153">
        <v>5000</v>
      </c>
      <c r="AA54" s="177">
        <v>18000</v>
      </c>
      <c r="AB54" s="300" t="s">
        <v>11</v>
      </c>
      <c r="AC54">
        <v>1</v>
      </c>
      <c r="AD54" s="1249">
        <v>36</v>
      </c>
      <c r="AE54" s="46"/>
      <c r="AF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CALENDARIO)]],TODAY())/30,0)-AE54, IF(Cat_alumnos[[#This Row],[ESTATUS ACADÉMICO]]="VIGENTE",ROUNDDOWN(DAYS360(Cat_alumnos[[#This Row],[FECHA DE INICIO (PRIMERA CLASE CALENDARIO)]],TODAY())/30,0)+2-AE54,"NO VIGENTE"))</f>
        <v>NO VIGENTE</v>
      </c>
      <c r="AG54" s="79">
        <v>8</v>
      </c>
      <c r="AH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54" s="55" t="str">
        <f t="shared" si="15"/>
        <v>SUSPENDER</v>
      </c>
      <c r="AJ54" s="349" t="s">
        <v>289</v>
      </c>
      <c r="AK54" s="49">
        <v>0</v>
      </c>
      <c r="AL54" s="66">
        <f t="shared" si="16"/>
        <v>0</v>
      </c>
      <c r="AM54" s="444" t="str">
        <f t="shared" si="6"/>
        <v>NO</v>
      </c>
      <c r="AN54" s="902"/>
      <c r="AO54" s="900" t="str">
        <f>MID(Cat_alumnos[[#This Row],[CURP]],5,2)</f>
        <v>85</v>
      </c>
      <c r="AP54" s="900" t="str">
        <f>MID(Cat_alumnos[[#This Row],[CURP]],7,2)</f>
        <v>12</v>
      </c>
      <c r="AQ54" s="900" t="str">
        <f>MID(Cat_alumnos[[#This Row],[CURP]],9,2)</f>
        <v>28</v>
      </c>
      <c r="AR54" s="902" t="s">
        <v>3089</v>
      </c>
      <c r="AS54" s="612">
        <f>Cat_alumnos[[#This Row],[Titulación]]</f>
        <v>18000</v>
      </c>
      <c r="AT54" s="208"/>
      <c r="AU54" s="1"/>
      <c r="AW54" s="209"/>
      <c r="AY54" s="210"/>
      <c r="AZ54" s="209"/>
      <c r="BB54" s="210"/>
      <c r="BC54" s="209"/>
      <c r="BE54" s="210"/>
      <c r="BF54" s="209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56">
        <f t="shared" si="13"/>
        <v>0</v>
      </c>
      <c r="BT54" s="56">
        <f t="shared" si="5"/>
        <v>18000</v>
      </c>
      <c r="BU54" s="57">
        <f t="shared" si="10"/>
        <v>-18000</v>
      </c>
      <c r="BW54" s="56">
        <f t="shared" ref="BW54:BW85" si="22">AA54</f>
        <v>18000</v>
      </c>
      <c r="BX54" s="56">
        <f>3140+1860</f>
        <v>5000</v>
      </c>
      <c r="BY54" s="56">
        <f t="shared" si="12"/>
        <v>13000</v>
      </c>
      <c r="BZ54" s="80">
        <v>44494</v>
      </c>
      <c r="CA54" s="80">
        <v>44503</v>
      </c>
      <c r="CB54" s="62"/>
      <c r="CD54" s="211"/>
      <c r="CG54" s="212"/>
      <c r="CH54" s="69">
        <v>9381517541</v>
      </c>
    </row>
    <row r="55" spans="1:86" ht="45" hidden="1" customHeight="1">
      <c r="A55" s="244">
        <v>37</v>
      </c>
      <c r="B55" s="46" t="s">
        <v>17</v>
      </c>
      <c r="C55" s="252" t="s">
        <v>290</v>
      </c>
      <c r="D55" s="46" t="s">
        <v>291</v>
      </c>
      <c r="E55" s="72" t="s">
        <v>292</v>
      </c>
      <c r="F55" s="53">
        <v>9832076302</v>
      </c>
      <c r="G55" s="48" t="s">
        <v>293</v>
      </c>
      <c r="H55" s="752">
        <v>8</v>
      </c>
      <c r="I55" s="752">
        <v>8</v>
      </c>
      <c r="J55" s="151"/>
      <c r="K55" s="151">
        <v>750</v>
      </c>
      <c r="L55" s="151">
        <v>1196</v>
      </c>
      <c r="M55" s="49" t="s">
        <v>294</v>
      </c>
      <c r="N55" s="118">
        <v>43374</v>
      </c>
      <c r="O55" s="118">
        <f t="shared" si="18"/>
        <v>43586</v>
      </c>
      <c r="P55" s="118">
        <f>Cat_alumnos[[#This Row],[FECHA DE INICIO (PRIMERA CLASE CALENDARIO)]]</f>
        <v>43374</v>
      </c>
      <c r="Q55" s="118">
        <f t="shared" si="19"/>
        <v>43586</v>
      </c>
      <c r="R55" s="49" t="str">
        <f t="shared" si="20"/>
        <v>M</v>
      </c>
      <c r="S55" s="49" t="str">
        <f t="shared" si="21"/>
        <v>JT EN LICENCIATURA EN DERECHO</v>
      </c>
      <c r="T55" s="322" t="s">
        <v>1227</v>
      </c>
      <c r="U55" s="49" t="s">
        <v>225</v>
      </c>
      <c r="V55" s="50">
        <v>3150</v>
      </c>
      <c r="W55" s="51">
        <f t="shared" si="1"/>
        <v>0.62031746031746027</v>
      </c>
      <c r="X55" s="50">
        <f t="shared" si="2"/>
        <v>1954</v>
      </c>
      <c r="Y55" s="52">
        <v>0</v>
      </c>
      <c r="Z55" s="153">
        <v>5000</v>
      </c>
      <c r="AA55" s="177">
        <v>18000</v>
      </c>
      <c r="AB55" s="300" t="s">
        <v>11</v>
      </c>
      <c r="AC55">
        <v>1</v>
      </c>
      <c r="AD55" s="1248">
        <v>37</v>
      </c>
      <c r="AE55" s="46"/>
      <c r="AF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CALENDARIO)]],TODAY())/30,0)-AE55, IF(Cat_alumnos[[#This Row],[ESTATUS ACADÉMICO]]="VIGENTE",ROUNDDOWN(DAYS360(Cat_alumnos[[#This Row],[FECHA DE INICIO (PRIMERA CLASE CALENDARIO)]],TODAY())/30,0)+2-AE55,"NO VIGENTE"))</f>
        <v>NO VIGENTE</v>
      </c>
      <c r="AG55" s="73">
        <v>8</v>
      </c>
      <c r="AH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55" s="55" t="str">
        <f t="shared" si="15"/>
        <v>SUSPENDER</v>
      </c>
      <c r="AJ55" s="355" t="s">
        <v>295</v>
      </c>
      <c r="AK55" s="49">
        <v>0</v>
      </c>
      <c r="AL55" s="66">
        <f t="shared" si="16"/>
        <v>0</v>
      </c>
      <c r="AM55" s="444" t="str">
        <f t="shared" si="6"/>
        <v>NO</v>
      </c>
      <c r="AN55" s="902"/>
      <c r="AO55" s="900" t="str">
        <f>MID(Cat_alumnos[[#This Row],[CURP]],5,2)</f>
        <v>85</v>
      </c>
      <c r="AP55" s="900" t="str">
        <f>MID(Cat_alumnos[[#This Row],[CURP]],7,2)</f>
        <v>08</v>
      </c>
      <c r="AQ55" s="900" t="str">
        <f>MID(Cat_alumnos[[#This Row],[CURP]],9,2)</f>
        <v>26</v>
      </c>
      <c r="AR55" s="902" t="s">
        <v>3084</v>
      </c>
      <c r="AS55" s="612">
        <f>Cat_alumnos[[#This Row],[Titulación]]</f>
        <v>18000</v>
      </c>
      <c r="AT55" s="208"/>
      <c r="AU55" s="1"/>
      <c r="AW55" s="209"/>
      <c r="AY55" s="210"/>
      <c r="AZ55" s="209"/>
      <c r="BB55" s="210"/>
      <c r="BC55" s="209"/>
      <c r="BE55" s="210"/>
      <c r="BF55" s="209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56">
        <f t="shared" si="13"/>
        <v>0</v>
      </c>
      <c r="BT55" s="56">
        <f t="shared" si="5"/>
        <v>18000</v>
      </c>
      <c r="BU55" s="57">
        <f t="shared" si="10"/>
        <v>-18000</v>
      </c>
      <c r="BW55" s="56">
        <f t="shared" si="22"/>
        <v>18000</v>
      </c>
      <c r="BX55" s="56"/>
      <c r="BY55" s="56">
        <f t="shared" si="12"/>
        <v>18000</v>
      </c>
      <c r="BZ55" s="62"/>
      <c r="CA55" s="62"/>
      <c r="CB55" s="62"/>
      <c r="CD55" s="211"/>
      <c r="CG55" s="212"/>
      <c r="CH55" s="69">
        <v>9832076302</v>
      </c>
    </row>
    <row r="56" spans="1:86" ht="18" hidden="1" thickTop="1" thickBot="1">
      <c r="A56" s="244">
        <v>38</v>
      </c>
      <c r="B56" s="46" t="s">
        <v>17</v>
      </c>
      <c r="C56" s="252" t="s">
        <v>296</v>
      </c>
      <c r="D56" s="46" t="s">
        <v>297</v>
      </c>
      <c r="E56" s="72" t="s">
        <v>298</v>
      </c>
      <c r="F56" s="53">
        <v>9984242479</v>
      </c>
      <c r="G56" s="304" t="s">
        <v>299</v>
      </c>
      <c r="H56" s="752">
        <v>4</v>
      </c>
      <c r="I56" s="752">
        <v>4</v>
      </c>
      <c r="J56" s="151"/>
      <c r="K56" s="151">
        <v>750</v>
      </c>
      <c r="L56" s="151">
        <v>1400</v>
      </c>
      <c r="M56" s="49" t="s">
        <v>224</v>
      </c>
      <c r="N56" s="118">
        <v>44306</v>
      </c>
      <c r="O56" s="118">
        <f t="shared" si="18"/>
        <v>44397</v>
      </c>
      <c r="P56" s="118">
        <f>Cat_alumnos[[#This Row],[FECHA DE INICIO (PRIMERA CLASE CALENDARIO)]]</f>
        <v>44306</v>
      </c>
      <c r="Q56" s="118">
        <f t="shared" si="19"/>
        <v>44397</v>
      </c>
      <c r="R56" s="49" t="str">
        <f t="shared" si="20"/>
        <v>M</v>
      </c>
      <c r="S56" s="49" t="str">
        <f t="shared" si="21"/>
        <v>JT EN LICENCIATURA EN DERECHO</v>
      </c>
      <c r="T56" s="322" t="s">
        <v>1227</v>
      </c>
      <c r="U56" s="49" t="s">
        <v>225</v>
      </c>
      <c r="V56" s="50">
        <v>3150</v>
      </c>
      <c r="W56" s="51">
        <f t="shared" si="1"/>
        <v>0.55555555555555558</v>
      </c>
      <c r="X56" s="50">
        <f t="shared" si="2"/>
        <v>1750</v>
      </c>
      <c r="Y56" s="52">
        <v>0</v>
      </c>
      <c r="Z56" s="153">
        <v>5000</v>
      </c>
      <c r="AA56" s="177">
        <v>18000</v>
      </c>
      <c r="AB56" s="300" t="s">
        <v>11</v>
      </c>
      <c r="AC56">
        <v>1</v>
      </c>
      <c r="AD56" s="1249">
        <v>38</v>
      </c>
      <c r="AE56" s="46"/>
      <c r="AF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CALENDARIO)]],TODAY())/30,0)-AE56, IF(Cat_alumnos[[#This Row],[ESTATUS ACADÉMICO]]="VIGENTE",ROUNDDOWN(DAYS360(Cat_alumnos[[#This Row],[FECHA DE INICIO (PRIMERA CLASE CALENDARIO)]],TODAY())/30,0)+2-AE56,"NO VIGENTE"))</f>
        <v>NO VIGENTE</v>
      </c>
      <c r="AG56" s="73">
        <v>4</v>
      </c>
      <c r="AH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56" s="55" t="str">
        <f t="shared" si="15"/>
        <v>SUSPENDER</v>
      </c>
      <c r="AJ56" s="355" t="s">
        <v>1999</v>
      </c>
      <c r="AK56" s="49">
        <v>0</v>
      </c>
      <c r="AL56" s="66">
        <f t="shared" si="16"/>
        <v>0</v>
      </c>
      <c r="AM56" s="444" t="str">
        <f t="shared" si="6"/>
        <v>NO</v>
      </c>
      <c r="AN56" s="902"/>
      <c r="AO56" s="900" t="str">
        <f>MID(Cat_alumnos[[#This Row],[CURP]],5,2)</f>
        <v>94</v>
      </c>
      <c r="AP56" s="900" t="str">
        <f>MID(Cat_alumnos[[#This Row],[CURP]],7,2)</f>
        <v>11</v>
      </c>
      <c r="AQ56" s="900" t="str">
        <f>MID(Cat_alumnos[[#This Row],[CURP]],9,2)</f>
        <v>25</v>
      </c>
      <c r="AR56" s="902" t="s">
        <v>3084</v>
      </c>
      <c r="AS56" s="612">
        <f>Cat_alumnos[[#This Row],[Titulación]]</f>
        <v>18000</v>
      </c>
      <c r="AT56" s="208">
        <v>11000</v>
      </c>
      <c r="AU56" s="39">
        <v>44681</v>
      </c>
      <c r="AV56" s="300" t="s">
        <v>420</v>
      </c>
      <c r="AW56" s="209"/>
      <c r="AY56" s="210"/>
      <c r="AZ56" s="209"/>
      <c r="BB56" s="210"/>
      <c r="BC56" s="209"/>
      <c r="BE56" s="210"/>
      <c r="BF56" s="209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56">
        <f t="shared" si="13"/>
        <v>11000</v>
      </c>
      <c r="BT56" s="56">
        <f t="shared" si="5"/>
        <v>18000</v>
      </c>
      <c r="BU56" s="57">
        <f t="shared" si="10"/>
        <v>-7000</v>
      </c>
      <c r="BW56" s="56">
        <f t="shared" si="22"/>
        <v>18000</v>
      </c>
      <c r="BX56" s="56"/>
      <c r="BY56" s="56">
        <v>4000</v>
      </c>
      <c r="BZ56" s="62">
        <v>4000</v>
      </c>
      <c r="CA56" s="78">
        <v>44681</v>
      </c>
      <c r="CB56" s="62"/>
      <c r="CD56" s="211"/>
      <c r="CG56" s="212"/>
      <c r="CH56" s="69">
        <v>9984242479</v>
      </c>
    </row>
    <row r="57" spans="1:86" ht="50" hidden="1" thickTop="1" thickBot="1">
      <c r="A57" s="244">
        <v>39</v>
      </c>
      <c r="B57" s="46" t="s">
        <v>17</v>
      </c>
      <c r="C57" s="307" t="s">
        <v>300</v>
      </c>
      <c r="D57" s="46" t="s">
        <v>301</v>
      </c>
      <c r="E57" s="72" t="s">
        <v>302</v>
      </c>
      <c r="F57" s="53">
        <v>9981658822</v>
      </c>
      <c r="G57" s="48" t="s">
        <v>303</v>
      </c>
      <c r="H57" s="752">
        <v>8</v>
      </c>
      <c r="I57" s="752">
        <v>8</v>
      </c>
      <c r="J57" s="151"/>
      <c r="K57" s="151">
        <v>750</v>
      </c>
      <c r="L57" s="151">
        <v>1400</v>
      </c>
      <c r="M57" s="49" t="s">
        <v>224</v>
      </c>
      <c r="N57" s="118">
        <v>44306</v>
      </c>
      <c r="O57" s="118">
        <f t="shared" si="18"/>
        <v>44520</v>
      </c>
      <c r="P57" s="118">
        <f>Cat_alumnos[[#This Row],[FECHA DE INICIO (PRIMERA CLASE CALENDARIO)]]</f>
        <v>44306</v>
      </c>
      <c r="Q57" s="118">
        <f t="shared" si="19"/>
        <v>44520</v>
      </c>
      <c r="R57" s="49" t="str">
        <f t="shared" si="20"/>
        <v>H</v>
      </c>
      <c r="S57" s="49" t="str">
        <f t="shared" si="21"/>
        <v>JT EN LICENCIATURA EN DERECHO</v>
      </c>
      <c r="T57" s="322" t="s">
        <v>1227</v>
      </c>
      <c r="U57" s="49" t="s">
        <v>225</v>
      </c>
      <c r="V57" s="50">
        <v>3150</v>
      </c>
      <c r="W57" s="51">
        <f t="shared" si="1"/>
        <v>0.55555555555555558</v>
      </c>
      <c r="X57" s="50">
        <f t="shared" si="2"/>
        <v>1750</v>
      </c>
      <c r="Y57" s="52">
        <v>0</v>
      </c>
      <c r="Z57" s="153">
        <v>5000</v>
      </c>
      <c r="AA57" s="177">
        <v>18000</v>
      </c>
      <c r="AB57" s="300" t="s">
        <v>11</v>
      </c>
      <c r="AC57">
        <v>1</v>
      </c>
      <c r="AD57" s="1248">
        <v>39</v>
      </c>
      <c r="AE57" s="46"/>
      <c r="AF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CALENDARIO)]],TODAY())/30,0)-AE57, IF(Cat_alumnos[[#This Row],[ESTATUS ACADÉMICO]]="VIGENTE",ROUNDDOWN(DAYS360(Cat_alumnos[[#This Row],[FECHA DE INICIO (PRIMERA CLASE CALENDARIO)]],TODAY())/30,0)+2-AE57,"NO VIGENTE"))</f>
        <v>NO VIGENTE</v>
      </c>
      <c r="AG57" s="73">
        <v>4</v>
      </c>
      <c r="AH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57" s="55" t="str">
        <f t="shared" si="15"/>
        <v>SUSPENDER</v>
      </c>
      <c r="AJ57" s="352" t="s">
        <v>304</v>
      </c>
      <c r="AK57" s="49">
        <v>0</v>
      </c>
      <c r="AL57" s="66">
        <f t="shared" si="16"/>
        <v>0</v>
      </c>
      <c r="AM57" s="444" t="str">
        <f t="shared" si="6"/>
        <v>NO</v>
      </c>
      <c r="AN57" s="902"/>
      <c r="AO57" s="900" t="str">
        <f>MID(Cat_alumnos[[#This Row],[CURP]],5,2)</f>
        <v>82</v>
      </c>
      <c r="AP57" s="900" t="str">
        <f>MID(Cat_alumnos[[#This Row],[CURP]],7,2)</f>
        <v>03</v>
      </c>
      <c r="AQ57" s="900" t="str">
        <f>MID(Cat_alumnos[[#This Row],[CURP]],9,2)</f>
        <v>07</v>
      </c>
      <c r="AR57" s="902" t="s">
        <v>3089</v>
      </c>
      <c r="AS57" s="612">
        <f>Cat_alumnos[[#This Row],[Titulación]]</f>
        <v>18000</v>
      </c>
      <c r="AT57" s="208"/>
      <c r="AU57" s="1"/>
      <c r="AW57" s="209"/>
      <c r="AY57" s="210"/>
      <c r="AZ57" s="209"/>
      <c r="BB57" s="210"/>
      <c r="BC57" s="209"/>
      <c r="BE57" s="210"/>
      <c r="BF57" s="209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56">
        <f t="shared" si="13"/>
        <v>0</v>
      </c>
      <c r="BT57" s="56">
        <f t="shared" si="5"/>
        <v>18000</v>
      </c>
      <c r="BU57" s="57">
        <f t="shared" si="10"/>
        <v>-18000</v>
      </c>
      <c r="BW57" s="216">
        <f t="shared" si="22"/>
        <v>18000</v>
      </c>
      <c r="BX57" s="216">
        <v>4000</v>
      </c>
      <c r="BY57" s="216">
        <f t="shared" si="12"/>
        <v>14000</v>
      </c>
      <c r="BZ57" s="218">
        <v>44122</v>
      </c>
      <c r="CA57" s="62"/>
      <c r="CB57" s="62"/>
      <c r="CD57" s="211"/>
      <c r="CG57" s="212" t="s">
        <v>303</v>
      </c>
      <c r="CH57" s="69">
        <v>9981658822</v>
      </c>
    </row>
    <row r="58" spans="1:86" ht="18" hidden="1" thickTop="1" thickBot="1">
      <c r="A58" s="244">
        <v>40</v>
      </c>
      <c r="B58" s="46" t="s">
        <v>8</v>
      </c>
      <c r="C58" s="252" t="s">
        <v>3506</v>
      </c>
      <c r="D58" s="46" t="s">
        <v>306</v>
      </c>
      <c r="E58" s="207" t="s">
        <v>307</v>
      </c>
      <c r="F58" s="53">
        <v>9983442417</v>
      </c>
      <c r="G58" s="48" t="s">
        <v>308</v>
      </c>
      <c r="H58" s="752">
        <v>36</v>
      </c>
      <c r="I58" s="752">
        <v>36</v>
      </c>
      <c r="J58" s="151"/>
      <c r="K58" s="151">
        <v>1000</v>
      </c>
      <c r="L58" s="151">
        <v>1350</v>
      </c>
      <c r="M58" s="49" t="s">
        <v>129</v>
      </c>
      <c r="N58" s="118">
        <v>43739</v>
      </c>
      <c r="O58" s="118">
        <f t="shared" si="18"/>
        <v>44805</v>
      </c>
      <c r="P58" s="118">
        <f>Cat_alumnos[[#This Row],[FECHA DE INICIO (PRIMERA CLASE CALENDARIO)]]</f>
        <v>43739</v>
      </c>
      <c r="Q58" s="118">
        <f t="shared" si="19"/>
        <v>44805</v>
      </c>
      <c r="R58" s="49" t="str">
        <f t="shared" si="20"/>
        <v>M</v>
      </c>
      <c r="S58" s="49" t="str">
        <f t="shared" si="21"/>
        <v>LICENCIATURA EN DERECHO</v>
      </c>
      <c r="T58" s="322" t="s">
        <v>1227</v>
      </c>
      <c r="U58" s="49" t="s">
        <v>9</v>
      </c>
      <c r="V58" s="50">
        <v>3150</v>
      </c>
      <c r="W58" s="51">
        <f t="shared" si="1"/>
        <v>0.5714285714285714</v>
      </c>
      <c r="X58" s="50">
        <f t="shared" si="2"/>
        <v>1800</v>
      </c>
      <c r="Y58" s="52">
        <v>4</v>
      </c>
      <c r="Z58" s="153">
        <v>0</v>
      </c>
      <c r="AA58" s="177">
        <v>16000</v>
      </c>
      <c r="AB58" s="300" t="s">
        <v>11</v>
      </c>
      <c r="AC58">
        <v>1</v>
      </c>
      <c r="AD58" s="1249">
        <v>40</v>
      </c>
      <c r="AE58" s="46">
        <v>8</v>
      </c>
      <c r="AF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CALENDARIO)]],TODAY())/30,0)-AE58, IF(Cat_alumnos[[#This Row],[ESTATUS ACADÉMICO]]="VIGENTE",ROUNDDOWN(DAYS360(Cat_alumnos[[#This Row],[FECHA DE INICIO (PRIMERA CLASE CALENDARIO)]],TODAY())/30,0)+2-AE58,"NO VIGENTE"))</f>
        <v>NO VIGENTE</v>
      </c>
      <c r="AG58" s="79">
        <v>32</v>
      </c>
      <c r="AH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58" s="55" t="str">
        <f t="shared" si="15"/>
        <v>SUSPENDER</v>
      </c>
      <c r="AJ58" s="356" t="s">
        <v>309</v>
      </c>
      <c r="AK58" s="49">
        <v>1</v>
      </c>
      <c r="AL58" s="66">
        <f t="shared" si="16"/>
        <v>3</v>
      </c>
      <c r="AM58" s="444" t="str">
        <f t="shared" si="6"/>
        <v>NO</v>
      </c>
      <c r="AN58" s="902"/>
      <c r="AO58" s="900" t="str">
        <f>MID(Cat_alumnos[[#This Row],[CURP]],5,2)</f>
        <v>71</v>
      </c>
      <c r="AP58" s="900" t="str">
        <f>MID(Cat_alumnos[[#This Row],[CURP]],7,2)</f>
        <v>01</v>
      </c>
      <c r="AQ58" s="900" t="str">
        <f>MID(Cat_alumnos[[#This Row],[CURP]],9,2)</f>
        <v>29</v>
      </c>
      <c r="AR58" s="902" t="s">
        <v>3084</v>
      </c>
      <c r="AS58" s="612">
        <f>Cat_alumnos[[#This Row],[Titulación]]</f>
        <v>16000</v>
      </c>
      <c r="AT58" s="208"/>
      <c r="AU58" s="1"/>
      <c r="AW58" s="209"/>
      <c r="AY58" s="210"/>
      <c r="AZ58" s="209"/>
      <c r="BB58" s="210"/>
      <c r="BC58" s="209"/>
      <c r="BE58" s="210"/>
      <c r="BF58" s="209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56">
        <f t="shared" si="13"/>
        <v>0</v>
      </c>
      <c r="BT58" s="56">
        <f t="shared" si="5"/>
        <v>16000</v>
      </c>
      <c r="BU58" s="57">
        <f t="shared" si="10"/>
        <v>-16000</v>
      </c>
      <c r="BW58" s="56">
        <f t="shared" si="22"/>
        <v>16000</v>
      </c>
      <c r="BX58" s="56"/>
      <c r="BY58" s="56">
        <f t="shared" si="12"/>
        <v>16000</v>
      </c>
      <c r="BZ58" s="62"/>
      <c r="CA58" s="62"/>
      <c r="CB58" s="62"/>
      <c r="CD58" s="211"/>
      <c r="CE58" s="68">
        <v>44524</v>
      </c>
      <c r="CF58" s="3" t="s">
        <v>310</v>
      </c>
      <c r="CG58" s="212" t="s">
        <v>308</v>
      </c>
      <c r="CH58" s="69">
        <v>9983442417</v>
      </c>
    </row>
    <row r="59" spans="1:86" ht="18" hidden="1" thickTop="1" thickBot="1">
      <c r="A59" s="244">
        <v>41</v>
      </c>
      <c r="B59" s="46" t="s">
        <v>8</v>
      </c>
      <c r="C59" s="252" t="s">
        <v>311</v>
      </c>
      <c r="D59" s="46" t="s">
        <v>312</v>
      </c>
      <c r="E59" s="207" t="s">
        <v>313</v>
      </c>
      <c r="F59" s="53" t="s">
        <v>314</v>
      </c>
      <c r="G59" s="48" t="s">
        <v>315</v>
      </c>
      <c r="H59" s="752">
        <v>36</v>
      </c>
      <c r="I59" s="752">
        <v>36</v>
      </c>
      <c r="J59" s="151"/>
      <c r="K59" s="151">
        <v>1000</v>
      </c>
      <c r="L59" s="151">
        <v>1250</v>
      </c>
      <c r="M59" s="49" t="s">
        <v>129</v>
      </c>
      <c r="N59" s="118">
        <v>43739</v>
      </c>
      <c r="O59" s="118">
        <f t="shared" si="18"/>
        <v>44805</v>
      </c>
      <c r="P59" s="118">
        <f>Cat_alumnos[[#This Row],[FECHA DE INICIO (PRIMERA CLASE CALENDARIO)]]</f>
        <v>43739</v>
      </c>
      <c r="Q59" s="118">
        <f t="shared" si="19"/>
        <v>44805</v>
      </c>
      <c r="R59" s="49" t="str">
        <f t="shared" si="20"/>
        <v>H</v>
      </c>
      <c r="S59" s="49" t="str">
        <f t="shared" si="21"/>
        <v>LICENCIATURA EN DERECHO</v>
      </c>
      <c r="T59" s="322" t="s">
        <v>1227</v>
      </c>
      <c r="U59" s="49" t="s">
        <v>11</v>
      </c>
      <c r="V59" s="50">
        <v>3150</v>
      </c>
      <c r="W59" s="51">
        <f t="shared" si="1"/>
        <v>0.60317460317460314</v>
      </c>
      <c r="X59" s="50">
        <f t="shared" si="2"/>
        <v>1900</v>
      </c>
      <c r="Y59" s="52">
        <v>4</v>
      </c>
      <c r="Z59" s="153">
        <v>0</v>
      </c>
      <c r="AA59" s="177">
        <v>16000</v>
      </c>
      <c r="AB59" s="300" t="s">
        <v>11</v>
      </c>
      <c r="AC59">
        <v>1</v>
      </c>
      <c r="AD59" s="1248">
        <v>41</v>
      </c>
      <c r="AE59" s="46"/>
      <c r="AF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CALENDARIO)]],TODAY())/30,0)-AE59, IF(Cat_alumnos[[#This Row],[ESTATUS ACADÉMICO]]="VIGENTE",ROUNDDOWN(DAYS360(Cat_alumnos[[#This Row],[FECHA DE INICIO (PRIMERA CLASE CALENDARIO)]],TODAY())/30,0)+2-AE59,"NO VIGENTE"))</f>
        <v>NO VIGENTE</v>
      </c>
      <c r="AG59" s="76">
        <v>36</v>
      </c>
      <c r="AH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59" s="55" t="str">
        <f t="shared" si="15"/>
        <v>SUSPENDER</v>
      </c>
      <c r="AJ59" s="345"/>
      <c r="AK59" s="49">
        <v>4</v>
      </c>
      <c r="AL59" s="66">
        <f t="shared" si="16"/>
        <v>0</v>
      </c>
      <c r="AM59" s="444" t="str">
        <f t="shared" si="6"/>
        <v>NO</v>
      </c>
      <c r="AN59" s="902"/>
      <c r="AO59" s="900" t="str">
        <f>MID(Cat_alumnos[[#This Row],[CURP]],5,2)</f>
        <v>87</v>
      </c>
      <c r="AP59" s="900" t="str">
        <f>MID(Cat_alumnos[[#This Row],[CURP]],7,2)</f>
        <v>09</v>
      </c>
      <c r="AQ59" s="900" t="str">
        <f>MID(Cat_alumnos[[#This Row],[CURP]],9,2)</f>
        <v>10</v>
      </c>
      <c r="AR59" s="902" t="s">
        <v>3086</v>
      </c>
      <c r="AS59" s="612">
        <f>Cat_alumnos[[#This Row],[Titulación]]</f>
        <v>16000</v>
      </c>
      <c r="AT59" s="384">
        <v>5000</v>
      </c>
      <c r="AU59" s="39">
        <v>44622</v>
      </c>
      <c r="AW59" s="384">
        <v>7000</v>
      </c>
      <c r="AX59" s="81">
        <v>44654</v>
      </c>
      <c r="AY59" s="210"/>
      <c r="AZ59" s="209"/>
      <c r="BB59" s="210"/>
      <c r="BC59" s="209"/>
      <c r="BE59" s="210"/>
      <c r="BF59" s="209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56">
        <f t="shared" si="13"/>
        <v>12000</v>
      </c>
      <c r="BT59" s="56">
        <f t="shared" si="5"/>
        <v>16000</v>
      </c>
      <c r="BU59" s="57">
        <f t="shared" si="10"/>
        <v>-4000</v>
      </c>
      <c r="BW59" s="56">
        <f t="shared" si="22"/>
        <v>16000</v>
      </c>
      <c r="BX59" s="56"/>
      <c r="BY59" s="56">
        <f t="shared" si="12"/>
        <v>16000</v>
      </c>
      <c r="BZ59" s="62"/>
      <c r="CA59" s="62"/>
      <c r="CB59" s="62"/>
      <c r="CD59" s="211"/>
      <c r="CE59" s="81">
        <v>44550</v>
      </c>
      <c r="CF59" s="3" t="s">
        <v>316</v>
      </c>
      <c r="CG59" s="212"/>
      <c r="CH59" s="69" t="s">
        <v>314</v>
      </c>
    </row>
    <row r="60" spans="1:86" ht="34" hidden="1" thickTop="1" thickBot="1">
      <c r="A60" s="244">
        <v>42</v>
      </c>
      <c r="B60" s="46" t="s">
        <v>17</v>
      </c>
      <c r="C60" s="252" t="s">
        <v>317</v>
      </c>
      <c r="D60" s="46" t="s">
        <v>318</v>
      </c>
      <c r="E60" s="72" t="s">
        <v>319</v>
      </c>
      <c r="F60" s="46" t="s">
        <v>320</v>
      </c>
      <c r="G60" s="304" t="s">
        <v>9186</v>
      </c>
      <c r="H60" s="752">
        <v>8</v>
      </c>
      <c r="I60" s="752">
        <v>8</v>
      </c>
      <c r="J60" s="151"/>
      <c r="K60" s="151">
        <v>750</v>
      </c>
      <c r="L60" s="151">
        <v>2180.1</v>
      </c>
      <c r="M60" s="49" t="s">
        <v>224</v>
      </c>
      <c r="N60" s="118">
        <v>43831</v>
      </c>
      <c r="O60" s="118">
        <f t="shared" si="18"/>
        <v>44044</v>
      </c>
      <c r="P60" s="118">
        <f>Cat_alumnos[[#This Row],[FECHA DE INICIO (PRIMERA CLASE CALENDARIO)]]</f>
        <v>43831</v>
      </c>
      <c r="Q60" s="118">
        <f t="shared" si="19"/>
        <v>44044</v>
      </c>
      <c r="R60" s="49" t="str">
        <f t="shared" si="20"/>
        <v>H</v>
      </c>
      <c r="S60" s="49" t="str">
        <f t="shared" si="21"/>
        <v>JT EN LICENCIATURA EN DERECHO</v>
      </c>
      <c r="T60" s="322" t="s">
        <v>1227</v>
      </c>
      <c r="U60" s="49" t="s">
        <v>225</v>
      </c>
      <c r="V60" s="50">
        <v>3150</v>
      </c>
      <c r="W60" s="51">
        <f t="shared" si="1"/>
        <v>0.30790476190476196</v>
      </c>
      <c r="X60" s="50">
        <f t="shared" si="2"/>
        <v>969.90000000000009</v>
      </c>
      <c r="Y60" s="52">
        <v>0</v>
      </c>
      <c r="Z60" s="153">
        <v>5000</v>
      </c>
      <c r="AA60" s="177">
        <v>18000</v>
      </c>
      <c r="AB60" s="300" t="s">
        <v>11</v>
      </c>
      <c r="AC60">
        <v>1</v>
      </c>
      <c r="AD60" s="1249">
        <v>42</v>
      </c>
      <c r="AE60" s="46">
        <v>36</v>
      </c>
      <c r="AF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CALENDARIO)]],TODAY())/30,0)-AE60, IF(Cat_alumnos[[#This Row],[ESTATUS ACADÉMICO]]="VIGENTE",ROUNDDOWN(DAYS360(Cat_alumnos[[#This Row],[FECHA DE INICIO (PRIMERA CLASE CALENDARIO)]],TODAY())/30,0)+2-AE60,"NO VIGENTE"))</f>
        <v>NO VIGENTE</v>
      </c>
      <c r="AG60" s="73">
        <v>8</v>
      </c>
      <c r="AH60" s="47">
        <v>0</v>
      </c>
      <c r="AI60" s="55" t="str">
        <f t="shared" ca="1" si="15"/>
        <v>Al día septiembre</v>
      </c>
      <c r="AJ60" s="349" t="s">
        <v>322</v>
      </c>
      <c r="AK60" s="49">
        <v>0</v>
      </c>
      <c r="AL60" s="66">
        <f t="shared" si="16"/>
        <v>0</v>
      </c>
      <c r="AM60" s="444" t="str">
        <f t="shared" si="6"/>
        <v>NO</v>
      </c>
      <c r="AN60" s="902"/>
      <c r="AO60" s="900" t="str">
        <f>MID(Cat_alumnos[[#This Row],[CURP]],5,2)</f>
        <v>83</v>
      </c>
      <c r="AP60" s="900" t="str">
        <f>MID(Cat_alumnos[[#This Row],[CURP]],7,2)</f>
        <v>12</v>
      </c>
      <c r="AQ60" s="900" t="str">
        <f>MID(Cat_alumnos[[#This Row],[CURP]],9,2)</f>
        <v>01</v>
      </c>
      <c r="AR60" s="902" t="s">
        <v>3086</v>
      </c>
      <c r="AS60" s="612">
        <f>Cat_alumnos[[#This Row],[Titulación]]</f>
        <v>18000</v>
      </c>
      <c r="AT60" s="208"/>
      <c r="AU60" s="1"/>
      <c r="AW60" s="209"/>
      <c r="AY60" s="210"/>
      <c r="AZ60" s="209"/>
      <c r="BB60" s="210"/>
      <c r="BC60" s="209"/>
      <c r="BE60" s="210"/>
      <c r="BF60" s="209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56">
        <f t="shared" si="13"/>
        <v>0</v>
      </c>
      <c r="BT60" s="56">
        <f t="shared" si="5"/>
        <v>18000</v>
      </c>
      <c r="BU60" s="57">
        <f t="shared" si="10"/>
        <v>-18000</v>
      </c>
      <c r="BW60" s="56">
        <f t="shared" si="22"/>
        <v>18000</v>
      </c>
      <c r="BX60" s="56"/>
      <c r="BY60" s="56">
        <f t="shared" si="12"/>
        <v>18000</v>
      </c>
      <c r="BZ60" s="62"/>
      <c r="CA60" s="62"/>
      <c r="CB60" s="62"/>
      <c r="CD60" s="211"/>
      <c r="CE60" s="68">
        <v>44522</v>
      </c>
      <c r="CG60" s="212"/>
      <c r="CH60" s="69"/>
    </row>
    <row r="61" spans="1:86" ht="19" hidden="1" thickTop="1" thickBot="1">
      <c r="A61" s="244">
        <v>43</v>
      </c>
      <c r="B61" s="46" t="s">
        <v>12</v>
      </c>
      <c r="C61" s="252" t="s">
        <v>3347</v>
      </c>
      <c r="D61" s="46" t="s">
        <v>956</v>
      </c>
      <c r="E61" s="72" t="s">
        <v>957</v>
      </c>
      <c r="F61" s="53" t="s">
        <v>958</v>
      </c>
      <c r="G61" s="304" t="s">
        <v>959</v>
      </c>
      <c r="H61" s="752">
        <v>20</v>
      </c>
      <c r="I61" s="752">
        <v>20</v>
      </c>
      <c r="J61" s="151"/>
      <c r="K61" s="151">
        <v>3000</v>
      </c>
      <c r="L61" s="151">
        <v>3350</v>
      </c>
      <c r="M61" s="49" t="s">
        <v>904</v>
      </c>
      <c r="N61" s="118">
        <v>43983</v>
      </c>
      <c r="O61" s="118">
        <f t="shared" si="18"/>
        <v>44562</v>
      </c>
      <c r="P61" s="118">
        <f>Cat_alumnos[[#This Row],[FECHA DE INICIO (PRIMERA CLASE CALENDARIO)]]</f>
        <v>43983</v>
      </c>
      <c r="Q61" s="118">
        <f t="shared" si="19"/>
        <v>44562</v>
      </c>
      <c r="R61" s="49" t="str">
        <f t="shared" si="20"/>
        <v>H</v>
      </c>
      <c r="S61" s="49" t="str">
        <f t="shared" si="21"/>
        <v>DOCTORADO EN DERECHO</v>
      </c>
      <c r="T61" s="322" t="s">
        <v>1227</v>
      </c>
      <c r="U61" s="49" t="s">
        <v>9</v>
      </c>
      <c r="V61" s="50">
        <v>3150</v>
      </c>
      <c r="W61" s="51">
        <f t="shared" si="1"/>
        <v>-6.3492063492063489E-2</v>
      </c>
      <c r="X61" s="50">
        <f t="shared" si="2"/>
        <v>-200</v>
      </c>
      <c r="Y61" s="52">
        <v>0</v>
      </c>
      <c r="Z61" s="153">
        <v>5000</v>
      </c>
      <c r="AA61" s="177">
        <v>18000</v>
      </c>
      <c r="AB61" s="300" t="s">
        <v>11</v>
      </c>
      <c r="AC61">
        <v>1</v>
      </c>
      <c r="AD61" s="1248">
        <v>43</v>
      </c>
      <c r="AE61" s="46">
        <v>0</v>
      </c>
      <c r="AF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CALENDARIO)]],TODAY())/30,0)-AE61, IF(Cat_alumnos[[#This Row],[ESTATUS ACADÉMICO]]="VIGENTE",ROUNDDOWN(DAYS360(Cat_alumnos[[#This Row],[FECHA DE INICIO (PRIMERA CLASE CALENDARIO)]],TODAY())/30,0)+2-AE61,"NO VIGENTE"))</f>
        <v>NO VIGENTE</v>
      </c>
      <c r="AG61" s="73">
        <v>19</v>
      </c>
      <c r="AH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61" s="55" t="str">
        <f t="shared" si="15"/>
        <v>SUSPENDER</v>
      </c>
      <c r="AJ61" s="357" t="s">
        <v>329</v>
      </c>
      <c r="AK61" s="49">
        <v>0</v>
      </c>
      <c r="AL61" s="66">
        <f t="shared" si="16"/>
        <v>0</v>
      </c>
      <c r="AM61" s="444" t="str">
        <f t="shared" si="6"/>
        <v>SI</v>
      </c>
      <c r="AN61" s="905" t="s">
        <v>1931</v>
      </c>
      <c r="AO61" s="900" t="str">
        <f>MID(Cat_alumnos[[#This Row],[CURP]],5,2)</f>
        <v>79</v>
      </c>
      <c r="AP61" s="900" t="str">
        <f>MID(Cat_alumnos[[#This Row],[CURP]],7,2)</f>
        <v>08</v>
      </c>
      <c r="AQ61" s="900" t="str">
        <f>MID(Cat_alumnos[[#This Row],[CURP]],9,2)</f>
        <v>15</v>
      </c>
      <c r="AR61" s="905" t="s">
        <v>3092</v>
      </c>
      <c r="AS61" s="612">
        <f>Cat_alumnos[[#This Row],[Titulación]]</f>
        <v>18000</v>
      </c>
      <c r="AT61" s="208"/>
      <c r="AU61" s="1"/>
      <c r="AW61" s="209"/>
      <c r="AY61" s="210"/>
      <c r="AZ61" s="209"/>
      <c r="BB61" s="210"/>
      <c r="BC61" s="209"/>
      <c r="BE61" s="210"/>
      <c r="BF61" s="209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56">
        <f t="shared" si="13"/>
        <v>0</v>
      </c>
      <c r="BT61" s="56">
        <f t="shared" si="5"/>
        <v>18000</v>
      </c>
      <c r="BU61" s="57">
        <f t="shared" si="10"/>
        <v>-18000</v>
      </c>
      <c r="BW61" s="56">
        <f t="shared" si="22"/>
        <v>18000</v>
      </c>
      <c r="BX61" s="56"/>
      <c r="BY61" s="56">
        <f t="shared" si="12"/>
        <v>18000</v>
      </c>
      <c r="BZ61" s="62"/>
      <c r="CA61" s="62"/>
      <c r="CB61" s="62"/>
      <c r="CD61" s="211"/>
      <c r="CG61" s="212"/>
      <c r="CH61" s="69"/>
    </row>
    <row r="62" spans="1:86" ht="18" hidden="1" thickTop="1" thickBot="1">
      <c r="A62" s="244">
        <v>44</v>
      </c>
      <c r="B62" s="46" t="s">
        <v>17</v>
      </c>
      <c r="C62" s="252" t="s">
        <v>330</v>
      </c>
      <c r="D62" s="46" t="s">
        <v>331</v>
      </c>
      <c r="E62" s="82" t="s">
        <v>332</v>
      </c>
      <c r="F62" s="46">
        <v>9981291182</v>
      </c>
      <c r="G62" s="304" t="s">
        <v>1769</v>
      </c>
      <c r="H62" s="752">
        <v>8</v>
      </c>
      <c r="I62" s="752">
        <v>8</v>
      </c>
      <c r="J62" s="151"/>
      <c r="K62" s="151">
        <v>750</v>
      </c>
      <c r="L62" s="151">
        <v>2180.1</v>
      </c>
      <c r="M62" s="49" t="s">
        <v>328</v>
      </c>
      <c r="N62" s="118">
        <v>44075</v>
      </c>
      <c r="O62" s="118">
        <f t="shared" si="18"/>
        <v>44287</v>
      </c>
      <c r="P62" s="118">
        <f>Cat_alumnos[[#This Row],[FECHA DE INICIO (PRIMERA CLASE CALENDARIO)]]</f>
        <v>44075</v>
      </c>
      <c r="Q62" s="118">
        <f t="shared" si="19"/>
        <v>44287</v>
      </c>
      <c r="R62" s="49" t="str">
        <f t="shared" si="20"/>
        <v>H</v>
      </c>
      <c r="S62" s="49" t="str">
        <f t="shared" si="21"/>
        <v>JT EN LICENCIATURA EN DERECHO</v>
      </c>
      <c r="T62" s="322" t="s">
        <v>1227</v>
      </c>
      <c r="U62" s="49" t="s">
        <v>11</v>
      </c>
      <c r="V62" s="50">
        <v>3150</v>
      </c>
      <c r="W62" s="51">
        <f t="shared" si="1"/>
        <v>0.30790476190476196</v>
      </c>
      <c r="X62" s="50">
        <f t="shared" si="2"/>
        <v>969.90000000000009</v>
      </c>
      <c r="Y62" s="52">
        <v>0</v>
      </c>
      <c r="Z62" s="153">
        <v>5000</v>
      </c>
      <c r="AA62" s="177">
        <v>18000</v>
      </c>
      <c r="AB62" s="300" t="s">
        <v>11</v>
      </c>
      <c r="AC62">
        <v>1</v>
      </c>
      <c r="AD62" s="1249">
        <v>44</v>
      </c>
      <c r="AE62" s="46"/>
      <c r="AF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CALENDARIO)]],TODAY())/30,0)-AE62, IF(Cat_alumnos[[#This Row],[ESTATUS ACADÉMICO]]="VIGENTE",ROUNDDOWN(DAYS360(Cat_alumnos[[#This Row],[FECHA DE INICIO (PRIMERA CLASE CALENDARIO)]],TODAY())/30,0)+2-AE62,"NO VIGENTE"))</f>
        <v>NO VIGENTE</v>
      </c>
      <c r="AG62" s="73">
        <v>8</v>
      </c>
      <c r="AH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2" s="55" t="str">
        <f t="shared" si="15"/>
        <v>SUSPENDER</v>
      </c>
      <c r="AJ62" s="345"/>
      <c r="AK62" s="49">
        <v>0</v>
      </c>
      <c r="AL62" s="66">
        <f t="shared" si="16"/>
        <v>0</v>
      </c>
      <c r="AM62" s="444" t="str">
        <f t="shared" si="6"/>
        <v>NO</v>
      </c>
      <c r="AN62" s="902"/>
      <c r="AO62" s="900" t="str">
        <f>MID(Cat_alumnos[[#This Row],[CURP]],5,2)</f>
        <v>82</v>
      </c>
      <c r="AP62" s="900" t="str">
        <f>MID(Cat_alumnos[[#This Row],[CURP]],7,2)</f>
        <v>03</v>
      </c>
      <c r="AQ62" s="900" t="str">
        <f>MID(Cat_alumnos[[#This Row],[CURP]],9,2)</f>
        <v>15</v>
      </c>
      <c r="AR62" s="902" t="s">
        <v>3087</v>
      </c>
      <c r="AS62" s="612">
        <f>Cat_alumnos[[#This Row],[Titulación]]</f>
        <v>18000</v>
      </c>
      <c r="AT62" s="208">
        <v>7000</v>
      </c>
      <c r="AU62" s="1"/>
      <c r="AW62" s="209">
        <v>11000</v>
      </c>
      <c r="AX62" s="868">
        <v>45168</v>
      </c>
      <c r="AY62" s="301" t="s">
        <v>420</v>
      </c>
      <c r="AZ62" s="209"/>
      <c r="BB62" s="210"/>
      <c r="BC62" s="209"/>
      <c r="BE62" s="210"/>
      <c r="BF62" s="209"/>
      <c r="BH62" s="210"/>
      <c r="BI62" s="210"/>
      <c r="BJ62" s="210"/>
      <c r="BK62" s="210"/>
      <c r="BL62" s="210"/>
      <c r="BM62" s="210"/>
      <c r="BN62" s="210"/>
      <c r="BO62" s="210"/>
      <c r="BP62" s="210"/>
      <c r="BQ62" s="210"/>
      <c r="BR62" s="210"/>
      <c r="BS62" s="56">
        <f t="shared" si="13"/>
        <v>18000</v>
      </c>
      <c r="BT62" s="56">
        <f t="shared" si="5"/>
        <v>18000</v>
      </c>
      <c r="BU62" s="57">
        <f>BS62-BT62</f>
        <v>0</v>
      </c>
      <c r="BW62" s="56">
        <f t="shared" si="22"/>
        <v>18000</v>
      </c>
      <c r="BX62" s="56"/>
      <c r="BY62" s="56">
        <f t="shared" si="12"/>
        <v>18000</v>
      </c>
      <c r="BZ62" s="62"/>
      <c r="CA62" s="62"/>
      <c r="CB62" s="62"/>
      <c r="CD62" s="211"/>
      <c r="CG62" s="212"/>
      <c r="CH62" s="69"/>
    </row>
    <row r="63" spans="1:86" ht="18" hidden="1" thickTop="1" thickBot="1">
      <c r="A63" s="244">
        <v>45</v>
      </c>
      <c r="B63" s="46" t="s">
        <v>17</v>
      </c>
      <c r="C63" s="252" t="s">
        <v>333</v>
      </c>
      <c r="D63" s="46" t="s">
        <v>334</v>
      </c>
      <c r="E63" s="225" t="s">
        <v>335</v>
      </c>
      <c r="F63" s="83">
        <v>6621879993</v>
      </c>
      <c r="G63" s="302" t="s">
        <v>9378</v>
      </c>
      <c r="H63" s="752">
        <v>8</v>
      </c>
      <c r="I63" s="752">
        <v>8</v>
      </c>
      <c r="J63" s="151"/>
      <c r="K63" s="151">
        <v>750</v>
      </c>
      <c r="L63" s="151">
        <v>2180.1</v>
      </c>
      <c r="M63" s="49" t="s">
        <v>328</v>
      </c>
      <c r="N63" s="118">
        <v>44075</v>
      </c>
      <c r="O63" s="118">
        <f t="shared" si="18"/>
        <v>44287</v>
      </c>
      <c r="P63" s="118">
        <f>Cat_alumnos[[#This Row],[FECHA DE INICIO (PRIMERA CLASE CALENDARIO)]]</f>
        <v>44075</v>
      </c>
      <c r="Q63" s="118">
        <f t="shared" si="19"/>
        <v>44287</v>
      </c>
      <c r="R63" s="49" t="str">
        <f t="shared" si="20"/>
        <v>M</v>
      </c>
      <c r="S63" s="49" t="str">
        <f t="shared" si="21"/>
        <v>JT EN LICENCIATURA EN DERECHO</v>
      </c>
      <c r="T63" s="322" t="s">
        <v>1227</v>
      </c>
      <c r="U63" s="49" t="s">
        <v>16</v>
      </c>
      <c r="V63" s="50">
        <v>3150</v>
      </c>
      <c r="W63" s="51">
        <f t="shared" si="1"/>
        <v>0.30790476190476196</v>
      </c>
      <c r="X63" s="50">
        <f t="shared" si="2"/>
        <v>969.90000000000009</v>
      </c>
      <c r="Y63" s="52">
        <v>0</v>
      </c>
      <c r="Z63" s="153">
        <v>5000</v>
      </c>
      <c r="AA63" s="177">
        <v>18000</v>
      </c>
      <c r="AB63" s="300" t="s">
        <v>11</v>
      </c>
      <c r="AC63">
        <v>1</v>
      </c>
      <c r="AD63" s="1248">
        <v>45</v>
      </c>
      <c r="AE63" s="46"/>
      <c r="AF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CALENDARIO)]],TODAY())/30,0)-AE63, IF(Cat_alumnos[[#This Row],[ESTATUS ACADÉMICO]]="VIGENTE",ROUNDDOWN(DAYS360(Cat_alumnos[[#This Row],[FECHA DE INICIO (PRIMERA CLASE CALENDARIO)]],TODAY())/30,0)+2-AE63,"NO VIGENTE"))</f>
        <v>NO VIGENTE</v>
      </c>
      <c r="AG63" s="84">
        <v>6</v>
      </c>
      <c r="AH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3" s="55" t="str">
        <f t="shared" si="15"/>
        <v>SUSPENDER</v>
      </c>
      <c r="AJ63" s="358" t="s">
        <v>336</v>
      </c>
      <c r="AK63" s="49">
        <v>0</v>
      </c>
      <c r="AL63" s="66">
        <f t="shared" si="16"/>
        <v>0</v>
      </c>
      <c r="AM63" s="444" t="str">
        <f t="shared" si="6"/>
        <v>NO</v>
      </c>
      <c r="AN63" s="902"/>
      <c r="AO63" s="900" t="str">
        <f>MID(Cat_alumnos[[#This Row],[CURP]],5,2)</f>
        <v>82</v>
      </c>
      <c r="AP63" s="900" t="str">
        <f>MID(Cat_alumnos[[#This Row],[CURP]],7,2)</f>
        <v>12</v>
      </c>
      <c r="AQ63" s="900" t="str">
        <f>MID(Cat_alumnos[[#This Row],[CURP]],9,2)</f>
        <v>28</v>
      </c>
      <c r="AR63" s="902" t="s">
        <v>3093</v>
      </c>
      <c r="AS63" s="612">
        <f>Cat_alumnos[[#This Row],[Titulación]]</f>
        <v>18000</v>
      </c>
      <c r="AT63" s="208"/>
      <c r="AU63" s="1"/>
      <c r="AW63" s="209"/>
      <c r="AY63" s="210"/>
      <c r="AZ63" s="209"/>
      <c r="BB63" s="210"/>
      <c r="BC63" s="209"/>
      <c r="BE63" s="210"/>
      <c r="BF63" s="209"/>
      <c r="BH63" s="210"/>
      <c r="BI63" s="210"/>
      <c r="BJ63" s="210"/>
      <c r="BK63" s="210"/>
      <c r="BL63" s="210"/>
      <c r="BM63" s="210"/>
      <c r="BN63" s="210"/>
      <c r="BO63" s="210"/>
      <c r="BP63" s="210"/>
      <c r="BQ63" s="210"/>
      <c r="BR63" s="210"/>
      <c r="BS63" s="56">
        <f t="shared" si="13"/>
        <v>0</v>
      </c>
      <c r="BT63" s="56">
        <f t="shared" si="5"/>
        <v>18000</v>
      </c>
      <c r="BU63" s="57">
        <f t="shared" si="10"/>
        <v>-18000</v>
      </c>
      <c r="BW63" s="56">
        <f t="shared" si="22"/>
        <v>18000</v>
      </c>
      <c r="BX63" s="56"/>
      <c r="BY63" s="56">
        <f t="shared" si="12"/>
        <v>18000</v>
      </c>
      <c r="BZ63" s="62"/>
      <c r="CA63" s="62"/>
      <c r="CB63" s="62"/>
      <c r="CD63" s="211"/>
      <c r="CE63" s="68">
        <v>44522</v>
      </c>
      <c r="CG63" s="212"/>
      <c r="CH63" s="69"/>
    </row>
    <row r="64" spans="1:86" ht="18" hidden="1" thickTop="1" thickBot="1">
      <c r="A64" s="244">
        <v>46</v>
      </c>
      <c r="B64" s="46" t="s">
        <v>17</v>
      </c>
      <c r="C64" s="252" t="s">
        <v>337</v>
      </c>
      <c r="D64" s="46" t="s">
        <v>338</v>
      </c>
      <c r="E64" s="560" t="s">
        <v>339</v>
      </c>
      <c r="F64" s="83">
        <v>9981162124</v>
      </c>
      <c r="G64" s="302" t="s">
        <v>2326</v>
      </c>
      <c r="H64" s="752">
        <v>8</v>
      </c>
      <c r="I64" s="752">
        <v>8</v>
      </c>
      <c r="J64" s="151"/>
      <c r="K64" s="151">
        <v>750</v>
      </c>
      <c r="L64" s="151">
        <v>2180.1</v>
      </c>
      <c r="M64" s="49" t="s">
        <v>328</v>
      </c>
      <c r="N64" s="118">
        <v>44075</v>
      </c>
      <c r="O64" s="118">
        <f t="shared" si="18"/>
        <v>44287</v>
      </c>
      <c r="P64" s="118">
        <f>Cat_alumnos[[#This Row],[FECHA DE INICIO (PRIMERA CLASE CALENDARIO)]]</f>
        <v>44075</v>
      </c>
      <c r="Q64" s="118">
        <f t="shared" si="19"/>
        <v>44287</v>
      </c>
      <c r="R64" s="49" t="str">
        <f t="shared" si="20"/>
        <v>H</v>
      </c>
      <c r="S64" s="49" t="str">
        <f t="shared" si="21"/>
        <v>JT EN LICENCIATURA EN DERECHO</v>
      </c>
      <c r="T64" s="322" t="s">
        <v>1227</v>
      </c>
      <c r="U64" s="49" t="s">
        <v>9</v>
      </c>
      <c r="V64" s="50">
        <v>3150</v>
      </c>
      <c r="W64" s="51">
        <f t="shared" si="1"/>
        <v>0.30790476190476196</v>
      </c>
      <c r="X64" s="50">
        <f t="shared" si="2"/>
        <v>969.90000000000009</v>
      </c>
      <c r="Y64" s="52">
        <v>0</v>
      </c>
      <c r="Z64" s="153">
        <v>5000</v>
      </c>
      <c r="AA64" s="177">
        <v>18000</v>
      </c>
      <c r="AB64" s="300" t="s">
        <v>11</v>
      </c>
      <c r="AC64">
        <v>1</v>
      </c>
      <c r="AD64" s="1249">
        <v>46</v>
      </c>
      <c r="AE64" s="46"/>
      <c r="AF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CALENDARIO)]],TODAY())/30,0)-AE64, IF(Cat_alumnos[[#This Row],[ESTATUS ACADÉMICO]]="VIGENTE",ROUNDDOWN(DAYS360(Cat_alumnos[[#This Row],[FECHA DE INICIO (PRIMERA CLASE CALENDARIO)]],TODAY())/30,0)+2-AE64,"NO VIGENTE"))</f>
        <v>NO VIGENTE</v>
      </c>
      <c r="AG64" s="73">
        <v>8</v>
      </c>
      <c r="AH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4" s="55" t="str">
        <f>IF(AH64&gt;=2,"SUSPENDER",IF(AH64&lt;=0,CONCATENATE("Al día"," ",$AK$17),IF(AND(AH64&lt;=2,AH64&gt;0),"COBRANZA",)))</f>
        <v>SUSPENDER</v>
      </c>
      <c r="AJ64" s="345" t="s">
        <v>137</v>
      </c>
      <c r="AK64" s="49">
        <v>0</v>
      </c>
      <c r="AL64" s="66">
        <f t="shared" ref="AL64:AL95" si="23">Y64-AK64</f>
        <v>0</v>
      </c>
      <c r="AM64" s="444" t="str">
        <f t="shared" si="6"/>
        <v>NO</v>
      </c>
      <c r="AN64" s="902"/>
      <c r="AO64" s="900" t="str">
        <f>MID(Cat_alumnos[[#This Row],[CURP]],5,2)</f>
        <v>75</v>
      </c>
      <c r="AP64" s="900" t="str">
        <f>MID(Cat_alumnos[[#This Row],[CURP]],7,2)</f>
        <v>04</v>
      </c>
      <c r="AQ64" s="900" t="str">
        <f>MID(Cat_alumnos[[#This Row],[CURP]],9,2)</f>
        <v>01</v>
      </c>
      <c r="AR64" s="902" t="s">
        <v>3094</v>
      </c>
      <c r="AS64" s="612">
        <f>Cat_alumnos[[#This Row],[Titulación]]</f>
        <v>18000</v>
      </c>
      <c r="AT64" s="208">
        <v>5000</v>
      </c>
      <c r="AU64" s="39">
        <v>44991</v>
      </c>
      <c r="AV64" t="s">
        <v>246</v>
      </c>
      <c r="AW64" s="384">
        <v>20000</v>
      </c>
      <c r="AX64" t="s">
        <v>240</v>
      </c>
      <c r="AY64" s="637">
        <v>44973</v>
      </c>
      <c r="AZ64" s="209"/>
      <c r="BB64" s="210"/>
      <c r="BC64" s="209"/>
      <c r="BE64" s="210"/>
      <c r="BF64" s="209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56">
        <f t="shared" si="13"/>
        <v>25000</v>
      </c>
      <c r="BT64" s="56">
        <f t="shared" si="5"/>
        <v>18000</v>
      </c>
      <c r="BU64" s="57">
        <f t="shared" si="10"/>
        <v>7000</v>
      </c>
      <c r="BW64" s="56">
        <f t="shared" si="22"/>
        <v>18000</v>
      </c>
      <c r="BX64" s="56"/>
      <c r="BY64" s="56">
        <v>5000</v>
      </c>
      <c r="BZ64" s="78">
        <v>44830</v>
      </c>
      <c r="CA64" s="62" t="s">
        <v>420</v>
      </c>
      <c r="CB64" s="62"/>
      <c r="CC64">
        <v>0</v>
      </c>
      <c r="CD64" s="211"/>
      <c r="CE64" s="68">
        <v>44522</v>
      </c>
      <c r="CG64" s="212"/>
      <c r="CH64" s="69"/>
    </row>
    <row r="65" spans="1:86" ht="18" hidden="1" thickTop="1" thickBot="1">
      <c r="A65" s="244">
        <v>47</v>
      </c>
      <c r="B65" s="46" t="s">
        <v>17</v>
      </c>
      <c r="C65" s="252" t="s">
        <v>341</v>
      </c>
      <c r="D65" s="46" t="s">
        <v>342</v>
      </c>
      <c r="E65" s="72" t="s">
        <v>343</v>
      </c>
      <c r="F65" s="85">
        <v>9831576308</v>
      </c>
      <c r="G65" s="253" t="s">
        <v>1673</v>
      </c>
      <c r="H65" s="752">
        <v>8</v>
      </c>
      <c r="I65" s="752">
        <v>8</v>
      </c>
      <c r="J65" s="151"/>
      <c r="K65" s="151">
        <v>750</v>
      </c>
      <c r="L65" s="151">
        <v>2180.1</v>
      </c>
      <c r="M65" s="49" t="s">
        <v>328</v>
      </c>
      <c r="N65" s="118">
        <v>44075</v>
      </c>
      <c r="O65" s="118">
        <f t="shared" si="18"/>
        <v>44287</v>
      </c>
      <c r="P65" s="118">
        <f>Cat_alumnos[[#This Row],[FECHA DE INICIO (PRIMERA CLASE CALENDARIO)]]</f>
        <v>44075</v>
      </c>
      <c r="Q65" s="118">
        <f t="shared" si="19"/>
        <v>44287</v>
      </c>
      <c r="R65" s="49" t="str">
        <f t="shared" si="20"/>
        <v>M</v>
      </c>
      <c r="S65" s="49" t="str">
        <f t="shared" si="21"/>
        <v>JT EN LICENCIATURA EN DERECHO</v>
      </c>
      <c r="T65" s="322" t="s">
        <v>1227</v>
      </c>
      <c r="U65" s="49" t="s">
        <v>9</v>
      </c>
      <c r="V65" s="50">
        <v>3150</v>
      </c>
      <c r="W65" s="51">
        <f t="shared" si="1"/>
        <v>0.30790476190476196</v>
      </c>
      <c r="X65" s="50">
        <f t="shared" si="2"/>
        <v>969.90000000000009</v>
      </c>
      <c r="Y65" s="52">
        <v>0</v>
      </c>
      <c r="Z65" s="153">
        <v>5000</v>
      </c>
      <c r="AA65" s="177">
        <v>18000</v>
      </c>
      <c r="AB65" s="300" t="s">
        <v>11</v>
      </c>
      <c r="AC65">
        <v>1</v>
      </c>
      <c r="AD65" s="1248">
        <v>47</v>
      </c>
      <c r="AE65" s="46"/>
      <c r="AF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CALENDARIO)]],TODAY())/30,0)-AE65, IF(Cat_alumnos[[#This Row],[ESTATUS ACADÉMICO]]="VIGENTE",ROUNDDOWN(DAYS360(Cat_alumnos[[#This Row],[FECHA DE INICIO (PRIMERA CLASE CALENDARIO)]],TODAY())/30,0)+2-AE65,"NO VIGENTE"))</f>
        <v>NO VIGENTE</v>
      </c>
      <c r="AG65" s="73">
        <v>8</v>
      </c>
      <c r="AH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5" s="55" t="str">
        <f>IF(AH65&gt;=2,"SUSPENDER",IF(AH65&lt;=0,CONCATENATE("Al día"," ",$AK$17),IF(AND(AH65&lt;=2,AH65&gt;0),"COBRANZA",)))</f>
        <v>SUSPENDER</v>
      </c>
      <c r="AJ65" s="355"/>
      <c r="AK65" s="49">
        <v>0</v>
      </c>
      <c r="AL65" s="66">
        <f t="shared" si="23"/>
        <v>0</v>
      </c>
      <c r="AM65" s="444" t="str">
        <f t="shared" si="6"/>
        <v>NO</v>
      </c>
      <c r="AN65" s="902"/>
      <c r="AO65" s="900" t="str">
        <f>MID(Cat_alumnos[[#This Row],[CURP]],5,2)</f>
        <v>74</v>
      </c>
      <c r="AP65" s="900" t="str">
        <f>MID(Cat_alumnos[[#This Row],[CURP]],7,2)</f>
        <v>12</v>
      </c>
      <c r="AQ65" s="900" t="str">
        <f>MID(Cat_alumnos[[#This Row],[CURP]],9,2)</f>
        <v>20</v>
      </c>
      <c r="AR65" s="902" t="s">
        <v>3087</v>
      </c>
      <c r="AS65" s="612">
        <f>Cat_alumnos[[#This Row],[Titulación]]</f>
        <v>18000</v>
      </c>
      <c r="AT65" s="208">
        <v>1500</v>
      </c>
      <c r="AU65" s="39">
        <v>44763</v>
      </c>
      <c r="AV65" t="s">
        <v>2266</v>
      </c>
      <c r="AW65" s="209"/>
      <c r="AY65" s="210"/>
      <c r="AZ65" s="209"/>
      <c r="BB65" s="210"/>
      <c r="BC65" s="209"/>
      <c r="BE65" s="210"/>
      <c r="BF65" s="209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56">
        <f t="shared" si="13"/>
        <v>1500</v>
      </c>
      <c r="BT65" s="56">
        <f t="shared" si="5"/>
        <v>18000</v>
      </c>
      <c r="BU65" s="57">
        <f t="shared" si="10"/>
        <v>-16500</v>
      </c>
      <c r="BW65" s="56">
        <f t="shared" si="22"/>
        <v>18000</v>
      </c>
      <c r="BX65" s="56">
        <v>1500</v>
      </c>
      <c r="BY65" s="56">
        <f t="shared" si="12"/>
        <v>16500</v>
      </c>
      <c r="BZ65" s="78">
        <v>44763</v>
      </c>
      <c r="CA65" s="62" t="s">
        <v>2267</v>
      </c>
      <c r="CB65" s="62"/>
      <c r="CD65" s="211"/>
      <c r="CG65" s="212"/>
      <c r="CH65" s="69"/>
    </row>
    <row r="66" spans="1:86" ht="18" hidden="1" thickTop="1" thickBot="1">
      <c r="A66" s="244">
        <v>48</v>
      </c>
      <c r="B66" s="46" t="s">
        <v>17</v>
      </c>
      <c r="C66" s="252" t="s">
        <v>344</v>
      </c>
      <c r="D66" s="46" t="s">
        <v>345</v>
      </c>
      <c r="E66" s="72" t="s">
        <v>346</v>
      </c>
      <c r="F66" s="85">
        <v>9981669551</v>
      </c>
      <c r="G66" s="253" t="s">
        <v>1770</v>
      </c>
      <c r="H66" s="752">
        <v>8</v>
      </c>
      <c r="I66" s="752">
        <v>8</v>
      </c>
      <c r="J66" s="151"/>
      <c r="K66" s="151">
        <v>750</v>
      </c>
      <c r="L66" s="151">
        <v>2180</v>
      </c>
      <c r="M66" s="49" t="s">
        <v>328</v>
      </c>
      <c r="N66" s="118">
        <v>44075</v>
      </c>
      <c r="O66" s="118">
        <f t="shared" si="18"/>
        <v>44287</v>
      </c>
      <c r="P66" s="118">
        <f>Cat_alumnos[[#This Row],[FECHA DE INICIO (PRIMERA CLASE CALENDARIO)]]</f>
        <v>44075</v>
      </c>
      <c r="Q66" s="118">
        <f t="shared" si="19"/>
        <v>44287</v>
      </c>
      <c r="R66" s="49" t="str">
        <f t="shared" si="20"/>
        <v>H</v>
      </c>
      <c r="S66" s="49" t="str">
        <f t="shared" si="21"/>
        <v>JT EN LICENCIATURA EN DERECHO</v>
      </c>
      <c r="T66" s="322" t="s">
        <v>1227</v>
      </c>
      <c r="U66" s="49" t="s">
        <v>16</v>
      </c>
      <c r="V66" s="50">
        <v>3150</v>
      </c>
      <c r="W66" s="51">
        <f t="shared" si="1"/>
        <v>0.30793650793650795</v>
      </c>
      <c r="X66" s="50">
        <f t="shared" si="2"/>
        <v>970</v>
      </c>
      <c r="Y66" s="52">
        <v>0</v>
      </c>
      <c r="Z66" s="153">
        <v>5000</v>
      </c>
      <c r="AA66" s="177">
        <v>18000</v>
      </c>
      <c r="AB66" s="300" t="s">
        <v>16</v>
      </c>
      <c r="AC66">
        <v>1</v>
      </c>
      <c r="AD66" s="1249">
        <v>48</v>
      </c>
      <c r="AE66" s="46">
        <v>8</v>
      </c>
      <c r="AF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CALENDARIO)]],TODAY())/30,0)-AE66, IF(Cat_alumnos[[#This Row],[ESTATUS ACADÉMICO]]="VIGENTE",ROUNDDOWN(DAYS360(Cat_alumnos[[#This Row],[FECHA DE INICIO (PRIMERA CLASE CALENDARIO)]],TODAY())/30,0)+2-AE66,"NO VIGENTE"))</f>
        <v>NO VIGENTE</v>
      </c>
      <c r="AG66" s="73">
        <v>3</v>
      </c>
      <c r="AH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6" s="55" t="str">
        <f t="shared" si="15"/>
        <v>SUSPENDER</v>
      </c>
      <c r="AJ66" s="355" t="s">
        <v>2305</v>
      </c>
      <c r="AK66" s="49">
        <v>0</v>
      </c>
      <c r="AL66" s="66">
        <f t="shared" si="23"/>
        <v>0</v>
      </c>
      <c r="AM66" s="444" t="str">
        <f t="shared" si="6"/>
        <v>NO</v>
      </c>
      <c r="AN66" s="902"/>
      <c r="AO66" s="900" t="str">
        <f>MID(Cat_alumnos[[#This Row],[CURP]],5,2)</f>
        <v>69</v>
      </c>
      <c r="AP66" s="900" t="str">
        <f>MID(Cat_alumnos[[#This Row],[CURP]],7,2)</f>
        <v>10</v>
      </c>
      <c r="AQ66" s="900" t="str">
        <f>MID(Cat_alumnos[[#This Row],[CURP]],9,2)</f>
        <v>24</v>
      </c>
      <c r="AR66" s="902" t="s">
        <v>3095</v>
      </c>
      <c r="AS66" s="612">
        <f>Cat_alumnos[[#This Row],[Titulación]]</f>
        <v>18000</v>
      </c>
      <c r="AT66" s="208"/>
      <c r="AU66" s="1"/>
      <c r="AW66" s="209"/>
      <c r="AY66" s="210"/>
      <c r="AZ66" s="209"/>
      <c r="BB66" s="210"/>
      <c r="BC66" s="209"/>
      <c r="BE66" s="210"/>
      <c r="BF66" s="209"/>
      <c r="BH66" s="210"/>
      <c r="BI66" s="210"/>
      <c r="BJ66" s="210"/>
      <c r="BK66" s="210"/>
      <c r="BL66" s="210"/>
      <c r="BM66" s="210"/>
      <c r="BN66" s="210"/>
      <c r="BO66" s="210"/>
      <c r="BP66" s="210"/>
      <c r="BQ66" s="210"/>
      <c r="BR66" s="210"/>
      <c r="BS66" s="56">
        <f t="shared" si="13"/>
        <v>0</v>
      </c>
      <c r="BT66" s="56">
        <f t="shared" si="5"/>
        <v>18000</v>
      </c>
      <c r="BU66" s="57">
        <f t="shared" si="10"/>
        <v>-18000</v>
      </c>
      <c r="BW66" s="56">
        <f t="shared" si="22"/>
        <v>18000</v>
      </c>
      <c r="BX66" s="56"/>
      <c r="BY66" s="56">
        <f t="shared" si="12"/>
        <v>18000</v>
      </c>
      <c r="BZ66" s="62"/>
      <c r="CA66" s="62"/>
      <c r="CB66" s="62"/>
      <c r="CD66" s="211"/>
      <c r="CG66" s="212"/>
      <c r="CH66" s="69"/>
    </row>
    <row r="67" spans="1:86" ht="50" hidden="1" thickTop="1" thickBot="1">
      <c r="A67" s="244">
        <v>49</v>
      </c>
      <c r="B67" s="46" t="s">
        <v>17</v>
      </c>
      <c r="C67" s="252" t="s">
        <v>347</v>
      </c>
      <c r="D67" s="46" t="s">
        <v>348</v>
      </c>
      <c r="E67" s="72" t="s">
        <v>349</v>
      </c>
      <c r="F67" s="46" t="s">
        <v>350</v>
      </c>
      <c r="G67" s="48" t="s">
        <v>351</v>
      </c>
      <c r="H67" s="752">
        <v>8</v>
      </c>
      <c r="I67" s="752">
        <v>8</v>
      </c>
      <c r="J67" s="151"/>
      <c r="K67" s="151">
        <v>750</v>
      </c>
      <c r="L67" s="151">
        <v>2180</v>
      </c>
      <c r="M67" s="49" t="s">
        <v>328</v>
      </c>
      <c r="N67" s="118">
        <v>44105</v>
      </c>
      <c r="O67" s="118">
        <f t="shared" si="18"/>
        <v>44317</v>
      </c>
      <c r="P67" s="118">
        <f>Cat_alumnos[[#This Row],[FECHA DE INICIO (PRIMERA CLASE CALENDARIO)]]</f>
        <v>44105</v>
      </c>
      <c r="Q67" s="118">
        <f t="shared" si="19"/>
        <v>44317</v>
      </c>
      <c r="R67" s="49" t="str">
        <f t="shared" si="20"/>
        <v>H</v>
      </c>
      <c r="S67" s="49" t="str">
        <f t="shared" si="21"/>
        <v>JT EN LICENCIATURA EN DERECHO</v>
      </c>
      <c r="T67" s="322" t="s">
        <v>1227</v>
      </c>
      <c r="U67" s="49" t="s">
        <v>16</v>
      </c>
      <c r="V67" s="50">
        <v>3150</v>
      </c>
      <c r="W67" s="51">
        <f t="shared" si="1"/>
        <v>0.30793650793650795</v>
      </c>
      <c r="X67" s="50">
        <f t="shared" si="2"/>
        <v>970</v>
      </c>
      <c r="Y67" s="52">
        <v>0</v>
      </c>
      <c r="Z67" s="153">
        <v>5000</v>
      </c>
      <c r="AA67" s="177">
        <v>18000</v>
      </c>
      <c r="AB67" s="300" t="s">
        <v>11</v>
      </c>
      <c r="AC67">
        <v>1</v>
      </c>
      <c r="AD67" s="1248">
        <v>49</v>
      </c>
      <c r="AE67" s="46"/>
      <c r="AF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CALENDARIO)]],TODAY())/30,0)-AE67, IF(Cat_alumnos[[#This Row],[ESTATUS ACADÉMICO]]="VIGENTE",ROUNDDOWN(DAYS360(Cat_alumnos[[#This Row],[FECHA DE INICIO (PRIMERA CLASE CALENDARIO)]],TODAY())/30,0)+2-AE67,"NO VIGENTE"))</f>
        <v>NO VIGENTE</v>
      </c>
      <c r="AG67" s="73">
        <v>5</v>
      </c>
      <c r="AH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7" s="55" t="str">
        <f t="shared" si="15"/>
        <v>SUSPENDER</v>
      </c>
      <c r="AJ67" s="359" t="s">
        <v>352</v>
      </c>
      <c r="AK67" s="49">
        <v>0</v>
      </c>
      <c r="AL67" s="66">
        <f t="shared" si="23"/>
        <v>0</v>
      </c>
      <c r="AM67" s="444" t="str">
        <f t="shared" si="6"/>
        <v>NO</v>
      </c>
      <c r="AN67" s="902"/>
      <c r="AO67" s="900" t="str">
        <f>MID(Cat_alumnos[[#This Row],[CURP]],5,2)</f>
        <v>84</v>
      </c>
      <c r="AP67" s="900" t="str">
        <f>MID(Cat_alumnos[[#This Row],[CURP]],7,2)</f>
        <v>10</v>
      </c>
      <c r="AQ67" s="900" t="str">
        <f>MID(Cat_alumnos[[#This Row],[CURP]],9,2)</f>
        <v>30</v>
      </c>
      <c r="AR67" s="902" t="s">
        <v>3093</v>
      </c>
      <c r="AS67" s="612">
        <f>Cat_alumnos[[#This Row],[Titulación]]</f>
        <v>18000</v>
      </c>
      <c r="AT67" s="208"/>
      <c r="AU67" s="1"/>
      <c r="AW67" s="209"/>
      <c r="AY67" s="210"/>
      <c r="AZ67" s="209"/>
      <c r="BB67" s="210"/>
      <c r="BC67" s="209"/>
      <c r="BE67" s="210"/>
      <c r="BF67" s="209"/>
      <c r="BH67" s="210"/>
      <c r="BI67" s="210"/>
      <c r="BJ67" s="210"/>
      <c r="BK67" s="210"/>
      <c r="BL67" s="210"/>
      <c r="BM67" s="210"/>
      <c r="BN67" s="210"/>
      <c r="BO67" s="210"/>
      <c r="BP67" s="210"/>
      <c r="BQ67" s="210"/>
      <c r="BR67" s="210"/>
      <c r="BS67" s="56">
        <f t="shared" si="13"/>
        <v>0</v>
      </c>
      <c r="BT67" s="56">
        <f t="shared" si="5"/>
        <v>18000</v>
      </c>
      <c r="BU67" s="57">
        <f t="shared" si="10"/>
        <v>-18000</v>
      </c>
      <c r="BW67" s="56">
        <f t="shared" si="22"/>
        <v>18000</v>
      </c>
      <c r="BX67" s="56"/>
      <c r="BY67" s="56">
        <f t="shared" si="12"/>
        <v>18000</v>
      </c>
      <c r="BZ67" s="62"/>
      <c r="CA67" s="62"/>
      <c r="CB67" s="62"/>
      <c r="CD67" s="211"/>
      <c r="CE67" s="68">
        <v>44526</v>
      </c>
      <c r="CF67" s="3" t="s">
        <v>353</v>
      </c>
      <c r="CG67" s="212"/>
      <c r="CH67" s="69"/>
    </row>
    <row r="68" spans="1:86" ht="18" hidden="1" thickTop="1" thickBot="1">
      <c r="A68" s="244">
        <v>50</v>
      </c>
      <c r="B68" s="46" t="s">
        <v>17</v>
      </c>
      <c r="C68" s="252" t="s">
        <v>354</v>
      </c>
      <c r="D68" s="46" t="s">
        <v>355</v>
      </c>
      <c r="E68" s="72" t="s">
        <v>356</v>
      </c>
      <c r="F68" s="46" t="s">
        <v>357</v>
      </c>
      <c r="G68" s="48" t="s">
        <v>358</v>
      </c>
      <c r="H68" s="752">
        <v>8</v>
      </c>
      <c r="I68" s="752">
        <v>8</v>
      </c>
      <c r="J68" s="151"/>
      <c r="K68" s="151">
        <v>750</v>
      </c>
      <c r="L68" s="151">
        <v>2180</v>
      </c>
      <c r="M68" s="49" t="s">
        <v>328</v>
      </c>
      <c r="N68" s="118">
        <v>44105</v>
      </c>
      <c r="O68" s="118">
        <f t="shared" si="18"/>
        <v>44317</v>
      </c>
      <c r="P68" s="118">
        <f>Cat_alumnos[[#This Row],[FECHA DE INICIO (PRIMERA CLASE CALENDARIO)]]</f>
        <v>44105</v>
      </c>
      <c r="Q68" s="118">
        <f t="shared" si="19"/>
        <v>44317</v>
      </c>
      <c r="R68" s="49" t="str">
        <f t="shared" si="20"/>
        <v>H</v>
      </c>
      <c r="S68" s="49" t="str">
        <f t="shared" si="21"/>
        <v>JT EN LICENCIATURA EN DERECHO</v>
      </c>
      <c r="T68" s="322" t="s">
        <v>1227</v>
      </c>
      <c r="U68" s="49" t="s">
        <v>11</v>
      </c>
      <c r="V68" s="50">
        <v>3150</v>
      </c>
      <c r="W68" s="51">
        <f t="shared" si="1"/>
        <v>0.30793650793650795</v>
      </c>
      <c r="X68" s="50">
        <f t="shared" si="2"/>
        <v>970</v>
      </c>
      <c r="Y68" s="52">
        <v>0</v>
      </c>
      <c r="Z68" s="153">
        <v>5000</v>
      </c>
      <c r="AA68" s="177">
        <v>18000</v>
      </c>
      <c r="AB68" s="300" t="s">
        <v>11</v>
      </c>
      <c r="AC68">
        <v>1</v>
      </c>
      <c r="AD68" s="1249">
        <v>50</v>
      </c>
      <c r="AE68" s="46"/>
      <c r="AF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CALENDARIO)]],TODAY())/30,0)-AE68, IF(Cat_alumnos[[#This Row],[ESTATUS ACADÉMICO]]="VIGENTE",ROUNDDOWN(DAYS360(Cat_alumnos[[#This Row],[FECHA DE INICIO (PRIMERA CLASE CALENDARIO)]],TODAY())/30,0)+2-AE68,"NO VIGENTE"))</f>
        <v>NO VIGENTE</v>
      </c>
      <c r="AG68" s="84" t="s">
        <v>1885</v>
      </c>
      <c r="AH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8" s="55" t="str">
        <f t="shared" si="15"/>
        <v>SUSPENDER</v>
      </c>
      <c r="AJ68" s="345"/>
      <c r="AK68" s="49">
        <v>0</v>
      </c>
      <c r="AL68" s="66">
        <f t="shared" si="23"/>
        <v>0</v>
      </c>
      <c r="AM68" s="444" t="str">
        <f t="shared" si="6"/>
        <v>NO</v>
      </c>
      <c r="AN68" s="902"/>
      <c r="AO68" s="900" t="str">
        <f>MID(Cat_alumnos[[#This Row],[CURP]],5,2)</f>
        <v>83</v>
      </c>
      <c r="AP68" s="900" t="str">
        <f>MID(Cat_alumnos[[#This Row],[CURP]],7,2)</f>
        <v>10</v>
      </c>
      <c r="AQ68" s="900" t="str">
        <f>MID(Cat_alumnos[[#This Row],[CURP]],9,2)</f>
        <v>21</v>
      </c>
      <c r="AR68" s="902" t="s">
        <v>3093</v>
      </c>
      <c r="AS68" s="612">
        <f>Cat_alumnos[[#This Row],[Titulación]]</f>
        <v>18000</v>
      </c>
      <c r="AT68" s="208">
        <v>18000</v>
      </c>
      <c r="AU68" s="39">
        <v>44757</v>
      </c>
      <c r="AV68" t="s">
        <v>420</v>
      </c>
      <c r="AW68" s="209"/>
      <c r="AY68" s="210"/>
      <c r="AZ68" s="209"/>
      <c r="BB68" s="210"/>
      <c r="BC68" s="209"/>
      <c r="BE68" s="210"/>
      <c r="BF68" s="209"/>
      <c r="BH68" s="210"/>
      <c r="BI68" s="210"/>
      <c r="BJ68" s="210"/>
      <c r="BK68" s="210"/>
      <c r="BL68" s="210"/>
      <c r="BM68" s="210"/>
      <c r="BN68" s="210"/>
      <c r="BO68" s="210"/>
      <c r="BP68" s="210"/>
      <c r="BQ68" s="210"/>
      <c r="BR68" s="210"/>
      <c r="BS68" s="56">
        <f t="shared" si="13"/>
        <v>18000</v>
      </c>
      <c r="BT68" s="56">
        <f t="shared" si="5"/>
        <v>18000</v>
      </c>
      <c r="BU68" s="57">
        <f t="shared" si="10"/>
        <v>0</v>
      </c>
      <c r="BW68" s="56">
        <f t="shared" si="22"/>
        <v>18000</v>
      </c>
      <c r="BX68" s="56">
        <v>5000</v>
      </c>
      <c r="BY68" s="56">
        <f t="shared" si="12"/>
        <v>13000</v>
      </c>
      <c r="BZ68" s="78">
        <v>44629</v>
      </c>
      <c r="CA68" s="62" t="s">
        <v>420</v>
      </c>
      <c r="CB68" s="62"/>
      <c r="CD68" s="211"/>
      <c r="CE68" s="68">
        <v>44522</v>
      </c>
      <c r="CG68" s="212"/>
      <c r="CH68" s="69"/>
    </row>
    <row r="69" spans="1:86" ht="34.5" hidden="1" customHeight="1">
      <c r="A69" s="244">
        <v>51</v>
      </c>
      <c r="B69" s="46" t="s">
        <v>10</v>
      </c>
      <c r="C69" s="252" t="s">
        <v>439</v>
      </c>
      <c r="D69" s="46" t="s">
        <v>440</v>
      </c>
      <c r="E69" s="225" t="s">
        <v>441</v>
      </c>
      <c r="F69" s="89">
        <v>99811681090</v>
      </c>
      <c r="G69" s="302" t="s">
        <v>1774</v>
      </c>
      <c r="H69" s="752">
        <v>20</v>
      </c>
      <c r="I69" s="752">
        <v>20</v>
      </c>
      <c r="J69" s="151"/>
      <c r="K69" s="151">
        <v>2000</v>
      </c>
      <c r="L69" s="151">
        <v>2180.0000000000005</v>
      </c>
      <c r="M69" s="49" t="s">
        <v>442</v>
      </c>
      <c r="N69" s="118"/>
      <c r="O69" s="118">
        <f t="shared" si="18"/>
        <v>578</v>
      </c>
      <c r="P69" s="118">
        <f>Cat_alumnos[[#This Row],[FECHA DE INICIO (PRIMERA CLASE CALENDARIO)]]</f>
        <v>0</v>
      </c>
      <c r="Q69" s="118">
        <f t="shared" si="19"/>
        <v>578</v>
      </c>
      <c r="R69" s="49" t="str">
        <f t="shared" si="20"/>
        <v>H</v>
      </c>
      <c r="S69" s="49" t="str">
        <f t="shared" si="21"/>
        <v>MAESTRIA EN DERECHO</v>
      </c>
      <c r="T69" s="322" t="s">
        <v>1227</v>
      </c>
      <c r="U69" s="49" t="s">
        <v>340</v>
      </c>
      <c r="V69" s="50">
        <v>3150</v>
      </c>
      <c r="W69" s="51">
        <f t="shared" si="1"/>
        <v>0.30793650793650779</v>
      </c>
      <c r="X69" s="50">
        <f t="shared" si="2"/>
        <v>969.99999999999955</v>
      </c>
      <c r="Y69" s="52">
        <v>0</v>
      </c>
      <c r="Z69" s="153">
        <v>5000</v>
      </c>
      <c r="AA69" s="177">
        <v>18000</v>
      </c>
      <c r="AB69" s="300" t="s">
        <v>16</v>
      </c>
      <c r="AC69">
        <v>1</v>
      </c>
      <c r="AD69" s="1248">
        <v>51</v>
      </c>
      <c r="AE69" s="46"/>
      <c r="AF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CALENDARIO)]],TODAY())/30,0)-AE69, IF(Cat_alumnos[[#This Row],[ESTATUS ACADÉMICO]]="VIGENTE",ROUNDDOWN(DAYS360(Cat_alumnos[[#This Row],[FECHA DE INICIO (PRIMERA CLASE CALENDARIO)]],TODAY())/30,0)+2-AE69,"NO VIGENTE"))</f>
        <v>NO VIGENTE</v>
      </c>
      <c r="AG69" s="84">
        <v>8</v>
      </c>
      <c r="AH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9" s="55" t="str">
        <f t="shared" si="15"/>
        <v>SUSPENDER</v>
      </c>
      <c r="AJ69" s="360" t="s">
        <v>364</v>
      </c>
      <c r="AK69" s="49">
        <v>0</v>
      </c>
      <c r="AL69" s="66">
        <f t="shared" si="23"/>
        <v>0</v>
      </c>
      <c r="AM69" s="444" t="str">
        <f t="shared" si="6"/>
        <v>SI</v>
      </c>
      <c r="AN69" s="905" t="s">
        <v>1932</v>
      </c>
      <c r="AO69" s="900" t="str">
        <f>MID(Cat_alumnos[[#This Row],[CURP]],5,2)</f>
        <v>83</v>
      </c>
      <c r="AP69" s="900" t="str">
        <f>MID(Cat_alumnos[[#This Row],[CURP]],7,2)</f>
        <v>03</v>
      </c>
      <c r="AQ69" s="900" t="str">
        <f>MID(Cat_alumnos[[#This Row],[CURP]],9,2)</f>
        <v>03</v>
      </c>
      <c r="AR69" s="905" t="s">
        <v>3087</v>
      </c>
      <c r="AS69" s="612">
        <f>Cat_alumnos[[#This Row],[Titulación]]</f>
        <v>18000</v>
      </c>
      <c r="AT69" s="74">
        <v>18000</v>
      </c>
      <c r="AU69" s="226">
        <v>44354</v>
      </c>
      <c r="AV69" s="221"/>
      <c r="AW69" s="86"/>
      <c r="AX69" s="221"/>
      <c r="AY69" s="75"/>
      <c r="AZ69" s="86"/>
      <c r="BA69" s="221"/>
      <c r="BB69" s="75"/>
      <c r="BC69" s="86"/>
      <c r="BD69" s="221"/>
      <c r="BE69" s="75"/>
      <c r="BF69" s="227"/>
      <c r="BG69" s="227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216">
        <f>AT69+AW69+AZ69+BC69</f>
        <v>18000</v>
      </c>
      <c r="BT69" s="56">
        <f t="shared" si="5"/>
        <v>18000</v>
      </c>
      <c r="BU69" s="223">
        <f t="shared" si="10"/>
        <v>0</v>
      </c>
      <c r="BW69" s="56">
        <f t="shared" si="22"/>
        <v>18000</v>
      </c>
      <c r="BX69" s="56"/>
      <c r="BY69" s="56">
        <f t="shared" si="12"/>
        <v>18000</v>
      </c>
      <c r="BZ69" s="62"/>
      <c r="CA69" s="62"/>
      <c r="CB69" s="62"/>
      <c r="CD69" s="211"/>
      <c r="CG69" s="212"/>
      <c r="CH69" s="69"/>
    </row>
    <row r="70" spans="1:86" ht="18" hidden="1" thickTop="1" thickBot="1">
      <c r="A70" s="244">
        <v>52</v>
      </c>
      <c r="B70" s="46" t="s">
        <v>17</v>
      </c>
      <c r="C70" s="252" t="s">
        <v>365</v>
      </c>
      <c r="D70" s="46" t="s">
        <v>366</v>
      </c>
      <c r="E70" s="560" t="s">
        <v>367</v>
      </c>
      <c r="F70" s="83">
        <v>5583682259</v>
      </c>
      <c r="G70" s="302" t="s">
        <v>2606</v>
      </c>
      <c r="H70" s="752">
        <v>8</v>
      </c>
      <c r="I70" s="752">
        <v>8</v>
      </c>
      <c r="J70" s="151"/>
      <c r="K70" s="151">
        <v>0</v>
      </c>
      <c r="L70" s="151">
        <v>1800</v>
      </c>
      <c r="M70" s="49" t="s">
        <v>328</v>
      </c>
      <c r="N70" s="118">
        <v>44075</v>
      </c>
      <c r="O70" s="118">
        <f t="shared" si="18"/>
        <v>44287</v>
      </c>
      <c r="P70" s="118">
        <f>Cat_alumnos[[#This Row],[FECHA DE INICIO (PRIMERA CLASE CALENDARIO)]]</f>
        <v>44075</v>
      </c>
      <c r="Q70" s="118">
        <f t="shared" si="19"/>
        <v>44287</v>
      </c>
      <c r="R70" s="49" t="str">
        <f t="shared" si="20"/>
        <v>H</v>
      </c>
      <c r="S70" s="49" t="str">
        <f t="shared" si="21"/>
        <v>JT EN LICENCIATURA EN DERECHO</v>
      </c>
      <c r="T70" s="322" t="s">
        <v>1227</v>
      </c>
      <c r="U70" s="49" t="s">
        <v>16</v>
      </c>
      <c r="V70" s="50">
        <v>3150</v>
      </c>
      <c r="W70" s="51">
        <f t="shared" si="1"/>
        <v>0.42857142857142855</v>
      </c>
      <c r="X70" s="50">
        <f t="shared" si="2"/>
        <v>1350</v>
      </c>
      <c r="Y70" s="52">
        <v>0</v>
      </c>
      <c r="Z70" s="153">
        <v>5000</v>
      </c>
      <c r="AA70" s="177">
        <v>18000</v>
      </c>
      <c r="AB70" s="300" t="s">
        <v>11</v>
      </c>
      <c r="AC70">
        <v>1</v>
      </c>
      <c r="AD70" s="1249">
        <v>52</v>
      </c>
      <c r="AE70" s="46">
        <v>12</v>
      </c>
      <c r="AF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CALENDARIO)]],TODAY())/30,0)-AE70, IF(Cat_alumnos[[#This Row],[ESTATUS ACADÉMICO]]="VIGENTE",ROUNDDOWN(DAYS360(Cat_alumnos[[#This Row],[FECHA DE INICIO (PRIMERA CLASE CALENDARIO)]],TODAY())/30,0)+2-AE70,"NO VIGENTE"))</f>
        <v>NO VIGENTE</v>
      </c>
      <c r="AG70" s="84">
        <v>8</v>
      </c>
      <c r="AH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70" s="55" t="str">
        <f t="shared" ca="1" si="15"/>
        <v>Al día septiembre</v>
      </c>
      <c r="AJ70" s="361"/>
      <c r="AK70" s="49">
        <v>0</v>
      </c>
      <c r="AL70" s="66">
        <f t="shared" si="23"/>
        <v>0</v>
      </c>
      <c r="AM70" s="444" t="str">
        <f t="shared" si="6"/>
        <v>NO</v>
      </c>
      <c r="AN70" s="902"/>
      <c r="AO70" s="900" t="str">
        <f>MID(Cat_alumnos[[#This Row],[CURP]],5,2)</f>
        <v>93</v>
      </c>
      <c r="AP70" s="900" t="str">
        <f>MID(Cat_alumnos[[#This Row],[CURP]],7,2)</f>
        <v>05</v>
      </c>
      <c r="AQ70" s="900" t="str">
        <f>MID(Cat_alumnos[[#This Row],[CURP]],9,2)</f>
        <v>05</v>
      </c>
      <c r="AR70" s="902" t="s">
        <v>3088</v>
      </c>
      <c r="AS70" s="612">
        <f>Cat_alumnos[[#This Row],[Titulación]]</f>
        <v>18000</v>
      </c>
      <c r="AT70" s="208"/>
      <c r="AU70" s="1"/>
      <c r="AW70" s="209"/>
      <c r="AY70" s="210"/>
      <c r="AZ70" s="209"/>
      <c r="BB70" s="210"/>
      <c r="BC70" s="209"/>
      <c r="BE70" s="210"/>
      <c r="BF70" s="209"/>
      <c r="BH70" s="210"/>
      <c r="BI70" s="210"/>
      <c r="BJ70" s="210"/>
      <c r="BK70" s="210"/>
      <c r="BL70" s="210"/>
      <c r="BM70" s="210"/>
      <c r="BN70" s="210"/>
      <c r="BO70" s="210"/>
      <c r="BP70" s="210"/>
      <c r="BQ70" s="210"/>
      <c r="BR70" s="210"/>
      <c r="BS70" s="56">
        <f t="shared" ref="BS70:BS79" si="24">AT70+AW70+AZ70+BC70+BF70</f>
        <v>0</v>
      </c>
      <c r="BT70" s="56">
        <f t="shared" si="5"/>
        <v>18000</v>
      </c>
      <c r="BU70" s="57">
        <f t="shared" si="10"/>
        <v>-18000</v>
      </c>
      <c r="BW70" s="56">
        <f t="shared" si="22"/>
        <v>18000</v>
      </c>
      <c r="BX70" s="56">
        <v>5000</v>
      </c>
      <c r="BY70" s="56">
        <v>5000</v>
      </c>
      <c r="BZ70" s="78">
        <v>45224</v>
      </c>
      <c r="CA70" s="577" t="s">
        <v>420</v>
      </c>
      <c r="CB70" s="62"/>
      <c r="CC70">
        <v>0</v>
      </c>
      <c r="CD70" s="211"/>
      <c r="CE70" s="68">
        <v>44527</v>
      </c>
      <c r="CG70" s="212"/>
      <c r="CH70" s="69"/>
    </row>
    <row r="71" spans="1:86" ht="18" hidden="1" thickTop="1" thickBot="1">
      <c r="A71" s="244">
        <v>53</v>
      </c>
      <c r="B71" s="254" t="s">
        <v>8</v>
      </c>
      <c r="C71" s="252" t="s">
        <v>368</v>
      </c>
      <c r="D71" s="46" t="s">
        <v>369</v>
      </c>
      <c r="E71" s="72" t="s">
        <v>370</v>
      </c>
      <c r="F71" s="46" t="s">
        <v>371</v>
      </c>
      <c r="G71" s="48" t="s">
        <v>372</v>
      </c>
      <c r="H71" s="752">
        <v>36</v>
      </c>
      <c r="I71" s="752">
        <v>8</v>
      </c>
      <c r="J71" s="151"/>
      <c r="K71" s="151">
        <v>0</v>
      </c>
      <c r="L71" s="151">
        <v>0</v>
      </c>
      <c r="M71" s="303" t="s">
        <v>129</v>
      </c>
      <c r="N71" s="118">
        <v>43831</v>
      </c>
      <c r="O71" s="118">
        <f t="shared" si="18"/>
        <v>44044</v>
      </c>
      <c r="P71" s="118">
        <f>Cat_alumnos[[#This Row],[FECHA DE INICIO (PRIMERA CLASE CALENDARIO)]]</f>
        <v>43831</v>
      </c>
      <c r="Q71" s="118">
        <f t="shared" si="19"/>
        <v>44896</v>
      </c>
      <c r="R71" s="49" t="str">
        <f t="shared" si="20"/>
        <v>H</v>
      </c>
      <c r="S71" s="49" t="str">
        <f t="shared" si="21"/>
        <v>LICENCIATURA EN DERECHO</v>
      </c>
      <c r="T71" s="322" t="s">
        <v>1227</v>
      </c>
      <c r="U71" s="49" t="s">
        <v>11</v>
      </c>
      <c r="V71" s="50">
        <v>3150</v>
      </c>
      <c r="W71" s="51">
        <f t="shared" si="1"/>
        <v>1</v>
      </c>
      <c r="X71" s="50">
        <f t="shared" si="2"/>
        <v>3150</v>
      </c>
      <c r="Y71" s="52">
        <v>4</v>
      </c>
      <c r="Z71" s="153">
        <v>0</v>
      </c>
      <c r="AA71" s="177">
        <v>18000</v>
      </c>
      <c r="AB71" s="300" t="s">
        <v>11</v>
      </c>
      <c r="AC71">
        <v>1</v>
      </c>
      <c r="AD71" s="1248">
        <v>53</v>
      </c>
      <c r="AE71" s="46"/>
      <c r="AF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CALENDARIO)]],TODAY())/30,0)-AE71, IF(Cat_alumnos[[#This Row],[ESTATUS ACADÉMICO]]="VIGENTE",ROUNDDOWN(DAYS360(Cat_alumnos[[#This Row],[FECHA DE INICIO (PRIMERA CLASE CALENDARIO)]],TODAY())/30,0)+2-AE71,"NO VIGENTE"))</f>
        <v>NO VIGENTE</v>
      </c>
      <c r="AG71" s="73">
        <v>29</v>
      </c>
      <c r="AH7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1" s="55" t="str">
        <f t="shared" si="15"/>
        <v>SUSPENDER</v>
      </c>
      <c r="AJ71" s="349" t="s">
        <v>373</v>
      </c>
      <c r="AK71" s="49">
        <v>0</v>
      </c>
      <c r="AL71" s="66">
        <f t="shared" si="23"/>
        <v>4</v>
      </c>
      <c r="AM71" s="444" t="str">
        <f t="shared" si="6"/>
        <v>NO</v>
      </c>
      <c r="AN71" s="902"/>
      <c r="AO71" s="900" t="str">
        <f>MID(Cat_alumnos[[#This Row],[CURP]],5,2)</f>
        <v>98</v>
      </c>
      <c r="AP71" s="900" t="str">
        <f>MID(Cat_alumnos[[#This Row],[CURP]],7,2)</f>
        <v>12</v>
      </c>
      <c r="AQ71" s="900" t="str">
        <f>MID(Cat_alumnos[[#This Row],[CURP]],9,2)</f>
        <v>18</v>
      </c>
      <c r="AR71" s="902" t="s">
        <v>3088</v>
      </c>
      <c r="AS71" s="612">
        <f>Cat_alumnos[[#This Row],[Titulación]]</f>
        <v>18000</v>
      </c>
      <c r="AT71" s="208"/>
      <c r="AU71" s="1"/>
      <c r="AW71" s="209"/>
      <c r="AY71" s="210"/>
      <c r="AZ71" s="209"/>
      <c r="BB71" s="210"/>
      <c r="BC71" s="209"/>
      <c r="BE71" s="210"/>
      <c r="BF71" s="209"/>
      <c r="BH71" s="210"/>
      <c r="BI71" s="210"/>
      <c r="BJ71" s="210"/>
      <c r="BK71" s="210"/>
      <c r="BL71" s="210"/>
      <c r="BM71" s="210"/>
      <c r="BN71" s="210"/>
      <c r="BO71" s="210"/>
      <c r="BP71" s="210"/>
      <c r="BQ71" s="210"/>
      <c r="BR71" s="210"/>
      <c r="BS71" s="56">
        <f t="shared" si="24"/>
        <v>0</v>
      </c>
      <c r="BT71" s="56">
        <f t="shared" si="5"/>
        <v>18000</v>
      </c>
      <c r="BU71" s="57">
        <f t="shared" si="10"/>
        <v>-18000</v>
      </c>
      <c r="BW71" s="56">
        <f t="shared" si="22"/>
        <v>18000</v>
      </c>
      <c r="BX71" s="56"/>
      <c r="BY71" s="56">
        <f t="shared" si="12"/>
        <v>18000</v>
      </c>
      <c r="BZ71" s="62"/>
      <c r="CA71" s="62"/>
      <c r="CB71" s="62"/>
      <c r="CD71" s="211"/>
      <c r="CG71" s="212"/>
      <c r="CH71" s="69"/>
    </row>
    <row r="72" spans="1:86" ht="18" hidden="1" thickTop="1" thickBot="1">
      <c r="A72" s="244">
        <v>54</v>
      </c>
      <c r="B72" s="46" t="s">
        <v>17</v>
      </c>
      <c r="C72" s="307" t="s">
        <v>374</v>
      </c>
      <c r="D72" s="46" t="s">
        <v>375</v>
      </c>
      <c r="E72" s="72" t="s">
        <v>376</v>
      </c>
      <c r="F72" s="53">
        <v>3313451175</v>
      </c>
      <c r="G72" s="48" t="s">
        <v>377</v>
      </c>
      <c r="H72" s="752">
        <v>8</v>
      </c>
      <c r="I72" s="752">
        <v>8</v>
      </c>
      <c r="J72" s="151"/>
      <c r="K72" s="151">
        <v>750</v>
      </c>
      <c r="L72" s="151">
        <v>2180</v>
      </c>
      <c r="M72" s="49" t="s">
        <v>328</v>
      </c>
      <c r="N72" s="118">
        <v>44075</v>
      </c>
      <c r="O72" s="118">
        <f t="shared" si="18"/>
        <v>44287</v>
      </c>
      <c r="P72" s="118">
        <f>Cat_alumnos[[#This Row],[FECHA DE INICIO (PRIMERA CLASE CALENDARIO)]]</f>
        <v>44075</v>
      </c>
      <c r="Q72" s="118">
        <f t="shared" si="19"/>
        <v>44287</v>
      </c>
      <c r="R72" s="49" t="str">
        <f t="shared" si="20"/>
        <v>H</v>
      </c>
      <c r="S72" s="49" t="str">
        <f t="shared" si="21"/>
        <v>JT EN LICENCIATURA EN DERECHO</v>
      </c>
      <c r="T72" s="322" t="s">
        <v>1227</v>
      </c>
      <c r="U72" s="49" t="s">
        <v>11</v>
      </c>
      <c r="V72" s="50">
        <v>3150</v>
      </c>
      <c r="W72" s="51">
        <f t="shared" si="1"/>
        <v>0.30793650793650795</v>
      </c>
      <c r="X72" s="50">
        <f t="shared" si="2"/>
        <v>970</v>
      </c>
      <c r="Y72" s="52">
        <v>0</v>
      </c>
      <c r="Z72" s="153">
        <v>5000</v>
      </c>
      <c r="AA72" s="177">
        <v>18000</v>
      </c>
      <c r="AB72" s="300" t="s">
        <v>11</v>
      </c>
      <c r="AC72">
        <v>1</v>
      </c>
      <c r="AD72" s="1249">
        <v>54</v>
      </c>
      <c r="AE72" s="46"/>
      <c r="AF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CALENDARIO)]],TODAY())/30,0)-AE72, IF(Cat_alumnos[[#This Row],[ESTATUS ACADÉMICO]]="VIGENTE",ROUNDDOWN(DAYS360(Cat_alumnos[[#This Row],[FECHA DE INICIO (PRIMERA CLASE CALENDARIO)]],TODAY())/30,0)+2-AE72,"NO VIGENTE"))</f>
        <v>NO VIGENTE</v>
      </c>
      <c r="AG72" s="84">
        <v>8</v>
      </c>
      <c r="AH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2" s="55" t="str">
        <f t="shared" si="15"/>
        <v>SUSPENDER</v>
      </c>
      <c r="AJ72" s="349" t="s">
        <v>378</v>
      </c>
      <c r="AK72" s="49">
        <v>0</v>
      </c>
      <c r="AL72" s="66">
        <f t="shared" si="23"/>
        <v>0</v>
      </c>
      <c r="AM72" s="444" t="str">
        <f t="shared" si="6"/>
        <v>NO</v>
      </c>
      <c r="AN72" s="902"/>
      <c r="AO72" s="900" t="str">
        <f>MID(Cat_alumnos[[#This Row],[CURP]],5,2)</f>
        <v>67</v>
      </c>
      <c r="AP72" s="900" t="str">
        <f>MID(Cat_alumnos[[#This Row],[CURP]],7,2)</f>
        <v>12</v>
      </c>
      <c r="AQ72" s="900" t="str">
        <f>MID(Cat_alumnos[[#This Row],[CURP]],9,2)</f>
        <v>15</v>
      </c>
      <c r="AR72" s="902" t="s">
        <v>3090</v>
      </c>
      <c r="AS72" s="612">
        <f>Cat_alumnos[[#This Row],[Titulación]]</f>
        <v>18000</v>
      </c>
      <c r="AT72" s="208">
        <v>10000</v>
      </c>
      <c r="AU72" s="39">
        <v>44844</v>
      </c>
      <c r="AW72" s="384">
        <v>13000</v>
      </c>
      <c r="AX72" s="81">
        <v>44869</v>
      </c>
      <c r="AY72" s="210"/>
      <c r="AZ72" s="209"/>
      <c r="BB72" s="210"/>
      <c r="BC72" s="209"/>
      <c r="BE72" s="210"/>
      <c r="BF72" s="209"/>
      <c r="BH72" s="210"/>
      <c r="BI72" s="210"/>
      <c r="BJ72" s="210"/>
      <c r="BK72" s="210"/>
      <c r="BL72" s="210"/>
      <c r="BM72" s="210"/>
      <c r="BN72" s="210"/>
      <c r="BO72" s="210"/>
      <c r="BP72" s="210"/>
      <c r="BQ72" s="210"/>
      <c r="BR72" s="210"/>
      <c r="BS72" s="56">
        <f t="shared" si="24"/>
        <v>23000</v>
      </c>
      <c r="BT72" s="56">
        <f t="shared" si="5"/>
        <v>18000</v>
      </c>
      <c r="BU72" s="57">
        <f t="shared" si="10"/>
        <v>5000</v>
      </c>
      <c r="BW72" s="56">
        <f t="shared" si="22"/>
        <v>18000</v>
      </c>
      <c r="BX72" s="56"/>
      <c r="BY72" s="56">
        <f t="shared" si="12"/>
        <v>18000</v>
      </c>
      <c r="BZ72" s="62"/>
      <c r="CA72" s="62"/>
      <c r="CB72" s="62"/>
      <c r="CD72" s="211"/>
      <c r="CG72" s="212"/>
      <c r="CH72" s="69">
        <v>3313451175</v>
      </c>
    </row>
    <row r="73" spans="1:86" ht="18" hidden="1" thickTop="1" thickBot="1">
      <c r="A73" s="244">
        <v>55</v>
      </c>
      <c r="B73" s="46" t="s">
        <v>17</v>
      </c>
      <c r="C73" s="252" t="s">
        <v>379</v>
      </c>
      <c r="D73" s="46" t="s">
        <v>380</v>
      </c>
      <c r="E73" s="72" t="s">
        <v>381</v>
      </c>
      <c r="F73" s="53" t="s">
        <v>382</v>
      </c>
      <c r="G73" s="304" t="s">
        <v>383</v>
      </c>
      <c r="H73" s="752">
        <v>8</v>
      </c>
      <c r="I73" s="752">
        <v>8</v>
      </c>
      <c r="J73" s="151"/>
      <c r="K73" s="151">
        <v>750</v>
      </c>
      <c r="L73" s="151">
        <v>2180</v>
      </c>
      <c r="M73" s="49" t="s">
        <v>328</v>
      </c>
      <c r="N73" s="118">
        <v>44075</v>
      </c>
      <c r="O73" s="118">
        <f t="shared" si="18"/>
        <v>44287</v>
      </c>
      <c r="P73" s="118">
        <f>Cat_alumnos[[#This Row],[FECHA DE INICIO (PRIMERA CLASE CALENDARIO)]]</f>
        <v>44075</v>
      </c>
      <c r="Q73" s="118">
        <f t="shared" si="19"/>
        <v>44287</v>
      </c>
      <c r="R73" s="49" t="str">
        <f t="shared" si="20"/>
        <v>M</v>
      </c>
      <c r="S73" s="49" t="str">
        <f t="shared" si="21"/>
        <v>JT EN LICENCIATURA EN DERECHO</v>
      </c>
      <c r="T73" s="322" t="s">
        <v>1227</v>
      </c>
      <c r="U73" s="49" t="s">
        <v>11</v>
      </c>
      <c r="V73" s="50">
        <v>3150</v>
      </c>
      <c r="W73" s="51">
        <f t="shared" si="1"/>
        <v>0.30793650793650795</v>
      </c>
      <c r="X73" s="50">
        <f t="shared" si="2"/>
        <v>970</v>
      </c>
      <c r="Y73" s="52">
        <v>0</v>
      </c>
      <c r="Z73" s="153">
        <v>5000</v>
      </c>
      <c r="AA73" s="177">
        <v>18000</v>
      </c>
      <c r="AB73" s="300" t="s">
        <v>11</v>
      </c>
      <c r="AC73">
        <v>1</v>
      </c>
      <c r="AD73" s="1248">
        <v>55</v>
      </c>
      <c r="AE73" s="46"/>
      <c r="AF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CALENDARIO)]],TODAY())/30,0)-AE73, IF(Cat_alumnos[[#This Row],[ESTATUS ACADÉMICO]]="VIGENTE",ROUNDDOWN(DAYS360(Cat_alumnos[[#This Row],[FECHA DE INICIO (PRIMERA CLASE CALENDARIO)]],TODAY())/30,0)+2-AE73,"NO VIGENTE"))</f>
        <v>NO VIGENTE</v>
      </c>
      <c r="AG73" s="73">
        <v>8</v>
      </c>
      <c r="AH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3" s="55" t="str">
        <f t="shared" si="15"/>
        <v>SUSPENDER</v>
      </c>
      <c r="AJ73" s="355"/>
      <c r="AK73" s="49">
        <v>0</v>
      </c>
      <c r="AL73" s="66">
        <f t="shared" si="23"/>
        <v>0</v>
      </c>
      <c r="AM73" s="444" t="str">
        <f t="shared" si="6"/>
        <v>NO</v>
      </c>
      <c r="AN73" s="902"/>
      <c r="AO73" s="900" t="str">
        <f>MID(Cat_alumnos[[#This Row],[CURP]],5,2)</f>
        <v>79</v>
      </c>
      <c r="AP73" s="900" t="str">
        <f>MID(Cat_alumnos[[#This Row],[CURP]],7,2)</f>
        <v>01</v>
      </c>
      <c r="AQ73" s="900" t="str">
        <f>MID(Cat_alumnos[[#This Row],[CURP]],9,2)</f>
        <v>19</v>
      </c>
      <c r="AR73" s="902" t="s">
        <v>3093</v>
      </c>
      <c r="AS73" s="612">
        <f>Cat_alumnos[[#This Row],[Titulación]]</f>
        <v>18000</v>
      </c>
      <c r="AT73" s="208"/>
      <c r="AU73" s="1"/>
      <c r="AW73" s="209"/>
      <c r="AY73" s="210"/>
      <c r="AZ73" s="209"/>
      <c r="BB73" s="210"/>
      <c r="BC73" s="209"/>
      <c r="BE73" s="210"/>
      <c r="BF73" s="209"/>
      <c r="BH73" s="210"/>
      <c r="BI73" s="210"/>
      <c r="BJ73" s="210"/>
      <c r="BK73" s="210"/>
      <c r="BL73" s="210"/>
      <c r="BM73" s="210"/>
      <c r="BN73" s="210"/>
      <c r="BO73" s="210"/>
      <c r="BP73" s="210"/>
      <c r="BQ73" s="210"/>
      <c r="BR73" s="210"/>
      <c r="BS73" s="56">
        <f t="shared" si="24"/>
        <v>0</v>
      </c>
      <c r="BT73" s="56">
        <f t="shared" si="5"/>
        <v>18000</v>
      </c>
      <c r="BU73" s="57">
        <f t="shared" si="10"/>
        <v>-18000</v>
      </c>
      <c r="BW73" s="56">
        <f t="shared" si="22"/>
        <v>18000</v>
      </c>
      <c r="BX73" s="56">
        <v>5000</v>
      </c>
      <c r="BY73" s="56">
        <v>3000</v>
      </c>
      <c r="BZ73" s="78">
        <v>44837</v>
      </c>
      <c r="CA73" s="62" t="s">
        <v>420</v>
      </c>
      <c r="CB73" s="62"/>
      <c r="CC73" s="573">
        <f>BX73-BY73</f>
        <v>2000</v>
      </c>
      <c r="CD73" s="211"/>
      <c r="CG73" s="212"/>
      <c r="CH73" s="69"/>
    </row>
    <row r="74" spans="1:86" ht="18" hidden="1" thickTop="1" thickBot="1">
      <c r="A74" s="244">
        <v>56</v>
      </c>
      <c r="B74" s="46" t="s">
        <v>17</v>
      </c>
      <c r="C74" s="252" t="s">
        <v>384</v>
      </c>
      <c r="D74" s="46" t="s">
        <v>385</v>
      </c>
      <c r="E74" s="72" t="s">
        <v>386</v>
      </c>
      <c r="F74" s="53" t="s">
        <v>387</v>
      </c>
      <c r="G74" s="48" t="s">
        <v>388</v>
      </c>
      <c r="H74" s="752">
        <v>4</v>
      </c>
      <c r="I74" s="752">
        <v>8</v>
      </c>
      <c r="J74" s="151"/>
      <c r="K74" s="151"/>
      <c r="L74" s="151">
        <v>2180</v>
      </c>
      <c r="M74" s="49" t="s">
        <v>328</v>
      </c>
      <c r="N74" s="118">
        <v>44075</v>
      </c>
      <c r="O74" s="118">
        <f t="shared" si="18"/>
        <v>44287</v>
      </c>
      <c r="P74" s="118">
        <f>Cat_alumnos[[#This Row],[FECHA DE INICIO (PRIMERA CLASE CALENDARIO)]]</f>
        <v>44075</v>
      </c>
      <c r="Q74" s="118">
        <f t="shared" si="19"/>
        <v>44166</v>
      </c>
      <c r="R74" s="49" t="str">
        <f t="shared" si="20"/>
        <v>M</v>
      </c>
      <c r="S74" s="49" t="str">
        <f t="shared" si="21"/>
        <v>JT EN LICENCIATURA EN DERECHO</v>
      </c>
      <c r="T74" s="322" t="s">
        <v>1227</v>
      </c>
      <c r="U74" s="49" t="s">
        <v>11</v>
      </c>
      <c r="V74" s="50">
        <v>3150</v>
      </c>
      <c r="W74" s="51">
        <f t="shared" si="1"/>
        <v>0.30793650793650795</v>
      </c>
      <c r="X74" s="50">
        <f t="shared" si="2"/>
        <v>970</v>
      </c>
      <c r="Y74" s="52">
        <v>0</v>
      </c>
      <c r="Z74" s="153">
        <v>5000</v>
      </c>
      <c r="AA74" s="177">
        <v>18000</v>
      </c>
      <c r="AB74" s="300" t="s">
        <v>11</v>
      </c>
      <c r="AC74">
        <v>1</v>
      </c>
      <c r="AD74" s="1249">
        <v>56</v>
      </c>
      <c r="AE74" s="46"/>
      <c r="AF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CALENDARIO)]],TODAY())/30,0)-AE74, IF(Cat_alumnos[[#This Row],[ESTATUS ACADÉMICO]]="VIGENTE",ROUNDDOWN(DAYS360(Cat_alumnos[[#This Row],[FECHA DE INICIO (PRIMERA CLASE CALENDARIO)]],TODAY())/30,0)+2-AE74,"NO VIGENTE"))</f>
        <v>NO VIGENTE</v>
      </c>
      <c r="AG74" s="73">
        <v>4</v>
      </c>
      <c r="AH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4" s="55" t="str">
        <f t="shared" si="15"/>
        <v>SUSPENDER</v>
      </c>
      <c r="AJ74" s="355"/>
      <c r="AK74" s="49">
        <v>0</v>
      </c>
      <c r="AL74" s="66">
        <f t="shared" si="23"/>
        <v>0</v>
      </c>
      <c r="AM74" s="444" t="str">
        <f t="shared" si="6"/>
        <v>NO</v>
      </c>
      <c r="AN74" s="902"/>
      <c r="AO74" s="900" t="str">
        <f>MID(Cat_alumnos[[#This Row],[CURP]],5,2)</f>
        <v>93</v>
      </c>
      <c r="AP74" s="900" t="str">
        <f>MID(Cat_alumnos[[#This Row],[CURP]],7,2)</f>
        <v>02</v>
      </c>
      <c r="AQ74" s="900" t="str">
        <f>MID(Cat_alumnos[[#This Row],[CURP]],9,2)</f>
        <v>19</v>
      </c>
      <c r="AR74" s="902" t="s">
        <v>3087</v>
      </c>
      <c r="AS74" s="612">
        <f>Cat_alumnos[[#This Row],[Titulación]]</f>
        <v>18000</v>
      </c>
      <c r="AT74" s="208"/>
      <c r="AU74" s="1"/>
      <c r="AW74" s="209"/>
      <c r="AY74" s="210"/>
      <c r="AZ74" s="209"/>
      <c r="BB74" s="210"/>
      <c r="BC74" s="209"/>
      <c r="BE74" s="210"/>
      <c r="BF74" s="209"/>
      <c r="BH74" s="210"/>
      <c r="BI74" s="210"/>
      <c r="BJ74" s="210"/>
      <c r="BK74" s="210"/>
      <c r="BL74" s="210"/>
      <c r="BM74" s="210"/>
      <c r="BN74" s="210"/>
      <c r="BO74" s="210"/>
      <c r="BP74" s="210"/>
      <c r="BQ74" s="210"/>
      <c r="BR74" s="210"/>
      <c r="BS74" s="56">
        <f t="shared" si="24"/>
        <v>0</v>
      </c>
      <c r="BT74" s="56">
        <f t="shared" si="5"/>
        <v>18000</v>
      </c>
      <c r="BU74" s="57">
        <f t="shared" si="10"/>
        <v>-18000</v>
      </c>
      <c r="BW74" s="56">
        <f t="shared" si="22"/>
        <v>18000</v>
      </c>
      <c r="BX74" s="56"/>
      <c r="BY74" s="56">
        <f t="shared" si="12"/>
        <v>18000</v>
      </c>
      <c r="BZ74" s="62"/>
      <c r="CA74" s="62"/>
      <c r="CB74" s="62"/>
      <c r="CD74" s="211"/>
      <c r="CG74" s="212"/>
      <c r="CH74" s="69"/>
    </row>
    <row r="75" spans="1:86" ht="18" hidden="1" thickTop="1" thickBot="1">
      <c r="A75" s="244">
        <v>57</v>
      </c>
      <c r="B75" s="46" t="s">
        <v>17</v>
      </c>
      <c r="C75" s="252" t="s">
        <v>389</v>
      </c>
      <c r="D75" s="46" t="s">
        <v>390</v>
      </c>
      <c r="E75" s="72" t="s">
        <v>391</v>
      </c>
      <c r="F75" s="53" t="s">
        <v>392</v>
      </c>
      <c r="G75" s="48" t="s">
        <v>393</v>
      </c>
      <c r="H75" s="752">
        <v>8</v>
      </c>
      <c r="I75" s="752">
        <v>8</v>
      </c>
      <c r="J75" s="151"/>
      <c r="K75" s="151">
        <v>750</v>
      </c>
      <c r="L75" s="151">
        <v>2180</v>
      </c>
      <c r="M75" s="49" t="s">
        <v>328</v>
      </c>
      <c r="N75" s="118">
        <v>44075</v>
      </c>
      <c r="O75" s="118">
        <f t="shared" si="18"/>
        <v>44287</v>
      </c>
      <c r="P75" s="118">
        <f>Cat_alumnos[[#This Row],[FECHA DE INICIO (PRIMERA CLASE CALENDARIO)]]</f>
        <v>44075</v>
      </c>
      <c r="Q75" s="118">
        <f t="shared" si="19"/>
        <v>44287</v>
      </c>
      <c r="R75" s="49" t="str">
        <f t="shared" si="20"/>
        <v>M</v>
      </c>
      <c r="S75" s="49" t="str">
        <f t="shared" si="21"/>
        <v>JT EN LICENCIATURA EN DERECHO</v>
      </c>
      <c r="T75" s="322" t="s">
        <v>1227</v>
      </c>
      <c r="U75" s="49" t="s">
        <v>11</v>
      </c>
      <c r="V75" s="50">
        <v>3150</v>
      </c>
      <c r="W75" s="51">
        <f t="shared" si="1"/>
        <v>0.30793650793650795</v>
      </c>
      <c r="X75" s="50">
        <f t="shared" si="2"/>
        <v>970</v>
      </c>
      <c r="Y75" s="52">
        <v>0</v>
      </c>
      <c r="Z75" s="153">
        <v>5000</v>
      </c>
      <c r="AA75" s="177">
        <v>18000</v>
      </c>
      <c r="AB75" s="300" t="s">
        <v>11</v>
      </c>
      <c r="AC75">
        <v>1</v>
      </c>
      <c r="AD75" s="1248">
        <v>57</v>
      </c>
      <c r="AE75" s="46"/>
      <c r="AF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CALENDARIO)]],TODAY())/30,0)-AE75, IF(Cat_alumnos[[#This Row],[ESTATUS ACADÉMICO]]="VIGENTE",ROUNDDOWN(DAYS360(Cat_alumnos[[#This Row],[FECHA DE INICIO (PRIMERA CLASE CALENDARIO)]],TODAY())/30,0)+2-AE75,"NO VIGENTE"))</f>
        <v>NO VIGENTE</v>
      </c>
      <c r="AG75" s="73">
        <v>8</v>
      </c>
      <c r="AH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5" s="55" t="str">
        <f t="shared" si="15"/>
        <v>SUSPENDER</v>
      </c>
      <c r="AJ75" s="355" t="s">
        <v>394</v>
      </c>
      <c r="AK75" s="49">
        <v>0</v>
      </c>
      <c r="AL75" s="66">
        <f t="shared" si="23"/>
        <v>0</v>
      </c>
      <c r="AM75" s="444" t="str">
        <f t="shared" si="6"/>
        <v>NO</v>
      </c>
      <c r="AN75" s="902"/>
      <c r="AO75" s="900" t="str">
        <f>MID(Cat_alumnos[[#This Row],[CURP]],5,2)</f>
        <v>65</v>
      </c>
      <c r="AP75" s="900" t="str">
        <f>MID(Cat_alumnos[[#This Row],[CURP]],7,2)</f>
        <v>01</v>
      </c>
      <c r="AQ75" s="900" t="str">
        <f>MID(Cat_alumnos[[#This Row],[CURP]],9,2)</f>
        <v>30</v>
      </c>
      <c r="AR75" s="902" t="s">
        <v>3093</v>
      </c>
      <c r="AS75" s="612">
        <f>Cat_alumnos[[#This Row],[Titulación]]</f>
        <v>18000</v>
      </c>
      <c r="AT75" s="208"/>
      <c r="AU75" s="1"/>
      <c r="AW75" s="209"/>
      <c r="AY75" s="210"/>
      <c r="AZ75" s="209"/>
      <c r="BB75" s="210"/>
      <c r="BC75" s="209"/>
      <c r="BE75" s="210"/>
      <c r="BF75" s="209"/>
      <c r="BH75" s="210"/>
      <c r="BI75" s="210"/>
      <c r="BJ75" s="210"/>
      <c r="BK75" s="210"/>
      <c r="BL75" s="210"/>
      <c r="BM75" s="210"/>
      <c r="BN75" s="210"/>
      <c r="BO75" s="210"/>
      <c r="BP75" s="210"/>
      <c r="BQ75" s="210"/>
      <c r="BR75" s="210"/>
      <c r="BS75" s="56">
        <f t="shared" si="24"/>
        <v>0</v>
      </c>
      <c r="BT75" s="56">
        <f t="shared" si="5"/>
        <v>18000</v>
      </c>
      <c r="BU75" s="57">
        <f t="shared" si="10"/>
        <v>-18000</v>
      </c>
      <c r="BW75" s="56">
        <f t="shared" si="22"/>
        <v>18000</v>
      </c>
      <c r="BX75" s="56">
        <v>5000</v>
      </c>
      <c r="BY75" s="56">
        <f t="shared" si="12"/>
        <v>13000</v>
      </c>
      <c r="BZ75" s="78">
        <v>44610</v>
      </c>
      <c r="CA75" s="62"/>
      <c r="CB75" s="62"/>
      <c r="CD75" s="211"/>
      <c r="CG75" s="212"/>
      <c r="CH75" s="69"/>
    </row>
    <row r="76" spans="1:86" ht="50" hidden="1" thickTop="1" thickBot="1">
      <c r="A76" s="244">
        <v>58</v>
      </c>
      <c r="B76" s="46" t="s">
        <v>17</v>
      </c>
      <c r="C76" s="252" t="s">
        <v>395</v>
      </c>
      <c r="D76" s="46" t="s">
        <v>396</v>
      </c>
      <c r="E76" s="72" t="s">
        <v>397</v>
      </c>
      <c r="F76" s="53" t="s">
        <v>398</v>
      </c>
      <c r="G76" s="48" t="s">
        <v>399</v>
      </c>
      <c r="H76" s="752">
        <v>8</v>
      </c>
      <c r="I76" s="752">
        <v>8</v>
      </c>
      <c r="J76" s="151"/>
      <c r="K76" s="151">
        <v>750</v>
      </c>
      <c r="L76" s="151">
        <v>2180</v>
      </c>
      <c r="M76" s="49" t="s">
        <v>328</v>
      </c>
      <c r="N76" s="118">
        <v>44075</v>
      </c>
      <c r="O76" s="118">
        <f t="shared" si="18"/>
        <v>44287</v>
      </c>
      <c r="P76" s="118">
        <f>Cat_alumnos[[#This Row],[FECHA DE INICIO (PRIMERA CLASE CALENDARIO)]]</f>
        <v>44075</v>
      </c>
      <c r="Q76" s="118">
        <f t="shared" si="19"/>
        <v>44287</v>
      </c>
      <c r="R76" s="49" t="str">
        <f t="shared" si="20"/>
        <v>H</v>
      </c>
      <c r="S76" s="49" t="str">
        <f t="shared" si="21"/>
        <v>JT EN LICENCIATURA EN DERECHO</v>
      </c>
      <c r="T76" s="322" t="s">
        <v>1227</v>
      </c>
      <c r="U76" s="49" t="s">
        <v>11</v>
      </c>
      <c r="V76" s="50">
        <v>3150</v>
      </c>
      <c r="W76" s="51">
        <f t="shared" si="1"/>
        <v>0.30793650793650795</v>
      </c>
      <c r="X76" s="50">
        <f t="shared" si="2"/>
        <v>970</v>
      </c>
      <c r="Y76" s="52">
        <v>0</v>
      </c>
      <c r="Z76" s="153">
        <v>5000</v>
      </c>
      <c r="AA76" s="177">
        <v>18000</v>
      </c>
      <c r="AB76" s="300" t="s">
        <v>11</v>
      </c>
      <c r="AC76">
        <v>1</v>
      </c>
      <c r="AD76" s="1249">
        <v>58</v>
      </c>
      <c r="AE76" s="46"/>
      <c r="AF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CALENDARIO)]],TODAY())/30,0)-AE76, IF(Cat_alumnos[[#This Row],[ESTATUS ACADÉMICO]]="VIGENTE",ROUNDDOWN(DAYS360(Cat_alumnos[[#This Row],[FECHA DE INICIO (PRIMERA CLASE CALENDARIO)]],TODAY())/30,0)+2-AE76,"NO VIGENTE"))</f>
        <v>NO VIGENTE</v>
      </c>
      <c r="AG76" s="73">
        <v>6</v>
      </c>
      <c r="AH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6" s="55" t="str">
        <f t="shared" si="15"/>
        <v>SUSPENDER</v>
      </c>
      <c r="AJ76" s="355" t="s">
        <v>400</v>
      </c>
      <c r="AK76" s="49">
        <v>0</v>
      </c>
      <c r="AL76" s="66">
        <f t="shared" si="23"/>
        <v>0</v>
      </c>
      <c r="AM76" s="444" t="str">
        <f t="shared" si="6"/>
        <v>NO</v>
      </c>
      <c r="AN76" s="902"/>
      <c r="AO76" s="900" t="str">
        <f>MID(Cat_alumnos[[#This Row],[CURP]],5,2)</f>
        <v>77</v>
      </c>
      <c r="AP76" s="900" t="str">
        <f>MID(Cat_alumnos[[#This Row],[CURP]],7,2)</f>
        <v>06</v>
      </c>
      <c r="AQ76" s="900" t="str">
        <f>MID(Cat_alumnos[[#This Row],[CURP]],9,2)</f>
        <v>21</v>
      </c>
      <c r="AR76" s="902" t="s">
        <v>3084</v>
      </c>
      <c r="AS76" s="612">
        <f>Cat_alumnos[[#This Row],[Titulación]]</f>
        <v>18000</v>
      </c>
      <c r="AT76" s="208"/>
      <c r="AU76" s="1"/>
      <c r="AW76" s="209"/>
      <c r="AY76" s="210"/>
      <c r="AZ76" s="209"/>
      <c r="BB76" s="210"/>
      <c r="BC76" s="209"/>
      <c r="BE76" s="210"/>
      <c r="BF76" s="209"/>
      <c r="BH76" s="210"/>
      <c r="BI76" s="210"/>
      <c r="BJ76" s="210"/>
      <c r="BK76" s="210"/>
      <c r="BL76" s="210"/>
      <c r="BM76" s="210"/>
      <c r="BN76" s="210"/>
      <c r="BO76" s="210"/>
      <c r="BP76" s="210"/>
      <c r="BQ76" s="210"/>
      <c r="BR76" s="210"/>
      <c r="BS76" s="56">
        <f t="shared" si="24"/>
        <v>0</v>
      </c>
      <c r="BT76" s="56">
        <f t="shared" si="5"/>
        <v>18000</v>
      </c>
      <c r="BU76" s="57">
        <f t="shared" si="10"/>
        <v>-18000</v>
      </c>
      <c r="BW76" s="56">
        <f t="shared" si="22"/>
        <v>18000</v>
      </c>
      <c r="BX76" s="56"/>
      <c r="BY76" s="56">
        <f t="shared" si="12"/>
        <v>18000</v>
      </c>
      <c r="BZ76" s="62"/>
      <c r="CA76" s="62"/>
      <c r="CB76" s="62"/>
      <c r="CD76" s="211"/>
      <c r="CG76" s="212"/>
      <c r="CH76" s="69"/>
    </row>
    <row r="77" spans="1:86" ht="18" hidden="1" thickTop="1" thickBot="1">
      <c r="A77" s="244">
        <v>59</v>
      </c>
      <c r="B77" s="46" t="s">
        <v>17</v>
      </c>
      <c r="C77" s="252" t="s">
        <v>401</v>
      </c>
      <c r="D77" s="46" t="s">
        <v>402</v>
      </c>
      <c r="E77" s="72" t="s">
        <v>403</v>
      </c>
      <c r="F77" s="87">
        <v>9987047195</v>
      </c>
      <c r="G77" s="253" t="s">
        <v>1771</v>
      </c>
      <c r="H77" s="752">
        <v>8</v>
      </c>
      <c r="I77" s="752">
        <v>8</v>
      </c>
      <c r="J77" s="151"/>
      <c r="K77" s="151">
        <v>750</v>
      </c>
      <c r="L77" s="151">
        <v>2180</v>
      </c>
      <c r="M77" s="49" t="s">
        <v>328</v>
      </c>
      <c r="N77" s="118">
        <v>44075</v>
      </c>
      <c r="O77" s="118">
        <f t="shared" si="18"/>
        <v>44287</v>
      </c>
      <c r="P77" s="118">
        <f>Cat_alumnos[[#This Row],[FECHA DE INICIO (PRIMERA CLASE CALENDARIO)]]</f>
        <v>44075</v>
      </c>
      <c r="Q77" s="118">
        <f t="shared" si="19"/>
        <v>44287</v>
      </c>
      <c r="R77" s="49" t="str">
        <f t="shared" si="20"/>
        <v>M</v>
      </c>
      <c r="S77" s="49" t="str">
        <f t="shared" si="21"/>
        <v>JT EN LICENCIATURA EN DERECHO</v>
      </c>
      <c r="T77" s="322" t="s">
        <v>1227</v>
      </c>
      <c r="U77" s="49" t="s">
        <v>11</v>
      </c>
      <c r="V77" s="50">
        <v>3150</v>
      </c>
      <c r="W77" s="51">
        <f t="shared" si="1"/>
        <v>0.30793650793650795</v>
      </c>
      <c r="X77" s="50">
        <f t="shared" si="2"/>
        <v>970</v>
      </c>
      <c r="Y77" s="52">
        <v>0</v>
      </c>
      <c r="Z77" s="153">
        <v>5000</v>
      </c>
      <c r="AA77" s="177">
        <v>18000</v>
      </c>
      <c r="AB77" s="300" t="s">
        <v>11</v>
      </c>
      <c r="AC77">
        <v>1</v>
      </c>
      <c r="AD77" s="1248">
        <v>59</v>
      </c>
      <c r="AE77" s="46"/>
      <c r="AF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CALENDARIO)]],TODAY())/30,0)-AE77, IF(Cat_alumnos[[#This Row],[ESTATUS ACADÉMICO]]="VIGENTE",ROUNDDOWN(DAYS360(Cat_alumnos[[#This Row],[FECHA DE INICIO (PRIMERA CLASE CALENDARIO)]],TODAY())/30,0)+2-AE77,"NO VIGENTE"))</f>
        <v>NO VIGENTE</v>
      </c>
      <c r="AG77" s="73">
        <v>8</v>
      </c>
      <c r="AH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7" s="55" t="str">
        <f t="shared" si="15"/>
        <v>SUSPENDER</v>
      </c>
      <c r="AJ77" s="355">
        <v>0</v>
      </c>
      <c r="AK77" s="49">
        <v>0</v>
      </c>
      <c r="AL77" s="66">
        <f t="shared" si="23"/>
        <v>0</v>
      </c>
      <c r="AM77" s="444" t="str">
        <f t="shared" si="6"/>
        <v>NO</v>
      </c>
      <c r="AN77" s="902"/>
      <c r="AO77" s="900" t="str">
        <f>MID(Cat_alumnos[[#This Row],[CURP]],5,2)</f>
        <v>76</v>
      </c>
      <c r="AP77" s="900" t="str">
        <f>MID(Cat_alumnos[[#This Row],[CURP]],7,2)</f>
        <v>12</v>
      </c>
      <c r="AQ77" s="900" t="str">
        <f>MID(Cat_alumnos[[#This Row],[CURP]],9,2)</f>
        <v>29</v>
      </c>
      <c r="AR77" s="902" t="s">
        <v>3087</v>
      </c>
      <c r="AS77" s="612">
        <f>Cat_alumnos[[#This Row],[Titulación]]</f>
        <v>18000</v>
      </c>
      <c r="AT77" s="208">
        <v>18000</v>
      </c>
      <c r="AU77" s="39">
        <v>45153</v>
      </c>
      <c r="AV77" t="s">
        <v>246</v>
      </c>
      <c r="AW77" s="209"/>
      <c r="AY77" s="210"/>
      <c r="AZ77" s="209"/>
      <c r="BB77" s="210"/>
      <c r="BC77" s="209"/>
      <c r="BE77" s="210"/>
      <c r="BF77" s="209"/>
      <c r="BH77" s="210"/>
      <c r="BI77" s="210"/>
      <c r="BJ77" s="210"/>
      <c r="BK77" s="210"/>
      <c r="BL77" s="210"/>
      <c r="BM77" s="210"/>
      <c r="BN77" s="210"/>
      <c r="BO77" s="210"/>
      <c r="BP77" s="210"/>
      <c r="BQ77" s="210"/>
      <c r="BR77" s="210"/>
      <c r="BS77" s="56">
        <f t="shared" si="24"/>
        <v>18000</v>
      </c>
      <c r="BT77" s="56">
        <f t="shared" si="5"/>
        <v>18000</v>
      </c>
      <c r="BU77" s="57">
        <f t="shared" si="10"/>
        <v>0</v>
      </c>
      <c r="BW77" s="56">
        <f t="shared" si="22"/>
        <v>18000</v>
      </c>
      <c r="BX77" s="56"/>
      <c r="BY77" s="56">
        <f t="shared" si="12"/>
        <v>18000</v>
      </c>
      <c r="BZ77" s="62"/>
      <c r="CA77" s="62"/>
      <c r="CB77" s="62"/>
      <c r="CD77" s="211"/>
      <c r="CG77" s="212"/>
      <c r="CH77" s="69"/>
    </row>
    <row r="78" spans="1:86" ht="18" hidden="1" thickTop="1" thickBot="1">
      <c r="A78" s="244">
        <v>60</v>
      </c>
      <c r="B78" s="46" t="s">
        <v>17</v>
      </c>
      <c r="C78" s="252" t="s">
        <v>404</v>
      </c>
      <c r="D78" s="46" t="s">
        <v>405</v>
      </c>
      <c r="E78" s="72" t="s">
        <v>406</v>
      </c>
      <c r="F78" s="53" t="s">
        <v>407</v>
      </c>
      <c r="G78" s="304" t="s">
        <v>2357</v>
      </c>
      <c r="H78" s="752">
        <v>8</v>
      </c>
      <c r="I78" s="752">
        <v>8</v>
      </c>
      <c r="J78" s="151"/>
      <c r="K78" s="151">
        <v>750</v>
      </c>
      <c r="L78" s="151">
        <v>2180</v>
      </c>
      <c r="M78" s="49" t="s">
        <v>328</v>
      </c>
      <c r="N78" s="118">
        <v>44136</v>
      </c>
      <c r="O78" s="118">
        <f t="shared" si="18"/>
        <v>44348</v>
      </c>
      <c r="P78" s="118">
        <f>Cat_alumnos[[#This Row],[FECHA DE INICIO (PRIMERA CLASE CALENDARIO)]]</f>
        <v>44136</v>
      </c>
      <c r="Q78" s="118">
        <f t="shared" si="19"/>
        <v>44348</v>
      </c>
      <c r="R78" s="49" t="str">
        <f t="shared" si="20"/>
        <v>M</v>
      </c>
      <c r="S78" s="49" t="str">
        <f t="shared" si="21"/>
        <v>JT EN LICENCIATURA EN DERECHO</v>
      </c>
      <c r="T78" s="322" t="s">
        <v>1227</v>
      </c>
      <c r="U78" s="49" t="s">
        <v>11</v>
      </c>
      <c r="V78" s="50">
        <v>3150</v>
      </c>
      <c r="W78" s="51">
        <f t="shared" si="1"/>
        <v>0.30793650793650795</v>
      </c>
      <c r="X78" s="50">
        <f t="shared" si="2"/>
        <v>970</v>
      </c>
      <c r="Y78" s="52">
        <v>0</v>
      </c>
      <c r="Z78" s="153">
        <v>5000</v>
      </c>
      <c r="AA78" s="177">
        <v>18000</v>
      </c>
      <c r="AB78" s="300" t="s">
        <v>11</v>
      </c>
      <c r="AC78">
        <v>1</v>
      </c>
      <c r="AD78" s="1249">
        <v>60</v>
      </c>
      <c r="AE78" s="46">
        <v>0</v>
      </c>
      <c r="AF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CALENDARIO)]],TODAY())/30,0)-AE78, IF(Cat_alumnos[[#This Row],[ESTATUS ACADÉMICO]]="VIGENTE",ROUNDDOWN(DAYS360(Cat_alumnos[[#This Row],[FECHA DE INICIO (PRIMERA CLASE CALENDARIO)]],TODAY())/30,0)+2-AE78,"NO VIGENTE"))</f>
        <v>NO VIGENTE</v>
      </c>
      <c r="AG78" s="73">
        <v>8</v>
      </c>
      <c r="AH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78" s="55" t="str">
        <f t="shared" ca="1" si="15"/>
        <v>Al día septiembre</v>
      </c>
      <c r="AJ78" s="355" t="s">
        <v>408</v>
      </c>
      <c r="AK78" s="49">
        <v>0</v>
      </c>
      <c r="AL78" s="66">
        <f t="shared" si="23"/>
        <v>0</v>
      </c>
      <c r="AM78" s="444" t="str">
        <f t="shared" si="6"/>
        <v>NO</v>
      </c>
      <c r="AN78" s="902"/>
      <c r="AO78" s="900" t="str">
        <f>MID(Cat_alumnos[[#This Row],[CURP]],5,2)</f>
        <v>88</v>
      </c>
      <c r="AP78" s="900" t="str">
        <f>MID(Cat_alumnos[[#This Row],[CURP]],7,2)</f>
        <v>06</v>
      </c>
      <c r="AQ78" s="900" t="str">
        <f>MID(Cat_alumnos[[#This Row],[CURP]],9,2)</f>
        <v>15</v>
      </c>
      <c r="AR78" s="902" t="s">
        <v>3084</v>
      </c>
      <c r="AS78" s="612">
        <f>Cat_alumnos[[#This Row],[Titulación]]</f>
        <v>18000</v>
      </c>
      <c r="AT78" s="208"/>
      <c r="AU78" s="1"/>
      <c r="AW78" s="209"/>
      <c r="AY78" s="210"/>
      <c r="AZ78" s="209"/>
      <c r="BB78" s="210"/>
      <c r="BC78" s="209"/>
      <c r="BE78" s="210"/>
      <c r="BF78" s="209"/>
      <c r="BH78" s="210"/>
      <c r="BI78" s="210"/>
      <c r="BJ78" s="210"/>
      <c r="BK78" s="210"/>
      <c r="BL78" s="210"/>
      <c r="BM78" s="210"/>
      <c r="BN78" s="210"/>
      <c r="BO78" s="210"/>
      <c r="BP78" s="210"/>
      <c r="BQ78" s="210"/>
      <c r="BR78" s="210"/>
      <c r="BS78" s="56">
        <f t="shared" si="24"/>
        <v>0</v>
      </c>
      <c r="BT78" s="56">
        <f t="shared" si="5"/>
        <v>18000</v>
      </c>
      <c r="BU78" s="57">
        <f t="shared" si="10"/>
        <v>-18000</v>
      </c>
      <c r="BW78" s="56">
        <f t="shared" si="22"/>
        <v>18000</v>
      </c>
      <c r="BX78" s="56"/>
      <c r="BY78" s="56">
        <f t="shared" si="12"/>
        <v>18000</v>
      </c>
      <c r="BZ78" s="62"/>
      <c r="CA78" s="62"/>
      <c r="CB78" s="62"/>
      <c r="CD78" s="211"/>
      <c r="CG78" s="212"/>
      <c r="CH78" s="69"/>
    </row>
    <row r="79" spans="1:86" ht="18" hidden="1" thickTop="1" thickBot="1">
      <c r="A79" s="244">
        <v>61</v>
      </c>
      <c r="B79" s="46" t="s">
        <v>17</v>
      </c>
      <c r="C79" s="252" t="s">
        <v>409</v>
      </c>
      <c r="D79" s="46" t="s">
        <v>410</v>
      </c>
      <c r="E79" s="72" t="s">
        <v>411</v>
      </c>
      <c r="F79" s="53" t="s">
        <v>412</v>
      </c>
      <c r="G79" s="304" t="s">
        <v>2281</v>
      </c>
      <c r="H79" s="752">
        <v>8</v>
      </c>
      <c r="I79" s="752">
        <v>8</v>
      </c>
      <c r="J79" s="151"/>
      <c r="K79" s="151">
        <v>750</v>
      </c>
      <c r="L79" s="151">
        <v>2180</v>
      </c>
      <c r="M79" s="49" t="s">
        <v>328</v>
      </c>
      <c r="N79" s="118">
        <v>44075</v>
      </c>
      <c r="O79" s="118">
        <f t="shared" si="18"/>
        <v>44287</v>
      </c>
      <c r="P79" s="118">
        <f>Cat_alumnos[[#This Row],[FECHA DE INICIO (PRIMERA CLASE CALENDARIO)]]</f>
        <v>44075</v>
      </c>
      <c r="Q79" s="118">
        <f t="shared" si="19"/>
        <v>44287</v>
      </c>
      <c r="R79" s="49" t="str">
        <f t="shared" si="20"/>
        <v>M</v>
      </c>
      <c r="S79" s="49" t="str">
        <f t="shared" si="21"/>
        <v>JT EN LICENCIATURA EN DERECHO</v>
      </c>
      <c r="T79" s="322" t="s">
        <v>1227</v>
      </c>
      <c r="U79" s="49" t="s">
        <v>11</v>
      </c>
      <c r="V79" s="50">
        <v>3150</v>
      </c>
      <c r="W79" s="51">
        <f t="shared" si="1"/>
        <v>0.30793650793650795</v>
      </c>
      <c r="X79" s="50">
        <f t="shared" si="2"/>
        <v>970</v>
      </c>
      <c r="Y79" s="52">
        <v>0</v>
      </c>
      <c r="Z79" s="153">
        <v>5000</v>
      </c>
      <c r="AA79" s="177">
        <v>18000</v>
      </c>
      <c r="AB79" s="300" t="s">
        <v>11</v>
      </c>
      <c r="AC79">
        <v>1</v>
      </c>
      <c r="AD79" s="1248">
        <v>61</v>
      </c>
      <c r="AE79" s="46">
        <v>0</v>
      </c>
      <c r="AF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CALENDARIO)]],TODAY())/30,0)-AE79, IF(Cat_alumnos[[#This Row],[ESTATUS ACADÉMICO]]="VIGENTE",ROUNDDOWN(DAYS360(Cat_alumnos[[#This Row],[FECHA DE INICIO (PRIMERA CLASE CALENDARIO)]],TODAY())/30,0)+2-AE79,"NO VIGENTE"))</f>
        <v>NO VIGENTE</v>
      </c>
      <c r="AG79" s="73">
        <v>8</v>
      </c>
      <c r="AH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9" s="55" t="str">
        <f t="shared" si="15"/>
        <v>SUSPENDER</v>
      </c>
      <c r="AJ79" s="355"/>
      <c r="AK79" s="49">
        <v>0</v>
      </c>
      <c r="AL79" s="66">
        <f t="shared" si="23"/>
        <v>0</v>
      </c>
      <c r="AM79" s="444" t="str">
        <f t="shared" si="6"/>
        <v>NO</v>
      </c>
      <c r="AN79" s="902"/>
      <c r="AO79" s="900" t="str">
        <f>MID(Cat_alumnos[[#This Row],[CURP]],5,2)</f>
        <v>78</v>
      </c>
      <c r="AP79" s="900" t="str">
        <f>MID(Cat_alumnos[[#This Row],[CURP]],7,2)</f>
        <v>10</v>
      </c>
      <c r="AQ79" s="900" t="str">
        <f>MID(Cat_alumnos[[#This Row],[CURP]],9,2)</f>
        <v>10</v>
      </c>
      <c r="AR79" s="902" t="s">
        <v>3084</v>
      </c>
      <c r="AS79" s="612">
        <f>Cat_alumnos[[#This Row],[Titulación]]</f>
        <v>18000</v>
      </c>
      <c r="AT79" s="208">
        <v>7000</v>
      </c>
      <c r="AU79" s="39">
        <v>44888</v>
      </c>
      <c r="AV79" t="s">
        <v>246</v>
      </c>
      <c r="AW79" s="209"/>
      <c r="AX79" s="81"/>
      <c r="AY79" s="210"/>
      <c r="AZ79" s="209"/>
      <c r="BA79" s="81"/>
      <c r="BB79" s="210"/>
      <c r="BC79" s="209"/>
      <c r="BE79" s="210"/>
      <c r="BF79" s="209"/>
      <c r="BH79" s="210"/>
      <c r="BI79" s="210"/>
      <c r="BJ79" s="210"/>
      <c r="BK79" s="210"/>
      <c r="BL79" s="210"/>
      <c r="BM79" s="210"/>
      <c r="BN79" s="210"/>
      <c r="BO79" s="210"/>
      <c r="BP79" s="210"/>
      <c r="BQ79" s="210"/>
      <c r="BR79" s="210"/>
      <c r="BS79" s="56">
        <f t="shared" si="24"/>
        <v>7000</v>
      </c>
      <c r="BT79" s="56">
        <f t="shared" si="5"/>
        <v>18000</v>
      </c>
      <c r="BU79" s="57">
        <f t="shared" si="10"/>
        <v>-11000</v>
      </c>
      <c r="BW79" s="56">
        <f t="shared" si="22"/>
        <v>18000</v>
      </c>
      <c r="BX79" s="56"/>
      <c r="BY79" s="56">
        <f t="shared" si="12"/>
        <v>18000</v>
      </c>
      <c r="BZ79" s="62"/>
      <c r="CA79" s="62"/>
      <c r="CB79" s="62"/>
      <c r="CD79" s="211"/>
      <c r="CG79" s="212"/>
      <c r="CH79" s="69"/>
    </row>
    <row r="80" spans="1:86" ht="18" hidden="1" thickTop="1" thickBot="1">
      <c r="A80" s="244">
        <v>62</v>
      </c>
      <c r="B80" s="46" t="s">
        <v>8</v>
      </c>
      <c r="C80" s="307" t="s">
        <v>215</v>
      </c>
      <c r="D80" s="46" t="s">
        <v>216</v>
      </c>
      <c r="E80" s="207" t="s">
        <v>217</v>
      </c>
      <c r="F80" s="53">
        <v>9841448933</v>
      </c>
      <c r="G80" s="304" t="s">
        <v>218</v>
      </c>
      <c r="H80" s="752">
        <v>36</v>
      </c>
      <c r="I80" s="752">
        <v>36</v>
      </c>
      <c r="J80" s="151"/>
      <c r="K80" s="151">
        <v>1000</v>
      </c>
      <c r="L80" s="151">
        <v>1350</v>
      </c>
      <c r="M80" s="49" t="s">
        <v>183</v>
      </c>
      <c r="N80" s="118">
        <v>43709</v>
      </c>
      <c r="O80" s="118">
        <f>EDATE($N80,$I80+2)</f>
        <v>44866</v>
      </c>
      <c r="P80" s="118">
        <f>Cat_alumnos[[#This Row],[FECHA DE INICIO (PRIMERA CLASE CALENDARIO)]]</f>
        <v>43709</v>
      </c>
      <c r="Q80" s="118">
        <f t="shared" si="19"/>
        <v>44774</v>
      </c>
      <c r="R80" s="49" t="str">
        <f t="shared" si="20"/>
        <v>H</v>
      </c>
      <c r="S80" s="49" t="str">
        <f t="shared" si="21"/>
        <v>LICENCIATURA EN DERECHO</v>
      </c>
      <c r="T80" s="322" t="s">
        <v>2190</v>
      </c>
      <c r="U80" s="49" t="s">
        <v>11</v>
      </c>
      <c r="V80" s="50">
        <v>5000</v>
      </c>
      <c r="W80" s="51">
        <f t="shared" si="1"/>
        <v>0.73</v>
      </c>
      <c r="X80" s="50">
        <f t="shared" si="2"/>
        <v>3650</v>
      </c>
      <c r="Y80" s="52">
        <v>4</v>
      </c>
      <c r="Z80" s="153">
        <v>0</v>
      </c>
      <c r="AA80" s="177">
        <v>25000</v>
      </c>
      <c r="AB80" s="300" t="s">
        <v>11</v>
      </c>
      <c r="AC80">
        <v>1</v>
      </c>
      <c r="AD80" s="1249">
        <v>62</v>
      </c>
      <c r="AE80" s="46">
        <v>3</v>
      </c>
      <c r="AF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CALENDARIO)]],TODAY())/30,0)-AE80, IF(Cat_alumnos[[#This Row],[ESTATUS ACADÉMICO]]="VIGENTE",ROUNDDOWN(DAYS360(Cat_alumnos[[#This Row],[FECHA DE INICIO (PRIMERA CLASE CALENDARIO)]],TODAY())/30,0)+2-AE80,"NO VIGENTE"))</f>
        <v>NO VIGENTE</v>
      </c>
      <c r="AG80" s="73">
        <v>34</v>
      </c>
      <c r="AH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80" s="55" t="str">
        <f t="shared" si="15"/>
        <v>SUSPENDER</v>
      </c>
      <c r="AJ80" s="355"/>
      <c r="AK80" s="49">
        <v>4</v>
      </c>
      <c r="AL80" s="66">
        <f t="shared" si="23"/>
        <v>0</v>
      </c>
      <c r="AM80" s="444" t="str">
        <f t="shared" si="6"/>
        <v>NO</v>
      </c>
      <c r="AN80" s="906"/>
      <c r="AO80" s="900" t="str">
        <f>MID(Cat_alumnos[[#This Row],[CURP]],5,2)</f>
        <v>88</v>
      </c>
      <c r="AP80" s="900" t="str">
        <f>MID(Cat_alumnos[[#This Row],[CURP]],7,2)</f>
        <v>08</v>
      </c>
      <c r="AQ80" s="900" t="str">
        <f>MID(Cat_alumnos[[#This Row],[CURP]],9,2)</f>
        <v>18</v>
      </c>
      <c r="AR80" s="906" t="s">
        <v>3084</v>
      </c>
      <c r="AS80" s="612">
        <f>Cat_alumnos[[#This Row],[Titulación]]</f>
        <v>25000</v>
      </c>
      <c r="AT80" s="208"/>
      <c r="AU80" s="1"/>
      <c r="AW80" s="209"/>
      <c r="AY80" s="210"/>
      <c r="AZ80" s="209"/>
      <c r="BB80" s="210"/>
      <c r="BC80" s="209"/>
      <c r="BE80" s="210"/>
      <c r="BF80" s="209"/>
      <c r="BH80" s="210"/>
      <c r="BI80" s="210"/>
      <c r="BJ80" s="210"/>
      <c r="BK80" s="210"/>
      <c r="BL80" s="210"/>
      <c r="BM80" s="210"/>
      <c r="BN80" s="210"/>
      <c r="BO80" s="210"/>
      <c r="BP80" s="210"/>
      <c r="BQ80" s="210"/>
      <c r="BR80" s="210"/>
      <c r="BS80" s="56">
        <f>AT80+AW80+AZ80+BC80</f>
        <v>0</v>
      </c>
      <c r="BT80" s="56">
        <f t="shared" si="5"/>
        <v>25000</v>
      </c>
      <c r="BU80" s="57">
        <f t="shared" si="10"/>
        <v>-25000</v>
      </c>
      <c r="BW80" s="56">
        <f t="shared" si="22"/>
        <v>25000</v>
      </c>
      <c r="BX80" s="56"/>
      <c r="BY80" s="56">
        <f t="shared" si="12"/>
        <v>25000</v>
      </c>
      <c r="BZ80" s="62"/>
      <c r="CA80" s="62"/>
      <c r="CB80" s="62"/>
      <c r="CD80" s="211"/>
      <c r="CG80" s="212"/>
      <c r="CH80" s="69"/>
    </row>
    <row r="81" spans="1:86" ht="18" hidden="1" thickTop="1" thickBot="1">
      <c r="A81" s="244">
        <v>63</v>
      </c>
      <c r="B81" s="46" t="s">
        <v>10</v>
      </c>
      <c r="C81" s="252" t="s">
        <v>421</v>
      </c>
      <c r="D81" s="46" t="s">
        <v>422</v>
      </c>
      <c r="E81" s="72" t="s">
        <v>423</v>
      </c>
      <c r="F81" s="87">
        <v>9981593667</v>
      </c>
      <c r="G81" s="253" t="s">
        <v>1772</v>
      </c>
      <c r="H81" s="752">
        <v>20</v>
      </c>
      <c r="I81" s="752">
        <v>20</v>
      </c>
      <c r="J81" s="151"/>
      <c r="K81" s="151">
        <v>2000</v>
      </c>
      <c r="L81" s="151">
        <v>1800</v>
      </c>
      <c r="M81" s="49" t="s">
        <v>418</v>
      </c>
      <c r="N81" s="118">
        <v>43709</v>
      </c>
      <c r="O81" s="118">
        <f t="shared" ref="O81:O104" si="25">EDATE($N81,$I81-1)</f>
        <v>44287</v>
      </c>
      <c r="P81" s="118">
        <f>Cat_alumnos[[#This Row],[FECHA DE INICIO (PRIMERA CLASE CALENDARIO)]]</f>
        <v>43709</v>
      </c>
      <c r="Q81" s="118">
        <f t="shared" si="19"/>
        <v>44287</v>
      </c>
      <c r="R81" s="49" t="str">
        <f t="shared" si="20"/>
        <v>M</v>
      </c>
      <c r="S81" s="49" t="str">
        <f t="shared" si="21"/>
        <v>MAESTRIA EN DERECHO</v>
      </c>
      <c r="T81" s="322" t="s">
        <v>1227</v>
      </c>
      <c r="U81" s="49" t="s">
        <v>11</v>
      </c>
      <c r="V81" s="50">
        <v>5000</v>
      </c>
      <c r="W81" s="51">
        <f t="shared" si="1"/>
        <v>0.64</v>
      </c>
      <c r="X81" s="50">
        <f t="shared" si="2"/>
        <v>3200</v>
      </c>
      <c r="Y81" s="52">
        <v>2</v>
      </c>
      <c r="Z81" s="153">
        <v>0</v>
      </c>
      <c r="AA81" s="177">
        <v>25000</v>
      </c>
      <c r="AB81" s="300" t="s">
        <v>11</v>
      </c>
      <c r="AC81">
        <v>1</v>
      </c>
      <c r="AD81" s="1248">
        <v>63</v>
      </c>
      <c r="AE81" s="46"/>
      <c r="AF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CALENDARIO)]],TODAY())/30,0)-AE81, IF(Cat_alumnos[[#This Row],[ESTATUS ACADÉMICO]]="VIGENTE",ROUNDDOWN(DAYS360(Cat_alumnos[[#This Row],[FECHA DE INICIO (PRIMERA CLASE CALENDARIO)]],TODAY())/30,0)+2-AE81,"NO VIGENTE"))</f>
        <v>NO VIGENTE</v>
      </c>
      <c r="AG81" s="73">
        <v>20</v>
      </c>
      <c r="AH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1" s="55" t="str">
        <f t="shared" si="15"/>
        <v>SUSPENDER</v>
      </c>
      <c r="AJ81" s="355"/>
      <c r="AK81" s="49">
        <v>2</v>
      </c>
      <c r="AL81" s="66">
        <f t="shared" si="23"/>
        <v>0</v>
      </c>
      <c r="AM81" s="444" t="str">
        <f t="shared" si="6"/>
        <v>NO</v>
      </c>
      <c r="AN81" s="902"/>
      <c r="AO81" s="900" t="str">
        <f>MID(Cat_alumnos[[#This Row],[CURP]],5,2)</f>
        <v>95</v>
      </c>
      <c r="AP81" s="900" t="str">
        <f>MID(Cat_alumnos[[#This Row],[CURP]],7,2)</f>
        <v>06</v>
      </c>
      <c r="AQ81" s="900" t="str">
        <f>MID(Cat_alumnos[[#This Row],[CURP]],9,2)</f>
        <v>05</v>
      </c>
      <c r="AR81" s="902" t="s">
        <v>3087</v>
      </c>
      <c r="AS81" s="612">
        <f>Cat_alumnos[[#This Row],[Titulación]]</f>
        <v>25000</v>
      </c>
      <c r="AT81" s="208">
        <v>5500</v>
      </c>
      <c r="AU81" s="1">
        <v>44397</v>
      </c>
      <c r="AV81" t="s">
        <v>420</v>
      </c>
      <c r="AW81" s="209">
        <v>6000</v>
      </c>
      <c r="AX81">
        <v>44448</v>
      </c>
      <c r="AY81" s="210" t="s">
        <v>420</v>
      </c>
      <c r="AZ81" s="209">
        <v>7500</v>
      </c>
      <c r="BA81">
        <v>44473</v>
      </c>
      <c r="BB81" s="210" t="s">
        <v>420</v>
      </c>
      <c r="BC81" s="209"/>
      <c r="BE81" s="210"/>
      <c r="BF81" s="209"/>
      <c r="BH81" s="210"/>
      <c r="BI81" s="210"/>
      <c r="BJ81" s="210"/>
      <c r="BK81" s="210"/>
      <c r="BL81" s="210"/>
      <c r="BM81" s="210"/>
      <c r="BN81" s="210"/>
      <c r="BO81" s="210"/>
      <c r="BP81" s="210"/>
      <c r="BQ81" s="210"/>
      <c r="BR81" s="210"/>
      <c r="BS81" s="56">
        <f t="shared" ref="BS81:BS106" si="26">AT81+AW81+AZ81+BC81+BF81</f>
        <v>19000</v>
      </c>
      <c r="BT81" s="56">
        <f t="shared" si="5"/>
        <v>25000</v>
      </c>
      <c r="BU81" s="57">
        <f t="shared" si="10"/>
        <v>-6000</v>
      </c>
      <c r="BW81" s="56">
        <f t="shared" si="22"/>
        <v>25000</v>
      </c>
      <c r="BX81" s="56"/>
      <c r="BY81" s="56">
        <f t="shared" si="12"/>
        <v>25000</v>
      </c>
      <c r="BZ81" s="62"/>
      <c r="CA81" s="62"/>
      <c r="CB81" s="62"/>
      <c r="CD81" s="211"/>
      <c r="CG81" s="212"/>
      <c r="CH81" s="69"/>
    </row>
    <row r="82" spans="1:86" ht="18" hidden="1" thickTop="1" thickBot="1">
      <c r="A82" s="244">
        <v>64</v>
      </c>
      <c r="B82" s="46" t="s">
        <v>10</v>
      </c>
      <c r="C82" s="252" t="s">
        <v>424</v>
      </c>
      <c r="D82" s="46" t="s">
        <v>425</v>
      </c>
      <c r="E82" s="72" t="s">
        <v>426</v>
      </c>
      <c r="F82" s="87">
        <v>9514979626</v>
      </c>
      <c r="G82" s="253" t="s">
        <v>1773</v>
      </c>
      <c r="H82" s="752">
        <v>20</v>
      </c>
      <c r="I82" s="752">
        <v>20</v>
      </c>
      <c r="J82" s="151"/>
      <c r="K82" s="151">
        <v>2000</v>
      </c>
      <c r="L82" s="151">
        <v>2180.0000000000005</v>
      </c>
      <c r="M82" s="49" t="s">
        <v>418</v>
      </c>
      <c r="N82" s="118">
        <v>43466</v>
      </c>
      <c r="O82" s="118">
        <f t="shared" si="25"/>
        <v>44044</v>
      </c>
      <c r="P82" s="118">
        <f>Cat_alumnos[[#This Row],[FECHA DE INICIO (PRIMERA CLASE CALENDARIO)]]</f>
        <v>43466</v>
      </c>
      <c r="Q82" s="118">
        <f t="shared" si="19"/>
        <v>44044</v>
      </c>
      <c r="R82" s="49" t="str">
        <f t="shared" si="20"/>
        <v>H</v>
      </c>
      <c r="S82" s="49" t="str">
        <f t="shared" si="21"/>
        <v>MAESTRIA EN DERECHO</v>
      </c>
      <c r="T82" s="322" t="s">
        <v>1227</v>
      </c>
      <c r="U82" s="49" t="s">
        <v>11</v>
      </c>
      <c r="V82" s="50">
        <v>5000</v>
      </c>
      <c r="W82" s="51">
        <f t="shared" si="1"/>
        <v>0.56399999999999995</v>
      </c>
      <c r="X82" s="50">
        <f t="shared" si="2"/>
        <v>2819.9999999999995</v>
      </c>
      <c r="Y82" s="52">
        <v>2</v>
      </c>
      <c r="Z82" s="153">
        <v>0</v>
      </c>
      <c r="AA82" s="177">
        <v>25000</v>
      </c>
      <c r="AB82" s="300" t="s">
        <v>11</v>
      </c>
      <c r="AC82">
        <v>1</v>
      </c>
      <c r="AD82" s="1249">
        <v>64</v>
      </c>
      <c r="AE82" s="46"/>
      <c r="AF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CALENDARIO)]],TODAY())/30,0)-AE82, IF(Cat_alumnos[[#This Row],[ESTATUS ACADÉMICO]]="VIGENTE",ROUNDDOWN(DAYS360(Cat_alumnos[[#This Row],[FECHA DE INICIO (PRIMERA CLASE CALENDARIO)]],TODAY())/30,0)+2-AE82,"NO VIGENTE"))</f>
        <v>NO VIGENTE</v>
      </c>
      <c r="AG82" s="84">
        <v>20</v>
      </c>
      <c r="AH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" s="55" t="str">
        <f t="shared" si="15"/>
        <v>SUSPENDER</v>
      </c>
      <c r="AJ82" s="349" t="s">
        <v>427</v>
      </c>
      <c r="AK82" s="49">
        <v>2</v>
      </c>
      <c r="AL82" s="66">
        <f t="shared" si="23"/>
        <v>0</v>
      </c>
      <c r="AM82" s="444" t="str">
        <f t="shared" si="6"/>
        <v>NO</v>
      </c>
      <c r="AN82" s="902"/>
      <c r="AO82" s="900" t="str">
        <f>MID(Cat_alumnos[[#This Row],[CURP]],5,2)</f>
        <v>83</v>
      </c>
      <c r="AP82" s="900" t="str">
        <f>MID(Cat_alumnos[[#This Row],[CURP]],7,2)</f>
        <v>11</v>
      </c>
      <c r="AQ82" s="900" t="str">
        <f>MID(Cat_alumnos[[#This Row],[CURP]],9,2)</f>
        <v>06</v>
      </c>
      <c r="AR82" s="902" t="s">
        <v>3096</v>
      </c>
      <c r="AS82" s="612">
        <f>Cat_alumnos[[#This Row],[Titulación]]</f>
        <v>25000</v>
      </c>
      <c r="AT82" s="208"/>
      <c r="AU82" s="1"/>
      <c r="AW82" s="209"/>
      <c r="AY82" s="210"/>
      <c r="AZ82" s="209"/>
      <c r="BB82" s="210"/>
      <c r="BC82" s="209"/>
      <c r="BE82" s="210"/>
      <c r="BF82" s="209"/>
      <c r="BH82" s="210"/>
      <c r="BI82" s="210"/>
      <c r="BJ82" s="210"/>
      <c r="BK82" s="210"/>
      <c r="BL82" s="210"/>
      <c r="BM82" s="210"/>
      <c r="BN82" s="210"/>
      <c r="BO82" s="210"/>
      <c r="BP82" s="210"/>
      <c r="BQ82" s="210"/>
      <c r="BR82" s="210"/>
      <c r="BS82" s="56">
        <f t="shared" si="26"/>
        <v>0</v>
      </c>
      <c r="BT82" s="56">
        <f t="shared" si="5"/>
        <v>25000</v>
      </c>
      <c r="BU82" s="57">
        <f t="shared" si="10"/>
        <v>-25000</v>
      </c>
      <c r="BW82" s="56">
        <f t="shared" si="22"/>
        <v>25000</v>
      </c>
      <c r="BX82" s="56"/>
      <c r="BY82" s="56">
        <f t="shared" si="12"/>
        <v>25000</v>
      </c>
      <c r="BZ82" s="62"/>
      <c r="CA82" s="62"/>
      <c r="CB82" s="62"/>
      <c r="CD82" s="211"/>
      <c r="CG82" s="212"/>
      <c r="CH82" s="69"/>
    </row>
    <row r="83" spans="1:86" ht="18" hidden="1" thickTop="1" thickBot="1">
      <c r="A83" s="244">
        <v>65</v>
      </c>
      <c r="B83" s="46" t="s">
        <v>10</v>
      </c>
      <c r="C83" s="252" t="s">
        <v>428</v>
      </c>
      <c r="D83" s="46" t="s">
        <v>429</v>
      </c>
      <c r="E83" s="72" t="s">
        <v>430</v>
      </c>
      <c r="F83" s="53" t="s">
        <v>431</v>
      </c>
      <c r="G83" s="48" t="s">
        <v>432</v>
      </c>
      <c r="H83" s="752">
        <v>20</v>
      </c>
      <c r="I83" s="752">
        <v>20</v>
      </c>
      <c r="J83" s="151"/>
      <c r="K83" s="151">
        <v>2000</v>
      </c>
      <c r="L83" s="151">
        <v>2000</v>
      </c>
      <c r="M83" s="49" t="s">
        <v>418</v>
      </c>
      <c r="N83" s="118">
        <v>43709</v>
      </c>
      <c r="O83" s="118">
        <f t="shared" si="25"/>
        <v>44287</v>
      </c>
      <c r="P83" s="118">
        <f>Cat_alumnos[[#This Row],[FECHA DE INICIO (PRIMERA CLASE CALENDARIO)]]</f>
        <v>43709</v>
      </c>
      <c r="Q83" s="118">
        <f t="shared" si="19"/>
        <v>44287</v>
      </c>
      <c r="R83" s="49" t="str">
        <f t="shared" si="20"/>
        <v>H</v>
      </c>
      <c r="S83" s="49" t="str">
        <f t="shared" si="21"/>
        <v>MAESTRIA EN DERECHO</v>
      </c>
      <c r="T83" s="322" t="s">
        <v>1227</v>
      </c>
      <c r="U83" s="49" t="s">
        <v>11</v>
      </c>
      <c r="V83" s="50">
        <v>5000</v>
      </c>
      <c r="W83" s="51">
        <f t="shared" ref="W83:W146" si="27">IFERROR($X83/$V83,"")</f>
        <v>0.6</v>
      </c>
      <c r="X83" s="50">
        <f t="shared" ref="X83:X146" si="28">$V83-$L83</f>
        <v>3000</v>
      </c>
      <c r="Y83" s="52">
        <v>2</v>
      </c>
      <c r="Z83" s="153">
        <v>0</v>
      </c>
      <c r="AA83" s="177">
        <v>25000</v>
      </c>
      <c r="AB83" s="300" t="s">
        <v>11</v>
      </c>
      <c r="AC83">
        <v>1</v>
      </c>
      <c r="AD83" s="1248">
        <v>65</v>
      </c>
      <c r="AE83" s="46"/>
      <c r="AF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CALENDARIO)]],TODAY())/30,0)-AE83, IF(Cat_alumnos[[#This Row],[ESTATUS ACADÉMICO]]="VIGENTE",ROUNDDOWN(DAYS360(Cat_alumnos[[#This Row],[FECHA DE INICIO (PRIMERA CLASE CALENDARIO)]],TODAY())/30,0)+2-AE83,"NO VIGENTE"))</f>
        <v>NO VIGENTE</v>
      </c>
      <c r="AG83" s="84">
        <v>20</v>
      </c>
      <c r="AH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" s="55" t="str">
        <f t="shared" si="15"/>
        <v>SUSPENDER</v>
      </c>
      <c r="AJ83" s="349" t="s">
        <v>433</v>
      </c>
      <c r="AK83" s="49">
        <v>2</v>
      </c>
      <c r="AL83" s="66">
        <f t="shared" si="23"/>
        <v>0</v>
      </c>
      <c r="AM83" s="444" t="str">
        <f t="shared" si="6"/>
        <v>NO</v>
      </c>
      <c r="AN83" s="902"/>
      <c r="AO83" s="900" t="str">
        <f>MID(Cat_alumnos[[#This Row],[CURP]],5,2)</f>
        <v>59</v>
      </c>
      <c r="AP83" s="900" t="str">
        <f>MID(Cat_alumnos[[#This Row],[CURP]],7,2)</f>
        <v>03</v>
      </c>
      <c r="AQ83" s="900" t="str">
        <f>MID(Cat_alumnos[[#This Row],[CURP]],9,2)</f>
        <v>05</v>
      </c>
      <c r="AR83" s="902" t="s">
        <v>3087</v>
      </c>
      <c r="AS83" s="612">
        <f>Cat_alumnos[[#This Row],[Titulación]]</f>
        <v>25000</v>
      </c>
      <c r="AT83" s="208"/>
      <c r="AU83" s="1"/>
      <c r="AW83" s="209"/>
      <c r="AY83" s="210"/>
      <c r="AZ83" s="209"/>
      <c r="BB83" s="210"/>
      <c r="BC83" s="209"/>
      <c r="BE83" s="210"/>
      <c r="BF83" s="209"/>
      <c r="BH83" s="210"/>
      <c r="BI83" s="210"/>
      <c r="BJ83" s="210"/>
      <c r="BK83" s="210"/>
      <c r="BL83" s="210"/>
      <c r="BM83" s="210"/>
      <c r="BN83" s="210"/>
      <c r="BO83" s="210"/>
      <c r="BP83" s="210"/>
      <c r="BQ83" s="210"/>
      <c r="BR83" s="210"/>
      <c r="BS83" s="56">
        <f t="shared" si="26"/>
        <v>0</v>
      </c>
      <c r="BT83" s="56">
        <f t="shared" ref="BT83:BT146" si="29">AA83</f>
        <v>25000</v>
      </c>
      <c r="BU83" s="57">
        <f t="shared" si="10"/>
        <v>-25000</v>
      </c>
      <c r="BW83" s="56">
        <f t="shared" si="22"/>
        <v>25000</v>
      </c>
      <c r="BX83" s="56"/>
      <c r="BY83" s="56">
        <f t="shared" si="12"/>
        <v>25000</v>
      </c>
      <c r="BZ83" s="62"/>
      <c r="CA83" s="62"/>
      <c r="CB83" s="62"/>
      <c r="CD83" s="211"/>
      <c r="CG83" s="212" t="s">
        <v>432</v>
      </c>
      <c r="CH83" s="69" t="s">
        <v>431</v>
      </c>
    </row>
    <row r="84" spans="1:86" ht="18" hidden="1" thickTop="1" thickBot="1">
      <c r="A84" s="244">
        <v>66</v>
      </c>
      <c r="B84" s="46" t="s">
        <v>10</v>
      </c>
      <c r="C84" s="252" t="s">
        <v>434</v>
      </c>
      <c r="D84" s="46" t="s">
        <v>435</v>
      </c>
      <c r="E84" s="72" t="s">
        <v>2321</v>
      </c>
      <c r="F84" s="53" t="s">
        <v>436</v>
      </c>
      <c r="G84" s="48" t="s">
        <v>437</v>
      </c>
      <c r="H84" s="752">
        <v>20</v>
      </c>
      <c r="I84" s="752">
        <v>20</v>
      </c>
      <c r="J84" s="151"/>
      <c r="K84" s="151">
        <v>2000</v>
      </c>
      <c r="L84" s="151">
        <v>1800</v>
      </c>
      <c r="M84" s="49" t="s">
        <v>418</v>
      </c>
      <c r="N84" s="118">
        <v>43709</v>
      </c>
      <c r="O84" s="118">
        <f t="shared" si="25"/>
        <v>44287</v>
      </c>
      <c r="P84" s="118">
        <f>Cat_alumnos[[#This Row],[FECHA DE INICIO (PRIMERA CLASE CALENDARIO)]]</f>
        <v>43709</v>
      </c>
      <c r="Q84" s="118">
        <f t="shared" si="19"/>
        <v>44287</v>
      </c>
      <c r="R84" s="49" t="str">
        <f t="shared" si="20"/>
        <v>M</v>
      </c>
      <c r="S84" s="49" t="str">
        <f t="shared" si="21"/>
        <v>MAESTRIA EN DERECHO</v>
      </c>
      <c r="T84" s="322" t="s">
        <v>1227</v>
      </c>
      <c r="U84" s="49" t="s">
        <v>11</v>
      </c>
      <c r="V84" s="50">
        <v>5000</v>
      </c>
      <c r="W84" s="51">
        <f t="shared" si="27"/>
        <v>0.64</v>
      </c>
      <c r="X84" s="50">
        <f t="shared" si="28"/>
        <v>3200</v>
      </c>
      <c r="Y84" s="52">
        <v>2</v>
      </c>
      <c r="Z84" s="153">
        <v>0</v>
      </c>
      <c r="AA84" s="177">
        <v>25000</v>
      </c>
      <c r="AB84" s="300" t="s">
        <v>11</v>
      </c>
      <c r="AC84">
        <v>1</v>
      </c>
      <c r="AD84" s="1249">
        <v>66</v>
      </c>
      <c r="AE84" s="46"/>
      <c r="AF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CALENDARIO)]],TODAY())/30,0)-AE84, IF(Cat_alumnos[[#This Row],[ESTATUS ACADÉMICO]]="VIGENTE",ROUNDDOWN(DAYS360(Cat_alumnos[[#This Row],[FECHA DE INICIO (PRIMERA CLASE CALENDARIO)]],TODAY())/30,0)+2-AE84,"NO VIGENTE"))</f>
        <v>NO VIGENTE</v>
      </c>
      <c r="AG84" s="84">
        <v>20</v>
      </c>
      <c r="AH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" s="55" t="str">
        <f t="shared" si="15"/>
        <v>SUSPENDER</v>
      </c>
      <c r="AJ84" s="345" t="s">
        <v>438</v>
      </c>
      <c r="AK84" s="49">
        <v>2</v>
      </c>
      <c r="AL84" s="66">
        <f t="shared" si="23"/>
        <v>0</v>
      </c>
      <c r="AM84" s="444" t="str">
        <f t="shared" ref="AM84:AM147" si="30">IF(AN84&lt;&gt;"", "SI", "NO")</f>
        <v>NO</v>
      </c>
      <c r="AN84" s="902"/>
      <c r="AO84" s="900" t="str">
        <f>MID(Cat_alumnos[[#This Row],[CURP]],5,2)</f>
        <v>77</v>
      </c>
      <c r="AP84" s="900" t="str">
        <f>MID(Cat_alumnos[[#This Row],[CURP]],7,2)</f>
        <v>10</v>
      </c>
      <c r="AQ84" s="900" t="str">
        <f>MID(Cat_alumnos[[#This Row],[CURP]],9,2)</f>
        <v>29</v>
      </c>
      <c r="AR84" s="902" t="s">
        <v>3087</v>
      </c>
      <c r="AS84" s="612">
        <f>Cat_alumnos[[#This Row],[Titulación]]</f>
        <v>25000</v>
      </c>
      <c r="AT84" s="208">
        <v>5500</v>
      </c>
      <c r="AU84" s="88">
        <v>44394</v>
      </c>
      <c r="AV84" s="3" t="s">
        <v>420</v>
      </c>
      <c r="AW84" s="209"/>
      <c r="AY84" s="210"/>
      <c r="AZ84" s="209"/>
      <c r="BB84" s="210"/>
      <c r="BC84" s="209"/>
      <c r="BE84" s="210"/>
      <c r="BF84" s="209"/>
      <c r="BH84" s="210"/>
      <c r="BI84" s="210"/>
      <c r="BJ84" s="210"/>
      <c r="BK84" s="210"/>
      <c r="BL84" s="210"/>
      <c r="BM84" s="210"/>
      <c r="BN84" s="210"/>
      <c r="BO84" s="210"/>
      <c r="BP84" s="210"/>
      <c r="BQ84" s="210"/>
      <c r="BR84" s="210"/>
      <c r="BS84" s="56">
        <f t="shared" si="26"/>
        <v>5500</v>
      </c>
      <c r="BT84" s="56">
        <f t="shared" si="29"/>
        <v>25000</v>
      </c>
      <c r="BU84" s="57">
        <f t="shared" si="10"/>
        <v>-19500</v>
      </c>
      <c r="BW84" s="56">
        <f t="shared" si="22"/>
        <v>25000</v>
      </c>
      <c r="BX84" s="56"/>
      <c r="BY84" s="56">
        <f t="shared" si="12"/>
        <v>25000</v>
      </c>
      <c r="BZ84" s="62"/>
      <c r="CA84" s="62"/>
      <c r="CB84" s="62"/>
      <c r="CD84" s="211"/>
      <c r="CG84" s="212"/>
      <c r="CH84" s="69"/>
    </row>
    <row r="85" spans="1:86" ht="34" hidden="1" thickTop="1" thickBot="1">
      <c r="A85" s="244">
        <v>67</v>
      </c>
      <c r="B85" s="375" t="s">
        <v>8</v>
      </c>
      <c r="C85" s="309" t="s">
        <v>1612</v>
      </c>
      <c r="D85" s="116" t="s">
        <v>1613</v>
      </c>
      <c r="E85" s="523" t="s">
        <v>1614</v>
      </c>
      <c r="F85" s="129">
        <v>8118665756</v>
      </c>
      <c r="G85" s="48" t="s">
        <v>1615</v>
      </c>
      <c r="H85" s="753">
        <v>36</v>
      </c>
      <c r="I85" s="753">
        <v>36</v>
      </c>
      <c r="J85" s="156"/>
      <c r="K85" s="156">
        <v>1000</v>
      </c>
      <c r="L85" s="151">
        <v>1350</v>
      </c>
      <c r="M85" s="131" t="s">
        <v>1512</v>
      </c>
      <c r="N85" s="118">
        <v>44604</v>
      </c>
      <c r="O85" s="118">
        <f t="shared" si="25"/>
        <v>45669</v>
      </c>
      <c r="P85" s="118">
        <f>Cat_alumnos[[#This Row],[FECHA DE INICIO (PRIMERA CLASE CALENDARIO)]]</f>
        <v>44604</v>
      </c>
      <c r="Q85" s="118">
        <f t="shared" ref="Q85:Q104" si="31">EDATE(P85,H85-1)</f>
        <v>45669</v>
      </c>
      <c r="R85" s="49" t="str">
        <f t="shared" ref="R85:R104" si="32">MID(C85,11,1)</f>
        <v>H</v>
      </c>
      <c r="S85" s="49" t="str">
        <f t="shared" ref="S85:S104" si="33">IFERROR(VLOOKUP(B85,BDPROGRAMA,2,FALSE),)</f>
        <v>LICENCIATURA EN DERECHO</v>
      </c>
      <c r="T85" s="322" t="s">
        <v>1227</v>
      </c>
      <c r="U85" s="49" t="s">
        <v>16</v>
      </c>
      <c r="V85" s="50">
        <v>5000</v>
      </c>
      <c r="W85" s="51">
        <f t="shared" si="27"/>
        <v>0.73</v>
      </c>
      <c r="X85" s="50">
        <f t="shared" si="28"/>
        <v>3650</v>
      </c>
      <c r="Y85" s="52">
        <v>2</v>
      </c>
      <c r="Z85" s="153">
        <v>0</v>
      </c>
      <c r="AA85" s="177">
        <v>25000</v>
      </c>
      <c r="AB85" s="300" t="s">
        <v>16</v>
      </c>
      <c r="AC85">
        <v>1</v>
      </c>
      <c r="AD85" s="1248">
        <v>67</v>
      </c>
      <c r="AE85" s="46"/>
      <c r="AF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CALENDARIO)]],TODAY())/30,0)-AE85, IF(Cat_alumnos[[#This Row],[ESTATUS ACADÉMICO]]="VIGENTE",ROUNDDOWN(DAYS360(Cat_alumnos[[#This Row],[FECHA DE INICIO (PRIMERA CLASE CALENDARIO)]],TODAY())/30,0)+2-AE85,"NO VIGENTE"))</f>
        <v>NO VIGENTE</v>
      </c>
      <c r="AG85" s="73">
        <v>2</v>
      </c>
      <c r="AH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34</v>
      </c>
      <c r="AI85" s="55" t="str">
        <f t="shared" si="15"/>
        <v>SUSPENDER</v>
      </c>
      <c r="AJ85" s="359" t="s">
        <v>443</v>
      </c>
      <c r="AK85" s="49">
        <v>0</v>
      </c>
      <c r="AL85" s="66">
        <f t="shared" si="23"/>
        <v>2</v>
      </c>
      <c r="AM85" s="444" t="str">
        <f t="shared" si="30"/>
        <v>SI</v>
      </c>
      <c r="AN85" s="905" t="s">
        <v>1933</v>
      </c>
      <c r="AO85" s="900" t="str">
        <f>MID(Cat_alumnos[[#This Row],[CURP]],5,2)</f>
        <v>72</v>
      </c>
      <c r="AP85" s="900" t="str">
        <f>MID(Cat_alumnos[[#This Row],[CURP]],7,2)</f>
        <v>07</v>
      </c>
      <c r="AQ85" s="900" t="str">
        <f>MID(Cat_alumnos[[#This Row],[CURP]],9,2)</f>
        <v>18</v>
      </c>
      <c r="AR85" s="905" t="s">
        <v>3097</v>
      </c>
      <c r="AS85" s="612">
        <f>Cat_alumnos[[#This Row],[Titulación]]</f>
        <v>25000</v>
      </c>
      <c r="AT85" s="208"/>
      <c r="AU85" s="1"/>
      <c r="AW85" s="209"/>
      <c r="AY85" s="229"/>
      <c r="AZ85" s="209"/>
      <c r="BB85" s="210"/>
      <c r="BC85" s="209"/>
      <c r="BE85" s="210"/>
      <c r="BF85" s="209"/>
      <c r="BH85" s="210"/>
      <c r="BI85" s="210"/>
      <c r="BJ85" s="210"/>
      <c r="BK85" s="210"/>
      <c r="BL85" s="210"/>
      <c r="BM85" s="210"/>
      <c r="BN85" s="210"/>
      <c r="BO85" s="210"/>
      <c r="BP85" s="210"/>
      <c r="BQ85" s="210"/>
      <c r="BR85" s="210"/>
      <c r="BS85" s="56">
        <f t="shared" si="26"/>
        <v>0</v>
      </c>
      <c r="BT85" s="56">
        <f t="shared" si="29"/>
        <v>25000</v>
      </c>
      <c r="BU85" s="57">
        <f t="shared" si="10"/>
        <v>-25000</v>
      </c>
      <c r="BW85" s="56">
        <f t="shared" si="22"/>
        <v>25000</v>
      </c>
      <c r="BX85" s="56"/>
      <c r="BY85" s="56"/>
      <c r="BZ85" s="62"/>
      <c r="CA85" s="62"/>
      <c r="CB85" s="62"/>
      <c r="CD85" s="211"/>
      <c r="CG85" s="212"/>
      <c r="CH85" s="69"/>
    </row>
    <row r="86" spans="1:86" ht="18" hidden="1" thickTop="1" thickBot="1">
      <c r="A86" s="244">
        <v>68</v>
      </c>
      <c r="B86" s="46" t="s">
        <v>10</v>
      </c>
      <c r="C86" s="252" t="s">
        <v>444</v>
      </c>
      <c r="D86" s="46" t="s">
        <v>445</v>
      </c>
      <c r="E86" s="72" t="s">
        <v>446</v>
      </c>
      <c r="F86" s="87">
        <v>9381341989</v>
      </c>
      <c r="G86" s="253" t="s">
        <v>1775</v>
      </c>
      <c r="H86" s="752">
        <v>20</v>
      </c>
      <c r="I86" s="752">
        <v>20</v>
      </c>
      <c r="J86" s="151"/>
      <c r="K86" s="151">
        <v>2000</v>
      </c>
      <c r="L86" s="151">
        <v>2180.0000000000005</v>
      </c>
      <c r="M86" s="49" t="s">
        <v>447</v>
      </c>
      <c r="N86" s="118">
        <v>43831</v>
      </c>
      <c r="O86" s="118">
        <f t="shared" si="25"/>
        <v>44409</v>
      </c>
      <c r="P86" s="118">
        <f>Cat_alumnos[[#This Row],[FECHA DE INICIO (PRIMERA CLASE CALENDARIO)]]</f>
        <v>43831</v>
      </c>
      <c r="Q86" s="118">
        <f t="shared" si="31"/>
        <v>44409</v>
      </c>
      <c r="R86" s="49" t="str">
        <f t="shared" si="32"/>
        <v>H</v>
      </c>
      <c r="S86" s="49" t="str">
        <f t="shared" si="33"/>
        <v>MAESTRIA EN DERECHO</v>
      </c>
      <c r="T86" s="322" t="s">
        <v>33</v>
      </c>
      <c r="U86" s="49" t="s">
        <v>11</v>
      </c>
      <c r="V86" s="50">
        <v>5000</v>
      </c>
      <c r="W86" s="51">
        <f t="shared" si="27"/>
        <v>0.56399999999999995</v>
      </c>
      <c r="X86" s="50">
        <f t="shared" si="28"/>
        <v>2819.9999999999995</v>
      </c>
      <c r="Y86" s="52">
        <v>2</v>
      </c>
      <c r="Z86" s="153">
        <v>0</v>
      </c>
      <c r="AA86" s="177">
        <v>25000</v>
      </c>
      <c r="AB86" s="300" t="s">
        <v>11</v>
      </c>
      <c r="AC86">
        <v>1</v>
      </c>
      <c r="AD86" s="1249">
        <v>68</v>
      </c>
      <c r="AE86" s="46"/>
      <c r="AF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CALENDARIO)]],TODAY())/30,0)-AE86, IF(Cat_alumnos[[#This Row],[ESTATUS ACADÉMICO]]="VIGENTE",ROUNDDOWN(DAYS360(Cat_alumnos[[#This Row],[FECHA DE INICIO (PRIMERA CLASE CALENDARIO)]],TODAY())/30,0)+2-AE86,"NO VIGENTE"))</f>
        <v>NO VIGENTE</v>
      </c>
      <c r="AG86" s="73">
        <v>20</v>
      </c>
      <c r="AH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6" s="55" t="str">
        <f t="shared" si="15"/>
        <v>SUSPENDER</v>
      </c>
      <c r="AJ86" s="349" t="s">
        <v>448</v>
      </c>
      <c r="AK86" s="49">
        <v>2</v>
      </c>
      <c r="AL86" s="66">
        <f t="shared" si="23"/>
        <v>0</v>
      </c>
      <c r="AM86" s="444" t="str">
        <f t="shared" si="30"/>
        <v>NO</v>
      </c>
      <c r="AN86" s="902"/>
      <c r="AO86" s="900" t="str">
        <f>MID(Cat_alumnos[[#This Row],[CURP]],5,2)</f>
        <v>95</v>
      </c>
      <c r="AP86" s="900" t="str">
        <f>MID(Cat_alumnos[[#This Row],[CURP]],7,2)</f>
        <v>09</v>
      </c>
      <c r="AQ86" s="900" t="str">
        <f>MID(Cat_alumnos[[#This Row],[CURP]],9,2)</f>
        <v>25</v>
      </c>
      <c r="AR86" s="902" t="s">
        <v>3089</v>
      </c>
      <c r="AS86" s="612">
        <f>Cat_alumnos[[#This Row],[Titulación]]</f>
        <v>25000</v>
      </c>
      <c r="AT86" s="208"/>
      <c r="AU86" s="1"/>
      <c r="AW86" s="209"/>
      <c r="AY86" s="210"/>
      <c r="AZ86" s="209"/>
      <c r="BB86" s="210"/>
      <c r="BC86" s="209"/>
      <c r="BE86" s="210"/>
      <c r="BF86" s="209"/>
      <c r="BH86" s="210"/>
      <c r="BI86" s="210"/>
      <c r="BJ86" s="210"/>
      <c r="BK86" s="210"/>
      <c r="BL86" s="210"/>
      <c r="BM86" s="210"/>
      <c r="BN86" s="210"/>
      <c r="BO86" s="210"/>
      <c r="BP86" s="210"/>
      <c r="BQ86" s="210"/>
      <c r="BR86" s="210"/>
      <c r="BS86" s="56">
        <f t="shared" si="26"/>
        <v>0</v>
      </c>
      <c r="BT86" s="56">
        <f t="shared" si="29"/>
        <v>25000</v>
      </c>
      <c r="BU86" s="57">
        <f t="shared" si="10"/>
        <v>-25000</v>
      </c>
      <c r="BW86" s="56">
        <f t="shared" ref="BW86:BW97" si="34">AA86</f>
        <v>25000</v>
      </c>
      <c r="BX86" s="56"/>
      <c r="BY86" s="56"/>
      <c r="BZ86" s="62"/>
      <c r="CA86" s="62"/>
      <c r="CB86" s="62"/>
      <c r="CD86" s="211"/>
      <c r="CG86" s="212"/>
      <c r="CH86" s="69"/>
    </row>
    <row r="87" spans="1:86" ht="18" hidden="1" thickTop="1" thickBot="1">
      <c r="A87" s="244">
        <v>69</v>
      </c>
      <c r="B87" s="46" t="s">
        <v>10</v>
      </c>
      <c r="C87" s="252" t="s">
        <v>449</v>
      </c>
      <c r="D87" s="46" t="s">
        <v>450</v>
      </c>
      <c r="E87" s="72" t="s">
        <v>451</v>
      </c>
      <c r="F87" s="305" t="s">
        <v>1776</v>
      </c>
      <c r="G87" s="253" t="s">
        <v>1777</v>
      </c>
      <c r="H87" s="752">
        <v>20</v>
      </c>
      <c r="I87" s="752">
        <v>20</v>
      </c>
      <c r="J87" s="151"/>
      <c r="K87" s="151">
        <v>2000</v>
      </c>
      <c r="L87" s="151">
        <v>2180.0000000000005</v>
      </c>
      <c r="M87" s="49" t="s">
        <v>447</v>
      </c>
      <c r="N87" s="118">
        <v>43831</v>
      </c>
      <c r="O87" s="118">
        <f t="shared" si="25"/>
        <v>44409</v>
      </c>
      <c r="P87" s="118">
        <f>Cat_alumnos[[#This Row],[FECHA DE INICIO (PRIMERA CLASE CALENDARIO)]]</f>
        <v>43831</v>
      </c>
      <c r="Q87" s="118">
        <f t="shared" si="31"/>
        <v>44409</v>
      </c>
      <c r="R87" s="49" t="str">
        <f t="shared" si="32"/>
        <v>H</v>
      </c>
      <c r="S87" s="49" t="str">
        <f t="shared" si="33"/>
        <v>MAESTRIA EN DERECHO</v>
      </c>
      <c r="T87" s="322" t="s">
        <v>33</v>
      </c>
      <c r="U87" s="49" t="s">
        <v>11</v>
      </c>
      <c r="V87" s="50">
        <v>5000</v>
      </c>
      <c r="W87" s="51">
        <f t="shared" si="27"/>
        <v>0.56399999999999995</v>
      </c>
      <c r="X87" s="50">
        <f t="shared" si="28"/>
        <v>2819.9999999999995</v>
      </c>
      <c r="Y87" s="52">
        <v>2</v>
      </c>
      <c r="Z87" s="153">
        <v>0</v>
      </c>
      <c r="AA87" s="177">
        <v>25000</v>
      </c>
      <c r="AB87" s="300" t="s">
        <v>11</v>
      </c>
      <c r="AC87">
        <v>1</v>
      </c>
      <c r="AD87" s="1248">
        <v>69</v>
      </c>
      <c r="AE87" s="46"/>
      <c r="AF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CALENDARIO)]],TODAY())/30,0)-AE87, IF(Cat_alumnos[[#This Row],[ESTATUS ACADÉMICO]]="VIGENTE",ROUNDDOWN(DAYS360(Cat_alumnos[[#This Row],[FECHA DE INICIO (PRIMERA CLASE CALENDARIO)]],TODAY())/30,0)+2-AE87,"NO VIGENTE"))</f>
        <v>NO VIGENTE</v>
      </c>
      <c r="AG87" s="73">
        <v>20</v>
      </c>
      <c r="AH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7" s="55" t="str">
        <f t="shared" si="15"/>
        <v>SUSPENDER</v>
      </c>
      <c r="AJ87" s="349" t="s">
        <v>452</v>
      </c>
      <c r="AK87" s="49">
        <v>2</v>
      </c>
      <c r="AL87" s="66">
        <f t="shared" si="23"/>
        <v>0</v>
      </c>
      <c r="AM87" s="444" t="str">
        <f t="shared" si="30"/>
        <v>NO</v>
      </c>
      <c r="AN87" s="902"/>
      <c r="AO87" s="900" t="str">
        <f>MID(Cat_alumnos[[#This Row],[CURP]],5,2)</f>
        <v>63</v>
      </c>
      <c r="AP87" s="900" t="str">
        <f>MID(Cat_alumnos[[#This Row],[CURP]],7,2)</f>
        <v>04</v>
      </c>
      <c r="AQ87" s="900" t="str">
        <f>MID(Cat_alumnos[[#This Row],[CURP]],9,2)</f>
        <v>27</v>
      </c>
      <c r="AR87" s="902" t="s">
        <v>3089</v>
      </c>
      <c r="AS87" s="612">
        <f>Cat_alumnos[[#This Row],[Titulación]]</f>
        <v>25000</v>
      </c>
      <c r="AT87" s="208"/>
      <c r="AU87" s="1"/>
      <c r="AW87" s="209"/>
      <c r="AY87" s="210"/>
      <c r="AZ87" s="209"/>
      <c r="BB87" s="210"/>
      <c r="BC87" s="209"/>
      <c r="BE87" s="210"/>
      <c r="BF87" s="209"/>
      <c r="BH87" s="210"/>
      <c r="BI87" s="210"/>
      <c r="BJ87" s="210"/>
      <c r="BK87" s="210"/>
      <c r="BL87" s="210"/>
      <c r="BM87" s="210"/>
      <c r="BN87" s="210"/>
      <c r="BO87" s="210"/>
      <c r="BP87" s="210"/>
      <c r="BQ87" s="210"/>
      <c r="BR87" s="210"/>
      <c r="BS87" s="56">
        <f t="shared" si="26"/>
        <v>0</v>
      </c>
      <c r="BT87" s="56">
        <f t="shared" si="29"/>
        <v>25000</v>
      </c>
      <c r="BU87" s="57">
        <f t="shared" si="10"/>
        <v>-25000</v>
      </c>
      <c r="BW87" s="56">
        <f t="shared" si="34"/>
        <v>25000</v>
      </c>
      <c r="BX87" s="56"/>
      <c r="BY87" s="56"/>
      <c r="BZ87" s="62"/>
      <c r="CA87" s="62"/>
      <c r="CB87" s="62"/>
      <c r="CD87" s="211"/>
      <c r="CG87" s="212"/>
      <c r="CH87" s="69"/>
    </row>
    <row r="88" spans="1:86" ht="18" hidden="1" thickTop="1" thickBot="1">
      <c r="A88" s="244">
        <v>70</v>
      </c>
      <c r="B88" s="46" t="s">
        <v>10</v>
      </c>
      <c r="C88" s="252" t="s">
        <v>453</v>
      </c>
      <c r="D88" s="46" t="s">
        <v>454</v>
      </c>
      <c r="E88" s="72" t="s">
        <v>455</v>
      </c>
      <c r="F88" s="53" t="s">
        <v>456</v>
      </c>
      <c r="G88" s="48" t="s">
        <v>457</v>
      </c>
      <c r="H88" s="752">
        <v>20</v>
      </c>
      <c r="I88" s="752">
        <v>20</v>
      </c>
      <c r="J88" s="151"/>
      <c r="K88" s="151">
        <v>2000</v>
      </c>
      <c r="L88" s="151">
        <v>2180.0000000000005</v>
      </c>
      <c r="M88" s="49" t="s">
        <v>447</v>
      </c>
      <c r="N88" s="118">
        <v>43831</v>
      </c>
      <c r="O88" s="118">
        <f t="shared" si="25"/>
        <v>44409</v>
      </c>
      <c r="P88" s="118">
        <f>Cat_alumnos[[#This Row],[FECHA DE INICIO (PRIMERA CLASE CALENDARIO)]]</f>
        <v>43831</v>
      </c>
      <c r="Q88" s="118">
        <f t="shared" si="31"/>
        <v>44409</v>
      </c>
      <c r="R88" s="49" t="str">
        <f t="shared" si="32"/>
        <v>M</v>
      </c>
      <c r="S88" s="49" t="str">
        <f t="shared" si="33"/>
        <v>MAESTRIA EN DERECHO</v>
      </c>
      <c r="T88" s="322" t="s">
        <v>33</v>
      </c>
      <c r="U88" s="49" t="s">
        <v>11</v>
      </c>
      <c r="V88" s="50">
        <v>5000</v>
      </c>
      <c r="W88" s="51">
        <f t="shared" si="27"/>
        <v>0.56399999999999995</v>
      </c>
      <c r="X88" s="50">
        <f t="shared" si="28"/>
        <v>2819.9999999999995</v>
      </c>
      <c r="Y88" s="52">
        <v>2</v>
      </c>
      <c r="Z88" s="153">
        <v>0</v>
      </c>
      <c r="AA88" s="177">
        <v>25000</v>
      </c>
      <c r="AB88" s="300" t="s">
        <v>11</v>
      </c>
      <c r="AC88">
        <v>1</v>
      </c>
      <c r="AD88" s="1249">
        <v>70</v>
      </c>
      <c r="AE88" s="46"/>
      <c r="AF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CALENDARIO)]],TODAY())/30,0)-AE88, IF(Cat_alumnos[[#This Row],[ESTATUS ACADÉMICO]]="VIGENTE",ROUNDDOWN(DAYS360(Cat_alumnos[[#This Row],[FECHA DE INICIO (PRIMERA CLASE CALENDARIO)]],TODAY())/30,0)+2-AE88,"NO VIGENTE"))</f>
        <v>NO VIGENTE</v>
      </c>
      <c r="AG88" s="73">
        <v>20</v>
      </c>
      <c r="AH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" s="55" t="str">
        <f t="shared" si="15"/>
        <v>SUSPENDER</v>
      </c>
      <c r="AJ88" s="362" t="s">
        <v>458</v>
      </c>
      <c r="AK88" s="49">
        <v>2</v>
      </c>
      <c r="AL88" s="66">
        <f t="shared" si="23"/>
        <v>0</v>
      </c>
      <c r="AM88" s="444" t="str">
        <f t="shared" si="30"/>
        <v>NO</v>
      </c>
      <c r="AN88" s="902"/>
      <c r="AO88" s="900" t="str">
        <f>MID(Cat_alumnos[[#This Row],[CURP]],5,2)</f>
        <v>66</v>
      </c>
      <c r="AP88" s="900" t="str">
        <f>MID(Cat_alumnos[[#This Row],[CURP]],7,2)</f>
        <v>07</v>
      </c>
      <c r="AQ88" s="900" t="str">
        <f>MID(Cat_alumnos[[#This Row],[CURP]],9,2)</f>
        <v>30</v>
      </c>
      <c r="AR88" s="902" t="s">
        <v>3089</v>
      </c>
      <c r="AS88" s="612">
        <f>Cat_alumnos[[#This Row],[Titulación]]</f>
        <v>25000</v>
      </c>
      <c r="AT88" s="208">
        <v>2500</v>
      </c>
      <c r="AU88" s="1">
        <v>2500</v>
      </c>
      <c r="AV88">
        <v>2500</v>
      </c>
      <c r="AW88">
        <v>2500</v>
      </c>
      <c r="AX88" s="210">
        <v>2500</v>
      </c>
      <c r="AY88" s="209">
        <v>2500</v>
      </c>
      <c r="AZ88" s="604">
        <v>2500</v>
      </c>
      <c r="BB88" s="210"/>
      <c r="BC88" s="209"/>
      <c r="BE88" s="210"/>
      <c r="BF88" s="209"/>
      <c r="BH88" s="210"/>
      <c r="BI88" s="210"/>
      <c r="BJ88" s="210"/>
      <c r="BK88" s="210"/>
      <c r="BL88" s="210"/>
      <c r="BM88" s="210"/>
      <c r="BN88" s="210"/>
      <c r="BO88" s="210"/>
      <c r="BP88" s="210"/>
      <c r="BQ88" s="210"/>
      <c r="BR88" s="210"/>
      <c r="BS88" s="56">
        <f>AT88+AW88+AX88+AY88+AU88+AV88+AZ88</f>
        <v>17500</v>
      </c>
      <c r="BT88" s="56">
        <f t="shared" si="29"/>
        <v>25000</v>
      </c>
      <c r="BU88" s="57">
        <f t="shared" si="10"/>
        <v>-7500</v>
      </c>
      <c r="BW88" s="56">
        <f t="shared" si="34"/>
        <v>25000</v>
      </c>
      <c r="BX88" s="56"/>
      <c r="BY88" s="56"/>
      <c r="BZ88" s="62"/>
      <c r="CA88" s="62"/>
      <c r="CB88" s="62"/>
      <c r="CD88" s="211"/>
      <c r="CG88" s="212"/>
      <c r="CH88" s="69"/>
    </row>
    <row r="89" spans="1:86" ht="18" hidden="1" thickTop="1" thickBot="1">
      <c r="A89" s="244">
        <v>71</v>
      </c>
      <c r="B89" s="46" t="s">
        <v>10</v>
      </c>
      <c r="C89" s="252" t="s">
        <v>459</v>
      </c>
      <c r="D89" s="46" t="s">
        <v>460</v>
      </c>
      <c r="E89" s="72" t="s">
        <v>461</v>
      </c>
      <c r="F89" s="53" t="s">
        <v>462</v>
      </c>
      <c r="G89" s="48" t="s">
        <v>463</v>
      </c>
      <c r="H89" s="752">
        <v>20</v>
      </c>
      <c r="I89" s="752">
        <v>20</v>
      </c>
      <c r="J89" s="151"/>
      <c r="K89" s="151">
        <v>2000</v>
      </c>
      <c r="L89" s="151">
        <v>2180.0000000000005</v>
      </c>
      <c r="M89" s="49" t="s">
        <v>447</v>
      </c>
      <c r="N89" s="118">
        <v>43831</v>
      </c>
      <c r="O89" s="118">
        <f t="shared" si="25"/>
        <v>44409</v>
      </c>
      <c r="P89" s="118">
        <f>Cat_alumnos[[#This Row],[FECHA DE INICIO (PRIMERA CLASE CALENDARIO)]]</f>
        <v>43831</v>
      </c>
      <c r="Q89" s="118">
        <f t="shared" si="31"/>
        <v>44409</v>
      </c>
      <c r="R89" s="49" t="str">
        <f t="shared" si="32"/>
        <v>M</v>
      </c>
      <c r="S89" s="49" t="str">
        <f t="shared" si="33"/>
        <v>MAESTRIA EN DERECHO</v>
      </c>
      <c r="T89" s="322" t="s">
        <v>33</v>
      </c>
      <c r="U89" s="49" t="s">
        <v>11</v>
      </c>
      <c r="V89" s="50">
        <v>5000</v>
      </c>
      <c r="W89" s="51">
        <f t="shared" si="27"/>
        <v>0.56399999999999995</v>
      </c>
      <c r="X89" s="50">
        <f t="shared" si="28"/>
        <v>2819.9999999999995</v>
      </c>
      <c r="Y89" s="52">
        <v>2</v>
      </c>
      <c r="Z89" s="153">
        <v>0</v>
      </c>
      <c r="AA89" s="177">
        <v>25000</v>
      </c>
      <c r="AB89" s="300" t="s">
        <v>11</v>
      </c>
      <c r="AC89">
        <v>1</v>
      </c>
      <c r="AD89" s="1248">
        <v>71</v>
      </c>
      <c r="AE89" s="46"/>
      <c r="AF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CALENDARIO)]],TODAY())/30,0)-AE89, IF(Cat_alumnos[[#This Row],[ESTATUS ACADÉMICO]]="VIGENTE",ROUNDDOWN(DAYS360(Cat_alumnos[[#This Row],[FECHA DE INICIO (PRIMERA CLASE CALENDARIO)]],TODAY())/30,0)+2-AE89,"NO VIGENTE"))</f>
        <v>NO VIGENTE</v>
      </c>
      <c r="AG89" s="73">
        <v>20</v>
      </c>
      <c r="AH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" s="55" t="str">
        <f t="shared" si="15"/>
        <v>SUSPENDER</v>
      </c>
      <c r="AJ89" s="362" t="s">
        <v>464</v>
      </c>
      <c r="AK89" s="49">
        <v>2</v>
      </c>
      <c r="AL89" s="66">
        <f t="shared" si="23"/>
        <v>0</v>
      </c>
      <c r="AM89" s="444" t="str">
        <f t="shared" si="30"/>
        <v>NO</v>
      </c>
      <c r="AN89" s="902"/>
      <c r="AO89" s="900" t="str">
        <f>MID(Cat_alumnos[[#This Row],[CURP]],5,2)</f>
        <v>71</v>
      </c>
      <c r="AP89" s="900" t="str">
        <f>MID(Cat_alumnos[[#This Row],[CURP]],7,2)</f>
        <v>12</v>
      </c>
      <c r="AQ89" s="900" t="str">
        <f>MID(Cat_alumnos[[#This Row],[CURP]],9,2)</f>
        <v>20</v>
      </c>
      <c r="AR89" s="902" t="s">
        <v>2908</v>
      </c>
      <c r="AS89" s="612">
        <f>Cat_alumnos[[#This Row],[Titulación]]</f>
        <v>25000</v>
      </c>
      <c r="AT89" s="208"/>
      <c r="AU89" s="1"/>
      <c r="AW89" s="209"/>
      <c r="AY89" s="210"/>
      <c r="AZ89" s="209"/>
      <c r="BB89" s="210"/>
      <c r="BC89" s="209"/>
      <c r="BE89" s="210"/>
      <c r="BF89" s="209"/>
      <c r="BH89" s="210"/>
      <c r="BI89" s="210"/>
      <c r="BJ89" s="210"/>
      <c r="BK89" s="210"/>
      <c r="BL89" s="210"/>
      <c r="BM89" s="210"/>
      <c r="BN89" s="210"/>
      <c r="BO89" s="210"/>
      <c r="BP89" s="210"/>
      <c r="BQ89" s="210"/>
      <c r="BR89" s="210"/>
      <c r="BS89" s="56">
        <f t="shared" si="26"/>
        <v>0</v>
      </c>
      <c r="BT89" s="56">
        <f t="shared" si="29"/>
        <v>25000</v>
      </c>
      <c r="BU89" s="57">
        <f t="shared" si="10"/>
        <v>-25000</v>
      </c>
      <c r="BW89" s="56">
        <f t="shared" si="34"/>
        <v>25000</v>
      </c>
      <c r="BX89" s="56"/>
      <c r="BY89" s="56"/>
      <c r="BZ89" s="62"/>
      <c r="CA89" s="62"/>
      <c r="CB89" s="62"/>
      <c r="CD89" s="211"/>
      <c r="CG89" s="212"/>
      <c r="CH89" s="69"/>
    </row>
    <row r="90" spans="1:86" ht="19" hidden="1" thickTop="1" thickBot="1">
      <c r="A90" s="244">
        <v>72</v>
      </c>
      <c r="B90" s="46" t="s">
        <v>19</v>
      </c>
      <c r="C90" s="252" t="s">
        <v>1190</v>
      </c>
      <c r="D90" s="116" t="s">
        <v>1191</v>
      </c>
      <c r="E90" s="714" t="s">
        <v>1192</v>
      </c>
      <c r="F90" s="53">
        <v>7221836687</v>
      </c>
      <c r="G90" s="48" t="s">
        <v>1193</v>
      </c>
      <c r="H90" s="752">
        <v>6</v>
      </c>
      <c r="I90" s="752">
        <v>6</v>
      </c>
      <c r="J90" s="151"/>
      <c r="K90" s="151"/>
      <c r="L90" s="151">
        <v>2180</v>
      </c>
      <c r="M90" s="49" t="s">
        <v>674</v>
      </c>
      <c r="N90" s="118">
        <v>44317</v>
      </c>
      <c r="O90" s="118">
        <f t="shared" si="25"/>
        <v>44470</v>
      </c>
      <c r="P90" s="118">
        <f>Cat_alumnos[[#This Row],[FECHA DE INICIO (PRIMERA CLASE CALENDARIO)]]</f>
        <v>44317</v>
      </c>
      <c r="Q90" s="118">
        <f t="shared" si="31"/>
        <v>44470</v>
      </c>
      <c r="R90" s="49" t="str">
        <f t="shared" si="32"/>
        <v>M</v>
      </c>
      <c r="S90" s="49" t="str">
        <f t="shared" si="33"/>
        <v>JT MAESTRIA EN DERECHO</v>
      </c>
      <c r="T90" s="322" t="s">
        <v>35</v>
      </c>
      <c r="U90" s="49" t="s">
        <v>11</v>
      </c>
      <c r="V90" s="50">
        <v>5000</v>
      </c>
      <c r="W90" s="51">
        <f t="shared" si="27"/>
        <v>0.56399999999999995</v>
      </c>
      <c r="X90" s="50">
        <f t="shared" si="28"/>
        <v>2820</v>
      </c>
      <c r="Y90" s="52">
        <v>2</v>
      </c>
      <c r="Z90" s="153">
        <v>0</v>
      </c>
      <c r="AA90" s="177">
        <v>25000</v>
      </c>
      <c r="AB90" s="300" t="s">
        <v>11</v>
      </c>
      <c r="AC90">
        <v>1</v>
      </c>
      <c r="AD90" s="1249">
        <v>72</v>
      </c>
      <c r="AE90" s="46"/>
      <c r="AF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CALENDARIO)]],TODAY())/30,0)-AE90, IF(Cat_alumnos[[#This Row],[ESTATUS ACADÉMICO]]="VIGENTE",ROUNDDOWN(DAYS360(Cat_alumnos[[#This Row],[FECHA DE INICIO (PRIMERA CLASE CALENDARIO)]],TODAY())/30,0)+2-AE90,"NO VIGENTE"))</f>
        <v>NO VIGENTE</v>
      </c>
      <c r="AG90" s="73">
        <v>20</v>
      </c>
      <c r="AH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90" s="55" t="str">
        <f t="shared" si="15"/>
        <v>SUSPENDER</v>
      </c>
      <c r="AJ90" s="362" t="s">
        <v>468</v>
      </c>
      <c r="AK90" s="49">
        <v>2</v>
      </c>
      <c r="AL90" s="66">
        <f t="shared" si="23"/>
        <v>0</v>
      </c>
      <c r="AM90" s="444" t="str">
        <f t="shared" si="30"/>
        <v>SI</v>
      </c>
      <c r="AN90" s="905" t="s">
        <v>1928</v>
      </c>
      <c r="AO90" s="900" t="str">
        <f>MID(Cat_alumnos[[#This Row],[CURP]],5,2)</f>
        <v>76</v>
      </c>
      <c r="AP90" s="900" t="str">
        <f>MID(Cat_alumnos[[#This Row],[CURP]],7,2)</f>
        <v>05</v>
      </c>
      <c r="AQ90" s="900" t="str">
        <f>MID(Cat_alumnos[[#This Row],[CURP]],9,2)</f>
        <v>27</v>
      </c>
      <c r="AR90" s="905" t="s">
        <v>3092</v>
      </c>
      <c r="AS90" s="612">
        <f>Cat_alumnos[[#This Row],[Titulación]]</f>
        <v>25000</v>
      </c>
      <c r="AT90" s="208">
        <v>5000</v>
      </c>
      <c r="AU90" s="88">
        <v>44397</v>
      </c>
      <c r="AV90" s="3" t="s">
        <v>420</v>
      </c>
      <c r="AW90" s="208">
        <v>2000</v>
      </c>
      <c r="AX90" s="88">
        <v>44397</v>
      </c>
      <c r="AY90" t="s">
        <v>420</v>
      </c>
      <c r="AZ90" s="208">
        <v>5000</v>
      </c>
      <c r="BA90" s="88">
        <v>44448</v>
      </c>
      <c r="BB90" s="3" t="s">
        <v>420</v>
      </c>
      <c r="BC90" s="384"/>
      <c r="BD90" s="81"/>
      <c r="BE90" s="210"/>
      <c r="BF90" s="209"/>
      <c r="BH90" s="210"/>
      <c r="BI90" s="210"/>
      <c r="BJ90" s="210"/>
      <c r="BK90" s="210"/>
      <c r="BL90" s="210"/>
      <c r="BM90" s="210"/>
      <c r="BN90" s="210"/>
      <c r="BO90" s="210"/>
      <c r="BP90" s="210"/>
      <c r="BQ90" s="210"/>
      <c r="BR90" s="210"/>
      <c r="BS90" s="56">
        <f t="shared" si="26"/>
        <v>12000</v>
      </c>
      <c r="BT90" s="56">
        <f t="shared" si="29"/>
        <v>25000</v>
      </c>
      <c r="BU90" s="57">
        <f t="shared" si="10"/>
        <v>-13000</v>
      </c>
      <c r="BW90" s="56">
        <f t="shared" si="34"/>
        <v>25000</v>
      </c>
      <c r="BX90" s="56"/>
      <c r="BY90" s="56"/>
      <c r="BZ90" s="62"/>
      <c r="CA90" s="62"/>
      <c r="CB90" s="62"/>
      <c r="CD90" s="211"/>
      <c r="CG90" s="212"/>
      <c r="CH90" s="69"/>
    </row>
    <row r="91" spans="1:86" ht="18" hidden="1" thickTop="1" thickBot="1">
      <c r="A91" s="244">
        <v>73</v>
      </c>
      <c r="B91" s="46" t="s">
        <v>10</v>
      </c>
      <c r="C91" s="252" t="s">
        <v>469</v>
      </c>
      <c r="D91" s="46" t="s">
        <v>470</v>
      </c>
      <c r="E91" s="225" t="s">
        <v>471</v>
      </c>
      <c r="F91" s="89">
        <v>9381068731</v>
      </c>
      <c r="G91" s="302" t="s">
        <v>1779</v>
      </c>
      <c r="H91" s="752">
        <v>20</v>
      </c>
      <c r="I91" s="752">
        <v>20</v>
      </c>
      <c r="J91" s="151"/>
      <c r="K91" s="151">
        <v>2000</v>
      </c>
      <c r="L91" s="151">
        <v>2180.0000000000005</v>
      </c>
      <c r="M91" s="49" t="s">
        <v>447</v>
      </c>
      <c r="N91" s="118">
        <v>43831</v>
      </c>
      <c r="O91" s="118">
        <f t="shared" si="25"/>
        <v>44409</v>
      </c>
      <c r="P91" s="118">
        <f>Cat_alumnos[[#This Row],[FECHA DE INICIO (PRIMERA CLASE CALENDARIO)]]</f>
        <v>43831</v>
      </c>
      <c r="Q91" s="118">
        <f t="shared" si="31"/>
        <v>44409</v>
      </c>
      <c r="R91" s="49" t="str">
        <f t="shared" si="32"/>
        <v>H</v>
      </c>
      <c r="S91" s="49" t="str">
        <f t="shared" si="33"/>
        <v>MAESTRIA EN DERECHO</v>
      </c>
      <c r="T91" s="322" t="s">
        <v>33</v>
      </c>
      <c r="U91" s="49" t="s">
        <v>340</v>
      </c>
      <c r="V91" s="50">
        <v>5000</v>
      </c>
      <c r="W91" s="51">
        <f t="shared" si="27"/>
        <v>0.56399999999999995</v>
      </c>
      <c r="X91" s="50">
        <f t="shared" si="28"/>
        <v>2819.9999999999995</v>
      </c>
      <c r="Y91" s="52">
        <v>2</v>
      </c>
      <c r="Z91" s="153">
        <v>0</v>
      </c>
      <c r="AA91" s="177">
        <v>25000</v>
      </c>
      <c r="AB91" s="300" t="s">
        <v>11</v>
      </c>
      <c r="AC91">
        <v>1</v>
      </c>
      <c r="AD91" s="1248">
        <v>73</v>
      </c>
      <c r="AE91" s="46"/>
      <c r="AF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CALENDARIO)]],TODAY())/30,0)-AE91, IF(Cat_alumnos[[#This Row],[ESTATUS ACADÉMICO]]="VIGENTE",ROUNDDOWN(DAYS360(Cat_alumnos[[#This Row],[FECHA DE INICIO (PRIMERA CLASE CALENDARIO)]],TODAY())/30,0)+2-AE91,"NO VIGENTE"))</f>
        <v>NO VIGENTE</v>
      </c>
      <c r="AG91" s="73">
        <v>3</v>
      </c>
      <c r="AH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1" s="55" t="str">
        <f t="shared" si="15"/>
        <v>SUSPENDER</v>
      </c>
      <c r="AJ91" s="352" t="s">
        <v>1914</v>
      </c>
      <c r="AK91" s="49">
        <v>0</v>
      </c>
      <c r="AL91" s="66">
        <f t="shared" si="23"/>
        <v>2</v>
      </c>
      <c r="AM91" s="444" t="str">
        <f t="shared" si="30"/>
        <v>NO</v>
      </c>
      <c r="AN91" s="902"/>
      <c r="AO91" s="900" t="str">
        <f>MID(Cat_alumnos[[#This Row],[CURP]],5,2)</f>
        <v>84</v>
      </c>
      <c r="AP91" s="900" t="str">
        <f>MID(Cat_alumnos[[#This Row],[CURP]],7,2)</f>
        <v>04</v>
      </c>
      <c r="AQ91" s="900" t="str">
        <f>MID(Cat_alumnos[[#This Row],[CURP]],9,2)</f>
        <v>24</v>
      </c>
      <c r="AR91" s="902" t="s">
        <v>3089</v>
      </c>
      <c r="AS91" s="612">
        <f>Cat_alumnos[[#This Row],[Titulación]]</f>
        <v>25000</v>
      </c>
      <c r="AT91" s="208"/>
      <c r="AU91" s="1"/>
      <c r="AW91" s="209"/>
      <c r="AY91" s="210"/>
      <c r="AZ91" s="209"/>
      <c r="BB91" s="210"/>
      <c r="BC91" s="209"/>
      <c r="BE91" s="210"/>
      <c r="BF91" s="209"/>
      <c r="BH91" s="210"/>
      <c r="BI91" s="210"/>
      <c r="BJ91" s="210"/>
      <c r="BK91" s="210"/>
      <c r="BL91" s="210"/>
      <c r="BM91" s="210"/>
      <c r="BN91" s="210"/>
      <c r="BO91" s="210"/>
      <c r="BP91" s="210"/>
      <c r="BQ91" s="210"/>
      <c r="BR91" s="210"/>
      <c r="BS91" s="56">
        <f t="shared" si="26"/>
        <v>0</v>
      </c>
      <c r="BT91" s="56">
        <f t="shared" si="29"/>
        <v>25000</v>
      </c>
      <c r="BU91" s="57">
        <f t="shared" si="10"/>
        <v>-25000</v>
      </c>
      <c r="BW91" s="56">
        <f t="shared" si="34"/>
        <v>25000</v>
      </c>
      <c r="BX91" s="56"/>
      <c r="BY91" s="56"/>
      <c r="BZ91" s="62"/>
      <c r="CA91" s="62"/>
      <c r="CB91" s="62"/>
      <c r="CD91" s="211"/>
      <c r="CG91" s="212"/>
      <c r="CH91" s="69"/>
    </row>
    <row r="92" spans="1:86" ht="18" hidden="1" thickTop="1" thickBot="1">
      <c r="A92" s="244">
        <v>74</v>
      </c>
      <c r="B92" s="46" t="s">
        <v>10</v>
      </c>
      <c r="C92" s="252" t="s">
        <v>472</v>
      </c>
      <c r="D92" s="46" t="s">
        <v>473</v>
      </c>
      <c r="E92" s="72" t="s">
        <v>474</v>
      </c>
      <c r="F92" s="87">
        <v>9381039881</v>
      </c>
      <c r="G92" s="253" t="s">
        <v>1780</v>
      </c>
      <c r="H92" s="752">
        <v>20</v>
      </c>
      <c r="I92" s="752">
        <v>20</v>
      </c>
      <c r="J92" s="151"/>
      <c r="K92" s="151">
        <v>2000</v>
      </c>
      <c r="L92" s="151">
        <v>2180.0000000000005</v>
      </c>
      <c r="M92" s="49" t="s">
        <v>447</v>
      </c>
      <c r="N92" s="118">
        <v>43831</v>
      </c>
      <c r="O92" s="118">
        <f t="shared" si="25"/>
        <v>44409</v>
      </c>
      <c r="P92" s="118">
        <f>Cat_alumnos[[#This Row],[FECHA DE INICIO (PRIMERA CLASE CALENDARIO)]]</f>
        <v>43831</v>
      </c>
      <c r="Q92" s="118">
        <f t="shared" si="31"/>
        <v>44409</v>
      </c>
      <c r="R92" s="49" t="str">
        <f t="shared" si="32"/>
        <v>H</v>
      </c>
      <c r="S92" s="49" t="str">
        <f t="shared" si="33"/>
        <v>MAESTRIA EN DERECHO</v>
      </c>
      <c r="T92" s="322" t="s">
        <v>33</v>
      </c>
      <c r="U92" s="49" t="s">
        <v>11</v>
      </c>
      <c r="V92" s="50">
        <v>5000</v>
      </c>
      <c r="W92" s="51">
        <f t="shared" si="27"/>
        <v>0.56399999999999995</v>
      </c>
      <c r="X92" s="50">
        <f t="shared" si="28"/>
        <v>2819.9999999999995</v>
      </c>
      <c r="Y92" s="52">
        <v>2</v>
      </c>
      <c r="Z92" s="153">
        <v>0</v>
      </c>
      <c r="AA92" s="177">
        <v>25000</v>
      </c>
      <c r="AB92" s="300" t="s">
        <v>11</v>
      </c>
      <c r="AC92">
        <v>1</v>
      </c>
      <c r="AD92" s="1249">
        <v>74</v>
      </c>
      <c r="AE92" s="46"/>
      <c r="AF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CALENDARIO)]],TODAY())/30,0)-AE92, IF(Cat_alumnos[[#This Row],[ESTATUS ACADÉMICO]]="VIGENTE",ROUNDDOWN(DAYS360(Cat_alumnos[[#This Row],[FECHA DE INICIO (PRIMERA CLASE CALENDARIO)]],TODAY())/30,0)+2-AE92,"NO VIGENTE"))</f>
        <v>NO VIGENTE</v>
      </c>
      <c r="AG92" s="73">
        <v>20</v>
      </c>
      <c r="AH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2" s="55" t="str">
        <f t="shared" si="15"/>
        <v>SUSPENDER</v>
      </c>
      <c r="AJ92" s="362" t="s">
        <v>475</v>
      </c>
      <c r="AK92" s="49">
        <v>2</v>
      </c>
      <c r="AL92" s="66">
        <f t="shared" si="23"/>
        <v>0</v>
      </c>
      <c r="AM92" s="444" t="str">
        <f t="shared" si="30"/>
        <v>NO</v>
      </c>
      <c r="AN92" s="902"/>
      <c r="AO92" s="900" t="str">
        <f>MID(Cat_alumnos[[#This Row],[CURP]],5,2)</f>
        <v>94</v>
      </c>
      <c r="AP92" s="900" t="str">
        <f>MID(Cat_alumnos[[#This Row],[CURP]],7,2)</f>
        <v>04</v>
      </c>
      <c r="AQ92" s="900" t="str">
        <f>MID(Cat_alumnos[[#This Row],[CURP]],9,2)</f>
        <v>19</v>
      </c>
      <c r="AR92" s="902" t="s">
        <v>3089</v>
      </c>
      <c r="AS92" s="612">
        <f>Cat_alumnos[[#This Row],[Titulación]]</f>
        <v>25000</v>
      </c>
      <c r="AT92" s="208">
        <v>5000</v>
      </c>
      <c r="AU92" s="88">
        <v>44446</v>
      </c>
      <c r="AV92" t="s">
        <v>476</v>
      </c>
      <c r="AW92" s="209">
        <v>5000</v>
      </c>
      <c r="AX92" s="68">
        <v>44482</v>
      </c>
      <c r="AY92" s="210" t="s">
        <v>477</v>
      </c>
      <c r="AZ92" s="209"/>
      <c r="BB92" s="210"/>
      <c r="BC92" s="209"/>
      <c r="BE92" s="210"/>
      <c r="BF92" s="209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56">
        <f t="shared" si="26"/>
        <v>10000</v>
      </c>
      <c r="BT92" s="56">
        <f t="shared" si="29"/>
        <v>25000</v>
      </c>
      <c r="BU92" s="57">
        <f t="shared" si="10"/>
        <v>-15000</v>
      </c>
      <c r="BW92" s="56">
        <f t="shared" si="34"/>
        <v>25000</v>
      </c>
      <c r="BX92" s="56"/>
      <c r="BY92" s="56"/>
      <c r="BZ92" s="62"/>
      <c r="CA92" s="62"/>
      <c r="CB92" s="62"/>
      <c r="CD92" s="211"/>
      <c r="CG92" s="212"/>
      <c r="CH92" s="69"/>
    </row>
    <row r="93" spans="1:86" ht="18" hidden="1" thickTop="1" thickBot="1">
      <c r="A93" s="244">
        <v>75</v>
      </c>
      <c r="B93" s="46" t="s">
        <v>19</v>
      </c>
      <c r="C93" s="252" t="s">
        <v>478</v>
      </c>
      <c r="D93" s="46" t="s">
        <v>479</v>
      </c>
      <c r="E93" s="72" t="s">
        <v>480</v>
      </c>
      <c r="F93" s="90" t="s">
        <v>481</v>
      </c>
      <c r="G93" s="48" t="s">
        <v>482</v>
      </c>
      <c r="H93" s="752">
        <v>6</v>
      </c>
      <c r="I93" s="752">
        <v>6</v>
      </c>
      <c r="J93" s="151"/>
      <c r="K93" s="151">
        <v>0</v>
      </c>
      <c r="L93" s="151">
        <v>2180.0000000000005</v>
      </c>
      <c r="M93" s="49" t="s">
        <v>447</v>
      </c>
      <c r="N93" s="118">
        <v>43831</v>
      </c>
      <c r="O93" s="118">
        <f t="shared" si="25"/>
        <v>43983</v>
      </c>
      <c r="P93" s="118">
        <f>Cat_alumnos[[#This Row],[FECHA DE INICIO (PRIMERA CLASE CALENDARIO)]]</f>
        <v>43831</v>
      </c>
      <c r="Q93" s="118">
        <f t="shared" si="31"/>
        <v>43983</v>
      </c>
      <c r="R93" s="49" t="str">
        <f t="shared" si="32"/>
        <v>M</v>
      </c>
      <c r="S93" s="49" t="str">
        <f t="shared" si="33"/>
        <v>JT MAESTRIA EN DERECHO</v>
      </c>
      <c r="T93" s="322" t="s">
        <v>33</v>
      </c>
      <c r="U93" s="49" t="s">
        <v>11</v>
      </c>
      <c r="V93" s="50">
        <v>5000</v>
      </c>
      <c r="W93" s="51">
        <f t="shared" si="27"/>
        <v>0.56399999999999995</v>
      </c>
      <c r="X93" s="50">
        <f t="shared" si="28"/>
        <v>2819.9999999999995</v>
      </c>
      <c r="Y93" s="52">
        <v>0</v>
      </c>
      <c r="Z93" s="153">
        <v>6000</v>
      </c>
      <c r="AA93" s="177">
        <v>23000</v>
      </c>
      <c r="AB93" s="300" t="s">
        <v>11</v>
      </c>
      <c r="AC93">
        <v>1</v>
      </c>
      <c r="AD93" s="1248">
        <v>75</v>
      </c>
      <c r="AE93" s="46"/>
      <c r="AF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CALENDARIO)]],TODAY())/30,0)-AE93, IF(Cat_alumnos[[#This Row],[ESTATUS ACADÉMICO]]="VIGENTE",ROUNDDOWN(DAYS360(Cat_alumnos[[#This Row],[FECHA DE INICIO (PRIMERA CLASE CALENDARIO)]],TODAY())/30,0)+2-AE93,"NO VIGENTE"))</f>
        <v>NO VIGENTE</v>
      </c>
      <c r="AG93" s="73">
        <v>6</v>
      </c>
      <c r="AH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93" s="55" t="str">
        <f t="shared" si="15"/>
        <v>SUSPENDER</v>
      </c>
      <c r="AJ93" s="346" t="s">
        <v>483</v>
      </c>
      <c r="AK93" s="49">
        <v>0</v>
      </c>
      <c r="AL93" s="66">
        <f t="shared" si="23"/>
        <v>0</v>
      </c>
      <c r="AM93" s="444" t="str">
        <f t="shared" si="30"/>
        <v>NO</v>
      </c>
      <c r="AN93" s="902"/>
      <c r="AO93" s="900" t="str">
        <f>MID(Cat_alumnos[[#This Row],[CURP]],5,2)</f>
        <v>73</v>
      </c>
      <c r="AP93" s="900" t="str">
        <f>MID(Cat_alumnos[[#This Row],[CURP]],7,2)</f>
        <v>07</v>
      </c>
      <c r="AQ93" s="900" t="str">
        <f>MID(Cat_alumnos[[#This Row],[CURP]],9,2)</f>
        <v>25</v>
      </c>
      <c r="AR93" s="902" t="s">
        <v>3084</v>
      </c>
      <c r="AS93" s="612">
        <f>Cat_alumnos[[#This Row],[Titulación]]</f>
        <v>23000</v>
      </c>
      <c r="AT93" s="208"/>
      <c r="AU93" s="1"/>
      <c r="AW93" s="209"/>
      <c r="AY93" s="210"/>
      <c r="AZ93" s="209"/>
      <c r="BB93" s="210"/>
      <c r="BC93" s="209"/>
      <c r="BE93" s="210"/>
      <c r="BF93" s="209"/>
      <c r="BH93" s="210"/>
      <c r="BI93" s="210"/>
      <c r="BJ93" s="210"/>
      <c r="BK93" s="210"/>
      <c r="BL93" s="210"/>
      <c r="BM93" s="210"/>
      <c r="BN93" s="210"/>
      <c r="BO93" s="210"/>
      <c r="BP93" s="210"/>
      <c r="BQ93" s="210"/>
      <c r="BR93" s="210"/>
      <c r="BS93" s="56">
        <f t="shared" si="26"/>
        <v>0</v>
      </c>
      <c r="BT93" s="56">
        <f t="shared" si="29"/>
        <v>23000</v>
      </c>
      <c r="BU93" s="57">
        <f t="shared" si="10"/>
        <v>-23000</v>
      </c>
      <c r="BW93" s="56">
        <f t="shared" si="34"/>
        <v>23000</v>
      </c>
      <c r="BX93" s="56"/>
      <c r="BY93" s="56"/>
      <c r="BZ93" s="62"/>
      <c r="CA93" s="62"/>
      <c r="CB93" s="62"/>
      <c r="CD93" s="211"/>
      <c r="CG93" s="212" t="s">
        <v>482</v>
      </c>
      <c r="CH93" s="91" t="s">
        <v>481</v>
      </c>
    </row>
    <row r="94" spans="1:86" ht="18" hidden="1" thickTop="1" thickBot="1">
      <c r="A94" s="244">
        <v>76</v>
      </c>
      <c r="B94" s="46" t="s">
        <v>10</v>
      </c>
      <c r="C94" s="252" t="s">
        <v>484</v>
      </c>
      <c r="D94" s="46" t="s">
        <v>485</v>
      </c>
      <c r="E94" s="72" t="s">
        <v>486</v>
      </c>
      <c r="F94" s="85">
        <v>9381065964</v>
      </c>
      <c r="G94" s="253" t="s">
        <v>1781</v>
      </c>
      <c r="H94" s="752">
        <v>20</v>
      </c>
      <c r="I94" s="752">
        <v>20</v>
      </c>
      <c r="J94" s="151"/>
      <c r="K94" s="151">
        <v>2000</v>
      </c>
      <c r="L94" s="151">
        <v>2180.0000000000005</v>
      </c>
      <c r="M94" s="49" t="s">
        <v>447</v>
      </c>
      <c r="N94" s="118">
        <v>43831</v>
      </c>
      <c r="O94" s="118">
        <f t="shared" si="25"/>
        <v>44409</v>
      </c>
      <c r="P94" s="118">
        <f>Cat_alumnos[[#This Row],[FECHA DE INICIO (PRIMERA CLASE CALENDARIO)]]</f>
        <v>43831</v>
      </c>
      <c r="Q94" s="118">
        <f t="shared" si="31"/>
        <v>44409</v>
      </c>
      <c r="R94" s="49" t="str">
        <f t="shared" si="32"/>
        <v>M</v>
      </c>
      <c r="S94" s="49" t="str">
        <f t="shared" si="33"/>
        <v>MAESTRIA EN DERECHO</v>
      </c>
      <c r="T94" s="322" t="s">
        <v>33</v>
      </c>
      <c r="U94" s="49" t="s">
        <v>11</v>
      </c>
      <c r="V94" s="50">
        <v>5000</v>
      </c>
      <c r="W94" s="51">
        <f t="shared" si="27"/>
        <v>0.56399999999999995</v>
      </c>
      <c r="X94" s="50">
        <f t="shared" si="28"/>
        <v>2819.9999999999995</v>
      </c>
      <c r="Y94" s="52">
        <v>2</v>
      </c>
      <c r="Z94" s="153">
        <v>0</v>
      </c>
      <c r="AA94" s="177">
        <v>25000</v>
      </c>
      <c r="AB94" s="300" t="s">
        <v>11</v>
      </c>
      <c r="AC94">
        <v>1</v>
      </c>
      <c r="AD94" s="1249">
        <v>76</v>
      </c>
      <c r="AE94" s="46"/>
      <c r="AF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CALENDARIO)]],TODAY())/30,0)-AE94, IF(Cat_alumnos[[#This Row],[ESTATUS ACADÉMICO]]="VIGENTE",ROUNDDOWN(DAYS360(Cat_alumnos[[#This Row],[FECHA DE INICIO (PRIMERA CLASE CALENDARIO)]],TODAY())/30,0)+2-AE94,"NO VIGENTE"))</f>
        <v>NO VIGENTE</v>
      </c>
      <c r="AG94" s="73">
        <v>20</v>
      </c>
      <c r="AH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4" s="55" t="str">
        <f t="shared" si="15"/>
        <v>SUSPENDER</v>
      </c>
      <c r="AJ94" s="363"/>
      <c r="AK94" s="49">
        <v>2</v>
      </c>
      <c r="AL94" s="66">
        <f t="shared" si="23"/>
        <v>0</v>
      </c>
      <c r="AM94" s="444" t="str">
        <f t="shared" si="30"/>
        <v>NO</v>
      </c>
      <c r="AN94" s="902"/>
      <c r="AO94" s="900" t="str">
        <f>MID(Cat_alumnos[[#This Row],[CURP]],5,2)</f>
        <v>67</v>
      </c>
      <c r="AP94" s="900" t="str">
        <f>MID(Cat_alumnos[[#This Row],[CURP]],7,2)</f>
        <v>05</v>
      </c>
      <c r="AQ94" s="900" t="str">
        <f>MID(Cat_alumnos[[#This Row],[CURP]],9,2)</f>
        <v>03</v>
      </c>
      <c r="AR94" s="902" t="s">
        <v>3089</v>
      </c>
      <c r="AS94" s="612">
        <f>Cat_alumnos[[#This Row],[Titulación]]</f>
        <v>25000</v>
      </c>
      <c r="AT94" s="208"/>
      <c r="AU94" s="1"/>
      <c r="AW94" s="209"/>
      <c r="AY94" s="210"/>
      <c r="AZ94" s="209"/>
      <c r="BB94" s="210"/>
      <c r="BC94" s="209"/>
      <c r="BE94" s="210"/>
      <c r="BF94" s="209"/>
      <c r="BH94" s="210"/>
      <c r="BI94" s="210"/>
      <c r="BJ94" s="210"/>
      <c r="BK94" s="210"/>
      <c r="BL94" s="210"/>
      <c r="BM94" s="210"/>
      <c r="BN94" s="210"/>
      <c r="BO94" s="210"/>
      <c r="BP94" s="210"/>
      <c r="BQ94" s="210"/>
      <c r="BR94" s="210"/>
      <c r="BS94" s="56">
        <f t="shared" si="26"/>
        <v>0</v>
      </c>
      <c r="BT94" s="56">
        <f t="shared" si="29"/>
        <v>25000</v>
      </c>
      <c r="BU94" s="57">
        <f t="shared" si="10"/>
        <v>-25000</v>
      </c>
      <c r="BW94" s="56">
        <f t="shared" si="34"/>
        <v>25000</v>
      </c>
      <c r="BX94" s="56"/>
      <c r="BY94" s="56"/>
      <c r="BZ94" s="62"/>
      <c r="CA94" s="62"/>
      <c r="CB94" s="62"/>
      <c r="CD94" s="211"/>
      <c r="CG94" s="212"/>
      <c r="CH94" s="69"/>
    </row>
    <row r="95" spans="1:86" ht="18" hidden="1" thickTop="1" thickBot="1">
      <c r="A95" s="244">
        <v>77</v>
      </c>
      <c r="B95" s="46" t="s">
        <v>10</v>
      </c>
      <c r="C95" s="252" t="s">
        <v>487</v>
      </c>
      <c r="D95" s="46" t="s">
        <v>488</v>
      </c>
      <c r="E95" s="72" t="s">
        <v>489</v>
      </c>
      <c r="F95" s="85">
        <v>9381723665</v>
      </c>
      <c r="G95" s="253" t="s">
        <v>1782</v>
      </c>
      <c r="H95" s="752">
        <v>20</v>
      </c>
      <c r="I95" s="752">
        <v>20</v>
      </c>
      <c r="J95" s="151"/>
      <c r="K95" s="151">
        <v>2000</v>
      </c>
      <c r="L95" s="151">
        <v>2180.0000000000005</v>
      </c>
      <c r="M95" s="49" t="s">
        <v>447</v>
      </c>
      <c r="N95" s="118">
        <v>43831</v>
      </c>
      <c r="O95" s="118">
        <f t="shared" si="25"/>
        <v>44409</v>
      </c>
      <c r="P95" s="118">
        <f>Cat_alumnos[[#This Row],[FECHA DE INICIO (PRIMERA CLASE CALENDARIO)]]</f>
        <v>43831</v>
      </c>
      <c r="Q95" s="118">
        <f t="shared" si="31"/>
        <v>44409</v>
      </c>
      <c r="R95" s="49" t="str">
        <f t="shared" si="32"/>
        <v>M</v>
      </c>
      <c r="S95" s="49" t="str">
        <f t="shared" si="33"/>
        <v>MAESTRIA EN DERECHO</v>
      </c>
      <c r="T95" s="322" t="s">
        <v>33</v>
      </c>
      <c r="U95" s="49" t="s">
        <v>11</v>
      </c>
      <c r="V95" s="50">
        <v>5000</v>
      </c>
      <c r="W95" s="51">
        <f t="shared" si="27"/>
        <v>0.56399999999999995</v>
      </c>
      <c r="X95" s="50">
        <f t="shared" si="28"/>
        <v>2819.9999999999995</v>
      </c>
      <c r="Y95" s="52">
        <v>2</v>
      </c>
      <c r="Z95" s="153">
        <v>0</v>
      </c>
      <c r="AA95" s="177">
        <v>25000</v>
      </c>
      <c r="AB95" s="300" t="s">
        <v>11</v>
      </c>
      <c r="AC95">
        <v>1</v>
      </c>
      <c r="AD95" s="1248">
        <v>77</v>
      </c>
      <c r="AE95" s="46"/>
      <c r="AF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CALENDARIO)]],TODAY())/30,0)-AE95, IF(Cat_alumnos[[#This Row],[ESTATUS ACADÉMICO]]="VIGENTE",ROUNDDOWN(DAYS360(Cat_alumnos[[#This Row],[FECHA DE INICIO (PRIMERA CLASE CALENDARIO)]],TODAY())/30,0)+2-AE95,"NO VIGENTE"))</f>
        <v>NO VIGENTE</v>
      </c>
      <c r="AG95" s="73">
        <v>20</v>
      </c>
      <c r="AH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5" s="55" t="str">
        <f t="shared" si="15"/>
        <v>SUSPENDER</v>
      </c>
      <c r="AJ95" s="362" t="s">
        <v>475</v>
      </c>
      <c r="AK95" s="49">
        <v>2</v>
      </c>
      <c r="AL95" s="66">
        <f t="shared" si="23"/>
        <v>0</v>
      </c>
      <c r="AM95" s="444" t="str">
        <f t="shared" si="30"/>
        <v>NO</v>
      </c>
      <c r="AN95" s="902"/>
      <c r="AO95" s="900" t="str">
        <f>MID(Cat_alumnos[[#This Row],[CURP]],5,2)</f>
        <v>91</v>
      </c>
      <c r="AP95" s="900" t="str">
        <f>MID(Cat_alumnos[[#This Row],[CURP]],7,2)</f>
        <v>10</v>
      </c>
      <c r="AQ95" s="900" t="str">
        <f>MID(Cat_alumnos[[#This Row],[CURP]],9,2)</f>
        <v>10</v>
      </c>
      <c r="AR95" s="902" t="s">
        <v>2908</v>
      </c>
      <c r="AS95" s="612">
        <f>Cat_alumnos[[#This Row],[Titulación]]</f>
        <v>25000</v>
      </c>
      <c r="AT95" s="208">
        <v>10000</v>
      </c>
      <c r="AU95" s="88">
        <v>44420</v>
      </c>
      <c r="AV95" t="s">
        <v>420</v>
      </c>
      <c r="AW95" s="209">
        <f>3000+2000</f>
        <v>5000</v>
      </c>
      <c r="AX95" s="68">
        <v>44466</v>
      </c>
      <c r="AY95" s="210" t="s">
        <v>420</v>
      </c>
      <c r="AZ95" s="209"/>
      <c r="BB95" s="210"/>
      <c r="BC95" s="209"/>
      <c r="BE95" s="210"/>
      <c r="BF95" s="209"/>
      <c r="BH95" s="210"/>
      <c r="BI95" s="210"/>
      <c r="BJ95" s="210"/>
      <c r="BK95" s="210"/>
      <c r="BL95" s="210"/>
      <c r="BM95" s="210"/>
      <c r="BN95" s="210"/>
      <c r="BO95" s="210"/>
      <c r="BP95" s="210"/>
      <c r="BQ95" s="210"/>
      <c r="BR95" s="210"/>
      <c r="BS95" s="56">
        <f t="shared" si="26"/>
        <v>15000</v>
      </c>
      <c r="BT95" s="56">
        <f t="shared" si="29"/>
        <v>25000</v>
      </c>
      <c r="BU95" s="57">
        <f t="shared" si="10"/>
        <v>-10000</v>
      </c>
      <c r="BW95" s="56">
        <f t="shared" si="34"/>
        <v>25000</v>
      </c>
      <c r="BX95" s="56"/>
      <c r="BY95" s="56"/>
      <c r="BZ95" s="62"/>
      <c r="CA95" s="62"/>
      <c r="CB95" s="62"/>
      <c r="CD95" s="211"/>
      <c r="CG95" s="212"/>
      <c r="CH95" s="69"/>
    </row>
    <row r="96" spans="1:86" ht="18" hidden="1" thickTop="1" thickBot="1">
      <c r="A96" s="244">
        <v>78</v>
      </c>
      <c r="B96" s="46" t="s">
        <v>10</v>
      </c>
      <c r="C96" s="252" t="s">
        <v>490</v>
      </c>
      <c r="D96" s="46" t="s">
        <v>491</v>
      </c>
      <c r="E96" s="225" t="s">
        <v>492</v>
      </c>
      <c r="F96" s="83">
        <v>9981975469</v>
      </c>
      <c r="G96" s="302" t="s">
        <v>1783</v>
      </c>
      <c r="H96" s="752">
        <v>20</v>
      </c>
      <c r="I96" s="752">
        <v>20</v>
      </c>
      <c r="J96" s="151"/>
      <c r="K96" s="151">
        <v>2000</v>
      </c>
      <c r="L96" s="151">
        <v>2180.0000000000005</v>
      </c>
      <c r="M96" s="49" t="s">
        <v>447</v>
      </c>
      <c r="N96" s="118">
        <v>43831</v>
      </c>
      <c r="O96" s="118">
        <f t="shared" si="25"/>
        <v>44409</v>
      </c>
      <c r="P96" s="118">
        <f>Cat_alumnos[[#This Row],[FECHA DE INICIO (PRIMERA CLASE CALENDARIO)]]</f>
        <v>43831</v>
      </c>
      <c r="Q96" s="118">
        <f t="shared" si="31"/>
        <v>44409</v>
      </c>
      <c r="R96" s="49" t="str">
        <f t="shared" si="32"/>
        <v>M</v>
      </c>
      <c r="S96" s="49" t="str">
        <f t="shared" si="33"/>
        <v>MAESTRIA EN DERECHO</v>
      </c>
      <c r="T96" s="322" t="s">
        <v>33</v>
      </c>
      <c r="U96" s="49" t="s">
        <v>340</v>
      </c>
      <c r="V96" s="50">
        <v>5000</v>
      </c>
      <c r="W96" s="51">
        <f t="shared" si="27"/>
        <v>0.56399999999999995</v>
      </c>
      <c r="X96" s="50">
        <f t="shared" si="28"/>
        <v>2819.9999999999995</v>
      </c>
      <c r="Y96" s="52">
        <v>2</v>
      </c>
      <c r="Z96" s="153">
        <v>0</v>
      </c>
      <c r="AA96" s="177">
        <v>25000</v>
      </c>
      <c r="AB96" s="300" t="s">
        <v>11</v>
      </c>
      <c r="AC96">
        <v>1</v>
      </c>
      <c r="AD96" s="1249">
        <v>78</v>
      </c>
      <c r="AE96" s="46"/>
      <c r="AF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CALENDARIO)]],TODAY())/30,0)-AE96, IF(Cat_alumnos[[#This Row],[ESTATUS ACADÉMICO]]="VIGENTE",ROUNDDOWN(DAYS360(Cat_alumnos[[#This Row],[FECHA DE INICIO (PRIMERA CLASE CALENDARIO)]],TODAY())/30,0)+2-AE96,"NO VIGENTE"))</f>
        <v>NO VIGENTE</v>
      </c>
      <c r="AG96" s="84">
        <v>2</v>
      </c>
      <c r="AH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6" s="55" t="str">
        <f t="shared" si="15"/>
        <v>SUSPENDER</v>
      </c>
      <c r="AJ96" s="349"/>
      <c r="AK96" s="49">
        <v>2</v>
      </c>
      <c r="AL96" s="66">
        <f t="shared" ref="AL96:AL127" si="35">Y96-AK96</f>
        <v>0</v>
      </c>
      <c r="AM96" s="444" t="str">
        <f t="shared" si="30"/>
        <v>NO</v>
      </c>
      <c r="AN96" s="902"/>
      <c r="AO96" s="900" t="str">
        <f>MID(Cat_alumnos[[#This Row],[CURP]],5,2)</f>
        <v>81</v>
      </c>
      <c r="AP96" s="900" t="str">
        <f>MID(Cat_alumnos[[#This Row],[CURP]],7,2)</f>
        <v>10</v>
      </c>
      <c r="AQ96" s="900" t="str">
        <f>MID(Cat_alumnos[[#This Row],[CURP]],9,2)</f>
        <v>10</v>
      </c>
      <c r="AR96" s="902" t="s">
        <v>3085</v>
      </c>
      <c r="AS96" s="612">
        <f>Cat_alumnos[[#This Row],[Titulación]]</f>
        <v>25000</v>
      </c>
      <c r="AT96" s="208"/>
      <c r="AU96" s="1"/>
      <c r="AW96" s="209"/>
      <c r="AY96" s="210"/>
      <c r="AZ96" s="209"/>
      <c r="BB96" s="210"/>
      <c r="BC96" s="209"/>
      <c r="BE96" s="210"/>
      <c r="BF96" s="209"/>
      <c r="BH96" s="210"/>
      <c r="BI96" s="210"/>
      <c r="BJ96" s="210"/>
      <c r="BK96" s="210"/>
      <c r="BL96" s="210"/>
      <c r="BM96" s="210"/>
      <c r="BN96" s="210"/>
      <c r="BO96" s="210"/>
      <c r="BP96" s="210"/>
      <c r="BQ96" s="210"/>
      <c r="BR96" s="210"/>
      <c r="BS96" s="56">
        <f t="shared" si="26"/>
        <v>0</v>
      </c>
      <c r="BT96" s="56">
        <f t="shared" si="29"/>
        <v>25000</v>
      </c>
      <c r="BU96" s="57">
        <f t="shared" si="10"/>
        <v>-25000</v>
      </c>
      <c r="BW96" s="56">
        <f t="shared" si="34"/>
        <v>25000</v>
      </c>
      <c r="BX96" s="56"/>
      <c r="BY96" s="56"/>
      <c r="BZ96" s="62"/>
      <c r="CA96" s="62"/>
      <c r="CB96" s="62"/>
      <c r="CD96" s="211"/>
      <c r="CG96" s="212"/>
      <c r="CH96" s="69"/>
    </row>
    <row r="97" spans="1:86" ht="18" hidden="1" thickTop="1" thickBot="1">
      <c r="A97" s="244">
        <v>79</v>
      </c>
      <c r="B97" s="46" t="s">
        <v>10</v>
      </c>
      <c r="C97" s="252" t="s">
        <v>493</v>
      </c>
      <c r="D97" s="46" t="s">
        <v>494</v>
      </c>
      <c r="E97" s="72" t="s">
        <v>495</v>
      </c>
      <c r="F97" s="85">
        <v>9985028816</v>
      </c>
      <c r="G97" s="253" t="s">
        <v>1784</v>
      </c>
      <c r="H97" s="752">
        <v>20</v>
      </c>
      <c r="I97" s="752">
        <v>20</v>
      </c>
      <c r="J97" s="151"/>
      <c r="K97" s="151">
        <v>2000</v>
      </c>
      <c r="L97" s="151">
        <v>2180.0000000000005</v>
      </c>
      <c r="M97" s="49" t="s">
        <v>447</v>
      </c>
      <c r="N97" s="118">
        <v>43831</v>
      </c>
      <c r="O97" s="118">
        <f t="shared" si="25"/>
        <v>44409</v>
      </c>
      <c r="P97" s="118">
        <f>Cat_alumnos[[#This Row],[FECHA DE INICIO (PRIMERA CLASE CALENDARIO)]]</f>
        <v>43831</v>
      </c>
      <c r="Q97" s="118">
        <f t="shared" si="31"/>
        <v>44409</v>
      </c>
      <c r="R97" s="49" t="str">
        <f t="shared" si="32"/>
        <v>M</v>
      </c>
      <c r="S97" s="49" t="str">
        <f t="shared" si="33"/>
        <v>MAESTRIA EN DERECHO</v>
      </c>
      <c r="T97" s="322" t="s">
        <v>33</v>
      </c>
      <c r="U97" s="49" t="s">
        <v>11</v>
      </c>
      <c r="V97" s="50">
        <v>5000</v>
      </c>
      <c r="W97" s="51">
        <f t="shared" si="27"/>
        <v>0.56399999999999995</v>
      </c>
      <c r="X97" s="50">
        <f t="shared" si="28"/>
        <v>2819.9999999999995</v>
      </c>
      <c r="Y97" s="52">
        <v>2</v>
      </c>
      <c r="Z97" s="153">
        <v>0</v>
      </c>
      <c r="AA97" s="177">
        <v>25000</v>
      </c>
      <c r="AB97" s="300" t="s">
        <v>11</v>
      </c>
      <c r="AC97">
        <v>1</v>
      </c>
      <c r="AD97" s="1248">
        <v>79</v>
      </c>
      <c r="AE97" s="46"/>
      <c r="AF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CALENDARIO)]],TODAY())/30,0)-AE97, IF(Cat_alumnos[[#This Row],[ESTATUS ACADÉMICO]]="VIGENTE",ROUNDDOWN(DAYS360(Cat_alumnos[[#This Row],[FECHA DE INICIO (PRIMERA CLASE CALENDARIO)]],TODAY())/30,0)+2-AE97,"NO VIGENTE"))</f>
        <v>NO VIGENTE</v>
      </c>
      <c r="AG97" s="73">
        <v>20</v>
      </c>
      <c r="AH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7" s="55" t="str">
        <f t="shared" si="15"/>
        <v>SUSPENDER</v>
      </c>
      <c r="AJ97" s="362" t="s">
        <v>468</v>
      </c>
      <c r="AK97" s="49">
        <v>2</v>
      </c>
      <c r="AL97" s="66">
        <f t="shared" si="35"/>
        <v>0</v>
      </c>
      <c r="AM97" s="444" t="str">
        <f t="shared" si="30"/>
        <v>NO</v>
      </c>
      <c r="AN97" s="902"/>
      <c r="AO97" s="900" t="str">
        <f>MID(Cat_alumnos[[#This Row],[CURP]],5,2)</f>
        <v>72</v>
      </c>
      <c r="AP97" s="900" t="str">
        <f>MID(Cat_alumnos[[#This Row],[CURP]],7,2)</f>
        <v>02</v>
      </c>
      <c r="AQ97" s="900" t="str">
        <f>MID(Cat_alumnos[[#This Row],[CURP]],9,2)</f>
        <v>29</v>
      </c>
      <c r="AR97" s="902" t="s">
        <v>3089</v>
      </c>
      <c r="AS97" s="612">
        <f>Cat_alumnos[[#This Row],[Titulación]]</f>
        <v>25000</v>
      </c>
      <c r="AT97" s="208">
        <v>5000</v>
      </c>
      <c r="AU97" s="88">
        <v>44407</v>
      </c>
      <c r="AV97" t="s">
        <v>420</v>
      </c>
      <c r="AW97" s="208">
        <v>5000</v>
      </c>
      <c r="AX97" s="88">
        <v>44439</v>
      </c>
      <c r="AY97" t="s">
        <v>420</v>
      </c>
      <c r="AZ97" s="208">
        <v>5000</v>
      </c>
      <c r="BA97" s="88">
        <v>44466</v>
      </c>
      <c r="BB97" t="s">
        <v>420</v>
      </c>
      <c r="BC97" s="209"/>
      <c r="BE97" s="210"/>
      <c r="BF97" s="209"/>
      <c r="BH97" s="210"/>
      <c r="BI97" s="210"/>
      <c r="BJ97" s="210"/>
      <c r="BK97" s="210"/>
      <c r="BL97" s="210"/>
      <c r="BM97" s="210"/>
      <c r="BN97" s="210"/>
      <c r="BO97" s="210"/>
      <c r="BP97" s="210"/>
      <c r="BQ97" s="210"/>
      <c r="BR97" s="210"/>
      <c r="BS97" s="56">
        <f t="shared" si="26"/>
        <v>15000</v>
      </c>
      <c r="BT97" s="56">
        <f t="shared" si="29"/>
        <v>25000</v>
      </c>
      <c r="BU97" s="57">
        <f t="shared" si="10"/>
        <v>-10000</v>
      </c>
      <c r="BW97" s="56">
        <f t="shared" si="34"/>
        <v>25000</v>
      </c>
      <c r="BX97" s="56"/>
      <c r="BY97" s="56"/>
      <c r="BZ97" s="62"/>
      <c r="CA97" s="62"/>
      <c r="CB97" s="62"/>
      <c r="CD97" s="211"/>
      <c r="CG97" s="212"/>
      <c r="CH97" s="69"/>
    </row>
    <row r="98" spans="1:86" ht="34" hidden="1" thickTop="1" thickBot="1">
      <c r="A98" s="244">
        <v>80</v>
      </c>
      <c r="B98" s="46" t="s">
        <v>17</v>
      </c>
      <c r="C98" s="308" t="s">
        <v>1822</v>
      </c>
      <c r="D98" s="46" t="s">
        <v>1244</v>
      </c>
      <c r="E98" s="72" t="s">
        <v>1245</v>
      </c>
      <c r="F98" s="53">
        <v>9997052940</v>
      </c>
      <c r="G98" s="304" t="s">
        <v>1246</v>
      </c>
      <c r="H98" s="752">
        <v>8</v>
      </c>
      <c r="I98" s="752">
        <v>8</v>
      </c>
      <c r="J98" s="151"/>
      <c r="K98" s="151">
        <v>0</v>
      </c>
      <c r="L98" s="151">
        <v>2180</v>
      </c>
      <c r="M98" s="49" t="s">
        <v>1247</v>
      </c>
      <c r="N98" s="118">
        <v>44378</v>
      </c>
      <c r="O98" s="118">
        <f t="shared" si="25"/>
        <v>44593</v>
      </c>
      <c r="P98" s="118">
        <v>44645</v>
      </c>
      <c r="Q98" s="118">
        <f t="shared" si="31"/>
        <v>44859</v>
      </c>
      <c r="R98" s="49" t="str">
        <f t="shared" si="32"/>
        <v>H</v>
      </c>
      <c r="S98" s="49" t="str">
        <f t="shared" si="33"/>
        <v>JT EN LICENCIATURA EN DERECHO</v>
      </c>
      <c r="T98" s="322" t="s">
        <v>1227</v>
      </c>
      <c r="U98" s="49" t="s">
        <v>11</v>
      </c>
      <c r="V98" s="50">
        <v>5000</v>
      </c>
      <c r="W98" s="51">
        <f t="shared" si="27"/>
        <v>0.56399999999999995</v>
      </c>
      <c r="X98" s="50">
        <f t="shared" si="28"/>
        <v>2820</v>
      </c>
      <c r="Y98" s="52">
        <v>2</v>
      </c>
      <c r="Z98" s="153">
        <v>0</v>
      </c>
      <c r="AA98" s="177">
        <v>18000</v>
      </c>
      <c r="AB98" s="300" t="s">
        <v>11</v>
      </c>
      <c r="AC98">
        <v>1</v>
      </c>
      <c r="AD98" s="1249">
        <v>80</v>
      </c>
      <c r="AE98" s="46"/>
      <c r="AF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CALENDARIO)]],TODAY())/30,0)-AE98, IF(Cat_alumnos[[#This Row],[ESTATUS ACADÉMICO]]="VIGENTE",ROUNDDOWN(DAYS360(Cat_alumnos[[#This Row],[FECHA DE INICIO (PRIMERA CLASE CALENDARIO)]],TODAY())/30,0)+2-AE98,"NO VIGENTE"))</f>
        <v>NO VIGENTE</v>
      </c>
      <c r="AG98" s="73">
        <v>8</v>
      </c>
      <c r="AH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98" s="55" t="str">
        <f t="shared" si="15"/>
        <v>SUSPENDER</v>
      </c>
      <c r="AJ98" s="349" t="s">
        <v>500</v>
      </c>
      <c r="AK98" s="49">
        <v>0</v>
      </c>
      <c r="AL98" s="66">
        <f t="shared" si="35"/>
        <v>2</v>
      </c>
      <c r="AM98" s="444" t="str">
        <f t="shared" si="30"/>
        <v>NO</v>
      </c>
      <c r="AN98" s="902"/>
      <c r="AO98" s="900" t="str">
        <f>MID(Cat_alumnos[[#This Row],[CURP]],5,2)</f>
        <v>84</v>
      </c>
      <c r="AP98" s="900" t="str">
        <f>MID(Cat_alumnos[[#This Row],[CURP]],7,2)</f>
        <v>03</v>
      </c>
      <c r="AQ98" s="900" t="str">
        <f>MID(Cat_alumnos[[#This Row],[CURP]],9,2)</f>
        <v>11</v>
      </c>
      <c r="AR98" s="902" t="s">
        <v>3098</v>
      </c>
      <c r="AS98" s="612">
        <f>Cat_alumnos[[#This Row],[Titulación]]</f>
        <v>18000</v>
      </c>
      <c r="AT98" s="208">
        <v>4000</v>
      </c>
      <c r="AU98" s="39">
        <v>44607</v>
      </c>
      <c r="AV98" t="s">
        <v>420</v>
      </c>
      <c r="AW98" s="230">
        <v>5000</v>
      </c>
      <c r="AX98" s="81">
        <v>44624</v>
      </c>
      <c r="AY98" s="210" t="s">
        <v>420</v>
      </c>
      <c r="AZ98" s="230">
        <v>4000</v>
      </c>
      <c r="BA98" s="81">
        <v>44634</v>
      </c>
      <c r="BB98" s="210" t="s">
        <v>420</v>
      </c>
      <c r="BC98" s="230">
        <v>5000</v>
      </c>
      <c r="BD98" s="81">
        <v>44643</v>
      </c>
      <c r="BE98" s="210" t="s">
        <v>420</v>
      </c>
      <c r="BF98" s="209"/>
      <c r="BH98" s="210"/>
      <c r="BI98" s="210"/>
      <c r="BJ98" s="210"/>
      <c r="BK98" s="210"/>
      <c r="BL98" s="210"/>
      <c r="BM98" s="210"/>
      <c r="BN98" s="210"/>
      <c r="BO98" s="210"/>
      <c r="BP98" s="210"/>
      <c r="BQ98" s="210"/>
      <c r="BR98" s="210"/>
      <c r="BS98" s="56">
        <f t="shared" si="26"/>
        <v>18000</v>
      </c>
      <c r="BT98" s="56">
        <f t="shared" si="29"/>
        <v>18000</v>
      </c>
      <c r="BU98" s="57">
        <f t="shared" si="10"/>
        <v>0</v>
      </c>
      <c r="BW98" s="56">
        <v>5000</v>
      </c>
      <c r="BX98" s="56">
        <v>5000</v>
      </c>
      <c r="BY98" s="56"/>
      <c r="BZ98" s="62"/>
      <c r="CA98" s="62"/>
      <c r="CB98" s="62"/>
      <c r="CD98" s="211"/>
      <c r="CG98" s="212"/>
      <c r="CH98" s="69"/>
    </row>
    <row r="99" spans="1:86" ht="18" hidden="1" thickTop="1" thickBot="1">
      <c r="A99" s="244">
        <v>81</v>
      </c>
      <c r="B99" s="46" t="s">
        <v>10</v>
      </c>
      <c r="C99" s="252" t="s">
        <v>501</v>
      </c>
      <c r="D99" s="46" t="s">
        <v>502</v>
      </c>
      <c r="E99" s="72" t="s">
        <v>503</v>
      </c>
      <c r="F99" s="53" t="s">
        <v>504</v>
      </c>
      <c r="G99" s="48" t="s">
        <v>505</v>
      </c>
      <c r="H99" s="752">
        <v>20</v>
      </c>
      <c r="I99" s="752">
        <v>20</v>
      </c>
      <c r="J99" s="151"/>
      <c r="K99" s="151">
        <v>2000</v>
      </c>
      <c r="L99" s="151">
        <v>2180.0000000000005</v>
      </c>
      <c r="M99" s="49" t="s">
        <v>447</v>
      </c>
      <c r="N99" s="118">
        <v>43831</v>
      </c>
      <c r="O99" s="118">
        <f t="shared" si="25"/>
        <v>44409</v>
      </c>
      <c r="P99" s="118">
        <f>Cat_alumnos[[#This Row],[FECHA DE INICIO (PRIMERA CLASE CALENDARIO)]]</f>
        <v>43831</v>
      </c>
      <c r="Q99" s="118">
        <f t="shared" si="31"/>
        <v>44409</v>
      </c>
      <c r="R99" s="49" t="str">
        <f t="shared" si="32"/>
        <v>M</v>
      </c>
      <c r="S99" s="49" t="str">
        <f t="shared" si="33"/>
        <v>MAESTRIA EN DERECHO</v>
      </c>
      <c r="T99" s="322" t="s">
        <v>33</v>
      </c>
      <c r="U99" s="49" t="s">
        <v>11</v>
      </c>
      <c r="V99" s="50">
        <v>5000</v>
      </c>
      <c r="W99" s="51">
        <f t="shared" si="27"/>
        <v>0.56399999999999995</v>
      </c>
      <c r="X99" s="50">
        <f t="shared" si="28"/>
        <v>2819.9999999999995</v>
      </c>
      <c r="Y99" s="52">
        <v>2</v>
      </c>
      <c r="Z99" s="153">
        <v>0</v>
      </c>
      <c r="AA99" s="177">
        <v>25000</v>
      </c>
      <c r="AB99" s="300" t="s">
        <v>11</v>
      </c>
      <c r="AC99">
        <v>1</v>
      </c>
      <c r="AD99" s="1248">
        <v>81</v>
      </c>
      <c r="AE99" s="46"/>
      <c r="AF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CALENDARIO)]],TODAY())/30,0)-AE99, IF(Cat_alumnos[[#This Row],[ESTATUS ACADÉMICO]]="VIGENTE",ROUNDDOWN(DAYS360(Cat_alumnos[[#This Row],[FECHA DE INICIO (PRIMERA CLASE CALENDARIO)]],TODAY())/30,0)+2-AE99,"NO VIGENTE"))</f>
        <v>NO VIGENTE</v>
      </c>
      <c r="AG99" s="73">
        <v>19</v>
      </c>
      <c r="AH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9" s="55" t="str">
        <f t="shared" si="15"/>
        <v>SUSPENDER</v>
      </c>
      <c r="AJ99" s="349" t="s">
        <v>506</v>
      </c>
      <c r="AK99" s="49">
        <v>1</v>
      </c>
      <c r="AL99" s="66">
        <f t="shared" si="35"/>
        <v>1</v>
      </c>
      <c r="AM99" s="444" t="str">
        <f t="shared" si="30"/>
        <v>NO</v>
      </c>
      <c r="AN99" s="902"/>
      <c r="AO99" s="900" t="str">
        <f>MID(Cat_alumnos[[#This Row],[CURP]],5,2)</f>
        <v>91</v>
      </c>
      <c r="AP99" s="900" t="str">
        <f>MID(Cat_alumnos[[#This Row],[CURP]],7,2)</f>
        <v>09</v>
      </c>
      <c r="AQ99" s="900" t="str">
        <f>MID(Cat_alumnos[[#This Row],[CURP]],9,2)</f>
        <v>03</v>
      </c>
      <c r="AR99" s="902" t="s">
        <v>3089</v>
      </c>
      <c r="AS99" s="612">
        <f>Cat_alumnos[[#This Row],[Titulación]]</f>
        <v>25000</v>
      </c>
      <c r="AT99" s="208"/>
      <c r="AU99" s="1"/>
      <c r="AW99" s="209"/>
      <c r="AY99" s="210"/>
      <c r="AZ99" s="209"/>
      <c r="BB99" s="210"/>
      <c r="BC99" s="209"/>
      <c r="BE99" s="210"/>
      <c r="BF99" s="209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56">
        <f t="shared" si="26"/>
        <v>0</v>
      </c>
      <c r="BT99" s="56">
        <f t="shared" si="29"/>
        <v>25000</v>
      </c>
      <c r="BU99" s="57">
        <f t="shared" si="10"/>
        <v>-25000</v>
      </c>
      <c r="BW99" s="56">
        <f t="shared" ref="BW99:BW130" si="36">AA99</f>
        <v>25000</v>
      </c>
      <c r="BX99" s="56"/>
      <c r="BY99" s="56"/>
      <c r="BZ99" s="62"/>
      <c r="CA99" s="62"/>
      <c r="CB99" s="62"/>
      <c r="CD99" s="211"/>
      <c r="CG99" s="212"/>
      <c r="CH99" s="69"/>
    </row>
    <row r="100" spans="1:86" ht="18" hidden="1" thickTop="1" thickBot="1">
      <c r="A100" s="244">
        <v>82</v>
      </c>
      <c r="B100" s="46" t="s">
        <v>12</v>
      </c>
      <c r="C100" s="252" t="s">
        <v>1053</v>
      </c>
      <c r="D100" s="46" t="s">
        <v>1054</v>
      </c>
      <c r="E100" s="72" t="s">
        <v>2048</v>
      </c>
      <c r="F100" s="47" t="s">
        <v>1055</v>
      </c>
      <c r="G100" s="48" t="s">
        <v>1056</v>
      </c>
      <c r="H100" s="752">
        <v>20</v>
      </c>
      <c r="I100" s="752">
        <v>20</v>
      </c>
      <c r="J100" s="151"/>
      <c r="K100" s="151">
        <v>3000</v>
      </c>
      <c r="L100" s="151">
        <v>3350</v>
      </c>
      <c r="M100" s="49" t="s">
        <v>1013</v>
      </c>
      <c r="N100" s="118">
        <v>44287</v>
      </c>
      <c r="O100" s="118">
        <f t="shared" si="25"/>
        <v>44866</v>
      </c>
      <c r="P100" s="118">
        <f>Cat_alumnos[[#This Row],[FECHA DE INICIO (PRIMERA CLASE CALENDARIO)]]</f>
        <v>44287</v>
      </c>
      <c r="Q100" s="118">
        <f t="shared" si="31"/>
        <v>44866</v>
      </c>
      <c r="R100" s="49" t="str">
        <f t="shared" si="32"/>
        <v>H</v>
      </c>
      <c r="S100" s="49" t="str">
        <f t="shared" si="33"/>
        <v>DOCTORADO EN DERECHO</v>
      </c>
      <c r="T100" s="322" t="s">
        <v>1227</v>
      </c>
      <c r="U100" s="49" t="s">
        <v>11</v>
      </c>
      <c r="V100" s="50">
        <v>5000</v>
      </c>
      <c r="W100" s="51">
        <f t="shared" si="27"/>
        <v>0.33</v>
      </c>
      <c r="X100" s="50">
        <f t="shared" si="28"/>
        <v>1650</v>
      </c>
      <c r="Y100" s="52">
        <v>1</v>
      </c>
      <c r="Z100" s="153">
        <v>0</v>
      </c>
      <c r="AA100" s="177">
        <v>29000</v>
      </c>
      <c r="AB100" s="300" t="s">
        <v>11</v>
      </c>
      <c r="AC100">
        <v>1</v>
      </c>
      <c r="AD100" s="1249">
        <v>82</v>
      </c>
      <c r="AE100" s="46">
        <v>0</v>
      </c>
      <c r="AF1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CALENDARIO)]],TODAY())/30,0)-AE100, IF(Cat_alumnos[[#This Row],[ESTATUS ACADÉMICO]]="VIGENTE",ROUNDDOWN(DAYS360(Cat_alumnos[[#This Row],[FECHA DE INICIO (PRIMERA CLASE CALENDARIO)]],TODAY())/30,0)+2-AE100,"NO VIGENTE"))</f>
        <v>NO VIGENTE</v>
      </c>
      <c r="AG100" s="116">
        <v>20</v>
      </c>
      <c r="AH1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00" s="55" t="str">
        <f t="shared" si="15"/>
        <v>SUSPENDER</v>
      </c>
      <c r="AJ100" s="583" t="s">
        <v>2257</v>
      </c>
      <c r="AK100" s="49">
        <v>2</v>
      </c>
      <c r="AL100" s="66">
        <f t="shared" si="35"/>
        <v>-1</v>
      </c>
      <c r="AM100" s="444" t="str">
        <f t="shared" si="30"/>
        <v>SI</v>
      </c>
      <c r="AN100" s="907" t="s">
        <v>1952</v>
      </c>
      <c r="AO100" s="900" t="str">
        <f>MID(Cat_alumnos[[#This Row],[CURP]],5,2)</f>
        <v>66</v>
      </c>
      <c r="AP100" s="900" t="str">
        <f>MID(Cat_alumnos[[#This Row],[CURP]],7,2)</f>
        <v>10</v>
      </c>
      <c r="AQ100" s="900" t="str">
        <f>MID(Cat_alumnos[[#This Row],[CURP]],9,2)</f>
        <v>23</v>
      </c>
      <c r="AR100" s="907" t="s">
        <v>3099</v>
      </c>
      <c r="AS100" s="612">
        <f>Cat_alumnos[[#This Row],[Titulación]]</f>
        <v>29000</v>
      </c>
      <c r="AT100" s="208">
        <v>9000</v>
      </c>
      <c r="AU100" s="88">
        <v>44932</v>
      </c>
      <c r="AV100" t="s">
        <v>420</v>
      </c>
      <c r="AW100" s="208">
        <v>20000</v>
      </c>
      <c r="AX100" s="92">
        <v>44949</v>
      </c>
      <c r="AY100" s="210" t="s">
        <v>420</v>
      </c>
      <c r="AZ100" s="208"/>
      <c r="BA100" s="92"/>
      <c r="BB100" s="210"/>
      <c r="BC100" s="209"/>
      <c r="BD100" s="68"/>
      <c r="BE100" s="210"/>
      <c r="BF100" s="209"/>
      <c r="BH100" s="210"/>
      <c r="BI100" s="210"/>
      <c r="BJ100" s="210"/>
      <c r="BK100" s="210"/>
      <c r="BL100" s="210"/>
      <c r="BM100" s="210"/>
      <c r="BN100" s="210"/>
      <c r="BO100" s="210"/>
      <c r="BP100" s="210"/>
      <c r="BQ100" s="210"/>
      <c r="BR100" s="210"/>
      <c r="BS100" s="56">
        <f t="shared" si="26"/>
        <v>29000</v>
      </c>
      <c r="BT100" s="56">
        <f t="shared" si="29"/>
        <v>29000</v>
      </c>
      <c r="BU100" s="57">
        <f t="shared" si="10"/>
        <v>0</v>
      </c>
      <c r="BW100" s="56">
        <f t="shared" si="36"/>
        <v>29000</v>
      </c>
      <c r="BX100" s="56"/>
      <c r="BY100" s="56"/>
      <c r="BZ100" s="62"/>
      <c r="CA100" s="62"/>
      <c r="CB100" s="62"/>
      <c r="CD100" s="211"/>
      <c r="CG100" s="212"/>
      <c r="CH100" s="69"/>
    </row>
    <row r="101" spans="1:86" ht="18" hidden="1" thickTop="1" thickBot="1">
      <c r="A101" s="244">
        <v>83</v>
      </c>
      <c r="B101" s="46" t="s">
        <v>20</v>
      </c>
      <c r="C101" s="252" t="s">
        <v>1326</v>
      </c>
      <c r="D101" s="46" t="s">
        <v>961</v>
      </c>
      <c r="E101" s="72" t="s">
        <v>1327</v>
      </c>
      <c r="F101" s="47" t="s">
        <v>1328</v>
      </c>
      <c r="G101" s="48" t="s">
        <v>1329</v>
      </c>
      <c r="H101" s="752">
        <v>4</v>
      </c>
      <c r="I101" s="752">
        <v>4</v>
      </c>
      <c r="J101" s="151"/>
      <c r="K101" s="151" t="s">
        <v>1255</v>
      </c>
      <c r="L101" s="151">
        <v>3350</v>
      </c>
      <c r="M101" s="49" t="s">
        <v>1013</v>
      </c>
      <c r="N101" s="118">
        <v>44440</v>
      </c>
      <c r="O101" s="118">
        <f t="shared" si="25"/>
        <v>44531</v>
      </c>
      <c r="P101" s="118">
        <f>Cat_alumnos[[#This Row],[FECHA DE INICIO (PRIMERA CLASE CALENDARIO)]]</f>
        <v>44440</v>
      </c>
      <c r="Q101" s="118">
        <f t="shared" si="31"/>
        <v>44531</v>
      </c>
      <c r="R101" s="49" t="str">
        <f t="shared" si="32"/>
        <v>M</v>
      </c>
      <c r="S101" s="49" t="str">
        <f t="shared" si="33"/>
        <v>JT DOCTORADO EN DERECHO</v>
      </c>
      <c r="T101" s="322" t="s">
        <v>1227</v>
      </c>
      <c r="U101" s="49" t="s">
        <v>11</v>
      </c>
      <c r="V101" s="50">
        <v>5000</v>
      </c>
      <c r="W101" s="51">
        <f t="shared" si="27"/>
        <v>0.33</v>
      </c>
      <c r="X101" s="50">
        <f t="shared" si="28"/>
        <v>1650</v>
      </c>
      <c r="Y101" s="52">
        <v>2</v>
      </c>
      <c r="Z101" s="153">
        <v>0</v>
      </c>
      <c r="AA101" s="177">
        <v>25000</v>
      </c>
      <c r="AB101" s="300" t="s">
        <v>11</v>
      </c>
      <c r="AC101">
        <v>1</v>
      </c>
      <c r="AD101" s="1248">
        <v>83</v>
      </c>
      <c r="AE101" s="46">
        <v>0</v>
      </c>
      <c r="AF1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CALENDARIO)]],TODAY())/30,0)-AE101, IF(Cat_alumnos[[#This Row],[ESTATUS ACADÉMICO]]="VIGENTE",ROUNDDOWN(DAYS360(Cat_alumnos[[#This Row],[FECHA DE INICIO (PRIMERA CLASE CALENDARIO)]],TODAY())/30,0)+2-AE101,"NO VIGENTE"))</f>
        <v>NO VIGENTE</v>
      </c>
      <c r="AG101" s="73">
        <v>20</v>
      </c>
      <c r="AH1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01" s="55" t="str">
        <f t="shared" si="15"/>
        <v>COBRANZA</v>
      </c>
      <c r="AJ101" s="345" t="s">
        <v>513</v>
      </c>
      <c r="AK101" s="49">
        <v>2</v>
      </c>
      <c r="AL101" s="66">
        <f t="shared" si="35"/>
        <v>0</v>
      </c>
      <c r="AM101" s="444" t="str">
        <f t="shared" si="30"/>
        <v>SI</v>
      </c>
      <c r="AN101" s="904" t="s">
        <v>1960</v>
      </c>
      <c r="AO101" s="900" t="str">
        <f>MID(Cat_alumnos[[#This Row],[CURP]],5,2)</f>
        <v>82</v>
      </c>
      <c r="AP101" s="900" t="str">
        <f>MID(Cat_alumnos[[#This Row],[CURP]],7,2)</f>
        <v>09</v>
      </c>
      <c r="AQ101" s="900" t="str">
        <f>MID(Cat_alumnos[[#This Row],[CURP]],9,2)</f>
        <v>23</v>
      </c>
      <c r="AR101" s="904" t="s">
        <v>3094</v>
      </c>
      <c r="AS101" s="612">
        <f>Cat_alumnos[[#This Row],[Titulación]]</f>
        <v>25000</v>
      </c>
      <c r="AT101" s="208"/>
      <c r="AU101" s="1"/>
      <c r="AW101" s="209"/>
      <c r="AY101" s="210"/>
      <c r="AZ101" s="209"/>
      <c r="BB101" s="210"/>
      <c r="BC101" s="209"/>
      <c r="BE101" s="210"/>
      <c r="BF101" s="209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56">
        <f t="shared" si="26"/>
        <v>0</v>
      </c>
      <c r="BT101" s="56">
        <f t="shared" si="29"/>
        <v>25000</v>
      </c>
      <c r="BU101" s="57">
        <f t="shared" si="10"/>
        <v>-25000</v>
      </c>
      <c r="BW101" s="56">
        <f t="shared" si="36"/>
        <v>25000</v>
      </c>
      <c r="BX101" s="56"/>
      <c r="BY101" s="56"/>
      <c r="BZ101" s="62"/>
      <c r="CA101" s="62"/>
      <c r="CB101" s="62"/>
      <c r="CD101" s="211"/>
      <c r="CG101" s="212"/>
      <c r="CH101" s="69"/>
    </row>
    <row r="102" spans="1:86" ht="18" hidden="1" thickTop="1" thickBot="1">
      <c r="A102" s="244">
        <v>84</v>
      </c>
      <c r="B102" s="46" t="s">
        <v>10</v>
      </c>
      <c r="C102" s="252" t="s">
        <v>514</v>
      </c>
      <c r="D102" s="46" t="s">
        <v>515</v>
      </c>
      <c r="E102" s="72" t="s">
        <v>516</v>
      </c>
      <c r="F102" s="87">
        <v>9381028279</v>
      </c>
      <c r="G102" s="253" t="s">
        <v>1786</v>
      </c>
      <c r="H102" s="752">
        <v>20</v>
      </c>
      <c r="I102" s="752">
        <v>20</v>
      </c>
      <c r="J102" s="151"/>
      <c r="K102" s="151">
        <v>2000</v>
      </c>
      <c r="L102" s="151">
        <v>2180.0000000000005</v>
      </c>
      <c r="M102" s="49" t="s">
        <v>447</v>
      </c>
      <c r="N102" s="118">
        <v>43831</v>
      </c>
      <c r="O102" s="118">
        <f t="shared" si="25"/>
        <v>44409</v>
      </c>
      <c r="P102" s="118">
        <f>Cat_alumnos[[#This Row],[FECHA DE INICIO (PRIMERA CLASE CALENDARIO)]]</f>
        <v>43831</v>
      </c>
      <c r="Q102" s="118">
        <f t="shared" si="31"/>
        <v>44409</v>
      </c>
      <c r="R102" s="49" t="str">
        <f t="shared" si="32"/>
        <v>M</v>
      </c>
      <c r="S102" s="49" t="str">
        <f t="shared" si="33"/>
        <v>MAESTRIA EN DERECHO</v>
      </c>
      <c r="T102" s="322" t="s">
        <v>33</v>
      </c>
      <c r="U102" s="49" t="s">
        <v>11</v>
      </c>
      <c r="V102" s="50">
        <v>5000</v>
      </c>
      <c r="W102" s="51">
        <f t="shared" si="27"/>
        <v>0.56399999999999995</v>
      </c>
      <c r="X102" s="50">
        <f t="shared" si="28"/>
        <v>2819.9999999999995</v>
      </c>
      <c r="Y102" s="52">
        <v>2</v>
      </c>
      <c r="Z102" s="153">
        <v>0</v>
      </c>
      <c r="AA102" s="177">
        <v>25000</v>
      </c>
      <c r="AB102" s="300" t="s">
        <v>11</v>
      </c>
      <c r="AC102">
        <v>1</v>
      </c>
      <c r="AD102" s="1249">
        <v>84</v>
      </c>
      <c r="AE102" s="46"/>
      <c r="AF1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CALENDARIO)]],TODAY())/30,0)-AE102, IF(Cat_alumnos[[#This Row],[ESTATUS ACADÉMICO]]="VIGENTE",ROUNDDOWN(DAYS360(Cat_alumnos[[#This Row],[FECHA DE INICIO (PRIMERA CLASE CALENDARIO)]],TODAY())/30,0)+2-AE102,"NO VIGENTE"))</f>
        <v>NO VIGENTE</v>
      </c>
      <c r="AG102" s="73">
        <v>20</v>
      </c>
      <c r="AH1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2" s="55" t="str">
        <f t="shared" si="15"/>
        <v>SUSPENDER</v>
      </c>
      <c r="AJ102" s="349" t="s">
        <v>517</v>
      </c>
      <c r="AK102" s="49">
        <v>0</v>
      </c>
      <c r="AL102" s="66">
        <f t="shared" si="35"/>
        <v>2</v>
      </c>
      <c r="AM102" s="444" t="str">
        <f t="shared" si="30"/>
        <v>NO</v>
      </c>
      <c r="AN102" s="902"/>
      <c r="AO102" s="900" t="str">
        <f>MID(Cat_alumnos[[#This Row],[CURP]],5,2)</f>
        <v>94</v>
      </c>
      <c r="AP102" s="900" t="str">
        <f>MID(Cat_alumnos[[#This Row],[CURP]],7,2)</f>
        <v>01</v>
      </c>
      <c r="AQ102" s="900" t="str">
        <f>MID(Cat_alumnos[[#This Row],[CURP]],9,2)</f>
        <v>21</v>
      </c>
      <c r="AR102" s="902" t="s">
        <v>3089</v>
      </c>
      <c r="AS102" s="612">
        <f>Cat_alumnos[[#This Row],[Titulación]]</f>
        <v>25000</v>
      </c>
      <c r="AT102" s="208"/>
      <c r="AU102" s="1"/>
      <c r="AW102" s="209"/>
      <c r="AY102" s="210"/>
      <c r="AZ102" s="209"/>
      <c r="BB102" s="210"/>
      <c r="BC102" s="209"/>
      <c r="BE102" s="210"/>
      <c r="BF102" s="209"/>
      <c r="BH102" s="210"/>
      <c r="BI102" s="210"/>
      <c r="BJ102" s="210"/>
      <c r="BK102" s="210"/>
      <c r="BL102" s="210"/>
      <c r="BM102" s="210"/>
      <c r="BN102" s="210"/>
      <c r="BO102" s="210"/>
      <c r="BP102" s="210"/>
      <c r="BQ102" s="210"/>
      <c r="BR102" s="210"/>
      <c r="BS102" s="56">
        <f t="shared" si="26"/>
        <v>0</v>
      </c>
      <c r="BT102" s="56">
        <f t="shared" si="29"/>
        <v>25000</v>
      </c>
      <c r="BU102" s="57">
        <f t="shared" si="10"/>
        <v>-25000</v>
      </c>
      <c r="BW102" s="56">
        <f t="shared" si="36"/>
        <v>25000</v>
      </c>
      <c r="BX102" s="56"/>
      <c r="BY102" s="56"/>
      <c r="BZ102" s="62"/>
      <c r="CA102" s="62"/>
      <c r="CB102" s="62"/>
      <c r="CD102" s="211"/>
      <c r="CG102" s="212"/>
      <c r="CH102" s="69"/>
    </row>
    <row r="103" spans="1:86" ht="18" hidden="1" thickTop="1" thickBot="1">
      <c r="A103" s="244">
        <v>85</v>
      </c>
      <c r="B103" s="46" t="s">
        <v>10</v>
      </c>
      <c r="C103" s="252" t="s">
        <v>518</v>
      </c>
      <c r="D103" s="46" t="s">
        <v>519</v>
      </c>
      <c r="E103" s="72" t="s">
        <v>520</v>
      </c>
      <c r="F103" s="53" t="s">
        <v>521</v>
      </c>
      <c r="G103" s="48" t="s">
        <v>522</v>
      </c>
      <c r="H103" s="752">
        <v>20</v>
      </c>
      <c r="I103" s="752">
        <v>20</v>
      </c>
      <c r="J103" s="151"/>
      <c r="K103" s="151">
        <v>2000</v>
      </c>
      <c r="L103" s="151">
        <v>2180.0000000000005</v>
      </c>
      <c r="M103" s="49" t="s">
        <v>447</v>
      </c>
      <c r="N103" s="118">
        <v>43831</v>
      </c>
      <c r="O103" s="118">
        <f t="shared" si="25"/>
        <v>44409</v>
      </c>
      <c r="P103" s="118">
        <f>Cat_alumnos[[#This Row],[FECHA DE INICIO (PRIMERA CLASE CALENDARIO)]]</f>
        <v>43831</v>
      </c>
      <c r="Q103" s="118">
        <f t="shared" si="31"/>
        <v>44409</v>
      </c>
      <c r="R103" s="49" t="str">
        <f t="shared" si="32"/>
        <v>H</v>
      </c>
      <c r="S103" s="49" t="str">
        <f t="shared" si="33"/>
        <v>MAESTRIA EN DERECHO</v>
      </c>
      <c r="T103" s="322" t="s">
        <v>33</v>
      </c>
      <c r="U103" s="49" t="s">
        <v>11</v>
      </c>
      <c r="V103" s="50">
        <v>5000</v>
      </c>
      <c r="W103" s="51">
        <f t="shared" si="27"/>
        <v>0.56399999999999995</v>
      </c>
      <c r="X103" s="50">
        <f t="shared" si="28"/>
        <v>2819.9999999999995</v>
      </c>
      <c r="Y103" s="52">
        <v>2</v>
      </c>
      <c r="Z103" s="153">
        <v>0</v>
      </c>
      <c r="AA103" s="177">
        <v>25000</v>
      </c>
      <c r="AB103" s="300" t="s">
        <v>11</v>
      </c>
      <c r="AC103">
        <v>1</v>
      </c>
      <c r="AD103" s="1248">
        <v>85</v>
      </c>
      <c r="AE103" s="46"/>
      <c r="AF1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CALENDARIO)]],TODAY())/30,0)-AE103, IF(Cat_alumnos[[#This Row],[ESTATUS ACADÉMICO]]="VIGENTE",ROUNDDOWN(DAYS360(Cat_alumnos[[#This Row],[FECHA DE INICIO (PRIMERA CLASE CALENDARIO)]],TODAY())/30,0)+2-AE103,"NO VIGENTE"))</f>
        <v>NO VIGENTE</v>
      </c>
      <c r="AG103" s="73">
        <v>20</v>
      </c>
      <c r="AH1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3" s="55" t="str">
        <f t="shared" si="15"/>
        <v>SUSPENDER</v>
      </c>
      <c r="AJ103" s="349" t="s">
        <v>523</v>
      </c>
      <c r="AK103" s="49">
        <v>2</v>
      </c>
      <c r="AL103" s="66">
        <f t="shared" si="35"/>
        <v>0</v>
      </c>
      <c r="AM103" s="444" t="str">
        <f t="shared" si="30"/>
        <v>NO</v>
      </c>
      <c r="AN103" s="902"/>
      <c r="AO103" s="900" t="str">
        <f>MID(Cat_alumnos[[#This Row],[CURP]],5,2)</f>
        <v>86</v>
      </c>
      <c r="AP103" s="900" t="str">
        <f>MID(Cat_alumnos[[#This Row],[CURP]],7,2)</f>
        <v>06</v>
      </c>
      <c r="AQ103" s="900" t="str">
        <f>MID(Cat_alumnos[[#This Row],[CURP]],9,2)</f>
        <v>25</v>
      </c>
      <c r="AR103" s="902" t="s">
        <v>3089</v>
      </c>
      <c r="AS103" s="612">
        <f>Cat_alumnos[[#This Row],[Titulación]]</f>
        <v>25000</v>
      </c>
      <c r="AT103" s="208"/>
      <c r="AU103" s="1"/>
      <c r="AW103" s="209"/>
      <c r="AY103" s="210"/>
      <c r="AZ103" s="209"/>
      <c r="BB103" s="210"/>
      <c r="BC103" s="209"/>
      <c r="BE103" s="210"/>
      <c r="BF103" s="209"/>
      <c r="BH103" s="210"/>
      <c r="BI103" s="210"/>
      <c r="BJ103" s="210"/>
      <c r="BK103" s="210"/>
      <c r="BL103" s="210"/>
      <c r="BM103" s="210"/>
      <c r="BN103" s="210"/>
      <c r="BO103" s="210"/>
      <c r="BP103" s="210"/>
      <c r="BQ103" s="210"/>
      <c r="BR103" s="210"/>
      <c r="BS103" s="56">
        <f t="shared" si="26"/>
        <v>0</v>
      </c>
      <c r="BT103" s="56">
        <f t="shared" si="29"/>
        <v>25000</v>
      </c>
      <c r="BU103" s="57">
        <f t="shared" si="10"/>
        <v>-25000</v>
      </c>
      <c r="BW103" s="56">
        <f t="shared" si="36"/>
        <v>25000</v>
      </c>
      <c r="BX103" s="56"/>
      <c r="BY103" s="56"/>
      <c r="BZ103" s="62"/>
      <c r="CA103" s="62"/>
      <c r="CB103" s="62"/>
      <c r="CD103" s="211"/>
      <c r="CG103" s="212"/>
      <c r="CH103" s="69"/>
    </row>
    <row r="104" spans="1:86" ht="18" hidden="1" thickTop="1" thickBot="1">
      <c r="A104" s="244">
        <v>86</v>
      </c>
      <c r="B104" s="46" t="s">
        <v>10</v>
      </c>
      <c r="C104" s="252" t="s">
        <v>524</v>
      </c>
      <c r="D104" s="46" t="s">
        <v>525</v>
      </c>
      <c r="E104" s="72" t="s">
        <v>526</v>
      </c>
      <c r="F104" s="53" t="s">
        <v>527</v>
      </c>
      <c r="G104" s="48" t="s">
        <v>528</v>
      </c>
      <c r="H104" s="752">
        <v>20</v>
      </c>
      <c r="I104" s="752">
        <v>20</v>
      </c>
      <c r="J104" s="151"/>
      <c r="K104" s="151">
        <v>2000</v>
      </c>
      <c r="L104" s="151">
        <v>2180.0000000000005</v>
      </c>
      <c r="M104" s="49" t="s">
        <v>447</v>
      </c>
      <c r="N104" s="118">
        <v>43831</v>
      </c>
      <c r="O104" s="118">
        <f t="shared" si="25"/>
        <v>44409</v>
      </c>
      <c r="P104" s="118">
        <f>Cat_alumnos[[#This Row],[FECHA DE INICIO (PRIMERA CLASE CALENDARIO)]]</f>
        <v>43831</v>
      </c>
      <c r="Q104" s="118">
        <f t="shared" si="31"/>
        <v>44409</v>
      </c>
      <c r="R104" s="49" t="str">
        <f t="shared" si="32"/>
        <v>M</v>
      </c>
      <c r="S104" s="49" t="str">
        <f t="shared" si="33"/>
        <v>MAESTRIA EN DERECHO</v>
      </c>
      <c r="T104" s="322" t="s">
        <v>33</v>
      </c>
      <c r="U104" s="49" t="s">
        <v>11</v>
      </c>
      <c r="V104" s="50">
        <v>5000</v>
      </c>
      <c r="W104" s="51">
        <f t="shared" si="27"/>
        <v>0.56399999999999995</v>
      </c>
      <c r="X104" s="50">
        <f t="shared" si="28"/>
        <v>2819.9999999999995</v>
      </c>
      <c r="Y104" s="52">
        <v>2</v>
      </c>
      <c r="Z104" s="153">
        <v>0</v>
      </c>
      <c r="AA104" s="177">
        <v>25000</v>
      </c>
      <c r="AB104" s="300" t="s">
        <v>11</v>
      </c>
      <c r="AC104">
        <v>1</v>
      </c>
      <c r="AD104" s="1249">
        <v>86</v>
      </c>
      <c r="AE104" s="46"/>
      <c r="AF1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CALENDARIO)]],TODAY())/30,0)-AE104, IF(Cat_alumnos[[#This Row],[ESTATUS ACADÉMICO]]="VIGENTE",ROUNDDOWN(DAYS360(Cat_alumnos[[#This Row],[FECHA DE INICIO (PRIMERA CLASE CALENDARIO)]],TODAY())/30,0)+2-AE104,"NO VIGENTE"))</f>
        <v>NO VIGENTE</v>
      </c>
      <c r="AG104" s="73">
        <v>20</v>
      </c>
      <c r="AH1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04" s="55" t="str">
        <f t="shared" si="15"/>
        <v>SUSPENDER</v>
      </c>
      <c r="AJ104" s="349"/>
      <c r="AK104" s="49">
        <v>1</v>
      </c>
      <c r="AL104" s="66">
        <f t="shared" si="35"/>
        <v>1</v>
      </c>
      <c r="AM104" s="444" t="str">
        <f t="shared" si="30"/>
        <v>NO</v>
      </c>
      <c r="AN104" s="902"/>
      <c r="AO104" s="900" t="str">
        <f>MID(Cat_alumnos[[#This Row],[CURP]],5,2)</f>
        <v>66</v>
      </c>
      <c r="AP104" s="900" t="str">
        <f>MID(Cat_alumnos[[#This Row],[CURP]],7,2)</f>
        <v>08</v>
      </c>
      <c r="AQ104" s="900" t="str">
        <f>MID(Cat_alumnos[[#This Row],[CURP]],9,2)</f>
        <v>20</v>
      </c>
      <c r="AR104" s="902" t="s">
        <v>3089</v>
      </c>
      <c r="AS104" s="612">
        <f>Cat_alumnos[[#This Row],[Titulación]]</f>
        <v>25000</v>
      </c>
      <c r="AT104" s="208"/>
      <c r="AU104" s="1"/>
      <c r="AW104" s="209"/>
      <c r="AY104" s="210"/>
      <c r="AZ104" s="209"/>
      <c r="BB104" s="210"/>
      <c r="BC104" s="209"/>
      <c r="BE104" s="210"/>
      <c r="BF104" s="209"/>
      <c r="BH104" s="210"/>
      <c r="BI104" s="210"/>
      <c r="BJ104" s="210"/>
      <c r="BK104" s="210"/>
      <c r="BL104" s="210"/>
      <c r="BM104" s="210"/>
      <c r="BN104" s="210"/>
      <c r="BO104" s="210"/>
      <c r="BP104" s="210"/>
      <c r="BQ104" s="210"/>
      <c r="BR104" s="210"/>
      <c r="BS104" s="56">
        <f t="shared" si="26"/>
        <v>0</v>
      </c>
      <c r="BT104" s="56">
        <f t="shared" si="29"/>
        <v>25000</v>
      </c>
      <c r="BU104" s="57">
        <f t="shared" si="10"/>
        <v>-25000</v>
      </c>
      <c r="BW104" s="56">
        <f t="shared" si="36"/>
        <v>25000</v>
      </c>
      <c r="BX104" s="56"/>
      <c r="BY104" s="56"/>
      <c r="BZ104" s="62"/>
      <c r="CA104" s="62"/>
      <c r="CB104" s="62"/>
      <c r="CD104" s="211"/>
      <c r="CG104" s="212"/>
      <c r="CH104" s="69"/>
    </row>
    <row r="105" spans="1:86" ht="18" hidden="1" thickTop="1" thickBot="1">
      <c r="A105" s="244">
        <v>87</v>
      </c>
      <c r="B105" s="318" t="s">
        <v>15</v>
      </c>
      <c r="C105" s="929" t="s">
        <v>1822</v>
      </c>
      <c r="D105" s="505" t="s">
        <v>2365</v>
      </c>
      <c r="E105" s="338" t="s">
        <v>1821</v>
      </c>
      <c r="F105" s="129">
        <v>9997052940</v>
      </c>
      <c r="G105" s="319" t="s">
        <v>1399</v>
      </c>
      <c r="H105" s="753">
        <v>16</v>
      </c>
      <c r="I105" s="339">
        <v>16</v>
      </c>
      <c r="J105" s="320" t="s">
        <v>1600</v>
      </c>
      <c r="K105" s="156">
        <v>1000</v>
      </c>
      <c r="L105" s="151">
        <v>2180</v>
      </c>
      <c r="M105" s="321" t="s">
        <v>1476</v>
      </c>
      <c r="N105" s="118">
        <v>44653</v>
      </c>
      <c r="O105" s="567">
        <f>IFERROR(EDATE($N105,$I105-1),"")</f>
        <v>45109</v>
      </c>
      <c r="P105" s="118">
        <v>44645</v>
      </c>
      <c r="Q105" s="567">
        <f>IFERROR(EDATE($P105,$H105-1),"")</f>
        <v>45102</v>
      </c>
      <c r="R105" s="49" t="str">
        <f>MID($C105,11,1)</f>
        <v>H</v>
      </c>
      <c r="S105" s="49" t="str">
        <f>IFERROR(VLOOKUP($B105,BDPROGRAMA,2,FALSE),)</f>
        <v>MAESTRIA EN DERECHO PROCESAL PENAL Y JUICIOS ORALES</v>
      </c>
      <c r="T105" s="322" t="s">
        <v>1227</v>
      </c>
      <c r="U105" s="323" t="s">
        <v>11</v>
      </c>
      <c r="V105" s="50">
        <v>5000</v>
      </c>
      <c r="W105" s="51">
        <f t="shared" si="27"/>
        <v>0.56399999999999995</v>
      </c>
      <c r="X105" s="50">
        <f t="shared" si="28"/>
        <v>2820</v>
      </c>
      <c r="Y105" s="52">
        <v>2</v>
      </c>
      <c r="Z105" s="153">
        <v>0</v>
      </c>
      <c r="AA105" s="177">
        <v>25000</v>
      </c>
      <c r="AB105" s="300" t="s">
        <v>11</v>
      </c>
      <c r="AC105">
        <v>1</v>
      </c>
      <c r="AD105" s="1248">
        <v>87</v>
      </c>
      <c r="AE105" s="46">
        <v>0</v>
      </c>
      <c r="AF1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CALENDARIO)]],TODAY())/30,0)-AE105, IF(Cat_alumnos[[#This Row],[ESTATUS ACADÉMICO]]="VIGENTE",ROUNDDOWN(DAYS360(Cat_alumnos[[#This Row],[FECHA DE INICIO (PRIMERA CLASE CALENDARIO)]],TODAY())/30,0)+2-AE105,"NO VIGENTE"))</f>
        <v>NO VIGENTE</v>
      </c>
      <c r="AG105" s="73">
        <v>16</v>
      </c>
      <c r="AH1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05" s="55" t="str">
        <f t="shared" ca="1" si="15"/>
        <v>Al día septiembre</v>
      </c>
      <c r="AJ105" s="349" t="s">
        <v>534</v>
      </c>
      <c r="AK105" s="49">
        <v>1</v>
      </c>
      <c r="AL105" s="66">
        <f t="shared" si="35"/>
        <v>1</v>
      </c>
      <c r="AM105" s="444" t="str">
        <f t="shared" si="30"/>
        <v>NO</v>
      </c>
      <c r="AN105" s="902"/>
      <c r="AO105" s="900" t="str">
        <f>MID(Cat_alumnos[[#This Row],[CURP]],5,2)</f>
        <v>84</v>
      </c>
      <c r="AP105" s="900" t="str">
        <f>MID(Cat_alumnos[[#This Row],[CURP]],7,2)</f>
        <v>03</v>
      </c>
      <c r="AQ105" s="900" t="str">
        <f>MID(Cat_alumnos[[#This Row],[CURP]],9,2)</f>
        <v>11</v>
      </c>
      <c r="AR105" s="904" t="s">
        <v>3098</v>
      </c>
      <c r="AS105" s="612">
        <f>Cat_alumnos[[#This Row],[Titulación]]</f>
        <v>25000</v>
      </c>
      <c r="AT105" s="208"/>
      <c r="AU105" s="1"/>
      <c r="AW105" s="209"/>
      <c r="AY105" s="210"/>
      <c r="AZ105" s="209"/>
      <c r="BB105" s="210"/>
      <c r="BC105" s="209"/>
      <c r="BE105" s="210"/>
      <c r="BF105" s="209"/>
      <c r="BH105" s="210"/>
      <c r="BI105" s="210"/>
      <c r="BJ105" s="210"/>
      <c r="BK105" s="210"/>
      <c r="BL105" s="210"/>
      <c r="BM105" s="210"/>
      <c r="BN105" s="210"/>
      <c r="BO105" s="210"/>
      <c r="BP105" s="210"/>
      <c r="BQ105" s="210"/>
      <c r="BR105" s="210"/>
      <c r="BS105" s="56">
        <f t="shared" si="26"/>
        <v>0</v>
      </c>
      <c r="BT105" s="56">
        <f t="shared" si="29"/>
        <v>25000</v>
      </c>
      <c r="BU105" s="57">
        <f t="shared" si="10"/>
        <v>-25000</v>
      </c>
      <c r="BW105" s="56">
        <f t="shared" si="36"/>
        <v>25000</v>
      </c>
      <c r="BX105" s="56"/>
      <c r="BY105" s="56"/>
      <c r="BZ105" s="62"/>
      <c r="CA105" s="62"/>
      <c r="CB105" s="62"/>
      <c r="CD105" s="211"/>
      <c r="CG105" s="212"/>
      <c r="CH105" s="69"/>
    </row>
    <row r="106" spans="1:86" ht="15" hidden="1" customHeight="1">
      <c r="A106" s="244">
        <v>88</v>
      </c>
      <c r="B106" s="46" t="s">
        <v>10</v>
      </c>
      <c r="C106" s="252" t="s">
        <v>535</v>
      </c>
      <c r="D106" s="46" t="s">
        <v>536</v>
      </c>
      <c r="E106" s="72" t="s">
        <v>537</v>
      </c>
      <c r="F106" s="87">
        <v>9381407683</v>
      </c>
      <c r="G106" s="253" t="s">
        <v>1787</v>
      </c>
      <c r="H106" s="752">
        <v>20</v>
      </c>
      <c r="I106" s="752">
        <v>20</v>
      </c>
      <c r="J106" s="151"/>
      <c r="K106" s="151">
        <v>2000</v>
      </c>
      <c r="L106" s="151">
        <v>2180.0000000000005</v>
      </c>
      <c r="M106" s="49" t="s">
        <v>447</v>
      </c>
      <c r="N106" s="118">
        <v>43831</v>
      </c>
      <c r="O106" s="118">
        <f t="shared" ref="O106:O137" si="37">EDATE($N106,$I106-1)</f>
        <v>44409</v>
      </c>
      <c r="P106" s="118">
        <f>Cat_alumnos[[#This Row],[FECHA DE INICIO (PRIMERA CLASE CALENDARIO)]]</f>
        <v>43831</v>
      </c>
      <c r="Q106" s="118">
        <f t="shared" ref="Q106:Q169" si="38">EDATE(P106,H106-1)</f>
        <v>44409</v>
      </c>
      <c r="R106" s="49" t="str">
        <f t="shared" ref="R106:R169" si="39">MID(C106,11,1)</f>
        <v>M</v>
      </c>
      <c r="S106" s="49" t="str">
        <f t="shared" ref="S106:S169" si="40">IFERROR(VLOOKUP(B106,BDPROGRAMA,2,FALSE),)</f>
        <v>MAESTRIA EN DERECHO</v>
      </c>
      <c r="T106" s="322" t="s">
        <v>33</v>
      </c>
      <c r="U106" s="49" t="s">
        <v>11</v>
      </c>
      <c r="V106" s="50">
        <v>5000</v>
      </c>
      <c r="W106" s="51">
        <f t="shared" si="27"/>
        <v>0.56399999999999995</v>
      </c>
      <c r="X106" s="50">
        <f t="shared" si="28"/>
        <v>2819.9999999999995</v>
      </c>
      <c r="Y106" s="52">
        <v>2</v>
      </c>
      <c r="Z106" s="153">
        <v>0</v>
      </c>
      <c r="AA106" s="177">
        <v>25000</v>
      </c>
      <c r="AB106" s="300" t="s">
        <v>11</v>
      </c>
      <c r="AC106">
        <v>1</v>
      </c>
      <c r="AD106" s="1249">
        <v>88</v>
      </c>
      <c r="AE106" s="46"/>
      <c r="AF1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CALENDARIO)]],TODAY())/30,0)-AE106, IF(Cat_alumnos[[#This Row],[ESTATUS ACADÉMICO]]="VIGENTE",ROUNDDOWN(DAYS360(Cat_alumnos[[#This Row],[FECHA DE INICIO (PRIMERA CLASE CALENDARIO)]],TODAY())/30,0)+2-AE106,"NO VIGENTE"))</f>
        <v>NO VIGENTE</v>
      </c>
      <c r="AG106" s="73">
        <v>20</v>
      </c>
      <c r="AH1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6" s="55" t="str">
        <f t="shared" si="15"/>
        <v>SUSPENDER</v>
      </c>
      <c r="AJ106" s="349"/>
      <c r="AK106" s="49">
        <v>2</v>
      </c>
      <c r="AL106" s="66">
        <f t="shared" si="35"/>
        <v>0</v>
      </c>
      <c r="AM106" s="444" t="str">
        <f t="shared" si="30"/>
        <v>NO</v>
      </c>
      <c r="AN106" s="902"/>
      <c r="AO106" s="900" t="str">
        <f>MID(Cat_alumnos[[#This Row],[CURP]],5,2)</f>
        <v>81</v>
      </c>
      <c r="AP106" s="900" t="str">
        <f>MID(Cat_alumnos[[#This Row],[CURP]],7,2)</f>
        <v>04</v>
      </c>
      <c r="AQ106" s="900" t="str">
        <f>MID(Cat_alumnos[[#This Row],[CURP]],9,2)</f>
        <v>10</v>
      </c>
      <c r="AR106" s="904" t="s">
        <v>3089</v>
      </c>
      <c r="AS106" s="612">
        <f>Cat_alumnos[[#This Row],[Titulación]]</f>
        <v>25000</v>
      </c>
      <c r="AT106" s="208"/>
      <c r="AU106" s="1"/>
      <c r="AW106" s="209"/>
      <c r="AY106" s="210"/>
      <c r="AZ106" s="209"/>
      <c r="BB106" s="210"/>
      <c r="BC106" s="209"/>
      <c r="BE106" s="210"/>
      <c r="BF106" s="209"/>
      <c r="BH106" s="210"/>
      <c r="BI106" s="210"/>
      <c r="BJ106" s="210"/>
      <c r="BK106" s="210"/>
      <c r="BL106" s="210"/>
      <c r="BM106" s="210"/>
      <c r="BN106" s="210"/>
      <c r="BO106" s="210"/>
      <c r="BP106" s="210"/>
      <c r="BQ106" s="210"/>
      <c r="BR106" s="210"/>
      <c r="BS106" s="56">
        <f t="shared" si="26"/>
        <v>0</v>
      </c>
      <c r="BT106" s="56">
        <f t="shared" si="29"/>
        <v>25000</v>
      </c>
      <c r="BU106" s="57">
        <f t="shared" si="10"/>
        <v>-25000</v>
      </c>
      <c r="BW106" s="56">
        <f t="shared" si="36"/>
        <v>25000</v>
      </c>
      <c r="BX106" s="56"/>
      <c r="BY106" s="56"/>
      <c r="BZ106" s="62"/>
      <c r="CA106" s="62"/>
      <c r="CB106" s="62"/>
      <c r="CD106" s="211"/>
      <c r="CG106" s="212"/>
      <c r="CH106" s="69"/>
    </row>
    <row r="107" spans="1:86" ht="18" hidden="1" thickTop="1" thickBot="1">
      <c r="A107" s="244">
        <v>89</v>
      </c>
      <c r="B107" s="46" t="s">
        <v>10</v>
      </c>
      <c r="C107" s="252" t="s">
        <v>538</v>
      </c>
      <c r="D107" s="46" t="s">
        <v>539</v>
      </c>
      <c r="E107" s="72" t="s">
        <v>540</v>
      </c>
      <c r="F107" s="53" t="s">
        <v>541</v>
      </c>
      <c r="G107" s="48" t="s">
        <v>542</v>
      </c>
      <c r="H107" s="752">
        <v>20</v>
      </c>
      <c r="I107" s="752">
        <v>20</v>
      </c>
      <c r="J107" s="151"/>
      <c r="K107" s="151">
        <v>2000</v>
      </c>
      <c r="L107" s="151">
        <v>2180.0000000000005</v>
      </c>
      <c r="M107" s="49" t="s">
        <v>447</v>
      </c>
      <c r="N107" s="118">
        <v>43831</v>
      </c>
      <c r="O107" s="118">
        <f t="shared" si="37"/>
        <v>44409</v>
      </c>
      <c r="P107" s="118">
        <f>Cat_alumnos[[#This Row],[FECHA DE INICIO (PRIMERA CLASE CALENDARIO)]]</f>
        <v>43831</v>
      </c>
      <c r="Q107" s="118">
        <f t="shared" si="38"/>
        <v>44409</v>
      </c>
      <c r="R107" s="49" t="str">
        <f t="shared" si="39"/>
        <v>H</v>
      </c>
      <c r="S107" s="49" t="str">
        <f t="shared" si="40"/>
        <v>MAESTRIA EN DERECHO</v>
      </c>
      <c r="T107" s="322" t="s">
        <v>33</v>
      </c>
      <c r="U107" s="49" t="s">
        <v>11</v>
      </c>
      <c r="V107" s="50">
        <v>5000</v>
      </c>
      <c r="W107" s="51">
        <f t="shared" si="27"/>
        <v>0.56399999999999995</v>
      </c>
      <c r="X107" s="50">
        <f t="shared" si="28"/>
        <v>2819.9999999999995</v>
      </c>
      <c r="Y107" s="52">
        <v>2</v>
      </c>
      <c r="Z107" s="153">
        <v>0</v>
      </c>
      <c r="AA107" s="177">
        <v>25000</v>
      </c>
      <c r="AB107" s="300" t="s">
        <v>11</v>
      </c>
      <c r="AC107">
        <v>1</v>
      </c>
      <c r="AD107" s="1248">
        <v>89</v>
      </c>
      <c r="AE107" s="46"/>
      <c r="AF1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CALENDARIO)]],TODAY())/30,0)-AE107, IF(Cat_alumnos[[#This Row],[ESTATUS ACADÉMICO]]="VIGENTE",ROUNDDOWN(DAYS360(Cat_alumnos[[#This Row],[FECHA DE INICIO (PRIMERA CLASE CALENDARIO)]],TODAY())/30,0)+2-AE107,"NO VIGENTE"))</f>
        <v>NO VIGENTE</v>
      </c>
      <c r="AG107" s="73">
        <v>20</v>
      </c>
      <c r="AH1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7" s="55" t="str">
        <f t="shared" si="15"/>
        <v>SUSPENDER</v>
      </c>
      <c r="AJ107" s="362" t="s">
        <v>468</v>
      </c>
      <c r="AK107" s="49">
        <v>1</v>
      </c>
      <c r="AL107" s="66">
        <f t="shared" si="35"/>
        <v>1</v>
      </c>
      <c r="AM107" s="444" t="str">
        <f t="shared" si="30"/>
        <v>NO</v>
      </c>
      <c r="AN107" s="902"/>
      <c r="AO107" s="900" t="str">
        <f>MID(Cat_alumnos[[#This Row],[CURP]],5,2)</f>
        <v>90</v>
      </c>
      <c r="AP107" s="900" t="str">
        <f>MID(Cat_alumnos[[#This Row],[CURP]],7,2)</f>
        <v>07</v>
      </c>
      <c r="AQ107" s="900" t="str">
        <f>MID(Cat_alumnos[[#This Row],[CURP]],9,2)</f>
        <v>05</v>
      </c>
      <c r="AR107" s="904" t="s">
        <v>3089</v>
      </c>
      <c r="AS107" s="612">
        <f>Cat_alumnos[[#This Row],[Titulación]]</f>
        <v>25000</v>
      </c>
      <c r="AT107" s="74">
        <v>2000</v>
      </c>
      <c r="AU107" s="226">
        <v>44410</v>
      </c>
      <c r="AV107" s="221" t="s">
        <v>420</v>
      </c>
      <c r="AW107" s="74">
        <v>23000</v>
      </c>
      <c r="AX107" s="226">
        <v>44432</v>
      </c>
      <c r="AY107" s="221" t="s">
        <v>420</v>
      </c>
      <c r="AZ107" s="86"/>
      <c r="BA107" s="221"/>
      <c r="BB107" s="75"/>
      <c r="BC107" s="86"/>
      <c r="BD107" s="221"/>
      <c r="BE107" s="75"/>
      <c r="BF107" s="86"/>
      <c r="BG107" s="221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216">
        <f>AT107+AW107+AZ107+BC107</f>
        <v>25000</v>
      </c>
      <c r="BT107" s="56">
        <f t="shared" si="29"/>
        <v>25000</v>
      </c>
      <c r="BU107" s="223">
        <f t="shared" si="10"/>
        <v>0</v>
      </c>
      <c r="BW107" s="56">
        <f t="shared" si="36"/>
        <v>25000</v>
      </c>
      <c r="BX107" s="56"/>
      <c r="BY107" s="56"/>
      <c r="BZ107" s="62"/>
      <c r="CA107" s="62"/>
      <c r="CB107" s="62"/>
      <c r="CD107" s="211"/>
      <c r="CG107" s="212"/>
      <c r="CH107" s="69"/>
    </row>
    <row r="108" spans="1:86" ht="34" hidden="1" thickTop="1" thickBot="1">
      <c r="A108" s="244">
        <v>90</v>
      </c>
      <c r="B108" s="46" t="s">
        <v>10</v>
      </c>
      <c r="C108" s="252" t="s">
        <v>543</v>
      </c>
      <c r="D108" s="46" t="s">
        <v>544</v>
      </c>
      <c r="E108" s="72" t="s">
        <v>545</v>
      </c>
      <c r="F108" s="53" t="s">
        <v>546</v>
      </c>
      <c r="G108" s="48" t="s">
        <v>547</v>
      </c>
      <c r="H108" s="752">
        <v>20</v>
      </c>
      <c r="I108" s="752">
        <v>20</v>
      </c>
      <c r="J108" s="151"/>
      <c r="K108" s="151">
        <v>2000</v>
      </c>
      <c r="L108" s="151">
        <v>2180.0000000000005</v>
      </c>
      <c r="M108" s="49" t="s">
        <v>447</v>
      </c>
      <c r="N108" s="118">
        <v>43831</v>
      </c>
      <c r="O108" s="118">
        <f t="shared" si="37"/>
        <v>44409</v>
      </c>
      <c r="P108" s="118">
        <f>Cat_alumnos[[#This Row],[FECHA DE INICIO (PRIMERA CLASE CALENDARIO)]]</f>
        <v>43831</v>
      </c>
      <c r="Q108" s="118">
        <f t="shared" si="38"/>
        <v>44409</v>
      </c>
      <c r="R108" s="49" t="str">
        <f t="shared" si="39"/>
        <v>M</v>
      </c>
      <c r="S108" s="49" t="str">
        <f t="shared" si="40"/>
        <v>MAESTRIA EN DERECHO</v>
      </c>
      <c r="T108" s="322" t="s">
        <v>33</v>
      </c>
      <c r="U108" s="49" t="s">
        <v>11</v>
      </c>
      <c r="V108" s="50">
        <v>5000</v>
      </c>
      <c r="W108" s="51">
        <f t="shared" si="27"/>
        <v>0.56399999999999995</v>
      </c>
      <c r="X108" s="50">
        <f t="shared" si="28"/>
        <v>2819.9999999999995</v>
      </c>
      <c r="Y108" s="52">
        <v>2</v>
      </c>
      <c r="Z108" s="153">
        <v>0</v>
      </c>
      <c r="AA108" s="177">
        <v>25000</v>
      </c>
      <c r="AB108" s="300" t="s">
        <v>11</v>
      </c>
      <c r="AC108">
        <v>1</v>
      </c>
      <c r="AD108" s="1249">
        <v>90</v>
      </c>
      <c r="AE108" s="46"/>
      <c r="AF1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CALENDARIO)]],TODAY())/30,0)-AE108, IF(Cat_alumnos[[#This Row],[ESTATUS ACADÉMICO]]="VIGENTE",ROUNDDOWN(DAYS360(Cat_alumnos[[#This Row],[FECHA DE INICIO (PRIMERA CLASE CALENDARIO)]],TODAY())/30,0)+2-AE108,"NO VIGENTE"))</f>
        <v>NO VIGENTE</v>
      </c>
      <c r="AG108" s="73">
        <v>19</v>
      </c>
      <c r="AH1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8" s="55" t="str">
        <f t="shared" si="15"/>
        <v>SUSPENDER</v>
      </c>
      <c r="AJ108" s="349" t="s">
        <v>548</v>
      </c>
      <c r="AK108" s="49">
        <v>0</v>
      </c>
      <c r="AL108" s="66">
        <f t="shared" si="35"/>
        <v>2</v>
      </c>
      <c r="AM108" s="444" t="str">
        <f t="shared" si="30"/>
        <v>NO</v>
      </c>
      <c r="AN108" s="902"/>
      <c r="AO108" s="900" t="str">
        <f>MID(Cat_alumnos[[#This Row],[CURP]],5,2)</f>
        <v>92</v>
      </c>
      <c r="AP108" s="900" t="str">
        <f>MID(Cat_alumnos[[#This Row],[CURP]],7,2)</f>
        <v>01</v>
      </c>
      <c r="AQ108" s="900" t="str">
        <f>MID(Cat_alumnos[[#This Row],[CURP]],9,2)</f>
        <v>04</v>
      </c>
      <c r="AR108" s="904" t="s">
        <v>3089</v>
      </c>
      <c r="AS108" s="612">
        <f>Cat_alumnos[[#This Row],[Titulación]]</f>
        <v>25000</v>
      </c>
      <c r="AT108" s="208"/>
      <c r="AU108" s="1"/>
      <c r="AW108" s="209"/>
      <c r="AY108" s="210"/>
      <c r="AZ108" s="209"/>
      <c r="BB108" s="210"/>
      <c r="BC108" s="209"/>
      <c r="BE108" s="210"/>
      <c r="BF108" s="209"/>
      <c r="BH108" s="210"/>
      <c r="BI108" s="210"/>
      <c r="BJ108" s="210"/>
      <c r="BK108" s="210"/>
      <c r="BL108" s="210"/>
      <c r="BM108" s="210"/>
      <c r="BN108" s="210"/>
      <c r="BO108" s="210"/>
      <c r="BP108" s="210"/>
      <c r="BQ108" s="210"/>
      <c r="BR108" s="210"/>
      <c r="BS108" s="56">
        <f t="shared" ref="BS108:BS171" si="41">AT108+AW108+AZ108+BC108+BF108</f>
        <v>0</v>
      </c>
      <c r="BT108" s="56">
        <f t="shared" si="29"/>
        <v>25000</v>
      </c>
      <c r="BU108" s="57">
        <f t="shared" si="10"/>
        <v>-25000</v>
      </c>
      <c r="BW108" s="56">
        <f t="shared" si="36"/>
        <v>25000</v>
      </c>
      <c r="BX108" s="56"/>
      <c r="BY108" s="56"/>
      <c r="BZ108" s="62"/>
      <c r="CA108" s="62"/>
      <c r="CB108" s="62"/>
      <c r="CD108" s="211"/>
      <c r="CG108" s="212"/>
      <c r="CH108" s="69"/>
    </row>
    <row r="109" spans="1:86" ht="18" hidden="1" thickTop="1" thickBot="1">
      <c r="A109" s="244">
        <v>91</v>
      </c>
      <c r="B109" s="46" t="s">
        <v>10</v>
      </c>
      <c r="C109" s="252" t="s">
        <v>549</v>
      </c>
      <c r="D109" s="46" t="s">
        <v>550</v>
      </c>
      <c r="E109" s="72" t="s">
        <v>551</v>
      </c>
      <c r="F109" s="53" t="s">
        <v>552</v>
      </c>
      <c r="G109" s="48" t="s">
        <v>553</v>
      </c>
      <c r="H109" s="752">
        <v>20</v>
      </c>
      <c r="I109" s="752">
        <v>20</v>
      </c>
      <c r="J109" s="151"/>
      <c r="K109" s="151">
        <v>2000</v>
      </c>
      <c r="L109" s="151">
        <v>2180.0000000000005</v>
      </c>
      <c r="M109" s="49" t="s">
        <v>447</v>
      </c>
      <c r="N109" s="118">
        <v>43831</v>
      </c>
      <c r="O109" s="118">
        <f t="shared" si="37"/>
        <v>44409</v>
      </c>
      <c r="P109" s="118">
        <f>Cat_alumnos[[#This Row],[FECHA DE INICIO (PRIMERA CLASE CALENDARIO)]]</f>
        <v>43831</v>
      </c>
      <c r="Q109" s="118">
        <f t="shared" si="38"/>
        <v>44409</v>
      </c>
      <c r="R109" s="49" t="str">
        <f t="shared" si="39"/>
        <v>M</v>
      </c>
      <c r="S109" s="49" t="str">
        <f t="shared" si="40"/>
        <v>MAESTRIA EN DERECHO</v>
      </c>
      <c r="T109" s="322" t="s">
        <v>33</v>
      </c>
      <c r="U109" s="49" t="s">
        <v>11</v>
      </c>
      <c r="V109" s="50">
        <v>5000</v>
      </c>
      <c r="W109" s="51">
        <f t="shared" si="27"/>
        <v>0.56399999999999995</v>
      </c>
      <c r="X109" s="50">
        <f t="shared" si="28"/>
        <v>2819.9999999999995</v>
      </c>
      <c r="Y109" s="52">
        <v>2</v>
      </c>
      <c r="Z109" s="153">
        <v>0</v>
      </c>
      <c r="AA109" s="177">
        <v>25000</v>
      </c>
      <c r="AB109" s="300" t="s">
        <v>11</v>
      </c>
      <c r="AC109">
        <v>1</v>
      </c>
      <c r="AD109" s="1248">
        <v>91</v>
      </c>
      <c r="AE109" s="46"/>
      <c r="AF1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CALENDARIO)]],TODAY())/30,0)-AE109, IF(Cat_alumnos[[#This Row],[ESTATUS ACADÉMICO]]="VIGENTE",ROUNDDOWN(DAYS360(Cat_alumnos[[#This Row],[FECHA DE INICIO (PRIMERA CLASE CALENDARIO)]],TODAY())/30,0)+2-AE109,"NO VIGENTE"))</f>
        <v>NO VIGENTE</v>
      </c>
      <c r="AG109" s="73">
        <v>20</v>
      </c>
      <c r="AH1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9" s="55" t="str">
        <f t="shared" si="15"/>
        <v>SUSPENDER</v>
      </c>
      <c r="AJ109" s="362" t="s">
        <v>475</v>
      </c>
      <c r="AK109" s="49">
        <v>2</v>
      </c>
      <c r="AL109" s="66">
        <f t="shared" si="35"/>
        <v>0</v>
      </c>
      <c r="AM109" s="444" t="str">
        <f t="shared" si="30"/>
        <v>NO</v>
      </c>
      <c r="AN109" s="902"/>
      <c r="AO109" s="900" t="str">
        <f>MID(Cat_alumnos[[#This Row],[CURP]],5,2)</f>
        <v>93</v>
      </c>
      <c r="AP109" s="900" t="str">
        <f>MID(Cat_alumnos[[#This Row],[CURP]],7,2)</f>
        <v>12</v>
      </c>
      <c r="AQ109" s="900" t="str">
        <f>MID(Cat_alumnos[[#This Row],[CURP]],9,2)</f>
        <v>16</v>
      </c>
      <c r="AR109" s="904" t="s">
        <v>3085</v>
      </c>
      <c r="AS109" s="612">
        <f>Cat_alumnos[[#This Row],[Titulación]]</f>
        <v>25000</v>
      </c>
      <c r="AT109" s="208">
        <v>5000</v>
      </c>
      <c r="AU109" s="39">
        <v>44474</v>
      </c>
      <c r="AV109" s="3" t="s">
        <v>420</v>
      </c>
      <c r="AW109" s="230">
        <v>5000</v>
      </c>
      <c r="AX109" s="81">
        <v>44517</v>
      </c>
      <c r="AY109" s="210" t="s">
        <v>420</v>
      </c>
      <c r="AZ109" s="230">
        <v>5000</v>
      </c>
      <c r="BA109" s="81">
        <v>44565</v>
      </c>
      <c r="BB109" s="210" t="s">
        <v>420</v>
      </c>
      <c r="BC109" s="230">
        <v>10000</v>
      </c>
      <c r="BD109" s="81">
        <v>44610</v>
      </c>
      <c r="BE109" s="210" t="s">
        <v>420</v>
      </c>
      <c r="BF109" s="209"/>
      <c r="BH109" s="210"/>
      <c r="BI109" s="210"/>
      <c r="BJ109" s="210"/>
      <c r="BK109" s="210"/>
      <c r="BL109" s="210"/>
      <c r="BM109" s="210"/>
      <c r="BN109" s="210"/>
      <c r="BO109" s="210"/>
      <c r="BP109" s="210"/>
      <c r="BQ109" s="210"/>
      <c r="BR109" s="210"/>
      <c r="BS109" s="56">
        <f t="shared" si="41"/>
        <v>25000</v>
      </c>
      <c r="BT109" s="56">
        <f t="shared" si="29"/>
        <v>25000</v>
      </c>
      <c r="BU109" s="57">
        <f t="shared" si="10"/>
        <v>0</v>
      </c>
      <c r="BW109" s="56">
        <f t="shared" si="36"/>
        <v>25000</v>
      </c>
      <c r="BX109" s="56"/>
      <c r="BY109" s="56"/>
      <c r="BZ109" s="62"/>
      <c r="CA109" s="62"/>
      <c r="CB109" s="62"/>
      <c r="CD109" s="211"/>
      <c r="CG109" s="212"/>
      <c r="CH109" s="69"/>
    </row>
    <row r="110" spans="1:86" ht="34" hidden="1" thickTop="1" thickBot="1">
      <c r="A110" s="244">
        <v>92</v>
      </c>
      <c r="B110" s="46" t="s">
        <v>12</v>
      </c>
      <c r="C110" s="252" t="s">
        <v>1303</v>
      </c>
      <c r="D110" s="46" t="s">
        <v>1304</v>
      </c>
      <c r="E110" s="72" t="s">
        <v>1305</v>
      </c>
      <c r="F110" s="47" t="s">
        <v>1306</v>
      </c>
      <c r="G110" s="48" t="s">
        <v>1307</v>
      </c>
      <c r="H110" s="752">
        <v>20</v>
      </c>
      <c r="I110" s="752">
        <v>20</v>
      </c>
      <c r="J110" s="151"/>
      <c r="K110" s="151" t="s">
        <v>1255</v>
      </c>
      <c r="L110" s="151">
        <v>3350</v>
      </c>
      <c r="M110" s="49" t="s">
        <v>1013</v>
      </c>
      <c r="N110" s="118">
        <v>44440</v>
      </c>
      <c r="O110" s="118">
        <f t="shared" si="37"/>
        <v>45017</v>
      </c>
      <c r="P110" s="118">
        <f>Cat_alumnos[[#This Row],[FECHA DE INICIO (PRIMERA CLASE CALENDARIO)]]</f>
        <v>44440</v>
      </c>
      <c r="Q110" s="118">
        <f t="shared" si="38"/>
        <v>45017</v>
      </c>
      <c r="R110" s="49" t="str">
        <f t="shared" si="39"/>
        <v>M</v>
      </c>
      <c r="S110" s="49" t="str">
        <f t="shared" si="40"/>
        <v>DOCTORADO EN DERECHO</v>
      </c>
      <c r="T110" s="322" t="s">
        <v>1227</v>
      </c>
      <c r="U110" s="49" t="s">
        <v>9</v>
      </c>
      <c r="V110" s="50">
        <v>5000</v>
      </c>
      <c r="W110" s="51">
        <f t="shared" si="27"/>
        <v>0.33</v>
      </c>
      <c r="X110" s="50">
        <f t="shared" si="28"/>
        <v>1650</v>
      </c>
      <c r="Y110" s="52">
        <v>2</v>
      </c>
      <c r="Z110" s="153">
        <v>0</v>
      </c>
      <c r="AA110" s="177">
        <v>25000</v>
      </c>
      <c r="AB110" s="300" t="s">
        <v>11</v>
      </c>
      <c r="AC110">
        <v>1</v>
      </c>
      <c r="AD110" s="1249">
        <v>92</v>
      </c>
      <c r="AE110" s="46">
        <v>0</v>
      </c>
      <c r="AF1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CALENDARIO)]],TODAY())/30,0)-AE110, IF(Cat_alumnos[[#This Row],[ESTATUS ACADÉMICO]]="VIGENTE",ROUNDDOWN(DAYS360(Cat_alumnos[[#This Row],[FECHA DE INICIO (PRIMERA CLASE CALENDARIO)]],TODAY())/30,0)+2-AE110,"NO VIGENTE"))</f>
        <v>NO VIGENTE</v>
      </c>
      <c r="AG110" s="73">
        <v>20</v>
      </c>
      <c r="AH1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110" s="55" t="str">
        <f t="shared" si="15"/>
        <v>SUSPENDER</v>
      </c>
      <c r="AJ110" s="345" t="s">
        <v>2009</v>
      </c>
      <c r="AK110" s="49">
        <v>2</v>
      </c>
      <c r="AL110" s="66">
        <f t="shared" si="35"/>
        <v>0</v>
      </c>
      <c r="AM110" s="444" t="str">
        <f t="shared" si="30"/>
        <v>SI</v>
      </c>
      <c r="AN110" s="904" t="s">
        <v>1967</v>
      </c>
      <c r="AO110" s="900" t="str">
        <f>MID(Cat_alumnos[[#This Row],[CURP]],5,2)</f>
        <v>78</v>
      </c>
      <c r="AP110" s="900" t="str">
        <f>MID(Cat_alumnos[[#This Row],[CURP]],7,2)</f>
        <v>04</v>
      </c>
      <c r="AQ110" s="900" t="str">
        <f>MID(Cat_alumnos[[#This Row],[CURP]],9,2)</f>
        <v>07</v>
      </c>
      <c r="AR110" s="904" t="s">
        <v>3089</v>
      </c>
      <c r="AS110" s="612">
        <f>Cat_alumnos[[#This Row],[Titulación]]</f>
        <v>25000</v>
      </c>
      <c r="AT110" s="208">
        <v>5000</v>
      </c>
      <c r="AU110" s="88">
        <v>44449</v>
      </c>
      <c r="AV110" s="3" t="s">
        <v>420</v>
      </c>
      <c r="AW110" s="208">
        <v>10000</v>
      </c>
      <c r="AX110" s="88">
        <v>44452</v>
      </c>
      <c r="AY110" s="3" t="s">
        <v>420</v>
      </c>
      <c r="AZ110" s="209"/>
      <c r="BB110" s="210"/>
      <c r="BC110" s="209"/>
      <c r="BE110" s="210"/>
      <c r="BF110" s="209"/>
      <c r="BH110" s="210"/>
      <c r="BI110" s="210"/>
      <c r="BJ110" s="210"/>
      <c r="BK110" s="210"/>
      <c r="BL110" s="210"/>
      <c r="BM110" s="210"/>
      <c r="BN110" s="210"/>
      <c r="BO110" s="210"/>
      <c r="BP110" s="210"/>
      <c r="BQ110" s="210"/>
      <c r="BR110" s="210"/>
      <c r="BS110" s="56">
        <f t="shared" si="41"/>
        <v>15000</v>
      </c>
      <c r="BT110" s="56">
        <f t="shared" si="29"/>
        <v>25000</v>
      </c>
      <c r="BU110" s="57">
        <f t="shared" si="10"/>
        <v>-10000</v>
      </c>
      <c r="BW110" s="56">
        <f t="shared" si="36"/>
        <v>25000</v>
      </c>
      <c r="BX110" s="56"/>
      <c r="BY110" s="56"/>
      <c r="BZ110" s="62"/>
      <c r="CA110" s="62"/>
      <c r="CB110" s="62"/>
      <c r="CD110" s="211"/>
      <c r="CG110" s="212"/>
      <c r="CH110" s="69"/>
    </row>
    <row r="111" spans="1:86" ht="18" hidden="1" thickTop="1" thickBot="1">
      <c r="A111" s="244">
        <v>93</v>
      </c>
      <c r="B111" s="46" t="s">
        <v>10</v>
      </c>
      <c r="C111" s="252" t="s">
        <v>557</v>
      </c>
      <c r="D111" s="46" t="s">
        <v>558</v>
      </c>
      <c r="E111" s="72" t="s">
        <v>559</v>
      </c>
      <c r="F111" s="53" t="s">
        <v>560</v>
      </c>
      <c r="G111" s="48" t="s">
        <v>561</v>
      </c>
      <c r="H111" s="752">
        <v>24</v>
      </c>
      <c r="I111" s="752">
        <v>20</v>
      </c>
      <c r="J111" s="151"/>
      <c r="K111" s="151">
        <v>2000</v>
      </c>
      <c r="L111" s="151">
        <v>1800</v>
      </c>
      <c r="M111" s="49" t="s">
        <v>442</v>
      </c>
      <c r="N111" s="118">
        <v>43952</v>
      </c>
      <c r="O111" s="118">
        <f t="shared" si="37"/>
        <v>44531</v>
      </c>
      <c r="P111" s="118">
        <f>Cat_alumnos[[#This Row],[FECHA DE INICIO (PRIMERA CLASE CALENDARIO)]]</f>
        <v>43952</v>
      </c>
      <c r="Q111" s="118">
        <f t="shared" si="38"/>
        <v>44652</v>
      </c>
      <c r="R111" s="49" t="str">
        <f t="shared" si="39"/>
        <v>M</v>
      </c>
      <c r="S111" s="49" t="str">
        <f t="shared" si="40"/>
        <v>MAESTRIA EN DERECHO</v>
      </c>
      <c r="T111" s="322" t="s">
        <v>1227</v>
      </c>
      <c r="U111" s="49" t="s">
        <v>11</v>
      </c>
      <c r="V111" s="50">
        <v>5000</v>
      </c>
      <c r="W111" s="51">
        <f t="shared" si="27"/>
        <v>0.64</v>
      </c>
      <c r="X111" s="50">
        <f t="shared" si="28"/>
        <v>3200</v>
      </c>
      <c r="Y111" s="52">
        <v>2</v>
      </c>
      <c r="Z111" s="153">
        <v>0</v>
      </c>
      <c r="AA111" s="177">
        <v>25000</v>
      </c>
      <c r="AB111" s="300" t="s">
        <v>11</v>
      </c>
      <c r="AC111">
        <v>1</v>
      </c>
      <c r="AD111" s="1248">
        <v>93</v>
      </c>
      <c r="AE111" s="46">
        <v>0</v>
      </c>
      <c r="AF1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CALENDARIO)]],TODAY())/30,0)-AE111, IF(Cat_alumnos[[#This Row],[ESTATUS ACADÉMICO]]="VIGENTE",ROUNDDOWN(DAYS360(Cat_alumnos[[#This Row],[FECHA DE INICIO (PRIMERA CLASE CALENDARIO)]],TODAY())/30,0)+2-AE111,"NO VIGENTE"))</f>
        <v>NO VIGENTE</v>
      </c>
      <c r="AG111" s="79">
        <v>24</v>
      </c>
      <c r="AH1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11" s="55" t="str">
        <f t="shared" si="15"/>
        <v>SUSPENDER</v>
      </c>
      <c r="AJ111" s="349" t="s">
        <v>562</v>
      </c>
      <c r="AK111" s="49">
        <v>1</v>
      </c>
      <c r="AL111" s="66">
        <f t="shared" si="35"/>
        <v>1</v>
      </c>
      <c r="AM111" s="444" t="str">
        <f t="shared" si="30"/>
        <v>NO</v>
      </c>
      <c r="AN111" s="902"/>
      <c r="AO111" s="900" t="str">
        <f>MID(Cat_alumnos[[#This Row],[CURP]],5,2)</f>
        <v>79</v>
      </c>
      <c r="AP111" s="900" t="str">
        <f>MID(Cat_alumnos[[#This Row],[CURP]],7,2)</f>
        <v>10</v>
      </c>
      <c r="AQ111" s="900" t="str">
        <f>MID(Cat_alumnos[[#This Row],[CURP]],9,2)</f>
        <v>05</v>
      </c>
      <c r="AR111" s="904" t="s">
        <v>3086</v>
      </c>
      <c r="AS111" s="612">
        <f>Cat_alumnos[[#This Row],[Titulación]]</f>
        <v>25000</v>
      </c>
      <c r="AT111" s="208"/>
      <c r="AU111" s="1"/>
      <c r="AW111" s="209"/>
      <c r="AY111" s="210"/>
      <c r="AZ111" s="209"/>
      <c r="BB111" s="210"/>
      <c r="BC111" s="209"/>
      <c r="BE111" s="210"/>
      <c r="BF111" s="209"/>
      <c r="BH111" s="210"/>
      <c r="BI111" s="210"/>
      <c r="BJ111" s="210"/>
      <c r="BK111" s="210"/>
      <c r="BL111" s="210"/>
      <c r="BM111" s="210"/>
      <c r="BN111" s="210"/>
      <c r="BO111" s="210"/>
      <c r="BP111" s="210"/>
      <c r="BQ111" s="210"/>
      <c r="BR111" s="210"/>
      <c r="BS111" s="56">
        <f t="shared" si="41"/>
        <v>0</v>
      </c>
      <c r="BT111" s="56">
        <f t="shared" si="29"/>
        <v>25000</v>
      </c>
      <c r="BU111" s="57">
        <f t="shared" si="10"/>
        <v>-25000</v>
      </c>
      <c r="BW111" s="56">
        <f t="shared" si="36"/>
        <v>25000</v>
      </c>
      <c r="BX111" s="56"/>
      <c r="BY111" s="56"/>
      <c r="BZ111" s="62"/>
      <c r="CA111" s="62"/>
      <c r="CB111" s="62"/>
      <c r="CD111" s="211"/>
      <c r="CG111" s="212"/>
      <c r="CH111" s="69"/>
    </row>
    <row r="112" spans="1:86" ht="18" hidden="1" thickTop="1" thickBot="1">
      <c r="A112" s="244">
        <v>94</v>
      </c>
      <c r="B112" s="46" t="s">
        <v>10</v>
      </c>
      <c r="C112" s="252" t="s">
        <v>563</v>
      </c>
      <c r="D112" s="46" t="s">
        <v>564</v>
      </c>
      <c r="E112" s="72" t="s">
        <v>565</v>
      </c>
      <c r="F112" s="87">
        <v>9981099199</v>
      </c>
      <c r="G112" s="253" t="s">
        <v>1790</v>
      </c>
      <c r="H112" s="752">
        <v>20</v>
      </c>
      <c r="I112" s="752">
        <v>20</v>
      </c>
      <c r="J112" s="151"/>
      <c r="K112" s="151">
        <v>2000</v>
      </c>
      <c r="L112" s="151">
        <v>2180.0000000000005</v>
      </c>
      <c r="M112" s="49" t="s">
        <v>442</v>
      </c>
      <c r="N112" s="118">
        <v>43891</v>
      </c>
      <c r="O112" s="118">
        <f t="shared" si="37"/>
        <v>44470</v>
      </c>
      <c r="P112" s="118">
        <f>Cat_alumnos[[#This Row],[FECHA DE INICIO (PRIMERA CLASE CALENDARIO)]]</f>
        <v>43891</v>
      </c>
      <c r="Q112" s="118">
        <f t="shared" si="38"/>
        <v>44470</v>
      </c>
      <c r="R112" s="49" t="str">
        <f t="shared" si="39"/>
        <v>H</v>
      </c>
      <c r="S112" s="49" t="str">
        <f t="shared" si="40"/>
        <v>MAESTRIA EN DERECHO</v>
      </c>
      <c r="T112" s="322" t="s">
        <v>1227</v>
      </c>
      <c r="U112" s="49" t="s">
        <v>11</v>
      </c>
      <c r="V112" s="50">
        <v>5000</v>
      </c>
      <c r="W112" s="51">
        <f t="shared" si="27"/>
        <v>0.56399999999999995</v>
      </c>
      <c r="X112" s="50">
        <f t="shared" si="28"/>
        <v>2819.9999999999995</v>
      </c>
      <c r="Y112" s="52">
        <v>2</v>
      </c>
      <c r="Z112" s="153">
        <v>0</v>
      </c>
      <c r="AA112" s="177">
        <v>25000</v>
      </c>
      <c r="AB112" s="300" t="s">
        <v>11</v>
      </c>
      <c r="AC112">
        <v>1</v>
      </c>
      <c r="AD112" s="1249">
        <v>94</v>
      </c>
      <c r="AE112" s="46"/>
      <c r="AF1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CALENDARIO)]],TODAY())/30,0)-AE112, IF(Cat_alumnos[[#This Row],[ESTATUS ACADÉMICO]]="VIGENTE",ROUNDDOWN(DAYS360(Cat_alumnos[[#This Row],[FECHA DE INICIO (PRIMERA CLASE CALENDARIO)]],TODAY())/30,0)+2-AE112,"NO VIGENTE"))</f>
        <v>NO VIGENTE</v>
      </c>
      <c r="AG112" s="73">
        <v>20</v>
      </c>
      <c r="AH1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12" s="55" t="str">
        <f t="shared" si="15"/>
        <v>SUSPENDER</v>
      </c>
      <c r="AJ112" s="345" t="s">
        <v>566</v>
      </c>
      <c r="AK112" s="49">
        <v>1</v>
      </c>
      <c r="AL112" s="66">
        <f t="shared" si="35"/>
        <v>1</v>
      </c>
      <c r="AM112" s="444" t="str">
        <f t="shared" si="30"/>
        <v>NO</v>
      </c>
      <c r="AN112" s="902"/>
      <c r="AO112" s="900" t="str">
        <f>MID(Cat_alumnos[[#This Row],[CURP]],5,2)</f>
        <v>71</v>
      </c>
      <c r="AP112" s="900" t="str">
        <f>MID(Cat_alumnos[[#This Row],[CURP]],7,2)</f>
        <v>08</v>
      </c>
      <c r="AQ112" s="900" t="str">
        <f>MID(Cat_alumnos[[#This Row],[CURP]],9,2)</f>
        <v>13</v>
      </c>
      <c r="AR112" s="904" t="s">
        <v>3088</v>
      </c>
      <c r="AS112" s="612">
        <f>Cat_alumnos[[#This Row],[Titulación]]</f>
        <v>25000</v>
      </c>
      <c r="AT112" s="208"/>
      <c r="AU112" s="1"/>
      <c r="AW112" s="209"/>
      <c r="AY112" s="210"/>
      <c r="AZ112" s="209"/>
      <c r="BB112" s="210"/>
      <c r="BC112" s="209"/>
      <c r="BE112" s="210"/>
      <c r="BF112" s="209"/>
      <c r="BH112" s="210"/>
      <c r="BI112" s="210"/>
      <c r="BJ112" s="210"/>
      <c r="BK112" s="210"/>
      <c r="BL112" s="210"/>
      <c r="BM112" s="210"/>
      <c r="BN112" s="210"/>
      <c r="BO112" s="210"/>
      <c r="BP112" s="210"/>
      <c r="BQ112" s="210"/>
      <c r="BR112" s="210"/>
      <c r="BS112" s="56">
        <f t="shared" si="41"/>
        <v>0</v>
      </c>
      <c r="BT112" s="56">
        <f t="shared" si="29"/>
        <v>25000</v>
      </c>
      <c r="BU112" s="57">
        <f t="shared" si="10"/>
        <v>-25000</v>
      </c>
      <c r="BW112" s="56">
        <f t="shared" si="36"/>
        <v>25000</v>
      </c>
      <c r="BX112" s="56"/>
      <c r="BY112" s="56"/>
      <c r="BZ112" s="62"/>
      <c r="CA112" s="62"/>
      <c r="CB112" s="62"/>
      <c r="CD112" s="211"/>
      <c r="CG112" s="212"/>
      <c r="CH112" s="69"/>
    </row>
    <row r="113" spans="1:86" ht="34" hidden="1" thickTop="1" thickBot="1">
      <c r="A113" s="244">
        <v>95</v>
      </c>
      <c r="B113" s="46" t="s">
        <v>12</v>
      </c>
      <c r="C113" s="252" t="s">
        <v>631</v>
      </c>
      <c r="D113" s="46" t="s">
        <v>1049</v>
      </c>
      <c r="E113" s="72" t="s">
        <v>1050</v>
      </c>
      <c r="F113" s="47" t="s">
        <v>1051</v>
      </c>
      <c r="G113" s="48" t="s">
        <v>635</v>
      </c>
      <c r="H113" s="752">
        <v>20</v>
      </c>
      <c r="I113" s="752">
        <v>20</v>
      </c>
      <c r="J113" s="151"/>
      <c r="K113" s="151">
        <v>3000</v>
      </c>
      <c r="L113" s="151">
        <v>2800</v>
      </c>
      <c r="M113" s="49" t="s">
        <v>1013</v>
      </c>
      <c r="N113" s="118">
        <v>44287</v>
      </c>
      <c r="O113" s="118">
        <f t="shared" si="37"/>
        <v>44866</v>
      </c>
      <c r="P113" s="118">
        <f>Cat_alumnos[[#This Row],[FECHA DE INICIO (PRIMERA CLASE CALENDARIO)]]</f>
        <v>44287</v>
      </c>
      <c r="Q113" s="118">
        <f t="shared" si="38"/>
        <v>44866</v>
      </c>
      <c r="R113" s="49" t="str">
        <f t="shared" si="39"/>
        <v>H</v>
      </c>
      <c r="S113" s="49" t="str">
        <f t="shared" si="40"/>
        <v>DOCTORADO EN DERECHO</v>
      </c>
      <c r="T113" s="322" t="s">
        <v>1227</v>
      </c>
      <c r="U113" s="49" t="s">
        <v>11</v>
      </c>
      <c r="V113" s="50">
        <v>5000</v>
      </c>
      <c r="W113" s="51">
        <f t="shared" si="27"/>
        <v>0.44</v>
      </c>
      <c r="X113" s="50">
        <f t="shared" si="28"/>
        <v>2200</v>
      </c>
      <c r="Y113" s="52">
        <v>2</v>
      </c>
      <c r="Z113" s="153">
        <v>0</v>
      </c>
      <c r="AA113" s="177">
        <v>25000</v>
      </c>
      <c r="AB113" s="300" t="s">
        <v>11</v>
      </c>
      <c r="AC113">
        <v>1</v>
      </c>
      <c r="AD113" s="1248">
        <v>95</v>
      </c>
      <c r="AE113" s="46">
        <v>0</v>
      </c>
      <c r="AF1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CALENDARIO)]],TODAY())/30,0)-AE113, IF(Cat_alumnos[[#This Row],[ESTATUS ACADÉMICO]]="VIGENTE",ROUNDDOWN(DAYS360(Cat_alumnos[[#This Row],[FECHA DE INICIO (PRIMERA CLASE CALENDARIO)]],TODAY())/30,0)+2-AE113,"NO VIGENTE"))</f>
        <v>NO VIGENTE</v>
      </c>
      <c r="AG113" s="73">
        <v>18</v>
      </c>
      <c r="AH1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13" s="55" t="str">
        <f t="shared" si="15"/>
        <v>SUSPENDER</v>
      </c>
      <c r="AJ113" s="345" t="s">
        <v>570</v>
      </c>
      <c r="AK113" s="49">
        <v>2</v>
      </c>
      <c r="AL113" s="66">
        <f t="shared" si="35"/>
        <v>0</v>
      </c>
      <c r="AM113" s="444" t="str">
        <f t="shared" si="30"/>
        <v>SI</v>
      </c>
      <c r="AN113" s="906" t="s">
        <v>1925</v>
      </c>
      <c r="AO113" s="900" t="str">
        <f>MID(Cat_alumnos[[#This Row],[CURP]],5,2)</f>
        <v>63</v>
      </c>
      <c r="AP113" s="900" t="str">
        <f>MID(Cat_alumnos[[#This Row],[CURP]],7,2)</f>
        <v>10</v>
      </c>
      <c r="AQ113" s="900" t="str">
        <f>MID(Cat_alumnos[[#This Row],[CURP]],9,2)</f>
        <v>12</v>
      </c>
      <c r="AR113" s="906" t="s">
        <v>3087</v>
      </c>
      <c r="AS113" s="612">
        <f>Cat_alumnos[[#This Row],[Titulación]]</f>
        <v>25000</v>
      </c>
      <c r="AT113" s="208"/>
      <c r="AU113" s="1"/>
      <c r="AW113" s="209"/>
      <c r="AY113" s="210"/>
      <c r="AZ113" s="209"/>
      <c r="BB113" s="210"/>
      <c r="BC113" s="209"/>
      <c r="BE113" s="210"/>
      <c r="BF113" s="209"/>
      <c r="BH113" s="210"/>
      <c r="BI113" s="210"/>
      <c r="BJ113" s="210"/>
      <c r="BK113" s="210"/>
      <c r="BL113" s="210"/>
      <c r="BM113" s="210"/>
      <c r="BN113" s="210"/>
      <c r="BO113" s="210"/>
      <c r="BP113" s="210"/>
      <c r="BQ113" s="210"/>
      <c r="BR113" s="210"/>
      <c r="BS113" s="56">
        <f t="shared" si="41"/>
        <v>0</v>
      </c>
      <c r="BT113" s="56">
        <f t="shared" si="29"/>
        <v>25000</v>
      </c>
      <c r="BU113" s="57">
        <f t="shared" si="10"/>
        <v>-25000</v>
      </c>
      <c r="BW113" s="56">
        <f t="shared" si="36"/>
        <v>25000</v>
      </c>
      <c r="BX113" s="56"/>
      <c r="BY113" s="56"/>
      <c r="BZ113" s="62"/>
      <c r="CA113" s="62"/>
      <c r="CB113" s="62"/>
      <c r="CD113" s="211"/>
      <c r="CG113" s="212"/>
      <c r="CH113" s="69"/>
    </row>
    <row r="114" spans="1:86" ht="53" hidden="1" thickTop="1" thickBot="1">
      <c r="A114" s="244">
        <v>96</v>
      </c>
      <c r="B114" s="46" t="s">
        <v>12</v>
      </c>
      <c r="C114" s="252" t="s">
        <v>1043</v>
      </c>
      <c r="D114" s="46" t="s">
        <v>1044</v>
      </c>
      <c r="E114" s="72" t="s">
        <v>1045</v>
      </c>
      <c r="F114" s="47" t="s">
        <v>1046</v>
      </c>
      <c r="G114" s="304" t="s">
        <v>1047</v>
      </c>
      <c r="H114" s="752">
        <v>20</v>
      </c>
      <c r="I114" s="752">
        <v>20</v>
      </c>
      <c r="J114" s="151"/>
      <c r="K114" s="151">
        <v>3000</v>
      </c>
      <c r="L114" s="151">
        <v>3350</v>
      </c>
      <c r="M114" s="49" t="s">
        <v>1013</v>
      </c>
      <c r="N114" s="118">
        <v>44287</v>
      </c>
      <c r="O114" s="118">
        <f t="shared" si="37"/>
        <v>44866</v>
      </c>
      <c r="P114" s="118">
        <f>Cat_alumnos[[#This Row],[FECHA DE INICIO (PRIMERA CLASE CALENDARIO)]]</f>
        <v>44287</v>
      </c>
      <c r="Q114" s="118">
        <f t="shared" si="38"/>
        <v>44866</v>
      </c>
      <c r="R114" s="49" t="str">
        <f t="shared" si="39"/>
        <v>M</v>
      </c>
      <c r="S114" s="49" t="str">
        <f t="shared" si="40"/>
        <v>DOCTORADO EN DERECHO</v>
      </c>
      <c r="T114" s="322" t="s">
        <v>1227</v>
      </c>
      <c r="U114" s="49" t="s">
        <v>11</v>
      </c>
      <c r="V114" s="50">
        <v>5000</v>
      </c>
      <c r="W114" s="51">
        <f t="shared" si="27"/>
        <v>0.33</v>
      </c>
      <c r="X114" s="50">
        <f t="shared" si="28"/>
        <v>1650</v>
      </c>
      <c r="Y114" s="52">
        <v>1</v>
      </c>
      <c r="Z114" s="153">
        <v>0</v>
      </c>
      <c r="AA114" s="177">
        <v>25000</v>
      </c>
      <c r="AB114" s="300" t="s">
        <v>11</v>
      </c>
      <c r="AC114">
        <v>1</v>
      </c>
      <c r="AD114" s="1249">
        <v>96</v>
      </c>
      <c r="AE114" s="46">
        <v>0</v>
      </c>
      <c r="AF1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CALENDARIO)]],TODAY())/30,0)-AE114, IF(Cat_alumnos[[#This Row],[ESTATUS ACADÉMICO]]="VIGENTE",ROUNDDOWN(DAYS360(Cat_alumnos[[#This Row],[FECHA DE INICIO (PRIMERA CLASE CALENDARIO)]],TODAY())/30,0)+2-AE114,"NO VIGENTE"))</f>
        <v>NO VIGENTE</v>
      </c>
      <c r="AG114" s="73">
        <v>20</v>
      </c>
      <c r="AH1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14" s="55" t="str">
        <f t="shared" si="15"/>
        <v>SUSPENDER</v>
      </c>
      <c r="AJ114" s="364" t="s">
        <v>2057</v>
      </c>
      <c r="AK114" s="49">
        <v>1</v>
      </c>
      <c r="AL114" s="66">
        <f t="shared" si="35"/>
        <v>0</v>
      </c>
      <c r="AM114" s="444" t="str">
        <f t="shared" si="30"/>
        <v>SI</v>
      </c>
      <c r="AN114" s="905" t="s">
        <v>1972</v>
      </c>
      <c r="AO114" s="900" t="str">
        <f>MID(Cat_alumnos[[#This Row],[CURP]],5,2)</f>
        <v>66</v>
      </c>
      <c r="AP114" s="900" t="str">
        <f>MID(Cat_alumnos[[#This Row],[CURP]],7,2)</f>
        <v>10</v>
      </c>
      <c r="AQ114" s="900" t="str">
        <f>MID(Cat_alumnos[[#This Row],[CURP]],9,2)</f>
        <v>05</v>
      </c>
      <c r="AR114" s="905" t="s">
        <v>3087</v>
      </c>
      <c r="AS114" s="612">
        <f>Cat_alumnos[[#This Row],[Titulación]]</f>
        <v>25000</v>
      </c>
      <c r="AT114" s="208"/>
      <c r="AU114" s="1"/>
      <c r="AW114" s="209"/>
      <c r="AY114" s="210"/>
      <c r="AZ114" s="209"/>
      <c r="BB114" s="210"/>
      <c r="BC114" s="209"/>
      <c r="BE114" s="210"/>
      <c r="BF114" s="209"/>
      <c r="BH114" s="210"/>
      <c r="BI114" s="210"/>
      <c r="BJ114" s="210"/>
      <c r="BK114" s="210"/>
      <c r="BL114" s="210"/>
      <c r="BM114" s="210"/>
      <c r="BN114" s="210"/>
      <c r="BO114" s="210"/>
      <c r="BP114" s="210"/>
      <c r="BQ114" s="210"/>
      <c r="BR114" s="210"/>
      <c r="BS114" s="56">
        <f t="shared" si="41"/>
        <v>0</v>
      </c>
      <c r="BT114" s="56">
        <f t="shared" si="29"/>
        <v>25000</v>
      </c>
      <c r="BU114" s="57">
        <f t="shared" si="10"/>
        <v>-25000</v>
      </c>
      <c r="BW114" s="56">
        <f t="shared" si="36"/>
        <v>25000</v>
      </c>
      <c r="BX114" s="56"/>
      <c r="BY114" s="56"/>
      <c r="BZ114" s="62"/>
      <c r="CA114" s="62"/>
      <c r="CB114" s="62"/>
      <c r="CD114" s="211"/>
      <c r="CG114" s="212" t="s">
        <v>575</v>
      </c>
      <c r="CH114" s="69" t="s">
        <v>574</v>
      </c>
    </row>
    <row r="115" spans="1:86" ht="18" hidden="1" thickTop="1" thickBot="1">
      <c r="A115" s="244">
        <v>97</v>
      </c>
      <c r="B115" s="46" t="s">
        <v>10</v>
      </c>
      <c r="C115" s="252" t="s">
        <v>576</v>
      </c>
      <c r="D115" s="46" t="s">
        <v>577</v>
      </c>
      <c r="E115" s="72" t="s">
        <v>578</v>
      </c>
      <c r="F115" s="87">
        <v>5511235522</v>
      </c>
      <c r="G115" s="253" t="s">
        <v>1792</v>
      </c>
      <c r="H115" s="752">
        <v>13</v>
      </c>
      <c r="I115" s="752">
        <v>20</v>
      </c>
      <c r="J115" s="151"/>
      <c r="K115" s="151">
        <v>2000</v>
      </c>
      <c r="L115" s="151">
        <v>2200</v>
      </c>
      <c r="M115" s="49" t="s">
        <v>442</v>
      </c>
      <c r="N115" s="118">
        <v>43647</v>
      </c>
      <c r="O115" s="118">
        <f t="shared" si="37"/>
        <v>44228</v>
      </c>
      <c r="P115" s="118">
        <f>Cat_alumnos[[#This Row],[FECHA DE INICIO (PRIMERA CLASE CALENDARIO)]]</f>
        <v>43647</v>
      </c>
      <c r="Q115" s="118">
        <f t="shared" si="38"/>
        <v>44013</v>
      </c>
      <c r="R115" s="49" t="str">
        <f t="shared" si="39"/>
        <v>H</v>
      </c>
      <c r="S115" s="49" t="str">
        <f t="shared" si="40"/>
        <v>MAESTRIA EN DERECHO</v>
      </c>
      <c r="T115" s="322" t="s">
        <v>1227</v>
      </c>
      <c r="U115" s="49" t="s">
        <v>11</v>
      </c>
      <c r="V115" s="50">
        <v>5000</v>
      </c>
      <c r="W115" s="51">
        <f t="shared" si="27"/>
        <v>0.56000000000000005</v>
      </c>
      <c r="X115" s="50">
        <f t="shared" si="28"/>
        <v>2800</v>
      </c>
      <c r="Y115" s="52">
        <v>2</v>
      </c>
      <c r="Z115" s="153">
        <v>0</v>
      </c>
      <c r="AA115" s="177">
        <v>25000</v>
      </c>
      <c r="AB115" s="300" t="s">
        <v>11</v>
      </c>
      <c r="AC115">
        <v>1</v>
      </c>
      <c r="AD115" s="1248">
        <v>97</v>
      </c>
      <c r="AE115" s="46"/>
      <c r="AF1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CALENDARIO)]],TODAY())/30,0)-AE115, IF(Cat_alumnos[[#This Row],[ESTATUS ACADÉMICO]]="VIGENTE",ROUNDDOWN(DAYS360(Cat_alumnos[[#This Row],[FECHA DE INICIO (PRIMERA CLASE CALENDARIO)]],TODAY())/30,0)+2-AE115,"NO VIGENTE"))</f>
        <v>NO VIGENTE</v>
      </c>
      <c r="AG115" s="73">
        <v>13</v>
      </c>
      <c r="AH1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115" s="55" t="str">
        <f t="shared" si="15"/>
        <v>SUSPENDER</v>
      </c>
      <c r="AJ115" s="365" t="s">
        <v>579</v>
      </c>
      <c r="AK115" s="49">
        <v>2</v>
      </c>
      <c r="AL115" s="66">
        <f t="shared" si="35"/>
        <v>0</v>
      </c>
      <c r="AM115" s="444" t="str">
        <f t="shared" si="30"/>
        <v>NO</v>
      </c>
      <c r="AN115" s="902"/>
      <c r="AO115" s="900" t="str">
        <f>MID(Cat_alumnos[[#This Row],[CURP]],5,2)</f>
        <v>66</v>
      </c>
      <c r="AP115" s="900" t="str">
        <f>MID(Cat_alumnos[[#This Row],[CURP]],7,2)</f>
        <v>03</v>
      </c>
      <c r="AQ115" s="900" t="str">
        <f>MID(Cat_alumnos[[#This Row],[CURP]],9,2)</f>
        <v>12</v>
      </c>
      <c r="AR115" s="904" t="s">
        <v>3098</v>
      </c>
      <c r="AS115" s="612">
        <f>Cat_alumnos[[#This Row],[Titulación]]</f>
        <v>25000</v>
      </c>
      <c r="AT115" s="208"/>
      <c r="AU115" s="1"/>
      <c r="AW115" s="209"/>
      <c r="AY115" s="210"/>
      <c r="AZ115" s="209"/>
      <c r="BB115" s="210"/>
      <c r="BC115" s="209"/>
      <c r="BE115" s="210"/>
      <c r="BF115" s="209"/>
      <c r="BH115" s="210"/>
      <c r="BI115" s="210"/>
      <c r="BJ115" s="210"/>
      <c r="BK115" s="210"/>
      <c r="BL115" s="210"/>
      <c r="BM115" s="210"/>
      <c r="BN115" s="210"/>
      <c r="BO115" s="210"/>
      <c r="BP115" s="210"/>
      <c r="BQ115" s="210"/>
      <c r="BR115" s="210"/>
      <c r="BS115" s="56">
        <f t="shared" si="41"/>
        <v>0</v>
      </c>
      <c r="BT115" s="56">
        <f t="shared" si="29"/>
        <v>25000</v>
      </c>
      <c r="BU115" s="57">
        <f t="shared" si="10"/>
        <v>-25000</v>
      </c>
      <c r="BW115" s="56">
        <f t="shared" si="36"/>
        <v>25000</v>
      </c>
      <c r="BX115" s="56"/>
      <c r="BY115" s="56"/>
      <c r="BZ115" s="62"/>
      <c r="CA115" s="62"/>
      <c r="CB115" s="62"/>
      <c r="CD115" s="211"/>
      <c r="CG115" s="212"/>
      <c r="CH115" s="69"/>
    </row>
    <row r="116" spans="1:86" ht="34" hidden="1" thickTop="1" thickBot="1">
      <c r="A116" s="244">
        <v>98</v>
      </c>
      <c r="B116" s="254" t="s">
        <v>67</v>
      </c>
      <c r="C116" s="252" t="s">
        <v>1483</v>
      </c>
      <c r="D116" s="117" t="s">
        <v>1478</v>
      </c>
      <c r="E116" s="67" t="s">
        <v>1484</v>
      </c>
      <c r="F116" s="46" t="s">
        <v>1485</v>
      </c>
      <c r="G116" s="48" t="s">
        <v>1486</v>
      </c>
      <c r="H116" s="752">
        <v>24</v>
      </c>
      <c r="I116" s="752">
        <v>20</v>
      </c>
      <c r="J116" s="151"/>
      <c r="K116" s="151" t="s">
        <v>1255</v>
      </c>
      <c r="L116" s="151">
        <v>2800</v>
      </c>
      <c r="M116" s="49" t="s">
        <v>1455</v>
      </c>
      <c r="N116" s="118">
        <v>44501</v>
      </c>
      <c r="O116" s="118">
        <f t="shared" si="37"/>
        <v>45078</v>
      </c>
      <c r="P116" s="118">
        <f>Cat_alumnos[[#This Row],[FECHA DE INICIO (PRIMERA CLASE CALENDARIO)]]</f>
        <v>44501</v>
      </c>
      <c r="Q116" s="118">
        <f t="shared" si="38"/>
        <v>45200</v>
      </c>
      <c r="R116" s="49" t="str">
        <f t="shared" si="39"/>
        <v>M</v>
      </c>
      <c r="S116" s="49" t="str">
        <f t="shared" si="40"/>
        <v>DOCTORADO EN INNOVACION, ADMON Y POLITICAS PUBLICAS</v>
      </c>
      <c r="T116" s="322" t="s">
        <v>1227</v>
      </c>
      <c r="U116" s="49" t="s">
        <v>16</v>
      </c>
      <c r="V116" s="50">
        <v>5000</v>
      </c>
      <c r="W116" s="51">
        <f t="shared" si="27"/>
        <v>0.44</v>
      </c>
      <c r="X116" s="50">
        <f t="shared" si="28"/>
        <v>2200</v>
      </c>
      <c r="Y116" s="52">
        <v>2</v>
      </c>
      <c r="Z116" s="153">
        <v>0</v>
      </c>
      <c r="AA116" s="177">
        <v>25000</v>
      </c>
      <c r="AB116" s="300" t="s">
        <v>16</v>
      </c>
      <c r="AC116">
        <v>1</v>
      </c>
      <c r="AD116" s="1249">
        <v>98</v>
      </c>
      <c r="AE116" s="46">
        <v>0</v>
      </c>
      <c r="AF1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CALENDARIO)]],TODAY())/30,0)-AE116, IF(Cat_alumnos[[#This Row],[ESTATUS ACADÉMICO]]="VIGENTE",ROUNDDOWN(DAYS360(Cat_alumnos[[#This Row],[FECHA DE INICIO (PRIMERA CLASE CALENDARIO)]],TODAY())/30,0)+2-AE116,"NO VIGENTE"))</f>
        <v>NO VIGENTE</v>
      </c>
      <c r="AG116" s="73">
        <v>4</v>
      </c>
      <c r="AH1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6" s="55" t="str">
        <f t="shared" si="15"/>
        <v>SUSPENDER</v>
      </c>
      <c r="AJ116" s="389" t="s">
        <v>2263</v>
      </c>
      <c r="AK116" s="49">
        <v>0</v>
      </c>
      <c r="AL116" s="66">
        <f t="shared" si="35"/>
        <v>2</v>
      </c>
      <c r="AM116" s="444" t="str">
        <f t="shared" si="30"/>
        <v>SI</v>
      </c>
      <c r="AN116" s="908" t="s">
        <v>1980</v>
      </c>
      <c r="AO116" s="900" t="str">
        <f>MID(Cat_alumnos[[#This Row],[CURP]],5,2)</f>
        <v>82</v>
      </c>
      <c r="AP116" s="900" t="str">
        <f>MID(Cat_alumnos[[#This Row],[CURP]],7,2)</f>
        <v>09</v>
      </c>
      <c r="AQ116" s="900" t="str">
        <f>MID(Cat_alumnos[[#This Row],[CURP]],9,2)</f>
        <v>11</v>
      </c>
      <c r="AR116" s="908" t="s">
        <v>3085</v>
      </c>
      <c r="AS116" s="612">
        <f>Cat_alumnos[[#This Row],[Titulación]]</f>
        <v>25000</v>
      </c>
      <c r="AT116" s="208"/>
      <c r="AU116" s="1"/>
      <c r="AW116" s="209"/>
      <c r="AY116" s="210"/>
      <c r="AZ116" s="209"/>
      <c r="BB116" s="210"/>
      <c r="BC116" s="209"/>
      <c r="BE116" s="210"/>
      <c r="BF116" s="209"/>
      <c r="BH116" s="210"/>
      <c r="BI116" s="210"/>
      <c r="BJ116" s="210"/>
      <c r="BK116" s="210"/>
      <c r="BL116" s="210"/>
      <c r="BM116" s="210"/>
      <c r="BN116" s="210"/>
      <c r="BO116" s="210"/>
      <c r="BP116" s="210"/>
      <c r="BQ116" s="210"/>
      <c r="BR116" s="210"/>
      <c r="BS116" s="56">
        <f t="shared" si="41"/>
        <v>0</v>
      </c>
      <c r="BT116" s="56">
        <f t="shared" si="29"/>
        <v>25000</v>
      </c>
      <c r="BU116" s="57">
        <f t="shared" si="10"/>
        <v>-25000</v>
      </c>
      <c r="BW116" s="56">
        <f t="shared" si="36"/>
        <v>25000</v>
      </c>
      <c r="BX116" s="56"/>
      <c r="BY116" s="56"/>
      <c r="BZ116" s="62"/>
      <c r="CA116" s="62"/>
      <c r="CB116" s="62"/>
      <c r="CD116" s="211"/>
      <c r="CG116" s="212"/>
      <c r="CH116" s="69"/>
    </row>
    <row r="117" spans="1:86" ht="114" hidden="1" thickTop="1" thickBot="1">
      <c r="A117" s="244">
        <v>99</v>
      </c>
      <c r="B117" s="46" t="s">
        <v>10</v>
      </c>
      <c r="C117" s="252" t="s">
        <v>584</v>
      </c>
      <c r="D117" s="46" t="s">
        <v>585</v>
      </c>
      <c r="E117" s="72" t="s">
        <v>586</v>
      </c>
      <c r="F117" s="53">
        <v>5528985077</v>
      </c>
      <c r="G117" s="304" t="s">
        <v>587</v>
      </c>
      <c r="H117" s="752">
        <v>20</v>
      </c>
      <c r="I117" s="752">
        <v>20</v>
      </c>
      <c r="J117" s="151"/>
      <c r="K117" s="151">
        <v>2000</v>
      </c>
      <c r="L117" s="151">
        <v>2180.0000000000005</v>
      </c>
      <c r="M117" s="49" t="s">
        <v>583</v>
      </c>
      <c r="N117" s="118">
        <v>44075</v>
      </c>
      <c r="O117" s="118">
        <f t="shared" si="37"/>
        <v>44652</v>
      </c>
      <c r="P117" s="118">
        <f>Cat_alumnos[[#This Row],[FECHA DE INICIO (PRIMERA CLASE CALENDARIO)]]</f>
        <v>44075</v>
      </c>
      <c r="Q117" s="118">
        <f t="shared" si="38"/>
        <v>44652</v>
      </c>
      <c r="R117" s="49" t="str">
        <f t="shared" si="39"/>
        <v>H</v>
      </c>
      <c r="S117" s="49" t="str">
        <f t="shared" si="40"/>
        <v>MAESTRIA EN DERECHO</v>
      </c>
      <c r="T117" s="322" t="s">
        <v>1227</v>
      </c>
      <c r="U117" s="49" t="s">
        <v>11</v>
      </c>
      <c r="V117" s="50">
        <v>5000</v>
      </c>
      <c r="W117" s="51">
        <f t="shared" si="27"/>
        <v>0.56399999999999995</v>
      </c>
      <c r="X117" s="50">
        <f t="shared" si="28"/>
        <v>2819.9999999999995</v>
      </c>
      <c r="Y117" s="52">
        <v>2</v>
      </c>
      <c r="Z117" s="153">
        <v>0</v>
      </c>
      <c r="AA117" s="177">
        <v>25000</v>
      </c>
      <c r="AB117" s="300" t="s">
        <v>16</v>
      </c>
      <c r="AC117">
        <v>1</v>
      </c>
      <c r="AD117" s="1248">
        <v>99</v>
      </c>
      <c r="AE117" s="46">
        <v>12</v>
      </c>
      <c r="AF1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CALENDARIO)]],TODAY())/30,0)-AE117, IF(Cat_alumnos[[#This Row],[ESTATUS ACADÉMICO]]="VIGENTE",ROUNDDOWN(DAYS360(Cat_alumnos[[#This Row],[FECHA DE INICIO (PRIMERA CLASE CALENDARIO)]],TODAY())/30,0)+2-AE117,"NO VIGENTE"))</f>
        <v>NO VIGENTE</v>
      </c>
      <c r="AG117" s="79">
        <v>12</v>
      </c>
      <c r="AH1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7" s="55" t="str">
        <f t="shared" si="15"/>
        <v>SUSPENDER</v>
      </c>
      <c r="AJ117" s="345" t="s">
        <v>2788</v>
      </c>
      <c r="AK117" s="49">
        <v>0</v>
      </c>
      <c r="AL117" s="66">
        <f t="shared" si="35"/>
        <v>2</v>
      </c>
      <c r="AM117" s="444" t="str">
        <f t="shared" si="30"/>
        <v>NO</v>
      </c>
      <c r="AN117" s="902"/>
      <c r="AO117" s="900" t="str">
        <f>MID(Cat_alumnos[[#This Row],[CURP]],5,2)</f>
        <v>99</v>
      </c>
      <c r="AP117" s="900" t="str">
        <f>MID(Cat_alumnos[[#This Row],[CURP]],7,2)</f>
        <v>07</v>
      </c>
      <c r="AQ117" s="900" t="str">
        <f>MID(Cat_alumnos[[#This Row],[CURP]],9,2)</f>
        <v>05</v>
      </c>
      <c r="AR117" s="904" t="s">
        <v>3098</v>
      </c>
      <c r="AS117" s="612">
        <f>Cat_alumnos[[#This Row],[Titulación]]</f>
        <v>25000</v>
      </c>
      <c r="AT117" s="208"/>
      <c r="AU117" s="1"/>
      <c r="AW117" s="209"/>
      <c r="AY117" s="210"/>
      <c r="AZ117" s="209"/>
      <c r="BB117" s="210"/>
      <c r="BC117" s="209"/>
      <c r="BE117" s="210"/>
      <c r="BF117" s="209"/>
      <c r="BH117" s="210"/>
      <c r="BI117" s="210"/>
      <c r="BJ117" s="210"/>
      <c r="BK117" s="210"/>
      <c r="BL117" s="210"/>
      <c r="BM117" s="210"/>
      <c r="BN117" s="210"/>
      <c r="BO117" s="210"/>
      <c r="BP117" s="210"/>
      <c r="BQ117" s="210"/>
      <c r="BR117" s="210"/>
      <c r="BS117" s="56">
        <f t="shared" si="41"/>
        <v>0</v>
      </c>
      <c r="BT117" s="56">
        <f t="shared" si="29"/>
        <v>25000</v>
      </c>
      <c r="BU117" s="57">
        <f t="shared" ref="BU117:BU180" si="42">BS117-BT117</f>
        <v>-25000</v>
      </c>
      <c r="BW117" s="56">
        <f t="shared" si="36"/>
        <v>25000</v>
      </c>
      <c r="BX117" s="56"/>
      <c r="BY117" s="56"/>
      <c r="BZ117" s="62"/>
      <c r="CA117" s="62"/>
      <c r="CB117" s="62"/>
      <c r="CD117" s="211"/>
      <c r="CG117" s="212"/>
      <c r="CH117" s="69"/>
    </row>
    <row r="118" spans="1:86" ht="18" hidden="1" thickTop="1" thickBot="1">
      <c r="A118" s="244">
        <v>100</v>
      </c>
      <c r="B118" s="46" t="s">
        <v>10</v>
      </c>
      <c r="C118" s="252" t="s">
        <v>588</v>
      </c>
      <c r="D118" s="46" t="s">
        <v>589</v>
      </c>
      <c r="E118" s="225" t="s">
        <v>590</v>
      </c>
      <c r="F118" s="89">
        <v>55411815476</v>
      </c>
      <c r="G118" s="302" t="s">
        <v>1836</v>
      </c>
      <c r="H118" s="752">
        <v>20</v>
      </c>
      <c r="I118" s="752">
        <v>20</v>
      </c>
      <c r="J118" s="151"/>
      <c r="K118" s="151">
        <v>2000</v>
      </c>
      <c r="L118" s="151">
        <v>2180.0000000000005</v>
      </c>
      <c r="M118" s="49" t="s">
        <v>583</v>
      </c>
      <c r="N118" s="118"/>
      <c r="O118" s="118">
        <f t="shared" si="37"/>
        <v>578</v>
      </c>
      <c r="P118" s="118">
        <f>Cat_alumnos[[#This Row],[FECHA DE INICIO (PRIMERA CLASE CALENDARIO)]]</f>
        <v>0</v>
      </c>
      <c r="Q118" s="118">
        <f t="shared" si="38"/>
        <v>578</v>
      </c>
      <c r="R118" s="49" t="str">
        <f t="shared" si="39"/>
        <v>M</v>
      </c>
      <c r="S118" s="49" t="str">
        <f t="shared" si="40"/>
        <v>MAESTRIA EN DERECHO</v>
      </c>
      <c r="T118" s="322" t="s">
        <v>1227</v>
      </c>
      <c r="U118" s="49" t="s">
        <v>340</v>
      </c>
      <c r="V118" s="50">
        <v>5000</v>
      </c>
      <c r="W118" s="51">
        <f t="shared" si="27"/>
        <v>0.56399999999999995</v>
      </c>
      <c r="X118" s="50">
        <f t="shared" si="28"/>
        <v>2819.9999999999995</v>
      </c>
      <c r="Y118" s="52">
        <v>2</v>
      </c>
      <c r="Z118" s="153">
        <v>0</v>
      </c>
      <c r="AA118" s="177">
        <v>25000</v>
      </c>
      <c r="AB118" s="300" t="s">
        <v>11</v>
      </c>
      <c r="AC118">
        <v>1</v>
      </c>
      <c r="AD118" s="1249">
        <v>100</v>
      </c>
      <c r="AE118" s="46"/>
      <c r="AF1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CALENDARIO)]],TODAY())/30,0)-AE118, IF(Cat_alumnos[[#This Row],[ESTATUS ACADÉMICO]]="VIGENTE",ROUNDDOWN(DAYS360(Cat_alumnos[[#This Row],[FECHA DE INICIO (PRIMERA CLASE CALENDARIO)]],TODAY())/30,0)+2-AE118,"NO VIGENTE"))</f>
        <v>NO VIGENTE</v>
      </c>
      <c r="AG118" s="73">
        <v>4</v>
      </c>
      <c r="AH1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8" s="55" t="str">
        <f t="shared" si="15"/>
        <v>SUSPENDER</v>
      </c>
      <c r="AJ118" s="345" t="s">
        <v>591</v>
      </c>
      <c r="AK118" s="49">
        <v>0</v>
      </c>
      <c r="AL118" s="66">
        <f t="shared" si="35"/>
        <v>2</v>
      </c>
      <c r="AM118" s="444" t="str">
        <f t="shared" si="30"/>
        <v>NO</v>
      </c>
      <c r="AN118" s="902"/>
      <c r="AO118" s="900" t="str">
        <f>MID(Cat_alumnos[[#This Row],[CURP]],5,2)</f>
        <v>81</v>
      </c>
      <c r="AP118" s="900" t="str">
        <f>MID(Cat_alumnos[[#This Row],[CURP]],7,2)</f>
        <v>02</v>
      </c>
      <c r="AQ118" s="900" t="str">
        <f>MID(Cat_alumnos[[#This Row],[CURP]],9,2)</f>
        <v>07</v>
      </c>
      <c r="AR118" s="904" t="s">
        <v>3098</v>
      </c>
      <c r="AS118" s="612">
        <f>Cat_alumnos[[#This Row],[Titulación]]</f>
        <v>25000</v>
      </c>
      <c r="AT118" s="208"/>
      <c r="AU118" s="1"/>
      <c r="AW118" s="209"/>
      <c r="AY118" s="210"/>
      <c r="AZ118" s="209"/>
      <c r="BB118" s="210"/>
      <c r="BC118" s="209"/>
      <c r="BE118" s="210"/>
      <c r="BF118" s="209"/>
      <c r="BH118" s="210"/>
      <c r="BI118" s="210"/>
      <c r="BJ118" s="210"/>
      <c r="BK118" s="210"/>
      <c r="BL118" s="210"/>
      <c r="BM118" s="210"/>
      <c r="BN118" s="210"/>
      <c r="BO118" s="210"/>
      <c r="BP118" s="210"/>
      <c r="BQ118" s="210"/>
      <c r="BR118" s="210"/>
      <c r="BS118" s="56">
        <f t="shared" si="41"/>
        <v>0</v>
      </c>
      <c r="BT118" s="56">
        <f t="shared" si="29"/>
        <v>25000</v>
      </c>
      <c r="BU118" s="57">
        <f t="shared" si="42"/>
        <v>-25000</v>
      </c>
      <c r="BW118" s="56">
        <f t="shared" si="36"/>
        <v>25000</v>
      </c>
      <c r="BX118" s="56"/>
      <c r="BY118" s="56"/>
      <c r="BZ118" s="62"/>
      <c r="CA118" s="62"/>
      <c r="CB118" s="62"/>
      <c r="CD118" s="211"/>
      <c r="CG118" s="212"/>
      <c r="CH118" s="69"/>
    </row>
    <row r="119" spans="1:86" ht="18" hidden="1" thickTop="1" thickBot="1">
      <c r="A119" s="244">
        <v>101</v>
      </c>
      <c r="B119" s="46" t="s">
        <v>12</v>
      </c>
      <c r="C119" s="252" t="s">
        <v>759</v>
      </c>
      <c r="D119" s="46" t="s">
        <v>760</v>
      </c>
      <c r="E119" s="72" t="s">
        <v>761</v>
      </c>
      <c r="F119" s="53" t="s">
        <v>762</v>
      </c>
      <c r="G119" s="48" t="s">
        <v>763</v>
      </c>
      <c r="H119" s="752">
        <v>24</v>
      </c>
      <c r="I119" s="752">
        <v>20</v>
      </c>
      <c r="J119" s="151"/>
      <c r="K119" s="151">
        <v>3000</v>
      </c>
      <c r="L119" s="151">
        <v>2800</v>
      </c>
      <c r="M119" s="49" t="s">
        <v>718</v>
      </c>
      <c r="N119" s="118">
        <v>43831</v>
      </c>
      <c r="O119" s="118">
        <f t="shared" si="37"/>
        <v>44409</v>
      </c>
      <c r="P119" s="118">
        <f>Cat_alumnos[[#This Row],[FECHA DE INICIO (PRIMERA CLASE CALENDARIO)]]</f>
        <v>43831</v>
      </c>
      <c r="Q119" s="118">
        <f t="shared" si="38"/>
        <v>44531</v>
      </c>
      <c r="R119" s="49" t="str">
        <f t="shared" si="39"/>
        <v>H</v>
      </c>
      <c r="S119" s="49" t="str">
        <f t="shared" si="40"/>
        <v>DOCTORADO EN DERECHO</v>
      </c>
      <c r="T119" s="322" t="s">
        <v>33</v>
      </c>
      <c r="U119" s="49" t="s">
        <v>11</v>
      </c>
      <c r="V119" s="50">
        <v>5000</v>
      </c>
      <c r="W119" s="51">
        <f t="shared" si="27"/>
        <v>0.44</v>
      </c>
      <c r="X119" s="50">
        <f t="shared" si="28"/>
        <v>2200</v>
      </c>
      <c r="Y119" s="52">
        <v>2</v>
      </c>
      <c r="Z119" s="153">
        <v>0</v>
      </c>
      <c r="AA119" s="177">
        <v>25000</v>
      </c>
      <c r="AB119" s="300" t="s">
        <v>11</v>
      </c>
      <c r="AC119">
        <v>1</v>
      </c>
      <c r="AD119" s="1248">
        <v>101</v>
      </c>
      <c r="AE119" s="46"/>
      <c r="AF1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CALENDARIO)]],TODAY())/30,0)-AE119, IF(Cat_alumnos[[#This Row],[ESTATUS ACADÉMICO]]="VIGENTE",ROUNDDOWN(DAYS360(Cat_alumnos[[#This Row],[FECHA DE INICIO (PRIMERA CLASE CALENDARIO)]],TODAY())/30,0)+2-AE119,"NO VIGENTE"))</f>
        <v>NO VIGENTE</v>
      </c>
      <c r="AG119" s="73">
        <v>24</v>
      </c>
      <c r="AH1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9" s="55" t="str">
        <f t="shared" si="15"/>
        <v>SUSPENDER</v>
      </c>
      <c r="AJ119" s="345" t="s">
        <v>597</v>
      </c>
      <c r="AK119" s="49">
        <v>1</v>
      </c>
      <c r="AL119" s="66">
        <f t="shared" si="35"/>
        <v>1</v>
      </c>
      <c r="AM119" s="444" t="str">
        <f t="shared" si="30"/>
        <v>SI</v>
      </c>
      <c r="AN119" s="908" t="s">
        <v>598</v>
      </c>
      <c r="AO119" s="900" t="str">
        <f>MID(Cat_alumnos[[#This Row],[CURP]],5,2)</f>
        <v>78</v>
      </c>
      <c r="AP119" s="900" t="str">
        <f>MID(Cat_alumnos[[#This Row],[CURP]],7,2)</f>
        <v>09</v>
      </c>
      <c r="AQ119" s="900" t="str">
        <f>MID(Cat_alumnos[[#This Row],[CURP]],9,2)</f>
        <v>11</v>
      </c>
      <c r="AR119" s="908" t="s">
        <v>3089</v>
      </c>
      <c r="AS119" s="612">
        <f>Cat_alumnos[[#This Row],[Titulación]]</f>
        <v>25000</v>
      </c>
      <c r="AT119" s="208"/>
      <c r="AU119" s="1"/>
      <c r="AW119" s="209"/>
      <c r="AY119" s="210"/>
      <c r="AZ119" s="209"/>
      <c r="BB119" s="210"/>
      <c r="BC119" s="209"/>
      <c r="BE119" s="210"/>
      <c r="BF119" s="209"/>
      <c r="BH119" s="210"/>
      <c r="BI119" s="210"/>
      <c r="BJ119" s="210"/>
      <c r="BK119" s="210"/>
      <c r="BL119" s="210"/>
      <c r="BM119" s="210"/>
      <c r="BN119" s="210"/>
      <c r="BO119" s="210"/>
      <c r="BP119" s="210"/>
      <c r="BQ119" s="210"/>
      <c r="BR119" s="210"/>
      <c r="BS119" s="56">
        <f t="shared" si="41"/>
        <v>0</v>
      </c>
      <c r="BT119" s="56">
        <f t="shared" si="29"/>
        <v>25000</v>
      </c>
      <c r="BU119" s="57">
        <f t="shared" si="42"/>
        <v>-25000</v>
      </c>
      <c r="BW119" s="56">
        <f t="shared" si="36"/>
        <v>25000</v>
      </c>
      <c r="BX119" s="56"/>
      <c r="BY119" s="56"/>
      <c r="BZ119" s="62"/>
      <c r="CA119" s="62"/>
      <c r="CB119" s="62"/>
      <c r="CD119" s="211"/>
      <c r="CG119" s="212"/>
      <c r="CH119" s="69"/>
    </row>
    <row r="120" spans="1:86" ht="18" hidden="1" thickTop="1" thickBot="1">
      <c r="A120" s="244">
        <v>102</v>
      </c>
      <c r="B120" s="46" t="s">
        <v>10</v>
      </c>
      <c r="C120" s="252" t="s">
        <v>599</v>
      </c>
      <c r="D120" s="46" t="s">
        <v>600</v>
      </c>
      <c r="E120" s="72" t="s">
        <v>601</v>
      </c>
      <c r="F120" s="90">
        <v>9988451496</v>
      </c>
      <c r="G120" s="48" t="s">
        <v>602</v>
      </c>
      <c r="H120" s="752">
        <v>20</v>
      </c>
      <c r="I120" s="752">
        <v>20</v>
      </c>
      <c r="J120" s="151"/>
      <c r="K120" s="151">
        <v>0</v>
      </c>
      <c r="L120" s="151">
        <v>0</v>
      </c>
      <c r="M120" s="49" t="s">
        <v>418</v>
      </c>
      <c r="N120" s="118">
        <v>43617</v>
      </c>
      <c r="O120" s="118">
        <f t="shared" si="37"/>
        <v>44197</v>
      </c>
      <c r="P120" s="118">
        <f>Cat_alumnos[[#This Row],[FECHA DE INICIO (PRIMERA CLASE CALENDARIO)]]</f>
        <v>43617</v>
      </c>
      <c r="Q120" s="118">
        <f t="shared" si="38"/>
        <v>44197</v>
      </c>
      <c r="R120" s="49" t="str">
        <f t="shared" si="39"/>
        <v>M</v>
      </c>
      <c r="S120" s="49" t="str">
        <f t="shared" si="40"/>
        <v>MAESTRIA EN DERECHO</v>
      </c>
      <c r="T120" s="322" t="s">
        <v>1227</v>
      </c>
      <c r="U120" s="49" t="s">
        <v>11</v>
      </c>
      <c r="V120" s="50">
        <v>5000</v>
      </c>
      <c r="W120" s="51">
        <f t="shared" si="27"/>
        <v>1</v>
      </c>
      <c r="X120" s="50">
        <f t="shared" si="28"/>
        <v>5000</v>
      </c>
      <c r="Y120" s="52">
        <v>2</v>
      </c>
      <c r="Z120" s="153">
        <v>0</v>
      </c>
      <c r="AA120" s="177">
        <v>25000</v>
      </c>
      <c r="AB120" s="300" t="s">
        <v>11</v>
      </c>
      <c r="AC120">
        <v>1</v>
      </c>
      <c r="AD120" s="1249">
        <v>102</v>
      </c>
      <c r="AE120" s="46"/>
      <c r="AF1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CALENDARIO)]],TODAY())/30,0)-AE120, IF(Cat_alumnos[[#This Row],[ESTATUS ACADÉMICO]]="VIGENTE",ROUNDDOWN(DAYS360(Cat_alumnos[[#This Row],[FECHA DE INICIO (PRIMERA CLASE CALENDARIO)]],TODAY())/30,0)+2-AE120,"NO VIGENTE"))</f>
        <v>NO VIGENTE</v>
      </c>
      <c r="AG120" s="84">
        <v>20</v>
      </c>
      <c r="AH120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" s="55" t="str">
        <f t="shared" si="15"/>
        <v>SUSPENDER</v>
      </c>
      <c r="AJ120" s="349" t="s">
        <v>138</v>
      </c>
      <c r="AK120" s="49">
        <v>2</v>
      </c>
      <c r="AL120" s="66">
        <f t="shared" si="35"/>
        <v>0</v>
      </c>
      <c r="AM120" s="444" t="str">
        <f t="shared" si="30"/>
        <v>NO</v>
      </c>
      <c r="AN120" s="902"/>
      <c r="AO120" s="900" t="str">
        <f>MID(Cat_alumnos[[#This Row],[CURP]],5,2)</f>
        <v>75</v>
      </c>
      <c r="AP120" s="900" t="str">
        <f>MID(Cat_alumnos[[#This Row],[CURP]],7,2)</f>
        <v>10</v>
      </c>
      <c r="AQ120" s="900" t="str">
        <f>MID(Cat_alumnos[[#This Row],[CURP]],9,2)</f>
        <v>15</v>
      </c>
      <c r="AR120" s="904" t="s">
        <v>3096</v>
      </c>
      <c r="AS120" s="612">
        <f>Cat_alumnos[[#This Row],[Titulación]]</f>
        <v>25000</v>
      </c>
      <c r="AT120" s="208"/>
      <c r="AU120" s="1"/>
      <c r="AW120" s="209"/>
      <c r="AY120" s="210"/>
      <c r="AZ120" s="209"/>
      <c r="BB120" s="210"/>
      <c r="BC120" s="209"/>
      <c r="BE120" s="210"/>
      <c r="BF120" s="209"/>
      <c r="BH120" s="210"/>
      <c r="BI120" s="210"/>
      <c r="BJ120" s="210"/>
      <c r="BK120" s="210"/>
      <c r="BL120" s="210"/>
      <c r="BM120" s="210"/>
      <c r="BN120" s="210"/>
      <c r="BO120" s="210"/>
      <c r="BP120" s="210"/>
      <c r="BQ120" s="210"/>
      <c r="BR120" s="210"/>
      <c r="BS120" s="56">
        <f t="shared" si="41"/>
        <v>0</v>
      </c>
      <c r="BT120" s="56">
        <f t="shared" si="29"/>
        <v>25000</v>
      </c>
      <c r="BU120" s="57">
        <f t="shared" si="42"/>
        <v>-25000</v>
      </c>
      <c r="BW120" s="56">
        <f t="shared" si="36"/>
        <v>25000</v>
      </c>
      <c r="BX120" s="56"/>
      <c r="BY120" s="56"/>
      <c r="BZ120" s="62"/>
      <c r="CA120" s="62"/>
      <c r="CB120" s="62"/>
      <c r="CD120" s="211"/>
      <c r="CG120" s="212" t="s">
        <v>602</v>
      </c>
      <c r="CH120" s="91">
        <v>9988451496</v>
      </c>
    </row>
    <row r="121" spans="1:86" ht="18" hidden="1" thickTop="1" thickBot="1">
      <c r="A121" s="244">
        <v>103</v>
      </c>
      <c r="B121" s="46" t="s">
        <v>10</v>
      </c>
      <c r="C121" s="252" t="s">
        <v>603</v>
      </c>
      <c r="D121" s="46" t="s">
        <v>604</v>
      </c>
      <c r="E121" s="72" t="s">
        <v>605</v>
      </c>
      <c r="F121" s="85">
        <v>9831323522</v>
      </c>
      <c r="G121" s="253" t="s">
        <v>1793</v>
      </c>
      <c r="H121" s="752">
        <v>20</v>
      </c>
      <c r="I121" s="752">
        <v>20</v>
      </c>
      <c r="J121" s="151"/>
      <c r="K121" s="151">
        <v>2000</v>
      </c>
      <c r="L121" s="151">
        <v>1600</v>
      </c>
      <c r="M121" s="49" t="s">
        <v>418</v>
      </c>
      <c r="N121" s="118">
        <v>43617</v>
      </c>
      <c r="O121" s="118">
        <f t="shared" si="37"/>
        <v>44197</v>
      </c>
      <c r="P121" s="118">
        <f>Cat_alumnos[[#This Row],[FECHA DE INICIO (PRIMERA CLASE CALENDARIO)]]</f>
        <v>43617</v>
      </c>
      <c r="Q121" s="118">
        <f t="shared" si="38"/>
        <v>44197</v>
      </c>
      <c r="R121" s="49" t="str">
        <f t="shared" si="39"/>
        <v>M</v>
      </c>
      <c r="S121" s="49" t="str">
        <f t="shared" si="40"/>
        <v>MAESTRIA EN DERECHO</v>
      </c>
      <c r="T121" s="322" t="s">
        <v>34</v>
      </c>
      <c r="U121" s="49" t="s">
        <v>11</v>
      </c>
      <c r="V121" s="50">
        <v>5000</v>
      </c>
      <c r="W121" s="51">
        <f t="shared" si="27"/>
        <v>0.68</v>
      </c>
      <c r="X121" s="50">
        <f t="shared" si="28"/>
        <v>3400</v>
      </c>
      <c r="Y121" s="52">
        <v>2</v>
      </c>
      <c r="Z121" s="153">
        <v>0</v>
      </c>
      <c r="AA121" s="177">
        <v>25000</v>
      </c>
      <c r="AB121" s="300" t="s">
        <v>11</v>
      </c>
      <c r="AC121">
        <v>1</v>
      </c>
      <c r="AD121" s="1248">
        <v>103</v>
      </c>
      <c r="AE121" s="46"/>
      <c r="AF1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CALENDARIO)]],TODAY())/30,0)-AE121, IF(Cat_alumnos[[#This Row],[ESTATUS ACADÉMICO]]="VIGENTE",ROUNDDOWN(DAYS360(Cat_alumnos[[#This Row],[FECHA DE INICIO (PRIMERA CLASE CALENDARIO)]],TODAY())/30,0)+2-AE121,"NO VIGENTE"))</f>
        <v>NO VIGENTE</v>
      </c>
      <c r="AG121" s="73">
        <v>20</v>
      </c>
      <c r="AH1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1" s="55" t="str">
        <f t="shared" si="15"/>
        <v>SUSPENDER</v>
      </c>
      <c r="AJ121" s="362"/>
      <c r="AK121" s="49">
        <v>2</v>
      </c>
      <c r="AL121" s="66">
        <f t="shared" si="35"/>
        <v>0</v>
      </c>
      <c r="AM121" s="444" t="str">
        <f t="shared" si="30"/>
        <v>NO</v>
      </c>
      <c r="AN121" s="902"/>
      <c r="AO121" s="900" t="str">
        <f>MID(Cat_alumnos[[#This Row],[CURP]],5,2)</f>
        <v>91</v>
      </c>
      <c r="AP121" s="900" t="str">
        <f>MID(Cat_alumnos[[#This Row],[CURP]],7,2)</f>
        <v>01</v>
      </c>
      <c r="AQ121" s="900" t="str">
        <f>MID(Cat_alumnos[[#This Row],[CURP]],9,2)</f>
        <v>16</v>
      </c>
      <c r="AR121" s="904" t="s">
        <v>3084</v>
      </c>
      <c r="AS121" s="612">
        <f>Cat_alumnos[[#This Row],[Titulación]]</f>
        <v>25000</v>
      </c>
      <c r="AT121" s="208">
        <v>5500</v>
      </c>
      <c r="AU121" s="88">
        <v>44199</v>
      </c>
      <c r="AV121" s="3" t="s">
        <v>420</v>
      </c>
      <c r="AW121" s="208">
        <v>5500</v>
      </c>
      <c r="AX121" s="88">
        <v>44420</v>
      </c>
      <c r="AY121" s="3" t="s">
        <v>420</v>
      </c>
      <c r="AZ121" s="209"/>
      <c r="BB121" s="210"/>
      <c r="BC121" s="209"/>
      <c r="BE121" s="210"/>
      <c r="BF121" s="209"/>
      <c r="BH121" s="210"/>
      <c r="BI121" s="210"/>
      <c r="BJ121" s="210"/>
      <c r="BK121" s="210"/>
      <c r="BL121" s="210"/>
      <c r="BM121" s="210"/>
      <c r="BN121" s="210"/>
      <c r="BO121" s="210"/>
      <c r="BP121" s="210"/>
      <c r="BQ121" s="210"/>
      <c r="BR121" s="210"/>
      <c r="BS121" s="56">
        <f t="shared" si="41"/>
        <v>11000</v>
      </c>
      <c r="BT121" s="56">
        <f t="shared" si="29"/>
        <v>25000</v>
      </c>
      <c r="BU121" s="57">
        <f t="shared" si="42"/>
        <v>-14000</v>
      </c>
      <c r="BW121" s="56">
        <f t="shared" si="36"/>
        <v>25000</v>
      </c>
      <c r="BX121" s="56"/>
      <c r="BY121" s="56"/>
      <c r="BZ121" s="62"/>
      <c r="CA121" s="62"/>
      <c r="CB121" s="62"/>
      <c r="CD121" s="211"/>
      <c r="CG121" s="212"/>
      <c r="CH121" s="69"/>
    </row>
    <row r="122" spans="1:86" ht="18" hidden="1" thickTop="1" thickBot="1">
      <c r="A122" s="244">
        <v>104</v>
      </c>
      <c r="B122" s="46" t="s">
        <v>10</v>
      </c>
      <c r="C122" s="252" t="s">
        <v>606</v>
      </c>
      <c r="D122" s="46" t="s">
        <v>607</v>
      </c>
      <c r="E122" s="72" t="s">
        <v>608</v>
      </c>
      <c r="F122" s="85">
        <v>9981483701</v>
      </c>
      <c r="G122" s="253" t="s">
        <v>1794</v>
      </c>
      <c r="H122" s="752">
        <v>20</v>
      </c>
      <c r="I122" s="752">
        <v>20</v>
      </c>
      <c r="J122" s="151"/>
      <c r="K122" s="151">
        <v>2000</v>
      </c>
      <c r="L122" s="151">
        <v>2180.0000000000005</v>
      </c>
      <c r="M122" s="49" t="s">
        <v>418</v>
      </c>
      <c r="N122" s="118">
        <v>43617</v>
      </c>
      <c r="O122" s="118">
        <f t="shared" si="37"/>
        <v>44197</v>
      </c>
      <c r="P122" s="118">
        <f>Cat_alumnos[[#This Row],[FECHA DE INICIO (PRIMERA CLASE CALENDARIO)]]</f>
        <v>43617</v>
      </c>
      <c r="Q122" s="118">
        <f t="shared" si="38"/>
        <v>44197</v>
      </c>
      <c r="R122" s="49" t="str">
        <f t="shared" si="39"/>
        <v>M</v>
      </c>
      <c r="S122" s="49" t="str">
        <f t="shared" si="40"/>
        <v>MAESTRIA EN DERECHO</v>
      </c>
      <c r="T122" s="322" t="s">
        <v>1227</v>
      </c>
      <c r="U122" s="49" t="s">
        <v>9</v>
      </c>
      <c r="V122" s="50">
        <v>5000</v>
      </c>
      <c r="W122" s="51">
        <f t="shared" si="27"/>
        <v>0.56399999999999995</v>
      </c>
      <c r="X122" s="50">
        <f t="shared" si="28"/>
        <v>2819.9999999999995</v>
      </c>
      <c r="Y122" s="52">
        <v>2</v>
      </c>
      <c r="Z122" s="153">
        <v>0</v>
      </c>
      <c r="AA122" s="177">
        <v>25000</v>
      </c>
      <c r="AB122" s="300" t="s">
        <v>11</v>
      </c>
      <c r="AC122">
        <v>1</v>
      </c>
      <c r="AD122" s="1249">
        <v>104</v>
      </c>
      <c r="AE122" s="46"/>
      <c r="AF1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CALENDARIO)]],TODAY())/30,0)-AE122, IF(Cat_alumnos[[#This Row],[ESTATUS ACADÉMICO]]="VIGENTE",ROUNDDOWN(DAYS360(Cat_alumnos[[#This Row],[FECHA DE INICIO (PRIMERA CLASE CALENDARIO)]],TODAY())/30,0)+2-AE122,"NO VIGENTE"))</f>
        <v>NO VIGENTE</v>
      </c>
      <c r="AG122" s="73">
        <v>20</v>
      </c>
      <c r="AH1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2" s="55" t="str">
        <f t="shared" si="15"/>
        <v>SUSPENDER</v>
      </c>
      <c r="AJ122" s="362" t="s">
        <v>609</v>
      </c>
      <c r="AK122" s="49">
        <v>2</v>
      </c>
      <c r="AL122" s="66">
        <f t="shared" si="35"/>
        <v>0</v>
      </c>
      <c r="AM122" s="444" t="str">
        <f t="shared" si="30"/>
        <v>NO</v>
      </c>
      <c r="AN122" s="902"/>
      <c r="AO122" s="900" t="str">
        <f>MID(Cat_alumnos[[#This Row],[CURP]],5,2)</f>
        <v>62</v>
      </c>
      <c r="AP122" s="900" t="str">
        <f>MID(Cat_alumnos[[#This Row],[CURP]],7,2)</f>
        <v>12</v>
      </c>
      <c r="AQ122" s="900" t="str">
        <f>MID(Cat_alumnos[[#This Row],[CURP]],9,2)</f>
        <v>13</v>
      </c>
      <c r="AR122" s="904" t="s">
        <v>3087</v>
      </c>
      <c r="AS122" s="612">
        <f>Cat_alumnos[[#This Row],[Titulación]]</f>
        <v>25000</v>
      </c>
      <c r="AT122" s="208">
        <v>5500</v>
      </c>
      <c r="AU122" s="88">
        <v>44386</v>
      </c>
      <c r="AV122" s="3" t="s">
        <v>241</v>
      </c>
      <c r="AW122" s="209"/>
      <c r="AY122" s="210"/>
      <c r="AZ122" s="209"/>
      <c r="BB122" s="210"/>
      <c r="BC122" s="209"/>
      <c r="BE122" s="210"/>
      <c r="BF122" s="209"/>
      <c r="BH122" s="210"/>
      <c r="BI122" s="210"/>
      <c r="BJ122" s="210"/>
      <c r="BK122" s="210"/>
      <c r="BL122" s="210"/>
      <c r="BM122" s="210"/>
      <c r="BN122" s="210"/>
      <c r="BO122" s="210"/>
      <c r="BP122" s="210"/>
      <c r="BQ122" s="210"/>
      <c r="BR122" s="210"/>
      <c r="BS122" s="56">
        <f t="shared" si="41"/>
        <v>5500</v>
      </c>
      <c r="BT122" s="56">
        <f t="shared" si="29"/>
        <v>25000</v>
      </c>
      <c r="BU122" s="57">
        <f t="shared" si="42"/>
        <v>-19500</v>
      </c>
      <c r="BW122" s="56">
        <f t="shared" si="36"/>
        <v>25000</v>
      </c>
      <c r="BX122" s="56"/>
      <c r="BY122" s="56"/>
      <c r="BZ122" s="62"/>
      <c r="CA122" s="62"/>
      <c r="CB122" s="62"/>
      <c r="CD122" s="211"/>
      <c r="CG122" s="212"/>
      <c r="CH122" s="69"/>
    </row>
    <row r="123" spans="1:86" ht="18" hidden="1" thickTop="1" thickBot="1">
      <c r="A123" s="244">
        <v>105</v>
      </c>
      <c r="B123" s="46" t="s">
        <v>10</v>
      </c>
      <c r="C123" s="252" t="s">
        <v>610</v>
      </c>
      <c r="D123" s="46" t="s">
        <v>611</v>
      </c>
      <c r="E123" s="72" t="s">
        <v>612</v>
      </c>
      <c r="F123" s="46" t="s">
        <v>613</v>
      </c>
      <c r="G123" s="48" t="s">
        <v>614</v>
      </c>
      <c r="H123" s="752">
        <v>20</v>
      </c>
      <c r="I123" s="752">
        <v>20</v>
      </c>
      <c r="J123" s="151"/>
      <c r="K123" s="151">
        <v>2000</v>
      </c>
      <c r="L123" s="151">
        <v>1600</v>
      </c>
      <c r="M123" s="49" t="s">
        <v>418</v>
      </c>
      <c r="N123" s="118">
        <v>43617</v>
      </c>
      <c r="O123" s="118">
        <f t="shared" si="37"/>
        <v>44197</v>
      </c>
      <c r="P123" s="118">
        <f>Cat_alumnos[[#This Row],[FECHA DE INICIO (PRIMERA CLASE CALENDARIO)]]</f>
        <v>43617</v>
      </c>
      <c r="Q123" s="118">
        <f t="shared" si="38"/>
        <v>44197</v>
      </c>
      <c r="R123" s="49" t="str">
        <f t="shared" si="39"/>
        <v>M</v>
      </c>
      <c r="S123" s="49" t="str">
        <f t="shared" si="40"/>
        <v>MAESTRIA EN DERECHO</v>
      </c>
      <c r="T123" s="322" t="s">
        <v>1227</v>
      </c>
      <c r="U123" s="49" t="s">
        <v>11</v>
      </c>
      <c r="V123" s="50">
        <v>5000</v>
      </c>
      <c r="W123" s="51">
        <f t="shared" si="27"/>
        <v>0.68</v>
      </c>
      <c r="X123" s="50">
        <f t="shared" si="28"/>
        <v>3400</v>
      </c>
      <c r="Y123" s="52">
        <v>2</v>
      </c>
      <c r="Z123" s="153">
        <v>0</v>
      </c>
      <c r="AA123" s="177">
        <v>25000</v>
      </c>
      <c r="AB123" s="300" t="s">
        <v>11</v>
      </c>
      <c r="AC123">
        <v>1</v>
      </c>
      <c r="AD123" s="1248">
        <v>105</v>
      </c>
      <c r="AE123" s="46"/>
      <c r="AF1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CALENDARIO)]],TODAY())/30,0)-AE123, IF(Cat_alumnos[[#This Row],[ESTATUS ACADÉMICO]]="VIGENTE",ROUNDDOWN(DAYS360(Cat_alumnos[[#This Row],[FECHA DE INICIO (PRIMERA CLASE CALENDARIO)]],TODAY())/30,0)+2-AE123,"NO VIGENTE"))</f>
        <v>NO VIGENTE</v>
      </c>
      <c r="AG123" s="73">
        <v>20</v>
      </c>
      <c r="AH1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23" s="55" t="str">
        <f t="shared" si="15"/>
        <v>SUSPENDER</v>
      </c>
      <c r="AJ123" s="349" t="s">
        <v>615</v>
      </c>
      <c r="AK123" s="49">
        <v>2</v>
      </c>
      <c r="AL123" s="66">
        <f t="shared" si="35"/>
        <v>0</v>
      </c>
      <c r="AM123" s="444" t="str">
        <f t="shared" si="30"/>
        <v>NO</v>
      </c>
      <c r="AN123" s="902"/>
      <c r="AO123" s="900" t="str">
        <f>MID(Cat_alumnos[[#This Row],[CURP]],5,2)</f>
        <v>71</v>
      </c>
      <c r="AP123" s="900" t="str">
        <f>MID(Cat_alumnos[[#This Row],[CURP]],7,2)</f>
        <v>04</v>
      </c>
      <c r="AQ123" s="900" t="str">
        <f>MID(Cat_alumnos[[#This Row],[CURP]],9,2)</f>
        <v>03</v>
      </c>
      <c r="AR123" s="904" t="s">
        <v>3098</v>
      </c>
      <c r="AS123" s="612">
        <f>Cat_alumnos[[#This Row],[Titulación]]</f>
        <v>25000</v>
      </c>
      <c r="AT123" s="208">
        <v>5000</v>
      </c>
      <c r="AU123" s="94">
        <v>44285</v>
      </c>
      <c r="AV123" s="3" t="s">
        <v>616</v>
      </c>
      <c r="AW123" s="230"/>
      <c r="AY123" s="210"/>
      <c r="AZ123" s="230"/>
      <c r="BB123" s="210"/>
      <c r="BC123" s="209"/>
      <c r="BE123" s="210"/>
      <c r="BF123" s="209"/>
      <c r="BH123" s="210"/>
      <c r="BI123" s="210"/>
      <c r="BJ123" s="210"/>
      <c r="BK123" s="210"/>
      <c r="BL123" s="210"/>
      <c r="BM123" s="210"/>
      <c r="BN123" s="210"/>
      <c r="BO123" s="210"/>
      <c r="BP123" s="210"/>
      <c r="BQ123" s="210"/>
      <c r="BR123" s="210"/>
      <c r="BS123" s="56">
        <f t="shared" si="41"/>
        <v>5000</v>
      </c>
      <c r="BT123" s="56">
        <f t="shared" si="29"/>
        <v>25000</v>
      </c>
      <c r="BU123" s="57">
        <f t="shared" si="42"/>
        <v>-20000</v>
      </c>
      <c r="BW123" s="56">
        <f t="shared" si="36"/>
        <v>25000</v>
      </c>
      <c r="BX123" s="56"/>
      <c r="BY123" s="56"/>
      <c r="BZ123" s="62"/>
      <c r="CA123" s="62"/>
      <c r="CB123" s="62"/>
      <c r="CD123" s="211"/>
      <c r="CG123" s="212"/>
      <c r="CH123" s="69"/>
    </row>
    <row r="124" spans="1:86" ht="18" hidden="1" thickTop="1" thickBot="1">
      <c r="A124" s="244">
        <v>106</v>
      </c>
      <c r="B124" s="46" t="s">
        <v>10</v>
      </c>
      <c r="C124" s="252" t="s">
        <v>617</v>
      </c>
      <c r="D124" s="46" t="s">
        <v>618</v>
      </c>
      <c r="E124" s="72" t="s">
        <v>619</v>
      </c>
      <c r="F124" s="46" t="s">
        <v>620</v>
      </c>
      <c r="G124" s="48" t="s">
        <v>621</v>
      </c>
      <c r="H124" s="752">
        <v>20</v>
      </c>
      <c r="I124" s="752">
        <v>20</v>
      </c>
      <c r="J124" s="151"/>
      <c r="K124" s="151">
        <v>2000</v>
      </c>
      <c r="L124" s="151">
        <v>2180.0000000000005</v>
      </c>
      <c r="M124" s="49" t="s">
        <v>418</v>
      </c>
      <c r="N124" s="118">
        <v>43617</v>
      </c>
      <c r="O124" s="118">
        <f t="shared" si="37"/>
        <v>44197</v>
      </c>
      <c r="P124" s="118">
        <f>Cat_alumnos[[#This Row],[FECHA DE INICIO (PRIMERA CLASE CALENDARIO)]]</f>
        <v>43617</v>
      </c>
      <c r="Q124" s="118">
        <f t="shared" si="38"/>
        <v>44197</v>
      </c>
      <c r="R124" s="49" t="str">
        <f t="shared" si="39"/>
        <v>H</v>
      </c>
      <c r="S124" s="49" t="str">
        <f t="shared" si="40"/>
        <v>MAESTRIA EN DERECHO</v>
      </c>
      <c r="T124" s="322" t="s">
        <v>1227</v>
      </c>
      <c r="U124" s="49" t="s">
        <v>11</v>
      </c>
      <c r="V124" s="50">
        <v>5000</v>
      </c>
      <c r="W124" s="51">
        <f t="shared" si="27"/>
        <v>0.56399999999999995</v>
      </c>
      <c r="X124" s="50">
        <f t="shared" si="28"/>
        <v>2819.9999999999995</v>
      </c>
      <c r="Y124" s="52">
        <v>2</v>
      </c>
      <c r="Z124" s="153">
        <v>0</v>
      </c>
      <c r="AA124" s="177">
        <v>25000</v>
      </c>
      <c r="AB124" s="300" t="s">
        <v>11</v>
      </c>
      <c r="AC124">
        <v>1</v>
      </c>
      <c r="AD124" s="1249">
        <v>106</v>
      </c>
      <c r="AE124" s="46"/>
      <c r="AF1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CALENDARIO)]],TODAY())/30,0)-AE124, IF(Cat_alumnos[[#This Row],[ESTATUS ACADÉMICO]]="VIGENTE",ROUNDDOWN(DAYS360(Cat_alumnos[[#This Row],[FECHA DE INICIO (PRIMERA CLASE CALENDARIO)]],TODAY())/30,0)+2-AE124,"NO VIGENTE"))</f>
        <v>NO VIGENTE</v>
      </c>
      <c r="AG124" s="73">
        <v>20</v>
      </c>
      <c r="AH1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4" s="55" t="str">
        <f t="shared" si="15"/>
        <v>SUSPENDER</v>
      </c>
      <c r="AJ124" s="366" t="s">
        <v>622</v>
      </c>
      <c r="AK124" s="49">
        <v>0</v>
      </c>
      <c r="AL124" s="66">
        <f t="shared" si="35"/>
        <v>2</v>
      </c>
      <c r="AM124" s="444" t="str">
        <f t="shared" si="30"/>
        <v>NO</v>
      </c>
      <c r="AN124" s="902"/>
      <c r="AO124" s="900" t="str">
        <f>MID(Cat_alumnos[[#This Row],[CURP]],5,2)</f>
        <v>78</v>
      </c>
      <c r="AP124" s="900" t="str">
        <f>MID(Cat_alumnos[[#This Row],[CURP]],7,2)</f>
        <v>06</v>
      </c>
      <c r="AQ124" s="900" t="str">
        <f>MID(Cat_alumnos[[#This Row],[CURP]],9,2)</f>
        <v>18</v>
      </c>
      <c r="AR124" s="904" t="s">
        <v>3084</v>
      </c>
      <c r="AS124" s="612">
        <f>Cat_alumnos[[#This Row],[Titulación]]</f>
        <v>25000</v>
      </c>
      <c r="AT124" s="208">
        <v>3000</v>
      </c>
      <c r="AU124" s="95">
        <v>44485</v>
      </c>
      <c r="AV124" s="3" t="s">
        <v>623</v>
      </c>
      <c r="AW124" s="209"/>
      <c r="AY124" s="210"/>
      <c r="AZ124" s="209"/>
      <c r="BB124" s="210"/>
      <c r="BC124" s="209"/>
      <c r="BE124" s="210"/>
      <c r="BF124" s="209"/>
      <c r="BH124" s="210"/>
      <c r="BI124" s="210"/>
      <c r="BJ124" s="210"/>
      <c r="BK124" s="210"/>
      <c r="BL124" s="210"/>
      <c r="BM124" s="210"/>
      <c r="BN124" s="210"/>
      <c r="BO124" s="210"/>
      <c r="BP124" s="210"/>
      <c r="BQ124" s="210"/>
      <c r="BR124" s="210"/>
      <c r="BS124" s="56">
        <f t="shared" si="41"/>
        <v>3000</v>
      </c>
      <c r="BT124" s="56">
        <f t="shared" si="29"/>
        <v>25000</v>
      </c>
      <c r="BU124" s="57">
        <f t="shared" si="42"/>
        <v>-22000</v>
      </c>
      <c r="BW124" s="56">
        <f t="shared" si="36"/>
        <v>25000</v>
      </c>
      <c r="BX124" s="56"/>
      <c r="BY124" s="56"/>
      <c r="BZ124" s="62"/>
      <c r="CA124" s="62"/>
      <c r="CB124" s="62"/>
      <c r="CD124" s="211"/>
      <c r="CG124" s="212"/>
      <c r="CH124" s="69"/>
    </row>
    <row r="125" spans="1:86" ht="18" hidden="1" thickTop="1" thickBot="1">
      <c r="A125" s="244">
        <v>107</v>
      </c>
      <c r="B125" s="46" t="s">
        <v>10</v>
      </c>
      <c r="C125" s="252" t="s">
        <v>624</v>
      </c>
      <c r="D125" s="46" t="s">
        <v>625</v>
      </c>
      <c r="E125" s="72" t="s">
        <v>626</v>
      </c>
      <c r="F125" s="85">
        <v>9831041657</v>
      </c>
      <c r="G125" s="253" t="s">
        <v>2005</v>
      </c>
      <c r="H125" s="752">
        <v>20</v>
      </c>
      <c r="I125" s="752">
        <v>20</v>
      </c>
      <c r="J125" s="151"/>
      <c r="K125" s="151">
        <v>0</v>
      </c>
      <c r="L125" s="151">
        <v>1400</v>
      </c>
      <c r="M125" s="49" t="s">
        <v>418</v>
      </c>
      <c r="N125" s="118">
        <v>43586</v>
      </c>
      <c r="O125" s="118">
        <f t="shared" si="37"/>
        <v>44166</v>
      </c>
      <c r="P125" s="118">
        <f>Cat_alumnos[[#This Row],[FECHA DE INICIO (PRIMERA CLASE CALENDARIO)]]</f>
        <v>43586</v>
      </c>
      <c r="Q125" s="118">
        <f t="shared" si="38"/>
        <v>44166</v>
      </c>
      <c r="R125" s="49" t="str">
        <f t="shared" si="39"/>
        <v>H</v>
      </c>
      <c r="S125" s="49" t="str">
        <f t="shared" si="40"/>
        <v>MAESTRIA EN DERECHO</v>
      </c>
      <c r="T125" s="322" t="s">
        <v>34</v>
      </c>
      <c r="U125" s="49" t="s">
        <v>11</v>
      </c>
      <c r="V125" s="50">
        <v>5000</v>
      </c>
      <c r="W125" s="51">
        <f t="shared" si="27"/>
        <v>0.72</v>
      </c>
      <c r="X125" s="50">
        <f t="shared" si="28"/>
        <v>3600</v>
      </c>
      <c r="Y125" s="52">
        <v>2</v>
      </c>
      <c r="Z125" s="153">
        <v>0</v>
      </c>
      <c r="AA125" s="177">
        <v>25000</v>
      </c>
      <c r="AB125" s="300" t="s">
        <v>11</v>
      </c>
      <c r="AC125">
        <v>1</v>
      </c>
      <c r="AD125" s="1248">
        <v>107</v>
      </c>
      <c r="AE125" s="46"/>
      <c r="AF1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CALENDARIO)]],TODAY())/30,0)-AE125, IF(Cat_alumnos[[#This Row],[ESTATUS ACADÉMICO]]="VIGENTE",ROUNDDOWN(DAYS360(Cat_alumnos[[#This Row],[FECHA DE INICIO (PRIMERA CLASE CALENDARIO)]],TODAY())/30,0)+2-AE125,"NO VIGENTE"))</f>
        <v>NO VIGENTE</v>
      </c>
      <c r="AG125" s="73">
        <v>20</v>
      </c>
      <c r="AH1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5" s="55" t="str">
        <f t="shared" si="15"/>
        <v>SUSPENDER</v>
      </c>
      <c r="AJ125" s="345" t="s">
        <v>627</v>
      </c>
      <c r="AK125" s="49">
        <v>2</v>
      </c>
      <c r="AL125" s="66">
        <f t="shared" si="35"/>
        <v>0</v>
      </c>
      <c r="AM125" s="444" t="str">
        <f t="shared" si="30"/>
        <v>NO</v>
      </c>
      <c r="AN125" s="902"/>
      <c r="AO125" s="900" t="str">
        <f>MID(Cat_alumnos[[#This Row],[CURP]],5,2)</f>
        <v>76</v>
      </c>
      <c r="AP125" s="900" t="str">
        <f>MID(Cat_alumnos[[#This Row],[CURP]],7,2)</f>
        <v>12</v>
      </c>
      <c r="AQ125" s="900" t="str">
        <f>MID(Cat_alumnos[[#This Row],[CURP]],9,2)</f>
        <v>06</v>
      </c>
      <c r="AR125" s="904" t="s">
        <v>3084</v>
      </c>
      <c r="AS125" s="612">
        <f>Cat_alumnos[[#This Row],[Titulación]]</f>
        <v>25000</v>
      </c>
      <c r="AT125" s="208"/>
      <c r="AU125" s="1"/>
      <c r="AW125" s="209"/>
      <c r="AY125" s="210"/>
      <c r="AZ125" s="209"/>
      <c r="BB125" s="210"/>
      <c r="BC125" s="209"/>
      <c r="BE125" s="210"/>
      <c r="BF125" s="209"/>
      <c r="BH125" s="210"/>
      <c r="BI125" s="210"/>
      <c r="BJ125" s="210"/>
      <c r="BK125" s="210"/>
      <c r="BL125" s="210"/>
      <c r="BM125" s="210"/>
      <c r="BN125" s="210"/>
      <c r="BO125" s="210"/>
      <c r="BP125" s="210"/>
      <c r="BQ125" s="210"/>
      <c r="BR125" s="210"/>
      <c r="BS125" s="56">
        <f t="shared" si="41"/>
        <v>0</v>
      </c>
      <c r="BT125" s="56">
        <f t="shared" si="29"/>
        <v>25000</v>
      </c>
      <c r="BU125" s="57">
        <f t="shared" si="42"/>
        <v>-25000</v>
      </c>
      <c r="BW125" s="56">
        <f t="shared" si="36"/>
        <v>25000</v>
      </c>
      <c r="BX125" s="56"/>
      <c r="BY125" s="56"/>
      <c r="BZ125" s="62"/>
      <c r="CA125" s="62"/>
      <c r="CB125" s="62"/>
      <c r="CD125" s="211"/>
      <c r="CG125" s="212"/>
      <c r="CH125" s="69"/>
    </row>
    <row r="126" spans="1:86" ht="18" hidden="1" thickTop="1" thickBot="1">
      <c r="A126" s="244">
        <v>108</v>
      </c>
      <c r="B126" s="46" t="s">
        <v>10</v>
      </c>
      <c r="C126" s="252" t="s">
        <v>628</v>
      </c>
      <c r="D126" s="46" t="s">
        <v>629</v>
      </c>
      <c r="E126" s="72" t="s">
        <v>630</v>
      </c>
      <c r="F126" s="85">
        <v>9983642195</v>
      </c>
      <c r="G126" s="253" t="s">
        <v>1683</v>
      </c>
      <c r="H126" s="752">
        <v>20</v>
      </c>
      <c r="I126" s="752">
        <v>20</v>
      </c>
      <c r="J126" s="151"/>
      <c r="K126" s="151">
        <v>2000</v>
      </c>
      <c r="L126" s="151">
        <v>2180.0000000000005</v>
      </c>
      <c r="M126" s="49" t="s">
        <v>418</v>
      </c>
      <c r="N126" s="118">
        <v>43617</v>
      </c>
      <c r="O126" s="118">
        <f t="shared" si="37"/>
        <v>44197</v>
      </c>
      <c r="P126" s="118">
        <f>Cat_alumnos[[#This Row],[FECHA DE INICIO (PRIMERA CLASE CALENDARIO)]]</f>
        <v>43617</v>
      </c>
      <c r="Q126" s="118">
        <f t="shared" si="38"/>
        <v>44197</v>
      </c>
      <c r="R126" s="49" t="str">
        <f t="shared" si="39"/>
        <v>M</v>
      </c>
      <c r="S126" s="49" t="str">
        <f t="shared" si="40"/>
        <v>MAESTRIA EN DERECHO</v>
      </c>
      <c r="T126" s="322" t="s">
        <v>1227</v>
      </c>
      <c r="U126" s="49" t="s">
        <v>11</v>
      </c>
      <c r="V126" s="50">
        <v>5000</v>
      </c>
      <c r="W126" s="51">
        <f t="shared" si="27"/>
        <v>0.56399999999999995</v>
      </c>
      <c r="X126" s="50">
        <f t="shared" si="28"/>
        <v>2819.9999999999995</v>
      </c>
      <c r="Y126" s="52">
        <v>2</v>
      </c>
      <c r="Z126" s="153">
        <v>0</v>
      </c>
      <c r="AA126" s="177">
        <v>25000</v>
      </c>
      <c r="AB126" s="300" t="s">
        <v>11</v>
      </c>
      <c r="AC126">
        <v>1</v>
      </c>
      <c r="AD126" s="1249">
        <v>108</v>
      </c>
      <c r="AE126" s="46"/>
      <c r="AF1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CALENDARIO)]],TODAY())/30,0)-AE126, IF(Cat_alumnos[[#This Row],[ESTATUS ACADÉMICO]]="VIGENTE",ROUNDDOWN(DAYS360(Cat_alumnos[[#This Row],[FECHA DE INICIO (PRIMERA CLASE CALENDARIO)]],TODAY())/30,0)+2-AE126,"NO VIGENTE"))</f>
        <v>NO VIGENTE</v>
      </c>
      <c r="AG126" s="73">
        <v>20</v>
      </c>
      <c r="AH1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6" s="55" t="str">
        <f t="shared" si="15"/>
        <v>SUSPENDER</v>
      </c>
      <c r="AJ126" s="349"/>
      <c r="AK126" s="49">
        <v>2</v>
      </c>
      <c r="AL126" s="66">
        <f t="shared" si="35"/>
        <v>0</v>
      </c>
      <c r="AM126" s="444" t="str">
        <f t="shared" si="30"/>
        <v>NO</v>
      </c>
      <c r="AN126" s="902"/>
      <c r="AO126" s="900" t="str">
        <f>MID(Cat_alumnos[[#This Row],[CURP]],5,2)</f>
        <v>85</v>
      </c>
      <c r="AP126" s="900" t="str">
        <f>MID(Cat_alumnos[[#This Row],[CURP]],7,2)</f>
        <v>09</v>
      </c>
      <c r="AQ126" s="900" t="str">
        <f>MID(Cat_alumnos[[#This Row],[CURP]],9,2)</f>
        <v>26</v>
      </c>
      <c r="AR126" s="904" t="s">
        <v>3085</v>
      </c>
      <c r="AS126" s="612">
        <f>Cat_alumnos[[#This Row],[Titulación]]</f>
        <v>25000</v>
      </c>
      <c r="AT126" s="208">
        <v>5500</v>
      </c>
      <c r="AU126" s="96">
        <v>44414</v>
      </c>
      <c r="AV126" s="3" t="s">
        <v>476</v>
      </c>
      <c r="AW126" s="209"/>
      <c r="AY126" s="210"/>
      <c r="AZ126" s="209"/>
      <c r="BB126" s="210"/>
      <c r="BC126" s="209"/>
      <c r="BE126" s="210"/>
      <c r="BF126" s="209"/>
      <c r="BH126" s="210"/>
      <c r="BI126" s="210"/>
      <c r="BJ126" s="210"/>
      <c r="BK126" s="210"/>
      <c r="BL126" s="210"/>
      <c r="BM126" s="210"/>
      <c r="BN126" s="210"/>
      <c r="BO126" s="210"/>
      <c r="BP126" s="210"/>
      <c r="BQ126" s="210"/>
      <c r="BR126" s="210"/>
      <c r="BS126" s="56">
        <f t="shared" si="41"/>
        <v>5500</v>
      </c>
      <c r="BT126" s="56">
        <f t="shared" si="29"/>
        <v>25000</v>
      </c>
      <c r="BU126" s="57">
        <f t="shared" si="42"/>
        <v>-19500</v>
      </c>
      <c r="BW126" s="56">
        <f t="shared" si="36"/>
        <v>25000</v>
      </c>
      <c r="BX126" s="56"/>
      <c r="BY126" s="56"/>
      <c r="BZ126" s="62"/>
      <c r="CA126" s="62"/>
      <c r="CB126" s="62"/>
      <c r="CD126" s="211"/>
      <c r="CG126" s="212"/>
      <c r="CH126" s="69"/>
    </row>
    <row r="127" spans="1:86" ht="18" hidden="1" thickTop="1" thickBot="1">
      <c r="A127" s="244">
        <v>109</v>
      </c>
      <c r="B127" s="46" t="s">
        <v>10</v>
      </c>
      <c r="C127" s="252" t="s">
        <v>631</v>
      </c>
      <c r="D127" s="46" t="s">
        <v>632</v>
      </c>
      <c r="E127" s="72" t="s">
        <v>633</v>
      </c>
      <c r="F127" s="53" t="s">
        <v>634</v>
      </c>
      <c r="G127" s="48" t="s">
        <v>635</v>
      </c>
      <c r="H127" s="752">
        <v>20</v>
      </c>
      <c r="I127" s="752">
        <v>20</v>
      </c>
      <c r="J127" s="151"/>
      <c r="K127" s="151">
        <v>2000</v>
      </c>
      <c r="L127" s="151">
        <v>1600</v>
      </c>
      <c r="M127" s="49" t="s">
        <v>418</v>
      </c>
      <c r="N127" s="118">
        <v>43617</v>
      </c>
      <c r="O127" s="118">
        <f t="shared" si="37"/>
        <v>44197</v>
      </c>
      <c r="P127" s="118">
        <f>Cat_alumnos[[#This Row],[FECHA DE INICIO (PRIMERA CLASE CALENDARIO)]]</f>
        <v>43617</v>
      </c>
      <c r="Q127" s="118">
        <f t="shared" si="38"/>
        <v>44197</v>
      </c>
      <c r="R127" s="49" t="str">
        <f t="shared" si="39"/>
        <v>H</v>
      </c>
      <c r="S127" s="49" t="str">
        <f t="shared" si="40"/>
        <v>MAESTRIA EN DERECHO</v>
      </c>
      <c r="T127" s="322" t="s">
        <v>1227</v>
      </c>
      <c r="U127" s="49" t="s">
        <v>11</v>
      </c>
      <c r="V127" s="50">
        <v>5000</v>
      </c>
      <c r="W127" s="51">
        <f t="shared" si="27"/>
        <v>0.68</v>
      </c>
      <c r="X127" s="50">
        <f t="shared" si="28"/>
        <v>3400</v>
      </c>
      <c r="Y127" s="52">
        <v>2</v>
      </c>
      <c r="Z127" s="153">
        <v>0</v>
      </c>
      <c r="AA127" s="177">
        <v>25000</v>
      </c>
      <c r="AB127" s="300" t="s">
        <v>11</v>
      </c>
      <c r="AC127">
        <v>1</v>
      </c>
      <c r="AD127" s="1248">
        <v>109</v>
      </c>
      <c r="AE127" s="46"/>
      <c r="AF1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CALENDARIO)]],TODAY())/30,0)-AE127, IF(Cat_alumnos[[#This Row],[ESTATUS ACADÉMICO]]="VIGENTE",ROUNDDOWN(DAYS360(Cat_alumnos[[#This Row],[FECHA DE INICIO (PRIMERA CLASE CALENDARIO)]],TODAY())/30,0)+2-AE127,"NO VIGENTE"))</f>
        <v>NO VIGENTE</v>
      </c>
      <c r="AG127" s="73">
        <v>20</v>
      </c>
      <c r="AH1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7" s="55" t="str">
        <f t="shared" si="15"/>
        <v>SUSPENDER</v>
      </c>
      <c r="AJ127" s="349" t="s">
        <v>636</v>
      </c>
      <c r="AK127" s="49">
        <v>2</v>
      </c>
      <c r="AL127" s="66">
        <f t="shared" si="35"/>
        <v>0</v>
      </c>
      <c r="AM127" s="444" t="str">
        <f t="shared" si="30"/>
        <v>NO</v>
      </c>
      <c r="AN127" s="902"/>
      <c r="AO127" s="900" t="str">
        <f>MID(Cat_alumnos[[#This Row],[CURP]],5,2)</f>
        <v>63</v>
      </c>
      <c r="AP127" s="900" t="str">
        <f>MID(Cat_alumnos[[#This Row],[CURP]],7,2)</f>
        <v>10</v>
      </c>
      <c r="AQ127" s="900" t="str">
        <f>MID(Cat_alumnos[[#This Row],[CURP]],9,2)</f>
        <v>12</v>
      </c>
      <c r="AR127" s="904" t="s">
        <v>3087</v>
      </c>
      <c r="AS127" s="612">
        <f>Cat_alumnos[[#This Row],[Titulación]]</f>
        <v>25000</v>
      </c>
      <c r="AT127" s="208"/>
      <c r="AU127" s="96"/>
      <c r="AV127" s="3"/>
      <c r="AW127" s="209"/>
      <c r="AY127" s="210"/>
      <c r="AZ127" s="209"/>
      <c r="BB127" s="210"/>
      <c r="BC127" s="209"/>
      <c r="BE127" s="210"/>
      <c r="BF127" s="209"/>
      <c r="BH127" s="210"/>
      <c r="BI127" s="210"/>
      <c r="BJ127" s="210"/>
      <c r="BK127" s="210"/>
      <c r="BL127" s="210"/>
      <c r="BM127" s="210"/>
      <c r="BN127" s="210"/>
      <c r="BO127" s="210"/>
      <c r="BP127" s="210"/>
      <c r="BQ127" s="210"/>
      <c r="BR127" s="210"/>
      <c r="BS127" s="56">
        <f t="shared" si="41"/>
        <v>0</v>
      </c>
      <c r="BT127" s="56">
        <f t="shared" si="29"/>
        <v>25000</v>
      </c>
      <c r="BU127" s="57">
        <f t="shared" si="42"/>
        <v>-25000</v>
      </c>
      <c r="BW127" s="56">
        <f t="shared" si="36"/>
        <v>25000</v>
      </c>
      <c r="BX127" s="56"/>
      <c r="BY127" s="56"/>
      <c r="BZ127" s="62"/>
      <c r="CA127" s="62"/>
      <c r="CB127" s="62"/>
      <c r="CD127" s="211"/>
      <c r="CG127" s="212"/>
      <c r="CH127" s="69"/>
    </row>
    <row r="128" spans="1:86" ht="18" hidden="1" thickTop="1" thickBot="1">
      <c r="A128" s="244">
        <v>110</v>
      </c>
      <c r="B128" s="46" t="s">
        <v>10</v>
      </c>
      <c r="C128" s="252" t="s">
        <v>637</v>
      </c>
      <c r="D128" s="46" t="s">
        <v>638</v>
      </c>
      <c r="E128" s="72" t="s">
        <v>639</v>
      </c>
      <c r="F128" s="87">
        <v>9831079580</v>
      </c>
      <c r="G128" s="253" t="s">
        <v>1795</v>
      </c>
      <c r="H128" s="752">
        <v>20</v>
      </c>
      <c r="I128" s="752">
        <v>20</v>
      </c>
      <c r="J128" s="151"/>
      <c r="K128" s="151">
        <v>2000</v>
      </c>
      <c r="L128" s="151">
        <v>1600</v>
      </c>
      <c r="M128" s="49" t="s">
        <v>418</v>
      </c>
      <c r="N128" s="118">
        <v>43586</v>
      </c>
      <c r="O128" s="118">
        <f t="shared" si="37"/>
        <v>44166</v>
      </c>
      <c r="P128" s="118">
        <f>Cat_alumnos[[#This Row],[FECHA DE INICIO (PRIMERA CLASE CALENDARIO)]]</f>
        <v>43586</v>
      </c>
      <c r="Q128" s="118">
        <f t="shared" si="38"/>
        <v>44166</v>
      </c>
      <c r="R128" s="49" t="str">
        <f t="shared" si="39"/>
        <v>M</v>
      </c>
      <c r="S128" s="49" t="str">
        <f t="shared" si="40"/>
        <v>MAESTRIA EN DERECHO</v>
      </c>
      <c r="T128" s="322" t="s">
        <v>34</v>
      </c>
      <c r="U128" s="49" t="s">
        <v>11</v>
      </c>
      <c r="V128" s="50">
        <v>5000</v>
      </c>
      <c r="W128" s="51">
        <f t="shared" si="27"/>
        <v>0.68</v>
      </c>
      <c r="X128" s="50">
        <f t="shared" si="28"/>
        <v>3400</v>
      </c>
      <c r="Y128" s="52">
        <v>2</v>
      </c>
      <c r="Z128" s="153">
        <v>0</v>
      </c>
      <c r="AA128" s="177">
        <v>25000</v>
      </c>
      <c r="AB128" s="300" t="s">
        <v>11</v>
      </c>
      <c r="AC128">
        <v>1</v>
      </c>
      <c r="AD128" s="1249">
        <v>110</v>
      </c>
      <c r="AE128" s="46"/>
      <c r="AF1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CALENDARIO)]],TODAY())/30,0)-AE128, IF(Cat_alumnos[[#This Row],[ESTATUS ACADÉMICO]]="VIGENTE",ROUNDDOWN(DAYS360(Cat_alumnos[[#This Row],[FECHA DE INICIO (PRIMERA CLASE CALENDARIO)]],TODAY())/30,0)+2-AE128,"NO VIGENTE"))</f>
        <v>NO VIGENTE</v>
      </c>
      <c r="AG128" s="73">
        <v>20</v>
      </c>
      <c r="AH1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8" s="55" t="str">
        <f t="shared" si="15"/>
        <v>SUSPENDER</v>
      </c>
      <c r="AJ128" s="1130" t="s">
        <v>609</v>
      </c>
      <c r="AK128" s="49">
        <v>2</v>
      </c>
      <c r="AL128" s="66">
        <f t="shared" ref="AL128:AL159" si="43">Y128-AK128</f>
        <v>0</v>
      </c>
      <c r="AM128" s="444" t="str">
        <f t="shared" si="30"/>
        <v>NO</v>
      </c>
      <c r="AN128" s="902"/>
      <c r="AO128" s="900" t="str">
        <f>MID(Cat_alumnos[[#This Row],[CURP]],5,2)</f>
        <v>75</v>
      </c>
      <c r="AP128" s="900" t="str">
        <f>MID(Cat_alumnos[[#This Row],[CURP]],7,2)</f>
        <v>04</v>
      </c>
      <c r="AQ128" s="900" t="str">
        <f>MID(Cat_alumnos[[#This Row],[CURP]],9,2)</f>
        <v>16</v>
      </c>
      <c r="AR128" s="904" t="s">
        <v>3084</v>
      </c>
      <c r="AS128" s="612">
        <f>Cat_alumnos[[#This Row],[Titulación]]</f>
        <v>25000</v>
      </c>
      <c r="AT128" s="208">
        <v>10000</v>
      </c>
      <c r="AU128" s="88">
        <v>44397</v>
      </c>
      <c r="AV128" s="3" t="s">
        <v>420</v>
      </c>
      <c r="AW128" s="231">
        <v>8000</v>
      </c>
      <c r="AX128" s="97">
        <v>44475</v>
      </c>
      <c r="AY128" s="210" t="s">
        <v>420</v>
      </c>
      <c r="AZ128" s="209">
        <v>5000</v>
      </c>
      <c r="BA128" s="68">
        <v>44482</v>
      </c>
      <c r="BB128" s="210" t="s">
        <v>477</v>
      </c>
      <c r="BC128" s="209">
        <v>1400</v>
      </c>
      <c r="BD128" s="81">
        <v>44951</v>
      </c>
      <c r="BE128" s="210" t="s">
        <v>420</v>
      </c>
      <c r="BF128" s="209"/>
      <c r="BH128" s="210"/>
      <c r="BI128" s="210"/>
      <c r="BJ128" s="210"/>
      <c r="BK128" s="210"/>
      <c r="BL128" s="210"/>
      <c r="BM128" s="210"/>
      <c r="BN128" s="210"/>
      <c r="BO128" s="210"/>
      <c r="BP128" s="210"/>
      <c r="BQ128" s="210"/>
      <c r="BR128" s="210"/>
      <c r="BS128" s="56">
        <f t="shared" si="41"/>
        <v>24400</v>
      </c>
      <c r="BT128" s="56">
        <f t="shared" si="29"/>
        <v>25000</v>
      </c>
      <c r="BU128" s="57">
        <f t="shared" si="42"/>
        <v>-600</v>
      </c>
      <c r="BW128" s="56">
        <f t="shared" si="36"/>
        <v>25000</v>
      </c>
      <c r="BX128" s="56"/>
      <c r="BY128" s="56"/>
      <c r="BZ128" s="62"/>
      <c r="CA128" s="62"/>
      <c r="CB128" s="62"/>
      <c r="CD128" s="211"/>
      <c r="CG128" s="212"/>
      <c r="CH128" s="69"/>
    </row>
    <row r="129" spans="1:86" ht="66" hidden="1" thickTop="1" thickBot="1">
      <c r="A129" s="244">
        <v>111</v>
      </c>
      <c r="B129" s="46" t="s">
        <v>20</v>
      </c>
      <c r="C129" s="252" t="s">
        <v>1394</v>
      </c>
      <c r="D129" s="46" t="s">
        <v>1395</v>
      </c>
      <c r="E129" s="72" t="s">
        <v>1396</v>
      </c>
      <c r="F129" s="47" t="s">
        <v>1397</v>
      </c>
      <c r="G129" s="304" t="s">
        <v>1398</v>
      </c>
      <c r="H129" s="752">
        <v>6</v>
      </c>
      <c r="I129" s="752">
        <v>4</v>
      </c>
      <c r="J129" s="151"/>
      <c r="K129" s="151" t="s">
        <v>1255</v>
      </c>
      <c r="L129" s="151">
        <v>5333</v>
      </c>
      <c r="M129" s="49" t="s">
        <v>1013</v>
      </c>
      <c r="N129" s="118">
        <v>44440</v>
      </c>
      <c r="O129" s="118">
        <f t="shared" si="37"/>
        <v>44531</v>
      </c>
      <c r="P129" s="118">
        <f>Cat_alumnos[[#This Row],[FECHA DE INICIO (PRIMERA CLASE CALENDARIO)]]</f>
        <v>44440</v>
      </c>
      <c r="Q129" s="118">
        <f t="shared" si="38"/>
        <v>44593</v>
      </c>
      <c r="R129" s="49" t="str">
        <f t="shared" si="39"/>
        <v>H</v>
      </c>
      <c r="S129" s="49" t="str">
        <f t="shared" si="40"/>
        <v>JT DOCTORADO EN DERECHO</v>
      </c>
      <c r="T129" s="322" t="s">
        <v>1227</v>
      </c>
      <c r="U129" s="49" t="s">
        <v>11</v>
      </c>
      <c r="V129" s="50">
        <v>5000</v>
      </c>
      <c r="W129" s="51">
        <f t="shared" si="27"/>
        <v>-6.6600000000000006E-2</v>
      </c>
      <c r="X129" s="50">
        <f t="shared" si="28"/>
        <v>-333</v>
      </c>
      <c r="Y129" s="52">
        <v>2</v>
      </c>
      <c r="Z129" s="153">
        <v>0</v>
      </c>
      <c r="AA129" s="177">
        <v>25000</v>
      </c>
      <c r="AB129" s="300" t="s">
        <v>11</v>
      </c>
      <c r="AC129">
        <v>1</v>
      </c>
      <c r="AD129" s="1248">
        <v>111</v>
      </c>
      <c r="AE129" s="46"/>
      <c r="AF1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CALENDARIO)]],TODAY())/30,0)-AE129, IF(Cat_alumnos[[#This Row],[ESTATUS ACADÉMICO]]="VIGENTE",ROUNDDOWN(DAYS360(Cat_alumnos[[#This Row],[FECHA DE INICIO (PRIMERA CLASE CALENDARIO)]],TODAY())/30,0)+2-AE129,"NO VIGENTE"))</f>
        <v>NO VIGENTE</v>
      </c>
      <c r="AG129" s="79">
        <v>3</v>
      </c>
      <c r="AH1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29" s="55" t="str">
        <f t="shared" ca="1" si="15"/>
        <v>Al día septiembre</v>
      </c>
      <c r="AJ129" s="367" t="s">
        <v>1889</v>
      </c>
      <c r="AK129" s="49">
        <v>2</v>
      </c>
      <c r="AL129" s="66">
        <f t="shared" si="43"/>
        <v>0</v>
      </c>
      <c r="AM129" s="444" t="str">
        <f t="shared" si="30"/>
        <v>SI</v>
      </c>
      <c r="AN129" s="908" t="s">
        <v>1974</v>
      </c>
      <c r="AO129" s="900" t="str">
        <f>MID(Cat_alumnos[[#This Row],[CURP]],5,2)</f>
        <v>70</v>
      </c>
      <c r="AP129" s="900" t="str">
        <f>MID(Cat_alumnos[[#This Row],[CURP]],7,2)</f>
        <v>04</v>
      </c>
      <c r="AQ129" s="900" t="str">
        <f>MID(Cat_alumnos[[#This Row],[CURP]],9,2)</f>
        <v>20</v>
      </c>
      <c r="AR129" s="908" t="s">
        <v>3098</v>
      </c>
      <c r="AS129" s="612">
        <f>Cat_alumnos[[#This Row],[Titulación]]</f>
        <v>25000</v>
      </c>
      <c r="AT129" s="208"/>
      <c r="AU129" s="1"/>
      <c r="AW129" s="209"/>
      <c r="AY129" s="229"/>
      <c r="AZ129" s="209"/>
      <c r="BB129" s="210"/>
      <c r="BC129" s="209"/>
      <c r="BE129" s="210"/>
      <c r="BF129" s="209"/>
      <c r="BH129" s="210"/>
      <c r="BI129" s="210"/>
      <c r="BJ129" s="210"/>
      <c r="BK129" s="210"/>
      <c r="BL129" s="210"/>
      <c r="BM129" s="210"/>
      <c r="BN129" s="210"/>
      <c r="BO129" s="210"/>
      <c r="BP129" s="210"/>
      <c r="BQ129" s="210"/>
      <c r="BR129" s="210"/>
      <c r="BS129" s="56">
        <f t="shared" si="41"/>
        <v>0</v>
      </c>
      <c r="BT129" s="56">
        <f t="shared" si="29"/>
        <v>25000</v>
      </c>
      <c r="BU129" s="57">
        <f t="shared" si="42"/>
        <v>-25000</v>
      </c>
      <c r="BW129" s="56">
        <f t="shared" si="36"/>
        <v>25000</v>
      </c>
      <c r="BX129" s="56"/>
      <c r="BY129" s="56"/>
      <c r="BZ129" s="62"/>
      <c r="CA129" s="62"/>
      <c r="CB129" s="62"/>
      <c r="CD129" s="211"/>
      <c r="CE129" s="68">
        <v>44544</v>
      </c>
      <c r="CG129" s="212" t="s">
        <v>644</v>
      </c>
      <c r="CH129" s="59" t="s">
        <v>643</v>
      </c>
    </row>
    <row r="130" spans="1:86" ht="18" hidden="1" thickTop="1" thickBot="1">
      <c r="A130" s="244">
        <v>112</v>
      </c>
      <c r="B130" s="254" t="s">
        <v>67</v>
      </c>
      <c r="C130" s="252" t="s">
        <v>698</v>
      </c>
      <c r="D130" s="46" t="s">
        <v>1492</v>
      </c>
      <c r="E130" s="67" t="s">
        <v>700</v>
      </c>
      <c r="F130" s="46" t="s">
        <v>701</v>
      </c>
      <c r="G130" s="48" t="s">
        <v>702</v>
      </c>
      <c r="H130" s="752">
        <v>24</v>
      </c>
      <c r="I130" s="752">
        <v>20</v>
      </c>
      <c r="J130" s="151"/>
      <c r="K130" s="151" t="s">
        <v>1255</v>
      </c>
      <c r="L130" s="151">
        <v>2800</v>
      </c>
      <c r="M130" s="49" t="s">
        <v>1455</v>
      </c>
      <c r="N130" s="118">
        <v>44501</v>
      </c>
      <c r="O130" s="118">
        <f t="shared" si="37"/>
        <v>45078</v>
      </c>
      <c r="P130" s="118">
        <f>Cat_alumnos[[#This Row],[FECHA DE INICIO (PRIMERA CLASE CALENDARIO)]]</f>
        <v>44501</v>
      </c>
      <c r="Q130" s="118">
        <f t="shared" si="38"/>
        <v>45200</v>
      </c>
      <c r="R130" s="49" t="str">
        <f t="shared" si="39"/>
        <v>M</v>
      </c>
      <c r="S130" s="49" t="str">
        <f t="shared" si="40"/>
        <v>DOCTORADO EN INNOVACION, ADMON Y POLITICAS PUBLICAS</v>
      </c>
      <c r="T130" s="322" t="s">
        <v>1227</v>
      </c>
      <c r="U130" s="49" t="s">
        <v>16</v>
      </c>
      <c r="V130" s="50">
        <v>5000</v>
      </c>
      <c r="W130" s="51">
        <f t="shared" si="27"/>
        <v>0.44</v>
      </c>
      <c r="X130" s="50">
        <f t="shared" si="28"/>
        <v>2200</v>
      </c>
      <c r="Y130" s="52">
        <v>2</v>
      </c>
      <c r="Z130" s="153">
        <v>0</v>
      </c>
      <c r="AA130" s="177">
        <v>25000</v>
      </c>
      <c r="AB130" s="300" t="s">
        <v>16</v>
      </c>
      <c r="AC130">
        <v>1</v>
      </c>
      <c r="AD130" s="1249">
        <v>112</v>
      </c>
      <c r="AE130" s="46"/>
      <c r="AF1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CALENDARIO)]],TODAY())/30,0)-AE130, IF(Cat_alumnos[[#This Row],[ESTATUS ACADÉMICO]]="VIGENTE",ROUNDDOWN(DAYS360(Cat_alumnos[[#This Row],[FECHA DE INICIO (PRIMERA CLASE CALENDARIO)]],TODAY())/30,0)+2-AE130,"NO VIGENTE"))</f>
        <v>NO VIGENTE</v>
      </c>
      <c r="AG130" s="79">
        <v>3</v>
      </c>
      <c r="AH1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30" s="55" t="str">
        <f t="shared" si="15"/>
        <v>SUSPENDER</v>
      </c>
      <c r="AJ130" s="352" t="s">
        <v>2030</v>
      </c>
      <c r="AK130" s="49">
        <v>2</v>
      </c>
      <c r="AL130" s="66">
        <f t="shared" si="43"/>
        <v>0</v>
      </c>
      <c r="AM130" s="444" t="str">
        <f t="shared" si="30"/>
        <v>SI</v>
      </c>
      <c r="AN130" s="908" t="s">
        <v>649</v>
      </c>
      <c r="AO130" s="900" t="str">
        <f>MID(Cat_alumnos[[#This Row],[CURP]],5,2)</f>
        <v>68</v>
      </c>
      <c r="AP130" s="900" t="str">
        <f>MID(Cat_alumnos[[#This Row],[CURP]],7,2)</f>
        <v>08</v>
      </c>
      <c r="AQ130" s="900" t="str">
        <f>MID(Cat_alumnos[[#This Row],[CURP]],9,2)</f>
        <v>16</v>
      </c>
      <c r="AR130" s="908" t="s">
        <v>3086</v>
      </c>
      <c r="AS130" s="612">
        <f>Cat_alumnos[[#This Row],[Titulación]]</f>
        <v>25000</v>
      </c>
      <c r="AT130" s="208"/>
      <c r="AU130" s="1"/>
      <c r="AW130" s="209"/>
      <c r="AY130" s="210"/>
      <c r="AZ130" s="209"/>
      <c r="BB130" s="210"/>
      <c r="BC130" s="209"/>
      <c r="BE130" s="210"/>
      <c r="BF130" s="209"/>
      <c r="BH130" s="210"/>
      <c r="BI130" s="210"/>
      <c r="BJ130" s="210"/>
      <c r="BK130" s="210"/>
      <c r="BL130" s="210"/>
      <c r="BM130" s="210"/>
      <c r="BN130" s="210"/>
      <c r="BO130" s="210"/>
      <c r="BP130" s="210"/>
      <c r="BQ130" s="210"/>
      <c r="BR130" s="210"/>
      <c r="BS130" s="56">
        <f t="shared" si="41"/>
        <v>0</v>
      </c>
      <c r="BT130" s="56">
        <f t="shared" si="29"/>
        <v>25000</v>
      </c>
      <c r="BU130" s="57">
        <f t="shared" si="42"/>
        <v>-25000</v>
      </c>
      <c r="BW130" s="56">
        <f t="shared" si="36"/>
        <v>25000</v>
      </c>
      <c r="BX130" s="56"/>
      <c r="BY130" s="56"/>
      <c r="BZ130" s="62"/>
      <c r="CA130" s="62"/>
      <c r="CB130" s="62"/>
      <c r="CD130" s="211"/>
      <c r="CG130" s="212" t="s">
        <v>648</v>
      </c>
      <c r="CH130" s="59" t="s">
        <v>647</v>
      </c>
    </row>
    <row r="131" spans="1:86" ht="53" hidden="1" thickTop="1" thickBot="1">
      <c r="A131" s="244">
        <v>113</v>
      </c>
      <c r="B131" s="46" t="s">
        <v>12</v>
      </c>
      <c r="C131" s="252" t="s">
        <v>889</v>
      </c>
      <c r="D131" s="46" t="s">
        <v>890</v>
      </c>
      <c r="E131" s="72" t="s">
        <v>891</v>
      </c>
      <c r="F131" s="87">
        <v>9831235695</v>
      </c>
      <c r="G131" s="253" t="s">
        <v>1853</v>
      </c>
      <c r="H131" s="752">
        <v>20</v>
      </c>
      <c r="I131" s="752">
        <v>20</v>
      </c>
      <c r="J131" s="151"/>
      <c r="K131" s="151">
        <v>3000</v>
      </c>
      <c r="L131" s="151">
        <v>3150</v>
      </c>
      <c r="M131" s="49" t="s">
        <v>856</v>
      </c>
      <c r="N131" s="118">
        <v>43617</v>
      </c>
      <c r="O131" s="118">
        <f t="shared" si="37"/>
        <v>44197</v>
      </c>
      <c r="P131" s="118">
        <f>Cat_alumnos[[#This Row],[FECHA DE INICIO (PRIMERA CLASE CALENDARIO)]]</f>
        <v>43617</v>
      </c>
      <c r="Q131" s="118">
        <f t="shared" si="38"/>
        <v>44197</v>
      </c>
      <c r="R131" s="49" t="str">
        <f t="shared" si="39"/>
        <v>M</v>
      </c>
      <c r="S131" s="49" t="str">
        <f t="shared" si="40"/>
        <v>DOCTORADO EN DERECHO</v>
      </c>
      <c r="T131" s="322" t="s">
        <v>34</v>
      </c>
      <c r="U131" s="49" t="s">
        <v>11</v>
      </c>
      <c r="V131" s="50">
        <v>5000</v>
      </c>
      <c r="W131" s="51">
        <f t="shared" si="27"/>
        <v>0.37</v>
      </c>
      <c r="X131" s="50">
        <f t="shared" si="28"/>
        <v>1850</v>
      </c>
      <c r="Y131" s="52">
        <v>2</v>
      </c>
      <c r="Z131" s="153">
        <v>0</v>
      </c>
      <c r="AA131" s="177">
        <v>25000</v>
      </c>
      <c r="AB131" s="300" t="s">
        <v>11</v>
      </c>
      <c r="AC131">
        <v>1</v>
      </c>
      <c r="AD131" s="1248">
        <v>113</v>
      </c>
      <c r="AE131" s="46"/>
      <c r="AF1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CALENDARIO)]],TODAY())/30,0)-AE131, IF(Cat_alumnos[[#This Row],[ESTATUS ACADÉMICO]]="VIGENTE",ROUNDDOWN(DAYS360(Cat_alumnos[[#This Row],[FECHA DE INICIO (PRIMERA CLASE CALENDARIO)]],TODAY())/30,0)+2-AE131,"NO VIGENTE"))</f>
        <v>NO VIGENTE</v>
      </c>
      <c r="AG131" s="79">
        <v>17</v>
      </c>
      <c r="AH1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1" s="55" t="str">
        <f t="shared" si="15"/>
        <v>SUSPENDER</v>
      </c>
      <c r="AJ131" s="345" t="s">
        <v>1890</v>
      </c>
      <c r="AK131" s="49">
        <v>1</v>
      </c>
      <c r="AL131" s="66">
        <f t="shared" si="43"/>
        <v>1</v>
      </c>
      <c r="AM131" s="444" t="str">
        <f t="shared" si="30"/>
        <v>SI</v>
      </c>
      <c r="AN131" s="905" t="s">
        <v>1979</v>
      </c>
      <c r="AO131" s="900" t="str">
        <f>MID(Cat_alumnos[[#This Row],[CURP]],5,2)</f>
        <v>73</v>
      </c>
      <c r="AP131" s="900" t="str">
        <f>MID(Cat_alumnos[[#This Row],[CURP]],7,2)</f>
        <v>03</v>
      </c>
      <c r="AQ131" s="900" t="str">
        <f>MID(Cat_alumnos[[#This Row],[CURP]],9,2)</f>
        <v>14</v>
      </c>
      <c r="AR131" s="905" t="s">
        <v>3089</v>
      </c>
      <c r="AS131" s="612">
        <f>Cat_alumnos[[#This Row],[Titulación]]</f>
        <v>25000</v>
      </c>
      <c r="AT131" s="208"/>
      <c r="AU131" s="1"/>
      <c r="AW131" s="209"/>
      <c r="AY131" s="210"/>
      <c r="AZ131" s="209"/>
      <c r="BB131" s="210"/>
      <c r="BC131" s="209"/>
      <c r="BE131" s="210"/>
      <c r="BF131" s="209"/>
      <c r="BH131" s="210"/>
      <c r="BI131" s="210"/>
      <c r="BJ131" s="210"/>
      <c r="BK131" s="210"/>
      <c r="BL131" s="210"/>
      <c r="BM131" s="210"/>
      <c r="BN131" s="210"/>
      <c r="BO131" s="210"/>
      <c r="BP131" s="210"/>
      <c r="BQ131" s="210"/>
      <c r="BR131" s="210"/>
      <c r="BS131" s="56">
        <f t="shared" si="41"/>
        <v>0</v>
      </c>
      <c r="BT131" s="56">
        <f t="shared" si="29"/>
        <v>25000</v>
      </c>
      <c r="BU131" s="57">
        <f t="shared" si="42"/>
        <v>-25000</v>
      </c>
      <c r="BW131" s="56">
        <f t="shared" ref="BW131:BW162" si="44">AA131</f>
        <v>25000</v>
      </c>
      <c r="BX131" s="56"/>
      <c r="BY131" s="56"/>
      <c r="BZ131" s="62"/>
      <c r="CA131" s="62"/>
      <c r="CB131" s="62"/>
      <c r="CD131" s="211"/>
      <c r="CG131" s="212" t="s">
        <v>653</v>
      </c>
      <c r="CH131" s="59" t="s">
        <v>652</v>
      </c>
    </row>
    <row r="132" spans="1:86" ht="41" hidden="1" thickTop="1" thickBot="1">
      <c r="A132" s="244">
        <v>114</v>
      </c>
      <c r="B132" s="46" t="s">
        <v>12</v>
      </c>
      <c r="C132" s="252" t="s">
        <v>942</v>
      </c>
      <c r="D132" s="46" t="s">
        <v>943</v>
      </c>
      <c r="E132" s="72" t="s">
        <v>944</v>
      </c>
      <c r="F132" s="53" t="s">
        <v>945</v>
      </c>
      <c r="G132" s="48" t="s">
        <v>946</v>
      </c>
      <c r="H132" s="752">
        <v>24</v>
      </c>
      <c r="I132" s="752">
        <v>20</v>
      </c>
      <c r="J132" s="151"/>
      <c r="K132" s="151">
        <v>3000</v>
      </c>
      <c r="L132" s="151">
        <v>2800</v>
      </c>
      <c r="M132" s="49" t="s">
        <v>904</v>
      </c>
      <c r="N132" s="118">
        <v>43952</v>
      </c>
      <c r="O132" s="118">
        <f t="shared" si="37"/>
        <v>44531</v>
      </c>
      <c r="P132" s="118">
        <f>Cat_alumnos[[#This Row],[FECHA DE INICIO (PRIMERA CLASE CALENDARIO)]]</f>
        <v>43952</v>
      </c>
      <c r="Q132" s="118">
        <f t="shared" si="38"/>
        <v>44652</v>
      </c>
      <c r="R132" s="49" t="str">
        <f t="shared" si="39"/>
        <v>H</v>
      </c>
      <c r="S132" s="49" t="str">
        <f t="shared" si="40"/>
        <v>DOCTORADO EN DERECHO</v>
      </c>
      <c r="T132" s="322" t="s">
        <v>1227</v>
      </c>
      <c r="U132" s="49" t="s">
        <v>9</v>
      </c>
      <c r="V132" s="50">
        <v>5000</v>
      </c>
      <c r="W132" s="51">
        <f t="shared" si="27"/>
        <v>0.44</v>
      </c>
      <c r="X132" s="50">
        <f t="shared" si="28"/>
        <v>2200</v>
      </c>
      <c r="Y132" s="52">
        <v>2</v>
      </c>
      <c r="Z132" s="153">
        <v>0</v>
      </c>
      <c r="AA132" s="177">
        <v>25000</v>
      </c>
      <c r="AB132" s="300" t="s">
        <v>11</v>
      </c>
      <c r="AC132">
        <v>1</v>
      </c>
      <c r="AD132" s="1249">
        <v>114</v>
      </c>
      <c r="AE132" s="46">
        <v>0</v>
      </c>
      <c r="AF1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CALENDARIO)]],TODAY())/30,0)-AE132, IF(Cat_alumnos[[#This Row],[ESTATUS ACADÉMICO]]="VIGENTE",ROUNDDOWN(DAYS360(Cat_alumnos[[#This Row],[FECHA DE INICIO (PRIMERA CLASE CALENDARIO)]],TODAY())/30,0)+2-AE132,"NO VIGENTE"))</f>
        <v>NO VIGENTE</v>
      </c>
      <c r="AG132" s="79">
        <v>24</v>
      </c>
      <c r="AH132" s="47">
        <v>0</v>
      </c>
      <c r="AI132" s="55" t="str">
        <f t="shared" ca="1" si="15"/>
        <v>Al día septiembre</v>
      </c>
      <c r="AJ132" s="345" t="s">
        <v>9131</v>
      </c>
      <c r="AK132" s="49">
        <v>2</v>
      </c>
      <c r="AL132" s="66">
        <f t="shared" si="43"/>
        <v>0</v>
      </c>
      <c r="AM132" s="444" t="str">
        <f t="shared" si="30"/>
        <v>SI</v>
      </c>
      <c r="AN132" s="909" t="s">
        <v>1944</v>
      </c>
      <c r="AO132" s="900" t="str">
        <f>MID(Cat_alumnos[[#This Row],[CURP]],5,2)</f>
        <v>94</v>
      </c>
      <c r="AP132" s="900" t="str">
        <f>MID(Cat_alumnos[[#This Row],[CURP]],7,2)</f>
        <v>11</v>
      </c>
      <c r="AQ132" s="900" t="str">
        <f>MID(Cat_alumnos[[#This Row],[CURP]],9,2)</f>
        <v>03</v>
      </c>
      <c r="AR132" s="909" t="s">
        <v>3085</v>
      </c>
      <c r="AS132" s="612">
        <f>Cat_alumnos[[#This Row],[Titulación]]</f>
        <v>25000</v>
      </c>
      <c r="AT132" s="208"/>
      <c r="AU132" s="1"/>
      <c r="AW132" s="209"/>
      <c r="AY132" s="210"/>
      <c r="AZ132" s="209"/>
      <c r="BB132" s="210"/>
      <c r="BC132" s="209"/>
      <c r="BE132" s="210"/>
      <c r="BF132" s="209"/>
      <c r="BH132" s="210"/>
      <c r="BI132" s="210"/>
      <c r="BJ132" s="210"/>
      <c r="BK132" s="210"/>
      <c r="BL132" s="210"/>
      <c r="BM132" s="210"/>
      <c r="BN132" s="210"/>
      <c r="BO132" s="210"/>
      <c r="BP132" s="210"/>
      <c r="BQ132" s="210"/>
      <c r="BR132" s="210"/>
      <c r="BS132" s="56">
        <f t="shared" si="41"/>
        <v>0</v>
      </c>
      <c r="BT132" s="56">
        <f t="shared" si="29"/>
        <v>25000</v>
      </c>
      <c r="BU132" s="57">
        <f t="shared" si="42"/>
        <v>-25000</v>
      </c>
      <c r="BW132" s="56">
        <f t="shared" si="44"/>
        <v>25000</v>
      </c>
      <c r="BX132" s="56"/>
      <c r="BY132" s="56"/>
      <c r="BZ132" s="62"/>
      <c r="CA132" s="62"/>
      <c r="CB132" s="62"/>
      <c r="CD132" s="211"/>
      <c r="CE132" s="68">
        <v>44544</v>
      </c>
      <c r="CG132" s="212" t="s">
        <v>658</v>
      </c>
      <c r="CH132" s="59" t="s">
        <v>657</v>
      </c>
    </row>
    <row r="133" spans="1:86" ht="34" hidden="1" thickTop="1" thickBot="1">
      <c r="A133" s="244">
        <v>115</v>
      </c>
      <c r="B133" s="46" t="s">
        <v>10</v>
      </c>
      <c r="C133" s="252" t="s">
        <v>660</v>
      </c>
      <c r="D133" s="511" t="s">
        <v>666</v>
      </c>
      <c r="E133" s="714" t="s">
        <v>662</v>
      </c>
      <c r="F133" s="47" t="s">
        <v>663</v>
      </c>
      <c r="G133" s="48" t="s">
        <v>664</v>
      </c>
      <c r="H133" s="752">
        <v>20</v>
      </c>
      <c r="I133" s="752">
        <v>20</v>
      </c>
      <c r="J133" s="151"/>
      <c r="K133" s="151">
        <v>0</v>
      </c>
      <c r="L133" s="151">
        <v>0</v>
      </c>
      <c r="M133" s="49" t="s">
        <v>674</v>
      </c>
      <c r="N133" s="118">
        <v>44185</v>
      </c>
      <c r="O133" s="118">
        <f t="shared" si="37"/>
        <v>44762</v>
      </c>
      <c r="P133" s="118">
        <f>Cat_alumnos[[#This Row],[FECHA DE INICIO (PRIMERA CLASE CALENDARIO)]]</f>
        <v>44185</v>
      </c>
      <c r="Q133" s="118">
        <f t="shared" si="38"/>
        <v>44762</v>
      </c>
      <c r="R133" s="49" t="str">
        <f t="shared" si="39"/>
        <v>H</v>
      </c>
      <c r="S133" s="49" t="str">
        <f t="shared" si="40"/>
        <v>MAESTRIA EN DERECHO</v>
      </c>
      <c r="T133" s="322" t="s">
        <v>1227</v>
      </c>
      <c r="U133" s="49" t="s">
        <v>11</v>
      </c>
      <c r="V133" s="50">
        <v>5000</v>
      </c>
      <c r="W133" s="51">
        <f t="shared" si="27"/>
        <v>1</v>
      </c>
      <c r="X133" s="50">
        <f t="shared" si="28"/>
        <v>5000</v>
      </c>
      <c r="Y133" s="52">
        <v>2</v>
      </c>
      <c r="Z133" s="153">
        <v>0</v>
      </c>
      <c r="AA133" s="177">
        <v>25000</v>
      </c>
      <c r="AB133" s="300" t="s">
        <v>11</v>
      </c>
      <c r="AC133">
        <v>1</v>
      </c>
      <c r="AD133" s="1248">
        <v>115</v>
      </c>
      <c r="AE133" s="46">
        <v>0</v>
      </c>
      <c r="AF1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CALENDARIO)]],TODAY())/30,0)-AE133, IF(Cat_alumnos[[#This Row],[ESTATUS ACADÉMICO]]="VIGENTE",ROUNDDOWN(DAYS360(Cat_alumnos[[#This Row],[FECHA DE INICIO (PRIMERA CLASE CALENDARIO)]],TODAY())/30,0)+2-AE133,"NO VIGENTE"))</f>
        <v>NO VIGENTE</v>
      </c>
      <c r="AG133" s="55">
        <v>20</v>
      </c>
      <c r="AH13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33" s="55" t="str">
        <f t="shared" si="15"/>
        <v>SUSPENDER</v>
      </c>
      <c r="AJ133" s="712" t="s">
        <v>2604</v>
      </c>
      <c r="AK133" s="49">
        <v>2</v>
      </c>
      <c r="AL133" s="66">
        <f t="shared" si="43"/>
        <v>0</v>
      </c>
      <c r="AM133" s="444" t="str">
        <f t="shared" si="30"/>
        <v>NO</v>
      </c>
      <c r="AN133" s="902"/>
      <c r="AO133" s="900" t="str">
        <f>MID(Cat_alumnos[[#This Row],[CURP]],5,2)</f>
        <v>90</v>
      </c>
      <c r="AP133" s="900" t="str">
        <f>MID(Cat_alumnos[[#This Row],[CURP]],7,2)</f>
        <v>10</v>
      </c>
      <c r="AQ133" s="900" t="str">
        <f>MID(Cat_alumnos[[#This Row],[CURP]],9,2)</f>
        <v>10</v>
      </c>
      <c r="AR133" s="904" t="s">
        <v>3084</v>
      </c>
      <c r="AS133" s="612">
        <f>Cat_alumnos[[#This Row],[Titulación]]</f>
        <v>25000</v>
      </c>
      <c r="AT133" s="208"/>
      <c r="AU133" s="1"/>
      <c r="AW133" s="209"/>
      <c r="AY133" s="210"/>
      <c r="AZ133" s="209"/>
      <c r="BB133" s="210"/>
      <c r="BC133" s="209"/>
      <c r="BE133" s="210"/>
      <c r="BF133" s="209"/>
      <c r="BH133" s="210"/>
      <c r="BI133" s="210"/>
      <c r="BJ133" s="210"/>
      <c r="BK133" s="210"/>
      <c r="BL133" s="210"/>
      <c r="BM133" s="210"/>
      <c r="BN133" s="210"/>
      <c r="BO133" s="210"/>
      <c r="BP133" s="210"/>
      <c r="BQ133" s="210"/>
      <c r="BR133" s="210"/>
      <c r="BS133" s="56">
        <f t="shared" si="41"/>
        <v>0</v>
      </c>
      <c r="BT133" s="56">
        <f t="shared" si="29"/>
        <v>25000</v>
      </c>
      <c r="BU133" s="57">
        <f t="shared" si="42"/>
        <v>-25000</v>
      </c>
      <c r="BW133" s="56">
        <f t="shared" si="44"/>
        <v>25000</v>
      </c>
      <c r="BX133" s="56"/>
      <c r="BY133" s="56"/>
      <c r="BZ133" s="62"/>
      <c r="CA133" s="62"/>
      <c r="CB133" s="62"/>
      <c r="CD133" s="211"/>
      <c r="CG133" s="212" t="s">
        <v>664</v>
      </c>
      <c r="CH133" s="59" t="s">
        <v>663</v>
      </c>
    </row>
    <row r="134" spans="1:86" ht="66" hidden="1" thickTop="1" thickBot="1">
      <c r="A134" s="244">
        <v>116</v>
      </c>
      <c r="B134" s="46" t="s">
        <v>10</v>
      </c>
      <c r="C134" s="252" t="s">
        <v>665</v>
      </c>
      <c r="D134" s="46" t="s">
        <v>666</v>
      </c>
      <c r="E134" s="72" t="s">
        <v>667</v>
      </c>
      <c r="F134" s="47" t="s">
        <v>668</v>
      </c>
      <c r="G134" s="48" t="s">
        <v>669</v>
      </c>
      <c r="H134" s="752">
        <v>20</v>
      </c>
      <c r="I134" s="752">
        <v>20</v>
      </c>
      <c r="J134" s="151"/>
      <c r="K134" s="151">
        <v>2000</v>
      </c>
      <c r="L134" s="151">
        <v>2180.0000000000005</v>
      </c>
      <c r="M134" s="49" t="s">
        <v>674</v>
      </c>
      <c r="N134" s="118">
        <v>44166</v>
      </c>
      <c r="O134" s="118">
        <f t="shared" si="37"/>
        <v>44743</v>
      </c>
      <c r="P134" s="118">
        <f>Cat_alumnos[[#This Row],[FECHA DE INICIO (PRIMERA CLASE CALENDARIO)]]</f>
        <v>44166</v>
      </c>
      <c r="Q134" s="118">
        <f t="shared" si="38"/>
        <v>44743</v>
      </c>
      <c r="R134" s="49" t="str">
        <f t="shared" si="39"/>
        <v>M</v>
      </c>
      <c r="S134" s="49" t="str">
        <f t="shared" si="40"/>
        <v>MAESTRIA EN DERECHO</v>
      </c>
      <c r="T134" s="322" t="s">
        <v>1227</v>
      </c>
      <c r="U134" s="49" t="s">
        <v>11</v>
      </c>
      <c r="V134" s="50">
        <v>5000</v>
      </c>
      <c r="W134" s="51">
        <f t="shared" si="27"/>
        <v>0.56399999999999995</v>
      </c>
      <c r="X134" s="50">
        <f t="shared" si="28"/>
        <v>2819.9999999999995</v>
      </c>
      <c r="Y134" s="52">
        <v>2</v>
      </c>
      <c r="Z134" s="153">
        <v>0</v>
      </c>
      <c r="AA134" s="177">
        <v>25000</v>
      </c>
      <c r="AB134" s="300" t="s">
        <v>2319</v>
      </c>
      <c r="AC134">
        <v>1</v>
      </c>
      <c r="AD134" s="1249">
        <v>116</v>
      </c>
      <c r="AE134" s="46">
        <v>0</v>
      </c>
      <c r="AF1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CALENDARIO)]],TODAY())/30,0)-AE134, IF(Cat_alumnos[[#This Row],[ESTATUS ACADÉMICO]]="VIGENTE",ROUNDDOWN(DAYS360(Cat_alumnos[[#This Row],[FECHA DE INICIO (PRIMERA CLASE CALENDARIO)]],TODAY())/30,0)+2-AE134,"NO VIGENTE"))</f>
        <v>NO VIGENTE</v>
      </c>
      <c r="AG134" s="73">
        <v>20</v>
      </c>
      <c r="AH1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134" s="55" t="str">
        <f t="shared" si="15"/>
        <v>SUSPENDER</v>
      </c>
      <c r="AJ134" s="345" t="s">
        <v>1892</v>
      </c>
      <c r="AK134" s="49">
        <v>2</v>
      </c>
      <c r="AL134" s="66">
        <f t="shared" si="43"/>
        <v>0</v>
      </c>
      <c r="AM134" s="444" t="str">
        <f t="shared" si="30"/>
        <v>NO</v>
      </c>
      <c r="AN134" s="902"/>
      <c r="AO134" s="900" t="str">
        <f>MID(Cat_alumnos[[#This Row],[CURP]],5,2)</f>
        <v>86</v>
      </c>
      <c r="AP134" s="900" t="str">
        <f>MID(Cat_alumnos[[#This Row],[CURP]],7,2)</f>
        <v>11</v>
      </c>
      <c r="AQ134" s="900" t="str">
        <f>MID(Cat_alumnos[[#This Row],[CURP]],9,2)</f>
        <v>27</v>
      </c>
      <c r="AR134" s="904" t="s">
        <v>3100</v>
      </c>
      <c r="AS134" s="612">
        <f>Cat_alumnos[[#This Row],[Titulación]]</f>
        <v>25000</v>
      </c>
      <c r="AT134" s="208">
        <v>9540</v>
      </c>
      <c r="AU134" s="1"/>
      <c r="AW134" s="209"/>
      <c r="AY134" s="210"/>
      <c r="AZ134" s="209"/>
      <c r="BB134" s="210"/>
      <c r="BC134" s="209"/>
      <c r="BE134" s="210"/>
      <c r="BF134" s="209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56">
        <f t="shared" si="41"/>
        <v>9540</v>
      </c>
      <c r="BT134" s="56">
        <f t="shared" si="29"/>
        <v>25000</v>
      </c>
      <c r="BU134" s="57">
        <f t="shared" si="42"/>
        <v>-15460</v>
      </c>
      <c r="BW134" s="56">
        <f t="shared" si="44"/>
        <v>25000</v>
      </c>
      <c r="BX134" s="56"/>
      <c r="BY134" s="56"/>
      <c r="BZ134" s="62"/>
      <c r="CA134" s="62"/>
      <c r="CB134" s="62"/>
      <c r="CD134" s="211"/>
      <c r="CG134" s="212" t="s">
        <v>669</v>
      </c>
      <c r="CH134" s="59" t="s">
        <v>668</v>
      </c>
    </row>
    <row r="135" spans="1:86" ht="50" hidden="1" thickTop="1" thickBot="1">
      <c r="A135" s="244">
        <v>117</v>
      </c>
      <c r="B135" s="46" t="s">
        <v>10</v>
      </c>
      <c r="C135" s="252" t="s">
        <v>670</v>
      </c>
      <c r="D135" s="116" t="s">
        <v>671</v>
      </c>
      <c r="E135" s="225" t="s">
        <v>672</v>
      </c>
      <c r="F135" s="98" t="s">
        <v>673</v>
      </c>
      <c r="G135" s="302" t="s">
        <v>675</v>
      </c>
      <c r="H135" s="752">
        <v>20</v>
      </c>
      <c r="I135" s="752">
        <v>20</v>
      </c>
      <c r="J135" s="151"/>
      <c r="K135" s="151">
        <v>2000</v>
      </c>
      <c r="L135" s="151">
        <v>2180.0000000000005</v>
      </c>
      <c r="M135" s="49" t="s">
        <v>674</v>
      </c>
      <c r="N135" s="118">
        <v>44185</v>
      </c>
      <c r="O135" s="118">
        <f t="shared" si="37"/>
        <v>44762</v>
      </c>
      <c r="P135" s="118">
        <f>Cat_alumnos[[#This Row],[FECHA DE INICIO (PRIMERA CLASE CALENDARIO)]]</f>
        <v>44185</v>
      </c>
      <c r="Q135" s="118">
        <f t="shared" si="38"/>
        <v>44762</v>
      </c>
      <c r="R135" s="49" t="str">
        <f t="shared" si="39"/>
        <v>H</v>
      </c>
      <c r="S135" s="49" t="str">
        <f t="shared" si="40"/>
        <v>MAESTRIA EN DERECHO</v>
      </c>
      <c r="T135" s="322" t="s">
        <v>1227</v>
      </c>
      <c r="U135" s="64" t="s">
        <v>16</v>
      </c>
      <c r="V135" s="50">
        <v>5000</v>
      </c>
      <c r="W135" s="51">
        <f t="shared" si="27"/>
        <v>0.56399999999999995</v>
      </c>
      <c r="X135" s="50">
        <f t="shared" si="28"/>
        <v>2819.9999999999995</v>
      </c>
      <c r="Y135" s="52">
        <v>2</v>
      </c>
      <c r="Z135" s="153">
        <v>0</v>
      </c>
      <c r="AA135" s="177">
        <v>25000</v>
      </c>
      <c r="AB135" s="300" t="s">
        <v>16</v>
      </c>
      <c r="AC135">
        <v>1</v>
      </c>
      <c r="AD135" s="1248">
        <v>117</v>
      </c>
      <c r="AE135" s="46">
        <v>12</v>
      </c>
      <c r="AF1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CALENDARIO)]],TODAY())/30,0)-AE135, IF(Cat_alumnos[[#This Row],[ESTATUS ACADÉMICO]]="VIGENTE",ROUNDDOWN(DAYS360(Cat_alumnos[[#This Row],[FECHA DE INICIO (PRIMERA CLASE CALENDARIO)]],TODAY())/30,0)+2-AE135,"NO VIGENTE"))</f>
        <v>NO VIGENTE</v>
      </c>
      <c r="AG135" s="73">
        <v>8</v>
      </c>
      <c r="AH1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5" s="55" t="str">
        <f t="shared" si="15"/>
        <v>SUSPENDER</v>
      </c>
      <c r="AJ135" s="368" t="s">
        <v>1894</v>
      </c>
      <c r="AK135" s="49">
        <v>0</v>
      </c>
      <c r="AL135" s="66">
        <f t="shared" si="43"/>
        <v>2</v>
      </c>
      <c r="AM135" s="444" t="str">
        <f t="shared" si="30"/>
        <v>NO</v>
      </c>
      <c r="AN135" s="902"/>
      <c r="AO135" s="900" t="str">
        <f>MID(Cat_alumnos[[#This Row],[CURP]],5,2)</f>
        <v>88</v>
      </c>
      <c r="AP135" s="900" t="str">
        <f>MID(Cat_alumnos[[#This Row],[CURP]],7,2)</f>
        <v>08</v>
      </c>
      <c r="AQ135" s="900" t="str">
        <f>MID(Cat_alumnos[[#This Row],[CURP]],9,2)</f>
        <v>05</v>
      </c>
      <c r="AR135" s="904" t="s">
        <v>3096</v>
      </c>
      <c r="AS135" s="612">
        <f>Cat_alumnos[[#This Row],[Titulación]]</f>
        <v>25000</v>
      </c>
      <c r="AT135" s="208"/>
      <c r="AU135" s="1"/>
      <c r="AW135" s="209"/>
      <c r="AY135" s="210"/>
      <c r="AZ135" s="209"/>
      <c r="BB135" s="210"/>
      <c r="BC135" s="209"/>
      <c r="BE135" s="210"/>
      <c r="BF135" s="209"/>
      <c r="BH135" s="210"/>
      <c r="BI135" s="210"/>
      <c r="BJ135" s="210"/>
      <c r="BK135" s="210"/>
      <c r="BL135" s="210"/>
      <c r="BM135" s="210"/>
      <c r="BN135" s="210"/>
      <c r="BO135" s="210"/>
      <c r="BP135" s="210"/>
      <c r="BQ135" s="210"/>
      <c r="BR135" s="210"/>
      <c r="BS135" s="56">
        <f t="shared" si="41"/>
        <v>0</v>
      </c>
      <c r="BT135" s="56">
        <f t="shared" si="29"/>
        <v>25000</v>
      </c>
      <c r="BU135" s="57">
        <f t="shared" si="42"/>
        <v>-25000</v>
      </c>
      <c r="BW135" s="56">
        <f t="shared" si="44"/>
        <v>25000</v>
      </c>
      <c r="BX135" s="56"/>
      <c r="BY135" s="56"/>
      <c r="BZ135" s="62"/>
      <c r="CA135" s="62"/>
      <c r="CB135" s="62"/>
      <c r="CD135" s="211"/>
      <c r="CG135" s="212" t="s">
        <v>675</v>
      </c>
      <c r="CH135" s="59" t="s">
        <v>673</v>
      </c>
    </row>
    <row r="136" spans="1:86" ht="18" hidden="1" thickTop="1" thickBot="1">
      <c r="A136" s="244">
        <v>118</v>
      </c>
      <c r="B136" s="46" t="s">
        <v>10</v>
      </c>
      <c r="C136" s="307" t="s">
        <v>676</v>
      </c>
      <c r="D136" s="46" t="s">
        <v>677</v>
      </c>
      <c r="E136" s="67" t="s">
        <v>1685</v>
      </c>
      <c r="F136" s="99" t="s">
        <v>678</v>
      </c>
      <c r="G136" s="100" t="s">
        <v>679</v>
      </c>
      <c r="H136" s="752">
        <v>20</v>
      </c>
      <c r="I136" s="752">
        <v>20</v>
      </c>
      <c r="J136" s="151"/>
      <c r="K136" s="151">
        <v>2000</v>
      </c>
      <c r="L136" s="151">
        <v>2180.0000000000005</v>
      </c>
      <c r="M136" s="49" t="s">
        <v>674</v>
      </c>
      <c r="N136" s="118">
        <v>44228</v>
      </c>
      <c r="O136" s="118">
        <f t="shared" si="37"/>
        <v>44805</v>
      </c>
      <c r="P136" s="118">
        <f>Cat_alumnos[[#This Row],[FECHA DE INICIO (PRIMERA CLASE CALENDARIO)]]</f>
        <v>44228</v>
      </c>
      <c r="Q136" s="118">
        <f t="shared" si="38"/>
        <v>44805</v>
      </c>
      <c r="R136" s="49" t="str">
        <f t="shared" si="39"/>
        <v>H</v>
      </c>
      <c r="S136" s="49" t="str">
        <f t="shared" si="40"/>
        <v>MAESTRIA EN DERECHO</v>
      </c>
      <c r="T136" s="322" t="s">
        <v>1227</v>
      </c>
      <c r="U136" s="101" t="s">
        <v>137</v>
      </c>
      <c r="V136" s="50">
        <v>5000</v>
      </c>
      <c r="W136" s="51">
        <f t="shared" si="27"/>
        <v>0.56399999999999995</v>
      </c>
      <c r="X136" s="50">
        <f t="shared" si="28"/>
        <v>2819.9999999999995</v>
      </c>
      <c r="Y136" s="52">
        <v>2</v>
      </c>
      <c r="Z136" s="153">
        <v>0</v>
      </c>
      <c r="AA136" s="177">
        <v>25000</v>
      </c>
      <c r="AB136" s="300" t="s">
        <v>14</v>
      </c>
      <c r="AC136">
        <v>1</v>
      </c>
      <c r="AD136" s="1249">
        <v>118</v>
      </c>
      <c r="AE136" s="46"/>
      <c r="AF1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CALENDARIO)]],TODAY())/30,0)-AE136, IF(Cat_alumnos[[#This Row],[ESTATUS ACADÉMICO]]="VIGENTE",ROUNDDOWN(DAYS360(Cat_alumnos[[#This Row],[FECHA DE INICIO (PRIMERA CLASE CALENDARIO)]],TODAY())/30,0)+2-AE136,"NO VIGENTE"))</f>
        <v>NO VIGENTE</v>
      </c>
      <c r="AG136" s="73">
        <v>2</v>
      </c>
      <c r="AH1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6" s="55" t="str">
        <f t="shared" si="15"/>
        <v>SUSPENDER</v>
      </c>
      <c r="AJ136" s="368" t="s">
        <v>680</v>
      </c>
      <c r="AK136" s="49">
        <v>0</v>
      </c>
      <c r="AL136" s="66">
        <f t="shared" si="43"/>
        <v>2</v>
      </c>
      <c r="AM136" s="444" t="str">
        <f t="shared" si="30"/>
        <v>NO</v>
      </c>
      <c r="AN136" s="902"/>
      <c r="AO136" s="900" t="str">
        <f>MID(Cat_alumnos[[#This Row],[CURP]],5,2)</f>
        <v>96</v>
      </c>
      <c r="AP136" s="900" t="str">
        <f>MID(Cat_alumnos[[#This Row],[CURP]],7,2)</f>
        <v>11</v>
      </c>
      <c r="AQ136" s="900" t="str">
        <f>MID(Cat_alumnos[[#This Row],[CURP]],9,2)</f>
        <v>23</v>
      </c>
      <c r="AR136" s="904" t="s">
        <v>3084</v>
      </c>
      <c r="AS136" s="612">
        <f>Cat_alumnos[[#This Row],[Titulación]]</f>
        <v>25000</v>
      </c>
      <c r="AT136" s="208"/>
      <c r="AU136" s="1"/>
      <c r="AW136" s="209"/>
      <c r="AZ136" s="209"/>
      <c r="BB136" s="210"/>
      <c r="BC136" s="209"/>
      <c r="BE136" s="210"/>
      <c r="BF136" s="209"/>
      <c r="BH136" s="210"/>
      <c r="BI136" s="210"/>
      <c r="BJ136" s="210"/>
      <c r="BK136" s="210"/>
      <c r="BL136" s="210"/>
      <c r="BM136" s="210"/>
      <c r="BN136" s="210"/>
      <c r="BO136" s="210"/>
      <c r="BP136" s="210"/>
      <c r="BQ136" s="210"/>
      <c r="BR136" s="210"/>
      <c r="BS136" s="56">
        <f t="shared" si="41"/>
        <v>0</v>
      </c>
      <c r="BT136" s="56">
        <f t="shared" si="29"/>
        <v>25000</v>
      </c>
      <c r="BU136" s="57">
        <f t="shared" si="42"/>
        <v>-25000</v>
      </c>
      <c r="BW136" s="56">
        <f t="shared" si="44"/>
        <v>25000</v>
      </c>
      <c r="BX136" s="56"/>
      <c r="BY136" s="56"/>
      <c r="BZ136" s="62"/>
      <c r="CA136" s="62"/>
      <c r="CB136" s="62"/>
      <c r="CD136" s="211"/>
      <c r="CG136" s="212" t="s">
        <v>679</v>
      </c>
      <c r="CH136" s="59" t="s">
        <v>678</v>
      </c>
    </row>
    <row r="137" spans="1:86" ht="34" hidden="1" thickTop="1" thickBot="1">
      <c r="A137" s="244">
        <v>119</v>
      </c>
      <c r="B137" s="46" t="s">
        <v>12</v>
      </c>
      <c r="C137" s="252" t="s">
        <v>434</v>
      </c>
      <c r="D137" s="46" t="s">
        <v>1040</v>
      </c>
      <c r="E137" s="597" t="s">
        <v>1041</v>
      </c>
      <c r="F137" s="47" t="s">
        <v>1042</v>
      </c>
      <c r="G137" s="48" t="s">
        <v>437</v>
      </c>
      <c r="H137" s="752">
        <v>20</v>
      </c>
      <c r="I137" s="752">
        <v>20</v>
      </c>
      <c r="J137" s="151"/>
      <c r="K137" s="151">
        <v>3000</v>
      </c>
      <c r="L137" s="151">
        <v>2800</v>
      </c>
      <c r="M137" s="49" t="s">
        <v>1013</v>
      </c>
      <c r="N137" s="118">
        <v>44228</v>
      </c>
      <c r="O137" s="118">
        <f t="shared" si="37"/>
        <v>44805</v>
      </c>
      <c r="P137" s="118">
        <f>Cat_alumnos[[#This Row],[FECHA DE INICIO (PRIMERA CLASE CALENDARIO)]]</f>
        <v>44228</v>
      </c>
      <c r="Q137" s="118">
        <f t="shared" si="38"/>
        <v>44805</v>
      </c>
      <c r="R137" s="49" t="str">
        <f t="shared" si="39"/>
        <v>M</v>
      </c>
      <c r="S137" s="49" t="str">
        <f t="shared" si="40"/>
        <v>DOCTORADO EN DERECHO</v>
      </c>
      <c r="T137" s="322" t="s">
        <v>1227</v>
      </c>
      <c r="U137" s="49" t="s">
        <v>16</v>
      </c>
      <c r="V137" s="50">
        <v>5000</v>
      </c>
      <c r="W137" s="51">
        <f t="shared" si="27"/>
        <v>0.44</v>
      </c>
      <c r="X137" s="50">
        <f t="shared" si="28"/>
        <v>2200</v>
      </c>
      <c r="Y137" s="52">
        <v>2</v>
      </c>
      <c r="Z137" s="153">
        <v>0</v>
      </c>
      <c r="AA137" s="177">
        <v>25000</v>
      </c>
      <c r="AB137" s="300" t="s">
        <v>16</v>
      </c>
      <c r="AC137">
        <v>1</v>
      </c>
      <c r="AD137" s="1248">
        <v>119</v>
      </c>
      <c r="AE137" s="46"/>
      <c r="AF1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CALENDARIO)]],TODAY())/30,0)-AE137, IF(Cat_alumnos[[#This Row],[ESTATUS ACADÉMICO]]="VIGENTE",ROUNDDOWN(DAYS360(Cat_alumnos[[#This Row],[FECHA DE INICIO (PRIMERA CLASE CALENDARIO)]],TODAY())/30,0)+2-AE137,"NO VIGENTE"))</f>
        <v>NO VIGENTE</v>
      </c>
      <c r="AG137" s="76">
        <v>7</v>
      </c>
      <c r="AH1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37" s="55" t="str">
        <f t="shared" si="15"/>
        <v>SUSPENDER</v>
      </c>
      <c r="AJ137" s="352" t="s">
        <v>2258</v>
      </c>
      <c r="AK137" s="49">
        <v>0</v>
      </c>
      <c r="AL137" s="66">
        <f t="shared" si="43"/>
        <v>2</v>
      </c>
      <c r="AM137" s="444" t="str">
        <f t="shared" si="30"/>
        <v>SI</v>
      </c>
      <c r="AN137" s="908" t="s">
        <v>685</v>
      </c>
      <c r="AO137" s="900" t="str">
        <f>MID(Cat_alumnos[[#This Row],[CURP]],5,2)</f>
        <v>77</v>
      </c>
      <c r="AP137" s="900" t="str">
        <f>MID(Cat_alumnos[[#This Row],[CURP]],7,2)</f>
        <v>10</v>
      </c>
      <c r="AQ137" s="900" t="str">
        <f>MID(Cat_alumnos[[#This Row],[CURP]],9,2)</f>
        <v>29</v>
      </c>
      <c r="AR137" s="908" t="s">
        <v>3087</v>
      </c>
      <c r="AS137" s="612">
        <f>Cat_alumnos[[#This Row],[Titulación]]</f>
        <v>25000</v>
      </c>
      <c r="AT137" s="208"/>
      <c r="AU137" s="1"/>
      <c r="AW137" s="209"/>
      <c r="AY137" s="210"/>
      <c r="AZ137" s="209"/>
      <c r="BB137" s="210"/>
      <c r="BC137" s="209"/>
      <c r="BE137" s="210"/>
      <c r="BF137" s="209"/>
      <c r="BH137" s="210"/>
      <c r="BI137" s="210"/>
      <c r="BJ137" s="210"/>
      <c r="BK137" s="210"/>
      <c r="BL137" s="210"/>
      <c r="BM137" s="210"/>
      <c r="BN137" s="210"/>
      <c r="BO137" s="210"/>
      <c r="BP137" s="210"/>
      <c r="BQ137" s="210"/>
      <c r="BR137" s="210"/>
      <c r="BS137" s="56">
        <f t="shared" si="41"/>
        <v>0</v>
      </c>
      <c r="BT137" s="56">
        <f t="shared" si="29"/>
        <v>25000</v>
      </c>
      <c r="BU137" s="57">
        <f t="shared" si="42"/>
        <v>-25000</v>
      </c>
      <c r="BW137" s="56">
        <f t="shared" si="44"/>
        <v>25000</v>
      </c>
      <c r="BX137" s="56"/>
      <c r="BY137" s="56"/>
      <c r="BZ137" s="62"/>
      <c r="CA137" s="62"/>
      <c r="CB137" s="62"/>
      <c r="CD137" s="211"/>
      <c r="CG137" s="212" t="s">
        <v>684</v>
      </c>
      <c r="CH137" s="69" t="s">
        <v>683</v>
      </c>
    </row>
    <row r="138" spans="1:86" ht="41" hidden="1" thickTop="1" thickBot="1">
      <c r="A138" s="244">
        <v>120</v>
      </c>
      <c r="B138" s="46" t="s">
        <v>10</v>
      </c>
      <c r="C138" s="252" t="s">
        <v>571</v>
      </c>
      <c r="D138" s="46" t="s">
        <v>572</v>
      </c>
      <c r="E138" s="72" t="s">
        <v>573</v>
      </c>
      <c r="F138" s="53" t="s">
        <v>574</v>
      </c>
      <c r="G138" s="48" t="s">
        <v>575</v>
      </c>
      <c r="H138" s="752">
        <v>20</v>
      </c>
      <c r="I138" s="752">
        <v>20</v>
      </c>
      <c r="J138" s="151"/>
      <c r="K138" s="151">
        <v>2000</v>
      </c>
      <c r="L138" s="151">
        <v>2180.0000000000005</v>
      </c>
      <c r="M138" s="49" t="s">
        <v>442</v>
      </c>
      <c r="N138" s="118">
        <v>43862</v>
      </c>
      <c r="O138" s="118">
        <f t="shared" ref="O138:O169" si="45">EDATE($N138,$I138-1)</f>
        <v>44440</v>
      </c>
      <c r="P138" s="118">
        <f>Cat_alumnos[[#This Row],[FECHA DE INICIO (PRIMERA CLASE CALENDARIO)]]</f>
        <v>43862</v>
      </c>
      <c r="Q138" s="118">
        <f t="shared" si="38"/>
        <v>44440</v>
      </c>
      <c r="R138" s="49" t="str">
        <f t="shared" si="39"/>
        <v>M</v>
      </c>
      <c r="S138" s="49" t="str">
        <f t="shared" si="40"/>
        <v>MAESTRIA EN DERECHO</v>
      </c>
      <c r="T138" s="322" t="s">
        <v>1227</v>
      </c>
      <c r="U138" s="49" t="s">
        <v>11</v>
      </c>
      <c r="V138" s="50">
        <v>6700</v>
      </c>
      <c r="W138" s="51">
        <f t="shared" si="27"/>
        <v>0.67462686567164176</v>
      </c>
      <c r="X138" s="50">
        <f t="shared" si="28"/>
        <v>4520</v>
      </c>
      <c r="Y138" s="52">
        <v>1</v>
      </c>
      <c r="Z138" s="153">
        <v>0</v>
      </c>
      <c r="AA138" s="177">
        <v>29000</v>
      </c>
      <c r="AB138" s="300" t="s">
        <v>11</v>
      </c>
      <c r="AC138">
        <v>1</v>
      </c>
      <c r="AD138" s="1249">
        <v>120</v>
      </c>
      <c r="AE138" s="46"/>
      <c r="AF1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CALENDARIO)]],TODAY())/30,0)-AE138, IF(Cat_alumnos[[#This Row],[ESTATUS ACADÉMICO]]="VIGENTE",ROUNDDOWN(DAYS360(Cat_alumnos[[#This Row],[FECHA DE INICIO (PRIMERA CLASE CALENDARIO)]],TODAY())/30,0)+2-AE138,"NO VIGENTE"))</f>
        <v>NO VIGENTE</v>
      </c>
      <c r="AG138" s="73">
        <v>21</v>
      </c>
      <c r="AH1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38" s="55" t="str">
        <f t="shared" si="15"/>
        <v>SUSPENDER</v>
      </c>
      <c r="AJ138" s="349" t="s">
        <v>692</v>
      </c>
      <c r="AK138" s="49">
        <v>1</v>
      </c>
      <c r="AL138" s="66">
        <f t="shared" si="43"/>
        <v>0</v>
      </c>
      <c r="AM138" s="444" t="str">
        <f t="shared" si="30"/>
        <v>SI</v>
      </c>
      <c r="AN138" s="906" t="s">
        <v>1954</v>
      </c>
      <c r="AO138" s="900" t="str">
        <f>MID(Cat_alumnos[[#This Row],[CURP]],5,2)</f>
        <v>81</v>
      </c>
      <c r="AP138" s="900" t="str">
        <f>MID(Cat_alumnos[[#This Row],[CURP]],7,2)</f>
        <v>08</v>
      </c>
      <c r="AQ138" s="900" t="str">
        <f>MID(Cat_alumnos[[#This Row],[CURP]],9,2)</f>
        <v>18</v>
      </c>
      <c r="AR138" s="906" t="s">
        <v>3095</v>
      </c>
      <c r="AS138" s="612">
        <f>Cat_alumnos[[#This Row],[Titulación]]</f>
        <v>29000</v>
      </c>
      <c r="AT138" s="74">
        <v>29000</v>
      </c>
      <c r="AU138" s="226">
        <v>44391</v>
      </c>
      <c r="AV138" s="221" t="s">
        <v>420</v>
      </c>
      <c r="AW138" s="86"/>
      <c r="AX138" s="221"/>
      <c r="AY138" s="75"/>
      <c r="AZ138" s="86"/>
      <c r="BA138" s="221"/>
      <c r="BB138" s="75"/>
      <c r="BC138" s="86"/>
      <c r="BD138" s="221"/>
      <c r="BE138" s="75"/>
      <c r="BF138" s="227"/>
      <c r="BG138" s="227"/>
      <c r="BH138" s="227"/>
      <c r="BI138" s="227"/>
      <c r="BJ138" s="227"/>
      <c r="BK138" s="227"/>
      <c r="BL138" s="227"/>
      <c r="BM138" s="227"/>
      <c r="BN138" s="227"/>
      <c r="BO138" s="227"/>
      <c r="BP138" s="227"/>
      <c r="BQ138" s="227"/>
      <c r="BR138" s="227"/>
      <c r="BS138" s="56">
        <f t="shared" si="41"/>
        <v>29000</v>
      </c>
      <c r="BT138" s="56">
        <f t="shared" si="29"/>
        <v>29000</v>
      </c>
      <c r="BU138" s="57">
        <f t="shared" si="42"/>
        <v>0</v>
      </c>
      <c r="BW138" s="56">
        <f t="shared" si="44"/>
        <v>29000</v>
      </c>
      <c r="BX138" s="56"/>
      <c r="BY138" s="56"/>
      <c r="BZ138" s="62"/>
      <c r="CA138" s="62"/>
      <c r="CB138" s="62"/>
      <c r="CD138" s="211"/>
      <c r="CG138" s="212"/>
      <c r="CH138" s="69"/>
    </row>
    <row r="139" spans="1:86" ht="18" hidden="1" thickTop="1" thickBot="1">
      <c r="A139" s="244">
        <v>121</v>
      </c>
      <c r="B139" s="46" t="s">
        <v>12</v>
      </c>
      <c r="C139" s="252" t="s">
        <v>849</v>
      </c>
      <c r="D139" s="46" t="s">
        <v>850</v>
      </c>
      <c r="E139" s="72" t="s">
        <v>851</v>
      </c>
      <c r="F139" s="85">
        <v>9381201025</v>
      </c>
      <c r="G139" s="253" t="s">
        <v>1844</v>
      </c>
      <c r="H139" s="752">
        <v>20</v>
      </c>
      <c r="I139" s="752">
        <v>20</v>
      </c>
      <c r="J139" s="151"/>
      <c r="K139" s="151">
        <v>3000</v>
      </c>
      <c r="L139" s="151">
        <v>2800</v>
      </c>
      <c r="M139" s="49" t="s">
        <v>774</v>
      </c>
      <c r="N139" s="118">
        <v>43789</v>
      </c>
      <c r="O139" s="118">
        <f t="shared" si="45"/>
        <v>44367</v>
      </c>
      <c r="P139" s="118">
        <f>Cat_alumnos[[#This Row],[FECHA DE INICIO (PRIMERA CLASE CALENDARIO)]]</f>
        <v>43789</v>
      </c>
      <c r="Q139" s="118">
        <f t="shared" si="38"/>
        <v>44367</v>
      </c>
      <c r="R139" s="49" t="str">
        <f t="shared" si="39"/>
        <v>H</v>
      </c>
      <c r="S139" s="49" t="str">
        <f t="shared" si="40"/>
        <v>DOCTORADO EN DERECHO</v>
      </c>
      <c r="T139" s="322" t="s">
        <v>33</v>
      </c>
      <c r="U139" s="49" t="s">
        <v>11</v>
      </c>
      <c r="V139" s="50">
        <v>6700</v>
      </c>
      <c r="W139" s="51">
        <f t="shared" si="27"/>
        <v>0.58208955223880599</v>
      </c>
      <c r="X139" s="50">
        <f t="shared" si="28"/>
        <v>3900</v>
      </c>
      <c r="Y139" s="52">
        <v>1</v>
      </c>
      <c r="Z139" s="153">
        <v>0</v>
      </c>
      <c r="AA139" s="177">
        <v>29000</v>
      </c>
      <c r="AB139" s="300" t="s">
        <v>11</v>
      </c>
      <c r="AC139">
        <v>1</v>
      </c>
      <c r="AD139" s="1248">
        <v>121</v>
      </c>
      <c r="AE139" s="46"/>
      <c r="AF1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CALENDARIO)]],TODAY())/30,0)-AE139, IF(Cat_alumnos[[#This Row],[ESTATUS ACADÉMICO]]="VIGENTE",ROUNDDOWN(DAYS360(Cat_alumnos[[#This Row],[FECHA DE INICIO (PRIMERA CLASE CALENDARIO)]],TODAY())/30,0)+2-AE139,"NO VIGENTE"))</f>
        <v>NO VIGENTE</v>
      </c>
      <c r="AG139" s="73">
        <v>20</v>
      </c>
      <c r="AH1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9" s="55" t="str">
        <f t="shared" si="15"/>
        <v>SUSPENDER</v>
      </c>
      <c r="AJ139" s="345" t="s">
        <v>659</v>
      </c>
      <c r="AK139" s="49">
        <v>1</v>
      </c>
      <c r="AL139" s="66">
        <f t="shared" si="43"/>
        <v>0</v>
      </c>
      <c r="AM139" s="444" t="str">
        <f t="shared" si="30"/>
        <v>SI</v>
      </c>
      <c r="AN139" s="908" t="s">
        <v>696</v>
      </c>
      <c r="AO139" s="900" t="str">
        <f>MID(Cat_alumnos[[#This Row],[CURP]],5,2)</f>
        <v>75</v>
      </c>
      <c r="AP139" s="900" t="str">
        <f>MID(Cat_alumnos[[#This Row],[CURP]],7,2)</f>
        <v>04</v>
      </c>
      <c r="AQ139" s="900" t="str">
        <f>MID(Cat_alumnos[[#This Row],[CURP]],9,2)</f>
        <v>20</v>
      </c>
      <c r="AR139" s="908" t="s">
        <v>3089</v>
      </c>
      <c r="AS139" s="612">
        <f>Cat_alumnos[[#This Row],[Titulación]]</f>
        <v>29000</v>
      </c>
      <c r="AT139" s="74">
        <v>6500</v>
      </c>
      <c r="AU139" s="220"/>
      <c r="AV139" s="221" t="s">
        <v>420</v>
      </c>
      <c r="AW139" s="74">
        <v>6500</v>
      </c>
      <c r="AX139" s="222">
        <v>44348</v>
      </c>
      <c r="AY139" s="75" t="s">
        <v>420</v>
      </c>
      <c r="AZ139" s="74">
        <v>7000</v>
      </c>
      <c r="BA139" s="221" t="s">
        <v>697</v>
      </c>
      <c r="BB139" s="75" t="s">
        <v>420</v>
      </c>
      <c r="BC139" s="74">
        <v>9000</v>
      </c>
      <c r="BD139" s="222">
        <v>44408</v>
      </c>
      <c r="BE139" s="75" t="s">
        <v>420</v>
      </c>
      <c r="BF139" s="86"/>
      <c r="BG139" s="221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56">
        <f t="shared" si="41"/>
        <v>29000</v>
      </c>
      <c r="BT139" s="56">
        <f t="shared" si="29"/>
        <v>29000</v>
      </c>
      <c r="BU139" s="57">
        <f t="shared" si="42"/>
        <v>0</v>
      </c>
      <c r="BW139" s="56">
        <f t="shared" si="44"/>
        <v>29000</v>
      </c>
      <c r="BX139" s="56"/>
      <c r="BY139" s="56"/>
      <c r="BZ139" s="62"/>
      <c r="CA139" s="62"/>
      <c r="CB139" s="62"/>
      <c r="CD139" s="211"/>
      <c r="CG139" s="212"/>
      <c r="CH139" s="69"/>
    </row>
    <row r="140" spans="1:86" ht="18" hidden="1" thickTop="1" thickBot="1">
      <c r="A140" s="244">
        <v>122</v>
      </c>
      <c r="B140" s="46" t="s">
        <v>12</v>
      </c>
      <c r="C140" s="252" t="s">
        <v>698</v>
      </c>
      <c r="D140" s="46" t="s">
        <v>699</v>
      </c>
      <c r="E140" s="72" t="s">
        <v>700</v>
      </c>
      <c r="F140" s="90" t="s">
        <v>701</v>
      </c>
      <c r="G140" s="48" t="s">
        <v>702</v>
      </c>
      <c r="H140" s="752">
        <v>20</v>
      </c>
      <c r="I140" s="752">
        <v>20</v>
      </c>
      <c r="J140" s="151"/>
      <c r="K140" s="151">
        <v>3000</v>
      </c>
      <c r="L140" s="151">
        <v>3350</v>
      </c>
      <c r="M140" s="49" t="s">
        <v>691</v>
      </c>
      <c r="N140" s="118">
        <v>44075</v>
      </c>
      <c r="O140" s="118">
        <f t="shared" si="45"/>
        <v>44652</v>
      </c>
      <c r="P140" s="118">
        <f>Cat_alumnos[[#This Row],[FECHA DE INICIO (PRIMERA CLASE CALENDARIO)]]</f>
        <v>44075</v>
      </c>
      <c r="Q140" s="118">
        <f t="shared" si="38"/>
        <v>44652</v>
      </c>
      <c r="R140" s="49" t="str">
        <f t="shared" si="39"/>
        <v>M</v>
      </c>
      <c r="S140" s="49" t="str">
        <f t="shared" si="40"/>
        <v>DOCTORADO EN DERECHO</v>
      </c>
      <c r="T140" s="322" t="s">
        <v>1227</v>
      </c>
      <c r="U140" s="49" t="s">
        <v>11</v>
      </c>
      <c r="V140" s="50">
        <v>6700</v>
      </c>
      <c r="W140" s="51">
        <f t="shared" si="27"/>
        <v>0.5</v>
      </c>
      <c r="X140" s="50">
        <f t="shared" si="28"/>
        <v>3350</v>
      </c>
      <c r="Y140" s="52">
        <v>1</v>
      </c>
      <c r="Z140" s="153">
        <v>0</v>
      </c>
      <c r="AA140" s="177">
        <v>29000</v>
      </c>
      <c r="AB140" s="300" t="s">
        <v>11</v>
      </c>
      <c r="AC140">
        <v>1</v>
      </c>
      <c r="AD140" s="1249">
        <v>122</v>
      </c>
      <c r="AE140" s="46"/>
      <c r="AF1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CALENDARIO)]],TODAY())/30,0)-AE140, IF(Cat_alumnos[[#This Row],[ESTATUS ACADÉMICO]]="VIGENTE",ROUNDDOWN(DAYS360(Cat_alumnos[[#This Row],[FECHA DE INICIO (PRIMERA CLASE CALENDARIO)]],TODAY())/30,0)+2-AE140,"NO VIGENTE"))</f>
        <v>NO VIGENTE</v>
      </c>
      <c r="AG140" s="73">
        <v>20</v>
      </c>
      <c r="AH1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40" s="55" t="str">
        <f t="shared" si="15"/>
        <v>SUSPENDER</v>
      </c>
      <c r="AJ140" s="349"/>
      <c r="AK140" s="49">
        <v>1</v>
      </c>
      <c r="AL140" s="66">
        <f t="shared" si="43"/>
        <v>0</v>
      </c>
      <c r="AM140" s="444" t="str">
        <f t="shared" si="30"/>
        <v>NO</v>
      </c>
      <c r="AN140" s="902"/>
      <c r="AO140" s="900" t="str">
        <f>MID(Cat_alumnos[[#This Row],[CURP]],5,2)</f>
        <v>68</v>
      </c>
      <c r="AP140" s="900" t="str">
        <f>MID(Cat_alumnos[[#This Row],[CURP]],7,2)</f>
        <v>08</v>
      </c>
      <c r="AQ140" s="900" t="str">
        <f>MID(Cat_alumnos[[#This Row],[CURP]],9,2)</f>
        <v>16</v>
      </c>
      <c r="AR140" s="904" t="s">
        <v>3086</v>
      </c>
      <c r="AS140" s="612">
        <f>Cat_alumnos[[#This Row],[Titulación]]</f>
        <v>29000</v>
      </c>
      <c r="AT140" s="74">
        <v>15000</v>
      </c>
      <c r="AU140" s="232">
        <v>44247</v>
      </c>
      <c r="AV140" s="221" t="s">
        <v>420</v>
      </c>
      <c r="AW140" s="74">
        <v>14000</v>
      </c>
      <c r="AX140" s="222">
        <v>44277</v>
      </c>
      <c r="AY140" s="75" t="s">
        <v>420</v>
      </c>
      <c r="AZ140" s="86"/>
      <c r="BA140" s="221"/>
      <c r="BB140" s="75"/>
      <c r="BC140" s="86"/>
      <c r="BD140" s="221"/>
      <c r="BE140" s="75"/>
      <c r="BF140" s="227"/>
      <c r="BG140" s="227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56">
        <f t="shared" si="41"/>
        <v>29000</v>
      </c>
      <c r="BT140" s="56">
        <f t="shared" si="29"/>
        <v>29000</v>
      </c>
      <c r="BU140" s="57">
        <f t="shared" si="42"/>
        <v>0</v>
      </c>
      <c r="BW140" s="56">
        <f t="shared" si="44"/>
        <v>29000</v>
      </c>
      <c r="BX140" s="56"/>
      <c r="BY140" s="56"/>
      <c r="BZ140" s="62"/>
      <c r="CA140" s="62"/>
      <c r="CB140" s="62"/>
      <c r="CD140" s="211"/>
      <c r="CG140" s="212" t="s">
        <v>702</v>
      </c>
      <c r="CH140" s="91" t="s">
        <v>701</v>
      </c>
    </row>
    <row r="141" spans="1:86" ht="18" hidden="1" thickTop="1" thickBot="1">
      <c r="A141" s="244">
        <v>123</v>
      </c>
      <c r="B141" s="46" t="s">
        <v>12</v>
      </c>
      <c r="C141" s="252" t="s">
        <v>703</v>
      </c>
      <c r="D141" s="46" t="s">
        <v>704</v>
      </c>
      <c r="E141" s="72" t="s">
        <v>705</v>
      </c>
      <c r="F141" s="53" t="s">
        <v>706</v>
      </c>
      <c r="G141" s="48" t="s">
        <v>707</v>
      </c>
      <c r="H141" s="752">
        <v>20</v>
      </c>
      <c r="I141" s="752">
        <v>20</v>
      </c>
      <c r="J141" s="151"/>
      <c r="K141" s="151">
        <v>3000</v>
      </c>
      <c r="L141" s="151">
        <v>2700</v>
      </c>
      <c r="M141" s="49" t="s">
        <v>691</v>
      </c>
      <c r="N141" s="118">
        <v>44075</v>
      </c>
      <c r="O141" s="118">
        <f t="shared" si="45"/>
        <v>44652</v>
      </c>
      <c r="P141" s="118">
        <f>Cat_alumnos[[#This Row],[FECHA DE INICIO (PRIMERA CLASE CALENDARIO)]]</f>
        <v>44075</v>
      </c>
      <c r="Q141" s="118">
        <f t="shared" si="38"/>
        <v>44652</v>
      </c>
      <c r="R141" s="49" t="str">
        <f t="shared" si="39"/>
        <v>H</v>
      </c>
      <c r="S141" s="49" t="str">
        <f t="shared" si="40"/>
        <v>DOCTORADO EN DERECHO</v>
      </c>
      <c r="T141" s="322" t="s">
        <v>1227</v>
      </c>
      <c r="U141" s="49" t="s">
        <v>11</v>
      </c>
      <c r="V141" s="50">
        <v>6700</v>
      </c>
      <c r="W141" s="51">
        <f t="shared" si="27"/>
        <v>0.59701492537313428</v>
      </c>
      <c r="X141" s="50">
        <f t="shared" si="28"/>
        <v>4000</v>
      </c>
      <c r="Y141" s="52">
        <v>1</v>
      </c>
      <c r="Z141" s="153">
        <v>0</v>
      </c>
      <c r="AA141" s="177">
        <v>29000</v>
      </c>
      <c r="AB141" s="300" t="s">
        <v>11</v>
      </c>
      <c r="AC141">
        <v>1</v>
      </c>
      <c r="AD141" s="1248">
        <v>123</v>
      </c>
      <c r="AE141" s="46"/>
      <c r="AF1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CALENDARIO)]],TODAY())/30,0)-AE141, IF(Cat_alumnos[[#This Row],[ESTATUS ACADÉMICO]]="VIGENTE",ROUNDDOWN(DAYS360(Cat_alumnos[[#This Row],[FECHA DE INICIO (PRIMERA CLASE CALENDARIO)]],TODAY())/30,0)+2-AE141,"NO VIGENTE"))</f>
        <v>NO VIGENTE</v>
      </c>
      <c r="AG141" s="102">
        <v>20</v>
      </c>
      <c r="AH1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41" s="55" t="str">
        <f t="shared" si="15"/>
        <v>SUSPENDER</v>
      </c>
      <c r="AJ141" s="366" t="s">
        <v>708</v>
      </c>
      <c r="AK141" s="49">
        <v>0</v>
      </c>
      <c r="AL141" s="66">
        <f t="shared" si="43"/>
        <v>1</v>
      </c>
      <c r="AM141" s="444" t="str">
        <f t="shared" si="30"/>
        <v>NO</v>
      </c>
      <c r="AN141" s="902"/>
      <c r="AO141" s="900" t="str">
        <f>MID(Cat_alumnos[[#This Row],[CURP]],5,2)</f>
        <v>86</v>
      </c>
      <c r="AP141" s="900" t="str">
        <f>MID(Cat_alumnos[[#This Row],[CURP]],7,2)</f>
        <v>08</v>
      </c>
      <c r="AQ141" s="900" t="str">
        <f>MID(Cat_alumnos[[#This Row],[CURP]],9,2)</f>
        <v>10</v>
      </c>
      <c r="AR141" s="904" t="s">
        <v>3089</v>
      </c>
      <c r="AS141" s="612">
        <f>Cat_alumnos[[#This Row],[Titulación]]</f>
        <v>29000</v>
      </c>
      <c r="AT141" s="208"/>
      <c r="AU141" s="1"/>
      <c r="AW141" s="209"/>
      <c r="AY141" s="210"/>
      <c r="AZ141" s="209"/>
      <c r="BB141" s="210"/>
      <c r="BC141" s="209"/>
      <c r="BE141" s="210"/>
      <c r="BF141" s="209"/>
      <c r="BH141" s="210"/>
      <c r="BI141" s="210"/>
      <c r="BJ141" s="210"/>
      <c r="BK141" s="210"/>
      <c r="BL141" s="210"/>
      <c r="BM141" s="210"/>
      <c r="BN141" s="210"/>
      <c r="BO141" s="210"/>
      <c r="BP141" s="210"/>
      <c r="BQ141" s="210"/>
      <c r="BR141" s="210"/>
      <c r="BS141" s="56">
        <f t="shared" si="41"/>
        <v>0</v>
      </c>
      <c r="BT141" s="56">
        <f t="shared" si="29"/>
        <v>29000</v>
      </c>
      <c r="BU141" s="57">
        <f t="shared" si="42"/>
        <v>-29000</v>
      </c>
      <c r="BW141" s="56">
        <f t="shared" si="44"/>
        <v>29000</v>
      </c>
      <c r="BX141" s="56"/>
      <c r="BY141" s="56"/>
      <c r="BZ141" s="62"/>
      <c r="CA141" s="62"/>
      <c r="CB141" s="62"/>
      <c r="CD141" s="211"/>
      <c r="CG141" s="212"/>
      <c r="CH141" s="69"/>
    </row>
    <row r="142" spans="1:86" ht="18" hidden="1" thickTop="1" thickBot="1">
      <c r="A142" s="244">
        <v>124</v>
      </c>
      <c r="B142" s="46" t="s">
        <v>12</v>
      </c>
      <c r="C142" s="252" t="s">
        <v>709</v>
      </c>
      <c r="D142" s="46" t="s">
        <v>710</v>
      </c>
      <c r="E142" s="72" t="s">
        <v>711</v>
      </c>
      <c r="F142" s="87" t="s">
        <v>1687</v>
      </c>
      <c r="G142" s="253" t="s">
        <v>1797</v>
      </c>
      <c r="H142" s="752">
        <v>20</v>
      </c>
      <c r="I142" s="752">
        <v>20</v>
      </c>
      <c r="J142" s="151"/>
      <c r="K142" s="151">
        <v>3000</v>
      </c>
      <c r="L142" s="151">
        <v>2000</v>
      </c>
      <c r="M142" s="49" t="s">
        <v>691</v>
      </c>
      <c r="N142" s="118">
        <v>44458</v>
      </c>
      <c r="O142" s="118">
        <f t="shared" si="45"/>
        <v>45035</v>
      </c>
      <c r="P142" s="118">
        <f>Cat_alumnos[[#This Row],[FECHA DE INICIO (PRIMERA CLASE CALENDARIO)]]</f>
        <v>44458</v>
      </c>
      <c r="Q142" s="118">
        <f t="shared" si="38"/>
        <v>45035</v>
      </c>
      <c r="R142" s="49" t="str">
        <f t="shared" si="39"/>
        <v>M</v>
      </c>
      <c r="S142" s="49" t="str">
        <f t="shared" si="40"/>
        <v>DOCTORADO EN DERECHO</v>
      </c>
      <c r="T142" s="322" t="s">
        <v>1227</v>
      </c>
      <c r="U142" s="49" t="s">
        <v>11</v>
      </c>
      <c r="V142" s="50">
        <v>6700</v>
      </c>
      <c r="W142" s="51">
        <f t="shared" si="27"/>
        <v>0.70149253731343286</v>
      </c>
      <c r="X142" s="50">
        <f t="shared" si="28"/>
        <v>4700</v>
      </c>
      <c r="Y142" s="52">
        <v>1</v>
      </c>
      <c r="Z142" s="153">
        <v>0</v>
      </c>
      <c r="AA142" s="177">
        <v>29000</v>
      </c>
      <c r="AB142" s="300" t="s">
        <v>11</v>
      </c>
      <c r="AC142">
        <v>1</v>
      </c>
      <c r="AD142" s="1249">
        <v>124</v>
      </c>
      <c r="AE142" s="46"/>
      <c r="AF1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CALENDARIO)]],TODAY())/30,0)-AE142, IF(Cat_alumnos[[#This Row],[ESTATUS ACADÉMICO]]="VIGENTE",ROUNDDOWN(DAYS360(Cat_alumnos[[#This Row],[FECHA DE INICIO (PRIMERA CLASE CALENDARIO)]],TODAY())/30,0)+2-AE142,"NO VIGENTE"))</f>
        <v>NO VIGENTE</v>
      </c>
      <c r="AG142" s="73">
        <v>20</v>
      </c>
      <c r="AH1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42" s="55" t="str">
        <f t="shared" si="15"/>
        <v>SUSPENDER</v>
      </c>
      <c r="AJ142" s="349" t="s">
        <v>712</v>
      </c>
      <c r="AK142" s="49">
        <v>1</v>
      </c>
      <c r="AL142" s="66">
        <f t="shared" si="43"/>
        <v>0</v>
      </c>
      <c r="AM142" s="444" t="str">
        <f t="shared" si="30"/>
        <v>NO</v>
      </c>
      <c r="AN142" s="902"/>
      <c r="AO142" s="900" t="str">
        <f>MID(Cat_alumnos[[#This Row],[CURP]],5,2)</f>
        <v>58</v>
      </c>
      <c r="AP142" s="900" t="str">
        <f>MID(Cat_alumnos[[#This Row],[CURP]],7,2)</f>
        <v>06</v>
      </c>
      <c r="AQ142" s="900" t="str">
        <f>MID(Cat_alumnos[[#This Row],[CURP]],9,2)</f>
        <v>11</v>
      </c>
      <c r="AR142" s="904" t="s">
        <v>3098</v>
      </c>
      <c r="AS142" s="612">
        <f>Cat_alumnos[[#This Row],[Titulación]]</f>
        <v>29000</v>
      </c>
      <c r="AT142" s="208">
        <v>9500</v>
      </c>
      <c r="AU142" s="1" t="s">
        <v>713</v>
      </c>
      <c r="AV142" s="3" t="s">
        <v>420</v>
      </c>
      <c r="AW142" s="208">
        <v>10500</v>
      </c>
      <c r="AX142" s="3" t="s">
        <v>714</v>
      </c>
      <c r="AY142" s="210" t="s">
        <v>420</v>
      </c>
      <c r="AZ142" s="209"/>
      <c r="BB142" s="210"/>
      <c r="BC142" s="209"/>
      <c r="BE142" s="210"/>
      <c r="BF142" s="209"/>
      <c r="BH142" s="210"/>
      <c r="BI142" s="210"/>
      <c r="BJ142" s="210"/>
      <c r="BK142" s="210"/>
      <c r="BL142" s="210"/>
      <c r="BM142" s="210"/>
      <c r="BN142" s="210"/>
      <c r="BO142" s="210"/>
      <c r="BP142" s="210"/>
      <c r="BQ142" s="210"/>
      <c r="BR142" s="210"/>
      <c r="BS142" s="56">
        <f t="shared" si="41"/>
        <v>20000</v>
      </c>
      <c r="BT142" s="56">
        <f t="shared" si="29"/>
        <v>29000</v>
      </c>
      <c r="BU142" s="57">
        <f t="shared" si="42"/>
        <v>-9000</v>
      </c>
      <c r="BW142" s="56">
        <f t="shared" si="44"/>
        <v>29000</v>
      </c>
      <c r="BX142" s="56"/>
      <c r="BY142" s="56"/>
      <c r="BZ142" s="62"/>
      <c r="CA142" s="62"/>
      <c r="CB142" s="62"/>
      <c r="CD142" s="211"/>
      <c r="CG142" s="212"/>
      <c r="CH142" s="69"/>
    </row>
    <row r="143" spans="1:86" ht="18" hidden="1" thickTop="1" thickBot="1">
      <c r="A143" s="244">
        <v>125</v>
      </c>
      <c r="B143" s="46" t="s">
        <v>20</v>
      </c>
      <c r="C143" s="252" t="s">
        <v>715</v>
      </c>
      <c r="D143" s="46" t="s">
        <v>716</v>
      </c>
      <c r="E143" s="72" t="s">
        <v>717</v>
      </c>
      <c r="F143" s="87" t="s">
        <v>1688</v>
      </c>
      <c r="G143" s="253" t="s">
        <v>1798</v>
      </c>
      <c r="H143" s="752">
        <v>4</v>
      </c>
      <c r="I143" s="752">
        <v>4</v>
      </c>
      <c r="J143" s="151"/>
      <c r="K143" s="151">
        <v>3000</v>
      </c>
      <c r="L143" s="151">
        <v>3350</v>
      </c>
      <c r="M143" s="49" t="s">
        <v>718</v>
      </c>
      <c r="N143" s="118">
        <v>44044</v>
      </c>
      <c r="O143" s="118">
        <f t="shared" si="45"/>
        <v>44136</v>
      </c>
      <c r="P143" s="118">
        <f>Cat_alumnos[[#This Row],[FECHA DE INICIO (PRIMERA CLASE CALENDARIO)]]</f>
        <v>44044</v>
      </c>
      <c r="Q143" s="118">
        <f t="shared" si="38"/>
        <v>44136</v>
      </c>
      <c r="R143" s="49" t="str">
        <f t="shared" si="39"/>
        <v>H</v>
      </c>
      <c r="S143" s="49" t="str">
        <f t="shared" si="40"/>
        <v>JT DOCTORADO EN DERECHO</v>
      </c>
      <c r="T143" s="322" t="s">
        <v>1227</v>
      </c>
      <c r="U143" s="49" t="s">
        <v>11</v>
      </c>
      <c r="V143" s="50">
        <v>6700</v>
      </c>
      <c r="W143" s="51">
        <f t="shared" si="27"/>
        <v>0.5</v>
      </c>
      <c r="X143" s="50">
        <f t="shared" si="28"/>
        <v>3350</v>
      </c>
      <c r="Y143" s="52">
        <v>0</v>
      </c>
      <c r="Z143" s="153">
        <v>8000</v>
      </c>
      <c r="AA143" s="177">
        <v>25000</v>
      </c>
      <c r="AB143" s="300" t="s">
        <v>11</v>
      </c>
      <c r="AC143">
        <v>1</v>
      </c>
      <c r="AD143" s="1248">
        <v>125</v>
      </c>
      <c r="AE143" s="46"/>
      <c r="AF1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CALENDARIO)]],TODAY())/30,0)-AE143, IF(Cat_alumnos[[#This Row],[ESTATUS ACADÉMICO]]="VIGENTE",ROUNDDOWN(DAYS360(Cat_alumnos[[#This Row],[FECHA DE INICIO (PRIMERA CLASE CALENDARIO)]],TODAY())/30,0)+2-AE143,"NO VIGENTE"))</f>
        <v>NO VIGENTE</v>
      </c>
      <c r="AG143" s="73">
        <v>4</v>
      </c>
      <c r="AH1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3" s="55" t="str">
        <f t="shared" si="15"/>
        <v>SUSPENDER</v>
      </c>
      <c r="AJ143" s="349" t="s">
        <v>419</v>
      </c>
      <c r="AK143" s="49">
        <v>0</v>
      </c>
      <c r="AL143" s="66">
        <f t="shared" si="43"/>
        <v>0</v>
      </c>
      <c r="AM143" s="444" t="str">
        <f t="shared" si="30"/>
        <v>NO</v>
      </c>
      <c r="AN143" s="902"/>
      <c r="AO143" s="900" t="str">
        <f>MID(Cat_alumnos[[#This Row],[CURP]],5,2)</f>
        <v>76</v>
      </c>
      <c r="AP143" s="900" t="str">
        <f>MID(Cat_alumnos[[#This Row],[CURP]],7,2)</f>
        <v>09</v>
      </c>
      <c r="AQ143" s="900" t="str">
        <f>MID(Cat_alumnos[[#This Row],[CURP]],9,2)</f>
        <v>01</v>
      </c>
      <c r="AR143" s="904" t="s">
        <v>3098</v>
      </c>
      <c r="AS143" s="612">
        <f>Cat_alumnos[[#This Row],[Titulación]]</f>
        <v>25000</v>
      </c>
      <c r="AT143" s="74">
        <v>25000</v>
      </c>
      <c r="AU143" s="220" t="s">
        <v>719</v>
      </c>
      <c r="AV143" s="221"/>
      <c r="AW143" s="86"/>
      <c r="AX143" s="221"/>
      <c r="AY143" s="75"/>
      <c r="AZ143" s="86"/>
      <c r="BA143" s="221"/>
      <c r="BB143" s="75"/>
      <c r="BC143" s="86"/>
      <c r="BD143" s="221"/>
      <c r="BE143" s="75"/>
      <c r="BF143" s="86"/>
      <c r="BG143" s="221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56">
        <f t="shared" si="41"/>
        <v>25000</v>
      </c>
      <c r="BT143" s="56">
        <f t="shared" si="29"/>
        <v>25000</v>
      </c>
      <c r="BU143" s="57">
        <f t="shared" si="42"/>
        <v>0</v>
      </c>
      <c r="BW143" s="216">
        <f t="shared" si="44"/>
        <v>25000</v>
      </c>
      <c r="BX143" s="216">
        <v>8000</v>
      </c>
      <c r="BY143" s="216"/>
      <c r="BZ143" s="219"/>
      <c r="CA143" s="62"/>
      <c r="CB143" s="62"/>
      <c r="CD143" s="211"/>
      <c r="CG143" s="212"/>
      <c r="CH143" s="69"/>
    </row>
    <row r="144" spans="1:86" ht="18" hidden="1" thickTop="1" thickBot="1">
      <c r="A144" s="244">
        <v>126</v>
      </c>
      <c r="B144" s="46" t="s">
        <v>20</v>
      </c>
      <c r="C144" s="252" t="s">
        <v>720</v>
      </c>
      <c r="D144" s="46" t="s">
        <v>721</v>
      </c>
      <c r="E144" s="72" t="s">
        <v>722</v>
      </c>
      <c r="F144" s="53" t="s">
        <v>723</v>
      </c>
      <c r="G144" s="48" t="s">
        <v>724</v>
      </c>
      <c r="H144" s="752">
        <v>4</v>
      </c>
      <c r="I144" s="752">
        <v>4</v>
      </c>
      <c r="J144" s="151"/>
      <c r="K144" s="151">
        <v>3000</v>
      </c>
      <c r="L144" s="151">
        <v>3350</v>
      </c>
      <c r="M144" s="49" t="s">
        <v>725</v>
      </c>
      <c r="N144" s="118">
        <v>44197</v>
      </c>
      <c r="O144" s="118">
        <f t="shared" si="45"/>
        <v>44287</v>
      </c>
      <c r="P144" s="118">
        <f>Cat_alumnos[[#This Row],[FECHA DE INICIO (PRIMERA CLASE CALENDARIO)]]</f>
        <v>44197</v>
      </c>
      <c r="Q144" s="118">
        <f t="shared" si="38"/>
        <v>44287</v>
      </c>
      <c r="R144" s="49" t="str">
        <f t="shared" si="39"/>
        <v>H</v>
      </c>
      <c r="S144" s="49" t="str">
        <f t="shared" si="40"/>
        <v>JT DOCTORADO EN DERECHO</v>
      </c>
      <c r="T144" s="322" t="s">
        <v>1227</v>
      </c>
      <c r="U144" s="49" t="s">
        <v>11</v>
      </c>
      <c r="V144" s="50">
        <v>6700</v>
      </c>
      <c r="W144" s="51">
        <f t="shared" si="27"/>
        <v>0.5</v>
      </c>
      <c r="X144" s="50">
        <f t="shared" si="28"/>
        <v>3350</v>
      </c>
      <c r="Y144" s="52">
        <v>0</v>
      </c>
      <c r="Z144" s="153">
        <v>8000</v>
      </c>
      <c r="AA144" s="177">
        <v>25000</v>
      </c>
      <c r="AB144" s="300" t="s">
        <v>11</v>
      </c>
      <c r="AC144">
        <v>1</v>
      </c>
      <c r="AD144" s="1249">
        <v>126</v>
      </c>
      <c r="AE144" s="46"/>
      <c r="AF1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CALENDARIO)]],TODAY())/30,0)-AE144, IF(Cat_alumnos[[#This Row],[ESTATUS ACADÉMICO]]="VIGENTE",ROUNDDOWN(DAYS360(Cat_alumnos[[#This Row],[FECHA DE INICIO (PRIMERA CLASE CALENDARIO)]],TODAY())/30,0)+2-AE144,"NO VIGENTE"))</f>
        <v>NO VIGENTE</v>
      </c>
      <c r="AG144" s="73">
        <v>4</v>
      </c>
      <c r="AH1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4" s="55" t="str">
        <f t="shared" si="15"/>
        <v>SUSPENDER</v>
      </c>
      <c r="AJ144" s="345" t="s">
        <v>726</v>
      </c>
      <c r="AK144" s="49">
        <v>0</v>
      </c>
      <c r="AL144" s="66">
        <f t="shared" si="43"/>
        <v>0</v>
      </c>
      <c r="AM144" s="444" t="str">
        <f t="shared" si="30"/>
        <v>NO</v>
      </c>
      <c r="AN144" s="902"/>
      <c r="AO144" s="900" t="str">
        <f>MID(Cat_alumnos[[#This Row],[CURP]],5,2)</f>
        <v>77</v>
      </c>
      <c r="AP144" s="900" t="str">
        <f>MID(Cat_alumnos[[#This Row],[CURP]],7,2)</f>
        <v>08</v>
      </c>
      <c r="AQ144" s="900" t="str">
        <f>MID(Cat_alumnos[[#This Row],[CURP]],9,2)</f>
        <v>07</v>
      </c>
      <c r="AR144" s="904" t="s">
        <v>3093</v>
      </c>
      <c r="AS144" s="612">
        <f>Cat_alumnos[[#This Row],[Titulación]]</f>
        <v>25000</v>
      </c>
      <c r="AT144" s="208"/>
      <c r="AU144" s="1"/>
      <c r="AW144" s="209"/>
      <c r="AY144" s="210"/>
      <c r="AZ144" s="209"/>
      <c r="BB144" s="210"/>
      <c r="BC144" s="209"/>
      <c r="BE144" s="210"/>
      <c r="BF144" s="209"/>
      <c r="BH144" s="210"/>
      <c r="BI144" s="210"/>
      <c r="BJ144" s="210"/>
      <c r="BK144" s="210"/>
      <c r="BL144" s="210"/>
      <c r="BM144" s="210"/>
      <c r="BN144" s="210"/>
      <c r="BO144" s="210"/>
      <c r="BP144" s="210"/>
      <c r="BQ144" s="210"/>
      <c r="BR144" s="210"/>
      <c r="BS144" s="56">
        <f t="shared" si="41"/>
        <v>0</v>
      </c>
      <c r="BT144" s="56">
        <f t="shared" si="29"/>
        <v>25000</v>
      </c>
      <c r="BU144" s="57">
        <f t="shared" si="42"/>
        <v>-25000</v>
      </c>
      <c r="BW144" s="216">
        <f t="shared" si="44"/>
        <v>25000</v>
      </c>
      <c r="BX144" s="216">
        <v>8000</v>
      </c>
      <c r="BY144" s="216"/>
      <c r="BZ144" s="219">
        <v>44330</v>
      </c>
      <c r="CA144" s="62"/>
      <c r="CB144" s="62"/>
      <c r="CD144" s="211"/>
      <c r="CG144" s="212"/>
      <c r="CH144" s="69"/>
    </row>
    <row r="145" spans="1:86" ht="28" hidden="1" thickTop="1" thickBot="1">
      <c r="A145" s="244">
        <v>127</v>
      </c>
      <c r="B145" s="46" t="s">
        <v>12</v>
      </c>
      <c r="C145" s="252" t="s">
        <v>839</v>
      </c>
      <c r="D145" s="46" t="s">
        <v>840</v>
      </c>
      <c r="E145" s="72" t="s">
        <v>2141</v>
      </c>
      <c r="F145" s="53" t="s">
        <v>841</v>
      </c>
      <c r="G145" s="48" t="s">
        <v>842</v>
      </c>
      <c r="H145" s="752">
        <v>22</v>
      </c>
      <c r="I145" s="752">
        <v>20</v>
      </c>
      <c r="J145" s="151"/>
      <c r="K145" s="151">
        <v>3000</v>
      </c>
      <c r="L145" s="151">
        <v>3150</v>
      </c>
      <c r="M145" s="49" t="s">
        <v>774</v>
      </c>
      <c r="N145" s="118">
        <v>44155</v>
      </c>
      <c r="O145" s="118">
        <f t="shared" si="45"/>
        <v>44732</v>
      </c>
      <c r="P145" s="118">
        <f>Cat_alumnos[[#This Row],[FECHA DE INICIO (PRIMERA CLASE CALENDARIO)]]</f>
        <v>44155</v>
      </c>
      <c r="Q145" s="118">
        <f t="shared" si="38"/>
        <v>44793</v>
      </c>
      <c r="R145" s="49" t="str">
        <f t="shared" si="39"/>
        <v>H</v>
      </c>
      <c r="S145" s="49" t="str">
        <f t="shared" si="40"/>
        <v>DOCTORADO EN DERECHO</v>
      </c>
      <c r="T145" s="322" t="s">
        <v>33</v>
      </c>
      <c r="U145" s="49" t="s">
        <v>11</v>
      </c>
      <c r="V145" s="50">
        <v>6700</v>
      </c>
      <c r="W145" s="51">
        <f t="shared" si="27"/>
        <v>0.52985074626865669</v>
      </c>
      <c r="X145" s="50">
        <f t="shared" si="28"/>
        <v>3550</v>
      </c>
      <c r="Y145" s="52">
        <v>0</v>
      </c>
      <c r="Z145" s="153">
        <v>8000</v>
      </c>
      <c r="AA145" s="177">
        <v>25000</v>
      </c>
      <c r="AB145" s="300" t="s">
        <v>11</v>
      </c>
      <c r="AC145">
        <v>1</v>
      </c>
      <c r="AD145" s="1248">
        <v>127</v>
      </c>
      <c r="AE145" s="46"/>
      <c r="AF1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CALENDARIO)]],TODAY())/30,0)-AE145, IF(Cat_alumnos[[#This Row],[ESTATUS ACADÉMICO]]="VIGENTE",ROUNDDOWN(DAYS360(Cat_alumnos[[#This Row],[FECHA DE INICIO (PRIMERA CLASE CALENDARIO)]],TODAY())/30,0)+2-AE145,"NO VIGENTE"))</f>
        <v>NO VIGENTE</v>
      </c>
      <c r="AG145" s="73">
        <v>4</v>
      </c>
      <c r="AH1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145" s="55" t="str">
        <f t="shared" si="15"/>
        <v>SUSPENDER</v>
      </c>
      <c r="AJ145" s="349" t="s">
        <v>730</v>
      </c>
      <c r="AK145" s="49">
        <v>0</v>
      </c>
      <c r="AL145" s="66">
        <f t="shared" si="43"/>
        <v>0</v>
      </c>
      <c r="AM145" s="444" t="str">
        <f t="shared" si="30"/>
        <v>SI</v>
      </c>
      <c r="AN145" s="906" t="s">
        <v>1941</v>
      </c>
      <c r="AO145" s="900" t="str">
        <f>MID(Cat_alumnos[[#This Row],[CURP]],5,2)</f>
        <v>91</v>
      </c>
      <c r="AP145" s="900" t="str">
        <f>MID(Cat_alumnos[[#This Row],[CURP]],7,2)</f>
        <v>07</v>
      </c>
      <c r="AQ145" s="900" t="str">
        <f>MID(Cat_alumnos[[#This Row],[CURP]],9,2)</f>
        <v>14</v>
      </c>
      <c r="AR145" s="906" t="s">
        <v>3089</v>
      </c>
      <c r="AS145" s="612">
        <f>Cat_alumnos[[#This Row],[Titulación]]</f>
        <v>25000</v>
      </c>
      <c r="AT145" s="208"/>
      <c r="AU145" s="1"/>
      <c r="AW145" s="209"/>
      <c r="AY145" s="210"/>
      <c r="AZ145" s="209"/>
      <c r="BB145" s="210"/>
      <c r="BC145" s="209"/>
      <c r="BE145" s="210"/>
      <c r="BF145" s="209"/>
      <c r="BH145" s="210"/>
      <c r="BI145" s="210"/>
      <c r="BJ145" s="210"/>
      <c r="BK145" s="210"/>
      <c r="BL145" s="210"/>
      <c r="BM145" s="210"/>
      <c r="BN145" s="210"/>
      <c r="BO145" s="210"/>
      <c r="BP145" s="210"/>
      <c r="BQ145" s="210"/>
      <c r="BR145" s="210"/>
      <c r="BS145" s="56">
        <f t="shared" si="41"/>
        <v>0</v>
      </c>
      <c r="BT145" s="56">
        <f t="shared" si="29"/>
        <v>25000</v>
      </c>
      <c r="BU145" s="57">
        <f t="shared" si="42"/>
        <v>-25000</v>
      </c>
      <c r="BW145" s="216">
        <f t="shared" si="44"/>
        <v>25000</v>
      </c>
      <c r="BX145" s="216">
        <v>8000</v>
      </c>
      <c r="BY145" s="216"/>
      <c r="BZ145" s="219">
        <v>44333</v>
      </c>
      <c r="CA145" s="62"/>
      <c r="CB145" s="62"/>
      <c r="CD145" s="211"/>
      <c r="CG145" s="212"/>
      <c r="CH145" s="69"/>
    </row>
    <row r="146" spans="1:86" ht="18" hidden="1" thickTop="1" thickBot="1">
      <c r="A146" s="244">
        <v>128</v>
      </c>
      <c r="B146" s="46" t="s">
        <v>12</v>
      </c>
      <c r="C146" s="252" t="s">
        <v>731</v>
      </c>
      <c r="D146" s="46" t="s">
        <v>732</v>
      </c>
      <c r="E146" s="72" t="s">
        <v>733</v>
      </c>
      <c r="F146" s="85" t="s">
        <v>1691</v>
      </c>
      <c r="G146" s="253" t="s">
        <v>1692</v>
      </c>
      <c r="H146" s="752">
        <v>20</v>
      </c>
      <c r="I146" s="752">
        <v>20</v>
      </c>
      <c r="J146" s="151"/>
      <c r="K146" s="151">
        <v>3000</v>
      </c>
      <c r="L146" s="151">
        <v>0</v>
      </c>
      <c r="M146" s="49" t="s">
        <v>718</v>
      </c>
      <c r="N146" s="118">
        <v>43831</v>
      </c>
      <c r="O146" s="118">
        <f t="shared" si="45"/>
        <v>44409</v>
      </c>
      <c r="P146" s="118">
        <f>Cat_alumnos[[#This Row],[FECHA DE INICIO (PRIMERA CLASE CALENDARIO)]]</f>
        <v>43831</v>
      </c>
      <c r="Q146" s="118">
        <f t="shared" si="38"/>
        <v>44409</v>
      </c>
      <c r="R146" s="49" t="str">
        <f t="shared" si="39"/>
        <v>M</v>
      </c>
      <c r="S146" s="49" t="str">
        <f t="shared" si="40"/>
        <v>DOCTORADO EN DERECHO</v>
      </c>
      <c r="T146" s="322" t="s">
        <v>1227</v>
      </c>
      <c r="U146" s="49" t="s">
        <v>11</v>
      </c>
      <c r="V146" s="50">
        <v>6700</v>
      </c>
      <c r="W146" s="51">
        <f t="shared" si="27"/>
        <v>1</v>
      </c>
      <c r="X146" s="50">
        <f t="shared" si="28"/>
        <v>6700</v>
      </c>
      <c r="Y146" s="52">
        <v>1</v>
      </c>
      <c r="Z146" s="153">
        <v>0</v>
      </c>
      <c r="AA146" s="177">
        <v>29000</v>
      </c>
      <c r="AB146" s="300" t="s">
        <v>11</v>
      </c>
      <c r="AC146">
        <v>1</v>
      </c>
      <c r="AD146" s="1249">
        <v>128</v>
      </c>
      <c r="AE146" s="46"/>
      <c r="AF1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CALENDARIO)]],TODAY())/30,0)-AE146, IF(Cat_alumnos[[#This Row],[ESTATUS ACADÉMICO]]="VIGENTE",ROUNDDOWN(DAYS360(Cat_alumnos[[#This Row],[FECHA DE INICIO (PRIMERA CLASE CALENDARIO)]],TODAY())/30,0)+2-AE146,"NO VIGENTE"))</f>
        <v>NO VIGENTE</v>
      </c>
      <c r="AG146" s="84">
        <v>5</v>
      </c>
      <c r="AH14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46" s="55" t="str">
        <f t="shared" si="15"/>
        <v>SUSPENDER</v>
      </c>
      <c r="AJ146" s="349" t="s">
        <v>734</v>
      </c>
      <c r="AK146" s="49">
        <v>1</v>
      </c>
      <c r="AL146" s="66">
        <f t="shared" si="43"/>
        <v>0</v>
      </c>
      <c r="AM146" s="444" t="str">
        <f t="shared" si="30"/>
        <v>NO</v>
      </c>
      <c r="AN146" s="902"/>
      <c r="AO146" s="900" t="str">
        <f>MID(Cat_alumnos[[#This Row],[CURP]],5,2)</f>
        <v>70</v>
      </c>
      <c r="AP146" s="900" t="str">
        <f>MID(Cat_alumnos[[#This Row],[CURP]],7,2)</f>
        <v>01</v>
      </c>
      <c r="AQ146" s="900" t="str">
        <f>MID(Cat_alumnos[[#This Row],[CURP]],9,2)</f>
        <v>24</v>
      </c>
      <c r="AR146" s="904" t="s">
        <v>3098</v>
      </c>
      <c r="AS146" s="612">
        <f>Cat_alumnos[[#This Row],[Titulación]]</f>
        <v>29000</v>
      </c>
      <c r="AT146" s="208">
        <v>5000</v>
      </c>
      <c r="AU146" s="88">
        <v>44282</v>
      </c>
      <c r="AV146" s="3" t="s">
        <v>420</v>
      </c>
      <c r="AW146" s="208">
        <v>5000</v>
      </c>
      <c r="AX146" s="92">
        <v>44325</v>
      </c>
      <c r="AY146" s="210" t="s">
        <v>420</v>
      </c>
      <c r="AZ146" s="209"/>
      <c r="BB146" s="210"/>
      <c r="BC146" s="209"/>
      <c r="BE146" s="210"/>
      <c r="BF146" s="209"/>
      <c r="BH146" s="210"/>
      <c r="BI146" s="210"/>
      <c r="BJ146" s="210"/>
      <c r="BK146" s="210"/>
      <c r="BL146" s="210"/>
      <c r="BM146" s="210"/>
      <c r="BN146" s="210"/>
      <c r="BO146" s="210"/>
      <c r="BP146" s="210"/>
      <c r="BQ146" s="210"/>
      <c r="BR146" s="210"/>
      <c r="BS146" s="56">
        <f t="shared" si="41"/>
        <v>10000</v>
      </c>
      <c r="BT146" s="56">
        <f t="shared" si="29"/>
        <v>29000</v>
      </c>
      <c r="BU146" s="57">
        <f t="shared" si="42"/>
        <v>-19000</v>
      </c>
      <c r="BW146" s="56">
        <f t="shared" si="44"/>
        <v>29000</v>
      </c>
      <c r="BX146" s="56"/>
      <c r="BY146" s="56"/>
      <c r="BZ146" s="62"/>
      <c r="CA146" s="62"/>
      <c r="CB146" s="62"/>
      <c r="CD146" s="211"/>
      <c r="CG146" s="212"/>
      <c r="CH146" s="69"/>
    </row>
    <row r="147" spans="1:86" ht="19" hidden="1" thickTop="1" thickBot="1">
      <c r="A147" s="244">
        <v>129</v>
      </c>
      <c r="B147" s="46" t="s">
        <v>12</v>
      </c>
      <c r="C147" s="252" t="s">
        <v>743</v>
      </c>
      <c r="D147" s="46" t="s">
        <v>744</v>
      </c>
      <c r="E147" s="72" t="s">
        <v>745</v>
      </c>
      <c r="F147" s="85" t="s">
        <v>1696</v>
      </c>
      <c r="G147" s="253" t="s">
        <v>1697</v>
      </c>
      <c r="H147" s="752">
        <v>20</v>
      </c>
      <c r="I147" s="752">
        <v>20</v>
      </c>
      <c r="J147" s="151"/>
      <c r="K147" s="151">
        <v>3000</v>
      </c>
      <c r="L147" s="151">
        <v>3350</v>
      </c>
      <c r="M147" s="49" t="s">
        <v>718</v>
      </c>
      <c r="N147" s="118">
        <v>43831</v>
      </c>
      <c r="O147" s="118">
        <f t="shared" si="45"/>
        <v>44409</v>
      </c>
      <c r="P147" s="118">
        <f>Cat_alumnos[[#This Row],[FECHA DE INICIO (PRIMERA CLASE CALENDARIO)]]</f>
        <v>43831</v>
      </c>
      <c r="Q147" s="118">
        <f t="shared" si="38"/>
        <v>44409</v>
      </c>
      <c r="R147" s="49" t="str">
        <f t="shared" si="39"/>
        <v>M</v>
      </c>
      <c r="S147" s="49" t="str">
        <f t="shared" si="40"/>
        <v>DOCTORADO EN DERECHO</v>
      </c>
      <c r="T147" s="322" t="s">
        <v>33</v>
      </c>
      <c r="U147" s="49" t="s">
        <v>11</v>
      </c>
      <c r="V147" s="50">
        <v>6700</v>
      </c>
      <c r="W147" s="51">
        <f t="shared" ref="W147:W210" si="46">IFERROR($X147/$V147,"")</f>
        <v>0.5</v>
      </c>
      <c r="X147" s="50">
        <f t="shared" ref="X147:X210" si="47">$V147-$L147</f>
        <v>3350</v>
      </c>
      <c r="Y147" s="52">
        <v>1</v>
      </c>
      <c r="Z147" s="153">
        <v>0</v>
      </c>
      <c r="AA147" s="177">
        <v>29000</v>
      </c>
      <c r="AB147" s="300" t="s">
        <v>11</v>
      </c>
      <c r="AC147">
        <v>1</v>
      </c>
      <c r="AD147" s="1248">
        <v>129</v>
      </c>
      <c r="AE147" s="46"/>
      <c r="AF1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CALENDARIO)]],TODAY())/30,0)-AE147, IF(Cat_alumnos[[#This Row],[ESTATUS ACADÉMICO]]="VIGENTE",ROUNDDOWN(DAYS360(Cat_alumnos[[#This Row],[FECHA DE INICIO (PRIMERA CLASE CALENDARIO)]],TODAY())/30,0)+2-AE147,"NO VIGENTE"))</f>
        <v>NO VIGENTE</v>
      </c>
      <c r="AG147" s="73">
        <v>20</v>
      </c>
      <c r="AH1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47" s="55" t="str">
        <f t="shared" si="15"/>
        <v>COBRANZA</v>
      </c>
      <c r="AJ147" s="352" t="s">
        <v>1957</v>
      </c>
      <c r="AK147" s="49">
        <v>1</v>
      </c>
      <c r="AL147" s="66">
        <f t="shared" si="43"/>
        <v>0</v>
      </c>
      <c r="AM147" s="444" t="str">
        <f t="shared" si="30"/>
        <v>SI</v>
      </c>
      <c r="AN147" s="905" t="s">
        <v>1926</v>
      </c>
      <c r="AO147" s="900" t="str">
        <f>MID(Cat_alumnos[[#This Row],[CURP]],5,2)</f>
        <v>82</v>
      </c>
      <c r="AP147" s="900" t="str">
        <f>MID(Cat_alumnos[[#This Row],[CURP]],7,2)</f>
        <v>05</v>
      </c>
      <c r="AQ147" s="900" t="str">
        <f>MID(Cat_alumnos[[#This Row],[CURP]],9,2)</f>
        <v>10</v>
      </c>
      <c r="AR147" s="905" t="s">
        <v>3084</v>
      </c>
      <c r="AS147" s="612">
        <f>Cat_alumnos[[#This Row],[Titulación]]</f>
        <v>29000</v>
      </c>
      <c r="AT147" s="74">
        <v>6000</v>
      </c>
      <c r="AU147" s="226">
        <v>44284</v>
      </c>
      <c r="AV147" s="221" t="s">
        <v>420</v>
      </c>
      <c r="AW147" s="74">
        <v>4000</v>
      </c>
      <c r="AX147" s="221" t="s">
        <v>738</v>
      </c>
      <c r="AY147" s="75" t="s">
        <v>420</v>
      </c>
      <c r="AZ147" s="74">
        <v>4000</v>
      </c>
      <c r="BA147" s="222">
        <v>44392</v>
      </c>
      <c r="BB147" s="75" t="s">
        <v>420</v>
      </c>
      <c r="BC147" s="74">
        <v>10000</v>
      </c>
      <c r="BD147" s="222">
        <v>44396</v>
      </c>
      <c r="BE147" s="75" t="s">
        <v>420</v>
      </c>
      <c r="BF147" s="86"/>
      <c r="BG147" s="221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56">
        <f t="shared" si="41"/>
        <v>24000</v>
      </c>
      <c r="BT147" s="56">
        <f t="shared" ref="BT147:BT210" si="48">AA147</f>
        <v>29000</v>
      </c>
      <c r="BU147" s="57">
        <f t="shared" si="42"/>
        <v>-5000</v>
      </c>
      <c r="BW147" s="56">
        <f t="shared" si="44"/>
        <v>29000</v>
      </c>
      <c r="BX147" s="56"/>
      <c r="BY147" s="56"/>
      <c r="BZ147" s="62"/>
      <c r="CA147" s="62"/>
      <c r="CB147" s="62"/>
      <c r="CD147" s="211"/>
      <c r="CG147" s="212"/>
      <c r="CH147" s="69"/>
    </row>
    <row r="148" spans="1:86" ht="18" hidden="1" thickTop="1" thickBot="1">
      <c r="A148" s="244">
        <v>130</v>
      </c>
      <c r="B148" s="46" t="s">
        <v>20</v>
      </c>
      <c r="C148" s="252" t="s">
        <v>739</v>
      </c>
      <c r="D148" s="46" t="s">
        <v>740</v>
      </c>
      <c r="E148" s="72" t="s">
        <v>741</v>
      </c>
      <c r="F148" s="85" t="s">
        <v>1695</v>
      </c>
      <c r="G148" s="253" t="s">
        <v>1799</v>
      </c>
      <c r="H148" s="752">
        <v>4</v>
      </c>
      <c r="I148" s="752">
        <v>4</v>
      </c>
      <c r="J148" s="151"/>
      <c r="K148" s="151">
        <v>3000</v>
      </c>
      <c r="L148" s="151">
        <v>3350</v>
      </c>
      <c r="M148" s="49" t="s">
        <v>718</v>
      </c>
      <c r="N148" s="118">
        <v>44044</v>
      </c>
      <c r="O148" s="118">
        <f t="shared" si="45"/>
        <v>44136</v>
      </c>
      <c r="P148" s="118">
        <f>Cat_alumnos[[#This Row],[FECHA DE INICIO (PRIMERA CLASE CALENDARIO)]]</f>
        <v>44044</v>
      </c>
      <c r="Q148" s="118">
        <f t="shared" si="38"/>
        <v>44136</v>
      </c>
      <c r="R148" s="49" t="str">
        <f t="shared" si="39"/>
        <v>H</v>
      </c>
      <c r="S148" s="49" t="str">
        <f t="shared" si="40"/>
        <v>JT DOCTORADO EN DERECHO</v>
      </c>
      <c r="T148" s="322" t="s">
        <v>1227</v>
      </c>
      <c r="U148" s="49" t="s">
        <v>11</v>
      </c>
      <c r="V148" s="50">
        <v>6700</v>
      </c>
      <c r="W148" s="51">
        <f t="shared" si="46"/>
        <v>0.5</v>
      </c>
      <c r="X148" s="50">
        <f t="shared" si="47"/>
        <v>3350</v>
      </c>
      <c r="Y148" s="52">
        <v>0</v>
      </c>
      <c r="Z148" s="153">
        <v>8000</v>
      </c>
      <c r="AA148" s="177">
        <v>25000</v>
      </c>
      <c r="AB148" s="300" t="s">
        <v>11</v>
      </c>
      <c r="AC148">
        <v>1</v>
      </c>
      <c r="AD148" s="1249">
        <v>130</v>
      </c>
      <c r="AE148" s="46"/>
      <c r="AF1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CALENDARIO)]],TODAY())/30,0)-AE148, IF(Cat_alumnos[[#This Row],[ESTATUS ACADÉMICO]]="VIGENTE",ROUNDDOWN(DAYS360(Cat_alumnos[[#This Row],[FECHA DE INICIO (PRIMERA CLASE CALENDARIO)]],TODAY())/30,0)+2-AE148,"NO VIGENTE"))</f>
        <v>NO VIGENTE</v>
      </c>
      <c r="AG148" s="73">
        <v>4</v>
      </c>
      <c r="AH1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8" s="55" t="str">
        <f t="shared" si="15"/>
        <v>SUSPENDER</v>
      </c>
      <c r="AJ148" s="349" t="s">
        <v>742</v>
      </c>
      <c r="AK148" s="49">
        <v>0</v>
      </c>
      <c r="AL148" s="66">
        <f t="shared" si="43"/>
        <v>0</v>
      </c>
      <c r="AM148" s="444" t="str">
        <f t="shared" ref="AM148:AM211" si="49">IF(AN148&lt;&gt;"", "SI", "NO")</f>
        <v>NO</v>
      </c>
      <c r="AN148" s="902"/>
      <c r="AO148" s="900" t="str">
        <f>MID(Cat_alumnos[[#This Row],[CURP]],5,2)</f>
        <v>79</v>
      </c>
      <c r="AP148" s="900" t="str">
        <f>MID(Cat_alumnos[[#This Row],[CURP]],7,2)</f>
        <v>10</v>
      </c>
      <c r="AQ148" s="900" t="str">
        <f>MID(Cat_alumnos[[#This Row],[CURP]],9,2)</f>
        <v>18</v>
      </c>
      <c r="AR148" s="904" t="s">
        <v>3101</v>
      </c>
      <c r="AS148" s="612">
        <f>Cat_alumnos[[#This Row],[Titulación]]</f>
        <v>25000</v>
      </c>
      <c r="AT148" s="74">
        <v>25000</v>
      </c>
      <c r="AU148" s="220" t="s">
        <v>719</v>
      </c>
      <c r="AV148" s="221"/>
      <c r="AW148" s="86"/>
      <c r="AX148" s="221"/>
      <c r="AY148" s="75"/>
      <c r="AZ148" s="86"/>
      <c r="BA148" s="221"/>
      <c r="BB148" s="75"/>
      <c r="BC148" s="86"/>
      <c r="BD148" s="221"/>
      <c r="BE148" s="75"/>
      <c r="BF148" s="86"/>
      <c r="BG148" s="221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56">
        <f t="shared" si="41"/>
        <v>25000</v>
      </c>
      <c r="BT148" s="56">
        <f t="shared" si="48"/>
        <v>25000</v>
      </c>
      <c r="BU148" s="57">
        <f t="shared" si="42"/>
        <v>0</v>
      </c>
      <c r="BW148" s="216">
        <f t="shared" si="44"/>
        <v>25000</v>
      </c>
      <c r="BX148" s="216">
        <v>8000</v>
      </c>
      <c r="BY148" s="216"/>
      <c r="BZ148" s="219">
        <v>44175</v>
      </c>
      <c r="CA148" s="62"/>
      <c r="CB148" s="62"/>
      <c r="CD148" s="211"/>
      <c r="CG148" s="212"/>
      <c r="CH148" s="69"/>
    </row>
    <row r="149" spans="1:86" ht="18" hidden="1" thickTop="1" thickBot="1">
      <c r="A149" s="244">
        <v>131</v>
      </c>
      <c r="B149" s="46" t="s">
        <v>19</v>
      </c>
      <c r="C149" s="307" t="s">
        <v>1808</v>
      </c>
      <c r="D149" s="46" t="s">
        <v>1155</v>
      </c>
      <c r="E149" s="72" t="s">
        <v>838</v>
      </c>
      <c r="F149" s="46" t="s">
        <v>1156</v>
      </c>
      <c r="G149" s="48" t="s">
        <v>1157</v>
      </c>
      <c r="H149" s="752">
        <v>0</v>
      </c>
      <c r="I149" s="752">
        <v>6</v>
      </c>
      <c r="J149" s="151"/>
      <c r="K149" s="151">
        <v>0</v>
      </c>
      <c r="L149" s="151">
        <v>0</v>
      </c>
      <c r="M149" s="49" t="s">
        <v>447</v>
      </c>
      <c r="N149" s="118">
        <v>44337</v>
      </c>
      <c r="O149" s="118">
        <f t="shared" si="45"/>
        <v>44490</v>
      </c>
      <c r="P149" s="118">
        <f>Cat_alumnos[[#This Row],[FECHA DE INICIO (PRIMERA CLASE CALENDARIO)]]</f>
        <v>44337</v>
      </c>
      <c r="Q149" s="118">
        <f t="shared" si="38"/>
        <v>44307</v>
      </c>
      <c r="R149" s="49" t="str">
        <f t="shared" si="39"/>
        <v>H</v>
      </c>
      <c r="S149" s="49" t="str">
        <f t="shared" si="40"/>
        <v>JT MAESTRIA EN DERECHO</v>
      </c>
      <c r="T149" s="322" t="s">
        <v>1227</v>
      </c>
      <c r="U149" s="49" t="s">
        <v>11</v>
      </c>
      <c r="V149" s="50">
        <v>6700</v>
      </c>
      <c r="W149" s="51">
        <f t="shared" si="46"/>
        <v>1</v>
      </c>
      <c r="X149" s="50">
        <f t="shared" si="47"/>
        <v>6700</v>
      </c>
      <c r="Y149" s="52">
        <v>1</v>
      </c>
      <c r="Z149" s="153">
        <v>0</v>
      </c>
      <c r="AA149" s="177">
        <v>29000</v>
      </c>
      <c r="AB149" s="300" t="s">
        <v>11</v>
      </c>
      <c r="AC149">
        <v>1</v>
      </c>
      <c r="AD149" s="1248">
        <v>131</v>
      </c>
      <c r="AE149" s="46"/>
      <c r="AF1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CALENDARIO)]],TODAY())/30,0)-AE149, IF(Cat_alumnos[[#This Row],[ESTATUS ACADÉMICO]]="VIGENTE",ROUNDDOWN(DAYS360(Cat_alumnos[[#This Row],[FECHA DE INICIO (PRIMERA CLASE CALENDARIO)]],TODAY())/30,0)+2-AE149,"NO VIGENTE"))</f>
        <v>NO VIGENTE</v>
      </c>
      <c r="AG149" s="73">
        <v>6</v>
      </c>
      <c r="AH14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49" s="55" t="str">
        <f t="shared" si="15"/>
        <v>SUSPENDER</v>
      </c>
      <c r="AJ149" s="349" t="s">
        <v>746</v>
      </c>
      <c r="AK149" s="49">
        <v>1</v>
      </c>
      <c r="AL149" s="66">
        <f t="shared" si="43"/>
        <v>0</v>
      </c>
      <c r="AM149" s="444" t="str">
        <f t="shared" si="49"/>
        <v>SI</v>
      </c>
      <c r="AN149" s="910" t="s">
        <v>1961</v>
      </c>
      <c r="AO149" s="900" t="str">
        <f>MID(Cat_alumnos[[#This Row],[CURP]],5,2)</f>
        <v>78</v>
      </c>
      <c r="AP149" s="900" t="str">
        <f>MID(Cat_alumnos[[#This Row],[CURP]],7,2)</f>
        <v>01</v>
      </c>
      <c r="AQ149" s="900" t="str">
        <f>MID(Cat_alumnos[[#This Row],[CURP]],9,2)</f>
        <v>05</v>
      </c>
      <c r="AR149" s="910" t="s">
        <v>3089</v>
      </c>
      <c r="AS149" s="612">
        <f>Cat_alumnos[[#This Row],[Titulación]]</f>
        <v>29000</v>
      </c>
      <c r="AT149" s="208"/>
      <c r="AU149" s="1"/>
      <c r="AW149" s="209"/>
      <c r="AY149" s="210"/>
      <c r="AZ149" s="209"/>
      <c r="BB149" s="210"/>
      <c r="BC149" s="209"/>
      <c r="BE149" s="210"/>
      <c r="BF149" s="209"/>
      <c r="BH149" s="210"/>
      <c r="BI149" s="210"/>
      <c r="BJ149" s="210"/>
      <c r="BK149" s="210"/>
      <c r="BL149" s="210"/>
      <c r="BM149" s="210"/>
      <c r="BN149" s="210"/>
      <c r="BO149" s="210"/>
      <c r="BP149" s="210"/>
      <c r="BQ149" s="210"/>
      <c r="BR149" s="210"/>
      <c r="BS149" s="56">
        <f t="shared" si="41"/>
        <v>0</v>
      </c>
      <c r="BT149" s="56">
        <f t="shared" si="48"/>
        <v>29000</v>
      </c>
      <c r="BU149" s="57">
        <f t="shared" si="42"/>
        <v>-29000</v>
      </c>
      <c r="BW149" s="56">
        <f t="shared" si="44"/>
        <v>29000</v>
      </c>
      <c r="BX149" s="56"/>
      <c r="BY149" s="56"/>
      <c r="BZ149" s="62"/>
      <c r="CA149" s="62"/>
      <c r="CB149" s="62"/>
      <c r="CD149" s="211"/>
      <c r="CG149" s="212"/>
      <c r="CH149" s="69"/>
    </row>
    <row r="150" spans="1:86" ht="18" hidden="1" thickTop="1" thickBot="1">
      <c r="A150" s="244">
        <v>132</v>
      </c>
      <c r="B150" s="46" t="s">
        <v>12</v>
      </c>
      <c r="C150" s="252" t="s">
        <v>747</v>
      </c>
      <c r="D150" s="46" t="s">
        <v>748</v>
      </c>
      <c r="E150" s="72" t="s">
        <v>749</v>
      </c>
      <c r="F150" s="85" t="s">
        <v>1698</v>
      </c>
      <c r="G150" s="253" t="s">
        <v>1800</v>
      </c>
      <c r="H150" s="752">
        <v>24</v>
      </c>
      <c r="I150" s="752">
        <v>20</v>
      </c>
      <c r="J150" s="151"/>
      <c r="K150" s="151">
        <v>3000</v>
      </c>
      <c r="L150" s="151">
        <v>2800</v>
      </c>
      <c r="M150" s="49" t="s">
        <v>718</v>
      </c>
      <c r="N150" s="118">
        <v>43831</v>
      </c>
      <c r="O150" s="118">
        <f t="shared" si="45"/>
        <v>44409</v>
      </c>
      <c r="P150" s="118">
        <f>Cat_alumnos[[#This Row],[FECHA DE INICIO (PRIMERA CLASE CALENDARIO)]]</f>
        <v>43831</v>
      </c>
      <c r="Q150" s="118">
        <f t="shared" si="38"/>
        <v>44531</v>
      </c>
      <c r="R150" s="49" t="str">
        <f t="shared" si="39"/>
        <v>M</v>
      </c>
      <c r="S150" s="49" t="str">
        <f t="shared" si="40"/>
        <v>DOCTORADO EN DERECHO</v>
      </c>
      <c r="T150" s="322" t="s">
        <v>33</v>
      </c>
      <c r="U150" s="49" t="s">
        <v>11</v>
      </c>
      <c r="V150" s="50">
        <v>6700</v>
      </c>
      <c r="W150" s="51">
        <f t="shared" si="46"/>
        <v>0.58208955223880599</v>
      </c>
      <c r="X150" s="50">
        <f t="shared" si="47"/>
        <v>3900</v>
      </c>
      <c r="Y150" s="52">
        <v>1</v>
      </c>
      <c r="Z150" s="153">
        <v>0</v>
      </c>
      <c r="AA150" s="177">
        <v>29000</v>
      </c>
      <c r="AB150" s="300" t="s">
        <v>11</v>
      </c>
      <c r="AC150">
        <v>1</v>
      </c>
      <c r="AD150" s="1249">
        <v>132</v>
      </c>
      <c r="AE150" s="46"/>
      <c r="AF1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CALENDARIO)]],TODAY())/30,0)-AE150, IF(Cat_alumnos[[#This Row],[ESTATUS ACADÉMICO]]="VIGENTE",ROUNDDOWN(DAYS360(Cat_alumnos[[#This Row],[FECHA DE INICIO (PRIMERA CLASE CALENDARIO)]],TODAY())/30,0)+2-AE150,"NO VIGENTE"))</f>
        <v>NO VIGENTE</v>
      </c>
      <c r="AG150" s="73">
        <v>24</v>
      </c>
      <c r="AH1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0" s="55" t="str">
        <f t="shared" si="15"/>
        <v>SUSPENDER</v>
      </c>
      <c r="AJ150" s="349" t="s">
        <v>750</v>
      </c>
      <c r="AK150" s="49">
        <v>1</v>
      </c>
      <c r="AL150" s="66">
        <f t="shared" si="43"/>
        <v>0</v>
      </c>
      <c r="AM150" s="444" t="str">
        <f t="shared" si="49"/>
        <v>NO</v>
      </c>
      <c r="AN150" s="902"/>
      <c r="AO150" s="900" t="str">
        <f>MID(Cat_alumnos[[#This Row],[CURP]],5,2)</f>
        <v>81</v>
      </c>
      <c r="AP150" s="900" t="str">
        <f>MID(Cat_alumnos[[#This Row],[CURP]],7,2)</f>
        <v>12</v>
      </c>
      <c r="AQ150" s="900" t="str">
        <f>MID(Cat_alumnos[[#This Row],[CURP]],9,2)</f>
        <v>08</v>
      </c>
      <c r="AR150" s="904" t="s">
        <v>3086</v>
      </c>
      <c r="AS150" s="612">
        <f>Cat_alumnos[[#This Row],[Titulación]]</f>
        <v>29000</v>
      </c>
      <c r="AT150" s="74">
        <v>5500</v>
      </c>
      <c r="AU150" s="226">
        <v>44377</v>
      </c>
      <c r="AV150" s="221" t="s">
        <v>420</v>
      </c>
      <c r="AW150" s="74">
        <v>6000</v>
      </c>
      <c r="AX150" s="222">
        <v>44392</v>
      </c>
      <c r="AY150" s="75" t="s">
        <v>751</v>
      </c>
      <c r="AZ150" s="74">
        <v>6000</v>
      </c>
      <c r="BA150" s="222">
        <v>44407</v>
      </c>
      <c r="BB150" s="75" t="s">
        <v>751</v>
      </c>
      <c r="BC150" s="74">
        <v>6000</v>
      </c>
      <c r="BD150" s="222">
        <v>44424</v>
      </c>
      <c r="BE150" s="75" t="s">
        <v>751</v>
      </c>
      <c r="BF150" s="74">
        <v>5500</v>
      </c>
      <c r="BG150" s="222">
        <v>44440</v>
      </c>
      <c r="BH150" s="75" t="s">
        <v>751</v>
      </c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56">
        <f t="shared" si="41"/>
        <v>29000</v>
      </c>
      <c r="BT150" s="56">
        <f t="shared" si="48"/>
        <v>29000</v>
      </c>
      <c r="BU150" s="57">
        <f t="shared" si="42"/>
        <v>0</v>
      </c>
      <c r="BW150" s="56">
        <f t="shared" si="44"/>
        <v>29000</v>
      </c>
      <c r="BX150" s="56"/>
      <c r="BY150" s="56"/>
      <c r="BZ150" s="62"/>
      <c r="CA150" s="62"/>
      <c r="CB150" s="62"/>
      <c r="CD150" s="211"/>
      <c r="CG150" s="212"/>
      <c r="CH150" s="69"/>
    </row>
    <row r="151" spans="1:86" ht="18" hidden="1" thickTop="1" thickBot="1">
      <c r="A151" s="244">
        <v>133</v>
      </c>
      <c r="B151" s="46" t="s">
        <v>12</v>
      </c>
      <c r="C151" s="252" t="s">
        <v>752</v>
      </c>
      <c r="D151" s="46" t="s">
        <v>753</v>
      </c>
      <c r="E151" s="72" t="s">
        <v>754</v>
      </c>
      <c r="F151" s="85" t="s">
        <v>1699</v>
      </c>
      <c r="G151" s="253" t="s">
        <v>1801</v>
      </c>
      <c r="H151" s="752">
        <v>20</v>
      </c>
      <c r="I151" s="752">
        <v>20</v>
      </c>
      <c r="J151" s="151"/>
      <c r="K151" s="151">
        <v>3000</v>
      </c>
      <c r="L151" s="151">
        <v>2800</v>
      </c>
      <c r="M151" s="49" t="s">
        <v>718</v>
      </c>
      <c r="N151" s="118">
        <v>43831</v>
      </c>
      <c r="O151" s="118">
        <f t="shared" si="45"/>
        <v>44409</v>
      </c>
      <c r="P151" s="118">
        <f>Cat_alumnos[[#This Row],[FECHA DE INICIO (PRIMERA CLASE CALENDARIO)]]</f>
        <v>43831</v>
      </c>
      <c r="Q151" s="118">
        <f t="shared" si="38"/>
        <v>44409</v>
      </c>
      <c r="R151" s="49" t="str">
        <f t="shared" si="39"/>
        <v>M</v>
      </c>
      <c r="S151" s="49" t="str">
        <f t="shared" si="40"/>
        <v>DOCTORADO EN DERECHO</v>
      </c>
      <c r="T151" s="322" t="s">
        <v>1227</v>
      </c>
      <c r="U151" s="49" t="s">
        <v>11</v>
      </c>
      <c r="V151" s="50">
        <v>6700</v>
      </c>
      <c r="W151" s="51">
        <f t="shared" si="46"/>
        <v>0.58208955223880599</v>
      </c>
      <c r="X151" s="50">
        <f t="shared" si="47"/>
        <v>3900</v>
      </c>
      <c r="Y151" s="52">
        <v>1</v>
      </c>
      <c r="Z151" s="153">
        <v>0</v>
      </c>
      <c r="AA151" s="177">
        <v>29000</v>
      </c>
      <c r="AB151" s="300" t="s">
        <v>11</v>
      </c>
      <c r="AC151">
        <v>1</v>
      </c>
      <c r="AD151" s="1248">
        <v>133</v>
      </c>
      <c r="AE151" s="46"/>
      <c r="AF1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CALENDARIO)]],TODAY())/30,0)-AE151, IF(Cat_alumnos[[#This Row],[ESTATUS ACADÉMICO]]="VIGENTE",ROUNDDOWN(DAYS360(Cat_alumnos[[#This Row],[FECHA DE INICIO (PRIMERA CLASE CALENDARIO)]],TODAY())/30,0)+2-AE151,"NO VIGENTE"))</f>
        <v>NO VIGENTE</v>
      </c>
      <c r="AG151" s="73">
        <v>20</v>
      </c>
      <c r="AH1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1" s="55" t="str">
        <f t="shared" si="15"/>
        <v>SUSPENDER</v>
      </c>
      <c r="AJ151" s="349" t="s">
        <v>755</v>
      </c>
      <c r="AK151" s="49">
        <v>1</v>
      </c>
      <c r="AL151" s="66">
        <f t="shared" si="43"/>
        <v>0</v>
      </c>
      <c r="AM151" s="444" t="str">
        <f t="shared" si="49"/>
        <v>NO</v>
      </c>
      <c r="AN151" s="902"/>
      <c r="AO151" s="900" t="str">
        <f>MID(Cat_alumnos[[#This Row],[CURP]],5,2)</f>
        <v>67</v>
      </c>
      <c r="AP151" s="900" t="str">
        <f>MID(Cat_alumnos[[#This Row],[CURP]],7,2)</f>
        <v>09</v>
      </c>
      <c r="AQ151" s="900" t="str">
        <f>MID(Cat_alumnos[[#This Row],[CURP]],9,2)</f>
        <v>26</v>
      </c>
      <c r="AR151" s="904" t="s">
        <v>3089</v>
      </c>
      <c r="AS151" s="612">
        <f>Cat_alumnos[[#This Row],[Titulación]]</f>
        <v>29000</v>
      </c>
      <c r="AT151" s="208">
        <v>5500</v>
      </c>
      <c r="AU151" s="88">
        <v>44410</v>
      </c>
      <c r="AV151" t="s">
        <v>420</v>
      </c>
      <c r="AW151" s="208">
        <v>6000</v>
      </c>
      <c r="AX151" s="88">
        <v>44435</v>
      </c>
      <c r="AY151" t="s">
        <v>420</v>
      </c>
      <c r="AZ151" s="208">
        <v>6000</v>
      </c>
      <c r="BA151" s="88">
        <v>44452</v>
      </c>
      <c r="BB151" t="s">
        <v>420</v>
      </c>
      <c r="BC151" s="209"/>
      <c r="BE151" s="210"/>
      <c r="BF151" s="209"/>
      <c r="BH151" s="210"/>
      <c r="BI151" s="210"/>
      <c r="BJ151" s="210"/>
      <c r="BK151" s="210"/>
      <c r="BL151" s="210"/>
      <c r="BM151" s="210"/>
      <c r="BN151" s="210"/>
      <c r="BO151" s="210"/>
      <c r="BP151" s="210"/>
      <c r="BQ151" s="210"/>
      <c r="BR151" s="210"/>
      <c r="BS151" s="56">
        <f t="shared" si="41"/>
        <v>17500</v>
      </c>
      <c r="BT151" s="56">
        <f t="shared" si="48"/>
        <v>29000</v>
      </c>
      <c r="BU151" s="57">
        <f t="shared" si="42"/>
        <v>-11500</v>
      </c>
      <c r="BW151" s="56">
        <f t="shared" si="44"/>
        <v>29000</v>
      </c>
      <c r="BX151" s="56"/>
      <c r="BY151" s="56"/>
      <c r="BZ151" s="62"/>
      <c r="CA151" s="62"/>
      <c r="CB151" s="62"/>
      <c r="CD151" s="211"/>
      <c r="CG151" s="212"/>
      <c r="CH151" s="69"/>
    </row>
    <row r="152" spans="1:86" ht="18" hidden="1" thickTop="1" thickBot="1">
      <c r="A152" s="244">
        <v>134</v>
      </c>
      <c r="B152" s="46" t="s">
        <v>12</v>
      </c>
      <c r="C152" s="255" t="s">
        <v>1700</v>
      </c>
      <c r="D152" s="46" t="s">
        <v>756</v>
      </c>
      <c r="E152" s="72" t="s">
        <v>757</v>
      </c>
      <c r="F152" s="85">
        <v>9381379572</v>
      </c>
      <c r="G152" s="253" t="s">
        <v>1802</v>
      </c>
      <c r="H152" s="752">
        <v>20</v>
      </c>
      <c r="I152" s="752">
        <v>20</v>
      </c>
      <c r="J152" s="151"/>
      <c r="K152" s="151">
        <v>3000</v>
      </c>
      <c r="L152" s="151">
        <v>0</v>
      </c>
      <c r="M152" s="49" t="s">
        <v>718</v>
      </c>
      <c r="N152" s="118">
        <v>43831</v>
      </c>
      <c r="O152" s="118">
        <f t="shared" si="45"/>
        <v>44409</v>
      </c>
      <c r="P152" s="118">
        <f>Cat_alumnos[[#This Row],[FECHA DE INICIO (PRIMERA CLASE CALENDARIO)]]</f>
        <v>43831</v>
      </c>
      <c r="Q152" s="118">
        <f t="shared" si="38"/>
        <v>44409</v>
      </c>
      <c r="R152" s="49" t="str">
        <f t="shared" si="39"/>
        <v>H</v>
      </c>
      <c r="S152" s="49" t="str">
        <f t="shared" si="40"/>
        <v>DOCTORADO EN DERECHO</v>
      </c>
      <c r="T152" s="322" t="s">
        <v>33</v>
      </c>
      <c r="U152" s="49" t="s">
        <v>11</v>
      </c>
      <c r="V152" s="50">
        <v>6700</v>
      </c>
      <c r="W152" s="51">
        <f t="shared" si="46"/>
        <v>1</v>
      </c>
      <c r="X152" s="50">
        <f t="shared" si="47"/>
        <v>6700</v>
      </c>
      <c r="Y152" s="52">
        <v>1</v>
      </c>
      <c r="Z152" s="153">
        <v>0</v>
      </c>
      <c r="AA152" s="177">
        <v>29000</v>
      </c>
      <c r="AB152" s="300" t="s">
        <v>11</v>
      </c>
      <c r="AC152">
        <v>1</v>
      </c>
      <c r="AD152" s="1249">
        <v>134</v>
      </c>
      <c r="AE152" s="46"/>
      <c r="AF1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CALENDARIO)]],TODAY())/30,0)-AE152, IF(Cat_alumnos[[#This Row],[ESTATUS ACADÉMICO]]="VIGENTE",ROUNDDOWN(DAYS360(Cat_alumnos[[#This Row],[FECHA DE INICIO (PRIMERA CLASE CALENDARIO)]],TODAY())/30,0)+2-AE152,"NO VIGENTE"))</f>
        <v>NO VIGENTE</v>
      </c>
      <c r="AG152" s="73">
        <v>20</v>
      </c>
      <c r="AH15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52" s="55" t="str">
        <f t="shared" si="15"/>
        <v>SUSPENDER</v>
      </c>
      <c r="AJ152" s="369" t="s">
        <v>758</v>
      </c>
      <c r="AK152" s="49">
        <v>1</v>
      </c>
      <c r="AL152" s="66">
        <f t="shared" si="43"/>
        <v>0</v>
      </c>
      <c r="AM152" s="444" t="str">
        <f t="shared" si="49"/>
        <v>NO</v>
      </c>
      <c r="AN152" s="902"/>
      <c r="AO152" s="900" t="str">
        <f>MID(Cat_alumnos[[#This Row],[CURP]],5,2)</f>
        <v>77</v>
      </c>
      <c r="AP152" s="900" t="str">
        <f>MID(Cat_alumnos[[#This Row],[CURP]],7,2)</f>
        <v>10</v>
      </c>
      <c r="AQ152" s="900" t="str">
        <f>MID(Cat_alumnos[[#This Row],[CURP]],9,2)</f>
        <v>05</v>
      </c>
      <c r="AR152" s="904" t="s">
        <v>3086</v>
      </c>
      <c r="AS152" s="612">
        <f>Cat_alumnos[[#This Row],[Titulación]]</f>
        <v>29000</v>
      </c>
      <c r="AT152" s="208"/>
      <c r="AU152" s="1"/>
      <c r="AW152" s="209"/>
      <c r="AY152" s="210"/>
      <c r="AZ152" s="209"/>
      <c r="BB152" s="210"/>
      <c r="BC152" s="209"/>
      <c r="BE152" s="210"/>
      <c r="BF152" s="209"/>
      <c r="BH152" s="210"/>
      <c r="BI152" s="210"/>
      <c r="BJ152" s="210"/>
      <c r="BK152" s="210"/>
      <c r="BL152" s="210"/>
      <c r="BM152" s="210"/>
      <c r="BN152" s="210"/>
      <c r="BO152" s="210"/>
      <c r="BP152" s="210"/>
      <c r="BQ152" s="210"/>
      <c r="BR152" s="210"/>
      <c r="BS152" s="56">
        <f t="shared" si="41"/>
        <v>0</v>
      </c>
      <c r="BT152" s="56">
        <f t="shared" si="48"/>
        <v>29000</v>
      </c>
      <c r="BU152" s="57">
        <f t="shared" si="42"/>
        <v>-29000</v>
      </c>
      <c r="BW152" s="56">
        <f t="shared" si="44"/>
        <v>29000</v>
      </c>
      <c r="BX152" s="56"/>
      <c r="BY152" s="56"/>
      <c r="BZ152" s="62"/>
      <c r="CA152" s="62"/>
      <c r="CB152" s="62"/>
      <c r="CD152" s="211"/>
      <c r="CG152" s="212"/>
      <c r="CH152" s="69"/>
    </row>
    <row r="153" spans="1:86" ht="18" hidden="1" thickTop="1" thickBot="1">
      <c r="A153" s="244">
        <v>135</v>
      </c>
      <c r="B153" s="46" t="s">
        <v>10</v>
      </c>
      <c r="C153" s="252" t="s">
        <v>567</v>
      </c>
      <c r="D153" s="46" t="s">
        <v>568</v>
      </c>
      <c r="E153" s="72" t="s">
        <v>569</v>
      </c>
      <c r="F153" s="87">
        <v>9982060119</v>
      </c>
      <c r="G153" s="253" t="s">
        <v>1791</v>
      </c>
      <c r="H153" s="752">
        <v>20</v>
      </c>
      <c r="I153" s="752">
        <v>20</v>
      </c>
      <c r="J153" s="151"/>
      <c r="K153" s="151">
        <v>2000</v>
      </c>
      <c r="L153" s="151">
        <v>2180.0000000000005</v>
      </c>
      <c r="M153" s="49" t="s">
        <v>442</v>
      </c>
      <c r="N153" s="118">
        <v>43862</v>
      </c>
      <c r="O153" s="118">
        <f t="shared" si="45"/>
        <v>44440</v>
      </c>
      <c r="P153" s="118">
        <f>Cat_alumnos[[#This Row],[FECHA DE INICIO (PRIMERA CLASE CALENDARIO)]]</f>
        <v>43862</v>
      </c>
      <c r="Q153" s="118">
        <f t="shared" si="38"/>
        <v>44440</v>
      </c>
      <c r="R153" s="49" t="str">
        <f t="shared" si="39"/>
        <v>H</v>
      </c>
      <c r="S153" s="49" t="str">
        <f t="shared" si="40"/>
        <v>MAESTRIA EN DERECHO</v>
      </c>
      <c r="T153" s="322" t="s">
        <v>1227</v>
      </c>
      <c r="U153" s="49" t="s">
        <v>11</v>
      </c>
      <c r="V153" s="50">
        <v>6700</v>
      </c>
      <c r="W153" s="51">
        <f t="shared" si="46"/>
        <v>0.67462686567164176</v>
      </c>
      <c r="X153" s="50">
        <f t="shared" si="47"/>
        <v>4520</v>
      </c>
      <c r="Y153" s="52">
        <v>1</v>
      </c>
      <c r="Z153" s="153">
        <v>0</v>
      </c>
      <c r="AA153" s="177">
        <v>29000</v>
      </c>
      <c r="AB153" s="300" t="s">
        <v>11</v>
      </c>
      <c r="AC153">
        <v>1</v>
      </c>
      <c r="AD153" s="1248">
        <v>135</v>
      </c>
      <c r="AE153" s="46"/>
      <c r="AF1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CALENDARIO)]],TODAY())/30,0)-AE153, IF(Cat_alumnos[[#This Row],[ESTATUS ACADÉMICO]]="VIGENTE",ROUNDDOWN(DAYS360(Cat_alumnos[[#This Row],[FECHA DE INICIO (PRIMERA CLASE CALENDARIO)]],TODAY())/30,0)+2-AE153,"NO VIGENTE"))</f>
        <v>NO VIGENTE</v>
      </c>
      <c r="AG153" s="73">
        <v>25</v>
      </c>
      <c r="AH1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53" s="55" t="str">
        <f t="shared" si="15"/>
        <v>SUSPENDER</v>
      </c>
      <c r="AJ153" s="358"/>
      <c r="AK153" s="49">
        <v>1</v>
      </c>
      <c r="AL153" s="66">
        <f t="shared" si="43"/>
        <v>0</v>
      </c>
      <c r="AM153" s="444" t="str">
        <f t="shared" si="49"/>
        <v>SI</v>
      </c>
      <c r="AN153" s="910">
        <f>( 4*2800)+500</f>
        <v>11700</v>
      </c>
      <c r="AO153" s="900" t="str">
        <f>MID(Cat_alumnos[[#This Row],[CURP]],5,2)</f>
        <v>77</v>
      </c>
      <c r="AP153" s="900" t="str">
        <f>MID(Cat_alumnos[[#This Row],[CURP]],7,2)</f>
        <v>04</v>
      </c>
      <c r="AQ153" s="900" t="str">
        <f>MID(Cat_alumnos[[#This Row],[CURP]],9,2)</f>
        <v>12</v>
      </c>
      <c r="AR153" s="910" t="s">
        <v>3087</v>
      </c>
      <c r="AS153" s="612">
        <f>Cat_alumnos[[#This Row],[Titulación]]</f>
        <v>29000</v>
      </c>
      <c r="AT153" s="208">
        <v>5500</v>
      </c>
      <c r="AU153" s="95">
        <v>44493</v>
      </c>
      <c r="AV153" s="3" t="s">
        <v>420</v>
      </c>
      <c r="AW153" s="209">
        <v>6000</v>
      </c>
      <c r="AX153" s="68">
        <v>44480</v>
      </c>
      <c r="AY153" s="210" t="s">
        <v>420</v>
      </c>
      <c r="AZ153" s="209">
        <v>6000</v>
      </c>
      <c r="BA153" s="68">
        <v>44480</v>
      </c>
      <c r="BB153" s="210" t="s">
        <v>420</v>
      </c>
      <c r="BC153" s="209"/>
      <c r="BE153" s="210"/>
      <c r="BF153" s="209"/>
      <c r="BH153" s="210"/>
      <c r="BI153" s="210"/>
      <c r="BJ153" s="210"/>
      <c r="BK153" s="210"/>
      <c r="BL153" s="210"/>
      <c r="BM153" s="210"/>
      <c r="BN153" s="210"/>
      <c r="BO153" s="210"/>
      <c r="BP153" s="210"/>
      <c r="BQ153" s="210"/>
      <c r="BR153" s="210"/>
      <c r="BS153" s="56">
        <f t="shared" si="41"/>
        <v>17500</v>
      </c>
      <c r="BT153" s="56">
        <f t="shared" si="48"/>
        <v>29000</v>
      </c>
      <c r="BU153" s="57">
        <f t="shared" si="42"/>
        <v>-11500</v>
      </c>
      <c r="BW153" s="56">
        <f t="shared" si="44"/>
        <v>29000</v>
      </c>
      <c r="BX153" s="56"/>
      <c r="BY153" s="56"/>
      <c r="BZ153" s="62"/>
      <c r="CA153" s="62"/>
      <c r="CB153" s="62"/>
      <c r="CD153" s="211"/>
      <c r="CG153" s="212" t="s">
        <v>763</v>
      </c>
      <c r="CH153" s="69" t="s">
        <v>762</v>
      </c>
    </row>
    <row r="154" spans="1:86" ht="18" hidden="1" thickTop="1" thickBot="1">
      <c r="A154" s="244">
        <v>136</v>
      </c>
      <c r="B154" s="46" t="s">
        <v>12</v>
      </c>
      <c r="C154" s="252" t="s">
        <v>764</v>
      </c>
      <c r="D154" s="46" t="s">
        <v>765</v>
      </c>
      <c r="E154" s="72" t="s">
        <v>766</v>
      </c>
      <c r="F154" s="85">
        <v>9381366513</v>
      </c>
      <c r="G154" s="253" t="s">
        <v>1767</v>
      </c>
      <c r="H154" s="752">
        <v>24</v>
      </c>
      <c r="I154" s="752">
        <v>20</v>
      </c>
      <c r="J154" s="151"/>
      <c r="K154" s="151">
        <v>3000</v>
      </c>
      <c r="L154" s="151">
        <v>2800</v>
      </c>
      <c r="M154" s="49" t="s">
        <v>718</v>
      </c>
      <c r="N154" s="118">
        <v>43831</v>
      </c>
      <c r="O154" s="118">
        <f t="shared" si="45"/>
        <v>44409</v>
      </c>
      <c r="P154" s="118">
        <f>Cat_alumnos[[#This Row],[FECHA DE INICIO (PRIMERA CLASE CALENDARIO)]]</f>
        <v>43831</v>
      </c>
      <c r="Q154" s="118">
        <f t="shared" si="38"/>
        <v>44531</v>
      </c>
      <c r="R154" s="49" t="str">
        <f t="shared" si="39"/>
        <v>M</v>
      </c>
      <c r="S154" s="49" t="str">
        <f t="shared" si="40"/>
        <v>DOCTORADO EN DERECHO</v>
      </c>
      <c r="T154" s="322" t="s">
        <v>33</v>
      </c>
      <c r="U154" s="49" t="s">
        <v>11</v>
      </c>
      <c r="V154" s="50">
        <v>6700</v>
      </c>
      <c r="W154" s="51">
        <f t="shared" si="46"/>
        <v>0.58208955223880599</v>
      </c>
      <c r="X154" s="50">
        <f t="shared" si="47"/>
        <v>3900</v>
      </c>
      <c r="Y154" s="52">
        <v>1</v>
      </c>
      <c r="Z154" s="153">
        <v>0</v>
      </c>
      <c r="AA154" s="177">
        <v>29000</v>
      </c>
      <c r="AB154" s="300" t="s">
        <v>11</v>
      </c>
      <c r="AC154">
        <v>1</v>
      </c>
      <c r="AD154" s="1249">
        <v>136</v>
      </c>
      <c r="AE154" s="46"/>
      <c r="AF1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CALENDARIO)]],TODAY())/30,0)-AE154, IF(Cat_alumnos[[#This Row],[ESTATUS ACADÉMICO]]="VIGENTE",ROUNDDOWN(DAYS360(Cat_alumnos[[#This Row],[FECHA DE INICIO (PRIMERA CLASE CALENDARIO)]],TODAY())/30,0)+2-AE154,"NO VIGENTE"))</f>
        <v>NO VIGENTE</v>
      </c>
      <c r="AG154" s="73">
        <v>24</v>
      </c>
      <c r="AH1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4" s="55" t="str">
        <f t="shared" si="15"/>
        <v>SUSPENDER</v>
      </c>
      <c r="AJ154" s="349" t="s">
        <v>755</v>
      </c>
      <c r="AK154" s="49">
        <v>1</v>
      </c>
      <c r="AL154" s="66">
        <f t="shared" si="43"/>
        <v>0</v>
      </c>
      <c r="AM154" s="444" t="str">
        <f t="shared" si="49"/>
        <v>NO</v>
      </c>
      <c r="AN154" s="911"/>
      <c r="AO154" s="900" t="str">
        <f>MID(Cat_alumnos[[#This Row],[CURP]],5,2)</f>
        <v>81</v>
      </c>
      <c r="AP154" s="900" t="str">
        <f>MID(Cat_alumnos[[#This Row],[CURP]],7,2)</f>
        <v>11</v>
      </c>
      <c r="AQ154" s="900" t="str">
        <f>MID(Cat_alumnos[[#This Row],[CURP]],9,2)</f>
        <v>12</v>
      </c>
      <c r="AR154" s="911" t="s">
        <v>3085</v>
      </c>
      <c r="AS154" s="612">
        <f>Cat_alumnos[[#This Row],[Titulación]]</f>
        <v>29000</v>
      </c>
      <c r="AT154" s="208">
        <v>5500</v>
      </c>
      <c r="AU154" s="88">
        <v>44410</v>
      </c>
      <c r="AV154" s="3" t="s">
        <v>420</v>
      </c>
      <c r="AW154" s="208">
        <v>6000</v>
      </c>
      <c r="AX154" s="88">
        <v>44441</v>
      </c>
      <c r="AY154" s="3" t="s">
        <v>420</v>
      </c>
      <c r="AZ154" s="208">
        <v>6000</v>
      </c>
      <c r="BA154" s="88">
        <v>44445</v>
      </c>
      <c r="BB154" s="3" t="s">
        <v>420</v>
      </c>
      <c r="BC154" s="208">
        <v>1000</v>
      </c>
      <c r="BD154" s="88">
        <v>44452</v>
      </c>
      <c r="BE154" s="3" t="s">
        <v>420</v>
      </c>
      <c r="BF154" s="209">
        <v>10500</v>
      </c>
      <c r="BG154" s="68">
        <v>44466</v>
      </c>
      <c r="BH154" s="210" t="s">
        <v>751</v>
      </c>
      <c r="BI154" s="210"/>
      <c r="BJ154" s="210"/>
      <c r="BK154" s="210"/>
      <c r="BL154" s="210"/>
      <c r="BM154" s="210"/>
      <c r="BN154" s="210"/>
      <c r="BO154" s="210"/>
      <c r="BP154" s="210"/>
      <c r="BQ154" s="210"/>
      <c r="BR154" s="210"/>
      <c r="BS154" s="56">
        <f t="shared" si="41"/>
        <v>29000</v>
      </c>
      <c r="BT154" s="56">
        <f t="shared" si="48"/>
        <v>29000</v>
      </c>
      <c r="BU154" s="57">
        <f t="shared" si="42"/>
        <v>0</v>
      </c>
      <c r="BW154" s="56">
        <f t="shared" si="44"/>
        <v>29000</v>
      </c>
      <c r="BX154" s="56"/>
      <c r="BY154" s="56"/>
      <c r="BZ154" s="62"/>
      <c r="CA154" s="62"/>
      <c r="CB154" s="62"/>
      <c r="CD154" s="211"/>
      <c r="CG154" s="212"/>
      <c r="CH154" s="69"/>
    </row>
    <row r="155" spans="1:86" ht="18" hidden="1" thickTop="1" thickBot="1">
      <c r="A155" s="244">
        <v>137</v>
      </c>
      <c r="B155" s="46" t="s">
        <v>12</v>
      </c>
      <c r="C155" s="252" t="s">
        <v>767</v>
      </c>
      <c r="D155" s="46" t="s">
        <v>768</v>
      </c>
      <c r="E155" s="72" t="s">
        <v>769</v>
      </c>
      <c r="F155" s="46" t="s">
        <v>770</v>
      </c>
      <c r="G155" s="48" t="s">
        <v>771</v>
      </c>
      <c r="H155" s="752">
        <v>24</v>
      </c>
      <c r="I155" s="752">
        <v>20</v>
      </c>
      <c r="J155" s="151"/>
      <c r="K155" s="151">
        <v>3000</v>
      </c>
      <c r="L155" s="151">
        <v>2800</v>
      </c>
      <c r="M155" s="49" t="s">
        <v>718</v>
      </c>
      <c r="N155" s="118">
        <v>43831</v>
      </c>
      <c r="O155" s="118">
        <f t="shared" si="45"/>
        <v>44409</v>
      </c>
      <c r="P155" s="118">
        <f>Cat_alumnos[[#This Row],[FECHA DE INICIO (PRIMERA CLASE CALENDARIO)]]</f>
        <v>43831</v>
      </c>
      <c r="Q155" s="118">
        <f t="shared" si="38"/>
        <v>44531</v>
      </c>
      <c r="R155" s="49" t="str">
        <f t="shared" si="39"/>
        <v>H</v>
      </c>
      <c r="S155" s="49" t="str">
        <f t="shared" si="40"/>
        <v>DOCTORADO EN DERECHO</v>
      </c>
      <c r="T155" s="322" t="s">
        <v>33</v>
      </c>
      <c r="U155" s="49" t="s">
        <v>11</v>
      </c>
      <c r="V155" s="50">
        <v>6700</v>
      </c>
      <c r="W155" s="51">
        <f t="shared" si="46"/>
        <v>0.58208955223880599</v>
      </c>
      <c r="X155" s="50">
        <f t="shared" si="47"/>
        <v>3900</v>
      </c>
      <c r="Y155" s="52">
        <v>1</v>
      </c>
      <c r="Z155" s="153">
        <v>0</v>
      </c>
      <c r="AA155" s="177">
        <v>29000</v>
      </c>
      <c r="AB155" s="300" t="s">
        <v>11</v>
      </c>
      <c r="AC155">
        <v>1</v>
      </c>
      <c r="AD155" s="1248">
        <v>137</v>
      </c>
      <c r="AE155" s="46"/>
      <c r="AF1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CALENDARIO)]],TODAY())/30,0)-AE155, IF(Cat_alumnos[[#This Row],[ESTATUS ACADÉMICO]]="VIGENTE",ROUNDDOWN(DAYS360(Cat_alumnos[[#This Row],[FECHA DE INICIO (PRIMERA CLASE CALENDARIO)]],TODAY())/30,0)+2-AE155,"NO VIGENTE"))</f>
        <v>NO VIGENTE</v>
      </c>
      <c r="AG155" s="102">
        <v>2</v>
      </c>
      <c r="AH1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5" s="55" t="str">
        <f t="shared" si="15"/>
        <v>SUSPENDER</v>
      </c>
      <c r="AJ155" s="349"/>
      <c r="AK155" s="49">
        <v>0</v>
      </c>
      <c r="AL155" s="66">
        <f t="shared" si="43"/>
        <v>1</v>
      </c>
      <c r="AM155" s="444" t="str">
        <f t="shared" si="49"/>
        <v>NO</v>
      </c>
      <c r="AN155" s="902"/>
      <c r="AO155" s="900" t="str">
        <f>MID(Cat_alumnos[[#This Row],[CURP]],5,2)</f>
        <v>89</v>
      </c>
      <c r="AP155" s="900" t="str">
        <f>MID(Cat_alumnos[[#This Row],[CURP]],7,2)</f>
        <v>01</v>
      </c>
      <c r="AQ155" s="900" t="str">
        <f>MID(Cat_alumnos[[#This Row],[CURP]],9,2)</f>
        <v>20</v>
      </c>
      <c r="AR155" s="904" t="s">
        <v>3089</v>
      </c>
      <c r="AS155" s="612">
        <f>Cat_alumnos[[#This Row],[Titulación]]</f>
        <v>29000</v>
      </c>
      <c r="AT155" s="208"/>
      <c r="AU155" s="1"/>
      <c r="AW155" s="209"/>
      <c r="AY155" s="210"/>
      <c r="AZ155" s="209"/>
      <c r="BB155" s="210"/>
      <c r="BC155" s="209"/>
      <c r="BE155" s="210"/>
      <c r="BF155" s="209"/>
      <c r="BH155" s="210"/>
      <c r="BI155" s="210"/>
      <c r="BJ155" s="210"/>
      <c r="BK155" s="210"/>
      <c r="BL155" s="210"/>
      <c r="BM155" s="210"/>
      <c r="BN155" s="210"/>
      <c r="BO155" s="210"/>
      <c r="BP155" s="210"/>
      <c r="BQ155" s="210"/>
      <c r="BR155" s="210"/>
      <c r="BS155" s="56">
        <f t="shared" si="41"/>
        <v>0</v>
      </c>
      <c r="BT155" s="56">
        <f t="shared" si="48"/>
        <v>29000</v>
      </c>
      <c r="BU155" s="57">
        <f t="shared" si="42"/>
        <v>-29000</v>
      </c>
      <c r="BW155" s="56">
        <f t="shared" si="44"/>
        <v>29000</v>
      </c>
      <c r="BX155" s="56"/>
      <c r="BY155" s="56"/>
      <c r="BZ155" s="62"/>
      <c r="CA155" s="62"/>
      <c r="CB155" s="62"/>
      <c r="CD155" s="211"/>
      <c r="CG155" s="212"/>
      <c r="CH155" s="69"/>
    </row>
    <row r="156" spans="1:86" ht="18" hidden="1" thickTop="1" thickBot="1">
      <c r="A156" s="244">
        <v>138</v>
      </c>
      <c r="B156" s="46" t="s">
        <v>12</v>
      </c>
      <c r="C156" s="252" t="s">
        <v>772</v>
      </c>
      <c r="D156" s="46" t="s">
        <v>773</v>
      </c>
      <c r="E156" s="72" t="s">
        <v>1686</v>
      </c>
      <c r="F156" s="85">
        <v>9381044583</v>
      </c>
      <c r="G156" s="253" t="s">
        <v>1768</v>
      </c>
      <c r="H156" s="752">
        <v>24</v>
      </c>
      <c r="I156" s="752">
        <v>20</v>
      </c>
      <c r="J156" s="151"/>
      <c r="K156" s="151">
        <v>3000</v>
      </c>
      <c r="L156" s="151">
        <v>2800</v>
      </c>
      <c r="M156" s="49" t="s">
        <v>774</v>
      </c>
      <c r="N156" s="118">
        <v>43831</v>
      </c>
      <c r="O156" s="118">
        <f t="shared" si="45"/>
        <v>44409</v>
      </c>
      <c r="P156" s="118">
        <f>Cat_alumnos[[#This Row],[FECHA DE INICIO (PRIMERA CLASE CALENDARIO)]]</f>
        <v>43831</v>
      </c>
      <c r="Q156" s="118">
        <f t="shared" si="38"/>
        <v>44531</v>
      </c>
      <c r="R156" s="49" t="str">
        <f t="shared" si="39"/>
        <v>H</v>
      </c>
      <c r="S156" s="49" t="str">
        <f t="shared" si="40"/>
        <v>DOCTORADO EN DERECHO</v>
      </c>
      <c r="T156" s="322" t="s">
        <v>33</v>
      </c>
      <c r="U156" s="49" t="s">
        <v>11</v>
      </c>
      <c r="V156" s="50">
        <v>6700</v>
      </c>
      <c r="W156" s="51">
        <f t="shared" si="46"/>
        <v>0.58208955223880599</v>
      </c>
      <c r="X156" s="50">
        <f t="shared" si="47"/>
        <v>3900</v>
      </c>
      <c r="Y156" s="52">
        <v>1</v>
      </c>
      <c r="Z156" s="153">
        <v>0</v>
      </c>
      <c r="AA156" s="177">
        <v>29000</v>
      </c>
      <c r="AB156" s="300" t="s">
        <v>11</v>
      </c>
      <c r="AC156">
        <v>1</v>
      </c>
      <c r="AD156" s="1249">
        <v>138</v>
      </c>
      <c r="AE156" s="46"/>
      <c r="AF1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CALENDARIO)]],TODAY())/30,0)-AE156, IF(Cat_alumnos[[#This Row],[ESTATUS ACADÉMICO]]="VIGENTE",ROUNDDOWN(DAYS360(Cat_alumnos[[#This Row],[FECHA DE INICIO (PRIMERA CLASE CALENDARIO)]],TODAY())/30,0)+2-AE156,"NO VIGENTE"))</f>
        <v>NO VIGENTE</v>
      </c>
      <c r="AG156" s="73">
        <v>24</v>
      </c>
      <c r="AH1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6" s="55" t="str">
        <f t="shared" si="15"/>
        <v>SUSPENDER</v>
      </c>
      <c r="AJ156" s="360" t="s">
        <v>775</v>
      </c>
      <c r="AK156" s="49">
        <v>1</v>
      </c>
      <c r="AL156" s="66">
        <f t="shared" si="43"/>
        <v>0</v>
      </c>
      <c r="AM156" s="444" t="str">
        <f t="shared" si="49"/>
        <v>NO</v>
      </c>
      <c r="AN156" s="902"/>
      <c r="AO156" s="900" t="str">
        <f>MID(Cat_alumnos[[#This Row],[CURP]],5,2)</f>
        <v>73</v>
      </c>
      <c r="AP156" s="900" t="str">
        <f>MID(Cat_alumnos[[#This Row],[CURP]],7,2)</f>
        <v>02</v>
      </c>
      <c r="AQ156" s="900" t="str">
        <f>MID(Cat_alumnos[[#This Row],[CURP]],9,2)</f>
        <v>06</v>
      </c>
      <c r="AR156" s="904" t="s">
        <v>3089</v>
      </c>
      <c r="AS156" s="612">
        <f>Cat_alumnos[[#This Row],[Titulación]]</f>
        <v>29000</v>
      </c>
      <c r="AT156" s="208">
        <f>5500+300</f>
        <v>5800</v>
      </c>
      <c r="AU156" s="88">
        <v>44396</v>
      </c>
      <c r="AV156" s="3" t="s">
        <v>776</v>
      </c>
      <c r="AW156" s="209">
        <v>5000</v>
      </c>
      <c r="AX156" s="68">
        <v>44479</v>
      </c>
      <c r="AY156" s="210" t="s">
        <v>420</v>
      </c>
      <c r="AZ156" s="209">
        <v>10000</v>
      </c>
      <c r="BA156" s="68">
        <v>44479</v>
      </c>
      <c r="BB156" s="210" t="s">
        <v>420</v>
      </c>
      <c r="BC156" s="209"/>
      <c r="BE156" s="210"/>
      <c r="BF156" s="209"/>
      <c r="BH156" s="210"/>
      <c r="BI156" s="210"/>
      <c r="BJ156" s="210"/>
      <c r="BK156" s="210"/>
      <c r="BL156" s="210"/>
      <c r="BM156" s="210"/>
      <c r="BN156" s="210"/>
      <c r="BO156" s="210"/>
      <c r="BP156" s="210"/>
      <c r="BQ156" s="210"/>
      <c r="BR156" s="210"/>
      <c r="BS156" s="56">
        <f t="shared" si="41"/>
        <v>20800</v>
      </c>
      <c r="BT156" s="56">
        <f t="shared" si="48"/>
        <v>29000</v>
      </c>
      <c r="BU156" s="57">
        <f t="shared" si="42"/>
        <v>-8200</v>
      </c>
      <c r="BW156" s="56">
        <f t="shared" si="44"/>
        <v>29000</v>
      </c>
      <c r="BX156" s="56"/>
      <c r="BY156" s="56"/>
      <c r="BZ156" s="62"/>
      <c r="CA156" s="62"/>
      <c r="CB156" s="62"/>
      <c r="CD156" s="211"/>
      <c r="CG156" s="212"/>
      <c r="CH156" s="69"/>
    </row>
    <row r="157" spans="1:86" ht="18" hidden="1" thickTop="1" thickBot="1">
      <c r="A157" s="244">
        <v>139</v>
      </c>
      <c r="B157" s="46" t="s">
        <v>12</v>
      </c>
      <c r="C157" s="252" t="s">
        <v>777</v>
      </c>
      <c r="D157" s="46" t="s">
        <v>778</v>
      </c>
      <c r="E157" s="72" t="s">
        <v>779</v>
      </c>
      <c r="F157" s="85">
        <v>9381199138</v>
      </c>
      <c r="G157" s="253" t="s">
        <v>1803</v>
      </c>
      <c r="H157" s="752">
        <v>20</v>
      </c>
      <c r="I157" s="752">
        <v>20</v>
      </c>
      <c r="J157" s="151"/>
      <c r="K157" s="151">
        <v>3000</v>
      </c>
      <c r="L157" s="151">
        <v>2800</v>
      </c>
      <c r="M157" s="49" t="s">
        <v>774</v>
      </c>
      <c r="N157" s="118">
        <v>43831</v>
      </c>
      <c r="O157" s="118">
        <f t="shared" si="45"/>
        <v>44409</v>
      </c>
      <c r="P157" s="118">
        <f>Cat_alumnos[[#This Row],[FECHA DE INICIO (PRIMERA CLASE CALENDARIO)]]</f>
        <v>43831</v>
      </c>
      <c r="Q157" s="118">
        <f t="shared" si="38"/>
        <v>44409</v>
      </c>
      <c r="R157" s="49" t="str">
        <f t="shared" si="39"/>
        <v>H</v>
      </c>
      <c r="S157" s="49" t="str">
        <f t="shared" si="40"/>
        <v>DOCTORADO EN DERECHO</v>
      </c>
      <c r="T157" s="322" t="s">
        <v>33</v>
      </c>
      <c r="U157" s="49" t="s">
        <v>11</v>
      </c>
      <c r="V157" s="50">
        <v>6700</v>
      </c>
      <c r="W157" s="51">
        <f t="shared" si="46"/>
        <v>0.58208955223880599</v>
      </c>
      <c r="X157" s="50">
        <f t="shared" si="47"/>
        <v>3900</v>
      </c>
      <c r="Y157" s="52">
        <v>1</v>
      </c>
      <c r="Z157" s="153">
        <v>0</v>
      </c>
      <c r="AA157" s="177">
        <v>29000</v>
      </c>
      <c r="AB157" s="300" t="s">
        <v>11</v>
      </c>
      <c r="AC157">
        <v>1</v>
      </c>
      <c r="AD157" s="1248">
        <v>139</v>
      </c>
      <c r="AE157" s="46"/>
      <c r="AF1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CALENDARIO)]],TODAY())/30,0)-AE157, IF(Cat_alumnos[[#This Row],[ESTATUS ACADÉMICO]]="VIGENTE",ROUNDDOWN(DAYS360(Cat_alumnos[[#This Row],[FECHA DE INICIO (PRIMERA CLASE CALENDARIO)]],TODAY())/30,0)+2-AE157,"NO VIGENTE"))</f>
        <v>NO VIGENTE</v>
      </c>
      <c r="AG157" s="84">
        <v>20</v>
      </c>
      <c r="AH1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157" s="55" t="str">
        <f t="shared" si="15"/>
        <v>SUSPENDER</v>
      </c>
      <c r="AJ157" s="347" t="s">
        <v>780</v>
      </c>
      <c r="AK157" s="49">
        <v>1</v>
      </c>
      <c r="AL157" s="66">
        <f t="shared" si="43"/>
        <v>0</v>
      </c>
      <c r="AM157" s="444" t="str">
        <f t="shared" si="49"/>
        <v>NO</v>
      </c>
      <c r="AN157" s="911"/>
      <c r="AO157" s="900" t="str">
        <f>MID(Cat_alumnos[[#This Row],[CURP]],5,2)</f>
        <v>76</v>
      </c>
      <c r="AP157" s="900" t="str">
        <f>MID(Cat_alumnos[[#This Row],[CURP]],7,2)</f>
        <v>07</v>
      </c>
      <c r="AQ157" s="900" t="str">
        <f>MID(Cat_alumnos[[#This Row],[CURP]],9,2)</f>
        <v>22</v>
      </c>
      <c r="AR157" s="911" t="s">
        <v>3089</v>
      </c>
      <c r="AS157" s="612">
        <f>Cat_alumnos[[#This Row],[Titulación]]</f>
        <v>29000</v>
      </c>
      <c r="AT157" s="208">
        <v>10000</v>
      </c>
      <c r="AU157" s="39">
        <v>44825</v>
      </c>
      <c r="AV157" s="3" t="s">
        <v>623</v>
      </c>
      <c r="AW157" s="209"/>
      <c r="AY157" s="210"/>
      <c r="AZ157" s="209"/>
      <c r="BB157" s="210"/>
      <c r="BC157" s="209"/>
      <c r="BE157" s="210"/>
      <c r="BF157" s="209"/>
      <c r="BH157" s="210"/>
      <c r="BI157" s="210"/>
      <c r="BJ157" s="210"/>
      <c r="BK157" s="210"/>
      <c r="BL157" s="210"/>
      <c r="BM157" s="210"/>
      <c r="BN157" s="210"/>
      <c r="BO157" s="210"/>
      <c r="BP157" s="210"/>
      <c r="BQ157" s="210"/>
      <c r="BR157" s="210"/>
      <c r="BS157" s="56">
        <f t="shared" si="41"/>
        <v>10000</v>
      </c>
      <c r="BT157" s="56">
        <f t="shared" si="48"/>
        <v>29000</v>
      </c>
      <c r="BU157" s="57">
        <f t="shared" si="42"/>
        <v>-19000</v>
      </c>
      <c r="BW157" s="56">
        <f t="shared" si="44"/>
        <v>29000</v>
      </c>
      <c r="BX157" s="56"/>
      <c r="BY157" s="56"/>
      <c r="BZ157" s="62"/>
      <c r="CA157" s="62"/>
      <c r="CB157" s="62"/>
      <c r="CD157" s="211"/>
      <c r="CG157" s="212"/>
      <c r="CH157" s="69"/>
    </row>
    <row r="158" spans="1:86" ht="18" hidden="1" thickTop="1" thickBot="1">
      <c r="A158" s="244">
        <v>140</v>
      </c>
      <c r="B158" s="46" t="s">
        <v>12</v>
      </c>
      <c r="C158" s="252" t="s">
        <v>781</v>
      </c>
      <c r="D158" s="46" t="s">
        <v>782</v>
      </c>
      <c r="E158" s="72" t="s">
        <v>783</v>
      </c>
      <c r="F158" s="53" t="s">
        <v>784</v>
      </c>
      <c r="G158" s="48" t="s">
        <v>785</v>
      </c>
      <c r="H158" s="752">
        <v>24</v>
      </c>
      <c r="I158" s="752">
        <v>20</v>
      </c>
      <c r="J158" s="151"/>
      <c r="K158" s="151">
        <v>3000</v>
      </c>
      <c r="L158" s="151">
        <v>2800</v>
      </c>
      <c r="M158" s="49" t="s">
        <v>774</v>
      </c>
      <c r="N158" s="118">
        <v>43831</v>
      </c>
      <c r="O158" s="118">
        <f t="shared" si="45"/>
        <v>44409</v>
      </c>
      <c r="P158" s="118">
        <f>Cat_alumnos[[#This Row],[FECHA DE INICIO (PRIMERA CLASE CALENDARIO)]]</f>
        <v>43831</v>
      </c>
      <c r="Q158" s="118">
        <f t="shared" si="38"/>
        <v>44531</v>
      </c>
      <c r="R158" s="49" t="str">
        <f t="shared" si="39"/>
        <v>H</v>
      </c>
      <c r="S158" s="49" t="str">
        <f t="shared" si="40"/>
        <v>DOCTORADO EN DERECHO</v>
      </c>
      <c r="T158" s="322" t="s">
        <v>33</v>
      </c>
      <c r="U158" s="49" t="s">
        <v>11</v>
      </c>
      <c r="V158" s="50">
        <v>6700</v>
      </c>
      <c r="W158" s="51">
        <f t="shared" si="46"/>
        <v>0.58208955223880599</v>
      </c>
      <c r="X158" s="50">
        <f t="shared" si="47"/>
        <v>3900</v>
      </c>
      <c r="Y158" s="52">
        <v>1</v>
      </c>
      <c r="Z158" s="153">
        <v>0</v>
      </c>
      <c r="AA158" s="177">
        <v>29000</v>
      </c>
      <c r="AB158" s="300" t="s">
        <v>11</v>
      </c>
      <c r="AC158">
        <v>1</v>
      </c>
      <c r="AD158" s="1249">
        <v>140</v>
      </c>
      <c r="AE158" s="46"/>
      <c r="AF1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CALENDARIO)]],TODAY())/30,0)-AE158, IF(Cat_alumnos[[#This Row],[ESTATUS ACADÉMICO]]="VIGENTE",ROUNDDOWN(DAYS360(Cat_alumnos[[#This Row],[FECHA DE INICIO (PRIMERA CLASE CALENDARIO)]],TODAY())/30,0)+2-AE158,"NO VIGENTE"))</f>
        <v>NO VIGENTE</v>
      </c>
      <c r="AG158" s="84">
        <v>24</v>
      </c>
      <c r="AH1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8" s="55" t="str">
        <f t="shared" si="15"/>
        <v>SUSPENDER</v>
      </c>
      <c r="AJ158" s="349" t="s">
        <v>786</v>
      </c>
      <c r="AK158" s="49">
        <v>1</v>
      </c>
      <c r="AL158" s="66">
        <f t="shared" si="43"/>
        <v>0</v>
      </c>
      <c r="AM158" s="444" t="str">
        <f t="shared" si="49"/>
        <v>NO</v>
      </c>
      <c r="AN158" s="910"/>
      <c r="AO158" s="900" t="str">
        <f>MID(Cat_alumnos[[#This Row],[CURP]],5,2)</f>
        <v>68</v>
      </c>
      <c r="AP158" s="900" t="str">
        <f>MID(Cat_alumnos[[#This Row],[CURP]],7,2)</f>
        <v>08</v>
      </c>
      <c r="AQ158" s="900" t="str">
        <f>MID(Cat_alumnos[[#This Row],[CURP]],9,2)</f>
        <v>27</v>
      </c>
      <c r="AR158" s="910" t="s">
        <v>3089</v>
      </c>
      <c r="AS158" s="612">
        <f>Cat_alumnos[[#This Row],[Titulación]]</f>
        <v>29000</v>
      </c>
      <c r="AT158" s="208"/>
      <c r="AU158" s="1"/>
      <c r="AW158" s="209"/>
      <c r="AY158" s="210"/>
      <c r="AZ158" s="209"/>
      <c r="BB158" s="210"/>
      <c r="BC158" s="209"/>
      <c r="BE158" s="210"/>
      <c r="BF158" s="209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56">
        <f t="shared" si="41"/>
        <v>0</v>
      </c>
      <c r="BT158" s="56">
        <f t="shared" si="48"/>
        <v>29000</v>
      </c>
      <c r="BU158" s="57">
        <f t="shared" si="42"/>
        <v>-29000</v>
      </c>
      <c r="BW158" s="56">
        <f t="shared" si="44"/>
        <v>29000</v>
      </c>
      <c r="BX158" s="56"/>
      <c r="BY158" s="56"/>
      <c r="BZ158" s="62"/>
      <c r="CA158" s="62"/>
      <c r="CB158" s="62"/>
      <c r="CD158" s="211"/>
      <c r="CG158" s="212"/>
      <c r="CH158" s="69"/>
    </row>
    <row r="159" spans="1:86" ht="18" hidden="1" thickTop="1" thickBot="1">
      <c r="A159" s="244">
        <v>141</v>
      </c>
      <c r="B159" s="46" t="s">
        <v>12</v>
      </c>
      <c r="C159" s="252" t="s">
        <v>787</v>
      </c>
      <c r="D159" s="46" t="s">
        <v>788</v>
      </c>
      <c r="E159" s="72" t="s">
        <v>789</v>
      </c>
      <c r="F159" s="87">
        <v>9932068145</v>
      </c>
      <c r="G159" s="253" t="s">
        <v>1804</v>
      </c>
      <c r="H159" s="752">
        <v>20</v>
      </c>
      <c r="I159" s="752">
        <v>20</v>
      </c>
      <c r="J159" s="151"/>
      <c r="K159" s="151">
        <v>2500</v>
      </c>
      <c r="L159" s="151">
        <v>2800</v>
      </c>
      <c r="M159" s="49" t="s">
        <v>774</v>
      </c>
      <c r="N159" s="118">
        <v>43831</v>
      </c>
      <c r="O159" s="118">
        <f t="shared" si="45"/>
        <v>44409</v>
      </c>
      <c r="P159" s="118">
        <f>Cat_alumnos[[#This Row],[FECHA DE INICIO (PRIMERA CLASE CALENDARIO)]]</f>
        <v>43831</v>
      </c>
      <c r="Q159" s="118">
        <f t="shared" si="38"/>
        <v>44409</v>
      </c>
      <c r="R159" s="49" t="str">
        <f t="shared" si="39"/>
        <v>H</v>
      </c>
      <c r="S159" s="49" t="str">
        <f t="shared" si="40"/>
        <v>DOCTORADO EN DERECHO</v>
      </c>
      <c r="T159" s="322" t="s">
        <v>33</v>
      </c>
      <c r="U159" s="49" t="s">
        <v>11</v>
      </c>
      <c r="V159" s="50">
        <v>6700</v>
      </c>
      <c r="W159" s="51">
        <f t="shared" si="46"/>
        <v>0.58208955223880599</v>
      </c>
      <c r="X159" s="50">
        <f t="shared" si="47"/>
        <v>3900</v>
      </c>
      <c r="Y159" s="52">
        <v>1</v>
      </c>
      <c r="Z159" s="153">
        <v>0</v>
      </c>
      <c r="AA159" s="177">
        <v>29000</v>
      </c>
      <c r="AB159" s="300" t="s">
        <v>11</v>
      </c>
      <c r="AC159">
        <v>1</v>
      </c>
      <c r="AD159" s="1248">
        <v>141</v>
      </c>
      <c r="AE159" s="46"/>
      <c r="AF1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CALENDARIO)]],TODAY())/30,0)-AE159, IF(Cat_alumnos[[#This Row],[ESTATUS ACADÉMICO]]="VIGENTE",ROUNDDOWN(DAYS360(Cat_alumnos[[#This Row],[FECHA DE INICIO (PRIMERA CLASE CALENDARIO)]],TODAY())/30,0)+2-AE159,"NO VIGENTE"))</f>
        <v>NO VIGENTE</v>
      </c>
      <c r="AG159" s="84">
        <v>20</v>
      </c>
      <c r="AH1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9" s="55" t="str">
        <f t="shared" si="15"/>
        <v>SUSPENDER</v>
      </c>
      <c r="AJ159" s="362" t="s">
        <v>790</v>
      </c>
      <c r="AK159" s="49">
        <v>1</v>
      </c>
      <c r="AL159" s="66">
        <f t="shared" si="43"/>
        <v>0</v>
      </c>
      <c r="AM159" s="444" t="str">
        <f t="shared" si="49"/>
        <v>NO</v>
      </c>
      <c r="AN159" s="902"/>
      <c r="AO159" s="900" t="str">
        <f>MID(Cat_alumnos[[#This Row],[CURP]],5,2)</f>
        <v>72</v>
      </c>
      <c r="AP159" s="900" t="str">
        <f>MID(Cat_alumnos[[#This Row],[CURP]],7,2)</f>
        <v>04</v>
      </c>
      <c r="AQ159" s="900" t="str">
        <f>MID(Cat_alumnos[[#This Row],[CURP]],9,2)</f>
        <v>08</v>
      </c>
      <c r="AR159" s="904" t="s">
        <v>3089</v>
      </c>
      <c r="AS159" s="612">
        <f>Cat_alumnos[[#This Row],[Titulación]]</f>
        <v>29000</v>
      </c>
      <c r="AT159" s="208"/>
      <c r="AU159" s="1"/>
      <c r="AW159" s="209"/>
      <c r="AY159" s="210"/>
      <c r="AZ159" s="209"/>
      <c r="BB159" s="210"/>
      <c r="BC159" s="209"/>
      <c r="BE159" s="210"/>
      <c r="BF159" s="209"/>
      <c r="BH159" s="210"/>
      <c r="BI159" s="210"/>
      <c r="BJ159" s="210"/>
      <c r="BK159" s="210"/>
      <c r="BL159" s="210"/>
      <c r="BM159" s="210"/>
      <c r="BN159" s="210"/>
      <c r="BO159" s="210"/>
      <c r="BP159" s="210"/>
      <c r="BQ159" s="210"/>
      <c r="BR159" s="210"/>
      <c r="BS159" s="56">
        <f t="shared" si="41"/>
        <v>0</v>
      </c>
      <c r="BT159" s="56">
        <f t="shared" si="48"/>
        <v>29000</v>
      </c>
      <c r="BU159" s="57">
        <f t="shared" si="42"/>
        <v>-29000</v>
      </c>
      <c r="BW159" s="56">
        <f t="shared" si="44"/>
        <v>29000</v>
      </c>
      <c r="BX159" s="56"/>
      <c r="BY159" s="56"/>
      <c r="BZ159" s="62"/>
      <c r="CA159" s="62"/>
      <c r="CB159" s="62"/>
      <c r="CD159" s="211"/>
      <c r="CG159" s="212"/>
      <c r="CH159" s="69"/>
    </row>
    <row r="160" spans="1:86" ht="34" hidden="1" thickTop="1" thickBot="1">
      <c r="A160" s="244">
        <v>142</v>
      </c>
      <c r="B160" s="46" t="s">
        <v>12</v>
      </c>
      <c r="C160" s="252" t="s">
        <v>886</v>
      </c>
      <c r="D160" s="46" t="s">
        <v>887</v>
      </c>
      <c r="E160" s="72" t="s">
        <v>888</v>
      </c>
      <c r="F160" s="53" t="s">
        <v>706</v>
      </c>
      <c r="G160" s="48" t="s">
        <v>707</v>
      </c>
      <c r="H160" s="752">
        <v>20</v>
      </c>
      <c r="I160" s="752">
        <v>20</v>
      </c>
      <c r="J160" s="151"/>
      <c r="K160" s="151">
        <v>3000</v>
      </c>
      <c r="L160" s="151">
        <v>3150</v>
      </c>
      <c r="M160" s="49" t="s">
        <v>856</v>
      </c>
      <c r="N160" s="118">
        <v>43617</v>
      </c>
      <c r="O160" s="118">
        <f t="shared" si="45"/>
        <v>44197</v>
      </c>
      <c r="P160" s="118">
        <f>Cat_alumnos[[#This Row],[FECHA DE INICIO (PRIMERA CLASE CALENDARIO)]]</f>
        <v>43617</v>
      </c>
      <c r="Q160" s="118">
        <f t="shared" si="38"/>
        <v>44197</v>
      </c>
      <c r="R160" s="49" t="str">
        <f t="shared" si="39"/>
        <v>H</v>
      </c>
      <c r="S160" s="49" t="str">
        <f t="shared" si="40"/>
        <v>DOCTORADO EN DERECHO</v>
      </c>
      <c r="T160" s="322" t="s">
        <v>34</v>
      </c>
      <c r="U160" s="49" t="s">
        <v>11</v>
      </c>
      <c r="V160" s="50">
        <v>6700</v>
      </c>
      <c r="W160" s="51">
        <f t="shared" si="46"/>
        <v>0.52985074626865669</v>
      </c>
      <c r="X160" s="50">
        <f t="shared" si="47"/>
        <v>3550</v>
      </c>
      <c r="Y160" s="52">
        <v>1</v>
      </c>
      <c r="Z160" s="153">
        <v>0</v>
      </c>
      <c r="AA160" s="177">
        <v>29000</v>
      </c>
      <c r="AB160" s="300" t="s">
        <v>11</v>
      </c>
      <c r="AC160">
        <v>1</v>
      </c>
      <c r="AD160" s="1249">
        <v>142</v>
      </c>
      <c r="AE160" s="46"/>
      <c r="AF1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CALENDARIO)]],TODAY())/30,0)-AE160, IF(Cat_alumnos[[#This Row],[ESTATUS ACADÉMICO]]="VIGENTE",ROUNDDOWN(DAYS360(Cat_alumnos[[#This Row],[FECHA DE INICIO (PRIMERA CLASE CALENDARIO)]],TODAY())/30,0)+2-AE160,"NO VIGENTE"))</f>
        <v>NO VIGENTE</v>
      </c>
      <c r="AG160" s="84">
        <v>24</v>
      </c>
      <c r="AH1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0" s="55" t="str">
        <f t="shared" si="15"/>
        <v>SUSPENDER</v>
      </c>
      <c r="AJ160" s="370" t="s">
        <v>796</v>
      </c>
      <c r="AK160" s="49">
        <v>1</v>
      </c>
      <c r="AL160" s="66">
        <f t="shared" ref="AL160:AL182" si="50">Y160-AK160</f>
        <v>0</v>
      </c>
      <c r="AM160" s="444" t="str">
        <f t="shared" si="49"/>
        <v>SI</v>
      </c>
      <c r="AN160" s="904" t="s">
        <v>1960</v>
      </c>
      <c r="AO160" s="900" t="str">
        <f>MID(Cat_alumnos[[#This Row],[CURP]],5,2)</f>
        <v>80</v>
      </c>
      <c r="AP160" s="900" t="str">
        <f>MID(Cat_alumnos[[#This Row],[CURP]],7,2)</f>
        <v>09</v>
      </c>
      <c r="AQ160" s="900" t="str">
        <f>MID(Cat_alumnos[[#This Row],[CURP]],9,2)</f>
        <v>04</v>
      </c>
      <c r="AR160" s="904" t="s">
        <v>3084</v>
      </c>
      <c r="AS160" s="612">
        <f>Cat_alumnos[[#This Row],[Titulación]]</f>
        <v>29000</v>
      </c>
      <c r="AT160" s="208">
        <v>5500</v>
      </c>
      <c r="AU160" s="103">
        <v>44460</v>
      </c>
      <c r="AV160" t="s">
        <v>420</v>
      </c>
      <c r="AW160" s="230">
        <v>23500</v>
      </c>
      <c r="AX160" s="104">
        <v>44608</v>
      </c>
      <c r="AY160" s="210" t="s">
        <v>797</v>
      </c>
      <c r="AZ160" s="209"/>
      <c r="BB160" s="210"/>
      <c r="BC160" s="209"/>
      <c r="BE160" s="210"/>
      <c r="BF160" s="209"/>
      <c r="BH160" s="210"/>
      <c r="BI160" s="210"/>
      <c r="BJ160" s="210"/>
      <c r="BK160" s="210"/>
      <c r="BL160" s="210"/>
      <c r="BM160" s="210"/>
      <c r="BN160" s="210"/>
      <c r="BO160" s="210"/>
      <c r="BP160" s="210"/>
      <c r="BQ160" s="210"/>
      <c r="BR160" s="210"/>
      <c r="BS160" s="56">
        <f t="shared" si="41"/>
        <v>29000</v>
      </c>
      <c r="BT160" s="56">
        <f t="shared" si="48"/>
        <v>29000</v>
      </c>
      <c r="BU160" s="57">
        <f t="shared" si="42"/>
        <v>0</v>
      </c>
      <c r="BW160" s="56">
        <f t="shared" si="44"/>
        <v>29000</v>
      </c>
      <c r="BX160" s="56"/>
      <c r="BY160" s="56"/>
      <c r="BZ160" s="62"/>
      <c r="CA160" s="62"/>
      <c r="CB160" s="62"/>
      <c r="CD160" s="211"/>
      <c r="CG160" s="212"/>
      <c r="CH160" s="69"/>
    </row>
    <row r="161" spans="1:86" ht="41" hidden="1" thickTop="1" thickBot="1">
      <c r="A161" s="244">
        <v>143</v>
      </c>
      <c r="B161" s="46" t="s">
        <v>10</v>
      </c>
      <c r="C161" s="252" t="s">
        <v>993</v>
      </c>
      <c r="D161" s="46" t="s">
        <v>994</v>
      </c>
      <c r="E161" s="72" t="s">
        <v>995</v>
      </c>
      <c r="F161" s="332" t="s">
        <v>1859</v>
      </c>
      <c r="G161" s="253" t="s">
        <v>1860</v>
      </c>
      <c r="H161" s="752">
        <v>20</v>
      </c>
      <c r="I161" s="752">
        <v>20</v>
      </c>
      <c r="J161" s="151"/>
      <c r="K161" s="151">
        <v>2000</v>
      </c>
      <c r="L161" s="151">
        <v>2180.0000000000005</v>
      </c>
      <c r="M161" s="49" t="s">
        <v>970</v>
      </c>
      <c r="N161" s="118">
        <v>43709</v>
      </c>
      <c r="O161" s="118">
        <f t="shared" si="45"/>
        <v>44287</v>
      </c>
      <c r="P161" s="118">
        <f>Cat_alumnos[[#This Row],[FECHA DE INICIO (PRIMERA CLASE CALENDARIO)]]</f>
        <v>43709</v>
      </c>
      <c r="Q161" s="118">
        <f t="shared" si="38"/>
        <v>44287</v>
      </c>
      <c r="R161" s="49" t="str">
        <f t="shared" si="39"/>
        <v>H</v>
      </c>
      <c r="S161" s="49" t="str">
        <f t="shared" si="40"/>
        <v>MAESTRIA EN DERECHO</v>
      </c>
      <c r="T161" s="322" t="s">
        <v>34</v>
      </c>
      <c r="U161" s="49" t="s">
        <v>11</v>
      </c>
      <c r="V161" s="50">
        <v>6700</v>
      </c>
      <c r="W161" s="51">
        <f t="shared" si="46"/>
        <v>0.67462686567164176</v>
      </c>
      <c r="X161" s="50">
        <f t="shared" si="47"/>
        <v>4520</v>
      </c>
      <c r="Y161" s="52">
        <v>1</v>
      </c>
      <c r="Z161" s="153">
        <v>0</v>
      </c>
      <c r="AA161" s="177">
        <v>29000</v>
      </c>
      <c r="AB161" s="300" t="s">
        <v>11</v>
      </c>
      <c r="AC161">
        <v>1</v>
      </c>
      <c r="AD161" s="1248">
        <v>143</v>
      </c>
      <c r="AE161" s="46"/>
      <c r="AF1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CALENDARIO)]],TODAY())/30,0)-AE161, IF(Cat_alumnos[[#This Row],[ESTATUS ACADÉMICO]]="VIGENTE",ROUNDDOWN(DAYS360(Cat_alumnos[[#This Row],[FECHA DE INICIO (PRIMERA CLASE CALENDARIO)]],TODAY())/30,0)+2-AE161,"NO VIGENTE"))</f>
        <v>NO VIGENTE</v>
      </c>
      <c r="AG161" s="84">
        <v>20</v>
      </c>
      <c r="AH1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161" s="55" t="str">
        <f t="shared" si="15"/>
        <v>SUSPENDER</v>
      </c>
      <c r="AJ161" s="345" t="s">
        <v>801</v>
      </c>
      <c r="AK161" s="49">
        <v>1</v>
      </c>
      <c r="AL161" s="66">
        <f t="shared" si="50"/>
        <v>0</v>
      </c>
      <c r="AM161" s="444" t="str">
        <f t="shared" si="49"/>
        <v>SI</v>
      </c>
      <c r="AN161" s="906" t="s">
        <v>1940</v>
      </c>
      <c r="AO161" s="900" t="str">
        <f>MID(Cat_alumnos[[#This Row],[CURP]],5,2)</f>
        <v>74</v>
      </c>
      <c r="AP161" s="900" t="str">
        <f>MID(Cat_alumnos[[#This Row],[CURP]],7,2)</f>
        <v>10</v>
      </c>
      <c r="AQ161" s="900" t="str">
        <f>MID(Cat_alumnos[[#This Row],[CURP]],9,2)</f>
        <v>09</v>
      </c>
      <c r="AR161" s="906" t="s">
        <v>2908</v>
      </c>
      <c r="AS161" s="612">
        <f>Cat_alumnos[[#This Row],[Titulación]]</f>
        <v>29000</v>
      </c>
      <c r="AT161" s="208"/>
      <c r="AU161" s="1"/>
      <c r="AW161" s="209"/>
      <c r="AY161" s="210"/>
      <c r="AZ161" s="209"/>
      <c r="BB161" s="210"/>
      <c r="BC161" s="209"/>
      <c r="BE161" s="210"/>
      <c r="BF161" s="209"/>
      <c r="BH161" s="210"/>
      <c r="BI161" s="210"/>
      <c r="BJ161" s="210"/>
      <c r="BK161" s="210"/>
      <c r="BL161" s="210"/>
      <c r="BM161" s="210"/>
      <c r="BN161" s="210"/>
      <c r="BO161" s="210"/>
      <c r="BP161" s="210"/>
      <c r="BQ161" s="210"/>
      <c r="BR161" s="210"/>
      <c r="BS161" s="56">
        <f t="shared" si="41"/>
        <v>0</v>
      </c>
      <c r="BT161" s="56">
        <f t="shared" si="48"/>
        <v>29000</v>
      </c>
      <c r="BU161" s="57">
        <f t="shared" si="42"/>
        <v>-29000</v>
      </c>
      <c r="BW161" s="56">
        <f t="shared" si="44"/>
        <v>29000</v>
      </c>
      <c r="BX161" s="56"/>
      <c r="BY161" s="56"/>
      <c r="BZ161" s="62"/>
      <c r="CA161" s="62"/>
      <c r="CB161" s="62"/>
      <c r="CD161" s="211"/>
      <c r="CG161" s="212"/>
      <c r="CH161" s="69"/>
    </row>
    <row r="162" spans="1:86" ht="18" hidden="1" thickTop="1" thickBot="1">
      <c r="A162" s="244">
        <v>144</v>
      </c>
      <c r="B162" s="46" t="s">
        <v>12</v>
      </c>
      <c r="C162" s="252" t="s">
        <v>802</v>
      </c>
      <c r="D162" s="46" t="s">
        <v>803</v>
      </c>
      <c r="E162" s="72" t="s">
        <v>1832</v>
      </c>
      <c r="F162" s="87" t="s">
        <v>1831</v>
      </c>
      <c r="G162" s="253" t="s">
        <v>1833</v>
      </c>
      <c r="H162" s="752">
        <v>24</v>
      </c>
      <c r="I162" s="752">
        <v>20</v>
      </c>
      <c r="J162" s="151"/>
      <c r="K162" s="151">
        <v>3000</v>
      </c>
      <c r="L162" s="151">
        <v>2800</v>
      </c>
      <c r="M162" s="49" t="s">
        <v>774</v>
      </c>
      <c r="N162" s="118">
        <v>43831</v>
      </c>
      <c r="O162" s="118">
        <f t="shared" si="45"/>
        <v>44409</v>
      </c>
      <c r="P162" s="118">
        <f>Cat_alumnos[[#This Row],[FECHA DE INICIO (PRIMERA CLASE CALENDARIO)]]</f>
        <v>43831</v>
      </c>
      <c r="Q162" s="118">
        <f t="shared" si="38"/>
        <v>44531</v>
      </c>
      <c r="R162" s="49" t="str">
        <f t="shared" si="39"/>
        <v>H</v>
      </c>
      <c r="S162" s="49" t="str">
        <f t="shared" si="40"/>
        <v>DOCTORADO EN DERECHO</v>
      </c>
      <c r="T162" s="322" t="s">
        <v>33</v>
      </c>
      <c r="U162" s="49" t="s">
        <v>11</v>
      </c>
      <c r="V162" s="50">
        <v>6700</v>
      </c>
      <c r="W162" s="51">
        <f t="shared" si="46"/>
        <v>0.58208955223880599</v>
      </c>
      <c r="X162" s="50">
        <f t="shared" si="47"/>
        <v>3900</v>
      </c>
      <c r="Y162" s="52">
        <v>1</v>
      </c>
      <c r="Z162" s="153">
        <v>0</v>
      </c>
      <c r="AA162" s="177">
        <v>29000</v>
      </c>
      <c r="AB162" s="300" t="s">
        <v>11</v>
      </c>
      <c r="AC162">
        <v>1</v>
      </c>
      <c r="AD162" s="1249">
        <v>144</v>
      </c>
      <c r="AE162" s="46"/>
      <c r="AF1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CALENDARIO)]],TODAY())/30,0)-AE162, IF(Cat_alumnos[[#This Row],[ESTATUS ACADÉMICO]]="VIGENTE",ROUNDDOWN(DAYS360(Cat_alumnos[[#This Row],[FECHA DE INICIO (PRIMERA CLASE CALENDARIO)]],TODAY())/30,0)+2-AE162,"NO VIGENTE"))</f>
        <v>NO VIGENTE</v>
      </c>
      <c r="AG162" s="84">
        <v>24</v>
      </c>
      <c r="AH1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2" s="55" t="str">
        <f t="shared" si="15"/>
        <v>SUSPENDER</v>
      </c>
      <c r="AJ162" s="345" t="s">
        <v>790</v>
      </c>
      <c r="AK162" s="49">
        <v>1</v>
      </c>
      <c r="AL162" s="66">
        <f t="shared" si="50"/>
        <v>0</v>
      </c>
      <c r="AM162" s="444" t="str">
        <f t="shared" si="49"/>
        <v>NO</v>
      </c>
      <c r="AN162" s="902"/>
      <c r="AO162" s="900" t="str">
        <f>MID(Cat_alumnos[[#This Row],[CURP]],5,2)</f>
        <v>79</v>
      </c>
      <c r="AP162" s="900" t="str">
        <f>MID(Cat_alumnos[[#This Row],[CURP]],7,2)</f>
        <v>07</v>
      </c>
      <c r="AQ162" s="900" t="str">
        <f>MID(Cat_alumnos[[#This Row],[CURP]],9,2)</f>
        <v>05</v>
      </c>
      <c r="AR162" s="904" t="s">
        <v>3102</v>
      </c>
      <c r="AS162" s="612">
        <f>Cat_alumnos[[#This Row],[Titulación]]</f>
        <v>29000</v>
      </c>
      <c r="AT162" s="208">
        <v>26500</v>
      </c>
      <c r="AU162" s="88">
        <v>44385</v>
      </c>
      <c r="AV162" s="3" t="s">
        <v>241</v>
      </c>
      <c r="AW162" s="209"/>
      <c r="AY162" s="210"/>
      <c r="AZ162" s="209"/>
      <c r="BB162" s="210"/>
      <c r="BC162" s="209"/>
      <c r="BE162" s="210"/>
      <c r="BF162" s="209"/>
      <c r="BH162" s="210"/>
      <c r="BI162" s="210"/>
      <c r="BJ162" s="210"/>
      <c r="BK162" s="210"/>
      <c r="BL162" s="210"/>
      <c r="BM162" s="210"/>
      <c r="BN162" s="210"/>
      <c r="BO162" s="210"/>
      <c r="BP162" s="210"/>
      <c r="BQ162" s="210"/>
      <c r="BR162" s="210"/>
      <c r="BS162" s="56">
        <f t="shared" si="41"/>
        <v>26500</v>
      </c>
      <c r="BT162" s="56">
        <f t="shared" si="48"/>
        <v>29000</v>
      </c>
      <c r="BU162" s="57">
        <f t="shared" si="42"/>
        <v>-2500</v>
      </c>
      <c r="BW162" s="56">
        <f t="shared" si="44"/>
        <v>29000</v>
      </c>
      <c r="BX162" s="56"/>
      <c r="BY162" s="56"/>
      <c r="BZ162" s="62"/>
      <c r="CA162" s="62"/>
      <c r="CB162" s="62"/>
      <c r="CD162" s="211"/>
      <c r="CG162" s="212"/>
      <c r="CH162" s="69"/>
    </row>
    <row r="163" spans="1:86" ht="18" hidden="1" thickTop="1" thickBot="1">
      <c r="A163" s="244">
        <v>145</v>
      </c>
      <c r="B163" s="46" t="s">
        <v>12</v>
      </c>
      <c r="C163" s="252" t="s">
        <v>804</v>
      </c>
      <c r="D163" s="46" t="s">
        <v>805</v>
      </c>
      <c r="E163" s="72" t="s">
        <v>806</v>
      </c>
      <c r="F163" s="87">
        <v>9381327019</v>
      </c>
      <c r="G163" s="253" t="s">
        <v>1834</v>
      </c>
      <c r="H163" s="752">
        <v>24</v>
      </c>
      <c r="I163" s="752">
        <v>20</v>
      </c>
      <c r="J163" s="151"/>
      <c r="K163" s="151">
        <v>3000</v>
      </c>
      <c r="L163" s="151">
        <v>2800</v>
      </c>
      <c r="M163" s="49" t="s">
        <v>774</v>
      </c>
      <c r="N163" s="118">
        <v>43831</v>
      </c>
      <c r="O163" s="118">
        <f t="shared" si="45"/>
        <v>44409</v>
      </c>
      <c r="P163" s="118">
        <f>Cat_alumnos[[#This Row],[FECHA DE INICIO (PRIMERA CLASE CALENDARIO)]]</f>
        <v>43831</v>
      </c>
      <c r="Q163" s="118">
        <f t="shared" si="38"/>
        <v>44531</v>
      </c>
      <c r="R163" s="49" t="str">
        <f t="shared" si="39"/>
        <v>H</v>
      </c>
      <c r="S163" s="49" t="str">
        <f t="shared" si="40"/>
        <v>DOCTORADO EN DERECHO</v>
      </c>
      <c r="T163" s="322" t="s">
        <v>33</v>
      </c>
      <c r="U163" s="49" t="s">
        <v>11</v>
      </c>
      <c r="V163" s="50">
        <v>6700</v>
      </c>
      <c r="W163" s="51">
        <f t="shared" si="46"/>
        <v>0.58208955223880599</v>
      </c>
      <c r="X163" s="50">
        <f t="shared" si="47"/>
        <v>3900</v>
      </c>
      <c r="Y163" s="52">
        <v>1</v>
      </c>
      <c r="Z163" s="153">
        <v>0</v>
      </c>
      <c r="AA163" s="177">
        <v>29000</v>
      </c>
      <c r="AB163" s="300" t="s">
        <v>11</v>
      </c>
      <c r="AC163">
        <v>1</v>
      </c>
      <c r="AD163" s="1248">
        <v>145</v>
      </c>
      <c r="AE163" s="46"/>
      <c r="AF1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CALENDARIO)]],TODAY())/30,0)-AE163, IF(Cat_alumnos[[#This Row],[ESTATUS ACADÉMICO]]="VIGENTE",ROUNDDOWN(DAYS360(Cat_alumnos[[#This Row],[FECHA DE INICIO (PRIMERA CLASE CALENDARIO)]],TODAY())/30,0)+2-AE163,"NO VIGENTE"))</f>
        <v>NO VIGENTE</v>
      </c>
      <c r="AG163" s="574">
        <v>20</v>
      </c>
      <c r="AH1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3" s="55" t="str">
        <f t="shared" si="15"/>
        <v>SUSPENDER</v>
      </c>
      <c r="AJ163" s="349" t="s">
        <v>807</v>
      </c>
      <c r="AK163" s="49">
        <v>1</v>
      </c>
      <c r="AL163" s="66">
        <f t="shared" si="50"/>
        <v>0</v>
      </c>
      <c r="AM163" s="444" t="str">
        <f t="shared" si="49"/>
        <v>NO</v>
      </c>
      <c r="AN163" s="902"/>
      <c r="AO163" s="900" t="str">
        <f>MID(Cat_alumnos[[#This Row],[CURP]],5,2)</f>
        <v>85</v>
      </c>
      <c r="AP163" s="900" t="str">
        <f>MID(Cat_alumnos[[#This Row],[CURP]],7,2)</f>
        <v>10</v>
      </c>
      <c r="AQ163" s="900" t="str">
        <f>MID(Cat_alumnos[[#This Row],[CURP]],9,2)</f>
        <v>24</v>
      </c>
      <c r="AR163" s="904" t="s">
        <v>3098</v>
      </c>
      <c r="AS163" s="612">
        <f>Cat_alumnos[[#This Row],[Titulación]]</f>
        <v>29000</v>
      </c>
      <c r="AT163" s="208">
        <v>5500</v>
      </c>
      <c r="AU163" s="88">
        <v>44392</v>
      </c>
      <c r="AV163" s="3" t="s">
        <v>420</v>
      </c>
      <c r="AW163" s="208">
        <v>6000</v>
      </c>
      <c r="AX163" s="92">
        <v>44432</v>
      </c>
      <c r="AY163" s="210" t="s">
        <v>420</v>
      </c>
      <c r="AZ163" s="230">
        <v>6000</v>
      </c>
      <c r="BA163" s="68">
        <v>44461</v>
      </c>
      <c r="BB163" s="210" t="s">
        <v>420</v>
      </c>
      <c r="BC163" s="209"/>
      <c r="BE163" s="210"/>
      <c r="BF163" s="209"/>
      <c r="BH163" s="210"/>
      <c r="BI163" s="210"/>
      <c r="BJ163" s="210"/>
      <c r="BK163" s="210"/>
      <c r="BL163" s="210"/>
      <c r="BM163" s="210"/>
      <c r="BN163" s="210"/>
      <c r="BO163" s="210"/>
      <c r="BP163" s="210"/>
      <c r="BQ163" s="210"/>
      <c r="BR163" s="210"/>
      <c r="BS163" s="56">
        <f t="shared" si="41"/>
        <v>17500</v>
      </c>
      <c r="BT163" s="56">
        <f t="shared" si="48"/>
        <v>29000</v>
      </c>
      <c r="BU163" s="57">
        <f t="shared" si="42"/>
        <v>-11500</v>
      </c>
      <c r="BW163" s="56">
        <f t="shared" ref="BW163:BW194" si="51">AA163</f>
        <v>29000</v>
      </c>
      <c r="BX163" s="56"/>
      <c r="BY163" s="56"/>
      <c r="BZ163" s="62"/>
      <c r="CA163" s="62"/>
      <c r="CB163" s="62"/>
      <c r="CD163" s="211"/>
      <c r="CG163" s="212"/>
      <c r="CH163" s="69"/>
    </row>
    <row r="164" spans="1:86" ht="18" hidden="1" thickTop="1" thickBot="1">
      <c r="A164" s="244">
        <v>146</v>
      </c>
      <c r="B164" s="46" t="s">
        <v>12</v>
      </c>
      <c r="C164" s="252" t="s">
        <v>808</v>
      </c>
      <c r="D164" s="46" t="s">
        <v>809</v>
      </c>
      <c r="E164" s="72" t="s">
        <v>810</v>
      </c>
      <c r="F164" s="53" t="s">
        <v>811</v>
      </c>
      <c r="G164" s="48" t="s">
        <v>812</v>
      </c>
      <c r="H164" s="752">
        <v>20</v>
      </c>
      <c r="I164" s="752">
        <v>20</v>
      </c>
      <c r="J164" s="151"/>
      <c r="K164" s="151">
        <v>3000</v>
      </c>
      <c r="L164" s="151">
        <v>2800</v>
      </c>
      <c r="M164" s="49" t="s">
        <v>774</v>
      </c>
      <c r="N164" s="118">
        <v>43831</v>
      </c>
      <c r="O164" s="118">
        <f t="shared" si="45"/>
        <v>44409</v>
      </c>
      <c r="P164" s="118">
        <f>Cat_alumnos[[#This Row],[FECHA DE INICIO (PRIMERA CLASE CALENDARIO)]]</f>
        <v>43831</v>
      </c>
      <c r="Q164" s="118">
        <f t="shared" si="38"/>
        <v>44409</v>
      </c>
      <c r="R164" s="49" t="str">
        <f t="shared" si="39"/>
        <v>H</v>
      </c>
      <c r="S164" s="49" t="str">
        <f t="shared" si="40"/>
        <v>DOCTORADO EN DERECHO</v>
      </c>
      <c r="T164" s="322" t="s">
        <v>33</v>
      </c>
      <c r="U164" s="49" t="s">
        <v>11</v>
      </c>
      <c r="V164" s="50">
        <v>6700</v>
      </c>
      <c r="W164" s="51">
        <f t="shared" si="46"/>
        <v>0.58208955223880599</v>
      </c>
      <c r="X164" s="50">
        <f t="shared" si="47"/>
        <v>3900</v>
      </c>
      <c r="Y164" s="52">
        <v>1</v>
      </c>
      <c r="Z164" s="153">
        <v>0</v>
      </c>
      <c r="AA164" s="177">
        <v>29000</v>
      </c>
      <c r="AB164" s="300" t="s">
        <v>11</v>
      </c>
      <c r="AC164">
        <v>1</v>
      </c>
      <c r="AD164" s="1249">
        <v>146</v>
      </c>
      <c r="AE164" s="46"/>
      <c r="AF1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CALENDARIO)]],TODAY())/30,0)-AE164, IF(Cat_alumnos[[#This Row],[ESTATUS ACADÉMICO]]="VIGENTE",ROUNDDOWN(DAYS360(Cat_alumnos[[#This Row],[FECHA DE INICIO (PRIMERA CLASE CALENDARIO)]],TODAY())/30,0)+2-AE164,"NO VIGENTE"))</f>
        <v>NO VIGENTE</v>
      </c>
      <c r="AG164" s="84">
        <v>20</v>
      </c>
      <c r="AH1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4" s="55" t="str">
        <f t="shared" si="15"/>
        <v>SUSPENDER</v>
      </c>
      <c r="AJ164" s="345" t="s">
        <v>813</v>
      </c>
      <c r="AK164" s="49">
        <v>1</v>
      </c>
      <c r="AL164" s="66">
        <f t="shared" si="50"/>
        <v>0</v>
      </c>
      <c r="AM164" s="444" t="str">
        <f t="shared" si="49"/>
        <v>NO</v>
      </c>
      <c r="AN164" s="902"/>
      <c r="AO164" s="900" t="str">
        <f>MID(Cat_alumnos[[#This Row],[CURP]],5,2)</f>
        <v>87</v>
      </c>
      <c r="AP164" s="900" t="str">
        <f>MID(Cat_alumnos[[#This Row],[CURP]],7,2)</f>
        <v>10</v>
      </c>
      <c r="AQ164" s="900" t="str">
        <f>MID(Cat_alumnos[[#This Row],[CURP]],9,2)</f>
        <v>15</v>
      </c>
      <c r="AR164" s="904" t="s">
        <v>3089</v>
      </c>
      <c r="AS164" s="612">
        <f>Cat_alumnos[[#This Row],[Titulación]]</f>
        <v>29000</v>
      </c>
      <c r="AT164" s="208"/>
      <c r="AU164" s="1"/>
      <c r="AW164" s="209"/>
      <c r="AY164" s="210"/>
      <c r="AZ164" s="209"/>
      <c r="BB164" s="210"/>
      <c r="BC164" s="209"/>
      <c r="BE164" s="210"/>
      <c r="BF164" s="209"/>
      <c r="BH164" s="210"/>
      <c r="BI164" s="210"/>
      <c r="BJ164" s="210"/>
      <c r="BK164" s="210"/>
      <c r="BL164" s="210"/>
      <c r="BM164" s="210"/>
      <c r="BN164" s="210"/>
      <c r="BO164" s="210"/>
      <c r="BP164" s="210"/>
      <c r="BQ164" s="210"/>
      <c r="BR164" s="210"/>
      <c r="BS164" s="56">
        <f t="shared" si="41"/>
        <v>0</v>
      </c>
      <c r="BT164" s="56">
        <f t="shared" si="48"/>
        <v>29000</v>
      </c>
      <c r="BU164" s="57">
        <f t="shared" si="42"/>
        <v>-29000</v>
      </c>
      <c r="BW164" s="56">
        <f t="shared" si="51"/>
        <v>29000</v>
      </c>
      <c r="BX164" s="56"/>
      <c r="BY164" s="56"/>
      <c r="BZ164" s="62"/>
      <c r="CA164" s="62"/>
      <c r="CB164" s="62"/>
      <c r="CD164" s="211"/>
      <c r="CG164" s="212"/>
      <c r="CH164" s="69"/>
    </row>
    <row r="165" spans="1:86" ht="18" hidden="1" thickTop="1" thickBot="1">
      <c r="A165" s="244">
        <v>147</v>
      </c>
      <c r="B165" s="46" t="s">
        <v>12</v>
      </c>
      <c r="C165" s="252" t="s">
        <v>814</v>
      </c>
      <c r="D165" s="46" t="s">
        <v>815</v>
      </c>
      <c r="E165" s="72" t="s">
        <v>816</v>
      </c>
      <c r="F165" s="87" t="s">
        <v>1837</v>
      </c>
      <c r="G165" s="253" t="s">
        <v>1838</v>
      </c>
      <c r="H165" s="752">
        <v>20</v>
      </c>
      <c r="I165" s="752">
        <v>20</v>
      </c>
      <c r="J165" s="151"/>
      <c r="K165" s="151">
        <v>3000</v>
      </c>
      <c r="L165" s="151">
        <v>1800</v>
      </c>
      <c r="M165" s="49" t="s">
        <v>774</v>
      </c>
      <c r="N165" s="118">
        <v>43831</v>
      </c>
      <c r="O165" s="118">
        <f t="shared" si="45"/>
        <v>44409</v>
      </c>
      <c r="P165" s="118">
        <f>Cat_alumnos[[#This Row],[FECHA DE INICIO (PRIMERA CLASE CALENDARIO)]]</f>
        <v>43831</v>
      </c>
      <c r="Q165" s="118">
        <f t="shared" si="38"/>
        <v>44409</v>
      </c>
      <c r="R165" s="49" t="str">
        <f t="shared" si="39"/>
        <v>M</v>
      </c>
      <c r="S165" s="49" t="str">
        <f t="shared" si="40"/>
        <v>DOCTORADO EN DERECHO</v>
      </c>
      <c r="T165" s="322" t="s">
        <v>33</v>
      </c>
      <c r="U165" s="49" t="s">
        <v>11</v>
      </c>
      <c r="V165" s="50">
        <v>6700</v>
      </c>
      <c r="W165" s="51">
        <f t="shared" si="46"/>
        <v>0.73134328358208955</v>
      </c>
      <c r="X165" s="50">
        <f t="shared" si="47"/>
        <v>4900</v>
      </c>
      <c r="Y165" s="52">
        <v>1</v>
      </c>
      <c r="Z165" s="153">
        <v>0</v>
      </c>
      <c r="AA165" s="177">
        <v>29000</v>
      </c>
      <c r="AB165" s="300" t="s">
        <v>11</v>
      </c>
      <c r="AC165">
        <v>1</v>
      </c>
      <c r="AD165" s="1248">
        <v>147</v>
      </c>
      <c r="AE165" s="46"/>
      <c r="AF1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CALENDARIO)]],TODAY())/30,0)-AE165, IF(Cat_alumnos[[#This Row],[ESTATUS ACADÉMICO]]="VIGENTE",ROUNDDOWN(DAYS360(Cat_alumnos[[#This Row],[FECHA DE INICIO (PRIMERA CLASE CALENDARIO)]],TODAY())/30,0)+2-AE165,"NO VIGENTE"))</f>
        <v>NO VIGENTE</v>
      </c>
      <c r="AG165" s="84">
        <v>20</v>
      </c>
      <c r="AH1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5" s="55" t="str">
        <f t="shared" si="15"/>
        <v>SUSPENDER</v>
      </c>
      <c r="AJ165" s="345" t="s">
        <v>813</v>
      </c>
      <c r="AK165" s="49">
        <v>1</v>
      </c>
      <c r="AL165" s="66">
        <f t="shared" si="50"/>
        <v>0</v>
      </c>
      <c r="AM165" s="444" t="str">
        <f t="shared" si="49"/>
        <v>NO</v>
      </c>
      <c r="AN165" s="902"/>
      <c r="AO165" s="900" t="str">
        <f>MID(Cat_alumnos[[#This Row],[CURP]],5,2)</f>
        <v>88</v>
      </c>
      <c r="AP165" s="900" t="str">
        <f>MID(Cat_alumnos[[#This Row],[CURP]],7,2)</f>
        <v>09</v>
      </c>
      <c r="AQ165" s="900" t="str">
        <f>MID(Cat_alumnos[[#This Row],[CURP]],9,2)</f>
        <v>25</v>
      </c>
      <c r="AR165" s="904" t="s">
        <v>3089</v>
      </c>
      <c r="AS165" s="612">
        <f>Cat_alumnos[[#This Row],[Titulación]]</f>
        <v>29000</v>
      </c>
      <c r="AT165" s="208"/>
      <c r="AU165" s="1"/>
      <c r="AW165" s="209"/>
      <c r="AY165" s="210"/>
      <c r="AZ165" s="209"/>
      <c r="BB165" s="210"/>
      <c r="BC165" s="209"/>
      <c r="BE165" s="210"/>
      <c r="BF165" s="209"/>
      <c r="BH165" s="210"/>
      <c r="BI165" s="210"/>
      <c r="BJ165" s="210"/>
      <c r="BK165" s="210"/>
      <c r="BL165" s="210"/>
      <c r="BM165" s="210"/>
      <c r="BN165" s="210"/>
      <c r="BO165" s="210"/>
      <c r="BP165" s="210"/>
      <c r="BQ165" s="210"/>
      <c r="BR165" s="210"/>
      <c r="BS165" s="56">
        <v>29000</v>
      </c>
      <c r="BT165" s="56">
        <f t="shared" si="48"/>
        <v>29000</v>
      </c>
      <c r="BU165" s="57">
        <f t="shared" si="42"/>
        <v>0</v>
      </c>
      <c r="BW165" s="56">
        <f t="shared" si="51"/>
        <v>29000</v>
      </c>
      <c r="BX165" s="56"/>
      <c r="BY165" s="56"/>
      <c r="BZ165" s="62"/>
      <c r="CA165" s="62"/>
      <c r="CB165" s="62"/>
      <c r="CD165" s="211"/>
      <c r="CG165" s="212"/>
      <c r="CH165" s="69"/>
    </row>
    <row r="166" spans="1:86" ht="34" hidden="1" thickTop="1" thickBot="1">
      <c r="A166" s="244">
        <v>148</v>
      </c>
      <c r="B166" s="46" t="s">
        <v>12</v>
      </c>
      <c r="C166" s="252" t="s">
        <v>817</v>
      </c>
      <c r="D166" s="46" t="s">
        <v>818</v>
      </c>
      <c r="E166" s="72" t="s">
        <v>819</v>
      </c>
      <c r="F166" s="87" t="s">
        <v>1840</v>
      </c>
      <c r="G166" s="253" t="s">
        <v>1839</v>
      </c>
      <c r="H166" s="752">
        <v>24</v>
      </c>
      <c r="I166" s="752">
        <v>20</v>
      </c>
      <c r="J166" s="151"/>
      <c r="K166" s="151">
        <v>3000</v>
      </c>
      <c r="L166" s="151">
        <v>2800</v>
      </c>
      <c r="M166" s="49" t="s">
        <v>774</v>
      </c>
      <c r="N166" s="118">
        <v>43831</v>
      </c>
      <c r="O166" s="118">
        <f t="shared" si="45"/>
        <v>44409</v>
      </c>
      <c r="P166" s="118">
        <f>Cat_alumnos[[#This Row],[FECHA DE INICIO (PRIMERA CLASE CALENDARIO)]]</f>
        <v>43831</v>
      </c>
      <c r="Q166" s="118">
        <f t="shared" si="38"/>
        <v>44531</v>
      </c>
      <c r="R166" s="49" t="str">
        <f t="shared" si="39"/>
        <v>H</v>
      </c>
      <c r="S166" s="49" t="str">
        <f t="shared" si="40"/>
        <v>DOCTORADO EN DERECHO</v>
      </c>
      <c r="T166" s="322" t="s">
        <v>33</v>
      </c>
      <c r="U166" s="49" t="s">
        <v>11</v>
      </c>
      <c r="V166" s="50">
        <v>6700</v>
      </c>
      <c r="W166" s="51">
        <f t="shared" si="46"/>
        <v>0.58208955223880599</v>
      </c>
      <c r="X166" s="50">
        <f t="shared" si="47"/>
        <v>3900</v>
      </c>
      <c r="Y166" s="52">
        <v>1</v>
      </c>
      <c r="Z166" s="153">
        <v>0</v>
      </c>
      <c r="AA166" s="177">
        <v>29000</v>
      </c>
      <c r="AB166" s="300" t="s">
        <v>11</v>
      </c>
      <c r="AC166">
        <v>1</v>
      </c>
      <c r="AD166" s="1249">
        <v>148</v>
      </c>
      <c r="AE166" s="46"/>
      <c r="AF1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CALENDARIO)]],TODAY())/30,0)-AE166, IF(Cat_alumnos[[#This Row],[ESTATUS ACADÉMICO]]="VIGENTE",ROUNDDOWN(DAYS360(Cat_alumnos[[#This Row],[FECHA DE INICIO (PRIMERA CLASE CALENDARIO)]],TODAY())/30,0)+2-AE166,"NO VIGENTE"))</f>
        <v>NO VIGENTE</v>
      </c>
      <c r="AG166" s="84">
        <v>24</v>
      </c>
      <c r="AH1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6" s="55" t="str">
        <f t="shared" si="15"/>
        <v>SUSPENDER</v>
      </c>
      <c r="AJ166" s="360" t="s">
        <v>820</v>
      </c>
      <c r="AK166" s="49">
        <v>1</v>
      </c>
      <c r="AL166" s="66">
        <f t="shared" si="50"/>
        <v>0</v>
      </c>
      <c r="AM166" s="444" t="str">
        <f t="shared" si="49"/>
        <v>NO</v>
      </c>
      <c r="AN166" s="902"/>
      <c r="AO166" s="900" t="str">
        <f>MID(Cat_alumnos[[#This Row],[CURP]],5,2)</f>
        <v>82</v>
      </c>
      <c r="AP166" s="900" t="str">
        <f>MID(Cat_alumnos[[#This Row],[CURP]],7,2)</f>
        <v>09</v>
      </c>
      <c r="AQ166" s="900" t="str">
        <f>MID(Cat_alumnos[[#This Row],[CURP]],9,2)</f>
        <v>13</v>
      </c>
      <c r="AR166" s="904" t="s">
        <v>3089</v>
      </c>
      <c r="AS166" s="612">
        <f>Cat_alumnos[[#This Row],[Titulación]]</f>
        <v>29000</v>
      </c>
      <c r="AT166" s="208">
        <v>500</v>
      </c>
      <c r="AU166" s="88">
        <v>44371</v>
      </c>
      <c r="AV166" s="3" t="s">
        <v>420</v>
      </c>
      <c r="AW166" s="208">
        <v>5500</v>
      </c>
      <c r="AX166" s="92">
        <v>44397</v>
      </c>
      <c r="AY166" s="210" t="s">
        <v>420</v>
      </c>
      <c r="AZ166" s="208">
        <v>5500</v>
      </c>
      <c r="BA166" s="92">
        <v>44426</v>
      </c>
      <c r="BB166" s="210" t="s">
        <v>420</v>
      </c>
      <c r="BC166" s="208">
        <v>6000</v>
      </c>
      <c r="BD166" s="92">
        <v>44456</v>
      </c>
      <c r="BE166" s="210" t="s">
        <v>420</v>
      </c>
      <c r="BF166" s="209"/>
      <c r="BH166" s="210"/>
      <c r="BI166" s="210"/>
      <c r="BJ166" s="210"/>
      <c r="BK166" s="210"/>
      <c r="BL166" s="210"/>
      <c r="BM166" s="210"/>
      <c r="BN166" s="210"/>
      <c r="BO166" s="210"/>
      <c r="BP166" s="210"/>
      <c r="BQ166" s="210"/>
      <c r="BR166" s="210"/>
      <c r="BS166" s="56">
        <f t="shared" si="41"/>
        <v>17500</v>
      </c>
      <c r="BT166" s="56">
        <f t="shared" si="48"/>
        <v>29000</v>
      </c>
      <c r="BU166" s="57">
        <f t="shared" si="42"/>
        <v>-11500</v>
      </c>
      <c r="BW166" s="56">
        <f t="shared" si="51"/>
        <v>29000</v>
      </c>
      <c r="BX166" s="56"/>
      <c r="BY166" s="56"/>
      <c r="BZ166" s="62"/>
      <c r="CA166" s="62"/>
      <c r="CB166" s="62"/>
      <c r="CD166" s="211"/>
      <c r="CG166" s="212"/>
      <c r="CH166" s="69"/>
    </row>
    <row r="167" spans="1:86" ht="18" hidden="1" thickTop="1" thickBot="1">
      <c r="A167" s="244">
        <v>149</v>
      </c>
      <c r="B167" s="46" t="s">
        <v>12</v>
      </c>
      <c r="C167" s="252" t="s">
        <v>821</v>
      </c>
      <c r="D167" s="46" t="s">
        <v>822</v>
      </c>
      <c r="E167" s="72" t="s">
        <v>823</v>
      </c>
      <c r="F167" s="87">
        <v>4441264836</v>
      </c>
      <c r="G167" s="253" t="s">
        <v>1841</v>
      </c>
      <c r="H167" s="752">
        <v>20</v>
      </c>
      <c r="I167" s="752">
        <v>20</v>
      </c>
      <c r="J167" s="151"/>
      <c r="K167" s="151">
        <v>3000</v>
      </c>
      <c r="L167" s="151">
        <v>2800</v>
      </c>
      <c r="M167" s="49" t="s">
        <v>774</v>
      </c>
      <c r="N167" s="118">
        <v>43831</v>
      </c>
      <c r="O167" s="118">
        <f t="shared" si="45"/>
        <v>44409</v>
      </c>
      <c r="P167" s="118">
        <f>Cat_alumnos[[#This Row],[FECHA DE INICIO (PRIMERA CLASE CALENDARIO)]]</f>
        <v>43831</v>
      </c>
      <c r="Q167" s="118">
        <f t="shared" si="38"/>
        <v>44409</v>
      </c>
      <c r="R167" s="49" t="str">
        <f t="shared" si="39"/>
        <v>H</v>
      </c>
      <c r="S167" s="49" t="str">
        <f t="shared" si="40"/>
        <v>DOCTORADO EN DERECHO</v>
      </c>
      <c r="T167" s="322" t="s">
        <v>1227</v>
      </c>
      <c r="U167" s="49" t="s">
        <v>11</v>
      </c>
      <c r="V167" s="50">
        <v>6700</v>
      </c>
      <c r="W167" s="51">
        <f t="shared" si="46"/>
        <v>0.58208955223880599</v>
      </c>
      <c r="X167" s="50">
        <f t="shared" si="47"/>
        <v>3900</v>
      </c>
      <c r="Y167" s="52">
        <v>1</v>
      </c>
      <c r="Z167" s="153">
        <v>0</v>
      </c>
      <c r="AA167" s="177">
        <v>29000</v>
      </c>
      <c r="AB167" s="300" t="s">
        <v>11</v>
      </c>
      <c r="AC167">
        <v>1</v>
      </c>
      <c r="AD167" s="1248">
        <v>149</v>
      </c>
      <c r="AE167" s="46"/>
      <c r="AF1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CALENDARIO)]],TODAY())/30,0)-AE167, IF(Cat_alumnos[[#This Row],[ESTATUS ACADÉMICO]]="VIGENTE",ROUNDDOWN(DAYS360(Cat_alumnos[[#This Row],[FECHA DE INICIO (PRIMERA CLASE CALENDARIO)]],TODAY())/30,0)+2-AE167,"NO VIGENTE"))</f>
        <v>NO VIGENTE</v>
      </c>
      <c r="AG167" s="84">
        <v>20</v>
      </c>
      <c r="AH1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7" s="55" t="str">
        <f t="shared" si="15"/>
        <v>SUSPENDER</v>
      </c>
      <c r="AJ167" s="345" t="s">
        <v>824</v>
      </c>
      <c r="AK167" s="49">
        <v>1</v>
      </c>
      <c r="AL167" s="66">
        <f t="shared" si="50"/>
        <v>0</v>
      </c>
      <c r="AM167" s="444" t="str">
        <f t="shared" si="49"/>
        <v>NO</v>
      </c>
      <c r="AN167" s="902"/>
      <c r="AO167" s="900" t="str">
        <f>MID(Cat_alumnos[[#This Row],[CURP]],5,2)</f>
        <v>71</v>
      </c>
      <c r="AP167" s="900" t="str">
        <f>MID(Cat_alumnos[[#This Row],[CURP]],7,2)</f>
        <v>06</v>
      </c>
      <c r="AQ167" s="900" t="str">
        <f>MID(Cat_alumnos[[#This Row],[CURP]],9,2)</f>
        <v>08</v>
      </c>
      <c r="AR167" s="904" t="s">
        <v>3098</v>
      </c>
      <c r="AS167" s="612">
        <f>Cat_alumnos[[#This Row],[Titulación]]</f>
        <v>29000</v>
      </c>
      <c r="AT167" s="74">
        <v>29000</v>
      </c>
      <c r="AU167" s="220">
        <v>44259</v>
      </c>
      <c r="AV167" s="221" t="s">
        <v>420</v>
      </c>
      <c r="AW167" s="86"/>
      <c r="AX167" s="221"/>
      <c r="AY167" s="75"/>
      <c r="AZ167" s="86"/>
      <c r="BA167" s="221"/>
      <c r="BB167" s="75"/>
      <c r="BC167" s="86"/>
      <c r="BD167" s="221"/>
      <c r="BE167" s="75"/>
      <c r="BF167" s="86"/>
      <c r="BG167" s="221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56">
        <f t="shared" si="41"/>
        <v>29000</v>
      </c>
      <c r="BT167" s="56">
        <f t="shared" si="48"/>
        <v>29000</v>
      </c>
      <c r="BU167" s="57">
        <f t="shared" si="42"/>
        <v>0</v>
      </c>
      <c r="BW167" s="56">
        <f t="shared" si="51"/>
        <v>29000</v>
      </c>
      <c r="BX167" s="56"/>
      <c r="BY167" s="56"/>
      <c r="BZ167" s="62"/>
      <c r="CA167" s="62"/>
      <c r="CB167" s="62"/>
      <c r="CD167" s="211"/>
      <c r="CG167" s="212"/>
      <c r="CH167" s="69"/>
    </row>
    <row r="168" spans="1:86" ht="18" hidden="1" thickTop="1" thickBot="1">
      <c r="A168" s="244">
        <v>150</v>
      </c>
      <c r="B168" s="46" t="s">
        <v>12</v>
      </c>
      <c r="C168" s="252" t="s">
        <v>825</v>
      </c>
      <c r="D168" s="46" t="s">
        <v>826</v>
      </c>
      <c r="E168" s="72" t="s">
        <v>1806</v>
      </c>
      <c r="F168" s="87">
        <v>9382550020</v>
      </c>
      <c r="G168" s="253" t="s">
        <v>1842</v>
      </c>
      <c r="H168" s="752">
        <v>20</v>
      </c>
      <c r="I168" s="752">
        <v>20</v>
      </c>
      <c r="J168" s="151"/>
      <c r="K168" s="151">
        <v>3000</v>
      </c>
      <c r="L168" s="151">
        <v>2800</v>
      </c>
      <c r="M168" s="49" t="s">
        <v>774</v>
      </c>
      <c r="N168" s="118">
        <v>44155</v>
      </c>
      <c r="O168" s="118">
        <f t="shared" si="45"/>
        <v>44732</v>
      </c>
      <c r="P168" s="118">
        <f>Cat_alumnos[[#This Row],[FECHA DE INICIO (PRIMERA CLASE CALENDARIO)]]</f>
        <v>44155</v>
      </c>
      <c r="Q168" s="118">
        <f t="shared" si="38"/>
        <v>44732</v>
      </c>
      <c r="R168" s="49" t="str">
        <f t="shared" si="39"/>
        <v>H</v>
      </c>
      <c r="S168" s="49" t="str">
        <f t="shared" si="40"/>
        <v>DOCTORADO EN DERECHO</v>
      </c>
      <c r="T168" s="322" t="s">
        <v>33</v>
      </c>
      <c r="U168" s="49" t="s">
        <v>11</v>
      </c>
      <c r="V168" s="50">
        <v>6700</v>
      </c>
      <c r="W168" s="51">
        <f t="shared" si="46"/>
        <v>0.58208955223880599</v>
      </c>
      <c r="X168" s="50">
        <f t="shared" si="47"/>
        <v>3900</v>
      </c>
      <c r="Y168" s="52">
        <v>1</v>
      </c>
      <c r="Z168" s="153">
        <v>0</v>
      </c>
      <c r="AA168" s="177">
        <v>29000</v>
      </c>
      <c r="AB168" s="300" t="s">
        <v>11</v>
      </c>
      <c r="AC168">
        <v>1</v>
      </c>
      <c r="AD168" s="1249">
        <v>150</v>
      </c>
      <c r="AE168" s="46"/>
      <c r="AF1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CALENDARIO)]],TODAY())/30,0)-AE168, IF(Cat_alumnos[[#This Row],[ESTATUS ACADÉMICO]]="VIGENTE",ROUNDDOWN(DAYS360(Cat_alumnos[[#This Row],[FECHA DE INICIO (PRIMERA CLASE CALENDARIO)]],TODAY())/30,0)+2-AE168,"NO VIGENTE"))</f>
        <v>NO VIGENTE</v>
      </c>
      <c r="AG168" s="84">
        <v>20</v>
      </c>
      <c r="AH1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8" s="55" t="str">
        <f t="shared" si="15"/>
        <v>SUSPENDER</v>
      </c>
      <c r="AJ168" s="345" t="s">
        <v>827</v>
      </c>
      <c r="AK168" s="49">
        <v>0</v>
      </c>
      <c r="AL168" s="66">
        <f t="shared" si="50"/>
        <v>1</v>
      </c>
      <c r="AM168" s="444" t="str">
        <f t="shared" si="49"/>
        <v>NO</v>
      </c>
      <c r="AN168" s="902"/>
      <c r="AO168" s="900" t="str">
        <f>MID(Cat_alumnos[[#This Row],[CURP]],5,2)</f>
        <v>69</v>
      </c>
      <c r="AP168" s="900" t="str">
        <f>MID(Cat_alumnos[[#This Row],[CURP]],7,2)</f>
        <v>11</v>
      </c>
      <c r="AQ168" s="900" t="str">
        <f>MID(Cat_alumnos[[#This Row],[CURP]],9,2)</f>
        <v>10</v>
      </c>
      <c r="AR168" s="904" t="s">
        <v>3089</v>
      </c>
      <c r="AS168" s="612">
        <f>Cat_alumnos[[#This Row],[Titulación]]</f>
        <v>29000</v>
      </c>
      <c r="AT168" s="208"/>
      <c r="AU168" s="1"/>
      <c r="AW168" s="209"/>
      <c r="AY168" s="210"/>
      <c r="AZ168" s="209"/>
      <c r="BB168" s="210"/>
      <c r="BC168" s="209"/>
      <c r="BE168" s="210"/>
      <c r="BF168" s="209"/>
      <c r="BH168" s="210"/>
      <c r="BI168" s="210"/>
      <c r="BJ168" s="210"/>
      <c r="BK168" s="210"/>
      <c r="BL168" s="210"/>
      <c r="BM168" s="210"/>
      <c r="BN168" s="210"/>
      <c r="BO168" s="210"/>
      <c r="BP168" s="210"/>
      <c r="BQ168" s="210"/>
      <c r="BR168" s="210"/>
      <c r="BS168" s="56">
        <f t="shared" si="41"/>
        <v>0</v>
      </c>
      <c r="BT168" s="56">
        <f t="shared" si="48"/>
        <v>29000</v>
      </c>
      <c r="BU168" s="57">
        <f t="shared" si="42"/>
        <v>-29000</v>
      </c>
      <c r="BW168" s="56">
        <f t="shared" si="51"/>
        <v>29000</v>
      </c>
      <c r="BX168" s="56"/>
      <c r="BY168" s="56"/>
      <c r="BZ168" s="62"/>
      <c r="CA168" s="62"/>
      <c r="CB168" s="62"/>
      <c r="CD168" s="211"/>
      <c r="CG168" s="212"/>
      <c r="CH168" s="69"/>
    </row>
    <row r="169" spans="1:86" ht="34" hidden="1" thickTop="1" thickBot="1">
      <c r="A169" s="244">
        <v>151</v>
      </c>
      <c r="B169" s="46" t="s">
        <v>12</v>
      </c>
      <c r="C169" s="252" t="s">
        <v>882</v>
      </c>
      <c r="D169" s="46" t="s">
        <v>883</v>
      </c>
      <c r="E169" s="72" t="s">
        <v>884</v>
      </c>
      <c r="F169" s="332" t="s">
        <v>1851</v>
      </c>
      <c r="G169" s="253" t="s">
        <v>1852</v>
      </c>
      <c r="H169" s="752">
        <v>20</v>
      </c>
      <c r="I169" s="752">
        <v>20</v>
      </c>
      <c r="J169" s="151"/>
      <c r="K169" s="151">
        <v>3000</v>
      </c>
      <c r="L169" s="151">
        <v>3150</v>
      </c>
      <c r="M169" s="49" t="s">
        <v>856</v>
      </c>
      <c r="N169" s="118">
        <v>43617</v>
      </c>
      <c r="O169" s="118">
        <f t="shared" si="45"/>
        <v>44197</v>
      </c>
      <c r="P169" s="118">
        <f>Cat_alumnos[[#This Row],[FECHA DE INICIO (PRIMERA CLASE CALENDARIO)]]</f>
        <v>43617</v>
      </c>
      <c r="Q169" s="118">
        <f t="shared" si="38"/>
        <v>44197</v>
      </c>
      <c r="R169" s="49" t="str">
        <f t="shared" si="39"/>
        <v>H</v>
      </c>
      <c r="S169" s="49" t="str">
        <f t="shared" si="40"/>
        <v>DOCTORADO EN DERECHO</v>
      </c>
      <c r="T169" s="322" t="s">
        <v>34</v>
      </c>
      <c r="U169" s="49" t="s">
        <v>11</v>
      </c>
      <c r="V169" s="50">
        <v>6700</v>
      </c>
      <c r="W169" s="51">
        <f t="shared" si="46"/>
        <v>0.52985074626865669</v>
      </c>
      <c r="X169" s="50">
        <f t="shared" si="47"/>
        <v>3550</v>
      </c>
      <c r="Y169" s="52">
        <v>1</v>
      </c>
      <c r="Z169" s="153">
        <v>0</v>
      </c>
      <c r="AA169" s="177">
        <v>29000</v>
      </c>
      <c r="AB169" s="300" t="s">
        <v>11</v>
      </c>
      <c r="AC169">
        <v>1</v>
      </c>
      <c r="AD169" s="1248">
        <v>151</v>
      </c>
      <c r="AE169" s="46"/>
      <c r="AF1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CALENDARIO)]],TODAY())/30,0)-AE169, IF(Cat_alumnos[[#This Row],[ESTATUS ACADÉMICO]]="VIGENTE",ROUNDDOWN(DAYS360(Cat_alumnos[[#This Row],[FECHA DE INICIO (PRIMERA CLASE CALENDARIO)]],TODAY())/30,0)+2-AE169,"NO VIGENTE"))</f>
        <v>NO VIGENTE</v>
      </c>
      <c r="AG169" s="84">
        <v>20</v>
      </c>
      <c r="AH1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9" s="55" t="str">
        <f t="shared" si="15"/>
        <v>SUSPENDER</v>
      </c>
      <c r="AJ169" s="370" t="s">
        <v>833</v>
      </c>
      <c r="AK169" s="49">
        <v>1</v>
      </c>
      <c r="AL169" s="66">
        <f t="shared" si="50"/>
        <v>0</v>
      </c>
      <c r="AM169" s="444" t="str">
        <f t="shared" si="49"/>
        <v>SI</v>
      </c>
      <c r="AN169" s="904" t="s">
        <v>1960</v>
      </c>
      <c r="AO169" s="900" t="str">
        <f>MID(Cat_alumnos[[#This Row],[CURP]],5,2)</f>
        <v>89</v>
      </c>
      <c r="AP169" s="900" t="str">
        <f>MID(Cat_alumnos[[#This Row],[CURP]],7,2)</f>
        <v>08</v>
      </c>
      <c r="AQ169" s="900" t="str">
        <f>MID(Cat_alumnos[[#This Row],[CURP]],9,2)</f>
        <v>15</v>
      </c>
      <c r="AR169" s="904" t="s">
        <v>3084</v>
      </c>
      <c r="AS169" s="612">
        <f>Cat_alumnos[[#This Row],[Titulación]]</f>
        <v>29000</v>
      </c>
      <c r="AT169" s="208">
        <v>5500</v>
      </c>
      <c r="AU169" s="103">
        <v>44460</v>
      </c>
      <c r="AV169" t="s">
        <v>420</v>
      </c>
      <c r="AW169" s="208">
        <v>23500</v>
      </c>
      <c r="AX169" s="103">
        <v>44608</v>
      </c>
      <c r="AY169" s="210" t="s">
        <v>834</v>
      </c>
      <c r="AZ169" s="209"/>
      <c r="BB169" s="210"/>
      <c r="BC169" s="209"/>
      <c r="BE169" s="210"/>
      <c r="BF169" s="209"/>
      <c r="BH169" s="210"/>
      <c r="BI169" s="210"/>
      <c r="BJ169" s="210"/>
      <c r="BK169" s="210"/>
      <c r="BL169" s="210"/>
      <c r="BM169" s="210"/>
      <c r="BN169" s="210"/>
      <c r="BO169" s="210"/>
      <c r="BP169" s="210"/>
      <c r="BQ169" s="210"/>
      <c r="BR169" s="210"/>
      <c r="BS169" s="56">
        <f t="shared" si="41"/>
        <v>29000</v>
      </c>
      <c r="BT169" s="56">
        <f t="shared" si="48"/>
        <v>29000</v>
      </c>
      <c r="BU169" s="57">
        <f t="shared" si="42"/>
        <v>0</v>
      </c>
      <c r="BW169" s="56">
        <f t="shared" si="51"/>
        <v>29000</v>
      </c>
      <c r="BX169" s="56"/>
      <c r="BY169" s="56"/>
      <c r="BZ169" s="62"/>
      <c r="CA169" s="62"/>
      <c r="CB169" s="62"/>
      <c r="CD169" s="211"/>
      <c r="CG169" s="212"/>
      <c r="CH169" s="69"/>
    </row>
    <row r="170" spans="1:86" ht="18" hidden="1" thickTop="1" thickBot="1">
      <c r="A170" s="244">
        <v>152</v>
      </c>
      <c r="B170" s="46" t="s">
        <v>12</v>
      </c>
      <c r="C170" s="252" t="s">
        <v>835</v>
      </c>
      <c r="D170" s="46" t="s">
        <v>836</v>
      </c>
      <c r="E170" s="72" t="s">
        <v>1807</v>
      </c>
      <c r="F170" s="87">
        <v>9381191199</v>
      </c>
      <c r="G170" s="253" t="s">
        <v>1843</v>
      </c>
      <c r="H170" s="752">
        <v>24</v>
      </c>
      <c r="I170" s="752">
        <v>20</v>
      </c>
      <c r="J170" s="151"/>
      <c r="K170" s="151">
        <v>3000</v>
      </c>
      <c r="L170" s="151">
        <v>2800</v>
      </c>
      <c r="M170" s="49" t="s">
        <v>774</v>
      </c>
      <c r="N170" s="118">
        <v>43831</v>
      </c>
      <c r="O170" s="118">
        <f t="shared" ref="O170:O201" si="52">EDATE($N170,$I170-1)</f>
        <v>44409</v>
      </c>
      <c r="P170" s="118">
        <f>Cat_alumnos[[#This Row],[FECHA DE INICIO (PRIMERA CLASE CALENDARIO)]]</f>
        <v>43831</v>
      </c>
      <c r="Q170" s="118">
        <f t="shared" ref="Q170:Q233" si="53">EDATE(P170,H170-1)</f>
        <v>44531</v>
      </c>
      <c r="R170" s="49" t="str">
        <f t="shared" ref="R170:R233" si="54">MID(C170,11,1)</f>
        <v>H</v>
      </c>
      <c r="S170" s="49" t="str">
        <f t="shared" ref="S170:S233" si="55">IFERROR(VLOOKUP(B170,BDPROGRAMA,2,FALSE),)</f>
        <v>DOCTORADO EN DERECHO</v>
      </c>
      <c r="T170" s="322" t="s">
        <v>33</v>
      </c>
      <c r="U170" s="49" t="s">
        <v>11</v>
      </c>
      <c r="V170" s="50">
        <v>6700</v>
      </c>
      <c r="W170" s="51">
        <f t="shared" si="46"/>
        <v>0.58208955223880599</v>
      </c>
      <c r="X170" s="50">
        <f t="shared" si="47"/>
        <v>3900</v>
      </c>
      <c r="Y170" s="52">
        <v>1</v>
      </c>
      <c r="Z170" s="153">
        <v>0</v>
      </c>
      <c r="AA170" s="177">
        <v>29000</v>
      </c>
      <c r="AB170" s="300" t="s">
        <v>11</v>
      </c>
      <c r="AC170">
        <v>1</v>
      </c>
      <c r="AD170" s="1249">
        <v>152</v>
      </c>
      <c r="AE170" s="46"/>
      <c r="AF1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CALENDARIO)]],TODAY())/30,0)-AE170, IF(Cat_alumnos[[#This Row],[ESTATUS ACADÉMICO]]="VIGENTE",ROUNDDOWN(DAYS360(Cat_alumnos[[#This Row],[FECHA DE INICIO (PRIMERA CLASE CALENDARIO)]],TODAY())/30,0)+2-AE170,"NO VIGENTE"))</f>
        <v>NO VIGENTE</v>
      </c>
      <c r="AG170" s="84">
        <v>24</v>
      </c>
      <c r="AH1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70" s="55" t="str">
        <f t="shared" si="15"/>
        <v>SUSPENDER</v>
      </c>
      <c r="AJ170" s="345" t="s">
        <v>837</v>
      </c>
      <c r="AK170" s="49">
        <v>1</v>
      </c>
      <c r="AL170" s="66">
        <f t="shared" si="50"/>
        <v>0</v>
      </c>
      <c r="AM170" s="444" t="str">
        <f t="shared" si="49"/>
        <v>NO</v>
      </c>
      <c r="AN170" s="902"/>
      <c r="AO170" s="900" t="str">
        <f>MID(Cat_alumnos[[#This Row],[CURP]],5,2)</f>
        <v>87</v>
      </c>
      <c r="AP170" s="900" t="str">
        <f>MID(Cat_alumnos[[#This Row],[CURP]],7,2)</f>
        <v>04</v>
      </c>
      <c r="AQ170" s="900" t="str">
        <f>MID(Cat_alumnos[[#This Row],[CURP]],9,2)</f>
        <v>11</v>
      </c>
      <c r="AR170" s="904" t="s">
        <v>3095</v>
      </c>
      <c r="AS170" s="612">
        <f>Cat_alumnos[[#This Row],[Titulación]]</f>
        <v>29000</v>
      </c>
      <c r="AT170" s="208">
        <v>5500</v>
      </c>
      <c r="AU170" s="88">
        <v>44389</v>
      </c>
      <c r="AV170" s="3" t="s">
        <v>751</v>
      </c>
      <c r="AW170" s="208">
        <v>6000</v>
      </c>
      <c r="AX170" s="88">
        <v>44435</v>
      </c>
      <c r="AY170" s="3" t="s">
        <v>751</v>
      </c>
      <c r="AZ170" s="209">
        <v>6000</v>
      </c>
      <c r="BA170" s="68">
        <v>44469</v>
      </c>
      <c r="BB170" s="210" t="s">
        <v>420</v>
      </c>
      <c r="BC170" s="209"/>
      <c r="BE170" s="210"/>
      <c r="BF170" s="209"/>
      <c r="BH170" s="210"/>
      <c r="BI170" s="210"/>
      <c r="BJ170" s="210"/>
      <c r="BK170" s="210"/>
      <c r="BL170" s="210"/>
      <c r="BM170" s="210"/>
      <c r="BN170" s="210"/>
      <c r="BO170" s="210"/>
      <c r="BP170" s="210"/>
      <c r="BQ170" s="210"/>
      <c r="BR170" s="210"/>
      <c r="BS170" s="56">
        <f t="shared" si="41"/>
        <v>17500</v>
      </c>
      <c r="BT170" s="56">
        <f t="shared" si="48"/>
        <v>29000</v>
      </c>
      <c r="BU170" s="57">
        <f t="shared" si="42"/>
        <v>-11500</v>
      </c>
      <c r="BW170" s="56">
        <f t="shared" si="51"/>
        <v>29000</v>
      </c>
      <c r="BX170" s="56"/>
      <c r="BY170" s="56"/>
      <c r="BZ170" s="62"/>
      <c r="CA170" s="62"/>
      <c r="CB170" s="62"/>
      <c r="CD170" s="211"/>
      <c r="CG170" s="212"/>
      <c r="CH170" s="69"/>
    </row>
    <row r="171" spans="1:86" ht="42" hidden="1" customHeight="1">
      <c r="A171" s="244">
        <v>153</v>
      </c>
      <c r="B171" s="46" t="s">
        <v>12</v>
      </c>
      <c r="C171" s="307" t="s">
        <v>1808</v>
      </c>
      <c r="D171" s="515" t="s">
        <v>2242</v>
      </c>
      <c r="E171" s="560" t="s">
        <v>838</v>
      </c>
      <c r="F171" s="89">
        <v>9381232066</v>
      </c>
      <c r="G171" s="302" t="s">
        <v>1157</v>
      </c>
      <c r="H171" s="752">
        <v>24</v>
      </c>
      <c r="I171" s="752">
        <v>20</v>
      </c>
      <c r="J171" s="151"/>
      <c r="K171" s="151">
        <v>3000</v>
      </c>
      <c r="L171" s="151">
        <v>2800</v>
      </c>
      <c r="M171" s="49" t="s">
        <v>774</v>
      </c>
      <c r="N171" s="118">
        <v>43831</v>
      </c>
      <c r="O171" s="118">
        <f t="shared" si="52"/>
        <v>44409</v>
      </c>
      <c r="P171" s="118">
        <f>Cat_alumnos[[#This Row],[FECHA DE INICIO (PRIMERA CLASE CALENDARIO)]]</f>
        <v>43831</v>
      </c>
      <c r="Q171" s="118">
        <f t="shared" si="53"/>
        <v>44531</v>
      </c>
      <c r="R171" s="49" t="str">
        <f t="shared" si="54"/>
        <v>H</v>
      </c>
      <c r="S171" s="49" t="str">
        <f t="shared" si="55"/>
        <v>DOCTORADO EN DERECHO</v>
      </c>
      <c r="T171" s="322" t="s">
        <v>33</v>
      </c>
      <c r="U171" s="49" t="s">
        <v>9</v>
      </c>
      <c r="V171" s="50">
        <v>6700</v>
      </c>
      <c r="W171" s="51">
        <f t="shared" si="46"/>
        <v>0.58208955223880599</v>
      </c>
      <c r="X171" s="50">
        <f t="shared" si="47"/>
        <v>3900</v>
      </c>
      <c r="Y171" s="52">
        <v>1</v>
      </c>
      <c r="Z171" s="153">
        <v>0</v>
      </c>
      <c r="AA171" s="177">
        <v>29000</v>
      </c>
      <c r="AB171" s="300" t="s">
        <v>11</v>
      </c>
      <c r="AC171">
        <v>1</v>
      </c>
      <c r="AD171" s="1248">
        <v>153</v>
      </c>
      <c r="AE171" s="46"/>
      <c r="AF1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CALENDARIO)]],TODAY())/30,0)-AE171, IF(Cat_alumnos[[#This Row],[ESTATUS ACADÉMICO]]="VIGENTE",ROUNDDOWN(DAYS360(Cat_alumnos[[#This Row],[FECHA DE INICIO (PRIMERA CLASE CALENDARIO)]],TODAY())/30,0)+2-AE171,"NO VIGENTE"))</f>
        <v>NO VIGENTE</v>
      </c>
      <c r="AG171" s="84">
        <v>24</v>
      </c>
      <c r="AH1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71" s="55" t="str">
        <f t="shared" si="15"/>
        <v>SUSPENDER</v>
      </c>
      <c r="AJ171" s="370" t="s">
        <v>2841</v>
      </c>
      <c r="AK171" s="49">
        <v>1</v>
      </c>
      <c r="AL171" s="66">
        <f t="shared" si="50"/>
        <v>0</v>
      </c>
      <c r="AM171" s="444" t="str">
        <f t="shared" si="49"/>
        <v>NO</v>
      </c>
      <c r="AN171" s="911"/>
      <c r="AO171" s="900" t="str">
        <f>MID(Cat_alumnos[[#This Row],[CURP]],5,2)</f>
        <v>78</v>
      </c>
      <c r="AP171" s="900" t="str">
        <f>MID(Cat_alumnos[[#This Row],[CURP]],7,2)</f>
        <v>01</v>
      </c>
      <c r="AQ171" s="900" t="str">
        <f>MID(Cat_alumnos[[#This Row],[CURP]],9,2)</f>
        <v>05</v>
      </c>
      <c r="AR171" s="911" t="s">
        <v>3089</v>
      </c>
      <c r="AS171" s="612">
        <f>Cat_alumnos[[#This Row],[Titulación]]</f>
        <v>29000</v>
      </c>
      <c r="AT171" s="208"/>
      <c r="AU171" s="1"/>
      <c r="AW171" s="209"/>
      <c r="AY171" s="210"/>
      <c r="AZ171" s="209"/>
      <c r="BB171" s="210"/>
      <c r="BC171" s="209"/>
      <c r="BE171" s="210"/>
      <c r="BF171" s="209"/>
      <c r="BH171" s="210"/>
      <c r="BI171" s="210"/>
      <c r="BJ171" s="210"/>
      <c r="BK171" s="210"/>
      <c r="BL171" s="210"/>
      <c r="BM171" s="210"/>
      <c r="BN171" s="210"/>
      <c r="BO171" s="210"/>
      <c r="BP171" s="210"/>
      <c r="BQ171" s="210"/>
      <c r="BR171" s="210"/>
      <c r="BS171" s="56">
        <f t="shared" si="41"/>
        <v>0</v>
      </c>
      <c r="BT171" s="56">
        <f t="shared" si="48"/>
        <v>29000</v>
      </c>
      <c r="BU171" s="57">
        <f t="shared" si="42"/>
        <v>-29000</v>
      </c>
      <c r="BW171" s="56">
        <f t="shared" si="51"/>
        <v>29000</v>
      </c>
      <c r="BX171" s="56"/>
      <c r="BY171" s="56"/>
      <c r="BZ171" s="62"/>
      <c r="CA171" s="62"/>
      <c r="CB171" s="62"/>
      <c r="CD171" s="211"/>
      <c r="CG171" s="212"/>
      <c r="CH171" s="69"/>
    </row>
    <row r="172" spans="1:86" ht="50" hidden="1" thickTop="1" thickBot="1">
      <c r="A172" s="244">
        <v>154</v>
      </c>
      <c r="B172" s="46" t="s">
        <v>10</v>
      </c>
      <c r="C172" s="252" t="s">
        <v>300</v>
      </c>
      <c r="D172" s="579" t="s">
        <v>2239</v>
      </c>
      <c r="E172" s="72" t="s">
        <v>302</v>
      </c>
      <c r="F172" s="53" t="s">
        <v>1146</v>
      </c>
      <c r="G172" s="304" t="s">
        <v>303</v>
      </c>
      <c r="H172" s="752">
        <v>20</v>
      </c>
      <c r="I172" s="752">
        <v>20</v>
      </c>
      <c r="J172" s="151"/>
      <c r="K172" s="151">
        <v>2000</v>
      </c>
      <c r="L172" s="151">
        <v>2180</v>
      </c>
      <c r="M172" s="303" t="s">
        <v>418</v>
      </c>
      <c r="N172" s="118">
        <v>43604</v>
      </c>
      <c r="O172" s="118">
        <f t="shared" si="52"/>
        <v>44184</v>
      </c>
      <c r="P172" s="118">
        <f>Cat_alumnos[[#This Row],[FECHA DE INICIO (PRIMERA CLASE CALENDARIO)]]</f>
        <v>43604</v>
      </c>
      <c r="Q172" s="118">
        <f t="shared" si="53"/>
        <v>44184</v>
      </c>
      <c r="R172" s="49" t="str">
        <f t="shared" si="54"/>
        <v>H</v>
      </c>
      <c r="S172" s="49" t="str">
        <f t="shared" si="55"/>
        <v>MAESTRIA EN DERECHO</v>
      </c>
      <c r="T172" s="322" t="s">
        <v>1227</v>
      </c>
      <c r="U172" s="49" t="s">
        <v>9</v>
      </c>
      <c r="V172" s="50">
        <v>6700</v>
      </c>
      <c r="W172" s="51">
        <f t="shared" si="46"/>
        <v>0.67462686567164176</v>
      </c>
      <c r="X172" s="50">
        <f t="shared" si="47"/>
        <v>4520</v>
      </c>
      <c r="Y172" s="52">
        <v>1</v>
      </c>
      <c r="Z172" s="153">
        <v>0</v>
      </c>
      <c r="AA172" s="177">
        <v>25000</v>
      </c>
      <c r="AB172" s="300" t="s">
        <v>11</v>
      </c>
      <c r="AC172">
        <v>1</v>
      </c>
      <c r="AD172" s="1249">
        <v>154</v>
      </c>
      <c r="AE172" s="46">
        <v>6</v>
      </c>
      <c r="AF1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CALENDARIO)]],TODAY())/30,0)-AE172, IF(Cat_alumnos[[#This Row],[ESTATUS ACADÉMICO]]="VIGENTE",ROUNDDOWN(DAYS360(Cat_alumnos[[#This Row],[FECHA DE INICIO (PRIMERA CLASE CALENDARIO)]],TODAY())/30,0)+2-AE172,"NO VIGENTE"))</f>
        <v>NO VIGENTE</v>
      </c>
      <c r="AG172" s="84">
        <v>14</v>
      </c>
      <c r="AH1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2" s="55" t="str">
        <f t="shared" si="15"/>
        <v>SUSPENDER</v>
      </c>
      <c r="AJ172" s="345" t="s">
        <v>3299</v>
      </c>
      <c r="AK172" s="49">
        <v>1</v>
      </c>
      <c r="AL172" s="66">
        <f t="shared" si="50"/>
        <v>0</v>
      </c>
      <c r="AM172" s="444" t="str">
        <f t="shared" si="49"/>
        <v>SI</v>
      </c>
      <c r="AN172" s="906" t="s">
        <v>1938</v>
      </c>
      <c r="AO172" s="900" t="str">
        <f>MID(Cat_alumnos[[#This Row],[CURP]],5,2)</f>
        <v>82</v>
      </c>
      <c r="AP172" s="900" t="str">
        <f>MID(Cat_alumnos[[#This Row],[CURP]],7,2)</f>
        <v>03</v>
      </c>
      <c r="AQ172" s="900" t="str">
        <f>MID(Cat_alumnos[[#This Row],[CURP]],9,2)</f>
        <v>07</v>
      </c>
      <c r="AR172" s="906" t="s">
        <v>3089</v>
      </c>
      <c r="AS172" s="612">
        <f>Cat_alumnos[[#This Row],[Titulación]]</f>
        <v>25000</v>
      </c>
      <c r="AT172" s="208"/>
      <c r="AU172" s="1"/>
      <c r="AW172" s="209"/>
      <c r="AY172" s="210"/>
      <c r="AZ172" s="209"/>
      <c r="BB172" s="210"/>
      <c r="BC172" s="209"/>
      <c r="BE172" s="210"/>
      <c r="BF172" s="209"/>
      <c r="BH172" s="210"/>
      <c r="BI172" s="210"/>
      <c r="BJ172" s="210"/>
      <c r="BK172" s="210"/>
      <c r="BL172" s="210"/>
      <c r="BM172" s="210"/>
      <c r="BN172" s="210"/>
      <c r="BO172" s="210"/>
      <c r="BP172" s="210"/>
      <c r="BQ172" s="210"/>
      <c r="BR172" s="210"/>
      <c r="BS172" s="56">
        <f t="shared" ref="BS172:BS235" si="56">AT172+AW172+AZ172+BC172+BF172</f>
        <v>0</v>
      </c>
      <c r="BT172" s="56">
        <f t="shared" si="48"/>
        <v>25000</v>
      </c>
      <c r="BU172" s="57">
        <f t="shared" si="42"/>
        <v>-25000</v>
      </c>
      <c r="BW172" s="56">
        <f t="shared" si="51"/>
        <v>25000</v>
      </c>
      <c r="BX172" s="56"/>
      <c r="BY172" s="56"/>
      <c r="BZ172" s="62"/>
      <c r="CA172" s="62"/>
      <c r="CB172" s="62"/>
      <c r="CD172" s="211"/>
      <c r="CG172" s="212"/>
      <c r="CH172" s="69"/>
    </row>
    <row r="173" spans="1:86" ht="18" hidden="1" thickTop="1" thickBot="1">
      <c r="A173" s="244">
        <v>155</v>
      </c>
      <c r="B173" s="46" t="s">
        <v>12</v>
      </c>
      <c r="C173" s="252" t="s">
        <v>843</v>
      </c>
      <c r="D173" s="46" t="s">
        <v>844</v>
      </c>
      <c r="E173" s="72" t="s">
        <v>845</v>
      </c>
      <c r="F173" s="53" t="s">
        <v>846</v>
      </c>
      <c r="G173" s="48" t="s">
        <v>847</v>
      </c>
      <c r="H173" s="752">
        <v>24</v>
      </c>
      <c r="I173" s="752">
        <v>20</v>
      </c>
      <c r="J173" s="151"/>
      <c r="K173" s="151">
        <v>3000</v>
      </c>
      <c r="L173" s="151">
        <v>2800</v>
      </c>
      <c r="M173" s="49" t="s">
        <v>774</v>
      </c>
      <c r="N173" s="118">
        <v>43831</v>
      </c>
      <c r="O173" s="118">
        <f t="shared" si="52"/>
        <v>44409</v>
      </c>
      <c r="P173" s="118">
        <f>Cat_alumnos[[#This Row],[FECHA DE INICIO (PRIMERA CLASE CALENDARIO)]]</f>
        <v>43831</v>
      </c>
      <c r="Q173" s="118">
        <f t="shared" si="53"/>
        <v>44531</v>
      </c>
      <c r="R173" s="49" t="str">
        <f t="shared" si="54"/>
        <v>M</v>
      </c>
      <c r="S173" s="49" t="str">
        <f t="shared" si="55"/>
        <v>DOCTORADO EN DERECHO</v>
      </c>
      <c r="T173" s="322" t="s">
        <v>33</v>
      </c>
      <c r="U173" s="49" t="s">
        <v>11</v>
      </c>
      <c r="V173" s="50">
        <v>6700</v>
      </c>
      <c r="W173" s="51">
        <f t="shared" si="46"/>
        <v>0.58208955223880599</v>
      </c>
      <c r="X173" s="50">
        <f t="shared" si="47"/>
        <v>3900</v>
      </c>
      <c r="Y173" s="52">
        <v>1</v>
      </c>
      <c r="Z173" s="153">
        <v>0</v>
      </c>
      <c r="AA173" s="177">
        <v>29000</v>
      </c>
      <c r="AB173" s="300" t="s">
        <v>11</v>
      </c>
      <c r="AC173">
        <v>1</v>
      </c>
      <c r="AD173" s="1248">
        <v>155</v>
      </c>
      <c r="AE173" s="46"/>
      <c r="AF1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CALENDARIO)]],TODAY())/30,0)-AE173, IF(Cat_alumnos[[#This Row],[ESTATUS ACADÉMICO]]="VIGENTE",ROUNDDOWN(DAYS360(Cat_alumnos[[#This Row],[FECHA DE INICIO (PRIMERA CLASE CALENDARIO)]],TODAY())/30,0)+2-AE173,"NO VIGENTE"))</f>
        <v>NO VIGENTE</v>
      </c>
      <c r="AG173" s="84">
        <v>24</v>
      </c>
      <c r="AH1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173" s="55" t="str">
        <f t="shared" si="15"/>
        <v>SUSPENDER</v>
      </c>
      <c r="AJ173" s="345" t="s">
        <v>848</v>
      </c>
      <c r="AK173" s="49">
        <v>1</v>
      </c>
      <c r="AL173" s="66">
        <f t="shared" si="50"/>
        <v>0</v>
      </c>
      <c r="AM173" s="444" t="str">
        <f t="shared" si="49"/>
        <v>NO</v>
      </c>
      <c r="AN173" s="902"/>
      <c r="AO173" s="900" t="str">
        <f>MID(Cat_alumnos[[#This Row],[CURP]],5,2)</f>
        <v>91</v>
      </c>
      <c r="AP173" s="900" t="str">
        <f>MID(Cat_alumnos[[#This Row],[CURP]],7,2)</f>
        <v>04</v>
      </c>
      <c r="AQ173" s="900" t="str">
        <f>MID(Cat_alumnos[[#This Row],[CURP]],9,2)</f>
        <v>15</v>
      </c>
      <c r="AR173" s="904" t="s">
        <v>3089</v>
      </c>
      <c r="AS173" s="612">
        <f>Cat_alumnos[[#This Row],[Titulación]]</f>
        <v>29000</v>
      </c>
      <c r="AT173" s="230">
        <v>15000</v>
      </c>
      <c r="AU173" s="39">
        <v>44610</v>
      </c>
      <c r="AV173" t="s">
        <v>420</v>
      </c>
      <c r="AW173" s="209"/>
      <c r="AY173" s="210"/>
      <c r="AZ173" s="209"/>
      <c r="BB173" s="210"/>
      <c r="BC173" s="209"/>
      <c r="BE173" s="210"/>
      <c r="BF173" s="209"/>
      <c r="BH173" s="210"/>
      <c r="BI173" s="210"/>
      <c r="BJ173" s="210"/>
      <c r="BK173" s="210"/>
      <c r="BL173" s="210"/>
      <c r="BM173" s="210"/>
      <c r="BN173" s="210"/>
      <c r="BO173" s="210"/>
      <c r="BP173" s="210"/>
      <c r="BQ173" s="210"/>
      <c r="BR173" s="210"/>
      <c r="BS173" s="56">
        <f t="shared" si="56"/>
        <v>15000</v>
      </c>
      <c r="BT173" s="56">
        <f t="shared" si="48"/>
        <v>29000</v>
      </c>
      <c r="BU173" s="57">
        <f t="shared" si="42"/>
        <v>-14000</v>
      </c>
      <c r="BW173" s="56">
        <f t="shared" si="51"/>
        <v>29000</v>
      </c>
      <c r="BX173" s="56"/>
      <c r="BY173" s="56"/>
      <c r="BZ173" s="62"/>
      <c r="CA173" s="62"/>
      <c r="CB173" s="62"/>
      <c r="CD173" s="211"/>
      <c r="CG173" s="212"/>
      <c r="CH173" s="69"/>
    </row>
    <row r="174" spans="1:86" ht="18" hidden="1" thickTop="1" thickBot="1">
      <c r="A174" s="244">
        <v>156</v>
      </c>
      <c r="B174" s="46" t="s">
        <v>12</v>
      </c>
      <c r="C174" s="252" t="s">
        <v>828</v>
      </c>
      <c r="D174" s="46" t="s">
        <v>829</v>
      </c>
      <c r="E174" s="72" t="s">
        <v>830</v>
      </c>
      <c r="F174" s="53" t="s">
        <v>831</v>
      </c>
      <c r="G174" s="48" t="s">
        <v>832</v>
      </c>
      <c r="H174" s="752">
        <v>24</v>
      </c>
      <c r="I174" s="752">
        <v>20</v>
      </c>
      <c r="J174" s="151"/>
      <c r="K174" s="151">
        <v>3000</v>
      </c>
      <c r="L174" s="151">
        <v>2800</v>
      </c>
      <c r="M174" s="49" t="s">
        <v>774</v>
      </c>
      <c r="N174" s="118">
        <v>43831</v>
      </c>
      <c r="O174" s="118">
        <f t="shared" si="52"/>
        <v>44409</v>
      </c>
      <c r="P174" s="118">
        <f>Cat_alumnos[[#This Row],[FECHA DE INICIO (PRIMERA CLASE CALENDARIO)]]</f>
        <v>43831</v>
      </c>
      <c r="Q174" s="118">
        <f t="shared" si="53"/>
        <v>44531</v>
      </c>
      <c r="R174" s="49" t="str">
        <f t="shared" si="54"/>
        <v>H</v>
      </c>
      <c r="S174" s="49" t="str">
        <f t="shared" si="55"/>
        <v>DOCTORADO EN DERECHO</v>
      </c>
      <c r="T174" s="322" t="s">
        <v>33</v>
      </c>
      <c r="U174" s="49" t="s">
        <v>11</v>
      </c>
      <c r="V174" s="50">
        <v>6700</v>
      </c>
      <c r="W174" s="51">
        <f t="shared" si="46"/>
        <v>0.58208955223880599</v>
      </c>
      <c r="X174" s="50">
        <f t="shared" si="47"/>
        <v>3900</v>
      </c>
      <c r="Y174" s="52">
        <v>1</v>
      </c>
      <c r="Z174" s="153">
        <v>0</v>
      </c>
      <c r="AA174" s="177">
        <v>29000</v>
      </c>
      <c r="AB174" s="300" t="s">
        <v>11</v>
      </c>
      <c r="AC174">
        <v>1</v>
      </c>
      <c r="AD174" s="1249">
        <v>156</v>
      </c>
      <c r="AE174" s="46"/>
      <c r="AF1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CALENDARIO)]],TODAY())/30,0)-AE174, IF(Cat_alumnos[[#This Row],[ESTATUS ACADÉMICO]]="VIGENTE",ROUNDDOWN(DAYS360(Cat_alumnos[[#This Row],[FECHA DE INICIO (PRIMERA CLASE CALENDARIO)]],TODAY())/30,0)+2-AE174,"NO VIGENTE"))</f>
        <v>NO VIGENTE</v>
      </c>
      <c r="AG174" s="84">
        <v>20</v>
      </c>
      <c r="AH1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74" s="55" t="str">
        <f t="shared" si="15"/>
        <v>SUSPENDER</v>
      </c>
      <c r="AJ174" s="345" t="s">
        <v>852</v>
      </c>
      <c r="AK174" s="49">
        <v>1</v>
      </c>
      <c r="AL174" s="66">
        <f t="shared" si="50"/>
        <v>0</v>
      </c>
      <c r="AM174" s="444" t="str">
        <f t="shared" si="49"/>
        <v>SI</v>
      </c>
      <c r="AN174" s="904" t="s">
        <v>1960</v>
      </c>
      <c r="AO174" s="900" t="str">
        <f>MID(Cat_alumnos[[#This Row],[CURP]],5,2)</f>
        <v>75</v>
      </c>
      <c r="AP174" s="900" t="str">
        <f>MID(Cat_alumnos[[#This Row],[CURP]],7,2)</f>
        <v>07</v>
      </c>
      <c r="AQ174" s="900" t="str">
        <f>MID(Cat_alumnos[[#This Row],[CURP]],9,2)</f>
        <v>03</v>
      </c>
      <c r="AR174" s="904" t="s">
        <v>3089</v>
      </c>
      <c r="AS174" s="612">
        <f>Cat_alumnos[[#This Row],[Titulación]]</f>
        <v>29000</v>
      </c>
      <c r="AT174" s="208">
        <v>26500</v>
      </c>
      <c r="AU174" s="95">
        <v>44469</v>
      </c>
      <c r="AV174" s="3" t="s">
        <v>420</v>
      </c>
      <c r="AW174" s="209"/>
      <c r="AY174" s="210"/>
      <c r="AZ174" s="209"/>
      <c r="BB174" s="210"/>
      <c r="BC174" s="209"/>
      <c r="BE174" s="210"/>
      <c r="BF174" s="209"/>
      <c r="BH174" s="210"/>
      <c r="BI174" s="210"/>
      <c r="BJ174" s="210"/>
      <c r="BK174" s="210"/>
      <c r="BL174" s="210"/>
      <c r="BM174" s="210"/>
      <c r="BN174" s="210"/>
      <c r="BO174" s="210"/>
      <c r="BP174" s="210"/>
      <c r="BQ174" s="210"/>
      <c r="BR174" s="210"/>
      <c r="BS174" s="56">
        <f t="shared" si="56"/>
        <v>26500</v>
      </c>
      <c r="BT174" s="56">
        <f t="shared" si="48"/>
        <v>29000</v>
      </c>
      <c r="BU174" s="57">
        <f t="shared" si="42"/>
        <v>-2500</v>
      </c>
      <c r="BW174" s="56">
        <f t="shared" si="51"/>
        <v>29000</v>
      </c>
      <c r="BX174" s="56"/>
      <c r="BY174" s="56"/>
      <c r="BZ174" s="62"/>
      <c r="CA174" s="62"/>
      <c r="CB174" s="62"/>
      <c r="CD174" s="211"/>
      <c r="CG174" s="212"/>
      <c r="CH174" s="69"/>
    </row>
    <row r="175" spans="1:86" ht="18" hidden="1" thickTop="1" thickBot="1">
      <c r="A175" s="244">
        <v>157</v>
      </c>
      <c r="B175" s="46" t="s">
        <v>12</v>
      </c>
      <c r="C175" s="252" t="s">
        <v>853</v>
      </c>
      <c r="D175" s="46" t="s">
        <v>854</v>
      </c>
      <c r="E175" s="72" t="s">
        <v>855</v>
      </c>
      <c r="F175" s="85">
        <v>9831391813</v>
      </c>
      <c r="G175" s="253" t="s">
        <v>1845</v>
      </c>
      <c r="H175" s="752">
        <v>20</v>
      </c>
      <c r="I175" s="752">
        <v>20</v>
      </c>
      <c r="J175" s="151"/>
      <c r="K175" s="151">
        <v>3000</v>
      </c>
      <c r="L175" s="151">
        <v>3150</v>
      </c>
      <c r="M175" s="49" t="s">
        <v>856</v>
      </c>
      <c r="N175" s="118">
        <v>43617</v>
      </c>
      <c r="O175" s="118">
        <f t="shared" si="52"/>
        <v>44197</v>
      </c>
      <c r="P175" s="118">
        <f>Cat_alumnos[[#This Row],[FECHA DE INICIO (PRIMERA CLASE CALENDARIO)]]</f>
        <v>43617</v>
      </c>
      <c r="Q175" s="118">
        <f t="shared" si="53"/>
        <v>44197</v>
      </c>
      <c r="R175" s="49" t="str">
        <f t="shared" si="54"/>
        <v>H</v>
      </c>
      <c r="S175" s="49" t="str">
        <f t="shared" si="55"/>
        <v>DOCTORADO EN DERECHO</v>
      </c>
      <c r="T175" s="322" t="s">
        <v>34</v>
      </c>
      <c r="U175" s="49" t="s">
        <v>11</v>
      </c>
      <c r="V175" s="50">
        <v>6700</v>
      </c>
      <c r="W175" s="51">
        <f t="shared" si="46"/>
        <v>0.52985074626865669</v>
      </c>
      <c r="X175" s="50">
        <f t="shared" si="47"/>
        <v>3550</v>
      </c>
      <c r="Y175" s="52">
        <v>1</v>
      </c>
      <c r="Z175" s="153">
        <v>0</v>
      </c>
      <c r="AA175" s="177">
        <v>29000</v>
      </c>
      <c r="AB175" s="300" t="s">
        <v>11</v>
      </c>
      <c r="AC175">
        <v>1</v>
      </c>
      <c r="AD175" s="1248">
        <v>157</v>
      </c>
      <c r="AE175" s="46"/>
      <c r="AF1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CALENDARIO)]],TODAY())/30,0)-AE175, IF(Cat_alumnos[[#This Row],[ESTATUS ACADÉMICO]]="VIGENTE",ROUNDDOWN(DAYS360(Cat_alumnos[[#This Row],[FECHA DE INICIO (PRIMERA CLASE CALENDARIO)]],TODAY())/30,0)+2-AE175,"NO VIGENTE"))</f>
        <v>NO VIGENTE</v>
      </c>
      <c r="AG175" s="73">
        <v>20</v>
      </c>
      <c r="AH1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5" s="55" t="str">
        <f t="shared" si="15"/>
        <v>SUSPENDER</v>
      </c>
      <c r="AJ175" s="345"/>
      <c r="AK175" s="49">
        <v>1</v>
      </c>
      <c r="AL175" s="66">
        <f t="shared" si="50"/>
        <v>0</v>
      </c>
      <c r="AM175" s="444" t="str">
        <f t="shared" si="49"/>
        <v>NO</v>
      </c>
      <c r="AN175" s="902"/>
      <c r="AO175" s="900" t="str">
        <f>MID(Cat_alumnos[[#This Row],[CURP]],5,2)</f>
        <v>80</v>
      </c>
      <c r="AP175" s="900" t="str">
        <f>MID(Cat_alumnos[[#This Row],[CURP]],7,2)</f>
        <v>07</v>
      </c>
      <c r="AQ175" s="900" t="str">
        <f>MID(Cat_alumnos[[#This Row],[CURP]],9,2)</f>
        <v>08</v>
      </c>
      <c r="AR175" s="904" t="s">
        <v>3084</v>
      </c>
      <c r="AS175" s="612">
        <f>Cat_alumnos[[#This Row],[Titulación]]</f>
        <v>29000</v>
      </c>
      <c r="AT175" s="74">
        <v>6500</v>
      </c>
      <c r="AU175" s="233">
        <v>44230</v>
      </c>
      <c r="AV175" s="221" t="s">
        <v>420</v>
      </c>
      <c r="AW175" s="74">
        <v>15000</v>
      </c>
      <c r="AX175" s="222">
        <v>44371</v>
      </c>
      <c r="AY175" s="75" t="s">
        <v>420</v>
      </c>
      <c r="AZ175" s="86">
        <v>2500</v>
      </c>
      <c r="BA175" s="222">
        <v>44386</v>
      </c>
      <c r="BB175" s="75" t="s">
        <v>476</v>
      </c>
      <c r="BC175" s="86"/>
      <c r="BD175" s="221"/>
      <c r="BE175" s="75"/>
      <c r="BF175" s="86"/>
      <c r="BG175" s="221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56">
        <f t="shared" si="56"/>
        <v>24000</v>
      </c>
      <c r="BT175" s="56">
        <f t="shared" si="48"/>
        <v>29000</v>
      </c>
      <c r="BU175" s="57">
        <f t="shared" si="42"/>
        <v>-5000</v>
      </c>
      <c r="BW175" s="56">
        <f t="shared" si="51"/>
        <v>29000</v>
      </c>
      <c r="BX175" s="56"/>
      <c r="BY175" s="56"/>
      <c r="BZ175" s="62"/>
      <c r="CA175" s="62"/>
      <c r="CB175" s="62"/>
      <c r="CD175" s="211"/>
      <c r="CG175" s="212"/>
      <c r="CH175" s="69"/>
    </row>
    <row r="176" spans="1:86" ht="18" hidden="1" thickTop="1" thickBot="1">
      <c r="A176" s="244">
        <v>158</v>
      </c>
      <c r="B176" s="46" t="s">
        <v>12</v>
      </c>
      <c r="C176" s="252" t="s">
        <v>857</v>
      </c>
      <c r="D176" s="46" t="s">
        <v>858</v>
      </c>
      <c r="E176" s="72" t="s">
        <v>859</v>
      </c>
      <c r="F176" s="85">
        <v>9831124545</v>
      </c>
      <c r="G176" s="253" t="s">
        <v>1846</v>
      </c>
      <c r="H176" s="752">
        <v>20</v>
      </c>
      <c r="I176" s="752">
        <v>20</v>
      </c>
      <c r="J176" s="151"/>
      <c r="K176" s="151">
        <v>3000</v>
      </c>
      <c r="L176" s="151">
        <v>3150</v>
      </c>
      <c r="M176" s="49" t="s">
        <v>856</v>
      </c>
      <c r="N176" s="118">
        <v>43617</v>
      </c>
      <c r="O176" s="118">
        <f t="shared" si="52"/>
        <v>44197</v>
      </c>
      <c r="P176" s="118">
        <f>Cat_alumnos[[#This Row],[FECHA DE INICIO (PRIMERA CLASE CALENDARIO)]]</f>
        <v>43617</v>
      </c>
      <c r="Q176" s="118">
        <f t="shared" si="53"/>
        <v>44197</v>
      </c>
      <c r="R176" s="49" t="str">
        <f t="shared" si="54"/>
        <v>M</v>
      </c>
      <c r="S176" s="49" t="str">
        <f t="shared" si="55"/>
        <v>DOCTORADO EN DERECHO</v>
      </c>
      <c r="T176" s="322" t="s">
        <v>34</v>
      </c>
      <c r="U176" s="49" t="s">
        <v>11</v>
      </c>
      <c r="V176" s="50">
        <v>6700</v>
      </c>
      <c r="W176" s="51">
        <f t="shared" si="46"/>
        <v>0.52985074626865669</v>
      </c>
      <c r="X176" s="50">
        <f t="shared" si="47"/>
        <v>3550</v>
      </c>
      <c r="Y176" s="52">
        <v>1</v>
      </c>
      <c r="Z176" s="153">
        <v>0</v>
      </c>
      <c r="AA176" s="177">
        <v>29000</v>
      </c>
      <c r="AB176" s="300" t="s">
        <v>11</v>
      </c>
      <c r="AC176">
        <v>1</v>
      </c>
      <c r="AD176" s="1249">
        <v>158</v>
      </c>
      <c r="AE176" s="46"/>
      <c r="AF1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CALENDARIO)]],TODAY())/30,0)-AE176, IF(Cat_alumnos[[#This Row],[ESTATUS ACADÉMICO]]="VIGENTE",ROUNDDOWN(DAYS360(Cat_alumnos[[#This Row],[FECHA DE INICIO (PRIMERA CLASE CALENDARIO)]],TODAY())/30,0)+2-AE176,"NO VIGENTE"))</f>
        <v>NO VIGENTE</v>
      </c>
      <c r="AG176" s="73">
        <v>20</v>
      </c>
      <c r="AH1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6" s="55" t="str">
        <f t="shared" si="15"/>
        <v>SUSPENDER</v>
      </c>
      <c r="AJ176" s="345" t="s">
        <v>860</v>
      </c>
      <c r="AK176" s="49">
        <v>1</v>
      </c>
      <c r="AL176" s="66">
        <f t="shared" si="50"/>
        <v>0</v>
      </c>
      <c r="AM176" s="444" t="str">
        <f t="shared" si="49"/>
        <v>NO</v>
      </c>
      <c r="AN176" s="902"/>
      <c r="AO176" s="900" t="str">
        <f>MID(Cat_alumnos[[#This Row],[CURP]],5,2)</f>
        <v>83</v>
      </c>
      <c r="AP176" s="900" t="str">
        <f>MID(Cat_alumnos[[#This Row],[CURP]],7,2)</f>
        <v>02</v>
      </c>
      <c r="AQ176" s="900" t="str">
        <f>MID(Cat_alumnos[[#This Row],[CURP]],9,2)</f>
        <v>02</v>
      </c>
      <c r="AR176" s="904" t="s">
        <v>3084</v>
      </c>
      <c r="AS176" s="612">
        <f>Cat_alumnos[[#This Row],[Titulación]]</f>
        <v>29000</v>
      </c>
      <c r="AT176" s="74">
        <v>10000</v>
      </c>
      <c r="AU176" s="220" t="s">
        <v>861</v>
      </c>
      <c r="AV176" s="221" t="s">
        <v>862</v>
      </c>
      <c r="AW176" s="74">
        <v>14000</v>
      </c>
      <c r="AX176" s="221" t="s">
        <v>863</v>
      </c>
      <c r="AY176" s="75" t="s">
        <v>420</v>
      </c>
      <c r="AZ176" s="86"/>
      <c r="BA176" s="221"/>
      <c r="BB176" s="75"/>
      <c r="BC176" s="86"/>
      <c r="BD176" s="221"/>
      <c r="BE176" s="75"/>
      <c r="BF176" s="86"/>
      <c r="BG176" s="221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56">
        <f t="shared" si="56"/>
        <v>24000</v>
      </c>
      <c r="BT176" s="56">
        <f t="shared" si="48"/>
        <v>29000</v>
      </c>
      <c r="BU176" s="57">
        <f t="shared" si="42"/>
        <v>-5000</v>
      </c>
      <c r="BW176" s="56">
        <f t="shared" si="51"/>
        <v>29000</v>
      </c>
      <c r="BX176" s="56"/>
      <c r="BY176" s="56"/>
      <c r="BZ176" s="62"/>
      <c r="CA176" s="62"/>
      <c r="CB176" s="62"/>
      <c r="CD176" s="211"/>
      <c r="CG176" s="212"/>
      <c r="CH176" s="69"/>
    </row>
    <row r="177" spans="1:86" ht="18" hidden="1" thickTop="1" thickBot="1">
      <c r="A177" s="244">
        <v>159</v>
      </c>
      <c r="B177" s="46" t="s">
        <v>12</v>
      </c>
      <c r="C177" s="252" t="s">
        <v>864</v>
      </c>
      <c r="D177" s="46" t="s">
        <v>865</v>
      </c>
      <c r="E177" s="72" t="s">
        <v>866</v>
      </c>
      <c r="F177" s="85">
        <v>9841690727</v>
      </c>
      <c r="G177" s="253" t="s">
        <v>1847</v>
      </c>
      <c r="H177" s="752">
        <v>20</v>
      </c>
      <c r="I177" s="752">
        <v>20</v>
      </c>
      <c r="J177" s="151"/>
      <c r="K177" s="151">
        <v>3000</v>
      </c>
      <c r="L177" s="151">
        <v>3150</v>
      </c>
      <c r="M177" s="49" t="s">
        <v>856</v>
      </c>
      <c r="N177" s="118">
        <v>43617</v>
      </c>
      <c r="O177" s="118">
        <f t="shared" si="52"/>
        <v>44197</v>
      </c>
      <c r="P177" s="118">
        <f>Cat_alumnos[[#This Row],[FECHA DE INICIO (PRIMERA CLASE CALENDARIO)]]</f>
        <v>43617</v>
      </c>
      <c r="Q177" s="118">
        <f t="shared" si="53"/>
        <v>44197</v>
      </c>
      <c r="R177" s="49" t="str">
        <f t="shared" si="54"/>
        <v>M</v>
      </c>
      <c r="S177" s="49" t="str">
        <f t="shared" si="55"/>
        <v>DOCTORADO EN DERECHO</v>
      </c>
      <c r="T177" s="322" t="s">
        <v>34</v>
      </c>
      <c r="U177" s="49" t="s">
        <v>11</v>
      </c>
      <c r="V177" s="50">
        <v>6700</v>
      </c>
      <c r="W177" s="51">
        <f t="shared" si="46"/>
        <v>0.52985074626865669</v>
      </c>
      <c r="X177" s="50">
        <f t="shared" si="47"/>
        <v>3550</v>
      </c>
      <c r="Y177" s="52">
        <v>1</v>
      </c>
      <c r="Z177" s="153">
        <v>0</v>
      </c>
      <c r="AA177" s="177">
        <v>29000</v>
      </c>
      <c r="AB177" s="300" t="s">
        <v>11</v>
      </c>
      <c r="AC177">
        <v>1</v>
      </c>
      <c r="AD177" s="1248">
        <v>159</v>
      </c>
      <c r="AE177" s="46"/>
      <c r="AF1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CALENDARIO)]],TODAY())/30,0)-AE177, IF(Cat_alumnos[[#This Row],[ESTATUS ACADÉMICO]]="VIGENTE",ROUNDDOWN(DAYS360(Cat_alumnos[[#This Row],[FECHA DE INICIO (PRIMERA CLASE CALENDARIO)]],TODAY())/30,0)+2-AE177,"NO VIGENTE"))</f>
        <v>NO VIGENTE</v>
      </c>
      <c r="AG177" s="73">
        <v>20</v>
      </c>
      <c r="AH1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7" s="55" t="str">
        <f t="shared" si="15"/>
        <v>SUSPENDER</v>
      </c>
      <c r="AJ177" s="349" t="s">
        <v>867</v>
      </c>
      <c r="AK177" s="49">
        <v>1</v>
      </c>
      <c r="AL177" s="66">
        <f t="shared" si="50"/>
        <v>0</v>
      </c>
      <c r="AM177" s="444" t="str">
        <f t="shared" si="49"/>
        <v>NO</v>
      </c>
      <c r="AN177" s="902"/>
      <c r="AO177" s="900" t="str">
        <f>MID(Cat_alumnos[[#This Row],[CURP]],5,2)</f>
        <v>83</v>
      </c>
      <c r="AP177" s="900" t="str">
        <f>MID(Cat_alumnos[[#This Row],[CURP]],7,2)</f>
        <v>12</v>
      </c>
      <c r="AQ177" s="900" t="str">
        <f>MID(Cat_alumnos[[#This Row],[CURP]],9,2)</f>
        <v>02</v>
      </c>
      <c r="AR177" s="904" t="s">
        <v>3084</v>
      </c>
      <c r="AS177" s="612">
        <f>Cat_alumnos[[#This Row],[Titulación]]</f>
        <v>29000</v>
      </c>
      <c r="AT177" s="208"/>
      <c r="AU177" s="1"/>
      <c r="AW177" s="208"/>
      <c r="AY177" s="210"/>
      <c r="AZ177" s="209"/>
      <c r="BB177" s="210"/>
      <c r="BC177" s="209"/>
      <c r="BE177" s="210"/>
      <c r="BF177" s="209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56">
        <f t="shared" si="56"/>
        <v>0</v>
      </c>
      <c r="BT177" s="56">
        <f t="shared" si="48"/>
        <v>29000</v>
      </c>
      <c r="BU177" s="57">
        <f t="shared" si="42"/>
        <v>-29000</v>
      </c>
      <c r="BW177" s="56">
        <f t="shared" si="51"/>
        <v>29000</v>
      </c>
      <c r="BX177" s="56"/>
      <c r="BY177" s="56"/>
      <c r="BZ177" s="62"/>
      <c r="CA177" s="62"/>
      <c r="CB177" s="62"/>
      <c r="CD177" s="211"/>
      <c r="CG177" s="212"/>
      <c r="CH177" s="69"/>
    </row>
    <row r="178" spans="1:86" ht="18" hidden="1" thickTop="1" thickBot="1">
      <c r="A178" s="244">
        <v>160</v>
      </c>
      <c r="B178" s="46" t="s">
        <v>12</v>
      </c>
      <c r="C178" s="252" t="s">
        <v>868</v>
      </c>
      <c r="D178" s="46" t="s">
        <v>869</v>
      </c>
      <c r="E178" s="72" t="s">
        <v>870</v>
      </c>
      <c r="F178" s="85">
        <v>9831542791</v>
      </c>
      <c r="G178" s="253" t="s">
        <v>1848</v>
      </c>
      <c r="H178" s="752">
        <v>20</v>
      </c>
      <c r="I178" s="752">
        <v>20</v>
      </c>
      <c r="J178" s="151"/>
      <c r="K178" s="151">
        <v>3000</v>
      </c>
      <c r="L178" s="151">
        <v>3150</v>
      </c>
      <c r="M178" s="49" t="s">
        <v>856</v>
      </c>
      <c r="N178" s="118">
        <v>43617</v>
      </c>
      <c r="O178" s="118">
        <f t="shared" si="52"/>
        <v>44197</v>
      </c>
      <c r="P178" s="118">
        <f>Cat_alumnos[[#This Row],[FECHA DE INICIO (PRIMERA CLASE CALENDARIO)]]</f>
        <v>43617</v>
      </c>
      <c r="Q178" s="118">
        <f t="shared" si="53"/>
        <v>44197</v>
      </c>
      <c r="R178" s="49" t="str">
        <f t="shared" si="54"/>
        <v>H</v>
      </c>
      <c r="S178" s="49" t="str">
        <f t="shared" si="55"/>
        <v>DOCTORADO EN DERECHO</v>
      </c>
      <c r="T178" s="322" t="s">
        <v>34</v>
      </c>
      <c r="U178" s="49" t="s">
        <v>11</v>
      </c>
      <c r="V178" s="50">
        <v>6700</v>
      </c>
      <c r="W178" s="51">
        <f t="shared" si="46"/>
        <v>0.52985074626865669</v>
      </c>
      <c r="X178" s="50">
        <f t="shared" si="47"/>
        <v>3550</v>
      </c>
      <c r="Y178" s="52">
        <v>1</v>
      </c>
      <c r="Z178" s="153">
        <v>0</v>
      </c>
      <c r="AA178" s="177">
        <v>29000</v>
      </c>
      <c r="AB178" s="300" t="s">
        <v>11</v>
      </c>
      <c r="AC178">
        <v>1</v>
      </c>
      <c r="AD178" s="1249">
        <v>160</v>
      </c>
      <c r="AE178" s="46"/>
      <c r="AF1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CALENDARIO)]],TODAY())/30,0)-AE178, IF(Cat_alumnos[[#This Row],[ESTATUS ACADÉMICO]]="VIGENTE",ROUNDDOWN(DAYS360(Cat_alumnos[[#This Row],[FECHA DE INICIO (PRIMERA CLASE CALENDARIO)]],TODAY())/30,0)+2-AE178,"NO VIGENTE"))</f>
        <v>NO VIGENTE</v>
      </c>
      <c r="AG178" s="73">
        <v>20</v>
      </c>
      <c r="AH1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8" s="55" t="str">
        <f t="shared" si="15"/>
        <v>SUSPENDER</v>
      </c>
      <c r="AJ178" s="345" t="s">
        <v>871</v>
      </c>
      <c r="AK178" s="49">
        <v>1</v>
      </c>
      <c r="AL178" s="66">
        <f t="shared" si="50"/>
        <v>0</v>
      </c>
      <c r="AM178" s="444" t="str">
        <f t="shared" si="49"/>
        <v>NO</v>
      </c>
      <c r="AN178" s="902"/>
      <c r="AO178" s="900" t="str">
        <f>MID(Cat_alumnos[[#This Row],[CURP]],5,2)</f>
        <v>75</v>
      </c>
      <c r="AP178" s="900" t="str">
        <f>MID(Cat_alumnos[[#This Row],[CURP]],7,2)</f>
        <v>08</v>
      </c>
      <c r="AQ178" s="900" t="str">
        <f>MID(Cat_alumnos[[#This Row],[CURP]],9,2)</f>
        <v>16</v>
      </c>
      <c r="AR178" s="904" t="s">
        <v>3084</v>
      </c>
      <c r="AS178" s="612">
        <f>Cat_alumnos[[#This Row],[Titulación]]</f>
        <v>29000</v>
      </c>
      <c r="AT178" s="74">
        <v>11000</v>
      </c>
      <c r="AU178" s="220" t="s">
        <v>872</v>
      </c>
      <c r="AV178" s="221" t="s">
        <v>420</v>
      </c>
      <c r="AW178" s="74">
        <v>6500</v>
      </c>
      <c r="AX178" s="222">
        <v>44383</v>
      </c>
      <c r="AY178" s="75" t="s">
        <v>420</v>
      </c>
      <c r="AZ178" s="74">
        <v>6500</v>
      </c>
      <c r="BA178" s="222">
        <v>44434</v>
      </c>
      <c r="BB178" s="75" t="s">
        <v>420</v>
      </c>
      <c r="BC178" s="86"/>
      <c r="BD178" s="221"/>
      <c r="BE178" s="75"/>
      <c r="BF178" s="86"/>
      <c r="BG178" s="221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56">
        <f t="shared" si="56"/>
        <v>24000</v>
      </c>
      <c r="BT178" s="56">
        <f t="shared" si="48"/>
        <v>29000</v>
      </c>
      <c r="BU178" s="57">
        <f t="shared" si="42"/>
        <v>-5000</v>
      </c>
      <c r="BW178" s="56">
        <f t="shared" si="51"/>
        <v>29000</v>
      </c>
      <c r="BX178" s="56"/>
      <c r="BY178" s="56"/>
      <c r="BZ178" s="62"/>
      <c r="CA178" s="62"/>
      <c r="CB178" s="62"/>
      <c r="CD178" s="211"/>
      <c r="CG178" s="212"/>
      <c r="CH178" s="69"/>
    </row>
    <row r="179" spans="1:86" ht="18" hidden="1" thickTop="1" thickBot="1">
      <c r="A179" s="244">
        <v>161</v>
      </c>
      <c r="B179" s="46" t="s">
        <v>10</v>
      </c>
      <c r="C179" s="252" t="s">
        <v>285</v>
      </c>
      <c r="D179" s="507" t="s">
        <v>1887</v>
      </c>
      <c r="E179" s="72" t="s">
        <v>287</v>
      </c>
      <c r="F179" s="46">
        <v>9381517541</v>
      </c>
      <c r="G179" s="48" t="s">
        <v>288</v>
      </c>
      <c r="H179" s="752">
        <v>20</v>
      </c>
      <c r="I179" s="752">
        <v>20</v>
      </c>
      <c r="J179" s="152">
        <v>0</v>
      </c>
      <c r="K179" s="151">
        <v>2180</v>
      </c>
      <c r="L179" s="151">
        <v>2180</v>
      </c>
      <c r="M179" s="49" t="s">
        <v>1574</v>
      </c>
      <c r="N179" s="118">
        <v>44603</v>
      </c>
      <c r="O179" s="118">
        <f t="shared" si="52"/>
        <v>45180</v>
      </c>
      <c r="P179" s="118">
        <f>Cat_alumnos[[#This Row],[FECHA DE INICIO (PRIMERA CLASE CALENDARIO)]]</f>
        <v>44603</v>
      </c>
      <c r="Q179" s="118">
        <f t="shared" si="53"/>
        <v>45180</v>
      </c>
      <c r="R179" s="123" t="str">
        <f t="shared" si="54"/>
        <v>M</v>
      </c>
      <c r="S179" s="49" t="str">
        <f t="shared" si="55"/>
        <v>MAESTRIA EN DERECHO</v>
      </c>
      <c r="T179" s="322" t="s">
        <v>1227</v>
      </c>
      <c r="U179" s="49" t="s">
        <v>16</v>
      </c>
      <c r="V179" s="50">
        <v>6700</v>
      </c>
      <c r="W179" s="51">
        <f t="shared" si="46"/>
        <v>0.67462686567164176</v>
      </c>
      <c r="X179" s="50">
        <f t="shared" si="47"/>
        <v>4520</v>
      </c>
      <c r="Y179" s="52">
        <v>1</v>
      </c>
      <c r="Z179" s="153">
        <v>0</v>
      </c>
      <c r="AA179" s="177">
        <v>29000</v>
      </c>
      <c r="AB179" s="300" t="s">
        <v>16</v>
      </c>
      <c r="AC179">
        <v>1</v>
      </c>
      <c r="AD179" s="1248">
        <v>161</v>
      </c>
      <c r="AE179" s="46">
        <v>10</v>
      </c>
      <c r="AF1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CALENDARIO)]],TODAY())/30,0)-AE179, IF(Cat_alumnos[[#This Row],[ESTATUS ACADÉMICO]]="VIGENTE",ROUNDDOWN(DAYS360(Cat_alumnos[[#This Row],[FECHA DE INICIO (PRIMERA CLASE CALENDARIO)]],TODAY())/30,0)+2-AE179,"NO VIGENTE"))</f>
        <v>NO VIGENTE</v>
      </c>
      <c r="AG179" s="73">
        <v>0</v>
      </c>
      <c r="AH1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9" s="55" t="str">
        <f t="shared" si="15"/>
        <v>SUSPENDER</v>
      </c>
      <c r="AJ179" s="349" t="s">
        <v>2035</v>
      </c>
      <c r="AK179" s="49">
        <v>1</v>
      </c>
      <c r="AL179" s="66">
        <f t="shared" si="50"/>
        <v>0</v>
      </c>
      <c r="AM179" s="444" t="str">
        <f t="shared" si="49"/>
        <v>SI</v>
      </c>
      <c r="AN179" s="904" t="s">
        <v>1960</v>
      </c>
      <c r="AO179" s="900" t="str">
        <f>MID(Cat_alumnos[[#This Row],[CURP]],5,2)</f>
        <v>85</v>
      </c>
      <c r="AP179" s="900" t="str">
        <f>MID(Cat_alumnos[[#This Row],[CURP]],7,2)</f>
        <v>12</v>
      </c>
      <c r="AQ179" s="900" t="str">
        <f>MID(Cat_alumnos[[#This Row],[CURP]],9,2)</f>
        <v>28</v>
      </c>
      <c r="AR179" s="904" t="s">
        <v>3089</v>
      </c>
      <c r="AS179" s="612">
        <f>Cat_alumnos[[#This Row],[Titulación]]</f>
        <v>29000</v>
      </c>
      <c r="AT179" s="208"/>
      <c r="AU179" s="1"/>
      <c r="AW179" s="208"/>
      <c r="AY179" s="210"/>
      <c r="AZ179" s="209"/>
      <c r="BB179" s="210"/>
      <c r="BC179" s="209"/>
      <c r="BE179" s="210"/>
      <c r="BF179" s="209"/>
      <c r="BH179" s="210"/>
      <c r="BI179" s="210"/>
      <c r="BJ179" s="210"/>
      <c r="BK179" s="210"/>
      <c r="BL179" s="210"/>
      <c r="BM179" s="210"/>
      <c r="BN179" s="210"/>
      <c r="BO179" s="210"/>
      <c r="BP179" s="210"/>
      <c r="BQ179" s="210"/>
      <c r="BR179" s="210"/>
      <c r="BS179" s="56">
        <f t="shared" si="56"/>
        <v>0</v>
      </c>
      <c r="BT179" s="56">
        <f t="shared" si="48"/>
        <v>29000</v>
      </c>
      <c r="BU179" s="57">
        <f t="shared" si="42"/>
        <v>-29000</v>
      </c>
      <c r="BW179" s="56">
        <f t="shared" si="51"/>
        <v>29000</v>
      </c>
      <c r="BX179" s="56"/>
      <c r="BY179" s="56"/>
      <c r="BZ179" s="62"/>
      <c r="CA179" s="62"/>
      <c r="CB179" s="62"/>
      <c r="CD179" s="211"/>
      <c r="CG179" s="212"/>
      <c r="CH179" s="69"/>
    </row>
    <row r="180" spans="1:86" ht="18" hidden="1" thickTop="1" thickBot="1">
      <c r="A180" s="244">
        <v>162</v>
      </c>
      <c r="B180" s="46" t="s">
        <v>12</v>
      </c>
      <c r="C180" s="252" t="s">
        <v>878</v>
      </c>
      <c r="D180" s="46" t="s">
        <v>879</v>
      </c>
      <c r="E180" s="72" t="s">
        <v>880</v>
      </c>
      <c r="F180" s="332" t="s">
        <v>1849</v>
      </c>
      <c r="G180" s="253" t="s">
        <v>1850</v>
      </c>
      <c r="H180" s="752">
        <v>20</v>
      </c>
      <c r="I180" s="752">
        <v>20</v>
      </c>
      <c r="J180" s="151"/>
      <c r="K180" s="151">
        <v>3000</v>
      </c>
      <c r="L180" s="151">
        <v>3150</v>
      </c>
      <c r="M180" s="49" t="s">
        <v>856</v>
      </c>
      <c r="N180" s="118">
        <v>43617</v>
      </c>
      <c r="O180" s="118">
        <f t="shared" si="52"/>
        <v>44197</v>
      </c>
      <c r="P180" s="118">
        <f>Cat_alumnos[[#This Row],[FECHA DE INICIO (PRIMERA CLASE CALENDARIO)]]</f>
        <v>43617</v>
      </c>
      <c r="Q180" s="118">
        <f t="shared" si="53"/>
        <v>44197</v>
      </c>
      <c r="R180" s="49" t="str">
        <f t="shared" si="54"/>
        <v>H</v>
      </c>
      <c r="S180" s="49" t="str">
        <f t="shared" si="55"/>
        <v>DOCTORADO EN DERECHO</v>
      </c>
      <c r="T180" s="322" t="s">
        <v>34</v>
      </c>
      <c r="U180" s="49" t="s">
        <v>11</v>
      </c>
      <c r="V180" s="50">
        <v>6700</v>
      </c>
      <c r="W180" s="51">
        <f t="shared" si="46"/>
        <v>0.52985074626865669</v>
      </c>
      <c r="X180" s="50">
        <f t="shared" si="47"/>
        <v>3550</v>
      </c>
      <c r="Y180" s="52">
        <v>1</v>
      </c>
      <c r="Z180" s="153">
        <v>0</v>
      </c>
      <c r="AA180" s="177">
        <v>29000</v>
      </c>
      <c r="AB180" s="300" t="s">
        <v>11</v>
      </c>
      <c r="AC180">
        <v>1</v>
      </c>
      <c r="AD180" s="1249">
        <v>162</v>
      </c>
      <c r="AE180" s="46"/>
      <c r="AF1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CALENDARIO)]],TODAY())/30,0)-AE180, IF(Cat_alumnos[[#This Row],[ESTATUS ACADÉMICO]]="VIGENTE",ROUNDDOWN(DAYS360(Cat_alumnos[[#This Row],[FECHA DE INICIO (PRIMERA CLASE CALENDARIO)]],TODAY())/30,0)+2-AE180,"NO VIGENTE"))</f>
        <v>NO VIGENTE</v>
      </c>
      <c r="AG180" s="73">
        <v>20</v>
      </c>
      <c r="AH1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0" s="55" t="str">
        <f t="shared" si="15"/>
        <v>SUSPENDER</v>
      </c>
      <c r="AJ180" s="349" t="s">
        <v>881</v>
      </c>
      <c r="AK180" s="49">
        <v>1</v>
      </c>
      <c r="AL180" s="66">
        <f t="shared" si="50"/>
        <v>0</v>
      </c>
      <c r="AM180" s="444" t="str">
        <f t="shared" si="49"/>
        <v>NO</v>
      </c>
      <c r="AN180" s="902"/>
      <c r="AO180" s="900" t="str">
        <f>MID(Cat_alumnos[[#This Row],[CURP]],5,2)</f>
        <v>66</v>
      </c>
      <c r="AP180" s="900" t="str">
        <f>MID(Cat_alumnos[[#This Row],[CURP]],7,2)</f>
        <v>10</v>
      </c>
      <c r="AQ180" s="900" t="str">
        <f>MID(Cat_alumnos[[#This Row],[CURP]],9,2)</f>
        <v>12</v>
      </c>
      <c r="AR180" s="904" t="s">
        <v>3091</v>
      </c>
      <c r="AS180" s="612">
        <f>Cat_alumnos[[#This Row],[Titulación]]</f>
        <v>29000</v>
      </c>
      <c r="AT180" s="208">
        <v>8000</v>
      </c>
      <c r="AU180" s="1"/>
      <c r="AV180" s="221" t="s">
        <v>2518</v>
      </c>
      <c r="AW180" s="208">
        <v>5000</v>
      </c>
      <c r="AY180" s="210" t="s">
        <v>2519</v>
      </c>
      <c r="AZ180" s="209"/>
      <c r="BB180" s="210"/>
      <c r="BC180" s="208"/>
      <c r="BE180" s="210"/>
      <c r="BF180" s="209"/>
      <c r="BH180" s="210"/>
      <c r="BI180" s="210"/>
      <c r="BJ180" s="210"/>
      <c r="BK180" s="210"/>
      <c r="BL180" s="210"/>
      <c r="BM180" s="210"/>
      <c r="BN180" s="210"/>
      <c r="BO180" s="210"/>
      <c r="BP180" s="210"/>
      <c r="BQ180" s="210"/>
      <c r="BR180" s="210"/>
      <c r="BS180" s="56">
        <f t="shared" si="56"/>
        <v>13000</v>
      </c>
      <c r="BT180" s="56">
        <f t="shared" si="48"/>
        <v>29000</v>
      </c>
      <c r="BU180" s="57">
        <f t="shared" si="42"/>
        <v>-16000</v>
      </c>
      <c r="BW180" s="56">
        <f t="shared" si="51"/>
        <v>29000</v>
      </c>
      <c r="BX180" s="56"/>
      <c r="BY180" s="56"/>
      <c r="BZ180" s="62"/>
      <c r="CA180" s="62"/>
      <c r="CB180" s="62"/>
      <c r="CD180" s="211"/>
      <c r="CG180" s="212"/>
      <c r="CH180" s="69"/>
    </row>
    <row r="181" spans="1:86" ht="87" hidden="1" thickTop="1" thickBot="1">
      <c r="A181" s="244">
        <v>163</v>
      </c>
      <c r="B181" s="46" t="s">
        <v>20</v>
      </c>
      <c r="C181" s="252" t="s">
        <v>1374</v>
      </c>
      <c r="D181" s="46" t="s">
        <v>1375</v>
      </c>
      <c r="E181" s="72" t="s">
        <v>1376</v>
      </c>
      <c r="F181" s="47" t="s">
        <v>1377</v>
      </c>
      <c r="G181" s="304" t="s">
        <v>1378</v>
      </c>
      <c r="H181" s="752">
        <v>4</v>
      </c>
      <c r="I181" s="752">
        <v>4</v>
      </c>
      <c r="J181" s="151"/>
      <c r="K181" s="151" t="s">
        <v>1255</v>
      </c>
      <c r="L181" s="151">
        <v>3350</v>
      </c>
      <c r="M181" s="49" t="s">
        <v>1013</v>
      </c>
      <c r="N181" s="118">
        <v>44440</v>
      </c>
      <c r="O181" s="118">
        <f t="shared" si="52"/>
        <v>44531</v>
      </c>
      <c r="P181" s="118">
        <f>Cat_alumnos[[#This Row],[FECHA DE INICIO (PRIMERA CLASE CALENDARIO)]]</f>
        <v>44440</v>
      </c>
      <c r="Q181" s="118">
        <f t="shared" si="53"/>
        <v>44531</v>
      </c>
      <c r="R181" s="49" t="str">
        <f t="shared" si="54"/>
        <v>M</v>
      </c>
      <c r="S181" s="49" t="str">
        <f t="shared" si="55"/>
        <v>JT DOCTORADO EN DERECHO</v>
      </c>
      <c r="T181" s="322" t="s">
        <v>1227</v>
      </c>
      <c r="U181" s="49" t="s">
        <v>11</v>
      </c>
      <c r="V181" s="50">
        <v>6700</v>
      </c>
      <c r="W181" s="51">
        <f t="shared" si="46"/>
        <v>0.5</v>
      </c>
      <c r="X181" s="50">
        <f t="shared" si="47"/>
        <v>3350</v>
      </c>
      <c r="Y181" s="52">
        <v>1</v>
      </c>
      <c r="Z181" s="153">
        <v>0</v>
      </c>
      <c r="AA181" s="177">
        <v>29000</v>
      </c>
      <c r="AB181" s="300" t="s">
        <v>11</v>
      </c>
      <c r="AC181">
        <v>1</v>
      </c>
      <c r="AD181" s="1248">
        <v>163</v>
      </c>
      <c r="AE181" s="46">
        <v>0</v>
      </c>
      <c r="AF1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CALENDARIO)]],TODAY())/30,0)-AE181, IF(Cat_alumnos[[#This Row],[ESTATUS ACADÉMICO]]="VIGENTE",ROUNDDOWN(DAYS360(Cat_alumnos[[#This Row],[FECHA DE INICIO (PRIMERA CLASE CALENDARIO)]],TODAY())/30,0)+2-AE181,"NO VIGENTE"))</f>
        <v>NO VIGENTE</v>
      </c>
      <c r="AG181" s="73">
        <v>20</v>
      </c>
      <c r="AH1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81" s="55" t="str">
        <f t="shared" si="15"/>
        <v>COBRANZA</v>
      </c>
      <c r="AJ181" s="345" t="s">
        <v>885</v>
      </c>
      <c r="AK181" s="49">
        <v>1</v>
      </c>
      <c r="AL181" s="66">
        <f t="shared" si="50"/>
        <v>0</v>
      </c>
      <c r="AM181" s="444" t="str">
        <f t="shared" si="49"/>
        <v>SI</v>
      </c>
      <c r="AN181" s="905" t="s">
        <v>1930</v>
      </c>
      <c r="AO181" s="900" t="str">
        <f>MID(Cat_alumnos[[#This Row],[CURP]],5,2)</f>
        <v>69</v>
      </c>
      <c r="AP181" s="900" t="str">
        <f>MID(Cat_alumnos[[#This Row],[CURP]],7,2)</f>
        <v>02</v>
      </c>
      <c r="AQ181" s="900" t="str">
        <f>MID(Cat_alumnos[[#This Row],[CURP]],9,2)</f>
        <v>08</v>
      </c>
      <c r="AR181" s="905" t="s">
        <v>3094</v>
      </c>
      <c r="AS181" s="612">
        <f>Cat_alumnos[[#This Row],[Titulación]]</f>
        <v>29000</v>
      </c>
      <c r="AT181" s="74">
        <v>8000</v>
      </c>
      <c r="AU181" s="226">
        <v>44694</v>
      </c>
      <c r="AV181" s="221" t="s">
        <v>420</v>
      </c>
      <c r="AW181" s="74">
        <v>16000</v>
      </c>
      <c r="AX181" s="222">
        <v>44761</v>
      </c>
      <c r="AY181" s="75" t="s">
        <v>420</v>
      </c>
      <c r="AZ181" s="74"/>
      <c r="BA181" s="222"/>
      <c r="BB181" s="75"/>
      <c r="BC181" s="74"/>
      <c r="BD181" s="222"/>
      <c r="BE181" s="75"/>
      <c r="BF181" s="86"/>
      <c r="BG181" s="221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56">
        <f t="shared" si="56"/>
        <v>24000</v>
      </c>
      <c r="BT181" s="56">
        <f t="shared" si="48"/>
        <v>29000</v>
      </c>
      <c r="BU181" s="57">
        <f t="shared" ref="BU181:BU244" si="57">BS181-BT181</f>
        <v>-5000</v>
      </c>
      <c r="BW181" s="56">
        <f t="shared" si="51"/>
        <v>29000</v>
      </c>
      <c r="BX181" s="56">
        <v>9000</v>
      </c>
      <c r="BZ181" s="78">
        <v>44622</v>
      </c>
      <c r="CA181" s="62"/>
      <c r="CB181" s="62"/>
      <c r="CD181" s="211"/>
      <c r="CG181" s="212"/>
      <c r="CH181" s="69"/>
    </row>
    <row r="182" spans="1:86" ht="18" hidden="1" thickTop="1" thickBot="1">
      <c r="A182" s="244">
        <v>164</v>
      </c>
      <c r="B182" s="46" t="s">
        <v>20</v>
      </c>
      <c r="C182" s="252" t="s">
        <v>1313</v>
      </c>
      <c r="D182" s="46" t="s">
        <v>939</v>
      </c>
      <c r="E182" s="72" t="s">
        <v>1314</v>
      </c>
      <c r="F182" s="47" t="s">
        <v>1315</v>
      </c>
      <c r="G182" s="48" t="s">
        <v>1316</v>
      </c>
      <c r="H182" s="752">
        <v>4</v>
      </c>
      <c r="I182" s="752">
        <v>4</v>
      </c>
      <c r="J182" s="151"/>
      <c r="K182" s="151" t="s">
        <v>1255</v>
      </c>
      <c r="L182" s="151">
        <v>3350</v>
      </c>
      <c r="M182" s="49" t="s">
        <v>1013</v>
      </c>
      <c r="N182" s="118">
        <v>44440</v>
      </c>
      <c r="O182" s="118">
        <f t="shared" si="52"/>
        <v>44531</v>
      </c>
      <c r="P182" s="118">
        <f>Cat_alumnos[[#This Row],[FECHA DE INICIO (PRIMERA CLASE CALENDARIO)]]</f>
        <v>44440</v>
      </c>
      <c r="Q182" s="118">
        <f t="shared" si="53"/>
        <v>44531</v>
      </c>
      <c r="R182" s="49" t="str">
        <f t="shared" si="54"/>
        <v>H</v>
      </c>
      <c r="S182" s="49" t="str">
        <f t="shared" si="55"/>
        <v>JT DOCTORADO EN DERECHO</v>
      </c>
      <c r="T182" s="322" t="s">
        <v>35</v>
      </c>
      <c r="U182" s="49" t="s">
        <v>11</v>
      </c>
      <c r="V182" s="50">
        <v>6700</v>
      </c>
      <c r="W182" s="51">
        <f t="shared" si="46"/>
        <v>0.5</v>
      </c>
      <c r="X182" s="50">
        <f t="shared" si="47"/>
        <v>3350</v>
      </c>
      <c r="Y182" s="52">
        <v>1</v>
      </c>
      <c r="Z182" s="153">
        <v>0</v>
      </c>
      <c r="AA182" s="177">
        <v>29000</v>
      </c>
      <c r="AB182" s="300" t="s">
        <v>11</v>
      </c>
      <c r="AC182">
        <v>1</v>
      </c>
      <c r="AD182" s="1249">
        <v>164</v>
      </c>
      <c r="AE182" s="46"/>
      <c r="AF1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CALENDARIO)]],TODAY())/30,0)-AE182, IF(Cat_alumnos[[#This Row],[ESTATUS ACADÉMICO]]="VIGENTE",ROUNDDOWN(DAYS360(Cat_alumnos[[#This Row],[FECHA DE INICIO (PRIMERA CLASE CALENDARIO)]],TODAY())/30,0)+2-AE182,"NO VIGENTE"))</f>
        <v>NO VIGENTE</v>
      </c>
      <c r="AG182" s="73">
        <v>4</v>
      </c>
      <c r="AH1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82" s="55" t="str">
        <f t="shared" ca="1" si="15"/>
        <v>Al día septiembre</v>
      </c>
      <c r="AJ182" s="349"/>
      <c r="AK182" s="49">
        <v>0</v>
      </c>
      <c r="AL182" s="66">
        <f t="shared" si="50"/>
        <v>1</v>
      </c>
      <c r="AM182" s="444" t="str">
        <f t="shared" si="49"/>
        <v>SI</v>
      </c>
      <c r="AN182" s="904" t="s">
        <v>1960</v>
      </c>
      <c r="AO182" s="900" t="str">
        <f>MID(Cat_alumnos[[#This Row],[CURP]],5,2)</f>
        <v>82</v>
      </c>
      <c r="AP182" s="900" t="str">
        <f>MID(Cat_alumnos[[#This Row],[CURP]],7,2)</f>
        <v>12</v>
      </c>
      <c r="AQ182" s="900" t="str">
        <f>MID(Cat_alumnos[[#This Row],[CURP]],9,2)</f>
        <v>17</v>
      </c>
      <c r="AR182" s="904" t="s">
        <v>3098</v>
      </c>
      <c r="AS182" s="612">
        <f>Cat_alumnos[[#This Row],[Titulación]]</f>
        <v>29000</v>
      </c>
      <c r="AT182" s="208">
        <v>5000</v>
      </c>
      <c r="AU182" s="39">
        <v>44747</v>
      </c>
      <c r="AV182" t="s">
        <v>420</v>
      </c>
      <c r="AW182" s="209">
        <v>5000</v>
      </c>
      <c r="AX182" s="81">
        <v>44764</v>
      </c>
      <c r="AY182" s="210" t="s">
        <v>420</v>
      </c>
      <c r="AZ182" s="209"/>
      <c r="BB182" s="210"/>
      <c r="BC182" s="209"/>
      <c r="BE182" s="210"/>
      <c r="BF182" s="209"/>
      <c r="BH182" s="210"/>
      <c r="BI182" s="210"/>
      <c r="BJ182" s="210"/>
      <c r="BK182" s="210"/>
      <c r="BL182" s="210"/>
      <c r="BM182" s="210"/>
      <c r="BN182" s="210"/>
      <c r="BO182" s="210"/>
      <c r="BP182" s="210"/>
      <c r="BQ182" s="210"/>
      <c r="BR182" s="210"/>
      <c r="BS182" s="56">
        <f t="shared" si="56"/>
        <v>10000</v>
      </c>
      <c r="BT182" s="56">
        <f t="shared" si="48"/>
        <v>29000</v>
      </c>
      <c r="BU182" s="57">
        <f t="shared" si="57"/>
        <v>-19000</v>
      </c>
      <c r="BW182" s="56">
        <f t="shared" si="51"/>
        <v>29000</v>
      </c>
      <c r="BX182" s="56">
        <v>8000</v>
      </c>
      <c r="BZ182" s="78">
        <v>44683</v>
      </c>
      <c r="CA182" s="62" t="s">
        <v>420</v>
      </c>
      <c r="CB182" s="62"/>
      <c r="CD182" s="211"/>
      <c r="CG182" s="212"/>
      <c r="CH182" s="69"/>
    </row>
    <row r="183" spans="1:86" ht="34" hidden="1" thickTop="1" thickBot="1">
      <c r="A183" s="244">
        <v>165</v>
      </c>
      <c r="B183" s="46" t="s">
        <v>12</v>
      </c>
      <c r="C183" s="252" t="s">
        <v>1159</v>
      </c>
      <c r="D183" s="254" t="s">
        <v>1049</v>
      </c>
      <c r="E183" s="72" t="s">
        <v>1160</v>
      </c>
      <c r="F183" s="47" t="s">
        <v>1161</v>
      </c>
      <c r="G183" s="48" t="s">
        <v>1162</v>
      </c>
      <c r="H183" s="752">
        <v>20</v>
      </c>
      <c r="I183" s="752">
        <v>20</v>
      </c>
      <c r="J183" s="151"/>
      <c r="K183" s="151">
        <v>0</v>
      </c>
      <c r="L183" s="151">
        <v>3350</v>
      </c>
      <c r="M183" s="49" t="s">
        <v>1013</v>
      </c>
      <c r="N183" s="118">
        <v>44360</v>
      </c>
      <c r="O183" s="118">
        <f t="shared" si="52"/>
        <v>44939</v>
      </c>
      <c r="P183" s="118">
        <f>Cat_alumnos[[#This Row],[FECHA DE INICIO (PRIMERA CLASE CALENDARIO)]]</f>
        <v>44360</v>
      </c>
      <c r="Q183" s="118">
        <f t="shared" si="53"/>
        <v>44939</v>
      </c>
      <c r="R183" s="49" t="str">
        <f t="shared" si="54"/>
        <v>M</v>
      </c>
      <c r="S183" s="49" t="str">
        <f t="shared" si="55"/>
        <v>DOCTORADO EN DERECHO</v>
      </c>
      <c r="T183" s="322" t="s">
        <v>35</v>
      </c>
      <c r="U183" s="49" t="s">
        <v>11</v>
      </c>
      <c r="V183" s="50">
        <v>6700</v>
      </c>
      <c r="W183" s="51">
        <f t="shared" si="46"/>
        <v>0.5</v>
      </c>
      <c r="X183" s="50">
        <f t="shared" si="47"/>
        <v>3350</v>
      </c>
      <c r="Y183" s="52">
        <v>1</v>
      </c>
      <c r="Z183" s="153">
        <v>0</v>
      </c>
      <c r="AA183" s="177">
        <v>29000</v>
      </c>
      <c r="AB183" s="300" t="s">
        <v>11</v>
      </c>
      <c r="AC183">
        <v>1</v>
      </c>
      <c r="AD183" s="1248">
        <v>165</v>
      </c>
      <c r="AE183" s="46">
        <v>0</v>
      </c>
      <c r="AF1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CALENDARIO)]],TODAY())/30,0)-AE183, IF(Cat_alumnos[[#This Row],[ESTATUS ACADÉMICO]]="VIGENTE",ROUNDDOWN(DAYS360(Cat_alumnos[[#This Row],[FECHA DE INICIO (PRIMERA CLASE CALENDARIO)]],TODAY())/30,0)+2-AE183,"NO VIGENTE"))</f>
        <v>NO VIGENTE</v>
      </c>
      <c r="AG183" s="73">
        <v>20</v>
      </c>
      <c r="AH1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183" s="55" t="str">
        <f t="shared" si="15"/>
        <v>SUSPENDER</v>
      </c>
      <c r="AJ183" s="349" t="s">
        <v>2050</v>
      </c>
      <c r="AK183" s="49">
        <v>1</v>
      </c>
      <c r="AL183" s="66">
        <v>0</v>
      </c>
      <c r="AM183" s="444" t="str">
        <f t="shared" si="49"/>
        <v>SI</v>
      </c>
      <c r="AN183" s="904" t="s">
        <v>1973</v>
      </c>
      <c r="AO183" s="900" t="str">
        <f>MID(Cat_alumnos[[#This Row],[CURP]],5,2)</f>
        <v>71</v>
      </c>
      <c r="AP183" s="900" t="str">
        <f>MID(Cat_alumnos[[#This Row],[CURP]],7,2)</f>
        <v>06</v>
      </c>
      <c r="AQ183" s="900" t="str">
        <f>MID(Cat_alumnos[[#This Row],[CURP]],9,2)</f>
        <v>07</v>
      </c>
      <c r="AR183" s="904" t="s">
        <v>3088</v>
      </c>
      <c r="AS183" s="612">
        <f>Cat_alumnos[[#This Row],[Titulación]]</f>
        <v>29000</v>
      </c>
      <c r="AT183" s="230"/>
      <c r="AU183" s="81"/>
      <c r="AW183" s="230"/>
      <c r="AX183" s="81"/>
      <c r="AY183" s="210"/>
      <c r="AZ183" s="230"/>
      <c r="BA183" s="81"/>
      <c r="BB183" s="210"/>
      <c r="BC183" s="230"/>
      <c r="BD183" s="81"/>
      <c r="BE183" s="210"/>
      <c r="BF183" s="230"/>
      <c r="BG183" s="81"/>
      <c r="BH183" s="210"/>
      <c r="BI183" s="210"/>
      <c r="BJ183" s="210"/>
      <c r="BK183" s="210"/>
      <c r="BL183" s="210"/>
      <c r="BM183" s="210"/>
      <c r="BN183" s="210"/>
      <c r="BO183" s="210"/>
      <c r="BP183" s="210"/>
      <c r="BQ183" s="210"/>
      <c r="BR183" s="210"/>
      <c r="BS183" s="56">
        <f t="shared" si="56"/>
        <v>0</v>
      </c>
      <c r="BT183" s="56">
        <f t="shared" si="48"/>
        <v>29000</v>
      </c>
      <c r="BU183" s="57">
        <f t="shared" si="57"/>
        <v>-29000</v>
      </c>
      <c r="BW183" s="56">
        <f t="shared" si="51"/>
        <v>29000</v>
      </c>
      <c r="BX183" s="56"/>
      <c r="BY183" s="56"/>
      <c r="BZ183" s="62"/>
      <c r="CA183" s="62"/>
      <c r="CB183" s="62"/>
      <c r="CD183" s="211"/>
      <c r="CG183" s="212"/>
      <c r="CH183" s="69"/>
    </row>
    <row r="184" spans="1:86" ht="18" hidden="1" thickTop="1" thickBot="1">
      <c r="A184" s="244">
        <v>166</v>
      </c>
      <c r="B184" s="46" t="s">
        <v>12</v>
      </c>
      <c r="C184" s="252" t="s">
        <v>892</v>
      </c>
      <c r="D184" s="46" t="s">
        <v>893</v>
      </c>
      <c r="E184" s="72" t="s">
        <v>894</v>
      </c>
      <c r="F184" s="53" t="s">
        <v>895</v>
      </c>
      <c r="G184" s="48" t="s">
        <v>896</v>
      </c>
      <c r="H184" s="752">
        <v>20</v>
      </c>
      <c r="I184" s="752">
        <v>20</v>
      </c>
      <c r="J184" s="151"/>
      <c r="K184" s="151">
        <v>3000</v>
      </c>
      <c r="L184" s="151">
        <v>3150</v>
      </c>
      <c r="M184" s="49" t="s">
        <v>856</v>
      </c>
      <c r="N184" s="118">
        <v>43617</v>
      </c>
      <c r="O184" s="118">
        <f t="shared" si="52"/>
        <v>44197</v>
      </c>
      <c r="P184" s="118">
        <f>Cat_alumnos[[#This Row],[FECHA DE INICIO (PRIMERA CLASE CALENDARIO)]]</f>
        <v>43617</v>
      </c>
      <c r="Q184" s="118">
        <f t="shared" si="53"/>
        <v>44197</v>
      </c>
      <c r="R184" s="49" t="str">
        <f t="shared" si="54"/>
        <v>H</v>
      </c>
      <c r="S184" s="49" t="str">
        <f t="shared" si="55"/>
        <v>DOCTORADO EN DERECHO</v>
      </c>
      <c r="T184" s="322" t="s">
        <v>34</v>
      </c>
      <c r="U184" s="49" t="s">
        <v>11</v>
      </c>
      <c r="V184" s="50">
        <v>6700</v>
      </c>
      <c r="W184" s="51">
        <f t="shared" si="46"/>
        <v>0.52985074626865669</v>
      </c>
      <c r="X184" s="50">
        <f t="shared" si="47"/>
        <v>3550</v>
      </c>
      <c r="Y184" s="52">
        <v>1</v>
      </c>
      <c r="Z184" s="153">
        <v>0</v>
      </c>
      <c r="AA184" s="177">
        <v>29000</v>
      </c>
      <c r="AB184" s="300" t="s">
        <v>11</v>
      </c>
      <c r="AC184">
        <v>1</v>
      </c>
      <c r="AD184" s="1249">
        <v>166</v>
      </c>
      <c r="AE184" s="46"/>
      <c r="AF1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CALENDARIO)]],TODAY())/30,0)-AE184, IF(Cat_alumnos[[#This Row],[ESTATUS ACADÉMICO]]="VIGENTE",ROUNDDOWN(DAYS360(Cat_alumnos[[#This Row],[FECHA DE INICIO (PRIMERA CLASE CALENDARIO)]],TODAY())/30,0)+2-AE184,"NO VIGENTE"))</f>
        <v>NO VIGENTE</v>
      </c>
      <c r="AG184" s="73">
        <v>20</v>
      </c>
      <c r="AH1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4" s="55" t="str">
        <f t="shared" si="15"/>
        <v>SUSPENDER</v>
      </c>
      <c r="AJ184" s="345" t="s">
        <v>897</v>
      </c>
      <c r="AK184" s="49">
        <v>1</v>
      </c>
      <c r="AL184" s="66">
        <f t="shared" ref="AL184:AL215" si="58">Y184-AK184</f>
        <v>0</v>
      </c>
      <c r="AM184" s="444" t="str">
        <f t="shared" si="49"/>
        <v>NO</v>
      </c>
      <c r="AN184" s="902"/>
      <c r="AO184" s="900" t="str">
        <f>MID(Cat_alumnos[[#This Row],[CURP]],5,2)</f>
        <v>82</v>
      </c>
      <c r="AP184" s="900" t="str">
        <f>MID(Cat_alumnos[[#This Row],[CURP]],7,2)</f>
        <v>11</v>
      </c>
      <c r="AQ184" s="900" t="str">
        <f>MID(Cat_alumnos[[#This Row],[CURP]],9,2)</f>
        <v>17</v>
      </c>
      <c r="AR184" s="904" t="s">
        <v>3098</v>
      </c>
      <c r="AS184" s="612">
        <f>Cat_alumnos[[#This Row],[Titulación]]</f>
        <v>29000</v>
      </c>
      <c r="AT184" s="74">
        <v>6500</v>
      </c>
      <c r="AU184" s="222">
        <v>44259</v>
      </c>
      <c r="AV184" s="221" t="s">
        <v>246</v>
      </c>
      <c r="AW184" s="74">
        <v>6500</v>
      </c>
      <c r="AX184" s="221" t="s">
        <v>898</v>
      </c>
      <c r="AY184" s="75" t="s">
        <v>420</v>
      </c>
      <c r="AZ184" s="74">
        <v>7000</v>
      </c>
      <c r="BA184" s="222">
        <v>44377</v>
      </c>
      <c r="BB184" s="75" t="s">
        <v>420</v>
      </c>
      <c r="BC184" s="74">
        <v>4000</v>
      </c>
      <c r="BD184" s="222">
        <v>44382</v>
      </c>
      <c r="BE184" s="75" t="s">
        <v>420</v>
      </c>
      <c r="BF184" s="86"/>
      <c r="BG184" s="221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56">
        <f t="shared" si="56"/>
        <v>24000</v>
      </c>
      <c r="BT184" s="56">
        <f t="shared" si="48"/>
        <v>29000</v>
      </c>
      <c r="BU184" s="57">
        <f t="shared" si="57"/>
        <v>-5000</v>
      </c>
      <c r="BW184" s="56">
        <f t="shared" si="51"/>
        <v>29000</v>
      </c>
      <c r="BX184" s="56"/>
      <c r="BY184" s="56"/>
      <c r="BZ184" s="62"/>
      <c r="CA184" s="62"/>
      <c r="CB184" s="62"/>
      <c r="CD184" s="211"/>
      <c r="CG184" s="212"/>
      <c r="CH184" s="69"/>
    </row>
    <row r="185" spans="1:86" ht="18" hidden="1" thickTop="1" thickBot="1">
      <c r="A185" s="244">
        <v>167</v>
      </c>
      <c r="B185" s="46" t="s">
        <v>12</v>
      </c>
      <c r="C185" s="252" t="s">
        <v>899</v>
      </c>
      <c r="D185" s="46" t="s">
        <v>900</v>
      </c>
      <c r="E185" s="72" t="s">
        <v>901</v>
      </c>
      <c r="F185" s="53" t="s">
        <v>902</v>
      </c>
      <c r="G185" s="48" t="s">
        <v>903</v>
      </c>
      <c r="H185" s="752">
        <v>20</v>
      </c>
      <c r="I185" s="752">
        <v>20</v>
      </c>
      <c r="J185" s="151"/>
      <c r="K185" s="151">
        <v>3000</v>
      </c>
      <c r="L185" s="151">
        <v>3350</v>
      </c>
      <c r="M185" s="49" t="s">
        <v>904</v>
      </c>
      <c r="N185" s="118">
        <v>43952</v>
      </c>
      <c r="O185" s="118">
        <f t="shared" si="52"/>
        <v>44531</v>
      </c>
      <c r="P185" s="118">
        <f>Cat_alumnos[[#This Row],[FECHA DE INICIO (PRIMERA CLASE CALENDARIO)]]</f>
        <v>43952</v>
      </c>
      <c r="Q185" s="118">
        <f t="shared" si="53"/>
        <v>44531</v>
      </c>
      <c r="R185" s="49" t="str">
        <f t="shared" si="54"/>
        <v>H</v>
      </c>
      <c r="S185" s="49" t="str">
        <f t="shared" si="55"/>
        <v>DOCTORADO EN DERECHO</v>
      </c>
      <c r="T185" s="322" t="s">
        <v>1227</v>
      </c>
      <c r="U185" s="49" t="s">
        <v>11</v>
      </c>
      <c r="V185" s="50">
        <v>6700</v>
      </c>
      <c r="W185" s="51">
        <f t="shared" si="46"/>
        <v>0.5</v>
      </c>
      <c r="X185" s="50">
        <f t="shared" si="47"/>
        <v>3350</v>
      </c>
      <c r="Y185" s="52">
        <v>1</v>
      </c>
      <c r="Z185" s="153">
        <v>0</v>
      </c>
      <c r="AA185" s="177">
        <v>29000</v>
      </c>
      <c r="AB185" s="300" t="s">
        <v>11</v>
      </c>
      <c r="AC185">
        <v>1</v>
      </c>
      <c r="AD185" s="1248">
        <v>167</v>
      </c>
      <c r="AE185" s="46">
        <v>0</v>
      </c>
      <c r="AF1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CALENDARIO)]],TODAY())/30,0)-AE185, IF(Cat_alumnos[[#This Row],[ESTATUS ACADÉMICO]]="VIGENTE",ROUNDDOWN(DAYS360(Cat_alumnos[[#This Row],[FECHA DE INICIO (PRIMERA CLASE CALENDARIO)]],TODAY())/30,0)+2-AE185,"NO VIGENTE"))</f>
        <v>NO VIGENTE</v>
      </c>
      <c r="AG185" s="79">
        <v>20</v>
      </c>
      <c r="AH1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185" s="55" t="str">
        <f t="shared" si="15"/>
        <v>SUSPENDER</v>
      </c>
      <c r="AJ185" s="349"/>
      <c r="AK185" s="49">
        <v>1</v>
      </c>
      <c r="AL185" s="66">
        <f t="shared" si="58"/>
        <v>0</v>
      </c>
      <c r="AM185" s="444" t="str">
        <f t="shared" si="49"/>
        <v>NO</v>
      </c>
      <c r="AN185" s="902"/>
      <c r="AO185" s="900" t="str">
        <f>MID(Cat_alumnos[[#This Row],[CURP]],5,2)</f>
        <v>77</v>
      </c>
      <c r="AP185" s="900" t="str">
        <f>MID(Cat_alumnos[[#This Row],[CURP]],7,2)</f>
        <v>05</v>
      </c>
      <c r="AQ185" s="900" t="str">
        <f>MID(Cat_alumnos[[#This Row],[CURP]],9,2)</f>
        <v>06</v>
      </c>
      <c r="AR185" s="904" t="s">
        <v>3088</v>
      </c>
      <c r="AS185" s="612">
        <f>Cat_alumnos[[#This Row],[Titulación]]</f>
        <v>29000</v>
      </c>
      <c r="AT185" s="208">
        <v>29000</v>
      </c>
      <c r="AU185" s="39">
        <v>44803</v>
      </c>
      <c r="AV185" t="s">
        <v>420</v>
      </c>
      <c r="AW185" s="209"/>
      <c r="AY185" s="210"/>
      <c r="AZ185" s="209"/>
      <c r="BB185" s="210"/>
      <c r="BC185" s="209"/>
      <c r="BE185" s="210"/>
      <c r="BF185" s="209"/>
      <c r="BH185" s="210"/>
      <c r="BI185" s="210"/>
      <c r="BJ185" s="210"/>
      <c r="BK185" s="210"/>
      <c r="BL185" s="210"/>
      <c r="BM185" s="210"/>
      <c r="BN185" s="210"/>
      <c r="BO185" s="210"/>
      <c r="BP185" s="210"/>
      <c r="BQ185" s="210"/>
      <c r="BR185" s="210"/>
      <c r="BS185" s="56">
        <f t="shared" si="56"/>
        <v>29000</v>
      </c>
      <c r="BT185" s="56">
        <f t="shared" si="48"/>
        <v>29000</v>
      </c>
      <c r="BU185" s="57">
        <f t="shared" si="57"/>
        <v>0</v>
      </c>
      <c r="BW185" s="56">
        <f t="shared" si="51"/>
        <v>29000</v>
      </c>
      <c r="BX185" s="56"/>
      <c r="BY185" s="56"/>
      <c r="BZ185" s="62"/>
      <c r="CA185" s="62"/>
      <c r="CB185" s="62"/>
      <c r="CD185" s="211"/>
      <c r="CG185" s="212" t="s">
        <v>903</v>
      </c>
      <c r="CH185" s="69" t="s">
        <v>902</v>
      </c>
    </row>
    <row r="186" spans="1:86" ht="18" hidden="1" thickTop="1" thickBot="1">
      <c r="A186" s="244">
        <v>168</v>
      </c>
      <c r="B186" s="46" t="s">
        <v>12</v>
      </c>
      <c r="C186" s="252" t="s">
        <v>905</v>
      </c>
      <c r="D186" s="46" t="s">
        <v>906</v>
      </c>
      <c r="E186" s="72" t="s">
        <v>907</v>
      </c>
      <c r="F186" s="53" t="s">
        <v>908</v>
      </c>
      <c r="G186" s="48" t="s">
        <v>909</v>
      </c>
      <c r="H186" s="752">
        <v>20</v>
      </c>
      <c r="I186" s="752">
        <v>20</v>
      </c>
      <c r="J186" s="151"/>
      <c r="K186" s="151">
        <v>3000</v>
      </c>
      <c r="L186" s="151">
        <v>2800</v>
      </c>
      <c r="M186" s="49" t="s">
        <v>856</v>
      </c>
      <c r="N186" s="118">
        <v>44458</v>
      </c>
      <c r="O186" s="118">
        <f t="shared" si="52"/>
        <v>45035</v>
      </c>
      <c r="P186" s="118">
        <f>Cat_alumnos[[#This Row],[FECHA DE INICIO (PRIMERA CLASE CALENDARIO)]]</f>
        <v>44458</v>
      </c>
      <c r="Q186" s="118">
        <f t="shared" si="53"/>
        <v>45035</v>
      </c>
      <c r="R186" s="49" t="str">
        <f t="shared" si="54"/>
        <v>H</v>
      </c>
      <c r="S186" s="49" t="str">
        <f t="shared" si="55"/>
        <v>DOCTORADO EN DERECHO</v>
      </c>
      <c r="T186" s="322" t="s">
        <v>34</v>
      </c>
      <c r="U186" s="49" t="s">
        <v>11</v>
      </c>
      <c r="V186" s="50">
        <v>6700</v>
      </c>
      <c r="W186" s="51">
        <f t="shared" si="46"/>
        <v>0.58208955223880599</v>
      </c>
      <c r="X186" s="50">
        <f t="shared" si="47"/>
        <v>3900</v>
      </c>
      <c r="Y186" s="52">
        <v>1</v>
      </c>
      <c r="Z186" s="153">
        <v>0</v>
      </c>
      <c r="AA186" s="177">
        <v>29000</v>
      </c>
      <c r="AB186" s="300" t="s">
        <v>11</v>
      </c>
      <c r="AC186">
        <v>1</v>
      </c>
      <c r="AD186" s="1249">
        <v>168</v>
      </c>
      <c r="AE186" s="46"/>
      <c r="AF1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CALENDARIO)]],TODAY())/30,0)-AE186, IF(Cat_alumnos[[#This Row],[ESTATUS ACADÉMICO]]="VIGENTE",ROUNDDOWN(DAYS360(Cat_alumnos[[#This Row],[FECHA DE INICIO (PRIMERA CLASE CALENDARIO)]],TODAY())/30,0)+2-AE186,"NO VIGENTE"))</f>
        <v>NO VIGENTE</v>
      </c>
      <c r="AG186" s="73">
        <v>20</v>
      </c>
      <c r="AH1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6" s="55" t="str">
        <f t="shared" si="15"/>
        <v>SUSPENDER</v>
      </c>
      <c r="AJ186" s="349" t="s">
        <v>910</v>
      </c>
      <c r="AK186" s="49">
        <v>1</v>
      </c>
      <c r="AL186" s="66">
        <f t="shared" si="58"/>
        <v>0</v>
      </c>
      <c r="AM186" s="444" t="str">
        <f t="shared" si="49"/>
        <v>NO</v>
      </c>
      <c r="AN186" s="902"/>
      <c r="AO186" s="900" t="str">
        <f>MID(Cat_alumnos[[#This Row],[CURP]],5,2)</f>
        <v>75</v>
      </c>
      <c r="AP186" s="900" t="str">
        <f>MID(Cat_alumnos[[#This Row],[CURP]],7,2)</f>
        <v>04</v>
      </c>
      <c r="AQ186" s="900" t="str">
        <f>MID(Cat_alumnos[[#This Row],[CURP]],9,2)</f>
        <v>24</v>
      </c>
      <c r="AR186" s="904" t="s">
        <v>3084</v>
      </c>
      <c r="AS186" s="612">
        <f>Cat_alumnos[[#This Row],[Titulación]]</f>
        <v>29000</v>
      </c>
      <c r="AT186" s="208"/>
      <c r="AU186" s="1"/>
      <c r="AW186" s="209"/>
      <c r="AY186" s="210"/>
      <c r="AZ186" s="209"/>
      <c r="BB186" s="210"/>
      <c r="BC186" s="209"/>
      <c r="BE186" s="210"/>
      <c r="BF186" s="209"/>
      <c r="BH186" s="210"/>
      <c r="BI186" s="210"/>
      <c r="BJ186" s="210"/>
      <c r="BK186" s="210"/>
      <c r="BL186" s="210"/>
      <c r="BM186" s="210"/>
      <c r="BN186" s="210"/>
      <c r="BO186" s="210"/>
      <c r="BP186" s="210"/>
      <c r="BQ186" s="210"/>
      <c r="BR186" s="210"/>
      <c r="BS186" s="56">
        <f t="shared" si="56"/>
        <v>0</v>
      </c>
      <c r="BT186" s="56">
        <f t="shared" si="48"/>
        <v>29000</v>
      </c>
      <c r="BU186" s="57">
        <f t="shared" si="57"/>
        <v>-29000</v>
      </c>
      <c r="BW186" s="56">
        <f t="shared" si="51"/>
        <v>29000</v>
      </c>
      <c r="BX186" s="56"/>
      <c r="BY186" s="56"/>
      <c r="BZ186" s="62"/>
      <c r="CA186" s="62"/>
      <c r="CB186" s="62"/>
      <c r="CD186" s="211"/>
      <c r="CG186" s="212"/>
      <c r="CH186" s="69"/>
    </row>
    <row r="187" spans="1:86" ht="18" hidden="1" thickTop="1" thickBot="1">
      <c r="A187" s="244">
        <v>169</v>
      </c>
      <c r="B187" s="46" t="s">
        <v>12</v>
      </c>
      <c r="C187" s="307" t="s">
        <v>599</v>
      </c>
      <c r="D187" s="46" t="s">
        <v>911</v>
      </c>
      <c r="E187" s="72" t="s">
        <v>601</v>
      </c>
      <c r="F187" s="53">
        <v>9988451496</v>
      </c>
      <c r="G187" s="304" t="s">
        <v>1501</v>
      </c>
      <c r="H187" s="752">
        <v>20</v>
      </c>
      <c r="I187" s="752">
        <v>20</v>
      </c>
      <c r="J187" s="151"/>
      <c r="K187" s="151">
        <v>0</v>
      </c>
      <c r="L187" s="151">
        <v>0</v>
      </c>
      <c r="M187" s="49" t="s">
        <v>904</v>
      </c>
      <c r="N187" s="118">
        <v>43586</v>
      </c>
      <c r="O187" s="118">
        <f t="shared" si="52"/>
        <v>44166</v>
      </c>
      <c r="P187" s="118">
        <f>Cat_alumnos[[#This Row],[FECHA DE INICIO (PRIMERA CLASE CALENDARIO)]]</f>
        <v>43586</v>
      </c>
      <c r="Q187" s="118">
        <f t="shared" si="53"/>
        <v>44166</v>
      </c>
      <c r="R187" s="49" t="str">
        <f t="shared" si="54"/>
        <v>M</v>
      </c>
      <c r="S187" s="49" t="str">
        <f t="shared" si="55"/>
        <v>DOCTORADO EN DERECHO</v>
      </c>
      <c r="T187" s="322" t="s">
        <v>1227</v>
      </c>
      <c r="U187" s="49" t="s">
        <v>11</v>
      </c>
      <c r="V187" s="50">
        <v>6700</v>
      </c>
      <c r="W187" s="51">
        <f t="shared" si="46"/>
        <v>1</v>
      </c>
      <c r="X187" s="50">
        <f t="shared" si="47"/>
        <v>6700</v>
      </c>
      <c r="Y187" s="52">
        <v>1</v>
      </c>
      <c r="Z187" s="153">
        <v>0</v>
      </c>
      <c r="AA187" s="177">
        <v>29000</v>
      </c>
      <c r="AB187" s="300" t="s">
        <v>11</v>
      </c>
      <c r="AC187">
        <v>1</v>
      </c>
      <c r="AD187" s="1248">
        <v>169</v>
      </c>
      <c r="AE187" s="46"/>
      <c r="AF1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CALENDARIO)]],TODAY())/30,0)-AE187, IF(Cat_alumnos[[#This Row],[ESTATUS ACADÉMICO]]="VIGENTE",ROUNDDOWN(DAYS360(Cat_alumnos[[#This Row],[FECHA DE INICIO (PRIMERA CLASE CALENDARIO)]],TODAY())/30,0)+2-AE187,"NO VIGENTE"))</f>
        <v>NO VIGENTE</v>
      </c>
      <c r="AG187" s="73">
        <v>20</v>
      </c>
      <c r="AH18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87" s="55" t="str">
        <f t="shared" si="15"/>
        <v>SUSPENDER</v>
      </c>
      <c r="AJ187" s="349" t="s">
        <v>912</v>
      </c>
      <c r="AK187" s="49">
        <v>1</v>
      </c>
      <c r="AL187" s="66">
        <f t="shared" si="58"/>
        <v>0</v>
      </c>
      <c r="AM187" s="444" t="str">
        <f t="shared" si="49"/>
        <v>NO</v>
      </c>
      <c r="AN187" s="902"/>
      <c r="AO187" s="900" t="str">
        <f>MID(Cat_alumnos[[#This Row],[CURP]],5,2)</f>
        <v>75</v>
      </c>
      <c r="AP187" s="900" t="str">
        <f>MID(Cat_alumnos[[#This Row],[CURP]],7,2)</f>
        <v>10</v>
      </c>
      <c r="AQ187" s="900" t="str">
        <f>MID(Cat_alumnos[[#This Row],[CURP]],9,2)</f>
        <v>15</v>
      </c>
      <c r="AR187" s="904" t="s">
        <v>3096</v>
      </c>
      <c r="AS187" s="612">
        <f>Cat_alumnos[[#This Row],[Titulación]]</f>
        <v>29000</v>
      </c>
      <c r="AT187" s="208"/>
      <c r="AU187" s="1"/>
      <c r="AW187" s="209"/>
      <c r="AY187" s="210"/>
      <c r="AZ187" s="209"/>
      <c r="BB187" s="210"/>
      <c r="BC187" s="209"/>
      <c r="BE187" s="210"/>
      <c r="BF187" s="209"/>
      <c r="BH187" s="210"/>
      <c r="BI187" s="210"/>
      <c r="BJ187" s="210"/>
      <c r="BK187" s="210"/>
      <c r="BL187" s="210"/>
      <c r="BM187" s="210"/>
      <c r="BN187" s="210"/>
      <c r="BO187" s="210"/>
      <c r="BP187" s="210"/>
      <c r="BQ187" s="210"/>
      <c r="BR187" s="210"/>
      <c r="BS187" s="56">
        <f t="shared" si="56"/>
        <v>0</v>
      </c>
      <c r="BT187" s="56">
        <f t="shared" si="48"/>
        <v>29000</v>
      </c>
      <c r="BU187" s="57">
        <f t="shared" si="57"/>
        <v>-29000</v>
      </c>
      <c r="BW187" s="56">
        <f t="shared" si="51"/>
        <v>29000</v>
      </c>
      <c r="BX187" s="56"/>
      <c r="BY187" s="56"/>
      <c r="BZ187" s="62"/>
      <c r="CA187" s="62"/>
      <c r="CB187" s="62"/>
      <c r="CD187" s="211"/>
      <c r="CG187" s="212" t="s">
        <v>602</v>
      </c>
      <c r="CH187" s="69">
        <v>9988451496</v>
      </c>
    </row>
    <row r="188" spans="1:86" ht="18" hidden="1" thickTop="1" thickBot="1">
      <c r="A188" s="244">
        <v>170</v>
      </c>
      <c r="B188" s="46" t="s">
        <v>12</v>
      </c>
      <c r="C188" s="307" t="s">
        <v>1809</v>
      </c>
      <c r="D188" s="46" t="s">
        <v>913</v>
      </c>
      <c r="E188" s="72" t="s">
        <v>914</v>
      </c>
      <c r="F188" s="53" t="s">
        <v>915</v>
      </c>
      <c r="G188" s="48" t="s">
        <v>916</v>
      </c>
      <c r="H188" s="752">
        <v>24</v>
      </c>
      <c r="I188" s="752">
        <v>20</v>
      </c>
      <c r="J188" s="151"/>
      <c r="K188" s="151">
        <v>3000</v>
      </c>
      <c r="L188" s="151">
        <v>2800</v>
      </c>
      <c r="M188" s="49" t="s">
        <v>904</v>
      </c>
      <c r="N188" s="118">
        <v>44044</v>
      </c>
      <c r="O188" s="118">
        <f t="shared" si="52"/>
        <v>44621</v>
      </c>
      <c r="P188" s="118">
        <f>Cat_alumnos[[#This Row],[FECHA DE INICIO (PRIMERA CLASE CALENDARIO)]]</f>
        <v>44044</v>
      </c>
      <c r="Q188" s="118">
        <f t="shared" si="53"/>
        <v>44743</v>
      </c>
      <c r="R188" s="49" t="str">
        <f t="shared" si="54"/>
        <v>M</v>
      </c>
      <c r="S188" s="49" t="str">
        <f t="shared" si="55"/>
        <v>DOCTORADO EN DERECHO</v>
      </c>
      <c r="T188" s="322" t="s">
        <v>1227</v>
      </c>
      <c r="U188" s="49" t="s">
        <v>917</v>
      </c>
      <c r="V188" s="50">
        <v>6700</v>
      </c>
      <c r="W188" s="51">
        <f t="shared" si="46"/>
        <v>0.58208955223880599</v>
      </c>
      <c r="X188" s="50">
        <f t="shared" si="47"/>
        <v>3900</v>
      </c>
      <c r="Y188" s="52">
        <v>1</v>
      </c>
      <c r="Z188" s="153">
        <v>0</v>
      </c>
      <c r="AA188" s="177">
        <v>29000</v>
      </c>
      <c r="AB188" s="300" t="s">
        <v>11</v>
      </c>
      <c r="AC188">
        <v>1</v>
      </c>
      <c r="AD188" s="1249">
        <v>170</v>
      </c>
      <c r="AE188" s="46"/>
      <c r="AF1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CALENDARIO)]],TODAY())/30,0)-AE188, IF(Cat_alumnos[[#This Row],[ESTATUS ACADÉMICO]]="VIGENTE",ROUNDDOWN(DAYS360(Cat_alumnos[[#This Row],[FECHA DE INICIO (PRIMERA CLASE CALENDARIO)]],TODAY())/30,0)+2-AE188,"NO VIGENTE"))</f>
        <v>NO VIGENTE</v>
      </c>
      <c r="AG188" s="79">
        <v>18</v>
      </c>
      <c r="AH1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88" s="55" t="str">
        <f t="shared" si="15"/>
        <v>SUSPENDER</v>
      </c>
      <c r="AJ188" s="345" t="s">
        <v>1899</v>
      </c>
      <c r="AK188" s="49">
        <v>1</v>
      </c>
      <c r="AL188" s="66">
        <f t="shared" si="58"/>
        <v>0</v>
      </c>
      <c r="AM188" s="444" t="str">
        <f t="shared" si="49"/>
        <v>NO</v>
      </c>
      <c r="AN188" s="902"/>
      <c r="AO188" s="900" t="str">
        <f>MID(Cat_alumnos[[#This Row],[CURP]],5,2)</f>
        <v>69</v>
      </c>
      <c r="AP188" s="900" t="str">
        <f>MID(Cat_alumnos[[#This Row],[CURP]],7,2)</f>
        <v>10</v>
      </c>
      <c r="AQ188" s="900" t="str">
        <f>MID(Cat_alumnos[[#This Row],[CURP]],9,2)</f>
        <v>09</v>
      </c>
      <c r="AR188" s="904" t="s">
        <v>3088</v>
      </c>
      <c r="AS188" s="612">
        <f>Cat_alumnos[[#This Row],[Titulación]]</f>
        <v>29000</v>
      </c>
      <c r="AT188" s="208"/>
      <c r="AU188" s="1"/>
      <c r="AW188" s="209"/>
      <c r="AY188" s="210"/>
      <c r="AZ188" s="209"/>
      <c r="BB188" s="210"/>
      <c r="BC188" s="209"/>
      <c r="BE188" s="210"/>
      <c r="BF188" s="209"/>
      <c r="BH188" s="210"/>
      <c r="BI188" s="210"/>
      <c r="BJ188" s="210"/>
      <c r="BK188" s="210"/>
      <c r="BL188" s="210"/>
      <c r="BM188" s="210"/>
      <c r="BN188" s="210"/>
      <c r="BO188" s="210"/>
      <c r="BP188" s="210"/>
      <c r="BQ188" s="210"/>
      <c r="BR188" s="210"/>
      <c r="BS188" s="56">
        <f t="shared" si="56"/>
        <v>0</v>
      </c>
      <c r="BT188" s="56">
        <f t="shared" si="48"/>
        <v>29000</v>
      </c>
      <c r="BU188" s="57">
        <f t="shared" si="57"/>
        <v>-29000</v>
      </c>
      <c r="BW188" s="56">
        <f t="shared" si="51"/>
        <v>29000</v>
      </c>
      <c r="BX188" s="56"/>
      <c r="BY188" s="56"/>
      <c r="BZ188" s="62"/>
      <c r="CA188" s="62"/>
      <c r="CB188" s="62"/>
      <c r="CD188" s="211"/>
      <c r="CG188" s="212" t="s">
        <v>916</v>
      </c>
      <c r="CH188" s="69" t="s">
        <v>915</v>
      </c>
    </row>
    <row r="189" spans="1:86" ht="50" hidden="1" thickTop="1" thickBot="1">
      <c r="A189" s="244">
        <v>171</v>
      </c>
      <c r="B189" s="46" t="s">
        <v>12</v>
      </c>
      <c r="C189" s="252" t="s">
        <v>918</v>
      </c>
      <c r="D189" s="46" t="s">
        <v>919</v>
      </c>
      <c r="E189" s="72" t="s">
        <v>920</v>
      </c>
      <c r="F189" s="53" t="s">
        <v>921</v>
      </c>
      <c r="G189" s="48" t="s">
        <v>922</v>
      </c>
      <c r="H189" s="752">
        <v>24</v>
      </c>
      <c r="I189" s="752">
        <v>20</v>
      </c>
      <c r="J189" s="151"/>
      <c r="K189" s="151">
        <v>3000</v>
      </c>
      <c r="L189" s="151">
        <v>2800</v>
      </c>
      <c r="M189" s="49" t="s">
        <v>904</v>
      </c>
      <c r="N189" s="118">
        <v>43952</v>
      </c>
      <c r="O189" s="118">
        <f t="shared" si="52"/>
        <v>44531</v>
      </c>
      <c r="P189" s="118">
        <f>Cat_alumnos[[#This Row],[FECHA DE INICIO (PRIMERA CLASE CALENDARIO)]]</f>
        <v>43952</v>
      </c>
      <c r="Q189" s="118">
        <f t="shared" si="53"/>
        <v>44652</v>
      </c>
      <c r="R189" s="49" t="str">
        <f t="shared" si="54"/>
        <v>H</v>
      </c>
      <c r="S189" s="49" t="str">
        <f t="shared" si="55"/>
        <v>DOCTORADO EN DERECHO</v>
      </c>
      <c r="T189" s="322" t="s">
        <v>1227</v>
      </c>
      <c r="U189" s="49" t="s">
        <v>11</v>
      </c>
      <c r="V189" s="50">
        <v>6700</v>
      </c>
      <c r="W189" s="51">
        <f t="shared" si="46"/>
        <v>0.58208955223880599</v>
      </c>
      <c r="X189" s="50">
        <f t="shared" si="47"/>
        <v>3900</v>
      </c>
      <c r="Y189" s="52">
        <v>1</v>
      </c>
      <c r="Z189" s="153">
        <v>0</v>
      </c>
      <c r="AA189" s="177">
        <v>29000</v>
      </c>
      <c r="AB189" s="300" t="s">
        <v>11</v>
      </c>
      <c r="AC189">
        <v>1</v>
      </c>
      <c r="AD189" s="1248">
        <v>171</v>
      </c>
      <c r="AE189" s="46">
        <v>0</v>
      </c>
      <c r="AF1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CALENDARIO)]],TODAY())/30,0)-AE189, IF(Cat_alumnos[[#This Row],[ESTATUS ACADÉMICO]]="VIGENTE",ROUNDDOWN(DAYS360(Cat_alumnos[[#This Row],[FECHA DE INICIO (PRIMERA CLASE CALENDARIO)]],TODAY())/30,0)+2-AE189,"NO VIGENTE"))</f>
        <v>NO VIGENTE</v>
      </c>
      <c r="AG189" s="79">
        <v>18</v>
      </c>
      <c r="AH1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189" s="55" t="str">
        <f t="shared" si="15"/>
        <v>SUSPENDER</v>
      </c>
      <c r="AJ189" s="345" t="s">
        <v>1900</v>
      </c>
      <c r="AK189" s="49">
        <v>0</v>
      </c>
      <c r="AL189" s="66">
        <f t="shared" si="58"/>
        <v>1</v>
      </c>
      <c r="AM189" s="444" t="str">
        <f t="shared" si="49"/>
        <v>NO</v>
      </c>
      <c r="AN189" s="902"/>
      <c r="AO189" s="900" t="str">
        <f>MID(Cat_alumnos[[#This Row],[CURP]],5,2)</f>
        <v>73</v>
      </c>
      <c r="AP189" s="900" t="str">
        <f>MID(Cat_alumnos[[#This Row],[CURP]],7,2)</f>
        <v>08</v>
      </c>
      <c r="AQ189" s="900" t="str">
        <f>MID(Cat_alumnos[[#This Row],[CURP]],9,2)</f>
        <v>20</v>
      </c>
      <c r="AR189" s="904" t="s">
        <v>3098</v>
      </c>
      <c r="AS189" s="612">
        <f>Cat_alumnos[[#This Row],[Titulación]]</f>
        <v>29000</v>
      </c>
      <c r="AT189" s="208"/>
      <c r="AU189" s="1"/>
      <c r="AW189" s="209"/>
      <c r="AY189" s="210"/>
      <c r="AZ189" s="209"/>
      <c r="BB189" s="210"/>
      <c r="BC189" s="209"/>
      <c r="BE189" s="210"/>
      <c r="BF189" s="209"/>
      <c r="BH189" s="210"/>
      <c r="BI189" s="210"/>
      <c r="BJ189" s="210"/>
      <c r="BK189" s="210"/>
      <c r="BL189" s="210"/>
      <c r="BM189" s="210"/>
      <c r="BN189" s="210"/>
      <c r="BO189" s="210"/>
      <c r="BP189" s="210"/>
      <c r="BQ189" s="210"/>
      <c r="BR189" s="210"/>
      <c r="BS189" s="56">
        <f t="shared" si="56"/>
        <v>0</v>
      </c>
      <c r="BT189" s="56">
        <f t="shared" si="48"/>
        <v>29000</v>
      </c>
      <c r="BU189" s="57">
        <f t="shared" si="57"/>
        <v>-29000</v>
      </c>
      <c r="BW189" s="56">
        <f t="shared" si="51"/>
        <v>29000</v>
      </c>
      <c r="BX189" s="56"/>
      <c r="BY189" s="56"/>
      <c r="BZ189" s="62"/>
      <c r="CA189" s="62"/>
      <c r="CB189" s="62"/>
      <c r="CD189" s="211"/>
      <c r="CG189" s="212" t="s">
        <v>922</v>
      </c>
      <c r="CH189" s="69" t="s">
        <v>921</v>
      </c>
    </row>
    <row r="190" spans="1:86" ht="53" hidden="1" thickTop="1" thickBot="1">
      <c r="A190" s="244">
        <v>172</v>
      </c>
      <c r="B190" s="46" t="s">
        <v>17</v>
      </c>
      <c r="C190" s="252" t="s">
        <v>1261</v>
      </c>
      <c r="D190" s="46" t="s">
        <v>1262</v>
      </c>
      <c r="E190" s="72" t="s">
        <v>1263</v>
      </c>
      <c r="F190" s="53" t="s">
        <v>1264</v>
      </c>
      <c r="G190" s="48" t="s">
        <v>1265</v>
      </c>
      <c r="H190" s="752">
        <v>8</v>
      </c>
      <c r="I190" s="752">
        <v>8</v>
      </c>
      <c r="J190" s="151"/>
      <c r="K190" s="151" t="s">
        <v>1255</v>
      </c>
      <c r="L190" s="151">
        <v>2180</v>
      </c>
      <c r="M190" s="49" t="s">
        <v>1247</v>
      </c>
      <c r="N190" s="118">
        <v>44378</v>
      </c>
      <c r="O190" s="118">
        <f t="shared" si="52"/>
        <v>44593</v>
      </c>
      <c r="P190" s="118">
        <f>Cat_alumnos[[#This Row],[FECHA DE INICIO (PRIMERA CLASE CALENDARIO)]]</f>
        <v>44378</v>
      </c>
      <c r="Q190" s="118">
        <f t="shared" si="53"/>
        <v>44593</v>
      </c>
      <c r="R190" s="49" t="str">
        <f t="shared" si="54"/>
        <v>M</v>
      </c>
      <c r="S190" s="49" t="str">
        <f t="shared" si="55"/>
        <v>JT EN LICENCIATURA EN DERECHO</v>
      </c>
      <c r="T190" s="322" t="s">
        <v>1227</v>
      </c>
      <c r="U190" s="49" t="s">
        <v>11</v>
      </c>
      <c r="V190" s="50">
        <v>6700</v>
      </c>
      <c r="W190" s="51">
        <f t="shared" si="46"/>
        <v>0.67462686567164176</v>
      </c>
      <c r="X190" s="50">
        <f t="shared" si="47"/>
        <v>4520</v>
      </c>
      <c r="Y190" s="52">
        <v>1</v>
      </c>
      <c r="Z190" s="153">
        <v>0</v>
      </c>
      <c r="AA190" s="177">
        <v>29000</v>
      </c>
      <c r="AB190" s="300" t="s">
        <v>11</v>
      </c>
      <c r="AC190">
        <v>1</v>
      </c>
      <c r="AD190" s="1249">
        <v>172</v>
      </c>
      <c r="AE190" s="46">
        <v>0</v>
      </c>
      <c r="AF1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CALENDARIO)]],TODAY())/30,0)-AE190, IF(Cat_alumnos[[#This Row],[ESTATUS ACADÉMICO]]="VIGENTE",ROUNDDOWN(DAYS360(Cat_alumnos[[#This Row],[FECHA DE INICIO (PRIMERA CLASE CALENDARIO)]],TODAY())/30,0)+2-AE190,"NO VIGENTE"))</f>
        <v>NO VIGENTE</v>
      </c>
      <c r="AG190" s="79">
        <v>8</v>
      </c>
      <c r="AH1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190" s="55" t="str">
        <f t="shared" si="15"/>
        <v>SUSPENDER</v>
      </c>
      <c r="AJ190" s="582" t="s">
        <v>2252</v>
      </c>
      <c r="AK190" s="49">
        <v>1</v>
      </c>
      <c r="AL190" s="66">
        <f t="shared" si="58"/>
        <v>0</v>
      </c>
      <c r="AM190" s="444" t="str">
        <f t="shared" si="49"/>
        <v>SI</v>
      </c>
      <c r="AN190" s="905" t="s">
        <v>1968</v>
      </c>
      <c r="AO190" s="900" t="str">
        <f>MID(Cat_alumnos[[#This Row],[CURP]],5,2)</f>
        <v>79</v>
      </c>
      <c r="AP190" s="900" t="str">
        <f>MID(Cat_alumnos[[#This Row],[CURP]],7,2)</f>
        <v>03</v>
      </c>
      <c r="AQ190" s="900" t="str">
        <f>MID(Cat_alumnos[[#This Row],[CURP]],9,2)</f>
        <v>26</v>
      </c>
      <c r="AR190" s="905" t="s">
        <v>3085</v>
      </c>
      <c r="AS190" s="612">
        <f>Cat_alumnos[[#This Row],[Titulación]]</f>
        <v>29000</v>
      </c>
      <c r="AT190" s="208">
        <v>4000</v>
      </c>
      <c r="AU190" s="39">
        <v>44764</v>
      </c>
      <c r="AV190" t="s">
        <v>420</v>
      </c>
      <c r="AW190" s="384">
        <v>5000</v>
      </c>
      <c r="AX190" s="81">
        <v>44805</v>
      </c>
      <c r="AY190" s="210" t="s">
        <v>420</v>
      </c>
      <c r="AZ190" s="209"/>
      <c r="BB190" s="210"/>
      <c r="BC190" s="209"/>
      <c r="BE190" s="210"/>
      <c r="BF190" s="209"/>
      <c r="BH190" s="210"/>
      <c r="BI190" s="210"/>
      <c r="BJ190" s="210"/>
      <c r="BK190" s="210"/>
      <c r="BL190" s="210"/>
      <c r="BM190" s="210"/>
      <c r="BN190" s="210"/>
      <c r="BO190" s="210"/>
      <c r="BP190" s="210"/>
      <c r="BQ190" s="210"/>
      <c r="BR190" s="210"/>
      <c r="BS190" s="56">
        <f t="shared" si="56"/>
        <v>9000</v>
      </c>
      <c r="BT190" s="56">
        <f t="shared" si="48"/>
        <v>29000</v>
      </c>
      <c r="BU190" s="57">
        <f t="shared" si="57"/>
        <v>-20000</v>
      </c>
      <c r="BW190" s="56">
        <f t="shared" si="51"/>
        <v>29000</v>
      </c>
      <c r="BX190" s="56">
        <v>5000</v>
      </c>
      <c r="BZ190" s="78">
        <v>44761</v>
      </c>
      <c r="CA190" s="62" t="s">
        <v>420</v>
      </c>
      <c r="CB190" s="62"/>
      <c r="CD190" s="211"/>
      <c r="CG190" s="212"/>
      <c r="CH190" s="69" t="s">
        <v>925</v>
      </c>
    </row>
    <row r="191" spans="1:86" ht="18" hidden="1" thickTop="1" thickBot="1">
      <c r="A191" s="244">
        <v>173</v>
      </c>
      <c r="B191" s="46" t="s">
        <v>12</v>
      </c>
      <c r="C191" s="252" t="s">
        <v>927</v>
      </c>
      <c r="D191" s="46" t="s">
        <v>928</v>
      </c>
      <c r="E191" s="72" t="s">
        <v>929</v>
      </c>
      <c r="F191" s="53" t="s">
        <v>930</v>
      </c>
      <c r="G191" s="48" t="s">
        <v>931</v>
      </c>
      <c r="H191" s="752">
        <v>20</v>
      </c>
      <c r="I191" s="752">
        <v>20</v>
      </c>
      <c r="J191" s="151"/>
      <c r="K191" s="151">
        <v>3000</v>
      </c>
      <c r="L191" s="151">
        <v>3350</v>
      </c>
      <c r="M191" s="49" t="s">
        <v>904</v>
      </c>
      <c r="N191" s="118">
        <v>43952</v>
      </c>
      <c r="O191" s="118">
        <f t="shared" si="52"/>
        <v>44531</v>
      </c>
      <c r="P191" s="118">
        <f>Cat_alumnos[[#This Row],[FECHA DE INICIO (PRIMERA CLASE CALENDARIO)]]</f>
        <v>43952</v>
      </c>
      <c r="Q191" s="118">
        <f t="shared" si="53"/>
        <v>44531</v>
      </c>
      <c r="R191" s="49" t="str">
        <f t="shared" si="54"/>
        <v>H</v>
      </c>
      <c r="S191" s="49" t="str">
        <f t="shared" si="55"/>
        <v>DOCTORADO EN DERECHO</v>
      </c>
      <c r="T191" s="322" t="s">
        <v>1227</v>
      </c>
      <c r="U191" s="49" t="s">
        <v>11</v>
      </c>
      <c r="V191" s="50">
        <v>6700</v>
      </c>
      <c r="W191" s="51">
        <f t="shared" si="46"/>
        <v>0.5</v>
      </c>
      <c r="X191" s="50">
        <f t="shared" si="47"/>
        <v>3350</v>
      </c>
      <c r="Y191" s="52">
        <v>1</v>
      </c>
      <c r="Z191" s="153">
        <v>0</v>
      </c>
      <c r="AA191" s="177">
        <v>29000</v>
      </c>
      <c r="AB191" s="300" t="s">
        <v>11</v>
      </c>
      <c r="AC191">
        <v>1</v>
      </c>
      <c r="AD191" s="1248">
        <v>173</v>
      </c>
      <c r="AE191" s="46">
        <v>0</v>
      </c>
      <c r="AF1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CALENDARIO)]],TODAY())/30,0)-AE191, IF(Cat_alumnos[[#This Row],[ESTATUS ACADÉMICO]]="VIGENTE",ROUNDDOWN(DAYS360(Cat_alumnos[[#This Row],[FECHA DE INICIO (PRIMERA CLASE CALENDARIO)]],TODAY())/30,0)+2-AE191,"NO VIGENTE"))</f>
        <v>NO VIGENTE</v>
      </c>
      <c r="AG191" s="79">
        <v>20</v>
      </c>
      <c r="AH1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191" s="55" t="str">
        <f t="shared" si="15"/>
        <v>SUSPENDER</v>
      </c>
      <c r="AJ191" s="349"/>
      <c r="AK191" s="49">
        <v>1</v>
      </c>
      <c r="AL191" s="66">
        <f t="shared" si="58"/>
        <v>0</v>
      </c>
      <c r="AM191" s="444" t="str">
        <f t="shared" si="49"/>
        <v>NO</v>
      </c>
      <c r="AN191" s="902"/>
      <c r="AO191" s="900" t="str">
        <f>MID(Cat_alumnos[[#This Row],[CURP]],5,2)</f>
        <v>85</v>
      </c>
      <c r="AP191" s="900" t="str">
        <f>MID(Cat_alumnos[[#This Row],[CURP]],7,2)</f>
        <v>05</v>
      </c>
      <c r="AQ191" s="900" t="str">
        <f>MID(Cat_alumnos[[#This Row],[CURP]],9,2)</f>
        <v>10</v>
      </c>
      <c r="AR191" s="904" t="s">
        <v>3091</v>
      </c>
      <c r="AS191" s="612">
        <f>Cat_alumnos[[#This Row],[Titulación]]</f>
        <v>29000</v>
      </c>
      <c r="AT191" s="208"/>
      <c r="AU191" s="1"/>
      <c r="AW191" s="209"/>
      <c r="AY191" s="210"/>
      <c r="AZ191" s="209"/>
      <c r="BB191" s="210"/>
      <c r="BC191" s="209"/>
      <c r="BE191" s="210"/>
      <c r="BF191" s="209"/>
      <c r="BH191" s="210"/>
      <c r="BI191" s="210"/>
      <c r="BJ191" s="210"/>
      <c r="BK191" s="210"/>
      <c r="BL191" s="210"/>
      <c r="BM191" s="210"/>
      <c r="BN191" s="210"/>
      <c r="BO191" s="210"/>
      <c r="BP191" s="210"/>
      <c r="BQ191" s="210"/>
      <c r="BR191" s="210"/>
      <c r="BS191" s="56">
        <f t="shared" si="56"/>
        <v>0</v>
      </c>
      <c r="BT191" s="56">
        <f t="shared" si="48"/>
        <v>29000</v>
      </c>
      <c r="BU191" s="57">
        <f t="shared" si="57"/>
        <v>-29000</v>
      </c>
      <c r="BW191" s="56">
        <f t="shared" si="51"/>
        <v>29000</v>
      </c>
      <c r="BX191" s="56"/>
      <c r="BY191" s="56"/>
      <c r="BZ191" s="62"/>
      <c r="CA191" s="62"/>
      <c r="CB191" s="62"/>
      <c r="CD191" s="211"/>
      <c r="CG191" s="212" t="s">
        <v>931</v>
      </c>
      <c r="CH191" s="69" t="s">
        <v>930</v>
      </c>
    </row>
    <row r="192" spans="1:86" ht="66" hidden="1" thickTop="1" thickBot="1">
      <c r="A192" s="780">
        <v>174</v>
      </c>
      <c r="B192" s="46" t="s">
        <v>12</v>
      </c>
      <c r="C192" s="252" t="s">
        <v>932</v>
      </c>
      <c r="D192" s="254" t="s">
        <v>1304</v>
      </c>
      <c r="E192" s="72" t="s">
        <v>933</v>
      </c>
      <c r="F192" s="53" t="s">
        <v>934</v>
      </c>
      <c r="G192" s="1187" t="s">
        <v>935</v>
      </c>
      <c r="H192" s="752">
        <v>20</v>
      </c>
      <c r="I192" s="752">
        <v>20</v>
      </c>
      <c r="J192" s="151"/>
      <c r="K192" s="151">
        <v>3000</v>
      </c>
      <c r="L192" s="151">
        <v>3350</v>
      </c>
      <c r="M192" s="49" t="s">
        <v>904</v>
      </c>
      <c r="N192" s="118">
        <v>44105</v>
      </c>
      <c r="O192" s="118">
        <f t="shared" si="52"/>
        <v>44682</v>
      </c>
      <c r="P192" s="118">
        <f>Cat_alumnos[[#This Row],[FECHA DE INICIO (PRIMERA CLASE CALENDARIO)]]</f>
        <v>44105</v>
      </c>
      <c r="Q192" s="118">
        <f t="shared" si="53"/>
        <v>44682</v>
      </c>
      <c r="R192" s="49" t="str">
        <f t="shared" si="54"/>
        <v>H</v>
      </c>
      <c r="S192" s="49" t="str">
        <f t="shared" si="55"/>
        <v>DOCTORADO EN DERECHO</v>
      </c>
      <c r="T192" s="322" t="s">
        <v>1227</v>
      </c>
      <c r="U192" s="49" t="s">
        <v>16</v>
      </c>
      <c r="V192" s="50">
        <v>6700</v>
      </c>
      <c r="W192" s="51">
        <f t="shared" si="46"/>
        <v>0.5</v>
      </c>
      <c r="X192" s="50">
        <f t="shared" si="47"/>
        <v>3350</v>
      </c>
      <c r="Y192" s="52">
        <v>1</v>
      </c>
      <c r="Z192" s="153">
        <v>0</v>
      </c>
      <c r="AA192" s="177">
        <v>29000</v>
      </c>
      <c r="AB192" s="300" t="s">
        <v>16</v>
      </c>
      <c r="AC192">
        <v>1</v>
      </c>
      <c r="AD192" s="1249">
        <v>174</v>
      </c>
      <c r="AE192" s="46">
        <v>0</v>
      </c>
      <c r="AF1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CALENDARIO)]],TODAY())/30,0)-AE192, IF(Cat_alumnos[[#This Row],[ESTATUS ACADÉMICO]]="VIGENTE",ROUNDDOWN(DAYS360(Cat_alumnos[[#This Row],[FECHA DE INICIO (PRIMERA CLASE CALENDARIO)]],TODAY())/30,0)+2-AE192,"NO VIGENTE"))</f>
        <v>NO VIGENTE</v>
      </c>
      <c r="AG192" s="79">
        <v>18</v>
      </c>
      <c r="AH1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192" s="55" t="str">
        <f t="shared" si="15"/>
        <v>SUSPENDER</v>
      </c>
      <c r="AJ192" s="345" t="s">
        <v>1962</v>
      </c>
      <c r="AK192" s="49">
        <v>0</v>
      </c>
      <c r="AL192" s="66">
        <f t="shared" si="58"/>
        <v>1</v>
      </c>
      <c r="AM192" s="444" t="str">
        <f t="shared" si="49"/>
        <v>NO</v>
      </c>
      <c r="AN192" s="902"/>
      <c r="AO192" s="900" t="str">
        <f>MID(Cat_alumnos[[#This Row],[CURP]],5,2)</f>
        <v>76</v>
      </c>
      <c r="AP192" s="900" t="str">
        <f>MID(Cat_alumnos[[#This Row],[CURP]],7,2)</f>
        <v>07</v>
      </c>
      <c r="AQ192" s="900" t="str">
        <f>MID(Cat_alumnos[[#This Row],[CURP]],9,2)</f>
        <v>10</v>
      </c>
      <c r="AR192" s="904" t="s">
        <v>3084</v>
      </c>
      <c r="AS192" s="612">
        <f>Cat_alumnos[[#This Row],[Titulación]]</f>
        <v>29000</v>
      </c>
      <c r="AT192" s="208"/>
      <c r="AU192" s="1"/>
      <c r="AW192" s="209"/>
      <c r="AY192" s="210"/>
      <c r="AZ192" s="209"/>
      <c r="BB192" s="210"/>
      <c r="BC192" s="209"/>
      <c r="BE192" s="210"/>
      <c r="BF192" s="209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56">
        <f t="shared" si="56"/>
        <v>0</v>
      </c>
      <c r="BT192" s="56">
        <f t="shared" si="48"/>
        <v>29000</v>
      </c>
      <c r="BU192" s="57">
        <f t="shared" si="57"/>
        <v>-29000</v>
      </c>
      <c r="BW192" s="56">
        <f t="shared" si="51"/>
        <v>29000</v>
      </c>
      <c r="BX192" s="56"/>
      <c r="BY192" s="56"/>
      <c r="BZ192" s="62"/>
      <c r="CA192" s="62"/>
      <c r="CB192" s="62"/>
      <c r="CD192" s="211"/>
      <c r="CG192" s="212"/>
      <c r="CH192" s="69" t="s">
        <v>934</v>
      </c>
    </row>
    <row r="193" spans="1:86" ht="18" hidden="1" thickTop="1" thickBot="1">
      <c r="A193" s="244">
        <v>175</v>
      </c>
      <c r="B193" s="46" t="s">
        <v>12</v>
      </c>
      <c r="C193" s="307" t="s">
        <v>256</v>
      </c>
      <c r="D193" s="559" t="s">
        <v>2203</v>
      </c>
      <c r="E193" s="560" t="s">
        <v>1671</v>
      </c>
      <c r="F193" s="89" t="s">
        <v>936</v>
      </c>
      <c r="G193" s="228" t="s">
        <v>258</v>
      </c>
      <c r="H193" s="752">
        <v>20</v>
      </c>
      <c r="I193" s="752">
        <v>20</v>
      </c>
      <c r="J193" s="151"/>
      <c r="K193" s="151">
        <v>3000</v>
      </c>
      <c r="L193" s="151">
        <v>2800</v>
      </c>
      <c r="M193" s="49" t="s">
        <v>904</v>
      </c>
      <c r="N193" s="118">
        <v>43983</v>
      </c>
      <c r="O193" s="118">
        <f t="shared" si="52"/>
        <v>44562</v>
      </c>
      <c r="P193" s="118">
        <f>Cat_alumnos[[#This Row],[FECHA DE INICIO (PRIMERA CLASE CALENDARIO)]]</f>
        <v>43983</v>
      </c>
      <c r="Q193" s="118">
        <f t="shared" si="53"/>
        <v>44562</v>
      </c>
      <c r="R193" s="49" t="str">
        <f t="shared" si="54"/>
        <v>M</v>
      </c>
      <c r="S193" s="49" t="str">
        <f t="shared" si="55"/>
        <v>DOCTORADO EN DERECHO</v>
      </c>
      <c r="T193" s="322" t="s">
        <v>1227</v>
      </c>
      <c r="U193" s="49" t="s">
        <v>16</v>
      </c>
      <c r="V193" s="50">
        <v>6700</v>
      </c>
      <c r="W193" s="51">
        <f t="shared" si="46"/>
        <v>0.58208955223880599</v>
      </c>
      <c r="X193" s="50">
        <f t="shared" si="47"/>
        <v>3900</v>
      </c>
      <c r="Y193" s="52">
        <v>1</v>
      </c>
      <c r="Z193" s="153">
        <v>0</v>
      </c>
      <c r="AA193" s="177">
        <v>29000</v>
      </c>
      <c r="AB193" s="300" t="s">
        <v>16</v>
      </c>
      <c r="AC193">
        <v>1</v>
      </c>
      <c r="AD193" s="1248">
        <v>175</v>
      </c>
      <c r="AE193" s="46">
        <v>7</v>
      </c>
      <c r="AF1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CALENDARIO)]],TODAY())/30,0)-AE193, IF(Cat_alumnos[[#This Row],[ESTATUS ACADÉMICO]]="VIGENTE",ROUNDDOWN(DAYS360(Cat_alumnos[[#This Row],[FECHA DE INICIO (PRIMERA CLASE CALENDARIO)]],TODAY())/30,0)+2-AE193,"NO VIGENTE"))</f>
        <v>NO VIGENTE</v>
      </c>
      <c r="AG193" s="105">
        <v>13</v>
      </c>
      <c r="AH1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93" s="55" t="str">
        <f t="shared" si="15"/>
        <v>SUSPENDER</v>
      </c>
      <c r="AJ193" s="371" t="s">
        <v>937</v>
      </c>
      <c r="AK193" s="49">
        <v>0</v>
      </c>
      <c r="AL193" s="66">
        <f t="shared" si="58"/>
        <v>1</v>
      </c>
      <c r="AM193" s="444" t="str">
        <f t="shared" si="49"/>
        <v>NO</v>
      </c>
      <c r="AN193" s="902"/>
      <c r="AO193" s="900" t="str">
        <f>MID(Cat_alumnos[[#This Row],[CURP]],5,2)</f>
        <v>89</v>
      </c>
      <c r="AP193" s="900" t="str">
        <f>MID(Cat_alumnos[[#This Row],[CURP]],7,2)</f>
        <v>04</v>
      </c>
      <c r="AQ193" s="900" t="str">
        <f>MID(Cat_alumnos[[#This Row],[CURP]],9,2)</f>
        <v>08</v>
      </c>
      <c r="AR193" s="904" t="s">
        <v>3084</v>
      </c>
      <c r="AS193" s="612">
        <f>Cat_alumnos[[#This Row],[Titulación]]</f>
        <v>29000</v>
      </c>
      <c r="AT193" s="208"/>
      <c r="AU193" s="1"/>
      <c r="AW193" s="209"/>
      <c r="AY193" s="210"/>
      <c r="AZ193" s="209"/>
      <c r="BB193" s="210"/>
      <c r="BC193" s="209"/>
      <c r="BE193" s="210"/>
      <c r="BF193" s="209"/>
      <c r="BH193" s="210"/>
      <c r="BI193" s="210"/>
      <c r="BJ193" s="210"/>
      <c r="BK193" s="210"/>
      <c r="BL193" s="210"/>
      <c r="BM193" s="210"/>
      <c r="BN193" s="210"/>
      <c r="BO193" s="210"/>
      <c r="BP193" s="210"/>
      <c r="BQ193" s="210"/>
      <c r="BR193" s="210"/>
      <c r="BS193" s="56">
        <f t="shared" si="56"/>
        <v>0</v>
      </c>
      <c r="BT193" s="56">
        <f t="shared" si="48"/>
        <v>29000</v>
      </c>
      <c r="BU193" s="57">
        <f t="shared" si="57"/>
        <v>-29000</v>
      </c>
      <c r="BW193" s="56">
        <f t="shared" si="51"/>
        <v>29000</v>
      </c>
      <c r="BX193" s="56"/>
      <c r="BY193" s="56"/>
      <c r="BZ193" s="62"/>
      <c r="CA193" s="62"/>
      <c r="CB193" s="62"/>
      <c r="CD193" s="211"/>
      <c r="CG193" s="212" t="s">
        <v>258</v>
      </c>
      <c r="CH193" s="69" t="s">
        <v>936</v>
      </c>
    </row>
    <row r="194" spans="1:86" ht="18" hidden="1" thickTop="1" thickBot="1">
      <c r="A194" s="244">
        <v>176</v>
      </c>
      <c r="B194" s="46" t="s">
        <v>12</v>
      </c>
      <c r="C194" s="252" t="s">
        <v>938</v>
      </c>
      <c r="D194" s="559" t="s">
        <v>939</v>
      </c>
      <c r="E194" s="560" t="s">
        <v>940</v>
      </c>
      <c r="F194" s="89" t="s">
        <v>941</v>
      </c>
      <c r="G194" s="228" t="s">
        <v>3226</v>
      </c>
      <c r="H194" s="752">
        <v>24</v>
      </c>
      <c r="I194" s="752">
        <v>20</v>
      </c>
      <c r="J194" s="151"/>
      <c r="K194" s="151">
        <v>3000</v>
      </c>
      <c r="L194" s="151">
        <v>2800</v>
      </c>
      <c r="M194" s="49" t="s">
        <v>904</v>
      </c>
      <c r="N194" s="118">
        <v>43952</v>
      </c>
      <c r="O194" s="118">
        <f t="shared" si="52"/>
        <v>44531</v>
      </c>
      <c r="P194" s="118">
        <f>Cat_alumnos[[#This Row],[FECHA DE INICIO (PRIMERA CLASE CALENDARIO)]]</f>
        <v>43952</v>
      </c>
      <c r="Q194" s="118">
        <f t="shared" si="53"/>
        <v>44652</v>
      </c>
      <c r="R194" s="49" t="str">
        <f t="shared" si="54"/>
        <v>H</v>
      </c>
      <c r="S194" s="49" t="str">
        <f t="shared" si="55"/>
        <v>DOCTORADO EN DERECHO</v>
      </c>
      <c r="T194" s="322" t="s">
        <v>1227</v>
      </c>
      <c r="U194" s="49" t="s">
        <v>9</v>
      </c>
      <c r="V194" s="50">
        <v>6700</v>
      </c>
      <c r="W194" s="51">
        <f t="shared" si="46"/>
        <v>0.58208955223880599</v>
      </c>
      <c r="X194" s="50">
        <f t="shared" si="47"/>
        <v>3900</v>
      </c>
      <c r="Y194" s="52">
        <v>1</v>
      </c>
      <c r="Z194" s="153">
        <v>0</v>
      </c>
      <c r="AA194" s="177">
        <v>29000</v>
      </c>
      <c r="AB194" s="300" t="s">
        <v>11</v>
      </c>
      <c r="AC194">
        <v>1</v>
      </c>
      <c r="AD194" s="1249">
        <v>176</v>
      </c>
      <c r="AE194" s="46">
        <v>6</v>
      </c>
      <c r="AF1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CALENDARIO)]],TODAY())/30,0)-AE194, IF(Cat_alumnos[[#This Row],[ESTATUS ACADÉMICO]]="VIGENTE",ROUNDDOWN(DAYS360(Cat_alumnos[[#This Row],[FECHA DE INICIO (PRIMERA CLASE CALENDARIO)]],TODAY())/30,0)+2-AE194,"NO VIGENTE"))</f>
        <v>NO VIGENTE</v>
      </c>
      <c r="AG194" s="116">
        <v>20</v>
      </c>
      <c r="AH1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194" s="55" t="str">
        <f t="shared" si="15"/>
        <v>SUSPENDER</v>
      </c>
      <c r="AJ194" s="349"/>
      <c r="AK194" s="49">
        <v>0</v>
      </c>
      <c r="AL194" s="66">
        <f t="shared" si="58"/>
        <v>1</v>
      </c>
      <c r="AM194" s="444" t="str">
        <f t="shared" si="49"/>
        <v>NO</v>
      </c>
      <c r="AN194" s="903"/>
      <c r="AO194" s="900" t="str">
        <f>MID(Cat_alumnos[[#This Row],[CURP]],5,2)</f>
        <v>89</v>
      </c>
      <c r="AP194" s="900" t="str">
        <f>MID(Cat_alumnos[[#This Row],[CURP]],7,2)</f>
        <v>09</v>
      </c>
      <c r="AQ194" s="900" t="str">
        <f>MID(Cat_alumnos[[#This Row],[CURP]],9,2)</f>
        <v>22</v>
      </c>
      <c r="AR194" s="903" t="s">
        <v>3098</v>
      </c>
      <c r="AS194" s="612">
        <f>Cat_alumnos[[#This Row],[Titulación]]</f>
        <v>29000</v>
      </c>
      <c r="AT194" s="208"/>
      <c r="AU194" s="1"/>
      <c r="AW194" s="209"/>
      <c r="AY194" s="210"/>
      <c r="AZ194" s="209"/>
      <c r="BB194" s="210"/>
      <c r="BC194" s="209"/>
      <c r="BE194" s="210"/>
      <c r="BF194" s="209"/>
      <c r="BH194" s="210"/>
      <c r="BI194" s="210"/>
      <c r="BJ194" s="210"/>
      <c r="BK194" s="210"/>
      <c r="BL194" s="210"/>
      <c r="BM194" s="210"/>
      <c r="BN194" s="210"/>
      <c r="BO194" s="210"/>
      <c r="BP194" s="210"/>
      <c r="BQ194" s="210"/>
      <c r="BR194" s="210"/>
      <c r="BS194" s="56">
        <f t="shared" si="56"/>
        <v>0</v>
      </c>
      <c r="BT194" s="56">
        <f t="shared" si="48"/>
        <v>29000</v>
      </c>
      <c r="BU194" s="57">
        <f t="shared" si="57"/>
        <v>-29000</v>
      </c>
      <c r="BW194" s="56">
        <f t="shared" si="51"/>
        <v>29000</v>
      </c>
      <c r="BX194" s="56"/>
      <c r="BY194" s="56"/>
      <c r="BZ194" s="62"/>
      <c r="CA194" s="62"/>
      <c r="CB194" s="62"/>
      <c r="CD194" s="211"/>
      <c r="CG194" s="212"/>
      <c r="CH194" s="69" t="s">
        <v>941</v>
      </c>
    </row>
    <row r="195" spans="1:86" ht="19" hidden="1" thickTop="1" thickBot="1">
      <c r="A195" s="244">
        <v>177</v>
      </c>
      <c r="B195" s="46" t="s">
        <v>10</v>
      </c>
      <c r="C195" s="307" t="s">
        <v>654</v>
      </c>
      <c r="D195" s="503" t="s">
        <v>661</v>
      </c>
      <c r="E195" s="72" t="s">
        <v>656</v>
      </c>
      <c r="F195" s="47" t="s">
        <v>657</v>
      </c>
      <c r="G195" s="304" t="s">
        <v>658</v>
      </c>
      <c r="H195" s="752">
        <v>20</v>
      </c>
      <c r="I195" s="752">
        <v>20</v>
      </c>
      <c r="J195" s="151"/>
      <c r="K195" s="151">
        <v>2000</v>
      </c>
      <c r="L195" s="151">
        <v>2180.0000000000005</v>
      </c>
      <c r="M195" s="49" t="s">
        <v>674</v>
      </c>
      <c r="N195" s="118">
        <v>44166</v>
      </c>
      <c r="O195" s="118">
        <f t="shared" si="52"/>
        <v>44743</v>
      </c>
      <c r="P195" s="118">
        <f>Cat_alumnos[[#This Row],[FECHA DE INICIO (PRIMERA CLASE CALENDARIO)]]</f>
        <v>44166</v>
      </c>
      <c r="Q195" s="118">
        <f t="shared" si="53"/>
        <v>44743</v>
      </c>
      <c r="R195" s="49" t="str">
        <f t="shared" si="54"/>
        <v>H</v>
      </c>
      <c r="S195" s="49" t="str">
        <f t="shared" si="55"/>
        <v>MAESTRIA EN DERECHO</v>
      </c>
      <c r="T195" s="322" t="s">
        <v>1227</v>
      </c>
      <c r="U195" s="49" t="s">
        <v>9</v>
      </c>
      <c r="V195" s="50">
        <v>6700</v>
      </c>
      <c r="W195" s="51">
        <f t="shared" si="46"/>
        <v>0.67462686567164176</v>
      </c>
      <c r="X195" s="50">
        <f t="shared" si="47"/>
        <v>4520</v>
      </c>
      <c r="Y195" s="52">
        <v>1</v>
      </c>
      <c r="Z195" s="153">
        <v>0</v>
      </c>
      <c r="AA195" s="177">
        <v>25000</v>
      </c>
      <c r="AB195" s="300" t="s">
        <v>11</v>
      </c>
      <c r="AC195">
        <v>1</v>
      </c>
      <c r="AD195" s="1248">
        <v>177</v>
      </c>
      <c r="AE195" s="46">
        <v>0</v>
      </c>
      <c r="AF1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CALENDARIO)]],TODAY())/30,0)-AE195, IF(Cat_alumnos[[#This Row],[ESTATUS ACADÉMICO]]="VIGENTE",ROUNDDOWN(DAYS360(Cat_alumnos[[#This Row],[FECHA DE INICIO (PRIMERA CLASE CALENDARIO)]],TODAY())/30,0)+2-AE195,"NO VIGENTE"))</f>
        <v>NO VIGENTE</v>
      </c>
      <c r="AG195" s="73">
        <v>20</v>
      </c>
      <c r="AH1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195" s="55" t="str">
        <f t="shared" si="15"/>
        <v>SUSPENDER</v>
      </c>
      <c r="AJ195" s="345" t="s">
        <v>2605</v>
      </c>
      <c r="AK195" s="49">
        <v>1</v>
      </c>
      <c r="AL195" s="66">
        <f t="shared" si="58"/>
        <v>0</v>
      </c>
      <c r="AM195" s="444" t="str">
        <f t="shared" si="49"/>
        <v>SI</v>
      </c>
      <c r="AN195" s="905" t="s">
        <v>1927</v>
      </c>
      <c r="AO195" s="900" t="str">
        <f>MID(Cat_alumnos[[#This Row],[CURP]],5,2)</f>
        <v>87</v>
      </c>
      <c r="AP195" s="900" t="str">
        <f>MID(Cat_alumnos[[#This Row],[CURP]],7,2)</f>
        <v>03</v>
      </c>
      <c r="AQ195" s="900" t="str">
        <f>MID(Cat_alumnos[[#This Row],[CURP]],9,2)</f>
        <v>16</v>
      </c>
      <c r="AR195" s="905" t="s">
        <v>3084</v>
      </c>
      <c r="AS195" s="612">
        <f>Cat_alumnos[[#This Row],[Titulación]]</f>
        <v>25000</v>
      </c>
      <c r="AT195" s="208">
        <v>2820</v>
      </c>
      <c r="AU195" s="39">
        <v>45177</v>
      </c>
      <c r="AW195" s="209"/>
      <c r="AY195" s="210"/>
      <c r="AZ195" s="209"/>
      <c r="BB195" s="210"/>
      <c r="BC195" s="209"/>
      <c r="BE195" s="210"/>
      <c r="BF195" s="209"/>
      <c r="BH195" s="210"/>
      <c r="BI195" s="210"/>
      <c r="BJ195" s="210"/>
      <c r="BK195" s="210"/>
      <c r="BL195" s="210"/>
      <c r="BM195" s="210"/>
      <c r="BN195" s="210"/>
      <c r="BO195" s="210"/>
      <c r="BP195" s="210"/>
      <c r="BQ195" s="210"/>
      <c r="BR195" s="210"/>
      <c r="BS195" s="56">
        <f t="shared" si="56"/>
        <v>2820</v>
      </c>
      <c r="BT195" s="56">
        <f t="shared" si="48"/>
        <v>25000</v>
      </c>
      <c r="BU195" s="57">
        <f t="shared" si="57"/>
        <v>-22180</v>
      </c>
      <c r="BW195" s="56">
        <f t="shared" ref="BW195:BW226" si="59">AA195</f>
        <v>25000</v>
      </c>
      <c r="BX195" s="56"/>
      <c r="BY195" s="56"/>
      <c r="BZ195" s="62"/>
      <c r="CA195" s="62"/>
      <c r="CB195" s="62"/>
      <c r="CD195" s="211"/>
      <c r="CG195" s="212" t="s">
        <v>946</v>
      </c>
      <c r="CH195" s="69" t="s">
        <v>945</v>
      </c>
    </row>
    <row r="196" spans="1:86" ht="50" hidden="1" thickTop="1" thickBot="1">
      <c r="A196" s="244">
        <v>178</v>
      </c>
      <c r="B196" s="46" t="s">
        <v>12</v>
      </c>
      <c r="C196" s="252" t="s">
        <v>947</v>
      </c>
      <c r="D196" s="46" t="s">
        <v>948</v>
      </c>
      <c r="E196" s="72" t="s">
        <v>949</v>
      </c>
      <c r="F196" s="53" t="s">
        <v>950</v>
      </c>
      <c r="G196" s="304" t="s">
        <v>951</v>
      </c>
      <c r="H196" s="752">
        <v>24</v>
      </c>
      <c r="I196" s="752">
        <v>20</v>
      </c>
      <c r="J196" s="151"/>
      <c r="K196" s="151">
        <v>3000</v>
      </c>
      <c r="L196" s="151">
        <v>2800</v>
      </c>
      <c r="M196" s="131" t="s">
        <v>1876</v>
      </c>
      <c r="N196" s="118">
        <v>44044</v>
      </c>
      <c r="O196" s="118">
        <f t="shared" si="52"/>
        <v>44621</v>
      </c>
      <c r="P196" s="118">
        <f>Cat_alumnos[[#This Row],[FECHA DE INICIO (PRIMERA CLASE CALENDARIO)]]</f>
        <v>44044</v>
      </c>
      <c r="Q196" s="118">
        <f t="shared" si="53"/>
        <v>44743</v>
      </c>
      <c r="R196" s="49" t="str">
        <f t="shared" si="54"/>
        <v>M</v>
      </c>
      <c r="S196" s="49" t="str">
        <f t="shared" si="55"/>
        <v>DOCTORADO EN DERECHO</v>
      </c>
      <c r="T196" s="322" t="s">
        <v>1227</v>
      </c>
      <c r="U196" s="49" t="s">
        <v>9</v>
      </c>
      <c r="V196" s="50">
        <v>6700</v>
      </c>
      <c r="W196" s="51">
        <f t="shared" si="46"/>
        <v>0.58208955223880599</v>
      </c>
      <c r="X196" s="50">
        <f t="shared" si="47"/>
        <v>3900</v>
      </c>
      <c r="Y196" s="52">
        <v>1</v>
      </c>
      <c r="Z196" s="153">
        <v>0</v>
      </c>
      <c r="AA196" s="177">
        <v>29000</v>
      </c>
      <c r="AB196" s="300" t="s">
        <v>11</v>
      </c>
      <c r="AC196">
        <v>1</v>
      </c>
      <c r="AD196" s="1249">
        <v>178</v>
      </c>
      <c r="AE196" s="46">
        <v>12</v>
      </c>
      <c r="AF1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CALENDARIO)]],TODAY())/30,0)-AE196, IF(Cat_alumnos[[#This Row],[ESTATUS ACADÉMICO]]="VIGENTE",ROUNDDOWN(DAYS360(Cat_alumnos[[#This Row],[FECHA DE INICIO (PRIMERA CLASE CALENDARIO)]],TODAY())/30,0)+2-AE196,"NO VIGENTE"))</f>
        <v>NO VIGENTE</v>
      </c>
      <c r="AG196" s="76">
        <v>24</v>
      </c>
      <c r="AH1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196" s="55" t="str">
        <f t="shared" si="15"/>
        <v>SUSPENDER</v>
      </c>
      <c r="AJ196" s="352" t="s">
        <v>2792</v>
      </c>
      <c r="AK196" s="49">
        <v>1</v>
      </c>
      <c r="AL196" s="66">
        <f t="shared" si="58"/>
        <v>0</v>
      </c>
      <c r="AM196" s="444" t="str">
        <f t="shared" si="49"/>
        <v>NO</v>
      </c>
      <c r="AN196" s="902"/>
      <c r="AO196" s="900" t="str">
        <f>MID(Cat_alumnos[[#This Row],[CURP]],5,2)</f>
        <v>87</v>
      </c>
      <c r="AP196" s="900" t="str">
        <f>MID(Cat_alumnos[[#This Row],[CURP]],7,2)</f>
        <v>02</v>
      </c>
      <c r="AQ196" s="900" t="str">
        <f>MID(Cat_alumnos[[#This Row],[CURP]],9,2)</f>
        <v>21</v>
      </c>
      <c r="AR196" s="904" t="s">
        <v>3096</v>
      </c>
      <c r="AS196" s="612">
        <f>Cat_alumnos[[#This Row],[Titulación]]</f>
        <v>29000</v>
      </c>
      <c r="AT196" s="208">
        <v>25000</v>
      </c>
      <c r="AU196" s="39">
        <v>45044</v>
      </c>
      <c r="AW196" s="384">
        <v>4000</v>
      </c>
      <c r="AX196" s="81">
        <v>45168</v>
      </c>
      <c r="AY196" s="210"/>
      <c r="AZ196" s="209"/>
      <c r="BB196" s="210"/>
      <c r="BC196" s="209"/>
      <c r="BE196" s="210"/>
      <c r="BF196" s="209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56">
        <f t="shared" si="56"/>
        <v>29000</v>
      </c>
      <c r="BT196" s="56">
        <f t="shared" si="48"/>
        <v>29000</v>
      </c>
      <c r="BU196" s="57">
        <f t="shared" si="57"/>
        <v>0</v>
      </c>
      <c r="BW196" s="56">
        <f t="shared" si="59"/>
        <v>29000</v>
      </c>
      <c r="BX196" s="56"/>
      <c r="BY196" s="56"/>
      <c r="BZ196" s="62"/>
      <c r="CA196" s="62"/>
      <c r="CB196" s="62"/>
      <c r="CD196" s="211"/>
      <c r="CG196" s="212" t="s">
        <v>951</v>
      </c>
      <c r="CH196" s="69" t="s">
        <v>950</v>
      </c>
    </row>
    <row r="197" spans="1:86" ht="18" hidden="1" thickTop="1" thickBot="1">
      <c r="A197" s="244">
        <v>179</v>
      </c>
      <c r="B197" s="46" t="s">
        <v>12</v>
      </c>
      <c r="C197" s="252" t="s">
        <v>952</v>
      </c>
      <c r="D197" s="46" t="s">
        <v>953</v>
      </c>
      <c r="E197" s="72" t="s">
        <v>954</v>
      </c>
      <c r="F197" s="53" t="s">
        <v>955</v>
      </c>
      <c r="G197" s="48" t="s">
        <v>383</v>
      </c>
      <c r="H197" s="752">
        <v>20</v>
      </c>
      <c r="I197" s="752">
        <v>20</v>
      </c>
      <c r="J197" s="151"/>
      <c r="K197" s="151">
        <v>3000</v>
      </c>
      <c r="L197" s="151">
        <v>3350</v>
      </c>
      <c r="M197" s="49" t="s">
        <v>904</v>
      </c>
      <c r="N197" s="118">
        <v>44044</v>
      </c>
      <c r="O197" s="118">
        <f t="shared" si="52"/>
        <v>44621</v>
      </c>
      <c r="P197" s="118">
        <f>Cat_alumnos[[#This Row],[FECHA DE INICIO (PRIMERA CLASE CALENDARIO)]]</f>
        <v>44044</v>
      </c>
      <c r="Q197" s="118">
        <f t="shared" si="53"/>
        <v>44621</v>
      </c>
      <c r="R197" s="49" t="str">
        <f t="shared" si="54"/>
        <v>M</v>
      </c>
      <c r="S197" s="49" t="str">
        <f t="shared" si="55"/>
        <v>DOCTORADO EN DERECHO</v>
      </c>
      <c r="T197" s="322" t="s">
        <v>1227</v>
      </c>
      <c r="U197" s="49" t="s">
        <v>11</v>
      </c>
      <c r="V197" s="50">
        <v>6700</v>
      </c>
      <c r="W197" s="51">
        <f t="shared" si="46"/>
        <v>0.5</v>
      </c>
      <c r="X197" s="50">
        <f t="shared" si="47"/>
        <v>3350</v>
      </c>
      <c r="Y197" s="52">
        <v>1</v>
      </c>
      <c r="Z197" s="153">
        <v>0</v>
      </c>
      <c r="AA197" s="177">
        <v>29000</v>
      </c>
      <c r="AB197" s="300" t="s">
        <v>11</v>
      </c>
      <c r="AC197">
        <v>1</v>
      </c>
      <c r="AD197" s="1248">
        <v>179</v>
      </c>
      <c r="AE197" s="46">
        <v>0</v>
      </c>
      <c r="AF1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CALENDARIO)]],TODAY())/30,0)-AE197, IF(Cat_alumnos[[#This Row],[ESTATUS ACADÉMICO]]="VIGENTE",ROUNDDOWN(DAYS360(Cat_alumnos[[#This Row],[FECHA DE INICIO (PRIMERA CLASE CALENDARIO)]],TODAY())/30,0)+2-AE197,"NO VIGENTE"))</f>
        <v>NO VIGENTE</v>
      </c>
      <c r="AG197" s="79">
        <v>20</v>
      </c>
      <c r="AH1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197" s="55" t="str">
        <f t="shared" si="15"/>
        <v>SUSPENDER</v>
      </c>
      <c r="AJ197" s="349"/>
      <c r="AK197" s="49">
        <v>1</v>
      </c>
      <c r="AL197" s="66">
        <f t="shared" si="58"/>
        <v>0</v>
      </c>
      <c r="AM197" s="444" t="str">
        <f t="shared" si="49"/>
        <v>NO</v>
      </c>
      <c r="AN197" s="902"/>
      <c r="AO197" s="900" t="str">
        <f>MID(Cat_alumnos[[#This Row],[CURP]],5,2)</f>
        <v>87</v>
      </c>
      <c r="AP197" s="900" t="str">
        <f>MID(Cat_alumnos[[#This Row],[CURP]],7,2)</f>
        <v>12</v>
      </c>
      <c r="AQ197" s="900" t="str">
        <f>MID(Cat_alumnos[[#This Row],[CURP]],9,2)</f>
        <v>22</v>
      </c>
      <c r="AR197" s="904" t="s">
        <v>3084</v>
      </c>
      <c r="AS197" s="612">
        <f>Cat_alumnos[[#This Row],[Titulación]]</f>
        <v>29000</v>
      </c>
      <c r="AT197" s="208">
        <v>9700</v>
      </c>
      <c r="AU197" s="39">
        <v>44718</v>
      </c>
      <c r="AV197" t="s">
        <v>420</v>
      </c>
      <c r="AW197" s="209">
        <v>8000</v>
      </c>
      <c r="AX197" s="81">
        <v>44741</v>
      </c>
      <c r="AY197" s="210" t="s">
        <v>420</v>
      </c>
      <c r="AZ197" s="209">
        <v>11300</v>
      </c>
      <c r="BA197" s="81">
        <v>44757</v>
      </c>
      <c r="BB197" s="210" t="s">
        <v>420</v>
      </c>
      <c r="BC197" s="209"/>
      <c r="BE197" s="210"/>
      <c r="BF197" s="209"/>
      <c r="BH197" s="210"/>
      <c r="BI197" s="210"/>
      <c r="BJ197" s="210"/>
      <c r="BK197" s="210"/>
      <c r="BL197" s="210"/>
      <c r="BM197" s="210"/>
      <c r="BN197" s="210"/>
      <c r="BO197" s="210"/>
      <c r="BP197" s="210"/>
      <c r="BQ197" s="210"/>
      <c r="BR197" s="210"/>
      <c r="BS197" s="56">
        <f t="shared" si="56"/>
        <v>29000</v>
      </c>
      <c r="BT197" s="56">
        <f t="shared" si="48"/>
        <v>29000</v>
      </c>
      <c r="BU197" s="57">
        <f t="shared" si="57"/>
        <v>0</v>
      </c>
      <c r="BW197" s="56">
        <f t="shared" si="59"/>
        <v>29000</v>
      </c>
      <c r="BX197" s="56"/>
      <c r="BY197" s="56"/>
      <c r="BZ197" s="62"/>
      <c r="CA197" s="62"/>
      <c r="CB197" s="62"/>
      <c r="CD197" s="211"/>
      <c r="CG197" s="212" t="s">
        <v>383</v>
      </c>
      <c r="CH197" s="69" t="s">
        <v>955</v>
      </c>
    </row>
    <row r="198" spans="1:86" ht="50" hidden="1" thickTop="1" thickBot="1">
      <c r="A198" s="244">
        <v>180</v>
      </c>
      <c r="B198" s="46" t="s">
        <v>10</v>
      </c>
      <c r="C198" s="252" t="s">
        <v>510</v>
      </c>
      <c r="D198" s="46" t="s">
        <v>511</v>
      </c>
      <c r="E198" s="72" t="s">
        <v>512</v>
      </c>
      <c r="F198" s="87">
        <v>9381028586</v>
      </c>
      <c r="G198" s="253" t="s">
        <v>1785</v>
      </c>
      <c r="H198" s="752">
        <v>20</v>
      </c>
      <c r="I198" s="752">
        <v>20</v>
      </c>
      <c r="J198" s="151"/>
      <c r="K198" s="151">
        <v>2000</v>
      </c>
      <c r="L198" s="151">
        <v>2180.0000000000005</v>
      </c>
      <c r="M198" s="49" t="s">
        <v>447</v>
      </c>
      <c r="N198" s="118">
        <v>43831</v>
      </c>
      <c r="O198" s="118">
        <f t="shared" si="52"/>
        <v>44409</v>
      </c>
      <c r="P198" s="118">
        <f>Cat_alumnos[[#This Row],[FECHA DE INICIO (PRIMERA CLASE CALENDARIO)]]</f>
        <v>43831</v>
      </c>
      <c r="Q198" s="118">
        <f t="shared" si="53"/>
        <v>44409</v>
      </c>
      <c r="R198" s="49" t="str">
        <f t="shared" si="54"/>
        <v>M</v>
      </c>
      <c r="S198" s="49" t="str">
        <f t="shared" si="55"/>
        <v>MAESTRIA EN DERECHO</v>
      </c>
      <c r="T198" s="322" t="s">
        <v>33</v>
      </c>
      <c r="U198" s="49" t="s">
        <v>11</v>
      </c>
      <c r="V198" s="50">
        <v>6700</v>
      </c>
      <c r="W198" s="51">
        <f t="shared" si="46"/>
        <v>0.67462686567164176</v>
      </c>
      <c r="X198" s="50">
        <f t="shared" si="47"/>
        <v>4520</v>
      </c>
      <c r="Y198" s="52">
        <v>1</v>
      </c>
      <c r="Z198" s="153">
        <v>0</v>
      </c>
      <c r="AA198" s="177">
        <v>29000</v>
      </c>
      <c r="AB198" s="300" t="s">
        <v>11</v>
      </c>
      <c r="AC198">
        <v>1</v>
      </c>
      <c r="AD198" s="1249">
        <v>180</v>
      </c>
      <c r="AE198" s="46"/>
      <c r="AF1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CALENDARIO)]],TODAY())/30,0)-AE198, IF(Cat_alumnos[[#This Row],[ESTATUS ACADÉMICO]]="VIGENTE",ROUNDDOWN(DAYS360(Cat_alumnos[[#This Row],[FECHA DE INICIO (PRIMERA CLASE CALENDARIO)]],TODAY())/30,0)+2-AE198,"NO VIGENTE"))</f>
        <v>NO VIGENTE</v>
      </c>
      <c r="AG198" s="79">
        <v>19</v>
      </c>
      <c r="AH1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98" s="55" t="str">
        <f t="shared" si="15"/>
        <v>SUSPENDER</v>
      </c>
      <c r="AJ198" s="345" t="s">
        <v>1901</v>
      </c>
      <c r="AK198" s="49">
        <v>1</v>
      </c>
      <c r="AL198" s="66">
        <f t="shared" si="58"/>
        <v>0</v>
      </c>
      <c r="AM198" s="444" t="str">
        <f t="shared" si="49"/>
        <v>SI</v>
      </c>
      <c r="AN198" s="905" t="s">
        <v>1929</v>
      </c>
      <c r="AO198" s="900" t="str">
        <f>MID(Cat_alumnos[[#This Row],[CURP]],5,2)</f>
        <v>78</v>
      </c>
      <c r="AP198" s="900" t="str">
        <f>MID(Cat_alumnos[[#This Row],[CURP]],7,2)</f>
        <v>08</v>
      </c>
      <c r="AQ198" s="900" t="str">
        <f>MID(Cat_alumnos[[#This Row],[CURP]],9,2)</f>
        <v>03</v>
      </c>
      <c r="AR198" s="905" t="s">
        <v>3089</v>
      </c>
      <c r="AS198" s="612">
        <f>Cat_alumnos[[#This Row],[Titulación]]</f>
        <v>29000</v>
      </c>
      <c r="AT198" s="208"/>
      <c r="AU198" s="1"/>
      <c r="AW198" s="209"/>
      <c r="AY198" s="210"/>
      <c r="AZ198" s="209"/>
      <c r="BB198" s="210"/>
      <c r="BC198" s="209"/>
      <c r="BE198" s="210"/>
      <c r="BF198" s="209"/>
      <c r="BH198" s="210"/>
      <c r="BI198" s="210"/>
      <c r="BJ198" s="210"/>
      <c r="BK198" s="210"/>
      <c r="BL198" s="210"/>
      <c r="BM198" s="210"/>
      <c r="BN198" s="210"/>
      <c r="BO198" s="210"/>
      <c r="BP198" s="210"/>
      <c r="BQ198" s="210"/>
      <c r="BR198" s="210"/>
      <c r="BS198" s="56">
        <f t="shared" si="56"/>
        <v>0</v>
      </c>
      <c r="BT198" s="56">
        <f t="shared" si="48"/>
        <v>29000</v>
      </c>
      <c r="BU198" s="57">
        <f t="shared" si="57"/>
        <v>-29000</v>
      </c>
      <c r="BW198" s="56">
        <f t="shared" si="59"/>
        <v>29000</v>
      </c>
      <c r="BX198" s="56"/>
      <c r="BY198" s="56"/>
      <c r="BZ198" s="62"/>
      <c r="CA198" s="62"/>
      <c r="CB198" s="62"/>
      <c r="CD198" s="211"/>
      <c r="CG198" s="212" t="s">
        <v>959</v>
      </c>
      <c r="CH198" s="69" t="s">
        <v>958</v>
      </c>
    </row>
    <row r="199" spans="1:86" ht="50" hidden="1" thickTop="1" thickBot="1">
      <c r="A199" s="244">
        <v>181</v>
      </c>
      <c r="B199" s="46" t="s">
        <v>12</v>
      </c>
      <c r="C199" s="252" t="s">
        <v>960</v>
      </c>
      <c r="D199" s="46" t="s">
        <v>961</v>
      </c>
      <c r="E199" s="72" t="s">
        <v>962</v>
      </c>
      <c r="F199" s="53" t="s">
        <v>963</v>
      </c>
      <c r="G199" s="48" t="s">
        <v>964</v>
      </c>
      <c r="H199" s="752">
        <v>20</v>
      </c>
      <c r="I199" s="752">
        <v>20</v>
      </c>
      <c r="J199" s="151"/>
      <c r="K199" s="151">
        <v>3000</v>
      </c>
      <c r="L199" s="151">
        <v>3350</v>
      </c>
      <c r="M199" s="49" t="s">
        <v>904</v>
      </c>
      <c r="N199" s="118">
        <v>43952</v>
      </c>
      <c r="O199" s="118">
        <f t="shared" si="52"/>
        <v>44531</v>
      </c>
      <c r="P199" s="118">
        <f>Cat_alumnos[[#This Row],[FECHA DE INICIO (PRIMERA CLASE CALENDARIO)]]</f>
        <v>43952</v>
      </c>
      <c r="Q199" s="118">
        <f t="shared" si="53"/>
        <v>44531</v>
      </c>
      <c r="R199" s="49" t="str">
        <f t="shared" si="54"/>
        <v>M</v>
      </c>
      <c r="S199" s="49" t="str">
        <f t="shared" si="55"/>
        <v>DOCTORADO EN DERECHO</v>
      </c>
      <c r="T199" s="322" t="s">
        <v>1227</v>
      </c>
      <c r="U199" s="49" t="s">
        <v>11</v>
      </c>
      <c r="V199" s="50">
        <v>6700</v>
      </c>
      <c r="W199" s="51">
        <f t="shared" si="46"/>
        <v>0.5</v>
      </c>
      <c r="X199" s="50">
        <f t="shared" si="47"/>
        <v>3350</v>
      </c>
      <c r="Y199" s="52">
        <v>1</v>
      </c>
      <c r="Z199" s="153">
        <v>0</v>
      </c>
      <c r="AA199" s="177">
        <v>29000</v>
      </c>
      <c r="AB199" s="300" t="s">
        <v>11</v>
      </c>
      <c r="AC199">
        <v>1</v>
      </c>
      <c r="AD199" s="1248">
        <v>181</v>
      </c>
      <c r="AE199" s="46">
        <v>0</v>
      </c>
      <c r="AF1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CALENDARIO)]],TODAY())/30,0)-AE199, IF(Cat_alumnos[[#This Row],[ESTATUS ACADÉMICO]]="VIGENTE",ROUNDDOWN(DAYS360(Cat_alumnos[[#This Row],[FECHA DE INICIO (PRIMERA CLASE CALENDARIO)]],TODAY())/30,0)+2-AE199,"NO VIGENTE"))</f>
        <v>NO VIGENTE</v>
      </c>
      <c r="AG199" s="79">
        <v>20</v>
      </c>
      <c r="AH1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99" s="55" t="str">
        <f t="shared" si="15"/>
        <v>SUSPENDER</v>
      </c>
      <c r="AJ199" s="352" t="s">
        <v>2253</v>
      </c>
      <c r="AK199" s="49">
        <v>1</v>
      </c>
      <c r="AL199" s="66">
        <f t="shared" si="58"/>
        <v>0</v>
      </c>
      <c r="AM199" s="444" t="str">
        <f t="shared" si="49"/>
        <v>NO</v>
      </c>
      <c r="AN199" s="902"/>
      <c r="AO199" s="900" t="str">
        <f>MID(Cat_alumnos[[#This Row],[CURP]],5,2)</f>
        <v>85</v>
      </c>
      <c r="AP199" s="900" t="str">
        <f>MID(Cat_alumnos[[#This Row],[CURP]],7,2)</f>
        <v>12</v>
      </c>
      <c r="AQ199" s="900" t="str">
        <f>MID(Cat_alumnos[[#This Row],[CURP]],9,2)</f>
        <v>02</v>
      </c>
      <c r="AR199" s="904" t="s">
        <v>3084</v>
      </c>
      <c r="AS199" s="612">
        <f>Cat_alumnos[[#This Row],[Titulación]]</f>
        <v>29000</v>
      </c>
      <c r="AT199" s="208">
        <v>6000</v>
      </c>
      <c r="AU199" s="39">
        <v>44600</v>
      </c>
      <c r="AW199" s="384">
        <v>6000</v>
      </c>
      <c r="AX199" s="81">
        <v>44624</v>
      </c>
      <c r="AY199" s="210"/>
      <c r="AZ199" s="384">
        <v>5666</v>
      </c>
      <c r="BA199" s="81">
        <v>44652</v>
      </c>
      <c r="BB199" s="210"/>
      <c r="BC199" s="209"/>
      <c r="BE199" s="210"/>
      <c r="BF199" s="209"/>
      <c r="BH199" s="210"/>
      <c r="BI199" s="210"/>
      <c r="BJ199" s="210"/>
      <c r="BK199" s="210"/>
      <c r="BL199" s="210"/>
      <c r="BM199" s="210"/>
      <c r="BN199" s="210"/>
      <c r="BO199" s="210"/>
      <c r="BP199" s="210"/>
      <c r="BQ199" s="210"/>
      <c r="BR199" s="210"/>
      <c r="BS199" s="56">
        <f t="shared" si="56"/>
        <v>17666</v>
      </c>
      <c r="BT199" s="56">
        <f t="shared" si="48"/>
        <v>29000</v>
      </c>
      <c r="BU199" s="57">
        <f t="shared" si="57"/>
        <v>-11334</v>
      </c>
      <c r="BW199" s="56">
        <f t="shared" si="59"/>
        <v>29000</v>
      </c>
      <c r="BX199" s="56"/>
      <c r="BY199" s="56"/>
      <c r="BZ199" s="62"/>
      <c r="CA199" s="62"/>
      <c r="CB199" s="62"/>
      <c r="CD199" s="211"/>
      <c r="CG199" s="212" t="s">
        <v>964</v>
      </c>
      <c r="CH199" s="69" t="s">
        <v>963</v>
      </c>
    </row>
    <row r="200" spans="1:86" ht="18" hidden="1" thickTop="1" thickBot="1">
      <c r="A200" s="244">
        <v>182</v>
      </c>
      <c r="B200" s="46" t="s">
        <v>10</v>
      </c>
      <c r="C200" s="252" t="s">
        <v>965</v>
      </c>
      <c r="D200" s="46" t="s">
        <v>966</v>
      </c>
      <c r="E200" s="72" t="s">
        <v>967</v>
      </c>
      <c r="F200" s="53" t="s">
        <v>968</v>
      </c>
      <c r="G200" s="48" t="s">
        <v>969</v>
      </c>
      <c r="H200" s="752">
        <v>20</v>
      </c>
      <c r="I200" s="752">
        <v>20</v>
      </c>
      <c r="J200" s="151"/>
      <c r="K200" s="151">
        <v>2000</v>
      </c>
      <c r="L200" s="151">
        <v>2180.0000000000005</v>
      </c>
      <c r="M200" s="49" t="s">
        <v>970</v>
      </c>
      <c r="N200" s="118">
        <v>43709</v>
      </c>
      <c r="O200" s="118">
        <f t="shared" si="52"/>
        <v>44287</v>
      </c>
      <c r="P200" s="118">
        <v>43680</v>
      </c>
      <c r="Q200" s="118">
        <f t="shared" si="53"/>
        <v>44258</v>
      </c>
      <c r="R200" s="49" t="str">
        <f t="shared" si="54"/>
        <v>M</v>
      </c>
      <c r="S200" s="49" t="str">
        <f t="shared" si="55"/>
        <v>MAESTRIA EN DERECHO</v>
      </c>
      <c r="T200" s="322" t="s">
        <v>1227</v>
      </c>
      <c r="U200" s="49" t="s">
        <v>11</v>
      </c>
      <c r="V200" s="50">
        <v>5000</v>
      </c>
      <c r="W200" s="51">
        <f t="shared" si="46"/>
        <v>0.56399999999999995</v>
      </c>
      <c r="X200" s="50">
        <f t="shared" si="47"/>
        <v>2819.9999999999995</v>
      </c>
      <c r="Y200" s="52">
        <v>2</v>
      </c>
      <c r="Z200" s="153">
        <v>0</v>
      </c>
      <c r="AA200" s="177">
        <v>25000</v>
      </c>
      <c r="AB200" s="300" t="s">
        <v>11</v>
      </c>
      <c r="AC200">
        <v>1</v>
      </c>
      <c r="AD200" s="1249">
        <v>182</v>
      </c>
      <c r="AE200" s="46"/>
      <c r="AF2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CALENDARIO)]],TODAY())/30,0)-AE200, IF(Cat_alumnos[[#This Row],[ESTATUS ACADÉMICO]]="VIGENTE",ROUNDDOWN(DAYS360(Cat_alumnos[[#This Row],[FECHA DE INICIO (PRIMERA CLASE CALENDARIO)]],TODAY())/30,0)+2-AE200,"NO VIGENTE"))</f>
        <v>NO VIGENTE</v>
      </c>
      <c r="AG200" s="73">
        <v>20</v>
      </c>
      <c r="AH2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200" s="55" t="str">
        <f t="shared" si="15"/>
        <v>SUSPENDER</v>
      </c>
      <c r="AJ200" s="366" t="s">
        <v>971</v>
      </c>
      <c r="AK200" s="49">
        <v>1</v>
      </c>
      <c r="AL200" s="66">
        <f t="shared" si="58"/>
        <v>1</v>
      </c>
      <c r="AM200" s="444" t="str">
        <f t="shared" si="49"/>
        <v>NO</v>
      </c>
      <c r="AN200" s="902"/>
      <c r="AO200" s="900" t="str">
        <f>MID(Cat_alumnos[[#This Row],[CURP]],5,2)</f>
        <v>69</v>
      </c>
      <c r="AP200" s="900" t="str">
        <f>MID(Cat_alumnos[[#This Row],[CURP]],7,2)</f>
        <v>03</v>
      </c>
      <c r="AQ200" s="900" t="str">
        <f>MID(Cat_alumnos[[#This Row],[CURP]],9,2)</f>
        <v>16</v>
      </c>
      <c r="AR200" s="904" t="s">
        <v>3084</v>
      </c>
      <c r="AS200" s="612">
        <f>Cat_alumnos[[#This Row],[Titulación]]</f>
        <v>25000</v>
      </c>
      <c r="AT200" s="208"/>
      <c r="AU200" s="1"/>
      <c r="AW200" s="209"/>
      <c r="AY200" s="210"/>
      <c r="AZ200" s="209"/>
      <c r="BB200" s="210"/>
      <c r="BC200" s="209"/>
      <c r="BE200" s="210"/>
      <c r="BF200" s="209"/>
      <c r="BH200" s="210"/>
      <c r="BI200" s="210"/>
      <c r="BJ200" s="210"/>
      <c r="BK200" s="210"/>
      <c r="BL200" s="210"/>
      <c r="BM200" s="210"/>
      <c r="BN200" s="210"/>
      <c r="BO200" s="210"/>
      <c r="BP200" s="210"/>
      <c r="BQ200" s="210"/>
      <c r="BR200" s="210"/>
      <c r="BS200" s="56">
        <f t="shared" si="56"/>
        <v>0</v>
      </c>
      <c r="BT200" s="56">
        <f t="shared" si="48"/>
        <v>25000</v>
      </c>
      <c r="BU200" s="57">
        <f t="shared" si="57"/>
        <v>-25000</v>
      </c>
      <c r="BW200" s="56">
        <f t="shared" si="59"/>
        <v>25000</v>
      </c>
      <c r="BX200" s="56"/>
      <c r="BY200" s="56"/>
      <c r="BZ200" s="62"/>
      <c r="CA200" s="62"/>
      <c r="CB200" s="62"/>
      <c r="CD200" s="211"/>
      <c r="CG200" s="212" t="s">
        <v>969</v>
      </c>
      <c r="CH200" s="69" t="s">
        <v>968</v>
      </c>
    </row>
    <row r="201" spans="1:86" ht="18" hidden="1" thickTop="1" thickBot="1">
      <c r="A201" s="244">
        <v>183</v>
      </c>
      <c r="B201" s="46" t="s">
        <v>10</v>
      </c>
      <c r="C201" s="252" t="s">
        <v>972</v>
      </c>
      <c r="D201" s="46" t="s">
        <v>973</v>
      </c>
      <c r="E201" s="72" t="s">
        <v>974</v>
      </c>
      <c r="F201" s="332" t="s">
        <v>1854</v>
      </c>
      <c r="G201" s="253" t="s">
        <v>1855</v>
      </c>
      <c r="H201" s="752">
        <v>20</v>
      </c>
      <c r="I201" s="752">
        <v>20</v>
      </c>
      <c r="J201" s="151"/>
      <c r="K201" s="151">
        <v>2000</v>
      </c>
      <c r="L201" s="151">
        <v>2180.0000000000005</v>
      </c>
      <c r="M201" s="49" t="s">
        <v>970</v>
      </c>
      <c r="N201" s="118">
        <v>43709</v>
      </c>
      <c r="O201" s="118">
        <f t="shared" si="52"/>
        <v>44287</v>
      </c>
      <c r="P201" s="118">
        <f>Cat_alumnos[[#This Row],[FECHA DE INICIO (PRIMERA CLASE CALENDARIO)]]</f>
        <v>43709</v>
      </c>
      <c r="Q201" s="118">
        <f t="shared" si="53"/>
        <v>44287</v>
      </c>
      <c r="R201" s="49" t="str">
        <f t="shared" si="54"/>
        <v>M</v>
      </c>
      <c r="S201" s="49" t="str">
        <f t="shared" si="55"/>
        <v>MAESTRIA EN DERECHO</v>
      </c>
      <c r="T201" s="322" t="s">
        <v>1227</v>
      </c>
      <c r="U201" s="49" t="s">
        <v>11</v>
      </c>
      <c r="V201" s="50">
        <v>5000</v>
      </c>
      <c r="W201" s="51">
        <f t="shared" si="46"/>
        <v>0.56399999999999995</v>
      </c>
      <c r="X201" s="50">
        <f t="shared" si="47"/>
        <v>2819.9999999999995</v>
      </c>
      <c r="Y201" s="52">
        <v>2</v>
      </c>
      <c r="Z201" s="153">
        <v>0</v>
      </c>
      <c r="AA201" s="177">
        <v>25000</v>
      </c>
      <c r="AB201" s="300" t="s">
        <v>11</v>
      </c>
      <c r="AC201">
        <v>1</v>
      </c>
      <c r="AD201" s="1248">
        <v>183</v>
      </c>
      <c r="AE201" s="46"/>
      <c r="AF2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CALENDARIO)]],TODAY())/30,0)-AE201, IF(Cat_alumnos[[#This Row],[ESTATUS ACADÉMICO]]="VIGENTE",ROUNDDOWN(DAYS360(Cat_alumnos[[#This Row],[FECHA DE INICIO (PRIMERA CLASE CALENDARIO)]],TODAY())/30,0)+2-AE201,"NO VIGENTE"))</f>
        <v>NO VIGENTE</v>
      </c>
      <c r="AG201" s="84">
        <v>20</v>
      </c>
      <c r="AH2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1" s="55" t="str">
        <f t="shared" si="15"/>
        <v>SUSPENDER</v>
      </c>
      <c r="AJ201" s="345" t="s">
        <v>975</v>
      </c>
      <c r="AK201" s="49">
        <v>2</v>
      </c>
      <c r="AL201" s="66">
        <f t="shared" si="58"/>
        <v>0</v>
      </c>
      <c r="AM201" s="444" t="str">
        <f t="shared" si="49"/>
        <v>NO</v>
      </c>
      <c r="AN201" s="902"/>
      <c r="AO201" s="900" t="str">
        <f>MID(Cat_alumnos[[#This Row],[CURP]],5,2)</f>
        <v>83</v>
      </c>
      <c r="AP201" s="900" t="str">
        <f>MID(Cat_alumnos[[#This Row],[CURP]],7,2)</f>
        <v>11</v>
      </c>
      <c r="AQ201" s="900" t="str">
        <f>MID(Cat_alumnos[[#This Row],[CURP]],9,2)</f>
        <v>02</v>
      </c>
      <c r="AR201" s="904" t="s">
        <v>3085</v>
      </c>
      <c r="AS201" s="612">
        <f>Cat_alumnos[[#This Row],[Titulación]]</f>
        <v>25000</v>
      </c>
      <c r="AT201" s="208"/>
      <c r="AU201" s="1"/>
      <c r="AW201" s="209"/>
      <c r="AY201" s="210"/>
      <c r="AZ201" s="209"/>
      <c r="BB201" s="210"/>
      <c r="BC201" s="209"/>
      <c r="BE201" s="210"/>
      <c r="BF201" s="209"/>
      <c r="BH201" s="210"/>
      <c r="BI201" s="210"/>
      <c r="BJ201" s="210"/>
      <c r="BK201" s="210"/>
      <c r="BL201" s="210"/>
      <c r="BM201" s="210"/>
      <c r="BN201" s="210"/>
      <c r="BO201" s="210"/>
      <c r="BP201" s="210"/>
      <c r="BQ201" s="210"/>
      <c r="BR201" s="210"/>
      <c r="BS201" s="56">
        <f t="shared" si="56"/>
        <v>0</v>
      </c>
      <c r="BT201" s="56">
        <f t="shared" si="48"/>
        <v>25000</v>
      </c>
      <c r="BU201" s="57">
        <f t="shared" si="57"/>
        <v>-25000</v>
      </c>
      <c r="BW201" s="56">
        <f t="shared" si="59"/>
        <v>25000</v>
      </c>
      <c r="BX201" s="56"/>
      <c r="BY201" s="56"/>
      <c r="BZ201" s="62"/>
      <c r="CA201" s="62"/>
      <c r="CB201" s="62"/>
      <c r="CD201" s="211"/>
      <c r="CG201" s="212"/>
      <c r="CH201" s="69"/>
    </row>
    <row r="202" spans="1:86" ht="18" hidden="1" thickTop="1" thickBot="1">
      <c r="A202" s="244">
        <v>184</v>
      </c>
      <c r="B202" s="46" t="s">
        <v>10</v>
      </c>
      <c r="C202" s="252" t="s">
        <v>507</v>
      </c>
      <c r="D202" s="46" t="s">
        <v>508</v>
      </c>
      <c r="E202" s="72" t="s">
        <v>509</v>
      </c>
      <c r="F202" s="87">
        <v>9381788046</v>
      </c>
      <c r="G202" s="253" t="s">
        <v>1788</v>
      </c>
      <c r="H202" s="752">
        <v>20</v>
      </c>
      <c r="I202" s="752">
        <v>20</v>
      </c>
      <c r="J202" s="151"/>
      <c r="K202" s="151">
        <v>2000</v>
      </c>
      <c r="L202" s="151">
        <v>2180.0000000000005</v>
      </c>
      <c r="M202" s="49" t="s">
        <v>447</v>
      </c>
      <c r="N202" s="118">
        <v>43831</v>
      </c>
      <c r="O202" s="118">
        <f t="shared" ref="O202:O233" si="60">EDATE($N202,$I202-1)</f>
        <v>44409</v>
      </c>
      <c r="P202" s="118">
        <f>Cat_alumnos[[#This Row],[FECHA DE INICIO (PRIMERA CLASE CALENDARIO)]]</f>
        <v>43831</v>
      </c>
      <c r="Q202" s="118">
        <f t="shared" si="53"/>
        <v>44409</v>
      </c>
      <c r="R202" s="49" t="str">
        <f t="shared" si="54"/>
        <v>M</v>
      </c>
      <c r="S202" s="49" t="str">
        <f t="shared" si="55"/>
        <v>MAESTRIA EN DERECHO</v>
      </c>
      <c r="T202" s="322" t="s">
        <v>33</v>
      </c>
      <c r="U202" s="49" t="s">
        <v>11</v>
      </c>
      <c r="V202" s="50">
        <v>5000</v>
      </c>
      <c r="W202" s="51">
        <f t="shared" si="46"/>
        <v>0.56399999999999995</v>
      </c>
      <c r="X202" s="50">
        <f t="shared" si="47"/>
        <v>2819.9999999999995</v>
      </c>
      <c r="Y202" s="52">
        <v>2</v>
      </c>
      <c r="Z202" s="153">
        <v>0</v>
      </c>
      <c r="AA202" s="177">
        <v>25000</v>
      </c>
      <c r="AB202" s="300" t="s">
        <v>11</v>
      </c>
      <c r="AC202">
        <v>1</v>
      </c>
      <c r="AD202" s="1249">
        <v>184</v>
      </c>
      <c r="AE202" s="46"/>
      <c r="AF2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CALENDARIO)]],TODAY())/30,0)-AE202, IF(Cat_alumnos[[#This Row],[ESTATUS ACADÉMICO]]="VIGENTE",ROUNDDOWN(DAYS360(Cat_alumnos[[#This Row],[FECHA DE INICIO (PRIMERA CLASE CALENDARIO)]],TODAY())/30,0)+2-AE202,"NO VIGENTE"))</f>
        <v>NO VIGENTE</v>
      </c>
      <c r="AG202" s="73">
        <v>20</v>
      </c>
      <c r="AH2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2" s="55" t="str">
        <f t="shared" si="15"/>
        <v>SUSPENDER</v>
      </c>
      <c r="AJ202" s="369" t="s">
        <v>979</v>
      </c>
      <c r="AK202" s="49">
        <v>2</v>
      </c>
      <c r="AL202" s="66">
        <f t="shared" si="58"/>
        <v>0</v>
      </c>
      <c r="AM202" s="444" t="str">
        <f t="shared" si="49"/>
        <v>SI</v>
      </c>
      <c r="AN202" s="903" t="s">
        <v>1960</v>
      </c>
      <c r="AO202" s="900" t="str">
        <f>MID(Cat_alumnos[[#This Row],[CURP]],5,2)</f>
        <v>81</v>
      </c>
      <c r="AP202" s="900" t="str">
        <f>MID(Cat_alumnos[[#This Row],[CURP]],7,2)</f>
        <v>10</v>
      </c>
      <c r="AQ202" s="900" t="str">
        <f>MID(Cat_alumnos[[#This Row],[CURP]],9,2)</f>
        <v>11</v>
      </c>
      <c r="AR202" s="903" t="s">
        <v>3089</v>
      </c>
      <c r="AS202" s="612">
        <f>Cat_alumnos[[#This Row],[Titulación]]</f>
        <v>25000</v>
      </c>
      <c r="AT202" s="74">
        <v>5500</v>
      </c>
      <c r="AU202" s="220" t="s">
        <v>980</v>
      </c>
      <c r="AV202" s="221" t="s">
        <v>420</v>
      </c>
      <c r="AW202" s="74">
        <v>5500</v>
      </c>
      <c r="AX202" s="234" t="s">
        <v>981</v>
      </c>
      <c r="AY202" s="221" t="s">
        <v>420</v>
      </c>
      <c r="AZ202" s="74">
        <v>6000</v>
      </c>
      <c r="BA202" s="232">
        <v>44348</v>
      </c>
      <c r="BB202" s="221" t="s">
        <v>420</v>
      </c>
      <c r="BC202" s="74">
        <v>6000</v>
      </c>
      <c r="BD202" s="232">
        <v>44364</v>
      </c>
      <c r="BE202" s="221" t="s">
        <v>420</v>
      </c>
      <c r="BF202" s="221"/>
      <c r="BG202" s="221"/>
      <c r="BH202" s="221"/>
      <c r="BI202" s="221"/>
      <c r="BJ202" s="221"/>
      <c r="BK202" s="221"/>
      <c r="BL202" s="221"/>
      <c r="BM202" s="221"/>
      <c r="BN202" s="221"/>
      <c r="BO202" s="221"/>
      <c r="BP202" s="221"/>
      <c r="BQ202" s="221"/>
      <c r="BR202" s="221"/>
      <c r="BS202" s="56">
        <f t="shared" si="56"/>
        <v>23000</v>
      </c>
      <c r="BT202" s="56">
        <f t="shared" si="48"/>
        <v>25000</v>
      </c>
      <c r="BU202" s="57">
        <f t="shared" si="57"/>
        <v>-2000</v>
      </c>
      <c r="BW202" s="56">
        <f t="shared" si="59"/>
        <v>25000</v>
      </c>
      <c r="BX202" s="56"/>
      <c r="BY202" s="56"/>
      <c r="BZ202" s="62"/>
      <c r="CA202" s="62"/>
      <c r="CB202" s="62"/>
      <c r="CD202" s="211"/>
      <c r="CG202" s="212"/>
      <c r="CH202" s="69"/>
    </row>
    <row r="203" spans="1:86" ht="18" hidden="1" thickTop="1" thickBot="1">
      <c r="A203" s="244">
        <v>185</v>
      </c>
      <c r="B203" s="46" t="s">
        <v>10</v>
      </c>
      <c r="C203" s="252" t="s">
        <v>982</v>
      </c>
      <c r="D203" s="46" t="s">
        <v>983</v>
      </c>
      <c r="E203" s="72" t="s">
        <v>984</v>
      </c>
      <c r="F203" s="46" t="s">
        <v>985</v>
      </c>
      <c r="G203" s="48" t="s">
        <v>986</v>
      </c>
      <c r="H203" s="752">
        <v>22</v>
      </c>
      <c r="I203" s="752">
        <v>20</v>
      </c>
      <c r="J203" s="151"/>
      <c r="K203" s="151">
        <v>2000</v>
      </c>
      <c r="L203" s="151">
        <v>2000</v>
      </c>
      <c r="M203" s="49" t="s">
        <v>970</v>
      </c>
      <c r="N203" s="118">
        <v>43709</v>
      </c>
      <c r="O203" s="118">
        <f t="shared" si="60"/>
        <v>44287</v>
      </c>
      <c r="P203" s="118">
        <f>Cat_alumnos[[#This Row],[FECHA DE INICIO (PRIMERA CLASE CALENDARIO)]]</f>
        <v>43709</v>
      </c>
      <c r="Q203" s="118">
        <f t="shared" si="53"/>
        <v>44348</v>
      </c>
      <c r="R203" s="49" t="str">
        <f t="shared" si="54"/>
        <v>M</v>
      </c>
      <c r="S203" s="49" t="str">
        <f t="shared" si="55"/>
        <v>MAESTRIA EN DERECHO</v>
      </c>
      <c r="T203" s="322" t="s">
        <v>1227</v>
      </c>
      <c r="U203" s="49" t="s">
        <v>11</v>
      </c>
      <c r="V203" s="50">
        <v>5000</v>
      </c>
      <c r="W203" s="51">
        <f t="shared" si="46"/>
        <v>0.6</v>
      </c>
      <c r="X203" s="50">
        <f t="shared" si="47"/>
        <v>3000</v>
      </c>
      <c r="Y203" s="52">
        <v>2</v>
      </c>
      <c r="Z203" s="153">
        <v>0</v>
      </c>
      <c r="AA203" s="177">
        <v>25000</v>
      </c>
      <c r="AB203" s="300" t="s">
        <v>11</v>
      </c>
      <c r="AC203">
        <v>1</v>
      </c>
      <c r="AD203" s="1248">
        <v>185</v>
      </c>
      <c r="AE203" s="46"/>
      <c r="AF2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CALENDARIO)]],TODAY())/30,0)-AE203, IF(Cat_alumnos[[#This Row],[ESTATUS ACADÉMICO]]="VIGENTE",ROUNDDOWN(DAYS360(Cat_alumnos[[#This Row],[FECHA DE INICIO (PRIMERA CLASE CALENDARIO)]],TODAY())/30,0)+2-AE203,"NO VIGENTE"))</f>
        <v>NO VIGENTE</v>
      </c>
      <c r="AG203" s="73">
        <v>20</v>
      </c>
      <c r="AH2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203" s="55" t="str">
        <f t="shared" si="15"/>
        <v>SUSPENDER</v>
      </c>
      <c r="AJ203" s="369" t="s">
        <v>987</v>
      </c>
      <c r="AK203" s="49">
        <v>0</v>
      </c>
      <c r="AL203" s="66">
        <f t="shared" si="58"/>
        <v>2</v>
      </c>
      <c r="AM203" s="444" t="str">
        <f t="shared" si="49"/>
        <v>NO</v>
      </c>
      <c r="AN203" s="902"/>
      <c r="AO203" s="900" t="str">
        <f>MID(Cat_alumnos[[#This Row],[CURP]],5,2)</f>
        <v>84</v>
      </c>
      <c r="AP203" s="900" t="str">
        <f>MID(Cat_alumnos[[#This Row],[CURP]],7,2)</f>
        <v>05</v>
      </c>
      <c r="AQ203" s="900" t="str">
        <f>MID(Cat_alumnos[[#This Row],[CURP]],9,2)</f>
        <v>18</v>
      </c>
      <c r="AR203" s="904" t="s">
        <v>3098</v>
      </c>
      <c r="AS203" s="612">
        <f>Cat_alumnos[[#This Row],[Titulación]]</f>
        <v>25000</v>
      </c>
      <c r="AT203" s="208"/>
      <c r="AU203" s="1"/>
      <c r="AW203" s="209"/>
      <c r="AY203" s="210"/>
      <c r="AZ203" s="209"/>
      <c r="BB203" s="210"/>
      <c r="BC203" s="209"/>
      <c r="BE203" s="210"/>
      <c r="BF203" s="209"/>
      <c r="BH203" s="210"/>
      <c r="BI203" s="210"/>
      <c r="BJ203" s="210"/>
      <c r="BK203" s="210"/>
      <c r="BL203" s="210"/>
      <c r="BM203" s="210"/>
      <c r="BN203" s="210"/>
      <c r="BO203" s="210"/>
      <c r="BP203" s="210"/>
      <c r="BQ203" s="210"/>
      <c r="BR203" s="210"/>
      <c r="BS203" s="56">
        <f t="shared" si="56"/>
        <v>0</v>
      </c>
      <c r="BT203" s="56">
        <f t="shared" si="48"/>
        <v>25000</v>
      </c>
      <c r="BU203" s="57">
        <f t="shared" si="57"/>
        <v>-25000</v>
      </c>
      <c r="BW203" s="56">
        <f t="shared" si="59"/>
        <v>25000</v>
      </c>
      <c r="BX203" s="56"/>
      <c r="BY203" s="56"/>
      <c r="BZ203" s="62"/>
      <c r="CA203" s="62"/>
      <c r="CB203" s="62"/>
      <c r="CD203" s="211"/>
      <c r="CG203" s="212"/>
      <c r="CH203" s="69"/>
    </row>
    <row r="204" spans="1:86" ht="18" hidden="1" thickTop="1" thickBot="1">
      <c r="A204" s="244">
        <v>186</v>
      </c>
      <c r="B204" s="46" t="s">
        <v>10</v>
      </c>
      <c r="C204" s="252" t="s">
        <v>988</v>
      </c>
      <c r="D204" s="46" t="s">
        <v>989</v>
      </c>
      <c r="E204" s="72" t="s">
        <v>990</v>
      </c>
      <c r="F204" s="332" t="s">
        <v>1857</v>
      </c>
      <c r="G204" s="253" t="s">
        <v>1858</v>
      </c>
      <c r="H204" s="752">
        <v>20</v>
      </c>
      <c r="I204" s="752">
        <v>20</v>
      </c>
      <c r="J204" s="151"/>
      <c r="K204" s="151">
        <v>2000</v>
      </c>
      <c r="L204" s="151">
        <v>2000</v>
      </c>
      <c r="M204" s="49" t="s">
        <v>970</v>
      </c>
      <c r="N204" s="118">
        <v>43709</v>
      </c>
      <c r="O204" s="118">
        <f t="shared" si="60"/>
        <v>44287</v>
      </c>
      <c r="P204" s="118">
        <f>Cat_alumnos[[#This Row],[FECHA DE INICIO (PRIMERA CLASE CALENDARIO)]]</f>
        <v>43709</v>
      </c>
      <c r="Q204" s="118">
        <f t="shared" si="53"/>
        <v>44287</v>
      </c>
      <c r="R204" s="49" t="str">
        <f t="shared" si="54"/>
        <v>H</v>
      </c>
      <c r="S204" s="49" t="str">
        <f t="shared" si="55"/>
        <v>MAESTRIA EN DERECHO</v>
      </c>
      <c r="T204" s="322" t="s">
        <v>1227</v>
      </c>
      <c r="U204" s="49" t="s">
        <v>11</v>
      </c>
      <c r="V204" s="50">
        <v>5000</v>
      </c>
      <c r="W204" s="51">
        <f t="shared" si="46"/>
        <v>0.6</v>
      </c>
      <c r="X204" s="50">
        <f t="shared" si="47"/>
        <v>3000</v>
      </c>
      <c r="Y204" s="52">
        <v>2</v>
      </c>
      <c r="Z204" s="153">
        <v>0</v>
      </c>
      <c r="AA204" s="177">
        <v>25000</v>
      </c>
      <c r="AB204" s="300" t="s">
        <v>11</v>
      </c>
      <c r="AC204">
        <v>1</v>
      </c>
      <c r="AD204" s="1249">
        <v>186</v>
      </c>
      <c r="AE204" s="46"/>
      <c r="AF2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CALENDARIO)]],TODAY())/30,0)-AE204, IF(Cat_alumnos[[#This Row],[ESTATUS ACADÉMICO]]="VIGENTE",ROUNDDOWN(DAYS360(Cat_alumnos[[#This Row],[FECHA DE INICIO (PRIMERA CLASE CALENDARIO)]],TODAY())/30,0)+2-AE204,"NO VIGENTE"))</f>
        <v>NO VIGENTE</v>
      </c>
      <c r="AG204" s="73">
        <v>20</v>
      </c>
      <c r="AH2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4" s="55" t="str">
        <f t="shared" si="15"/>
        <v>SUSPENDER</v>
      </c>
      <c r="AJ204" s="345" t="s">
        <v>991</v>
      </c>
      <c r="AK204" s="49">
        <v>2</v>
      </c>
      <c r="AL204" s="66">
        <f t="shared" si="58"/>
        <v>0</v>
      </c>
      <c r="AM204" s="444" t="str">
        <f t="shared" si="49"/>
        <v>NO</v>
      </c>
      <c r="AN204" s="902"/>
      <c r="AO204" s="900" t="str">
        <f>MID(Cat_alumnos[[#This Row],[CURP]],5,2)</f>
        <v>82</v>
      </c>
      <c r="AP204" s="900" t="str">
        <f>MID(Cat_alumnos[[#This Row],[CURP]],7,2)</f>
        <v>11</v>
      </c>
      <c r="AQ204" s="900" t="str">
        <f>MID(Cat_alumnos[[#This Row],[CURP]],9,2)</f>
        <v>12</v>
      </c>
      <c r="AR204" s="904" t="s">
        <v>3087</v>
      </c>
      <c r="AS204" s="612">
        <f>Cat_alumnos[[#This Row],[Titulación]]</f>
        <v>25000</v>
      </c>
      <c r="AT204" s="74">
        <v>23000</v>
      </c>
      <c r="AU204" s="220" t="s">
        <v>992</v>
      </c>
      <c r="AV204" s="221" t="s">
        <v>623</v>
      </c>
      <c r="AW204" s="86"/>
      <c r="AX204" s="221"/>
      <c r="AY204" s="75"/>
      <c r="AZ204" s="86"/>
      <c r="BA204" s="221"/>
      <c r="BB204" s="75"/>
      <c r="BC204" s="86"/>
      <c r="BD204" s="221"/>
      <c r="BE204" s="75"/>
      <c r="BF204" s="86"/>
      <c r="BG204" s="221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56">
        <f t="shared" si="56"/>
        <v>23000</v>
      </c>
      <c r="BT204" s="56">
        <f t="shared" si="48"/>
        <v>25000</v>
      </c>
      <c r="BU204" s="57">
        <f t="shared" si="57"/>
        <v>-2000</v>
      </c>
      <c r="BW204" s="56">
        <f t="shared" si="59"/>
        <v>25000</v>
      </c>
      <c r="BX204" s="56"/>
      <c r="BY204" s="56"/>
      <c r="BZ204" s="62"/>
      <c r="CA204" s="62"/>
      <c r="CB204" s="62"/>
      <c r="CD204" s="211"/>
      <c r="CG204" s="212"/>
      <c r="CH204" s="69"/>
    </row>
    <row r="205" spans="1:86" ht="54" hidden="1" thickTop="1" thickBot="1">
      <c r="A205" s="244">
        <v>187</v>
      </c>
      <c r="B205" s="46" t="s">
        <v>10</v>
      </c>
      <c r="C205" s="252" t="s">
        <v>1570</v>
      </c>
      <c r="D205" s="116" t="s">
        <v>1571</v>
      </c>
      <c r="E205" s="72" t="s">
        <v>1572</v>
      </c>
      <c r="F205" s="46">
        <v>2223780929</v>
      </c>
      <c r="G205" s="48" t="s">
        <v>1573</v>
      </c>
      <c r="H205" s="752">
        <v>20</v>
      </c>
      <c r="I205" s="752">
        <v>20</v>
      </c>
      <c r="J205" s="151"/>
      <c r="K205" s="151">
        <v>2000</v>
      </c>
      <c r="L205" s="151">
        <v>2180</v>
      </c>
      <c r="M205" s="321" t="s">
        <v>2647</v>
      </c>
      <c r="N205" s="118">
        <v>44575</v>
      </c>
      <c r="O205" s="118">
        <f t="shared" si="60"/>
        <v>45152</v>
      </c>
      <c r="P205" s="118">
        <f>Cat_alumnos[[#This Row],[FECHA DE INICIO (PRIMERA CLASE CALENDARIO)]]</f>
        <v>44575</v>
      </c>
      <c r="Q205" s="118">
        <f t="shared" si="53"/>
        <v>45152</v>
      </c>
      <c r="R205" s="49" t="str">
        <f t="shared" si="54"/>
        <v>M</v>
      </c>
      <c r="S205" s="49" t="str">
        <f t="shared" si="55"/>
        <v>MAESTRIA EN DERECHO</v>
      </c>
      <c r="T205" s="322" t="s">
        <v>1227</v>
      </c>
      <c r="U205" s="49" t="s">
        <v>11</v>
      </c>
      <c r="V205" s="50">
        <v>5000</v>
      </c>
      <c r="W205" s="51">
        <f t="shared" si="46"/>
        <v>0.56399999999999995</v>
      </c>
      <c r="X205" s="50">
        <f t="shared" si="47"/>
        <v>2820</v>
      </c>
      <c r="Y205" s="52">
        <v>2</v>
      </c>
      <c r="Z205" s="153">
        <v>0</v>
      </c>
      <c r="AA205" s="177">
        <v>25000</v>
      </c>
      <c r="AB205" s="300" t="s">
        <v>11</v>
      </c>
      <c r="AC205">
        <v>1</v>
      </c>
      <c r="AD205" s="1248">
        <v>187</v>
      </c>
      <c r="AE205" s="46">
        <v>0</v>
      </c>
      <c r="AF2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CALENDARIO)]],TODAY())/30,0)-AE205, IF(Cat_alumnos[[#This Row],[ESTATUS ACADÉMICO]]="VIGENTE",ROUNDDOWN(DAYS360(Cat_alumnos[[#This Row],[FECHA DE INICIO (PRIMERA CLASE CALENDARIO)]],TODAY())/30,0)+2-AE205,"NO VIGENTE"))</f>
        <v>NO VIGENTE</v>
      </c>
      <c r="AG205" s="79">
        <v>20</v>
      </c>
      <c r="AH2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05" s="55" t="str">
        <f t="shared" ca="1" si="15"/>
        <v>Al día septiembre</v>
      </c>
      <c r="AJ205" s="345"/>
      <c r="AK205" s="49">
        <v>2</v>
      </c>
      <c r="AL205" s="66">
        <f t="shared" si="58"/>
        <v>0</v>
      </c>
      <c r="AM205" s="444" t="str">
        <f t="shared" si="49"/>
        <v>SI</v>
      </c>
      <c r="AN205" s="909" t="s">
        <v>1983</v>
      </c>
      <c r="AO205" s="900" t="str">
        <f>MID(Cat_alumnos[[#This Row],[CURP]],5,2)</f>
        <v>95</v>
      </c>
      <c r="AP205" s="900" t="str">
        <f>MID(Cat_alumnos[[#This Row],[CURP]],7,2)</f>
        <v>03</v>
      </c>
      <c r="AQ205" s="900" t="str">
        <f>MID(Cat_alumnos[[#This Row],[CURP]],9,2)</f>
        <v>05</v>
      </c>
      <c r="AR205" s="909" t="s">
        <v>3094</v>
      </c>
      <c r="AS205" s="612">
        <f>Cat_alumnos[[#This Row],[Titulación]]</f>
        <v>25000</v>
      </c>
      <c r="AT205" s="208">
        <v>2000</v>
      </c>
      <c r="AU205" s="256" t="s">
        <v>2229</v>
      </c>
      <c r="AW205" s="209"/>
      <c r="AY205" s="210"/>
      <c r="AZ205" s="209"/>
      <c r="BB205" s="210"/>
      <c r="BC205" s="209"/>
      <c r="BE205" s="210"/>
      <c r="BF205" s="209"/>
      <c r="BH205" s="210"/>
      <c r="BI205" s="210"/>
      <c r="BJ205" s="210"/>
      <c r="BK205" s="210"/>
      <c r="BL205" s="210"/>
      <c r="BM205" s="210"/>
      <c r="BN205" s="210"/>
      <c r="BO205" s="210"/>
      <c r="BP205" s="210"/>
      <c r="BQ205" s="210"/>
      <c r="BR205" s="210"/>
      <c r="BS205" s="56">
        <f t="shared" si="56"/>
        <v>2000</v>
      </c>
      <c r="BT205" s="56">
        <f t="shared" si="48"/>
        <v>25000</v>
      </c>
      <c r="BU205" s="57">
        <f t="shared" si="57"/>
        <v>-23000</v>
      </c>
      <c r="BW205" s="56">
        <f t="shared" si="59"/>
        <v>25000</v>
      </c>
      <c r="BX205" s="56"/>
      <c r="BY205" s="56"/>
      <c r="BZ205" s="62"/>
      <c r="CA205" s="62"/>
      <c r="CB205" s="62"/>
      <c r="CD205" s="211"/>
      <c r="CG205" s="212"/>
      <c r="CH205" s="69"/>
    </row>
    <row r="206" spans="1:86" ht="18" hidden="1" thickTop="1" thickBot="1">
      <c r="A206" s="244">
        <v>188</v>
      </c>
      <c r="B206" s="46" t="s">
        <v>10</v>
      </c>
      <c r="C206" s="252" t="s">
        <v>996</v>
      </c>
      <c r="D206" s="46" t="s">
        <v>997</v>
      </c>
      <c r="E206" s="72" t="s">
        <v>998</v>
      </c>
      <c r="F206" s="46" t="s">
        <v>999</v>
      </c>
      <c r="G206" s="304" t="s">
        <v>1000</v>
      </c>
      <c r="H206" s="752">
        <v>20</v>
      </c>
      <c r="I206" s="752">
        <v>20</v>
      </c>
      <c r="J206" s="151"/>
      <c r="K206" s="151">
        <v>2000</v>
      </c>
      <c r="L206" s="151">
        <v>2000</v>
      </c>
      <c r="M206" s="49" t="s">
        <v>970</v>
      </c>
      <c r="N206" s="118">
        <v>43709</v>
      </c>
      <c r="O206" s="118">
        <f t="shared" si="60"/>
        <v>44287</v>
      </c>
      <c r="P206" s="118">
        <f>Cat_alumnos[[#This Row],[FECHA DE INICIO (PRIMERA CLASE CALENDARIO)]]</f>
        <v>43709</v>
      </c>
      <c r="Q206" s="118">
        <f t="shared" si="53"/>
        <v>44287</v>
      </c>
      <c r="R206" s="49" t="str">
        <f t="shared" si="54"/>
        <v>M</v>
      </c>
      <c r="S206" s="49" t="str">
        <f t="shared" si="55"/>
        <v>MAESTRIA EN DERECHO</v>
      </c>
      <c r="T206" s="322" t="s">
        <v>1227</v>
      </c>
      <c r="U206" s="49" t="s">
        <v>11</v>
      </c>
      <c r="V206" s="50">
        <v>5000</v>
      </c>
      <c r="W206" s="51">
        <f t="shared" si="46"/>
        <v>0.6</v>
      </c>
      <c r="X206" s="50">
        <f t="shared" si="47"/>
        <v>3000</v>
      </c>
      <c r="Y206" s="52">
        <v>2</v>
      </c>
      <c r="Z206" s="153">
        <v>0</v>
      </c>
      <c r="AA206" s="177">
        <v>25000</v>
      </c>
      <c r="AB206" s="300" t="s">
        <v>11</v>
      </c>
      <c r="AC206">
        <v>1</v>
      </c>
      <c r="AD206" s="1249">
        <v>188</v>
      </c>
      <c r="AE206" s="46"/>
      <c r="AF2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CALENDARIO)]],TODAY())/30,0)-AE206, IF(Cat_alumnos[[#This Row],[ESTATUS ACADÉMICO]]="VIGENTE",ROUNDDOWN(DAYS360(Cat_alumnos[[#This Row],[FECHA DE INICIO (PRIMERA CLASE CALENDARIO)]],TODAY())/30,0)+2-AE206,"NO VIGENTE"))</f>
        <v>NO VIGENTE</v>
      </c>
      <c r="AG206" s="73">
        <v>20</v>
      </c>
      <c r="AH2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6" s="55" t="str">
        <f t="shared" si="15"/>
        <v>SUSPENDER</v>
      </c>
      <c r="AJ206" s="370" t="s">
        <v>1001</v>
      </c>
      <c r="AK206" s="49">
        <v>2</v>
      </c>
      <c r="AL206" s="66">
        <f t="shared" si="58"/>
        <v>0</v>
      </c>
      <c r="AM206" s="444" t="str">
        <f t="shared" si="49"/>
        <v>NO</v>
      </c>
      <c r="AN206" s="902"/>
      <c r="AO206" s="900" t="str">
        <f>MID(Cat_alumnos[[#This Row],[CURP]],5,2)</f>
        <v>78</v>
      </c>
      <c r="AP206" s="900" t="str">
        <f>MID(Cat_alumnos[[#This Row],[CURP]],7,2)</f>
        <v>05</v>
      </c>
      <c r="AQ206" s="900" t="str">
        <f>MID(Cat_alumnos[[#This Row],[CURP]],9,2)</f>
        <v>23</v>
      </c>
      <c r="AR206" s="904" t="s">
        <v>3085</v>
      </c>
      <c r="AS206" s="612">
        <f>Cat_alumnos[[#This Row],[Titulación]]</f>
        <v>25000</v>
      </c>
      <c r="AT206" s="208">
        <v>7000</v>
      </c>
      <c r="AU206" s="39">
        <v>44621</v>
      </c>
      <c r="AV206" s="300" t="s">
        <v>623</v>
      </c>
      <c r="AW206" s="209">
        <v>8000</v>
      </c>
      <c r="AX206" t="s">
        <v>246</v>
      </c>
      <c r="AY206" s="637">
        <v>44866</v>
      </c>
      <c r="AZ206" s="209"/>
      <c r="BB206" s="210"/>
      <c r="BC206" s="209"/>
      <c r="BE206" s="210"/>
      <c r="BF206" s="209"/>
      <c r="BH206" s="210"/>
      <c r="BI206" s="210"/>
      <c r="BJ206" s="210"/>
      <c r="BK206" s="210"/>
      <c r="BL206" s="210"/>
      <c r="BM206" s="210"/>
      <c r="BN206" s="210"/>
      <c r="BO206" s="210"/>
      <c r="BP206" s="210"/>
      <c r="BQ206" s="210"/>
      <c r="BR206" s="210"/>
      <c r="BS206" s="56">
        <f t="shared" si="56"/>
        <v>15000</v>
      </c>
      <c r="BT206" s="56">
        <f t="shared" si="48"/>
        <v>25000</v>
      </c>
      <c r="BU206" s="57">
        <f t="shared" si="57"/>
        <v>-10000</v>
      </c>
      <c r="BW206" s="56">
        <f t="shared" si="59"/>
        <v>25000</v>
      </c>
      <c r="BX206" s="56"/>
      <c r="BY206" s="56"/>
      <c r="BZ206" s="62"/>
      <c r="CA206" s="62"/>
      <c r="CB206" s="62"/>
      <c r="CD206" s="211"/>
      <c r="CG206" s="212"/>
      <c r="CH206" s="69"/>
    </row>
    <row r="207" spans="1:86" ht="34" hidden="1" thickTop="1" thickBot="1">
      <c r="A207" s="244">
        <v>189</v>
      </c>
      <c r="B207" s="46" t="s">
        <v>10</v>
      </c>
      <c r="C207" s="252" t="s">
        <v>1002</v>
      </c>
      <c r="D207" s="46" t="s">
        <v>1003</v>
      </c>
      <c r="E207" s="72" t="s">
        <v>1004</v>
      </c>
      <c r="F207" s="46" t="s">
        <v>1005</v>
      </c>
      <c r="G207" s="48" t="s">
        <v>1006</v>
      </c>
      <c r="H207" s="752">
        <v>20</v>
      </c>
      <c r="I207" s="752">
        <v>20</v>
      </c>
      <c r="J207" s="151"/>
      <c r="K207" s="151">
        <v>2000</v>
      </c>
      <c r="L207" s="151">
        <v>2000</v>
      </c>
      <c r="M207" s="49" t="s">
        <v>970</v>
      </c>
      <c r="N207" s="118">
        <v>43709</v>
      </c>
      <c r="O207" s="118">
        <f t="shared" si="60"/>
        <v>44287</v>
      </c>
      <c r="P207" s="118">
        <f>Cat_alumnos[[#This Row],[FECHA DE INICIO (PRIMERA CLASE CALENDARIO)]]</f>
        <v>43709</v>
      </c>
      <c r="Q207" s="118">
        <f t="shared" si="53"/>
        <v>44287</v>
      </c>
      <c r="R207" s="49" t="str">
        <f t="shared" si="54"/>
        <v>M</v>
      </c>
      <c r="S207" s="49" t="str">
        <f t="shared" si="55"/>
        <v>MAESTRIA EN DERECHO</v>
      </c>
      <c r="T207" s="322" t="s">
        <v>1227</v>
      </c>
      <c r="U207" s="49" t="s">
        <v>11</v>
      </c>
      <c r="V207" s="50">
        <v>5000</v>
      </c>
      <c r="W207" s="51">
        <f t="shared" si="46"/>
        <v>0.6</v>
      </c>
      <c r="X207" s="50">
        <f t="shared" si="47"/>
        <v>3000</v>
      </c>
      <c r="Y207" s="52">
        <v>2</v>
      </c>
      <c r="Z207" s="153">
        <v>0</v>
      </c>
      <c r="AA207" s="177">
        <v>25000</v>
      </c>
      <c r="AB207" s="300" t="s">
        <v>11</v>
      </c>
      <c r="AC207">
        <v>1</v>
      </c>
      <c r="AD207" s="1248">
        <v>189</v>
      </c>
      <c r="AE207" s="46"/>
      <c r="AF2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CALENDARIO)]],TODAY())/30,0)-AE207, IF(Cat_alumnos[[#This Row],[ESTATUS ACADÉMICO]]="VIGENTE",ROUNDDOWN(DAYS360(Cat_alumnos[[#This Row],[FECHA DE INICIO (PRIMERA CLASE CALENDARIO)]],TODAY())/30,0)+2-AE207,"NO VIGENTE"))</f>
        <v>NO VIGENTE</v>
      </c>
      <c r="AG207" s="73">
        <v>20</v>
      </c>
      <c r="AH2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7" s="55" t="str">
        <f t="shared" si="15"/>
        <v>SUSPENDER</v>
      </c>
      <c r="AJ207" s="345" t="s">
        <v>1007</v>
      </c>
      <c r="AK207" s="49">
        <v>2</v>
      </c>
      <c r="AL207" s="66">
        <f t="shared" si="58"/>
        <v>0</v>
      </c>
      <c r="AM207" s="444" t="str">
        <f t="shared" si="49"/>
        <v>NO</v>
      </c>
      <c r="AN207" s="902"/>
      <c r="AO207" s="900" t="str">
        <f>MID(Cat_alumnos[[#This Row],[CURP]],5,2)</f>
        <v>87</v>
      </c>
      <c r="AP207" s="900" t="str">
        <f>MID(Cat_alumnos[[#This Row],[CURP]],7,2)</f>
        <v>06</v>
      </c>
      <c r="AQ207" s="900" t="str">
        <f>MID(Cat_alumnos[[#This Row],[CURP]],9,2)</f>
        <v>21</v>
      </c>
      <c r="AR207" s="904" t="s">
        <v>3084</v>
      </c>
      <c r="AS207" s="612">
        <f>Cat_alumnos[[#This Row],[Titulación]]</f>
        <v>25000</v>
      </c>
      <c r="AT207" s="208">
        <v>6000</v>
      </c>
      <c r="AU207" s="106">
        <v>44321</v>
      </c>
      <c r="AV207" s="3" t="s">
        <v>420</v>
      </c>
      <c r="AW207" s="208">
        <v>3000</v>
      </c>
      <c r="AX207" s="92">
        <v>44396</v>
      </c>
      <c r="AY207" s="210" t="s">
        <v>420</v>
      </c>
      <c r="AZ207" s="235">
        <v>3000</v>
      </c>
      <c r="BA207" s="92">
        <v>44431</v>
      </c>
      <c r="BB207" s="210" t="s">
        <v>420</v>
      </c>
      <c r="BC207" s="230">
        <v>5000</v>
      </c>
      <c r="BD207" s="81">
        <v>44552</v>
      </c>
      <c r="BE207" s="210" t="s">
        <v>420</v>
      </c>
      <c r="BF207" s="209"/>
      <c r="BH207" s="210"/>
      <c r="BI207" s="210"/>
      <c r="BJ207" s="210"/>
      <c r="BK207" s="210"/>
      <c r="BL207" s="210"/>
      <c r="BM207" s="210"/>
      <c r="BN207" s="210"/>
      <c r="BO207" s="210"/>
      <c r="BP207" s="210"/>
      <c r="BQ207" s="210"/>
      <c r="BR207" s="210"/>
      <c r="BS207" s="56">
        <f t="shared" si="56"/>
        <v>17000</v>
      </c>
      <c r="BT207" s="56">
        <f t="shared" si="48"/>
        <v>25000</v>
      </c>
      <c r="BU207" s="57">
        <f t="shared" si="57"/>
        <v>-8000</v>
      </c>
      <c r="BW207" s="56">
        <f t="shared" si="59"/>
        <v>25000</v>
      </c>
      <c r="BX207" s="56"/>
      <c r="BY207" s="56"/>
      <c r="BZ207" s="62"/>
      <c r="CA207" s="62"/>
      <c r="CB207" s="62"/>
      <c r="CD207" s="211"/>
      <c r="CG207" s="212"/>
      <c r="CH207" s="69"/>
    </row>
    <row r="208" spans="1:86" ht="18" hidden="1" thickTop="1" thickBot="1">
      <c r="A208" s="244">
        <v>190</v>
      </c>
      <c r="B208" s="46" t="s">
        <v>12</v>
      </c>
      <c r="C208" s="252" t="s">
        <v>1008</v>
      </c>
      <c r="D208" s="46" t="s">
        <v>1009</v>
      </c>
      <c r="E208" s="67" t="s">
        <v>1010</v>
      </c>
      <c r="F208" s="47" t="s">
        <v>1011</v>
      </c>
      <c r="G208" s="48" t="s">
        <v>1012</v>
      </c>
      <c r="H208" s="752">
        <v>24</v>
      </c>
      <c r="I208" s="752">
        <v>20</v>
      </c>
      <c r="J208" s="151"/>
      <c r="K208" s="151">
        <v>3000</v>
      </c>
      <c r="L208" s="151">
        <v>2350</v>
      </c>
      <c r="M208" s="49" t="s">
        <v>1013</v>
      </c>
      <c r="N208" s="118">
        <v>44228</v>
      </c>
      <c r="O208" s="118">
        <f t="shared" si="60"/>
        <v>44805</v>
      </c>
      <c r="P208" s="118">
        <f>Cat_alumnos[[#This Row],[FECHA DE INICIO (PRIMERA CLASE CALENDARIO)]]</f>
        <v>44228</v>
      </c>
      <c r="Q208" s="118">
        <f t="shared" si="53"/>
        <v>44927</v>
      </c>
      <c r="R208" s="49" t="str">
        <f t="shared" si="54"/>
        <v>M</v>
      </c>
      <c r="S208" s="49" t="str">
        <f t="shared" si="55"/>
        <v>DOCTORADO EN DERECHO</v>
      </c>
      <c r="T208" s="322" t="s">
        <v>1227</v>
      </c>
      <c r="U208" s="49" t="s">
        <v>9</v>
      </c>
      <c r="V208" s="50">
        <v>6700</v>
      </c>
      <c r="W208" s="51">
        <f t="shared" si="46"/>
        <v>0.64925373134328357</v>
      </c>
      <c r="X208" s="50">
        <f t="shared" si="47"/>
        <v>4350</v>
      </c>
      <c r="Y208" s="52">
        <v>1</v>
      </c>
      <c r="Z208" s="153">
        <v>0</v>
      </c>
      <c r="AA208" s="177">
        <v>29000</v>
      </c>
      <c r="AB208" s="300" t="s">
        <v>11</v>
      </c>
      <c r="AC208">
        <v>1</v>
      </c>
      <c r="AD208" s="1249">
        <v>190</v>
      </c>
      <c r="AE208" s="46">
        <v>0</v>
      </c>
      <c r="AF2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CALENDARIO)]],TODAY())/30,0)-AE208, IF(Cat_alumnos[[#This Row],[ESTATUS ACADÉMICO]]="VIGENTE",ROUNDDOWN(DAYS360(Cat_alumnos[[#This Row],[FECHA DE INICIO (PRIMERA CLASE CALENDARIO)]],TODAY())/30,0)+2-AE208,"NO VIGENTE"))</f>
        <v>NO VIGENTE</v>
      </c>
      <c r="AG208" s="79">
        <v>14</v>
      </c>
      <c r="AH2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208" s="55" t="str">
        <f t="shared" ca="1" si="15"/>
        <v>Al día septiembre</v>
      </c>
      <c r="AJ208" s="352" t="s">
        <v>2049</v>
      </c>
      <c r="AK208" s="49">
        <v>0</v>
      </c>
      <c r="AL208" s="66">
        <f t="shared" si="58"/>
        <v>1</v>
      </c>
      <c r="AM208" s="444" t="str">
        <f t="shared" si="49"/>
        <v>NO</v>
      </c>
      <c r="AN208" s="902"/>
      <c r="AO208" s="900" t="str">
        <f>MID(Cat_alumnos[[#This Row],[CURP]],5,2)</f>
        <v>76</v>
      </c>
      <c r="AP208" s="900" t="str">
        <f>MID(Cat_alumnos[[#This Row],[CURP]],7,2)</f>
        <v>02</v>
      </c>
      <c r="AQ208" s="900" t="str">
        <f>MID(Cat_alumnos[[#This Row],[CURP]],9,2)</f>
        <v>17</v>
      </c>
      <c r="AR208" s="904" t="s">
        <v>3095</v>
      </c>
      <c r="AS208" s="612">
        <f>Cat_alumnos[[#This Row],[Titulación]]</f>
        <v>29000</v>
      </c>
      <c r="AT208" s="208"/>
      <c r="AU208" s="1"/>
      <c r="AW208" s="209"/>
      <c r="AY208" s="210"/>
      <c r="AZ208" s="209"/>
      <c r="BB208" s="210"/>
      <c r="BC208" s="209"/>
      <c r="BE208" s="210"/>
      <c r="BF208" s="209"/>
      <c r="BH208" s="210"/>
      <c r="BI208" s="210"/>
      <c r="BJ208" s="210"/>
      <c r="BK208" s="210"/>
      <c r="BL208" s="210"/>
      <c r="BM208" s="210"/>
      <c r="BN208" s="210"/>
      <c r="BO208" s="210"/>
      <c r="BP208" s="210"/>
      <c r="BQ208" s="210"/>
      <c r="BR208" s="210"/>
      <c r="BS208" s="56">
        <f t="shared" si="56"/>
        <v>0</v>
      </c>
      <c r="BT208" s="56">
        <f t="shared" si="48"/>
        <v>29000</v>
      </c>
      <c r="BU208" s="57">
        <f t="shared" si="57"/>
        <v>-29000</v>
      </c>
      <c r="BW208" s="56">
        <f t="shared" si="59"/>
        <v>29000</v>
      </c>
      <c r="BX208" s="56"/>
      <c r="BY208" s="56"/>
      <c r="BZ208" s="62"/>
      <c r="CA208" s="62"/>
      <c r="CB208" s="62"/>
      <c r="CD208" s="211"/>
      <c r="CG208" s="212" t="s">
        <v>1012</v>
      </c>
      <c r="CH208" s="59" t="s">
        <v>1011</v>
      </c>
    </row>
    <row r="209" spans="1:86" ht="66" hidden="1" thickTop="1" thickBot="1">
      <c r="A209" s="244">
        <v>191</v>
      </c>
      <c r="B209" s="46" t="s">
        <v>12</v>
      </c>
      <c r="C209" s="252" t="s">
        <v>982</v>
      </c>
      <c r="D209" s="46" t="s">
        <v>1083</v>
      </c>
      <c r="E209" s="72" t="s">
        <v>984</v>
      </c>
      <c r="F209" s="47" t="s">
        <v>1084</v>
      </c>
      <c r="G209" s="304" t="s">
        <v>986</v>
      </c>
      <c r="H209" s="752">
        <v>24</v>
      </c>
      <c r="I209" s="752">
        <v>20</v>
      </c>
      <c r="J209" s="151"/>
      <c r="K209" s="151">
        <v>2500</v>
      </c>
      <c r="L209" s="151">
        <v>2334</v>
      </c>
      <c r="M209" s="49" t="s">
        <v>1013</v>
      </c>
      <c r="N209" s="118">
        <v>44228</v>
      </c>
      <c r="O209" s="118">
        <f t="shared" si="60"/>
        <v>44805</v>
      </c>
      <c r="P209" s="118">
        <f>Cat_alumnos[[#This Row],[FECHA DE INICIO (PRIMERA CLASE CALENDARIO)]]</f>
        <v>44228</v>
      </c>
      <c r="Q209" s="118">
        <f t="shared" si="53"/>
        <v>44927</v>
      </c>
      <c r="R209" s="49" t="str">
        <f t="shared" si="54"/>
        <v>M</v>
      </c>
      <c r="S209" s="49" t="str">
        <f t="shared" si="55"/>
        <v>DOCTORADO EN DERECHO</v>
      </c>
      <c r="T209" s="322" t="s">
        <v>1227</v>
      </c>
      <c r="U209" s="49" t="s">
        <v>9</v>
      </c>
      <c r="V209" s="50">
        <v>6700</v>
      </c>
      <c r="W209" s="51">
        <f t="shared" si="46"/>
        <v>0.65164179104477615</v>
      </c>
      <c r="X209" s="50">
        <f t="shared" si="47"/>
        <v>4366</v>
      </c>
      <c r="Y209" s="52">
        <v>1</v>
      </c>
      <c r="Z209" s="153">
        <v>0</v>
      </c>
      <c r="AA209" s="177">
        <v>29000</v>
      </c>
      <c r="AB209" s="300" t="s">
        <v>11</v>
      </c>
      <c r="AC209">
        <v>1</v>
      </c>
      <c r="AD209" s="1248">
        <v>191</v>
      </c>
      <c r="AE209" s="46">
        <v>0</v>
      </c>
      <c r="AF2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CALENDARIO)]],TODAY())/30,0)-AE209, IF(Cat_alumnos[[#This Row],[ESTATUS ACADÉMICO]]="VIGENTE",ROUNDDOWN(DAYS360(Cat_alumnos[[#This Row],[FECHA DE INICIO (PRIMERA CLASE CALENDARIO)]],TODAY())/30,0)+2-AE209,"NO VIGENTE"))</f>
        <v>NO VIGENTE</v>
      </c>
      <c r="AG209" s="79">
        <v>15</v>
      </c>
      <c r="AH2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09" s="55" t="str">
        <f t="shared" si="15"/>
        <v>SUSPENDER</v>
      </c>
      <c r="AJ209" s="345" t="s">
        <v>2167</v>
      </c>
      <c r="AK209" s="49">
        <v>0</v>
      </c>
      <c r="AL209" s="66">
        <f t="shared" si="58"/>
        <v>1</v>
      </c>
      <c r="AM209" s="444" t="str">
        <f t="shared" si="49"/>
        <v>SI</v>
      </c>
      <c r="AN209" s="912" t="s">
        <v>1924</v>
      </c>
      <c r="AO209" s="900" t="str">
        <f>MID(Cat_alumnos[[#This Row],[CURP]],5,2)</f>
        <v>84</v>
      </c>
      <c r="AP209" s="900" t="str">
        <f>MID(Cat_alumnos[[#This Row],[CURP]],7,2)</f>
        <v>05</v>
      </c>
      <c r="AQ209" s="900" t="str">
        <f>MID(Cat_alumnos[[#This Row],[CURP]],9,2)</f>
        <v>18</v>
      </c>
      <c r="AR209" s="907" t="s">
        <v>3098</v>
      </c>
      <c r="AS209" s="612">
        <f>Cat_alumnos[[#This Row],[Titulación]]</f>
        <v>29000</v>
      </c>
      <c r="AT209" s="208"/>
      <c r="AU209" s="1"/>
      <c r="AW209" s="209"/>
      <c r="AY209" s="210"/>
      <c r="AZ209" s="209"/>
      <c r="BB209" s="210"/>
      <c r="BC209" s="209"/>
      <c r="BE209" s="210"/>
      <c r="BF209" s="209"/>
      <c r="BH209" s="210"/>
      <c r="BI209" s="210"/>
      <c r="BJ209" s="210"/>
      <c r="BK209" s="210"/>
      <c r="BL209" s="210"/>
      <c r="BM209" s="210"/>
      <c r="BN209" s="210"/>
      <c r="BO209" s="210"/>
      <c r="BP209" s="210"/>
      <c r="BQ209" s="210"/>
      <c r="BR209" s="210"/>
      <c r="BS209" s="56">
        <f t="shared" si="56"/>
        <v>0</v>
      </c>
      <c r="BT209" s="56">
        <f t="shared" si="48"/>
        <v>29000</v>
      </c>
      <c r="BU209" s="57">
        <f t="shared" si="57"/>
        <v>-29000</v>
      </c>
      <c r="BW209" s="56">
        <f t="shared" si="59"/>
        <v>29000</v>
      </c>
      <c r="BX209" s="56"/>
      <c r="BY209" s="56"/>
      <c r="BZ209" s="62"/>
      <c r="CA209" s="62"/>
      <c r="CB209" s="62"/>
      <c r="CD209" s="211"/>
      <c r="CG209" s="212" t="s">
        <v>1017</v>
      </c>
      <c r="CH209" s="59" t="s">
        <v>1016</v>
      </c>
    </row>
    <row r="210" spans="1:86" ht="41" hidden="1" thickTop="1" thickBot="1">
      <c r="A210" s="244">
        <v>192</v>
      </c>
      <c r="B210" s="46" t="s">
        <v>10</v>
      </c>
      <c r="C210" s="252" t="s">
        <v>1672</v>
      </c>
      <c r="D210" s="46" t="s">
        <v>496</v>
      </c>
      <c r="E210" s="72" t="s">
        <v>497</v>
      </c>
      <c r="F210" s="53" t="s">
        <v>498</v>
      </c>
      <c r="G210" s="48" t="s">
        <v>499</v>
      </c>
      <c r="H210" s="752">
        <v>20</v>
      </c>
      <c r="I210" s="752">
        <v>20</v>
      </c>
      <c r="J210" s="151"/>
      <c r="K210" s="151">
        <v>2000</v>
      </c>
      <c r="L210" s="151">
        <v>2180.0000000000005</v>
      </c>
      <c r="M210" s="49" t="s">
        <v>447</v>
      </c>
      <c r="N210" s="118">
        <v>43831</v>
      </c>
      <c r="O210" s="118">
        <f t="shared" si="60"/>
        <v>44409</v>
      </c>
      <c r="P210" s="118">
        <f>Cat_alumnos[[#This Row],[FECHA DE INICIO (PRIMERA CLASE CALENDARIO)]]</f>
        <v>43831</v>
      </c>
      <c r="Q210" s="118">
        <f t="shared" si="53"/>
        <v>44409</v>
      </c>
      <c r="R210" s="49" t="str">
        <f t="shared" si="54"/>
        <v>M</v>
      </c>
      <c r="S210" s="49" t="str">
        <f t="shared" si="55"/>
        <v>MAESTRIA EN DERECHO</v>
      </c>
      <c r="T210" s="322" t="s">
        <v>33</v>
      </c>
      <c r="U210" s="49" t="s">
        <v>11</v>
      </c>
      <c r="V210" s="50">
        <v>6700</v>
      </c>
      <c r="W210" s="51">
        <f t="shared" si="46"/>
        <v>0.67462686567164176</v>
      </c>
      <c r="X210" s="50">
        <f t="shared" si="47"/>
        <v>4520</v>
      </c>
      <c r="Y210" s="52">
        <v>1</v>
      </c>
      <c r="Z210" s="153">
        <v>0</v>
      </c>
      <c r="AA210" s="177">
        <v>29000</v>
      </c>
      <c r="AB210" s="300" t="s">
        <v>11</v>
      </c>
      <c r="AC210">
        <v>1</v>
      </c>
      <c r="AD210" s="1249">
        <v>192</v>
      </c>
      <c r="AE210" s="46"/>
      <c r="AF2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CALENDARIO)]],TODAY())/30,0)-AE210, IF(Cat_alumnos[[#This Row],[ESTATUS ACADÉMICO]]="VIGENTE",ROUNDDOWN(DAYS360(Cat_alumnos[[#This Row],[FECHA DE INICIO (PRIMERA CLASE CALENDARIO)]],TODAY())/30,0)+2-AE210,"NO VIGENTE"))</f>
        <v>NO VIGENTE</v>
      </c>
      <c r="AG210" s="79">
        <v>20</v>
      </c>
      <c r="AH2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10" s="55" t="str">
        <f t="shared" si="15"/>
        <v>SUSPENDER</v>
      </c>
      <c r="AJ210" s="345" t="s">
        <v>1023</v>
      </c>
      <c r="AK210" s="49">
        <v>1</v>
      </c>
      <c r="AL210" s="66">
        <f t="shared" si="58"/>
        <v>0</v>
      </c>
      <c r="AM210" s="444" t="str">
        <f t="shared" si="49"/>
        <v>SI</v>
      </c>
      <c r="AN210" s="906" t="s">
        <v>1937</v>
      </c>
      <c r="AO210" s="900" t="str">
        <f>MID(Cat_alumnos[[#This Row],[CURP]],5,2)</f>
        <v>73</v>
      </c>
      <c r="AP210" s="900" t="str">
        <f>MID(Cat_alumnos[[#This Row],[CURP]],7,2)</f>
        <v>01</v>
      </c>
      <c r="AQ210" s="900" t="str">
        <f>MID(Cat_alumnos[[#This Row],[CURP]],9,2)</f>
        <v>21</v>
      </c>
      <c r="AR210" s="906" t="s">
        <v>3085</v>
      </c>
      <c r="AS210" s="612">
        <f>Cat_alumnos[[#This Row],[Titulación]]</f>
        <v>29000</v>
      </c>
      <c r="AT210" s="208"/>
      <c r="AU210" s="1"/>
      <c r="AW210" s="209"/>
      <c r="AY210" s="210"/>
      <c r="AZ210" s="209"/>
      <c r="BB210" s="210"/>
      <c r="BC210" s="209"/>
      <c r="BE210" s="210"/>
      <c r="BF210" s="209"/>
      <c r="BH210" s="210"/>
      <c r="BI210" s="210"/>
      <c r="BJ210" s="210"/>
      <c r="BK210" s="210"/>
      <c r="BL210" s="210"/>
      <c r="BM210" s="210"/>
      <c r="BN210" s="210"/>
      <c r="BO210" s="210"/>
      <c r="BP210" s="210"/>
      <c r="BQ210" s="210"/>
      <c r="BR210" s="210"/>
      <c r="BS210" s="56">
        <f t="shared" si="56"/>
        <v>0</v>
      </c>
      <c r="BT210" s="56">
        <f t="shared" si="48"/>
        <v>29000</v>
      </c>
      <c r="BU210" s="57">
        <f t="shared" si="57"/>
        <v>-29000</v>
      </c>
      <c r="BW210" s="56">
        <f t="shared" si="59"/>
        <v>29000</v>
      </c>
      <c r="BX210" s="56"/>
      <c r="BY210" s="56"/>
      <c r="BZ210" s="62"/>
      <c r="CA210" s="62"/>
      <c r="CB210" s="62"/>
      <c r="CD210" s="211"/>
      <c r="CG210" s="212" t="s">
        <v>1022</v>
      </c>
      <c r="CH210" s="59" t="s">
        <v>1021</v>
      </c>
    </row>
    <row r="211" spans="1:86" ht="18" hidden="1" thickTop="1" thickBot="1">
      <c r="A211" s="244">
        <v>193</v>
      </c>
      <c r="B211" s="46" t="s">
        <v>12</v>
      </c>
      <c r="C211" s="307" t="s">
        <v>1024</v>
      </c>
      <c r="D211" s="46" t="s">
        <v>1025</v>
      </c>
      <c r="E211" s="72" t="s">
        <v>1026</v>
      </c>
      <c r="F211" s="47" t="s">
        <v>1027</v>
      </c>
      <c r="G211" s="304" t="s">
        <v>2439</v>
      </c>
      <c r="H211" s="752">
        <v>20</v>
      </c>
      <c r="I211" s="752">
        <v>20</v>
      </c>
      <c r="J211" s="151"/>
      <c r="K211" s="151">
        <v>3000</v>
      </c>
      <c r="L211" s="151">
        <v>3350</v>
      </c>
      <c r="M211" s="49" t="s">
        <v>1013</v>
      </c>
      <c r="N211" s="118">
        <v>44287</v>
      </c>
      <c r="O211" s="118">
        <f t="shared" si="60"/>
        <v>44866</v>
      </c>
      <c r="P211" s="118">
        <f>Cat_alumnos[[#This Row],[FECHA DE INICIO (PRIMERA CLASE CALENDARIO)]]</f>
        <v>44287</v>
      </c>
      <c r="Q211" s="118">
        <f t="shared" si="53"/>
        <v>44866</v>
      </c>
      <c r="R211" s="49" t="str">
        <f t="shared" si="54"/>
        <v>M</v>
      </c>
      <c r="S211" s="49" t="str">
        <f t="shared" si="55"/>
        <v>DOCTORADO EN DERECHO</v>
      </c>
      <c r="T211" s="322" t="s">
        <v>1227</v>
      </c>
      <c r="U211" s="49" t="s">
        <v>11</v>
      </c>
      <c r="V211" s="50">
        <v>6700</v>
      </c>
      <c r="W211" s="51">
        <f t="shared" ref="W211:W274" si="61">IFERROR($X211/$V211,"")</f>
        <v>0.5</v>
      </c>
      <c r="X211" s="50">
        <f t="shared" ref="X211:X274" si="62">$V211-$L211</f>
        <v>3350</v>
      </c>
      <c r="Y211" s="52">
        <v>1</v>
      </c>
      <c r="Z211" s="153">
        <v>0</v>
      </c>
      <c r="AA211" s="177">
        <v>29000</v>
      </c>
      <c r="AB211" s="300" t="s">
        <v>11</v>
      </c>
      <c r="AC211">
        <v>1</v>
      </c>
      <c r="AD211" s="1248">
        <v>193</v>
      </c>
      <c r="AE211" s="46">
        <v>0</v>
      </c>
      <c r="AF2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CALENDARIO)]],TODAY())/30,0)-AE211, IF(Cat_alumnos[[#This Row],[ESTATUS ACADÉMICO]]="VIGENTE",ROUNDDOWN(DAYS360(Cat_alumnos[[#This Row],[FECHA DE INICIO (PRIMERA CLASE CALENDARIO)]],TODAY())/30,0)+2-AE211,"NO VIGENTE"))</f>
        <v>NO VIGENTE</v>
      </c>
      <c r="AG211" s="79">
        <v>20</v>
      </c>
      <c r="AH2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11" s="55" t="str">
        <f t="shared" si="15"/>
        <v>SUSPENDER</v>
      </c>
      <c r="AJ211" s="349"/>
      <c r="AK211" s="49">
        <v>1</v>
      </c>
      <c r="AL211" s="66">
        <f t="shared" si="58"/>
        <v>0</v>
      </c>
      <c r="AM211" s="444" t="str">
        <f t="shared" si="49"/>
        <v>NO</v>
      </c>
      <c r="AN211" s="902"/>
      <c r="AO211" s="900" t="str">
        <f>MID(Cat_alumnos[[#This Row],[CURP]],5,2)</f>
        <v>69</v>
      </c>
      <c r="AP211" s="900" t="str">
        <f>MID(Cat_alumnos[[#This Row],[CURP]],7,2)</f>
        <v>09</v>
      </c>
      <c r="AQ211" s="900" t="str">
        <f>MID(Cat_alumnos[[#This Row],[CURP]],9,2)</f>
        <v>23</v>
      </c>
      <c r="AR211" s="904" t="s">
        <v>3087</v>
      </c>
      <c r="AS211" s="612">
        <f>Cat_alumnos[[#This Row],[Titulación]]</f>
        <v>29000</v>
      </c>
      <c r="AT211" s="208">
        <v>29000</v>
      </c>
      <c r="AU211" s="39">
        <v>44901</v>
      </c>
      <c r="AW211" s="209"/>
      <c r="AY211" s="210"/>
      <c r="AZ211" s="209"/>
      <c r="BB211" s="210"/>
      <c r="BC211" s="209"/>
      <c r="BE211" s="210"/>
      <c r="BF211" s="209"/>
      <c r="BH211" s="210"/>
      <c r="BI211" s="210"/>
      <c r="BJ211" s="210"/>
      <c r="BK211" s="210"/>
      <c r="BL211" s="210"/>
      <c r="BM211" s="210"/>
      <c r="BN211" s="210"/>
      <c r="BO211" s="210"/>
      <c r="BP211" s="210"/>
      <c r="BQ211" s="210"/>
      <c r="BR211" s="210"/>
      <c r="BS211" s="56">
        <f t="shared" si="56"/>
        <v>29000</v>
      </c>
      <c r="BT211" s="56">
        <f t="shared" ref="BT211:BT274" si="63">AA211</f>
        <v>29000</v>
      </c>
      <c r="BU211" s="57">
        <f t="shared" si="57"/>
        <v>0</v>
      </c>
      <c r="BW211" s="56">
        <f t="shared" si="59"/>
        <v>29000</v>
      </c>
      <c r="BX211" s="56"/>
      <c r="BY211" s="56"/>
      <c r="BZ211" s="62"/>
      <c r="CA211" s="62"/>
      <c r="CB211" s="62"/>
      <c r="CD211" s="211"/>
      <c r="CG211" s="212" t="s">
        <v>1028</v>
      </c>
      <c r="CH211" s="59" t="s">
        <v>1027</v>
      </c>
    </row>
    <row r="212" spans="1:86" ht="18" hidden="1" thickTop="1" thickBot="1">
      <c r="A212" s="244">
        <v>194</v>
      </c>
      <c r="B212" s="46" t="s">
        <v>12</v>
      </c>
      <c r="C212" s="307" t="s">
        <v>610</v>
      </c>
      <c r="D212" s="46" t="s">
        <v>1029</v>
      </c>
      <c r="E212" s="72" t="s">
        <v>612</v>
      </c>
      <c r="F212" s="47" t="s">
        <v>613</v>
      </c>
      <c r="G212" s="48" t="s">
        <v>1030</v>
      </c>
      <c r="H212" s="752">
        <v>20</v>
      </c>
      <c r="I212" s="752">
        <v>20</v>
      </c>
      <c r="J212" s="151"/>
      <c r="K212" s="151">
        <v>3000</v>
      </c>
      <c r="L212" s="151">
        <v>2800</v>
      </c>
      <c r="M212" s="49" t="s">
        <v>1013</v>
      </c>
      <c r="N212" s="118">
        <v>44287</v>
      </c>
      <c r="O212" s="118">
        <f t="shared" si="60"/>
        <v>44866</v>
      </c>
      <c r="P212" s="118">
        <f>Cat_alumnos[[#This Row],[FECHA DE INICIO (PRIMERA CLASE CALENDARIO)]]</f>
        <v>44287</v>
      </c>
      <c r="Q212" s="118">
        <f t="shared" si="53"/>
        <v>44866</v>
      </c>
      <c r="R212" s="49" t="str">
        <f t="shared" si="54"/>
        <v>M</v>
      </c>
      <c r="S212" s="49" t="str">
        <f t="shared" si="55"/>
        <v>DOCTORADO EN DERECHO</v>
      </c>
      <c r="T212" s="322" t="s">
        <v>1227</v>
      </c>
      <c r="U212" s="49" t="s">
        <v>11</v>
      </c>
      <c r="V212" s="50">
        <v>6700</v>
      </c>
      <c r="W212" s="51">
        <f t="shared" si="61"/>
        <v>0.58208955223880599</v>
      </c>
      <c r="X212" s="50">
        <f t="shared" si="62"/>
        <v>3900</v>
      </c>
      <c r="Y212" s="52">
        <v>1</v>
      </c>
      <c r="Z212" s="153">
        <v>0</v>
      </c>
      <c r="AA212" s="177">
        <v>29000</v>
      </c>
      <c r="AB212" s="300" t="s">
        <v>11</v>
      </c>
      <c r="AC212">
        <v>1</v>
      </c>
      <c r="AD212" s="1249">
        <v>194</v>
      </c>
      <c r="AE212" s="46">
        <v>0</v>
      </c>
      <c r="AF2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CALENDARIO)]],TODAY())/30,0)-AE212, IF(Cat_alumnos[[#This Row],[ESTATUS ACADÉMICO]]="VIGENTE",ROUNDDOWN(DAYS360(Cat_alumnos[[#This Row],[FECHA DE INICIO (PRIMERA CLASE CALENDARIO)]],TODAY())/30,0)+2-AE212,"NO VIGENTE"))</f>
        <v>NO VIGENTE</v>
      </c>
      <c r="AG212" s="79">
        <v>20</v>
      </c>
      <c r="AH2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12" s="55" t="str">
        <f t="shared" si="15"/>
        <v>SUSPENDER</v>
      </c>
      <c r="AJ212" s="349"/>
      <c r="AK212" s="49">
        <v>1</v>
      </c>
      <c r="AL212" s="66">
        <f t="shared" si="58"/>
        <v>0</v>
      </c>
      <c r="AM212" s="444" t="str">
        <f t="shared" ref="AM212:AM275" si="64">IF(AN212&lt;&gt;"", "SI", "NO")</f>
        <v>NO</v>
      </c>
      <c r="AN212" s="902"/>
      <c r="AO212" s="900" t="str">
        <f>MID(Cat_alumnos[[#This Row],[CURP]],5,2)</f>
        <v>71</v>
      </c>
      <c r="AP212" s="900" t="str">
        <f>MID(Cat_alumnos[[#This Row],[CURP]],7,2)</f>
        <v>04</v>
      </c>
      <c r="AQ212" s="900" t="str">
        <f>MID(Cat_alumnos[[#This Row],[CURP]],9,2)</f>
        <v>03</v>
      </c>
      <c r="AR212" s="904" t="s">
        <v>3098</v>
      </c>
      <c r="AS212" s="612">
        <f>Cat_alumnos[[#This Row],[Titulación]]</f>
        <v>29000</v>
      </c>
      <c r="AT212" s="208">
        <v>6000</v>
      </c>
      <c r="AU212" s="39">
        <v>44925</v>
      </c>
      <c r="AW212" s="209">
        <v>6000</v>
      </c>
      <c r="AX212" s="81">
        <v>44946</v>
      </c>
      <c r="AY212" s="210"/>
      <c r="AZ212" s="209">
        <v>5667</v>
      </c>
      <c r="BA212" s="81">
        <v>45012</v>
      </c>
      <c r="BB212" s="210"/>
      <c r="BC212" s="209">
        <v>5667</v>
      </c>
      <c r="BD212" s="81">
        <v>45035</v>
      </c>
      <c r="BE212" s="210"/>
      <c r="BF212" s="209">
        <v>5666</v>
      </c>
      <c r="BG212" s="81">
        <v>45063</v>
      </c>
      <c r="BH212" s="210"/>
      <c r="BI212" s="210"/>
      <c r="BJ212" s="210"/>
      <c r="BK212" s="210"/>
      <c r="BL212" s="210"/>
      <c r="BM212" s="210"/>
      <c r="BN212" s="210"/>
      <c r="BO212" s="210"/>
      <c r="BP212" s="210"/>
      <c r="BQ212" s="210"/>
      <c r="BR212" s="210"/>
      <c r="BS212" s="56">
        <f t="shared" si="56"/>
        <v>29000</v>
      </c>
      <c r="BT212" s="56">
        <f t="shared" si="63"/>
        <v>29000</v>
      </c>
      <c r="BU212" s="57">
        <f t="shared" si="57"/>
        <v>0</v>
      </c>
      <c r="BW212" s="56">
        <f t="shared" si="59"/>
        <v>29000</v>
      </c>
      <c r="BX212" s="56"/>
      <c r="BY212" s="56"/>
      <c r="BZ212" s="62"/>
      <c r="CA212" s="62"/>
      <c r="CB212" s="62"/>
      <c r="CD212" s="211"/>
      <c r="CG212" s="212" t="s">
        <v>1030</v>
      </c>
      <c r="CH212" s="59" t="s">
        <v>613</v>
      </c>
    </row>
    <row r="213" spans="1:86" ht="47.25" hidden="1" customHeight="1">
      <c r="A213" s="244">
        <v>195</v>
      </c>
      <c r="B213" s="46" t="s">
        <v>12</v>
      </c>
      <c r="C213" s="307" t="s">
        <v>413</v>
      </c>
      <c r="D213" s="46" t="s">
        <v>1031</v>
      </c>
      <c r="E213" s="72" t="s">
        <v>415</v>
      </c>
      <c r="F213" s="47" t="s">
        <v>1032</v>
      </c>
      <c r="G213" s="304" t="s">
        <v>1033</v>
      </c>
      <c r="H213" s="752">
        <v>20</v>
      </c>
      <c r="I213" s="752">
        <v>20</v>
      </c>
      <c r="J213" s="151"/>
      <c r="K213" s="151">
        <v>3000</v>
      </c>
      <c r="L213" s="151">
        <v>2800</v>
      </c>
      <c r="M213" s="49" t="s">
        <v>1013</v>
      </c>
      <c r="N213" s="118">
        <v>44256</v>
      </c>
      <c r="O213" s="118">
        <f t="shared" si="60"/>
        <v>44835</v>
      </c>
      <c r="P213" s="118">
        <v>44364</v>
      </c>
      <c r="Q213" s="118">
        <f t="shared" si="53"/>
        <v>44943</v>
      </c>
      <c r="R213" s="49" t="str">
        <f t="shared" si="54"/>
        <v>H</v>
      </c>
      <c r="S213" s="49" t="str">
        <f t="shared" si="55"/>
        <v>DOCTORADO EN DERECHO</v>
      </c>
      <c r="T213" s="322" t="s">
        <v>1227</v>
      </c>
      <c r="U213" s="49" t="s">
        <v>11</v>
      </c>
      <c r="V213" s="50">
        <v>6700</v>
      </c>
      <c r="W213" s="51">
        <f t="shared" si="61"/>
        <v>0.58208955223880599</v>
      </c>
      <c r="X213" s="50">
        <f t="shared" si="62"/>
        <v>3900</v>
      </c>
      <c r="Y213" s="52">
        <v>1</v>
      </c>
      <c r="Z213" s="153">
        <v>0</v>
      </c>
      <c r="AA213" s="177">
        <v>29000</v>
      </c>
      <c r="AB213" s="300" t="s">
        <v>11</v>
      </c>
      <c r="AC213">
        <v>1</v>
      </c>
      <c r="AD213" s="1248">
        <v>195</v>
      </c>
      <c r="AE213" s="46">
        <v>0</v>
      </c>
      <c r="AF2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CALENDARIO)]],TODAY())/30,0)-AE213, IF(Cat_alumnos[[#This Row],[ESTATUS ACADÉMICO]]="VIGENTE",ROUNDDOWN(DAYS360(Cat_alumnos[[#This Row],[FECHA DE INICIO (PRIMERA CLASE CALENDARIO)]],TODAY())/30,0)+2-AE213,"NO VIGENTE"))</f>
        <v>NO VIGENTE</v>
      </c>
      <c r="AG213" s="79">
        <v>20</v>
      </c>
      <c r="AH2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213" s="55" t="str">
        <f t="shared" ca="1" si="15"/>
        <v>Al día septiembre</v>
      </c>
      <c r="AJ213" s="346" t="s">
        <v>1902</v>
      </c>
      <c r="AK213" s="49">
        <v>1</v>
      </c>
      <c r="AL213" s="66">
        <f t="shared" si="58"/>
        <v>0</v>
      </c>
      <c r="AM213" s="444" t="str">
        <f t="shared" si="64"/>
        <v>SI</v>
      </c>
      <c r="AN213" s="902" t="s">
        <v>1969</v>
      </c>
      <c r="AO213" s="900" t="str">
        <f>MID(Cat_alumnos[[#This Row],[CURP]],5,2)</f>
        <v>78</v>
      </c>
      <c r="AP213" s="900" t="str">
        <f>MID(Cat_alumnos[[#This Row],[CURP]],7,2)</f>
        <v>08</v>
      </c>
      <c r="AQ213" s="900" t="str">
        <f>MID(Cat_alumnos[[#This Row],[CURP]],9,2)</f>
        <v>19</v>
      </c>
      <c r="AR213" s="904" t="s">
        <v>3098</v>
      </c>
      <c r="AS213" s="612">
        <f>Cat_alumnos[[#This Row],[Titulación]]</f>
        <v>29000</v>
      </c>
      <c r="AT213" s="208"/>
      <c r="AU213" s="1"/>
      <c r="AW213" s="209"/>
      <c r="AY213" s="210"/>
      <c r="AZ213" s="209"/>
      <c r="BB213" s="210"/>
      <c r="BC213" s="209"/>
      <c r="BE213" s="210"/>
      <c r="BF213" s="209"/>
      <c r="BH213" s="210"/>
      <c r="BI213" s="210"/>
      <c r="BJ213" s="210"/>
      <c r="BK213" s="210"/>
      <c r="BL213" s="210"/>
      <c r="BM213" s="210"/>
      <c r="BN213" s="210"/>
      <c r="BO213" s="210"/>
      <c r="BP213" s="210"/>
      <c r="BQ213" s="210"/>
      <c r="BR213" s="210"/>
      <c r="BS213" s="56">
        <f t="shared" si="56"/>
        <v>0</v>
      </c>
      <c r="BT213" s="56">
        <f t="shared" si="63"/>
        <v>29000</v>
      </c>
      <c r="BU213" s="57">
        <f t="shared" si="57"/>
        <v>-29000</v>
      </c>
      <c r="BW213" s="56">
        <f t="shared" si="59"/>
        <v>29000</v>
      </c>
      <c r="BX213" s="56"/>
      <c r="BY213" s="56"/>
      <c r="BZ213" s="62"/>
      <c r="CA213" s="62"/>
      <c r="CB213" s="62"/>
      <c r="CD213" s="211"/>
      <c r="CG213" s="212" t="s">
        <v>1033</v>
      </c>
      <c r="CH213" s="59" t="s">
        <v>1032</v>
      </c>
    </row>
    <row r="214" spans="1:86" ht="18" hidden="1" thickTop="1" thickBot="1">
      <c r="A214" s="244">
        <v>196</v>
      </c>
      <c r="B214" s="46" t="s">
        <v>12</v>
      </c>
      <c r="C214" s="307" t="s">
        <v>1034</v>
      </c>
      <c r="D214" s="46" t="s">
        <v>1035</v>
      </c>
      <c r="E214" s="72" t="s">
        <v>1036</v>
      </c>
      <c r="F214" s="47" t="s">
        <v>1037</v>
      </c>
      <c r="G214" s="304" t="s">
        <v>1038</v>
      </c>
      <c r="H214" s="752">
        <v>20</v>
      </c>
      <c r="I214" s="752">
        <v>20</v>
      </c>
      <c r="J214" s="151"/>
      <c r="K214" s="151">
        <v>3000</v>
      </c>
      <c r="L214" s="151">
        <v>3350</v>
      </c>
      <c r="M214" s="49" t="s">
        <v>1013</v>
      </c>
      <c r="N214" s="118">
        <v>44228</v>
      </c>
      <c r="O214" s="118">
        <f t="shared" si="60"/>
        <v>44805</v>
      </c>
      <c r="P214" s="118">
        <f>Cat_alumnos[[#This Row],[FECHA DE INICIO (PRIMERA CLASE CALENDARIO)]]</f>
        <v>44228</v>
      </c>
      <c r="Q214" s="118">
        <f t="shared" si="53"/>
        <v>44805</v>
      </c>
      <c r="R214" s="49" t="str">
        <f t="shared" si="54"/>
        <v>H</v>
      </c>
      <c r="S214" s="49" t="str">
        <f t="shared" si="55"/>
        <v>DOCTORADO EN DERECHO</v>
      </c>
      <c r="T214" s="322" t="s">
        <v>1227</v>
      </c>
      <c r="U214" s="49" t="s">
        <v>11</v>
      </c>
      <c r="V214" s="50">
        <v>6700</v>
      </c>
      <c r="W214" s="51">
        <f t="shared" si="61"/>
        <v>0.5</v>
      </c>
      <c r="X214" s="50">
        <f t="shared" si="62"/>
        <v>3350</v>
      </c>
      <c r="Y214" s="52">
        <v>1</v>
      </c>
      <c r="Z214" s="153">
        <v>0</v>
      </c>
      <c r="AA214" s="177">
        <v>29000</v>
      </c>
      <c r="AB214" s="300" t="s">
        <v>11</v>
      </c>
      <c r="AC214">
        <v>1</v>
      </c>
      <c r="AD214" s="1249">
        <v>196</v>
      </c>
      <c r="AE214" s="46">
        <v>0</v>
      </c>
      <c r="AF2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CALENDARIO)]],TODAY())/30,0)-AE214, IF(Cat_alumnos[[#This Row],[ESTATUS ACADÉMICO]]="VIGENTE",ROUNDDOWN(DAYS360(Cat_alumnos[[#This Row],[FECHA DE INICIO (PRIMERA CLASE CALENDARIO)]],TODAY())/30,0)+2-AE214,"NO VIGENTE"))</f>
        <v>NO VIGENTE</v>
      </c>
      <c r="AG214" s="79">
        <v>20</v>
      </c>
      <c r="AH2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214" s="55" t="str">
        <f t="shared" si="15"/>
        <v>SUSPENDER</v>
      </c>
      <c r="AJ214" s="349" t="s">
        <v>1039</v>
      </c>
      <c r="AK214" s="49">
        <v>1</v>
      </c>
      <c r="AL214" s="66">
        <f t="shared" si="58"/>
        <v>0</v>
      </c>
      <c r="AM214" s="444" t="str">
        <f t="shared" si="64"/>
        <v>NO</v>
      </c>
      <c r="AN214" s="902"/>
      <c r="AO214" s="900" t="str">
        <f>MID(Cat_alumnos[[#This Row],[CURP]],5,2)</f>
        <v>80</v>
      </c>
      <c r="AP214" s="900" t="str">
        <f>MID(Cat_alumnos[[#This Row],[CURP]],7,2)</f>
        <v>01</v>
      </c>
      <c r="AQ214" s="900" t="str">
        <f>MID(Cat_alumnos[[#This Row],[CURP]],9,2)</f>
        <v>29</v>
      </c>
      <c r="AR214" s="904" t="s">
        <v>3084</v>
      </c>
      <c r="AS214" s="612">
        <f>Cat_alumnos[[#This Row],[Titulación]]</f>
        <v>29000</v>
      </c>
      <c r="AT214" s="208">
        <v>29000</v>
      </c>
      <c r="AU214" s="39">
        <v>44895</v>
      </c>
      <c r="AW214" s="209"/>
      <c r="AY214" s="210"/>
      <c r="AZ214" s="209"/>
      <c r="BB214" s="210"/>
      <c r="BC214" s="209"/>
      <c r="BE214" s="210"/>
      <c r="BF214" s="209"/>
      <c r="BH214" s="210"/>
      <c r="BI214" s="210"/>
      <c r="BJ214" s="210"/>
      <c r="BK214" s="210"/>
      <c r="BL214" s="210"/>
      <c r="BM214" s="210"/>
      <c r="BN214" s="210"/>
      <c r="BO214" s="210"/>
      <c r="BP214" s="210"/>
      <c r="BQ214" s="210"/>
      <c r="BR214" s="210"/>
      <c r="BS214" s="56">
        <f t="shared" si="56"/>
        <v>29000</v>
      </c>
      <c r="BT214" s="56">
        <f t="shared" si="63"/>
        <v>29000</v>
      </c>
      <c r="BU214" s="57">
        <f t="shared" si="57"/>
        <v>0</v>
      </c>
      <c r="BW214" s="56">
        <f t="shared" si="59"/>
        <v>29000</v>
      </c>
      <c r="BX214" s="56"/>
      <c r="BY214" s="56"/>
      <c r="BZ214" s="62"/>
      <c r="CA214" s="62"/>
      <c r="CB214" s="62"/>
      <c r="CD214" s="211"/>
      <c r="CG214" s="212" t="s">
        <v>1038</v>
      </c>
      <c r="CH214" s="59" t="s">
        <v>1037</v>
      </c>
    </row>
    <row r="215" spans="1:86" ht="87.75" hidden="1" customHeight="1">
      <c r="A215" s="244">
        <v>197</v>
      </c>
      <c r="B215" s="46" t="s">
        <v>20</v>
      </c>
      <c r="C215" s="252" t="s">
        <v>1218</v>
      </c>
      <c r="D215" s="46" t="s">
        <v>1219</v>
      </c>
      <c r="E215" s="72" t="s">
        <v>1220</v>
      </c>
      <c r="F215" s="53" t="s">
        <v>1221</v>
      </c>
      <c r="G215" s="48" t="s">
        <v>1222</v>
      </c>
      <c r="H215" s="752">
        <v>4</v>
      </c>
      <c r="I215" s="752">
        <v>4</v>
      </c>
      <c r="J215" s="151"/>
      <c r="K215" s="151">
        <v>0</v>
      </c>
      <c r="L215" s="151">
        <v>3350</v>
      </c>
      <c r="M215" s="49" t="s">
        <v>1013</v>
      </c>
      <c r="N215" s="118">
        <v>44348</v>
      </c>
      <c r="O215" s="118">
        <f t="shared" si="60"/>
        <v>44440</v>
      </c>
      <c r="P215" s="118">
        <f>Cat_alumnos[[#This Row],[FECHA DE INICIO (PRIMERA CLASE CALENDARIO)]]</f>
        <v>44348</v>
      </c>
      <c r="Q215" s="118">
        <f t="shared" si="53"/>
        <v>44440</v>
      </c>
      <c r="R215" s="49" t="str">
        <f t="shared" si="54"/>
        <v>H</v>
      </c>
      <c r="S215" s="49" t="str">
        <f t="shared" si="55"/>
        <v>JT DOCTORADO EN DERECHO</v>
      </c>
      <c r="T215" s="322" t="s">
        <v>1227</v>
      </c>
      <c r="U215" s="49" t="s">
        <v>11</v>
      </c>
      <c r="V215" s="50">
        <v>6700</v>
      </c>
      <c r="W215" s="51">
        <f t="shared" si="61"/>
        <v>0.5</v>
      </c>
      <c r="X215" s="50">
        <f t="shared" si="62"/>
        <v>3350</v>
      </c>
      <c r="Y215" s="52">
        <v>1</v>
      </c>
      <c r="Z215" s="153">
        <v>0</v>
      </c>
      <c r="AA215" s="177">
        <v>29000</v>
      </c>
      <c r="AB215" s="300" t="s">
        <v>11</v>
      </c>
      <c r="AC215">
        <v>1</v>
      </c>
      <c r="AD215" s="1248">
        <v>197</v>
      </c>
      <c r="AE215" s="46"/>
      <c r="AF2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CALENDARIO)]],TODAY())/30,0)-AE215, IF(Cat_alumnos[[#This Row],[ESTATUS ACADÉMICO]]="VIGENTE",ROUNDDOWN(DAYS360(Cat_alumnos[[#This Row],[FECHA DE INICIO (PRIMERA CLASE CALENDARIO)]],TODAY())/30,0)+2-AE215,"NO VIGENTE"))</f>
        <v>NO VIGENTE</v>
      </c>
      <c r="AG215" s="79">
        <v>7</v>
      </c>
      <c r="AH2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15" s="55" t="str">
        <f t="shared" si="15"/>
        <v>SUSPENDER</v>
      </c>
      <c r="AJ215" s="347" t="s">
        <v>1903</v>
      </c>
      <c r="AK215" s="49">
        <v>0</v>
      </c>
      <c r="AL215" s="66">
        <f t="shared" si="58"/>
        <v>1</v>
      </c>
      <c r="AM215" s="444" t="str">
        <f t="shared" si="64"/>
        <v>SI</v>
      </c>
      <c r="AN215" s="913" t="s">
        <v>1960</v>
      </c>
      <c r="AO215" s="900" t="str">
        <f>MID(Cat_alumnos[[#This Row],[CURP]],5,2)</f>
        <v>74</v>
      </c>
      <c r="AP215" s="900" t="str">
        <f>MID(Cat_alumnos[[#This Row],[CURP]],7,2)</f>
        <v>01</v>
      </c>
      <c r="AQ215" s="900" t="str">
        <f>MID(Cat_alumnos[[#This Row],[CURP]],9,2)</f>
        <v>15</v>
      </c>
      <c r="AR215" s="913" t="s">
        <v>3092</v>
      </c>
      <c r="AS215" s="612">
        <f>Cat_alumnos[[#This Row],[Titulación]]</f>
        <v>29000</v>
      </c>
      <c r="AT215" s="208"/>
      <c r="AU215" s="1"/>
      <c r="AW215" s="209"/>
      <c r="AY215" s="210"/>
      <c r="AZ215" s="209"/>
      <c r="BB215" s="210"/>
      <c r="BC215" s="209"/>
      <c r="BE215" s="210"/>
      <c r="BF215" s="209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56">
        <f t="shared" si="56"/>
        <v>0</v>
      </c>
      <c r="BT215" s="56">
        <f t="shared" si="63"/>
        <v>29000</v>
      </c>
      <c r="BU215" s="57">
        <f t="shared" si="57"/>
        <v>-29000</v>
      </c>
      <c r="BW215" s="56">
        <f t="shared" si="59"/>
        <v>29000</v>
      </c>
      <c r="BX215" s="56"/>
      <c r="BY215" s="56"/>
      <c r="BZ215" s="62"/>
      <c r="CA215" s="62"/>
      <c r="CB215" s="62"/>
      <c r="CD215" s="211"/>
      <c r="CG215" s="212" t="s">
        <v>437</v>
      </c>
      <c r="CH215" s="59" t="s">
        <v>1042</v>
      </c>
    </row>
    <row r="216" spans="1:86" ht="66" hidden="1" thickTop="1" thickBot="1">
      <c r="A216" s="244">
        <v>198</v>
      </c>
      <c r="B216" s="46" t="s">
        <v>12</v>
      </c>
      <c r="C216" s="252" t="s">
        <v>923</v>
      </c>
      <c r="D216" s="254" t="s">
        <v>2202</v>
      </c>
      <c r="E216" s="72" t="s">
        <v>924</v>
      </c>
      <c r="F216" s="53" t="s">
        <v>925</v>
      </c>
      <c r="G216" s="48" t="s">
        <v>926</v>
      </c>
      <c r="H216" s="752">
        <v>20</v>
      </c>
      <c r="I216" s="752">
        <v>20</v>
      </c>
      <c r="J216" s="151"/>
      <c r="K216" s="151">
        <v>3000</v>
      </c>
      <c r="L216" s="151">
        <v>3350</v>
      </c>
      <c r="M216" s="49" t="s">
        <v>904</v>
      </c>
      <c r="N216" s="118">
        <v>43952</v>
      </c>
      <c r="O216" s="118">
        <f t="shared" si="60"/>
        <v>44531</v>
      </c>
      <c r="P216" s="118">
        <f>Cat_alumnos[[#This Row],[FECHA DE INICIO (PRIMERA CLASE CALENDARIO)]]</f>
        <v>43952</v>
      </c>
      <c r="Q216" s="118">
        <f t="shared" si="53"/>
        <v>44531</v>
      </c>
      <c r="R216" s="49" t="str">
        <f t="shared" si="54"/>
        <v>H</v>
      </c>
      <c r="S216" s="49" t="str">
        <f t="shared" si="55"/>
        <v>DOCTORADO EN DERECHO</v>
      </c>
      <c r="T216" s="322" t="s">
        <v>1227</v>
      </c>
      <c r="U216" s="49" t="s">
        <v>9</v>
      </c>
      <c r="V216" s="50">
        <v>6700</v>
      </c>
      <c r="W216" s="51">
        <f t="shared" si="61"/>
        <v>0.5</v>
      </c>
      <c r="X216" s="50">
        <f t="shared" si="62"/>
        <v>3350</v>
      </c>
      <c r="Y216" s="52">
        <v>1</v>
      </c>
      <c r="Z216" s="153">
        <v>0</v>
      </c>
      <c r="AA216" s="177">
        <v>29000</v>
      </c>
      <c r="AB216" s="300" t="s">
        <v>11</v>
      </c>
      <c r="AC216">
        <v>1</v>
      </c>
      <c r="AD216" s="1249">
        <v>198</v>
      </c>
      <c r="AE216" s="46">
        <v>0</v>
      </c>
      <c r="AF2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CALENDARIO)]],TODAY())/30,0)-AE216, IF(Cat_alumnos[[#This Row],[ESTATUS ACADÉMICO]]="VIGENTE",ROUNDDOWN(DAYS360(Cat_alumnos[[#This Row],[FECHA DE INICIO (PRIMERA CLASE CALENDARIO)]],TODAY())/30,0)+2-AE216,"NO VIGENTE"))</f>
        <v>NO VIGENTE</v>
      </c>
      <c r="AG216" s="79">
        <v>20</v>
      </c>
      <c r="AH2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216" s="55" t="str">
        <f t="shared" si="15"/>
        <v>SUSPENDER</v>
      </c>
      <c r="AJ216" s="345" t="s">
        <v>1048</v>
      </c>
      <c r="AK216" s="49">
        <v>1</v>
      </c>
      <c r="AL216" s="66">
        <f t="shared" ref="AL216:AL247" si="65">Y216-AK216</f>
        <v>0</v>
      </c>
      <c r="AM216" s="444" t="str">
        <f t="shared" si="64"/>
        <v>SI</v>
      </c>
      <c r="AN216" s="907" t="s">
        <v>1923</v>
      </c>
      <c r="AO216" s="900" t="str">
        <f>MID(Cat_alumnos[[#This Row],[CURP]],5,2)</f>
        <v>80</v>
      </c>
      <c r="AP216" s="900" t="str">
        <f>MID(Cat_alumnos[[#This Row],[CURP]],7,2)</f>
        <v>09</v>
      </c>
      <c r="AQ216" s="900" t="str">
        <f>MID(Cat_alumnos[[#This Row],[CURP]],9,2)</f>
        <v>26</v>
      </c>
      <c r="AR216" s="907" t="s">
        <v>3095</v>
      </c>
      <c r="AS216" s="612">
        <f>Cat_alumnos[[#This Row],[Titulación]]</f>
        <v>29000</v>
      </c>
      <c r="AT216" s="208">
        <v>6000</v>
      </c>
      <c r="AU216" s="39">
        <v>44567</v>
      </c>
      <c r="AV216" t="s">
        <v>420</v>
      </c>
      <c r="AW216" s="209">
        <v>6000</v>
      </c>
      <c r="AX216" s="81">
        <v>44625</v>
      </c>
      <c r="AY216" s="210" t="s">
        <v>420</v>
      </c>
      <c r="AZ216" s="209"/>
      <c r="BB216" s="210"/>
      <c r="BC216" s="209"/>
      <c r="BE216" s="210"/>
      <c r="BF216" s="209"/>
      <c r="BH216" s="210"/>
      <c r="BI216" s="210"/>
      <c r="BJ216" s="210"/>
      <c r="BK216" s="210"/>
      <c r="BL216" s="210"/>
      <c r="BM216" s="210"/>
      <c r="BN216" s="210"/>
      <c r="BO216" s="210"/>
      <c r="BP216" s="210"/>
      <c r="BQ216" s="210"/>
      <c r="BR216" s="210"/>
      <c r="BS216" s="56">
        <f t="shared" si="56"/>
        <v>12000</v>
      </c>
      <c r="BT216" s="56">
        <f t="shared" si="63"/>
        <v>29000</v>
      </c>
      <c r="BU216" s="57">
        <f t="shared" si="57"/>
        <v>-17000</v>
      </c>
      <c r="BW216" s="56">
        <f t="shared" si="59"/>
        <v>29000</v>
      </c>
      <c r="BX216" s="56"/>
      <c r="BY216" s="56"/>
      <c r="BZ216" s="62"/>
      <c r="CA216" s="62"/>
      <c r="CB216" s="62"/>
      <c r="CD216" s="211"/>
      <c r="CG216" s="212" t="s">
        <v>1047</v>
      </c>
      <c r="CH216" s="59" t="s">
        <v>1046</v>
      </c>
    </row>
    <row r="217" spans="1:86" ht="34" hidden="1" thickTop="1" thickBot="1">
      <c r="A217" s="244">
        <v>199</v>
      </c>
      <c r="B217" s="46" t="s">
        <v>17</v>
      </c>
      <c r="C217" s="252" t="s">
        <v>359</v>
      </c>
      <c r="D217" s="46" t="s">
        <v>360</v>
      </c>
      <c r="E217" s="72" t="s">
        <v>361</v>
      </c>
      <c r="F217" s="46" t="s">
        <v>362</v>
      </c>
      <c r="G217" s="48" t="s">
        <v>363</v>
      </c>
      <c r="H217" s="752">
        <v>8</v>
      </c>
      <c r="I217" s="752">
        <v>8</v>
      </c>
      <c r="J217" s="151"/>
      <c r="K217" s="151">
        <v>750</v>
      </c>
      <c r="L217" s="151">
        <v>2180</v>
      </c>
      <c r="M217" s="49" t="s">
        <v>328</v>
      </c>
      <c r="N217" s="118">
        <v>44075</v>
      </c>
      <c r="O217" s="118">
        <f t="shared" si="60"/>
        <v>44287</v>
      </c>
      <c r="P217" s="118">
        <f>Cat_alumnos[[#This Row],[FECHA DE INICIO (PRIMERA CLASE CALENDARIO)]]</f>
        <v>44075</v>
      </c>
      <c r="Q217" s="118">
        <f t="shared" si="53"/>
        <v>44287</v>
      </c>
      <c r="R217" s="49" t="str">
        <f t="shared" si="54"/>
        <v>H</v>
      </c>
      <c r="S217" s="49" t="str">
        <f t="shared" si="55"/>
        <v>JT EN LICENCIATURA EN DERECHO</v>
      </c>
      <c r="T217" s="322" t="s">
        <v>1227</v>
      </c>
      <c r="U217" s="49" t="s">
        <v>11</v>
      </c>
      <c r="V217" s="50">
        <v>6700</v>
      </c>
      <c r="W217" s="51">
        <f t="shared" si="61"/>
        <v>0.67462686567164176</v>
      </c>
      <c r="X217" s="50">
        <f t="shared" si="62"/>
        <v>4520</v>
      </c>
      <c r="Y217" s="52">
        <v>1</v>
      </c>
      <c r="Z217" s="153">
        <v>0</v>
      </c>
      <c r="AA217" s="177">
        <v>29000</v>
      </c>
      <c r="AB217" s="300" t="s">
        <v>11</v>
      </c>
      <c r="AC217">
        <v>1</v>
      </c>
      <c r="AD217" s="1248">
        <v>199</v>
      </c>
      <c r="AE217" s="46"/>
      <c r="AF2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CALENDARIO)]],TODAY())/30,0)-AE217, IF(Cat_alumnos[[#This Row],[ESTATUS ACADÉMICO]]="VIGENTE",ROUNDDOWN(DAYS360(Cat_alumnos[[#This Row],[FECHA DE INICIO (PRIMERA CLASE CALENDARIO)]],TODAY())/30,0)+2-AE217,"NO VIGENTE"))</f>
        <v>NO VIGENTE</v>
      </c>
      <c r="AG217" s="79">
        <v>13</v>
      </c>
      <c r="AH2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17" s="55" t="str">
        <f t="shared" si="15"/>
        <v>SUSPENDER</v>
      </c>
      <c r="AJ217" s="347" t="s">
        <v>1052</v>
      </c>
      <c r="AK217" s="49">
        <v>1</v>
      </c>
      <c r="AL217" s="66">
        <f t="shared" si="65"/>
        <v>0</v>
      </c>
      <c r="AM217" s="444" t="str">
        <f t="shared" si="64"/>
        <v>SI</v>
      </c>
      <c r="AN217" s="907" t="s">
        <v>1922</v>
      </c>
      <c r="AO217" s="900" t="str">
        <f>MID(Cat_alumnos[[#This Row],[CURP]],5,2)</f>
        <v>79</v>
      </c>
      <c r="AP217" s="900" t="str">
        <f>MID(Cat_alumnos[[#This Row],[CURP]],7,2)</f>
        <v>02</v>
      </c>
      <c r="AQ217" s="900" t="str">
        <f>MID(Cat_alumnos[[#This Row],[CURP]],9,2)</f>
        <v>02</v>
      </c>
      <c r="AR217" s="907" t="s">
        <v>3098</v>
      </c>
      <c r="AS217" s="612">
        <f>Cat_alumnos[[#This Row],[Titulación]]</f>
        <v>29000</v>
      </c>
      <c r="AT217" s="208"/>
      <c r="AU217" s="1"/>
      <c r="AW217" s="209"/>
      <c r="AY217" s="210"/>
      <c r="AZ217" s="209"/>
      <c r="BB217" s="210"/>
      <c r="BC217" s="209"/>
      <c r="BE217" s="210"/>
      <c r="BF217" s="209"/>
      <c r="BH217" s="210"/>
      <c r="BI217" s="210"/>
      <c r="BJ217" s="210"/>
      <c r="BK217" s="210"/>
      <c r="BL217" s="210"/>
      <c r="BM217" s="210"/>
      <c r="BN217" s="210"/>
      <c r="BO217" s="210"/>
      <c r="BP217" s="210"/>
      <c r="BQ217" s="210"/>
      <c r="BR217" s="210"/>
      <c r="BS217" s="56">
        <f t="shared" si="56"/>
        <v>0</v>
      </c>
      <c r="BT217" s="56">
        <f t="shared" si="63"/>
        <v>29000</v>
      </c>
      <c r="BU217" s="57">
        <f t="shared" si="57"/>
        <v>-29000</v>
      </c>
      <c r="BW217" s="56">
        <f t="shared" si="59"/>
        <v>29000</v>
      </c>
      <c r="BX217" s="56"/>
      <c r="BY217" s="56"/>
      <c r="BZ217" s="62"/>
      <c r="CA217" s="62"/>
      <c r="CB217" s="62"/>
      <c r="CD217" s="211"/>
      <c r="CG217" s="212" t="s">
        <v>635</v>
      </c>
      <c r="CH217" s="59" t="s">
        <v>1051</v>
      </c>
    </row>
    <row r="218" spans="1:86" ht="50" hidden="1" thickTop="1" thickBot="1">
      <c r="A218" s="244">
        <v>200</v>
      </c>
      <c r="B218" s="46" t="s">
        <v>8</v>
      </c>
      <c r="C218" s="252" t="s">
        <v>1126</v>
      </c>
      <c r="D218" s="46" t="s">
        <v>2012</v>
      </c>
      <c r="E218" s="72" t="s">
        <v>1127</v>
      </c>
      <c r="F218" s="53" t="s">
        <v>1128</v>
      </c>
      <c r="G218" s="304" t="s">
        <v>1129</v>
      </c>
      <c r="H218" s="752">
        <v>36</v>
      </c>
      <c r="I218" s="752">
        <v>36</v>
      </c>
      <c r="J218" s="151"/>
      <c r="K218" s="151">
        <v>1000</v>
      </c>
      <c r="L218" s="151">
        <v>1400</v>
      </c>
      <c r="M218" s="49" t="s">
        <v>1089</v>
      </c>
      <c r="N218" s="118">
        <v>44256</v>
      </c>
      <c r="O218" s="118">
        <f t="shared" si="60"/>
        <v>45323</v>
      </c>
      <c r="P218" s="118">
        <f>Cat_alumnos[[#This Row],[FECHA DE INICIO (PRIMERA CLASE CALENDARIO)]]</f>
        <v>44256</v>
      </c>
      <c r="Q218" s="118">
        <f t="shared" si="53"/>
        <v>45323</v>
      </c>
      <c r="R218" s="49" t="str">
        <f t="shared" si="54"/>
        <v>M</v>
      </c>
      <c r="S218" s="49" t="str">
        <f t="shared" si="55"/>
        <v>LICENCIATURA EN DERECHO</v>
      </c>
      <c r="T218" s="322" t="s">
        <v>1227</v>
      </c>
      <c r="U218" s="49" t="s">
        <v>11</v>
      </c>
      <c r="V218" s="50">
        <v>6700</v>
      </c>
      <c r="W218" s="51">
        <f t="shared" si="61"/>
        <v>0.79104477611940294</v>
      </c>
      <c r="X218" s="50">
        <f t="shared" si="62"/>
        <v>5300</v>
      </c>
      <c r="Y218" s="52">
        <v>4</v>
      </c>
      <c r="Z218" s="153">
        <v>0</v>
      </c>
      <c r="AA218" s="177">
        <v>21000</v>
      </c>
      <c r="AB218" s="300" t="s">
        <v>11</v>
      </c>
      <c r="AC218">
        <v>1</v>
      </c>
      <c r="AD218" s="1249">
        <v>200</v>
      </c>
      <c r="AE218" s="46">
        <v>0</v>
      </c>
      <c r="AF2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CALENDARIO)]],TODAY())/30,0)-AE218, IF(Cat_alumnos[[#This Row],[ESTATUS ACADÉMICO]]="VIGENTE",ROUNDDOWN(DAYS360(Cat_alumnos[[#This Row],[FECHA DE INICIO (PRIMERA CLASE CALENDARIO)]],TODAY())/30,0)+2-AE218,"NO VIGENTE"))</f>
        <v>NO VIGENTE</v>
      </c>
      <c r="AG218" s="76">
        <v>32</v>
      </c>
      <c r="AH2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18" s="55" t="str">
        <f t="shared" si="15"/>
        <v>COBRANZA</v>
      </c>
      <c r="AJ218" s="352" t="s">
        <v>3078</v>
      </c>
      <c r="AK218" s="49">
        <v>0</v>
      </c>
      <c r="AL218" s="66">
        <f t="shared" si="65"/>
        <v>4</v>
      </c>
      <c r="AM218" s="444" t="str">
        <f t="shared" si="64"/>
        <v>SI</v>
      </c>
      <c r="AN218" s="907" t="s">
        <v>1977</v>
      </c>
      <c r="AO218" s="900" t="str">
        <f>MID(Cat_alumnos[[#This Row],[CURP]],5,2)</f>
        <v>74</v>
      </c>
      <c r="AP218" s="900" t="str">
        <f>MID(Cat_alumnos[[#This Row],[CURP]],7,2)</f>
        <v>10</v>
      </c>
      <c r="AQ218" s="900" t="str">
        <f>MID(Cat_alumnos[[#This Row],[CURP]],9,2)</f>
        <v>17</v>
      </c>
      <c r="AR218" s="907" t="s">
        <v>3085</v>
      </c>
      <c r="AS218" s="612">
        <f>Cat_alumnos[[#This Row],[Titulación]]</f>
        <v>21000</v>
      </c>
      <c r="AT218" s="208"/>
      <c r="AU218" s="1"/>
      <c r="AW218" s="209"/>
      <c r="AY218" s="210"/>
      <c r="AZ218" s="209"/>
      <c r="BB218" s="210"/>
      <c r="BC218" s="209"/>
      <c r="BE218" s="210"/>
      <c r="BF218" s="209"/>
      <c r="BH218" s="210"/>
      <c r="BI218" s="210"/>
      <c r="BJ218" s="210"/>
      <c r="BK218" s="210"/>
      <c r="BL218" s="210"/>
      <c r="BM218" s="210"/>
      <c r="BN218" s="210"/>
      <c r="BO218" s="210"/>
      <c r="BP218" s="210"/>
      <c r="BQ218" s="210"/>
      <c r="BR218" s="210"/>
      <c r="BS218" s="56">
        <f t="shared" si="56"/>
        <v>0</v>
      </c>
      <c r="BT218" s="56">
        <f t="shared" si="63"/>
        <v>21000</v>
      </c>
      <c r="BU218" s="57">
        <f t="shared" si="57"/>
        <v>-21000</v>
      </c>
      <c r="BW218" s="56">
        <f t="shared" si="59"/>
        <v>21000</v>
      </c>
      <c r="BX218" s="56"/>
      <c r="BY218" s="56"/>
      <c r="BZ218" s="62"/>
      <c r="CA218" s="62"/>
      <c r="CB218" s="62"/>
      <c r="CD218" s="211"/>
      <c r="CG218" s="212" t="s">
        <v>1056</v>
      </c>
      <c r="CH218" s="59" t="s">
        <v>1055</v>
      </c>
    </row>
    <row r="219" spans="1:86" ht="34" hidden="1" thickTop="1" thickBot="1">
      <c r="A219" s="244">
        <v>201</v>
      </c>
      <c r="B219" s="46" t="s">
        <v>10</v>
      </c>
      <c r="C219" s="598" t="s">
        <v>650</v>
      </c>
      <c r="D219" s="503" t="s">
        <v>655</v>
      </c>
      <c r="E219" s="595" t="s">
        <v>651</v>
      </c>
      <c r="F219" s="47" t="s">
        <v>652</v>
      </c>
      <c r="G219" s="304" t="s">
        <v>653</v>
      </c>
      <c r="H219" s="752">
        <v>20</v>
      </c>
      <c r="I219" s="752">
        <v>20</v>
      </c>
      <c r="J219" s="151"/>
      <c r="K219" s="151">
        <v>2000</v>
      </c>
      <c r="L219" s="151">
        <v>2180.0000000000005</v>
      </c>
      <c r="M219" s="49" t="s">
        <v>674</v>
      </c>
      <c r="N219" s="118">
        <v>44166</v>
      </c>
      <c r="O219" s="118">
        <f t="shared" si="60"/>
        <v>44743</v>
      </c>
      <c r="P219" s="118">
        <f>Cat_alumnos[[#This Row],[FECHA DE INICIO (PRIMERA CLASE CALENDARIO)]]</f>
        <v>44166</v>
      </c>
      <c r="Q219" s="118">
        <f t="shared" si="53"/>
        <v>44743</v>
      </c>
      <c r="R219" s="49" t="str">
        <f t="shared" si="54"/>
        <v>M</v>
      </c>
      <c r="S219" s="49" t="str">
        <f t="shared" si="55"/>
        <v>MAESTRIA EN DERECHO</v>
      </c>
      <c r="T219" s="322" t="s">
        <v>1227</v>
      </c>
      <c r="U219" s="49" t="s">
        <v>11</v>
      </c>
      <c r="V219" s="50">
        <v>3150</v>
      </c>
      <c r="W219" s="51">
        <f t="shared" si="61"/>
        <v>0.30793650793650779</v>
      </c>
      <c r="X219" s="50">
        <f t="shared" si="62"/>
        <v>969.99999999999955</v>
      </c>
      <c r="Y219" s="52">
        <v>2</v>
      </c>
      <c r="Z219" s="153">
        <v>0</v>
      </c>
      <c r="AA219" s="177">
        <v>18000</v>
      </c>
      <c r="AB219" s="300" t="s">
        <v>11</v>
      </c>
      <c r="AC219">
        <v>1</v>
      </c>
      <c r="AD219" s="1248">
        <v>201</v>
      </c>
      <c r="AE219" s="46">
        <v>0</v>
      </c>
      <c r="AF2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CALENDARIO)]],TODAY())/30,0)-AE219, IF(Cat_alumnos[[#This Row],[ESTATUS ACADÉMICO]]="VIGENTE",ROUNDDOWN(DAYS360(Cat_alumnos[[#This Row],[FECHA DE INICIO (PRIMERA CLASE CALENDARIO)]],TODAY())/30,0)+2-AE219,"NO VIGENTE"))</f>
        <v>NO VIGENTE</v>
      </c>
      <c r="AG219" s="79">
        <v>20</v>
      </c>
      <c r="AH2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219" s="55" t="str">
        <f t="shared" si="15"/>
        <v>SUSPENDER</v>
      </c>
      <c r="AJ219" s="349"/>
      <c r="AK219" s="49"/>
      <c r="AL219" s="66">
        <f t="shared" si="65"/>
        <v>2</v>
      </c>
      <c r="AM219" s="444" t="str">
        <f t="shared" si="64"/>
        <v>SI</v>
      </c>
      <c r="AN219" s="907" t="s">
        <v>1975</v>
      </c>
      <c r="AO219" s="900" t="str">
        <f>MID(Cat_alumnos[[#This Row],[CURP]],5,2)</f>
        <v>76</v>
      </c>
      <c r="AP219" s="900" t="str">
        <f>MID(Cat_alumnos[[#This Row],[CURP]],7,2)</f>
        <v>08</v>
      </c>
      <c r="AQ219" s="900" t="str">
        <f>MID(Cat_alumnos[[#This Row],[CURP]],9,2)</f>
        <v>27</v>
      </c>
      <c r="AR219" s="907" t="s">
        <v>3088</v>
      </c>
      <c r="AS219" s="612">
        <f>Cat_alumnos[[#This Row],[Titulación]]</f>
        <v>18000</v>
      </c>
      <c r="AT219" s="208">
        <v>44729</v>
      </c>
      <c r="AU219" s="599">
        <v>1317</v>
      </c>
      <c r="AW219" s="209"/>
      <c r="AY219" s="210"/>
      <c r="AZ219" s="209"/>
      <c r="BB219" s="210"/>
      <c r="BC219" s="209"/>
      <c r="BE219" s="210"/>
      <c r="BF219" s="209"/>
      <c r="BH219" s="210"/>
      <c r="BI219" s="210"/>
      <c r="BJ219" s="210"/>
      <c r="BK219" s="210"/>
      <c r="BL219" s="210"/>
      <c r="BM219" s="210"/>
      <c r="BN219" s="210"/>
      <c r="BO219" s="210"/>
      <c r="BP219" s="210"/>
      <c r="BQ219" s="210"/>
      <c r="BR219" s="210"/>
      <c r="BS219" s="56">
        <f t="shared" si="56"/>
        <v>44729</v>
      </c>
      <c r="BT219" s="56">
        <f t="shared" si="63"/>
        <v>18000</v>
      </c>
      <c r="BU219" s="57">
        <f t="shared" si="57"/>
        <v>26729</v>
      </c>
      <c r="BW219" s="56">
        <f t="shared" si="59"/>
        <v>18000</v>
      </c>
      <c r="BX219" s="56"/>
      <c r="BY219" s="56"/>
      <c r="BZ219" s="62"/>
      <c r="CA219" s="62"/>
      <c r="CB219" s="62"/>
      <c r="CD219" s="211"/>
      <c r="CG219" s="212" t="s">
        <v>1060</v>
      </c>
      <c r="CH219" s="69">
        <v>4424407266</v>
      </c>
    </row>
    <row r="220" spans="1:86" ht="18" hidden="1" thickTop="1" thickBot="1">
      <c r="A220" s="244">
        <v>202</v>
      </c>
      <c r="B220" s="46" t="s">
        <v>17</v>
      </c>
      <c r="C220" s="252" t="s">
        <v>1062</v>
      </c>
      <c r="D220" s="46" t="s">
        <v>1063</v>
      </c>
      <c r="E220" s="72" t="s">
        <v>1064</v>
      </c>
      <c r="F220" s="53" t="s">
        <v>1065</v>
      </c>
      <c r="G220" s="48" t="s">
        <v>1066</v>
      </c>
      <c r="H220" s="752">
        <v>8</v>
      </c>
      <c r="I220" s="752">
        <v>8</v>
      </c>
      <c r="J220" s="151"/>
      <c r="K220" s="151">
        <v>750</v>
      </c>
      <c r="L220" s="151">
        <v>2180</v>
      </c>
      <c r="M220" s="49" t="s">
        <v>1061</v>
      </c>
      <c r="N220" s="118">
        <v>44256</v>
      </c>
      <c r="O220" s="118">
        <f t="shared" si="60"/>
        <v>44470</v>
      </c>
      <c r="P220" s="118">
        <f>Cat_alumnos[[#This Row],[FECHA DE INICIO (PRIMERA CLASE CALENDARIO)]]</f>
        <v>44256</v>
      </c>
      <c r="Q220" s="118">
        <f t="shared" si="53"/>
        <v>44470</v>
      </c>
      <c r="R220" s="49" t="str">
        <f t="shared" si="54"/>
        <v>H</v>
      </c>
      <c r="S220" s="49" t="str">
        <f t="shared" si="55"/>
        <v>JT EN LICENCIATURA EN DERECHO</v>
      </c>
      <c r="T220" s="322" t="s">
        <v>1227</v>
      </c>
      <c r="U220" s="49" t="s">
        <v>11</v>
      </c>
      <c r="V220" s="50">
        <v>3150</v>
      </c>
      <c r="W220" s="51">
        <f t="shared" si="61"/>
        <v>0.30793650793650795</v>
      </c>
      <c r="X220" s="50">
        <f t="shared" si="62"/>
        <v>970</v>
      </c>
      <c r="Y220" s="52">
        <v>0</v>
      </c>
      <c r="Z220" s="153">
        <v>5000</v>
      </c>
      <c r="AA220" s="177">
        <v>18000</v>
      </c>
      <c r="AB220" s="300" t="s">
        <v>11</v>
      </c>
      <c r="AC220">
        <v>1</v>
      </c>
      <c r="AD220" s="1249">
        <v>202</v>
      </c>
      <c r="AE220" s="46"/>
      <c r="AF2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CALENDARIO)]],TODAY())/30,0)-AE220, IF(Cat_alumnos[[#This Row],[ESTATUS ACADÉMICO]]="VIGENTE",ROUNDDOWN(DAYS360(Cat_alumnos[[#This Row],[FECHA DE INICIO (PRIMERA CLASE CALENDARIO)]],TODAY())/30,0)+2-AE220,"NO VIGENTE"))</f>
        <v>NO VIGENTE</v>
      </c>
      <c r="AG220" s="76">
        <v>8</v>
      </c>
      <c r="AH2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20" s="55" t="str">
        <f t="shared" si="15"/>
        <v>SUSPENDER</v>
      </c>
      <c r="AJ220" s="349" t="s">
        <v>1067</v>
      </c>
      <c r="AK220" s="49">
        <v>0</v>
      </c>
      <c r="AL220" s="66">
        <f t="shared" si="65"/>
        <v>0</v>
      </c>
      <c r="AM220" s="444" t="str">
        <f t="shared" si="64"/>
        <v>NO</v>
      </c>
      <c r="AN220" s="902"/>
      <c r="AO220" s="900" t="str">
        <f>MID(Cat_alumnos[[#This Row],[CURP]],5,2)</f>
        <v>60</v>
      </c>
      <c r="AP220" s="900" t="str">
        <f>MID(Cat_alumnos[[#This Row],[CURP]],7,2)</f>
        <v>12</v>
      </c>
      <c r="AQ220" s="900" t="str">
        <f>MID(Cat_alumnos[[#This Row],[CURP]],9,2)</f>
        <v>13</v>
      </c>
      <c r="AR220" s="904" t="s">
        <v>3087</v>
      </c>
      <c r="AS220" s="612">
        <f>Cat_alumnos[[#This Row],[Titulación]]</f>
        <v>18000</v>
      </c>
      <c r="AT220" s="208">
        <v>5000</v>
      </c>
      <c r="AU220" s="1"/>
      <c r="AW220" s="209">
        <v>8000</v>
      </c>
      <c r="AY220" s="210"/>
      <c r="AZ220" s="209">
        <v>4650</v>
      </c>
      <c r="BB220" s="210"/>
      <c r="BC220" s="209"/>
      <c r="BE220" s="210"/>
      <c r="BF220" s="209"/>
      <c r="BH220" s="210"/>
      <c r="BI220" s="210"/>
      <c r="BJ220" s="210"/>
      <c r="BK220" s="210"/>
      <c r="BL220" s="210"/>
      <c r="BM220" s="210"/>
      <c r="BN220" s="210"/>
      <c r="BO220" s="210"/>
      <c r="BP220" s="210"/>
      <c r="BQ220" s="210"/>
      <c r="BR220" s="210"/>
      <c r="BS220" s="56">
        <f t="shared" si="56"/>
        <v>17650</v>
      </c>
      <c r="BT220" s="56">
        <f t="shared" si="63"/>
        <v>18000</v>
      </c>
      <c r="BU220" s="57">
        <f t="shared" si="57"/>
        <v>-350</v>
      </c>
      <c r="BW220" s="56">
        <f t="shared" si="59"/>
        <v>18000</v>
      </c>
      <c r="BX220" s="56">
        <v>5000</v>
      </c>
      <c r="BZ220" s="78">
        <v>44620</v>
      </c>
      <c r="CA220" s="62" t="s">
        <v>2266</v>
      </c>
      <c r="CB220" s="62"/>
      <c r="CD220" s="211"/>
      <c r="CG220" s="212"/>
      <c r="CH220" s="69"/>
    </row>
    <row r="221" spans="1:86" ht="18" hidden="1" thickTop="1" thickBot="1">
      <c r="A221" s="244">
        <v>203</v>
      </c>
      <c r="B221" s="46" t="s">
        <v>17</v>
      </c>
      <c r="C221" s="252" t="s">
        <v>1068</v>
      </c>
      <c r="D221" s="46" t="s">
        <v>1069</v>
      </c>
      <c r="E221" s="72" t="s">
        <v>1070</v>
      </c>
      <c r="F221" s="53" t="s">
        <v>1071</v>
      </c>
      <c r="G221" s="48" t="s">
        <v>1072</v>
      </c>
      <c r="H221" s="752">
        <v>4</v>
      </c>
      <c r="I221" s="752">
        <v>8</v>
      </c>
      <c r="J221" s="151"/>
      <c r="K221" s="151">
        <v>750</v>
      </c>
      <c r="L221" s="151">
        <v>1800</v>
      </c>
      <c r="M221" s="49" t="s">
        <v>1061</v>
      </c>
      <c r="N221" s="118">
        <v>44228</v>
      </c>
      <c r="O221" s="118">
        <f t="shared" si="60"/>
        <v>44440</v>
      </c>
      <c r="P221" s="118">
        <f>Cat_alumnos[[#This Row],[FECHA DE INICIO (PRIMERA CLASE CALENDARIO)]]</f>
        <v>44228</v>
      </c>
      <c r="Q221" s="118">
        <f t="shared" si="53"/>
        <v>44317</v>
      </c>
      <c r="R221" s="49" t="str">
        <f t="shared" si="54"/>
        <v>H</v>
      </c>
      <c r="S221" s="49" t="str">
        <f t="shared" si="55"/>
        <v>JT EN LICENCIATURA EN DERECHO</v>
      </c>
      <c r="T221" s="322" t="s">
        <v>1227</v>
      </c>
      <c r="U221" s="49" t="s">
        <v>11</v>
      </c>
      <c r="V221" s="50">
        <v>3150</v>
      </c>
      <c r="W221" s="51">
        <f t="shared" si="61"/>
        <v>0.42857142857142855</v>
      </c>
      <c r="X221" s="50">
        <f t="shared" si="62"/>
        <v>1350</v>
      </c>
      <c r="Y221" s="52">
        <v>0</v>
      </c>
      <c r="Z221" s="153">
        <v>5000</v>
      </c>
      <c r="AA221" s="177">
        <v>18000</v>
      </c>
      <c r="AB221" s="300" t="s">
        <v>11</v>
      </c>
      <c r="AC221">
        <v>1</v>
      </c>
      <c r="AD221" s="1248">
        <v>203</v>
      </c>
      <c r="AE221" s="46"/>
      <c r="AF2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CALENDARIO)]],TODAY())/30,0)-AE221, IF(Cat_alumnos[[#This Row],[ESTATUS ACADÉMICO]]="VIGENTE",ROUNDDOWN(DAYS360(Cat_alumnos[[#This Row],[FECHA DE INICIO (PRIMERA CLASE CALENDARIO)]],TODAY())/30,0)+2-AE221,"NO VIGENTE"))</f>
        <v>NO VIGENTE</v>
      </c>
      <c r="AG221" s="73">
        <v>4</v>
      </c>
      <c r="AH2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21" s="55" t="str">
        <f t="shared" si="15"/>
        <v>SUSPENDER</v>
      </c>
      <c r="AJ221" s="349" t="s">
        <v>1073</v>
      </c>
      <c r="AK221" s="49">
        <v>0</v>
      </c>
      <c r="AL221" s="66">
        <f t="shared" si="65"/>
        <v>0</v>
      </c>
      <c r="AM221" s="444" t="str">
        <f t="shared" si="64"/>
        <v>NO</v>
      </c>
      <c r="AN221" s="902"/>
      <c r="AO221" s="900" t="str">
        <f>MID(Cat_alumnos[[#This Row],[CURP]],5,2)</f>
        <v>84</v>
      </c>
      <c r="AP221" s="900" t="str">
        <f>MID(Cat_alumnos[[#This Row],[CURP]],7,2)</f>
        <v>12</v>
      </c>
      <c r="AQ221" s="900" t="str">
        <f>MID(Cat_alumnos[[#This Row],[CURP]],9,2)</f>
        <v>29</v>
      </c>
      <c r="AR221" s="904" t="s">
        <v>3089</v>
      </c>
      <c r="AS221" s="612">
        <f>Cat_alumnos[[#This Row],[Titulación]]</f>
        <v>18000</v>
      </c>
      <c r="AT221" s="208">
        <v>16000</v>
      </c>
      <c r="AU221" s="39">
        <v>44760</v>
      </c>
      <c r="AV221" t="s">
        <v>2266</v>
      </c>
      <c r="AW221" s="384">
        <v>2000</v>
      </c>
      <c r="AX221" s="81">
        <v>44778</v>
      </c>
      <c r="AY221" s="301" t="s">
        <v>420</v>
      </c>
      <c r="AZ221" s="209"/>
      <c r="BB221" s="210"/>
      <c r="BC221" s="209"/>
      <c r="BE221" s="210"/>
      <c r="BF221" s="209"/>
      <c r="BH221" s="210"/>
      <c r="BI221" s="210"/>
      <c r="BJ221" s="210"/>
      <c r="BK221" s="210"/>
      <c r="BL221" s="210"/>
      <c r="BM221" s="210"/>
      <c r="BN221" s="210"/>
      <c r="BO221" s="210"/>
      <c r="BP221" s="210"/>
      <c r="BQ221" s="210"/>
      <c r="BR221" s="210"/>
      <c r="BS221" s="56">
        <f t="shared" si="56"/>
        <v>18000</v>
      </c>
      <c r="BT221" s="56">
        <f t="shared" si="63"/>
        <v>18000</v>
      </c>
      <c r="BU221" s="57">
        <f t="shared" si="57"/>
        <v>0</v>
      </c>
      <c r="BW221" s="56">
        <f t="shared" si="59"/>
        <v>18000</v>
      </c>
      <c r="BX221" s="56">
        <v>5000</v>
      </c>
      <c r="BY221" s="56"/>
      <c r="BZ221" s="78">
        <v>44215</v>
      </c>
      <c r="CA221" s="62"/>
      <c r="CB221" s="62"/>
      <c r="CD221" s="211"/>
      <c r="CG221" s="212"/>
      <c r="CH221" s="69"/>
    </row>
    <row r="222" spans="1:86" ht="18" hidden="1" thickTop="1" thickBot="1">
      <c r="A222" s="244">
        <v>204</v>
      </c>
      <c r="B222" s="46" t="s">
        <v>17</v>
      </c>
      <c r="C222" s="252" t="s">
        <v>1074</v>
      </c>
      <c r="D222" s="46" t="s">
        <v>1075</v>
      </c>
      <c r="E222" s="67" t="s">
        <v>1076</v>
      </c>
      <c r="F222" s="93" t="s">
        <v>137</v>
      </c>
      <c r="G222" s="63" t="s">
        <v>137</v>
      </c>
      <c r="H222" s="752">
        <v>8</v>
      </c>
      <c r="I222" s="752">
        <v>8</v>
      </c>
      <c r="J222" s="151"/>
      <c r="K222" s="151">
        <v>1000</v>
      </c>
      <c r="L222" s="151">
        <v>2180</v>
      </c>
      <c r="M222" s="49" t="s">
        <v>1061</v>
      </c>
      <c r="N222" s="118">
        <v>44256</v>
      </c>
      <c r="O222" s="118">
        <f t="shared" si="60"/>
        <v>44470</v>
      </c>
      <c r="P222" s="118">
        <f>Cat_alumnos[[#This Row],[FECHA DE INICIO (PRIMERA CLASE CALENDARIO)]]</f>
        <v>44256</v>
      </c>
      <c r="Q222" s="118">
        <f t="shared" si="53"/>
        <v>44470</v>
      </c>
      <c r="R222" s="49" t="str">
        <f t="shared" si="54"/>
        <v>H</v>
      </c>
      <c r="S222" s="49" t="str">
        <f t="shared" si="55"/>
        <v>JT EN LICENCIATURA EN DERECHO</v>
      </c>
      <c r="T222" s="322" t="s">
        <v>1227</v>
      </c>
      <c r="U222" s="107" t="s">
        <v>137</v>
      </c>
      <c r="V222" s="50">
        <v>3150</v>
      </c>
      <c r="W222" s="51">
        <f t="shared" si="61"/>
        <v>0.30793650793650795</v>
      </c>
      <c r="X222" s="50">
        <f t="shared" si="62"/>
        <v>970</v>
      </c>
      <c r="Y222" s="52">
        <v>0</v>
      </c>
      <c r="Z222" s="153">
        <v>5000</v>
      </c>
      <c r="AA222" s="177">
        <v>18000</v>
      </c>
      <c r="AB222" s="300" t="s">
        <v>11</v>
      </c>
      <c r="AC222">
        <v>1</v>
      </c>
      <c r="AD222" s="1249">
        <v>204</v>
      </c>
      <c r="AE222" s="46"/>
      <c r="AF2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CALENDARIO)]],TODAY())/30,0)-AE222, IF(Cat_alumnos[[#This Row],[ESTATUS ACADÉMICO]]="VIGENTE",ROUNDDOWN(DAYS360(Cat_alumnos[[#This Row],[FECHA DE INICIO (PRIMERA CLASE CALENDARIO)]],TODAY())/30,0)+2-AE222,"NO VIGENTE"))</f>
        <v>NO VIGENTE</v>
      </c>
      <c r="AG222" s="73">
        <v>1</v>
      </c>
      <c r="AH2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22" s="55" t="str">
        <f t="shared" si="15"/>
        <v>SUSPENDER</v>
      </c>
      <c r="AJ222" s="349" t="s">
        <v>1077</v>
      </c>
      <c r="AK222" s="49">
        <v>0</v>
      </c>
      <c r="AL222" s="66">
        <f t="shared" si="65"/>
        <v>0</v>
      </c>
      <c r="AM222" s="444" t="str">
        <f t="shared" si="64"/>
        <v>NO</v>
      </c>
      <c r="AN222" s="902"/>
      <c r="AO222" s="900" t="str">
        <f>MID(Cat_alumnos[[#This Row],[CURP]],5,2)</f>
        <v>68</v>
      </c>
      <c r="AP222" s="900" t="str">
        <f>MID(Cat_alumnos[[#This Row],[CURP]],7,2)</f>
        <v>04</v>
      </c>
      <c r="AQ222" s="900" t="str">
        <f>MID(Cat_alumnos[[#This Row],[CURP]],9,2)</f>
        <v>02</v>
      </c>
      <c r="AR222" s="904" t="s">
        <v>3088</v>
      </c>
      <c r="AS222" s="612">
        <f>Cat_alumnos[[#This Row],[Titulación]]</f>
        <v>18000</v>
      </c>
      <c r="AT222" s="208"/>
      <c r="AU222" s="96"/>
      <c r="AV222" s="3"/>
      <c r="AW222" s="209"/>
      <c r="AY222" s="210"/>
      <c r="AZ222" s="209"/>
      <c r="BB222" s="210"/>
      <c r="BC222" s="209"/>
      <c r="BE222" s="210"/>
      <c r="BF222" s="209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  <c r="BR222" s="210"/>
      <c r="BS222" s="56">
        <f t="shared" si="56"/>
        <v>0</v>
      </c>
      <c r="BT222" s="56">
        <f t="shared" si="63"/>
        <v>18000</v>
      </c>
      <c r="BU222" s="57">
        <f t="shared" si="57"/>
        <v>-18000</v>
      </c>
      <c r="BW222" s="56">
        <f t="shared" si="59"/>
        <v>18000</v>
      </c>
      <c r="BX222" s="56"/>
      <c r="BY222" s="56"/>
      <c r="BZ222" s="62"/>
      <c r="CA222" s="62"/>
      <c r="CB222" s="62"/>
      <c r="CD222" s="211"/>
      <c r="CG222" s="212"/>
      <c r="CH222" s="69"/>
    </row>
    <row r="223" spans="1:86" ht="18" hidden="1" thickTop="1" thickBot="1">
      <c r="A223" s="244">
        <v>205</v>
      </c>
      <c r="B223" s="46" t="s">
        <v>17</v>
      </c>
      <c r="C223" s="252" t="s">
        <v>1078</v>
      </c>
      <c r="D223" s="46" t="s">
        <v>1079</v>
      </c>
      <c r="E223" s="67" t="s">
        <v>1080</v>
      </c>
      <c r="F223" s="108">
        <v>8131182494</v>
      </c>
      <c r="G223" s="100" t="s">
        <v>1081</v>
      </c>
      <c r="H223" s="752">
        <v>8</v>
      </c>
      <c r="I223" s="752">
        <v>8</v>
      </c>
      <c r="J223" s="151"/>
      <c r="K223" s="151">
        <v>750</v>
      </c>
      <c r="L223" s="151">
        <v>1500</v>
      </c>
      <c r="M223" s="49" t="s">
        <v>1061</v>
      </c>
      <c r="N223" s="118">
        <v>44287</v>
      </c>
      <c r="O223" s="118">
        <f t="shared" si="60"/>
        <v>44501</v>
      </c>
      <c r="P223" s="118">
        <f>Cat_alumnos[[#This Row],[FECHA DE INICIO (PRIMERA CLASE CALENDARIO)]]</f>
        <v>44287</v>
      </c>
      <c r="Q223" s="118">
        <f t="shared" si="53"/>
        <v>44501</v>
      </c>
      <c r="R223" s="49" t="str">
        <f t="shared" si="54"/>
        <v>M</v>
      </c>
      <c r="S223" s="49" t="str">
        <f t="shared" si="55"/>
        <v>JT EN LICENCIATURA EN DERECHO</v>
      </c>
      <c r="T223" s="322" t="s">
        <v>1227</v>
      </c>
      <c r="U223" s="107" t="s">
        <v>137</v>
      </c>
      <c r="V223" s="50">
        <v>3150</v>
      </c>
      <c r="W223" s="51">
        <f t="shared" si="61"/>
        <v>0.52380952380952384</v>
      </c>
      <c r="X223" s="50">
        <f t="shared" si="62"/>
        <v>1650</v>
      </c>
      <c r="Y223" s="52">
        <v>0</v>
      </c>
      <c r="Z223" s="153">
        <v>5000</v>
      </c>
      <c r="AA223" s="177">
        <v>18000</v>
      </c>
      <c r="AB223" s="300" t="s">
        <v>11</v>
      </c>
      <c r="AC223">
        <v>1</v>
      </c>
      <c r="AD223" s="1248">
        <v>205</v>
      </c>
      <c r="AE223" s="46"/>
      <c r="AF2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CALENDARIO)]],TODAY())/30,0)-AE223, IF(Cat_alumnos[[#This Row],[ESTATUS ACADÉMICO]]="VIGENTE",ROUNDDOWN(DAYS360(Cat_alumnos[[#This Row],[FECHA DE INICIO (PRIMERA CLASE CALENDARIO)]],TODAY())/30,0)+2-AE223,"NO VIGENTE"))</f>
        <v>NO VIGENTE</v>
      </c>
      <c r="AG223" s="73">
        <v>2</v>
      </c>
      <c r="AH2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23" s="55" t="str">
        <f t="shared" si="15"/>
        <v>SUSPENDER</v>
      </c>
      <c r="AJ223" s="349" t="s">
        <v>1082</v>
      </c>
      <c r="AK223" s="49">
        <v>0</v>
      </c>
      <c r="AL223" s="66">
        <f t="shared" si="65"/>
        <v>0</v>
      </c>
      <c r="AM223" s="444" t="str">
        <f t="shared" si="64"/>
        <v>NO</v>
      </c>
      <c r="AN223" s="902"/>
      <c r="AO223" s="900" t="str">
        <f>MID(Cat_alumnos[[#This Row],[CURP]],5,2)</f>
        <v>81</v>
      </c>
      <c r="AP223" s="900" t="str">
        <f>MID(Cat_alumnos[[#This Row],[CURP]],7,2)</f>
        <v>09</v>
      </c>
      <c r="AQ223" s="900" t="str">
        <f>MID(Cat_alumnos[[#This Row],[CURP]],9,2)</f>
        <v>07</v>
      </c>
      <c r="AR223" s="904" t="s">
        <v>3097</v>
      </c>
      <c r="AS223" s="612">
        <f>Cat_alumnos[[#This Row],[Titulación]]</f>
        <v>18000</v>
      </c>
      <c r="AT223" s="208"/>
      <c r="AU223" s="96"/>
      <c r="AV223" s="3"/>
      <c r="AW223" s="209"/>
      <c r="AY223" s="210"/>
      <c r="AZ223" s="209"/>
      <c r="BB223" s="210"/>
      <c r="BC223" s="209"/>
      <c r="BE223" s="210"/>
      <c r="BF223" s="209"/>
      <c r="BH223" s="210"/>
      <c r="BI223" s="210"/>
      <c r="BJ223" s="210"/>
      <c r="BK223" s="210"/>
      <c r="BL223" s="210"/>
      <c r="BM223" s="210"/>
      <c r="BN223" s="210"/>
      <c r="BO223" s="210"/>
      <c r="BP223" s="210"/>
      <c r="BQ223" s="210"/>
      <c r="BR223" s="210"/>
      <c r="BS223" s="56">
        <f t="shared" si="56"/>
        <v>0</v>
      </c>
      <c r="BT223" s="56">
        <f t="shared" si="63"/>
        <v>18000</v>
      </c>
      <c r="BU223" s="57">
        <f t="shared" si="57"/>
        <v>-18000</v>
      </c>
      <c r="BW223" s="56">
        <f t="shared" si="59"/>
        <v>18000</v>
      </c>
      <c r="BX223" s="56"/>
      <c r="BY223" s="56"/>
      <c r="BZ223" s="62"/>
      <c r="CA223" s="62"/>
      <c r="CB223" s="62"/>
      <c r="CD223" s="211"/>
      <c r="CG223" s="212" t="s">
        <v>1081</v>
      </c>
      <c r="CH223" s="69">
        <v>8131182494</v>
      </c>
    </row>
    <row r="224" spans="1:86" ht="66" hidden="1" thickTop="1" thickBot="1">
      <c r="A224" s="244">
        <v>206</v>
      </c>
      <c r="B224" s="46" t="s">
        <v>12</v>
      </c>
      <c r="C224" s="252" t="s">
        <v>693</v>
      </c>
      <c r="D224" s="46" t="s">
        <v>694</v>
      </c>
      <c r="E224" s="72" t="s">
        <v>695</v>
      </c>
      <c r="F224" s="87">
        <v>9982286761</v>
      </c>
      <c r="G224" s="253" t="s">
        <v>1796</v>
      </c>
      <c r="H224" s="752">
        <v>20</v>
      </c>
      <c r="I224" s="752">
        <v>20</v>
      </c>
      <c r="J224" s="151"/>
      <c r="K224" s="151">
        <v>3000</v>
      </c>
      <c r="L224" s="151">
        <v>3350</v>
      </c>
      <c r="M224" s="49" t="s">
        <v>691</v>
      </c>
      <c r="N224" s="118">
        <v>44075</v>
      </c>
      <c r="O224" s="118">
        <f t="shared" si="60"/>
        <v>44652</v>
      </c>
      <c r="P224" s="118">
        <f>Cat_alumnos[[#This Row],[FECHA DE INICIO (PRIMERA CLASE CALENDARIO)]]</f>
        <v>44075</v>
      </c>
      <c r="Q224" s="118">
        <f t="shared" si="53"/>
        <v>44652</v>
      </c>
      <c r="R224" s="49" t="str">
        <f t="shared" si="54"/>
        <v>M</v>
      </c>
      <c r="S224" s="49" t="str">
        <f t="shared" si="55"/>
        <v>DOCTORADO EN DERECHO</v>
      </c>
      <c r="T224" s="322" t="s">
        <v>1227</v>
      </c>
      <c r="U224" s="49" t="s">
        <v>11</v>
      </c>
      <c r="V224" s="50">
        <v>6700</v>
      </c>
      <c r="W224" s="51">
        <f t="shared" si="61"/>
        <v>0.5</v>
      </c>
      <c r="X224" s="50">
        <f t="shared" si="62"/>
        <v>3350</v>
      </c>
      <c r="Y224" s="52">
        <v>1</v>
      </c>
      <c r="Z224" s="153">
        <v>0</v>
      </c>
      <c r="AA224" s="177">
        <v>29000</v>
      </c>
      <c r="AB224" s="300" t="s">
        <v>11</v>
      </c>
      <c r="AC224">
        <v>1</v>
      </c>
      <c r="AD224" s="1249">
        <v>206</v>
      </c>
      <c r="AE224" s="46"/>
      <c r="AF2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CALENDARIO)]],TODAY())/30,0)-AE224, IF(Cat_alumnos[[#This Row],[ESTATUS ACADÉMICO]]="VIGENTE",ROUNDDOWN(DAYS360(Cat_alumnos[[#This Row],[FECHA DE INICIO (PRIMERA CLASE CALENDARIO)]],TODAY())/30,0)+2-AE224,"NO VIGENTE"))</f>
        <v>NO VIGENTE</v>
      </c>
      <c r="AG224" s="73">
        <v>7</v>
      </c>
      <c r="AH2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24" s="55" t="str">
        <f t="shared" si="15"/>
        <v>SUSPENDER</v>
      </c>
      <c r="AJ224" s="352" t="s">
        <v>1958</v>
      </c>
      <c r="AK224" s="49">
        <v>0</v>
      </c>
      <c r="AL224" s="66">
        <f t="shared" si="65"/>
        <v>1</v>
      </c>
      <c r="AM224" s="444" t="str">
        <f t="shared" si="64"/>
        <v>SI</v>
      </c>
      <c r="AN224" s="904" t="s">
        <v>1960</v>
      </c>
      <c r="AO224" s="900" t="str">
        <f>MID(Cat_alumnos[[#This Row],[CURP]],5,2)</f>
        <v>71</v>
      </c>
      <c r="AP224" s="900" t="str">
        <f>MID(Cat_alumnos[[#This Row],[CURP]],7,2)</f>
        <v>12</v>
      </c>
      <c r="AQ224" s="900" t="str">
        <f>MID(Cat_alumnos[[#This Row],[CURP]],9,2)</f>
        <v>21</v>
      </c>
      <c r="AR224" s="904" t="s">
        <v>3098</v>
      </c>
      <c r="AS224" s="612">
        <f>Cat_alumnos[[#This Row],[Titulación]]</f>
        <v>29000</v>
      </c>
      <c r="AT224" s="208"/>
      <c r="AU224" s="96"/>
      <c r="AV224" s="3"/>
      <c r="AW224" s="209"/>
      <c r="AY224" s="210"/>
      <c r="AZ224" s="209"/>
      <c r="BB224" s="210"/>
      <c r="BC224" s="209"/>
      <c r="BE224" s="210"/>
      <c r="BF224" s="209"/>
      <c r="BH224" s="210"/>
      <c r="BI224" s="210"/>
      <c r="BJ224" s="210"/>
      <c r="BK224" s="210"/>
      <c r="BL224" s="210"/>
      <c r="BM224" s="210"/>
      <c r="BN224" s="210"/>
      <c r="BO224" s="210"/>
      <c r="BP224" s="210"/>
      <c r="BQ224" s="210"/>
      <c r="BR224" s="210"/>
      <c r="BS224" s="56">
        <f t="shared" si="56"/>
        <v>0</v>
      </c>
      <c r="BT224" s="56">
        <f t="shared" si="63"/>
        <v>29000</v>
      </c>
      <c r="BU224" s="57">
        <f t="shared" si="57"/>
        <v>-29000</v>
      </c>
      <c r="BW224" s="56">
        <f t="shared" si="59"/>
        <v>29000</v>
      </c>
      <c r="BX224" s="56"/>
      <c r="BY224" s="56"/>
      <c r="BZ224" s="62"/>
      <c r="CA224" s="62"/>
      <c r="CB224" s="62"/>
      <c r="CD224" s="211"/>
      <c r="CG224" s="212" t="s">
        <v>986</v>
      </c>
      <c r="CH224" s="69" t="s">
        <v>1084</v>
      </c>
    </row>
    <row r="225" spans="1:86" ht="34" hidden="1" thickTop="1" thickBot="1">
      <c r="A225" s="244">
        <v>207</v>
      </c>
      <c r="B225" s="46" t="s">
        <v>17</v>
      </c>
      <c r="C225" s="252" t="s">
        <v>1085</v>
      </c>
      <c r="D225" s="776" t="s">
        <v>3065</v>
      </c>
      <c r="E225" s="82" t="s">
        <v>1086</v>
      </c>
      <c r="F225" s="734" t="s">
        <v>2685</v>
      </c>
      <c r="G225" s="304" t="s">
        <v>2686</v>
      </c>
      <c r="H225" s="752">
        <v>12</v>
      </c>
      <c r="I225" s="752">
        <v>8</v>
      </c>
      <c r="J225" s="151"/>
      <c r="K225" s="151">
        <v>1500</v>
      </c>
      <c r="L225" s="151">
        <v>2175</v>
      </c>
      <c r="M225" s="49" t="s">
        <v>1512</v>
      </c>
      <c r="N225" s="118">
        <v>44287</v>
      </c>
      <c r="O225" s="118">
        <f t="shared" si="60"/>
        <v>44501</v>
      </c>
      <c r="P225" s="118">
        <f>Cat_alumnos[[#This Row],[FECHA DE INICIO (PRIMERA CLASE CALENDARIO)]]</f>
        <v>44287</v>
      </c>
      <c r="Q225" s="118">
        <f t="shared" si="53"/>
        <v>44621</v>
      </c>
      <c r="R225" s="49" t="str">
        <f t="shared" si="54"/>
        <v>M</v>
      </c>
      <c r="S225" s="49" t="str">
        <f t="shared" si="55"/>
        <v>JT EN LICENCIATURA EN DERECHO</v>
      </c>
      <c r="T225" s="322" t="s">
        <v>1227</v>
      </c>
      <c r="U225" s="107" t="s">
        <v>11</v>
      </c>
      <c r="V225" s="50">
        <v>3150</v>
      </c>
      <c r="W225" s="51">
        <f t="shared" si="61"/>
        <v>0.30952380952380953</v>
      </c>
      <c r="X225" s="50">
        <f t="shared" si="62"/>
        <v>975</v>
      </c>
      <c r="Y225" s="52">
        <v>0</v>
      </c>
      <c r="Z225" s="153">
        <v>5000</v>
      </c>
      <c r="AA225" s="177">
        <v>18000</v>
      </c>
      <c r="AB225" s="300" t="s">
        <v>11</v>
      </c>
      <c r="AC225">
        <v>1</v>
      </c>
      <c r="AD225" s="1248">
        <v>207</v>
      </c>
      <c r="AE225" s="46">
        <v>23</v>
      </c>
      <c r="AF2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CALENDARIO)]],TODAY())/30,0)-AE225, IF(Cat_alumnos[[#This Row],[ESTATUS ACADÉMICO]]="VIGENTE",ROUNDDOWN(DAYS360(Cat_alumnos[[#This Row],[FECHA DE INICIO (PRIMERA CLASE CALENDARIO)]],TODAY())/30,0)+2-AE225,"NO VIGENTE"))</f>
        <v>NO VIGENTE</v>
      </c>
      <c r="AG225" s="116">
        <v>7</v>
      </c>
      <c r="AH2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25" s="55" t="str">
        <f t="shared" si="15"/>
        <v>SUSPENDER</v>
      </c>
      <c r="AJ225" s="352" t="s">
        <v>2966</v>
      </c>
      <c r="AK225" s="49">
        <v>0</v>
      </c>
      <c r="AL225" s="66">
        <f t="shared" si="65"/>
        <v>0</v>
      </c>
      <c r="AM225" s="444" t="str">
        <f t="shared" si="64"/>
        <v>NO</v>
      </c>
      <c r="AN225" s="902"/>
      <c r="AO225" s="900" t="str">
        <f>MID(Cat_alumnos[[#This Row],[CURP]],5,2)</f>
        <v>82</v>
      </c>
      <c r="AP225" s="900" t="str">
        <f>MID(Cat_alumnos[[#This Row],[CURP]],7,2)</f>
        <v>01</v>
      </c>
      <c r="AQ225" s="900" t="str">
        <f>MID(Cat_alumnos[[#This Row],[CURP]],9,2)</f>
        <v>21</v>
      </c>
      <c r="AR225" s="904" t="s">
        <v>3085</v>
      </c>
      <c r="AS225" s="612">
        <f>Cat_alumnos[[#This Row],[Titulación]]</f>
        <v>18000</v>
      </c>
      <c r="AT225" s="208"/>
      <c r="AU225" s="96"/>
      <c r="AV225" s="3"/>
      <c r="AW225" s="209"/>
      <c r="AY225" s="210"/>
      <c r="AZ225" s="209"/>
      <c r="BB225" s="210"/>
      <c r="BC225" s="209"/>
      <c r="BE225" s="210"/>
      <c r="BF225" s="209"/>
      <c r="BH225" s="210"/>
      <c r="BI225" s="210"/>
      <c r="BJ225" s="210"/>
      <c r="BK225" s="210"/>
      <c r="BL225" s="210"/>
      <c r="BM225" s="210"/>
      <c r="BN225" s="210"/>
      <c r="BO225" s="210"/>
      <c r="BP225" s="210"/>
      <c r="BQ225" s="210"/>
      <c r="BR225" s="210"/>
      <c r="BS225" s="56">
        <f t="shared" si="56"/>
        <v>0</v>
      </c>
      <c r="BT225" s="56">
        <f t="shared" si="63"/>
        <v>18000</v>
      </c>
      <c r="BU225" s="57">
        <f t="shared" si="57"/>
        <v>-18000</v>
      </c>
      <c r="BW225" s="56">
        <f t="shared" si="59"/>
        <v>18000</v>
      </c>
      <c r="BX225" s="56"/>
      <c r="BY225" s="56"/>
      <c r="BZ225" s="62"/>
      <c r="CA225" s="62"/>
      <c r="CB225" s="62"/>
      <c r="CD225" s="211"/>
      <c r="CG225" s="212"/>
      <c r="CH225" s="69"/>
    </row>
    <row r="226" spans="1:86" ht="18" hidden="1" thickTop="1" thickBot="1">
      <c r="A226" s="244">
        <v>208</v>
      </c>
      <c r="B226" s="46" t="s">
        <v>8</v>
      </c>
      <c r="C226" s="252" t="s">
        <v>1087</v>
      </c>
      <c r="D226" s="413" t="s">
        <v>137</v>
      </c>
      <c r="E226" s="67" t="s">
        <v>1088</v>
      </c>
      <c r="F226" s="93" t="s">
        <v>137</v>
      </c>
      <c r="G226" s="63" t="s">
        <v>137</v>
      </c>
      <c r="H226" s="752">
        <v>36</v>
      </c>
      <c r="I226" s="752">
        <v>36</v>
      </c>
      <c r="J226" s="151"/>
      <c r="K226" s="151">
        <v>1000</v>
      </c>
      <c r="L226" s="151">
        <v>1600</v>
      </c>
      <c r="M226" s="49" t="s">
        <v>1089</v>
      </c>
      <c r="N226" s="118">
        <v>44256</v>
      </c>
      <c r="O226" s="118">
        <f t="shared" si="60"/>
        <v>45323</v>
      </c>
      <c r="P226" s="118">
        <f>Cat_alumnos[[#This Row],[FECHA DE INICIO (PRIMERA CLASE CALENDARIO)]]</f>
        <v>44256</v>
      </c>
      <c r="Q226" s="118">
        <f t="shared" si="53"/>
        <v>45323</v>
      </c>
      <c r="R226" s="49" t="str">
        <f t="shared" si="54"/>
        <v>M</v>
      </c>
      <c r="S226" s="49" t="str">
        <f t="shared" si="55"/>
        <v>LICENCIATURA EN DERECHO</v>
      </c>
      <c r="T226" s="322" t="s">
        <v>1227</v>
      </c>
      <c r="U226" s="107" t="s">
        <v>137</v>
      </c>
      <c r="V226" s="50">
        <v>3150</v>
      </c>
      <c r="W226" s="51">
        <f t="shared" si="61"/>
        <v>0.49206349206349204</v>
      </c>
      <c r="X226" s="50">
        <f t="shared" si="62"/>
        <v>1550</v>
      </c>
      <c r="Y226" s="52">
        <v>4</v>
      </c>
      <c r="Z226" s="153">
        <v>0</v>
      </c>
      <c r="AA226" s="177">
        <v>18000</v>
      </c>
      <c r="AB226" s="300" t="s">
        <v>16</v>
      </c>
      <c r="AC226">
        <v>1</v>
      </c>
      <c r="AD226" s="1249">
        <v>208</v>
      </c>
      <c r="AE226" s="46"/>
      <c r="AF2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CALENDARIO)]],TODAY())/30,0)-AE226, IF(Cat_alumnos[[#This Row],[ESTATUS ACADÉMICO]]="VIGENTE",ROUNDDOWN(DAYS360(Cat_alumnos[[#This Row],[FECHA DE INICIO (PRIMERA CLASE CALENDARIO)]],TODAY())/30,0)+2-AE226,"NO VIGENTE"))</f>
        <v>NO VIGENTE</v>
      </c>
      <c r="AG226" s="73">
        <v>4</v>
      </c>
      <c r="AH2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6" s="55" t="str">
        <f t="shared" si="15"/>
        <v>SUSPENDER</v>
      </c>
      <c r="AJ226" s="345" t="s">
        <v>2796</v>
      </c>
      <c r="AK226" s="49">
        <v>0</v>
      </c>
      <c r="AL226" s="66">
        <f t="shared" si="65"/>
        <v>4</v>
      </c>
      <c r="AM226" s="444" t="str">
        <f t="shared" si="64"/>
        <v>NO</v>
      </c>
      <c r="AN226" s="902"/>
      <c r="AO226" s="900" t="str">
        <f>MID(Cat_alumnos[[#This Row],[CURP]],5,2)</f>
        <v>79</v>
      </c>
      <c r="AP226" s="900" t="str">
        <f>MID(Cat_alumnos[[#This Row],[CURP]],7,2)</f>
        <v>01</v>
      </c>
      <c r="AQ226" s="900" t="str">
        <f>MID(Cat_alumnos[[#This Row],[CURP]],9,2)</f>
        <v>27</v>
      </c>
      <c r="AR226" s="904" t="s">
        <v>3098</v>
      </c>
      <c r="AS226" s="612">
        <f>Cat_alumnos[[#This Row],[Titulación]]</f>
        <v>18000</v>
      </c>
      <c r="AT226" s="208"/>
      <c r="AU226" s="1"/>
      <c r="AW226" s="209"/>
      <c r="AY226" s="210"/>
      <c r="AZ226" s="209"/>
      <c r="BB226" s="210"/>
      <c r="BC226" s="209"/>
      <c r="BE226" s="210"/>
      <c r="BF226" s="209"/>
      <c r="BH226" s="210"/>
      <c r="BI226" s="210"/>
      <c r="BJ226" s="210"/>
      <c r="BK226" s="210"/>
      <c r="BL226" s="210"/>
      <c r="BM226" s="210"/>
      <c r="BN226" s="210"/>
      <c r="BO226" s="210"/>
      <c r="BP226" s="210"/>
      <c r="BQ226" s="210"/>
      <c r="BR226" s="210"/>
      <c r="BS226" s="56">
        <f t="shared" si="56"/>
        <v>0</v>
      </c>
      <c r="BT226" s="56">
        <f t="shared" si="63"/>
        <v>18000</v>
      </c>
      <c r="BU226" s="57">
        <f t="shared" si="57"/>
        <v>-18000</v>
      </c>
      <c r="BW226" s="56">
        <f t="shared" si="59"/>
        <v>18000</v>
      </c>
      <c r="BX226" s="56"/>
      <c r="BY226" s="56"/>
      <c r="BZ226" s="62"/>
      <c r="CA226" s="62"/>
      <c r="CB226" s="62"/>
      <c r="CD226" s="211"/>
      <c r="CG226" s="212"/>
      <c r="CH226" s="69"/>
    </row>
    <row r="227" spans="1:86" ht="18" hidden="1" thickTop="1" thickBot="1">
      <c r="A227" s="244">
        <v>209</v>
      </c>
      <c r="B227" s="46" t="s">
        <v>8</v>
      </c>
      <c r="C227" s="252" t="s">
        <v>1090</v>
      </c>
      <c r="D227" s="413" t="s">
        <v>137</v>
      </c>
      <c r="E227" s="67" t="s">
        <v>1091</v>
      </c>
      <c r="F227" s="93" t="s">
        <v>137</v>
      </c>
      <c r="G227" s="63" t="s">
        <v>137</v>
      </c>
      <c r="H227" s="752">
        <v>36</v>
      </c>
      <c r="I227" s="752">
        <v>36</v>
      </c>
      <c r="J227" s="151"/>
      <c r="K227" s="151">
        <v>1000</v>
      </c>
      <c r="L227" s="151">
        <v>1600</v>
      </c>
      <c r="M227" s="49" t="s">
        <v>1089</v>
      </c>
      <c r="N227" s="118">
        <v>44256</v>
      </c>
      <c r="O227" s="118">
        <f t="shared" si="60"/>
        <v>45323</v>
      </c>
      <c r="P227" s="118">
        <f>Cat_alumnos[[#This Row],[FECHA DE INICIO (PRIMERA CLASE CALENDARIO)]]</f>
        <v>44256</v>
      </c>
      <c r="Q227" s="118">
        <f t="shared" si="53"/>
        <v>45323</v>
      </c>
      <c r="R227" s="49" t="str">
        <f t="shared" si="54"/>
        <v>H</v>
      </c>
      <c r="S227" s="49" t="str">
        <f t="shared" si="55"/>
        <v>LICENCIATURA EN DERECHO</v>
      </c>
      <c r="T227" s="322" t="s">
        <v>1227</v>
      </c>
      <c r="U227" s="107" t="s">
        <v>137</v>
      </c>
      <c r="V227" s="50">
        <v>3150</v>
      </c>
      <c r="W227" s="51">
        <f t="shared" si="61"/>
        <v>0.49206349206349204</v>
      </c>
      <c r="X227" s="50">
        <f t="shared" si="62"/>
        <v>1550</v>
      </c>
      <c r="Y227" s="52">
        <v>4</v>
      </c>
      <c r="Z227" s="153">
        <v>0</v>
      </c>
      <c r="AA227" s="177">
        <v>18000</v>
      </c>
      <c r="AB227" s="300" t="s">
        <v>16</v>
      </c>
      <c r="AC227">
        <v>1</v>
      </c>
      <c r="AD227" s="1248">
        <v>209</v>
      </c>
      <c r="AE227" s="46"/>
      <c r="AF2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CALENDARIO)]],TODAY())/30,0)-AE227, IF(Cat_alumnos[[#This Row],[ESTATUS ACADÉMICO]]="VIGENTE",ROUNDDOWN(DAYS360(Cat_alumnos[[#This Row],[FECHA DE INICIO (PRIMERA CLASE CALENDARIO)]],TODAY())/30,0)+2-AE227,"NO VIGENTE"))</f>
        <v>NO VIGENTE</v>
      </c>
      <c r="AG227" s="73">
        <v>1</v>
      </c>
      <c r="AH2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7" s="55" t="str">
        <f t="shared" si="15"/>
        <v>SUSPENDER</v>
      </c>
      <c r="AJ227" s="345" t="s">
        <v>2797</v>
      </c>
      <c r="AK227" s="49">
        <v>0</v>
      </c>
      <c r="AL227" s="66">
        <f t="shared" si="65"/>
        <v>4</v>
      </c>
      <c r="AM227" s="444" t="str">
        <f t="shared" si="64"/>
        <v>NO</v>
      </c>
      <c r="AN227" s="902"/>
      <c r="AO227" s="900" t="str">
        <f>MID(Cat_alumnos[[#This Row],[CURP]],5,2)</f>
        <v>77</v>
      </c>
      <c r="AP227" s="900" t="str">
        <f>MID(Cat_alumnos[[#This Row],[CURP]],7,2)</f>
        <v>05</v>
      </c>
      <c r="AQ227" s="900" t="str">
        <f>MID(Cat_alumnos[[#This Row],[CURP]],9,2)</f>
        <v>30</v>
      </c>
      <c r="AR227" s="904" t="s">
        <v>3084</v>
      </c>
      <c r="AS227" s="612">
        <f>Cat_alumnos[[#This Row],[Titulación]]</f>
        <v>18000</v>
      </c>
      <c r="AT227" s="208"/>
      <c r="AU227" s="1"/>
      <c r="AW227" s="209"/>
      <c r="AY227" s="210"/>
      <c r="AZ227" s="209"/>
      <c r="BA227" s="6"/>
      <c r="BB227" s="210"/>
      <c r="BC227" s="209"/>
      <c r="BE227" s="210"/>
      <c r="BF227" s="209"/>
      <c r="BH227" s="210"/>
      <c r="BI227" s="210"/>
      <c r="BJ227" s="210"/>
      <c r="BK227" s="210"/>
      <c r="BL227" s="210"/>
      <c r="BM227" s="210"/>
      <c r="BN227" s="210"/>
      <c r="BO227" s="210"/>
      <c r="BP227" s="210"/>
      <c r="BQ227" s="210"/>
      <c r="BR227" s="210"/>
      <c r="BS227" s="56">
        <f t="shared" si="56"/>
        <v>0</v>
      </c>
      <c r="BT227" s="56">
        <f t="shared" si="63"/>
        <v>18000</v>
      </c>
      <c r="BU227" s="57">
        <f t="shared" si="57"/>
        <v>-18000</v>
      </c>
      <c r="BW227" s="56">
        <f t="shared" ref="BW227:BW241" si="66">AA227</f>
        <v>18000</v>
      </c>
      <c r="BX227" s="56"/>
      <c r="BY227" s="56"/>
      <c r="BZ227" s="62"/>
      <c r="CA227" s="62"/>
      <c r="CB227" s="62"/>
      <c r="CD227" s="211"/>
      <c r="CG227" s="212"/>
      <c r="CH227" s="69"/>
    </row>
    <row r="228" spans="1:86" ht="34" hidden="1" thickTop="1" thickBot="1">
      <c r="A228" s="244">
        <v>210</v>
      </c>
      <c r="B228" s="254" t="s">
        <v>17</v>
      </c>
      <c r="C228" s="307" t="s">
        <v>2322</v>
      </c>
      <c r="D228" s="254" t="s">
        <v>2368</v>
      </c>
      <c r="E228" s="67" t="s">
        <v>1092</v>
      </c>
      <c r="F228" s="93" t="s">
        <v>137</v>
      </c>
      <c r="G228" s="63" t="s">
        <v>137</v>
      </c>
      <c r="H228" s="752">
        <v>36</v>
      </c>
      <c r="I228" s="752">
        <v>36</v>
      </c>
      <c r="J228" s="151"/>
      <c r="K228" s="151">
        <v>1000</v>
      </c>
      <c r="L228" s="151">
        <v>1600</v>
      </c>
      <c r="M228" s="49" t="s">
        <v>1089</v>
      </c>
      <c r="N228" s="118">
        <v>44256</v>
      </c>
      <c r="O228" s="118">
        <f t="shared" si="60"/>
        <v>45323</v>
      </c>
      <c r="P228" s="118">
        <f>Cat_alumnos[[#This Row],[FECHA DE INICIO (PRIMERA CLASE CALENDARIO)]]</f>
        <v>44256</v>
      </c>
      <c r="Q228" s="118">
        <f t="shared" si="53"/>
        <v>45323</v>
      </c>
      <c r="R228" s="49" t="str">
        <f t="shared" si="54"/>
        <v>H</v>
      </c>
      <c r="S228" s="49" t="str">
        <f t="shared" si="55"/>
        <v>JT EN LICENCIATURA EN DERECHO</v>
      </c>
      <c r="T228" s="322" t="s">
        <v>1227</v>
      </c>
      <c r="U228" s="107" t="s">
        <v>137</v>
      </c>
      <c r="V228" s="50">
        <v>3150</v>
      </c>
      <c r="W228" s="51">
        <f t="shared" si="61"/>
        <v>0.49206349206349204</v>
      </c>
      <c r="X228" s="50">
        <f t="shared" si="62"/>
        <v>1550</v>
      </c>
      <c r="Y228" s="52">
        <v>4</v>
      </c>
      <c r="Z228" s="153">
        <v>0</v>
      </c>
      <c r="AA228" s="177">
        <v>18000</v>
      </c>
      <c r="AB228" s="300" t="s">
        <v>16</v>
      </c>
      <c r="AC228">
        <v>1</v>
      </c>
      <c r="AD228" s="1249">
        <v>210</v>
      </c>
      <c r="AE228" s="46"/>
      <c r="AF2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CALENDARIO)]],TODAY())/30,0)-AE228, IF(Cat_alumnos[[#This Row],[ESTATUS ACADÉMICO]]="VIGENTE",ROUNDDOWN(DAYS360(Cat_alumnos[[#This Row],[FECHA DE INICIO (PRIMERA CLASE CALENDARIO)]],TODAY())/30,0)+2-AE228,"NO VIGENTE"))</f>
        <v>NO VIGENTE</v>
      </c>
      <c r="AG228" s="73">
        <v>1</v>
      </c>
      <c r="AH2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8" s="55" t="str">
        <f t="shared" si="15"/>
        <v>SUSPENDER</v>
      </c>
      <c r="AJ228" s="345" t="s">
        <v>2798</v>
      </c>
      <c r="AK228" s="49">
        <v>0</v>
      </c>
      <c r="AL228" s="66">
        <f t="shared" si="65"/>
        <v>4</v>
      </c>
      <c r="AM228" s="444" t="str">
        <f t="shared" si="64"/>
        <v>NO</v>
      </c>
      <c r="AN228" s="902"/>
      <c r="AO228" s="900" t="str">
        <f>MID(Cat_alumnos[[#This Row],[CURP]],5,2)</f>
        <v>68</v>
      </c>
      <c r="AP228" s="900" t="str">
        <f>MID(Cat_alumnos[[#This Row],[CURP]],7,2)</f>
        <v>10</v>
      </c>
      <c r="AQ228" s="900" t="str">
        <f>MID(Cat_alumnos[[#This Row],[CURP]],9,2)</f>
        <v>10</v>
      </c>
      <c r="AR228" s="902"/>
      <c r="AS228" s="612">
        <f>Cat_alumnos[[#This Row],[Titulación]]</f>
        <v>18000</v>
      </c>
      <c r="AT228" s="208"/>
      <c r="AU228" s="1"/>
      <c r="AW228" s="209"/>
      <c r="AY228" s="210"/>
      <c r="AZ228" s="209"/>
      <c r="BB228" s="210"/>
      <c r="BC228" s="209"/>
      <c r="BE228" s="210"/>
      <c r="BF228" s="209"/>
      <c r="BH228" s="210"/>
      <c r="BI228" s="210"/>
      <c r="BJ228" s="210"/>
      <c r="BK228" s="210"/>
      <c r="BL228" s="210"/>
      <c r="BM228" s="210"/>
      <c r="BN228" s="210"/>
      <c r="BO228" s="210"/>
      <c r="BP228" s="210"/>
      <c r="BQ228" s="210"/>
      <c r="BR228" s="210"/>
      <c r="BS228" s="56">
        <f t="shared" si="56"/>
        <v>0</v>
      </c>
      <c r="BT228" s="56">
        <f t="shared" si="63"/>
        <v>18000</v>
      </c>
      <c r="BU228" s="57">
        <f t="shared" si="57"/>
        <v>-18000</v>
      </c>
      <c r="BW228" s="56">
        <f t="shared" si="66"/>
        <v>18000</v>
      </c>
      <c r="BX228" s="56"/>
      <c r="BY228" s="56"/>
      <c r="BZ228" s="62"/>
      <c r="CA228" s="62"/>
      <c r="CB228" s="62"/>
      <c r="CD228" s="211"/>
      <c r="CG228" s="212"/>
      <c r="CH228" s="69"/>
    </row>
    <row r="229" spans="1:86" ht="18" hidden="1" thickTop="1" thickBot="1">
      <c r="A229" s="244">
        <v>211</v>
      </c>
      <c r="B229" s="46" t="s">
        <v>12</v>
      </c>
      <c r="C229" s="252" t="s">
        <v>1223</v>
      </c>
      <c r="D229" s="46" t="s">
        <v>1224</v>
      </c>
      <c r="E229" s="72" t="s">
        <v>1879</v>
      </c>
      <c r="F229" s="53" t="s">
        <v>1225</v>
      </c>
      <c r="G229" s="304" t="s">
        <v>1226</v>
      </c>
      <c r="H229" s="752">
        <v>20</v>
      </c>
      <c r="I229" s="752">
        <v>20</v>
      </c>
      <c r="J229" s="151"/>
      <c r="K229" s="151">
        <v>3000</v>
      </c>
      <c r="L229" s="151">
        <v>3350</v>
      </c>
      <c r="M229" s="49" t="s">
        <v>1013</v>
      </c>
      <c r="N229" s="118">
        <v>44348</v>
      </c>
      <c r="O229" s="118">
        <f t="shared" si="60"/>
        <v>44927</v>
      </c>
      <c r="P229" s="118">
        <f>Cat_alumnos[[#This Row],[FECHA DE INICIO (PRIMERA CLASE CALENDARIO)]]</f>
        <v>44348</v>
      </c>
      <c r="Q229" s="118">
        <f t="shared" si="53"/>
        <v>44927</v>
      </c>
      <c r="R229" s="49" t="str">
        <f t="shared" si="54"/>
        <v>M</v>
      </c>
      <c r="S229" s="49" t="str">
        <f t="shared" si="55"/>
        <v>DOCTORADO EN DERECHO</v>
      </c>
      <c r="T229" s="322" t="s">
        <v>1227</v>
      </c>
      <c r="U229" s="49" t="s">
        <v>11</v>
      </c>
      <c r="V229" s="50">
        <v>3150</v>
      </c>
      <c r="W229" s="51">
        <f t="shared" si="61"/>
        <v>-6.3492063492063489E-2</v>
      </c>
      <c r="X229" s="50">
        <f t="shared" si="62"/>
        <v>-200</v>
      </c>
      <c r="Y229" s="52">
        <v>4</v>
      </c>
      <c r="Z229" s="153">
        <v>0</v>
      </c>
      <c r="AA229" s="177">
        <v>18000</v>
      </c>
      <c r="AB229" s="300" t="s">
        <v>11</v>
      </c>
      <c r="AC229">
        <v>1</v>
      </c>
      <c r="AD229" s="1248">
        <v>211</v>
      </c>
      <c r="AE229" s="46">
        <v>2</v>
      </c>
      <c r="AF2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CALENDARIO)]],TODAY())/30,0)-AE229, IF(Cat_alumnos[[#This Row],[ESTATUS ACADÉMICO]]="VIGENTE",ROUNDDOWN(DAYS360(Cat_alumnos[[#This Row],[FECHA DE INICIO (PRIMERA CLASE CALENDARIO)]],TODAY())/30,0)+2-AE229,"NO VIGENTE"))</f>
        <v>NO VIGENTE</v>
      </c>
      <c r="AG229" s="79">
        <v>20</v>
      </c>
      <c r="AH2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29" s="55" t="str">
        <f t="shared" si="15"/>
        <v>SUSPENDER</v>
      </c>
      <c r="AJ229" s="345" t="s">
        <v>2014</v>
      </c>
      <c r="AK229" s="49">
        <v>0</v>
      </c>
      <c r="AL229" s="66">
        <f t="shared" si="65"/>
        <v>4</v>
      </c>
      <c r="AM229" s="444" t="str">
        <f t="shared" si="64"/>
        <v>SI</v>
      </c>
      <c r="AN229" s="904" t="s">
        <v>1960</v>
      </c>
      <c r="AO229" s="900" t="str">
        <f>MID(Cat_alumnos[[#This Row],[CURP]],5,2)</f>
        <v>67</v>
      </c>
      <c r="AP229" s="900" t="str">
        <f>MID(Cat_alumnos[[#This Row],[CURP]],7,2)</f>
        <v>05</v>
      </c>
      <c r="AQ229" s="900" t="str">
        <f>MID(Cat_alumnos[[#This Row],[CURP]],9,2)</f>
        <v>16</v>
      </c>
      <c r="AR229" s="904" t="s">
        <v>3097</v>
      </c>
      <c r="AS229" s="612">
        <f>Cat_alumnos[[#This Row],[Titulación]]</f>
        <v>18000</v>
      </c>
      <c r="AT229" s="208"/>
      <c r="AU229" s="1"/>
      <c r="AW229" s="209"/>
      <c r="AY229" s="210"/>
      <c r="AZ229" s="209"/>
      <c r="BB229" s="210"/>
      <c r="BC229" s="209"/>
      <c r="BE229" s="210"/>
      <c r="BF229" s="209"/>
      <c r="BH229" s="210"/>
      <c r="BI229" s="210"/>
      <c r="BJ229" s="210"/>
      <c r="BK229" s="210"/>
      <c r="BL229" s="210"/>
      <c r="BM229" s="210"/>
      <c r="BN229" s="210"/>
      <c r="BO229" s="210"/>
      <c r="BP229" s="210"/>
      <c r="BQ229" s="210"/>
      <c r="BR229" s="210"/>
      <c r="BS229" s="56">
        <f t="shared" si="56"/>
        <v>0</v>
      </c>
      <c r="BT229" s="56">
        <f t="shared" si="63"/>
        <v>18000</v>
      </c>
      <c r="BU229" s="57">
        <f t="shared" si="57"/>
        <v>-18000</v>
      </c>
      <c r="BW229" s="56">
        <f t="shared" si="66"/>
        <v>18000</v>
      </c>
      <c r="BX229" s="56"/>
      <c r="BY229" s="56"/>
      <c r="BZ229" s="62"/>
      <c r="CA229" s="62"/>
      <c r="CB229" s="62"/>
      <c r="CD229" s="211"/>
      <c r="CG229" s="212"/>
      <c r="CH229" s="69"/>
    </row>
    <row r="230" spans="1:86" ht="18" hidden="1" thickTop="1" thickBot="1">
      <c r="A230" s="244">
        <v>212</v>
      </c>
      <c r="B230" s="46" t="s">
        <v>8</v>
      </c>
      <c r="C230" s="252" t="s">
        <v>1097</v>
      </c>
      <c r="D230" s="46" t="s">
        <v>1098</v>
      </c>
      <c r="E230" s="67" t="s">
        <v>1099</v>
      </c>
      <c r="F230" s="53" t="s">
        <v>1100</v>
      </c>
      <c r="G230" s="48" t="s">
        <v>1101</v>
      </c>
      <c r="H230" s="752">
        <v>36</v>
      </c>
      <c r="I230" s="752">
        <v>36</v>
      </c>
      <c r="J230" s="151"/>
      <c r="K230" s="151">
        <v>1000</v>
      </c>
      <c r="L230" s="151">
        <v>1600</v>
      </c>
      <c r="M230" s="49" t="s">
        <v>1089</v>
      </c>
      <c r="N230" s="118">
        <v>44256</v>
      </c>
      <c r="O230" s="118">
        <f t="shared" si="60"/>
        <v>45323</v>
      </c>
      <c r="P230" s="118">
        <f>Cat_alumnos[[#This Row],[FECHA DE INICIO (PRIMERA CLASE CALENDARIO)]]</f>
        <v>44256</v>
      </c>
      <c r="Q230" s="118">
        <f t="shared" si="53"/>
        <v>45323</v>
      </c>
      <c r="R230" s="49" t="str">
        <f t="shared" si="54"/>
        <v>H</v>
      </c>
      <c r="S230" s="49" t="str">
        <f t="shared" si="55"/>
        <v>LICENCIATURA EN DERECHO</v>
      </c>
      <c r="T230" s="322" t="s">
        <v>1227</v>
      </c>
      <c r="U230" s="49" t="s">
        <v>16</v>
      </c>
      <c r="V230" s="50">
        <v>3150</v>
      </c>
      <c r="W230" s="51">
        <f t="shared" si="61"/>
        <v>0.49206349206349204</v>
      </c>
      <c r="X230" s="50">
        <f t="shared" si="62"/>
        <v>1550</v>
      </c>
      <c r="Y230" s="52">
        <v>4</v>
      </c>
      <c r="Z230" s="153">
        <v>0</v>
      </c>
      <c r="AA230" s="177">
        <v>18000</v>
      </c>
      <c r="AB230" s="300" t="s">
        <v>16</v>
      </c>
      <c r="AC230">
        <v>1</v>
      </c>
      <c r="AD230" s="1249">
        <v>212</v>
      </c>
      <c r="AE230" s="46">
        <v>0</v>
      </c>
      <c r="AF2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CALENDARIO)]],TODAY())/30,0)-AE230, IF(Cat_alumnos[[#This Row],[ESTATUS ACADÉMICO]]="VIGENTE",ROUNDDOWN(DAYS360(Cat_alumnos[[#This Row],[FECHA DE INICIO (PRIMERA CLASE CALENDARIO)]],TODAY())/30,0)+2-AE230,"NO VIGENTE"))</f>
        <v>NO VIGENTE</v>
      </c>
      <c r="AG230" s="79">
        <v>13</v>
      </c>
      <c r="AH2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230" s="55" t="str">
        <f t="shared" si="15"/>
        <v>SUSPENDER</v>
      </c>
      <c r="AJ230" s="349" t="s">
        <v>1102</v>
      </c>
      <c r="AK230" s="49">
        <v>1</v>
      </c>
      <c r="AL230" s="66">
        <f t="shared" si="65"/>
        <v>3</v>
      </c>
      <c r="AM230" s="444" t="str">
        <f t="shared" si="64"/>
        <v>NO</v>
      </c>
      <c r="AN230" s="902"/>
      <c r="AO230" s="900" t="str">
        <f>MID(Cat_alumnos[[#This Row],[CURP]],5,2)</f>
        <v>99</v>
      </c>
      <c r="AP230" s="900" t="str">
        <f>MID(Cat_alumnos[[#This Row],[CURP]],7,2)</f>
        <v>06</v>
      </c>
      <c r="AQ230" s="900" t="str">
        <f>MID(Cat_alumnos[[#This Row],[CURP]],9,2)</f>
        <v>03</v>
      </c>
      <c r="AR230" s="904" t="s">
        <v>3084</v>
      </c>
      <c r="AS230" s="612">
        <f>Cat_alumnos[[#This Row],[Titulación]]</f>
        <v>18000</v>
      </c>
      <c r="AT230" s="208"/>
      <c r="AU230" s="1"/>
      <c r="AW230" s="209"/>
      <c r="AY230" s="210"/>
      <c r="AZ230" s="209"/>
      <c r="BB230" s="210"/>
      <c r="BC230" s="209"/>
      <c r="BE230" s="210"/>
      <c r="BF230" s="209"/>
      <c r="BH230" s="210"/>
      <c r="BI230" s="210"/>
      <c r="BJ230" s="210"/>
      <c r="BK230" s="210"/>
      <c r="BL230" s="210"/>
      <c r="BM230" s="210"/>
      <c r="BN230" s="210"/>
      <c r="BO230" s="210"/>
      <c r="BP230" s="210"/>
      <c r="BQ230" s="210"/>
      <c r="BR230" s="210"/>
      <c r="BS230" s="56">
        <f t="shared" si="56"/>
        <v>0</v>
      </c>
      <c r="BT230" s="56">
        <f t="shared" si="63"/>
        <v>18000</v>
      </c>
      <c r="BU230" s="57">
        <f t="shared" si="57"/>
        <v>-18000</v>
      </c>
      <c r="BW230" s="56">
        <f t="shared" si="66"/>
        <v>18000</v>
      </c>
      <c r="BX230" s="56"/>
      <c r="BY230" s="56"/>
      <c r="BZ230" s="62"/>
      <c r="CA230" s="62"/>
      <c r="CB230" s="62"/>
      <c r="CD230" s="211"/>
      <c r="CG230" s="212"/>
      <c r="CH230" s="69"/>
    </row>
    <row r="231" spans="1:86" ht="18" hidden="1" thickTop="1" thickBot="1">
      <c r="A231" s="244">
        <v>213</v>
      </c>
      <c r="B231" s="46" t="s">
        <v>8</v>
      </c>
      <c r="C231" s="252" t="s">
        <v>1103</v>
      </c>
      <c r="D231" s="46" t="s">
        <v>1104</v>
      </c>
      <c r="E231" s="72" t="s">
        <v>1105</v>
      </c>
      <c r="F231" s="53" t="s">
        <v>1106</v>
      </c>
      <c r="G231" s="304" t="s">
        <v>1107</v>
      </c>
      <c r="H231" s="752">
        <v>36</v>
      </c>
      <c r="I231" s="752">
        <v>36</v>
      </c>
      <c r="J231" s="151">
        <v>1000</v>
      </c>
      <c r="K231" s="151">
        <v>1000</v>
      </c>
      <c r="L231" s="151">
        <v>1600</v>
      </c>
      <c r="M231" s="49" t="s">
        <v>1089</v>
      </c>
      <c r="N231" s="118">
        <v>44228</v>
      </c>
      <c r="O231" s="118">
        <f t="shared" si="60"/>
        <v>45292</v>
      </c>
      <c r="P231" s="118">
        <f>Cat_alumnos[[#This Row],[FECHA DE INICIO (PRIMERA CLASE CALENDARIO)]]</f>
        <v>44228</v>
      </c>
      <c r="Q231" s="118">
        <f t="shared" si="53"/>
        <v>45292</v>
      </c>
      <c r="R231" s="49" t="str">
        <f t="shared" si="54"/>
        <v>H</v>
      </c>
      <c r="S231" s="49" t="str">
        <f t="shared" si="55"/>
        <v>LICENCIATURA EN DERECHO</v>
      </c>
      <c r="T231" s="322" t="s">
        <v>1227</v>
      </c>
      <c r="U231" s="49" t="s">
        <v>11</v>
      </c>
      <c r="V231" s="50">
        <v>3150</v>
      </c>
      <c r="W231" s="51">
        <f t="shared" si="61"/>
        <v>0.49206349206349204</v>
      </c>
      <c r="X231" s="50">
        <f t="shared" si="62"/>
        <v>1550</v>
      </c>
      <c r="Y231" s="52">
        <v>4</v>
      </c>
      <c r="Z231" s="153">
        <v>0</v>
      </c>
      <c r="AA231" s="177">
        <v>18000</v>
      </c>
      <c r="AB231" s="300" t="s">
        <v>11</v>
      </c>
      <c r="AC231">
        <v>1</v>
      </c>
      <c r="AD231" s="1248">
        <v>213</v>
      </c>
      <c r="AE231" s="46">
        <v>0</v>
      </c>
      <c r="AF2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CALENDARIO)]],TODAY())/30,0)-AE231, IF(Cat_alumnos[[#This Row],[ESTATUS ACADÉMICO]]="VIGENTE",ROUNDDOWN(DAYS360(Cat_alumnos[[#This Row],[FECHA DE INICIO (PRIMERA CLASE CALENDARIO)]],TODAY())/30,0)+2-AE231,"NO VIGENTE"))</f>
        <v>NO VIGENTE</v>
      </c>
      <c r="AG231" s="79">
        <v>34</v>
      </c>
      <c r="AH2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31" s="55" t="str">
        <f t="shared" si="15"/>
        <v>SUSPENDER</v>
      </c>
      <c r="AJ231" s="386" t="s">
        <v>3280</v>
      </c>
      <c r="AK231" s="49">
        <v>1</v>
      </c>
      <c r="AL231" s="66">
        <f t="shared" si="65"/>
        <v>3</v>
      </c>
      <c r="AM231" s="444" t="str">
        <f t="shared" si="64"/>
        <v>NO</v>
      </c>
      <c r="AN231" s="902"/>
      <c r="AO231" s="900" t="str">
        <f>MID(Cat_alumnos[[#This Row],[CURP]],5,2)</f>
        <v>92</v>
      </c>
      <c r="AP231" s="900" t="str">
        <f>MID(Cat_alumnos[[#This Row],[CURP]],7,2)</f>
        <v>10</v>
      </c>
      <c r="AQ231" s="900" t="str">
        <f>MID(Cat_alumnos[[#This Row],[CURP]],9,2)</f>
        <v>27</v>
      </c>
      <c r="AR231" s="904" t="s">
        <v>3096</v>
      </c>
      <c r="AS231" s="612">
        <f>Cat_alumnos[[#This Row],[Titulación]]</f>
        <v>18000</v>
      </c>
      <c r="AT231" s="208"/>
      <c r="AU231" s="1"/>
      <c r="AW231" s="209"/>
      <c r="AY231" s="210"/>
      <c r="AZ231" s="209"/>
      <c r="BB231" s="210"/>
      <c r="BC231" s="209"/>
      <c r="BE231" s="210"/>
      <c r="BF231" s="209"/>
      <c r="BH231" s="210"/>
      <c r="BI231" s="210"/>
      <c r="BJ231" s="210"/>
      <c r="BK231" s="210"/>
      <c r="BL231" s="210"/>
      <c r="BM231" s="210"/>
      <c r="BN231" s="210"/>
      <c r="BO231" s="210"/>
      <c r="BP231" s="210"/>
      <c r="BQ231" s="210"/>
      <c r="BR231" s="210"/>
      <c r="BS231" s="56">
        <f t="shared" si="56"/>
        <v>0</v>
      </c>
      <c r="BT231" s="56">
        <f t="shared" si="63"/>
        <v>18000</v>
      </c>
      <c r="BU231" s="57">
        <f t="shared" si="57"/>
        <v>-18000</v>
      </c>
      <c r="BW231" s="56">
        <f t="shared" si="66"/>
        <v>18000</v>
      </c>
      <c r="BX231" s="56"/>
      <c r="BY231" s="56"/>
      <c r="BZ231" s="62"/>
      <c r="CA231" s="62"/>
      <c r="CB231" s="62"/>
      <c r="CD231" s="211"/>
      <c r="CG231" s="212"/>
      <c r="CH231" s="69"/>
    </row>
    <row r="232" spans="1:86" ht="50" hidden="1" thickTop="1" thickBot="1">
      <c r="A232" s="244">
        <v>214</v>
      </c>
      <c r="B232" s="46" t="s">
        <v>8</v>
      </c>
      <c r="C232" s="252" t="s">
        <v>1108</v>
      </c>
      <c r="D232" s="46" t="s">
        <v>1109</v>
      </c>
      <c r="E232" s="67" t="s">
        <v>1110</v>
      </c>
      <c r="F232" s="46">
        <v>9982707786</v>
      </c>
      <c r="G232" s="48" t="s">
        <v>1111</v>
      </c>
      <c r="H232" s="752">
        <v>36</v>
      </c>
      <c r="I232" s="752">
        <v>36</v>
      </c>
      <c r="J232" s="151"/>
      <c r="K232" s="151">
        <v>1000</v>
      </c>
      <c r="L232" s="151">
        <v>1300</v>
      </c>
      <c r="M232" s="49" t="s">
        <v>1089</v>
      </c>
      <c r="N232" s="118">
        <v>44228</v>
      </c>
      <c r="O232" s="118">
        <f t="shared" si="60"/>
        <v>45292</v>
      </c>
      <c r="P232" s="118">
        <f>Cat_alumnos[[#This Row],[FECHA DE INICIO (PRIMERA CLASE CALENDARIO)]]</f>
        <v>44228</v>
      </c>
      <c r="Q232" s="118">
        <f t="shared" si="53"/>
        <v>45292</v>
      </c>
      <c r="R232" s="49" t="str">
        <f t="shared" si="54"/>
        <v>H</v>
      </c>
      <c r="S232" s="49" t="str">
        <f t="shared" si="55"/>
        <v>LICENCIATURA EN DERECHO</v>
      </c>
      <c r="T232" s="322" t="s">
        <v>1227</v>
      </c>
      <c r="U232" s="49" t="s">
        <v>16</v>
      </c>
      <c r="V232" s="50">
        <v>3150</v>
      </c>
      <c r="W232" s="51">
        <f t="shared" si="61"/>
        <v>0.58730158730158732</v>
      </c>
      <c r="X232" s="50">
        <f t="shared" si="62"/>
        <v>1850</v>
      </c>
      <c r="Y232" s="52">
        <v>4</v>
      </c>
      <c r="Z232" s="153">
        <v>0</v>
      </c>
      <c r="AA232" s="177">
        <v>18000</v>
      </c>
      <c r="AB232" s="300" t="s">
        <v>16</v>
      </c>
      <c r="AC232">
        <v>1</v>
      </c>
      <c r="AD232" s="1249">
        <v>214</v>
      </c>
      <c r="AE232" s="46">
        <v>0</v>
      </c>
      <c r="AF2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CALENDARIO)]],TODAY())/30,0)-AE232, IF(Cat_alumnos[[#This Row],[ESTATUS ACADÉMICO]]="VIGENTE",ROUNDDOWN(DAYS360(Cat_alumnos[[#This Row],[FECHA DE INICIO (PRIMERA CLASE CALENDARIO)]],TODAY())/30,0)+2-AE232,"NO VIGENTE"))</f>
        <v>NO VIGENTE</v>
      </c>
      <c r="AG232" s="79">
        <v>14</v>
      </c>
      <c r="AH2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232" s="55" t="str">
        <f t="shared" si="15"/>
        <v>SUSPENDER</v>
      </c>
      <c r="AJ232" s="349" t="s">
        <v>2959</v>
      </c>
      <c r="AK232" s="49">
        <v>0</v>
      </c>
      <c r="AL232" s="66">
        <f t="shared" si="65"/>
        <v>4</v>
      </c>
      <c r="AM232" s="444" t="str">
        <f t="shared" si="64"/>
        <v>NO</v>
      </c>
      <c r="AN232" s="902"/>
      <c r="AO232" s="900" t="str">
        <f>MID(Cat_alumnos[[#This Row],[CURP]],5,2)</f>
        <v>96</v>
      </c>
      <c r="AP232" s="900" t="str">
        <f>MID(Cat_alumnos[[#This Row],[CURP]],7,2)</f>
        <v>02</v>
      </c>
      <c r="AQ232" s="900" t="str">
        <f>MID(Cat_alumnos[[#This Row],[CURP]],9,2)</f>
        <v>13</v>
      </c>
      <c r="AR232" s="904" t="s">
        <v>3095</v>
      </c>
      <c r="AS232" s="612">
        <f>Cat_alumnos[[#This Row],[Titulación]]</f>
        <v>18000</v>
      </c>
      <c r="AT232" s="236"/>
      <c r="AU232" s="1"/>
      <c r="AW232" s="209"/>
      <c r="AY232" s="210"/>
      <c r="AZ232" s="209"/>
      <c r="BB232" s="210"/>
      <c r="BC232" s="209"/>
      <c r="BE232" s="210"/>
      <c r="BF232" s="209"/>
      <c r="BH232" s="210"/>
      <c r="BI232" s="210"/>
      <c r="BJ232" s="210"/>
      <c r="BK232" s="210"/>
      <c r="BL232" s="210"/>
      <c r="BM232" s="210"/>
      <c r="BN232" s="210"/>
      <c r="BO232" s="210"/>
      <c r="BP232" s="210"/>
      <c r="BQ232" s="210"/>
      <c r="BR232" s="210"/>
      <c r="BS232" s="56">
        <f t="shared" si="56"/>
        <v>0</v>
      </c>
      <c r="BT232" s="56">
        <f t="shared" si="63"/>
        <v>18000</v>
      </c>
      <c r="BU232" s="57">
        <f t="shared" si="57"/>
        <v>-18000</v>
      </c>
      <c r="BW232" s="56">
        <f t="shared" si="66"/>
        <v>18000</v>
      </c>
      <c r="BX232" s="56"/>
      <c r="BY232" s="56"/>
      <c r="BZ232" s="62"/>
      <c r="CA232" s="62"/>
      <c r="CB232" s="62"/>
      <c r="CD232" s="211"/>
      <c r="CG232" s="212"/>
      <c r="CH232" s="69"/>
    </row>
    <row r="233" spans="1:86" ht="18" hidden="1" thickTop="1" thickBot="1">
      <c r="A233" s="244">
        <v>215</v>
      </c>
      <c r="B233" s="46" t="s">
        <v>8</v>
      </c>
      <c r="C233" s="252" t="s">
        <v>1112</v>
      </c>
      <c r="D233" s="46" t="s">
        <v>137</v>
      </c>
      <c r="E233" s="67" t="s">
        <v>1113</v>
      </c>
      <c r="F233" s="109" t="s">
        <v>137</v>
      </c>
      <c r="G233" s="109" t="s">
        <v>137</v>
      </c>
      <c r="H233" s="752">
        <v>36</v>
      </c>
      <c r="I233" s="752">
        <v>36</v>
      </c>
      <c r="J233" s="151"/>
      <c r="K233" s="151">
        <v>1000</v>
      </c>
      <c r="L233" s="151">
        <v>1600</v>
      </c>
      <c r="M233" s="49" t="s">
        <v>1089</v>
      </c>
      <c r="N233" s="118">
        <v>44228</v>
      </c>
      <c r="O233" s="118">
        <f t="shared" si="60"/>
        <v>45292</v>
      </c>
      <c r="P233" s="118">
        <f>Cat_alumnos[[#This Row],[FECHA DE INICIO (PRIMERA CLASE CALENDARIO)]]</f>
        <v>44228</v>
      </c>
      <c r="Q233" s="118">
        <f t="shared" si="53"/>
        <v>45292</v>
      </c>
      <c r="R233" s="49" t="str">
        <f t="shared" si="54"/>
        <v>H</v>
      </c>
      <c r="S233" s="49" t="str">
        <f t="shared" si="55"/>
        <v>LICENCIATURA EN DERECHO</v>
      </c>
      <c r="T233" s="322" t="s">
        <v>1227</v>
      </c>
      <c r="U233" s="107" t="s">
        <v>137</v>
      </c>
      <c r="V233" s="50">
        <v>3150</v>
      </c>
      <c r="W233" s="51">
        <f t="shared" si="61"/>
        <v>0.49206349206349204</v>
      </c>
      <c r="X233" s="50">
        <f t="shared" si="62"/>
        <v>1550</v>
      </c>
      <c r="Y233" s="52">
        <v>4</v>
      </c>
      <c r="Z233" s="153">
        <v>0</v>
      </c>
      <c r="AA233" s="177">
        <v>18000</v>
      </c>
      <c r="AB233" s="300" t="s">
        <v>16</v>
      </c>
      <c r="AC233">
        <v>1</v>
      </c>
      <c r="AD233" s="1248">
        <v>215</v>
      </c>
      <c r="AE233" s="46"/>
      <c r="AF2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CALENDARIO)]],TODAY())/30,0)-AE233, IF(Cat_alumnos[[#This Row],[ESTATUS ACADÉMICO]]="VIGENTE",ROUNDDOWN(DAYS360(Cat_alumnos[[#This Row],[FECHA DE INICIO (PRIMERA CLASE CALENDARIO)]],TODAY())/30,0)+2-AE233,"NO VIGENTE"))</f>
        <v>NO VIGENTE</v>
      </c>
      <c r="AG233" s="73">
        <v>1</v>
      </c>
      <c r="AH2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33" s="55" t="str">
        <f t="shared" si="15"/>
        <v>SUSPENDER</v>
      </c>
      <c r="AJ233" s="345" t="s">
        <v>2799</v>
      </c>
      <c r="AK233" s="49">
        <v>0</v>
      </c>
      <c r="AL233" s="66">
        <f t="shared" si="65"/>
        <v>4</v>
      </c>
      <c r="AM233" s="444" t="str">
        <f t="shared" si="64"/>
        <v>NO</v>
      </c>
      <c r="AN233" s="902"/>
      <c r="AO233" s="900" t="str">
        <f>MID(Cat_alumnos[[#This Row],[CURP]],5,2)</f>
        <v>61</v>
      </c>
      <c r="AP233" s="900" t="str">
        <f>MID(Cat_alumnos[[#This Row],[CURP]],7,2)</f>
        <v>03</v>
      </c>
      <c r="AQ233" s="900" t="str">
        <f>MID(Cat_alumnos[[#This Row],[CURP]],9,2)</f>
        <v>07</v>
      </c>
      <c r="AR233" s="904" t="s">
        <v>3098</v>
      </c>
      <c r="AS233" s="612">
        <f>Cat_alumnos[[#This Row],[Titulación]]</f>
        <v>18000</v>
      </c>
      <c r="AT233" s="208"/>
      <c r="AU233" s="1"/>
      <c r="AW233" s="209"/>
      <c r="AY233" s="210"/>
      <c r="AZ233" s="209"/>
      <c r="BB233" s="210"/>
      <c r="BC233" s="209"/>
      <c r="BE233" s="210"/>
      <c r="BF233" s="209"/>
      <c r="BH233" s="210"/>
      <c r="BI233" s="210"/>
      <c r="BJ233" s="210"/>
      <c r="BK233" s="210"/>
      <c r="BL233" s="210"/>
      <c r="BM233" s="210"/>
      <c r="BN233" s="210"/>
      <c r="BO233" s="210"/>
      <c r="BP233" s="210"/>
      <c r="BQ233" s="210"/>
      <c r="BR233" s="210"/>
      <c r="BS233" s="56">
        <f t="shared" si="56"/>
        <v>0</v>
      </c>
      <c r="BT233" s="56">
        <f t="shared" si="63"/>
        <v>18000</v>
      </c>
      <c r="BU233" s="57">
        <f t="shared" si="57"/>
        <v>-18000</v>
      </c>
      <c r="BW233" s="56">
        <f t="shared" si="66"/>
        <v>18000</v>
      </c>
      <c r="BX233" s="56"/>
      <c r="BY233" s="56"/>
      <c r="BZ233" s="62"/>
      <c r="CA233" s="62"/>
      <c r="CB233" s="62"/>
      <c r="CD233" s="211"/>
      <c r="CG233" s="212"/>
      <c r="CH233" s="69"/>
    </row>
    <row r="234" spans="1:86" ht="18" hidden="1" thickTop="1" thickBot="1">
      <c r="A234" s="244">
        <v>216</v>
      </c>
      <c r="B234" s="46" t="s">
        <v>8</v>
      </c>
      <c r="C234" s="252" t="s">
        <v>1114</v>
      </c>
      <c r="D234" s="46" t="s">
        <v>1104</v>
      </c>
      <c r="E234" s="595" t="s">
        <v>1115</v>
      </c>
      <c r="F234" s="640" t="s">
        <v>2367</v>
      </c>
      <c r="G234" s="109" t="s">
        <v>2579</v>
      </c>
      <c r="H234" s="752">
        <v>36</v>
      </c>
      <c r="I234" s="752">
        <v>36</v>
      </c>
      <c r="J234" s="151"/>
      <c r="K234" s="151">
        <v>1000</v>
      </c>
      <c r="L234" s="151">
        <v>1600</v>
      </c>
      <c r="M234" s="49" t="s">
        <v>1089</v>
      </c>
      <c r="N234" s="118">
        <v>44075</v>
      </c>
      <c r="O234" s="118">
        <f t="shared" ref="O234:O265" si="67">EDATE($N234,$I234-1)</f>
        <v>45139</v>
      </c>
      <c r="P234" s="118">
        <f>Cat_alumnos[[#This Row],[FECHA DE INICIO (PRIMERA CLASE CALENDARIO)]]</f>
        <v>44075</v>
      </c>
      <c r="Q234" s="118">
        <f t="shared" ref="Q234:Q297" si="68">EDATE(P234,H234-1)</f>
        <v>45139</v>
      </c>
      <c r="R234" s="49" t="str">
        <f t="shared" ref="R234:R297" si="69">MID(C234,11,1)</f>
        <v>H</v>
      </c>
      <c r="S234" s="49" t="str">
        <f t="shared" ref="S234:S297" si="70">IFERROR(VLOOKUP(B234,BDPROGRAMA,2,FALSE),)</f>
        <v>LICENCIATURA EN DERECHO</v>
      </c>
      <c r="T234" s="322" t="s">
        <v>1227</v>
      </c>
      <c r="U234" s="107" t="s">
        <v>9</v>
      </c>
      <c r="V234" s="50">
        <v>3150</v>
      </c>
      <c r="W234" s="51">
        <f t="shared" si="61"/>
        <v>0.49206349206349204</v>
      </c>
      <c r="X234" s="50">
        <f t="shared" si="62"/>
        <v>1550</v>
      </c>
      <c r="Y234" s="52">
        <v>4</v>
      </c>
      <c r="Z234" s="153">
        <v>0</v>
      </c>
      <c r="AA234" s="177">
        <v>18000</v>
      </c>
      <c r="AB234" s="300" t="s">
        <v>11</v>
      </c>
      <c r="AC234">
        <v>1</v>
      </c>
      <c r="AD234" s="1249">
        <v>216</v>
      </c>
      <c r="AE234" s="46">
        <v>5</v>
      </c>
      <c r="AF2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CALENDARIO)]],TODAY())/30,0)-AE234, IF(Cat_alumnos[[#This Row],[ESTATUS ACADÉMICO]]="VIGENTE",ROUNDDOWN(DAYS360(Cat_alumnos[[#This Row],[FECHA DE INICIO (PRIMERA CLASE CALENDARIO)]],TODAY())/30,0)+2-AE234,"NO VIGENTE"))</f>
        <v>NO VIGENTE</v>
      </c>
      <c r="AG234" s="73">
        <v>28</v>
      </c>
      <c r="AH2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34" s="55" t="str">
        <f t="shared" si="15"/>
        <v>SUSPENDER</v>
      </c>
      <c r="AJ234" s="345" t="s">
        <v>2264</v>
      </c>
      <c r="AK234" s="49">
        <v>2</v>
      </c>
      <c r="AL234" s="66">
        <f t="shared" si="65"/>
        <v>2</v>
      </c>
      <c r="AM234" s="444" t="str">
        <f t="shared" si="64"/>
        <v>NO</v>
      </c>
      <c r="AN234" s="902"/>
      <c r="AO234" s="900" t="str">
        <f>MID(Cat_alumnos[[#This Row],[CURP]],5,2)</f>
        <v>92</v>
      </c>
      <c r="AP234" s="900" t="str">
        <f>MID(Cat_alumnos[[#This Row],[CURP]],7,2)</f>
        <v>12</v>
      </c>
      <c r="AQ234" s="900" t="str">
        <f>MID(Cat_alumnos[[#This Row],[CURP]],9,2)</f>
        <v>06</v>
      </c>
      <c r="AR234" s="904" t="s">
        <v>3097</v>
      </c>
      <c r="AS234" s="612">
        <f>Cat_alumnos[[#This Row],[Titulación]]</f>
        <v>18000</v>
      </c>
      <c r="AT234" s="208"/>
      <c r="AU234" s="1"/>
      <c r="AW234" s="209"/>
      <c r="AY234" s="210"/>
      <c r="AZ234" s="209"/>
      <c r="BB234" s="210"/>
      <c r="BC234" s="209"/>
      <c r="BE234" s="210"/>
      <c r="BF234" s="209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56">
        <f t="shared" si="56"/>
        <v>0</v>
      </c>
      <c r="BT234" s="56">
        <f t="shared" si="63"/>
        <v>18000</v>
      </c>
      <c r="BU234" s="57">
        <f t="shared" si="57"/>
        <v>-18000</v>
      </c>
      <c r="BW234" s="56">
        <f t="shared" si="66"/>
        <v>18000</v>
      </c>
      <c r="BX234" s="56"/>
      <c r="BY234" s="56"/>
      <c r="BZ234" s="62"/>
      <c r="CA234" s="62"/>
      <c r="CB234" s="62"/>
      <c r="CD234" s="211"/>
      <c r="CG234" s="212"/>
      <c r="CH234" s="69"/>
    </row>
    <row r="235" spans="1:86" ht="18" hidden="1" thickTop="1" thickBot="1">
      <c r="A235" s="244">
        <v>217</v>
      </c>
      <c r="B235" s="46" t="s">
        <v>8</v>
      </c>
      <c r="C235" s="252" t="s">
        <v>1116</v>
      </c>
      <c r="D235" s="46" t="s">
        <v>1117</v>
      </c>
      <c r="E235" s="72" t="s">
        <v>1118</v>
      </c>
      <c r="F235" s="46" t="s">
        <v>1119</v>
      </c>
      <c r="G235" s="48" t="s">
        <v>1120</v>
      </c>
      <c r="H235" s="752">
        <v>36</v>
      </c>
      <c r="I235" s="752">
        <v>36</v>
      </c>
      <c r="J235" s="151"/>
      <c r="K235" s="151">
        <v>1000</v>
      </c>
      <c r="L235" s="151">
        <v>1600</v>
      </c>
      <c r="M235" s="49" t="s">
        <v>1089</v>
      </c>
      <c r="N235" s="118">
        <v>44075</v>
      </c>
      <c r="O235" s="118">
        <f t="shared" si="67"/>
        <v>45139</v>
      </c>
      <c r="P235" s="118">
        <f>Cat_alumnos[[#This Row],[FECHA DE INICIO (PRIMERA CLASE CALENDARIO)]]</f>
        <v>44075</v>
      </c>
      <c r="Q235" s="118">
        <f t="shared" si="68"/>
        <v>45139</v>
      </c>
      <c r="R235" s="49" t="str">
        <f t="shared" si="69"/>
        <v>M</v>
      </c>
      <c r="S235" s="49" t="str">
        <f t="shared" si="70"/>
        <v>LICENCIATURA EN DERECHO</v>
      </c>
      <c r="T235" s="322" t="s">
        <v>1227</v>
      </c>
      <c r="U235" s="49" t="s">
        <v>11</v>
      </c>
      <c r="V235" s="50">
        <v>3150</v>
      </c>
      <c r="W235" s="51">
        <f t="shared" si="61"/>
        <v>0.49206349206349204</v>
      </c>
      <c r="X235" s="50">
        <f t="shared" si="62"/>
        <v>1550</v>
      </c>
      <c r="Y235" s="52">
        <v>4</v>
      </c>
      <c r="Z235" s="153">
        <v>0</v>
      </c>
      <c r="AA235" s="177">
        <v>21000</v>
      </c>
      <c r="AB235" s="300" t="s">
        <v>11</v>
      </c>
      <c r="AC235">
        <v>1</v>
      </c>
      <c r="AD235" s="1248">
        <v>217</v>
      </c>
      <c r="AE235" s="46">
        <v>1</v>
      </c>
      <c r="AF2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CALENDARIO)]],TODAY())/30,0)-AE235, IF(Cat_alumnos[[#This Row],[ESTATUS ACADÉMICO]]="VIGENTE",ROUNDDOWN(DAYS360(Cat_alumnos[[#This Row],[FECHA DE INICIO (PRIMERA CLASE CALENDARIO)]],TODAY())/30,0)+2-AE235,"NO VIGENTE"))</f>
        <v>NO VIGENTE</v>
      </c>
      <c r="AG235" s="79">
        <v>35</v>
      </c>
      <c r="AH2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235" s="55" t="str">
        <f t="shared" si="15"/>
        <v>SUSPENDER</v>
      </c>
      <c r="AJ235" s="345" t="s">
        <v>2517</v>
      </c>
      <c r="AK235" s="49">
        <v>1</v>
      </c>
      <c r="AL235" s="66">
        <f t="shared" si="65"/>
        <v>3</v>
      </c>
      <c r="AM235" s="444" t="str">
        <f t="shared" si="64"/>
        <v>NO</v>
      </c>
      <c r="AN235" s="902"/>
      <c r="AO235" s="900" t="str">
        <f>MID(Cat_alumnos[[#This Row],[CURP]],5,2)</f>
        <v>99</v>
      </c>
      <c r="AP235" s="900" t="str">
        <f>MID(Cat_alumnos[[#This Row],[CURP]],7,2)</f>
        <v>08</v>
      </c>
      <c r="AQ235" s="900" t="str">
        <f>MID(Cat_alumnos[[#This Row],[CURP]],9,2)</f>
        <v>29</v>
      </c>
      <c r="AR235" s="904" t="s">
        <v>3098</v>
      </c>
      <c r="AS235" s="612">
        <f>Cat_alumnos[[#This Row],[Titulación]]</f>
        <v>21000</v>
      </c>
      <c r="AT235" s="208">
        <v>21000</v>
      </c>
      <c r="AU235" s="39">
        <v>45225</v>
      </c>
      <c r="AW235" s="209"/>
      <c r="AY235" s="210"/>
      <c r="AZ235" s="209"/>
      <c r="BB235" s="210"/>
      <c r="BC235" s="209"/>
      <c r="BE235" s="210"/>
      <c r="BF235" s="209"/>
      <c r="BH235" s="210"/>
      <c r="BI235" s="210"/>
      <c r="BJ235" s="210"/>
      <c r="BK235" s="210"/>
      <c r="BL235" s="210"/>
      <c r="BM235" s="210"/>
      <c r="BN235" s="210"/>
      <c r="BO235" s="210"/>
      <c r="BP235" s="210"/>
      <c r="BQ235" s="210"/>
      <c r="BR235" s="210"/>
      <c r="BS235" s="56">
        <f t="shared" si="56"/>
        <v>21000</v>
      </c>
      <c r="BT235" s="56">
        <f t="shared" si="63"/>
        <v>21000</v>
      </c>
      <c r="BU235" s="57">
        <f t="shared" si="57"/>
        <v>0</v>
      </c>
      <c r="BW235" s="56">
        <f t="shared" si="66"/>
        <v>21000</v>
      </c>
      <c r="BX235" s="56"/>
      <c r="BY235" s="56"/>
      <c r="BZ235" s="62"/>
      <c r="CA235" s="62"/>
      <c r="CB235" s="62"/>
      <c r="CD235" s="211"/>
      <c r="CG235" s="212"/>
      <c r="CH235" s="69"/>
    </row>
    <row r="236" spans="1:86" ht="18" hidden="1" thickTop="1" thickBot="1">
      <c r="A236" s="244">
        <v>218</v>
      </c>
      <c r="B236" s="46" t="s">
        <v>8</v>
      </c>
      <c r="C236" s="252" t="s">
        <v>1121</v>
      </c>
      <c r="D236" s="46" t="s">
        <v>1122</v>
      </c>
      <c r="E236" s="72" t="s">
        <v>1123</v>
      </c>
      <c r="F236" s="46" t="s">
        <v>1124</v>
      </c>
      <c r="G236" s="304" t="s">
        <v>2909</v>
      </c>
      <c r="H236" s="752">
        <v>36</v>
      </c>
      <c r="I236" s="752">
        <v>36</v>
      </c>
      <c r="J236" s="151"/>
      <c r="K236" s="151">
        <v>1000</v>
      </c>
      <c r="L236" s="151">
        <v>1850</v>
      </c>
      <c r="M236" s="49" t="s">
        <v>1089</v>
      </c>
      <c r="N236" s="118">
        <v>44256</v>
      </c>
      <c r="O236" s="118">
        <f t="shared" si="67"/>
        <v>45323</v>
      </c>
      <c r="P236" s="118">
        <f>Cat_alumnos[[#This Row],[FECHA DE INICIO (PRIMERA CLASE CALENDARIO)]]</f>
        <v>44256</v>
      </c>
      <c r="Q236" s="118">
        <f t="shared" si="68"/>
        <v>45323</v>
      </c>
      <c r="R236" s="49" t="str">
        <f t="shared" si="69"/>
        <v>H</v>
      </c>
      <c r="S236" s="49" t="str">
        <f t="shared" si="70"/>
        <v>LICENCIATURA EN DERECHO</v>
      </c>
      <c r="T236" s="322" t="s">
        <v>1227</v>
      </c>
      <c r="U236" s="49" t="s">
        <v>9</v>
      </c>
      <c r="V236" s="50">
        <v>3150</v>
      </c>
      <c r="W236" s="51">
        <f t="shared" si="61"/>
        <v>0.41269841269841268</v>
      </c>
      <c r="X236" s="50">
        <f t="shared" si="62"/>
        <v>1300</v>
      </c>
      <c r="Y236" s="52">
        <v>4</v>
      </c>
      <c r="Z236" s="153">
        <v>0</v>
      </c>
      <c r="AA236" s="177">
        <v>18000</v>
      </c>
      <c r="AB236" s="300" t="s">
        <v>11</v>
      </c>
      <c r="AC236">
        <v>1</v>
      </c>
      <c r="AD236" s="1249">
        <v>218</v>
      </c>
      <c r="AE236" s="46">
        <v>0</v>
      </c>
      <c r="AF2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CALENDARIO)]],TODAY())/30,0)-AE236, IF(Cat_alumnos[[#This Row],[ESTATUS ACADÉMICO]]="VIGENTE",ROUNDDOWN(DAYS360(Cat_alumnos[[#This Row],[FECHA DE INICIO (PRIMERA CLASE CALENDARIO)]],TODAY())/30,0)+2-AE236,"NO VIGENTE"))</f>
        <v>NO VIGENTE</v>
      </c>
      <c r="AG236" s="110">
        <v>36</v>
      </c>
      <c r="AH2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36" s="55" t="str">
        <f t="shared" si="15"/>
        <v>SUSPENDER</v>
      </c>
      <c r="AJ236" s="345" t="s">
        <v>3512</v>
      </c>
      <c r="AK236" s="49">
        <v>0</v>
      </c>
      <c r="AL236" s="66">
        <f t="shared" si="65"/>
        <v>4</v>
      </c>
      <c r="AM236" s="444" t="str">
        <f t="shared" si="64"/>
        <v>NO</v>
      </c>
      <c r="AN236" s="902"/>
      <c r="AO236" s="900" t="str">
        <f>MID(Cat_alumnos[[#This Row],[CURP]],5,2)</f>
        <v>03</v>
      </c>
      <c r="AP236" s="900" t="str">
        <f>MID(Cat_alumnos[[#This Row],[CURP]],7,2)</f>
        <v>03</v>
      </c>
      <c r="AQ236" s="900" t="str">
        <f>MID(Cat_alumnos[[#This Row],[CURP]],9,2)</f>
        <v>16</v>
      </c>
      <c r="AR236" s="904" t="s">
        <v>3084</v>
      </c>
      <c r="AS236" s="612">
        <f>Cat_alumnos[[#This Row],[Titulación]]</f>
        <v>18000</v>
      </c>
      <c r="AT236" s="208"/>
      <c r="AU236" s="1"/>
      <c r="AW236" s="209"/>
      <c r="AY236" s="210"/>
      <c r="AZ236" s="209"/>
      <c r="BB236" s="210"/>
      <c r="BC236" s="209"/>
      <c r="BE236" s="210"/>
      <c r="BF236" s="209"/>
      <c r="BH236" s="210"/>
      <c r="BI236" s="210"/>
      <c r="BJ236" s="210"/>
      <c r="BK236" s="210"/>
      <c r="BL236" s="210"/>
      <c r="BM236" s="210"/>
      <c r="BN236" s="210"/>
      <c r="BO236" s="210"/>
      <c r="BP236" s="210"/>
      <c r="BQ236" s="210"/>
      <c r="BR236" s="210"/>
      <c r="BS236" s="56">
        <f t="shared" ref="BS236:BS299" si="71">AT236+AW236+AZ236+BC236+BF236</f>
        <v>0</v>
      </c>
      <c r="BT236" s="56">
        <f t="shared" si="63"/>
        <v>18000</v>
      </c>
      <c r="BU236" s="57">
        <f t="shared" si="57"/>
        <v>-18000</v>
      </c>
      <c r="BW236" s="56">
        <f t="shared" si="66"/>
        <v>18000</v>
      </c>
      <c r="BX236" s="56"/>
      <c r="BY236" s="56"/>
      <c r="BZ236" s="62"/>
      <c r="CA236" s="62"/>
      <c r="CB236" s="62"/>
      <c r="CD236" s="211"/>
      <c r="CG236" s="212"/>
      <c r="CH236" s="69"/>
    </row>
    <row r="237" spans="1:86" ht="121" hidden="1" thickTop="1" thickBot="1">
      <c r="A237" s="244">
        <v>219</v>
      </c>
      <c r="B237" s="46" t="s">
        <v>10</v>
      </c>
      <c r="C237" s="252" t="s">
        <v>976</v>
      </c>
      <c r="D237" s="46" t="s">
        <v>977</v>
      </c>
      <c r="E237" s="72" t="s">
        <v>978</v>
      </c>
      <c r="F237" s="85">
        <v>9983908025</v>
      </c>
      <c r="G237" s="253" t="s">
        <v>1856</v>
      </c>
      <c r="H237" s="752">
        <v>20</v>
      </c>
      <c r="I237" s="752">
        <v>20</v>
      </c>
      <c r="J237" s="151"/>
      <c r="K237" s="151">
        <v>2000</v>
      </c>
      <c r="L237" s="151">
        <v>2180.0000000000005</v>
      </c>
      <c r="M237" s="49" t="s">
        <v>970</v>
      </c>
      <c r="N237" s="118">
        <v>43709</v>
      </c>
      <c r="O237" s="118">
        <f t="shared" si="67"/>
        <v>44287</v>
      </c>
      <c r="P237" s="118">
        <f>Cat_alumnos[[#This Row],[FECHA DE INICIO (PRIMERA CLASE CALENDARIO)]]</f>
        <v>43709</v>
      </c>
      <c r="Q237" s="118">
        <f t="shared" si="68"/>
        <v>44287</v>
      </c>
      <c r="R237" s="49" t="str">
        <f t="shared" si="69"/>
        <v>M</v>
      </c>
      <c r="S237" s="49" t="str">
        <f t="shared" si="70"/>
        <v>MAESTRIA EN DERECHO</v>
      </c>
      <c r="T237" s="322" t="s">
        <v>1227</v>
      </c>
      <c r="U237" s="49" t="s">
        <v>11</v>
      </c>
      <c r="V237" s="50">
        <v>3150</v>
      </c>
      <c r="W237" s="51">
        <f t="shared" si="61"/>
        <v>0.30793650793650779</v>
      </c>
      <c r="X237" s="50">
        <f t="shared" si="62"/>
        <v>969.99999999999955</v>
      </c>
      <c r="Y237" s="52">
        <v>4</v>
      </c>
      <c r="Z237" s="153">
        <v>0</v>
      </c>
      <c r="AA237" s="177">
        <v>18000</v>
      </c>
      <c r="AB237" s="300" t="s">
        <v>11</v>
      </c>
      <c r="AC237">
        <v>1</v>
      </c>
      <c r="AD237" s="1248">
        <v>219</v>
      </c>
      <c r="AE237" s="46"/>
      <c r="AF2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CALENDARIO)]],TODAY())/30,0)-AE237, IF(Cat_alumnos[[#This Row],[ESTATUS ACADÉMICO]]="VIGENTE",ROUNDDOWN(DAYS360(Cat_alumnos[[#This Row],[FECHA DE INICIO (PRIMERA CLASE CALENDARIO)]],TODAY())/30,0)+2-AE237,"NO VIGENTE"))</f>
        <v>NO VIGENTE</v>
      </c>
      <c r="AG237" s="79">
        <v>15</v>
      </c>
      <c r="AH2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37" s="55" t="str">
        <f t="shared" si="15"/>
        <v>SUSPENDER</v>
      </c>
      <c r="AJ237" s="349" t="s">
        <v>1920</v>
      </c>
      <c r="AK237" s="49">
        <v>0</v>
      </c>
      <c r="AL237" s="66">
        <f t="shared" si="65"/>
        <v>4</v>
      </c>
      <c r="AM237" s="444" t="str">
        <f t="shared" si="64"/>
        <v>SI</v>
      </c>
      <c r="AN237" s="905" t="s">
        <v>1935</v>
      </c>
      <c r="AO237" s="900" t="str">
        <f>MID(Cat_alumnos[[#This Row],[CURP]],5,2)</f>
        <v>74</v>
      </c>
      <c r="AP237" s="900" t="str">
        <f>MID(Cat_alumnos[[#This Row],[CURP]],7,2)</f>
        <v>07</v>
      </c>
      <c r="AQ237" s="900" t="str">
        <f>MID(Cat_alumnos[[#This Row],[CURP]],9,2)</f>
        <v>30</v>
      </c>
      <c r="AR237" s="905" t="s">
        <v>3098</v>
      </c>
      <c r="AS237" s="612">
        <f>Cat_alumnos[[#This Row],[Titulación]]</f>
        <v>18000</v>
      </c>
      <c r="AT237" s="208"/>
      <c r="AU237" s="1"/>
      <c r="AW237" s="209"/>
      <c r="AY237" s="210"/>
      <c r="AZ237" s="209"/>
      <c r="BB237" s="210"/>
      <c r="BC237" s="209"/>
      <c r="BE237" s="210"/>
      <c r="BF237" s="209"/>
      <c r="BH237" s="210"/>
      <c r="BI237" s="210"/>
      <c r="BJ237" s="210"/>
      <c r="BK237" s="210"/>
      <c r="BL237" s="210"/>
      <c r="BM237" s="210"/>
      <c r="BN237" s="210"/>
      <c r="BO237" s="210"/>
      <c r="BP237" s="210"/>
      <c r="BQ237" s="210"/>
      <c r="BR237" s="210"/>
      <c r="BS237" s="56">
        <f t="shared" si="71"/>
        <v>0</v>
      </c>
      <c r="BT237" s="56">
        <f t="shared" si="63"/>
        <v>18000</v>
      </c>
      <c r="BU237" s="57">
        <f t="shared" si="57"/>
        <v>-18000</v>
      </c>
      <c r="BW237" s="56">
        <f t="shared" si="66"/>
        <v>18000</v>
      </c>
      <c r="BX237" s="56"/>
      <c r="BY237" s="56"/>
      <c r="BZ237" s="62"/>
      <c r="CA237" s="62"/>
      <c r="CB237" s="62"/>
      <c r="CD237" s="211"/>
      <c r="CG237" s="212"/>
      <c r="CH237" s="69"/>
    </row>
    <row r="238" spans="1:86" ht="34" hidden="1" thickTop="1" thickBot="1">
      <c r="A238" s="244">
        <v>220</v>
      </c>
      <c r="B238" s="254" t="s">
        <v>10</v>
      </c>
      <c r="C238" s="46" t="s">
        <v>1384</v>
      </c>
      <c r="D238" s="514" t="s">
        <v>1571</v>
      </c>
      <c r="E238" s="72" t="s">
        <v>1385</v>
      </c>
      <c r="F238" s="47">
        <v>2223366863</v>
      </c>
      <c r="G238" s="304" t="s">
        <v>1387</v>
      </c>
      <c r="H238" s="752">
        <v>20</v>
      </c>
      <c r="I238" s="752">
        <v>20</v>
      </c>
      <c r="J238" s="151"/>
      <c r="K238" s="151">
        <v>2000</v>
      </c>
      <c r="L238" s="151">
        <v>2180</v>
      </c>
      <c r="M238" s="321" t="s">
        <v>2647</v>
      </c>
      <c r="N238" s="118">
        <v>44571</v>
      </c>
      <c r="O238" s="118">
        <f t="shared" si="67"/>
        <v>45148</v>
      </c>
      <c r="P238" s="118">
        <f>Cat_alumnos[[#This Row],[FECHA DE INICIO (PRIMERA CLASE CALENDARIO)]]</f>
        <v>44571</v>
      </c>
      <c r="Q238" s="118">
        <f t="shared" si="68"/>
        <v>45148</v>
      </c>
      <c r="R238" s="49" t="str">
        <f t="shared" si="69"/>
        <v>H</v>
      </c>
      <c r="S238" s="49" t="str">
        <f t="shared" si="70"/>
        <v>MAESTRIA EN DERECHO</v>
      </c>
      <c r="T238" s="322" t="s">
        <v>1227</v>
      </c>
      <c r="U238" s="49" t="s">
        <v>9</v>
      </c>
      <c r="V238" s="50">
        <v>5000</v>
      </c>
      <c r="W238" s="51">
        <f t="shared" si="61"/>
        <v>0.56399999999999995</v>
      </c>
      <c r="X238" s="50">
        <f t="shared" si="62"/>
        <v>2820</v>
      </c>
      <c r="Y238" s="52">
        <v>2</v>
      </c>
      <c r="Z238" s="153">
        <v>0</v>
      </c>
      <c r="AA238" s="177">
        <v>25000</v>
      </c>
      <c r="AB238" s="300" t="s">
        <v>11</v>
      </c>
      <c r="AC238">
        <v>1</v>
      </c>
      <c r="AD238" s="1249">
        <v>220</v>
      </c>
      <c r="AE238" s="46"/>
      <c r="AF2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CALENDARIO)]],TODAY())/30,0)-AE238, IF(Cat_alumnos[[#This Row],[ESTATUS ACADÉMICO]]="VIGENTE",ROUNDDOWN(DAYS360(Cat_alumnos[[#This Row],[FECHA DE INICIO (PRIMERA CLASE CALENDARIO)]],TODAY())/30,0)+2-AE238,"NO VIGENTE"))</f>
        <v>NO VIGENTE</v>
      </c>
      <c r="AG238" s="73">
        <v>20</v>
      </c>
      <c r="AH2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38" s="55" t="str">
        <f t="shared" ca="1" si="15"/>
        <v>Al día septiembre</v>
      </c>
      <c r="AJ238" s="679" t="s">
        <v>2456</v>
      </c>
      <c r="AK238" s="49">
        <v>0</v>
      </c>
      <c r="AL238" s="66">
        <f t="shared" si="65"/>
        <v>2</v>
      </c>
      <c r="AM238" s="444" t="str">
        <f t="shared" si="64"/>
        <v>SI</v>
      </c>
      <c r="AN238" s="912" t="s">
        <v>1936</v>
      </c>
      <c r="AO238" s="900" t="str">
        <f>MID(Cat_alumnos[[#This Row],[CURP]],5,2)</f>
        <v>87</v>
      </c>
      <c r="AP238" s="900" t="str">
        <f>MID(Cat_alumnos[[#This Row],[CURP]],7,2)</f>
        <v>02</v>
      </c>
      <c r="AQ238" s="900" t="str">
        <f>MID(Cat_alumnos[[#This Row],[CURP]],9,2)</f>
        <v>25</v>
      </c>
      <c r="AR238" s="907" t="s">
        <v>3094</v>
      </c>
      <c r="AS238" s="612">
        <f>Cat_alumnos[[#This Row],[Titulación]]</f>
        <v>25000</v>
      </c>
      <c r="AT238" s="208"/>
      <c r="AU238" s="1"/>
      <c r="AW238" s="209"/>
      <c r="AY238" s="210"/>
      <c r="AZ238" s="209"/>
      <c r="BB238" s="210"/>
      <c r="BC238" s="209"/>
      <c r="BE238" s="210"/>
      <c r="BF238" s="209"/>
      <c r="BH238" s="210"/>
      <c r="BI238" s="210"/>
      <c r="BJ238" s="210"/>
      <c r="BK238" s="210"/>
      <c r="BL238" s="210"/>
      <c r="BM238" s="210"/>
      <c r="BN238" s="210"/>
      <c r="BO238" s="210"/>
      <c r="BP238" s="210"/>
      <c r="BQ238" s="210"/>
      <c r="BR238" s="210"/>
      <c r="BS238" s="56">
        <f t="shared" si="71"/>
        <v>0</v>
      </c>
      <c r="BT238" s="56">
        <f t="shared" si="63"/>
        <v>25000</v>
      </c>
      <c r="BU238" s="57">
        <f t="shared" si="57"/>
        <v>-25000</v>
      </c>
      <c r="BW238" s="216">
        <f t="shared" si="66"/>
        <v>25000</v>
      </c>
      <c r="BX238" s="216">
        <v>6000</v>
      </c>
      <c r="BY238" s="216"/>
      <c r="BZ238" s="219">
        <v>44442</v>
      </c>
      <c r="CA238" s="62"/>
      <c r="CB238" s="62"/>
      <c r="CD238" s="211"/>
      <c r="CG238" s="212"/>
      <c r="CH238" s="69"/>
    </row>
    <row r="239" spans="1:86" ht="18" hidden="1" thickTop="1" thickBot="1">
      <c r="A239" s="244">
        <v>221</v>
      </c>
      <c r="B239" s="46" t="s">
        <v>10</v>
      </c>
      <c r="C239" s="307" t="s">
        <v>1824</v>
      </c>
      <c r="D239" s="46" t="s">
        <v>137</v>
      </c>
      <c r="E239" s="67" t="s">
        <v>1823</v>
      </c>
      <c r="F239" s="109" t="s">
        <v>137</v>
      </c>
      <c r="G239" s="109" t="s">
        <v>137</v>
      </c>
      <c r="H239" s="752">
        <v>20</v>
      </c>
      <c r="I239" s="752">
        <v>20</v>
      </c>
      <c r="J239" s="151"/>
      <c r="K239" s="151" t="s">
        <v>1135</v>
      </c>
      <c r="L239" s="151">
        <v>2180</v>
      </c>
      <c r="M239" s="49"/>
      <c r="N239" s="118">
        <v>44337</v>
      </c>
      <c r="O239" s="118">
        <f t="shared" si="67"/>
        <v>44916</v>
      </c>
      <c r="P239" s="118">
        <f>Cat_alumnos[[#This Row],[FECHA DE INICIO (PRIMERA CLASE CALENDARIO)]]</f>
        <v>44337</v>
      </c>
      <c r="Q239" s="118">
        <f t="shared" si="68"/>
        <v>44916</v>
      </c>
      <c r="R239" s="49" t="str">
        <f t="shared" si="69"/>
        <v>M</v>
      </c>
      <c r="S239" s="49" t="str">
        <f t="shared" si="70"/>
        <v>MAESTRIA EN DERECHO</v>
      </c>
      <c r="T239" s="322" t="s">
        <v>1227</v>
      </c>
      <c r="U239" s="107" t="s">
        <v>137</v>
      </c>
      <c r="V239" s="50">
        <v>5000</v>
      </c>
      <c r="W239" s="51">
        <f t="shared" si="61"/>
        <v>0.56399999999999995</v>
      </c>
      <c r="X239" s="50">
        <f t="shared" si="62"/>
        <v>2820</v>
      </c>
      <c r="Y239" s="52">
        <v>2</v>
      </c>
      <c r="Z239" s="153">
        <v>0</v>
      </c>
      <c r="AA239" s="177">
        <v>25000</v>
      </c>
      <c r="AB239" s="300" t="s">
        <v>16</v>
      </c>
      <c r="AC239">
        <v>1</v>
      </c>
      <c r="AD239" s="1248">
        <v>221</v>
      </c>
      <c r="AE239" s="46"/>
      <c r="AF2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CALENDARIO)]],TODAY())/30,0)-AE239, IF(Cat_alumnos[[#This Row],[ESTATUS ACADÉMICO]]="VIGENTE",ROUNDDOWN(DAYS360(Cat_alumnos[[#This Row],[FECHA DE INICIO (PRIMERA CLASE CALENDARIO)]],TODAY())/30,0)+2-AE239,"NO VIGENTE"))</f>
        <v>NO VIGENTE</v>
      </c>
      <c r="AG239" s="84">
        <v>1</v>
      </c>
      <c r="AH2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39" s="55" t="str">
        <f t="shared" si="15"/>
        <v>SUSPENDER</v>
      </c>
      <c r="AJ239" s="349"/>
      <c r="AK239" s="49">
        <v>1</v>
      </c>
      <c r="AL239" s="66">
        <f t="shared" si="65"/>
        <v>1</v>
      </c>
      <c r="AM239" s="444" t="str">
        <f t="shared" si="64"/>
        <v>NO</v>
      </c>
      <c r="AN239" s="902"/>
      <c r="AO239" s="900" t="str">
        <f>MID(Cat_alumnos[[#This Row],[CURP]],5,2)</f>
        <v>89</v>
      </c>
      <c r="AP239" s="900" t="str">
        <f>MID(Cat_alumnos[[#This Row],[CURP]],7,2)</f>
        <v>11</v>
      </c>
      <c r="AQ239" s="900" t="str">
        <f>MID(Cat_alumnos[[#This Row],[CURP]],9,2)</f>
        <v>07</v>
      </c>
      <c r="AR239" s="904" t="s">
        <v>3102</v>
      </c>
      <c r="AS239" s="612">
        <f>Cat_alumnos[[#This Row],[Titulación]]</f>
        <v>25000</v>
      </c>
      <c r="AT239" s="208"/>
      <c r="AU239" s="1"/>
      <c r="AW239" s="209"/>
      <c r="AY239" s="210"/>
      <c r="AZ239" s="209"/>
      <c r="BB239" s="210"/>
      <c r="BC239" s="209"/>
      <c r="BE239" s="210"/>
      <c r="BF239" s="209"/>
      <c r="BH239" s="210"/>
      <c r="BI239" s="210"/>
      <c r="BJ239" s="210"/>
      <c r="BK239" s="210"/>
      <c r="BL239" s="210"/>
      <c r="BM239" s="210"/>
      <c r="BN239" s="210"/>
      <c r="BO239" s="210"/>
      <c r="BP239" s="210"/>
      <c r="BQ239" s="210"/>
      <c r="BR239" s="210"/>
      <c r="BS239" s="56">
        <f t="shared" si="71"/>
        <v>0</v>
      </c>
      <c r="BT239" s="56">
        <f t="shared" si="63"/>
        <v>25000</v>
      </c>
      <c r="BU239" s="57">
        <f t="shared" si="57"/>
        <v>-25000</v>
      </c>
      <c r="BW239" s="56">
        <f t="shared" si="66"/>
        <v>25000</v>
      </c>
      <c r="BX239" s="56"/>
      <c r="BY239" s="56"/>
      <c r="BZ239" s="62"/>
      <c r="CA239" s="62"/>
      <c r="CB239" s="62"/>
      <c r="CD239" s="211"/>
      <c r="CG239" s="212"/>
      <c r="CH239" s="69"/>
    </row>
    <row r="240" spans="1:86" ht="18" hidden="1" thickTop="1" thickBot="1">
      <c r="A240" s="244">
        <v>222</v>
      </c>
      <c r="B240" s="46" t="s">
        <v>10</v>
      </c>
      <c r="C240" s="252" t="s">
        <v>220</v>
      </c>
      <c r="D240" s="576" t="s">
        <v>2236</v>
      </c>
      <c r="E240" s="72" t="s">
        <v>1825</v>
      </c>
      <c r="F240" s="53">
        <v>998122053</v>
      </c>
      <c r="G240" s="304" t="s">
        <v>1136</v>
      </c>
      <c r="H240" s="752">
        <v>20</v>
      </c>
      <c r="I240" s="752">
        <v>20</v>
      </c>
      <c r="J240" s="151"/>
      <c r="K240" s="151">
        <v>2000</v>
      </c>
      <c r="L240" s="151">
        <v>2000</v>
      </c>
      <c r="M240" s="303" t="s">
        <v>418</v>
      </c>
      <c r="N240" s="118">
        <v>43604</v>
      </c>
      <c r="O240" s="118">
        <f t="shared" si="67"/>
        <v>44184</v>
      </c>
      <c r="P240" s="118">
        <f>Cat_alumnos[[#This Row],[FECHA DE INICIO (PRIMERA CLASE CALENDARIO)]]</f>
        <v>43604</v>
      </c>
      <c r="Q240" s="118">
        <f t="shared" si="68"/>
        <v>44184</v>
      </c>
      <c r="R240" s="49" t="str">
        <f t="shared" si="69"/>
        <v>H</v>
      </c>
      <c r="S240" s="49" t="str">
        <f t="shared" si="70"/>
        <v>MAESTRIA EN DERECHO</v>
      </c>
      <c r="T240" s="322" t="s">
        <v>1227</v>
      </c>
      <c r="U240" s="49" t="s">
        <v>9</v>
      </c>
      <c r="V240" s="50">
        <v>5000</v>
      </c>
      <c r="W240" s="51">
        <f t="shared" si="61"/>
        <v>0.6</v>
      </c>
      <c r="X240" s="50">
        <f t="shared" si="62"/>
        <v>3000</v>
      </c>
      <c r="Y240" s="52">
        <v>2</v>
      </c>
      <c r="Z240" s="153">
        <v>0</v>
      </c>
      <c r="AA240" s="177">
        <v>25000</v>
      </c>
      <c r="AB240" s="300" t="s">
        <v>11</v>
      </c>
      <c r="AC240">
        <v>1</v>
      </c>
      <c r="AD240" s="1249">
        <v>222</v>
      </c>
      <c r="AE240" s="46"/>
      <c r="AF2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CALENDARIO)]],TODAY())/30,0)-AE240, IF(Cat_alumnos[[#This Row],[ESTATUS ACADÉMICO]]="VIGENTE",ROUNDDOWN(DAYS360(Cat_alumnos[[#This Row],[FECHA DE INICIO (PRIMERA CLASE CALENDARIO)]],TODAY())/30,0)+2-AE240,"NO VIGENTE"))</f>
        <v>NO VIGENTE</v>
      </c>
      <c r="AG240" s="73">
        <v>20</v>
      </c>
      <c r="AH2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0" s="55" t="str">
        <f t="shared" si="15"/>
        <v>SUSPENDER</v>
      </c>
      <c r="AJ240" s="349"/>
      <c r="AK240" s="49">
        <v>1</v>
      </c>
      <c r="AL240" s="66">
        <f t="shared" si="65"/>
        <v>1</v>
      </c>
      <c r="AM240" s="444" t="str">
        <f t="shared" si="64"/>
        <v>NO</v>
      </c>
      <c r="AN240" s="902"/>
      <c r="AO240" s="900" t="str">
        <f>MID(Cat_alumnos[[#This Row],[CURP]],5,2)</f>
        <v>85</v>
      </c>
      <c r="AP240" s="900" t="str">
        <f>MID(Cat_alumnos[[#This Row],[CURP]],7,2)</f>
        <v>04</v>
      </c>
      <c r="AQ240" s="900" t="str">
        <f>MID(Cat_alumnos[[#This Row],[CURP]],9,2)</f>
        <v>16</v>
      </c>
      <c r="AR240" s="904" t="s">
        <v>3088</v>
      </c>
      <c r="AS240" s="612">
        <f>Cat_alumnos[[#This Row],[Titulación]]</f>
        <v>25000</v>
      </c>
      <c r="AT240" s="230"/>
      <c r="AU240" s="39"/>
      <c r="AW240" s="209"/>
      <c r="AY240" s="210"/>
      <c r="AZ240" s="209"/>
      <c r="BB240" s="210"/>
      <c r="BC240" s="209"/>
      <c r="BE240" s="210"/>
      <c r="BF240" s="209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56">
        <f t="shared" si="71"/>
        <v>0</v>
      </c>
      <c r="BT240" s="56">
        <f t="shared" si="63"/>
        <v>25000</v>
      </c>
      <c r="BU240" s="57">
        <f t="shared" si="57"/>
        <v>-25000</v>
      </c>
      <c r="BW240" s="56">
        <f t="shared" si="66"/>
        <v>25000</v>
      </c>
      <c r="BX240" s="56"/>
      <c r="BY240" s="56"/>
      <c r="BZ240" s="62"/>
      <c r="CA240" s="62"/>
      <c r="CB240" s="62"/>
      <c r="CD240" s="211"/>
      <c r="CG240" s="212"/>
      <c r="CH240" s="69"/>
    </row>
    <row r="241" spans="1:86" ht="34" hidden="1" thickTop="1" thickBot="1">
      <c r="A241" s="244">
        <v>223</v>
      </c>
      <c r="B241" s="46" t="s">
        <v>10</v>
      </c>
      <c r="C241" s="252" t="s">
        <v>413</v>
      </c>
      <c r="D241" s="46" t="s">
        <v>414</v>
      </c>
      <c r="E241" s="72" t="s">
        <v>415</v>
      </c>
      <c r="F241" s="53" t="s">
        <v>416</v>
      </c>
      <c r="G241" s="48" t="s">
        <v>417</v>
      </c>
      <c r="H241" s="752">
        <v>20</v>
      </c>
      <c r="I241" s="752">
        <v>20</v>
      </c>
      <c r="J241" s="151"/>
      <c r="K241" s="151">
        <v>2000</v>
      </c>
      <c r="L241" s="151">
        <v>2180.0000000000005</v>
      </c>
      <c r="M241" s="49" t="s">
        <v>418</v>
      </c>
      <c r="N241" s="118">
        <v>43709</v>
      </c>
      <c r="O241" s="118">
        <f t="shared" si="67"/>
        <v>44287</v>
      </c>
      <c r="P241" s="118">
        <f>Cat_alumnos[[#This Row],[FECHA DE INICIO (PRIMERA CLASE CALENDARIO)]]</f>
        <v>43709</v>
      </c>
      <c r="Q241" s="118">
        <f t="shared" si="68"/>
        <v>44287</v>
      </c>
      <c r="R241" s="49" t="str">
        <f t="shared" si="69"/>
        <v>H</v>
      </c>
      <c r="S241" s="49" t="str">
        <f t="shared" si="70"/>
        <v>MAESTRIA EN DERECHO</v>
      </c>
      <c r="T241" s="322" t="s">
        <v>1227</v>
      </c>
      <c r="U241" s="49" t="s">
        <v>11</v>
      </c>
      <c r="V241" s="50">
        <v>5000</v>
      </c>
      <c r="W241" s="51">
        <f t="shared" si="61"/>
        <v>0.56399999999999995</v>
      </c>
      <c r="X241" s="50">
        <f t="shared" si="62"/>
        <v>2819.9999999999995</v>
      </c>
      <c r="Y241" s="52">
        <v>2</v>
      </c>
      <c r="Z241" s="153">
        <v>0</v>
      </c>
      <c r="AA241" s="177">
        <v>25000</v>
      </c>
      <c r="AB241" s="300" t="s">
        <v>11</v>
      </c>
      <c r="AC241">
        <v>1</v>
      </c>
      <c r="AD241" s="1248">
        <v>223</v>
      </c>
      <c r="AE241" s="46"/>
      <c r="AF2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CALENDARIO)]],TODAY())/30,0)-AE241, IF(Cat_alumnos[[#This Row],[ESTATUS ACADÉMICO]]="VIGENTE",ROUNDDOWN(DAYS360(Cat_alumnos[[#This Row],[FECHA DE INICIO (PRIMERA CLASE CALENDARIO)]],TODAY())/30,0)+2-AE241,"NO VIGENTE"))</f>
        <v>NO VIGENTE</v>
      </c>
      <c r="AG241" s="73">
        <v>20</v>
      </c>
      <c r="AH2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41" s="55" t="str">
        <f t="shared" si="15"/>
        <v>SUSPENDER</v>
      </c>
      <c r="AJ241" s="349" t="s">
        <v>1139</v>
      </c>
      <c r="AK241" s="49">
        <v>1</v>
      </c>
      <c r="AL241" s="66">
        <f t="shared" si="65"/>
        <v>1</v>
      </c>
      <c r="AM241" s="444" t="str">
        <f t="shared" si="64"/>
        <v>SI</v>
      </c>
      <c r="AN241" s="908" t="s">
        <v>1970</v>
      </c>
      <c r="AO241" s="900" t="str">
        <f>MID(Cat_alumnos[[#This Row],[CURP]],5,2)</f>
        <v>78</v>
      </c>
      <c r="AP241" s="900" t="str">
        <f>MID(Cat_alumnos[[#This Row],[CURP]],7,2)</f>
        <v>08</v>
      </c>
      <c r="AQ241" s="900" t="str">
        <f>MID(Cat_alumnos[[#This Row],[CURP]],9,2)</f>
        <v>19</v>
      </c>
      <c r="AR241" s="908" t="s">
        <v>3098</v>
      </c>
      <c r="AS241" s="612">
        <f>Cat_alumnos[[#This Row],[Titulación]]</f>
        <v>25000</v>
      </c>
      <c r="AT241" s="208"/>
      <c r="AU241" s="1"/>
      <c r="AW241" s="209"/>
      <c r="AY241" s="210"/>
      <c r="AZ241" s="209"/>
      <c r="BB241" s="210"/>
      <c r="BC241" s="209"/>
      <c r="BE241" s="210"/>
      <c r="BF241" s="209"/>
      <c r="BH241" s="210"/>
      <c r="BI241" s="210"/>
      <c r="BJ241" s="210"/>
      <c r="BK241" s="210"/>
      <c r="BL241" s="210"/>
      <c r="BM241" s="210"/>
      <c r="BN241" s="210"/>
      <c r="BO241" s="210"/>
      <c r="BP241" s="210"/>
      <c r="BQ241" s="210"/>
      <c r="BR241" s="210"/>
      <c r="BS241" s="56">
        <f t="shared" si="71"/>
        <v>0</v>
      </c>
      <c r="BT241" s="56">
        <f t="shared" si="63"/>
        <v>25000</v>
      </c>
      <c r="BU241" s="57">
        <f t="shared" si="57"/>
        <v>-25000</v>
      </c>
      <c r="BW241" s="56">
        <f t="shared" si="66"/>
        <v>25000</v>
      </c>
      <c r="BX241" s="56"/>
      <c r="BY241" s="56"/>
      <c r="BZ241" s="62"/>
      <c r="CA241" s="62"/>
      <c r="CB241" s="62"/>
      <c r="CD241" s="211"/>
      <c r="CG241" s="212"/>
      <c r="CH241" s="69"/>
    </row>
    <row r="242" spans="1:86" ht="50" hidden="1" thickTop="1" thickBot="1">
      <c r="A242" s="244">
        <v>224</v>
      </c>
      <c r="B242" s="46" t="s">
        <v>10</v>
      </c>
      <c r="C242" s="252" t="s">
        <v>230</v>
      </c>
      <c r="D242" s="576" t="s">
        <v>2232</v>
      </c>
      <c r="E242" s="72" t="s">
        <v>232</v>
      </c>
      <c r="F242" s="53" t="s">
        <v>1140</v>
      </c>
      <c r="G242" s="304" t="s">
        <v>233</v>
      </c>
      <c r="H242" s="752">
        <v>20</v>
      </c>
      <c r="I242" s="752">
        <v>20</v>
      </c>
      <c r="J242" s="151"/>
      <c r="K242" s="151">
        <v>2000</v>
      </c>
      <c r="L242" s="151">
        <v>2000</v>
      </c>
      <c r="M242" s="49" t="s">
        <v>1137</v>
      </c>
      <c r="N242" s="118">
        <v>43604</v>
      </c>
      <c r="O242" s="118">
        <f t="shared" si="67"/>
        <v>44184</v>
      </c>
      <c r="P242" s="118">
        <f>Cat_alumnos[[#This Row],[FECHA DE INICIO (PRIMERA CLASE CALENDARIO)]]</f>
        <v>43604</v>
      </c>
      <c r="Q242" s="118">
        <f t="shared" si="68"/>
        <v>44184</v>
      </c>
      <c r="R242" s="49" t="str">
        <f t="shared" si="69"/>
        <v>H</v>
      </c>
      <c r="S242" s="49" t="str">
        <f t="shared" si="70"/>
        <v>MAESTRIA EN DERECHO</v>
      </c>
      <c r="T242" s="322" t="s">
        <v>1227</v>
      </c>
      <c r="U242" s="49" t="s">
        <v>9</v>
      </c>
      <c r="V242" s="50">
        <v>5000</v>
      </c>
      <c r="W242" s="51">
        <f t="shared" si="61"/>
        <v>0.6</v>
      </c>
      <c r="X242" s="50">
        <f t="shared" si="62"/>
        <v>3000</v>
      </c>
      <c r="Y242" s="52">
        <v>2</v>
      </c>
      <c r="Z242" s="153">
        <v>0</v>
      </c>
      <c r="AA242" s="177">
        <v>25000</v>
      </c>
      <c r="AB242" s="300" t="s">
        <v>11</v>
      </c>
      <c r="AC242">
        <v>1</v>
      </c>
      <c r="AD242" s="1249">
        <v>224</v>
      </c>
      <c r="AE242" s="46"/>
      <c r="AF2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CALENDARIO)]],TODAY())/30,0)-AE242, IF(Cat_alumnos[[#This Row],[ESTATUS ACADÉMICO]]="VIGENTE",ROUNDDOWN(DAYS360(Cat_alumnos[[#This Row],[FECHA DE INICIO (PRIMERA CLASE CALENDARIO)]],TODAY())/30,0)+2-AE242,"NO VIGENTE"))</f>
        <v>NO VIGENTE</v>
      </c>
      <c r="AG242" s="73">
        <v>20</v>
      </c>
      <c r="AH2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242" s="55" t="str">
        <f t="shared" si="15"/>
        <v>SUSPENDER</v>
      </c>
      <c r="AJ242" s="345" t="s">
        <v>3465</v>
      </c>
      <c r="AK242" s="49">
        <v>1</v>
      </c>
      <c r="AL242" s="66">
        <f t="shared" si="65"/>
        <v>1</v>
      </c>
      <c r="AM242" s="444" t="s">
        <v>2835</v>
      </c>
      <c r="AN242" s="914"/>
      <c r="AO242" s="900" t="str">
        <f>MID(Cat_alumnos[[#This Row],[CURP]],5,2)</f>
        <v>76</v>
      </c>
      <c r="AP242" s="900" t="str">
        <f>MID(Cat_alumnos[[#This Row],[CURP]],7,2)</f>
        <v>10</v>
      </c>
      <c r="AQ242" s="900" t="str">
        <f>MID(Cat_alumnos[[#This Row],[CURP]],9,2)</f>
        <v>13</v>
      </c>
      <c r="AR242" s="930" t="s">
        <v>3090</v>
      </c>
      <c r="AS242" s="612">
        <f>Cat_alumnos[[#This Row],[Titulación]]</f>
        <v>25000</v>
      </c>
      <c r="AT242" s="208"/>
      <c r="AU242" s="1"/>
      <c r="AW242" s="209"/>
      <c r="AY242" s="210"/>
      <c r="AZ242" s="209"/>
      <c r="BB242" s="210"/>
      <c r="BC242" s="209"/>
      <c r="BE242" s="210"/>
      <c r="BF242" s="209"/>
      <c r="BH242" s="210"/>
      <c r="BI242" s="210"/>
      <c r="BJ242" s="210"/>
      <c r="BK242" s="210"/>
      <c r="BL242" s="210"/>
      <c r="BM242" s="210"/>
      <c r="BN242" s="210"/>
      <c r="BO242" s="210"/>
      <c r="BP242" s="210"/>
      <c r="BQ242" s="210"/>
      <c r="BR242" s="210"/>
      <c r="BS242" s="56">
        <f t="shared" si="71"/>
        <v>0</v>
      </c>
      <c r="BT242" s="56">
        <f t="shared" si="63"/>
        <v>25000</v>
      </c>
      <c r="BU242" s="57">
        <f t="shared" si="57"/>
        <v>-25000</v>
      </c>
      <c r="BW242" s="56">
        <v>4000</v>
      </c>
      <c r="BX242" s="56">
        <v>4000</v>
      </c>
      <c r="BY242" s="56"/>
      <c r="BZ242" s="78">
        <v>44452</v>
      </c>
      <c r="CA242" s="62"/>
      <c r="CB242" s="62"/>
      <c r="CD242" s="211"/>
      <c r="CG242" s="212"/>
      <c r="CH242" s="69"/>
    </row>
    <row r="243" spans="1:86" ht="50" hidden="1" thickTop="1" thickBot="1">
      <c r="A243" s="244">
        <v>225</v>
      </c>
      <c r="B243" s="46" t="s">
        <v>10</v>
      </c>
      <c r="C243" s="307" t="s">
        <v>270</v>
      </c>
      <c r="D243" s="576" t="s">
        <v>2233</v>
      </c>
      <c r="E243" s="72" t="s">
        <v>272</v>
      </c>
      <c r="F243" s="53" t="s">
        <v>1141</v>
      </c>
      <c r="G243" s="304" t="s">
        <v>273</v>
      </c>
      <c r="H243" s="752">
        <v>20</v>
      </c>
      <c r="I243" s="752">
        <v>20</v>
      </c>
      <c r="J243" s="151"/>
      <c r="K243" s="151">
        <v>2000</v>
      </c>
      <c r="L243" s="151">
        <v>2000</v>
      </c>
      <c r="M243" s="49" t="s">
        <v>1137</v>
      </c>
      <c r="N243" s="118">
        <v>43604</v>
      </c>
      <c r="O243" s="118">
        <f t="shared" si="67"/>
        <v>44184</v>
      </c>
      <c r="P243" s="118">
        <f>Cat_alumnos[[#This Row],[FECHA DE INICIO (PRIMERA CLASE CALENDARIO)]]</f>
        <v>43604</v>
      </c>
      <c r="Q243" s="118">
        <f t="shared" si="68"/>
        <v>44184</v>
      </c>
      <c r="R243" s="49" t="str">
        <f t="shared" si="69"/>
        <v>M</v>
      </c>
      <c r="S243" s="49" t="str">
        <f t="shared" si="70"/>
        <v>MAESTRIA EN DERECHO</v>
      </c>
      <c r="T243" s="322" t="s">
        <v>1227</v>
      </c>
      <c r="U243" s="49" t="s">
        <v>11</v>
      </c>
      <c r="V243" s="50">
        <v>5000</v>
      </c>
      <c r="W243" s="51">
        <f t="shared" si="61"/>
        <v>0.6</v>
      </c>
      <c r="X243" s="50">
        <f t="shared" si="62"/>
        <v>3000</v>
      </c>
      <c r="Y243" s="52">
        <v>2</v>
      </c>
      <c r="Z243" s="153">
        <v>0</v>
      </c>
      <c r="AA243" s="177">
        <v>25000</v>
      </c>
      <c r="AB243" s="300" t="s">
        <v>11</v>
      </c>
      <c r="AC243">
        <v>1</v>
      </c>
      <c r="AD243" s="1248">
        <v>225</v>
      </c>
      <c r="AE243" s="46"/>
      <c r="AF2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CALENDARIO)]],TODAY())/30,0)-AE243, IF(Cat_alumnos[[#This Row],[ESTATUS ACADÉMICO]]="VIGENTE",ROUNDDOWN(DAYS360(Cat_alumnos[[#This Row],[FECHA DE INICIO (PRIMERA CLASE CALENDARIO)]],TODAY())/30,0)+2-AE243,"NO VIGENTE"))</f>
        <v>NO VIGENTE</v>
      </c>
      <c r="AG243" s="73">
        <v>13</v>
      </c>
      <c r="AH2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3" s="55" t="str">
        <f t="shared" si="15"/>
        <v>SUSPENDER</v>
      </c>
      <c r="AJ243" s="345" t="s">
        <v>3297</v>
      </c>
      <c r="AK243" s="49">
        <v>2</v>
      </c>
      <c r="AL243" s="66">
        <f t="shared" si="65"/>
        <v>0</v>
      </c>
      <c r="AM243" s="444" t="s">
        <v>2835</v>
      </c>
      <c r="AN243" s="914" t="e">
        <f>7*#REF!</f>
        <v>#REF!</v>
      </c>
      <c r="AO243" s="900" t="str">
        <f>MID(Cat_alumnos[[#This Row],[CURP]],5,2)</f>
        <v>83</v>
      </c>
      <c r="AP243" s="900" t="str">
        <f>MID(Cat_alumnos[[#This Row],[CURP]],7,2)</f>
        <v>09</v>
      </c>
      <c r="AQ243" s="900" t="str">
        <f>MID(Cat_alumnos[[#This Row],[CURP]],9,2)</f>
        <v>02</v>
      </c>
      <c r="AR243" s="930" t="s">
        <v>3085</v>
      </c>
      <c r="AS243" s="612">
        <f>Cat_alumnos[[#This Row],[Titulación]]</f>
        <v>25000</v>
      </c>
      <c r="AT243" s="208"/>
      <c r="AU243" s="1"/>
      <c r="AW243" s="209"/>
      <c r="AY243" s="210"/>
      <c r="AZ243" s="209"/>
      <c r="BB243" s="210"/>
      <c r="BC243" s="209"/>
      <c r="BE243" s="210"/>
      <c r="BF243" s="209"/>
      <c r="BH243" s="210"/>
      <c r="BI243" s="210"/>
      <c r="BJ243" s="210"/>
      <c r="BK243" s="210"/>
      <c r="BL243" s="210"/>
      <c r="BM243" s="210"/>
      <c r="BN243" s="210"/>
      <c r="BO243" s="210"/>
      <c r="BP243" s="210"/>
      <c r="BQ243" s="210"/>
      <c r="BR243" s="210"/>
      <c r="BS243" s="56">
        <f t="shared" si="71"/>
        <v>0</v>
      </c>
      <c r="BT243" s="56">
        <f t="shared" si="63"/>
        <v>25000</v>
      </c>
      <c r="BU243" s="57">
        <f t="shared" si="57"/>
        <v>-25000</v>
      </c>
      <c r="BW243" s="56">
        <f t="shared" ref="BW243:BW274" si="72">AA243</f>
        <v>25000</v>
      </c>
      <c r="BX243" s="56"/>
      <c r="BY243" s="56"/>
      <c r="BZ243" s="62"/>
      <c r="CA243" s="62"/>
      <c r="CB243" s="62"/>
      <c r="CD243" s="211"/>
      <c r="CG243" s="212"/>
      <c r="CH243" s="69"/>
    </row>
    <row r="244" spans="1:86" ht="18" hidden="1" thickTop="1" thickBot="1">
      <c r="A244" s="244">
        <v>226</v>
      </c>
      <c r="B244" s="46" t="s">
        <v>10</v>
      </c>
      <c r="C244" s="307" t="s">
        <v>296</v>
      </c>
      <c r="D244" s="307" t="s">
        <v>2369</v>
      </c>
      <c r="E244" s="72" t="s">
        <v>1142</v>
      </c>
      <c r="F244" s="53" t="s">
        <v>1143</v>
      </c>
      <c r="G244" s="48" t="s">
        <v>299</v>
      </c>
      <c r="H244" s="752">
        <v>20</v>
      </c>
      <c r="I244" s="752">
        <v>20</v>
      </c>
      <c r="J244" s="151"/>
      <c r="K244" s="151">
        <v>2000</v>
      </c>
      <c r="L244" s="151">
        <v>2000</v>
      </c>
      <c r="M244" s="49" t="s">
        <v>1137</v>
      </c>
      <c r="N244" s="118">
        <v>43604</v>
      </c>
      <c r="O244" s="118">
        <f t="shared" si="67"/>
        <v>44184</v>
      </c>
      <c r="P244" s="118">
        <f>Cat_alumnos[[#This Row],[FECHA DE INICIO (PRIMERA CLASE CALENDARIO)]]</f>
        <v>43604</v>
      </c>
      <c r="Q244" s="118">
        <f t="shared" si="68"/>
        <v>44184</v>
      </c>
      <c r="R244" s="49" t="str">
        <f t="shared" si="69"/>
        <v>M</v>
      </c>
      <c r="S244" s="49" t="str">
        <f t="shared" si="70"/>
        <v>MAESTRIA EN DERECHO</v>
      </c>
      <c r="T244" s="322" t="s">
        <v>1227</v>
      </c>
      <c r="U244" s="49" t="s">
        <v>9</v>
      </c>
      <c r="V244" s="50">
        <v>5000</v>
      </c>
      <c r="W244" s="51">
        <f t="shared" si="61"/>
        <v>0.6</v>
      </c>
      <c r="X244" s="50">
        <f t="shared" si="62"/>
        <v>3000</v>
      </c>
      <c r="Y244" s="52">
        <v>2</v>
      </c>
      <c r="Z244" s="153">
        <v>0</v>
      </c>
      <c r="AA244" s="177">
        <v>25000</v>
      </c>
      <c r="AB244" s="300" t="s">
        <v>11</v>
      </c>
      <c r="AC244">
        <v>1</v>
      </c>
      <c r="AD244" s="1249">
        <v>226</v>
      </c>
      <c r="AE244" s="46"/>
      <c r="AF2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CALENDARIO)]],TODAY())/30,0)-AE244, IF(Cat_alumnos[[#This Row],[ESTATUS ACADÉMICO]]="VIGENTE",ROUNDDOWN(DAYS360(Cat_alumnos[[#This Row],[FECHA DE INICIO (PRIMERA CLASE CALENDARIO)]],TODAY())/30,0)+2-AE244,"NO VIGENTE"))</f>
        <v>NO VIGENTE</v>
      </c>
      <c r="AG244" s="73">
        <v>15</v>
      </c>
      <c r="AH2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4" s="55" t="str">
        <f t="shared" si="15"/>
        <v>SUSPENDER</v>
      </c>
      <c r="AJ244" s="345" t="s">
        <v>3298</v>
      </c>
      <c r="AK244" s="49">
        <v>2</v>
      </c>
      <c r="AL244" s="66">
        <f t="shared" si="65"/>
        <v>0</v>
      </c>
      <c r="AM244" s="444" t="s">
        <v>1998</v>
      </c>
      <c r="AN244" s="914"/>
      <c r="AO244" s="900" t="str">
        <f>MID(Cat_alumnos[[#This Row],[CURP]],5,2)</f>
        <v>94</v>
      </c>
      <c r="AP244" s="900" t="str">
        <f>MID(Cat_alumnos[[#This Row],[CURP]],7,2)</f>
        <v>11</v>
      </c>
      <c r="AQ244" s="900" t="str">
        <f>MID(Cat_alumnos[[#This Row],[CURP]],9,2)</f>
        <v>25</v>
      </c>
      <c r="AR244" s="930" t="s">
        <v>3098</v>
      </c>
      <c r="AS244" s="612">
        <f>Cat_alumnos[[#This Row],[Titulación]]</f>
        <v>25000</v>
      </c>
      <c r="AT244" s="208"/>
      <c r="AU244" s="1"/>
      <c r="AW244" s="209"/>
      <c r="AY244" s="210"/>
      <c r="AZ244" s="209"/>
      <c r="BB244" s="210"/>
      <c r="BC244" s="209"/>
      <c r="BE244" s="210"/>
      <c r="BF244" s="209"/>
      <c r="BH244" s="210"/>
      <c r="BI244" s="210"/>
      <c r="BJ244" s="210"/>
      <c r="BK244" s="210"/>
      <c r="BL244" s="210"/>
      <c r="BM244" s="210"/>
      <c r="BN244" s="210"/>
      <c r="BO244" s="210"/>
      <c r="BP244" s="210"/>
      <c r="BQ244" s="210"/>
      <c r="BR244" s="210"/>
      <c r="BS244" s="56">
        <f t="shared" si="71"/>
        <v>0</v>
      </c>
      <c r="BT244" s="56">
        <f t="shared" si="63"/>
        <v>25000</v>
      </c>
      <c r="BU244" s="57">
        <f t="shared" si="57"/>
        <v>-25000</v>
      </c>
      <c r="BW244" s="56">
        <f t="shared" si="72"/>
        <v>25000</v>
      </c>
      <c r="BX244" s="56"/>
      <c r="BY244" s="56"/>
      <c r="BZ244" s="62"/>
      <c r="CA244" s="62"/>
      <c r="CB244" s="62"/>
      <c r="CD244" s="211"/>
      <c r="CG244" s="212"/>
      <c r="CH244" s="69"/>
    </row>
    <row r="245" spans="1:86" ht="34" hidden="1" thickTop="1" thickBot="1">
      <c r="A245" s="244">
        <v>227</v>
      </c>
      <c r="B245" s="46" t="s">
        <v>10</v>
      </c>
      <c r="C245" s="252" t="s">
        <v>259</v>
      </c>
      <c r="D245" s="576" t="s">
        <v>2234</v>
      </c>
      <c r="E245" s="72" t="s">
        <v>1144</v>
      </c>
      <c r="F245" s="53" t="s">
        <v>1145</v>
      </c>
      <c r="G245" s="48" t="s">
        <v>262</v>
      </c>
      <c r="H245" s="752">
        <v>20</v>
      </c>
      <c r="I245" s="752">
        <v>20</v>
      </c>
      <c r="J245" s="151"/>
      <c r="K245" s="151">
        <v>2000</v>
      </c>
      <c r="L245" s="151">
        <v>2000</v>
      </c>
      <c r="M245" s="49" t="s">
        <v>1137</v>
      </c>
      <c r="N245" s="118">
        <v>43604</v>
      </c>
      <c r="O245" s="118">
        <f t="shared" si="67"/>
        <v>44184</v>
      </c>
      <c r="P245" s="118">
        <f>Cat_alumnos[[#This Row],[FECHA DE INICIO (PRIMERA CLASE CALENDARIO)]]</f>
        <v>43604</v>
      </c>
      <c r="Q245" s="118">
        <f t="shared" si="68"/>
        <v>44184</v>
      </c>
      <c r="R245" s="49" t="str">
        <f t="shared" si="69"/>
        <v>H</v>
      </c>
      <c r="S245" s="49" t="str">
        <f t="shared" si="70"/>
        <v>MAESTRIA EN DERECHO</v>
      </c>
      <c r="T245" s="322" t="s">
        <v>1227</v>
      </c>
      <c r="U245" s="49" t="s">
        <v>9</v>
      </c>
      <c r="V245" s="50">
        <v>5000</v>
      </c>
      <c r="W245" s="51">
        <f t="shared" si="61"/>
        <v>0.6</v>
      </c>
      <c r="X245" s="50">
        <f t="shared" si="62"/>
        <v>3000</v>
      </c>
      <c r="Y245" s="52">
        <v>2</v>
      </c>
      <c r="Z245" s="153">
        <v>0</v>
      </c>
      <c r="AA245" s="177">
        <v>25000</v>
      </c>
      <c r="AB245" s="300" t="s">
        <v>11</v>
      </c>
      <c r="AC245">
        <v>1</v>
      </c>
      <c r="AD245" s="1248">
        <v>227</v>
      </c>
      <c r="AE245" s="46"/>
      <c r="AF2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CALENDARIO)]],TODAY())/30,0)-AE245, IF(Cat_alumnos[[#This Row],[ESTATUS ACADÉMICO]]="VIGENTE",ROUNDDOWN(DAYS360(Cat_alumnos[[#This Row],[FECHA DE INICIO (PRIMERA CLASE CALENDARIO)]],TODAY())/30,0)+2-AE245,"NO VIGENTE"))</f>
        <v>NO VIGENTE</v>
      </c>
      <c r="AG245" s="73">
        <v>15</v>
      </c>
      <c r="AH2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45" s="55" t="str">
        <f t="shared" si="15"/>
        <v>SUSPENDER</v>
      </c>
      <c r="AJ245" s="345" t="s">
        <v>3300</v>
      </c>
      <c r="AK245" s="49">
        <v>2</v>
      </c>
      <c r="AL245" s="66">
        <f t="shared" si="65"/>
        <v>0</v>
      </c>
      <c r="AM245" s="444" t="str">
        <f t="shared" si="64"/>
        <v>NO</v>
      </c>
      <c r="AN245" s="902"/>
      <c r="AO245" s="900" t="str">
        <f>MID(Cat_alumnos[[#This Row],[CURP]],5,2)</f>
        <v>77</v>
      </c>
      <c r="AP245" s="900" t="str">
        <f>MID(Cat_alumnos[[#This Row],[CURP]],7,2)</f>
        <v>11</v>
      </c>
      <c r="AQ245" s="900" t="str">
        <f>MID(Cat_alumnos[[#This Row],[CURP]],9,2)</f>
        <v>24</v>
      </c>
      <c r="AR245" s="904" t="s">
        <v>3087</v>
      </c>
      <c r="AS245" s="612">
        <f>Cat_alumnos[[#This Row],[Titulación]]</f>
        <v>25000</v>
      </c>
      <c r="AT245" s="208"/>
      <c r="AU245" s="1"/>
      <c r="AW245" s="209"/>
      <c r="AY245" s="210"/>
      <c r="AZ245" s="209"/>
      <c r="BB245" s="210"/>
      <c r="BC245" s="209"/>
      <c r="BE245" s="210"/>
      <c r="BF245" s="209"/>
      <c r="BH245" s="210"/>
      <c r="BI245" s="210"/>
      <c r="BJ245" s="210"/>
      <c r="BK245" s="210"/>
      <c r="BL245" s="210"/>
      <c r="BM245" s="210"/>
      <c r="BN245" s="210"/>
      <c r="BO245" s="210"/>
      <c r="BP245" s="210"/>
      <c r="BQ245" s="210"/>
      <c r="BR245" s="210"/>
      <c r="BS245" s="56">
        <f t="shared" si="71"/>
        <v>0</v>
      </c>
      <c r="BT245" s="56">
        <f t="shared" si="63"/>
        <v>25000</v>
      </c>
      <c r="BU245" s="57">
        <f t="shared" ref="BU245:BU308" si="73">BS245-BT245</f>
        <v>-25000</v>
      </c>
      <c r="BW245" s="56">
        <f t="shared" si="72"/>
        <v>25000</v>
      </c>
      <c r="BX245" s="56"/>
      <c r="BY245" s="56"/>
      <c r="BZ245" s="62"/>
      <c r="CA245" s="62"/>
      <c r="CB245" s="62"/>
      <c r="CD245" s="211"/>
      <c r="CG245" s="212"/>
      <c r="CH245" s="69"/>
    </row>
    <row r="246" spans="1:86" ht="34" hidden="1" thickTop="1" thickBot="1">
      <c r="A246" s="244">
        <v>228</v>
      </c>
      <c r="B246" s="46" t="s">
        <v>12</v>
      </c>
      <c r="C246" s="252" t="s">
        <v>798</v>
      </c>
      <c r="D246" s="46" t="s">
        <v>799</v>
      </c>
      <c r="E246" s="72" t="s">
        <v>800</v>
      </c>
      <c r="F246" s="87">
        <v>9381159013</v>
      </c>
      <c r="G246" s="253" t="s">
        <v>1805</v>
      </c>
      <c r="H246" s="752">
        <v>20</v>
      </c>
      <c r="I246" s="752">
        <v>20</v>
      </c>
      <c r="J246" s="151"/>
      <c r="K246" s="151">
        <v>3000</v>
      </c>
      <c r="L246" s="151">
        <v>2800</v>
      </c>
      <c r="M246" s="49" t="s">
        <v>774</v>
      </c>
      <c r="N246" s="118">
        <v>43831</v>
      </c>
      <c r="O246" s="118">
        <f t="shared" si="67"/>
        <v>44409</v>
      </c>
      <c r="P246" s="118">
        <f>Cat_alumnos[[#This Row],[FECHA DE INICIO (PRIMERA CLASE CALENDARIO)]]</f>
        <v>43831</v>
      </c>
      <c r="Q246" s="118">
        <f t="shared" si="68"/>
        <v>44409</v>
      </c>
      <c r="R246" s="49" t="str">
        <f t="shared" si="69"/>
        <v>M</v>
      </c>
      <c r="S246" s="49" t="str">
        <f t="shared" si="70"/>
        <v>DOCTORADO EN DERECHO</v>
      </c>
      <c r="T246" s="322" t="s">
        <v>33</v>
      </c>
      <c r="U246" s="49" t="s">
        <v>11</v>
      </c>
      <c r="V246" s="50">
        <v>5000</v>
      </c>
      <c r="W246" s="51">
        <f t="shared" si="61"/>
        <v>0.44</v>
      </c>
      <c r="X246" s="50">
        <f t="shared" si="62"/>
        <v>2200</v>
      </c>
      <c r="Y246" s="52">
        <v>2</v>
      </c>
      <c r="Z246" s="153">
        <v>0</v>
      </c>
      <c r="AA246" s="177">
        <v>25000</v>
      </c>
      <c r="AB246" s="300" t="s">
        <v>11</v>
      </c>
      <c r="AC246">
        <v>1</v>
      </c>
      <c r="AD246" s="1249">
        <v>228</v>
      </c>
      <c r="AE246" s="46"/>
      <c r="AF2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CALENDARIO)]],TODAY())/30,0)-AE246, IF(Cat_alumnos[[#This Row],[ESTATUS ACADÉMICO]]="VIGENTE",ROUNDDOWN(DAYS360(Cat_alumnos[[#This Row],[FECHA DE INICIO (PRIMERA CLASE CALENDARIO)]],TODAY())/30,0)+2-AE246,"NO VIGENTE"))</f>
        <v>NO VIGENTE</v>
      </c>
      <c r="AG246" s="73">
        <v>19</v>
      </c>
      <c r="AH2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46" s="55" t="str">
        <f t="shared" si="15"/>
        <v>SUSPENDER</v>
      </c>
      <c r="AJ246" s="345" t="s">
        <v>1147</v>
      </c>
      <c r="AK246" s="49">
        <v>1</v>
      </c>
      <c r="AL246" s="66">
        <f t="shared" si="65"/>
        <v>1</v>
      </c>
      <c r="AM246" s="444" t="str">
        <f t="shared" si="64"/>
        <v>SI</v>
      </c>
      <c r="AN246" s="915">
        <f>(8*2180) + 1870+2000</f>
        <v>21310</v>
      </c>
      <c r="AO246" s="900" t="str">
        <f>MID(Cat_alumnos[[#This Row],[CURP]],5,2)</f>
        <v>85</v>
      </c>
      <c r="AP246" s="900" t="str">
        <f>MID(Cat_alumnos[[#This Row],[CURP]],7,2)</f>
        <v>09</v>
      </c>
      <c r="AQ246" s="900" t="str">
        <f>MID(Cat_alumnos[[#This Row],[CURP]],9,2)</f>
        <v>22</v>
      </c>
      <c r="AR246" s="931" t="s">
        <v>3088</v>
      </c>
      <c r="AS246" s="612">
        <f>Cat_alumnos[[#This Row],[Titulación]]</f>
        <v>25000</v>
      </c>
      <c r="AT246" s="208"/>
      <c r="AU246" s="1"/>
      <c r="AW246" s="209"/>
      <c r="AY246" s="210"/>
      <c r="AZ246" s="209"/>
      <c r="BB246" s="210"/>
      <c r="BC246" s="209"/>
      <c r="BE246" s="210"/>
      <c r="BF246" s="209"/>
      <c r="BH246" s="210"/>
      <c r="BI246" s="210"/>
      <c r="BJ246" s="210"/>
      <c r="BK246" s="210"/>
      <c r="BL246" s="210"/>
      <c r="BM246" s="210"/>
      <c r="BN246" s="210"/>
      <c r="BO246" s="210"/>
      <c r="BP246" s="210"/>
      <c r="BQ246" s="210"/>
      <c r="BR246" s="210"/>
      <c r="BS246" s="56">
        <f t="shared" si="71"/>
        <v>0</v>
      </c>
      <c r="BT246" s="56">
        <f t="shared" si="63"/>
        <v>25000</v>
      </c>
      <c r="BU246" s="57">
        <f t="shared" si="73"/>
        <v>-25000</v>
      </c>
      <c r="BW246" s="56">
        <f t="shared" si="72"/>
        <v>25000</v>
      </c>
      <c r="BX246" s="56"/>
      <c r="BY246" s="56"/>
      <c r="BZ246" s="62"/>
      <c r="CA246" s="62"/>
      <c r="CB246" s="62"/>
      <c r="CD246" s="211"/>
      <c r="CG246" s="212"/>
      <c r="CH246" s="69"/>
    </row>
    <row r="247" spans="1:86" ht="34" hidden="1" thickTop="1" thickBot="1">
      <c r="A247" s="244">
        <v>229</v>
      </c>
      <c r="B247" s="46" t="s">
        <v>10</v>
      </c>
      <c r="C247" s="252" t="s">
        <v>234</v>
      </c>
      <c r="D247" s="116" t="s">
        <v>1148</v>
      </c>
      <c r="E247" s="72" t="s">
        <v>236</v>
      </c>
      <c r="F247" s="53">
        <v>9841277706</v>
      </c>
      <c r="G247" s="48" t="s">
        <v>237</v>
      </c>
      <c r="H247" s="752">
        <v>20</v>
      </c>
      <c r="I247" s="752">
        <v>20</v>
      </c>
      <c r="J247" s="151"/>
      <c r="K247" s="151">
        <v>2000</v>
      </c>
      <c r="L247" s="151">
        <v>2000</v>
      </c>
      <c r="M247" s="49" t="s">
        <v>442</v>
      </c>
      <c r="N247" s="118">
        <v>43881</v>
      </c>
      <c r="O247" s="118">
        <f t="shared" si="67"/>
        <v>44459</v>
      </c>
      <c r="P247" s="118">
        <f>Cat_alumnos[[#This Row],[FECHA DE INICIO (PRIMERA CLASE CALENDARIO)]]</f>
        <v>43881</v>
      </c>
      <c r="Q247" s="118">
        <f t="shared" si="68"/>
        <v>44459</v>
      </c>
      <c r="R247" s="49" t="str">
        <f t="shared" si="69"/>
        <v>M</v>
      </c>
      <c r="S247" s="49" t="str">
        <f t="shared" si="70"/>
        <v>MAESTRIA EN DERECHO</v>
      </c>
      <c r="T247" s="322" t="s">
        <v>1227</v>
      </c>
      <c r="U247" s="49" t="s">
        <v>11</v>
      </c>
      <c r="V247" s="50">
        <v>5000</v>
      </c>
      <c r="W247" s="51">
        <f t="shared" si="61"/>
        <v>0.6</v>
      </c>
      <c r="X247" s="50">
        <f t="shared" si="62"/>
        <v>3000</v>
      </c>
      <c r="Y247" s="52">
        <v>2</v>
      </c>
      <c r="Z247" s="153">
        <v>0</v>
      </c>
      <c r="AA247" s="177">
        <v>25000</v>
      </c>
      <c r="AB247" s="300" t="s">
        <v>11</v>
      </c>
      <c r="AC247">
        <v>1</v>
      </c>
      <c r="AD247" s="1248">
        <v>229</v>
      </c>
      <c r="AE247" s="46"/>
      <c r="AF2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CALENDARIO)]],TODAY())/30,0)-AE247, IF(Cat_alumnos[[#This Row],[ESTATUS ACADÉMICO]]="VIGENTE",ROUNDDOWN(DAYS360(Cat_alumnos[[#This Row],[FECHA DE INICIO (PRIMERA CLASE CALENDARIO)]],TODAY())/30,0)+2-AE247,"NO VIGENTE"))</f>
        <v>NO VIGENTE</v>
      </c>
      <c r="AG247" s="73">
        <v>18</v>
      </c>
      <c r="AH2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7" s="55" t="str">
        <f t="shared" si="15"/>
        <v>SUSPENDER</v>
      </c>
      <c r="AJ247" s="372" t="s">
        <v>1149</v>
      </c>
      <c r="AK247" s="49">
        <v>0</v>
      </c>
      <c r="AL247" s="66">
        <f t="shared" si="65"/>
        <v>2</v>
      </c>
      <c r="AM247" s="444" t="str">
        <f t="shared" si="64"/>
        <v>NO</v>
      </c>
      <c r="AN247" s="902"/>
      <c r="AO247" s="900" t="str">
        <f>MID(Cat_alumnos[[#This Row],[CURP]],5,2)</f>
        <v>74</v>
      </c>
      <c r="AP247" s="900" t="str">
        <f>MID(Cat_alumnos[[#This Row],[CURP]],7,2)</f>
        <v>06</v>
      </c>
      <c r="AQ247" s="900" t="str">
        <f>MID(Cat_alumnos[[#This Row],[CURP]],9,2)</f>
        <v>01</v>
      </c>
      <c r="AR247" s="904" t="s">
        <v>3087</v>
      </c>
      <c r="AS247" s="612">
        <f>Cat_alumnos[[#This Row],[Titulación]]</f>
        <v>25000</v>
      </c>
      <c r="AT247" s="208"/>
      <c r="AU247" s="1"/>
      <c r="AW247" s="209"/>
      <c r="AY247" s="210"/>
      <c r="AZ247" s="209"/>
      <c r="BB247" s="210"/>
      <c r="BC247" s="209"/>
      <c r="BE247" s="210"/>
      <c r="BF247" s="209"/>
      <c r="BH247" s="210"/>
      <c r="BI247" s="210"/>
      <c r="BJ247" s="210"/>
      <c r="BK247" s="210"/>
      <c r="BL247" s="210"/>
      <c r="BM247" s="210"/>
      <c r="BN247" s="210"/>
      <c r="BO247" s="210"/>
      <c r="BP247" s="210"/>
      <c r="BQ247" s="210"/>
      <c r="BR247" s="210"/>
      <c r="BS247" s="56">
        <f t="shared" si="71"/>
        <v>0</v>
      </c>
      <c r="BT247" s="56">
        <f t="shared" si="63"/>
        <v>25000</v>
      </c>
      <c r="BU247" s="57">
        <f t="shared" si="73"/>
        <v>-25000</v>
      </c>
      <c r="BW247" s="56">
        <f t="shared" si="72"/>
        <v>25000</v>
      </c>
      <c r="BX247" s="56"/>
      <c r="BY247" s="56"/>
      <c r="BZ247" s="62"/>
      <c r="CA247" s="62"/>
      <c r="CB247" s="62"/>
      <c r="CD247" s="211"/>
      <c r="CG247" s="212" t="s">
        <v>237</v>
      </c>
      <c r="CH247" s="69">
        <v>9841277706</v>
      </c>
    </row>
    <row r="248" spans="1:86" ht="18" hidden="1" thickTop="1" thickBot="1">
      <c r="A248" s="244">
        <v>230</v>
      </c>
      <c r="B248" s="46" t="s">
        <v>10</v>
      </c>
      <c r="C248" s="307" t="s">
        <v>384</v>
      </c>
      <c r="D248" s="776" t="s">
        <v>3064</v>
      </c>
      <c r="E248" s="72" t="s">
        <v>386</v>
      </c>
      <c r="F248" s="53" t="s">
        <v>387</v>
      </c>
      <c r="G248" s="48" t="s">
        <v>388</v>
      </c>
      <c r="H248" s="752">
        <v>20</v>
      </c>
      <c r="I248" s="752">
        <v>20</v>
      </c>
      <c r="J248" s="151"/>
      <c r="K248" s="151">
        <v>2000</v>
      </c>
      <c r="L248" s="151">
        <v>2180</v>
      </c>
      <c r="M248" s="303" t="s">
        <v>2243</v>
      </c>
      <c r="N248" s="118">
        <v>44228</v>
      </c>
      <c r="O248" s="118">
        <f t="shared" si="67"/>
        <v>44805</v>
      </c>
      <c r="P248" s="118">
        <v>44562</v>
      </c>
      <c r="Q248" s="118">
        <f t="shared" si="68"/>
        <v>45139</v>
      </c>
      <c r="R248" s="49" t="str">
        <f t="shared" si="69"/>
        <v>M</v>
      </c>
      <c r="S248" s="49" t="str">
        <f t="shared" si="70"/>
        <v>MAESTRIA EN DERECHO</v>
      </c>
      <c r="T248" s="322" t="s">
        <v>1227</v>
      </c>
      <c r="U248" s="49" t="s">
        <v>11</v>
      </c>
      <c r="V248" s="50">
        <v>5000</v>
      </c>
      <c r="W248" s="51">
        <f t="shared" si="61"/>
        <v>0.56399999999999995</v>
      </c>
      <c r="X248" s="50">
        <f t="shared" si="62"/>
        <v>2820</v>
      </c>
      <c r="Y248" s="52">
        <v>2</v>
      </c>
      <c r="Z248" s="153">
        <v>0</v>
      </c>
      <c r="AA248" s="177">
        <v>25000</v>
      </c>
      <c r="AB248" s="300" t="s">
        <v>11</v>
      </c>
      <c r="AC248">
        <v>1</v>
      </c>
      <c r="AD248" s="1249">
        <v>230</v>
      </c>
      <c r="AE248" s="46"/>
      <c r="AF2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CALENDARIO)]],TODAY())/30,0)-AE248, IF(Cat_alumnos[[#This Row],[ESTATUS ACADÉMICO]]="VIGENTE",ROUNDDOWN(DAYS360(Cat_alumnos[[#This Row],[FECHA DE INICIO (PRIMERA CLASE CALENDARIO)]],TODAY())/30,0)+2-AE248,"NO VIGENTE"))</f>
        <v>NO VIGENTE</v>
      </c>
      <c r="AG248" s="76">
        <v>20</v>
      </c>
      <c r="AH2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48" s="55" t="str">
        <f t="shared" si="15"/>
        <v>COBRANZA</v>
      </c>
      <c r="AJ248" s="352" t="s">
        <v>2396</v>
      </c>
      <c r="AK248" s="49">
        <v>0</v>
      </c>
      <c r="AL248" s="66">
        <f t="shared" ref="AL248:AL279" si="74">Y248-AK248</f>
        <v>2</v>
      </c>
      <c r="AM248" s="444" t="str">
        <f t="shared" si="64"/>
        <v>NO</v>
      </c>
      <c r="AN248" s="902"/>
      <c r="AO248" s="900" t="str">
        <f>MID(Cat_alumnos[[#This Row],[CURP]],5,2)</f>
        <v>93</v>
      </c>
      <c r="AP248" s="900" t="str">
        <f>MID(Cat_alumnos[[#This Row],[CURP]],7,2)</f>
        <v>02</v>
      </c>
      <c r="AQ248" s="900" t="str">
        <f>MID(Cat_alumnos[[#This Row],[CURP]],9,2)</f>
        <v>19</v>
      </c>
      <c r="AR248" s="904" t="s">
        <v>3087</v>
      </c>
      <c r="AS248" s="612">
        <f>Cat_alumnos[[#This Row],[Titulación]]</f>
        <v>25000</v>
      </c>
      <c r="AT248" s="208"/>
      <c r="AU248" s="1"/>
      <c r="AW248" s="209"/>
      <c r="AY248" s="210"/>
      <c r="AZ248" s="209"/>
      <c r="BB248" s="210"/>
      <c r="BC248" s="209"/>
      <c r="BE248" s="210"/>
      <c r="BF248" s="209"/>
      <c r="BH248" s="210"/>
      <c r="BI248" s="210"/>
      <c r="BJ248" s="210"/>
      <c r="BK248" s="210"/>
      <c r="BL248" s="210"/>
      <c r="BM248" s="210"/>
      <c r="BN248" s="210"/>
      <c r="BO248" s="210"/>
      <c r="BP248" s="210"/>
      <c r="BQ248" s="210"/>
      <c r="BR248" s="210"/>
      <c r="BS248" s="56">
        <f t="shared" si="71"/>
        <v>0</v>
      </c>
      <c r="BT248" s="56">
        <f t="shared" si="63"/>
        <v>25000</v>
      </c>
      <c r="BU248" s="57">
        <f t="shared" si="73"/>
        <v>-25000</v>
      </c>
      <c r="BW248" s="56">
        <f t="shared" si="72"/>
        <v>25000</v>
      </c>
      <c r="BX248" s="56"/>
      <c r="BY248" s="56"/>
      <c r="BZ248" s="62"/>
      <c r="CA248" s="62"/>
      <c r="CB248" s="62"/>
      <c r="CD248" s="211"/>
      <c r="CG248" s="212" t="s">
        <v>1150</v>
      </c>
      <c r="CH248" s="69" t="s">
        <v>387</v>
      </c>
    </row>
    <row r="249" spans="1:86" ht="18" hidden="1" thickTop="1" thickBot="1">
      <c r="A249" s="244">
        <v>231</v>
      </c>
      <c r="B249" s="46" t="s">
        <v>10</v>
      </c>
      <c r="C249" s="307" t="s">
        <v>1151</v>
      </c>
      <c r="D249" s="46" t="s">
        <v>1152</v>
      </c>
      <c r="E249" s="72" t="s">
        <v>1153</v>
      </c>
      <c r="F249" s="53">
        <v>9981305947</v>
      </c>
      <c r="G249" s="304" t="s">
        <v>1154</v>
      </c>
      <c r="H249" s="752">
        <v>20</v>
      </c>
      <c r="I249" s="752">
        <v>20</v>
      </c>
      <c r="J249" s="151"/>
      <c r="K249" s="151">
        <v>2000</v>
      </c>
      <c r="L249" s="151">
        <v>2180.0000000000005</v>
      </c>
      <c r="M249" s="303" t="s">
        <v>2243</v>
      </c>
      <c r="N249" s="118">
        <v>44317</v>
      </c>
      <c r="O249" s="118">
        <f t="shared" si="67"/>
        <v>44896</v>
      </c>
      <c r="P249" s="118">
        <f>Cat_alumnos[[#This Row],[FECHA DE INICIO (PRIMERA CLASE CALENDARIO)]]</f>
        <v>44317</v>
      </c>
      <c r="Q249" s="118">
        <f t="shared" si="68"/>
        <v>44896</v>
      </c>
      <c r="R249" s="49" t="str">
        <f t="shared" si="69"/>
        <v>M</v>
      </c>
      <c r="S249" s="49" t="str">
        <f t="shared" si="70"/>
        <v>MAESTRIA EN DERECHO</v>
      </c>
      <c r="T249" s="322" t="s">
        <v>1227</v>
      </c>
      <c r="U249" s="303" t="s">
        <v>11</v>
      </c>
      <c r="V249" s="50">
        <v>5000</v>
      </c>
      <c r="W249" s="51">
        <f t="shared" si="61"/>
        <v>0.56399999999999995</v>
      </c>
      <c r="X249" s="50">
        <f t="shared" si="62"/>
        <v>2819.9999999999995</v>
      </c>
      <c r="Y249" s="52">
        <v>2</v>
      </c>
      <c r="Z249" s="153">
        <v>0</v>
      </c>
      <c r="AA249" s="177">
        <v>25000</v>
      </c>
      <c r="AB249" s="300" t="s">
        <v>11</v>
      </c>
      <c r="AC249">
        <v>1</v>
      </c>
      <c r="AD249" s="1248">
        <v>231</v>
      </c>
      <c r="AE249" s="46">
        <v>0</v>
      </c>
      <c r="AF2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CALENDARIO)]],TODAY())/30,0)-AE249, IF(Cat_alumnos[[#This Row],[ESTATUS ACADÉMICO]]="VIGENTE",ROUNDDOWN(DAYS360(Cat_alumnos[[#This Row],[FECHA DE INICIO (PRIMERA CLASE CALENDARIO)]],TODAY())/30,0)+2-AE249,"NO VIGENTE"))</f>
        <v>NO VIGENTE</v>
      </c>
      <c r="AG249" s="73">
        <v>20</v>
      </c>
      <c r="AH2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49" s="55" t="str">
        <f t="shared" si="15"/>
        <v>SUSPENDER</v>
      </c>
      <c r="AJ249" s="352" t="s">
        <v>2395</v>
      </c>
      <c r="AK249" s="49">
        <v>1</v>
      </c>
      <c r="AL249" s="66">
        <f t="shared" si="74"/>
        <v>1</v>
      </c>
      <c r="AM249" s="444" t="str">
        <f t="shared" si="64"/>
        <v>NO</v>
      </c>
      <c r="AN249" s="902"/>
      <c r="AO249" s="900" t="str">
        <f>MID(Cat_alumnos[[#This Row],[CURP]],5,2)</f>
        <v>82</v>
      </c>
      <c r="AP249" s="900" t="str">
        <f>MID(Cat_alumnos[[#This Row],[CURP]],7,2)</f>
        <v>03</v>
      </c>
      <c r="AQ249" s="900" t="str">
        <f>MID(Cat_alumnos[[#This Row],[CURP]],9,2)</f>
        <v>03</v>
      </c>
      <c r="AR249" s="904" t="s">
        <v>3085</v>
      </c>
      <c r="AS249" s="612">
        <f>Cat_alumnos[[#This Row],[Titulación]]</f>
        <v>25000</v>
      </c>
      <c r="AT249" s="208">
        <v>2180</v>
      </c>
      <c r="AU249" s="39">
        <v>44935</v>
      </c>
      <c r="AW249" s="384">
        <v>25450</v>
      </c>
      <c r="AX249" s="81">
        <v>44939</v>
      </c>
      <c r="AY249" s="210"/>
      <c r="AZ249" s="209"/>
      <c r="BB249" s="210"/>
      <c r="BC249" s="209"/>
      <c r="BE249" s="210"/>
      <c r="BF249" s="209"/>
      <c r="BH249" s="210"/>
      <c r="BI249" s="210"/>
      <c r="BJ249" s="210"/>
      <c r="BK249" s="210"/>
      <c r="BL249" s="210"/>
      <c r="BM249" s="210"/>
      <c r="BN249" s="210"/>
      <c r="BO249" s="210"/>
      <c r="BP249" s="210"/>
      <c r="BQ249" s="210"/>
      <c r="BR249" s="210"/>
      <c r="BS249" s="56">
        <f t="shared" si="71"/>
        <v>27630</v>
      </c>
      <c r="BT249" s="56">
        <f t="shared" si="63"/>
        <v>25000</v>
      </c>
      <c r="BU249" s="57">
        <f t="shared" si="73"/>
        <v>2630</v>
      </c>
      <c r="BW249" s="56">
        <f t="shared" si="72"/>
        <v>25000</v>
      </c>
      <c r="BX249" s="56"/>
      <c r="BY249" s="56"/>
      <c r="BZ249" s="62"/>
      <c r="CA249" s="62"/>
      <c r="CB249" s="62"/>
      <c r="CD249" s="211"/>
      <c r="CE249" s="61"/>
      <c r="CF249" s="61"/>
      <c r="CG249" s="212" t="s">
        <v>1154</v>
      </c>
      <c r="CH249" s="69">
        <v>9981305947</v>
      </c>
    </row>
    <row r="250" spans="1:86" ht="18" hidden="1" thickTop="1" thickBot="1">
      <c r="A250" s="244">
        <v>232</v>
      </c>
      <c r="B250" s="46" t="s">
        <v>20</v>
      </c>
      <c r="C250" s="252" t="s">
        <v>1420</v>
      </c>
      <c r="D250" s="46" t="s">
        <v>1421</v>
      </c>
      <c r="E250" s="72" t="s">
        <v>1422</v>
      </c>
      <c r="F250" s="47" t="s">
        <v>1423</v>
      </c>
      <c r="G250" s="48" t="s">
        <v>1424</v>
      </c>
      <c r="H250" s="752">
        <v>6</v>
      </c>
      <c r="I250" s="752">
        <v>4</v>
      </c>
      <c r="J250" s="151"/>
      <c r="K250" s="151" t="s">
        <v>1255</v>
      </c>
      <c r="L250" s="151">
        <v>2285</v>
      </c>
      <c r="M250" s="49" t="s">
        <v>1013</v>
      </c>
      <c r="N250" s="118">
        <v>44440</v>
      </c>
      <c r="O250" s="118">
        <f t="shared" si="67"/>
        <v>44531</v>
      </c>
      <c r="P250" s="118">
        <f>Cat_alumnos[[#This Row],[FECHA DE INICIO (PRIMERA CLASE CALENDARIO)]]</f>
        <v>44440</v>
      </c>
      <c r="Q250" s="118">
        <f t="shared" si="68"/>
        <v>44593</v>
      </c>
      <c r="R250" s="49" t="str">
        <f t="shared" si="69"/>
        <v>H</v>
      </c>
      <c r="S250" s="49" t="str">
        <f t="shared" si="70"/>
        <v>JT DOCTORADO EN DERECHO</v>
      </c>
      <c r="T250" s="322" t="s">
        <v>1227</v>
      </c>
      <c r="U250" s="49" t="s">
        <v>11</v>
      </c>
      <c r="V250" s="50">
        <v>5000</v>
      </c>
      <c r="W250" s="51">
        <f t="shared" si="61"/>
        <v>0.54300000000000004</v>
      </c>
      <c r="X250" s="50">
        <f t="shared" si="62"/>
        <v>2715</v>
      </c>
      <c r="Y250" s="52">
        <v>0</v>
      </c>
      <c r="Z250" s="153">
        <v>6000</v>
      </c>
      <c r="AA250" s="177">
        <v>23000</v>
      </c>
      <c r="AB250" s="300" t="s">
        <v>11</v>
      </c>
      <c r="AC250">
        <v>1</v>
      </c>
      <c r="AD250" s="1249">
        <v>232</v>
      </c>
      <c r="AE250" s="46"/>
      <c r="AF2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CALENDARIO)]],TODAY())/30,0)-AE250, IF(Cat_alumnos[[#This Row],[ESTATUS ACADÉMICO]]="VIGENTE",ROUNDDOWN(DAYS360(Cat_alumnos[[#This Row],[FECHA DE INICIO (PRIMERA CLASE CALENDARIO)]],TODAY())/30,0)+2-AE250,"NO VIGENTE"))</f>
        <v>NO VIGENTE</v>
      </c>
      <c r="AG250" s="84">
        <v>6</v>
      </c>
      <c r="AH2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50" s="55" t="str">
        <f t="shared" ca="1" si="15"/>
        <v>Al día septiembre</v>
      </c>
      <c r="AJ250" s="349" t="s">
        <v>1158</v>
      </c>
      <c r="AK250" s="49">
        <v>0</v>
      </c>
      <c r="AL250" s="66">
        <f t="shared" si="74"/>
        <v>0</v>
      </c>
      <c r="AM250" s="444" t="str">
        <f t="shared" si="64"/>
        <v>SI</v>
      </c>
      <c r="AN250" s="916" t="s">
        <v>1939</v>
      </c>
      <c r="AO250" s="900" t="str">
        <f>MID(Cat_alumnos[[#This Row],[CURP]],5,2)</f>
        <v>56</v>
      </c>
      <c r="AP250" s="900" t="str">
        <f>MID(Cat_alumnos[[#This Row],[CURP]],7,2)</f>
        <v>02</v>
      </c>
      <c r="AQ250" s="900" t="str">
        <f>MID(Cat_alumnos[[#This Row],[CURP]],9,2)</f>
        <v>07</v>
      </c>
      <c r="AR250" s="916" t="s">
        <v>3088</v>
      </c>
      <c r="AS250" s="612">
        <f>Cat_alumnos[[#This Row],[Titulación]]</f>
        <v>23000</v>
      </c>
      <c r="AT250" s="208"/>
      <c r="AU250" s="1"/>
      <c r="AW250" s="209"/>
      <c r="AY250" s="210"/>
      <c r="AZ250" s="209"/>
      <c r="BB250" s="210"/>
      <c r="BC250" s="209"/>
      <c r="BE250" s="210"/>
      <c r="BF250" s="209"/>
      <c r="BH250" s="210"/>
      <c r="BI250" s="210"/>
      <c r="BJ250" s="210"/>
      <c r="BK250" s="210"/>
      <c r="BL250" s="210"/>
      <c r="BM250" s="210"/>
      <c r="BN250" s="210"/>
      <c r="BO250" s="210"/>
      <c r="BP250" s="210"/>
      <c r="BQ250" s="210"/>
      <c r="BR250" s="210"/>
      <c r="BS250" s="56">
        <f t="shared" si="71"/>
        <v>0</v>
      </c>
      <c r="BT250" s="56">
        <f t="shared" si="63"/>
        <v>23000</v>
      </c>
      <c r="BU250" s="57">
        <f t="shared" si="73"/>
        <v>-23000</v>
      </c>
      <c r="BW250" s="56">
        <f t="shared" si="72"/>
        <v>23000</v>
      </c>
      <c r="BX250" s="56"/>
      <c r="BY250" s="56"/>
      <c r="BZ250" s="62"/>
      <c r="CA250" s="62"/>
      <c r="CB250" s="62"/>
      <c r="CD250" s="211"/>
      <c r="CG250" s="212"/>
      <c r="CH250" s="69"/>
    </row>
    <row r="251" spans="1:86" ht="54" hidden="1" thickTop="1" thickBot="1">
      <c r="A251" s="244">
        <v>233</v>
      </c>
      <c r="B251" s="46" t="s">
        <v>12</v>
      </c>
      <c r="C251" s="252" t="s">
        <v>735</v>
      </c>
      <c r="D251" s="46" t="s">
        <v>736</v>
      </c>
      <c r="E251" s="72" t="s">
        <v>737</v>
      </c>
      <c r="F251" s="85" t="s">
        <v>1694</v>
      </c>
      <c r="G251" s="253" t="s">
        <v>1693</v>
      </c>
      <c r="H251" s="752">
        <v>20</v>
      </c>
      <c r="I251" s="752">
        <v>20</v>
      </c>
      <c r="J251" s="151"/>
      <c r="K251" s="151">
        <v>3000</v>
      </c>
      <c r="L251" s="151">
        <v>3350</v>
      </c>
      <c r="M251" s="49" t="s">
        <v>691</v>
      </c>
      <c r="N251" s="118">
        <v>43831</v>
      </c>
      <c r="O251" s="118">
        <f t="shared" si="67"/>
        <v>44409</v>
      </c>
      <c r="P251" s="118">
        <f>Cat_alumnos[[#This Row],[FECHA DE INICIO (PRIMERA CLASE CALENDARIO)]]</f>
        <v>43831</v>
      </c>
      <c r="Q251" s="118">
        <f t="shared" si="68"/>
        <v>44409</v>
      </c>
      <c r="R251" s="49" t="str">
        <f t="shared" si="69"/>
        <v>H</v>
      </c>
      <c r="S251" s="49" t="str">
        <f t="shared" si="70"/>
        <v>DOCTORADO EN DERECHO</v>
      </c>
      <c r="T251" s="322" t="s">
        <v>1227</v>
      </c>
      <c r="U251" s="49" t="s">
        <v>11</v>
      </c>
      <c r="V251" s="50">
        <v>6700</v>
      </c>
      <c r="W251" s="51">
        <f t="shared" si="61"/>
        <v>0.5</v>
      </c>
      <c r="X251" s="50">
        <f t="shared" si="62"/>
        <v>3350</v>
      </c>
      <c r="Y251" s="52">
        <v>1</v>
      </c>
      <c r="Z251" s="153">
        <v>0</v>
      </c>
      <c r="AA251" s="177">
        <v>29000</v>
      </c>
      <c r="AB251" s="300" t="s">
        <v>11</v>
      </c>
      <c r="AC251">
        <v>1</v>
      </c>
      <c r="AD251" s="1248">
        <v>233</v>
      </c>
      <c r="AE251" s="46"/>
      <c r="AF2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CALENDARIO)]],TODAY())/30,0)-AE251, IF(Cat_alumnos[[#This Row],[ESTATUS ACADÉMICO]]="VIGENTE",ROUNDDOWN(DAYS360(Cat_alumnos[[#This Row],[FECHA DE INICIO (PRIMERA CLASE CALENDARIO)]],TODAY())/30,0)+2-AE251,"NO VIGENTE"))</f>
        <v>NO VIGENTE</v>
      </c>
      <c r="AG251" s="76">
        <v>13</v>
      </c>
      <c r="AH2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51" s="55" t="str">
        <f t="shared" si="15"/>
        <v>SUSPENDER</v>
      </c>
      <c r="AJ251" s="345" t="s">
        <v>1959</v>
      </c>
      <c r="AK251" s="49">
        <v>0</v>
      </c>
      <c r="AL251" s="66">
        <f t="shared" si="74"/>
        <v>1</v>
      </c>
      <c r="AM251" s="444" t="str">
        <f t="shared" si="64"/>
        <v>SI</v>
      </c>
      <c r="AN251" s="909" t="s">
        <v>1945</v>
      </c>
      <c r="AO251" s="900" t="str">
        <f>MID(Cat_alumnos[[#This Row],[CURP]],5,2)</f>
        <v>64</v>
      </c>
      <c r="AP251" s="900" t="str">
        <f>MID(Cat_alumnos[[#This Row],[CURP]],7,2)</f>
        <v>08</v>
      </c>
      <c r="AQ251" s="900" t="str">
        <f>MID(Cat_alumnos[[#This Row],[CURP]],9,2)</f>
        <v>04</v>
      </c>
      <c r="AR251" s="909" t="s">
        <v>3098</v>
      </c>
      <c r="AS251" s="612">
        <f>Cat_alumnos[[#This Row],[Titulación]]</f>
        <v>29000</v>
      </c>
      <c r="AT251" s="208"/>
      <c r="AU251" s="1"/>
      <c r="AW251" s="209"/>
      <c r="AY251" s="210"/>
      <c r="AZ251" s="209"/>
      <c r="BB251" s="210"/>
      <c r="BC251" s="209"/>
      <c r="BE251" s="210"/>
      <c r="BF251" s="209"/>
      <c r="BH251" s="210"/>
      <c r="BI251" s="210"/>
      <c r="BJ251" s="210"/>
      <c r="BK251" s="210"/>
      <c r="BL251" s="210"/>
      <c r="BM251" s="210"/>
      <c r="BN251" s="210"/>
      <c r="BO251" s="210"/>
      <c r="BP251" s="210"/>
      <c r="BQ251" s="210"/>
      <c r="BR251" s="210"/>
      <c r="BS251" s="56">
        <f t="shared" si="71"/>
        <v>0</v>
      </c>
      <c r="BT251" s="56">
        <f t="shared" si="63"/>
        <v>29000</v>
      </c>
      <c r="BU251" s="57">
        <f t="shared" si="73"/>
        <v>-29000</v>
      </c>
      <c r="BW251" s="56">
        <f t="shared" si="72"/>
        <v>29000</v>
      </c>
      <c r="BX251" s="56"/>
      <c r="BY251" s="56"/>
      <c r="BZ251" s="62"/>
      <c r="CA251" s="62"/>
      <c r="CB251" s="62"/>
      <c r="CD251" s="211"/>
      <c r="CG251" s="212" t="s">
        <v>1162</v>
      </c>
      <c r="CH251" s="59" t="s">
        <v>1161</v>
      </c>
    </row>
    <row r="252" spans="1:86" ht="18" hidden="1" thickTop="1" thickBot="1">
      <c r="A252" s="244">
        <v>234</v>
      </c>
      <c r="B252" s="46" t="s">
        <v>17</v>
      </c>
      <c r="C252" s="252" t="s">
        <v>1163</v>
      </c>
      <c r="D252" s="46" t="s">
        <v>1164</v>
      </c>
      <c r="E252" s="72" t="s">
        <v>1165</v>
      </c>
      <c r="F252" s="46" t="s">
        <v>1166</v>
      </c>
      <c r="G252" s="304" t="s">
        <v>1167</v>
      </c>
      <c r="H252" s="752">
        <v>8</v>
      </c>
      <c r="I252" s="752">
        <v>8</v>
      </c>
      <c r="J252" s="151"/>
      <c r="K252" s="151"/>
      <c r="L252" s="151">
        <v>2180</v>
      </c>
      <c r="M252" s="49" t="s">
        <v>1061</v>
      </c>
      <c r="N252" s="118">
        <v>44352</v>
      </c>
      <c r="O252" s="118">
        <f t="shared" si="67"/>
        <v>44566</v>
      </c>
      <c r="P252" s="118">
        <f>Cat_alumnos[[#This Row],[FECHA DE INICIO (PRIMERA CLASE CALENDARIO)]]</f>
        <v>44352</v>
      </c>
      <c r="Q252" s="118">
        <f t="shared" si="68"/>
        <v>44566</v>
      </c>
      <c r="R252" s="49" t="str">
        <f t="shared" si="69"/>
        <v>H</v>
      </c>
      <c r="S252" s="49" t="str">
        <f t="shared" si="70"/>
        <v>JT EN LICENCIATURA EN DERECHO</v>
      </c>
      <c r="T252" s="322" t="s">
        <v>1227</v>
      </c>
      <c r="U252" s="49" t="s">
        <v>11</v>
      </c>
      <c r="V252" s="50">
        <v>3150</v>
      </c>
      <c r="W252" s="51">
        <f t="shared" si="61"/>
        <v>0.30793650793650795</v>
      </c>
      <c r="X252" s="50">
        <f t="shared" si="62"/>
        <v>970</v>
      </c>
      <c r="Y252" s="52">
        <v>0</v>
      </c>
      <c r="Z252" s="153">
        <v>5000</v>
      </c>
      <c r="AA252" s="177">
        <v>18000</v>
      </c>
      <c r="AB252" s="300" t="s">
        <v>11</v>
      </c>
      <c r="AC252">
        <v>1</v>
      </c>
      <c r="AD252" s="1249">
        <v>234</v>
      </c>
      <c r="AE252" s="46">
        <v>0</v>
      </c>
      <c r="AF2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CALENDARIO)]],TODAY())/30,0)-AE252, IF(Cat_alumnos[[#This Row],[ESTATUS ACADÉMICO]]="VIGENTE",ROUNDDOWN(DAYS360(Cat_alumnos[[#This Row],[FECHA DE INICIO (PRIMERA CLASE CALENDARIO)]],TODAY())/30,0)+2-AE252,"NO VIGENTE"))</f>
        <v>NO VIGENTE</v>
      </c>
      <c r="AG252" s="79">
        <v>8</v>
      </c>
      <c r="AH2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52" s="55" t="str">
        <f t="shared" si="15"/>
        <v>SUSPENDER</v>
      </c>
      <c r="AJ252" s="349"/>
      <c r="AK252" s="49">
        <v>0</v>
      </c>
      <c r="AL252" s="66">
        <f t="shared" si="74"/>
        <v>0</v>
      </c>
      <c r="AM252" s="444" t="str">
        <f t="shared" si="64"/>
        <v>NO</v>
      </c>
      <c r="AN252" s="902"/>
      <c r="AO252" s="900" t="str">
        <f>MID(Cat_alumnos[[#This Row],[CURP]],5,2)</f>
        <v>84</v>
      </c>
      <c r="AP252" s="900" t="str">
        <f>MID(Cat_alumnos[[#This Row],[CURP]],7,2)</f>
        <v>12</v>
      </c>
      <c r="AQ252" s="900" t="str">
        <f>MID(Cat_alumnos[[#This Row],[CURP]],9,2)</f>
        <v>21</v>
      </c>
      <c r="AR252" s="904" t="s">
        <v>3098</v>
      </c>
      <c r="AS252" s="612">
        <f>Cat_alumnos[[#This Row],[Titulación]]</f>
        <v>18000</v>
      </c>
      <c r="AT252" s="208"/>
      <c r="AU252" s="1"/>
      <c r="AW252" s="209"/>
      <c r="AY252" s="210"/>
      <c r="AZ252" s="209"/>
      <c r="BB252" s="210"/>
      <c r="BC252" s="209"/>
      <c r="BE252" s="210"/>
      <c r="BF252" s="209"/>
      <c r="BH252" s="210"/>
      <c r="BI252" s="210"/>
      <c r="BJ252" s="210"/>
      <c r="BK252" s="210"/>
      <c r="BL252" s="210"/>
      <c r="BM252" s="210"/>
      <c r="BN252" s="210"/>
      <c r="BO252" s="210"/>
      <c r="BP252" s="210"/>
      <c r="BQ252" s="210"/>
      <c r="BR252" s="210"/>
      <c r="BS252" s="56">
        <f t="shared" si="71"/>
        <v>0</v>
      </c>
      <c r="BT252" s="56">
        <f t="shared" si="63"/>
        <v>18000</v>
      </c>
      <c r="BU252" s="57">
        <f t="shared" si="73"/>
        <v>-18000</v>
      </c>
      <c r="BW252" s="56">
        <f t="shared" si="72"/>
        <v>18000</v>
      </c>
      <c r="BX252" s="56">
        <v>5000</v>
      </c>
      <c r="BY252" s="56"/>
      <c r="BZ252" s="78">
        <v>45056</v>
      </c>
      <c r="CA252" s="62" t="s">
        <v>2266</v>
      </c>
      <c r="CB252" s="62"/>
      <c r="CD252" s="211"/>
      <c r="CG252" s="212"/>
      <c r="CH252" s="69"/>
    </row>
    <row r="253" spans="1:86" ht="18" hidden="1" thickTop="1" thickBot="1">
      <c r="A253" s="244">
        <v>235</v>
      </c>
      <c r="B253" s="46" t="s">
        <v>19</v>
      </c>
      <c r="C253" s="252" t="s">
        <v>1168</v>
      </c>
      <c r="D253" s="254" t="s">
        <v>2244</v>
      </c>
      <c r="E253" s="72" t="s">
        <v>1169</v>
      </c>
      <c r="F253" s="53" t="s">
        <v>1170</v>
      </c>
      <c r="G253" s="48" t="s">
        <v>1171</v>
      </c>
      <c r="H253" s="752">
        <v>6</v>
      </c>
      <c r="I253" s="752">
        <v>6</v>
      </c>
      <c r="J253" s="151"/>
      <c r="K253" s="151" t="s">
        <v>1285</v>
      </c>
      <c r="L253" s="151">
        <v>2180</v>
      </c>
      <c r="M253" s="303" t="s">
        <v>2243</v>
      </c>
      <c r="N253" s="118">
        <v>44317</v>
      </c>
      <c r="O253" s="118">
        <f t="shared" si="67"/>
        <v>44470</v>
      </c>
      <c r="P253" s="118">
        <f>Cat_alumnos[[#This Row],[FECHA DE INICIO (PRIMERA CLASE CALENDARIO)]]</f>
        <v>44317</v>
      </c>
      <c r="Q253" s="118">
        <f t="shared" si="68"/>
        <v>44470</v>
      </c>
      <c r="R253" s="49" t="str">
        <f t="shared" si="69"/>
        <v>M</v>
      </c>
      <c r="S253" s="49" t="str">
        <f t="shared" si="70"/>
        <v>JT MAESTRIA EN DERECHO</v>
      </c>
      <c r="T253" s="322" t="s">
        <v>35</v>
      </c>
      <c r="U253" s="49" t="s">
        <v>11</v>
      </c>
      <c r="V253" s="50">
        <v>5000</v>
      </c>
      <c r="W253" s="51">
        <f t="shared" si="61"/>
        <v>0.56399999999999995</v>
      </c>
      <c r="X253" s="50">
        <f t="shared" si="62"/>
        <v>2820</v>
      </c>
      <c r="Y253" s="52">
        <v>0</v>
      </c>
      <c r="Z253" s="153">
        <v>6000</v>
      </c>
      <c r="AA253" s="177">
        <v>23000</v>
      </c>
      <c r="AB253" s="300" t="s">
        <v>11</v>
      </c>
      <c r="AC253">
        <v>1</v>
      </c>
      <c r="AD253" s="1248">
        <v>235</v>
      </c>
      <c r="AE253" s="46"/>
      <c r="AF2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CALENDARIO)]],TODAY())/30,0)-AE253, IF(Cat_alumnos[[#This Row],[ESTATUS ACADÉMICO]]="VIGENTE",ROUNDDOWN(DAYS360(Cat_alumnos[[#This Row],[FECHA DE INICIO (PRIMERA CLASE CALENDARIO)]],TODAY())/30,0)+2-AE253,"NO VIGENTE"))</f>
        <v>NO VIGENTE</v>
      </c>
      <c r="AG253" s="111">
        <v>6</v>
      </c>
      <c r="AH2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3" s="55" t="str">
        <f t="shared" si="15"/>
        <v>SUSPENDER</v>
      </c>
      <c r="AJ253" s="349" t="s">
        <v>1172</v>
      </c>
      <c r="AK253" s="49">
        <v>0</v>
      </c>
      <c r="AL253" s="66">
        <f t="shared" si="74"/>
        <v>0</v>
      </c>
      <c r="AM253" s="444" t="str">
        <f t="shared" si="64"/>
        <v>NO</v>
      </c>
      <c r="AN253" s="902"/>
      <c r="AO253" s="900" t="str">
        <f>MID(Cat_alumnos[[#This Row],[CURP]],5,2)</f>
        <v>80</v>
      </c>
      <c r="AP253" s="900" t="str">
        <f>MID(Cat_alumnos[[#This Row],[CURP]],7,2)</f>
        <v>06</v>
      </c>
      <c r="AQ253" s="900" t="str">
        <f>MID(Cat_alumnos[[#This Row],[CURP]],9,2)</f>
        <v>17</v>
      </c>
      <c r="AR253" s="904" t="s">
        <v>3088</v>
      </c>
      <c r="AS253" s="612">
        <f>Cat_alumnos[[#This Row],[Titulación]]</f>
        <v>23000</v>
      </c>
      <c r="AT253" s="230">
        <v>23000</v>
      </c>
      <c r="AU253" s="39">
        <v>44529</v>
      </c>
      <c r="AV253" t="s">
        <v>420</v>
      </c>
      <c r="AW253" s="230"/>
      <c r="AX253" s="81"/>
      <c r="AY253" s="210"/>
      <c r="AZ253" s="209"/>
      <c r="BB253" s="210"/>
      <c r="BC253" s="209"/>
      <c r="BE253" s="210"/>
      <c r="BF253" s="209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56">
        <f t="shared" si="71"/>
        <v>23000</v>
      </c>
      <c r="BT253" s="56">
        <f t="shared" si="63"/>
        <v>23000</v>
      </c>
      <c r="BU253" s="57">
        <f t="shared" si="73"/>
        <v>0</v>
      </c>
      <c r="BW253" s="56">
        <f t="shared" si="72"/>
        <v>23000</v>
      </c>
      <c r="BX253" s="56">
        <v>6000</v>
      </c>
      <c r="BY253" s="56"/>
      <c r="BZ253" s="78">
        <v>44494</v>
      </c>
      <c r="CA253" s="62"/>
      <c r="CB253" s="62"/>
      <c r="CD253" s="211"/>
      <c r="CG253" s="212" t="s">
        <v>1171</v>
      </c>
      <c r="CH253" s="69" t="s">
        <v>1170</v>
      </c>
    </row>
    <row r="254" spans="1:86" ht="34" hidden="1" thickTop="1" thickBot="1">
      <c r="A254" s="244">
        <v>236</v>
      </c>
      <c r="B254" s="46" t="s">
        <v>17</v>
      </c>
      <c r="C254" s="252" t="s">
        <v>1173</v>
      </c>
      <c r="D254" s="46" t="s">
        <v>1174</v>
      </c>
      <c r="E254" s="72" t="s">
        <v>1175</v>
      </c>
      <c r="F254" s="53" t="s">
        <v>1176</v>
      </c>
      <c r="G254" s="48" t="s">
        <v>1177</v>
      </c>
      <c r="H254" s="752">
        <v>8</v>
      </c>
      <c r="I254" s="752">
        <v>8</v>
      </c>
      <c r="J254" s="151"/>
      <c r="K254" s="151"/>
      <c r="L254" s="151">
        <v>2180</v>
      </c>
      <c r="M254" s="49" t="s">
        <v>1061</v>
      </c>
      <c r="N254" s="118">
        <v>44352</v>
      </c>
      <c r="O254" s="118">
        <f t="shared" si="67"/>
        <v>44566</v>
      </c>
      <c r="P254" s="118">
        <f>Cat_alumnos[[#This Row],[FECHA DE INICIO (PRIMERA CLASE CALENDARIO)]]</f>
        <v>44352</v>
      </c>
      <c r="Q254" s="118">
        <f t="shared" si="68"/>
        <v>44566</v>
      </c>
      <c r="R254" s="49" t="str">
        <f t="shared" si="69"/>
        <v>M</v>
      </c>
      <c r="S254" s="49" t="str">
        <f t="shared" si="70"/>
        <v>JT EN LICENCIATURA EN DERECHO</v>
      </c>
      <c r="T254" s="322" t="s">
        <v>1227</v>
      </c>
      <c r="U254" s="49" t="s">
        <v>9</v>
      </c>
      <c r="V254" s="50">
        <v>3150</v>
      </c>
      <c r="W254" s="51">
        <f t="shared" si="61"/>
        <v>0.30793650793650795</v>
      </c>
      <c r="X254" s="50">
        <f t="shared" si="62"/>
        <v>970</v>
      </c>
      <c r="Y254" s="52">
        <v>0</v>
      </c>
      <c r="Z254" s="153">
        <v>5000</v>
      </c>
      <c r="AA254" s="177">
        <v>18000</v>
      </c>
      <c r="AB254" s="300" t="s">
        <v>11</v>
      </c>
      <c r="AC254">
        <v>1</v>
      </c>
      <c r="AD254" s="1249">
        <v>236</v>
      </c>
      <c r="AE254" s="46">
        <v>0</v>
      </c>
      <c r="AF2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CALENDARIO)]],TODAY())/30,0)-AE254, IF(Cat_alumnos[[#This Row],[ESTATUS ACADÉMICO]]="VIGENTE",ROUNDDOWN(DAYS360(Cat_alumnos[[#This Row],[FECHA DE INICIO (PRIMERA CLASE CALENDARIO)]],TODAY())/30,0)+2-AE254,"NO VIGENTE"))</f>
        <v>NO VIGENTE</v>
      </c>
      <c r="AG254" s="79">
        <v>8</v>
      </c>
      <c r="AH2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4" s="55" t="str">
        <f t="shared" si="15"/>
        <v>SUSPENDER</v>
      </c>
      <c r="AJ254" s="345" t="s">
        <v>1178</v>
      </c>
      <c r="AK254" s="49">
        <v>0</v>
      </c>
      <c r="AL254" s="66">
        <f t="shared" si="74"/>
        <v>0</v>
      </c>
      <c r="AM254" s="444" t="str">
        <f t="shared" si="64"/>
        <v>NO</v>
      </c>
      <c r="AN254" s="902"/>
      <c r="AO254" s="900" t="str">
        <f>MID(Cat_alumnos[[#This Row],[CURP]],5,2)</f>
        <v>74</v>
      </c>
      <c r="AP254" s="900" t="str">
        <f>MID(Cat_alumnos[[#This Row],[CURP]],7,2)</f>
        <v>08</v>
      </c>
      <c r="AQ254" s="900" t="str">
        <f>MID(Cat_alumnos[[#This Row],[CURP]],9,2)</f>
        <v>23</v>
      </c>
      <c r="AR254" s="904" t="s">
        <v>3095</v>
      </c>
      <c r="AS254" s="612">
        <f>Cat_alumnos[[#This Row],[Titulación]]</f>
        <v>18000</v>
      </c>
      <c r="AT254" s="74">
        <v>5000</v>
      </c>
      <c r="AU254" s="226">
        <v>44365</v>
      </c>
      <c r="AV254" s="221" t="s">
        <v>476</v>
      </c>
      <c r="AW254" s="74">
        <v>10000</v>
      </c>
      <c r="AX254" s="222">
        <v>44396</v>
      </c>
      <c r="AY254" s="75" t="s">
        <v>241</v>
      </c>
      <c r="AZ254" s="112">
        <v>10000</v>
      </c>
      <c r="BA254" s="222">
        <v>44425</v>
      </c>
      <c r="BB254" s="75" t="s">
        <v>241</v>
      </c>
      <c r="BC254" s="86"/>
      <c r="BD254" s="221"/>
      <c r="BE254" s="75"/>
      <c r="BF254" s="86"/>
      <c r="BG254" s="221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56">
        <f t="shared" si="71"/>
        <v>25000</v>
      </c>
      <c r="BT254" s="56">
        <f t="shared" si="63"/>
        <v>18000</v>
      </c>
      <c r="BU254" s="57">
        <f t="shared" si="73"/>
        <v>7000</v>
      </c>
      <c r="BW254" s="216">
        <f t="shared" si="72"/>
        <v>18000</v>
      </c>
      <c r="BX254" s="216">
        <v>5000</v>
      </c>
      <c r="BY254" s="216"/>
      <c r="BZ254" s="219">
        <v>44609</v>
      </c>
      <c r="CA254" s="62"/>
      <c r="CB254" s="62"/>
      <c r="CD254" s="211"/>
      <c r="CG254" s="212"/>
      <c r="CH254" s="69"/>
    </row>
    <row r="255" spans="1:86" ht="41" hidden="1" thickTop="1" thickBot="1">
      <c r="A255" s="244">
        <v>237</v>
      </c>
      <c r="B255" s="46" t="s">
        <v>12</v>
      </c>
      <c r="C255" s="252" t="s">
        <v>791</v>
      </c>
      <c r="D255" s="46" t="s">
        <v>792</v>
      </c>
      <c r="E255" s="72" t="s">
        <v>793</v>
      </c>
      <c r="F255" s="53" t="s">
        <v>794</v>
      </c>
      <c r="G255" s="48" t="s">
        <v>795</v>
      </c>
      <c r="H255" s="752">
        <v>24</v>
      </c>
      <c r="I255" s="752">
        <v>20</v>
      </c>
      <c r="J255" s="151"/>
      <c r="K255" s="151">
        <v>3000</v>
      </c>
      <c r="L255" s="151">
        <v>2800</v>
      </c>
      <c r="M255" s="49" t="s">
        <v>774</v>
      </c>
      <c r="N255" s="118">
        <v>43831</v>
      </c>
      <c r="O255" s="118">
        <f t="shared" si="67"/>
        <v>44409</v>
      </c>
      <c r="P255" s="118">
        <f>Cat_alumnos[[#This Row],[FECHA DE INICIO (PRIMERA CLASE CALENDARIO)]]</f>
        <v>43831</v>
      </c>
      <c r="Q255" s="118">
        <f t="shared" si="68"/>
        <v>44531</v>
      </c>
      <c r="R255" s="49" t="str">
        <f t="shared" si="69"/>
        <v>M</v>
      </c>
      <c r="S255" s="49" t="str">
        <f t="shared" si="70"/>
        <v>DOCTORADO EN DERECHO</v>
      </c>
      <c r="T255" s="322" t="s">
        <v>33</v>
      </c>
      <c r="U255" s="49" t="s">
        <v>11</v>
      </c>
      <c r="V255" s="50">
        <v>5000</v>
      </c>
      <c r="W255" s="51">
        <f t="shared" si="61"/>
        <v>0.44</v>
      </c>
      <c r="X255" s="50">
        <f t="shared" si="62"/>
        <v>2200</v>
      </c>
      <c r="Y255" s="52">
        <v>2</v>
      </c>
      <c r="Z255" s="153">
        <v>0</v>
      </c>
      <c r="AA255" s="177">
        <v>25000</v>
      </c>
      <c r="AB255" s="300" t="s">
        <v>11</v>
      </c>
      <c r="AC255">
        <v>1</v>
      </c>
      <c r="AD255" s="1248">
        <v>237</v>
      </c>
      <c r="AE255" s="46"/>
      <c r="AF2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CALENDARIO)]],TODAY())/30,0)-AE255, IF(Cat_alumnos[[#This Row],[ESTATUS ACADÉMICO]]="VIGENTE",ROUNDDOWN(DAYS360(Cat_alumnos[[#This Row],[FECHA DE INICIO (PRIMERA CLASE CALENDARIO)]],TODAY())/30,0)+2-AE255,"NO VIGENTE"))</f>
        <v>NO VIGENTE</v>
      </c>
      <c r="AG255" s="79">
        <v>9</v>
      </c>
      <c r="AH2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255" s="55" t="str">
        <f t="shared" si="15"/>
        <v>SUSPENDER</v>
      </c>
      <c r="AJ255" s="345" t="s">
        <v>1183</v>
      </c>
      <c r="AK255" s="49">
        <v>1</v>
      </c>
      <c r="AL255" s="66">
        <f t="shared" si="74"/>
        <v>1</v>
      </c>
      <c r="AM255" s="444" t="str">
        <f t="shared" si="64"/>
        <v>SI</v>
      </c>
      <c r="AN255" s="906" t="s">
        <v>1942</v>
      </c>
      <c r="AO255" s="900" t="str">
        <f>MID(Cat_alumnos[[#This Row],[CURP]],5,2)</f>
        <v>76</v>
      </c>
      <c r="AP255" s="900" t="str">
        <f>MID(Cat_alumnos[[#This Row],[CURP]],7,2)</f>
        <v>08</v>
      </c>
      <c r="AQ255" s="900" t="str">
        <f>MID(Cat_alumnos[[#This Row],[CURP]],9,2)</f>
        <v>20</v>
      </c>
      <c r="AR255" s="906" t="s">
        <v>3086</v>
      </c>
      <c r="AS255" s="612">
        <f>Cat_alumnos[[#This Row],[Titulación]]</f>
        <v>25000</v>
      </c>
      <c r="AT255" s="208"/>
      <c r="AU255" s="1"/>
      <c r="AW255" s="209"/>
      <c r="AY255" s="210"/>
      <c r="AZ255" s="209"/>
      <c r="BB255" s="210"/>
      <c r="BC255" s="209"/>
      <c r="BE255" s="210"/>
      <c r="BF255" s="209"/>
      <c r="BH255" s="210"/>
      <c r="BI255" s="210"/>
      <c r="BJ255" s="210"/>
      <c r="BK255" s="210"/>
      <c r="BL255" s="210"/>
      <c r="BM255" s="210"/>
      <c r="BN255" s="210"/>
      <c r="BO255" s="210"/>
      <c r="BP255" s="210"/>
      <c r="BQ255" s="210"/>
      <c r="BR255" s="210"/>
      <c r="BS255" s="56">
        <f t="shared" si="71"/>
        <v>0</v>
      </c>
      <c r="BT255" s="56">
        <f t="shared" si="63"/>
        <v>25000</v>
      </c>
      <c r="BU255" s="57">
        <f t="shared" si="73"/>
        <v>-25000</v>
      </c>
      <c r="BW255" s="56">
        <f t="shared" si="72"/>
        <v>25000</v>
      </c>
      <c r="BX255" s="56"/>
      <c r="BY255" s="56"/>
      <c r="BZ255" s="62"/>
      <c r="CA255" s="62"/>
      <c r="CB255" s="62"/>
      <c r="CD255" s="211" t="s">
        <v>1162</v>
      </c>
      <c r="CG255" s="212" t="s">
        <v>1182</v>
      </c>
      <c r="CH255" s="69">
        <v>7225033333</v>
      </c>
    </row>
    <row r="256" spans="1:86" ht="18" hidden="1" thickTop="1" thickBot="1">
      <c r="A256" s="244">
        <v>238</v>
      </c>
      <c r="B256" s="46" t="s">
        <v>10</v>
      </c>
      <c r="C256" s="252" t="s">
        <v>1184</v>
      </c>
      <c r="D256" s="116" t="s">
        <v>1185</v>
      </c>
      <c r="E256" s="225" t="s">
        <v>1186</v>
      </c>
      <c r="F256" s="89" t="s">
        <v>1187</v>
      </c>
      <c r="G256" s="228" t="s">
        <v>1188</v>
      </c>
      <c r="H256" s="752">
        <v>20</v>
      </c>
      <c r="I256" s="752">
        <v>20</v>
      </c>
      <c r="J256" s="151"/>
      <c r="K256" s="151">
        <v>2000</v>
      </c>
      <c r="L256" s="151">
        <v>2180</v>
      </c>
      <c r="M256" s="49" t="s">
        <v>674</v>
      </c>
      <c r="N256" s="118">
        <v>44317</v>
      </c>
      <c r="O256" s="118">
        <f t="shared" si="67"/>
        <v>44896</v>
      </c>
      <c r="P256" s="118">
        <f>Cat_alumnos[[#This Row],[FECHA DE INICIO (PRIMERA CLASE CALENDARIO)]]</f>
        <v>44317</v>
      </c>
      <c r="Q256" s="118">
        <f t="shared" si="68"/>
        <v>44896</v>
      </c>
      <c r="R256" s="49" t="str">
        <f t="shared" si="69"/>
        <v>M</v>
      </c>
      <c r="S256" s="49" t="str">
        <f t="shared" si="70"/>
        <v>MAESTRIA EN DERECHO</v>
      </c>
      <c r="T256" s="322" t="s">
        <v>35</v>
      </c>
      <c r="U256" s="101" t="s">
        <v>16</v>
      </c>
      <c r="V256" s="50">
        <v>5000</v>
      </c>
      <c r="W256" s="51">
        <f t="shared" si="61"/>
        <v>0.56399999999999995</v>
      </c>
      <c r="X256" s="50">
        <f t="shared" si="62"/>
        <v>2820</v>
      </c>
      <c r="Y256" s="52">
        <v>2</v>
      </c>
      <c r="Z256" s="153">
        <v>0</v>
      </c>
      <c r="AA256" s="177">
        <v>25000</v>
      </c>
      <c r="AB256" s="300" t="s">
        <v>16</v>
      </c>
      <c r="AC256">
        <v>1</v>
      </c>
      <c r="AD256" s="1249">
        <v>238</v>
      </c>
      <c r="AE256" s="46"/>
      <c r="AF2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CALENDARIO)]],TODAY())/30,0)-AE256, IF(Cat_alumnos[[#This Row],[ESTATUS ACADÉMICO]]="VIGENTE",ROUNDDOWN(DAYS360(Cat_alumnos[[#This Row],[FECHA DE INICIO (PRIMERA CLASE CALENDARIO)]],TODAY())/30,0)+2-AE256,"NO VIGENTE"))</f>
        <v>NO VIGENTE</v>
      </c>
      <c r="AG256" s="73">
        <v>0</v>
      </c>
      <c r="AH2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56" s="55" t="str">
        <f t="shared" si="15"/>
        <v>SUSPENDER</v>
      </c>
      <c r="AJ256" s="368" t="s">
        <v>1189</v>
      </c>
      <c r="AK256" s="49">
        <v>0</v>
      </c>
      <c r="AL256" s="66">
        <f t="shared" si="74"/>
        <v>2</v>
      </c>
      <c r="AM256" s="444" t="str">
        <f t="shared" si="64"/>
        <v>NO</v>
      </c>
      <c r="AN256" s="902"/>
      <c r="AO256" s="900" t="str">
        <f>MID(Cat_alumnos[[#This Row],[CURP]],5,2)</f>
        <v>94</v>
      </c>
      <c r="AP256" s="900" t="str">
        <f>MID(Cat_alumnos[[#This Row],[CURP]],7,2)</f>
        <v>03</v>
      </c>
      <c r="AQ256" s="900" t="str">
        <f>MID(Cat_alumnos[[#This Row],[CURP]],9,2)</f>
        <v>11</v>
      </c>
      <c r="AR256" s="904" t="s">
        <v>3092</v>
      </c>
      <c r="AS256" s="612">
        <f>Cat_alumnos[[#This Row],[Titulación]]</f>
        <v>25000</v>
      </c>
      <c r="AT256" s="208"/>
      <c r="AU256" s="1"/>
      <c r="AW256" s="209"/>
      <c r="AY256" s="210"/>
      <c r="AZ256" s="209"/>
      <c r="BB256" s="210"/>
      <c r="BC256" s="209"/>
      <c r="BE256" s="210"/>
      <c r="BF256" s="209"/>
      <c r="BH256" s="210"/>
      <c r="BI256" s="210"/>
      <c r="BJ256" s="210"/>
      <c r="BK256" s="210"/>
      <c r="BL256" s="210"/>
      <c r="BM256" s="210"/>
      <c r="BN256" s="210"/>
      <c r="BO256" s="210"/>
      <c r="BP256" s="210"/>
      <c r="BQ256" s="210"/>
      <c r="BR256" s="210"/>
      <c r="BS256" s="56">
        <f t="shared" si="71"/>
        <v>0</v>
      </c>
      <c r="BT256" s="56">
        <f t="shared" si="63"/>
        <v>25000</v>
      </c>
      <c r="BU256" s="57">
        <f t="shared" si="73"/>
        <v>-25000</v>
      </c>
      <c r="BW256" s="56">
        <f t="shared" si="72"/>
        <v>25000</v>
      </c>
      <c r="BX256" s="56"/>
      <c r="BY256" s="56"/>
      <c r="BZ256" s="62"/>
      <c r="CA256" s="62"/>
      <c r="CB256" s="62"/>
      <c r="CD256" s="211"/>
      <c r="CG256" s="212" t="s">
        <v>1188</v>
      </c>
      <c r="CH256" s="69" t="s">
        <v>1187</v>
      </c>
    </row>
    <row r="257" spans="1:87" ht="50" hidden="1" thickTop="1" thickBot="1">
      <c r="A257" s="244">
        <v>239</v>
      </c>
      <c r="B257" s="46" t="s">
        <v>20</v>
      </c>
      <c r="C257" s="252" t="s">
        <v>1344</v>
      </c>
      <c r="D257" s="46" t="s">
        <v>1345</v>
      </c>
      <c r="E257" s="72" t="s">
        <v>1346</v>
      </c>
      <c r="F257" s="47" t="s">
        <v>1347</v>
      </c>
      <c r="G257" s="304" t="s">
        <v>1348</v>
      </c>
      <c r="H257" s="752">
        <v>6</v>
      </c>
      <c r="I257" s="752">
        <v>4</v>
      </c>
      <c r="J257" s="151"/>
      <c r="K257" s="151" t="s">
        <v>1255</v>
      </c>
      <c r="L257" s="151">
        <v>5333</v>
      </c>
      <c r="M257" s="49" t="s">
        <v>1013</v>
      </c>
      <c r="N257" s="118">
        <v>44440</v>
      </c>
      <c r="O257" s="118">
        <f t="shared" si="67"/>
        <v>44531</v>
      </c>
      <c r="P257" s="118">
        <f>Cat_alumnos[[#This Row],[FECHA DE INICIO (PRIMERA CLASE CALENDARIO)]]</f>
        <v>44440</v>
      </c>
      <c r="Q257" s="118">
        <f t="shared" si="68"/>
        <v>44593</v>
      </c>
      <c r="R257" s="49" t="str">
        <f t="shared" si="69"/>
        <v>H</v>
      </c>
      <c r="S257" s="49" t="str">
        <f t="shared" si="70"/>
        <v>JT DOCTORADO EN DERECHO</v>
      </c>
      <c r="T257" s="322" t="s">
        <v>1227</v>
      </c>
      <c r="U257" s="49" t="s">
        <v>11</v>
      </c>
      <c r="V257" s="50">
        <v>5000</v>
      </c>
      <c r="W257" s="51">
        <f t="shared" si="61"/>
        <v>-6.6600000000000006E-2</v>
      </c>
      <c r="X257" s="50">
        <f t="shared" si="62"/>
        <v>-333</v>
      </c>
      <c r="Y257" s="52">
        <v>0</v>
      </c>
      <c r="Z257" s="153">
        <v>6000</v>
      </c>
      <c r="AA257" s="177">
        <v>23000</v>
      </c>
      <c r="AB257" s="300" t="s">
        <v>11</v>
      </c>
      <c r="AC257">
        <v>1</v>
      </c>
      <c r="AD257" s="1248">
        <v>239</v>
      </c>
      <c r="AE257" s="46"/>
      <c r="AF2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CALENDARIO)]],TODAY())/30,0)-AE257, IF(Cat_alumnos[[#This Row],[ESTATUS ACADÉMICO]]="VIGENTE",ROUNDDOWN(DAYS360(Cat_alumnos[[#This Row],[FECHA DE INICIO (PRIMERA CLASE CALENDARIO)]],TODAY())/30,0)+2-AE257,"NO VIGENTE"))</f>
        <v>NO VIGENTE</v>
      </c>
      <c r="AG257" s="79">
        <v>6</v>
      </c>
      <c r="AH2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57" s="55" t="str">
        <f t="shared" si="15"/>
        <v>COBRANZA</v>
      </c>
      <c r="AJ257" s="345" t="s">
        <v>1194</v>
      </c>
      <c r="AK257" s="49">
        <v>0</v>
      </c>
      <c r="AL257" s="66">
        <f t="shared" si="74"/>
        <v>0</v>
      </c>
      <c r="AM257" s="444" t="str">
        <f t="shared" si="64"/>
        <v>SI</v>
      </c>
      <c r="AN257" s="907" t="s">
        <v>1971</v>
      </c>
      <c r="AO257" s="900" t="str">
        <f>MID(Cat_alumnos[[#This Row],[CURP]],5,2)</f>
        <v>76</v>
      </c>
      <c r="AP257" s="900" t="str">
        <f>MID(Cat_alumnos[[#This Row],[CURP]],7,2)</f>
        <v>02</v>
      </c>
      <c r="AQ257" s="900" t="str">
        <f>MID(Cat_alumnos[[#This Row],[CURP]],9,2)</f>
        <v>24</v>
      </c>
      <c r="AR257" s="907" t="s">
        <v>3098</v>
      </c>
      <c r="AS257" s="612">
        <f>Cat_alumnos[[#This Row],[Titulación]]</f>
        <v>23000</v>
      </c>
      <c r="AT257" s="230">
        <v>6000</v>
      </c>
      <c r="AU257" s="39">
        <v>44480</v>
      </c>
      <c r="AV257" t="s">
        <v>420</v>
      </c>
      <c r="AW257" s="230">
        <v>5000</v>
      </c>
      <c r="AX257" s="81">
        <v>44522</v>
      </c>
      <c r="AY257" s="210" t="s">
        <v>420</v>
      </c>
      <c r="AZ257" s="230">
        <v>6000</v>
      </c>
      <c r="BA257" s="81">
        <v>44524</v>
      </c>
      <c r="BB257" s="210" t="s">
        <v>420</v>
      </c>
      <c r="BC257" s="230">
        <v>6000</v>
      </c>
      <c r="BD257" s="81">
        <v>44533</v>
      </c>
      <c r="BE257" s="210" t="s">
        <v>420</v>
      </c>
      <c r="BF257" s="230"/>
      <c r="BG257" s="81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56">
        <f t="shared" si="71"/>
        <v>23000</v>
      </c>
      <c r="BT257" s="56">
        <f t="shared" si="63"/>
        <v>23000</v>
      </c>
      <c r="BU257" s="57">
        <f t="shared" si="73"/>
        <v>0</v>
      </c>
      <c r="BW257" s="56">
        <f t="shared" si="72"/>
        <v>23000</v>
      </c>
      <c r="BX257" s="56">
        <v>6000</v>
      </c>
      <c r="BY257" s="56"/>
      <c r="BZ257" s="78">
        <v>44442</v>
      </c>
      <c r="CA257" s="62"/>
      <c r="CB257" s="62"/>
      <c r="CD257" s="211"/>
      <c r="CG257" s="212" t="s">
        <v>1193</v>
      </c>
      <c r="CH257" s="69">
        <v>7221836687</v>
      </c>
    </row>
    <row r="258" spans="1:87" ht="18" hidden="1" thickTop="1" thickBot="1">
      <c r="A258" s="244">
        <v>240</v>
      </c>
      <c r="B258" s="46" t="s">
        <v>19</v>
      </c>
      <c r="C258" s="252" t="s">
        <v>1195</v>
      </c>
      <c r="D258" s="254" t="s">
        <v>2245</v>
      </c>
      <c r="E258" s="72" t="s">
        <v>1891</v>
      </c>
      <c r="F258" s="53" t="s">
        <v>1196</v>
      </c>
      <c r="G258" s="48" t="s">
        <v>1197</v>
      </c>
      <c r="H258" s="752">
        <v>6</v>
      </c>
      <c r="I258" s="752">
        <v>6</v>
      </c>
      <c r="J258" s="151"/>
      <c r="K258" s="151" t="s">
        <v>1285</v>
      </c>
      <c r="L258" s="151">
        <v>2180</v>
      </c>
      <c r="M258" s="303" t="s">
        <v>2243</v>
      </c>
      <c r="N258" s="118">
        <v>44348</v>
      </c>
      <c r="O258" s="118">
        <f t="shared" si="67"/>
        <v>44501</v>
      </c>
      <c r="P258" s="118">
        <f>Cat_alumnos[[#This Row],[FECHA DE INICIO (PRIMERA CLASE CALENDARIO)]]</f>
        <v>44348</v>
      </c>
      <c r="Q258" s="118">
        <f t="shared" si="68"/>
        <v>44501</v>
      </c>
      <c r="R258" s="49" t="str">
        <f t="shared" si="69"/>
        <v>M</v>
      </c>
      <c r="S258" s="49" t="str">
        <f t="shared" si="70"/>
        <v>JT MAESTRIA EN DERECHO</v>
      </c>
      <c r="T258" s="322" t="s">
        <v>35</v>
      </c>
      <c r="U258" s="49" t="s">
        <v>11</v>
      </c>
      <c r="V258" s="50">
        <v>5000</v>
      </c>
      <c r="W258" s="51">
        <f t="shared" si="61"/>
        <v>0.56399999999999995</v>
      </c>
      <c r="X258" s="50">
        <f t="shared" si="62"/>
        <v>2820</v>
      </c>
      <c r="Y258" s="52">
        <v>0</v>
      </c>
      <c r="Z258" s="153">
        <v>6000</v>
      </c>
      <c r="AA258" s="177">
        <v>23000</v>
      </c>
      <c r="AB258" s="300" t="s">
        <v>11</v>
      </c>
      <c r="AC258">
        <v>1</v>
      </c>
      <c r="AD258" s="1249">
        <v>240</v>
      </c>
      <c r="AE258" s="46"/>
      <c r="AF2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CALENDARIO)]],TODAY())/30,0)-AE258, IF(Cat_alumnos[[#This Row],[ESTATUS ACADÉMICO]]="VIGENTE",ROUNDDOWN(DAYS360(Cat_alumnos[[#This Row],[FECHA DE INICIO (PRIMERA CLASE CALENDARIO)]],TODAY())/30,0)+2-AE258,"NO VIGENTE"))</f>
        <v>NO VIGENTE</v>
      </c>
      <c r="AG258" s="79">
        <v>6</v>
      </c>
      <c r="AH2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58" s="55" t="str">
        <f t="shared" si="15"/>
        <v>SUSPENDER</v>
      </c>
      <c r="AJ258" s="349" t="s">
        <v>1198</v>
      </c>
      <c r="AK258" s="49">
        <v>0</v>
      </c>
      <c r="AL258" s="66">
        <f t="shared" si="74"/>
        <v>0</v>
      </c>
      <c r="AM258" s="444" t="str">
        <f t="shared" si="64"/>
        <v>NO</v>
      </c>
      <c r="AN258" s="902"/>
      <c r="AO258" s="900" t="str">
        <f>MID(Cat_alumnos[[#This Row],[CURP]],5,2)</f>
        <v>78</v>
      </c>
      <c r="AP258" s="900" t="str">
        <f>MID(Cat_alumnos[[#This Row],[CURP]],7,2)</f>
        <v>09</v>
      </c>
      <c r="AQ258" s="900" t="str">
        <f>MID(Cat_alumnos[[#This Row],[CURP]],9,2)</f>
        <v>11</v>
      </c>
      <c r="AR258" s="904" t="s">
        <v>3088</v>
      </c>
      <c r="AS258" s="612">
        <f>Cat_alumnos[[#This Row],[Titulación]]</f>
        <v>23000</v>
      </c>
      <c r="AT258" s="230">
        <v>5000</v>
      </c>
      <c r="AU258" s="39">
        <v>44468</v>
      </c>
      <c r="AV258" t="s">
        <v>420</v>
      </c>
      <c r="AW258" s="230">
        <v>5000</v>
      </c>
      <c r="AX258" s="81">
        <v>44497</v>
      </c>
      <c r="AY258" s="210" t="s">
        <v>420</v>
      </c>
      <c r="AZ258" s="230">
        <v>6000</v>
      </c>
      <c r="BA258" s="81">
        <v>44519</v>
      </c>
      <c r="BB258" s="210" t="s">
        <v>420</v>
      </c>
      <c r="BC258" s="230">
        <v>7000</v>
      </c>
      <c r="BD258" s="81">
        <v>44529</v>
      </c>
      <c r="BE258" s="210" t="s">
        <v>420</v>
      </c>
      <c r="BF258" s="230"/>
      <c r="BG258" s="81"/>
      <c r="BH258" s="210"/>
      <c r="BI258" s="210"/>
      <c r="BJ258" s="210"/>
      <c r="BK258" s="210"/>
      <c r="BL258" s="210"/>
      <c r="BM258" s="210"/>
      <c r="BN258" s="210"/>
      <c r="BO258" s="210"/>
      <c r="BP258" s="210"/>
      <c r="BQ258" s="210"/>
      <c r="BR258" s="210"/>
      <c r="BS258" s="56">
        <f t="shared" si="71"/>
        <v>23000</v>
      </c>
      <c r="BT258" s="56">
        <f t="shared" si="63"/>
        <v>23000</v>
      </c>
      <c r="BU258" s="57">
        <f t="shared" si="73"/>
        <v>0</v>
      </c>
      <c r="BW258" s="56">
        <f t="shared" si="72"/>
        <v>23000</v>
      </c>
      <c r="BX258" s="56">
        <v>6000</v>
      </c>
      <c r="BY258" s="56"/>
      <c r="BZ258" s="78">
        <v>44459</v>
      </c>
      <c r="CA258" s="62"/>
      <c r="CB258" s="62"/>
      <c r="CD258" s="211"/>
      <c r="CG258" s="212" t="s">
        <v>1197</v>
      </c>
      <c r="CH258" s="69" t="s">
        <v>1196</v>
      </c>
    </row>
    <row r="259" spans="1:87" ht="82" hidden="1" thickTop="1" thickBot="1">
      <c r="A259" s="244">
        <v>241</v>
      </c>
      <c r="B259" s="46" t="s">
        <v>10</v>
      </c>
      <c r="C259" s="307" t="s">
        <v>1068</v>
      </c>
      <c r="D259" s="576" t="s">
        <v>1571</v>
      </c>
      <c r="E259" s="72" t="s">
        <v>1070</v>
      </c>
      <c r="F259" s="53" t="s">
        <v>1199</v>
      </c>
      <c r="G259" s="304" t="s">
        <v>1200</v>
      </c>
      <c r="H259" s="752">
        <v>20</v>
      </c>
      <c r="I259" s="752">
        <v>20</v>
      </c>
      <c r="J259" s="151"/>
      <c r="K259" s="151">
        <v>2000</v>
      </c>
      <c r="L259" s="151">
        <v>2180</v>
      </c>
      <c r="M259" s="321" t="s">
        <v>2647</v>
      </c>
      <c r="N259" s="118">
        <v>44348</v>
      </c>
      <c r="O259" s="118">
        <f t="shared" si="67"/>
        <v>44927</v>
      </c>
      <c r="P259" s="118">
        <f>Cat_alumnos[[#This Row],[FECHA DE INICIO (PRIMERA CLASE CALENDARIO)]]</f>
        <v>44348</v>
      </c>
      <c r="Q259" s="118">
        <f t="shared" si="68"/>
        <v>44927</v>
      </c>
      <c r="R259" s="49" t="str">
        <f t="shared" si="69"/>
        <v>H</v>
      </c>
      <c r="S259" s="49" t="str">
        <f t="shared" si="70"/>
        <v>MAESTRIA EN DERECHO</v>
      </c>
      <c r="T259" s="322" t="s">
        <v>1227</v>
      </c>
      <c r="U259" s="49" t="s">
        <v>9</v>
      </c>
      <c r="V259" s="50">
        <v>5000</v>
      </c>
      <c r="W259" s="51">
        <f t="shared" si="61"/>
        <v>0.56399999999999995</v>
      </c>
      <c r="X259" s="50">
        <f t="shared" si="62"/>
        <v>2820</v>
      </c>
      <c r="Y259" s="52">
        <v>2</v>
      </c>
      <c r="Z259" s="153">
        <v>0</v>
      </c>
      <c r="AA259" s="177">
        <v>25000</v>
      </c>
      <c r="AB259" s="300" t="s">
        <v>11</v>
      </c>
      <c r="AC259">
        <v>1</v>
      </c>
      <c r="AD259" s="1248">
        <v>241</v>
      </c>
      <c r="AE259" s="46">
        <v>0</v>
      </c>
      <c r="AF2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CALENDARIO)]],TODAY())/30,0)-AE259, IF(Cat_alumnos[[#This Row],[ESTATUS ACADÉMICO]]="VIGENTE",ROUNDDOWN(DAYS360(Cat_alumnos[[#This Row],[FECHA DE INICIO (PRIMERA CLASE CALENDARIO)]],TODAY())/30,0)+2-AE259,"NO VIGENTE"))</f>
        <v>NO VIGENTE</v>
      </c>
      <c r="AG259" s="79">
        <v>17</v>
      </c>
      <c r="AH2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9" s="55" t="str">
        <f t="shared" si="15"/>
        <v>SUSPENDER</v>
      </c>
      <c r="AJ259" s="345" t="s">
        <v>1893</v>
      </c>
      <c r="AK259" s="49">
        <v>1</v>
      </c>
      <c r="AL259" s="66">
        <f t="shared" si="74"/>
        <v>1</v>
      </c>
      <c r="AM259" s="444" t="str">
        <f t="shared" si="64"/>
        <v>NO</v>
      </c>
      <c r="AN259" s="902"/>
      <c r="AO259" s="900" t="str">
        <f>MID(Cat_alumnos[[#This Row],[CURP]],5,2)</f>
        <v>84</v>
      </c>
      <c r="AP259" s="900" t="str">
        <f>MID(Cat_alumnos[[#This Row],[CURP]],7,2)</f>
        <v>12</v>
      </c>
      <c r="AQ259" s="900" t="str">
        <f>MID(Cat_alumnos[[#This Row],[CURP]],9,2)</f>
        <v>29</v>
      </c>
      <c r="AR259" s="904" t="s">
        <v>3089</v>
      </c>
      <c r="AS259" s="612">
        <f>Cat_alumnos[[#This Row],[Titulación]]</f>
        <v>25000</v>
      </c>
      <c r="AT259" s="208"/>
      <c r="AU259" s="1"/>
      <c r="AW259" s="209"/>
      <c r="AY259" s="210"/>
      <c r="AZ259" s="209"/>
      <c r="BB259" s="210"/>
      <c r="BC259" s="209"/>
      <c r="BE259" s="210"/>
      <c r="BF259" s="209"/>
      <c r="BH259" s="210"/>
      <c r="BI259" s="210"/>
      <c r="BJ259" s="210"/>
      <c r="BK259" s="210"/>
      <c r="BL259" s="210"/>
      <c r="BM259" s="210"/>
      <c r="BN259" s="210"/>
      <c r="BO259" s="210"/>
      <c r="BP259" s="210"/>
      <c r="BQ259" s="210"/>
      <c r="BR259" s="210"/>
      <c r="BS259" s="56">
        <f t="shared" si="71"/>
        <v>0</v>
      </c>
      <c r="BT259" s="56">
        <f t="shared" si="63"/>
        <v>25000</v>
      </c>
      <c r="BU259" s="57">
        <f t="shared" si="73"/>
        <v>-25000</v>
      </c>
      <c r="BW259" s="56">
        <f t="shared" si="72"/>
        <v>25000</v>
      </c>
      <c r="BX259" s="56"/>
      <c r="BY259" s="56"/>
      <c r="BZ259" s="62"/>
      <c r="CA259" s="62"/>
      <c r="CB259" s="62"/>
      <c r="CD259" s="211"/>
      <c r="CG259" s="212" t="s">
        <v>1200</v>
      </c>
      <c r="CH259" s="69" t="s">
        <v>1199</v>
      </c>
    </row>
    <row r="260" spans="1:87" ht="18" hidden="1" thickTop="1" thickBot="1">
      <c r="A260" s="244">
        <v>242</v>
      </c>
      <c r="B260" s="46" t="s">
        <v>10</v>
      </c>
      <c r="C260" s="307" t="s">
        <v>374</v>
      </c>
      <c r="D260" s="505" t="s">
        <v>2083</v>
      </c>
      <c r="E260" s="72" t="s">
        <v>376</v>
      </c>
      <c r="F260" s="47">
        <v>3313451175</v>
      </c>
      <c r="G260" s="304" t="s">
        <v>377</v>
      </c>
      <c r="H260" s="752">
        <v>20</v>
      </c>
      <c r="I260" s="752">
        <v>20</v>
      </c>
      <c r="J260" s="151"/>
      <c r="K260" s="151">
        <v>2000</v>
      </c>
      <c r="L260" s="151">
        <v>2180</v>
      </c>
      <c r="M260" s="321" t="s">
        <v>2647</v>
      </c>
      <c r="N260" s="118">
        <v>44317</v>
      </c>
      <c r="O260" s="118">
        <f t="shared" si="67"/>
        <v>44896</v>
      </c>
      <c r="P260" s="118">
        <f>Cat_alumnos[[#This Row],[FECHA DE INICIO (PRIMERA CLASE CALENDARIO)]]</f>
        <v>44317</v>
      </c>
      <c r="Q260" s="118">
        <f t="shared" si="68"/>
        <v>44896</v>
      </c>
      <c r="R260" s="49" t="str">
        <f t="shared" si="69"/>
        <v>H</v>
      </c>
      <c r="S260" s="49" t="str">
        <f t="shared" si="70"/>
        <v>MAESTRIA EN DERECHO</v>
      </c>
      <c r="T260" s="322" t="s">
        <v>1227</v>
      </c>
      <c r="U260" s="49" t="s">
        <v>11</v>
      </c>
      <c r="V260" s="50">
        <v>5000</v>
      </c>
      <c r="W260" s="51">
        <f t="shared" si="61"/>
        <v>0.56399999999999995</v>
      </c>
      <c r="X260" s="50">
        <f t="shared" si="62"/>
        <v>2820</v>
      </c>
      <c r="Y260" s="52">
        <v>2</v>
      </c>
      <c r="Z260" s="153">
        <v>0</v>
      </c>
      <c r="AA260" s="177">
        <v>25000</v>
      </c>
      <c r="AB260" s="300" t="s">
        <v>11</v>
      </c>
      <c r="AC260">
        <v>1</v>
      </c>
      <c r="AD260" s="1249">
        <v>242</v>
      </c>
      <c r="AE260" s="46">
        <v>0</v>
      </c>
      <c r="AF2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CALENDARIO)]],TODAY())/30,0)-AE260, IF(Cat_alumnos[[#This Row],[ESTATUS ACADÉMICO]]="VIGENTE",ROUNDDOWN(DAYS360(Cat_alumnos[[#This Row],[FECHA DE INICIO (PRIMERA CLASE CALENDARIO)]],TODAY())/30,0)+2-AE260,"NO VIGENTE"))</f>
        <v>NO VIGENTE</v>
      </c>
      <c r="AG260" s="73">
        <v>20</v>
      </c>
      <c r="AH2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0" s="55" t="str">
        <f t="shared" si="15"/>
        <v>SUSPENDER</v>
      </c>
      <c r="AJ260" s="352" t="s">
        <v>2397</v>
      </c>
      <c r="AK260" s="49">
        <v>0</v>
      </c>
      <c r="AL260" s="66">
        <f t="shared" si="74"/>
        <v>2</v>
      </c>
      <c r="AM260" s="444" t="str">
        <f t="shared" si="64"/>
        <v>NO</v>
      </c>
      <c r="AN260" s="902"/>
      <c r="AO260" s="900" t="str">
        <f>MID(Cat_alumnos[[#This Row],[CURP]],5,2)</f>
        <v>67</v>
      </c>
      <c r="AP260" s="900" t="str">
        <f>MID(Cat_alumnos[[#This Row],[CURP]],7,2)</f>
        <v>12</v>
      </c>
      <c r="AQ260" s="900" t="str">
        <f>MID(Cat_alumnos[[#This Row],[CURP]],9,2)</f>
        <v>15</v>
      </c>
      <c r="AR260" s="904" t="s">
        <v>3090</v>
      </c>
      <c r="AS260" s="612">
        <f>Cat_alumnos[[#This Row],[Titulación]]</f>
        <v>25000</v>
      </c>
      <c r="AT260" s="208">
        <v>25000</v>
      </c>
      <c r="AU260" s="39">
        <v>45110</v>
      </c>
      <c r="AW260" s="209"/>
      <c r="AY260" s="210"/>
      <c r="AZ260" s="209"/>
      <c r="BB260" s="210"/>
      <c r="BC260" s="209"/>
      <c r="BE260" s="210"/>
      <c r="BF260" s="209"/>
      <c r="BH260" s="210"/>
      <c r="BI260" s="210"/>
      <c r="BJ260" s="210"/>
      <c r="BK260" s="210"/>
      <c r="BL260" s="210"/>
      <c r="BM260" s="210"/>
      <c r="BN260" s="210"/>
      <c r="BO260" s="210"/>
      <c r="BP260" s="210"/>
      <c r="BQ260" s="210"/>
      <c r="BR260" s="210"/>
      <c r="BS260" s="56">
        <f t="shared" si="71"/>
        <v>25000</v>
      </c>
      <c r="BT260" s="56">
        <f t="shared" si="63"/>
        <v>25000</v>
      </c>
      <c r="BU260" s="57">
        <f t="shared" si="73"/>
        <v>0</v>
      </c>
      <c r="BW260" s="56">
        <f t="shared" si="72"/>
        <v>25000</v>
      </c>
      <c r="BX260" s="56"/>
      <c r="BY260" s="56"/>
      <c r="BZ260" s="62"/>
      <c r="CA260" s="62"/>
      <c r="CB260" s="62"/>
      <c r="CD260" s="211" t="s">
        <v>1202</v>
      </c>
      <c r="CG260" s="212" t="s">
        <v>377</v>
      </c>
      <c r="CH260" s="59" t="s">
        <v>1201</v>
      </c>
    </row>
    <row r="261" spans="1:87" ht="18" hidden="1" thickTop="1" thickBot="1">
      <c r="A261" s="244">
        <v>243</v>
      </c>
      <c r="B261" s="46" t="s">
        <v>20</v>
      </c>
      <c r="C261" s="252" t="s">
        <v>1203</v>
      </c>
      <c r="D261" s="46" t="s">
        <v>1204</v>
      </c>
      <c r="E261" s="72" t="s">
        <v>1205</v>
      </c>
      <c r="F261" s="53" t="s">
        <v>1206</v>
      </c>
      <c r="G261" s="48" t="s">
        <v>1207</v>
      </c>
      <c r="H261" s="752">
        <v>4</v>
      </c>
      <c r="I261" s="752">
        <v>4</v>
      </c>
      <c r="J261" s="151"/>
      <c r="K261" s="151">
        <v>0</v>
      </c>
      <c r="L261" s="151">
        <v>3350</v>
      </c>
      <c r="M261" s="49" t="s">
        <v>1013</v>
      </c>
      <c r="N261" s="118">
        <v>44348</v>
      </c>
      <c r="O261" s="118">
        <f t="shared" si="67"/>
        <v>44440</v>
      </c>
      <c r="P261" s="118">
        <f>Cat_alumnos[[#This Row],[FECHA DE INICIO (PRIMERA CLASE CALENDARIO)]]</f>
        <v>44348</v>
      </c>
      <c r="Q261" s="118">
        <f t="shared" si="68"/>
        <v>44440</v>
      </c>
      <c r="R261" s="49" t="str">
        <f t="shared" si="69"/>
        <v>M</v>
      </c>
      <c r="S261" s="49" t="str">
        <f t="shared" si="70"/>
        <v>JT DOCTORADO EN DERECHO</v>
      </c>
      <c r="T261" s="322" t="s">
        <v>1227</v>
      </c>
      <c r="U261" s="49" t="s">
        <v>11</v>
      </c>
      <c r="V261" s="50">
        <v>6700</v>
      </c>
      <c r="W261" s="51">
        <f t="shared" si="61"/>
        <v>0.5</v>
      </c>
      <c r="X261" s="50">
        <f t="shared" si="62"/>
        <v>3350</v>
      </c>
      <c r="Y261" s="52">
        <v>0</v>
      </c>
      <c r="Z261" s="153">
        <v>8000</v>
      </c>
      <c r="AA261" s="177">
        <v>25000</v>
      </c>
      <c r="AB261" s="300" t="s">
        <v>11</v>
      </c>
      <c r="AC261">
        <v>1</v>
      </c>
      <c r="AD261" s="1248">
        <v>243</v>
      </c>
      <c r="AE261" s="46"/>
      <c r="AF2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CALENDARIO)]],TODAY())/30,0)-AE261, IF(Cat_alumnos[[#This Row],[ESTATUS ACADÉMICO]]="VIGENTE",ROUNDDOWN(DAYS360(Cat_alumnos[[#This Row],[FECHA DE INICIO (PRIMERA CLASE CALENDARIO)]],TODAY())/30,0)+2-AE261,"NO VIGENTE"))</f>
        <v>NO VIGENTE</v>
      </c>
      <c r="AG261" s="73">
        <v>4</v>
      </c>
      <c r="AH2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1" s="55" t="str">
        <f t="shared" si="15"/>
        <v>SUSPENDER</v>
      </c>
      <c r="AJ261" s="345" t="s">
        <v>1208</v>
      </c>
      <c r="AK261" s="49">
        <v>0</v>
      </c>
      <c r="AL261" s="66">
        <f t="shared" si="74"/>
        <v>0</v>
      </c>
      <c r="AM261" s="444" t="str">
        <f t="shared" si="64"/>
        <v>NO</v>
      </c>
      <c r="AN261" s="917"/>
      <c r="AO261" s="900" t="str">
        <f>MID(Cat_alumnos[[#This Row],[CURP]],5,2)</f>
        <v>87</v>
      </c>
      <c r="AP261" s="900" t="str">
        <f>MID(Cat_alumnos[[#This Row],[CURP]],7,2)</f>
        <v>02</v>
      </c>
      <c r="AQ261" s="900" t="str">
        <f>MID(Cat_alumnos[[#This Row],[CURP]],9,2)</f>
        <v>05</v>
      </c>
      <c r="AR261" s="917" t="s">
        <v>3087</v>
      </c>
      <c r="AS261" s="612">
        <f>Cat_alumnos[[#This Row],[Titulación]]</f>
        <v>25000</v>
      </c>
      <c r="AT261" s="208"/>
      <c r="AU261" s="1"/>
      <c r="AW261" s="209"/>
      <c r="AY261" s="210"/>
      <c r="AZ261" s="209"/>
      <c r="BB261" s="210"/>
      <c r="BC261" s="209"/>
      <c r="BE261" s="210"/>
      <c r="BF261" s="209"/>
      <c r="BH261" s="210"/>
      <c r="BI261" s="210"/>
      <c r="BJ261" s="210"/>
      <c r="BK261" s="210"/>
      <c r="BL261" s="210"/>
      <c r="BM261" s="210"/>
      <c r="BN261" s="210"/>
      <c r="BO261" s="210"/>
      <c r="BP261" s="210"/>
      <c r="BQ261" s="210"/>
      <c r="BR261" s="210"/>
      <c r="BS261" s="56">
        <f t="shared" si="71"/>
        <v>0</v>
      </c>
      <c r="BT261" s="56">
        <f t="shared" si="63"/>
        <v>25000</v>
      </c>
      <c r="BU261" s="57">
        <f t="shared" si="73"/>
        <v>-25000</v>
      </c>
      <c r="BW261" s="56">
        <f t="shared" si="72"/>
        <v>25000</v>
      </c>
      <c r="BX261" s="56"/>
      <c r="BY261" s="56"/>
      <c r="BZ261" s="62"/>
      <c r="CA261" s="62"/>
      <c r="CB261" s="62"/>
      <c r="CD261" s="211"/>
      <c r="CG261" s="212" t="s">
        <v>1207</v>
      </c>
      <c r="CH261" s="69" t="s">
        <v>1206</v>
      </c>
    </row>
    <row r="262" spans="1:87" ht="18" hidden="1" thickTop="1" thickBot="1">
      <c r="A262" s="244">
        <v>244</v>
      </c>
      <c r="B262" s="46" t="s">
        <v>20</v>
      </c>
      <c r="C262" s="252" t="s">
        <v>1209</v>
      </c>
      <c r="D262" s="46" t="s">
        <v>1210</v>
      </c>
      <c r="E262" s="72" t="s">
        <v>1211</v>
      </c>
      <c r="F262" s="53" t="s">
        <v>1212</v>
      </c>
      <c r="G262" s="48" t="s">
        <v>1213</v>
      </c>
      <c r="H262" s="752">
        <v>4</v>
      </c>
      <c r="I262" s="752">
        <v>4</v>
      </c>
      <c r="J262" s="151"/>
      <c r="K262" s="151">
        <v>0</v>
      </c>
      <c r="L262" s="151">
        <v>3350</v>
      </c>
      <c r="M262" s="49" t="s">
        <v>1013</v>
      </c>
      <c r="N262" s="118">
        <v>44348</v>
      </c>
      <c r="O262" s="118">
        <f t="shared" si="67"/>
        <v>44440</v>
      </c>
      <c r="P262" s="118">
        <f>Cat_alumnos[[#This Row],[FECHA DE INICIO (PRIMERA CLASE CALENDARIO)]]</f>
        <v>44348</v>
      </c>
      <c r="Q262" s="118">
        <f t="shared" si="68"/>
        <v>44440</v>
      </c>
      <c r="R262" s="49" t="str">
        <f t="shared" si="69"/>
        <v>H</v>
      </c>
      <c r="S262" s="49" t="str">
        <f t="shared" si="70"/>
        <v>JT DOCTORADO EN DERECHO</v>
      </c>
      <c r="T262" s="322" t="s">
        <v>1227</v>
      </c>
      <c r="U262" s="49" t="s">
        <v>11</v>
      </c>
      <c r="V262" s="50">
        <v>6700</v>
      </c>
      <c r="W262" s="51">
        <f t="shared" si="61"/>
        <v>0.5</v>
      </c>
      <c r="X262" s="50">
        <f t="shared" si="62"/>
        <v>3350</v>
      </c>
      <c r="Y262" s="52">
        <v>0</v>
      </c>
      <c r="Z262" s="153">
        <v>8000</v>
      </c>
      <c r="AA262" s="177">
        <v>25000</v>
      </c>
      <c r="AB262" s="300" t="s">
        <v>11</v>
      </c>
      <c r="AC262">
        <v>1</v>
      </c>
      <c r="AD262" s="1249">
        <v>244</v>
      </c>
      <c r="AE262" s="46"/>
      <c r="AF2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CALENDARIO)]],TODAY())/30,0)-AE262, IF(Cat_alumnos[[#This Row],[ESTATUS ACADÉMICO]]="VIGENTE",ROUNDDOWN(DAYS360(Cat_alumnos[[#This Row],[FECHA DE INICIO (PRIMERA CLASE CALENDARIO)]],TODAY())/30,0)+2-AE262,"NO VIGENTE"))</f>
        <v>NO VIGENTE</v>
      </c>
      <c r="AG262" s="73">
        <v>4</v>
      </c>
      <c r="AH2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2" s="55" t="str">
        <f t="shared" si="15"/>
        <v>SUSPENDER</v>
      </c>
      <c r="AJ262" s="345" t="s">
        <v>1208</v>
      </c>
      <c r="AK262" s="49">
        <v>0</v>
      </c>
      <c r="AL262" s="66">
        <f t="shared" si="74"/>
        <v>0</v>
      </c>
      <c r="AM262" s="444" t="str">
        <f t="shared" si="64"/>
        <v>NO</v>
      </c>
      <c r="AN262" s="902"/>
      <c r="AO262" s="900" t="str">
        <f>MID(Cat_alumnos[[#This Row],[CURP]],5,2)</f>
        <v>55</v>
      </c>
      <c r="AP262" s="900" t="str">
        <f>MID(Cat_alumnos[[#This Row],[CURP]],7,2)</f>
        <v>12</v>
      </c>
      <c r="AQ262" s="900" t="str">
        <f>MID(Cat_alumnos[[#This Row],[CURP]],9,2)</f>
        <v>02</v>
      </c>
      <c r="AR262" s="904" t="s">
        <v>3087</v>
      </c>
      <c r="AS262" s="612">
        <f>Cat_alumnos[[#This Row],[Titulación]]</f>
        <v>25000</v>
      </c>
      <c r="AT262" s="208"/>
      <c r="AU262" s="1"/>
      <c r="AW262" s="209"/>
      <c r="AY262" s="210"/>
      <c r="AZ262" s="209"/>
      <c r="BB262" s="210"/>
      <c r="BC262" s="209"/>
      <c r="BE262" s="210"/>
      <c r="BF262" s="209"/>
      <c r="BH262" s="210"/>
      <c r="BI262" s="210"/>
      <c r="BJ262" s="210"/>
      <c r="BK262" s="210"/>
      <c r="BL262" s="210"/>
      <c r="BM262" s="210"/>
      <c r="BN262" s="210"/>
      <c r="BO262" s="210"/>
      <c r="BP262" s="210"/>
      <c r="BQ262" s="210"/>
      <c r="BR262" s="210"/>
      <c r="BS262" s="56">
        <f t="shared" si="71"/>
        <v>0</v>
      </c>
      <c r="BT262" s="56">
        <f t="shared" si="63"/>
        <v>25000</v>
      </c>
      <c r="BU262" s="57">
        <f t="shared" si="73"/>
        <v>-25000</v>
      </c>
      <c r="BW262" s="56">
        <f t="shared" si="72"/>
        <v>25000</v>
      </c>
      <c r="BX262" s="56"/>
      <c r="BY262" s="56"/>
      <c r="BZ262" s="62"/>
      <c r="CA262" s="62"/>
      <c r="CB262" s="62"/>
      <c r="CD262" s="211"/>
      <c r="CG262" s="212" t="s">
        <v>1213</v>
      </c>
      <c r="CH262" s="69" t="s">
        <v>1212</v>
      </c>
    </row>
    <row r="263" spans="1:87" ht="18" hidden="1" thickTop="1" thickBot="1">
      <c r="A263" s="244">
        <v>245</v>
      </c>
      <c r="B263" s="46" t="s">
        <v>20</v>
      </c>
      <c r="C263" s="252" t="s">
        <v>1214</v>
      </c>
      <c r="D263" s="46" t="s">
        <v>1215</v>
      </c>
      <c r="E263" s="72" t="s">
        <v>1216</v>
      </c>
      <c r="F263" s="47">
        <v>9871412896</v>
      </c>
      <c r="G263" s="48" t="s">
        <v>1217</v>
      </c>
      <c r="H263" s="752">
        <v>4</v>
      </c>
      <c r="I263" s="752">
        <v>4</v>
      </c>
      <c r="J263" s="151"/>
      <c r="K263" s="151">
        <v>0</v>
      </c>
      <c r="L263" s="151">
        <v>3350</v>
      </c>
      <c r="M263" s="49" t="s">
        <v>1013</v>
      </c>
      <c r="N263" s="118">
        <v>44348</v>
      </c>
      <c r="O263" s="118">
        <f t="shared" si="67"/>
        <v>44440</v>
      </c>
      <c r="P263" s="118">
        <f>Cat_alumnos[[#This Row],[FECHA DE INICIO (PRIMERA CLASE CALENDARIO)]]</f>
        <v>44348</v>
      </c>
      <c r="Q263" s="118">
        <f t="shared" si="68"/>
        <v>44440</v>
      </c>
      <c r="R263" s="49" t="str">
        <f t="shared" si="69"/>
        <v>M</v>
      </c>
      <c r="S263" s="49" t="str">
        <f t="shared" si="70"/>
        <v>JT DOCTORADO EN DERECHO</v>
      </c>
      <c r="T263" s="322" t="s">
        <v>1227</v>
      </c>
      <c r="U263" s="49" t="s">
        <v>11</v>
      </c>
      <c r="V263" s="50">
        <v>6700</v>
      </c>
      <c r="W263" s="51">
        <f t="shared" si="61"/>
        <v>0.5</v>
      </c>
      <c r="X263" s="50">
        <f t="shared" si="62"/>
        <v>3350</v>
      </c>
      <c r="Y263" s="52">
        <v>0</v>
      </c>
      <c r="Z263" s="153">
        <v>8000</v>
      </c>
      <c r="AA263" s="177">
        <v>25000</v>
      </c>
      <c r="AB263" s="300" t="s">
        <v>11</v>
      </c>
      <c r="AC263">
        <v>1</v>
      </c>
      <c r="AD263" s="1248">
        <v>245</v>
      </c>
      <c r="AE263" s="46"/>
      <c r="AF2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CALENDARIO)]],TODAY())/30,0)-AE263, IF(Cat_alumnos[[#This Row],[ESTATUS ACADÉMICO]]="VIGENTE",ROUNDDOWN(DAYS360(Cat_alumnos[[#This Row],[FECHA DE INICIO (PRIMERA CLASE CALENDARIO)]],TODAY())/30,0)+2-AE263,"NO VIGENTE"))</f>
        <v>NO VIGENTE</v>
      </c>
      <c r="AG263" s="73">
        <v>4</v>
      </c>
      <c r="AH2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3" s="55" t="str">
        <f t="shared" si="15"/>
        <v>SUSPENDER</v>
      </c>
      <c r="AJ263" s="345" t="s">
        <v>1208</v>
      </c>
      <c r="AK263" s="49">
        <v>0</v>
      </c>
      <c r="AL263" s="66">
        <f t="shared" si="74"/>
        <v>0</v>
      </c>
      <c r="AM263" s="444" t="str">
        <f t="shared" si="64"/>
        <v>NO</v>
      </c>
      <c r="AN263" s="902"/>
      <c r="AO263" s="900" t="str">
        <f>MID(Cat_alumnos[[#This Row],[CURP]],5,2)</f>
        <v>84</v>
      </c>
      <c r="AP263" s="900" t="str">
        <f>MID(Cat_alumnos[[#This Row],[CURP]],7,2)</f>
        <v>07</v>
      </c>
      <c r="AQ263" s="900" t="str">
        <f>MID(Cat_alumnos[[#This Row],[CURP]],9,2)</f>
        <v>06</v>
      </c>
      <c r="AR263" s="904" t="s">
        <v>3087</v>
      </c>
      <c r="AS263" s="612">
        <f>Cat_alumnos[[#This Row],[Titulación]]</f>
        <v>25000</v>
      </c>
      <c r="AT263" s="208"/>
      <c r="AU263" s="1"/>
      <c r="AW263" s="209"/>
      <c r="AY263" s="210"/>
      <c r="AZ263" s="209"/>
      <c r="BB263" s="210"/>
      <c r="BC263" s="209"/>
      <c r="BE263" s="210"/>
      <c r="BF263" s="209"/>
      <c r="BH263" s="210"/>
      <c r="BI263" s="210"/>
      <c r="BJ263" s="210"/>
      <c r="BK263" s="210"/>
      <c r="BL263" s="210"/>
      <c r="BM263" s="210"/>
      <c r="BN263" s="210"/>
      <c r="BO263" s="210"/>
      <c r="BP263" s="210"/>
      <c r="BQ263" s="210"/>
      <c r="BR263" s="210"/>
      <c r="BS263" s="56">
        <f t="shared" si="71"/>
        <v>0</v>
      </c>
      <c r="BT263" s="56">
        <f t="shared" si="63"/>
        <v>25000</v>
      </c>
      <c r="BU263" s="57">
        <f t="shared" si="73"/>
        <v>-25000</v>
      </c>
      <c r="BW263" s="56">
        <f t="shared" si="72"/>
        <v>25000</v>
      </c>
      <c r="BX263" s="56"/>
      <c r="BY263" s="56"/>
      <c r="BZ263" s="62"/>
      <c r="CA263" s="62"/>
      <c r="CB263" s="62"/>
      <c r="CD263" s="211"/>
      <c r="CG263" s="212" t="s">
        <v>1217</v>
      </c>
      <c r="CH263" s="59">
        <v>9871412896</v>
      </c>
    </row>
    <row r="264" spans="1:87" ht="28" hidden="1" thickTop="1" thickBot="1">
      <c r="A264" s="244">
        <v>246</v>
      </c>
      <c r="B264" s="46" t="s">
        <v>19</v>
      </c>
      <c r="C264" s="252" t="s">
        <v>1130</v>
      </c>
      <c r="D264" s="46" t="s">
        <v>1131</v>
      </c>
      <c r="E264" s="72" t="s">
        <v>1132</v>
      </c>
      <c r="F264" s="53" t="s">
        <v>1133</v>
      </c>
      <c r="G264" s="48" t="s">
        <v>1134</v>
      </c>
      <c r="H264" s="752">
        <v>6</v>
      </c>
      <c r="I264" s="752">
        <v>6</v>
      </c>
      <c r="J264" s="151"/>
      <c r="K264" s="151">
        <v>0</v>
      </c>
      <c r="L264" s="151">
        <v>2180</v>
      </c>
      <c r="M264" s="49" t="s">
        <v>447</v>
      </c>
      <c r="N264" s="118">
        <v>44287</v>
      </c>
      <c r="O264" s="118">
        <f t="shared" si="67"/>
        <v>44440</v>
      </c>
      <c r="P264" s="118">
        <f>Cat_alumnos[[#This Row],[FECHA DE INICIO (PRIMERA CLASE CALENDARIO)]]</f>
        <v>44287</v>
      </c>
      <c r="Q264" s="118">
        <f t="shared" si="68"/>
        <v>44440</v>
      </c>
      <c r="R264" s="49" t="str">
        <f t="shared" si="69"/>
        <v>H</v>
      </c>
      <c r="S264" s="49" t="str">
        <f t="shared" si="70"/>
        <v>JT MAESTRIA EN DERECHO</v>
      </c>
      <c r="T264" s="322" t="s">
        <v>1227</v>
      </c>
      <c r="U264" s="49" t="s">
        <v>11</v>
      </c>
      <c r="V264" s="50">
        <v>6700</v>
      </c>
      <c r="W264" s="51">
        <f t="shared" si="61"/>
        <v>0.67462686567164176</v>
      </c>
      <c r="X264" s="50">
        <f t="shared" si="62"/>
        <v>4520</v>
      </c>
      <c r="Y264" s="52">
        <v>0</v>
      </c>
      <c r="Z264" s="153">
        <v>8000</v>
      </c>
      <c r="AA264" s="177">
        <v>25000</v>
      </c>
      <c r="AB264" s="300" t="s">
        <v>11</v>
      </c>
      <c r="AC264">
        <v>1</v>
      </c>
      <c r="AD264" s="1249">
        <v>246</v>
      </c>
      <c r="AE264" s="46"/>
      <c r="AF2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CALENDARIO)]],TODAY())/30,0)-AE264, IF(Cat_alumnos[[#This Row],[ESTATUS ACADÉMICO]]="VIGENTE",ROUNDDOWN(DAYS360(Cat_alumnos[[#This Row],[FECHA DE INICIO (PRIMERA CLASE CALENDARIO)]],TODAY())/30,0)+2-AE264,"NO VIGENTE"))</f>
        <v>NO VIGENTE</v>
      </c>
      <c r="AG264" s="73">
        <v>6</v>
      </c>
      <c r="AH2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64" s="55" t="str">
        <f t="shared" si="15"/>
        <v>SUSPENDER</v>
      </c>
      <c r="AJ264" s="345"/>
      <c r="AK264" s="49">
        <v>0</v>
      </c>
      <c r="AL264" s="66">
        <f t="shared" si="74"/>
        <v>0</v>
      </c>
      <c r="AM264" s="444" t="str">
        <f t="shared" si="64"/>
        <v>SI</v>
      </c>
      <c r="AN264" s="909" t="s">
        <v>1965</v>
      </c>
      <c r="AO264" s="900" t="str">
        <f>MID(Cat_alumnos[[#This Row],[CURP]],5,2)</f>
        <v>69</v>
      </c>
      <c r="AP264" s="900" t="str">
        <f>MID(Cat_alumnos[[#This Row],[CURP]],7,2)</f>
        <v>07</v>
      </c>
      <c r="AQ264" s="900" t="str">
        <f>MID(Cat_alumnos[[#This Row],[CURP]],9,2)</f>
        <v>13</v>
      </c>
      <c r="AR264" s="909" t="s">
        <v>3098</v>
      </c>
      <c r="AS264" s="612">
        <f>Cat_alumnos[[#This Row],[Titulación]]</f>
        <v>25000</v>
      </c>
      <c r="AT264" s="208"/>
      <c r="AU264" s="1"/>
      <c r="AW264" s="209"/>
      <c r="AY264" s="210"/>
      <c r="AZ264" s="209"/>
      <c r="BB264" s="210"/>
      <c r="BC264" s="209"/>
      <c r="BE264" s="210"/>
      <c r="BF264" s="209"/>
      <c r="BH264" s="210"/>
      <c r="BI264" s="210"/>
      <c r="BJ264" s="210"/>
      <c r="BK264" s="210"/>
      <c r="BL264" s="210"/>
      <c r="BM264" s="210"/>
      <c r="BN264" s="210"/>
      <c r="BO264" s="210"/>
      <c r="BP264" s="210"/>
      <c r="BQ264" s="210"/>
      <c r="BR264" s="210"/>
      <c r="BS264" s="56">
        <f t="shared" si="71"/>
        <v>0</v>
      </c>
      <c r="BT264" s="56">
        <f t="shared" si="63"/>
        <v>25000</v>
      </c>
      <c r="BU264" s="57">
        <f t="shared" si="73"/>
        <v>-25000</v>
      </c>
      <c r="BW264" s="56">
        <f t="shared" si="72"/>
        <v>25000</v>
      </c>
      <c r="BX264" s="56"/>
      <c r="BY264" s="56"/>
      <c r="BZ264" s="62"/>
      <c r="CA264" s="62"/>
      <c r="CB264" s="62"/>
      <c r="CD264" s="211"/>
      <c r="CG264" s="212" t="s">
        <v>1222</v>
      </c>
      <c r="CH264" s="69" t="s">
        <v>1221</v>
      </c>
    </row>
    <row r="265" spans="1:87" ht="67" hidden="1" thickTop="1" thickBot="1">
      <c r="A265" s="244">
        <v>247</v>
      </c>
      <c r="B265" s="46" t="s">
        <v>17</v>
      </c>
      <c r="C265" s="252" t="s">
        <v>242</v>
      </c>
      <c r="D265" s="46" t="s">
        <v>243</v>
      </c>
      <c r="E265" s="72" t="s">
        <v>244</v>
      </c>
      <c r="F265" s="53">
        <v>9831540545</v>
      </c>
      <c r="G265" s="304" t="s">
        <v>245</v>
      </c>
      <c r="H265" s="752">
        <v>10</v>
      </c>
      <c r="I265" s="752">
        <v>8</v>
      </c>
      <c r="J265" s="151"/>
      <c r="K265" s="151">
        <v>1000</v>
      </c>
      <c r="L265" s="151">
        <v>4000</v>
      </c>
      <c r="M265" s="49" t="s">
        <v>224</v>
      </c>
      <c r="N265" s="118">
        <v>44075</v>
      </c>
      <c r="O265" s="118">
        <f t="shared" si="67"/>
        <v>44287</v>
      </c>
      <c r="P265" s="118">
        <f>Cat_alumnos[[#This Row],[FECHA DE INICIO (PRIMERA CLASE CALENDARIO)]]</f>
        <v>44075</v>
      </c>
      <c r="Q265" s="118">
        <f t="shared" si="68"/>
        <v>44348</v>
      </c>
      <c r="R265" s="49" t="str">
        <f t="shared" si="69"/>
        <v>H</v>
      </c>
      <c r="S265" s="49" t="str">
        <f t="shared" si="70"/>
        <v>JT EN LICENCIATURA EN DERECHO</v>
      </c>
      <c r="T265" s="322" t="s">
        <v>1227</v>
      </c>
      <c r="U265" s="49" t="s">
        <v>11</v>
      </c>
      <c r="V265" s="50">
        <v>6700</v>
      </c>
      <c r="W265" s="51">
        <f t="shared" si="61"/>
        <v>0.40298507462686567</v>
      </c>
      <c r="X265" s="50">
        <f t="shared" si="62"/>
        <v>2700</v>
      </c>
      <c r="Y265" s="52">
        <v>1</v>
      </c>
      <c r="Z265" s="153">
        <v>0</v>
      </c>
      <c r="AA265" s="177">
        <v>29000</v>
      </c>
      <c r="AB265" s="300" t="s">
        <v>11</v>
      </c>
      <c r="AC265">
        <v>1</v>
      </c>
      <c r="AD265" s="1248">
        <v>247</v>
      </c>
      <c r="AE265" s="46">
        <v>0</v>
      </c>
      <c r="AF2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CALENDARIO)]],TODAY())/30,0)-AE265, IF(Cat_alumnos[[#This Row],[ESTATUS ACADÉMICO]]="VIGENTE",ROUNDDOWN(DAYS360(Cat_alumnos[[#This Row],[FECHA DE INICIO (PRIMERA CLASE CALENDARIO)]],TODAY())/30,0)+2-AE265,"NO VIGENTE"))</f>
        <v>NO VIGENTE</v>
      </c>
      <c r="AG265" s="79">
        <v>3</v>
      </c>
      <c r="AH2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265" s="55" t="str">
        <f t="shared" si="15"/>
        <v>SUSPENDER</v>
      </c>
      <c r="AJ265" s="583" t="s">
        <v>2254</v>
      </c>
      <c r="AK265" s="49">
        <v>1</v>
      </c>
      <c r="AL265" s="66">
        <f t="shared" si="74"/>
        <v>0</v>
      </c>
      <c r="AM265" s="444" t="str">
        <f t="shared" si="64"/>
        <v>SI</v>
      </c>
      <c r="AN265" s="909" t="s">
        <v>1943</v>
      </c>
      <c r="AO265" s="900" t="str">
        <f>MID(Cat_alumnos[[#This Row],[CURP]],5,2)</f>
        <v>78</v>
      </c>
      <c r="AP265" s="900" t="str">
        <f>MID(Cat_alumnos[[#This Row],[CURP]],7,2)</f>
        <v>07</v>
      </c>
      <c r="AQ265" s="900" t="str">
        <f>MID(Cat_alumnos[[#This Row],[CURP]],9,2)</f>
        <v>19</v>
      </c>
      <c r="AR265" s="909" t="s">
        <v>3087</v>
      </c>
      <c r="AS265" s="612">
        <f>Cat_alumnos[[#This Row],[Titulación]]</f>
        <v>29000</v>
      </c>
      <c r="AT265" s="208"/>
      <c r="AU265" s="1"/>
      <c r="AW265" s="209"/>
      <c r="AY265" s="210"/>
      <c r="AZ265" s="209"/>
      <c r="BB265" s="210"/>
      <c r="BC265" s="209"/>
      <c r="BE265" s="210"/>
      <c r="BF265" s="209"/>
      <c r="BH265" s="210"/>
      <c r="BI265" s="210"/>
      <c r="BJ265" s="210"/>
      <c r="BK265" s="210"/>
      <c r="BL265" s="210"/>
      <c r="BM265" s="210"/>
      <c r="BN265" s="210"/>
      <c r="BO265" s="210"/>
      <c r="BP265" s="210"/>
      <c r="BQ265" s="210"/>
      <c r="BR265" s="210"/>
      <c r="BS265" s="56">
        <f t="shared" si="71"/>
        <v>0</v>
      </c>
      <c r="BT265" s="56">
        <f t="shared" si="63"/>
        <v>29000</v>
      </c>
      <c r="BU265" s="57">
        <f t="shared" si="73"/>
        <v>-29000</v>
      </c>
      <c r="BW265" s="56">
        <f t="shared" si="72"/>
        <v>29000</v>
      </c>
      <c r="BX265" s="56"/>
      <c r="BY265" s="56"/>
      <c r="BZ265" s="62"/>
      <c r="CA265" s="62"/>
      <c r="CB265" s="62"/>
      <c r="CD265" s="211"/>
      <c r="CG265" s="212" t="s">
        <v>1226</v>
      </c>
      <c r="CH265" s="69" t="s">
        <v>1225</v>
      </c>
    </row>
    <row r="266" spans="1:87" ht="41" hidden="1" thickTop="1" thickBot="1">
      <c r="A266" s="244">
        <v>248</v>
      </c>
      <c r="B266" s="128" t="s">
        <v>20</v>
      </c>
      <c r="C266" s="311" t="s">
        <v>1601</v>
      </c>
      <c r="D266" s="116" t="s">
        <v>919</v>
      </c>
      <c r="E266" s="130" t="s">
        <v>1602</v>
      </c>
      <c r="F266" s="129">
        <v>9981877745</v>
      </c>
      <c r="G266" s="48" t="s">
        <v>1603</v>
      </c>
      <c r="H266" s="753">
        <v>4</v>
      </c>
      <c r="I266" s="753">
        <v>4</v>
      </c>
      <c r="J266" s="155"/>
      <c r="K266" s="156" t="s">
        <v>1600</v>
      </c>
      <c r="L266" s="151">
        <v>3350</v>
      </c>
      <c r="M266" s="131" t="s">
        <v>1013</v>
      </c>
      <c r="N266" s="118">
        <v>44604</v>
      </c>
      <c r="O266" s="118">
        <f t="shared" ref="O266:O275" si="75">EDATE($N266,$I266-1)</f>
        <v>44693</v>
      </c>
      <c r="P266" s="118">
        <f>Cat_alumnos[[#This Row],[FECHA DE INICIO (PRIMERA CLASE CALENDARIO)]]</f>
        <v>44604</v>
      </c>
      <c r="Q266" s="118">
        <f t="shared" si="68"/>
        <v>44693</v>
      </c>
      <c r="R266" s="49" t="str">
        <f t="shared" si="69"/>
        <v>H</v>
      </c>
      <c r="S266" s="49" t="str">
        <f t="shared" si="70"/>
        <v>JT DOCTORADO EN DERECHO</v>
      </c>
      <c r="T266" s="322" t="s">
        <v>1227</v>
      </c>
      <c r="U266" s="49" t="s">
        <v>9</v>
      </c>
      <c r="V266" s="50">
        <v>3150</v>
      </c>
      <c r="W266" s="51">
        <f t="shared" si="61"/>
        <v>-6.3492063492063489E-2</v>
      </c>
      <c r="X266" s="50">
        <f t="shared" si="62"/>
        <v>-200</v>
      </c>
      <c r="Y266" s="52">
        <v>0</v>
      </c>
      <c r="Z266" s="153">
        <v>5000</v>
      </c>
      <c r="AA266" s="177">
        <v>18000</v>
      </c>
      <c r="AB266" s="300" t="s">
        <v>11</v>
      </c>
      <c r="AC266">
        <v>1</v>
      </c>
      <c r="AD266" s="1249">
        <v>248</v>
      </c>
      <c r="AE266" s="46">
        <v>0</v>
      </c>
      <c r="AF2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CALENDARIO)]],TODAY())/30,0)-AE266, IF(Cat_alumnos[[#This Row],[ESTATUS ACADÉMICO]]="VIGENTE",ROUNDDOWN(DAYS360(Cat_alumnos[[#This Row],[FECHA DE INICIO (PRIMERA CLASE CALENDARIO)]],TODAY())/30,0)+2-AE266,"NO VIGENTE"))</f>
        <v>NO VIGENTE</v>
      </c>
      <c r="AG266" s="79">
        <v>3</v>
      </c>
      <c r="AH2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66" s="55" t="str">
        <f t="shared" si="15"/>
        <v>COBRANZA</v>
      </c>
      <c r="AJ266" s="349"/>
      <c r="AK266" s="49">
        <v>0</v>
      </c>
      <c r="AL266" s="66">
        <f t="shared" si="74"/>
        <v>0</v>
      </c>
      <c r="AM266" s="444" t="str">
        <f t="shared" si="64"/>
        <v>SI</v>
      </c>
      <c r="AN266" s="909" t="s">
        <v>1978</v>
      </c>
      <c r="AO266" s="900" t="str">
        <f>MID(Cat_alumnos[[#This Row],[CURP]],5,2)</f>
        <v>82</v>
      </c>
      <c r="AP266" s="900" t="str">
        <f>MID(Cat_alumnos[[#This Row],[CURP]],7,2)</f>
        <v>03</v>
      </c>
      <c r="AQ266" s="900" t="str">
        <f>MID(Cat_alumnos[[#This Row],[CURP]],9,2)</f>
        <v>18</v>
      </c>
      <c r="AR266" s="909" t="s">
        <v>3103</v>
      </c>
      <c r="AS266" s="612">
        <f>Cat_alumnos[[#This Row],[Titulación]]</f>
        <v>18000</v>
      </c>
      <c r="AT266" s="208">
        <v>15000</v>
      </c>
      <c r="AU266" s="39">
        <v>44761</v>
      </c>
      <c r="AV266" t="s">
        <v>623</v>
      </c>
      <c r="AW266" s="209"/>
      <c r="AY266" s="210"/>
      <c r="AZ266" s="209"/>
      <c r="BB266" s="210"/>
      <c r="BC266" s="209"/>
      <c r="BE266" s="210"/>
      <c r="BF266" s="209"/>
      <c r="BH266" s="210"/>
      <c r="BI266" s="210"/>
      <c r="BJ266" s="210"/>
      <c r="BK266" s="210"/>
      <c r="BL266" s="210"/>
      <c r="BM266" s="210"/>
      <c r="BN266" s="210"/>
      <c r="BO266" s="210"/>
      <c r="BP266" s="210"/>
      <c r="BQ266" s="210"/>
      <c r="BR266" s="210"/>
      <c r="BS266" s="56">
        <f t="shared" si="71"/>
        <v>15000</v>
      </c>
      <c r="BT266" s="56">
        <f t="shared" si="63"/>
        <v>18000</v>
      </c>
      <c r="BU266" s="57">
        <f t="shared" si="73"/>
        <v>-3000</v>
      </c>
      <c r="BW266" s="56">
        <f t="shared" si="72"/>
        <v>18000</v>
      </c>
      <c r="BX266" s="56">
        <v>8000</v>
      </c>
      <c r="BZ266" s="78">
        <v>44719</v>
      </c>
      <c r="CA266" s="62" t="s">
        <v>2266</v>
      </c>
      <c r="CB266" s="62"/>
      <c r="CD266" s="211"/>
      <c r="CG266" s="212"/>
      <c r="CH266" s="69"/>
    </row>
    <row r="267" spans="1:87" ht="18" hidden="1" thickTop="1" thickBot="1">
      <c r="A267" s="244">
        <v>249</v>
      </c>
      <c r="B267" s="46" t="s">
        <v>12</v>
      </c>
      <c r="C267" s="252" t="s">
        <v>1233</v>
      </c>
      <c r="D267" s="46" t="s">
        <v>1234</v>
      </c>
      <c r="E267" s="72" t="s">
        <v>1235</v>
      </c>
      <c r="F267" s="47" t="s">
        <v>1236</v>
      </c>
      <c r="G267" s="304" t="s">
        <v>2820</v>
      </c>
      <c r="H267" s="752">
        <v>24</v>
      </c>
      <c r="I267" s="752">
        <v>20</v>
      </c>
      <c r="J267" s="151"/>
      <c r="K267" s="151">
        <v>2500</v>
      </c>
      <c r="L267" s="151">
        <v>2800</v>
      </c>
      <c r="M267" s="49" t="s">
        <v>1013</v>
      </c>
      <c r="N267" s="118">
        <v>44348</v>
      </c>
      <c r="O267" s="118">
        <f t="shared" si="75"/>
        <v>44927</v>
      </c>
      <c r="P267" s="118">
        <f>Cat_alumnos[[#This Row],[FECHA DE INICIO (PRIMERA CLASE CALENDARIO)]]</f>
        <v>44348</v>
      </c>
      <c r="Q267" s="118">
        <f t="shared" si="68"/>
        <v>45047</v>
      </c>
      <c r="R267" s="49" t="str">
        <f t="shared" si="69"/>
        <v>M</v>
      </c>
      <c r="S267" s="49" t="str">
        <f t="shared" si="70"/>
        <v>DOCTORADO EN DERECHO</v>
      </c>
      <c r="T267" s="322" t="s">
        <v>1227</v>
      </c>
      <c r="U267" s="49" t="s">
        <v>11</v>
      </c>
      <c r="V267" s="50">
        <v>6700</v>
      </c>
      <c r="W267" s="51">
        <f t="shared" si="61"/>
        <v>0.58208955223880599</v>
      </c>
      <c r="X267" s="50">
        <f t="shared" si="62"/>
        <v>3900</v>
      </c>
      <c r="Y267" s="52">
        <v>1</v>
      </c>
      <c r="Z267" s="153">
        <v>0</v>
      </c>
      <c r="AA267" s="177">
        <v>29000</v>
      </c>
      <c r="AB267" s="300" t="s">
        <v>11</v>
      </c>
      <c r="AC267">
        <v>1</v>
      </c>
      <c r="AD267" s="1248">
        <v>249</v>
      </c>
      <c r="AE267" s="46">
        <v>2</v>
      </c>
      <c r="AF2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CALENDARIO)]],TODAY())/30,0)-AE267, IF(Cat_alumnos[[#This Row],[ESTATUS ACADÉMICO]]="VIGENTE",ROUNDDOWN(DAYS360(Cat_alumnos[[#This Row],[FECHA DE INICIO (PRIMERA CLASE CALENDARIO)]],TODAY())/30,0)+2-AE267,"NO VIGENTE"))</f>
        <v>NO VIGENTE</v>
      </c>
      <c r="AG267" s="79">
        <v>24</v>
      </c>
      <c r="AH2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67" s="55" t="str">
        <f t="shared" si="15"/>
        <v>SUSPENDER</v>
      </c>
      <c r="AJ267" s="349" t="s">
        <v>1238</v>
      </c>
      <c r="AK267" s="49">
        <v>0</v>
      </c>
      <c r="AL267" s="66">
        <f t="shared" si="74"/>
        <v>1</v>
      </c>
      <c r="AM267" s="444" t="str">
        <f t="shared" si="64"/>
        <v>NO</v>
      </c>
      <c r="AN267" s="902"/>
      <c r="AO267" s="900" t="str">
        <f>MID(Cat_alumnos[[#This Row],[CURP]],5,2)</f>
        <v>89</v>
      </c>
      <c r="AP267" s="900" t="str">
        <f>MID(Cat_alumnos[[#This Row],[CURP]],7,2)</f>
        <v>10</v>
      </c>
      <c r="AQ267" s="900" t="str">
        <f>MID(Cat_alumnos[[#This Row],[CURP]],9,2)</f>
        <v>08</v>
      </c>
      <c r="AR267" s="904" t="s">
        <v>3088</v>
      </c>
      <c r="AS267" s="612">
        <f>Cat_alumnos[[#This Row],[Titulación]]</f>
        <v>29000</v>
      </c>
      <c r="AT267" s="208">
        <v>29000</v>
      </c>
      <c r="AU267" s="256" t="s">
        <v>420</v>
      </c>
      <c r="AV267" s="81">
        <v>45152</v>
      </c>
      <c r="AW267" s="209"/>
      <c r="AY267" s="210"/>
      <c r="AZ267" s="209"/>
      <c r="BB267" s="210"/>
      <c r="BC267" s="209"/>
      <c r="BE267" s="210"/>
      <c r="BF267" s="209"/>
      <c r="BH267" s="210"/>
      <c r="BI267" s="210"/>
      <c r="BJ267" s="210"/>
      <c r="BK267" s="210"/>
      <c r="BL267" s="210"/>
      <c r="BM267" s="210"/>
      <c r="BN267" s="210"/>
      <c r="BO267" s="210"/>
      <c r="BP267" s="210"/>
      <c r="BQ267" s="210"/>
      <c r="BR267" s="210"/>
      <c r="BS267" s="56">
        <f t="shared" si="71"/>
        <v>29000</v>
      </c>
      <c r="BT267" s="56">
        <f t="shared" si="63"/>
        <v>29000</v>
      </c>
      <c r="BU267" s="57">
        <f t="shared" si="73"/>
        <v>0</v>
      </c>
      <c r="BW267" s="56">
        <f t="shared" si="72"/>
        <v>29000</v>
      </c>
      <c r="BX267" s="56"/>
      <c r="BY267" s="56"/>
      <c r="BZ267" s="62"/>
      <c r="CA267" s="62"/>
      <c r="CB267" s="62"/>
      <c r="CD267" s="211"/>
      <c r="CG267" s="212" t="s">
        <v>1237</v>
      </c>
      <c r="CH267" s="59" t="s">
        <v>1236</v>
      </c>
    </row>
    <row r="268" spans="1:87" ht="18" hidden="1" thickTop="1" thickBot="1">
      <c r="A268" s="244">
        <v>250</v>
      </c>
      <c r="B268" s="46" t="s">
        <v>12</v>
      </c>
      <c r="C268" s="252" t="s">
        <v>1239</v>
      </c>
      <c r="D268" s="254" t="s">
        <v>1240</v>
      </c>
      <c r="E268" s="595" t="s">
        <v>1241</v>
      </c>
      <c r="F268" s="596" t="s">
        <v>1242</v>
      </c>
      <c r="G268" s="304" t="s">
        <v>1243</v>
      </c>
      <c r="H268" s="752">
        <v>20</v>
      </c>
      <c r="I268" s="752">
        <v>20</v>
      </c>
      <c r="J268" s="151">
        <v>3000</v>
      </c>
      <c r="K268" s="151" t="s">
        <v>1670</v>
      </c>
      <c r="L268" s="151">
        <v>3350</v>
      </c>
      <c r="M268" s="49" t="s">
        <v>1013</v>
      </c>
      <c r="N268" s="118">
        <v>44348</v>
      </c>
      <c r="O268" s="118">
        <f t="shared" si="75"/>
        <v>44927</v>
      </c>
      <c r="P268" s="118">
        <v>44383</v>
      </c>
      <c r="Q268" s="118">
        <f t="shared" si="68"/>
        <v>44963</v>
      </c>
      <c r="R268" s="49" t="str">
        <f t="shared" si="69"/>
        <v>M</v>
      </c>
      <c r="S268" s="49" t="str">
        <f t="shared" si="70"/>
        <v>DOCTORADO EN DERECHO</v>
      </c>
      <c r="T268" s="322" t="s">
        <v>35</v>
      </c>
      <c r="U268" s="49" t="s">
        <v>11</v>
      </c>
      <c r="V268" s="50">
        <v>6700</v>
      </c>
      <c r="W268" s="51">
        <f t="shared" si="61"/>
        <v>0.5</v>
      </c>
      <c r="X268" s="50">
        <f t="shared" si="62"/>
        <v>3350</v>
      </c>
      <c r="Y268" s="52">
        <v>1</v>
      </c>
      <c r="Z268" s="153">
        <v>0</v>
      </c>
      <c r="AA268" s="177">
        <v>29000</v>
      </c>
      <c r="AB268" s="300" t="s">
        <v>11</v>
      </c>
      <c r="AC268">
        <v>1</v>
      </c>
      <c r="AD268" s="1249">
        <v>250</v>
      </c>
      <c r="AE268" s="46">
        <v>2</v>
      </c>
      <c r="AF2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CALENDARIO)]],TODAY())/30,0)-AE268, IF(Cat_alumnos[[#This Row],[ESTATUS ACADÉMICO]]="VIGENTE",ROUNDDOWN(DAYS360(Cat_alumnos[[#This Row],[FECHA DE INICIO (PRIMERA CLASE CALENDARIO)]],TODAY())/30,0)+2-AE268,"NO VIGENTE"))</f>
        <v>NO VIGENTE</v>
      </c>
      <c r="AG268" s="79">
        <v>20</v>
      </c>
      <c r="AH2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68" s="55" t="str">
        <f t="shared" si="15"/>
        <v>COBRANZA</v>
      </c>
      <c r="AJ268" s="345" t="s">
        <v>2526</v>
      </c>
      <c r="AK268" s="49">
        <v>1</v>
      </c>
      <c r="AL268" s="66">
        <f t="shared" si="74"/>
        <v>0</v>
      </c>
      <c r="AM268" s="444" t="str">
        <f t="shared" si="64"/>
        <v>NO</v>
      </c>
      <c r="AN268" s="902"/>
      <c r="AO268" s="900" t="str">
        <f>MID(Cat_alumnos[[#This Row],[CURP]],5,2)</f>
        <v>80</v>
      </c>
      <c r="AP268" s="900" t="str">
        <f>MID(Cat_alumnos[[#This Row],[CURP]],7,2)</f>
        <v>03</v>
      </c>
      <c r="AQ268" s="900" t="str">
        <f>MID(Cat_alumnos[[#This Row],[CURP]],9,2)</f>
        <v>04</v>
      </c>
      <c r="AR268" s="904" t="s">
        <v>3088</v>
      </c>
      <c r="AS268" s="612">
        <f>Cat_alumnos[[#This Row],[Titulación]]</f>
        <v>29000</v>
      </c>
      <c r="AT268" s="208"/>
      <c r="AU268" s="1"/>
      <c r="AW268" s="209"/>
      <c r="AY268" s="210"/>
      <c r="AZ268" s="209"/>
      <c r="BB268" s="210"/>
      <c r="BC268" s="209"/>
      <c r="BE268" s="210"/>
      <c r="BF268" s="209"/>
      <c r="BH268" s="210"/>
      <c r="BI268" s="210"/>
      <c r="BJ268" s="210"/>
      <c r="BK268" s="210"/>
      <c r="BL268" s="210"/>
      <c r="BM268" s="210"/>
      <c r="BN268" s="210"/>
      <c r="BO268" s="210"/>
      <c r="BP268" s="210"/>
      <c r="BQ268" s="210"/>
      <c r="BR268" s="210"/>
      <c r="BS268" s="56">
        <f t="shared" si="71"/>
        <v>0</v>
      </c>
      <c r="BT268" s="56">
        <f t="shared" si="63"/>
        <v>29000</v>
      </c>
      <c r="BU268" s="57">
        <f t="shared" si="73"/>
        <v>-29000</v>
      </c>
      <c r="BW268" s="56">
        <f t="shared" si="72"/>
        <v>29000</v>
      </c>
      <c r="BX268" s="56"/>
      <c r="BY268" s="56"/>
      <c r="BZ268" s="62"/>
      <c r="CA268" s="62"/>
      <c r="CB268" s="62"/>
      <c r="CD268" s="211"/>
      <c r="CG268" s="212" t="s">
        <v>1243</v>
      </c>
      <c r="CH268" s="69" t="s">
        <v>1242</v>
      </c>
      <c r="CI268" s="573">
        <f t="shared" ref="CI268:CI331" si="76">AS268-AT268</f>
        <v>29000</v>
      </c>
    </row>
    <row r="269" spans="1:87" ht="18" hidden="1" thickTop="1" thickBot="1">
      <c r="A269" s="244">
        <v>251</v>
      </c>
      <c r="B269" s="46" t="s">
        <v>10</v>
      </c>
      <c r="C269" s="252" t="s">
        <v>529</v>
      </c>
      <c r="D269" s="46" t="s">
        <v>530</v>
      </c>
      <c r="E269" s="72" t="s">
        <v>531</v>
      </c>
      <c r="F269" s="53" t="s">
        <v>532</v>
      </c>
      <c r="G269" s="48" t="s">
        <v>533</v>
      </c>
      <c r="H269" s="752">
        <v>20</v>
      </c>
      <c r="I269" s="752">
        <v>20</v>
      </c>
      <c r="J269" s="151"/>
      <c r="K269" s="151">
        <v>2000</v>
      </c>
      <c r="L269" s="151">
        <v>2180.0000000000005</v>
      </c>
      <c r="M269" s="49" t="s">
        <v>447</v>
      </c>
      <c r="N269" s="118">
        <v>43831</v>
      </c>
      <c r="O269" s="118">
        <f t="shared" si="75"/>
        <v>44409</v>
      </c>
      <c r="P269" s="118">
        <f>Cat_alumnos[[#This Row],[FECHA DE INICIO (PRIMERA CLASE CALENDARIO)]]</f>
        <v>43831</v>
      </c>
      <c r="Q269" s="118">
        <f t="shared" si="68"/>
        <v>44409</v>
      </c>
      <c r="R269" s="49" t="str">
        <f t="shared" si="69"/>
        <v>M</v>
      </c>
      <c r="S269" s="49" t="str">
        <f t="shared" si="70"/>
        <v>MAESTRIA EN DERECHO</v>
      </c>
      <c r="T269" s="322" t="s">
        <v>33</v>
      </c>
      <c r="U269" s="49" t="s">
        <v>11</v>
      </c>
      <c r="V269" s="50">
        <v>3150</v>
      </c>
      <c r="W269" s="51">
        <f t="shared" si="61"/>
        <v>0.30793650793650779</v>
      </c>
      <c r="X269" s="50">
        <f t="shared" si="62"/>
        <v>969.99999999999955</v>
      </c>
      <c r="Y269" s="52">
        <v>0</v>
      </c>
      <c r="Z269" s="153">
        <v>5000</v>
      </c>
      <c r="AA269" s="177">
        <v>18000</v>
      </c>
      <c r="AB269" s="300" t="s">
        <v>11</v>
      </c>
      <c r="AC269">
        <v>1</v>
      </c>
      <c r="AD269" s="1248">
        <v>251</v>
      </c>
      <c r="AE269" s="46"/>
      <c r="AF2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CALENDARIO)]],TODAY())/30,0)-AE269, IF(Cat_alumnos[[#This Row],[ESTATUS ACADÉMICO]]="VIGENTE",ROUNDDOWN(DAYS360(Cat_alumnos[[#This Row],[FECHA DE INICIO (PRIMERA CLASE CALENDARIO)]],TODAY())/30,0)+2-AE269,"NO VIGENTE"))</f>
        <v>NO VIGENTE</v>
      </c>
      <c r="AG269" s="76">
        <v>20</v>
      </c>
      <c r="AH2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69" s="55" t="str">
        <f t="shared" si="15"/>
        <v>SUSPENDER</v>
      </c>
      <c r="AJ269" s="345" t="s">
        <v>1248</v>
      </c>
      <c r="AK269" s="49">
        <v>0</v>
      </c>
      <c r="AL269" s="66">
        <f t="shared" si="74"/>
        <v>0</v>
      </c>
      <c r="AM269" s="444" t="str">
        <f t="shared" si="64"/>
        <v>NO</v>
      </c>
      <c r="AN269" s="902"/>
      <c r="AO269" s="900" t="str">
        <f>MID(Cat_alumnos[[#This Row],[CURP]],5,2)</f>
        <v>92</v>
      </c>
      <c r="AP269" s="900" t="str">
        <f>MID(Cat_alumnos[[#This Row],[CURP]],7,2)</f>
        <v>08</v>
      </c>
      <c r="AQ269" s="900" t="str">
        <f>MID(Cat_alumnos[[#This Row],[CURP]],9,2)</f>
        <v>30</v>
      </c>
      <c r="AR269" s="904" t="s">
        <v>3088</v>
      </c>
      <c r="AS269" s="612">
        <f>Cat_alumnos[[#This Row],[Titulación]]</f>
        <v>18000</v>
      </c>
      <c r="AT269" s="208">
        <v>4000</v>
      </c>
      <c r="AU269" s="113" t="s">
        <v>1249</v>
      </c>
      <c r="AV269" t="s">
        <v>420</v>
      </c>
      <c r="AW269" s="209"/>
      <c r="AY269" s="210"/>
      <c r="AZ269" s="209"/>
      <c r="BB269" s="210"/>
      <c r="BC269" s="209"/>
      <c r="BE269" s="210"/>
      <c r="BF269" s="209"/>
      <c r="BH269" s="210"/>
      <c r="BI269" s="210"/>
      <c r="BJ269" s="210"/>
      <c r="BK269" s="210"/>
      <c r="BL269" s="210"/>
      <c r="BM269" s="210"/>
      <c r="BN269" s="210"/>
      <c r="BO269" s="210"/>
      <c r="BP269" s="210"/>
      <c r="BQ269" s="210"/>
      <c r="BR269" s="210"/>
      <c r="BS269" s="56">
        <f t="shared" si="71"/>
        <v>4000</v>
      </c>
      <c r="BT269" s="56">
        <f t="shared" si="63"/>
        <v>18000</v>
      </c>
      <c r="BU269" s="57">
        <f t="shared" si="73"/>
        <v>-14000</v>
      </c>
      <c r="BW269" s="56">
        <f t="shared" si="72"/>
        <v>18000</v>
      </c>
      <c r="BX269" s="56">
        <v>5000</v>
      </c>
      <c r="BY269" s="56"/>
      <c r="BZ269" s="78">
        <v>44550</v>
      </c>
      <c r="CA269" s="62"/>
      <c r="CB269" s="62"/>
      <c r="CD269" s="211"/>
      <c r="CF269">
        <v>5000</v>
      </c>
      <c r="CG269" s="212"/>
      <c r="CH269" s="69"/>
      <c r="CI269" s="573">
        <f t="shared" si="76"/>
        <v>14000</v>
      </c>
    </row>
    <row r="270" spans="1:87" ht="18" hidden="1" thickTop="1" thickBot="1">
      <c r="A270" s="244">
        <v>252</v>
      </c>
      <c r="B270" s="46" t="s">
        <v>10</v>
      </c>
      <c r="C270" s="252" t="s">
        <v>1250</v>
      </c>
      <c r="D270" s="116" t="s">
        <v>1251</v>
      </c>
      <c r="E270" s="67" t="s">
        <v>1252</v>
      </c>
      <c r="F270" s="99" t="s">
        <v>1253</v>
      </c>
      <c r="G270" s="100" t="s">
        <v>1254</v>
      </c>
      <c r="H270" s="752">
        <v>20</v>
      </c>
      <c r="I270" s="752">
        <v>20</v>
      </c>
      <c r="J270" s="151"/>
      <c r="K270" s="151" t="s">
        <v>1255</v>
      </c>
      <c r="L270" s="151">
        <v>2180</v>
      </c>
      <c r="M270" s="49" t="s">
        <v>674</v>
      </c>
      <c r="N270" s="118">
        <v>44440</v>
      </c>
      <c r="O270" s="118">
        <f t="shared" si="75"/>
        <v>45017</v>
      </c>
      <c r="P270" s="118">
        <f>Cat_alumnos[[#This Row],[FECHA DE INICIO (PRIMERA CLASE CALENDARIO)]]</f>
        <v>44440</v>
      </c>
      <c r="Q270" s="118">
        <f t="shared" si="68"/>
        <v>45017</v>
      </c>
      <c r="R270" s="49" t="str">
        <f t="shared" si="69"/>
        <v>M</v>
      </c>
      <c r="S270" s="49" t="str">
        <f t="shared" si="70"/>
        <v>MAESTRIA EN DERECHO</v>
      </c>
      <c r="T270" s="322" t="s">
        <v>35</v>
      </c>
      <c r="U270" s="101" t="s">
        <v>137</v>
      </c>
      <c r="V270" s="50">
        <v>5000</v>
      </c>
      <c r="W270" s="51">
        <f t="shared" si="61"/>
        <v>0.56399999999999995</v>
      </c>
      <c r="X270" s="50">
        <f t="shared" si="62"/>
        <v>2820</v>
      </c>
      <c r="Y270" s="52">
        <v>2</v>
      </c>
      <c r="Z270" s="153">
        <v>0</v>
      </c>
      <c r="AA270" s="177">
        <v>25000</v>
      </c>
      <c r="AB270" s="300" t="s">
        <v>16</v>
      </c>
      <c r="AC270">
        <v>1</v>
      </c>
      <c r="AD270" s="1249">
        <v>252</v>
      </c>
      <c r="AE270" s="46"/>
      <c r="AF2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CALENDARIO)]],TODAY())/30,0)-AE270, IF(Cat_alumnos[[#This Row],[ESTATUS ACADÉMICO]]="VIGENTE",ROUNDDOWN(DAYS360(Cat_alumnos[[#This Row],[FECHA DE INICIO (PRIMERA CLASE CALENDARIO)]],TODAY())/30,0)+2-AE270,"NO VIGENTE"))</f>
        <v>NO VIGENTE</v>
      </c>
      <c r="AG270" s="76">
        <v>2</v>
      </c>
      <c r="AH2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70" s="55" t="str">
        <f t="shared" si="15"/>
        <v>SUSPENDER</v>
      </c>
      <c r="AJ270" s="368" t="s">
        <v>1256</v>
      </c>
      <c r="AK270" s="49">
        <v>0</v>
      </c>
      <c r="AL270" s="66">
        <f t="shared" si="74"/>
        <v>2</v>
      </c>
      <c r="AM270" s="444" t="str">
        <f t="shared" si="64"/>
        <v>NO</v>
      </c>
      <c r="AN270" s="902"/>
      <c r="AO270" s="900" t="str">
        <f>MID(Cat_alumnos[[#This Row],[CURP]],5,2)</f>
        <v>84</v>
      </c>
      <c r="AP270" s="900" t="str">
        <f>MID(Cat_alumnos[[#This Row],[CURP]],7,2)</f>
        <v>01</v>
      </c>
      <c r="AQ270" s="900" t="str">
        <f>MID(Cat_alumnos[[#This Row],[CURP]],9,2)</f>
        <v>09</v>
      </c>
      <c r="AR270" s="904" t="s">
        <v>3088</v>
      </c>
      <c r="AS270" s="612">
        <f>Cat_alumnos[[#This Row],[Titulación]]</f>
        <v>25000</v>
      </c>
      <c r="AT270" s="208"/>
      <c r="AU270" s="1"/>
      <c r="AW270" s="209"/>
      <c r="AY270" s="210"/>
      <c r="AZ270" s="209"/>
      <c r="BB270" s="210"/>
      <c r="BC270" s="209"/>
      <c r="BE270" s="210"/>
      <c r="BF270" s="209"/>
      <c r="BH270" s="210"/>
      <c r="BI270" s="210"/>
      <c r="BJ270" s="210"/>
      <c r="BK270" s="210"/>
      <c r="BL270" s="210"/>
      <c r="BM270" s="210"/>
      <c r="BN270" s="210"/>
      <c r="BO270" s="210"/>
      <c r="BP270" s="210"/>
      <c r="BQ270" s="210"/>
      <c r="BR270" s="210"/>
      <c r="BS270" s="56">
        <f t="shared" si="71"/>
        <v>0</v>
      </c>
      <c r="BT270" s="56">
        <f t="shared" si="63"/>
        <v>25000</v>
      </c>
      <c r="BU270" s="57">
        <f t="shared" si="73"/>
        <v>-25000</v>
      </c>
      <c r="BW270" s="56">
        <f t="shared" si="72"/>
        <v>25000</v>
      </c>
      <c r="BX270" s="56"/>
      <c r="BY270" s="56"/>
      <c r="BZ270" s="62"/>
      <c r="CA270" s="62"/>
      <c r="CB270" s="62"/>
      <c r="CD270" s="211"/>
      <c r="CG270" s="212" t="s">
        <v>1254</v>
      </c>
      <c r="CH270" s="69" t="s">
        <v>1253</v>
      </c>
      <c r="CI270" s="573">
        <f t="shared" si="76"/>
        <v>25000</v>
      </c>
    </row>
    <row r="271" spans="1:87" ht="18" hidden="1" thickTop="1" thickBot="1">
      <c r="A271" s="244">
        <v>253</v>
      </c>
      <c r="B271" s="46" t="s">
        <v>17</v>
      </c>
      <c r="C271" s="252" t="s">
        <v>1257</v>
      </c>
      <c r="D271" s="46" t="s">
        <v>1094</v>
      </c>
      <c r="E271" s="67" t="s">
        <v>1258</v>
      </c>
      <c r="F271" s="53" t="s">
        <v>1259</v>
      </c>
      <c r="G271" s="48" t="s">
        <v>1246</v>
      </c>
      <c r="H271" s="752">
        <v>8</v>
      </c>
      <c r="I271" s="752">
        <v>8</v>
      </c>
      <c r="J271" s="151"/>
      <c r="K271" s="151" t="s">
        <v>1255</v>
      </c>
      <c r="L271" s="151">
        <v>2180</v>
      </c>
      <c r="M271" s="49" t="s">
        <v>1247</v>
      </c>
      <c r="N271" s="118">
        <v>44378</v>
      </c>
      <c r="O271" s="118">
        <f t="shared" si="75"/>
        <v>44593</v>
      </c>
      <c r="P271" s="118">
        <f>Cat_alumnos[[#This Row],[FECHA DE INICIO (PRIMERA CLASE CALENDARIO)]]</f>
        <v>44378</v>
      </c>
      <c r="Q271" s="118">
        <f t="shared" si="68"/>
        <v>44593</v>
      </c>
      <c r="R271" s="49" t="str">
        <f t="shared" si="69"/>
        <v>H</v>
      </c>
      <c r="S271" s="49" t="str">
        <f t="shared" si="70"/>
        <v>JT EN LICENCIATURA EN DERECHO</v>
      </c>
      <c r="T271" s="322" t="s">
        <v>1227</v>
      </c>
      <c r="U271" s="49" t="s">
        <v>16</v>
      </c>
      <c r="V271" s="50">
        <v>3150</v>
      </c>
      <c r="W271" s="51">
        <f t="shared" si="61"/>
        <v>0.30793650793650795</v>
      </c>
      <c r="X271" s="50">
        <f t="shared" si="62"/>
        <v>970</v>
      </c>
      <c r="Y271" s="52">
        <v>0</v>
      </c>
      <c r="Z271" s="153">
        <v>5000</v>
      </c>
      <c r="AA271" s="177">
        <v>18000</v>
      </c>
      <c r="AB271" s="300" t="s">
        <v>16</v>
      </c>
      <c r="AC271">
        <v>1</v>
      </c>
      <c r="AD271" s="1248">
        <v>253</v>
      </c>
      <c r="AE271" s="46"/>
      <c r="AF2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CALENDARIO)]],TODAY())/30,0)-AE271, IF(Cat_alumnos[[#This Row],[ESTATUS ACADÉMICO]]="VIGENTE",ROUNDDOWN(DAYS360(Cat_alumnos[[#This Row],[FECHA DE INICIO (PRIMERA CLASE CALENDARIO)]],TODAY())/30,0)+2-AE271,"NO VIGENTE"))</f>
        <v>NO VIGENTE</v>
      </c>
      <c r="AG271" s="76">
        <v>3</v>
      </c>
      <c r="AH2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271" s="55" t="str">
        <f t="shared" si="15"/>
        <v>SUSPENDER</v>
      </c>
      <c r="AJ271" s="345" t="s">
        <v>1260</v>
      </c>
      <c r="AK271" s="49">
        <v>0</v>
      </c>
      <c r="AL271" s="66">
        <f t="shared" si="74"/>
        <v>0</v>
      </c>
      <c r="AM271" s="444" t="str">
        <f t="shared" si="64"/>
        <v>NO</v>
      </c>
      <c r="AN271" s="902"/>
      <c r="AO271" s="900" t="str">
        <f>MID(Cat_alumnos[[#This Row],[CURP]],5,2)</f>
        <v>72</v>
      </c>
      <c r="AP271" s="900" t="str">
        <f>MID(Cat_alumnos[[#This Row],[CURP]],7,2)</f>
        <v>09</v>
      </c>
      <c r="AQ271" s="900" t="str">
        <f>MID(Cat_alumnos[[#This Row],[CURP]],9,2)</f>
        <v>29</v>
      </c>
      <c r="AR271" s="904" t="s">
        <v>3093</v>
      </c>
      <c r="AS271" s="612">
        <f>Cat_alumnos[[#This Row],[Titulación]]</f>
        <v>18000</v>
      </c>
      <c r="AT271" s="208"/>
      <c r="AU271" s="1"/>
      <c r="AW271" s="209"/>
      <c r="AY271" s="210"/>
      <c r="AZ271" s="209"/>
      <c r="BB271" s="210"/>
      <c r="BC271" s="209"/>
      <c r="BE271" s="210"/>
      <c r="BF271" s="209"/>
      <c r="BH271" s="210"/>
      <c r="BI271" s="210"/>
      <c r="BJ271" s="210"/>
      <c r="BK271" s="210"/>
      <c r="BL271" s="210"/>
      <c r="BM271" s="210"/>
      <c r="BN271" s="210"/>
      <c r="BO271" s="210"/>
      <c r="BP271" s="210"/>
      <c r="BQ271" s="210"/>
      <c r="BR271" s="210"/>
      <c r="BS271" s="56">
        <f t="shared" si="71"/>
        <v>0</v>
      </c>
      <c r="BT271" s="56">
        <f t="shared" si="63"/>
        <v>18000</v>
      </c>
      <c r="BU271" s="57">
        <f t="shared" si="73"/>
        <v>-18000</v>
      </c>
      <c r="BW271" s="56">
        <f t="shared" si="72"/>
        <v>18000</v>
      </c>
      <c r="BX271" s="56"/>
      <c r="BY271" s="56"/>
      <c r="BZ271" s="62"/>
      <c r="CA271" s="62"/>
      <c r="CB271" s="62"/>
      <c r="CD271" s="211"/>
      <c r="CG271" s="212"/>
      <c r="CH271" s="69"/>
      <c r="CI271" s="573">
        <f t="shared" si="76"/>
        <v>18000</v>
      </c>
    </row>
    <row r="272" spans="1:87" ht="54" hidden="1" thickTop="1" thickBot="1">
      <c r="A272" s="244">
        <v>254</v>
      </c>
      <c r="B272" s="46" t="s">
        <v>17</v>
      </c>
      <c r="C272" s="252" t="s">
        <v>251</v>
      </c>
      <c r="D272" s="46" t="s">
        <v>252</v>
      </c>
      <c r="E272" s="72" t="s">
        <v>253</v>
      </c>
      <c r="F272" s="53">
        <v>6241296294</v>
      </c>
      <c r="G272" s="48" t="s">
        <v>254</v>
      </c>
      <c r="H272" s="752">
        <v>8</v>
      </c>
      <c r="I272" s="752">
        <v>8</v>
      </c>
      <c r="J272" s="151"/>
      <c r="K272" s="151">
        <v>1000</v>
      </c>
      <c r="L272" s="151">
        <v>1875</v>
      </c>
      <c r="M272" s="49" t="s">
        <v>224</v>
      </c>
      <c r="N272" s="118">
        <v>43678</v>
      </c>
      <c r="O272" s="118">
        <f t="shared" si="75"/>
        <v>43891</v>
      </c>
      <c r="P272" s="118">
        <f>Cat_alumnos[[#This Row],[FECHA DE INICIO (PRIMERA CLASE CALENDARIO)]]</f>
        <v>43678</v>
      </c>
      <c r="Q272" s="118">
        <f t="shared" si="68"/>
        <v>43891</v>
      </c>
      <c r="R272" s="49" t="str">
        <f t="shared" si="69"/>
        <v>M</v>
      </c>
      <c r="S272" s="49" t="str">
        <f t="shared" si="70"/>
        <v>JT EN LICENCIATURA EN DERECHO</v>
      </c>
      <c r="T272" s="322" t="s">
        <v>1227</v>
      </c>
      <c r="U272" s="49" t="s">
        <v>11</v>
      </c>
      <c r="V272" s="50">
        <v>3150</v>
      </c>
      <c r="W272" s="51">
        <f t="shared" si="61"/>
        <v>0.40476190476190477</v>
      </c>
      <c r="X272" s="50">
        <f t="shared" si="62"/>
        <v>1275</v>
      </c>
      <c r="Y272" s="52">
        <v>0</v>
      </c>
      <c r="Z272" s="153">
        <v>5000</v>
      </c>
      <c r="AA272" s="177">
        <v>18000</v>
      </c>
      <c r="AB272" s="300" t="s">
        <v>11</v>
      </c>
      <c r="AC272">
        <v>1</v>
      </c>
      <c r="AD272" s="1249">
        <v>254</v>
      </c>
      <c r="AE272" s="46"/>
      <c r="AF2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CALENDARIO)]],TODAY())/30,0)-AE272, IF(Cat_alumnos[[#This Row],[ESTATUS ACADÉMICO]]="VIGENTE",ROUNDDOWN(DAYS360(Cat_alumnos[[#This Row],[FECHA DE INICIO (PRIMERA CLASE CALENDARIO)]],TODAY())/30,0)+2-AE272,"NO VIGENTE"))</f>
        <v>NO VIGENTE</v>
      </c>
      <c r="AG272" s="76">
        <v>7</v>
      </c>
      <c r="AH2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72" s="55" t="str">
        <f t="shared" si="15"/>
        <v>SUSPENDER</v>
      </c>
      <c r="AJ272" s="345" t="s">
        <v>1908</v>
      </c>
      <c r="AK272" s="49">
        <v>0</v>
      </c>
      <c r="AL272" s="66">
        <f t="shared" si="74"/>
        <v>0</v>
      </c>
      <c r="AM272" s="444" t="str">
        <f t="shared" si="64"/>
        <v>SI</v>
      </c>
      <c r="AN272" s="909" t="s">
        <v>1947</v>
      </c>
      <c r="AO272" s="900" t="str">
        <f>MID(Cat_alumnos[[#This Row],[CURP]],5,2)</f>
        <v>79</v>
      </c>
      <c r="AP272" s="900" t="str">
        <f>MID(Cat_alumnos[[#This Row],[CURP]],7,2)</f>
        <v>10</v>
      </c>
      <c r="AQ272" s="900" t="str">
        <f>MID(Cat_alumnos[[#This Row],[CURP]],9,2)</f>
        <v>04</v>
      </c>
      <c r="AR272" s="909" t="s">
        <v>3098</v>
      </c>
      <c r="AS272" s="612">
        <f>Cat_alumnos[[#This Row],[Titulación]]</f>
        <v>18000</v>
      </c>
      <c r="AT272" s="208">
        <v>6300</v>
      </c>
      <c r="AU272" s="39">
        <v>44749</v>
      </c>
      <c r="AV272" t="s">
        <v>2266</v>
      </c>
      <c r="AW272" s="384">
        <v>1200</v>
      </c>
      <c r="AX272" s="81">
        <v>44811</v>
      </c>
      <c r="AY272" s="301" t="s">
        <v>420</v>
      </c>
      <c r="AZ272" s="209"/>
      <c r="BB272" s="210"/>
      <c r="BC272" s="209"/>
      <c r="BE272" s="210"/>
      <c r="BF272" s="209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56">
        <f t="shared" si="71"/>
        <v>7500</v>
      </c>
      <c r="BT272" s="56">
        <f t="shared" si="63"/>
        <v>18000</v>
      </c>
      <c r="BU272" s="57">
        <f t="shared" si="73"/>
        <v>-10500</v>
      </c>
      <c r="BW272" s="56">
        <f t="shared" si="72"/>
        <v>18000</v>
      </c>
      <c r="BX272" s="56">
        <v>6000</v>
      </c>
      <c r="BY272" s="56"/>
      <c r="BZ272" s="97">
        <v>44494</v>
      </c>
      <c r="CA272" s="62"/>
      <c r="CB272" s="62"/>
      <c r="CD272" s="211"/>
      <c r="CG272" s="212" t="s">
        <v>1265</v>
      </c>
      <c r="CH272" s="69" t="s">
        <v>1264</v>
      </c>
      <c r="CI272" s="573">
        <f t="shared" si="76"/>
        <v>11700</v>
      </c>
    </row>
    <row r="273" spans="1:87" ht="18" hidden="1" thickTop="1" thickBot="1">
      <c r="A273" s="244">
        <v>255</v>
      </c>
      <c r="B273" s="46" t="s">
        <v>17</v>
      </c>
      <c r="C273" s="252" t="s">
        <v>1266</v>
      </c>
      <c r="D273" s="46" t="s">
        <v>1098</v>
      </c>
      <c r="E273" s="72" t="s">
        <v>1267</v>
      </c>
      <c r="F273" s="53" t="s">
        <v>1268</v>
      </c>
      <c r="G273" s="48" t="s">
        <v>1269</v>
      </c>
      <c r="H273" s="752">
        <v>8</v>
      </c>
      <c r="I273" s="752">
        <v>8</v>
      </c>
      <c r="J273" s="151"/>
      <c r="K273" s="151" t="s">
        <v>1255</v>
      </c>
      <c r="L273" s="151">
        <v>2180</v>
      </c>
      <c r="M273" s="49" t="s">
        <v>1247</v>
      </c>
      <c r="N273" s="118">
        <v>44378</v>
      </c>
      <c r="O273" s="118">
        <f t="shared" si="75"/>
        <v>44593</v>
      </c>
      <c r="P273" s="118">
        <f>Cat_alumnos[[#This Row],[FECHA DE INICIO (PRIMERA CLASE CALENDARIO)]]</f>
        <v>44378</v>
      </c>
      <c r="Q273" s="118">
        <f t="shared" si="68"/>
        <v>44593</v>
      </c>
      <c r="R273" s="49" t="str">
        <f t="shared" si="69"/>
        <v>M</v>
      </c>
      <c r="S273" s="49" t="str">
        <f t="shared" si="70"/>
        <v>JT EN LICENCIATURA EN DERECHO</v>
      </c>
      <c r="T273" s="322" t="s">
        <v>1227</v>
      </c>
      <c r="U273" s="49" t="s">
        <v>9</v>
      </c>
      <c r="V273" s="50">
        <v>3150</v>
      </c>
      <c r="W273" s="51">
        <f t="shared" si="61"/>
        <v>0.30793650793650795</v>
      </c>
      <c r="X273" s="50">
        <f t="shared" si="62"/>
        <v>970</v>
      </c>
      <c r="Y273" s="52">
        <v>0</v>
      </c>
      <c r="Z273" s="153">
        <v>5000</v>
      </c>
      <c r="AA273" s="177">
        <v>18000</v>
      </c>
      <c r="AB273" s="300" t="s">
        <v>11</v>
      </c>
      <c r="AC273">
        <v>1</v>
      </c>
      <c r="AD273" s="1248">
        <v>255</v>
      </c>
      <c r="AE273" s="46">
        <v>0</v>
      </c>
      <c r="AF2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CALENDARIO)]],TODAY())/30,0)-AE273, IF(Cat_alumnos[[#This Row],[ESTATUS ACADÉMICO]]="VIGENTE",ROUNDDOWN(DAYS360(Cat_alumnos[[#This Row],[FECHA DE INICIO (PRIMERA CLASE CALENDARIO)]],TODAY())/30,0)+2-AE273,"NO VIGENTE"))</f>
        <v>NO VIGENTE</v>
      </c>
      <c r="AG273" s="76">
        <v>8</v>
      </c>
      <c r="AH2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73" s="55" t="str">
        <f t="shared" si="15"/>
        <v>SUSPENDER</v>
      </c>
      <c r="AJ273" s="345"/>
      <c r="AK273" s="49">
        <v>0</v>
      </c>
      <c r="AL273" s="66">
        <f t="shared" si="74"/>
        <v>0</v>
      </c>
      <c r="AM273" s="444" t="str">
        <f t="shared" si="64"/>
        <v>NO</v>
      </c>
      <c r="AN273" s="902"/>
      <c r="AO273" s="900" t="str">
        <f>MID(Cat_alumnos[[#This Row],[CURP]],5,2)</f>
        <v>77</v>
      </c>
      <c r="AP273" s="900" t="str">
        <f>MID(Cat_alumnos[[#This Row],[CURP]],7,2)</f>
        <v>10</v>
      </c>
      <c r="AQ273" s="900" t="str">
        <f>MID(Cat_alumnos[[#This Row],[CURP]],9,2)</f>
        <v>12</v>
      </c>
      <c r="AR273" s="904" t="s">
        <v>3086</v>
      </c>
      <c r="AS273" s="612">
        <f>Cat_alumnos[[#This Row],[Titulación]]</f>
        <v>18000</v>
      </c>
      <c r="AT273" s="208"/>
      <c r="AU273" s="1"/>
      <c r="AW273" s="209"/>
      <c r="AY273" s="210"/>
      <c r="AZ273" s="209"/>
      <c r="BB273" s="210"/>
      <c r="BC273" s="209"/>
      <c r="BE273" s="210"/>
      <c r="BF273" s="209"/>
      <c r="BH273" s="210"/>
      <c r="BI273" s="210"/>
      <c r="BJ273" s="210"/>
      <c r="BK273" s="210"/>
      <c r="BL273" s="210"/>
      <c r="BM273" s="210"/>
      <c r="BN273" s="210"/>
      <c r="BO273" s="210"/>
      <c r="BP273" s="210"/>
      <c r="BQ273" s="210"/>
      <c r="BR273" s="210"/>
      <c r="BS273" s="56">
        <f t="shared" si="71"/>
        <v>0</v>
      </c>
      <c r="BT273" s="56">
        <f t="shared" si="63"/>
        <v>18000</v>
      </c>
      <c r="BU273" s="57">
        <f t="shared" si="73"/>
        <v>-18000</v>
      </c>
      <c r="BW273" s="56">
        <f t="shared" si="72"/>
        <v>18000</v>
      </c>
      <c r="BX273" s="56"/>
      <c r="BY273" s="56"/>
      <c r="BZ273" s="62"/>
      <c r="CA273" s="62"/>
      <c r="CB273" s="62"/>
      <c r="CD273" s="211"/>
      <c r="CG273" s="212"/>
      <c r="CH273" s="69"/>
      <c r="CI273" s="573">
        <f t="shared" si="76"/>
        <v>18000</v>
      </c>
    </row>
    <row r="274" spans="1:87" ht="18" hidden="1" thickTop="1" thickBot="1">
      <c r="A274" s="244">
        <v>256</v>
      </c>
      <c r="B274" s="46" t="s">
        <v>20</v>
      </c>
      <c r="C274" s="252" t="s">
        <v>1270</v>
      </c>
      <c r="D274" s="46" t="s">
        <v>1271</v>
      </c>
      <c r="E274" s="72" t="s">
        <v>1272</v>
      </c>
      <c r="F274" s="47" t="s">
        <v>1273</v>
      </c>
      <c r="G274" s="304" t="s">
        <v>1274</v>
      </c>
      <c r="H274" s="752">
        <v>4</v>
      </c>
      <c r="I274" s="752">
        <v>4</v>
      </c>
      <c r="J274" s="151"/>
      <c r="K274" s="151" t="s">
        <v>1255</v>
      </c>
      <c r="L274" s="151">
        <v>3350</v>
      </c>
      <c r="M274" s="49" t="s">
        <v>1013</v>
      </c>
      <c r="N274" s="118">
        <v>44440</v>
      </c>
      <c r="O274" s="118">
        <f t="shared" si="75"/>
        <v>44531</v>
      </c>
      <c r="P274" s="118">
        <f>Cat_alumnos[[#This Row],[FECHA DE INICIO (PRIMERA CLASE CALENDARIO)]]</f>
        <v>44440</v>
      </c>
      <c r="Q274" s="118">
        <f t="shared" si="68"/>
        <v>44531</v>
      </c>
      <c r="R274" s="49" t="str">
        <f t="shared" si="69"/>
        <v>H</v>
      </c>
      <c r="S274" s="49" t="str">
        <f t="shared" si="70"/>
        <v>JT DOCTORADO EN DERECHO</v>
      </c>
      <c r="T274" s="322" t="s">
        <v>35</v>
      </c>
      <c r="U274" s="49" t="s">
        <v>11</v>
      </c>
      <c r="V274" s="50">
        <v>6700</v>
      </c>
      <c r="W274" s="51">
        <f t="shared" si="61"/>
        <v>0.5</v>
      </c>
      <c r="X274" s="50">
        <f t="shared" si="62"/>
        <v>3350</v>
      </c>
      <c r="Y274" s="52">
        <v>0</v>
      </c>
      <c r="Z274" s="153">
        <v>8000</v>
      </c>
      <c r="AA274" s="177">
        <v>25000</v>
      </c>
      <c r="AB274" s="300" t="s">
        <v>11</v>
      </c>
      <c r="AC274">
        <v>1</v>
      </c>
      <c r="AD274" s="1249">
        <v>256</v>
      </c>
      <c r="AE274" s="46"/>
      <c r="AF2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CALENDARIO)]],TODAY())/30,0)-AE274, IF(Cat_alumnos[[#This Row],[ESTATUS ACADÉMICO]]="VIGENTE",ROUNDDOWN(DAYS360(Cat_alumnos[[#This Row],[FECHA DE INICIO (PRIMERA CLASE CALENDARIO)]],TODAY())/30,0)+2-AE274,"NO VIGENTE"))</f>
        <v>NO VIGENTE</v>
      </c>
      <c r="AG274" s="76">
        <v>4</v>
      </c>
      <c r="AH2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4" s="55" t="str">
        <f t="shared" si="15"/>
        <v>COBRANZA</v>
      </c>
      <c r="AJ274" s="345" t="s">
        <v>1276</v>
      </c>
      <c r="AK274" s="49">
        <v>0</v>
      </c>
      <c r="AL274" s="66">
        <f t="shared" si="74"/>
        <v>0</v>
      </c>
      <c r="AM274" s="444" t="str">
        <f t="shared" si="64"/>
        <v>NO</v>
      </c>
      <c r="AN274" s="902"/>
      <c r="AO274" s="900" t="str">
        <f>MID(Cat_alumnos[[#This Row],[CURP]],5,2)</f>
        <v>79</v>
      </c>
      <c r="AP274" s="900" t="str">
        <f>MID(Cat_alumnos[[#This Row],[CURP]],7,2)</f>
        <v>08</v>
      </c>
      <c r="AQ274" s="900" t="str">
        <f>MID(Cat_alumnos[[#This Row],[CURP]],9,2)</f>
        <v>19</v>
      </c>
      <c r="AR274" s="904" t="s">
        <v>3088</v>
      </c>
      <c r="AS274" s="612">
        <f>Cat_alumnos[[#This Row],[Titulación]]</f>
        <v>25000</v>
      </c>
      <c r="AT274" s="208"/>
      <c r="AU274" s="1"/>
      <c r="AW274" s="209"/>
      <c r="AY274" s="210"/>
      <c r="AZ274" s="209"/>
      <c r="BB274" s="210"/>
      <c r="BC274" s="209"/>
      <c r="BE274" s="210"/>
      <c r="BF274" s="209"/>
      <c r="BH274" s="210"/>
      <c r="BI274" s="210"/>
      <c r="BJ274" s="210"/>
      <c r="BK274" s="210"/>
      <c r="BL274" s="210"/>
      <c r="BM274" s="210"/>
      <c r="BN274" s="210"/>
      <c r="BO274" s="210"/>
      <c r="BP274" s="210"/>
      <c r="BQ274" s="210"/>
      <c r="BR274" s="210"/>
      <c r="BS274" s="56">
        <f t="shared" si="71"/>
        <v>0</v>
      </c>
      <c r="BT274" s="56">
        <f t="shared" si="63"/>
        <v>25000</v>
      </c>
      <c r="BU274" s="57">
        <f t="shared" si="73"/>
        <v>-25000</v>
      </c>
      <c r="BW274" s="237">
        <f t="shared" si="72"/>
        <v>25000</v>
      </c>
      <c r="BX274" s="237">
        <v>8000</v>
      </c>
      <c r="BY274" s="237"/>
      <c r="BZ274" s="238">
        <v>44620</v>
      </c>
      <c r="CA274" s="62"/>
      <c r="CB274" s="62"/>
      <c r="CD274" s="211"/>
      <c r="CE274" s="68">
        <v>44544</v>
      </c>
      <c r="CG274" s="212" t="s">
        <v>1274</v>
      </c>
      <c r="CH274" s="59" t="s">
        <v>1273</v>
      </c>
      <c r="CI274" s="573">
        <f t="shared" si="76"/>
        <v>25000</v>
      </c>
    </row>
    <row r="275" spans="1:87" ht="18" hidden="1" thickTop="1" thickBot="1">
      <c r="A275" s="244">
        <v>257</v>
      </c>
      <c r="B275" s="46" t="s">
        <v>17</v>
      </c>
      <c r="C275" s="252" t="s">
        <v>1277</v>
      </c>
      <c r="D275" s="46" t="s">
        <v>1278</v>
      </c>
      <c r="E275" s="225" t="s">
        <v>1279</v>
      </c>
      <c r="F275" s="333" t="s">
        <v>1861</v>
      </c>
      <c r="G275" s="302" t="s">
        <v>1862</v>
      </c>
      <c r="H275" s="752">
        <v>8</v>
      </c>
      <c r="I275" s="752">
        <v>8</v>
      </c>
      <c r="J275" s="151"/>
      <c r="K275" s="151" t="s">
        <v>1255</v>
      </c>
      <c r="L275" s="151">
        <v>2180</v>
      </c>
      <c r="M275" s="49" t="s">
        <v>1247</v>
      </c>
      <c r="N275" s="118">
        <v>44378</v>
      </c>
      <c r="O275" s="118">
        <f t="shared" si="75"/>
        <v>44593</v>
      </c>
      <c r="P275" s="118">
        <f>Cat_alumnos[[#This Row],[FECHA DE INICIO (PRIMERA CLASE CALENDARIO)]]</f>
        <v>44378</v>
      </c>
      <c r="Q275" s="118">
        <f t="shared" si="68"/>
        <v>44593</v>
      </c>
      <c r="R275" s="49" t="str">
        <f t="shared" si="69"/>
        <v>M</v>
      </c>
      <c r="S275" s="49" t="str">
        <f t="shared" si="70"/>
        <v>JT EN LICENCIATURA EN DERECHO</v>
      </c>
      <c r="T275" s="322" t="s">
        <v>1227</v>
      </c>
      <c r="U275" s="49" t="s">
        <v>16</v>
      </c>
      <c r="V275" s="50">
        <v>3150</v>
      </c>
      <c r="W275" s="51">
        <f t="shared" ref="W275:W338" si="77">IFERROR($X275/$V275,"")</f>
        <v>0.30793650793650795</v>
      </c>
      <c r="X275" s="50">
        <f t="shared" ref="X275:X338" si="78">$V275-$L275</f>
        <v>970</v>
      </c>
      <c r="Y275" s="52">
        <v>0</v>
      </c>
      <c r="Z275" s="153">
        <v>5000</v>
      </c>
      <c r="AA275" s="177">
        <v>18000</v>
      </c>
      <c r="AB275" s="300" t="s">
        <v>11</v>
      </c>
      <c r="AC275">
        <v>1</v>
      </c>
      <c r="AD275" s="1248">
        <v>257</v>
      </c>
      <c r="AE275" s="46"/>
      <c r="AF2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CALENDARIO)]],TODAY())/30,0)-AE275, IF(Cat_alumnos[[#This Row],[ESTATUS ACADÉMICO]]="VIGENTE",ROUNDDOWN(DAYS360(Cat_alumnos[[#This Row],[FECHA DE INICIO (PRIMERA CLASE CALENDARIO)]],TODAY())/30,0)+2-AE275,"NO VIGENTE"))</f>
        <v>NO VIGENTE</v>
      </c>
      <c r="AG275" s="84">
        <v>0.6</v>
      </c>
      <c r="AH2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75" s="55" t="str">
        <f t="shared" si="15"/>
        <v>SUSPENDER</v>
      </c>
      <c r="AJ275" s="345" t="s">
        <v>1280</v>
      </c>
      <c r="AK275" s="49">
        <v>0</v>
      </c>
      <c r="AL275" s="66">
        <f t="shared" si="74"/>
        <v>0</v>
      </c>
      <c r="AM275" s="444" t="str">
        <f t="shared" si="64"/>
        <v>NO</v>
      </c>
      <c r="AN275" s="902"/>
      <c r="AO275" s="900" t="str">
        <f>MID(Cat_alumnos[[#This Row],[CURP]],5,2)</f>
        <v>75</v>
      </c>
      <c r="AP275" s="900" t="str">
        <f>MID(Cat_alumnos[[#This Row],[CURP]],7,2)</f>
        <v>09</v>
      </c>
      <c r="AQ275" s="900" t="str">
        <f>MID(Cat_alumnos[[#This Row],[CURP]],9,2)</f>
        <v>11</v>
      </c>
      <c r="AR275" s="904" t="s">
        <v>3086</v>
      </c>
      <c r="AS275" s="612">
        <f>Cat_alumnos[[#This Row],[Titulación]]</f>
        <v>18000</v>
      </c>
      <c r="AT275" s="208"/>
      <c r="AU275" s="1"/>
      <c r="AW275" s="209"/>
      <c r="AY275" s="210"/>
      <c r="AZ275" s="209"/>
      <c r="BB275" s="210"/>
      <c r="BC275" s="209"/>
      <c r="BE275" s="210"/>
      <c r="BF275" s="209"/>
      <c r="BH275" s="210"/>
      <c r="BI275" s="210"/>
      <c r="BJ275" s="210"/>
      <c r="BK275" s="210"/>
      <c r="BL275" s="210"/>
      <c r="BM275" s="210"/>
      <c r="BN275" s="210"/>
      <c r="BO275" s="210"/>
      <c r="BP275" s="210"/>
      <c r="BQ275" s="210"/>
      <c r="BR275" s="210"/>
      <c r="BS275" s="56">
        <f t="shared" si="71"/>
        <v>0</v>
      </c>
      <c r="BT275" s="56">
        <f t="shared" ref="BT275:BT338" si="79">AA275</f>
        <v>18000</v>
      </c>
      <c r="BU275" s="57">
        <f t="shared" si="73"/>
        <v>-18000</v>
      </c>
      <c r="BW275" s="56">
        <f t="shared" ref="BW275:BW306" si="80">AA275</f>
        <v>18000</v>
      </c>
      <c r="BX275" s="56"/>
      <c r="BY275" s="56"/>
      <c r="BZ275" s="62"/>
      <c r="CA275" s="62"/>
      <c r="CB275" s="62"/>
      <c r="CD275" s="211"/>
      <c r="CG275" s="212"/>
      <c r="CH275" s="69"/>
      <c r="CI275" s="573">
        <f t="shared" si="76"/>
        <v>18000</v>
      </c>
    </row>
    <row r="276" spans="1:87" ht="34" hidden="1" thickTop="1" thickBot="1">
      <c r="A276" s="244">
        <v>258</v>
      </c>
      <c r="B276" s="46" t="s">
        <v>17</v>
      </c>
      <c r="C276" s="252" t="s">
        <v>1281</v>
      </c>
      <c r="D276" s="46" t="s">
        <v>369</v>
      </c>
      <c r="E276" s="72" t="s">
        <v>1282</v>
      </c>
      <c r="F276" s="53" t="s">
        <v>1283</v>
      </c>
      <c r="G276" s="304" t="s">
        <v>1284</v>
      </c>
      <c r="H276" s="752">
        <v>8</v>
      </c>
      <c r="I276" s="752">
        <v>8</v>
      </c>
      <c r="J276" s="151"/>
      <c r="K276" s="151" t="s">
        <v>1285</v>
      </c>
      <c r="L276" s="151">
        <v>2180</v>
      </c>
      <c r="M276" s="49" t="s">
        <v>1247</v>
      </c>
      <c r="N276" s="118">
        <v>44378</v>
      </c>
      <c r="O276" s="379">
        <f t="shared" ref="O276:O339" si="81">IF($N276&lt;&gt;"", EDATE($N276,$I276-1),"")</f>
        <v>44593</v>
      </c>
      <c r="P276" s="118">
        <f>Cat_alumnos[[#This Row],[FECHA DE INICIO (PRIMERA CLASE CALENDARIO)]]</f>
        <v>44378</v>
      </c>
      <c r="Q276" s="118">
        <f t="shared" si="68"/>
        <v>44593</v>
      </c>
      <c r="R276" s="49" t="str">
        <f t="shared" si="69"/>
        <v>H</v>
      </c>
      <c r="S276" s="49" t="str">
        <f t="shared" si="70"/>
        <v>JT EN LICENCIATURA EN DERECHO</v>
      </c>
      <c r="T276" s="322" t="s">
        <v>1227</v>
      </c>
      <c r="U276" s="49" t="s">
        <v>9</v>
      </c>
      <c r="V276" s="50">
        <v>3150</v>
      </c>
      <c r="W276" s="51">
        <f t="shared" si="77"/>
        <v>0.30793650793650795</v>
      </c>
      <c r="X276" s="50">
        <f t="shared" si="78"/>
        <v>970</v>
      </c>
      <c r="Y276" s="52">
        <v>0</v>
      </c>
      <c r="Z276" s="153">
        <v>5000</v>
      </c>
      <c r="AA276" s="177">
        <v>18000</v>
      </c>
      <c r="AB276" s="300" t="s">
        <v>11</v>
      </c>
      <c r="AC276">
        <v>1</v>
      </c>
      <c r="AD276" s="1249">
        <v>258</v>
      </c>
      <c r="AE276" s="46">
        <v>0</v>
      </c>
      <c r="AF2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CALENDARIO)]],TODAY())/30,0)-AE276, IF(Cat_alumnos[[#This Row],[ESTATUS ACADÉMICO]]="VIGENTE",ROUNDDOWN(DAYS360(Cat_alumnos[[#This Row],[FECHA DE INICIO (PRIMERA CLASE CALENDARIO)]],TODAY())/30,0)+2-AE276,"NO VIGENTE"))</f>
        <v>NO VIGENTE</v>
      </c>
      <c r="AG276" s="76">
        <v>8</v>
      </c>
      <c r="AH2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6" s="55" t="str">
        <f t="shared" si="15"/>
        <v>COBRANZA</v>
      </c>
      <c r="AJ276" s="345" t="s">
        <v>2255</v>
      </c>
      <c r="AK276" s="49">
        <v>0</v>
      </c>
      <c r="AL276" s="66">
        <f t="shared" si="74"/>
        <v>0</v>
      </c>
      <c r="AM276" s="444" t="str">
        <f t="shared" ref="AM276:AM339" si="82">IF(AN276&lt;&gt;"", "SI", "NO")</f>
        <v>NO</v>
      </c>
      <c r="AN276" s="902"/>
      <c r="AO276" s="900" t="str">
        <f>MID(Cat_alumnos[[#This Row],[CURP]],5,2)</f>
        <v>74</v>
      </c>
      <c r="AP276" s="900" t="str">
        <f>MID(Cat_alumnos[[#This Row],[CURP]],7,2)</f>
        <v>02</v>
      </c>
      <c r="AQ276" s="900" t="str">
        <f>MID(Cat_alumnos[[#This Row],[CURP]],9,2)</f>
        <v>13</v>
      </c>
      <c r="AR276" s="904" t="s">
        <v>3084</v>
      </c>
      <c r="AS276" s="612">
        <f>Cat_alumnos[[#This Row],[Titulación]]</f>
        <v>18000</v>
      </c>
      <c r="AT276" s="230">
        <v>640</v>
      </c>
      <c r="AU276" s="39">
        <v>44565</v>
      </c>
      <c r="AV276" s="3" t="s">
        <v>420</v>
      </c>
      <c r="AW276" s="230">
        <v>4900</v>
      </c>
      <c r="AX276" s="81">
        <v>44614</v>
      </c>
      <c r="AY276" s="210" t="s">
        <v>420</v>
      </c>
      <c r="AZ276" s="209"/>
      <c r="BB276" s="210"/>
      <c r="BC276" s="209"/>
      <c r="BE276" s="210"/>
      <c r="BF276" s="209"/>
      <c r="BH276" s="210"/>
      <c r="BI276" s="210"/>
      <c r="BJ276" s="210"/>
      <c r="BK276" s="210"/>
      <c r="BL276" s="210"/>
      <c r="BM276" s="210"/>
      <c r="BN276" s="210"/>
      <c r="BO276" s="210"/>
      <c r="BP276" s="210"/>
      <c r="BQ276" s="210"/>
      <c r="BR276" s="210"/>
      <c r="BS276" s="56">
        <f t="shared" si="71"/>
        <v>5540</v>
      </c>
      <c r="BT276" s="56">
        <f t="shared" si="79"/>
        <v>18000</v>
      </c>
      <c r="BU276" s="57">
        <f t="shared" si="73"/>
        <v>-12460</v>
      </c>
      <c r="BW276" s="216">
        <f t="shared" si="80"/>
        <v>18000</v>
      </c>
      <c r="BX276" s="216">
        <v>5000</v>
      </c>
      <c r="BY276" s="216"/>
      <c r="BZ276" s="219">
        <v>44551</v>
      </c>
      <c r="CA276" s="62"/>
      <c r="CB276" s="62"/>
      <c r="CD276" s="211"/>
      <c r="CF276">
        <v>5000</v>
      </c>
      <c r="CG276" s="212"/>
      <c r="CH276" s="69"/>
      <c r="CI276" s="573">
        <f t="shared" si="76"/>
        <v>17360</v>
      </c>
    </row>
    <row r="277" spans="1:87" ht="34" hidden="1" thickTop="1" thickBot="1">
      <c r="A277" s="244">
        <v>259</v>
      </c>
      <c r="B277" s="46" t="s">
        <v>17</v>
      </c>
      <c r="C277" s="252" t="s">
        <v>1286</v>
      </c>
      <c r="D277" s="46" t="s">
        <v>390</v>
      </c>
      <c r="E277" s="72" t="s">
        <v>1287</v>
      </c>
      <c r="F277" s="53" t="s">
        <v>1288</v>
      </c>
      <c r="G277" s="304" t="s">
        <v>1289</v>
      </c>
      <c r="H277" s="752">
        <v>8</v>
      </c>
      <c r="I277" s="752">
        <v>8</v>
      </c>
      <c r="J277" s="151"/>
      <c r="K277" s="151" t="s">
        <v>1255</v>
      </c>
      <c r="L277" s="151">
        <v>2180</v>
      </c>
      <c r="M277" s="49" t="s">
        <v>1247</v>
      </c>
      <c r="N277" s="118">
        <v>44378</v>
      </c>
      <c r="O277" s="379">
        <f t="shared" si="81"/>
        <v>44593</v>
      </c>
      <c r="P277" s="118">
        <f>Cat_alumnos[[#This Row],[FECHA DE INICIO (PRIMERA CLASE CALENDARIO)]]</f>
        <v>44378</v>
      </c>
      <c r="Q277" s="118">
        <f t="shared" si="68"/>
        <v>44593</v>
      </c>
      <c r="R277" s="49" t="str">
        <f t="shared" si="69"/>
        <v>M</v>
      </c>
      <c r="S277" s="49" t="str">
        <f t="shared" si="70"/>
        <v>JT EN LICENCIATURA EN DERECHO</v>
      </c>
      <c r="T277" s="322" t="s">
        <v>1227</v>
      </c>
      <c r="U277" s="49" t="s">
        <v>9</v>
      </c>
      <c r="V277" s="50">
        <v>3150</v>
      </c>
      <c r="W277" s="51">
        <f t="shared" si="77"/>
        <v>0.30793650793650795</v>
      </c>
      <c r="X277" s="50">
        <f t="shared" si="78"/>
        <v>970</v>
      </c>
      <c r="Y277" s="52">
        <v>0</v>
      </c>
      <c r="Z277" s="153">
        <v>5000</v>
      </c>
      <c r="AA277" s="177">
        <v>18000</v>
      </c>
      <c r="AB277" s="300" t="s">
        <v>11</v>
      </c>
      <c r="AC277">
        <v>1</v>
      </c>
      <c r="AD277" s="1248">
        <v>259</v>
      </c>
      <c r="AE277" s="46">
        <v>0</v>
      </c>
      <c r="AF2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CALENDARIO)]],TODAY())/30,0)-AE277, IF(Cat_alumnos[[#This Row],[ESTATUS ACADÉMICO]]="VIGENTE",ROUNDDOWN(DAYS360(Cat_alumnos[[#This Row],[FECHA DE INICIO (PRIMERA CLASE CALENDARIO)]],TODAY())/30,0)+2-AE277,"NO VIGENTE"))</f>
        <v>NO VIGENTE</v>
      </c>
      <c r="AG277" s="76">
        <v>8</v>
      </c>
      <c r="AH2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7" s="55" t="str">
        <f t="shared" si="15"/>
        <v>COBRANZA</v>
      </c>
      <c r="AJ277" s="345" t="s">
        <v>2256</v>
      </c>
      <c r="AK277" s="49">
        <v>0</v>
      </c>
      <c r="AL277" s="66">
        <f t="shared" si="74"/>
        <v>0</v>
      </c>
      <c r="AM277" s="444" t="str">
        <f t="shared" si="82"/>
        <v>NO</v>
      </c>
      <c r="AN277" s="902"/>
      <c r="AO277" s="900" t="str">
        <f>MID(Cat_alumnos[[#This Row],[CURP]],5,2)</f>
        <v>75</v>
      </c>
      <c r="AP277" s="900" t="str">
        <f>MID(Cat_alumnos[[#This Row],[CURP]],7,2)</f>
        <v>02</v>
      </c>
      <c r="AQ277" s="900" t="str">
        <f>MID(Cat_alumnos[[#This Row],[CURP]],9,2)</f>
        <v>27</v>
      </c>
      <c r="AR277" s="904" t="s">
        <v>3094</v>
      </c>
      <c r="AS277" s="612">
        <f>Cat_alumnos[[#This Row],[Titulación]]</f>
        <v>18000</v>
      </c>
      <c r="AT277" s="208"/>
      <c r="AU277" s="1"/>
      <c r="AW277" s="209"/>
      <c r="AY277" s="210"/>
      <c r="AZ277" s="209"/>
      <c r="BB277" s="210"/>
      <c r="BC277" s="209"/>
      <c r="BE277" s="210"/>
      <c r="BF277" s="209"/>
      <c r="BH277" s="210"/>
      <c r="BI277" s="210"/>
      <c r="BJ277" s="210"/>
      <c r="BK277" s="210"/>
      <c r="BL277" s="210"/>
      <c r="BM277" s="210"/>
      <c r="BN277" s="210"/>
      <c r="BO277" s="210"/>
      <c r="BP277" s="210"/>
      <c r="BQ277" s="210"/>
      <c r="BR277" s="210"/>
      <c r="BS277" s="56">
        <f t="shared" si="71"/>
        <v>0</v>
      </c>
      <c r="BT277" s="56">
        <f t="shared" si="79"/>
        <v>18000</v>
      </c>
      <c r="BU277" s="57">
        <f t="shared" si="73"/>
        <v>-18000</v>
      </c>
      <c r="BW277" s="56">
        <f t="shared" si="80"/>
        <v>18000</v>
      </c>
      <c r="BX277" s="56">
        <v>5000</v>
      </c>
      <c r="BY277" s="56"/>
      <c r="BZ277" s="78">
        <v>44552</v>
      </c>
      <c r="CA277" s="78">
        <v>44504</v>
      </c>
      <c r="CB277" s="62"/>
      <c r="CD277" s="211"/>
      <c r="CG277" s="212"/>
      <c r="CH277" s="69"/>
      <c r="CI277" s="573">
        <f t="shared" si="76"/>
        <v>18000</v>
      </c>
    </row>
    <row r="278" spans="1:87" ht="18" hidden="1" thickTop="1" thickBot="1">
      <c r="A278" s="244">
        <v>260</v>
      </c>
      <c r="B278" s="46" t="s">
        <v>17</v>
      </c>
      <c r="C278" s="252" t="s">
        <v>1290</v>
      </c>
      <c r="D278" s="46" t="s">
        <v>1291</v>
      </c>
      <c r="E278" s="67" t="s">
        <v>1292</v>
      </c>
      <c r="F278" s="254" t="s">
        <v>1863</v>
      </c>
      <c r="G278" s="304" t="s">
        <v>1445</v>
      </c>
      <c r="H278" s="752">
        <v>8</v>
      </c>
      <c r="I278" s="752">
        <v>8</v>
      </c>
      <c r="J278" s="151"/>
      <c r="K278" s="151" t="s">
        <v>1255</v>
      </c>
      <c r="L278" s="151">
        <v>2180</v>
      </c>
      <c r="M278" s="49" t="s">
        <v>1247</v>
      </c>
      <c r="N278" s="118">
        <v>44378</v>
      </c>
      <c r="O278" s="379">
        <f t="shared" si="81"/>
        <v>44593</v>
      </c>
      <c r="P278" s="118">
        <f>Cat_alumnos[[#This Row],[FECHA DE INICIO (PRIMERA CLASE CALENDARIO)]]</f>
        <v>44378</v>
      </c>
      <c r="Q278" s="118">
        <f t="shared" si="68"/>
        <v>44593</v>
      </c>
      <c r="R278" s="49" t="str">
        <f t="shared" si="69"/>
        <v>H</v>
      </c>
      <c r="S278" s="49" t="str">
        <f t="shared" si="70"/>
        <v>JT EN LICENCIATURA EN DERECHO</v>
      </c>
      <c r="T278" s="322" t="s">
        <v>1227</v>
      </c>
      <c r="U278" s="107" t="s">
        <v>137</v>
      </c>
      <c r="V278" s="50">
        <v>3150</v>
      </c>
      <c r="W278" s="51">
        <f t="shared" si="77"/>
        <v>0.30793650793650795</v>
      </c>
      <c r="X278" s="50">
        <f t="shared" si="78"/>
        <v>970</v>
      </c>
      <c r="Y278" s="52">
        <v>0</v>
      </c>
      <c r="Z278" s="153">
        <v>5000</v>
      </c>
      <c r="AA278" s="177">
        <v>18000</v>
      </c>
      <c r="AB278" s="300" t="s">
        <v>11</v>
      </c>
      <c r="AC278">
        <v>1</v>
      </c>
      <c r="AD278" s="1249">
        <v>260</v>
      </c>
      <c r="AE278" s="46"/>
      <c r="AF2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CALENDARIO)]],TODAY())/30,0)-AE278, IF(Cat_alumnos[[#This Row],[ESTATUS ACADÉMICO]]="VIGENTE",ROUNDDOWN(DAYS360(Cat_alumnos[[#This Row],[FECHA DE INICIO (PRIMERA CLASE CALENDARIO)]],TODAY())/30,0)+2-AE278,"NO VIGENTE"))</f>
        <v>NO VIGENTE</v>
      </c>
      <c r="AG278" s="76">
        <v>1</v>
      </c>
      <c r="AH2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78" s="55" t="str">
        <f t="shared" si="15"/>
        <v>SUSPENDER</v>
      </c>
      <c r="AJ278" s="345"/>
      <c r="AK278" s="49">
        <v>0</v>
      </c>
      <c r="AL278" s="66">
        <f t="shared" si="74"/>
        <v>0</v>
      </c>
      <c r="AM278" s="444" t="str">
        <f t="shared" si="82"/>
        <v>NO</v>
      </c>
      <c r="AN278" s="902"/>
      <c r="AO278" s="900" t="str">
        <f>MID(Cat_alumnos[[#This Row],[CURP]],5,2)</f>
        <v>93</v>
      </c>
      <c r="AP278" s="900" t="str">
        <f>MID(Cat_alumnos[[#This Row],[CURP]],7,2)</f>
        <v>03</v>
      </c>
      <c r="AQ278" s="900" t="str">
        <f>MID(Cat_alumnos[[#This Row],[CURP]],9,2)</f>
        <v>14</v>
      </c>
      <c r="AR278" s="904" t="s">
        <v>3091</v>
      </c>
      <c r="AS278" s="612">
        <f>Cat_alumnos[[#This Row],[Titulación]]</f>
        <v>18000</v>
      </c>
      <c r="AT278" s="208">
        <v>5000</v>
      </c>
      <c r="AU278" s="95">
        <v>44468</v>
      </c>
      <c r="AV278" s="3" t="s">
        <v>420</v>
      </c>
      <c r="AW278" s="209"/>
      <c r="AY278" s="210"/>
      <c r="AZ278" s="209"/>
      <c r="BB278" s="210"/>
      <c r="BC278" s="209"/>
      <c r="BE278" s="210"/>
      <c r="BF278" s="209"/>
      <c r="BH278" s="210"/>
      <c r="BI278" s="210"/>
      <c r="BJ278" s="210"/>
      <c r="BK278" s="210"/>
      <c r="BL278" s="210"/>
      <c r="BM278" s="210"/>
      <c r="BN278" s="210"/>
      <c r="BO278" s="210"/>
      <c r="BP278" s="210"/>
      <c r="BQ278" s="210"/>
      <c r="BR278" s="210"/>
      <c r="BS278" s="56">
        <f t="shared" si="71"/>
        <v>5000</v>
      </c>
      <c r="BT278" s="56">
        <f t="shared" si="79"/>
        <v>18000</v>
      </c>
      <c r="BU278" s="57">
        <f t="shared" si="73"/>
        <v>-13000</v>
      </c>
      <c r="BW278" s="56">
        <f t="shared" si="80"/>
        <v>18000</v>
      </c>
      <c r="BX278" s="56">
        <v>6000</v>
      </c>
      <c r="BY278" s="56"/>
      <c r="BZ278" s="62"/>
      <c r="CA278" s="62"/>
      <c r="CB278" s="62"/>
      <c r="CD278" s="211"/>
      <c r="CG278" s="212"/>
      <c r="CH278" s="69"/>
      <c r="CI278" s="573">
        <f t="shared" si="76"/>
        <v>13000</v>
      </c>
    </row>
    <row r="279" spans="1:87" ht="18" hidden="1" thickTop="1" thickBot="1">
      <c r="A279" s="244">
        <v>261</v>
      </c>
      <c r="B279" s="46" t="s">
        <v>17</v>
      </c>
      <c r="C279" s="252" t="s">
        <v>1293</v>
      </c>
      <c r="D279" s="46" t="s">
        <v>1294</v>
      </c>
      <c r="E279" s="560" t="s">
        <v>1295</v>
      </c>
      <c r="F279" s="306" t="s">
        <v>1877</v>
      </c>
      <c r="G279" s="532" t="s">
        <v>1878</v>
      </c>
      <c r="H279" s="752">
        <v>8</v>
      </c>
      <c r="I279" s="752">
        <v>8</v>
      </c>
      <c r="J279" s="151"/>
      <c r="K279" s="151" t="s">
        <v>1255</v>
      </c>
      <c r="L279" s="151">
        <v>2180</v>
      </c>
      <c r="M279" s="49" t="s">
        <v>1247</v>
      </c>
      <c r="N279" s="118">
        <v>44378</v>
      </c>
      <c r="O279" s="379">
        <f t="shared" si="81"/>
        <v>44593</v>
      </c>
      <c r="P279" s="118">
        <f>Cat_alumnos[[#This Row],[FECHA DE INICIO (PRIMERA CLASE CALENDARIO)]]</f>
        <v>44378</v>
      </c>
      <c r="Q279" s="118">
        <f t="shared" si="68"/>
        <v>44593</v>
      </c>
      <c r="R279" s="49" t="str">
        <f t="shared" si="69"/>
        <v>M</v>
      </c>
      <c r="S279" s="49" t="str">
        <f t="shared" si="70"/>
        <v>JT EN LICENCIATURA EN DERECHO</v>
      </c>
      <c r="T279" s="322" t="s">
        <v>1227</v>
      </c>
      <c r="U279" s="49" t="s">
        <v>9</v>
      </c>
      <c r="V279" s="50">
        <v>3150</v>
      </c>
      <c r="W279" s="51">
        <f t="shared" si="77"/>
        <v>0.30793650793650795</v>
      </c>
      <c r="X279" s="50">
        <f t="shared" si="78"/>
        <v>970</v>
      </c>
      <c r="Y279" s="52">
        <v>0</v>
      </c>
      <c r="Z279" s="153">
        <v>5000</v>
      </c>
      <c r="AA279" s="177">
        <v>18000</v>
      </c>
      <c r="AB279" s="300" t="s">
        <v>11</v>
      </c>
      <c r="AC279">
        <v>1</v>
      </c>
      <c r="AD279" s="1248">
        <v>261</v>
      </c>
      <c r="AE279" s="46">
        <v>3</v>
      </c>
      <c r="AF2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CALENDARIO)]],TODAY())/30,0)-AE279, IF(Cat_alumnos[[#This Row],[ESTATUS ACADÉMICO]]="VIGENTE",ROUNDDOWN(DAYS360(Cat_alumnos[[#This Row],[FECHA DE INICIO (PRIMERA CLASE CALENDARIO)]],TODAY())/30,0)+2-AE279,"NO VIGENTE"))</f>
        <v>NO VIGENTE</v>
      </c>
      <c r="AG279" s="76">
        <v>8</v>
      </c>
      <c r="AH2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279" s="55" t="str">
        <f t="shared" ca="1" si="15"/>
        <v>Al día septiembre</v>
      </c>
      <c r="AJ279" s="345" t="s">
        <v>1296</v>
      </c>
      <c r="AK279" s="49">
        <v>0</v>
      </c>
      <c r="AL279" s="66">
        <f t="shared" si="74"/>
        <v>0</v>
      </c>
      <c r="AM279" s="444" t="str">
        <f t="shared" si="82"/>
        <v>NO</v>
      </c>
      <c r="AN279" s="902"/>
      <c r="AO279" s="900" t="str">
        <f>MID(Cat_alumnos[[#This Row],[CURP]],5,2)</f>
        <v>72</v>
      </c>
      <c r="AP279" s="900" t="str">
        <f>MID(Cat_alumnos[[#This Row],[CURP]],7,2)</f>
        <v>02</v>
      </c>
      <c r="AQ279" s="900" t="str">
        <f>MID(Cat_alumnos[[#This Row],[CURP]],9,2)</f>
        <v>10</v>
      </c>
      <c r="AR279" s="904" t="s">
        <v>3104</v>
      </c>
      <c r="AS279" s="612">
        <f>Cat_alumnos[[#This Row],[Titulación]]</f>
        <v>18000</v>
      </c>
      <c r="AT279" s="208"/>
      <c r="AU279" s="1"/>
      <c r="AW279" s="209"/>
      <c r="AY279" s="210"/>
      <c r="AZ279" s="209"/>
      <c r="BB279" s="210"/>
      <c r="BC279" s="209"/>
      <c r="BE279" s="210"/>
      <c r="BF279" s="209"/>
      <c r="BH279" s="210"/>
      <c r="BI279" s="210"/>
      <c r="BJ279" s="210"/>
      <c r="BK279" s="210"/>
      <c r="BL279" s="210"/>
      <c r="BM279" s="210"/>
      <c r="BN279" s="210"/>
      <c r="BO279" s="210"/>
      <c r="BP279" s="210"/>
      <c r="BQ279" s="210"/>
      <c r="BR279" s="210"/>
      <c r="BS279" s="56">
        <f t="shared" si="71"/>
        <v>0</v>
      </c>
      <c r="BT279" s="56">
        <f t="shared" si="79"/>
        <v>18000</v>
      </c>
      <c r="BU279" s="57">
        <f t="shared" si="73"/>
        <v>-18000</v>
      </c>
      <c r="BW279" s="56">
        <f t="shared" si="80"/>
        <v>18000</v>
      </c>
      <c r="BX279" s="56">
        <f>Cat_alumnos[[#This Row],[Equivalencia]]</f>
        <v>5000</v>
      </c>
      <c r="BY279" s="56">
        <v>5000</v>
      </c>
      <c r="BZ279" s="78">
        <v>44830</v>
      </c>
      <c r="CA279" s="62"/>
      <c r="CB279" s="62"/>
      <c r="CD279" s="211"/>
      <c r="CG279" s="212"/>
      <c r="CH279" s="69"/>
      <c r="CI279" s="573">
        <f t="shared" si="76"/>
        <v>18000</v>
      </c>
    </row>
    <row r="280" spans="1:87" ht="18" hidden="1" thickTop="1" thickBot="1">
      <c r="A280" s="244">
        <v>262</v>
      </c>
      <c r="B280" s="46" t="s">
        <v>17</v>
      </c>
      <c r="C280" s="252" t="s">
        <v>1297</v>
      </c>
      <c r="D280" s="506" t="s">
        <v>1298</v>
      </c>
      <c r="E280" s="72" t="s">
        <v>1299</v>
      </c>
      <c r="F280" s="53" t="s">
        <v>1300</v>
      </c>
      <c r="G280" s="48" t="s">
        <v>1301</v>
      </c>
      <c r="H280" s="752">
        <v>8</v>
      </c>
      <c r="I280" s="752">
        <v>8</v>
      </c>
      <c r="J280" s="151"/>
      <c r="K280" s="151" t="s">
        <v>1255</v>
      </c>
      <c r="L280" s="151">
        <v>2180</v>
      </c>
      <c r="M280" s="49" t="s">
        <v>1247</v>
      </c>
      <c r="N280" s="118">
        <v>44409</v>
      </c>
      <c r="O280" s="379">
        <f t="shared" si="81"/>
        <v>44621</v>
      </c>
      <c r="P280" s="118">
        <f>Cat_alumnos[[#This Row],[FECHA DE INICIO (PRIMERA CLASE CALENDARIO)]]</f>
        <v>44409</v>
      </c>
      <c r="Q280" s="118">
        <f t="shared" si="68"/>
        <v>44621</v>
      </c>
      <c r="R280" s="49" t="str">
        <f t="shared" si="69"/>
        <v>M</v>
      </c>
      <c r="S280" s="49" t="str">
        <f t="shared" si="70"/>
        <v>JT EN LICENCIATURA EN DERECHO</v>
      </c>
      <c r="T280" s="322" t="s">
        <v>1227</v>
      </c>
      <c r="U280" s="49" t="s">
        <v>9</v>
      </c>
      <c r="V280" s="50">
        <v>3150</v>
      </c>
      <c r="W280" s="51">
        <f t="shared" si="77"/>
        <v>0.30793650793650795</v>
      </c>
      <c r="X280" s="50">
        <f t="shared" si="78"/>
        <v>970</v>
      </c>
      <c r="Y280" s="52">
        <v>0</v>
      </c>
      <c r="Z280" s="153">
        <v>5000</v>
      </c>
      <c r="AA280" s="177">
        <v>18000</v>
      </c>
      <c r="AB280" s="300" t="s">
        <v>11</v>
      </c>
      <c r="AC280">
        <v>1</v>
      </c>
      <c r="AD280" s="1249">
        <v>262</v>
      </c>
      <c r="AE280" s="46">
        <v>0</v>
      </c>
      <c r="AF2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CALENDARIO)]],TODAY())/30,0)-AE280, IF(Cat_alumnos[[#This Row],[ESTATUS ACADÉMICO]]="VIGENTE",ROUNDDOWN(DAYS360(Cat_alumnos[[#This Row],[FECHA DE INICIO (PRIMERA CLASE CALENDARIO)]],TODAY())/30,0)+2-AE280,"NO VIGENTE"))</f>
        <v>NO VIGENTE</v>
      </c>
      <c r="AG280" s="76">
        <v>8</v>
      </c>
      <c r="AH2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80" s="55" t="str">
        <f t="shared" si="15"/>
        <v>SUSPENDER</v>
      </c>
      <c r="AJ280" s="345" t="s">
        <v>1302</v>
      </c>
      <c r="AK280" s="49">
        <v>0</v>
      </c>
      <c r="AL280" s="66">
        <f t="shared" ref="AL280:AL311" si="83">Y280-AK280</f>
        <v>0</v>
      </c>
      <c r="AM280" s="444" t="str">
        <f t="shared" si="82"/>
        <v>NO</v>
      </c>
      <c r="AN280" s="902"/>
      <c r="AO280" s="900" t="str">
        <f>MID(Cat_alumnos[[#This Row],[CURP]],5,2)</f>
        <v>77</v>
      </c>
      <c r="AP280" s="900" t="str">
        <f>MID(Cat_alumnos[[#This Row],[CURP]],7,2)</f>
        <v>03</v>
      </c>
      <c r="AQ280" s="900" t="str">
        <f>MID(Cat_alumnos[[#This Row],[CURP]],9,2)</f>
        <v>03</v>
      </c>
      <c r="AR280" s="904" t="s">
        <v>3087</v>
      </c>
      <c r="AS280" s="612">
        <f>Cat_alumnos[[#This Row],[Titulación]]</f>
        <v>18000</v>
      </c>
      <c r="AT280" s="208"/>
      <c r="AU280" s="1"/>
      <c r="AW280" s="209"/>
      <c r="AY280" s="210"/>
      <c r="AZ280" s="209"/>
      <c r="BB280" s="210"/>
      <c r="BC280" s="209"/>
      <c r="BE280" s="210"/>
      <c r="BF280" s="209"/>
      <c r="BH280" s="210"/>
      <c r="BI280" s="210"/>
      <c r="BJ280" s="210"/>
      <c r="BK280" s="210"/>
      <c r="BL280" s="210"/>
      <c r="BM280" s="210"/>
      <c r="BN280" s="210"/>
      <c r="BO280" s="210"/>
      <c r="BP280" s="210"/>
      <c r="BQ280" s="210"/>
      <c r="BR280" s="210"/>
      <c r="BS280" s="56">
        <f t="shared" si="71"/>
        <v>0</v>
      </c>
      <c r="BT280" s="56">
        <f t="shared" si="79"/>
        <v>18000</v>
      </c>
      <c r="BU280" s="57">
        <f t="shared" si="73"/>
        <v>-18000</v>
      </c>
      <c r="BW280" s="56">
        <f t="shared" si="80"/>
        <v>18000</v>
      </c>
      <c r="BX280" s="56">
        <v>5000</v>
      </c>
      <c r="BY280" s="56"/>
      <c r="BZ280" s="78">
        <v>44599</v>
      </c>
      <c r="CA280" s="62"/>
      <c r="CB280" s="62"/>
      <c r="CD280" s="211"/>
      <c r="CG280" s="212"/>
      <c r="CH280" s="69"/>
      <c r="CI280" s="573">
        <f t="shared" si="76"/>
        <v>18000</v>
      </c>
    </row>
    <row r="281" spans="1:87" ht="41" hidden="1" thickTop="1" thickBot="1">
      <c r="A281" s="244">
        <v>263</v>
      </c>
      <c r="B281" s="46" t="s">
        <v>10</v>
      </c>
      <c r="C281" s="252" t="s">
        <v>465</v>
      </c>
      <c r="D281" s="46" t="s">
        <v>466</v>
      </c>
      <c r="E281" s="72" t="s">
        <v>467</v>
      </c>
      <c r="F281" s="87">
        <v>9381569518</v>
      </c>
      <c r="G281" s="253" t="s">
        <v>1778</v>
      </c>
      <c r="H281" s="752">
        <v>20</v>
      </c>
      <c r="I281" s="752">
        <v>20</v>
      </c>
      <c r="J281" s="151"/>
      <c r="K281" s="151">
        <v>2000</v>
      </c>
      <c r="L281" s="151">
        <v>2180.0000000000005</v>
      </c>
      <c r="M281" s="49" t="s">
        <v>447</v>
      </c>
      <c r="N281" s="118">
        <v>43831</v>
      </c>
      <c r="O281" s="379">
        <f t="shared" si="81"/>
        <v>44409</v>
      </c>
      <c r="P281" s="118">
        <f>Cat_alumnos[[#This Row],[FECHA DE INICIO (PRIMERA CLASE CALENDARIO)]]</f>
        <v>43831</v>
      </c>
      <c r="Q281" s="118">
        <f t="shared" si="68"/>
        <v>44409</v>
      </c>
      <c r="R281" s="49" t="str">
        <f t="shared" si="69"/>
        <v>M</v>
      </c>
      <c r="S281" s="49" t="str">
        <f t="shared" si="70"/>
        <v>MAESTRIA EN DERECHO</v>
      </c>
      <c r="T281" s="322" t="s">
        <v>33</v>
      </c>
      <c r="U281" s="49" t="s">
        <v>11</v>
      </c>
      <c r="V281" s="50">
        <v>6700</v>
      </c>
      <c r="W281" s="51">
        <f t="shared" si="77"/>
        <v>0.67462686567164176</v>
      </c>
      <c r="X281" s="50">
        <f t="shared" si="78"/>
        <v>4520</v>
      </c>
      <c r="Y281" s="52">
        <v>1</v>
      </c>
      <c r="Z281" s="153">
        <v>0</v>
      </c>
      <c r="AA281" s="177">
        <v>29000</v>
      </c>
      <c r="AB281" s="300" t="s">
        <v>11</v>
      </c>
      <c r="AC281">
        <v>1</v>
      </c>
      <c r="AD281" s="1248">
        <v>263</v>
      </c>
      <c r="AE281" s="46"/>
      <c r="AF2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CALENDARIO)]],TODAY())/30,0)-AE281, IF(Cat_alumnos[[#This Row],[ESTATUS ACADÉMICO]]="VIGENTE",ROUNDDOWN(DAYS360(Cat_alumnos[[#This Row],[FECHA DE INICIO (PRIMERA CLASE CALENDARIO)]],TODAY())/30,0)+2-AE281,"NO VIGENTE"))</f>
        <v>NO VIGENTE</v>
      </c>
      <c r="AG281" s="76">
        <v>7</v>
      </c>
      <c r="AH2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81" s="55" t="str">
        <f t="shared" si="15"/>
        <v>SUSPENDER</v>
      </c>
      <c r="AJ281" s="345" t="s">
        <v>1905</v>
      </c>
      <c r="AK281" s="49">
        <v>0</v>
      </c>
      <c r="AL281" s="66">
        <f t="shared" si="83"/>
        <v>1</v>
      </c>
      <c r="AM281" s="444" t="str">
        <f t="shared" si="82"/>
        <v>SI</v>
      </c>
      <c r="AN281" s="909" t="s">
        <v>1946</v>
      </c>
      <c r="AO281" s="900" t="str">
        <f>MID(Cat_alumnos[[#This Row],[CURP]],5,2)</f>
        <v>94</v>
      </c>
      <c r="AP281" s="900" t="str">
        <f>MID(Cat_alumnos[[#This Row],[CURP]],7,2)</f>
        <v>12</v>
      </c>
      <c r="AQ281" s="900" t="str">
        <f>MID(Cat_alumnos[[#This Row],[CURP]],9,2)</f>
        <v>14</v>
      </c>
      <c r="AR281" s="909" t="s">
        <v>3089</v>
      </c>
      <c r="AS281" s="612">
        <f>Cat_alumnos[[#This Row],[Titulación]]</f>
        <v>29000</v>
      </c>
      <c r="AT281" s="208"/>
      <c r="AU281" s="1"/>
      <c r="AW281" s="209"/>
      <c r="AY281" s="210"/>
      <c r="AZ281" s="209"/>
      <c r="BB281" s="210"/>
      <c r="BC281" s="209"/>
      <c r="BE281" s="210"/>
      <c r="BF281" s="209"/>
      <c r="BH281" s="210"/>
      <c r="BI281" s="210"/>
      <c r="BJ281" s="210"/>
      <c r="BK281" s="210"/>
      <c r="BL281" s="210"/>
      <c r="BM281" s="210"/>
      <c r="BN281" s="210"/>
      <c r="BO281" s="210"/>
      <c r="BP281" s="210"/>
      <c r="BQ281" s="210"/>
      <c r="BR281" s="210"/>
      <c r="BS281" s="56">
        <f t="shared" si="71"/>
        <v>0</v>
      </c>
      <c r="BT281" s="56">
        <f t="shared" si="79"/>
        <v>29000</v>
      </c>
      <c r="BU281" s="57">
        <f t="shared" si="73"/>
        <v>-29000</v>
      </c>
      <c r="BW281" s="56">
        <f t="shared" si="80"/>
        <v>29000</v>
      </c>
      <c r="BX281" s="56"/>
      <c r="BY281" s="56"/>
      <c r="BZ281" s="62"/>
      <c r="CA281" s="62"/>
      <c r="CB281" s="62"/>
      <c r="CD281" s="211"/>
      <c r="CG281" s="212" t="s">
        <v>1307</v>
      </c>
      <c r="CH281" s="59" t="s">
        <v>1306</v>
      </c>
      <c r="CI281" s="573">
        <f t="shared" si="76"/>
        <v>29000</v>
      </c>
    </row>
    <row r="282" spans="1:87" ht="34" hidden="1" thickTop="1" thickBot="1">
      <c r="A282" s="244">
        <v>264</v>
      </c>
      <c r="B282" s="46" t="s">
        <v>12</v>
      </c>
      <c r="C282" s="252" t="s">
        <v>1308</v>
      </c>
      <c r="D282" s="46" t="s">
        <v>1309</v>
      </c>
      <c r="E282" s="72" t="s">
        <v>1310</v>
      </c>
      <c r="F282" s="47" t="s">
        <v>1311</v>
      </c>
      <c r="G282" s="304" t="s">
        <v>1312</v>
      </c>
      <c r="H282" s="752">
        <v>20</v>
      </c>
      <c r="I282" s="752">
        <v>20</v>
      </c>
      <c r="J282" s="151"/>
      <c r="K282" s="151" t="s">
        <v>1255</v>
      </c>
      <c r="L282" s="151">
        <v>3350</v>
      </c>
      <c r="M282" s="303" t="s">
        <v>1275</v>
      </c>
      <c r="N282" s="118">
        <v>44440</v>
      </c>
      <c r="O282" s="379">
        <f t="shared" si="81"/>
        <v>45017</v>
      </c>
      <c r="P282" s="118">
        <f>Cat_alumnos[[#This Row],[FECHA DE INICIO (PRIMERA CLASE CALENDARIO)]]</f>
        <v>44440</v>
      </c>
      <c r="Q282" s="118">
        <f t="shared" si="68"/>
        <v>45017</v>
      </c>
      <c r="R282" s="49" t="str">
        <f t="shared" si="69"/>
        <v>H</v>
      </c>
      <c r="S282" s="49" t="str">
        <f t="shared" si="70"/>
        <v>DOCTORADO EN DERECHO</v>
      </c>
      <c r="T282" s="322" t="s">
        <v>1227</v>
      </c>
      <c r="U282" s="49" t="s">
        <v>11</v>
      </c>
      <c r="V282" s="50">
        <v>6700</v>
      </c>
      <c r="W282" s="51">
        <f t="shared" si="77"/>
        <v>0.5</v>
      </c>
      <c r="X282" s="50">
        <f t="shared" si="78"/>
        <v>3350</v>
      </c>
      <c r="Y282" s="52">
        <v>1</v>
      </c>
      <c r="Z282" s="153">
        <v>0</v>
      </c>
      <c r="AA282" s="177">
        <v>29000</v>
      </c>
      <c r="AB282" s="300" t="s">
        <v>11</v>
      </c>
      <c r="AC282">
        <v>1</v>
      </c>
      <c r="AD282" s="1249">
        <v>264</v>
      </c>
      <c r="AE282" s="46">
        <v>0</v>
      </c>
      <c r="AF2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CALENDARIO)]],TODAY())/30,0)-AE282, IF(Cat_alumnos[[#This Row],[ESTATUS ACADÉMICO]]="VIGENTE",ROUNDDOWN(DAYS360(Cat_alumnos[[#This Row],[FECHA DE INICIO (PRIMERA CLASE CALENDARIO)]],TODAY())/30,0)+2-AE282,"NO VIGENTE"))</f>
        <v>NO VIGENTE</v>
      </c>
      <c r="AG282" s="76">
        <v>18</v>
      </c>
      <c r="AH2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82" s="55" t="str">
        <f t="shared" ca="1" si="15"/>
        <v>Al día septiembre</v>
      </c>
      <c r="AJ282" s="345" t="s">
        <v>2804</v>
      </c>
      <c r="AK282" s="49">
        <v>0</v>
      </c>
      <c r="AL282" s="66">
        <f t="shared" si="83"/>
        <v>1</v>
      </c>
      <c r="AM282" s="444" t="str">
        <f t="shared" si="82"/>
        <v>NO</v>
      </c>
      <c r="AN282" s="902"/>
      <c r="AO282" s="900" t="str">
        <f>MID(Cat_alumnos[[#This Row],[CURP]],5,2)</f>
        <v>96</v>
      </c>
      <c r="AP282" s="900" t="str">
        <f>MID(Cat_alumnos[[#This Row],[CURP]],7,2)</f>
        <v>12</v>
      </c>
      <c r="AQ282" s="900" t="str">
        <f>MID(Cat_alumnos[[#This Row],[CURP]],9,2)</f>
        <v>26</v>
      </c>
      <c r="AR282" s="904" t="s">
        <v>3105</v>
      </c>
      <c r="AS282" s="612">
        <f>Cat_alumnos[[#This Row],[Titulación]]</f>
        <v>29000</v>
      </c>
      <c r="AT282" s="208"/>
      <c r="AU282" s="1"/>
      <c r="AW282" s="209"/>
      <c r="AY282" s="210"/>
      <c r="AZ282" s="209"/>
      <c r="BB282" s="210"/>
      <c r="BC282" s="209"/>
      <c r="BE282" s="210"/>
      <c r="BF282" s="209"/>
      <c r="BH282" s="210"/>
      <c r="BI282" s="210"/>
      <c r="BJ282" s="210"/>
      <c r="BK282" s="210"/>
      <c r="BL282" s="210"/>
      <c r="BM282" s="210"/>
      <c r="BN282" s="210"/>
      <c r="BO282" s="210"/>
      <c r="BP282" s="210"/>
      <c r="BQ282" s="210"/>
      <c r="BR282" s="210"/>
      <c r="BS282" s="56">
        <f t="shared" si="71"/>
        <v>0</v>
      </c>
      <c r="BT282" s="56">
        <f t="shared" si="79"/>
        <v>29000</v>
      </c>
      <c r="BU282" s="57">
        <f t="shared" si="73"/>
        <v>-29000</v>
      </c>
      <c r="BW282" s="56">
        <f t="shared" si="80"/>
        <v>29000</v>
      </c>
      <c r="BX282" s="56"/>
      <c r="BY282" s="56"/>
      <c r="BZ282" s="62"/>
      <c r="CA282" s="62"/>
      <c r="CB282" s="62"/>
      <c r="CD282" s="211"/>
      <c r="CG282" s="212" t="s">
        <v>1312</v>
      </c>
      <c r="CH282" s="59" t="s">
        <v>1311</v>
      </c>
      <c r="CI282" s="573">
        <f t="shared" si="76"/>
        <v>29000</v>
      </c>
    </row>
    <row r="283" spans="1:87" ht="54" hidden="1" thickTop="1" thickBot="1">
      <c r="A283" s="244">
        <v>265</v>
      </c>
      <c r="B283" s="46" t="s">
        <v>12</v>
      </c>
      <c r="C283" s="252" t="s">
        <v>1425</v>
      </c>
      <c r="D283" s="46" t="s">
        <v>1224</v>
      </c>
      <c r="E283" s="72" t="s">
        <v>1426</v>
      </c>
      <c r="F283" s="47" t="s">
        <v>1427</v>
      </c>
      <c r="G283" s="48" t="s">
        <v>1428</v>
      </c>
      <c r="H283" s="752">
        <v>20</v>
      </c>
      <c r="I283" s="752">
        <v>20</v>
      </c>
      <c r="J283" s="151"/>
      <c r="K283" s="151" t="s">
        <v>1255</v>
      </c>
      <c r="L283" s="151">
        <v>3350</v>
      </c>
      <c r="M283" s="303" t="s">
        <v>1275</v>
      </c>
      <c r="N283" s="118">
        <v>44473</v>
      </c>
      <c r="O283" s="379">
        <f t="shared" si="81"/>
        <v>45050</v>
      </c>
      <c r="P283" s="118">
        <f>Cat_alumnos[[#This Row],[FECHA DE INICIO (PRIMERA CLASE CALENDARIO)]]</f>
        <v>44473</v>
      </c>
      <c r="Q283" s="118">
        <f t="shared" si="68"/>
        <v>45050</v>
      </c>
      <c r="R283" s="49" t="str">
        <f t="shared" si="69"/>
        <v>H</v>
      </c>
      <c r="S283" s="49" t="str">
        <f t="shared" si="70"/>
        <v>DOCTORADO EN DERECHO</v>
      </c>
      <c r="T283" s="322" t="s">
        <v>1227</v>
      </c>
      <c r="U283" s="49" t="s">
        <v>11</v>
      </c>
      <c r="V283" s="50">
        <v>6700</v>
      </c>
      <c r="W283" s="51">
        <f t="shared" si="77"/>
        <v>0.5</v>
      </c>
      <c r="X283" s="50">
        <f t="shared" si="78"/>
        <v>3350</v>
      </c>
      <c r="Y283" s="52">
        <v>0</v>
      </c>
      <c r="Z283" s="153">
        <v>0</v>
      </c>
      <c r="AA283" s="177">
        <v>29000</v>
      </c>
      <c r="AB283" s="300" t="s">
        <v>11</v>
      </c>
      <c r="AC283">
        <v>1</v>
      </c>
      <c r="AD283" s="1248">
        <v>265</v>
      </c>
      <c r="AE283" s="46">
        <v>0</v>
      </c>
      <c r="AF2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CALENDARIO)]],TODAY())/30,0)-AE283, IF(Cat_alumnos[[#This Row],[ESTATUS ACADÉMICO]]="VIGENTE",ROUNDDOWN(DAYS360(Cat_alumnos[[#This Row],[FECHA DE INICIO (PRIMERA CLASE CALENDARIO)]],TODAY())/30,0)+2-AE283,"NO VIGENTE"))</f>
        <v>NO VIGENTE</v>
      </c>
      <c r="AG283" s="76">
        <v>20</v>
      </c>
      <c r="AH2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83" s="55" t="str">
        <f t="shared" si="15"/>
        <v>SUSPENDER</v>
      </c>
      <c r="AJ283" s="358" t="s">
        <v>2711</v>
      </c>
      <c r="AK283" s="49">
        <v>0</v>
      </c>
      <c r="AL283" s="66">
        <f t="shared" si="83"/>
        <v>0</v>
      </c>
      <c r="AM283" s="444" t="str">
        <f t="shared" si="82"/>
        <v>SI</v>
      </c>
      <c r="AN283" s="909" t="s">
        <v>1948</v>
      </c>
      <c r="AO283" s="900" t="str">
        <f>MID(Cat_alumnos[[#This Row],[CURP]],5,2)</f>
        <v>80</v>
      </c>
      <c r="AP283" s="900" t="str">
        <f>MID(Cat_alumnos[[#This Row],[CURP]],7,2)</f>
        <v>01</v>
      </c>
      <c r="AQ283" s="900" t="str">
        <f>MID(Cat_alumnos[[#This Row],[CURP]],9,2)</f>
        <v>27</v>
      </c>
      <c r="AR283" s="909" t="s">
        <v>3090</v>
      </c>
      <c r="AS283" s="612">
        <f>Cat_alumnos[[#This Row],[Titulación]]</f>
        <v>29000</v>
      </c>
      <c r="AT283" s="208">
        <v>29000</v>
      </c>
      <c r="AU283" s="39">
        <v>45063</v>
      </c>
      <c r="AV283" t="s">
        <v>246</v>
      </c>
      <c r="AW283" s="209"/>
      <c r="AY283" s="210"/>
      <c r="AZ283" s="209"/>
      <c r="BB283" s="210"/>
      <c r="BC283" s="209"/>
      <c r="BE283" s="210"/>
      <c r="BF283" s="209"/>
      <c r="BH283" s="210"/>
      <c r="BI283" s="210"/>
      <c r="BJ283" s="210"/>
      <c r="BK283" s="210"/>
      <c r="BL283" s="210"/>
      <c r="BM283" s="210"/>
      <c r="BN283" s="210"/>
      <c r="BO283" s="210"/>
      <c r="BP283" s="210"/>
      <c r="BQ283" s="210"/>
      <c r="BR283" s="210"/>
      <c r="BS283" s="56">
        <f t="shared" si="71"/>
        <v>29000</v>
      </c>
      <c r="BT283" s="56">
        <f t="shared" si="79"/>
        <v>29000</v>
      </c>
      <c r="BU283" s="57">
        <f t="shared" si="73"/>
        <v>0</v>
      </c>
      <c r="BW283" s="56">
        <f t="shared" si="80"/>
        <v>29000</v>
      </c>
      <c r="BX283" s="56"/>
      <c r="BY283" s="56"/>
      <c r="BZ283" s="62"/>
      <c r="CA283" s="62"/>
      <c r="CB283" s="62"/>
      <c r="CD283" s="211"/>
      <c r="CG283" s="212" t="s">
        <v>1316</v>
      </c>
      <c r="CH283" s="59" t="s">
        <v>1315</v>
      </c>
      <c r="CI283" s="573">
        <f t="shared" si="76"/>
        <v>0</v>
      </c>
    </row>
    <row r="284" spans="1:87" ht="18" hidden="1" thickTop="1" thickBot="1">
      <c r="A284" s="244">
        <v>266</v>
      </c>
      <c r="B284" s="46" t="s">
        <v>10</v>
      </c>
      <c r="C284" s="252" t="s">
        <v>1317</v>
      </c>
      <c r="D284" s="116" t="s">
        <v>1152</v>
      </c>
      <c r="E284" s="225" t="s">
        <v>1318</v>
      </c>
      <c r="F284" s="89" t="s">
        <v>1319</v>
      </c>
      <c r="G284" s="228" t="s">
        <v>1320</v>
      </c>
      <c r="H284" s="752">
        <v>20</v>
      </c>
      <c r="I284" s="752">
        <v>20</v>
      </c>
      <c r="J284" s="151"/>
      <c r="K284" s="151" t="s">
        <v>1255</v>
      </c>
      <c r="L284" s="151">
        <v>2180</v>
      </c>
      <c r="M284" s="49" t="s">
        <v>674</v>
      </c>
      <c r="N284" s="118">
        <v>44440</v>
      </c>
      <c r="O284" s="379">
        <f t="shared" si="81"/>
        <v>45017</v>
      </c>
      <c r="P284" s="118">
        <f>Cat_alumnos[[#This Row],[FECHA DE INICIO (PRIMERA CLASE CALENDARIO)]]</f>
        <v>44440</v>
      </c>
      <c r="Q284" s="118">
        <f t="shared" si="68"/>
        <v>45017</v>
      </c>
      <c r="R284" s="49" t="str">
        <f t="shared" si="69"/>
        <v>H</v>
      </c>
      <c r="S284" s="49" t="str">
        <f t="shared" si="70"/>
        <v>MAESTRIA EN DERECHO</v>
      </c>
      <c r="T284" s="322" t="s">
        <v>35</v>
      </c>
      <c r="U284" s="101" t="s">
        <v>16</v>
      </c>
      <c r="V284" s="50">
        <v>5000</v>
      </c>
      <c r="W284" s="51">
        <f t="shared" si="77"/>
        <v>0.56399999999999995</v>
      </c>
      <c r="X284" s="50">
        <f t="shared" si="78"/>
        <v>2820</v>
      </c>
      <c r="Y284" s="52">
        <v>2</v>
      </c>
      <c r="Z284" s="153">
        <v>0</v>
      </c>
      <c r="AA284" s="177">
        <v>25000</v>
      </c>
      <c r="AB284" s="300" t="s">
        <v>16</v>
      </c>
      <c r="AC284">
        <v>1</v>
      </c>
      <c r="AD284" s="1249">
        <v>266</v>
      </c>
      <c r="AE284" s="46"/>
      <c r="AF2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CALENDARIO)]],TODAY())/30,0)-AE284, IF(Cat_alumnos[[#This Row],[ESTATUS ACADÉMICO]]="VIGENTE",ROUNDDOWN(DAYS360(Cat_alumnos[[#This Row],[FECHA DE INICIO (PRIMERA CLASE CALENDARIO)]],TODAY())/30,0)+2-AE284,"NO VIGENTE"))</f>
        <v>NO VIGENTE</v>
      </c>
      <c r="AG284" s="76">
        <v>3</v>
      </c>
      <c r="AH2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284" s="55" t="str">
        <f t="shared" si="15"/>
        <v>SUSPENDER</v>
      </c>
      <c r="AJ284" s="368" t="s">
        <v>1321</v>
      </c>
      <c r="AK284" s="49">
        <v>0</v>
      </c>
      <c r="AL284" s="66">
        <f t="shared" si="83"/>
        <v>2</v>
      </c>
      <c r="AM284" s="444" t="str">
        <f t="shared" si="82"/>
        <v>NO</v>
      </c>
      <c r="AN284" s="902"/>
      <c r="AO284" s="900" t="str">
        <f>MID(Cat_alumnos[[#This Row],[CURP]],5,2)</f>
        <v>90</v>
      </c>
      <c r="AP284" s="900" t="str">
        <f>MID(Cat_alumnos[[#This Row],[CURP]],7,2)</f>
        <v>11</v>
      </c>
      <c r="AQ284" s="900" t="str">
        <f>MID(Cat_alumnos[[#This Row],[CURP]],9,2)</f>
        <v>05</v>
      </c>
      <c r="AR284" s="904" t="s">
        <v>3087</v>
      </c>
      <c r="AS284" s="612">
        <f>Cat_alumnos[[#This Row],[Titulación]]</f>
        <v>25000</v>
      </c>
      <c r="AT284" s="208"/>
      <c r="AU284" s="1"/>
      <c r="AW284" s="209"/>
      <c r="AY284" s="210"/>
      <c r="AZ284" s="209"/>
      <c r="BB284" s="210"/>
      <c r="BC284" s="209"/>
      <c r="BE284" s="210"/>
      <c r="BF284" s="209"/>
      <c r="BH284" s="210"/>
      <c r="BI284" s="210"/>
      <c r="BJ284" s="210"/>
      <c r="BK284" s="210"/>
      <c r="BL284" s="210"/>
      <c r="BM284" s="210"/>
      <c r="BN284" s="210"/>
      <c r="BO284" s="210"/>
      <c r="BP284" s="210"/>
      <c r="BQ284" s="210"/>
      <c r="BR284" s="210"/>
      <c r="BS284" s="56">
        <f t="shared" si="71"/>
        <v>0</v>
      </c>
      <c r="BT284" s="56">
        <f t="shared" si="79"/>
        <v>25000</v>
      </c>
      <c r="BU284" s="57">
        <f t="shared" si="73"/>
        <v>-25000</v>
      </c>
      <c r="BW284" s="56">
        <f t="shared" si="80"/>
        <v>25000</v>
      </c>
      <c r="BX284" s="56"/>
      <c r="BY284" s="56"/>
      <c r="BZ284" s="62"/>
      <c r="CA284" s="62"/>
      <c r="CB284" s="62"/>
      <c r="CD284" s="211"/>
      <c r="CG284" s="212" t="s">
        <v>1320</v>
      </c>
      <c r="CH284" s="69" t="s">
        <v>1319</v>
      </c>
      <c r="CI284" s="573">
        <f t="shared" si="76"/>
        <v>25000</v>
      </c>
    </row>
    <row r="285" spans="1:87" ht="50" hidden="1" thickTop="1" thickBot="1">
      <c r="A285" s="244">
        <v>267</v>
      </c>
      <c r="B285" s="46" t="s">
        <v>12</v>
      </c>
      <c r="C285" s="252" t="s">
        <v>1322</v>
      </c>
      <c r="D285" s="46" t="s">
        <v>1323</v>
      </c>
      <c r="E285" s="335" t="s">
        <v>1906</v>
      </c>
      <c r="F285" s="98" t="s">
        <v>1324</v>
      </c>
      <c r="G285" s="228" t="s">
        <v>1325</v>
      </c>
      <c r="H285" s="752">
        <v>24</v>
      </c>
      <c r="I285" s="752">
        <v>20</v>
      </c>
      <c r="J285" s="151"/>
      <c r="K285" s="151" t="s">
        <v>1255</v>
      </c>
      <c r="L285" s="151">
        <v>2800</v>
      </c>
      <c r="M285" s="49" t="s">
        <v>1013</v>
      </c>
      <c r="N285" s="118">
        <v>44440</v>
      </c>
      <c r="O285" s="379">
        <f t="shared" si="81"/>
        <v>45017</v>
      </c>
      <c r="P285" s="118">
        <f>Cat_alumnos[[#This Row],[FECHA DE INICIO (PRIMERA CLASE CALENDARIO)]]</f>
        <v>44440</v>
      </c>
      <c r="Q285" s="118">
        <f t="shared" si="68"/>
        <v>45139</v>
      </c>
      <c r="R285" s="49" t="str">
        <f t="shared" si="69"/>
        <v>M</v>
      </c>
      <c r="S285" s="49" t="str">
        <f t="shared" si="70"/>
        <v>DOCTORADO EN DERECHO</v>
      </c>
      <c r="T285" s="322" t="s">
        <v>1227</v>
      </c>
      <c r="U285" s="114" t="s">
        <v>16</v>
      </c>
      <c r="V285" s="50">
        <v>6700</v>
      </c>
      <c r="W285" s="51">
        <f t="shared" si="77"/>
        <v>0.58208955223880599</v>
      </c>
      <c r="X285" s="50">
        <f t="shared" si="78"/>
        <v>3900</v>
      </c>
      <c r="Y285" s="52">
        <v>1</v>
      </c>
      <c r="Z285" s="153">
        <v>0</v>
      </c>
      <c r="AA285" s="177">
        <v>29000</v>
      </c>
      <c r="AB285" s="300" t="s">
        <v>16</v>
      </c>
      <c r="AC285">
        <v>1</v>
      </c>
      <c r="AD285" s="1248">
        <v>267</v>
      </c>
      <c r="AE285" s="46"/>
      <c r="AF2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CALENDARIO)]],TODAY())/30,0)-AE285, IF(Cat_alumnos[[#This Row],[ESTATUS ACADÉMICO]]="VIGENTE",ROUNDDOWN(DAYS360(Cat_alumnos[[#This Row],[FECHA DE INICIO (PRIMERA CLASE CALENDARIO)]],TODAY())/30,0)+2-AE285,"NO VIGENTE"))</f>
        <v>NO VIGENTE</v>
      </c>
      <c r="AG285" s="76">
        <v>4</v>
      </c>
      <c r="AH2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285" s="55" t="str">
        <f t="shared" si="15"/>
        <v>SUSPENDER</v>
      </c>
      <c r="AJ285" s="345" t="s">
        <v>1907</v>
      </c>
      <c r="AK285" s="49">
        <v>0</v>
      </c>
      <c r="AL285" s="66">
        <f t="shared" si="83"/>
        <v>1</v>
      </c>
      <c r="AM285" s="444" t="str">
        <f t="shared" si="82"/>
        <v>NO</v>
      </c>
      <c r="AN285" s="902"/>
      <c r="AO285" s="900" t="str">
        <f>MID(Cat_alumnos[[#This Row],[CURP]],5,2)</f>
        <v>81</v>
      </c>
      <c r="AP285" s="900" t="str">
        <f>MID(Cat_alumnos[[#This Row],[CURP]],7,2)</f>
        <v>09</v>
      </c>
      <c r="AQ285" s="900" t="str">
        <f>MID(Cat_alumnos[[#This Row],[CURP]],9,2)</f>
        <v>21</v>
      </c>
      <c r="AR285" s="904" t="s">
        <v>3084</v>
      </c>
      <c r="AS285" s="612">
        <f>Cat_alumnos[[#This Row],[Titulación]]</f>
        <v>29000</v>
      </c>
      <c r="AT285" s="208">
        <v>2000</v>
      </c>
      <c r="AU285" s="88">
        <v>44452</v>
      </c>
      <c r="AV285" s="3" t="s">
        <v>241</v>
      </c>
      <c r="AW285" s="209"/>
      <c r="AY285" s="210"/>
      <c r="AZ285" s="209"/>
      <c r="BB285" s="210"/>
      <c r="BC285" s="209"/>
      <c r="BE285" s="210"/>
      <c r="BF285" s="209"/>
      <c r="BH285" s="210"/>
      <c r="BI285" s="210"/>
      <c r="BJ285" s="210"/>
      <c r="BK285" s="210"/>
      <c r="BL285" s="210"/>
      <c r="BM285" s="210"/>
      <c r="BN285" s="210"/>
      <c r="BO285" s="210"/>
      <c r="BP285" s="210"/>
      <c r="BQ285" s="210"/>
      <c r="BR285" s="210"/>
      <c r="BS285" s="56">
        <f t="shared" si="71"/>
        <v>2000</v>
      </c>
      <c r="BT285" s="56">
        <f t="shared" si="79"/>
        <v>29000</v>
      </c>
      <c r="BU285" s="57">
        <f t="shared" si="73"/>
        <v>-27000</v>
      </c>
      <c r="BW285" s="216">
        <f t="shared" si="80"/>
        <v>29000</v>
      </c>
      <c r="BX285" s="216">
        <v>8000</v>
      </c>
      <c r="BY285" s="216"/>
      <c r="BZ285" s="219">
        <v>44452</v>
      </c>
      <c r="CA285" s="62"/>
      <c r="CB285" s="62"/>
      <c r="CD285" s="211"/>
      <c r="CG285" s="212" t="s">
        <v>1325</v>
      </c>
      <c r="CH285" s="59" t="s">
        <v>1324</v>
      </c>
      <c r="CI285" s="573">
        <f t="shared" si="76"/>
        <v>27000</v>
      </c>
    </row>
    <row r="286" spans="1:87" ht="41" hidden="1" thickTop="1" thickBot="1">
      <c r="A286" s="244">
        <v>268</v>
      </c>
      <c r="B286" s="46" t="s">
        <v>8</v>
      </c>
      <c r="C286" s="252" t="s">
        <v>1093</v>
      </c>
      <c r="D286" s="46" t="s">
        <v>1094</v>
      </c>
      <c r="E286" s="72" t="s">
        <v>1095</v>
      </c>
      <c r="F286" s="53" t="s">
        <v>1096</v>
      </c>
      <c r="G286" s="304" t="s">
        <v>3334</v>
      </c>
      <c r="H286" s="752">
        <v>36</v>
      </c>
      <c r="I286" s="752">
        <v>36</v>
      </c>
      <c r="J286" s="151"/>
      <c r="K286" s="151">
        <v>1000</v>
      </c>
      <c r="L286" s="151">
        <v>1650</v>
      </c>
      <c r="M286" s="49" t="s">
        <v>1089</v>
      </c>
      <c r="N286" s="118">
        <v>44256</v>
      </c>
      <c r="O286" s="379">
        <f t="shared" si="81"/>
        <v>45323</v>
      </c>
      <c r="P286" s="118">
        <f>Cat_alumnos[[#This Row],[FECHA DE INICIO (PRIMERA CLASE CALENDARIO)]]</f>
        <v>44256</v>
      </c>
      <c r="Q286" s="118">
        <f t="shared" si="68"/>
        <v>45323</v>
      </c>
      <c r="R286" s="49" t="str">
        <f t="shared" si="69"/>
        <v>M</v>
      </c>
      <c r="S286" s="49" t="str">
        <f t="shared" si="70"/>
        <v>LICENCIATURA EN DERECHO</v>
      </c>
      <c r="T286" s="322" t="s">
        <v>1227</v>
      </c>
      <c r="U286" s="49" t="s">
        <v>9</v>
      </c>
      <c r="V286" s="50">
        <v>3150</v>
      </c>
      <c r="W286" s="51">
        <f t="shared" si="77"/>
        <v>0.47619047619047616</v>
      </c>
      <c r="X286" s="50">
        <f t="shared" si="78"/>
        <v>1500</v>
      </c>
      <c r="Y286" s="52">
        <v>4</v>
      </c>
      <c r="Z286" s="153">
        <v>0</v>
      </c>
      <c r="AA286" s="177">
        <v>21000</v>
      </c>
      <c r="AB286" s="300" t="s">
        <v>11</v>
      </c>
      <c r="AC286">
        <v>1</v>
      </c>
      <c r="AD286" s="1249">
        <v>268</v>
      </c>
      <c r="AE286" s="46">
        <v>0</v>
      </c>
      <c r="AF2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CALENDARIO)]],TODAY())/30,0)-AE286, IF(Cat_alumnos[[#This Row],[ESTATUS ACADÉMICO]]="VIGENTE",ROUNDDOWN(DAYS360(Cat_alumnos[[#This Row],[FECHA DE INICIO (PRIMERA CLASE CALENDARIO)]],TODAY())/30,0)+2-AE286,"NO VIGENTE"))</f>
        <v>NO VIGENTE</v>
      </c>
      <c r="AG286" s="76">
        <v>32</v>
      </c>
      <c r="AH2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286" s="55" t="str">
        <f t="shared" ca="1" si="15"/>
        <v>Al día septiembre</v>
      </c>
      <c r="AJ286" s="345" t="s">
        <v>1343</v>
      </c>
      <c r="AK286" s="49">
        <v>1</v>
      </c>
      <c r="AL286" s="66">
        <f t="shared" si="83"/>
        <v>3</v>
      </c>
      <c r="AM286" s="444" t="str">
        <f t="shared" si="82"/>
        <v>SI</v>
      </c>
      <c r="AN286" s="909" t="s">
        <v>1949</v>
      </c>
      <c r="AO286" s="900" t="str">
        <f>MID(Cat_alumnos[[#This Row],[CURP]],5,2)</f>
        <v>01</v>
      </c>
      <c r="AP286" s="900" t="str">
        <f>MID(Cat_alumnos[[#This Row],[CURP]],7,2)</f>
        <v>03</v>
      </c>
      <c r="AQ286" s="900" t="str">
        <f>MID(Cat_alumnos[[#This Row],[CURP]],9,2)</f>
        <v>21</v>
      </c>
      <c r="AR286" s="909" t="s">
        <v>3085</v>
      </c>
      <c r="AS286" s="612">
        <f>Cat_alumnos[[#This Row],[Titulación]]</f>
        <v>21000</v>
      </c>
      <c r="AT286" s="208">
        <v>2000</v>
      </c>
      <c r="AU286" s="88">
        <v>44452</v>
      </c>
      <c r="AV286" s="3" t="s">
        <v>241</v>
      </c>
      <c r="AW286" s="209"/>
      <c r="AY286" s="210"/>
      <c r="AZ286" s="209"/>
      <c r="BB286" s="210"/>
      <c r="BC286" s="209"/>
      <c r="BE286" s="210"/>
      <c r="BF286" s="209"/>
      <c r="BH286" s="210"/>
      <c r="BI286" s="210"/>
      <c r="BJ286" s="210"/>
      <c r="BK286" s="210"/>
      <c r="BL286" s="210"/>
      <c r="BM286" s="210"/>
      <c r="BN286" s="210"/>
      <c r="BO286" s="210"/>
      <c r="BP286" s="210"/>
      <c r="BQ286" s="210"/>
      <c r="BR286" s="210"/>
      <c r="BS286" s="56">
        <f t="shared" si="71"/>
        <v>2000</v>
      </c>
      <c r="BT286" s="56">
        <f t="shared" si="79"/>
        <v>21000</v>
      </c>
      <c r="BU286" s="57">
        <f t="shared" si="73"/>
        <v>-19000</v>
      </c>
      <c r="BW286" s="216">
        <f t="shared" si="80"/>
        <v>21000</v>
      </c>
      <c r="BX286" s="216">
        <v>8000</v>
      </c>
      <c r="BY286" s="216"/>
      <c r="BZ286" s="219">
        <v>44452</v>
      </c>
      <c r="CA286" s="62"/>
      <c r="CB286" s="62"/>
      <c r="CD286" s="211"/>
      <c r="CG286" s="212" t="s">
        <v>1329</v>
      </c>
      <c r="CH286" s="59" t="s">
        <v>1328</v>
      </c>
      <c r="CI286" s="573">
        <f t="shared" si="76"/>
        <v>19000</v>
      </c>
    </row>
    <row r="287" spans="1:87" ht="18" hidden="1" thickTop="1" thickBot="1">
      <c r="A287" s="244">
        <v>269</v>
      </c>
      <c r="B287" s="254" t="s">
        <v>19</v>
      </c>
      <c r="C287" s="252" t="s">
        <v>1330</v>
      </c>
      <c r="D287" s="116" t="s">
        <v>1331</v>
      </c>
      <c r="E287" s="72" t="s">
        <v>1332</v>
      </c>
      <c r="F287" s="47">
        <v>9995753204</v>
      </c>
      <c r="G287" s="48" t="s">
        <v>1333</v>
      </c>
      <c r="H287" s="752">
        <v>6</v>
      </c>
      <c r="I287" s="752">
        <v>6</v>
      </c>
      <c r="J287" s="151"/>
      <c r="K287" s="151" t="s">
        <v>1255</v>
      </c>
      <c r="L287" s="151">
        <v>2180</v>
      </c>
      <c r="M287" s="49" t="s">
        <v>674</v>
      </c>
      <c r="N287" s="118">
        <v>44440</v>
      </c>
      <c r="O287" s="379">
        <f t="shared" si="81"/>
        <v>44593</v>
      </c>
      <c r="P287" s="118">
        <f>Cat_alumnos[[#This Row],[FECHA DE INICIO (PRIMERA CLASE CALENDARIO)]]</f>
        <v>44440</v>
      </c>
      <c r="Q287" s="118">
        <f t="shared" si="68"/>
        <v>44593</v>
      </c>
      <c r="R287" s="49" t="str">
        <f t="shared" si="69"/>
        <v>H</v>
      </c>
      <c r="S287" s="49" t="str">
        <f t="shared" si="70"/>
        <v>JT MAESTRIA EN DERECHO</v>
      </c>
      <c r="T287" s="322" t="s">
        <v>1227</v>
      </c>
      <c r="U287" s="715" t="s">
        <v>11</v>
      </c>
      <c r="V287" s="50">
        <v>5000</v>
      </c>
      <c r="W287" s="51">
        <f t="shared" si="77"/>
        <v>0.56399999999999995</v>
      </c>
      <c r="X287" s="50">
        <f t="shared" si="78"/>
        <v>2820</v>
      </c>
      <c r="Y287" s="52">
        <v>0</v>
      </c>
      <c r="Z287" s="153">
        <v>6000</v>
      </c>
      <c r="AA287" s="177">
        <v>23000</v>
      </c>
      <c r="AB287" s="300" t="s">
        <v>11</v>
      </c>
      <c r="AC287">
        <v>1</v>
      </c>
      <c r="AD287" s="1248">
        <v>269</v>
      </c>
      <c r="AE287" s="46">
        <v>0</v>
      </c>
      <c r="AF2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CALENDARIO)]],TODAY())/30,0)-AE287, IF(Cat_alumnos[[#This Row],[ESTATUS ACADÉMICO]]="VIGENTE",ROUNDDOWN(DAYS360(Cat_alumnos[[#This Row],[FECHA DE INICIO (PRIMERA CLASE CALENDARIO)]],TODAY())/30,0)+2-AE287,"NO VIGENTE"))</f>
        <v>NO VIGENTE</v>
      </c>
      <c r="AG287" s="76">
        <v>6</v>
      </c>
      <c r="AH2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87" s="55" t="str">
        <f t="shared" ref="AI287:AI417" ca="1" si="84">IF(AH287&gt;=2,"SUSPENDER",IF(AH287&lt;=0,CONCATENATE("Al día"," ",$AK$17),IF(AND(AH287&lt;=2,AH287&gt;0),"COBRANZA",)))</f>
        <v>Al día septiembre</v>
      </c>
      <c r="AJ287" s="345" t="s">
        <v>2398</v>
      </c>
      <c r="AK287" s="49">
        <v>0</v>
      </c>
      <c r="AL287" s="66">
        <f t="shared" si="83"/>
        <v>0</v>
      </c>
      <c r="AM287" s="444" t="str">
        <f t="shared" si="82"/>
        <v>NO</v>
      </c>
      <c r="AN287" s="902"/>
      <c r="AO287" s="900" t="str">
        <f>MID(Cat_alumnos[[#This Row],[CURP]],5,2)</f>
        <v>60</v>
      </c>
      <c r="AP287" s="900" t="str">
        <f>MID(Cat_alumnos[[#This Row],[CURP]],7,2)</f>
        <v>05</v>
      </c>
      <c r="AQ287" s="900" t="str">
        <f>MID(Cat_alumnos[[#This Row],[CURP]],9,2)</f>
        <v>02</v>
      </c>
      <c r="AR287" s="904" t="s">
        <v>3087</v>
      </c>
      <c r="AS287" s="612">
        <f>Cat_alumnos[[#This Row],[Titulación]]</f>
        <v>23000</v>
      </c>
      <c r="AT287" s="208">
        <v>2000</v>
      </c>
      <c r="AU287" s="88">
        <v>44452</v>
      </c>
      <c r="AV287" s="3" t="s">
        <v>241</v>
      </c>
      <c r="AW287" s="209"/>
      <c r="AY287" s="210"/>
      <c r="AZ287" s="209"/>
      <c r="BB287" s="210"/>
      <c r="BC287" s="209"/>
      <c r="BE287" s="210"/>
      <c r="BF287" s="209"/>
      <c r="BH287" s="210"/>
      <c r="BI287" s="210"/>
      <c r="BJ287" s="210"/>
      <c r="BK287" s="210"/>
      <c r="BL287" s="210"/>
      <c r="BM287" s="210"/>
      <c r="BN287" s="210"/>
      <c r="BO287" s="210"/>
      <c r="BP287" s="210"/>
      <c r="BQ287" s="210"/>
      <c r="BR287" s="210"/>
      <c r="BS287" s="56">
        <f t="shared" si="71"/>
        <v>2000</v>
      </c>
      <c r="BT287" s="56">
        <f t="shared" si="79"/>
        <v>23000</v>
      </c>
      <c r="BU287" s="57">
        <f t="shared" si="73"/>
        <v>-21000</v>
      </c>
      <c r="BW287" s="216">
        <f t="shared" si="80"/>
        <v>23000</v>
      </c>
      <c r="BX287" s="216">
        <v>8000</v>
      </c>
      <c r="BY287" s="216"/>
      <c r="BZ287" s="219">
        <v>44452</v>
      </c>
      <c r="CA287" s="62"/>
      <c r="CB287" s="62"/>
      <c r="CD287" s="211"/>
      <c r="CG287" s="212" t="s">
        <v>1333</v>
      </c>
      <c r="CH287" s="59">
        <v>9995753204</v>
      </c>
      <c r="CI287" s="573">
        <f t="shared" si="76"/>
        <v>21000</v>
      </c>
    </row>
    <row r="288" spans="1:87" ht="34" hidden="1" thickTop="1" thickBot="1">
      <c r="A288" s="244">
        <v>270</v>
      </c>
      <c r="B288" s="46" t="s">
        <v>12</v>
      </c>
      <c r="C288" s="252" t="s">
        <v>1130</v>
      </c>
      <c r="D288" s="46" t="s">
        <v>1334</v>
      </c>
      <c r="E288" s="72" t="s">
        <v>1132</v>
      </c>
      <c r="F288" s="47" t="s">
        <v>1335</v>
      </c>
      <c r="G288" s="48" t="s">
        <v>1134</v>
      </c>
      <c r="H288" s="752">
        <v>20</v>
      </c>
      <c r="I288" s="752">
        <v>20</v>
      </c>
      <c r="J288" s="151"/>
      <c r="K288" s="151" t="s">
        <v>1255</v>
      </c>
      <c r="L288" s="151">
        <v>3000</v>
      </c>
      <c r="M288" s="49" t="s">
        <v>1275</v>
      </c>
      <c r="N288" s="118">
        <v>44440</v>
      </c>
      <c r="O288" s="379">
        <f t="shared" si="81"/>
        <v>45017</v>
      </c>
      <c r="P288" s="118">
        <v>44470</v>
      </c>
      <c r="Q288" s="118">
        <f t="shared" si="68"/>
        <v>45047</v>
      </c>
      <c r="R288" s="49" t="str">
        <f t="shared" si="69"/>
        <v>H</v>
      </c>
      <c r="S288" s="49" t="str">
        <f t="shared" si="70"/>
        <v>DOCTORADO EN DERECHO</v>
      </c>
      <c r="T288" s="322" t="s">
        <v>1227</v>
      </c>
      <c r="U288" s="49" t="s">
        <v>11</v>
      </c>
      <c r="V288" s="50">
        <v>6700</v>
      </c>
      <c r="W288" s="51">
        <f t="shared" si="77"/>
        <v>0.55223880597014929</v>
      </c>
      <c r="X288" s="50">
        <f t="shared" si="78"/>
        <v>3700</v>
      </c>
      <c r="Y288" s="52">
        <v>1</v>
      </c>
      <c r="Z288" s="153">
        <v>0</v>
      </c>
      <c r="AA288" s="177">
        <v>29000</v>
      </c>
      <c r="AB288" s="300" t="s">
        <v>11</v>
      </c>
      <c r="AC288">
        <v>1</v>
      </c>
      <c r="AD288" s="1249">
        <v>270</v>
      </c>
      <c r="AE288" s="46">
        <v>0</v>
      </c>
      <c r="AF2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CALENDARIO)]],TODAY())/30,0)-AE288, IF(Cat_alumnos[[#This Row],[ESTATUS ACADÉMICO]]="VIGENTE",ROUNDDOWN(DAYS360(Cat_alumnos[[#This Row],[FECHA DE INICIO (PRIMERA CLASE CALENDARIO)]],TODAY())/30,0)+2-AE288,"NO VIGENTE"))</f>
        <v>NO VIGENTE</v>
      </c>
      <c r="AG288" s="76">
        <v>20</v>
      </c>
      <c r="AH2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88" s="55" t="str">
        <f t="shared" si="84"/>
        <v>COBRANZA</v>
      </c>
      <c r="AJ288" s="345" t="s">
        <v>1336</v>
      </c>
      <c r="AK288" s="49">
        <v>1</v>
      </c>
      <c r="AL288" s="66">
        <f t="shared" si="83"/>
        <v>0</v>
      </c>
      <c r="AM288" s="444" t="str">
        <f t="shared" si="82"/>
        <v>SI</v>
      </c>
      <c r="AN288" s="902" t="s">
        <v>1965</v>
      </c>
      <c r="AO288" s="900" t="str">
        <f>MID(Cat_alumnos[[#This Row],[CURP]],5,2)</f>
        <v>69</v>
      </c>
      <c r="AP288" s="900" t="str">
        <f>MID(Cat_alumnos[[#This Row],[CURP]],7,2)</f>
        <v>07</v>
      </c>
      <c r="AQ288" s="900" t="str">
        <f>MID(Cat_alumnos[[#This Row],[CURP]],9,2)</f>
        <v>13</v>
      </c>
      <c r="AR288" s="904" t="s">
        <v>3098</v>
      </c>
      <c r="AS288" s="612">
        <f>Cat_alumnos[[#This Row],[Titulación]]</f>
        <v>29000</v>
      </c>
      <c r="AT288" s="208">
        <v>10000</v>
      </c>
      <c r="AU288" s="39">
        <v>45048</v>
      </c>
      <c r="AV288" s="3" t="s">
        <v>420</v>
      </c>
      <c r="AW288" s="209"/>
      <c r="AY288" s="210"/>
      <c r="AZ288" s="209"/>
      <c r="BB288" s="210"/>
      <c r="BC288" s="209"/>
      <c r="BE288" s="210"/>
      <c r="BF288" s="209"/>
      <c r="BH288" s="210"/>
      <c r="BI288" s="210"/>
      <c r="BJ288" s="210"/>
      <c r="BK288" s="210"/>
      <c r="BL288" s="210"/>
      <c r="BM288" s="210"/>
      <c r="BN288" s="210"/>
      <c r="BO288" s="210"/>
      <c r="BP288" s="210"/>
      <c r="BQ288" s="210"/>
      <c r="BR288" s="210"/>
      <c r="BS288" s="56">
        <v>10000</v>
      </c>
      <c r="BT288" s="56">
        <f t="shared" si="79"/>
        <v>29000</v>
      </c>
      <c r="BU288" s="57">
        <f t="shared" si="73"/>
        <v>-19000</v>
      </c>
      <c r="BW288" s="56">
        <f t="shared" si="80"/>
        <v>29000</v>
      </c>
      <c r="BX288" s="56"/>
      <c r="BY288" s="56"/>
      <c r="BZ288" s="62"/>
      <c r="CA288" s="62"/>
      <c r="CB288" s="62"/>
      <c r="CD288" s="211"/>
      <c r="CG288" s="212" t="s">
        <v>1134</v>
      </c>
      <c r="CH288" s="59" t="s">
        <v>1335</v>
      </c>
      <c r="CI288" s="573">
        <f t="shared" si="76"/>
        <v>19000</v>
      </c>
    </row>
    <row r="289" spans="1:87" ht="18" hidden="1" thickTop="1" thickBot="1">
      <c r="A289" s="244">
        <v>271</v>
      </c>
      <c r="B289" s="46" t="s">
        <v>12</v>
      </c>
      <c r="C289" s="252" t="s">
        <v>571</v>
      </c>
      <c r="D289" s="46" t="s">
        <v>1337</v>
      </c>
      <c r="E289" s="67" t="s">
        <v>573</v>
      </c>
      <c r="F289" s="99" t="s">
        <v>574</v>
      </c>
      <c r="G289" s="100" t="s">
        <v>575</v>
      </c>
      <c r="H289" s="752">
        <v>20</v>
      </c>
      <c r="I289" s="752">
        <v>20</v>
      </c>
      <c r="J289" s="151"/>
      <c r="K289" s="151" t="s">
        <v>1255</v>
      </c>
      <c r="L289" s="151">
        <v>2800</v>
      </c>
      <c r="M289" s="49" t="s">
        <v>1013</v>
      </c>
      <c r="N289" s="118">
        <v>44440</v>
      </c>
      <c r="O289" s="379">
        <f t="shared" si="81"/>
        <v>45017</v>
      </c>
      <c r="P289" s="118">
        <f>Cat_alumnos[[#This Row],[FECHA DE INICIO (PRIMERA CLASE CALENDARIO)]]</f>
        <v>44440</v>
      </c>
      <c r="Q289" s="118">
        <f t="shared" si="68"/>
        <v>45017</v>
      </c>
      <c r="R289" s="49" t="str">
        <f t="shared" si="69"/>
        <v>M</v>
      </c>
      <c r="S289" s="49" t="str">
        <f t="shared" si="70"/>
        <v>DOCTORADO EN DERECHO</v>
      </c>
      <c r="T289" s="322" t="s">
        <v>1227</v>
      </c>
      <c r="U289" s="107" t="s">
        <v>137</v>
      </c>
      <c r="V289" s="50">
        <v>6700</v>
      </c>
      <c r="W289" s="51">
        <f t="shared" si="77"/>
        <v>0.58208955223880599</v>
      </c>
      <c r="X289" s="50">
        <f t="shared" si="78"/>
        <v>3900</v>
      </c>
      <c r="Y289" s="52">
        <v>1</v>
      </c>
      <c r="Z289" s="153">
        <v>0</v>
      </c>
      <c r="AA289" s="177">
        <v>29000</v>
      </c>
      <c r="AB289" s="300" t="s">
        <v>16</v>
      </c>
      <c r="AC289">
        <v>1</v>
      </c>
      <c r="AD289" s="1248">
        <v>271</v>
      </c>
      <c r="AE289" s="46"/>
      <c r="AF2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CALENDARIO)]],TODAY())/30,0)-AE289, IF(Cat_alumnos[[#This Row],[ESTATUS ACADÉMICO]]="VIGENTE",ROUNDDOWN(DAYS360(Cat_alumnos[[#This Row],[FECHA DE INICIO (PRIMERA CLASE CALENDARIO)]],TODAY())/30,0)+2-AE289,"NO VIGENTE"))</f>
        <v>NO VIGENTE</v>
      </c>
      <c r="AG289" s="76"/>
      <c r="AH2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89" s="55" t="str">
        <f t="shared" si="84"/>
        <v>SUSPENDER</v>
      </c>
      <c r="AJ289" s="345" t="s">
        <v>1338</v>
      </c>
      <c r="AK289" s="49">
        <v>0</v>
      </c>
      <c r="AL289" s="66">
        <f t="shared" si="83"/>
        <v>1</v>
      </c>
      <c r="AM289" s="444" t="str">
        <f t="shared" si="82"/>
        <v>NO</v>
      </c>
      <c r="AN289" s="902"/>
      <c r="AO289" s="900" t="str">
        <f>MID(Cat_alumnos[[#This Row],[CURP]],5,2)</f>
        <v>81</v>
      </c>
      <c r="AP289" s="900" t="str">
        <f>MID(Cat_alumnos[[#This Row],[CURP]],7,2)</f>
        <v>08</v>
      </c>
      <c r="AQ289" s="900" t="str">
        <f>MID(Cat_alumnos[[#This Row],[CURP]],9,2)</f>
        <v>18</v>
      </c>
      <c r="AR289" s="904" t="s">
        <v>3095</v>
      </c>
      <c r="AS289" s="612">
        <f>Cat_alumnos[[#This Row],[Titulación]]</f>
        <v>29000</v>
      </c>
      <c r="AT289" s="208"/>
      <c r="AU289" s="1"/>
      <c r="AW289" s="209"/>
      <c r="AY289" s="210"/>
      <c r="AZ289" s="209"/>
      <c r="BB289" s="210"/>
      <c r="BC289" s="209"/>
      <c r="BE289" s="210"/>
      <c r="BF289" s="209"/>
      <c r="BH289" s="210"/>
      <c r="BI289" s="210"/>
      <c r="BJ289" s="210"/>
      <c r="BK289" s="210"/>
      <c r="BL289" s="210"/>
      <c r="BM289" s="210"/>
      <c r="BN289" s="210"/>
      <c r="BO289" s="210"/>
      <c r="BP289" s="210"/>
      <c r="BQ289" s="210"/>
      <c r="BR289" s="210"/>
      <c r="BS289" s="56">
        <f t="shared" si="71"/>
        <v>0</v>
      </c>
      <c r="BT289" s="56">
        <f t="shared" si="79"/>
        <v>29000</v>
      </c>
      <c r="BU289" s="57">
        <f t="shared" si="73"/>
        <v>-29000</v>
      </c>
      <c r="BW289" s="56">
        <f t="shared" si="80"/>
        <v>29000</v>
      </c>
      <c r="BX289" s="56"/>
      <c r="BY289" s="56"/>
      <c r="BZ289" s="62"/>
      <c r="CA289" s="62"/>
      <c r="CB289" s="62"/>
      <c r="CD289" s="211"/>
      <c r="CG289" s="212" t="s">
        <v>575</v>
      </c>
      <c r="CH289" s="59" t="s">
        <v>574</v>
      </c>
      <c r="CI289" s="573">
        <f t="shared" si="76"/>
        <v>29000</v>
      </c>
    </row>
    <row r="290" spans="1:87" ht="18" hidden="1" thickTop="1" thickBot="1">
      <c r="A290" s="244">
        <v>272</v>
      </c>
      <c r="B290" s="46" t="s">
        <v>20</v>
      </c>
      <c r="C290" s="307" t="s">
        <v>2142</v>
      </c>
      <c r="D290" s="46" t="s">
        <v>1339</v>
      </c>
      <c r="E290" s="72" t="s">
        <v>1340</v>
      </c>
      <c r="F290" s="47" t="s">
        <v>1341</v>
      </c>
      <c r="G290" s="304" t="s">
        <v>1342</v>
      </c>
      <c r="H290" s="752">
        <v>6</v>
      </c>
      <c r="I290" s="752">
        <v>4</v>
      </c>
      <c r="J290" s="151"/>
      <c r="K290" s="151" t="s">
        <v>1255</v>
      </c>
      <c r="L290" s="151">
        <v>5333</v>
      </c>
      <c r="M290" s="49" t="s">
        <v>1013</v>
      </c>
      <c r="N290" s="118">
        <v>44440</v>
      </c>
      <c r="O290" s="379">
        <f t="shared" si="81"/>
        <v>44531</v>
      </c>
      <c r="P290" s="118">
        <f>Cat_alumnos[[#This Row],[FECHA DE INICIO (PRIMERA CLASE CALENDARIO)]]</f>
        <v>44440</v>
      </c>
      <c r="Q290" s="118">
        <f t="shared" si="68"/>
        <v>44593</v>
      </c>
      <c r="R290" s="49" t="str">
        <f t="shared" si="69"/>
        <v>H</v>
      </c>
      <c r="S290" s="49" t="str">
        <f t="shared" si="70"/>
        <v>JT DOCTORADO EN DERECHO</v>
      </c>
      <c r="T290" s="322" t="s">
        <v>1227</v>
      </c>
      <c r="U290" s="49" t="s">
        <v>11</v>
      </c>
      <c r="V290" s="50">
        <v>6700</v>
      </c>
      <c r="W290" s="51">
        <f t="shared" si="77"/>
        <v>0.20402985074626867</v>
      </c>
      <c r="X290" s="50">
        <f t="shared" si="78"/>
        <v>1367</v>
      </c>
      <c r="Y290" s="52">
        <v>0</v>
      </c>
      <c r="Z290" s="153">
        <v>8000</v>
      </c>
      <c r="AA290" s="177">
        <v>25000</v>
      </c>
      <c r="AB290" s="300" t="s">
        <v>11</v>
      </c>
      <c r="AC290">
        <v>1</v>
      </c>
      <c r="AD290" s="1249">
        <v>272</v>
      </c>
      <c r="AE290" s="46"/>
      <c r="AF2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CALENDARIO)]],TODAY())/30,0)-AE290, IF(Cat_alumnos[[#This Row],[ESTATUS ACADÉMICO]]="VIGENTE",ROUNDDOWN(DAYS360(Cat_alumnos[[#This Row],[FECHA DE INICIO (PRIMERA CLASE CALENDARIO)]],TODAY())/30,0)+2-AE290,"NO VIGENTE"))</f>
        <v>NO VIGENTE</v>
      </c>
      <c r="AG290" s="76">
        <v>5</v>
      </c>
      <c r="AH2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90" s="55" t="str">
        <f t="shared" si="84"/>
        <v>SUSPENDER</v>
      </c>
      <c r="AJ290" s="345" t="s">
        <v>1343</v>
      </c>
      <c r="AK290" s="49">
        <v>0</v>
      </c>
      <c r="AL290" s="66">
        <f t="shared" si="83"/>
        <v>0</v>
      </c>
      <c r="AM290" s="444" t="str">
        <f t="shared" si="82"/>
        <v>NO</v>
      </c>
      <c r="AN290" s="902"/>
      <c r="AO290" s="900" t="str">
        <f>MID(Cat_alumnos[[#This Row],[CURP]],5,2)</f>
        <v>66</v>
      </c>
      <c r="AP290" s="900" t="str">
        <f>MID(Cat_alumnos[[#This Row],[CURP]],7,2)</f>
        <v>06</v>
      </c>
      <c r="AQ290" s="900" t="str">
        <f>MID(Cat_alumnos[[#This Row],[CURP]],9,2)</f>
        <v>25</v>
      </c>
      <c r="AR290" s="904" t="s">
        <v>3098</v>
      </c>
      <c r="AS290" s="612">
        <f>Cat_alumnos[[#This Row],[Titulación]]</f>
        <v>25000</v>
      </c>
      <c r="AT290" s="208">
        <v>6250</v>
      </c>
      <c r="AU290" s="88">
        <v>44424</v>
      </c>
      <c r="AV290" t="s">
        <v>420</v>
      </c>
      <c r="AW290" s="209"/>
      <c r="AY290" s="210"/>
      <c r="AZ290" s="209"/>
      <c r="BB290" s="210"/>
      <c r="BC290" s="209"/>
      <c r="BE290" s="210"/>
      <c r="BF290" s="209"/>
      <c r="BH290" s="210"/>
      <c r="BI290" s="210"/>
      <c r="BJ290" s="210"/>
      <c r="BK290" s="210"/>
      <c r="BL290" s="210"/>
      <c r="BM290" s="210"/>
      <c r="BN290" s="210"/>
      <c r="BO290" s="210"/>
      <c r="BP290" s="210"/>
      <c r="BQ290" s="210"/>
      <c r="BR290" s="210"/>
      <c r="BS290" s="56">
        <f t="shared" si="71"/>
        <v>6250</v>
      </c>
      <c r="BT290" s="56">
        <f t="shared" si="79"/>
        <v>25000</v>
      </c>
      <c r="BU290" s="57">
        <f t="shared" si="73"/>
        <v>-18750</v>
      </c>
      <c r="BW290" s="216">
        <f t="shared" si="80"/>
        <v>25000</v>
      </c>
      <c r="BX290" s="216">
        <v>8000</v>
      </c>
      <c r="BY290" s="216"/>
      <c r="BZ290" s="219">
        <v>44424</v>
      </c>
      <c r="CA290" s="62"/>
      <c r="CB290" s="62"/>
      <c r="CD290" s="211"/>
      <c r="CG290" s="212" t="s">
        <v>1342</v>
      </c>
      <c r="CH290" s="59" t="s">
        <v>1341</v>
      </c>
      <c r="CI290" s="573">
        <f t="shared" si="76"/>
        <v>18750</v>
      </c>
    </row>
    <row r="291" spans="1:87" ht="18" hidden="1" thickTop="1" thickBot="1">
      <c r="A291" s="244">
        <v>273</v>
      </c>
      <c r="B291" s="46" t="s">
        <v>20</v>
      </c>
      <c r="C291" s="252" t="s">
        <v>727</v>
      </c>
      <c r="D291" s="46" t="s">
        <v>728</v>
      </c>
      <c r="E291" s="72" t="s">
        <v>729</v>
      </c>
      <c r="F291" s="85" t="s">
        <v>1689</v>
      </c>
      <c r="G291" s="253" t="s">
        <v>1690</v>
      </c>
      <c r="H291" s="752">
        <v>4</v>
      </c>
      <c r="I291" s="752">
        <v>4</v>
      </c>
      <c r="J291" s="151"/>
      <c r="K291" s="151">
        <v>3000</v>
      </c>
      <c r="L291" s="151">
        <v>3350</v>
      </c>
      <c r="M291" s="49" t="s">
        <v>725</v>
      </c>
      <c r="N291" s="118">
        <v>44197</v>
      </c>
      <c r="O291" s="379">
        <f t="shared" si="81"/>
        <v>44287</v>
      </c>
      <c r="P291" s="118">
        <f>Cat_alumnos[[#This Row],[FECHA DE INICIO (PRIMERA CLASE CALENDARIO)]]</f>
        <v>44197</v>
      </c>
      <c r="Q291" s="118">
        <f t="shared" si="68"/>
        <v>44287</v>
      </c>
      <c r="R291" s="49" t="str">
        <f t="shared" si="69"/>
        <v>H</v>
      </c>
      <c r="S291" s="49" t="str">
        <f t="shared" si="70"/>
        <v>JT DOCTORADO EN DERECHO</v>
      </c>
      <c r="T291" s="322" t="s">
        <v>1227</v>
      </c>
      <c r="U291" s="49" t="s">
        <v>11</v>
      </c>
      <c r="V291" s="50">
        <v>6700</v>
      </c>
      <c r="W291" s="51">
        <f t="shared" si="77"/>
        <v>0.5</v>
      </c>
      <c r="X291" s="50">
        <f t="shared" si="78"/>
        <v>3350</v>
      </c>
      <c r="Y291" s="52">
        <v>0</v>
      </c>
      <c r="Z291" s="153">
        <v>8000</v>
      </c>
      <c r="AA291" s="177">
        <v>25000</v>
      </c>
      <c r="AB291" s="300" t="s">
        <v>11</v>
      </c>
      <c r="AC291">
        <v>1</v>
      </c>
      <c r="AD291" s="1248">
        <v>273</v>
      </c>
      <c r="AE291" s="46"/>
      <c r="AF2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CALENDARIO)]],TODAY())/30,0)-AE291, IF(Cat_alumnos[[#This Row],[ESTATUS ACADÉMICO]]="VIGENTE",ROUNDDOWN(DAYS360(Cat_alumnos[[#This Row],[FECHA DE INICIO (PRIMERA CLASE CALENDARIO)]],TODAY())/30,0)+2-AE291,"NO VIGENTE"))</f>
        <v>NO VIGENTE</v>
      </c>
      <c r="AG291" s="76">
        <v>5</v>
      </c>
      <c r="AH2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91" s="55" t="str">
        <f t="shared" si="84"/>
        <v>SUSPENDER</v>
      </c>
      <c r="AJ291" s="345" t="s">
        <v>1349</v>
      </c>
      <c r="AK291" s="49">
        <v>0</v>
      </c>
      <c r="AL291" s="66">
        <f t="shared" si="83"/>
        <v>0</v>
      </c>
      <c r="AM291" s="444" t="str">
        <f t="shared" si="82"/>
        <v>SI</v>
      </c>
      <c r="AN291" s="904" t="s">
        <v>1960</v>
      </c>
      <c r="AO291" s="900" t="str">
        <f>MID(Cat_alumnos[[#This Row],[CURP]],5,2)</f>
        <v>75</v>
      </c>
      <c r="AP291" s="900" t="str">
        <f>MID(Cat_alumnos[[#This Row],[CURP]],7,2)</f>
        <v>09</v>
      </c>
      <c r="AQ291" s="900" t="str">
        <f>MID(Cat_alumnos[[#This Row],[CURP]],9,2)</f>
        <v>25</v>
      </c>
      <c r="AR291" s="904" t="s">
        <v>3098</v>
      </c>
      <c r="AS291" s="612">
        <f>Cat_alumnos[[#This Row],[Titulación]]</f>
        <v>25000</v>
      </c>
      <c r="AT291" s="208"/>
      <c r="AU291" s="1"/>
      <c r="AW291" s="209"/>
      <c r="AY291" s="210"/>
      <c r="AZ291" s="209"/>
      <c r="BB291" s="210"/>
      <c r="BC291" s="209"/>
      <c r="BE291" s="210"/>
      <c r="BF291" s="209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56">
        <f t="shared" si="71"/>
        <v>0</v>
      </c>
      <c r="BT291" s="56">
        <f t="shared" si="79"/>
        <v>25000</v>
      </c>
      <c r="BU291" s="57">
        <f t="shared" si="73"/>
        <v>-25000</v>
      </c>
      <c r="BW291" s="56">
        <f t="shared" si="80"/>
        <v>25000</v>
      </c>
      <c r="BX291" s="56"/>
      <c r="BY291" s="56"/>
      <c r="BZ291" s="62"/>
      <c r="CA291" s="62"/>
      <c r="CB291" s="62"/>
      <c r="CD291" s="211" t="s">
        <v>1226</v>
      </c>
      <c r="CG291" s="212" t="s">
        <v>1348</v>
      </c>
      <c r="CH291" s="59" t="s">
        <v>1347</v>
      </c>
      <c r="CI291" s="573">
        <f t="shared" si="76"/>
        <v>25000</v>
      </c>
    </row>
    <row r="292" spans="1:87" ht="18" hidden="1" thickTop="1" thickBot="1">
      <c r="A292" s="244">
        <v>274</v>
      </c>
      <c r="B292" s="46" t="s">
        <v>20</v>
      </c>
      <c r="C292" s="252" t="s">
        <v>1350</v>
      </c>
      <c r="D292" s="46" t="s">
        <v>1351</v>
      </c>
      <c r="E292" s="72" t="s">
        <v>1352</v>
      </c>
      <c r="F292" s="47" t="s">
        <v>1353</v>
      </c>
      <c r="G292" s="304" t="s">
        <v>1354</v>
      </c>
      <c r="H292" s="752">
        <v>6</v>
      </c>
      <c r="I292" s="752">
        <v>4</v>
      </c>
      <c r="J292" s="151"/>
      <c r="K292" s="151" t="s">
        <v>1255</v>
      </c>
      <c r="L292" s="151">
        <v>5333</v>
      </c>
      <c r="M292" s="49" t="s">
        <v>1013</v>
      </c>
      <c r="N292" s="118">
        <v>44440</v>
      </c>
      <c r="O292" s="379">
        <f t="shared" si="81"/>
        <v>44531</v>
      </c>
      <c r="P292" s="118">
        <f>Cat_alumnos[[#This Row],[FECHA DE INICIO (PRIMERA CLASE CALENDARIO)]]</f>
        <v>44440</v>
      </c>
      <c r="Q292" s="118">
        <f t="shared" si="68"/>
        <v>44593</v>
      </c>
      <c r="R292" s="49" t="str">
        <f t="shared" si="69"/>
        <v>H</v>
      </c>
      <c r="S292" s="49" t="str">
        <f t="shared" si="70"/>
        <v>JT DOCTORADO EN DERECHO</v>
      </c>
      <c r="T292" s="322" t="s">
        <v>1227</v>
      </c>
      <c r="U292" s="49" t="s">
        <v>11</v>
      </c>
      <c r="V292" s="50">
        <v>6700</v>
      </c>
      <c r="W292" s="51">
        <f t="shared" si="77"/>
        <v>0.20402985074626867</v>
      </c>
      <c r="X292" s="50">
        <f t="shared" si="78"/>
        <v>1367</v>
      </c>
      <c r="Y292" s="52">
        <v>0</v>
      </c>
      <c r="Z292" s="153">
        <v>8000</v>
      </c>
      <c r="AA292" s="177">
        <v>25000</v>
      </c>
      <c r="AB292" s="300" t="s">
        <v>11</v>
      </c>
      <c r="AC292">
        <v>1</v>
      </c>
      <c r="AD292" s="1249">
        <v>274</v>
      </c>
      <c r="AE292" s="46"/>
      <c r="AF2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CALENDARIO)]],TODAY())/30,0)-AE292, IF(Cat_alumnos[[#This Row],[ESTATUS ACADÉMICO]]="VIGENTE",ROUNDDOWN(DAYS360(Cat_alumnos[[#This Row],[FECHA DE INICIO (PRIMERA CLASE CALENDARIO)]],TODAY())/30,0)+2-AE292,"NO VIGENTE"))</f>
        <v>NO VIGENTE</v>
      </c>
      <c r="AG292" s="76">
        <v>5</v>
      </c>
      <c r="AH2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2" s="55" t="str">
        <f t="shared" si="84"/>
        <v>COBRANZA</v>
      </c>
      <c r="AJ292" s="345" t="s">
        <v>1355</v>
      </c>
      <c r="AK292" s="49">
        <v>0</v>
      </c>
      <c r="AL292" s="66">
        <f t="shared" si="83"/>
        <v>0</v>
      </c>
      <c r="AM292" s="444" t="str">
        <f t="shared" si="82"/>
        <v>NO</v>
      </c>
      <c r="AN292" s="902"/>
      <c r="AO292" s="900" t="str">
        <f>MID(Cat_alumnos[[#This Row],[CURP]],5,2)</f>
        <v>57</v>
      </c>
      <c r="AP292" s="900" t="str">
        <f>MID(Cat_alumnos[[#This Row],[CURP]],7,2)</f>
        <v>09</v>
      </c>
      <c r="AQ292" s="900" t="str">
        <f>MID(Cat_alumnos[[#This Row],[CURP]],9,2)</f>
        <v>15</v>
      </c>
      <c r="AR292" s="904" t="s">
        <v>3096</v>
      </c>
      <c r="AS292" s="612">
        <f>Cat_alumnos[[#This Row],[Titulación]]</f>
        <v>25000</v>
      </c>
      <c r="AT292" s="208"/>
      <c r="AU292" s="1"/>
      <c r="AW292" s="209"/>
      <c r="AY292" s="210"/>
      <c r="AZ292" s="209"/>
      <c r="BB292" s="210"/>
      <c r="BC292" s="209"/>
      <c r="BE292" s="210"/>
      <c r="BF292" s="209"/>
      <c r="BH292" s="210"/>
      <c r="BI292" s="210"/>
      <c r="BJ292" s="210"/>
      <c r="BK292" s="210"/>
      <c r="BL292" s="210"/>
      <c r="BM292" s="210"/>
      <c r="BN292" s="210"/>
      <c r="BO292" s="210"/>
      <c r="BP292" s="210"/>
      <c r="BQ292" s="210"/>
      <c r="BR292" s="210"/>
      <c r="BS292" s="56">
        <f t="shared" si="71"/>
        <v>0</v>
      </c>
      <c r="BT292" s="56">
        <f t="shared" si="79"/>
        <v>25000</v>
      </c>
      <c r="BU292" s="57">
        <f t="shared" si="73"/>
        <v>-25000</v>
      </c>
      <c r="BW292" s="56">
        <f t="shared" si="80"/>
        <v>25000</v>
      </c>
      <c r="BX292" s="56"/>
      <c r="BY292" s="56"/>
      <c r="BZ292" s="62"/>
      <c r="CA292" s="62"/>
      <c r="CB292" s="62"/>
      <c r="CD292" s="211"/>
      <c r="CG292" s="212" t="s">
        <v>1354</v>
      </c>
      <c r="CH292" s="59" t="s">
        <v>1353</v>
      </c>
      <c r="CI292" s="573">
        <f t="shared" si="76"/>
        <v>25000</v>
      </c>
    </row>
    <row r="293" spans="1:87" ht="34" hidden="1" thickTop="1" thickBot="1">
      <c r="A293" s="244">
        <v>275</v>
      </c>
      <c r="B293" s="46" t="s">
        <v>10</v>
      </c>
      <c r="C293" s="252" t="s">
        <v>1356</v>
      </c>
      <c r="D293" s="117" t="s">
        <v>137</v>
      </c>
      <c r="E293" s="225" t="s">
        <v>1357</v>
      </c>
      <c r="F293" s="306" t="s">
        <v>1359</v>
      </c>
      <c r="G293" s="302" t="s">
        <v>1358</v>
      </c>
      <c r="H293" s="752">
        <v>20</v>
      </c>
      <c r="I293" s="752">
        <v>20</v>
      </c>
      <c r="J293" s="151"/>
      <c r="K293" s="151" t="s">
        <v>1255</v>
      </c>
      <c r="L293" s="151">
        <v>2180</v>
      </c>
      <c r="M293" s="49" t="s">
        <v>674</v>
      </c>
      <c r="N293" s="118">
        <v>44440</v>
      </c>
      <c r="O293" s="379">
        <f t="shared" si="81"/>
        <v>45017</v>
      </c>
      <c r="P293" s="118">
        <f>Cat_alumnos[[#This Row],[FECHA DE INICIO (PRIMERA CLASE CALENDARIO)]]</f>
        <v>44440</v>
      </c>
      <c r="Q293" s="118">
        <f t="shared" si="68"/>
        <v>45017</v>
      </c>
      <c r="R293" s="49" t="str">
        <f t="shared" si="69"/>
        <v>H</v>
      </c>
      <c r="S293" s="49" t="str">
        <f t="shared" si="70"/>
        <v>MAESTRIA EN DERECHO</v>
      </c>
      <c r="T293" s="322" t="s">
        <v>35</v>
      </c>
      <c r="U293" s="101" t="s">
        <v>16</v>
      </c>
      <c r="V293" s="50">
        <v>5000</v>
      </c>
      <c r="W293" s="51">
        <f t="shared" si="77"/>
        <v>0.56399999999999995</v>
      </c>
      <c r="X293" s="50">
        <f t="shared" si="78"/>
        <v>2820</v>
      </c>
      <c r="Y293" s="52">
        <v>2</v>
      </c>
      <c r="Z293" s="153">
        <v>0</v>
      </c>
      <c r="AA293" s="177">
        <v>25000</v>
      </c>
      <c r="AB293" s="300" t="s">
        <v>16</v>
      </c>
      <c r="AC293">
        <v>1</v>
      </c>
      <c r="AD293" s="1248">
        <v>275</v>
      </c>
      <c r="AE293" s="46"/>
      <c r="AF2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CALENDARIO)]],TODAY())/30,0)-AE293, IF(Cat_alumnos[[#This Row],[ESTATUS ACADÉMICO]]="VIGENTE",ROUNDDOWN(DAYS360(Cat_alumnos[[#This Row],[FECHA DE INICIO (PRIMERA CLASE CALENDARIO)]],TODAY())/30,0)+2-AE293,"NO VIGENTE"))</f>
        <v>NO VIGENTE</v>
      </c>
      <c r="AG293" s="76">
        <v>1</v>
      </c>
      <c r="AH2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93" s="55" t="str">
        <f t="shared" si="84"/>
        <v>SUSPENDER</v>
      </c>
      <c r="AJ293" s="368" t="s">
        <v>1895</v>
      </c>
      <c r="AK293" s="49">
        <v>0</v>
      </c>
      <c r="AL293" s="66">
        <f t="shared" si="83"/>
        <v>2</v>
      </c>
      <c r="AM293" s="444" t="str">
        <f t="shared" si="82"/>
        <v>NO</v>
      </c>
      <c r="AN293" s="902"/>
      <c r="AO293" s="900" t="str">
        <f>MID(Cat_alumnos[[#This Row],[CURP]],5,2)</f>
        <v>73</v>
      </c>
      <c r="AP293" s="900" t="str">
        <f>MID(Cat_alumnos[[#This Row],[CURP]],7,2)</f>
        <v>05</v>
      </c>
      <c r="AQ293" s="900" t="str">
        <f>MID(Cat_alumnos[[#This Row],[CURP]],9,2)</f>
        <v>29</v>
      </c>
      <c r="AR293" s="904" t="s">
        <v>3098</v>
      </c>
      <c r="AS293" s="612">
        <f>Cat_alumnos[[#This Row],[Titulación]]</f>
        <v>25000</v>
      </c>
      <c r="AT293" s="208"/>
      <c r="AU293" s="1"/>
      <c r="AW293" s="209"/>
      <c r="AY293" s="210"/>
      <c r="AZ293" s="209"/>
      <c r="BB293" s="210"/>
      <c r="BC293" s="209"/>
      <c r="BE293" s="210"/>
      <c r="BF293" s="209"/>
      <c r="BH293" s="210"/>
      <c r="BI293" s="210"/>
      <c r="BJ293" s="210"/>
      <c r="BK293" s="210"/>
      <c r="BL293" s="210"/>
      <c r="BM293" s="210"/>
      <c r="BN293" s="210"/>
      <c r="BO293" s="210"/>
      <c r="BP293" s="210"/>
      <c r="BQ293" s="210"/>
      <c r="BR293" s="210"/>
      <c r="BS293" s="56">
        <f t="shared" si="71"/>
        <v>0</v>
      </c>
      <c r="BT293" s="56">
        <f t="shared" si="79"/>
        <v>25000</v>
      </c>
      <c r="BU293" s="57">
        <f t="shared" si="73"/>
        <v>-25000</v>
      </c>
      <c r="BW293" s="56">
        <f t="shared" si="80"/>
        <v>25000</v>
      </c>
      <c r="BX293" s="56"/>
      <c r="BY293" s="56"/>
      <c r="BZ293" s="62"/>
      <c r="CA293" s="62"/>
      <c r="CB293" s="62"/>
      <c r="CD293" s="211"/>
      <c r="CG293" s="212" t="s">
        <v>1358</v>
      </c>
      <c r="CH293" s="59" t="s">
        <v>1359</v>
      </c>
      <c r="CI293" s="573">
        <f t="shared" si="76"/>
        <v>25000</v>
      </c>
    </row>
    <row r="294" spans="1:87" ht="34" hidden="1" thickTop="1" thickBot="1">
      <c r="A294" s="244">
        <v>276</v>
      </c>
      <c r="B294" s="46" t="s">
        <v>10</v>
      </c>
      <c r="C294" s="252" t="s">
        <v>1360</v>
      </c>
      <c r="D294" s="117" t="s">
        <v>137</v>
      </c>
      <c r="E294" s="225" t="s">
        <v>1361</v>
      </c>
      <c r="F294" s="306" t="s">
        <v>1363</v>
      </c>
      <c r="G294" s="302" t="s">
        <v>1864</v>
      </c>
      <c r="H294" s="752">
        <v>20</v>
      </c>
      <c r="I294" s="752">
        <v>20</v>
      </c>
      <c r="J294" s="151"/>
      <c r="K294" s="151" t="s">
        <v>1255</v>
      </c>
      <c r="L294" s="151">
        <v>2180</v>
      </c>
      <c r="M294" s="49" t="s">
        <v>674</v>
      </c>
      <c r="N294" s="118">
        <v>44440</v>
      </c>
      <c r="O294" s="379">
        <f t="shared" si="81"/>
        <v>45017</v>
      </c>
      <c r="P294" s="118">
        <f>Cat_alumnos[[#This Row],[FECHA DE INICIO (PRIMERA CLASE CALENDARIO)]]</f>
        <v>44440</v>
      </c>
      <c r="Q294" s="118">
        <f t="shared" si="68"/>
        <v>45017</v>
      </c>
      <c r="R294" s="49" t="str">
        <f t="shared" si="69"/>
        <v>M</v>
      </c>
      <c r="S294" s="49" t="str">
        <f t="shared" si="70"/>
        <v>MAESTRIA EN DERECHO</v>
      </c>
      <c r="T294" s="322" t="s">
        <v>35</v>
      </c>
      <c r="U294" s="101" t="s">
        <v>16</v>
      </c>
      <c r="V294" s="50">
        <v>5000</v>
      </c>
      <c r="W294" s="51">
        <f t="shared" si="77"/>
        <v>0.56399999999999995</v>
      </c>
      <c r="X294" s="50">
        <f t="shared" si="78"/>
        <v>2820</v>
      </c>
      <c r="Y294" s="52">
        <v>2</v>
      </c>
      <c r="Z294" s="153">
        <v>0</v>
      </c>
      <c r="AA294" s="177">
        <v>25000</v>
      </c>
      <c r="AB294" s="300" t="s">
        <v>16</v>
      </c>
      <c r="AC294">
        <v>1</v>
      </c>
      <c r="AD294" s="1249">
        <v>276</v>
      </c>
      <c r="AE294" s="46"/>
      <c r="AF2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CALENDARIO)]],TODAY())/30,0)-AE294, IF(Cat_alumnos[[#This Row],[ESTATUS ACADÉMICO]]="VIGENTE",ROUNDDOWN(DAYS360(Cat_alumnos[[#This Row],[FECHA DE INICIO (PRIMERA CLASE CALENDARIO)]],TODAY())/30,0)+2-AE294,"NO VIGENTE"))</f>
        <v>NO VIGENTE</v>
      </c>
      <c r="AG294" s="76">
        <v>1</v>
      </c>
      <c r="AH2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94" s="55" t="str">
        <f t="shared" si="84"/>
        <v>SUSPENDER</v>
      </c>
      <c r="AJ294" s="368" t="s">
        <v>1896</v>
      </c>
      <c r="AK294" s="49">
        <v>0</v>
      </c>
      <c r="AL294" s="66">
        <f t="shared" si="83"/>
        <v>2</v>
      </c>
      <c r="AM294" s="444" t="str">
        <f t="shared" si="82"/>
        <v>NO</v>
      </c>
      <c r="AN294" s="902"/>
      <c r="AO294" s="900" t="str">
        <f>MID(Cat_alumnos[[#This Row],[CURP]],5,2)</f>
        <v>84</v>
      </c>
      <c r="AP294" s="900" t="str">
        <f>MID(Cat_alumnos[[#This Row],[CURP]],7,2)</f>
        <v>03</v>
      </c>
      <c r="AQ294" s="900" t="str">
        <f>MID(Cat_alumnos[[#This Row],[CURP]],9,2)</f>
        <v>01</v>
      </c>
      <c r="AR294" s="904" t="s">
        <v>3088</v>
      </c>
      <c r="AS294" s="612">
        <f>Cat_alumnos[[#This Row],[Titulación]]</f>
        <v>25000</v>
      </c>
      <c r="AT294" s="208"/>
      <c r="AU294" s="1"/>
      <c r="AW294" s="209"/>
      <c r="AY294" s="210"/>
      <c r="AZ294" s="209"/>
      <c r="BB294" s="210"/>
      <c r="BC294" s="209"/>
      <c r="BE294" s="210"/>
      <c r="BF294" s="209"/>
      <c r="BH294" s="210"/>
      <c r="BI294" s="210"/>
      <c r="BJ294" s="210"/>
      <c r="BK294" s="210"/>
      <c r="BL294" s="210"/>
      <c r="BM294" s="210"/>
      <c r="BN294" s="210"/>
      <c r="BO294" s="210"/>
      <c r="BP294" s="210"/>
      <c r="BQ294" s="210"/>
      <c r="BR294" s="210"/>
      <c r="BS294" s="56">
        <f t="shared" si="71"/>
        <v>0</v>
      </c>
      <c r="BT294" s="56">
        <f t="shared" si="79"/>
        <v>25000</v>
      </c>
      <c r="BU294" s="57">
        <f t="shared" si="73"/>
        <v>-25000</v>
      </c>
      <c r="BW294" s="56">
        <f t="shared" si="80"/>
        <v>25000</v>
      </c>
      <c r="BX294" s="56"/>
      <c r="BY294" s="56"/>
      <c r="BZ294" s="62"/>
      <c r="CA294" s="62"/>
      <c r="CB294" s="62"/>
      <c r="CD294" s="211"/>
      <c r="CG294" s="212" t="s">
        <v>1362</v>
      </c>
      <c r="CH294" s="59" t="s">
        <v>1363</v>
      </c>
      <c r="CI294" s="573">
        <f t="shared" si="76"/>
        <v>25000</v>
      </c>
    </row>
    <row r="295" spans="1:87" ht="34" hidden="1" thickTop="1" thickBot="1">
      <c r="A295" s="244">
        <v>277</v>
      </c>
      <c r="B295" s="46" t="s">
        <v>20</v>
      </c>
      <c r="C295" s="252" t="s">
        <v>1364</v>
      </c>
      <c r="D295" s="46" t="s">
        <v>1365</v>
      </c>
      <c r="E295" s="72" t="s">
        <v>1366</v>
      </c>
      <c r="F295" s="47">
        <v>2225882928</v>
      </c>
      <c r="G295" s="304" t="s">
        <v>1367</v>
      </c>
      <c r="H295" s="752">
        <v>4</v>
      </c>
      <c r="I295" s="752">
        <v>4</v>
      </c>
      <c r="J295" s="151"/>
      <c r="K295" s="151" t="s">
        <v>1255</v>
      </c>
      <c r="L295" s="151">
        <v>3350</v>
      </c>
      <c r="M295" s="49" t="s">
        <v>1013</v>
      </c>
      <c r="N295" s="118">
        <v>44440</v>
      </c>
      <c r="O295" s="379">
        <f t="shared" si="81"/>
        <v>44531</v>
      </c>
      <c r="P295" s="118">
        <f>Cat_alumnos[[#This Row],[FECHA DE INICIO (PRIMERA CLASE CALENDARIO)]]</f>
        <v>44440</v>
      </c>
      <c r="Q295" s="118">
        <f t="shared" si="68"/>
        <v>44531</v>
      </c>
      <c r="R295" s="49" t="str">
        <f t="shared" si="69"/>
        <v>H</v>
      </c>
      <c r="S295" s="49" t="str">
        <f t="shared" si="70"/>
        <v>JT DOCTORADO EN DERECHO</v>
      </c>
      <c r="T295" s="322" t="s">
        <v>1227</v>
      </c>
      <c r="U295" s="49" t="s">
        <v>11</v>
      </c>
      <c r="V295" s="50">
        <v>6700</v>
      </c>
      <c r="W295" s="51">
        <f t="shared" si="77"/>
        <v>0.5</v>
      </c>
      <c r="X295" s="50">
        <f t="shared" si="78"/>
        <v>3350</v>
      </c>
      <c r="Y295" s="52">
        <v>0</v>
      </c>
      <c r="Z295" s="153">
        <v>8000</v>
      </c>
      <c r="AA295" s="177">
        <v>25000</v>
      </c>
      <c r="AB295" s="300" t="s">
        <v>11</v>
      </c>
      <c r="AC295">
        <v>1</v>
      </c>
      <c r="AD295" s="1248">
        <v>277</v>
      </c>
      <c r="AE295" s="46"/>
      <c r="AF2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CALENDARIO)]],TODAY())/30,0)-AE295, IF(Cat_alumnos[[#This Row],[ESTATUS ACADÉMICO]]="VIGENTE",ROUNDDOWN(DAYS360(Cat_alumnos[[#This Row],[FECHA DE INICIO (PRIMERA CLASE CALENDARIO)]],TODAY())/30,0)+2-AE295,"NO VIGENTE"))</f>
        <v>NO VIGENTE</v>
      </c>
      <c r="AG295" s="76">
        <v>4</v>
      </c>
      <c r="AH2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5" s="55" t="str">
        <f t="shared" si="84"/>
        <v>COBRANZA</v>
      </c>
      <c r="AJ295" s="345" t="s">
        <v>1368</v>
      </c>
      <c r="AK295" s="49">
        <v>0</v>
      </c>
      <c r="AL295" s="66">
        <f t="shared" si="83"/>
        <v>0</v>
      </c>
      <c r="AM295" s="444" t="str">
        <f t="shared" si="82"/>
        <v>SI</v>
      </c>
      <c r="AN295" s="909" t="s">
        <v>1964</v>
      </c>
      <c r="AO295" s="900" t="str">
        <f>MID(Cat_alumnos[[#This Row],[CURP]],5,2)</f>
        <v>74</v>
      </c>
      <c r="AP295" s="900" t="str">
        <f>MID(Cat_alumnos[[#This Row],[CURP]],7,2)</f>
        <v>05</v>
      </c>
      <c r="AQ295" s="900" t="str">
        <f>MID(Cat_alumnos[[#This Row],[CURP]],9,2)</f>
        <v>25</v>
      </c>
      <c r="AR295" s="909" t="s">
        <v>3094</v>
      </c>
      <c r="AS295" s="612">
        <f>Cat_alumnos[[#This Row],[Titulación]]</f>
        <v>25000</v>
      </c>
      <c r="AT295" s="208"/>
      <c r="AU295" s="1"/>
      <c r="AW295" s="209"/>
      <c r="AY295" s="210"/>
      <c r="AZ295" s="209"/>
      <c r="BB295" s="210"/>
      <c r="BC295" s="209"/>
      <c r="BE295" s="210"/>
      <c r="BF295" s="209"/>
      <c r="BH295" s="210"/>
      <c r="BI295" s="210"/>
      <c r="BJ295" s="210"/>
      <c r="BK295" s="210"/>
      <c r="BL295" s="210"/>
      <c r="BM295" s="210"/>
      <c r="BN295" s="210"/>
      <c r="BO295" s="210"/>
      <c r="BP295" s="210"/>
      <c r="BQ295" s="210"/>
      <c r="BR295" s="210"/>
      <c r="BS295" s="56">
        <f t="shared" si="71"/>
        <v>0</v>
      </c>
      <c r="BT295" s="56">
        <f t="shared" si="79"/>
        <v>25000</v>
      </c>
      <c r="BU295" s="57">
        <f t="shared" si="73"/>
        <v>-25000</v>
      </c>
      <c r="BW295" s="56">
        <f t="shared" si="80"/>
        <v>25000</v>
      </c>
      <c r="BX295" s="56"/>
      <c r="BY295" s="56"/>
      <c r="BZ295" s="78">
        <v>44916</v>
      </c>
      <c r="CA295" s="577" t="s">
        <v>2237</v>
      </c>
      <c r="CB295" s="62"/>
      <c r="CD295" s="211"/>
      <c r="CF295">
        <v>8000</v>
      </c>
      <c r="CG295" s="212" t="s">
        <v>1367</v>
      </c>
      <c r="CH295" s="59">
        <v>2225882928</v>
      </c>
      <c r="CI295" s="573">
        <f t="shared" si="76"/>
        <v>25000</v>
      </c>
    </row>
    <row r="296" spans="1:87" ht="18" hidden="1" thickTop="1" thickBot="1">
      <c r="A296" s="244">
        <v>278</v>
      </c>
      <c r="B296" s="46" t="s">
        <v>20</v>
      </c>
      <c r="C296" s="252" t="s">
        <v>1369</v>
      </c>
      <c r="D296" s="46" t="s">
        <v>1370</v>
      </c>
      <c r="E296" s="72" t="s">
        <v>1371</v>
      </c>
      <c r="F296" s="47" t="s">
        <v>1372</v>
      </c>
      <c r="G296" s="304" t="s">
        <v>1373</v>
      </c>
      <c r="H296" s="752">
        <v>6</v>
      </c>
      <c r="I296" s="752">
        <v>4</v>
      </c>
      <c r="J296" s="151"/>
      <c r="K296" s="151" t="s">
        <v>1255</v>
      </c>
      <c r="L296" s="151">
        <v>5333</v>
      </c>
      <c r="M296" s="49" t="s">
        <v>1013</v>
      </c>
      <c r="N296" s="118">
        <v>44440</v>
      </c>
      <c r="O296" s="379">
        <f t="shared" si="81"/>
        <v>44531</v>
      </c>
      <c r="P296" s="118">
        <f>Cat_alumnos[[#This Row],[FECHA DE INICIO (PRIMERA CLASE CALENDARIO)]]</f>
        <v>44440</v>
      </c>
      <c r="Q296" s="118">
        <f t="shared" si="68"/>
        <v>44593</v>
      </c>
      <c r="R296" s="49" t="str">
        <f t="shared" si="69"/>
        <v>H</v>
      </c>
      <c r="S296" s="49" t="str">
        <f t="shared" si="70"/>
        <v>JT DOCTORADO EN DERECHO</v>
      </c>
      <c r="T296" s="322" t="s">
        <v>1227</v>
      </c>
      <c r="U296" s="49" t="s">
        <v>11</v>
      </c>
      <c r="V296" s="50">
        <v>6700</v>
      </c>
      <c r="W296" s="51">
        <f t="shared" si="77"/>
        <v>0.20402985074626867</v>
      </c>
      <c r="X296" s="50">
        <f t="shared" si="78"/>
        <v>1367</v>
      </c>
      <c r="Y296" s="52">
        <v>0</v>
      </c>
      <c r="Z296" s="153">
        <v>8000</v>
      </c>
      <c r="AA296" s="177">
        <v>25000</v>
      </c>
      <c r="AB296" s="300" t="s">
        <v>11</v>
      </c>
      <c r="AC296">
        <v>1</v>
      </c>
      <c r="AD296" s="1249">
        <v>278</v>
      </c>
      <c r="AE296" s="46"/>
      <c r="AF2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CALENDARIO)]],TODAY())/30,0)-AE296, IF(Cat_alumnos[[#This Row],[ESTATUS ACADÉMICO]]="VIGENTE",ROUNDDOWN(DAYS360(Cat_alumnos[[#This Row],[FECHA DE INICIO (PRIMERA CLASE CALENDARIO)]],TODAY())/30,0)+2-AE296,"NO VIGENTE"))</f>
        <v>NO VIGENTE</v>
      </c>
      <c r="AG296" s="76">
        <v>4</v>
      </c>
      <c r="AH2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96" s="55" t="str">
        <f t="shared" ca="1" si="84"/>
        <v>Al día septiembre</v>
      </c>
      <c r="AJ296" s="345"/>
      <c r="AK296" s="49">
        <v>0</v>
      </c>
      <c r="AL296" s="66">
        <f t="shared" si="83"/>
        <v>0</v>
      </c>
      <c r="AM296" s="444" t="str">
        <f t="shared" si="82"/>
        <v>NO</v>
      </c>
      <c r="AN296" s="902"/>
      <c r="AO296" s="900" t="str">
        <f>MID(Cat_alumnos[[#This Row],[CURP]],5,2)</f>
        <v>74</v>
      </c>
      <c r="AP296" s="900" t="str">
        <f>MID(Cat_alumnos[[#This Row],[CURP]],7,2)</f>
        <v>08</v>
      </c>
      <c r="AQ296" s="900" t="str">
        <f>MID(Cat_alumnos[[#This Row],[CURP]],9,2)</f>
        <v>15</v>
      </c>
      <c r="AR296" s="904" t="s">
        <v>3098</v>
      </c>
      <c r="AS296" s="612">
        <f>Cat_alumnos[[#This Row],[Titulación]]</f>
        <v>25000</v>
      </c>
      <c r="AT296" s="208">
        <v>25000</v>
      </c>
      <c r="AU296" s="1"/>
      <c r="AW296" s="209"/>
      <c r="AY296" s="210"/>
      <c r="AZ296" s="209"/>
      <c r="BB296" s="210"/>
      <c r="BC296" s="209"/>
      <c r="BE296" s="210"/>
      <c r="BF296" s="209"/>
      <c r="BH296" s="210"/>
      <c r="BI296" s="210"/>
      <c r="BJ296" s="210"/>
      <c r="BK296" s="210"/>
      <c r="BL296" s="210"/>
      <c r="BM296" s="210"/>
      <c r="BN296" s="210"/>
      <c r="BO296" s="210"/>
      <c r="BP296" s="210"/>
      <c r="BQ296" s="210"/>
      <c r="BR296" s="210"/>
      <c r="BS296" s="56">
        <f t="shared" si="71"/>
        <v>25000</v>
      </c>
      <c r="BT296" s="56">
        <f t="shared" si="79"/>
        <v>25000</v>
      </c>
      <c r="BU296" s="57">
        <f t="shared" si="73"/>
        <v>0</v>
      </c>
      <c r="BW296" s="56">
        <f t="shared" si="80"/>
        <v>25000</v>
      </c>
      <c r="BX296" s="56"/>
      <c r="BY296" s="56"/>
      <c r="BZ296" s="62"/>
      <c r="CA296" s="62"/>
      <c r="CB296" s="62"/>
      <c r="CD296" s="211"/>
      <c r="CG296" s="212" t="s">
        <v>1373</v>
      </c>
      <c r="CH296" s="59" t="s">
        <v>1372</v>
      </c>
      <c r="CI296" s="573">
        <f t="shared" si="76"/>
        <v>0</v>
      </c>
    </row>
    <row r="297" spans="1:87" ht="41" hidden="1" thickTop="1" thickBot="1">
      <c r="A297" s="244">
        <v>279</v>
      </c>
      <c r="B297" s="46" t="s">
        <v>12</v>
      </c>
      <c r="C297" s="252" t="s">
        <v>873</v>
      </c>
      <c r="D297" s="46" t="s">
        <v>874</v>
      </c>
      <c r="E297" s="72" t="s">
        <v>875</v>
      </c>
      <c r="F297" s="46" t="s">
        <v>876</v>
      </c>
      <c r="G297" s="48" t="s">
        <v>877</v>
      </c>
      <c r="H297" s="752">
        <v>20</v>
      </c>
      <c r="I297" s="752">
        <v>20</v>
      </c>
      <c r="J297" s="151"/>
      <c r="K297" s="151">
        <v>2500</v>
      </c>
      <c r="L297" s="151">
        <v>2800</v>
      </c>
      <c r="M297" s="49" t="s">
        <v>856</v>
      </c>
      <c r="N297" s="118">
        <v>43617</v>
      </c>
      <c r="O297" s="379">
        <f t="shared" si="81"/>
        <v>44197</v>
      </c>
      <c r="P297" s="118">
        <f>Cat_alumnos[[#This Row],[FECHA DE INICIO (PRIMERA CLASE CALENDARIO)]]</f>
        <v>43617</v>
      </c>
      <c r="Q297" s="118">
        <f t="shared" si="68"/>
        <v>44197</v>
      </c>
      <c r="R297" s="49" t="str">
        <f t="shared" si="69"/>
        <v>M</v>
      </c>
      <c r="S297" s="49" t="str">
        <f t="shared" si="70"/>
        <v>DOCTORADO EN DERECHO</v>
      </c>
      <c r="T297" s="322" t="s">
        <v>34</v>
      </c>
      <c r="U297" s="49" t="s">
        <v>11</v>
      </c>
      <c r="V297" s="50">
        <v>6700</v>
      </c>
      <c r="W297" s="51">
        <f t="shared" si="77"/>
        <v>0.58208955223880599</v>
      </c>
      <c r="X297" s="50">
        <f t="shared" si="78"/>
        <v>3900</v>
      </c>
      <c r="Y297" s="52">
        <v>0</v>
      </c>
      <c r="Z297" s="153">
        <v>8000</v>
      </c>
      <c r="AA297" s="177">
        <v>25000</v>
      </c>
      <c r="AB297" s="300" t="s">
        <v>11</v>
      </c>
      <c r="AC297">
        <v>1</v>
      </c>
      <c r="AD297" s="1248">
        <v>279</v>
      </c>
      <c r="AE297" s="46"/>
      <c r="AF2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CALENDARIO)]],TODAY())/30,0)-AE297, IF(Cat_alumnos[[#This Row],[ESTATUS ACADÉMICO]]="VIGENTE",ROUNDDOWN(DAYS360(Cat_alumnos[[#This Row],[FECHA DE INICIO (PRIMERA CLASE CALENDARIO)]],TODAY())/30,0)+2-AE297,"NO VIGENTE"))</f>
        <v>NO VIGENTE</v>
      </c>
      <c r="AG297" s="76">
        <v>4</v>
      </c>
      <c r="AH2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97" s="55" t="str">
        <f t="shared" si="84"/>
        <v>SUSPENDER</v>
      </c>
      <c r="AJ297" s="345"/>
      <c r="AK297" s="49">
        <v>0</v>
      </c>
      <c r="AL297" s="66">
        <f t="shared" si="83"/>
        <v>0</v>
      </c>
      <c r="AM297" s="444" t="str">
        <f t="shared" si="82"/>
        <v>SI</v>
      </c>
      <c r="AN297" s="909" t="s">
        <v>1950</v>
      </c>
      <c r="AO297" s="900" t="str">
        <f>MID(Cat_alumnos[[#This Row],[CURP]],5,2)</f>
        <v>73</v>
      </c>
      <c r="AP297" s="900" t="str">
        <f>MID(Cat_alumnos[[#This Row],[CURP]],7,2)</f>
        <v>02</v>
      </c>
      <c r="AQ297" s="900" t="str">
        <f>MID(Cat_alumnos[[#This Row],[CURP]],9,2)</f>
        <v>22</v>
      </c>
      <c r="AR297" s="909" t="s">
        <v>3087</v>
      </c>
      <c r="AS297" s="612">
        <f>Cat_alumnos[[#This Row],[Titulación]]</f>
        <v>25000</v>
      </c>
      <c r="AT297" s="208"/>
      <c r="AU297" s="1"/>
      <c r="AW297" s="209"/>
      <c r="AY297" s="210"/>
      <c r="AZ297" s="209"/>
      <c r="BB297" s="210"/>
      <c r="BC297" s="209"/>
      <c r="BE297" s="210"/>
      <c r="BF297" s="209"/>
      <c r="BH297" s="210"/>
      <c r="BI297" s="210"/>
      <c r="BJ297" s="210"/>
      <c r="BK297" s="210"/>
      <c r="BL297" s="210"/>
      <c r="BM297" s="210"/>
      <c r="BN297" s="210"/>
      <c r="BO297" s="210"/>
      <c r="BP297" s="210"/>
      <c r="BQ297" s="210"/>
      <c r="BR297" s="210"/>
      <c r="BS297" s="56">
        <f t="shared" si="71"/>
        <v>0</v>
      </c>
      <c r="BT297" s="56">
        <f t="shared" si="79"/>
        <v>25000</v>
      </c>
      <c r="BU297" s="57">
        <f t="shared" si="73"/>
        <v>-25000</v>
      </c>
      <c r="BW297" s="56">
        <f t="shared" si="80"/>
        <v>25000</v>
      </c>
      <c r="BX297" s="56"/>
      <c r="BY297" s="56">
        <f t="shared" ref="BY297:BY416" si="85">BW297-BX297</f>
        <v>25000</v>
      </c>
      <c r="BZ297" s="62"/>
      <c r="CA297" s="62"/>
      <c r="CB297" s="62"/>
      <c r="CD297" s="211"/>
      <c r="CG297" s="212" t="s">
        <v>1378</v>
      </c>
      <c r="CH297" s="59" t="s">
        <v>1377</v>
      </c>
      <c r="CI297" s="573">
        <f t="shared" si="76"/>
        <v>25000</v>
      </c>
    </row>
    <row r="298" spans="1:87" ht="18" hidden="1" thickTop="1" thickBot="1">
      <c r="A298" s="244">
        <v>280</v>
      </c>
      <c r="B298" s="46" t="s">
        <v>20</v>
      </c>
      <c r="C298" s="252" t="s">
        <v>1379</v>
      </c>
      <c r="D298" s="46" t="s">
        <v>1380</v>
      </c>
      <c r="E298" s="72" t="s">
        <v>1381</v>
      </c>
      <c r="F298" s="47" t="s">
        <v>1382</v>
      </c>
      <c r="G298" s="304" t="s">
        <v>1383</v>
      </c>
      <c r="H298" s="752">
        <v>4</v>
      </c>
      <c r="I298" s="752">
        <v>4</v>
      </c>
      <c r="J298" s="151"/>
      <c r="K298" s="151" t="s">
        <v>1255</v>
      </c>
      <c r="L298" s="151">
        <v>3350</v>
      </c>
      <c r="M298" s="49" t="s">
        <v>1013</v>
      </c>
      <c r="N298" s="118">
        <v>44440</v>
      </c>
      <c r="O298" s="379">
        <f t="shared" si="81"/>
        <v>44531</v>
      </c>
      <c r="P298" s="118">
        <f>Cat_alumnos[[#This Row],[FECHA DE INICIO (PRIMERA CLASE CALENDARIO)]]</f>
        <v>44440</v>
      </c>
      <c r="Q298" s="118">
        <f t="shared" ref="Q298:Q361" si="86">EDATE(P298,H298-1)</f>
        <v>44531</v>
      </c>
      <c r="R298" s="49" t="str">
        <f t="shared" ref="R298:R351" si="87">MID(C298,11,1)</f>
        <v>H</v>
      </c>
      <c r="S298" s="49" t="str">
        <f t="shared" ref="S298:S355" si="88">IFERROR(VLOOKUP(B298,BDPROGRAMA,2,FALSE),)</f>
        <v>JT DOCTORADO EN DERECHO</v>
      </c>
      <c r="T298" s="322" t="s">
        <v>1227</v>
      </c>
      <c r="U298" s="49" t="s">
        <v>11</v>
      </c>
      <c r="V298" s="50">
        <v>6700</v>
      </c>
      <c r="W298" s="51">
        <f t="shared" si="77"/>
        <v>0.5</v>
      </c>
      <c r="X298" s="50">
        <f t="shared" si="78"/>
        <v>3350</v>
      </c>
      <c r="Y298" s="52">
        <v>0</v>
      </c>
      <c r="Z298" s="153">
        <v>8000</v>
      </c>
      <c r="AA298" s="177">
        <v>25000</v>
      </c>
      <c r="AB298" s="300" t="s">
        <v>11</v>
      </c>
      <c r="AC298">
        <v>1</v>
      </c>
      <c r="AD298" s="1249">
        <v>280</v>
      </c>
      <c r="AE298" s="46"/>
      <c r="AF2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CALENDARIO)]],TODAY())/30,0)-AE298, IF(Cat_alumnos[[#This Row],[ESTATUS ACADÉMICO]]="VIGENTE",ROUNDDOWN(DAYS360(Cat_alumnos[[#This Row],[FECHA DE INICIO (PRIMERA CLASE CALENDARIO)]],TODAY())/30,0)+2-AE298,"NO VIGENTE"))</f>
        <v>NO VIGENTE</v>
      </c>
      <c r="AG298" s="76">
        <v>3</v>
      </c>
      <c r="AH2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8" s="55" t="str">
        <f t="shared" si="84"/>
        <v>COBRANZA</v>
      </c>
      <c r="AJ298" s="345" t="s">
        <v>1343</v>
      </c>
      <c r="AK298" s="49">
        <v>0</v>
      </c>
      <c r="AL298" s="66">
        <f t="shared" si="83"/>
        <v>0</v>
      </c>
      <c r="AM298" s="444" t="str">
        <f t="shared" si="82"/>
        <v>NO</v>
      </c>
      <c r="AN298" s="902"/>
      <c r="AO298" s="900" t="str">
        <f>MID(Cat_alumnos[[#This Row],[CURP]],5,2)</f>
        <v>70</v>
      </c>
      <c r="AP298" s="900" t="str">
        <f>MID(Cat_alumnos[[#This Row],[CURP]],7,2)</f>
        <v>12</v>
      </c>
      <c r="AQ298" s="900" t="str">
        <f>MID(Cat_alumnos[[#This Row],[CURP]],9,2)</f>
        <v>12</v>
      </c>
      <c r="AR298" s="904" t="s">
        <v>3098</v>
      </c>
      <c r="AS298" s="612">
        <f>Cat_alumnos[[#This Row],[Titulación]]</f>
        <v>25000</v>
      </c>
      <c r="AT298" s="208"/>
      <c r="AU298" s="1"/>
      <c r="AW298" s="209"/>
      <c r="AY298" s="210"/>
      <c r="AZ298" s="209"/>
      <c r="BB298" s="210"/>
      <c r="BC298" s="209"/>
      <c r="BE298" s="210"/>
      <c r="BF298" s="209"/>
      <c r="BH298" s="210"/>
      <c r="BI298" s="210"/>
      <c r="BJ298" s="210"/>
      <c r="BK298" s="210"/>
      <c r="BL298" s="210"/>
      <c r="BM298" s="210"/>
      <c r="BN298" s="210"/>
      <c r="BO298" s="210"/>
      <c r="BP298" s="210"/>
      <c r="BQ298" s="210"/>
      <c r="BR298" s="210"/>
      <c r="BS298" s="56">
        <f t="shared" si="71"/>
        <v>0</v>
      </c>
      <c r="BT298" s="56">
        <f t="shared" si="79"/>
        <v>25000</v>
      </c>
      <c r="BU298" s="57">
        <f t="shared" si="73"/>
        <v>-25000</v>
      </c>
      <c r="BW298" s="56">
        <f t="shared" si="80"/>
        <v>25000</v>
      </c>
      <c r="BX298" s="56"/>
      <c r="BY298" s="56">
        <f t="shared" si="85"/>
        <v>25000</v>
      </c>
      <c r="BZ298" s="62"/>
      <c r="CA298" s="62"/>
      <c r="CB298" s="62"/>
      <c r="CD298" s="211"/>
      <c r="CG298" s="212" t="s">
        <v>1383</v>
      </c>
      <c r="CH298" s="59" t="s">
        <v>1382</v>
      </c>
      <c r="CI298" s="573">
        <f t="shared" si="76"/>
        <v>25000</v>
      </c>
    </row>
    <row r="299" spans="1:87" ht="66" hidden="1" thickTop="1" thickBot="1">
      <c r="A299" s="244">
        <v>281</v>
      </c>
      <c r="B299" s="46" t="s">
        <v>12</v>
      </c>
      <c r="C299" s="252" t="s">
        <v>1018</v>
      </c>
      <c r="D299" s="46" t="s">
        <v>1019</v>
      </c>
      <c r="E299" s="72" t="s">
        <v>1020</v>
      </c>
      <c r="F299" s="47" t="s">
        <v>1021</v>
      </c>
      <c r="G299" s="304" t="s">
        <v>1022</v>
      </c>
      <c r="H299" s="752">
        <v>20</v>
      </c>
      <c r="I299" s="752">
        <v>20</v>
      </c>
      <c r="J299" s="151"/>
      <c r="K299" s="151">
        <v>3000</v>
      </c>
      <c r="L299" s="151">
        <v>3350</v>
      </c>
      <c r="M299" s="49" t="s">
        <v>1013</v>
      </c>
      <c r="N299" s="118">
        <v>44287</v>
      </c>
      <c r="O299" s="379">
        <f t="shared" si="81"/>
        <v>44866</v>
      </c>
      <c r="P299" s="118">
        <f>Cat_alumnos[[#This Row],[FECHA DE INICIO (PRIMERA CLASE CALENDARIO)]]</f>
        <v>44287</v>
      </c>
      <c r="Q299" s="118">
        <f t="shared" si="86"/>
        <v>44866</v>
      </c>
      <c r="R299" s="49" t="str">
        <f t="shared" si="87"/>
        <v>H</v>
      </c>
      <c r="S299" s="49" t="str">
        <f t="shared" si="88"/>
        <v>DOCTORADO EN DERECHO</v>
      </c>
      <c r="T299" s="322" t="s">
        <v>35</v>
      </c>
      <c r="U299" s="49" t="s">
        <v>11</v>
      </c>
      <c r="V299" s="50">
        <v>6700</v>
      </c>
      <c r="W299" s="51">
        <f t="shared" si="77"/>
        <v>0.5</v>
      </c>
      <c r="X299" s="50">
        <f t="shared" si="78"/>
        <v>3350</v>
      </c>
      <c r="Y299" s="52">
        <v>0</v>
      </c>
      <c r="Z299" s="153">
        <v>6000</v>
      </c>
      <c r="AA299" s="177">
        <v>29000</v>
      </c>
      <c r="AB299" s="300" t="s">
        <v>11</v>
      </c>
      <c r="AC299">
        <v>1</v>
      </c>
      <c r="AD299" s="1248">
        <v>281</v>
      </c>
      <c r="AE299" s="46">
        <v>0</v>
      </c>
      <c r="AF2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CALENDARIO)]],TODAY())/30,0)-AE299, IF(Cat_alumnos[[#This Row],[ESTATUS ACADÉMICO]]="VIGENTE",ROUNDDOWN(DAYS360(Cat_alumnos[[#This Row],[FECHA DE INICIO (PRIMERA CLASE CALENDARIO)]],TODAY())/30,0)+2-AE299,"NO VIGENTE"))</f>
        <v>NO VIGENTE</v>
      </c>
      <c r="AG299" s="76">
        <v>20</v>
      </c>
      <c r="AH2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99" s="55" t="str">
        <f t="shared" si="84"/>
        <v>SUSPENDER</v>
      </c>
      <c r="AJ299" s="345" t="s">
        <v>2259</v>
      </c>
      <c r="AK299" s="49">
        <v>1</v>
      </c>
      <c r="AL299" s="66">
        <f t="shared" si="83"/>
        <v>-1</v>
      </c>
      <c r="AM299" s="444" t="str">
        <f t="shared" si="82"/>
        <v>SI</v>
      </c>
      <c r="AN299" s="904" t="s">
        <v>1966</v>
      </c>
      <c r="AO299" s="900" t="str">
        <f>MID(Cat_alumnos[[#This Row],[CURP]],5,2)</f>
        <v>68</v>
      </c>
      <c r="AP299" s="900" t="str">
        <f>MID(Cat_alumnos[[#This Row],[CURP]],7,2)</f>
        <v>03</v>
      </c>
      <c r="AQ299" s="900" t="str">
        <f>MID(Cat_alumnos[[#This Row],[CURP]],9,2)</f>
        <v>11</v>
      </c>
      <c r="AR299" s="904" t="s">
        <v>3098</v>
      </c>
      <c r="AS299" s="612">
        <f>Cat_alumnos[[#This Row],[Titulación]]</f>
        <v>29000</v>
      </c>
      <c r="AT299" s="208"/>
      <c r="AU299" s="1"/>
      <c r="AW299" s="209"/>
      <c r="AY299" s="210"/>
      <c r="AZ299" s="209"/>
      <c r="BB299" s="210"/>
      <c r="BC299" s="209"/>
      <c r="BE299" s="210"/>
      <c r="BF299" s="209"/>
      <c r="BH299" s="210"/>
      <c r="BI299" s="210"/>
      <c r="BJ299" s="210"/>
      <c r="BK299" s="210"/>
      <c r="BL299" s="210"/>
      <c r="BM299" s="210"/>
      <c r="BN299" s="210"/>
      <c r="BO299" s="210"/>
      <c r="BP299" s="210"/>
      <c r="BQ299" s="210"/>
      <c r="BR299" s="210"/>
      <c r="BS299" s="56">
        <f t="shared" si="71"/>
        <v>0</v>
      </c>
      <c r="BT299" s="56">
        <f t="shared" si="79"/>
        <v>29000</v>
      </c>
      <c r="BU299" s="57">
        <f t="shared" si="73"/>
        <v>-29000</v>
      </c>
      <c r="BW299" s="56">
        <f t="shared" si="80"/>
        <v>29000</v>
      </c>
      <c r="BX299" s="56"/>
      <c r="BY299" s="56">
        <f t="shared" si="85"/>
        <v>29000</v>
      </c>
      <c r="BZ299" s="62"/>
      <c r="CA299" s="62"/>
      <c r="CB299" s="62"/>
      <c r="CD299" s="211"/>
      <c r="CG299" s="212" t="s">
        <v>1387</v>
      </c>
      <c r="CH299" s="59" t="s">
        <v>1386</v>
      </c>
      <c r="CI299" s="573">
        <f t="shared" si="76"/>
        <v>29000</v>
      </c>
    </row>
    <row r="300" spans="1:87" ht="18" hidden="1" thickTop="1" thickBot="1">
      <c r="A300" s="244">
        <v>282</v>
      </c>
      <c r="B300" s="46" t="s">
        <v>20</v>
      </c>
      <c r="C300" s="252" t="s">
        <v>1388</v>
      </c>
      <c r="D300" s="46" t="s">
        <v>1389</v>
      </c>
      <c r="E300" s="72" t="s">
        <v>1390</v>
      </c>
      <c r="F300" s="47" t="s">
        <v>1391</v>
      </c>
      <c r="G300" s="48" t="s">
        <v>2282</v>
      </c>
      <c r="H300" s="752">
        <v>4</v>
      </c>
      <c r="I300" s="752">
        <v>4</v>
      </c>
      <c r="J300" s="151"/>
      <c r="K300" s="151" t="s">
        <v>1255</v>
      </c>
      <c r="L300" s="151">
        <v>3350</v>
      </c>
      <c r="M300" s="49" t="s">
        <v>2465</v>
      </c>
      <c r="N300" s="118">
        <v>44440</v>
      </c>
      <c r="O300" s="379">
        <f t="shared" si="81"/>
        <v>44531</v>
      </c>
      <c r="P300" s="118">
        <f>Cat_alumnos[[#This Row],[FECHA DE INICIO (PRIMERA CLASE CALENDARIO)]]</f>
        <v>44440</v>
      </c>
      <c r="Q300" s="118">
        <f t="shared" si="86"/>
        <v>44531</v>
      </c>
      <c r="R300" s="49" t="str">
        <f t="shared" si="87"/>
        <v>H</v>
      </c>
      <c r="S300" s="49" t="str">
        <f t="shared" si="88"/>
        <v>JT DOCTORADO EN DERECHO</v>
      </c>
      <c r="T300" s="322" t="s">
        <v>1227</v>
      </c>
      <c r="U300" s="49" t="s">
        <v>11</v>
      </c>
      <c r="V300" s="50">
        <v>6700</v>
      </c>
      <c r="W300" s="51">
        <f t="shared" si="77"/>
        <v>0.5</v>
      </c>
      <c r="X300" s="50">
        <f t="shared" si="78"/>
        <v>3350</v>
      </c>
      <c r="Y300" s="52">
        <v>0</v>
      </c>
      <c r="Z300" s="153">
        <v>8000</v>
      </c>
      <c r="AA300" s="177">
        <v>25000</v>
      </c>
      <c r="AB300" s="300" t="s">
        <v>11</v>
      </c>
      <c r="AC300">
        <v>1</v>
      </c>
      <c r="AD300" s="1249">
        <v>282</v>
      </c>
      <c r="AE300" s="46"/>
      <c r="AF3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CALENDARIO)]],TODAY())/30,0)-AE300, IF(Cat_alumnos[[#This Row],[ESTATUS ACADÉMICO]]="VIGENTE",ROUNDDOWN(DAYS360(Cat_alumnos[[#This Row],[FECHA DE INICIO (PRIMERA CLASE CALENDARIO)]],TODAY())/30,0)+2-AE300,"NO VIGENTE"))</f>
        <v>NO VIGENTE</v>
      </c>
      <c r="AG300" s="76">
        <v>4</v>
      </c>
      <c r="AH3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00" s="55" t="str">
        <f t="shared" si="84"/>
        <v>SUSPENDER</v>
      </c>
      <c r="AJ300" s="345"/>
      <c r="AK300" s="49">
        <v>0</v>
      </c>
      <c r="AL300" s="66">
        <f t="shared" si="83"/>
        <v>0</v>
      </c>
      <c r="AM300" s="444" t="str">
        <f t="shared" si="82"/>
        <v>NO</v>
      </c>
      <c r="AN300" s="902"/>
      <c r="AO300" s="900" t="str">
        <f>MID(Cat_alumnos[[#This Row],[CURP]],5,2)</f>
        <v>74</v>
      </c>
      <c r="AP300" s="900" t="str">
        <f>MID(Cat_alumnos[[#This Row],[CURP]],7,2)</f>
        <v>04</v>
      </c>
      <c r="AQ300" s="900" t="str">
        <f>MID(Cat_alumnos[[#This Row],[CURP]],9,2)</f>
        <v>07</v>
      </c>
      <c r="AR300" s="904" t="s">
        <v>3103</v>
      </c>
      <c r="AS300" s="612">
        <f>Cat_alumnos[[#This Row],[Titulación]]</f>
        <v>25000</v>
      </c>
      <c r="AT300" s="208"/>
      <c r="AU300" s="1"/>
      <c r="AW300" s="209"/>
      <c r="AY300" s="210"/>
      <c r="AZ300" s="209"/>
      <c r="BB300" s="210"/>
      <c r="BC300" s="209"/>
      <c r="BE300" s="210"/>
      <c r="BF300" s="209"/>
      <c r="BH300" s="210"/>
      <c r="BI300" s="210"/>
      <c r="BJ300" s="210"/>
      <c r="BK300" s="210"/>
      <c r="BL300" s="210"/>
      <c r="BM300" s="210"/>
      <c r="BN300" s="210"/>
      <c r="BO300" s="210"/>
      <c r="BP300" s="210"/>
      <c r="BQ300" s="210"/>
      <c r="BR300" s="210"/>
      <c r="BS300" s="56">
        <f t="shared" ref="BS300:BS363" si="89">AT300+AW300+AZ300+BC300+BF300</f>
        <v>0</v>
      </c>
      <c r="BT300" s="56">
        <f t="shared" si="79"/>
        <v>25000</v>
      </c>
      <c r="BU300" s="57">
        <f t="shared" si="73"/>
        <v>-25000</v>
      </c>
      <c r="BW300" s="56">
        <f t="shared" si="80"/>
        <v>25000</v>
      </c>
      <c r="BX300" s="56"/>
      <c r="BY300" s="56">
        <f t="shared" si="85"/>
        <v>25000</v>
      </c>
      <c r="BZ300" s="62"/>
      <c r="CA300" s="62"/>
      <c r="CB300" s="62"/>
      <c r="CD300" s="211" t="s">
        <v>1393</v>
      </c>
      <c r="CF300">
        <v>8000</v>
      </c>
      <c r="CG300" s="212" t="s">
        <v>1392</v>
      </c>
      <c r="CH300" s="59" t="s">
        <v>1391</v>
      </c>
      <c r="CI300" s="573">
        <f t="shared" si="76"/>
        <v>25000</v>
      </c>
    </row>
    <row r="301" spans="1:87" ht="62" hidden="1" thickTop="1" thickBot="1">
      <c r="A301" s="244">
        <v>283</v>
      </c>
      <c r="B301" s="254" t="s">
        <v>67</v>
      </c>
      <c r="C301" s="252" t="s">
        <v>1451</v>
      </c>
      <c r="D301" s="46" t="s">
        <v>2059</v>
      </c>
      <c r="E301" s="72" t="s">
        <v>1452</v>
      </c>
      <c r="F301" s="47" t="s">
        <v>1453</v>
      </c>
      <c r="G301" s="304" t="s">
        <v>1454</v>
      </c>
      <c r="H301" s="752">
        <v>20</v>
      </c>
      <c r="I301" s="752">
        <v>20</v>
      </c>
      <c r="J301" s="151"/>
      <c r="K301" s="151" t="s">
        <v>1255</v>
      </c>
      <c r="L301" s="151">
        <v>3900</v>
      </c>
      <c r="M301" s="49" t="s">
        <v>1455</v>
      </c>
      <c r="N301" s="118">
        <v>44501</v>
      </c>
      <c r="O301" s="379">
        <f t="shared" si="81"/>
        <v>45078</v>
      </c>
      <c r="P301" s="118">
        <f>Cat_alumnos[[#This Row],[FECHA DE INICIO (PRIMERA CLASE CALENDARIO)]]</f>
        <v>44501</v>
      </c>
      <c r="Q301" s="118">
        <f t="shared" si="86"/>
        <v>45078</v>
      </c>
      <c r="R301" s="49" t="str">
        <f t="shared" si="87"/>
        <v>M</v>
      </c>
      <c r="S301" s="49" t="str">
        <f t="shared" si="88"/>
        <v>DOCTORADO EN INNOVACION, ADMON Y POLITICAS PUBLICAS</v>
      </c>
      <c r="T301" s="322" t="s">
        <v>1227</v>
      </c>
      <c r="U301" s="49" t="s">
        <v>11</v>
      </c>
      <c r="V301" s="50">
        <v>6700</v>
      </c>
      <c r="W301" s="51">
        <f t="shared" si="77"/>
        <v>0.41791044776119401</v>
      </c>
      <c r="X301" s="50">
        <f t="shared" si="78"/>
        <v>2800</v>
      </c>
      <c r="Y301" s="52">
        <v>0</v>
      </c>
      <c r="Z301" s="153">
        <v>8000</v>
      </c>
      <c r="AA301" s="177">
        <v>25000</v>
      </c>
      <c r="AB301" s="300" t="s">
        <v>11</v>
      </c>
      <c r="AC301">
        <v>1</v>
      </c>
      <c r="AD301" s="1248">
        <v>283</v>
      </c>
      <c r="AE301" s="46">
        <v>0</v>
      </c>
      <c r="AF3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CALENDARIO)]],TODAY())/30,0)-AE301, IF(Cat_alumnos[[#This Row],[ESTATUS ACADÉMICO]]="VIGENTE",ROUNDDOWN(DAYS360(Cat_alumnos[[#This Row],[FECHA DE INICIO (PRIMERA CLASE CALENDARIO)]],TODAY())/30,0)+2-AE301,"NO VIGENTE"))</f>
        <v>NO VIGENTE</v>
      </c>
      <c r="AG301" s="76">
        <v>20</v>
      </c>
      <c r="AH3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01" s="55" t="str">
        <f t="shared" si="84"/>
        <v>SUSPENDER</v>
      </c>
      <c r="AJ301" s="345" t="s">
        <v>2784</v>
      </c>
      <c r="AK301" s="49">
        <v>0</v>
      </c>
      <c r="AL301" s="66">
        <f t="shared" si="83"/>
        <v>0</v>
      </c>
      <c r="AM301" s="444" t="str">
        <f t="shared" si="82"/>
        <v>SI</v>
      </c>
      <c r="AN301" s="918" t="s">
        <v>2025</v>
      </c>
      <c r="AO301" s="900" t="str">
        <f>MID(Cat_alumnos[[#This Row],[CURP]],5,2)</f>
        <v>91</v>
      </c>
      <c r="AP301" s="900" t="str">
        <f>MID(Cat_alumnos[[#This Row],[CURP]],7,2)</f>
        <v>06</v>
      </c>
      <c r="AQ301" s="900" t="str">
        <f>MID(Cat_alumnos[[#This Row],[CURP]],9,2)</f>
        <v>04</v>
      </c>
      <c r="AR301" s="918" t="s">
        <v>3106</v>
      </c>
      <c r="AS301" s="612">
        <f>Cat_alumnos[[#This Row],[Titulación]]</f>
        <v>25000</v>
      </c>
      <c r="AT301" s="208"/>
      <c r="AU301" s="1"/>
      <c r="AW301" s="209"/>
      <c r="AY301" s="210"/>
      <c r="AZ301" s="209"/>
      <c r="BB301" s="210"/>
      <c r="BC301" s="209"/>
      <c r="BE301" s="210"/>
      <c r="BF301" s="209"/>
      <c r="BH301" s="210"/>
      <c r="BI301" s="210"/>
      <c r="BJ301" s="210"/>
      <c r="BK301" s="210"/>
      <c r="BL301" s="210"/>
      <c r="BM301" s="210"/>
      <c r="BN301" s="210"/>
      <c r="BO301" s="210"/>
      <c r="BP301" s="210"/>
      <c r="BQ301" s="210"/>
      <c r="BR301" s="210"/>
      <c r="BS301" s="56">
        <f t="shared" si="89"/>
        <v>0</v>
      </c>
      <c r="BT301" s="56">
        <f t="shared" si="79"/>
        <v>25000</v>
      </c>
      <c r="BU301" s="57">
        <f t="shared" si="73"/>
        <v>-25000</v>
      </c>
      <c r="BW301" s="56">
        <f t="shared" si="80"/>
        <v>25000</v>
      </c>
      <c r="BX301" s="56"/>
      <c r="BY301" s="56">
        <f t="shared" si="85"/>
        <v>25000</v>
      </c>
      <c r="BZ301" s="62"/>
      <c r="CA301" s="62"/>
      <c r="CB301" s="62"/>
      <c r="CD301" s="239" t="s">
        <v>1399</v>
      </c>
      <c r="CG301" s="212" t="s">
        <v>1398</v>
      </c>
      <c r="CH301" s="59" t="s">
        <v>1397</v>
      </c>
      <c r="CI301" s="573">
        <f t="shared" si="76"/>
        <v>25000</v>
      </c>
    </row>
    <row r="302" spans="1:87" ht="18" hidden="1" thickTop="1" thickBot="1">
      <c r="A302" s="244">
        <v>284</v>
      </c>
      <c r="B302" s="46" t="s">
        <v>20</v>
      </c>
      <c r="C302" s="252" t="s">
        <v>1400</v>
      </c>
      <c r="D302" s="46" t="s">
        <v>1401</v>
      </c>
      <c r="E302" s="72" t="s">
        <v>1402</v>
      </c>
      <c r="F302" s="47" t="s">
        <v>1403</v>
      </c>
      <c r="G302" s="304" t="s">
        <v>1404</v>
      </c>
      <c r="H302" s="752">
        <v>6</v>
      </c>
      <c r="I302" s="752">
        <v>4</v>
      </c>
      <c r="J302" s="151"/>
      <c r="K302" s="151" t="s">
        <v>1255</v>
      </c>
      <c r="L302" s="151">
        <v>5333</v>
      </c>
      <c r="M302" s="49" t="s">
        <v>1013</v>
      </c>
      <c r="N302" s="118">
        <v>44440</v>
      </c>
      <c r="O302" s="379">
        <f t="shared" si="81"/>
        <v>44531</v>
      </c>
      <c r="P302" s="118">
        <f>Cat_alumnos[[#This Row],[FECHA DE INICIO (PRIMERA CLASE CALENDARIO)]]</f>
        <v>44440</v>
      </c>
      <c r="Q302" s="118">
        <f t="shared" si="86"/>
        <v>44593</v>
      </c>
      <c r="R302" s="49" t="str">
        <f t="shared" si="87"/>
        <v>H</v>
      </c>
      <c r="S302" s="49" t="str">
        <f t="shared" si="88"/>
        <v>JT DOCTORADO EN DERECHO</v>
      </c>
      <c r="T302" s="322" t="s">
        <v>1227</v>
      </c>
      <c r="U302" s="49" t="s">
        <v>11</v>
      </c>
      <c r="V302" s="50">
        <v>6700</v>
      </c>
      <c r="W302" s="51">
        <f t="shared" si="77"/>
        <v>0.20402985074626867</v>
      </c>
      <c r="X302" s="50">
        <f t="shared" si="78"/>
        <v>1367</v>
      </c>
      <c r="Y302" s="52">
        <v>0</v>
      </c>
      <c r="Z302" s="153">
        <v>8000</v>
      </c>
      <c r="AA302" s="177">
        <v>25000</v>
      </c>
      <c r="AB302" s="300" t="s">
        <v>11</v>
      </c>
      <c r="AC302">
        <v>1</v>
      </c>
      <c r="AD302" s="1249">
        <v>284</v>
      </c>
      <c r="AE302" s="46"/>
      <c r="AF3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CALENDARIO)]],TODAY())/30,0)-AE302, IF(Cat_alumnos[[#This Row],[ESTATUS ACADÉMICO]]="VIGENTE",ROUNDDOWN(DAYS360(Cat_alumnos[[#This Row],[FECHA DE INICIO (PRIMERA CLASE CALENDARIO)]],TODAY())/30,0)+2-AE302,"NO VIGENTE"))</f>
        <v>NO VIGENTE</v>
      </c>
      <c r="AG302" s="76">
        <v>6</v>
      </c>
      <c r="AH3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2" s="55" t="str">
        <f t="shared" ca="1" si="84"/>
        <v>Al día septiembre</v>
      </c>
      <c r="AJ302" s="345" t="s">
        <v>1343</v>
      </c>
      <c r="AK302" s="49">
        <v>0</v>
      </c>
      <c r="AL302" s="66">
        <f t="shared" si="83"/>
        <v>0</v>
      </c>
      <c r="AM302" s="444" t="str">
        <f t="shared" si="82"/>
        <v>NO</v>
      </c>
      <c r="AN302" s="902"/>
      <c r="AO302" s="900" t="str">
        <f>MID(Cat_alumnos[[#This Row],[CURP]],5,2)</f>
        <v>93</v>
      </c>
      <c r="AP302" s="900" t="str">
        <f>MID(Cat_alumnos[[#This Row],[CURP]],7,2)</f>
        <v>11</v>
      </c>
      <c r="AQ302" s="900" t="str">
        <f>MID(Cat_alumnos[[#This Row],[CURP]],9,2)</f>
        <v>23</v>
      </c>
      <c r="AR302" s="904" t="s">
        <v>3088</v>
      </c>
      <c r="AS302" s="612">
        <f>Cat_alumnos[[#This Row],[Titulación]]</f>
        <v>25000</v>
      </c>
      <c r="AT302" s="208"/>
      <c r="AU302" s="1"/>
      <c r="AW302" s="209"/>
      <c r="AY302" s="210"/>
      <c r="AZ302" s="209"/>
      <c r="BB302" s="210"/>
      <c r="BC302" s="209"/>
      <c r="BE302" s="210"/>
      <c r="BF302" s="209"/>
      <c r="BH302" s="210"/>
      <c r="BI302" s="210"/>
      <c r="BJ302" s="210"/>
      <c r="BK302" s="210"/>
      <c r="BL302" s="210"/>
      <c r="BM302" s="210"/>
      <c r="BN302" s="210"/>
      <c r="BO302" s="210"/>
      <c r="BP302" s="210"/>
      <c r="BQ302" s="210"/>
      <c r="BR302" s="210"/>
      <c r="BS302" s="56">
        <f t="shared" si="89"/>
        <v>0</v>
      </c>
      <c r="BT302" s="56">
        <f t="shared" si="79"/>
        <v>25000</v>
      </c>
      <c r="BU302" s="57">
        <f t="shared" si="73"/>
        <v>-25000</v>
      </c>
      <c r="BW302" s="56">
        <f t="shared" si="80"/>
        <v>25000</v>
      </c>
      <c r="BX302" s="56"/>
      <c r="BY302" s="56">
        <f t="shared" si="85"/>
        <v>25000</v>
      </c>
      <c r="BZ302" s="62"/>
      <c r="CA302" s="62"/>
      <c r="CB302" s="62"/>
      <c r="CD302" s="211" t="s">
        <v>1405</v>
      </c>
      <c r="CG302" s="212" t="s">
        <v>1404</v>
      </c>
      <c r="CH302" s="59" t="s">
        <v>1403</v>
      </c>
      <c r="CI302" s="573">
        <f t="shared" si="76"/>
        <v>25000</v>
      </c>
    </row>
    <row r="303" spans="1:87" ht="18" hidden="1" thickTop="1" thickBot="1">
      <c r="A303" s="244">
        <v>285</v>
      </c>
      <c r="B303" s="46" t="s">
        <v>20</v>
      </c>
      <c r="C303" s="252" t="s">
        <v>1406</v>
      </c>
      <c r="D303" s="46" t="s">
        <v>1407</v>
      </c>
      <c r="E303" s="72" t="s">
        <v>1408</v>
      </c>
      <c r="F303" s="47" t="s">
        <v>1409</v>
      </c>
      <c r="G303" s="304" t="s">
        <v>1410</v>
      </c>
      <c r="H303" s="752">
        <v>4</v>
      </c>
      <c r="I303" s="752">
        <v>4</v>
      </c>
      <c r="J303" s="151"/>
      <c r="K303" s="151">
        <v>0</v>
      </c>
      <c r="L303" s="151">
        <v>3350</v>
      </c>
      <c r="M303" s="49" t="s">
        <v>1013</v>
      </c>
      <c r="N303" s="118">
        <v>44470</v>
      </c>
      <c r="O303" s="379">
        <f t="shared" si="81"/>
        <v>44562</v>
      </c>
      <c r="P303" s="118">
        <f>Cat_alumnos[[#This Row],[FECHA DE INICIO (PRIMERA CLASE CALENDARIO)]]</f>
        <v>44470</v>
      </c>
      <c r="Q303" s="118">
        <f t="shared" si="86"/>
        <v>44562</v>
      </c>
      <c r="R303" s="49" t="str">
        <f t="shared" si="87"/>
        <v>M</v>
      </c>
      <c r="S303" s="49" t="str">
        <f t="shared" si="88"/>
        <v>JT DOCTORADO EN DERECHO</v>
      </c>
      <c r="T303" s="322" t="s">
        <v>1227</v>
      </c>
      <c r="U303" s="49" t="s">
        <v>9</v>
      </c>
      <c r="V303" s="50">
        <v>6700</v>
      </c>
      <c r="W303" s="51">
        <f t="shared" si="77"/>
        <v>0.5</v>
      </c>
      <c r="X303" s="50">
        <f t="shared" si="78"/>
        <v>3350</v>
      </c>
      <c r="Y303" s="52">
        <v>0</v>
      </c>
      <c r="Z303" s="153">
        <v>8000</v>
      </c>
      <c r="AA303" s="177">
        <v>25000</v>
      </c>
      <c r="AB303" s="300" t="s">
        <v>11</v>
      </c>
      <c r="AC303">
        <v>1</v>
      </c>
      <c r="AD303" s="1248">
        <v>285</v>
      </c>
      <c r="AE303" s="46">
        <v>0</v>
      </c>
      <c r="AF3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CALENDARIO)]],TODAY())/30,0)-AE303, IF(Cat_alumnos[[#This Row],[ESTATUS ACADÉMICO]]="VIGENTE",ROUNDDOWN(DAYS360(Cat_alumnos[[#This Row],[FECHA DE INICIO (PRIMERA CLASE CALENDARIO)]],TODAY())/30,0)+2-AE303,"NO VIGENTE"))</f>
        <v>NO VIGENTE</v>
      </c>
      <c r="AG303" s="76">
        <v>4</v>
      </c>
      <c r="AH3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03" s="55" t="str">
        <f t="shared" ca="1" si="84"/>
        <v>Al día septiembre</v>
      </c>
      <c r="AJ303" s="345" t="s">
        <v>2038</v>
      </c>
      <c r="AK303" s="49">
        <v>0</v>
      </c>
      <c r="AL303" s="66">
        <f t="shared" si="83"/>
        <v>0</v>
      </c>
      <c r="AM303" s="444" t="str">
        <f t="shared" si="82"/>
        <v>NO</v>
      </c>
      <c r="AN303" s="902"/>
      <c r="AO303" s="900" t="str">
        <f>MID(Cat_alumnos[[#This Row],[CURP]],5,2)</f>
        <v>86</v>
      </c>
      <c r="AP303" s="900" t="str">
        <f>MID(Cat_alumnos[[#This Row],[CURP]],7,2)</f>
        <v>11</v>
      </c>
      <c r="AQ303" s="900" t="str">
        <f>MID(Cat_alumnos[[#This Row],[CURP]],9,2)</f>
        <v>12</v>
      </c>
      <c r="AR303" s="904" t="s">
        <v>3088</v>
      </c>
      <c r="AS303" s="612">
        <f>Cat_alumnos[[#This Row],[Titulación]]</f>
        <v>25000</v>
      </c>
      <c r="AT303" s="208">
        <v>10000</v>
      </c>
      <c r="AU303" s="39">
        <v>44613</v>
      </c>
      <c r="AV303" t="s">
        <v>420</v>
      </c>
      <c r="AW303" s="208">
        <v>11000</v>
      </c>
      <c r="AX303" s="81">
        <v>44621</v>
      </c>
      <c r="AY303" s="301" t="s">
        <v>623</v>
      </c>
      <c r="AZ303" s="209"/>
      <c r="BB303" s="210"/>
      <c r="BC303" s="209"/>
      <c r="BE303" s="210"/>
      <c r="BF303" s="209"/>
      <c r="BH303" s="210"/>
      <c r="BI303" s="210"/>
      <c r="BJ303" s="210"/>
      <c r="BK303" s="210"/>
      <c r="BL303" s="210"/>
      <c r="BM303" s="210"/>
      <c r="BN303" s="210"/>
      <c r="BO303" s="210"/>
      <c r="BP303" s="210"/>
      <c r="BQ303" s="210"/>
      <c r="BR303" s="210"/>
      <c r="BS303" s="56">
        <f t="shared" si="89"/>
        <v>21000</v>
      </c>
      <c r="BT303" s="56">
        <f t="shared" si="79"/>
        <v>25000</v>
      </c>
      <c r="BU303" s="57">
        <f t="shared" si="73"/>
        <v>-4000</v>
      </c>
      <c r="BW303" s="237">
        <f t="shared" si="80"/>
        <v>25000</v>
      </c>
      <c r="BX303" s="237">
        <v>8000</v>
      </c>
      <c r="BY303" s="237">
        <f t="shared" si="85"/>
        <v>17000</v>
      </c>
      <c r="BZ303" s="238">
        <v>44589</v>
      </c>
      <c r="CA303" s="78">
        <v>44603</v>
      </c>
      <c r="CB303" s="78">
        <v>44609</v>
      </c>
      <c r="CD303" s="211" t="s">
        <v>1411</v>
      </c>
      <c r="CE303" s="68">
        <v>44527</v>
      </c>
      <c r="CG303" s="212" t="s">
        <v>1410</v>
      </c>
      <c r="CH303" s="59" t="s">
        <v>1409</v>
      </c>
      <c r="CI303" s="573">
        <f t="shared" si="76"/>
        <v>15000</v>
      </c>
    </row>
    <row r="304" spans="1:87" ht="18" hidden="1" thickTop="1" thickBot="1">
      <c r="A304" s="244">
        <v>286</v>
      </c>
      <c r="B304" s="254" t="s">
        <v>20</v>
      </c>
      <c r="C304" s="252" t="s">
        <v>1412</v>
      </c>
      <c r="D304" s="46" t="s">
        <v>1413</v>
      </c>
      <c r="E304" s="72" t="s">
        <v>1414</v>
      </c>
      <c r="F304" s="47" t="s">
        <v>1415</v>
      </c>
      <c r="G304" s="304" t="s">
        <v>1416</v>
      </c>
      <c r="H304" s="752">
        <v>6</v>
      </c>
      <c r="I304" s="752">
        <v>4</v>
      </c>
      <c r="J304" s="151"/>
      <c r="K304" s="151" t="s">
        <v>1255</v>
      </c>
      <c r="L304" s="151">
        <v>5333</v>
      </c>
      <c r="M304" s="49" t="s">
        <v>1013</v>
      </c>
      <c r="N304" s="118">
        <v>44440</v>
      </c>
      <c r="O304" s="379">
        <f t="shared" si="81"/>
        <v>44531</v>
      </c>
      <c r="P304" s="118">
        <f>Cat_alumnos[[#This Row],[FECHA DE INICIO (PRIMERA CLASE CALENDARIO)]]</f>
        <v>44440</v>
      </c>
      <c r="Q304" s="118">
        <f t="shared" si="86"/>
        <v>44593</v>
      </c>
      <c r="R304" s="49" t="str">
        <f t="shared" si="87"/>
        <v>H</v>
      </c>
      <c r="S304" s="49" t="str">
        <f t="shared" si="88"/>
        <v>JT DOCTORADO EN DERECHO</v>
      </c>
      <c r="T304" s="322" t="s">
        <v>1227</v>
      </c>
      <c r="U304" s="49" t="s">
        <v>11</v>
      </c>
      <c r="V304" s="50">
        <v>6700</v>
      </c>
      <c r="W304" s="51">
        <f t="shared" si="77"/>
        <v>0.20402985074626867</v>
      </c>
      <c r="X304" s="50">
        <f t="shared" si="78"/>
        <v>1367</v>
      </c>
      <c r="Y304" s="52">
        <v>0</v>
      </c>
      <c r="Z304" s="153">
        <v>8000</v>
      </c>
      <c r="AA304" s="177">
        <v>25000</v>
      </c>
      <c r="AB304" s="300" t="s">
        <v>11</v>
      </c>
      <c r="AC304">
        <v>1</v>
      </c>
      <c r="AD304" s="1249">
        <v>286</v>
      </c>
      <c r="AE304" s="46"/>
      <c r="AF3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CALENDARIO)]],TODAY())/30,0)-AE304, IF(Cat_alumnos[[#This Row],[ESTATUS ACADÉMICO]]="VIGENTE",ROUNDDOWN(DAYS360(Cat_alumnos[[#This Row],[FECHA DE INICIO (PRIMERA CLASE CALENDARIO)]],TODAY())/30,0)+2-AE304,"NO VIGENTE"))</f>
        <v>NO VIGENTE</v>
      </c>
      <c r="AG304" s="76">
        <v>6</v>
      </c>
      <c r="AH3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04" s="55" t="str">
        <f t="shared" ca="1" si="84"/>
        <v>Al día septiembre</v>
      </c>
      <c r="AJ304" s="345" t="s">
        <v>1343</v>
      </c>
      <c r="AK304" s="49">
        <v>0</v>
      </c>
      <c r="AL304" s="66">
        <f t="shared" si="83"/>
        <v>0</v>
      </c>
      <c r="AM304" s="444" t="str">
        <f t="shared" si="82"/>
        <v>NO</v>
      </c>
      <c r="AN304" s="902"/>
      <c r="AO304" s="900" t="str">
        <f>MID(Cat_alumnos[[#This Row],[CURP]],5,2)</f>
        <v>79</v>
      </c>
      <c r="AP304" s="900" t="str">
        <f>MID(Cat_alumnos[[#This Row],[CURP]],7,2)</f>
        <v>01</v>
      </c>
      <c r="AQ304" s="900" t="str">
        <f>MID(Cat_alumnos[[#This Row],[CURP]],9,2)</f>
        <v>30</v>
      </c>
      <c r="AR304" s="904" t="s">
        <v>3088</v>
      </c>
      <c r="AS304" s="612">
        <f>Cat_alumnos[[#This Row],[Titulación]]</f>
        <v>25000</v>
      </c>
      <c r="AT304" s="208"/>
      <c r="AU304" s="1"/>
      <c r="AW304" s="209"/>
      <c r="AY304" s="210"/>
      <c r="AZ304" s="209"/>
      <c r="BB304" s="210"/>
      <c r="BC304" s="209"/>
      <c r="BE304" s="210"/>
      <c r="BF304" s="209"/>
      <c r="BH304" s="210"/>
      <c r="BI304" s="210"/>
      <c r="BJ304" s="210"/>
      <c r="BK304" s="210"/>
      <c r="BL304" s="210"/>
      <c r="BM304" s="210"/>
      <c r="BN304" s="210"/>
      <c r="BO304" s="210"/>
      <c r="BP304" s="210"/>
      <c r="BQ304" s="210"/>
      <c r="BR304" s="210"/>
      <c r="BS304" s="56">
        <f t="shared" si="89"/>
        <v>0</v>
      </c>
      <c r="BT304" s="56">
        <f t="shared" si="79"/>
        <v>25000</v>
      </c>
      <c r="BU304" s="57">
        <f t="shared" si="73"/>
        <v>-25000</v>
      </c>
      <c r="BW304" s="56">
        <f t="shared" si="80"/>
        <v>25000</v>
      </c>
      <c r="BX304" s="56"/>
      <c r="BY304" s="56">
        <f t="shared" si="85"/>
        <v>25000</v>
      </c>
      <c r="BZ304" s="62"/>
      <c r="CA304" s="62"/>
      <c r="CB304" s="62"/>
      <c r="CD304" s="211" t="s">
        <v>1265</v>
      </c>
      <c r="CG304" s="212" t="s">
        <v>1416</v>
      </c>
      <c r="CH304" s="59" t="s">
        <v>1415</v>
      </c>
      <c r="CI304" s="573">
        <f t="shared" si="76"/>
        <v>25000</v>
      </c>
    </row>
    <row r="305" spans="1:87" ht="18" hidden="1" thickTop="1" thickBot="1">
      <c r="A305" s="244">
        <v>287</v>
      </c>
      <c r="B305" s="46" t="s">
        <v>17</v>
      </c>
      <c r="C305" s="252" t="s">
        <v>1417</v>
      </c>
      <c r="D305" s="413" t="s">
        <v>137</v>
      </c>
      <c r="E305" s="67" t="s">
        <v>1418</v>
      </c>
      <c r="F305" s="109" t="s">
        <v>137</v>
      </c>
      <c r="G305" s="109" t="s">
        <v>137</v>
      </c>
      <c r="H305" s="752">
        <v>8</v>
      </c>
      <c r="I305" s="752">
        <v>8</v>
      </c>
      <c r="J305" s="151"/>
      <c r="K305" s="151" t="s">
        <v>1255</v>
      </c>
      <c r="L305" s="151">
        <v>2180</v>
      </c>
      <c r="M305" s="49" t="s">
        <v>1247</v>
      </c>
      <c r="N305" s="118">
        <v>44470</v>
      </c>
      <c r="O305" s="379">
        <f t="shared" si="81"/>
        <v>44682</v>
      </c>
      <c r="P305" s="118">
        <f>Cat_alumnos[[#This Row],[FECHA DE INICIO (PRIMERA CLASE CALENDARIO)]]</f>
        <v>44470</v>
      </c>
      <c r="Q305" s="118">
        <f t="shared" si="86"/>
        <v>44682</v>
      </c>
      <c r="R305" s="49" t="str">
        <f t="shared" si="87"/>
        <v>M</v>
      </c>
      <c r="S305" s="49" t="str">
        <f t="shared" si="88"/>
        <v>JT EN LICENCIATURA EN DERECHO</v>
      </c>
      <c r="T305" s="322" t="s">
        <v>1227</v>
      </c>
      <c r="U305" s="107" t="s">
        <v>137</v>
      </c>
      <c r="V305" s="50">
        <v>3150</v>
      </c>
      <c r="W305" s="51">
        <f t="shared" si="77"/>
        <v>0.30793650793650795</v>
      </c>
      <c r="X305" s="50">
        <f t="shared" si="78"/>
        <v>970</v>
      </c>
      <c r="Y305" s="52">
        <v>0</v>
      </c>
      <c r="Z305" s="153">
        <v>5000</v>
      </c>
      <c r="AA305" s="177">
        <v>18000</v>
      </c>
      <c r="AB305" s="300" t="s">
        <v>16</v>
      </c>
      <c r="AC305">
        <v>1</v>
      </c>
      <c r="AD305" s="1248">
        <v>287</v>
      </c>
      <c r="AE305" s="46"/>
      <c r="AF3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CALENDARIO)]],TODAY())/30,0)-AE305, IF(Cat_alumnos[[#This Row],[ESTATUS ACADÉMICO]]="VIGENTE",ROUNDDOWN(DAYS360(Cat_alumnos[[#This Row],[FECHA DE INICIO (PRIMERA CLASE CALENDARIO)]],TODAY())/30,0)+2-AE305,"NO VIGENTE"))</f>
        <v>NO VIGENTE</v>
      </c>
      <c r="AG305" s="115">
        <v>1</v>
      </c>
      <c r="AH3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305" s="55" t="str">
        <f t="shared" si="84"/>
        <v>SUSPENDER</v>
      </c>
      <c r="AJ305" s="371" t="s">
        <v>1913</v>
      </c>
      <c r="AK305" s="49">
        <v>0</v>
      </c>
      <c r="AL305" s="66">
        <f t="shared" si="83"/>
        <v>0</v>
      </c>
      <c r="AM305" s="444" t="str">
        <f t="shared" si="82"/>
        <v>NO</v>
      </c>
      <c r="AN305" s="902"/>
      <c r="AO305" s="900" t="str">
        <f>MID(Cat_alumnos[[#This Row],[CURP]],5,2)</f>
        <v>72</v>
      </c>
      <c r="AP305" s="900" t="str">
        <f>MID(Cat_alumnos[[#This Row],[CURP]],7,2)</f>
        <v>12</v>
      </c>
      <c r="AQ305" s="900" t="str">
        <f>MID(Cat_alumnos[[#This Row],[CURP]],9,2)</f>
        <v>12</v>
      </c>
      <c r="AR305" s="904" t="s">
        <v>3098</v>
      </c>
      <c r="AS305" s="612">
        <f>Cat_alumnos[[#This Row],[Titulación]]</f>
        <v>18000</v>
      </c>
      <c r="AT305" s="208"/>
      <c r="AU305" s="1"/>
      <c r="AW305" s="209"/>
      <c r="AY305" s="210"/>
      <c r="AZ305" s="209"/>
      <c r="BB305" s="210"/>
      <c r="BC305" s="209"/>
      <c r="BE305" s="210"/>
      <c r="BF305" s="209"/>
      <c r="BH305" s="210"/>
      <c r="BI305" s="210"/>
      <c r="BJ305" s="210"/>
      <c r="BK305" s="210"/>
      <c r="BL305" s="210"/>
      <c r="BM305" s="210"/>
      <c r="BN305" s="210"/>
      <c r="BO305" s="210"/>
      <c r="BP305" s="210"/>
      <c r="BQ305" s="210"/>
      <c r="BR305" s="210"/>
      <c r="BS305" s="56">
        <f t="shared" si="89"/>
        <v>0</v>
      </c>
      <c r="BT305" s="56">
        <f t="shared" si="79"/>
        <v>18000</v>
      </c>
      <c r="BU305" s="57">
        <f t="shared" si="73"/>
        <v>-18000</v>
      </c>
      <c r="BW305" s="56">
        <f t="shared" si="80"/>
        <v>18000</v>
      </c>
      <c r="BX305" s="56"/>
      <c r="BY305" s="56">
        <f t="shared" si="85"/>
        <v>18000</v>
      </c>
      <c r="BZ305" s="62"/>
      <c r="CA305" s="62"/>
      <c r="CB305" s="62"/>
      <c r="CD305" s="211" t="s">
        <v>1419</v>
      </c>
      <c r="CG305" s="212"/>
      <c r="CH305" s="69"/>
      <c r="CI305" s="573">
        <f t="shared" si="76"/>
        <v>18000</v>
      </c>
    </row>
    <row r="306" spans="1:87" ht="54" hidden="1" thickTop="1" thickBot="1">
      <c r="A306" s="244">
        <v>288</v>
      </c>
      <c r="B306" s="46" t="s">
        <v>12</v>
      </c>
      <c r="C306" s="252" t="s">
        <v>686</v>
      </c>
      <c r="D306" s="46" t="s">
        <v>687</v>
      </c>
      <c r="E306" s="72" t="s">
        <v>688</v>
      </c>
      <c r="F306" s="53" t="s">
        <v>689</v>
      </c>
      <c r="G306" s="48" t="s">
        <v>690</v>
      </c>
      <c r="H306" s="752">
        <v>21</v>
      </c>
      <c r="I306" s="752">
        <v>20</v>
      </c>
      <c r="J306" s="151"/>
      <c r="K306" s="151">
        <v>3000</v>
      </c>
      <c r="L306" s="151">
        <v>3350</v>
      </c>
      <c r="M306" s="49" t="s">
        <v>691</v>
      </c>
      <c r="N306" s="118">
        <v>44075</v>
      </c>
      <c r="O306" s="379">
        <f t="shared" si="81"/>
        <v>44652</v>
      </c>
      <c r="P306" s="118">
        <f>Cat_alumnos[[#This Row],[FECHA DE INICIO (PRIMERA CLASE CALENDARIO)]]</f>
        <v>44075</v>
      </c>
      <c r="Q306" s="118">
        <f t="shared" si="86"/>
        <v>44682</v>
      </c>
      <c r="R306" s="49" t="str">
        <f t="shared" si="87"/>
        <v>H</v>
      </c>
      <c r="S306" s="49" t="str">
        <f t="shared" si="88"/>
        <v>DOCTORADO EN DERECHO</v>
      </c>
      <c r="T306" s="322" t="s">
        <v>1227</v>
      </c>
      <c r="U306" s="49" t="s">
        <v>11</v>
      </c>
      <c r="V306" s="50">
        <v>6700</v>
      </c>
      <c r="W306" s="51">
        <f t="shared" si="77"/>
        <v>0.5</v>
      </c>
      <c r="X306" s="50">
        <f t="shared" si="78"/>
        <v>3350</v>
      </c>
      <c r="Y306" s="52">
        <v>0</v>
      </c>
      <c r="Z306" s="153">
        <v>8000</v>
      </c>
      <c r="AA306" s="177">
        <v>25000</v>
      </c>
      <c r="AB306" s="300" t="s">
        <v>11</v>
      </c>
      <c r="AC306">
        <v>1</v>
      </c>
      <c r="AD306" s="1249">
        <v>288</v>
      </c>
      <c r="AE306" s="46"/>
      <c r="AF3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CALENDARIO)]],TODAY())/30,0)-AE306, IF(Cat_alumnos[[#This Row],[ESTATUS ACADÉMICO]]="VIGENTE",ROUNDDOWN(DAYS360(Cat_alumnos[[#This Row],[FECHA DE INICIO (PRIMERA CLASE CALENDARIO)]],TODAY())/30,0)+2-AE306,"NO VIGENTE"))</f>
        <v>NO VIGENTE</v>
      </c>
      <c r="AG306" s="76">
        <v>5</v>
      </c>
      <c r="AH3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06" s="55" t="str">
        <f t="shared" si="84"/>
        <v>SUSPENDER</v>
      </c>
      <c r="AJ306" s="345" t="s">
        <v>1343</v>
      </c>
      <c r="AK306" s="49">
        <v>0</v>
      </c>
      <c r="AL306" s="66">
        <f t="shared" si="83"/>
        <v>0</v>
      </c>
      <c r="AM306" s="444" t="str">
        <f t="shared" si="82"/>
        <v>SI</v>
      </c>
      <c r="AN306" s="909" t="s">
        <v>1951</v>
      </c>
      <c r="AO306" s="900" t="str">
        <f>MID(Cat_alumnos[[#This Row],[CURP]],5,2)</f>
        <v>82</v>
      </c>
      <c r="AP306" s="900" t="str">
        <f>MID(Cat_alumnos[[#This Row],[CURP]],7,2)</f>
        <v>06</v>
      </c>
      <c r="AQ306" s="900" t="str">
        <f>MID(Cat_alumnos[[#This Row],[CURP]],9,2)</f>
        <v>04</v>
      </c>
      <c r="AR306" s="909" t="s">
        <v>3092</v>
      </c>
      <c r="AS306" s="612">
        <f>Cat_alumnos[[#This Row],[Titulación]]</f>
        <v>25000</v>
      </c>
      <c r="AT306" s="208"/>
      <c r="AU306" s="1"/>
      <c r="AW306" s="209"/>
      <c r="AY306" s="210"/>
      <c r="AZ306" s="209"/>
      <c r="BB306" s="210"/>
      <c r="BC306" s="209"/>
      <c r="BE306" s="210"/>
      <c r="BF306" s="209"/>
      <c r="BH306" s="210"/>
      <c r="BI306" s="210"/>
      <c r="BJ306" s="210"/>
      <c r="BK306" s="210"/>
      <c r="BL306" s="210"/>
      <c r="BM306" s="210"/>
      <c r="BN306" s="210"/>
      <c r="BO306" s="210"/>
      <c r="BP306" s="210"/>
      <c r="BQ306" s="210"/>
      <c r="BR306" s="210"/>
      <c r="BS306" s="56">
        <f t="shared" si="89"/>
        <v>0</v>
      </c>
      <c r="BT306" s="56">
        <f t="shared" si="79"/>
        <v>25000</v>
      </c>
      <c r="BU306" s="57">
        <f t="shared" si="73"/>
        <v>-25000</v>
      </c>
      <c r="BW306" s="56">
        <f t="shared" si="80"/>
        <v>25000</v>
      </c>
      <c r="BX306" s="56"/>
      <c r="BY306" s="56">
        <f t="shared" si="85"/>
        <v>25000</v>
      </c>
      <c r="BZ306" s="62"/>
      <c r="CA306" s="62"/>
      <c r="CB306" s="62"/>
      <c r="CD306" s="211" t="s">
        <v>1274</v>
      </c>
      <c r="CG306" s="212" t="s">
        <v>1424</v>
      </c>
      <c r="CH306" s="59" t="s">
        <v>1423</v>
      </c>
      <c r="CI306" s="573">
        <f t="shared" si="76"/>
        <v>25000</v>
      </c>
    </row>
    <row r="307" spans="1:87" ht="18" hidden="1" thickTop="1" thickBot="1">
      <c r="A307" s="244">
        <v>289</v>
      </c>
      <c r="B307" s="46" t="s">
        <v>10</v>
      </c>
      <c r="C307" s="252" t="s">
        <v>645</v>
      </c>
      <c r="D307" s="46" t="s">
        <v>646</v>
      </c>
      <c r="E307" s="72" t="s">
        <v>1684</v>
      </c>
      <c r="F307" s="47" t="s">
        <v>647</v>
      </c>
      <c r="G307" s="48" t="s">
        <v>648</v>
      </c>
      <c r="H307" s="752">
        <v>20</v>
      </c>
      <c r="I307" s="752">
        <v>20</v>
      </c>
      <c r="J307" s="151"/>
      <c r="K307" s="151">
        <v>2000</v>
      </c>
      <c r="L307" s="151">
        <v>1800</v>
      </c>
      <c r="M307" s="303" t="s">
        <v>2243</v>
      </c>
      <c r="N307" s="118">
        <v>44228</v>
      </c>
      <c r="O307" s="379">
        <f t="shared" si="81"/>
        <v>44805</v>
      </c>
      <c r="P307" s="118">
        <f>Cat_alumnos[[#This Row],[FECHA DE INICIO (PRIMERA CLASE CALENDARIO)]]</f>
        <v>44228</v>
      </c>
      <c r="Q307" s="118">
        <f t="shared" si="86"/>
        <v>44805</v>
      </c>
      <c r="R307" s="49" t="str">
        <f t="shared" si="87"/>
        <v>M</v>
      </c>
      <c r="S307" s="49" t="str">
        <f t="shared" si="88"/>
        <v>MAESTRIA EN DERECHO</v>
      </c>
      <c r="T307" s="322" t="s">
        <v>1227</v>
      </c>
      <c r="U307" s="49" t="s">
        <v>11</v>
      </c>
      <c r="V307" s="50">
        <v>5000</v>
      </c>
      <c r="W307" s="51">
        <f t="shared" si="77"/>
        <v>0.64</v>
      </c>
      <c r="X307" s="50">
        <f t="shared" si="78"/>
        <v>3200</v>
      </c>
      <c r="Y307" s="52">
        <v>1</v>
      </c>
      <c r="Z307" s="153">
        <v>0</v>
      </c>
      <c r="AA307" s="177">
        <v>25000</v>
      </c>
      <c r="AB307" s="300" t="s">
        <v>16</v>
      </c>
      <c r="AC307">
        <v>1</v>
      </c>
      <c r="AD307" s="1248">
        <v>289</v>
      </c>
      <c r="AE307" s="46">
        <v>0</v>
      </c>
      <c r="AF3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CALENDARIO)]],TODAY())/30,0)-AE307, IF(Cat_alumnos[[#This Row],[ESTATUS ACADÉMICO]]="VIGENTE",ROUNDDOWN(DAYS360(Cat_alumnos[[#This Row],[FECHA DE INICIO (PRIMERA CLASE CALENDARIO)]],TODAY())/30,0)+2-AE307,"NO VIGENTE"))</f>
        <v>NO VIGENTE</v>
      </c>
      <c r="AG307" s="73">
        <v>20</v>
      </c>
      <c r="AH3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07" s="55" t="str">
        <f t="shared" si="84"/>
        <v>SUSPENDER</v>
      </c>
      <c r="AJ307" s="345"/>
      <c r="AK307" s="49">
        <v>0</v>
      </c>
      <c r="AL307" s="66">
        <f t="shared" si="83"/>
        <v>1</v>
      </c>
      <c r="AM307" s="444" t="str">
        <f t="shared" si="82"/>
        <v>SI</v>
      </c>
      <c r="AN307" s="904" t="s">
        <v>1960</v>
      </c>
      <c r="AO307" s="900" t="str">
        <f>MID(Cat_alumnos[[#This Row],[CURP]],5,2)</f>
        <v>97</v>
      </c>
      <c r="AP307" s="900" t="str">
        <f>MID(Cat_alumnos[[#This Row],[CURP]],7,2)</f>
        <v>04</v>
      </c>
      <c r="AQ307" s="900" t="str">
        <f>MID(Cat_alumnos[[#This Row],[CURP]],9,2)</f>
        <v>03</v>
      </c>
      <c r="AR307" s="904" t="s">
        <v>3084</v>
      </c>
      <c r="AS307" s="612">
        <f>Cat_alumnos[[#This Row],[Titulación]]</f>
        <v>25000</v>
      </c>
      <c r="AT307" s="208"/>
      <c r="AU307" s="1"/>
      <c r="AW307" s="209"/>
      <c r="AY307" s="210"/>
      <c r="AZ307" s="209"/>
      <c r="BB307" s="210"/>
      <c r="BC307" s="209"/>
      <c r="BE307" s="210"/>
      <c r="BF307" s="209"/>
      <c r="BH307" s="210"/>
      <c r="BI307" s="210"/>
      <c r="BJ307" s="210"/>
      <c r="BK307" s="210"/>
      <c r="BL307" s="210"/>
      <c r="BM307" s="210"/>
      <c r="BN307" s="210"/>
      <c r="BO307" s="210"/>
      <c r="BP307" s="210"/>
      <c r="BQ307" s="210"/>
      <c r="BR307" s="210"/>
      <c r="BS307" s="56">
        <f t="shared" si="89"/>
        <v>0</v>
      </c>
      <c r="BT307" s="56">
        <f t="shared" si="79"/>
        <v>25000</v>
      </c>
      <c r="BU307" s="57">
        <f t="shared" si="73"/>
        <v>-25000</v>
      </c>
      <c r="BW307" s="56">
        <f t="shared" ref="BW307:BW338" si="90">AA307</f>
        <v>25000</v>
      </c>
      <c r="BX307" s="56"/>
      <c r="BY307" s="56">
        <f t="shared" si="85"/>
        <v>25000</v>
      </c>
      <c r="BZ307" s="62"/>
      <c r="CA307" s="62"/>
      <c r="CB307" s="62"/>
      <c r="CD307" s="211" t="s">
        <v>1429</v>
      </c>
      <c r="CG307" s="212" t="s">
        <v>1428</v>
      </c>
      <c r="CH307" s="59" t="s">
        <v>1427</v>
      </c>
      <c r="CI307" s="573">
        <f t="shared" si="76"/>
        <v>25000</v>
      </c>
    </row>
    <row r="308" spans="1:87" ht="18" hidden="1" thickTop="1" thickBot="1">
      <c r="A308" s="244">
        <v>290</v>
      </c>
      <c r="B308" s="46" t="s">
        <v>20</v>
      </c>
      <c r="C308" s="252" t="s">
        <v>1430</v>
      </c>
      <c r="D308" s="46" t="s">
        <v>1431</v>
      </c>
      <c r="E308" s="72" t="s">
        <v>1432</v>
      </c>
      <c r="F308" s="47" t="s">
        <v>1433</v>
      </c>
      <c r="G308" s="304" t="s">
        <v>1434</v>
      </c>
      <c r="H308" s="752">
        <v>6</v>
      </c>
      <c r="I308" s="752">
        <v>4</v>
      </c>
      <c r="J308" s="151"/>
      <c r="K308" s="151" t="s">
        <v>1255</v>
      </c>
      <c r="L308" s="151">
        <v>5333</v>
      </c>
      <c r="M308" s="49" t="s">
        <v>1013</v>
      </c>
      <c r="N308" s="118">
        <v>44440</v>
      </c>
      <c r="O308" s="379">
        <f t="shared" si="81"/>
        <v>44531</v>
      </c>
      <c r="P308" s="118">
        <f>Cat_alumnos[[#This Row],[FECHA DE INICIO (PRIMERA CLASE CALENDARIO)]]</f>
        <v>44440</v>
      </c>
      <c r="Q308" s="118">
        <f t="shared" si="86"/>
        <v>44593</v>
      </c>
      <c r="R308" s="49" t="str">
        <f t="shared" si="87"/>
        <v>H</v>
      </c>
      <c r="S308" s="49" t="str">
        <f t="shared" si="88"/>
        <v>JT DOCTORADO EN DERECHO</v>
      </c>
      <c r="T308" s="322" t="s">
        <v>1227</v>
      </c>
      <c r="U308" s="49" t="s">
        <v>11</v>
      </c>
      <c r="V308" s="50">
        <v>6700</v>
      </c>
      <c r="W308" s="51">
        <f t="shared" si="77"/>
        <v>0.20402985074626867</v>
      </c>
      <c r="X308" s="50">
        <f t="shared" si="78"/>
        <v>1367</v>
      </c>
      <c r="Y308" s="52">
        <v>0</v>
      </c>
      <c r="Z308" s="153">
        <v>8000</v>
      </c>
      <c r="AA308" s="177">
        <v>25000</v>
      </c>
      <c r="AB308" s="300" t="s">
        <v>11</v>
      </c>
      <c r="AC308">
        <v>1</v>
      </c>
      <c r="AD308" s="1249">
        <v>290</v>
      </c>
      <c r="AE308" s="46"/>
      <c r="AF3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CALENDARIO)]],TODAY())/30,0)-AE308, IF(Cat_alumnos[[#This Row],[ESTATUS ACADÉMICO]]="VIGENTE",ROUNDDOWN(DAYS360(Cat_alumnos[[#This Row],[FECHA DE INICIO (PRIMERA CLASE CALENDARIO)]],TODAY())/30,0)+2-AE308,"NO VIGENTE"))</f>
        <v>NO VIGENTE</v>
      </c>
      <c r="AG308" s="76">
        <v>6</v>
      </c>
      <c r="AH3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8" s="55" t="str">
        <f t="shared" ca="1" si="84"/>
        <v>Al día septiembre</v>
      </c>
      <c r="AJ308" s="345" t="s">
        <v>1343</v>
      </c>
      <c r="AK308" s="49">
        <v>0</v>
      </c>
      <c r="AL308" s="66">
        <f t="shared" si="83"/>
        <v>0</v>
      </c>
      <c r="AM308" s="444" t="str">
        <f t="shared" si="82"/>
        <v>NO</v>
      </c>
      <c r="AN308" s="902"/>
      <c r="AO308" s="900" t="str">
        <f>MID(Cat_alumnos[[#This Row],[CURP]],5,2)</f>
        <v>82</v>
      </c>
      <c r="AP308" s="900" t="str">
        <f>MID(Cat_alumnos[[#This Row],[CURP]],7,2)</f>
        <v>07</v>
      </c>
      <c r="AQ308" s="900" t="str">
        <f>MID(Cat_alumnos[[#This Row],[CURP]],9,2)</f>
        <v>13</v>
      </c>
      <c r="AR308" s="904" t="s">
        <v>3098</v>
      </c>
      <c r="AS308" s="612">
        <f>Cat_alumnos[[#This Row],[Titulación]]</f>
        <v>25000</v>
      </c>
      <c r="AT308" s="208"/>
      <c r="AU308" s="1"/>
      <c r="AW308" s="209"/>
      <c r="AY308" s="210"/>
      <c r="AZ308" s="209"/>
      <c r="BB308" s="210"/>
      <c r="BC308" s="209"/>
      <c r="BE308" s="210"/>
      <c r="BF308" s="209"/>
      <c r="BH308" s="210"/>
      <c r="BI308" s="210"/>
      <c r="BJ308" s="210"/>
      <c r="BK308" s="210"/>
      <c r="BL308" s="210"/>
      <c r="BM308" s="210"/>
      <c r="BN308" s="210"/>
      <c r="BO308" s="210"/>
      <c r="BP308" s="210"/>
      <c r="BQ308" s="210"/>
      <c r="BR308" s="210"/>
      <c r="BS308" s="56">
        <f t="shared" si="89"/>
        <v>0</v>
      </c>
      <c r="BT308" s="56">
        <f t="shared" si="79"/>
        <v>25000</v>
      </c>
      <c r="BU308" s="57">
        <f t="shared" si="73"/>
        <v>-25000</v>
      </c>
      <c r="BW308" s="56">
        <f t="shared" si="90"/>
        <v>25000</v>
      </c>
      <c r="BX308" s="56"/>
      <c r="BY308" s="56">
        <f t="shared" si="85"/>
        <v>25000</v>
      </c>
      <c r="BZ308" s="62"/>
      <c r="CA308" s="62"/>
      <c r="CB308" s="62"/>
      <c r="CD308" s="211" t="s">
        <v>1284</v>
      </c>
      <c r="CF308" s="81">
        <v>44550</v>
      </c>
      <c r="CG308" s="212" t="s">
        <v>1434</v>
      </c>
      <c r="CH308" s="59" t="s">
        <v>1433</v>
      </c>
      <c r="CI308" s="573">
        <f t="shared" si="76"/>
        <v>25000</v>
      </c>
    </row>
    <row r="309" spans="1:87" ht="18" hidden="1" thickTop="1" thickBot="1">
      <c r="A309" s="244">
        <v>291</v>
      </c>
      <c r="B309" s="46" t="s">
        <v>20</v>
      </c>
      <c r="C309" s="252" t="s">
        <v>1435</v>
      </c>
      <c r="D309" s="46" t="s">
        <v>1436</v>
      </c>
      <c r="E309" s="72" t="s">
        <v>1437</v>
      </c>
      <c r="F309" s="47" t="s">
        <v>1438</v>
      </c>
      <c r="G309" s="48" t="s">
        <v>1439</v>
      </c>
      <c r="H309" s="752">
        <v>4</v>
      </c>
      <c r="I309" s="752">
        <v>4</v>
      </c>
      <c r="J309" s="151"/>
      <c r="K309" s="151">
        <v>0</v>
      </c>
      <c r="L309" s="151">
        <v>3350</v>
      </c>
      <c r="M309" s="49" t="s">
        <v>1013</v>
      </c>
      <c r="N309" s="118">
        <v>44470</v>
      </c>
      <c r="O309" s="379">
        <f t="shared" si="81"/>
        <v>44562</v>
      </c>
      <c r="P309" s="118">
        <f>Cat_alumnos[[#This Row],[FECHA DE INICIO (PRIMERA CLASE CALENDARIO)]]</f>
        <v>44470</v>
      </c>
      <c r="Q309" s="118">
        <f t="shared" si="86"/>
        <v>44562</v>
      </c>
      <c r="R309" s="49" t="str">
        <f t="shared" si="87"/>
        <v>H</v>
      </c>
      <c r="S309" s="49" t="str">
        <f t="shared" si="88"/>
        <v>JT DOCTORADO EN DERECHO</v>
      </c>
      <c r="T309" s="322" t="s">
        <v>1227</v>
      </c>
      <c r="U309" s="49" t="s">
        <v>9</v>
      </c>
      <c r="V309" s="50">
        <v>6700</v>
      </c>
      <c r="W309" s="51">
        <f t="shared" si="77"/>
        <v>0.5</v>
      </c>
      <c r="X309" s="50">
        <f t="shared" si="78"/>
        <v>3350</v>
      </c>
      <c r="Y309" s="52">
        <v>0</v>
      </c>
      <c r="Z309" s="153">
        <v>8000</v>
      </c>
      <c r="AA309" s="177">
        <v>29000</v>
      </c>
      <c r="AB309" s="300" t="s">
        <v>11</v>
      </c>
      <c r="AC309">
        <v>1</v>
      </c>
      <c r="AD309" s="1248">
        <v>291</v>
      </c>
      <c r="AE309" s="46">
        <v>0</v>
      </c>
      <c r="AF3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CALENDARIO)]],TODAY())/30,0)-AE309, IF(Cat_alumnos[[#This Row],[ESTATUS ACADÉMICO]]="VIGENTE",ROUNDDOWN(DAYS360(Cat_alumnos[[#This Row],[FECHA DE INICIO (PRIMERA CLASE CALENDARIO)]],TODAY())/30,0)+2-AE309,"NO VIGENTE"))</f>
        <v>NO VIGENTE</v>
      </c>
      <c r="AG309" s="76">
        <v>4</v>
      </c>
      <c r="AH3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9" s="55" t="str">
        <f t="shared" ca="1" si="84"/>
        <v>Al día septiembre</v>
      </c>
      <c r="AJ309" s="345" t="s">
        <v>2838</v>
      </c>
      <c r="AK309" s="49">
        <v>0</v>
      </c>
      <c r="AL309" s="66">
        <f t="shared" si="83"/>
        <v>0</v>
      </c>
      <c r="AM309" s="444" t="str">
        <f t="shared" si="82"/>
        <v>NO</v>
      </c>
      <c r="AN309" s="902"/>
      <c r="AO309" s="900" t="str">
        <f>MID(Cat_alumnos[[#This Row],[CURP]],5,2)</f>
        <v>86</v>
      </c>
      <c r="AP309" s="900" t="str">
        <f>MID(Cat_alumnos[[#This Row],[CURP]],7,2)</f>
        <v>05</v>
      </c>
      <c r="AQ309" s="900" t="str">
        <f>MID(Cat_alumnos[[#This Row],[CURP]],9,2)</f>
        <v>06</v>
      </c>
      <c r="AR309" s="904" t="s">
        <v>3102</v>
      </c>
      <c r="AS309" s="612">
        <f>Cat_alumnos[[#This Row],[Titulación]]</f>
        <v>29000</v>
      </c>
      <c r="AT309" s="208">
        <v>14500</v>
      </c>
      <c r="AU309" s="39">
        <v>45110</v>
      </c>
      <c r="AW309" s="209">
        <v>7000</v>
      </c>
      <c r="AX309" s="81">
        <v>45175</v>
      </c>
      <c r="AY309" s="210"/>
      <c r="AZ309" s="209"/>
      <c r="BB309" s="210"/>
      <c r="BC309" s="209"/>
      <c r="BE309" s="210"/>
      <c r="BF309" s="209"/>
      <c r="BH309" s="210"/>
      <c r="BI309" s="210"/>
      <c r="BJ309" s="210"/>
      <c r="BK309" s="210"/>
      <c r="BL309" s="210"/>
      <c r="BM309" s="210"/>
      <c r="BN309" s="210"/>
      <c r="BO309" s="210"/>
      <c r="BP309" s="210"/>
      <c r="BQ309" s="210"/>
      <c r="BR309" s="210"/>
      <c r="BS309" s="56">
        <f t="shared" si="89"/>
        <v>21500</v>
      </c>
      <c r="BT309" s="56">
        <f t="shared" si="79"/>
        <v>29000</v>
      </c>
      <c r="BU309" s="57">
        <f t="shared" ref="BU309:BU372" si="91">BS309-BT309</f>
        <v>-7500</v>
      </c>
      <c r="BW309" s="56">
        <f t="shared" si="90"/>
        <v>29000</v>
      </c>
      <c r="BX309" s="56">
        <v>2500</v>
      </c>
      <c r="BY309" s="56">
        <v>8000</v>
      </c>
      <c r="BZ309" s="78">
        <v>45110</v>
      </c>
      <c r="CA309" s="62"/>
      <c r="CB309" s="62"/>
      <c r="CD309" s="211"/>
      <c r="CG309" s="212"/>
      <c r="CH309" s="59"/>
      <c r="CI309" s="573">
        <f t="shared" si="76"/>
        <v>14500</v>
      </c>
    </row>
    <row r="310" spans="1:87" ht="18" hidden="1" thickTop="1" thickBot="1">
      <c r="A310" s="244">
        <v>292</v>
      </c>
      <c r="B310" s="46" t="s">
        <v>10</v>
      </c>
      <c r="C310" s="252" t="s">
        <v>1440</v>
      </c>
      <c r="D310" s="254" t="s">
        <v>2355</v>
      </c>
      <c r="E310" s="72" t="s">
        <v>1441</v>
      </c>
      <c r="F310" s="47" t="s">
        <v>1442</v>
      </c>
      <c r="G310" s="48" t="s">
        <v>1443</v>
      </c>
      <c r="H310" s="752">
        <v>20</v>
      </c>
      <c r="I310" s="752">
        <v>20</v>
      </c>
      <c r="J310" s="151">
        <v>0</v>
      </c>
      <c r="K310" s="151">
        <v>2000</v>
      </c>
      <c r="L310" s="151">
        <v>2180</v>
      </c>
      <c r="M310" s="49" t="s">
        <v>1444</v>
      </c>
      <c r="N310" s="118">
        <v>44440</v>
      </c>
      <c r="O310" s="379">
        <f t="shared" si="81"/>
        <v>45017</v>
      </c>
      <c r="P310" s="118">
        <f>Cat_alumnos[[#This Row],[FECHA DE INICIO (PRIMERA CLASE CALENDARIO)]]</f>
        <v>44440</v>
      </c>
      <c r="Q310" s="118">
        <f t="shared" si="86"/>
        <v>45017</v>
      </c>
      <c r="R310" s="49" t="str">
        <f t="shared" si="87"/>
        <v>H</v>
      </c>
      <c r="S310" s="49" t="str">
        <f t="shared" si="88"/>
        <v>MAESTRIA EN DERECHO</v>
      </c>
      <c r="T310" s="322" t="s">
        <v>1227</v>
      </c>
      <c r="U310" s="49" t="s">
        <v>16</v>
      </c>
      <c r="V310" s="50">
        <v>5000</v>
      </c>
      <c r="W310" s="51">
        <f t="shared" si="77"/>
        <v>0.56399999999999995</v>
      </c>
      <c r="X310" s="50">
        <f t="shared" si="78"/>
        <v>2820</v>
      </c>
      <c r="Y310" s="52">
        <v>2</v>
      </c>
      <c r="Z310" s="153">
        <v>0</v>
      </c>
      <c r="AA310" s="177">
        <v>25000</v>
      </c>
      <c r="AB310" s="300" t="s">
        <v>16</v>
      </c>
      <c r="AC310">
        <v>1</v>
      </c>
      <c r="AD310" s="1249">
        <v>292</v>
      </c>
      <c r="AE310" s="46">
        <v>4</v>
      </c>
      <c r="AF3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CALENDARIO)]],TODAY())/30,0)-AE310, IF(Cat_alumnos[[#This Row],[ESTATUS ACADÉMICO]]="VIGENTE",ROUNDDOWN(DAYS360(Cat_alumnos[[#This Row],[FECHA DE INICIO (PRIMERA CLASE CALENDARIO)]],TODAY())/30,0)+2-AE310,"NO VIGENTE"))</f>
        <v>NO VIGENTE</v>
      </c>
      <c r="AG310" s="73">
        <v>9</v>
      </c>
      <c r="AH3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310" s="55" t="str">
        <f t="shared" si="84"/>
        <v>SUSPENDER</v>
      </c>
      <c r="AJ310" s="390" t="s">
        <v>2399</v>
      </c>
      <c r="AK310" s="49">
        <v>0</v>
      </c>
      <c r="AL310" s="66">
        <f t="shared" si="83"/>
        <v>2</v>
      </c>
      <c r="AM310" s="444" t="str">
        <f t="shared" si="82"/>
        <v>NO</v>
      </c>
      <c r="AN310" s="902"/>
      <c r="AO310" s="900" t="str">
        <f>MID(Cat_alumnos[[#This Row],[CURP]],5,2)</f>
        <v>73</v>
      </c>
      <c r="AP310" s="900" t="str">
        <f>MID(Cat_alumnos[[#This Row],[CURP]],7,2)</f>
        <v>05</v>
      </c>
      <c r="AQ310" s="900" t="str">
        <f>MID(Cat_alumnos[[#This Row],[CURP]],9,2)</f>
        <v>16</v>
      </c>
      <c r="AR310" s="904" t="s">
        <v>3084</v>
      </c>
      <c r="AS310" s="612">
        <f>Cat_alumnos[[#This Row],[Titulación]]</f>
        <v>25000</v>
      </c>
      <c r="AT310" s="208"/>
      <c r="AU310" s="1"/>
      <c r="AW310" s="209"/>
      <c r="AY310" s="210"/>
      <c r="AZ310" s="209"/>
      <c r="BB310" s="210"/>
      <c r="BC310" s="209"/>
      <c r="BE310" s="210"/>
      <c r="BF310" s="209"/>
      <c r="BH310" s="210"/>
      <c r="BI310" s="210"/>
      <c r="BJ310" s="210"/>
      <c r="BK310" s="210"/>
      <c r="BL310" s="210"/>
      <c r="BM310" s="210"/>
      <c r="BN310" s="210"/>
      <c r="BO310" s="210"/>
      <c r="BP310" s="210"/>
      <c r="BQ310" s="210"/>
      <c r="BR310" s="210"/>
      <c r="BS310" s="56">
        <f t="shared" si="89"/>
        <v>0</v>
      </c>
      <c r="BT310" s="56">
        <f t="shared" si="79"/>
        <v>25000</v>
      </c>
      <c r="BU310" s="57">
        <f t="shared" si="91"/>
        <v>-25000</v>
      </c>
      <c r="BW310" s="56">
        <f t="shared" si="90"/>
        <v>25000</v>
      </c>
      <c r="BX310" s="56"/>
      <c r="BY310" s="56">
        <f t="shared" si="85"/>
        <v>25000</v>
      </c>
      <c r="BZ310" s="62"/>
      <c r="CA310" s="62"/>
      <c r="CB310" s="62"/>
      <c r="CD310" s="211" t="s">
        <v>1445</v>
      </c>
      <c r="CG310" s="212" t="s">
        <v>1443</v>
      </c>
      <c r="CH310" s="59" t="s">
        <v>1442</v>
      </c>
      <c r="CI310" s="573">
        <f t="shared" si="76"/>
        <v>25000</v>
      </c>
    </row>
    <row r="311" spans="1:87" ht="18" hidden="1" thickTop="1" thickBot="1">
      <c r="A311" s="244">
        <v>293</v>
      </c>
      <c r="B311" s="46" t="s">
        <v>17</v>
      </c>
      <c r="C311" s="252" t="s">
        <v>1446</v>
      </c>
      <c r="D311" s="46" t="s">
        <v>2198</v>
      </c>
      <c r="E311" s="72" t="s">
        <v>1447</v>
      </c>
      <c r="F311" s="47" t="s">
        <v>1448</v>
      </c>
      <c r="G311" s="48" t="s">
        <v>1449</v>
      </c>
      <c r="H311" s="752">
        <v>8</v>
      </c>
      <c r="I311" s="752">
        <v>8</v>
      </c>
      <c r="J311" s="151"/>
      <c r="K311" s="151" t="s">
        <v>1255</v>
      </c>
      <c r="L311" s="151">
        <v>2180</v>
      </c>
      <c r="M311" s="49" t="s">
        <v>1247</v>
      </c>
      <c r="N311" s="118">
        <v>44501</v>
      </c>
      <c r="O311" s="379">
        <f t="shared" si="81"/>
        <v>44713</v>
      </c>
      <c r="P311" s="118">
        <v>44491</v>
      </c>
      <c r="Q311" s="118">
        <f t="shared" si="86"/>
        <v>44703</v>
      </c>
      <c r="R311" s="49" t="str">
        <f t="shared" si="87"/>
        <v>M</v>
      </c>
      <c r="S311" s="49" t="str">
        <f t="shared" si="88"/>
        <v>JT EN LICENCIATURA EN DERECHO</v>
      </c>
      <c r="T311" s="322" t="s">
        <v>1227</v>
      </c>
      <c r="U311" s="49" t="s">
        <v>9</v>
      </c>
      <c r="V311" s="50">
        <v>3150</v>
      </c>
      <c r="W311" s="51">
        <f t="shared" si="77"/>
        <v>0.30793650793650795</v>
      </c>
      <c r="X311" s="50">
        <f t="shared" si="78"/>
        <v>970</v>
      </c>
      <c r="Y311" s="52">
        <v>0</v>
      </c>
      <c r="Z311" s="153">
        <v>5000</v>
      </c>
      <c r="AA311" s="177">
        <v>18000</v>
      </c>
      <c r="AB311" s="300" t="s">
        <v>11</v>
      </c>
      <c r="AC311">
        <v>1</v>
      </c>
      <c r="AD311" s="1248">
        <v>293</v>
      </c>
      <c r="AE311" s="46">
        <v>0</v>
      </c>
      <c r="AF3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CALENDARIO)]],TODAY())/30,0)-AE311, IF(Cat_alumnos[[#This Row],[ESTATUS ACADÉMICO]]="VIGENTE",ROUNDDOWN(DAYS360(Cat_alumnos[[#This Row],[FECHA DE INICIO (PRIMERA CLASE CALENDARIO)]],TODAY())/30,0)+2-AE311,"NO VIGENTE"))</f>
        <v>NO VIGENTE</v>
      </c>
      <c r="AG311" s="73">
        <v>8</v>
      </c>
      <c r="AH3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11" s="55" t="str">
        <f t="shared" ca="1" si="84"/>
        <v>Al día septiembre</v>
      </c>
      <c r="AJ311" s="345" t="s">
        <v>2037</v>
      </c>
      <c r="AK311" s="49">
        <v>0</v>
      </c>
      <c r="AL311" s="66">
        <f t="shared" si="83"/>
        <v>0</v>
      </c>
      <c r="AM311" s="444" t="str">
        <f t="shared" si="82"/>
        <v>NO</v>
      </c>
      <c r="AN311" s="902"/>
      <c r="AO311" s="900" t="str">
        <f>MID(Cat_alumnos[[#This Row],[CURP]],5,2)</f>
        <v>90</v>
      </c>
      <c r="AP311" s="900" t="str">
        <f>MID(Cat_alumnos[[#This Row],[CURP]],7,2)</f>
        <v>05</v>
      </c>
      <c r="AQ311" s="900" t="str">
        <f>MID(Cat_alumnos[[#This Row],[CURP]],9,2)</f>
        <v>21</v>
      </c>
      <c r="AR311" s="904" t="s">
        <v>3085</v>
      </c>
      <c r="AS311" s="612">
        <f>Cat_alumnos[[#This Row],[Titulación]]</f>
        <v>18000</v>
      </c>
      <c r="AT311" s="208"/>
      <c r="AU311" s="1"/>
      <c r="AW311" s="209"/>
      <c r="AY311" s="210"/>
      <c r="AZ311" s="209"/>
      <c r="BB311" s="210"/>
      <c r="BC311" s="209"/>
      <c r="BE311" s="210"/>
      <c r="BF311" s="209"/>
      <c r="BH311" s="210"/>
      <c r="BI311" s="210"/>
      <c r="BJ311" s="210"/>
      <c r="BK311" s="210"/>
      <c r="BL311" s="210"/>
      <c r="BM311" s="210"/>
      <c r="BN311" s="210"/>
      <c r="BO311" s="210"/>
      <c r="BP311" s="210"/>
      <c r="BQ311" s="210"/>
      <c r="BR311" s="210"/>
      <c r="BS311" s="56">
        <f t="shared" si="89"/>
        <v>0</v>
      </c>
      <c r="BT311" s="56">
        <f t="shared" si="79"/>
        <v>18000</v>
      </c>
      <c r="BU311" s="57">
        <f t="shared" si="91"/>
        <v>-18000</v>
      </c>
      <c r="BW311" s="56">
        <f t="shared" si="90"/>
        <v>18000</v>
      </c>
      <c r="BX311" s="56"/>
      <c r="BY311" s="56">
        <f t="shared" si="85"/>
        <v>18000</v>
      </c>
      <c r="BZ311" s="62"/>
      <c r="CA311" s="62"/>
      <c r="CB311" s="62"/>
      <c r="CD311" s="211" t="s">
        <v>1450</v>
      </c>
      <c r="CE311" s="68">
        <v>44527</v>
      </c>
      <c r="CG311" s="212" t="s">
        <v>1449</v>
      </c>
      <c r="CH311" s="59" t="s">
        <v>1448</v>
      </c>
      <c r="CI311" s="573">
        <f t="shared" si="76"/>
        <v>18000</v>
      </c>
    </row>
    <row r="312" spans="1:87" ht="18" hidden="1" thickTop="1" thickBot="1">
      <c r="A312" s="244">
        <v>294</v>
      </c>
      <c r="B312" s="46" t="s">
        <v>10</v>
      </c>
      <c r="C312" s="252" t="s">
        <v>226</v>
      </c>
      <c r="D312" s="576" t="s">
        <v>2235</v>
      </c>
      <c r="E312" s="72" t="s">
        <v>228</v>
      </c>
      <c r="F312" s="53" t="s">
        <v>1138</v>
      </c>
      <c r="G312" s="48" t="s">
        <v>229</v>
      </c>
      <c r="H312" s="752">
        <v>20</v>
      </c>
      <c r="I312" s="752">
        <v>20</v>
      </c>
      <c r="J312" s="151"/>
      <c r="K312" s="151">
        <v>2000</v>
      </c>
      <c r="L312" s="151">
        <v>2000</v>
      </c>
      <c r="M312" s="49" t="s">
        <v>1137</v>
      </c>
      <c r="N312" s="118">
        <v>43604</v>
      </c>
      <c r="O312" s="379">
        <f t="shared" si="81"/>
        <v>44184</v>
      </c>
      <c r="P312" s="118">
        <f>Cat_alumnos[[#This Row],[FECHA DE INICIO (PRIMERA CLASE CALENDARIO)]]</f>
        <v>43604</v>
      </c>
      <c r="Q312" s="118">
        <f t="shared" si="86"/>
        <v>44184</v>
      </c>
      <c r="R312" s="49" t="str">
        <f t="shared" si="87"/>
        <v>H</v>
      </c>
      <c r="S312" s="49" t="str">
        <f t="shared" si="88"/>
        <v>MAESTRIA EN DERECHO</v>
      </c>
      <c r="T312" s="322" t="s">
        <v>1227</v>
      </c>
      <c r="U312" s="49" t="s">
        <v>9</v>
      </c>
      <c r="V312" s="50">
        <v>7000</v>
      </c>
      <c r="W312" s="51">
        <f t="shared" si="77"/>
        <v>0.7142857142857143</v>
      </c>
      <c r="X312" s="50">
        <f t="shared" si="78"/>
        <v>5000</v>
      </c>
      <c r="Y312" s="52">
        <v>1</v>
      </c>
      <c r="Z312" s="153">
        <v>0</v>
      </c>
      <c r="AA312" s="177">
        <v>25000</v>
      </c>
      <c r="AB312" s="300" t="s">
        <v>11</v>
      </c>
      <c r="AC312">
        <v>1</v>
      </c>
      <c r="AD312" s="1249">
        <v>294</v>
      </c>
      <c r="AE312" s="46"/>
      <c r="AF3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CALENDARIO)]],TODAY())/30,0)-AE312, IF(Cat_alumnos[[#This Row],[ESTATUS ACADÉMICO]]="VIGENTE",ROUNDDOWN(DAYS360(Cat_alumnos[[#This Row],[FECHA DE INICIO (PRIMERA CLASE CALENDARIO)]],TODAY())/30,0)+2-AE312,"NO VIGENTE"))</f>
        <v>NO VIGENTE</v>
      </c>
      <c r="AG312" s="73">
        <v>20</v>
      </c>
      <c r="AH3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12" s="55" t="str">
        <f t="shared" si="84"/>
        <v>SUSPENDER</v>
      </c>
      <c r="AJ312" s="345" t="s">
        <v>2358</v>
      </c>
      <c r="AK312" s="49">
        <v>0</v>
      </c>
      <c r="AL312" s="66">
        <f t="shared" ref="AL312:AL318" si="92">Y312-AK312</f>
        <v>1</v>
      </c>
      <c r="AM312" s="444" t="str">
        <f t="shared" si="82"/>
        <v>SI</v>
      </c>
      <c r="AN312" s="904" t="s">
        <v>1960</v>
      </c>
      <c r="AO312" s="900" t="str">
        <f>MID(Cat_alumnos[[#This Row],[CURP]],5,2)</f>
        <v>82</v>
      </c>
      <c r="AP312" s="900" t="str">
        <f>MID(Cat_alumnos[[#This Row],[CURP]],7,2)</f>
        <v>09</v>
      </c>
      <c r="AQ312" s="900" t="str">
        <f>MID(Cat_alumnos[[#This Row],[CURP]],9,2)</f>
        <v>13</v>
      </c>
      <c r="AR312" s="904" t="s">
        <v>3087</v>
      </c>
      <c r="AS312" s="612">
        <f>Cat_alumnos[[#This Row],[Titulación]]</f>
        <v>25000</v>
      </c>
      <c r="AT312" s="208"/>
      <c r="AU312" s="1"/>
      <c r="AW312" s="209"/>
      <c r="AY312" s="210"/>
      <c r="AZ312" s="209"/>
      <c r="BB312" s="210"/>
      <c r="BC312" s="209"/>
      <c r="BE312" s="210"/>
      <c r="BF312" s="209"/>
      <c r="BH312" s="210"/>
      <c r="BI312" s="210"/>
      <c r="BJ312" s="210"/>
      <c r="BK312" s="210"/>
      <c r="BL312" s="210"/>
      <c r="BM312" s="210"/>
      <c r="BN312" s="210"/>
      <c r="BO312" s="210"/>
      <c r="BP312" s="210"/>
      <c r="BQ312" s="210"/>
      <c r="BR312" s="210"/>
      <c r="BS312" s="56">
        <f t="shared" si="89"/>
        <v>0</v>
      </c>
      <c r="BT312" s="56">
        <f t="shared" si="79"/>
        <v>25000</v>
      </c>
      <c r="BU312" s="57">
        <f t="shared" si="91"/>
        <v>-25000</v>
      </c>
      <c r="BW312" s="56">
        <f t="shared" si="90"/>
        <v>25000</v>
      </c>
      <c r="BX312" s="56"/>
      <c r="BY312" s="56">
        <f t="shared" si="85"/>
        <v>25000</v>
      </c>
      <c r="BZ312" s="62"/>
      <c r="CA312" s="62"/>
      <c r="CB312" s="62"/>
      <c r="CD312" s="211" t="s">
        <v>1301</v>
      </c>
      <c r="CG312" s="212" t="s">
        <v>1454</v>
      </c>
      <c r="CH312" s="59" t="s">
        <v>1453</v>
      </c>
      <c r="CI312" s="573">
        <f t="shared" si="76"/>
        <v>25000</v>
      </c>
    </row>
    <row r="313" spans="1:87" ht="18" hidden="1" thickTop="1" thickBot="1">
      <c r="A313" s="244">
        <v>295</v>
      </c>
      <c r="B313" s="46" t="s">
        <v>20</v>
      </c>
      <c r="C313" s="252" t="s">
        <v>1456</v>
      </c>
      <c r="D313" s="508" t="s">
        <v>1351</v>
      </c>
      <c r="E313" s="72" t="s">
        <v>1457</v>
      </c>
      <c r="F313" s="47" t="s">
        <v>1458</v>
      </c>
      <c r="G313" s="48" t="s">
        <v>1459</v>
      </c>
      <c r="H313" s="752">
        <v>4</v>
      </c>
      <c r="I313" s="752">
        <v>4</v>
      </c>
      <c r="J313" s="151"/>
      <c r="K313" s="151">
        <v>0</v>
      </c>
      <c r="L313" s="151">
        <v>3350</v>
      </c>
      <c r="M313" s="49" t="s">
        <v>1013</v>
      </c>
      <c r="N313" s="118">
        <v>44501</v>
      </c>
      <c r="O313" s="379">
        <f t="shared" si="81"/>
        <v>44593</v>
      </c>
      <c r="P313" s="118">
        <f>Cat_alumnos[[#This Row],[FECHA DE INICIO (PRIMERA CLASE CALENDARIO)]]</f>
        <v>44501</v>
      </c>
      <c r="Q313" s="118">
        <f t="shared" si="86"/>
        <v>44593</v>
      </c>
      <c r="R313" s="49" t="str">
        <f t="shared" si="87"/>
        <v>H</v>
      </c>
      <c r="S313" s="49" t="str">
        <f t="shared" si="88"/>
        <v>JT DOCTORADO EN DERECHO</v>
      </c>
      <c r="T313" s="322" t="s">
        <v>1227</v>
      </c>
      <c r="U313" s="49" t="s">
        <v>9</v>
      </c>
      <c r="V313" s="50">
        <v>6700</v>
      </c>
      <c r="W313" s="51">
        <f t="shared" si="77"/>
        <v>0.5</v>
      </c>
      <c r="X313" s="50">
        <f t="shared" si="78"/>
        <v>3350</v>
      </c>
      <c r="Y313" s="52">
        <v>0</v>
      </c>
      <c r="Z313" s="153">
        <v>8000</v>
      </c>
      <c r="AA313" s="177">
        <v>25000</v>
      </c>
      <c r="AB313" s="300" t="s">
        <v>11</v>
      </c>
      <c r="AC313">
        <v>1</v>
      </c>
      <c r="AD313" s="1248">
        <v>295</v>
      </c>
      <c r="AE313" s="46">
        <v>0</v>
      </c>
      <c r="AF3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CALENDARIO)]],TODAY())/30,0)-AE313, IF(Cat_alumnos[[#This Row],[ESTATUS ACADÉMICO]]="VIGENTE",ROUNDDOWN(DAYS360(Cat_alumnos[[#This Row],[FECHA DE INICIO (PRIMERA CLASE CALENDARIO)]],TODAY())/30,0)+2-AE313,"NO VIGENTE"))</f>
        <v>NO VIGENTE</v>
      </c>
      <c r="AG313" s="73">
        <v>4</v>
      </c>
      <c r="AH3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13" s="55" t="str">
        <f t="shared" ca="1" si="84"/>
        <v>Al día septiembre</v>
      </c>
      <c r="AJ313" s="345" t="s">
        <v>1460</v>
      </c>
      <c r="AK313" s="49">
        <v>0</v>
      </c>
      <c r="AL313" s="66">
        <f t="shared" si="92"/>
        <v>0</v>
      </c>
      <c r="AM313" s="444" t="str">
        <f t="shared" si="82"/>
        <v>NO</v>
      </c>
      <c r="AN313" s="902"/>
      <c r="AO313" s="900" t="str">
        <f>MID(Cat_alumnos[[#This Row],[CURP]],5,2)</f>
        <v>53</v>
      </c>
      <c r="AP313" s="900" t="str">
        <f>MID(Cat_alumnos[[#This Row],[CURP]],7,2)</f>
        <v>02</v>
      </c>
      <c r="AQ313" s="900" t="str">
        <f>MID(Cat_alumnos[[#This Row],[CURP]],9,2)</f>
        <v>26</v>
      </c>
      <c r="AR313" s="904" t="s">
        <v>2908</v>
      </c>
      <c r="AS313" s="612">
        <f>Cat_alumnos[[#This Row],[Titulación]]</f>
        <v>25000</v>
      </c>
      <c r="AT313" s="208"/>
      <c r="AU313" s="1"/>
      <c r="AW313" s="209"/>
      <c r="AY313" s="210"/>
      <c r="AZ313" s="209"/>
      <c r="BB313" s="210"/>
      <c r="BC313" s="209"/>
      <c r="BE313" s="210"/>
      <c r="BF313" s="209"/>
      <c r="BH313" s="210"/>
      <c r="BI313" s="210"/>
      <c r="BJ313" s="210"/>
      <c r="BK313" s="210"/>
      <c r="BL313" s="210"/>
      <c r="BM313" s="210"/>
      <c r="BN313" s="210"/>
      <c r="BO313" s="210"/>
      <c r="BP313" s="210"/>
      <c r="BQ313" s="210"/>
      <c r="BR313" s="210"/>
      <c r="BS313" s="56">
        <f t="shared" si="89"/>
        <v>0</v>
      </c>
      <c r="BT313" s="56">
        <f t="shared" si="79"/>
        <v>25000</v>
      </c>
      <c r="BU313" s="57">
        <f t="shared" si="91"/>
        <v>-25000</v>
      </c>
      <c r="BW313" s="56">
        <f t="shared" si="90"/>
        <v>25000</v>
      </c>
      <c r="BX313" s="56"/>
      <c r="BY313" s="56">
        <f t="shared" si="85"/>
        <v>25000</v>
      </c>
      <c r="BZ313" s="62"/>
      <c r="CA313" s="62"/>
      <c r="CB313" s="62"/>
      <c r="CD313" s="211" t="s">
        <v>1461</v>
      </c>
      <c r="CG313" s="212" t="s">
        <v>1459</v>
      </c>
      <c r="CH313" s="59" t="s">
        <v>1458</v>
      </c>
      <c r="CI313" s="573">
        <f t="shared" si="76"/>
        <v>25000</v>
      </c>
    </row>
    <row r="314" spans="1:87" ht="34" hidden="1" thickTop="1" thickBot="1">
      <c r="A314" s="244">
        <v>296</v>
      </c>
      <c r="B314" s="46" t="s">
        <v>17</v>
      </c>
      <c r="C314" s="252" t="s">
        <v>1462</v>
      </c>
      <c r="D314" s="254" t="s">
        <v>2199</v>
      </c>
      <c r="E314" s="72" t="s">
        <v>1463</v>
      </c>
      <c r="F314" s="53" t="s">
        <v>1464</v>
      </c>
      <c r="G314" s="304" t="s">
        <v>1465</v>
      </c>
      <c r="H314" s="752">
        <v>8</v>
      </c>
      <c r="I314" s="752">
        <v>8</v>
      </c>
      <c r="J314" s="151"/>
      <c r="K314" s="151" t="s">
        <v>1255</v>
      </c>
      <c r="L314" s="151">
        <v>2180</v>
      </c>
      <c r="M314" s="49" t="s">
        <v>1247</v>
      </c>
      <c r="N314" s="118">
        <v>44501</v>
      </c>
      <c r="O314" s="379">
        <f t="shared" si="81"/>
        <v>44713</v>
      </c>
      <c r="P314" s="118">
        <f>Cat_alumnos[[#This Row],[FECHA DE INICIO (PRIMERA CLASE CALENDARIO)]]</f>
        <v>44501</v>
      </c>
      <c r="Q314" s="118">
        <f t="shared" si="86"/>
        <v>44713</v>
      </c>
      <c r="R314" s="49" t="str">
        <f t="shared" si="87"/>
        <v>H</v>
      </c>
      <c r="S314" s="49" t="str">
        <f t="shared" si="88"/>
        <v>JT EN LICENCIATURA EN DERECHO</v>
      </c>
      <c r="T314" s="322" t="s">
        <v>1227</v>
      </c>
      <c r="U314" s="49" t="s">
        <v>9</v>
      </c>
      <c r="V314" s="50">
        <v>3150</v>
      </c>
      <c r="W314" s="51">
        <f t="shared" si="77"/>
        <v>0.30793650793650795</v>
      </c>
      <c r="X314" s="50">
        <f t="shared" si="78"/>
        <v>970</v>
      </c>
      <c r="Y314" s="52">
        <v>0</v>
      </c>
      <c r="Z314" s="153">
        <v>5000</v>
      </c>
      <c r="AA314" s="177">
        <v>18000</v>
      </c>
      <c r="AB314" s="300" t="s">
        <v>11</v>
      </c>
      <c r="AC314">
        <v>1</v>
      </c>
      <c r="AD314" s="1249">
        <v>296</v>
      </c>
      <c r="AE314" s="46">
        <v>0</v>
      </c>
      <c r="AF3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CALENDARIO)]],TODAY())/30,0)-AE314, IF(Cat_alumnos[[#This Row],[ESTATUS ACADÉMICO]]="VIGENTE",ROUNDDOWN(DAYS360(Cat_alumnos[[#This Row],[FECHA DE INICIO (PRIMERA CLASE CALENDARIO)]],TODAY())/30,0)+2-AE314,"NO VIGENTE"))</f>
        <v>NO VIGENTE</v>
      </c>
      <c r="AG314" s="73">
        <v>8</v>
      </c>
      <c r="AH3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14" s="55" t="str">
        <f t="shared" si="84"/>
        <v>COBRANZA</v>
      </c>
      <c r="AJ314" s="345" t="s">
        <v>1466</v>
      </c>
      <c r="AK314" s="49">
        <v>0</v>
      </c>
      <c r="AL314" s="66">
        <f t="shared" si="92"/>
        <v>0</v>
      </c>
      <c r="AM314" s="444" t="str">
        <f t="shared" si="82"/>
        <v>NO</v>
      </c>
      <c r="AN314" s="902"/>
      <c r="AO314" s="900" t="str">
        <f>MID(Cat_alumnos[[#This Row],[CURP]],5,2)</f>
        <v>70</v>
      </c>
      <c r="AP314" s="900" t="str">
        <f>MID(Cat_alumnos[[#This Row],[CURP]],7,2)</f>
        <v>09</v>
      </c>
      <c r="AQ314" s="900" t="str">
        <f>MID(Cat_alumnos[[#This Row],[CURP]],9,2)</f>
        <v>27</v>
      </c>
      <c r="AR314" s="904" t="s">
        <v>3091</v>
      </c>
      <c r="AS314" s="612">
        <f>Cat_alumnos[[#This Row],[Titulación]]</f>
        <v>18000</v>
      </c>
      <c r="AT314" s="208">
        <v>17000</v>
      </c>
      <c r="AU314" s="39">
        <v>44754</v>
      </c>
      <c r="AV314" t="s">
        <v>2266</v>
      </c>
      <c r="AW314" s="209">
        <v>1000</v>
      </c>
      <c r="AX314" s="81">
        <v>44755</v>
      </c>
      <c r="AY314" s="210" t="s">
        <v>420</v>
      </c>
      <c r="AZ314" s="209"/>
      <c r="BB314" s="210"/>
      <c r="BC314" s="209"/>
      <c r="BE314" s="210"/>
      <c r="BF314" s="209"/>
      <c r="BH314" s="210"/>
      <c r="BI314" s="210"/>
      <c r="BJ314" s="210"/>
      <c r="BK314" s="210"/>
      <c r="BL314" s="210"/>
      <c r="BM314" s="210"/>
      <c r="BN314" s="210"/>
      <c r="BO314" s="210"/>
      <c r="BP314" s="210"/>
      <c r="BQ314" s="210"/>
      <c r="BR314" s="210"/>
      <c r="BS314" s="56">
        <f t="shared" si="89"/>
        <v>18000</v>
      </c>
      <c r="BT314" s="56">
        <f t="shared" si="79"/>
        <v>18000</v>
      </c>
      <c r="BU314" s="57">
        <f t="shared" si="91"/>
        <v>0</v>
      </c>
      <c r="BW314" s="56">
        <f t="shared" si="90"/>
        <v>18000</v>
      </c>
      <c r="BX314" s="56">
        <v>5000</v>
      </c>
      <c r="BY314" s="56">
        <f>BW314-BX314</f>
        <v>13000</v>
      </c>
      <c r="BZ314" s="78">
        <v>44727</v>
      </c>
      <c r="CA314" s="62" t="s">
        <v>420</v>
      </c>
      <c r="CB314" s="62"/>
      <c r="CD314" s="211" t="s">
        <v>1467</v>
      </c>
      <c r="CG314" s="48" t="s">
        <v>1465</v>
      </c>
      <c r="CH314" s="69" t="s">
        <v>1464</v>
      </c>
      <c r="CI314" s="573">
        <f t="shared" si="76"/>
        <v>1000</v>
      </c>
    </row>
    <row r="315" spans="1:87" ht="18" hidden="1" thickTop="1" thickBot="1">
      <c r="A315" s="244">
        <v>297</v>
      </c>
      <c r="B315" s="254" t="s">
        <v>67</v>
      </c>
      <c r="C315" s="252" t="s">
        <v>1468</v>
      </c>
      <c r="D315" s="109" t="s">
        <v>137</v>
      </c>
      <c r="E315" s="67" t="s">
        <v>1469</v>
      </c>
      <c r="F315" s="109" t="s">
        <v>137</v>
      </c>
      <c r="G315" s="109" t="s">
        <v>137</v>
      </c>
      <c r="H315" s="752">
        <v>20</v>
      </c>
      <c r="I315" s="752">
        <v>20</v>
      </c>
      <c r="J315" s="151"/>
      <c r="K315" s="151" t="s">
        <v>1255</v>
      </c>
      <c r="L315" s="151">
        <v>3350</v>
      </c>
      <c r="M315" s="49" t="s">
        <v>1455</v>
      </c>
      <c r="N315" s="118">
        <v>44501</v>
      </c>
      <c r="O315" s="379">
        <f t="shared" si="81"/>
        <v>45078</v>
      </c>
      <c r="P315" s="118">
        <f>Cat_alumnos[[#This Row],[FECHA DE INICIO (PRIMERA CLASE CALENDARIO)]]</f>
        <v>44501</v>
      </c>
      <c r="Q315" s="118">
        <f t="shared" si="86"/>
        <v>45078</v>
      </c>
      <c r="R315" s="49" t="str">
        <f t="shared" si="87"/>
        <v>M</v>
      </c>
      <c r="S315" s="49" t="str">
        <f t="shared" si="88"/>
        <v>DOCTORADO EN INNOVACION, ADMON Y POLITICAS PUBLICAS</v>
      </c>
      <c r="T315" s="322" t="s">
        <v>1227</v>
      </c>
      <c r="U315" s="107" t="s">
        <v>137</v>
      </c>
      <c r="V315" s="50">
        <v>7000</v>
      </c>
      <c r="W315" s="51">
        <f t="shared" si="77"/>
        <v>0.52142857142857146</v>
      </c>
      <c r="X315" s="50">
        <f t="shared" si="78"/>
        <v>3650</v>
      </c>
      <c r="Y315" s="52">
        <v>1</v>
      </c>
      <c r="Z315" s="153">
        <v>0</v>
      </c>
      <c r="AA315" s="177">
        <v>29000</v>
      </c>
      <c r="AB315" s="300" t="s">
        <v>16</v>
      </c>
      <c r="AC315">
        <v>1</v>
      </c>
      <c r="AD315" s="1248">
        <v>297</v>
      </c>
      <c r="AE315" s="46"/>
      <c r="AF3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CALENDARIO)]],TODAY())/30,0)-AE315, IF(Cat_alumnos[[#This Row],[ESTATUS ACADÉMICO]]="VIGENTE",ROUNDDOWN(DAYS360(Cat_alumnos[[#This Row],[FECHA DE INICIO (PRIMERA CLASE CALENDARIO)]],TODAY())/30,0)+2-AE315,"NO VIGENTE"))</f>
        <v>NO VIGENTE</v>
      </c>
      <c r="AG315" s="73">
        <v>1</v>
      </c>
      <c r="AH3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15" s="55" t="str">
        <f t="shared" si="84"/>
        <v>SUSPENDER</v>
      </c>
      <c r="AJ315" s="371"/>
      <c r="AK315" s="49">
        <v>0</v>
      </c>
      <c r="AL315" s="66">
        <f t="shared" si="92"/>
        <v>1</v>
      </c>
      <c r="AM315" s="444" t="str">
        <f t="shared" si="82"/>
        <v>NO</v>
      </c>
      <c r="AN315" s="902"/>
      <c r="AO315" s="900" t="str">
        <f>MID(Cat_alumnos[[#This Row],[CURP]],5,2)</f>
        <v>76</v>
      </c>
      <c r="AP315" s="900" t="str">
        <f>MID(Cat_alumnos[[#This Row],[CURP]],7,2)</f>
        <v>08</v>
      </c>
      <c r="AQ315" s="900" t="str">
        <f>MID(Cat_alumnos[[#This Row],[CURP]],9,2)</f>
        <v>09</v>
      </c>
      <c r="AR315" s="904" t="s">
        <v>3098</v>
      </c>
      <c r="AS315" s="612">
        <f>Cat_alumnos[[#This Row],[Titulación]]</f>
        <v>29000</v>
      </c>
      <c r="AT315" s="208"/>
      <c r="AU315" s="1"/>
      <c r="AW315" s="209"/>
      <c r="AY315" s="210"/>
      <c r="AZ315" s="209"/>
      <c r="BB315" s="210"/>
      <c r="BC315" s="209"/>
      <c r="BE315" s="210"/>
      <c r="BF315" s="209"/>
      <c r="BH315" s="210"/>
      <c r="BI315" s="210"/>
      <c r="BJ315" s="210"/>
      <c r="BK315" s="210"/>
      <c r="BL315" s="210"/>
      <c r="BM315" s="210"/>
      <c r="BN315" s="210"/>
      <c r="BO315" s="210"/>
      <c r="BP315" s="210"/>
      <c r="BQ315" s="210"/>
      <c r="BR315" s="210"/>
      <c r="BS315" s="56">
        <f t="shared" si="89"/>
        <v>0</v>
      </c>
      <c r="BT315" s="56">
        <f t="shared" si="79"/>
        <v>29000</v>
      </c>
      <c r="BU315" s="57">
        <f t="shared" si="91"/>
        <v>-29000</v>
      </c>
      <c r="BW315" s="56">
        <f t="shared" si="90"/>
        <v>29000</v>
      </c>
      <c r="BX315" s="56"/>
      <c r="BY315" s="56">
        <f t="shared" si="85"/>
        <v>29000</v>
      </c>
      <c r="BZ315" s="62"/>
      <c r="CA315" s="62"/>
      <c r="CB315" s="62"/>
      <c r="CD315" s="211" t="s">
        <v>1316</v>
      </c>
      <c r="CG315" s="212" t="s">
        <v>1470</v>
      </c>
      <c r="CH315" s="69" t="s">
        <v>1471</v>
      </c>
      <c r="CI315" s="573">
        <f t="shared" si="76"/>
        <v>29000</v>
      </c>
    </row>
    <row r="316" spans="1:87" ht="18" hidden="1" thickTop="1" thickBot="1">
      <c r="A316" s="244">
        <v>298</v>
      </c>
      <c r="B316" s="46" t="s">
        <v>15</v>
      </c>
      <c r="C316" s="252" t="s">
        <v>1472</v>
      </c>
      <c r="D316" s="46" t="s">
        <v>2276</v>
      </c>
      <c r="E316" s="72" t="s">
        <v>1473</v>
      </c>
      <c r="F316" s="46">
        <v>8332811726</v>
      </c>
      <c r="G316" s="304" t="s">
        <v>1475</v>
      </c>
      <c r="H316" s="752">
        <v>16</v>
      </c>
      <c r="I316" s="752">
        <v>16</v>
      </c>
      <c r="J316" s="151"/>
      <c r="K316" s="151">
        <v>2000</v>
      </c>
      <c r="L316" s="151">
        <v>2180</v>
      </c>
      <c r="M316" s="49" t="s">
        <v>1476</v>
      </c>
      <c r="N316" s="118">
        <v>44539</v>
      </c>
      <c r="O316" s="379">
        <f t="shared" si="81"/>
        <v>44994</v>
      </c>
      <c r="P316" s="118">
        <f>Cat_alumnos[[#This Row],[FECHA DE INICIO (PRIMERA CLASE CALENDARIO)]]</f>
        <v>44539</v>
      </c>
      <c r="Q316" s="118">
        <f t="shared" si="86"/>
        <v>44994</v>
      </c>
      <c r="R316" s="49" t="str">
        <f t="shared" si="87"/>
        <v>H</v>
      </c>
      <c r="S316" s="49" t="str">
        <f t="shared" si="88"/>
        <v>MAESTRIA EN DERECHO PROCESAL PENAL Y JUICIOS ORALES</v>
      </c>
      <c r="T316" s="322" t="s">
        <v>1227</v>
      </c>
      <c r="U316" s="49" t="s">
        <v>9</v>
      </c>
      <c r="V316" s="50">
        <v>5000</v>
      </c>
      <c r="W316" s="51">
        <f t="shared" si="77"/>
        <v>0.56399999999999995</v>
      </c>
      <c r="X316" s="50">
        <f t="shared" si="78"/>
        <v>2820</v>
      </c>
      <c r="Y316" s="52">
        <v>1</v>
      </c>
      <c r="Z316" s="153">
        <v>0</v>
      </c>
      <c r="AA316" s="177">
        <v>23000</v>
      </c>
      <c r="AB316" s="300" t="s">
        <v>11</v>
      </c>
      <c r="AC316">
        <v>1</v>
      </c>
      <c r="AD316" s="1249">
        <v>298</v>
      </c>
      <c r="AE316" s="46"/>
      <c r="AF3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CALENDARIO)]],TODAY())/30,0)-AE316, IF(Cat_alumnos[[#This Row],[ESTATUS ACADÉMICO]]="VIGENTE",ROUNDDOWN(DAYS360(Cat_alumnos[[#This Row],[FECHA DE INICIO (PRIMERA CLASE CALENDARIO)]],TODAY())/30,0)+2-AE316,"NO VIGENTE"))</f>
        <v>NO VIGENTE</v>
      </c>
      <c r="AG316" s="73">
        <v>16</v>
      </c>
      <c r="AH3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16" s="55" t="str">
        <f t="shared" ca="1" si="84"/>
        <v>Al día septiembre</v>
      </c>
      <c r="AJ316" s="345" t="s">
        <v>2036</v>
      </c>
      <c r="AK316" s="49">
        <v>1</v>
      </c>
      <c r="AL316" s="66">
        <f t="shared" si="92"/>
        <v>0</v>
      </c>
      <c r="AM316" s="444" t="str">
        <f t="shared" si="82"/>
        <v>NO</v>
      </c>
      <c r="AN316" s="902"/>
      <c r="AO316" s="900" t="str">
        <f>MID(Cat_alumnos[[#This Row],[CURP]],5,2)</f>
        <v>53</v>
      </c>
      <c r="AP316" s="900" t="str">
        <f>MID(Cat_alumnos[[#This Row],[CURP]],7,2)</f>
        <v>01</v>
      </c>
      <c r="AQ316" s="900" t="str">
        <f>MID(Cat_alumnos[[#This Row],[CURP]],9,2)</f>
        <v>26</v>
      </c>
      <c r="AR316" s="904" t="s">
        <v>3085</v>
      </c>
      <c r="AS316" s="612">
        <f>Cat_alumnos[[#This Row],[Titulación]]</f>
        <v>23000</v>
      </c>
      <c r="AT316" s="208">
        <v>1317</v>
      </c>
      <c r="AU316" s="1"/>
      <c r="AW316" s="209"/>
      <c r="AY316" s="210"/>
      <c r="AZ316" s="209"/>
      <c r="BB316" s="210"/>
      <c r="BC316" s="209"/>
      <c r="BE316" s="210"/>
      <c r="BF316" s="209"/>
      <c r="BH316" s="210"/>
      <c r="BI316" s="210"/>
      <c r="BJ316" s="210"/>
      <c r="BK316" s="210"/>
      <c r="BL316" s="210"/>
      <c r="BM316" s="210"/>
      <c r="BN316" s="210"/>
      <c r="BO316" s="210"/>
      <c r="BP316" s="210"/>
      <c r="BQ316" s="210"/>
      <c r="BR316" s="210"/>
      <c r="BS316" s="56">
        <f t="shared" si="89"/>
        <v>1317</v>
      </c>
      <c r="BT316" s="56">
        <f t="shared" si="79"/>
        <v>23000</v>
      </c>
      <c r="BU316" s="57">
        <f t="shared" si="91"/>
        <v>-21683</v>
      </c>
      <c r="BW316" s="56">
        <f t="shared" si="90"/>
        <v>23000</v>
      </c>
      <c r="BX316" s="56"/>
      <c r="BY316" s="56">
        <f t="shared" si="85"/>
        <v>23000</v>
      </c>
      <c r="BZ316" s="62"/>
      <c r="CA316" s="62"/>
      <c r="CB316" s="62"/>
      <c r="CD316" s="211" t="s">
        <v>1477</v>
      </c>
      <c r="CG316" s="212" t="s">
        <v>1475</v>
      </c>
      <c r="CH316" s="69" t="s">
        <v>1474</v>
      </c>
      <c r="CI316" s="573">
        <f t="shared" si="76"/>
        <v>21683</v>
      </c>
    </row>
    <row r="317" spans="1:87" ht="18" hidden="1" thickTop="1" thickBot="1">
      <c r="A317" s="244">
        <v>299</v>
      </c>
      <c r="B317" s="254" t="s">
        <v>67</v>
      </c>
      <c r="C317" s="252" t="s">
        <v>960</v>
      </c>
      <c r="D317" s="46" t="s">
        <v>1478</v>
      </c>
      <c r="E317" s="72" t="s">
        <v>962</v>
      </c>
      <c r="F317" s="53" t="s">
        <v>963</v>
      </c>
      <c r="G317" s="48" t="s">
        <v>964</v>
      </c>
      <c r="H317" s="752">
        <v>20</v>
      </c>
      <c r="I317" s="752">
        <v>20</v>
      </c>
      <c r="J317" s="151"/>
      <c r="K317" s="151">
        <v>3000</v>
      </c>
      <c r="L317" s="151">
        <v>3350</v>
      </c>
      <c r="M317" s="49" t="s">
        <v>1455</v>
      </c>
      <c r="N317" s="118">
        <v>44501</v>
      </c>
      <c r="O317" s="379">
        <f t="shared" si="81"/>
        <v>45078</v>
      </c>
      <c r="P317" s="118">
        <f>Cat_alumnos[[#This Row],[FECHA DE INICIO (PRIMERA CLASE CALENDARIO)]]</f>
        <v>44501</v>
      </c>
      <c r="Q317" s="118">
        <f t="shared" si="86"/>
        <v>45078</v>
      </c>
      <c r="R317" s="49" t="str">
        <f t="shared" si="87"/>
        <v>M</v>
      </c>
      <c r="S317" s="49" t="str">
        <f t="shared" si="88"/>
        <v>DOCTORADO EN INNOVACION, ADMON Y POLITICAS PUBLICAS</v>
      </c>
      <c r="T317" s="322" t="s">
        <v>1227</v>
      </c>
      <c r="U317" s="49" t="s">
        <v>11</v>
      </c>
      <c r="V317" s="50">
        <v>7000</v>
      </c>
      <c r="W317" s="51">
        <f t="shared" si="77"/>
        <v>0.52142857142857146</v>
      </c>
      <c r="X317" s="50">
        <f t="shared" si="78"/>
        <v>3650</v>
      </c>
      <c r="Y317" s="52">
        <v>1</v>
      </c>
      <c r="Z317" s="153">
        <v>0</v>
      </c>
      <c r="AA317" s="177">
        <v>29000</v>
      </c>
      <c r="AB317" s="300" t="s">
        <v>11</v>
      </c>
      <c r="AC317">
        <v>1</v>
      </c>
      <c r="AD317" s="1248">
        <v>299</v>
      </c>
      <c r="AE317" s="46">
        <v>0</v>
      </c>
      <c r="AF3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CALENDARIO)]],TODAY())/30,0)-AE317, IF(Cat_alumnos[[#This Row],[ESTATUS ACADÉMICO]]="VIGENTE",ROUNDDOWN(DAYS360(Cat_alumnos[[#This Row],[FECHA DE INICIO (PRIMERA CLASE CALENDARIO)]],TODAY())/30,0)+2-AE317,"NO VIGENTE"))</f>
        <v>NO VIGENTE</v>
      </c>
      <c r="AG317" s="73">
        <v>20</v>
      </c>
      <c r="AH3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17" s="55" t="str">
        <f t="shared" ca="1" si="84"/>
        <v>Al día septiembre</v>
      </c>
      <c r="AJ317" s="345" t="s">
        <v>2031</v>
      </c>
      <c r="AK317" s="49"/>
      <c r="AL317" s="66">
        <f t="shared" si="92"/>
        <v>1</v>
      </c>
      <c r="AM317" s="444" t="str">
        <f t="shared" si="82"/>
        <v>NO</v>
      </c>
      <c r="AN317" s="902"/>
      <c r="AO317" s="900" t="str">
        <f>MID(Cat_alumnos[[#This Row],[CURP]],5,2)</f>
        <v>85</v>
      </c>
      <c r="AP317" s="900" t="str">
        <f>MID(Cat_alumnos[[#This Row],[CURP]],7,2)</f>
        <v>12</v>
      </c>
      <c r="AQ317" s="900" t="str">
        <f>MID(Cat_alumnos[[#This Row],[CURP]],9,2)</f>
        <v>02</v>
      </c>
      <c r="AR317" s="904" t="s">
        <v>3084</v>
      </c>
      <c r="AS317" s="612">
        <f>Cat_alumnos[[#This Row],[Titulación]]</f>
        <v>29000</v>
      </c>
      <c r="AT317" s="208">
        <v>3350</v>
      </c>
      <c r="AU317" s="39">
        <v>44991</v>
      </c>
      <c r="AW317" s="208">
        <v>3350</v>
      </c>
      <c r="AX317" s="39">
        <v>45051</v>
      </c>
      <c r="AY317" s="210" t="s">
        <v>2830</v>
      </c>
      <c r="AZ317" s="208">
        <v>3350</v>
      </c>
      <c r="BA317" s="39">
        <v>45082</v>
      </c>
      <c r="BB317" s="210" t="s">
        <v>2830</v>
      </c>
      <c r="BC317" s="208">
        <v>3350</v>
      </c>
      <c r="BD317" s="39">
        <v>45114</v>
      </c>
      <c r="BE317" s="210" t="s">
        <v>420</v>
      </c>
      <c r="BF317" s="384">
        <v>15600</v>
      </c>
      <c r="BG317" s="81">
        <v>45184</v>
      </c>
      <c r="BH317" s="210"/>
      <c r="BI317" s="210"/>
      <c r="BJ317" s="210"/>
      <c r="BK317" s="210"/>
      <c r="BL317" s="210"/>
      <c r="BM317" s="210"/>
      <c r="BN317" s="210"/>
      <c r="BO317" s="210"/>
      <c r="BP317" s="210"/>
      <c r="BQ317" s="210"/>
      <c r="BR317" s="210"/>
      <c r="BS317" s="56">
        <f t="shared" si="89"/>
        <v>29000</v>
      </c>
      <c r="BT317" s="56">
        <f t="shared" si="79"/>
        <v>29000</v>
      </c>
      <c r="BU317" s="57">
        <f t="shared" si="91"/>
        <v>0</v>
      </c>
      <c r="BW317" s="56">
        <f t="shared" si="90"/>
        <v>29000</v>
      </c>
      <c r="BX317" s="56"/>
      <c r="BY317" s="56">
        <f t="shared" si="85"/>
        <v>29000</v>
      </c>
      <c r="BZ317" s="62"/>
      <c r="CA317" s="62"/>
      <c r="CB317" s="62"/>
      <c r="CD317" s="211" t="s">
        <v>1325</v>
      </c>
      <c r="CG317" s="212" t="s">
        <v>1479</v>
      </c>
      <c r="CH317" s="69" t="s">
        <v>1480</v>
      </c>
      <c r="CI317" s="573">
        <f t="shared" si="76"/>
        <v>25650</v>
      </c>
    </row>
    <row r="318" spans="1:87" ht="18" hidden="1" thickTop="1" thickBot="1">
      <c r="A318" s="244">
        <v>300</v>
      </c>
      <c r="B318" s="46" t="s">
        <v>15</v>
      </c>
      <c r="C318" s="252" t="s">
        <v>1481</v>
      </c>
      <c r="D318" s="109" t="s">
        <v>137</v>
      </c>
      <c r="E318" s="67" t="s">
        <v>1482</v>
      </c>
      <c r="F318" s="109" t="s">
        <v>137</v>
      </c>
      <c r="G318" s="109" t="s">
        <v>137</v>
      </c>
      <c r="H318" s="752">
        <v>16</v>
      </c>
      <c r="I318" s="752">
        <v>16</v>
      </c>
      <c r="J318" s="151"/>
      <c r="K318" s="151" t="s">
        <v>1255</v>
      </c>
      <c r="L318" s="151">
        <v>2180</v>
      </c>
      <c r="M318" s="49" t="s">
        <v>1476</v>
      </c>
      <c r="N318" s="118">
        <v>44501</v>
      </c>
      <c r="O318" s="379">
        <f t="shared" si="81"/>
        <v>44958</v>
      </c>
      <c r="P318" s="118">
        <f>Cat_alumnos[[#This Row],[FECHA DE INICIO (PRIMERA CLASE CALENDARIO)]]</f>
        <v>44501</v>
      </c>
      <c r="Q318" s="118">
        <f t="shared" si="86"/>
        <v>44958</v>
      </c>
      <c r="R318" s="49" t="str">
        <f t="shared" si="87"/>
        <v>H</v>
      </c>
      <c r="S318" s="49" t="str">
        <f t="shared" si="88"/>
        <v>MAESTRIA EN DERECHO PROCESAL PENAL Y JUICIOS ORALES</v>
      </c>
      <c r="T318" s="322" t="s">
        <v>1227</v>
      </c>
      <c r="U318" s="107" t="s">
        <v>14</v>
      </c>
      <c r="V318" s="50">
        <v>5000</v>
      </c>
      <c r="W318" s="51">
        <f t="shared" si="77"/>
        <v>0.56399999999999995</v>
      </c>
      <c r="X318" s="50">
        <f t="shared" si="78"/>
        <v>2820</v>
      </c>
      <c r="Y318" s="52">
        <v>1</v>
      </c>
      <c r="Z318" s="153">
        <v>0</v>
      </c>
      <c r="AA318" s="177">
        <v>23000</v>
      </c>
      <c r="AB318" s="300" t="s">
        <v>14</v>
      </c>
      <c r="AC318">
        <v>1</v>
      </c>
      <c r="AD318" s="1249">
        <v>300</v>
      </c>
      <c r="AE318" s="46"/>
      <c r="AF3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CALENDARIO)]],TODAY())/30,0)-AE318, IF(Cat_alumnos[[#This Row],[ESTATUS ACADÉMICO]]="VIGENTE",ROUNDDOWN(DAYS360(Cat_alumnos[[#This Row],[FECHA DE INICIO (PRIMERA CLASE CALENDARIO)]],TODAY())/30,0)+2-AE318,"NO VIGENTE"))</f>
        <v>NO VIGENTE</v>
      </c>
      <c r="AG318" s="73">
        <v>1</v>
      </c>
      <c r="AH3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18" s="55" t="str">
        <f t="shared" si="84"/>
        <v>SUSPENDER</v>
      </c>
      <c r="AJ318" s="345"/>
      <c r="AK318" s="49"/>
      <c r="AL318" s="66">
        <f t="shared" si="92"/>
        <v>1</v>
      </c>
      <c r="AM318" s="444" t="str">
        <f t="shared" si="82"/>
        <v>NO</v>
      </c>
      <c r="AN318" s="902"/>
      <c r="AO318" s="900" t="str">
        <f>MID(Cat_alumnos[[#This Row],[CURP]],5,2)</f>
        <v>95</v>
      </c>
      <c r="AP318" s="900" t="str">
        <f>MID(Cat_alumnos[[#This Row],[CURP]],7,2)</f>
        <v>06</v>
      </c>
      <c r="AQ318" s="900" t="str">
        <f>MID(Cat_alumnos[[#This Row],[CURP]],9,2)</f>
        <v>09</v>
      </c>
      <c r="AR318" s="904" t="s">
        <v>3084</v>
      </c>
      <c r="AS318" s="612">
        <f>Cat_alumnos[[#This Row],[Titulación]]</f>
        <v>23000</v>
      </c>
      <c r="AT318" s="208"/>
      <c r="AU318" s="1"/>
      <c r="AW318" s="209"/>
      <c r="AY318" s="210"/>
      <c r="AZ318" s="209"/>
      <c r="BB318" s="210"/>
      <c r="BC318" s="209"/>
      <c r="BE318" s="210"/>
      <c r="BF318" s="209"/>
      <c r="BH318" s="210"/>
      <c r="BI318" s="210"/>
      <c r="BJ318" s="210"/>
      <c r="BK318" s="210"/>
      <c r="BL318" s="210"/>
      <c r="BM318" s="210"/>
      <c r="BN318" s="210"/>
      <c r="BO318" s="210"/>
      <c r="BP318" s="210"/>
      <c r="BQ318" s="210"/>
      <c r="BR318" s="210"/>
      <c r="BS318" s="56">
        <f t="shared" si="89"/>
        <v>0</v>
      </c>
      <c r="BT318" s="56">
        <f t="shared" si="79"/>
        <v>23000</v>
      </c>
      <c r="BU318" s="57">
        <f t="shared" si="91"/>
        <v>-23000</v>
      </c>
      <c r="BW318" s="56">
        <f t="shared" si="90"/>
        <v>23000</v>
      </c>
      <c r="BX318" s="56"/>
      <c r="BY318" s="56">
        <f t="shared" si="85"/>
        <v>23000</v>
      </c>
      <c r="BZ318" s="62"/>
      <c r="CA318" s="62"/>
      <c r="CB318" s="62"/>
      <c r="CD318" s="211"/>
      <c r="CG318" s="212" t="s">
        <v>137</v>
      </c>
      <c r="CH318" s="69" t="s">
        <v>137</v>
      </c>
      <c r="CI318" s="573">
        <f t="shared" si="76"/>
        <v>23000</v>
      </c>
    </row>
    <row r="319" spans="1:87" ht="50" hidden="1" thickTop="1" thickBot="1">
      <c r="A319" s="244">
        <v>301</v>
      </c>
      <c r="B319" s="46" t="s">
        <v>10</v>
      </c>
      <c r="C319" s="252" t="s">
        <v>1179</v>
      </c>
      <c r="D319" s="46" t="s">
        <v>1180</v>
      </c>
      <c r="E319" s="72" t="s">
        <v>1181</v>
      </c>
      <c r="F319" s="53">
        <v>7225033333</v>
      </c>
      <c r="G319" s="304" t="s">
        <v>1182</v>
      </c>
      <c r="H319" s="752">
        <v>20</v>
      </c>
      <c r="I319" s="752">
        <v>20</v>
      </c>
      <c r="J319" s="151"/>
      <c r="K319" s="151">
        <v>2000</v>
      </c>
      <c r="L319" s="151">
        <v>2180</v>
      </c>
      <c r="M319" s="49" t="s">
        <v>1528</v>
      </c>
      <c r="N319" s="118">
        <v>44317</v>
      </c>
      <c r="O319" s="379">
        <f t="shared" si="81"/>
        <v>44896</v>
      </c>
      <c r="P319" s="118">
        <f>Cat_alumnos[[#This Row],[FECHA DE INICIO (PRIMERA CLASE CALENDARIO)]]</f>
        <v>44317</v>
      </c>
      <c r="Q319" s="118">
        <f t="shared" si="86"/>
        <v>44896</v>
      </c>
      <c r="R319" s="49" t="str">
        <f t="shared" si="87"/>
        <v>M</v>
      </c>
      <c r="S319" s="49" t="str">
        <f t="shared" si="88"/>
        <v>MAESTRIA EN DERECHO</v>
      </c>
      <c r="T319" s="322" t="s">
        <v>35</v>
      </c>
      <c r="U319" s="49" t="s">
        <v>9</v>
      </c>
      <c r="V319" s="50">
        <v>7000</v>
      </c>
      <c r="W319" s="51">
        <f t="shared" si="77"/>
        <v>0.68857142857142861</v>
      </c>
      <c r="X319" s="50">
        <f t="shared" si="78"/>
        <v>4820</v>
      </c>
      <c r="Y319" s="52">
        <v>1</v>
      </c>
      <c r="Z319" s="153">
        <v>0</v>
      </c>
      <c r="AA319" s="177">
        <v>29000</v>
      </c>
      <c r="AB319" s="300" t="s">
        <v>16</v>
      </c>
      <c r="AC319">
        <v>1</v>
      </c>
      <c r="AD319" s="1248">
        <v>301</v>
      </c>
      <c r="AE319" s="46">
        <v>2</v>
      </c>
      <c r="AF3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CALENDARIO)]],TODAY())/30,0)-AE319, IF(Cat_alumnos[[#This Row],[ESTATUS ACADÉMICO]]="VIGENTE",ROUNDDOWN(DAYS360(Cat_alumnos[[#This Row],[FECHA DE INICIO (PRIMERA CLASE CALENDARIO)]],TODAY())/30,0)+2-AE319,"NO VIGENTE"))</f>
        <v>NO VIGENTE</v>
      </c>
      <c r="AG319" s="116">
        <v>17</v>
      </c>
      <c r="AH3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19" s="55" t="str">
        <f t="shared" si="84"/>
        <v>COBRANZA</v>
      </c>
      <c r="AJ319" s="345" t="s">
        <v>2410</v>
      </c>
      <c r="AK319" s="49">
        <v>1</v>
      </c>
      <c r="AL319" s="66">
        <v>2</v>
      </c>
      <c r="AM319" s="444" t="str">
        <f t="shared" si="82"/>
        <v>SI</v>
      </c>
      <c r="AN319" s="904" t="s">
        <v>1976</v>
      </c>
      <c r="AO319" s="900" t="str">
        <f>MID(Cat_alumnos[[#This Row],[CURP]],5,2)</f>
        <v>88</v>
      </c>
      <c r="AP319" s="900" t="str">
        <f>MID(Cat_alumnos[[#This Row],[CURP]],7,2)</f>
        <v>03</v>
      </c>
      <c r="AQ319" s="900" t="str">
        <f>MID(Cat_alumnos[[#This Row],[CURP]],9,2)</f>
        <v>11</v>
      </c>
      <c r="AR319" s="904" t="s">
        <v>3088</v>
      </c>
      <c r="AS319" s="612">
        <f>Cat_alumnos[[#This Row],[Titulación]]</f>
        <v>29000</v>
      </c>
      <c r="AT319" s="208"/>
      <c r="AU319" s="1"/>
      <c r="AW319" s="209"/>
      <c r="AY319" s="210"/>
      <c r="AZ319" s="209"/>
      <c r="BB319" s="210"/>
      <c r="BC319" s="209"/>
      <c r="BE319" s="210"/>
      <c r="BF319" s="209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  <c r="BR319" s="210"/>
      <c r="BS319" s="56">
        <f t="shared" si="89"/>
        <v>0</v>
      </c>
      <c r="BT319" s="56">
        <f t="shared" si="79"/>
        <v>29000</v>
      </c>
      <c r="BU319" s="57">
        <f t="shared" si="91"/>
        <v>-29000</v>
      </c>
      <c r="BW319" s="56">
        <f t="shared" si="90"/>
        <v>29000</v>
      </c>
      <c r="BX319" s="56"/>
      <c r="BY319" s="56"/>
      <c r="BZ319" s="62"/>
      <c r="CA319" s="62"/>
      <c r="CB319" s="62"/>
      <c r="CC319">
        <f t="shared" ref="CC319:CC382" si="93">BX319-BY319</f>
        <v>0</v>
      </c>
      <c r="CD319" s="211"/>
      <c r="CG319" s="212" t="s">
        <v>1486</v>
      </c>
      <c r="CH319" s="69" t="s">
        <v>1485</v>
      </c>
      <c r="CI319" s="573">
        <f t="shared" si="76"/>
        <v>29000</v>
      </c>
    </row>
    <row r="320" spans="1:87" ht="18" hidden="1" thickTop="1" thickBot="1">
      <c r="A320" s="244">
        <v>302</v>
      </c>
      <c r="B320" s="46" t="s">
        <v>17</v>
      </c>
      <c r="C320" s="252" t="s">
        <v>1487</v>
      </c>
      <c r="D320" s="254" t="s">
        <v>2241</v>
      </c>
      <c r="E320" s="72" t="s">
        <v>1488</v>
      </c>
      <c r="F320" s="47" t="s">
        <v>1489</v>
      </c>
      <c r="G320" s="304" t="s">
        <v>1490</v>
      </c>
      <c r="H320" s="752">
        <v>8</v>
      </c>
      <c r="I320" s="752">
        <v>8</v>
      </c>
      <c r="J320" s="151"/>
      <c r="K320" s="151" t="s">
        <v>1255</v>
      </c>
      <c r="L320" s="151">
        <v>2180</v>
      </c>
      <c r="M320" s="49" t="s">
        <v>1247</v>
      </c>
      <c r="N320" s="118">
        <v>44531</v>
      </c>
      <c r="O320" s="379">
        <f t="shared" si="81"/>
        <v>44743</v>
      </c>
      <c r="P320" s="118">
        <f>Cat_alumnos[[#This Row],[FECHA DE INICIO (PRIMERA CLASE CALENDARIO)]]</f>
        <v>44531</v>
      </c>
      <c r="Q320" s="118">
        <f t="shared" si="86"/>
        <v>44743</v>
      </c>
      <c r="R320" s="49" t="str">
        <f t="shared" si="87"/>
        <v>H</v>
      </c>
      <c r="S320" s="49" t="str">
        <f t="shared" si="88"/>
        <v>JT EN LICENCIATURA EN DERECHO</v>
      </c>
      <c r="T320" s="322" t="s">
        <v>1227</v>
      </c>
      <c r="U320" s="49" t="s">
        <v>9</v>
      </c>
      <c r="V320" s="50">
        <v>3150</v>
      </c>
      <c r="W320" s="51">
        <f t="shared" si="77"/>
        <v>0.30793650793650795</v>
      </c>
      <c r="X320" s="50">
        <f t="shared" si="78"/>
        <v>970</v>
      </c>
      <c r="Y320" s="52">
        <v>0</v>
      </c>
      <c r="Z320" s="153">
        <v>5000</v>
      </c>
      <c r="AA320" s="177">
        <v>18000</v>
      </c>
      <c r="AB320" s="300" t="s">
        <v>11</v>
      </c>
      <c r="AC320">
        <v>1</v>
      </c>
      <c r="AD320" s="1249">
        <v>302</v>
      </c>
      <c r="AE320" s="46">
        <v>0</v>
      </c>
      <c r="AF3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CALENDARIO)]],TODAY())/30,0)-AE320, IF(Cat_alumnos[[#This Row],[ESTATUS ACADÉMICO]]="VIGENTE",ROUNDDOWN(DAYS360(Cat_alumnos[[#This Row],[FECHA DE INICIO (PRIMERA CLASE CALENDARIO)]],TODAY())/30,0)+2-AE320,"NO VIGENTE"))</f>
        <v>NO VIGENTE</v>
      </c>
      <c r="AG320" s="76">
        <v>8</v>
      </c>
      <c r="AH3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20" s="55" t="str">
        <f t="shared" ca="1" si="84"/>
        <v>Al día septiembre</v>
      </c>
      <c r="AJ320" s="345" t="s">
        <v>1491</v>
      </c>
      <c r="AK320" s="49">
        <v>0</v>
      </c>
      <c r="AL320" s="66">
        <f t="shared" ref="AL320:AL347" si="94">Y320-AK320</f>
        <v>0</v>
      </c>
      <c r="AM320" s="444" t="str">
        <f t="shared" si="82"/>
        <v>NO</v>
      </c>
      <c r="AN320" s="902"/>
      <c r="AO320" s="900" t="str">
        <f>MID(Cat_alumnos[[#This Row],[CURP]],5,2)</f>
        <v>58</v>
      </c>
      <c r="AP320" s="900" t="str">
        <f>MID(Cat_alumnos[[#This Row],[CURP]],7,2)</f>
        <v>06</v>
      </c>
      <c r="AQ320" s="900" t="str">
        <f>MID(Cat_alumnos[[#This Row],[CURP]],9,2)</f>
        <v>03</v>
      </c>
      <c r="AR320" s="904" t="s">
        <v>3107</v>
      </c>
      <c r="AS320" s="612">
        <f>Cat_alumnos[[#This Row],[Titulación]]</f>
        <v>18000</v>
      </c>
      <c r="AT320" s="208">
        <v>17820</v>
      </c>
      <c r="AU320" s="39">
        <v>44755</v>
      </c>
      <c r="AV320" t="s">
        <v>420</v>
      </c>
      <c r="AW320" s="209"/>
      <c r="AY320" s="210"/>
      <c r="AZ320" s="209"/>
      <c r="BB320" s="210"/>
      <c r="BC320" s="209"/>
      <c r="BE320" s="210"/>
      <c r="BF320" s="209"/>
      <c r="BH320" s="210"/>
      <c r="BI320" s="210"/>
      <c r="BJ320" s="210"/>
      <c r="BK320" s="210"/>
      <c r="BL320" s="210"/>
      <c r="BM320" s="210"/>
      <c r="BN320" s="210"/>
      <c r="BO320" s="210"/>
      <c r="BP320" s="210"/>
      <c r="BQ320" s="210"/>
      <c r="BR320" s="210"/>
      <c r="BS320" s="56">
        <f t="shared" si="89"/>
        <v>17820</v>
      </c>
      <c r="BT320" s="56">
        <f t="shared" si="79"/>
        <v>18000</v>
      </c>
      <c r="BU320" s="57">
        <f t="shared" si="91"/>
        <v>-180</v>
      </c>
      <c r="BW320" s="56">
        <f t="shared" si="90"/>
        <v>18000</v>
      </c>
      <c r="BX320" s="56">
        <v>5000</v>
      </c>
      <c r="BY320" s="56">
        <f t="shared" si="85"/>
        <v>13000</v>
      </c>
      <c r="BZ320" s="78">
        <v>44701</v>
      </c>
      <c r="CA320" s="62" t="s">
        <v>420</v>
      </c>
      <c r="CB320" s="62"/>
      <c r="CC320">
        <f t="shared" si="93"/>
        <v>-8000</v>
      </c>
      <c r="CD320" s="211"/>
      <c r="CG320" s="212" t="s">
        <v>1490</v>
      </c>
      <c r="CH320" s="59" t="s">
        <v>1489</v>
      </c>
      <c r="CI320" s="573">
        <f t="shared" si="76"/>
        <v>180</v>
      </c>
    </row>
    <row r="321" spans="1:87" ht="50" hidden="1" thickTop="1" thickBot="1">
      <c r="A321" s="244">
        <v>303</v>
      </c>
      <c r="B321" s="46" t="s">
        <v>12</v>
      </c>
      <c r="C321" s="307" t="s">
        <v>1820</v>
      </c>
      <c r="D321" s="46" t="s">
        <v>1014</v>
      </c>
      <c r="E321" s="72" t="s">
        <v>1015</v>
      </c>
      <c r="F321" s="47" t="s">
        <v>1016</v>
      </c>
      <c r="G321" s="304" t="s">
        <v>1017</v>
      </c>
      <c r="H321" s="752">
        <v>20</v>
      </c>
      <c r="I321" s="752">
        <v>20</v>
      </c>
      <c r="J321" s="151"/>
      <c r="K321" s="151">
        <v>3000</v>
      </c>
      <c r="L321" s="151">
        <v>3350</v>
      </c>
      <c r="M321" s="49" t="s">
        <v>1013</v>
      </c>
      <c r="N321" s="118">
        <v>44287</v>
      </c>
      <c r="O321" s="379">
        <f t="shared" si="81"/>
        <v>44866</v>
      </c>
      <c r="P321" s="118">
        <f>Cat_alumnos[[#This Row],[FECHA DE INICIO (PRIMERA CLASE CALENDARIO)]]</f>
        <v>44287</v>
      </c>
      <c r="Q321" s="118">
        <f t="shared" si="86"/>
        <v>44866</v>
      </c>
      <c r="R321" s="49" t="str">
        <f t="shared" si="87"/>
        <v>M</v>
      </c>
      <c r="S321" s="49" t="str">
        <f t="shared" si="88"/>
        <v>DOCTORADO EN DERECHO</v>
      </c>
      <c r="T321" s="322" t="s">
        <v>35</v>
      </c>
      <c r="U321" s="49" t="s">
        <v>11</v>
      </c>
      <c r="V321" s="50">
        <v>7000</v>
      </c>
      <c r="W321" s="51">
        <f t="shared" si="77"/>
        <v>0.52142857142857146</v>
      </c>
      <c r="X321" s="50">
        <f t="shared" si="78"/>
        <v>3650</v>
      </c>
      <c r="Y321" s="52">
        <v>1</v>
      </c>
      <c r="Z321" s="153">
        <v>0</v>
      </c>
      <c r="AA321" s="177">
        <v>29000</v>
      </c>
      <c r="AB321" s="300" t="s">
        <v>11</v>
      </c>
      <c r="AC321">
        <v>1</v>
      </c>
      <c r="AD321" s="1248">
        <v>303</v>
      </c>
      <c r="AE321" s="46">
        <v>0</v>
      </c>
      <c r="AF3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CALENDARIO)]],TODAY())/30,0)-AE321, IF(Cat_alumnos[[#This Row],[ESTATUS ACADÉMICO]]="VIGENTE",ROUNDDOWN(DAYS360(Cat_alumnos[[#This Row],[FECHA DE INICIO (PRIMERA CLASE CALENDARIO)]],TODAY())/30,0)+2-AE321,"NO VIGENTE"))</f>
        <v>NO VIGENTE</v>
      </c>
      <c r="AG321" s="76">
        <v>20</v>
      </c>
      <c r="AH3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21" s="55" t="str">
        <f t="shared" si="84"/>
        <v>SUSPENDER</v>
      </c>
      <c r="AJ321" s="345" t="s">
        <v>734</v>
      </c>
      <c r="AK321" s="49">
        <v>1</v>
      </c>
      <c r="AL321" s="66">
        <f t="shared" si="94"/>
        <v>0</v>
      </c>
      <c r="AM321" s="444" t="str">
        <f t="shared" si="82"/>
        <v>SI</v>
      </c>
      <c r="AN321" s="904" t="s">
        <v>1963</v>
      </c>
      <c r="AO321" s="900" t="str">
        <f>MID(Cat_alumnos[[#This Row],[CURP]],5,2)</f>
        <v>81</v>
      </c>
      <c r="AP321" s="900" t="str">
        <f>MID(Cat_alumnos[[#This Row],[CURP]],7,2)</f>
        <v>11</v>
      </c>
      <c r="AQ321" s="900" t="str">
        <f>MID(Cat_alumnos[[#This Row],[CURP]],9,2)</f>
        <v>28</v>
      </c>
      <c r="AR321" s="904" t="s">
        <v>3099</v>
      </c>
      <c r="AS321" s="612">
        <f>Cat_alumnos[[#This Row],[Titulación]]</f>
        <v>29000</v>
      </c>
      <c r="AT321" s="208"/>
      <c r="AU321" s="1"/>
      <c r="AW321" s="209"/>
      <c r="AY321" s="210"/>
      <c r="AZ321" s="209"/>
      <c r="BB321" s="210"/>
      <c r="BC321" s="209"/>
      <c r="BE321" s="210"/>
      <c r="BF321" s="209"/>
      <c r="BH321" s="210"/>
      <c r="BI321" s="210"/>
      <c r="BJ321" s="210"/>
      <c r="BK321" s="210"/>
      <c r="BL321" s="210"/>
      <c r="BM321" s="210"/>
      <c r="BN321" s="210"/>
      <c r="BO321" s="210"/>
      <c r="BP321" s="210"/>
      <c r="BQ321" s="210"/>
      <c r="BR321" s="210"/>
      <c r="BS321" s="56">
        <f t="shared" si="89"/>
        <v>0</v>
      </c>
      <c r="BT321" s="56">
        <f t="shared" si="79"/>
        <v>29000</v>
      </c>
      <c r="BU321" s="57">
        <f t="shared" si="91"/>
        <v>-29000</v>
      </c>
      <c r="BW321" s="56">
        <f t="shared" si="90"/>
        <v>29000</v>
      </c>
      <c r="BX321" s="56"/>
      <c r="BY321" s="56">
        <f t="shared" si="85"/>
        <v>29000</v>
      </c>
      <c r="BZ321" s="62"/>
      <c r="CA321" s="62"/>
      <c r="CB321" s="62"/>
      <c r="CC321">
        <f t="shared" si="93"/>
        <v>-29000</v>
      </c>
      <c r="CD321" s="211"/>
      <c r="CG321" s="212" t="s">
        <v>702</v>
      </c>
      <c r="CH321" s="69" t="s">
        <v>701</v>
      </c>
      <c r="CI321" s="573">
        <f t="shared" si="76"/>
        <v>29000</v>
      </c>
    </row>
    <row r="322" spans="1:87" ht="18" hidden="1" thickTop="1" thickBot="1">
      <c r="A322" s="244">
        <v>304</v>
      </c>
      <c r="B322" s="254" t="s">
        <v>67</v>
      </c>
      <c r="C322" s="252" t="s">
        <v>1493</v>
      </c>
      <c r="D322" s="46" t="s">
        <v>1494</v>
      </c>
      <c r="E322" s="67" t="s">
        <v>1495</v>
      </c>
      <c r="F322" s="46" t="s">
        <v>1496</v>
      </c>
      <c r="G322" s="304" t="s">
        <v>9327</v>
      </c>
      <c r="H322" s="752">
        <v>20</v>
      </c>
      <c r="I322" s="752">
        <v>20</v>
      </c>
      <c r="J322" s="151"/>
      <c r="K322" s="151" t="s">
        <v>1255</v>
      </c>
      <c r="L322" s="151">
        <v>0</v>
      </c>
      <c r="M322" s="49" t="s">
        <v>1455</v>
      </c>
      <c r="N322" s="118">
        <v>44501</v>
      </c>
      <c r="O322" s="379">
        <f t="shared" si="81"/>
        <v>45078</v>
      </c>
      <c r="P322" s="118">
        <f>Cat_alumnos[[#This Row],[FECHA DE INICIO (PRIMERA CLASE CALENDARIO)]]</f>
        <v>44501</v>
      </c>
      <c r="Q322" s="118">
        <f t="shared" si="86"/>
        <v>45078</v>
      </c>
      <c r="R322" s="49" t="str">
        <f t="shared" si="87"/>
        <v>M</v>
      </c>
      <c r="S322" s="49" t="str">
        <f t="shared" si="88"/>
        <v>DOCTORADO EN INNOVACION, ADMON Y POLITICAS PUBLICAS</v>
      </c>
      <c r="T322" s="322" t="s">
        <v>1227</v>
      </c>
      <c r="U322" s="49" t="s">
        <v>9</v>
      </c>
      <c r="V322" s="50">
        <v>7000</v>
      </c>
      <c r="W322" s="51">
        <f t="shared" si="77"/>
        <v>1</v>
      </c>
      <c r="X322" s="50">
        <f t="shared" si="78"/>
        <v>7000</v>
      </c>
      <c r="Y322" s="52">
        <v>1</v>
      </c>
      <c r="Z322" s="153">
        <v>0</v>
      </c>
      <c r="AA322" s="177">
        <v>29000</v>
      </c>
      <c r="AB322" s="300" t="s">
        <v>11</v>
      </c>
      <c r="AC322">
        <v>1</v>
      </c>
      <c r="AD322" s="1249">
        <v>304</v>
      </c>
      <c r="AE322" s="46">
        <v>0</v>
      </c>
      <c r="AF3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CALENDARIO)]],TODAY())/30,0)-AE322, IF(Cat_alumnos[[#This Row],[ESTATUS ACADÉMICO]]="VIGENTE",ROUNDDOWN(DAYS360(Cat_alumnos[[#This Row],[FECHA DE INICIO (PRIMERA CLASE CALENDARIO)]],TODAY())/30,0)+2-AE322,"NO VIGENTE"))</f>
        <v>NO VIGENTE</v>
      </c>
      <c r="AG322" s="76" t="s">
        <v>1498</v>
      </c>
      <c r="AH32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22" s="55" t="str">
        <f t="shared" si="84"/>
        <v>SUSPENDER</v>
      </c>
      <c r="AJ322" s="345"/>
      <c r="AK322" s="49">
        <v>1</v>
      </c>
      <c r="AL322" s="66">
        <f t="shared" si="94"/>
        <v>0</v>
      </c>
      <c r="AM322" s="444" t="str">
        <f t="shared" si="82"/>
        <v>NO</v>
      </c>
      <c r="AN322" s="902"/>
      <c r="AO322" s="900" t="str">
        <f>MID(Cat_alumnos[[#This Row],[CURP]],5,2)</f>
        <v>80</v>
      </c>
      <c r="AP322" s="900" t="str">
        <f>MID(Cat_alumnos[[#This Row],[CURP]],7,2)</f>
        <v>02</v>
      </c>
      <c r="AQ322" s="900" t="str">
        <f>MID(Cat_alumnos[[#This Row],[CURP]],9,2)</f>
        <v>01</v>
      </c>
      <c r="AR322" s="904" t="s">
        <v>3088</v>
      </c>
      <c r="AS322" s="612">
        <f>Cat_alumnos[[#This Row],[Titulación]]</f>
        <v>29000</v>
      </c>
      <c r="AT322" s="208"/>
      <c r="AU322" s="1"/>
      <c r="AW322" s="209"/>
      <c r="AY322" s="210"/>
      <c r="AZ322" s="209"/>
      <c r="BB322" s="210"/>
      <c r="BC322" s="209"/>
      <c r="BE322" s="210"/>
      <c r="BF322" s="209"/>
      <c r="BH322" s="210"/>
      <c r="BI322" s="210"/>
      <c r="BJ322" s="210"/>
      <c r="BK322" s="210"/>
      <c r="BL322" s="210"/>
      <c r="BM322" s="210"/>
      <c r="BN322" s="210"/>
      <c r="BO322" s="210"/>
      <c r="BP322" s="210"/>
      <c r="BQ322" s="210"/>
      <c r="BR322" s="210"/>
      <c r="BS322" s="56">
        <f t="shared" si="89"/>
        <v>0</v>
      </c>
      <c r="BT322" s="56">
        <f t="shared" si="79"/>
        <v>29000</v>
      </c>
      <c r="BU322" s="57">
        <f t="shared" si="91"/>
        <v>-29000</v>
      </c>
      <c r="BW322" s="56">
        <f t="shared" si="90"/>
        <v>29000</v>
      </c>
      <c r="BX322" s="56"/>
      <c r="BY322" s="56">
        <f t="shared" si="85"/>
        <v>29000</v>
      </c>
      <c r="BZ322" s="62"/>
      <c r="CA322" s="62"/>
      <c r="CB322" s="62"/>
      <c r="CC322">
        <f t="shared" si="93"/>
        <v>-29000</v>
      </c>
      <c r="CD322" s="211"/>
      <c r="CG322" s="212" t="s">
        <v>1499</v>
      </c>
      <c r="CH322" s="69" t="s">
        <v>1496</v>
      </c>
      <c r="CI322" s="573">
        <f t="shared" si="76"/>
        <v>29000</v>
      </c>
    </row>
    <row r="323" spans="1:87" ht="18" hidden="1" thickTop="1" thickBot="1">
      <c r="A323" s="244">
        <v>305</v>
      </c>
      <c r="B323" s="254" t="s">
        <v>67</v>
      </c>
      <c r="C323" s="252" t="s">
        <v>599</v>
      </c>
      <c r="D323" s="46" t="s">
        <v>1494</v>
      </c>
      <c r="E323" s="72" t="s">
        <v>601</v>
      </c>
      <c r="F323" s="46" t="s">
        <v>1500</v>
      </c>
      <c r="G323" s="48" t="s">
        <v>1501</v>
      </c>
      <c r="H323" s="752">
        <v>20</v>
      </c>
      <c r="I323" s="752">
        <v>20</v>
      </c>
      <c r="J323" s="151"/>
      <c r="K323" s="151" t="s">
        <v>1255</v>
      </c>
      <c r="L323" s="151">
        <v>0</v>
      </c>
      <c r="M323" s="49" t="s">
        <v>1455</v>
      </c>
      <c r="N323" s="118">
        <v>44501</v>
      </c>
      <c r="O323" s="379">
        <f t="shared" si="81"/>
        <v>45078</v>
      </c>
      <c r="P323" s="118">
        <f>Cat_alumnos[[#This Row],[FECHA DE INICIO (PRIMERA CLASE CALENDARIO)]]</f>
        <v>44501</v>
      </c>
      <c r="Q323" s="118">
        <f t="shared" si="86"/>
        <v>45078</v>
      </c>
      <c r="R323" s="49" t="str">
        <f t="shared" si="87"/>
        <v>M</v>
      </c>
      <c r="S323" s="49" t="str">
        <f t="shared" si="88"/>
        <v>DOCTORADO EN INNOVACION, ADMON Y POLITICAS PUBLICAS</v>
      </c>
      <c r="T323" s="322" t="s">
        <v>1227</v>
      </c>
      <c r="U323" s="49" t="s">
        <v>9</v>
      </c>
      <c r="V323" s="50">
        <v>7000</v>
      </c>
      <c r="W323" s="51">
        <f t="shared" si="77"/>
        <v>1</v>
      </c>
      <c r="X323" s="50">
        <f t="shared" si="78"/>
        <v>7000</v>
      </c>
      <c r="Y323" s="52">
        <v>1</v>
      </c>
      <c r="Z323" s="153">
        <v>0</v>
      </c>
      <c r="AA323" s="177">
        <v>29000</v>
      </c>
      <c r="AB323" s="300" t="s">
        <v>11</v>
      </c>
      <c r="AC323">
        <v>1</v>
      </c>
      <c r="AD323" s="1248">
        <v>305</v>
      </c>
      <c r="AE323" s="46">
        <v>0</v>
      </c>
      <c r="AF3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CALENDARIO)]],TODAY())/30,0)-AE323, IF(Cat_alumnos[[#This Row],[ESTATUS ACADÉMICO]]="VIGENTE",ROUNDDOWN(DAYS360(Cat_alumnos[[#This Row],[FECHA DE INICIO (PRIMERA CLASE CALENDARIO)]],TODAY())/30,0)+2-AE323,"NO VIGENTE"))</f>
        <v>NO VIGENTE</v>
      </c>
      <c r="AG323" s="76" t="s">
        <v>1498</v>
      </c>
      <c r="AH32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23" s="55" t="str">
        <f t="shared" si="84"/>
        <v>SUSPENDER</v>
      </c>
      <c r="AJ323" s="345"/>
      <c r="AK323" s="49">
        <v>1</v>
      </c>
      <c r="AL323" s="66">
        <f t="shared" si="94"/>
        <v>0</v>
      </c>
      <c r="AM323" s="444" t="str">
        <f t="shared" si="82"/>
        <v>NO</v>
      </c>
      <c r="AN323" s="902"/>
      <c r="AO323" s="900" t="str">
        <f>MID(Cat_alumnos[[#This Row],[CURP]],5,2)</f>
        <v>75</v>
      </c>
      <c r="AP323" s="900" t="str">
        <f>MID(Cat_alumnos[[#This Row],[CURP]],7,2)</f>
        <v>10</v>
      </c>
      <c r="AQ323" s="900" t="str">
        <f>MID(Cat_alumnos[[#This Row],[CURP]],9,2)</f>
        <v>15</v>
      </c>
      <c r="AR323" s="904" t="s">
        <v>3096</v>
      </c>
      <c r="AS323" s="612">
        <f>Cat_alumnos[[#This Row],[Titulación]]</f>
        <v>29000</v>
      </c>
      <c r="AT323" s="208"/>
      <c r="AU323" s="1"/>
      <c r="AW323" s="209"/>
      <c r="AY323" s="210"/>
      <c r="AZ323" s="209"/>
      <c r="BB323" s="210"/>
      <c r="BC323" s="209"/>
      <c r="BE323" s="210"/>
      <c r="BF323" s="209"/>
      <c r="BH323" s="210"/>
      <c r="BI323" s="210"/>
      <c r="BJ323" s="210"/>
      <c r="BK323" s="210"/>
      <c r="BL323" s="210"/>
      <c r="BM323" s="210"/>
      <c r="BN323" s="210"/>
      <c r="BO323" s="210"/>
      <c r="BP323" s="210"/>
      <c r="BQ323" s="210"/>
      <c r="BR323" s="210"/>
      <c r="BS323" s="56">
        <f t="shared" si="89"/>
        <v>0</v>
      </c>
      <c r="BT323" s="56">
        <f t="shared" si="79"/>
        <v>29000</v>
      </c>
      <c r="BU323" s="57">
        <f t="shared" si="91"/>
        <v>-29000</v>
      </c>
      <c r="BW323" s="56">
        <f t="shared" si="90"/>
        <v>29000</v>
      </c>
      <c r="BX323" s="56"/>
      <c r="BY323" s="56">
        <f t="shared" si="85"/>
        <v>29000</v>
      </c>
      <c r="BZ323" s="62"/>
      <c r="CA323" s="62"/>
      <c r="CB323" s="62"/>
      <c r="CC323">
        <f t="shared" si="93"/>
        <v>-29000</v>
      </c>
      <c r="CD323" s="211"/>
      <c r="CG323" s="212" t="s">
        <v>602</v>
      </c>
      <c r="CH323" s="69" t="s">
        <v>1500</v>
      </c>
      <c r="CI323" s="573">
        <f t="shared" si="76"/>
        <v>29000</v>
      </c>
    </row>
    <row r="324" spans="1:87" ht="18" hidden="1" thickTop="1" thickBot="1">
      <c r="A324" s="244">
        <v>306</v>
      </c>
      <c r="B324" s="254" t="s">
        <v>67</v>
      </c>
      <c r="C324" s="1179" t="s">
        <v>2578</v>
      </c>
      <c r="D324" s="46" t="s">
        <v>1502</v>
      </c>
      <c r="E324" s="72" t="s">
        <v>1503</v>
      </c>
      <c r="F324" s="53" t="s">
        <v>1504</v>
      </c>
      <c r="G324" s="304" t="s">
        <v>1505</v>
      </c>
      <c r="H324" s="752">
        <v>20</v>
      </c>
      <c r="I324" s="752">
        <v>20</v>
      </c>
      <c r="J324" s="151"/>
      <c r="K324" s="151" t="s">
        <v>1255</v>
      </c>
      <c r="L324" s="151">
        <v>3350</v>
      </c>
      <c r="M324" s="49" t="s">
        <v>1455</v>
      </c>
      <c r="N324" s="118">
        <v>44501</v>
      </c>
      <c r="O324" s="379">
        <f t="shared" si="81"/>
        <v>45078</v>
      </c>
      <c r="P324" s="118">
        <f>Cat_alumnos[[#This Row],[FECHA DE INICIO (PRIMERA CLASE CALENDARIO)]]</f>
        <v>44501</v>
      </c>
      <c r="Q324" s="118">
        <f t="shared" si="86"/>
        <v>45078</v>
      </c>
      <c r="R324" s="49" t="str">
        <f t="shared" si="87"/>
        <v>H</v>
      </c>
      <c r="S324" s="49" t="str">
        <f t="shared" si="88"/>
        <v>DOCTORADO EN INNOVACION, ADMON Y POLITICAS PUBLICAS</v>
      </c>
      <c r="T324" s="322" t="s">
        <v>1227</v>
      </c>
      <c r="U324" s="49" t="s">
        <v>11</v>
      </c>
      <c r="V324" s="50">
        <v>7000</v>
      </c>
      <c r="W324" s="51">
        <f t="shared" si="77"/>
        <v>0.52142857142857146</v>
      </c>
      <c r="X324" s="50">
        <f t="shared" si="78"/>
        <v>3650</v>
      </c>
      <c r="Y324" s="52">
        <v>1</v>
      </c>
      <c r="Z324" s="153">
        <v>0</v>
      </c>
      <c r="AA324" s="177">
        <v>29000</v>
      </c>
      <c r="AB324" s="300" t="s">
        <v>11</v>
      </c>
      <c r="AC324">
        <v>1</v>
      </c>
      <c r="AD324" s="1249">
        <v>306</v>
      </c>
      <c r="AE324" s="46">
        <v>0</v>
      </c>
      <c r="AF3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CALENDARIO)]],TODAY())/30,0)-AE324, IF(Cat_alumnos[[#This Row],[ESTATUS ACADÉMICO]]="VIGENTE",ROUNDDOWN(DAYS360(Cat_alumnos[[#This Row],[FECHA DE INICIO (PRIMERA CLASE CALENDARIO)]],TODAY())/30,0)+2-AE324,"NO VIGENTE"))</f>
        <v>NO VIGENTE</v>
      </c>
      <c r="AG324" s="76">
        <v>20</v>
      </c>
      <c r="AH3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324" s="55" t="str">
        <f t="shared" ca="1" si="84"/>
        <v>Al día septiembre</v>
      </c>
      <c r="AJ324" s="345" t="s">
        <v>2785</v>
      </c>
      <c r="AK324" s="49">
        <v>1</v>
      </c>
      <c r="AL324" s="66">
        <f t="shared" si="94"/>
        <v>0</v>
      </c>
      <c r="AM324" s="444" t="str">
        <f t="shared" si="82"/>
        <v>NO</v>
      </c>
      <c r="AN324" s="902"/>
      <c r="AO324" s="900" t="str">
        <f>MID(Cat_alumnos[[#This Row],[CURP]],5,2)</f>
        <v>57</v>
      </c>
      <c r="AP324" s="900" t="str">
        <f>MID(Cat_alumnos[[#This Row],[CURP]],7,2)</f>
        <v>06</v>
      </c>
      <c r="AQ324" s="900" t="str">
        <f>MID(Cat_alumnos[[#This Row],[CURP]],9,2)</f>
        <v>27</v>
      </c>
      <c r="AR324" s="904" t="s">
        <v>3092</v>
      </c>
      <c r="AS324" s="612">
        <f>Cat_alumnos[[#This Row],[Titulación]]</f>
        <v>29000</v>
      </c>
      <c r="AT324" s="208">
        <v>6000</v>
      </c>
      <c r="AU324" s="39">
        <v>45111</v>
      </c>
      <c r="AW324" s="384">
        <v>6000</v>
      </c>
      <c r="AX324" s="81">
        <v>45156</v>
      </c>
      <c r="AY324" s="210"/>
      <c r="AZ324" s="384">
        <v>10000</v>
      </c>
      <c r="BA324" s="81">
        <v>45183</v>
      </c>
      <c r="BB324" s="210"/>
      <c r="BC324" s="384">
        <v>7000</v>
      </c>
      <c r="BD324" s="81">
        <v>45203</v>
      </c>
      <c r="BE324" s="210"/>
      <c r="BF324" s="209"/>
      <c r="BH324" s="210"/>
      <c r="BI324" s="210"/>
      <c r="BJ324" s="210"/>
      <c r="BK324" s="210"/>
      <c r="BL324" s="210"/>
      <c r="BM324" s="210"/>
      <c r="BN324" s="210"/>
      <c r="BO324" s="210"/>
      <c r="BP324" s="210"/>
      <c r="BQ324" s="210"/>
      <c r="BR324" s="210"/>
      <c r="BS324" s="56">
        <f t="shared" si="89"/>
        <v>29000</v>
      </c>
      <c r="BT324" s="56">
        <f t="shared" si="79"/>
        <v>29000</v>
      </c>
      <c r="BU324" s="57">
        <f t="shared" si="91"/>
        <v>0</v>
      </c>
      <c r="BW324" s="56">
        <f t="shared" si="90"/>
        <v>29000</v>
      </c>
      <c r="BX324" s="56"/>
      <c r="BY324" s="56"/>
      <c r="BZ324" s="62"/>
      <c r="CA324" s="62"/>
      <c r="CB324" s="62"/>
      <c r="CC324">
        <f t="shared" si="93"/>
        <v>0</v>
      </c>
      <c r="CD324" s="211"/>
      <c r="CG324" s="212" t="s">
        <v>1506</v>
      </c>
      <c r="CH324" s="69" t="s">
        <v>1504</v>
      </c>
      <c r="CI324" s="573">
        <f t="shared" si="76"/>
        <v>23000</v>
      </c>
    </row>
    <row r="325" spans="1:87" ht="34" hidden="1" thickTop="1" thickBot="1">
      <c r="A325" s="244">
        <v>307</v>
      </c>
      <c r="B325" s="46" t="s">
        <v>17</v>
      </c>
      <c r="C325" s="309" t="s">
        <v>1507</v>
      </c>
      <c r="D325" s="46" t="s">
        <v>1508</v>
      </c>
      <c r="E325" s="718" t="s">
        <v>1509</v>
      </c>
      <c r="F325" s="46" t="s">
        <v>1510</v>
      </c>
      <c r="G325" s="48" t="s">
        <v>1511</v>
      </c>
      <c r="H325" s="752">
        <v>8</v>
      </c>
      <c r="I325" s="752">
        <v>8</v>
      </c>
      <c r="J325" s="151"/>
      <c r="K325" s="151">
        <v>0</v>
      </c>
      <c r="L325" s="151">
        <v>5875</v>
      </c>
      <c r="M325" s="49" t="s">
        <v>1512</v>
      </c>
      <c r="N325" s="118">
        <v>44470</v>
      </c>
      <c r="O325" s="379">
        <f t="shared" si="81"/>
        <v>44682</v>
      </c>
      <c r="P325" s="118">
        <f>Cat_alumnos[[#This Row],[FECHA DE INICIO (PRIMERA CLASE CALENDARIO)]]</f>
        <v>44470</v>
      </c>
      <c r="Q325" s="118">
        <f t="shared" si="86"/>
        <v>44682</v>
      </c>
      <c r="R325" s="49" t="str">
        <f t="shared" si="87"/>
        <v>M</v>
      </c>
      <c r="S325" s="49" t="str">
        <f t="shared" si="88"/>
        <v>JT EN LICENCIATURA EN DERECHO</v>
      </c>
      <c r="T325" s="322" t="s">
        <v>1227</v>
      </c>
      <c r="U325" s="49" t="s">
        <v>11</v>
      </c>
      <c r="V325" s="50">
        <v>3150</v>
      </c>
      <c r="W325" s="51">
        <f t="shared" si="77"/>
        <v>-0.86507936507936511</v>
      </c>
      <c r="X325" s="50">
        <f t="shared" si="78"/>
        <v>-2725</v>
      </c>
      <c r="Y325" s="52">
        <v>0</v>
      </c>
      <c r="Z325" s="153">
        <v>5000</v>
      </c>
      <c r="AA325" s="177">
        <v>18000</v>
      </c>
      <c r="AB325" s="300" t="s">
        <v>11</v>
      </c>
      <c r="AC325">
        <v>1</v>
      </c>
      <c r="AD325" s="1248">
        <v>307</v>
      </c>
      <c r="AE325" s="46"/>
      <c r="AF3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CALENDARIO)]],TODAY())/30,0)-AE325, IF(Cat_alumnos[[#This Row],[ESTATUS ACADÉMICO]]="VIGENTE",ROUNDDOWN(DAYS360(Cat_alumnos[[#This Row],[FECHA DE INICIO (PRIMERA CLASE CALENDARIO)]],TODAY())/30,0)+2-AE325,"NO VIGENTE"))</f>
        <v>NO VIGENTE</v>
      </c>
      <c r="AG325" s="76">
        <v>8</v>
      </c>
      <c r="AH3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25" s="55" t="str">
        <f t="shared" si="84"/>
        <v>SUSPENDER</v>
      </c>
      <c r="AJ325" s="345" t="s">
        <v>2801</v>
      </c>
      <c r="AK325" s="49">
        <v>0</v>
      </c>
      <c r="AL325" s="66">
        <f t="shared" si="94"/>
        <v>0</v>
      </c>
      <c r="AM325" s="444" t="str">
        <f t="shared" si="82"/>
        <v>NO</v>
      </c>
      <c r="AN325" s="902"/>
      <c r="AO325" s="900" t="str">
        <f>MID(Cat_alumnos[[#This Row],[CURP]],5,2)</f>
        <v>83</v>
      </c>
      <c r="AP325" s="900" t="str">
        <f>MID(Cat_alumnos[[#This Row],[CURP]],7,2)</f>
        <v>01</v>
      </c>
      <c r="AQ325" s="900" t="str">
        <f>MID(Cat_alumnos[[#This Row],[CURP]],9,2)</f>
        <v>05</v>
      </c>
      <c r="AR325" s="904" t="s">
        <v>3088</v>
      </c>
      <c r="AS325" s="612">
        <f>Cat_alumnos[[#This Row],[Titulación]]</f>
        <v>18000</v>
      </c>
      <c r="AT325" s="208"/>
      <c r="AU325" s="1"/>
      <c r="AW325" s="209"/>
      <c r="AY325" s="210"/>
      <c r="AZ325" s="209"/>
      <c r="BB325" s="210"/>
      <c r="BC325" s="209"/>
      <c r="BE325" s="210"/>
      <c r="BF325" s="209"/>
      <c r="BH325" s="210"/>
      <c r="BI325" s="210"/>
      <c r="BJ325" s="210"/>
      <c r="BK325" s="210"/>
      <c r="BL325" s="210"/>
      <c r="BM325" s="210"/>
      <c r="BN325" s="210"/>
      <c r="BO325" s="210"/>
      <c r="BP325" s="210"/>
      <c r="BQ325" s="210"/>
      <c r="BR325" s="210"/>
      <c r="BS325" s="56">
        <f t="shared" si="89"/>
        <v>0</v>
      </c>
      <c r="BT325" s="56">
        <f t="shared" si="79"/>
        <v>18000</v>
      </c>
      <c r="BU325" s="57">
        <f t="shared" si="91"/>
        <v>-18000</v>
      </c>
      <c r="BW325" s="56">
        <f t="shared" si="90"/>
        <v>18000</v>
      </c>
      <c r="BX325" s="56"/>
      <c r="BY325" s="56">
        <f t="shared" si="85"/>
        <v>18000</v>
      </c>
      <c r="BZ325" s="62"/>
      <c r="CA325" s="62"/>
      <c r="CB325" s="62"/>
      <c r="CC325">
        <f t="shared" si="93"/>
        <v>-18000</v>
      </c>
      <c r="CD325" s="211"/>
      <c r="CG325" s="212"/>
      <c r="CH325" s="69"/>
      <c r="CI325" s="573">
        <f t="shared" si="76"/>
        <v>18000</v>
      </c>
    </row>
    <row r="326" spans="1:87" ht="34" hidden="1" thickTop="1" thickBot="1">
      <c r="A326" s="244">
        <v>308</v>
      </c>
      <c r="B326" s="46" t="s">
        <v>12</v>
      </c>
      <c r="C326" s="252" t="s">
        <v>1513</v>
      </c>
      <c r="D326" s="116" t="s">
        <v>1514</v>
      </c>
      <c r="E326" s="67" t="s">
        <v>1515</v>
      </c>
      <c r="F326" s="47" t="s">
        <v>1516</v>
      </c>
      <c r="G326" s="48" t="s">
        <v>1517</v>
      </c>
      <c r="H326" s="752">
        <v>20</v>
      </c>
      <c r="I326" s="752">
        <v>20</v>
      </c>
      <c r="J326" s="151"/>
      <c r="K326" s="151">
        <v>3000</v>
      </c>
      <c r="L326" s="151">
        <v>3350</v>
      </c>
      <c r="M326" s="131" t="s">
        <v>1876</v>
      </c>
      <c r="N326" s="118">
        <v>44531</v>
      </c>
      <c r="O326" s="379">
        <f t="shared" si="81"/>
        <v>45108</v>
      </c>
      <c r="P326" s="118">
        <f>Cat_alumnos[[#This Row],[FECHA DE INICIO (PRIMERA CLASE CALENDARIO)]]</f>
        <v>44531</v>
      </c>
      <c r="Q326" s="118">
        <f t="shared" si="86"/>
        <v>45108</v>
      </c>
      <c r="R326" s="49" t="str">
        <f t="shared" si="87"/>
        <v>H</v>
      </c>
      <c r="S326" s="49" t="str">
        <f t="shared" si="88"/>
        <v>DOCTORADO EN DERECHO</v>
      </c>
      <c r="T326" s="322" t="s">
        <v>1227</v>
      </c>
      <c r="U326" s="49" t="s">
        <v>16</v>
      </c>
      <c r="V326" s="50">
        <v>6700</v>
      </c>
      <c r="W326" s="51">
        <f t="shared" si="77"/>
        <v>0.5</v>
      </c>
      <c r="X326" s="50">
        <f t="shared" si="78"/>
        <v>3350</v>
      </c>
      <c r="Y326" s="52">
        <v>1</v>
      </c>
      <c r="Z326" s="153">
        <v>0</v>
      </c>
      <c r="AA326" s="177">
        <v>29000</v>
      </c>
      <c r="AB326" s="300" t="s">
        <v>16</v>
      </c>
      <c r="AC326">
        <v>1</v>
      </c>
      <c r="AD326" s="1249">
        <v>308</v>
      </c>
      <c r="AE326" s="46">
        <v>0</v>
      </c>
      <c r="AF3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CALENDARIO)]],TODAY())/30,0)-AE326, IF(Cat_alumnos[[#This Row],[ESTATUS ACADÉMICO]]="VIGENTE",ROUNDDOWN(DAYS360(Cat_alumnos[[#This Row],[FECHA DE INICIO (PRIMERA CLASE CALENDARIO)]],TODAY())/30,0)+2-AE326,"NO VIGENTE"))</f>
        <v>NO VIGENTE</v>
      </c>
      <c r="AG326" s="76">
        <v>7</v>
      </c>
      <c r="AH3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326" s="55" t="str">
        <f t="shared" si="84"/>
        <v>SUSPENDER</v>
      </c>
      <c r="AJ326" s="345" t="s">
        <v>2793</v>
      </c>
      <c r="AK326" s="49">
        <v>0</v>
      </c>
      <c r="AL326" s="66">
        <f t="shared" si="94"/>
        <v>1</v>
      </c>
      <c r="AM326" s="444" t="str">
        <f t="shared" si="82"/>
        <v>NO</v>
      </c>
      <c r="AN326" s="902"/>
      <c r="AO326" s="900" t="str">
        <f>MID(Cat_alumnos[[#This Row],[CURP]],5,2)</f>
        <v>73</v>
      </c>
      <c r="AP326" s="900" t="str">
        <f>MID(Cat_alumnos[[#This Row],[CURP]],7,2)</f>
        <v>12</v>
      </c>
      <c r="AQ326" s="900" t="str">
        <f>MID(Cat_alumnos[[#This Row],[CURP]],9,2)</f>
        <v>29</v>
      </c>
      <c r="AR326" s="904" t="s">
        <v>3086</v>
      </c>
      <c r="AS326" s="612">
        <f>Cat_alumnos[[#This Row],[Titulación]]</f>
        <v>29000</v>
      </c>
      <c r="AT326" s="208"/>
      <c r="AU326" s="1"/>
      <c r="AW326" s="209"/>
      <c r="AY326" s="210"/>
      <c r="AZ326" s="209"/>
      <c r="BB326" s="210"/>
      <c r="BC326" s="209"/>
      <c r="BE326" s="210"/>
      <c r="BF326" s="209"/>
      <c r="BH326" s="210"/>
      <c r="BI326" s="210"/>
      <c r="BJ326" s="210"/>
      <c r="BK326" s="210"/>
      <c r="BL326" s="210"/>
      <c r="BM326" s="210"/>
      <c r="BN326" s="210"/>
      <c r="BO326" s="210"/>
      <c r="BP326" s="210"/>
      <c r="BQ326" s="210"/>
      <c r="BR326" s="210"/>
      <c r="BS326" s="56">
        <f t="shared" si="89"/>
        <v>0</v>
      </c>
      <c r="BT326" s="56">
        <f t="shared" si="79"/>
        <v>29000</v>
      </c>
      <c r="BU326" s="57">
        <f t="shared" si="91"/>
        <v>-29000</v>
      </c>
      <c r="BW326" s="56">
        <f t="shared" si="90"/>
        <v>29000</v>
      </c>
      <c r="BX326" s="56"/>
      <c r="BY326" s="56">
        <f t="shared" si="85"/>
        <v>29000</v>
      </c>
      <c r="BZ326" s="62"/>
      <c r="CA326" s="62"/>
      <c r="CB326" s="62"/>
      <c r="CC326">
        <f t="shared" si="93"/>
        <v>-29000</v>
      </c>
      <c r="CD326" s="211"/>
      <c r="CG326" s="212" t="s">
        <v>1517</v>
      </c>
      <c r="CH326" s="59" t="s">
        <v>1516</v>
      </c>
      <c r="CI326" s="573">
        <f t="shared" si="76"/>
        <v>29000</v>
      </c>
    </row>
    <row r="327" spans="1:87" ht="18" hidden="1" thickTop="1" thickBot="1">
      <c r="A327" s="244">
        <v>309</v>
      </c>
      <c r="B327" s="254" t="s">
        <v>67</v>
      </c>
      <c r="C327" s="252" t="s">
        <v>1518</v>
      </c>
      <c r="D327" s="46" t="s">
        <v>1519</v>
      </c>
      <c r="E327" s="67" t="s">
        <v>1520</v>
      </c>
      <c r="F327" s="53" t="s">
        <v>1521</v>
      </c>
      <c r="G327" s="48" t="s">
        <v>1522</v>
      </c>
      <c r="H327" s="752">
        <v>20</v>
      </c>
      <c r="I327" s="752">
        <v>20</v>
      </c>
      <c r="J327" s="151"/>
      <c r="K327" s="151">
        <v>3000</v>
      </c>
      <c r="L327" s="151">
        <v>3350</v>
      </c>
      <c r="M327" s="49" t="s">
        <v>1455</v>
      </c>
      <c r="N327" s="118">
        <v>44531</v>
      </c>
      <c r="O327" s="379">
        <f t="shared" si="81"/>
        <v>45108</v>
      </c>
      <c r="P327" s="118">
        <f>Cat_alumnos[[#This Row],[FECHA DE INICIO (PRIMERA CLASE CALENDARIO)]]</f>
        <v>44531</v>
      </c>
      <c r="Q327" s="118">
        <f t="shared" si="86"/>
        <v>45108</v>
      </c>
      <c r="R327" s="49" t="str">
        <f t="shared" si="87"/>
        <v>H</v>
      </c>
      <c r="S327" s="49" t="str">
        <f t="shared" si="88"/>
        <v>DOCTORADO EN INNOVACION, ADMON Y POLITICAS PUBLICAS</v>
      </c>
      <c r="T327" s="322" t="s">
        <v>1227</v>
      </c>
      <c r="U327" s="49" t="s">
        <v>9</v>
      </c>
      <c r="V327" s="50">
        <v>7000</v>
      </c>
      <c r="W327" s="51">
        <f t="shared" si="77"/>
        <v>0.52142857142857146</v>
      </c>
      <c r="X327" s="50">
        <f t="shared" si="78"/>
        <v>3650</v>
      </c>
      <c r="Y327" s="52">
        <v>1</v>
      </c>
      <c r="Z327" s="153">
        <v>0</v>
      </c>
      <c r="AA327" s="177">
        <v>29000</v>
      </c>
      <c r="AB327" s="300" t="s">
        <v>16</v>
      </c>
      <c r="AC327">
        <v>1</v>
      </c>
      <c r="AD327" s="1248">
        <v>309</v>
      </c>
      <c r="AE327" s="46">
        <v>4</v>
      </c>
      <c r="AF3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CALENDARIO)]],TODAY())/30,0)-AE327, IF(Cat_alumnos[[#This Row],[ESTATUS ACADÉMICO]]="VIGENTE",ROUNDDOWN(DAYS360(Cat_alumnos[[#This Row],[FECHA DE INICIO (PRIMERA CLASE CALENDARIO)]],TODAY())/30,0)+2-AE327,"NO VIGENTE"))</f>
        <v>NO VIGENTE</v>
      </c>
      <c r="AG327" s="76">
        <v>2</v>
      </c>
      <c r="AH3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27" s="55" t="str">
        <f t="shared" si="84"/>
        <v>SUSPENDER</v>
      </c>
      <c r="AJ327" s="345" t="s">
        <v>2029</v>
      </c>
      <c r="AK327" s="49">
        <v>0</v>
      </c>
      <c r="AL327" s="66">
        <f t="shared" si="94"/>
        <v>1</v>
      </c>
      <c r="AM327" s="444" t="str">
        <f t="shared" si="82"/>
        <v>NO</v>
      </c>
      <c r="AN327" s="902"/>
      <c r="AO327" s="900" t="str">
        <f>MID(Cat_alumnos[[#This Row],[CURP]],5,2)</f>
        <v>71</v>
      </c>
      <c r="AP327" s="900" t="str">
        <f>MID(Cat_alumnos[[#This Row],[CURP]],7,2)</f>
        <v>06</v>
      </c>
      <c r="AQ327" s="900" t="str">
        <f>MID(Cat_alumnos[[#This Row],[CURP]],9,2)</f>
        <v>24</v>
      </c>
      <c r="AR327" s="904" t="s">
        <v>3096</v>
      </c>
      <c r="AS327" s="612">
        <f>Cat_alumnos[[#This Row],[Titulación]]</f>
        <v>29000</v>
      </c>
      <c r="AT327" s="208"/>
      <c r="AU327" s="1"/>
      <c r="AW327" s="209"/>
      <c r="AY327" s="210"/>
      <c r="AZ327" s="209"/>
      <c r="BB327" s="210"/>
      <c r="BC327" s="209"/>
      <c r="BE327" s="210"/>
      <c r="BF327" s="209"/>
      <c r="BH327" s="210"/>
      <c r="BI327" s="210"/>
      <c r="BJ327" s="210"/>
      <c r="BK327" s="210"/>
      <c r="BL327" s="210"/>
      <c r="BM327" s="210"/>
      <c r="BN327" s="210"/>
      <c r="BO327" s="210"/>
      <c r="BP327" s="210"/>
      <c r="BQ327" s="210"/>
      <c r="BR327" s="210"/>
      <c r="BS327" s="56">
        <f t="shared" si="89"/>
        <v>0</v>
      </c>
      <c r="BT327" s="56">
        <f t="shared" si="79"/>
        <v>29000</v>
      </c>
      <c r="BU327" s="57">
        <f t="shared" si="91"/>
        <v>-29000</v>
      </c>
      <c r="BW327" s="56">
        <f t="shared" si="90"/>
        <v>29000</v>
      </c>
      <c r="BX327" s="56"/>
      <c r="BY327" s="56">
        <f t="shared" si="85"/>
        <v>29000</v>
      </c>
      <c r="BZ327" s="62"/>
      <c r="CA327" s="62"/>
      <c r="CB327" s="62"/>
      <c r="CC327">
        <f t="shared" si="93"/>
        <v>-29000</v>
      </c>
      <c r="CD327" s="211"/>
      <c r="CG327" s="212" t="s">
        <v>1522</v>
      </c>
      <c r="CH327" s="69" t="s">
        <v>1521</v>
      </c>
      <c r="CI327" s="573">
        <f t="shared" si="76"/>
        <v>29000</v>
      </c>
    </row>
    <row r="328" spans="1:87" ht="18" hidden="1" thickTop="1" thickBot="1">
      <c r="A328" s="244">
        <v>310</v>
      </c>
      <c r="B328" s="46" t="s">
        <v>10</v>
      </c>
      <c r="C328" s="252" t="s">
        <v>1523</v>
      </c>
      <c r="D328" s="117" t="s">
        <v>1524</v>
      </c>
      <c r="E328" s="67" t="s">
        <v>1525</v>
      </c>
      <c r="F328" s="47" t="s">
        <v>1526</v>
      </c>
      <c r="G328" s="48" t="s">
        <v>1527</v>
      </c>
      <c r="H328" s="752">
        <v>20</v>
      </c>
      <c r="I328" s="752">
        <v>20</v>
      </c>
      <c r="J328" s="151"/>
      <c r="K328" s="151" t="s">
        <v>1255</v>
      </c>
      <c r="L328" s="151">
        <v>2180</v>
      </c>
      <c r="M328" s="49" t="s">
        <v>1528</v>
      </c>
      <c r="N328" s="118">
        <v>44562</v>
      </c>
      <c r="O328" s="379">
        <f t="shared" si="81"/>
        <v>45139</v>
      </c>
      <c r="P328" s="118">
        <f>Cat_alumnos[[#This Row],[FECHA DE INICIO (PRIMERA CLASE CALENDARIO)]]</f>
        <v>44562</v>
      </c>
      <c r="Q328" s="118">
        <f t="shared" si="86"/>
        <v>45139</v>
      </c>
      <c r="R328" s="49" t="str">
        <f t="shared" si="87"/>
        <v>M</v>
      </c>
      <c r="S328" s="49" t="str">
        <f t="shared" si="88"/>
        <v>MAESTRIA EN DERECHO</v>
      </c>
      <c r="T328" s="322" t="s">
        <v>1227</v>
      </c>
      <c r="U328" s="49" t="s">
        <v>16</v>
      </c>
      <c r="V328" s="50">
        <v>5000</v>
      </c>
      <c r="W328" s="51">
        <f t="shared" si="77"/>
        <v>0.56399999999999995</v>
      </c>
      <c r="X328" s="50">
        <f t="shared" si="78"/>
        <v>2820</v>
      </c>
      <c r="Y328" s="52">
        <v>2</v>
      </c>
      <c r="Z328" s="153">
        <v>0</v>
      </c>
      <c r="AA328" s="177">
        <v>25000</v>
      </c>
      <c r="AB328" s="300" t="s">
        <v>16</v>
      </c>
      <c r="AC328">
        <v>1</v>
      </c>
      <c r="AD328" s="1249">
        <v>310</v>
      </c>
      <c r="AE328" s="46">
        <v>2</v>
      </c>
      <c r="AF3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CALENDARIO)]],TODAY())/30,0)-AE328, IF(Cat_alumnos[[#This Row],[ESTATUS ACADÉMICO]]="VIGENTE",ROUNDDOWN(DAYS360(Cat_alumnos[[#This Row],[FECHA DE INICIO (PRIMERA CLASE CALENDARIO)]],TODAY())/30,0)+2-AE328,"NO VIGENTE"))</f>
        <v>NO VIGENTE</v>
      </c>
      <c r="AG328" s="76">
        <v>4</v>
      </c>
      <c r="AH3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28" s="55" t="str">
        <f t="shared" si="84"/>
        <v>SUSPENDER</v>
      </c>
      <c r="AJ328" s="345"/>
      <c r="AK328" s="49">
        <v>0</v>
      </c>
      <c r="AL328" s="66">
        <f t="shared" si="94"/>
        <v>2</v>
      </c>
      <c r="AM328" s="444" t="str">
        <f t="shared" si="82"/>
        <v>NO</v>
      </c>
      <c r="AN328" s="902"/>
      <c r="AO328" s="900" t="str">
        <f>MID(Cat_alumnos[[#This Row],[CURP]],5,2)</f>
        <v>70</v>
      </c>
      <c r="AP328" s="900" t="str">
        <f>MID(Cat_alumnos[[#This Row],[CURP]],7,2)</f>
        <v>04</v>
      </c>
      <c r="AQ328" s="900" t="str">
        <f>MID(Cat_alumnos[[#This Row],[CURP]],9,2)</f>
        <v>22</v>
      </c>
      <c r="AR328" s="904" t="s">
        <v>3098</v>
      </c>
      <c r="AS328" s="612">
        <f>Cat_alumnos[[#This Row],[Titulación]]</f>
        <v>25000</v>
      </c>
      <c r="AT328" s="208"/>
      <c r="AU328" s="1"/>
      <c r="AW328" s="209"/>
      <c r="AY328" s="210"/>
      <c r="AZ328" s="209"/>
      <c r="BB328" s="210"/>
      <c r="BC328" s="209"/>
      <c r="BE328" s="210"/>
      <c r="BF328" s="209"/>
      <c r="BH328" s="210"/>
      <c r="BI328" s="210"/>
      <c r="BJ328" s="210"/>
      <c r="BK328" s="210"/>
      <c r="BL328" s="210"/>
      <c r="BM328" s="210"/>
      <c r="BN328" s="210"/>
      <c r="BO328" s="210"/>
      <c r="BP328" s="210"/>
      <c r="BQ328" s="210"/>
      <c r="BR328" s="210"/>
      <c r="BS328" s="56">
        <f t="shared" si="89"/>
        <v>0</v>
      </c>
      <c r="BT328" s="56">
        <f t="shared" si="79"/>
        <v>25000</v>
      </c>
      <c r="BU328" s="57">
        <f t="shared" si="91"/>
        <v>-25000</v>
      </c>
      <c r="BW328" s="56">
        <f t="shared" si="90"/>
        <v>25000</v>
      </c>
      <c r="BX328" s="56"/>
      <c r="BY328" s="56">
        <f t="shared" si="85"/>
        <v>25000</v>
      </c>
      <c r="BZ328" s="62"/>
      <c r="CA328" s="62"/>
      <c r="CB328" s="62"/>
      <c r="CC328">
        <f t="shared" si="93"/>
        <v>-25000</v>
      </c>
      <c r="CD328" s="211"/>
      <c r="CG328" s="212" t="s">
        <v>1527</v>
      </c>
      <c r="CH328" s="59" t="s">
        <v>1526</v>
      </c>
      <c r="CI328" s="573">
        <f t="shared" si="76"/>
        <v>25000</v>
      </c>
    </row>
    <row r="329" spans="1:87" ht="34" hidden="1" thickTop="1" thickBot="1">
      <c r="A329" s="244">
        <v>311</v>
      </c>
      <c r="B329" s="46" t="s">
        <v>10</v>
      </c>
      <c r="C329" s="252" t="s">
        <v>1529</v>
      </c>
      <c r="D329" s="116" t="s">
        <v>1530</v>
      </c>
      <c r="E329" s="72" t="s">
        <v>1531</v>
      </c>
      <c r="F329" s="47">
        <v>7773360494</v>
      </c>
      <c r="G329" s="304" t="s">
        <v>1533</v>
      </c>
      <c r="H329" s="752">
        <v>24</v>
      </c>
      <c r="I329" s="752">
        <v>20</v>
      </c>
      <c r="J329" s="151"/>
      <c r="K329" s="151">
        <v>2000</v>
      </c>
      <c r="L329" s="151">
        <v>1800</v>
      </c>
      <c r="M329" s="321" t="s">
        <v>2647</v>
      </c>
      <c r="N329" s="118">
        <v>44575</v>
      </c>
      <c r="O329" s="379">
        <f t="shared" si="81"/>
        <v>45152</v>
      </c>
      <c r="P329" s="118">
        <v>44562</v>
      </c>
      <c r="Q329" s="118">
        <f t="shared" si="86"/>
        <v>45261</v>
      </c>
      <c r="R329" s="49" t="str">
        <f t="shared" si="87"/>
        <v>M</v>
      </c>
      <c r="S329" s="49" t="str">
        <f t="shared" si="88"/>
        <v>MAESTRIA EN DERECHO</v>
      </c>
      <c r="T329" s="322" t="s">
        <v>1227</v>
      </c>
      <c r="U329" s="49" t="s">
        <v>9</v>
      </c>
      <c r="V329" s="50">
        <v>5000</v>
      </c>
      <c r="W329" s="51">
        <f t="shared" si="77"/>
        <v>0.64</v>
      </c>
      <c r="X329" s="50">
        <f t="shared" si="78"/>
        <v>3200</v>
      </c>
      <c r="Y329" s="52">
        <v>2</v>
      </c>
      <c r="Z329" s="153">
        <v>0</v>
      </c>
      <c r="AA329" s="177">
        <v>25000</v>
      </c>
      <c r="AB329" s="300" t="s">
        <v>11</v>
      </c>
      <c r="AC329">
        <v>1</v>
      </c>
      <c r="AD329" s="1248">
        <v>311</v>
      </c>
      <c r="AE329" s="46">
        <v>0</v>
      </c>
      <c r="AF3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CALENDARIO)]],TODAY())/30,0)-AE329, IF(Cat_alumnos[[#This Row],[ESTATUS ACADÉMICO]]="VIGENTE",ROUNDDOWN(DAYS360(Cat_alumnos[[#This Row],[FECHA DE INICIO (PRIMERA CLASE CALENDARIO)]],TODAY())/30,0)+2-AE329,"NO VIGENTE"))</f>
        <v>NO VIGENTE</v>
      </c>
      <c r="AG329" s="76">
        <v>20</v>
      </c>
      <c r="AH3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29" s="55" t="str">
        <f t="shared" ca="1" si="84"/>
        <v>Al día septiembre</v>
      </c>
      <c r="AJ329" s="345"/>
      <c r="AK329" s="49">
        <v>0</v>
      </c>
      <c r="AL329" s="66">
        <f t="shared" si="94"/>
        <v>2</v>
      </c>
      <c r="AM329" s="444" t="str">
        <f t="shared" si="82"/>
        <v>SI</v>
      </c>
      <c r="AN329" s="902" t="s">
        <v>1982</v>
      </c>
      <c r="AO329" s="900" t="str">
        <f>MID(Cat_alumnos[[#This Row],[CURP]],5,2)</f>
        <v>89</v>
      </c>
      <c r="AP329" s="900" t="str">
        <f>MID(Cat_alumnos[[#This Row],[CURP]],7,2)</f>
        <v>07</v>
      </c>
      <c r="AQ329" s="900" t="str">
        <f>MID(Cat_alumnos[[#This Row],[CURP]],9,2)</f>
        <v>08</v>
      </c>
      <c r="AR329" s="904" t="s">
        <v>3108</v>
      </c>
      <c r="AS329" s="612">
        <f>Cat_alumnos[[#This Row],[Titulación]]</f>
        <v>25000</v>
      </c>
      <c r="AT329" s="208"/>
      <c r="AU329" s="1"/>
      <c r="AW329" s="209"/>
      <c r="AY329" s="210"/>
      <c r="AZ329" s="209"/>
      <c r="BB329" s="210"/>
      <c r="BC329" s="209"/>
      <c r="BE329" s="210"/>
      <c r="BF329" s="209"/>
      <c r="BH329" s="210"/>
      <c r="BI329" s="210"/>
      <c r="BJ329" s="210"/>
      <c r="BK329" s="210"/>
      <c r="BL329" s="210"/>
      <c r="BM329" s="210"/>
      <c r="BN329" s="210"/>
      <c r="BO329" s="210"/>
      <c r="BP329" s="210"/>
      <c r="BQ329" s="210"/>
      <c r="BR329" s="210"/>
      <c r="BS329" s="56">
        <f t="shared" si="89"/>
        <v>0</v>
      </c>
      <c r="BT329" s="56">
        <f t="shared" si="79"/>
        <v>25000</v>
      </c>
      <c r="BU329" s="57">
        <f t="shared" si="91"/>
        <v>-25000</v>
      </c>
      <c r="BW329" s="56">
        <f t="shared" si="90"/>
        <v>25000</v>
      </c>
      <c r="BX329" s="56"/>
      <c r="BY329" s="56">
        <f t="shared" si="85"/>
        <v>25000</v>
      </c>
      <c r="BZ329" s="62"/>
      <c r="CA329" s="62"/>
      <c r="CB329" s="62"/>
      <c r="CC329">
        <f t="shared" si="93"/>
        <v>-25000</v>
      </c>
      <c r="CD329" s="211"/>
      <c r="CG329" s="212" t="s">
        <v>1533</v>
      </c>
      <c r="CH329" s="59" t="s">
        <v>1532</v>
      </c>
      <c r="CI329" s="573">
        <f t="shared" si="76"/>
        <v>25000</v>
      </c>
    </row>
    <row r="330" spans="1:87" ht="18" hidden="1" thickTop="1" thickBot="1">
      <c r="A330" s="244">
        <v>312</v>
      </c>
      <c r="B330" s="254" t="s">
        <v>67</v>
      </c>
      <c r="C330" s="336" t="s">
        <v>1534</v>
      </c>
      <c r="D330" s="117" t="s">
        <v>1535</v>
      </c>
      <c r="E330" s="67" t="s">
        <v>1536</v>
      </c>
      <c r="F330" s="53" t="s">
        <v>1537</v>
      </c>
      <c r="G330" s="741" t="s">
        <v>1538</v>
      </c>
      <c r="H330" s="752">
        <v>20</v>
      </c>
      <c r="I330" s="752">
        <v>20</v>
      </c>
      <c r="J330" s="151"/>
      <c r="K330" s="151" t="s">
        <v>1255</v>
      </c>
      <c r="L330" s="151">
        <v>3350</v>
      </c>
      <c r="M330" s="49" t="s">
        <v>1455</v>
      </c>
      <c r="N330" s="118">
        <v>44562</v>
      </c>
      <c r="O330" s="379">
        <f t="shared" si="81"/>
        <v>45139</v>
      </c>
      <c r="P330" s="118">
        <f>Cat_alumnos[[#This Row],[FECHA DE INICIO (PRIMERA CLASE CALENDARIO)]]</f>
        <v>44562</v>
      </c>
      <c r="Q330" s="118">
        <f t="shared" si="86"/>
        <v>45139</v>
      </c>
      <c r="R330" s="49" t="str">
        <f t="shared" si="87"/>
        <v>M</v>
      </c>
      <c r="S330" s="49" t="str">
        <f t="shared" si="88"/>
        <v>DOCTORADO EN INNOVACION, ADMON Y POLITICAS PUBLICAS</v>
      </c>
      <c r="T330" s="322" t="s">
        <v>1227</v>
      </c>
      <c r="U330" s="49" t="s">
        <v>16</v>
      </c>
      <c r="V330" s="50">
        <v>7000</v>
      </c>
      <c r="W330" s="51">
        <f t="shared" si="77"/>
        <v>0.52142857142857146</v>
      </c>
      <c r="X330" s="50">
        <f t="shared" si="78"/>
        <v>3650</v>
      </c>
      <c r="Y330" s="52">
        <v>1</v>
      </c>
      <c r="Z330" s="153">
        <v>0</v>
      </c>
      <c r="AA330" s="177">
        <v>29000</v>
      </c>
      <c r="AB330" s="300" t="s">
        <v>16</v>
      </c>
      <c r="AC330">
        <v>1</v>
      </c>
      <c r="AD330" s="1249">
        <v>312</v>
      </c>
      <c r="AE330" s="46">
        <v>5</v>
      </c>
      <c r="AF3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CALENDARIO)]],TODAY())/30,0)-AE330, IF(Cat_alumnos[[#This Row],[ESTATUS ACADÉMICO]]="VIGENTE",ROUNDDOWN(DAYS360(Cat_alumnos[[#This Row],[FECHA DE INICIO (PRIMERA CLASE CALENDARIO)]],TODAY())/30,0)+2-AE330,"NO VIGENTE"))</f>
        <v>NO VIGENTE</v>
      </c>
      <c r="AG330" s="76">
        <v>1</v>
      </c>
      <c r="AH3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30" s="55" t="str">
        <f t="shared" si="84"/>
        <v>SUSPENDER</v>
      </c>
      <c r="AJ330" s="345" t="s">
        <v>2029</v>
      </c>
      <c r="AK330" s="49">
        <v>0</v>
      </c>
      <c r="AL330" s="66">
        <f t="shared" si="94"/>
        <v>1</v>
      </c>
      <c r="AM330" s="444" t="str">
        <f t="shared" si="82"/>
        <v>NO</v>
      </c>
      <c r="AN330" s="902"/>
      <c r="AO330" s="900" t="str">
        <f>MID(Cat_alumnos[[#This Row],[CURP]],5,2)</f>
        <v>87</v>
      </c>
      <c r="AP330" s="900" t="str">
        <f>MID(Cat_alumnos[[#This Row],[CURP]],7,2)</f>
        <v>08</v>
      </c>
      <c r="AQ330" s="900" t="str">
        <f>MID(Cat_alumnos[[#This Row],[CURP]],9,2)</f>
        <v>13</v>
      </c>
      <c r="AR330" s="904" t="s">
        <v>3109</v>
      </c>
      <c r="AS330" s="612">
        <f>Cat_alumnos[[#This Row],[Titulación]]</f>
        <v>29000</v>
      </c>
      <c r="AT330" s="208"/>
      <c r="AU330" s="1"/>
      <c r="AW330" s="209"/>
      <c r="AY330" s="210"/>
      <c r="AZ330" s="209"/>
      <c r="BB330" s="210"/>
      <c r="BC330" s="209"/>
      <c r="BE330" s="210"/>
      <c r="BF330" s="209"/>
      <c r="BH330" s="210"/>
      <c r="BI330" s="210"/>
      <c r="BJ330" s="210"/>
      <c r="BK330" s="210"/>
      <c r="BL330" s="210"/>
      <c r="BM330" s="210"/>
      <c r="BN330" s="210"/>
      <c r="BO330" s="210"/>
      <c r="BP330" s="210"/>
      <c r="BQ330" s="210"/>
      <c r="BR330" s="210"/>
      <c r="BS330" s="56">
        <f t="shared" si="89"/>
        <v>0</v>
      </c>
      <c r="BT330" s="56">
        <f t="shared" si="79"/>
        <v>29000</v>
      </c>
      <c r="BU330" s="57">
        <f t="shared" si="91"/>
        <v>-29000</v>
      </c>
      <c r="BW330" s="56">
        <f t="shared" si="90"/>
        <v>29000</v>
      </c>
      <c r="BX330" s="56"/>
      <c r="BY330" s="56">
        <f t="shared" si="85"/>
        <v>29000</v>
      </c>
      <c r="BZ330" s="62"/>
      <c r="CA330" s="62"/>
      <c r="CB330" s="62"/>
      <c r="CC330">
        <f t="shared" si="93"/>
        <v>-29000</v>
      </c>
      <c r="CD330" s="211"/>
      <c r="CG330" s="212" t="s">
        <v>1538</v>
      </c>
      <c r="CH330" s="69" t="s">
        <v>1537</v>
      </c>
      <c r="CI330" s="573">
        <f t="shared" si="76"/>
        <v>29000</v>
      </c>
    </row>
    <row r="331" spans="1:87" ht="18" hidden="1" thickTop="1" thickBot="1">
      <c r="A331" s="244">
        <v>313</v>
      </c>
      <c r="B331" s="46" t="s">
        <v>15</v>
      </c>
      <c r="C331" s="252" t="s">
        <v>1539</v>
      </c>
      <c r="D331" s="46" t="s">
        <v>1540</v>
      </c>
      <c r="E331" s="67" t="s">
        <v>1541</v>
      </c>
      <c r="F331" s="53" t="s">
        <v>1542</v>
      </c>
      <c r="G331" s="48" t="s">
        <v>1543</v>
      </c>
      <c r="H331" s="752">
        <v>16</v>
      </c>
      <c r="I331" s="752">
        <v>16</v>
      </c>
      <c r="J331" s="151"/>
      <c r="K331" s="151" t="s">
        <v>1255</v>
      </c>
      <c r="L331" s="151">
        <v>2180</v>
      </c>
      <c r="M331" s="49" t="s">
        <v>1476</v>
      </c>
      <c r="N331" s="118">
        <v>44562</v>
      </c>
      <c r="O331" s="379">
        <f t="shared" si="81"/>
        <v>45017</v>
      </c>
      <c r="P331" s="118">
        <f>Cat_alumnos[[#This Row],[FECHA DE INICIO (PRIMERA CLASE CALENDARIO)]]</f>
        <v>44562</v>
      </c>
      <c r="Q331" s="118">
        <f t="shared" si="86"/>
        <v>45017</v>
      </c>
      <c r="R331" s="49" t="str">
        <f t="shared" si="87"/>
        <v>H</v>
      </c>
      <c r="S331" s="49" t="str">
        <f t="shared" si="88"/>
        <v>MAESTRIA EN DERECHO PROCESAL PENAL Y JUICIOS ORALES</v>
      </c>
      <c r="T331" s="322" t="s">
        <v>1227</v>
      </c>
      <c r="U331" s="49" t="s">
        <v>16</v>
      </c>
      <c r="V331" s="50">
        <v>5000</v>
      </c>
      <c r="W331" s="51">
        <f t="shared" si="77"/>
        <v>0.56399999999999995</v>
      </c>
      <c r="X331" s="50">
        <f t="shared" si="78"/>
        <v>2820</v>
      </c>
      <c r="Y331" s="52">
        <v>1</v>
      </c>
      <c r="Z331" s="153">
        <v>0</v>
      </c>
      <c r="AA331" s="177">
        <v>23000</v>
      </c>
      <c r="AB331" s="300" t="s">
        <v>16</v>
      </c>
      <c r="AC331">
        <v>1</v>
      </c>
      <c r="AD331" s="1248">
        <v>313</v>
      </c>
      <c r="AE331" s="46">
        <v>2</v>
      </c>
      <c r="AF3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CALENDARIO)]],TODAY())/30,0)-AE331, IF(Cat_alumnos[[#This Row],[ESTATUS ACADÉMICO]]="VIGENTE",ROUNDDOWN(DAYS360(Cat_alumnos[[#This Row],[FECHA DE INICIO (PRIMERA CLASE CALENDARIO)]],TODAY())/30,0)+2-AE331,"NO VIGENTE"))</f>
        <v>NO VIGENTE</v>
      </c>
      <c r="AG331" s="76">
        <v>2</v>
      </c>
      <c r="AH3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31" s="55" t="str">
        <f t="shared" si="84"/>
        <v>SUSPENDER</v>
      </c>
      <c r="AJ331" s="345"/>
      <c r="AK331" s="49">
        <v>0</v>
      </c>
      <c r="AL331" s="66">
        <f t="shared" si="94"/>
        <v>1</v>
      </c>
      <c r="AM331" s="444" t="str">
        <f t="shared" si="82"/>
        <v>NO</v>
      </c>
      <c r="AN331" s="902"/>
      <c r="AO331" s="900" t="str">
        <f>MID(Cat_alumnos[[#This Row],[CURP]],5,2)</f>
        <v>65</v>
      </c>
      <c r="AP331" s="900" t="str">
        <f>MID(Cat_alumnos[[#This Row],[CURP]],7,2)</f>
        <v>11</v>
      </c>
      <c r="AQ331" s="900" t="str">
        <f>MID(Cat_alumnos[[#This Row],[CURP]],9,2)</f>
        <v>28</v>
      </c>
      <c r="AR331" s="904" t="s">
        <v>3098</v>
      </c>
      <c r="AS331" s="612">
        <f>Cat_alumnos[[#This Row],[Titulación]]</f>
        <v>23000</v>
      </c>
      <c r="AT331" s="208"/>
      <c r="AU331" s="1"/>
      <c r="AW331" s="209"/>
      <c r="AY331" s="210"/>
      <c r="AZ331" s="209"/>
      <c r="BB331" s="210"/>
      <c r="BC331" s="209"/>
      <c r="BE331" s="210"/>
      <c r="BF331" s="209"/>
      <c r="BH331" s="210"/>
      <c r="BI331" s="210"/>
      <c r="BJ331" s="210"/>
      <c r="BK331" s="210"/>
      <c r="BL331" s="210"/>
      <c r="BM331" s="210"/>
      <c r="BN331" s="210"/>
      <c r="BO331" s="210"/>
      <c r="BP331" s="210"/>
      <c r="BQ331" s="210"/>
      <c r="BR331" s="210"/>
      <c r="BS331" s="56">
        <f t="shared" si="89"/>
        <v>0</v>
      </c>
      <c r="BT331" s="56">
        <f t="shared" si="79"/>
        <v>23000</v>
      </c>
      <c r="BU331" s="57">
        <f t="shared" si="91"/>
        <v>-23000</v>
      </c>
      <c r="BW331" s="56">
        <f t="shared" si="90"/>
        <v>23000</v>
      </c>
      <c r="BX331" s="56"/>
      <c r="BY331" s="56">
        <f t="shared" si="85"/>
        <v>23000</v>
      </c>
      <c r="BZ331" s="62"/>
      <c r="CA331" s="62"/>
      <c r="CB331" s="62"/>
      <c r="CC331">
        <f t="shared" si="93"/>
        <v>-23000</v>
      </c>
      <c r="CD331" s="211"/>
      <c r="CG331" s="212" t="s">
        <v>1543</v>
      </c>
      <c r="CH331" s="69" t="s">
        <v>1542</v>
      </c>
      <c r="CI331" s="573">
        <f t="shared" si="76"/>
        <v>23000</v>
      </c>
    </row>
    <row r="332" spans="1:87" ht="82" hidden="1" thickTop="1" thickBot="1">
      <c r="A332" s="244">
        <v>314</v>
      </c>
      <c r="B332" s="46" t="s">
        <v>15</v>
      </c>
      <c r="C332" s="252" t="s">
        <v>1544</v>
      </c>
      <c r="D332" s="46" t="s">
        <v>1545</v>
      </c>
      <c r="E332" s="67" t="s">
        <v>1546</v>
      </c>
      <c r="F332" s="53" t="s">
        <v>1547</v>
      </c>
      <c r="G332" s="48" t="s">
        <v>1548</v>
      </c>
      <c r="H332" s="752">
        <v>16</v>
      </c>
      <c r="I332" s="752">
        <v>16</v>
      </c>
      <c r="J332" s="151"/>
      <c r="K332" s="151" t="s">
        <v>1255</v>
      </c>
      <c r="L332" s="151">
        <v>2180</v>
      </c>
      <c r="M332" s="49" t="s">
        <v>1476</v>
      </c>
      <c r="N332" s="118">
        <v>44562</v>
      </c>
      <c r="O332" s="379">
        <f t="shared" si="81"/>
        <v>45017</v>
      </c>
      <c r="P332" s="118">
        <f>Cat_alumnos[[#This Row],[FECHA DE INICIO (PRIMERA CLASE CALENDARIO)]]</f>
        <v>44562</v>
      </c>
      <c r="Q332" s="118">
        <f t="shared" si="86"/>
        <v>45017</v>
      </c>
      <c r="R332" s="49" t="str">
        <f t="shared" si="87"/>
        <v>M</v>
      </c>
      <c r="S332" s="49" t="str">
        <f t="shared" si="88"/>
        <v>MAESTRIA EN DERECHO PROCESAL PENAL Y JUICIOS ORALES</v>
      </c>
      <c r="T332" s="322" t="s">
        <v>1227</v>
      </c>
      <c r="U332" s="49" t="s">
        <v>16</v>
      </c>
      <c r="V332" s="50">
        <v>5000</v>
      </c>
      <c r="W332" s="51">
        <f t="shared" si="77"/>
        <v>0.56399999999999995</v>
      </c>
      <c r="X332" s="50">
        <f t="shared" si="78"/>
        <v>2820</v>
      </c>
      <c r="Y332" s="52">
        <v>1</v>
      </c>
      <c r="Z332" s="153">
        <v>0</v>
      </c>
      <c r="AA332" s="177">
        <v>23000</v>
      </c>
      <c r="AB332" s="300" t="s">
        <v>16</v>
      </c>
      <c r="AC332">
        <v>1</v>
      </c>
      <c r="AD332" s="1249">
        <v>314</v>
      </c>
      <c r="AE332" s="46">
        <v>2</v>
      </c>
      <c r="AF3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CALENDARIO)]],TODAY())/30,0)-AE332, IF(Cat_alumnos[[#This Row],[ESTATUS ACADÉMICO]]="VIGENTE",ROUNDDOWN(DAYS360(Cat_alumnos[[#This Row],[FECHA DE INICIO (PRIMERA CLASE CALENDARIO)]],TODAY())/30,0)+2-AE332,"NO VIGENTE"))</f>
        <v>NO VIGENTE</v>
      </c>
      <c r="AG332" s="76">
        <v>2</v>
      </c>
      <c r="AH3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32" s="55" t="str">
        <f t="shared" si="84"/>
        <v>SUSPENDER</v>
      </c>
      <c r="AJ332" s="345" t="s">
        <v>1897</v>
      </c>
      <c r="AK332" s="49">
        <v>0</v>
      </c>
      <c r="AL332" s="66">
        <f t="shared" si="94"/>
        <v>1</v>
      </c>
      <c r="AM332" s="444" t="str">
        <f t="shared" si="82"/>
        <v>NO</v>
      </c>
      <c r="AN332" s="902"/>
      <c r="AO332" s="900" t="str">
        <f>MID(Cat_alumnos[[#This Row],[CURP]],5,2)</f>
        <v>89</v>
      </c>
      <c r="AP332" s="900" t="str">
        <f>MID(Cat_alumnos[[#This Row],[CURP]],7,2)</f>
        <v>12</v>
      </c>
      <c r="AQ332" s="900" t="str">
        <f>MID(Cat_alumnos[[#This Row],[CURP]],9,2)</f>
        <v>04</v>
      </c>
      <c r="AR332" s="904" t="s">
        <v>3086</v>
      </c>
      <c r="AS332" s="612">
        <f>Cat_alumnos[[#This Row],[Titulación]]</f>
        <v>23000</v>
      </c>
      <c r="AT332" s="208"/>
      <c r="AU332" s="1"/>
      <c r="AW332" s="209"/>
      <c r="AY332" s="210"/>
      <c r="AZ332" s="209"/>
      <c r="BB332" s="210"/>
      <c r="BC332" s="209"/>
      <c r="BE332" s="210"/>
      <c r="BF332" s="209"/>
      <c r="BH332" s="210"/>
      <c r="BI332" s="210"/>
      <c r="BJ332" s="210"/>
      <c r="BK332" s="210"/>
      <c r="BL332" s="210"/>
      <c r="BM332" s="210"/>
      <c r="BN332" s="210"/>
      <c r="BO332" s="210"/>
      <c r="BP332" s="210"/>
      <c r="BQ332" s="210"/>
      <c r="BR332" s="210"/>
      <c r="BS332" s="56">
        <f t="shared" si="89"/>
        <v>0</v>
      </c>
      <c r="BT332" s="56">
        <f t="shared" si="79"/>
        <v>23000</v>
      </c>
      <c r="BU332" s="57">
        <f t="shared" si="91"/>
        <v>-23000</v>
      </c>
      <c r="BW332" s="56">
        <f t="shared" si="90"/>
        <v>23000</v>
      </c>
      <c r="BX332" s="56"/>
      <c r="BY332" s="56">
        <f t="shared" si="85"/>
        <v>23000</v>
      </c>
      <c r="BZ332" s="62"/>
      <c r="CA332" s="62"/>
      <c r="CB332" s="62"/>
      <c r="CC332">
        <f t="shared" si="93"/>
        <v>-23000</v>
      </c>
      <c r="CD332" s="211"/>
      <c r="CG332" s="212" t="s">
        <v>1548</v>
      </c>
      <c r="CH332" s="69" t="s">
        <v>1547</v>
      </c>
      <c r="CI332" s="573">
        <f t="shared" ref="CI332:CI395" si="95">AS332-AT332</f>
        <v>23000</v>
      </c>
    </row>
    <row r="333" spans="1:87" ht="34" hidden="1" thickTop="1" thickBot="1">
      <c r="A333" s="244">
        <v>315</v>
      </c>
      <c r="B333" s="46" t="s">
        <v>15</v>
      </c>
      <c r="C333" s="307" t="s">
        <v>1549</v>
      </c>
      <c r="D333" s="46" t="s">
        <v>1550</v>
      </c>
      <c r="E333" s="67" t="s">
        <v>1551</v>
      </c>
      <c r="F333" s="53">
        <v>8117181395</v>
      </c>
      <c r="G333" s="48" t="s">
        <v>1552</v>
      </c>
      <c r="H333" s="752">
        <v>16</v>
      </c>
      <c r="I333" s="752">
        <v>16</v>
      </c>
      <c r="J333" s="151"/>
      <c r="K333" s="151" t="s">
        <v>1255</v>
      </c>
      <c r="L333" s="151">
        <v>2180</v>
      </c>
      <c r="M333" s="49" t="s">
        <v>1476</v>
      </c>
      <c r="N333" s="118">
        <v>44562</v>
      </c>
      <c r="O333" s="379">
        <f t="shared" si="81"/>
        <v>45017</v>
      </c>
      <c r="P333" s="118">
        <f>Cat_alumnos[[#This Row],[FECHA DE INICIO (PRIMERA CLASE CALENDARIO)]]</f>
        <v>44562</v>
      </c>
      <c r="Q333" s="118">
        <f t="shared" si="86"/>
        <v>45017</v>
      </c>
      <c r="R333" s="49" t="str">
        <f t="shared" si="87"/>
        <v>H</v>
      </c>
      <c r="S333" s="49" t="str">
        <f t="shared" si="88"/>
        <v>MAESTRIA EN DERECHO PROCESAL PENAL Y JUICIOS ORALES</v>
      </c>
      <c r="T333" s="322" t="s">
        <v>1227</v>
      </c>
      <c r="U333" s="49" t="s">
        <v>16</v>
      </c>
      <c r="V333" s="50">
        <v>5000</v>
      </c>
      <c r="W333" s="51">
        <f t="shared" si="77"/>
        <v>0.56399999999999995</v>
      </c>
      <c r="X333" s="50">
        <f t="shared" si="78"/>
        <v>2820</v>
      </c>
      <c r="Y333" s="52">
        <v>1</v>
      </c>
      <c r="Z333" s="153">
        <v>0</v>
      </c>
      <c r="AA333" s="177">
        <v>23000</v>
      </c>
      <c r="AB333" s="300" t="s">
        <v>16</v>
      </c>
      <c r="AC333">
        <v>1</v>
      </c>
      <c r="AD333" s="1248">
        <v>315</v>
      </c>
      <c r="AE333" s="46">
        <v>0</v>
      </c>
      <c r="AF3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CALENDARIO)]],TODAY())/30,0)-AE333, IF(Cat_alumnos[[#This Row],[ESTATUS ACADÉMICO]]="VIGENTE",ROUNDDOWN(DAYS360(Cat_alumnos[[#This Row],[FECHA DE INICIO (PRIMERA CLASE CALENDARIO)]],TODAY())/30,0)+2-AE333,"NO VIGENTE"))</f>
        <v>NO VIGENTE</v>
      </c>
      <c r="AG333" s="76">
        <v>6</v>
      </c>
      <c r="AH3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333" s="55" t="str">
        <f t="shared" si="84"/>
        <v>SUSPENDER</v>
      </c>
      <c r="AJ333" s="345" t="s">
        <v>2789</v>
      </c>
      <c r="AK333" s="49">
        <v>0</v>
      </c>
      <c r="AL333" s="66">
        <f t="shared" si="94"/>
        <v>1</v>
      </c>
      <c r="AM333" s="444" t="str">
        <f t="shared" si="82"/>
        <v>NO</v>
      </c>
      <c r="AN333" s="902"/>
      <c r="AO333" s="900" t="str">
        <f>MID(Cat_alumnos[[#This Row],[CURP]],5,2)</f>
        <v>56</v>
      </c>
      <c r="AP333" s="900" t="str">
        <f>MID(Cat_alumnos[[#This Row],[CURP]],7,2)</f>
        <v>09</v>
      </c>
      <c r="AQ333" s="900" t="str">
        <f>MID(Cat_alumnos[[#This Row],[CURP]],9,2)</f>
        <v>23</v>
      </c>
      <c r="AR333" s="904" t="s">
        <v>3098</v>
      </c>
      <c r="AS333" s="612">
        <f>Cat_alumnos[[#This Row],[Titulación]]</f>
        <v>23000</v>
      </c>
      <c r="AT333" s="208"/>
      <c r="AU333" s="1"/>
      <c r="AW333" s="209"/>
      <c r="AY333" s="210"/>
      <c r="AZ333" s="209"/>
      <c r="BB333" s="210"/>
      <c r="BC333" s="209"/>
      <c r="BE333" s="210"/>
      <c r="BF333" s="209"/>
      <c r="BH333" s="210"/>
      <c r="BI333" s="210"/>
      <c r="BJ333" s="210"/>
      <c r="BK333" s="210"/>
      <c r="BL333" s="210"/>
      <c r="BM333" s="210"/>
      <c r="BN333" s="210"/>
      <c r="BO333" s="210"/>
      <c r="BP333" s="210"/>
      <c r="BQ333" s="210"/>
      <c r="BR333" s="210"/>
      <c r="BS333" s="56">
        <f t="shared" si="89"/>
        <v>0</v>
      </c>
      <c r="BT333" s="56">
        <f t="shared" si="79"/>
        <v>23000</v>
      </c>
      <c r="BU333" s="57">
        <f t="shared" si="91"/>
        <v>-23000</v>
      </c>
      <c r="BW333" s="56">
        <f t="shared" si="90"/>
        <v>23000</v>
      </c>
      <c r="BX333" s="56"/>
      <c r="BY333" s="56">
        <f t="shared" si="85"/>
        <v>23000</v>
      </c>
      <c r="BZ333" s="62"/>
      <c r="CA333" s="62"/>
      <c r="CB333" s="62"/>
      <c r="CC333">
        <f t="shared" si="93"/>
        <v>-23000</v>
      </c>
      <c r="CD333" s="211"/>
      <c r="CG333" s="212" t="s">
        <v>1552</v>
      </c>
      <c r="CH333" s="69"/>
      <c r="CI333" s="573">
        <f t="shared" si="95"/>
        <v>23000</v>
      </c>
    </row>
    <row r="334" spans="1:87" ht="19" hidden="1" thickTop="1" thickBot="1">
      <c r="A334" s="244">
        <v>316</v>
      </c>
      <c r="B334" s="46" t="s">
        <v>19</v>
      </c>
      <c r="C334" s="252" t="s">
        <v>1553</v>
      </c>
      <c r="D334" s="581" t="s">
        <v>1180</v>
      </c>
      <c r="E334" s="67" t="s">
        <v>1554</v>
      </c>
      <c r="F334" s="47" t="s">
        <v>1555</v>
      </c>
      <c r="G334" s="48" t="s">
        <v>1556</v>
      </c>
      <c r="H334" s="752">
        <v>6</v>
      </c>
      <c r="I334" s="752">
        <v>6</v>
      </c>
      <c r="J334" s="151"/>
      <c r="K334" s="151" t="s">
        <v>1255</v>
      </c>
      <c r="L334" s="151">
        <v>2180</v>
      </c>
      <c r="M334" s="49" t="s">
        <v>1528</v>
      </c>
      <c r="N334" s="118">
        <v>44562</v>
      </c>
      <c r="O334" s="379">
        <f t="shared" si="81"/>
        <v>44713</v>
      </c>
      <c r="P334" s="118">
        <f>Cat_alumnos[[#This Row],[FECHA DE INICIO (PRIMERA CLASE CALENDARIO)]]</f>
        <v>44562</v>
      </c>
      <c r="Q334" s="118">
        <f t="shared" si="86"/>
        <v>44713</v>
      </c>
      <c r="R334" s="49" t="str">
        <f t="shared" si="87"/>
        <v>H</v>
      </c>
      <c r="S334" s="49" t="str">
        <f t="shared" si="88"/>
        <v>JT MAESTRIA EN DERECHO</v>
      </c>
      <c r="T334" s="322" t="s">
        <v>35</v>
      </c>
      <c r="U334" s="49" t="s">
        <v>16</v>
      </c>
      <c r="V334" s="50">
        <v>5000</v>
      </c>
      <c r="W334" s="51">
        <f t="shared" si="77"/>
        <v>0.56399999999999995</v>
      </c>
      <c r="X334" s="50">
        <f t="shared" si="78"/>
        <v>2820</v>
      </c>
      <c r="Y334" s="52">
        <v>0</v>
      </c>
      <c r="Z334" s="153">
        <v>6000</v>
      </c>
      <c r="AA334" s="177">
        <v>23000</v>
      </c>
      <c r="AB334" s="300" t="s">
        <v>16</v>
      </c>
      <c r="AC334">
        <v>1</v>
      </c>
      <c r="AD334" s="1249">
        <v>316</v>
      </c>
      <c r="AE334" s="46"/>
      <c r="AF3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CALENDARIO)]],TODAY())/30,0)-AE334, IF(Cat_alumnos[[#This Row],[ESTATUS ACADÉMICO]]="VIGENTE",ROUNDDOWN(DAYS360(Cat_alumnos[[#This Row],[FECHA DE INICIO (PRIMERA CLASE CALENDARIO)]],TODAY())/30,0)+2-AE334,"NO VIGENTE"))</f>
        <v>NO VIGENTE</v>
      </c>
      <c r="AG334" s="76">
        <v>1</v>
      </c>
      <c r="AH3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34" s="55" t="str">
        <f t="shared" si="84"/>
        <v>SUSPENDER</v>
      </c>
      <c r="AJ334" s="388" t="s">
        <v>2018</v>
      </c>
      <c r="AK334" s="49">
        <v>0</v>
      </c>
      <c r="AL334" s="66">
        <f t="shared" si="94"/>
        <v>0</v>
      </c>
      <c r="AM334" s="444" t="str">
        <f t="shared" si="82"/>
        <v>NO</v>
      </c>
      <c r="AN334" s="902"/>
      <c r="AO334" s="900" t="str">
        <f>MID(Cat_alumnos[[#This Row],[CURP]],5,2)</f>
        <v>76</v>
      </c>
      <c r="AP334" s="900" t="str">
        <f>MID(Cat_alumnos[[#This Row],[CURP]],7,2)</f>
        <v>11</v>
      </c>
      <c r="AQ334" s="900" t="str">
        <f>MID(Cat_alumnos[[#This Row],[CURP]],9,2)</f>
        <v>06</v>
      </c>
      <c r="AR334" s="904" t="s">
        <v>3088</v>
      </c>
      <c r="AS334" s="612">
        <f>Cat_alumnos[[#This Row],[Titulación]]</f>
        <v>23000</v>
      </c>
      <c r="AT334" s="208"/>
      <c r="AU334" s="1"/>
      <c r="AW334" s="209"/>
      <c r="AY334" s="210"/>
      <c r="AZ334" s="209"/>
      <c r="BB334" s="210"/>
      <c r="BC334" s="209"/>
      <c r="BE334" s="210"/>
      <c r="BF334" s="209"/>
      <c r="BH334" s="210"/>
      <c r="BI334" s="210"/>
      <c r="BJ334" s="210"/>
      <c r="BK334" s="210"/>
      <c r="BL334" s="210"/>
      <c r="BM334" s="210"/>
      <c r="BN334" s="210"/>
      <c r="BO334" s="210"/>
      <c r="BP334" s="210"/>
      <c r="BQ334" s="210"/>
      <c r="BR334" s="210"/>
      <c r="BS334" s="56">
        <f t="shared" si="89"/>
        <v>0</v>
      </c>
      <c r="BT334" s="56">
        <f t="shared" si="79"/>
        <v>23000</v>
      </c>
      <c r="BU334" s="57">
        <f t="shared" si="91"/>
        <v>-23000</v>
      </c>
      <c r="BW334" s="56">
        <f t="shared" si="90"/>
        <v>23000</v>
      </c>
      <c r="BX334" s="56"/>
      <c r="BY334" s="56">
        <f t="shared" si="85"/>
        <v>23000</v>
      </c>
      <c r="BZ334" s="62"/>
      <c r="CA334" s="62"/>
      <c r="CB334" s="62"/>
      <c r="CC334">
        <f t="shared" si="93"/>
        <v>-23000</v>
      </c>
      <c r="CD334" s="211"/>
      <c r="CG334" s="212" t="s">
        <v>1557</v>
      </c>
      <c r="CH334" s="59" t="s">
        <v>1555</v>
      </c>
      <c r="CI334" s="573">
        <f t="shared" si="95"/>
        <v>23000</v>
      </c>
    </row>
    <row r="335" spans="1:87" ht="18" hidden="1" thickTop="1" thickBot="1">
      <c r="A335" s="244">
        <v>317</v>
      </c>
      <c r="B335" s="46" t="s">
        <v>12</v>
      </c>
      <c r="C335" s="252" t="s">
        <v>1558</v>
      </c>
      <c r="D335" s="116" t="s">
        <v>1559</v>
      </c>
      <c r="E335" s="67" t="s">
        <v>1560</v>
      </c>
      <c r="F335" s="46">
        <v>9981955570</v>
      </c>
      <c r="G335" s="48" t="s">
        <v>1561</v>
      </c>
      <c r="H335" s="752">
        <v>24</v>
      </c>
      <c r="I335" s="752">
        <v>20</v>
      </c>
      <c r="J335" s="151">
        <v>0</v>
      </c>
      <c r="K335" s="151">
        <v>3000</v>
      </c>
      <c r="L335" s="151">
        <v>2800</v>
      </c>
      <c r="M335" s="131" t="s">
        <v>1876</v>
      </c>
      <c r="N335" s="118">
        <v>44576</v>
      </c>
      <c r="O335" s="379">
        <f t="shared" si="81"/>
        <v>45153</v>
      </c>
      <c r="P335" s="118">
        <f>Cat_alumnos[[#This Row],[FECHA DE INICIO (PRIMERA CLASE CALENDARIO)]]</f>
        <v>44576</v>
      </c>
      <c r="Q335" s="118">
        <f t="shared" si="86"/>
        <v>45275</v>
      </c>
      <c r="R335" s="49" t="str">
        <f t="shared" si="87"/>
        <v>M</v>
      </c>
      <c r="S335" s="49" t="str">
        <f t="shared" si="88"/>
        <v>DOCTORADO EN DERECHO</v>
      </c>
      <c r="T335" s="322" t="s">
        <v>1227</v>
      </c>
      <c r="U335" s="49" t="s">
        <v>16</v>
      </c>
      <c r="V335" s="50">
        <v>6700</v>
      </c>
      <c r="W335" s="51">
        <f t="shared" si="77"/>
        <v>0.58208955223880599</v>
      </c>
      <c r="X335" s="50">
        <f t="shared" si="78"/>
        <v>3900</v>
      </c>
      <c r="Y335" s="52">
        <v>1</v>
      </c>
      <c r="Z335" s="153">
        <v>0</v>
      </c>
      <c r="AA335" s="177">
        <v>29000</v>
      </c>
      <c r="AB335" s="300" t="s">
        <v>16</v>
      </c>
      <c r="AC335">
        <v>1</v>
      </c>
      <c r="AD335" s="1248">
        <v>317</v>
      </c>
      <c r="AE335" s="46">
        <v>0</v>
      </c>
      <c r="AF3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CALENDARIO)]],TODAY())/30,0)-AE335, IF(Cat_alumnos[[#This Row],[ESTATUS ACADÉMICO]]="VIGENTE",ROUNDDOWN(DAYS360(Cat_alumnos[[#This Row],[FECHA DE INICIO (PRIMERA CLASE CALENDARIO)]],TODAY())/30,0)+2-AE335,"NO VIGENTE"))</f>
        <v>NO VIGENTE</v>
      </c>
      <c r="AG335" s="76">
        <v>7</v>
      </c>
      <c r="AH3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35" s="55" t="str">
        <f t="shared" si="84"/>
        <v>SUSPENDER</v>
      </c>
      <c r="AJ335" s="345" t="s">
        <v>2794</v>
      </c>
      <c r="AK335" s="49">
        <v>0</v>
      </c>
      <c r="AL335" s="66">
        <f t="shared" si="94"/>
        <v>1</v>
      </c>
      <c r="AM335" s="444" t="str">
        <f t="shared" si="82"/>
        <v>NO</v>
      </c>
      <c r="AN335" s="902"/>
      <c r="AO335" s="900" t="str">
        <f>MID(Cat_alumnos[[#This Row],[CURP]],5,2)</f>
        <v>73</v>
      </c>
      <c r="AP335" s="900" t="str">
        <f>MID(Cat_alumnos[[#This Row],[CURP]],7,2)</f>
        <v>06</v>
      </c>
      <c r="AQ335" s="900" t="str">
        <f>MID(Cat_alumnos[[#This Row],[CURP]],9,2)</f>
        <v>13</v>
      </c>
      <c r="AR335" s="904" t="s">
        <v>3084</v>
      </c>
      <c r="AS335" s="612">
        <f>Cat_alumnos[[#This Row],[Titulación]]</f>
        <v>29000</v>
      </c>
      <c r="AT335" s="208"/>
      <c r="AU335" s="1"/>
      <c r="AW335" s="209"/>
      <c r="AY335" s="210"/>
      <c r="AZ335" s="209"/>
      <c r="BB335" s="210"/>
      <c r="BC335" s="209"/>
      <c r="BE335" s="210"/>
      <c r="BF335" s="209"/>
      <c r="BH335" s="210"/>
      <c r="BI335" s="210"/>
      <c r="BJ335" s="210"/>
      <c r="BK335" s="210"/>
      <c r="BL335" s="210"/>
      <c r="BM335" s="210"/>
      <c r="BN335" s="210"/>
      <c r="BO335" s="210"/>
      <c r="BP335" s="210"/>
      <c r="BQ335" s="210"/>
      <c r="BR335" s="210"/>
      <c r="BS335" s="56">
        <f t="shared" si="89"/>
        <v>0</v>
      </c>
      <c r="BT335" s="56">
        <f t="shared" si="79"/>
        <v>29000</v>
      </c>
      <c r="BU335" s="57">
        <f t="shared" si="91"/>
        <v>-29000</v>
      </c>
      <c r="BW335" s="56">
        <f t="shared" si="90"/>
        <v>29000</v>
      </c>
      <c r="BX335" s="56"/>
      <c r="BY335" s="56">
        <f t="shared" si="85"/>
        <v>29000</v>
      </c>
      <c r="BZ335" s="62"/>
      <c r="CA335" s="62"/>
      <c r="CB335" s="62"/>
      <c r="CC335">
        <f t="shared" si="93"/>
        <v>-29000</v>
      </c>
      <c r="CD335" s="211"/>
      <c r="CG335" s="212" t="s">
        <v>1561</v>
      </c>
      <c r="CH335" s="69">
        <v>9981955570</v>
      </c>
      <c r="CI335" s="573">
        <f t="shared" si="95"/>
        <v>29000</v>
      </c>
    </row>
    <row r="336" spans="1:87" ht="19" hidden="1" thickTop="1" thickBot="1">
      <c r="A336" s="244">
        <v>318</v>
      </c>
      <c r="B336" s="46" t="s">
        <v>8</v>
      </c>
      <c r="C336" s="252" t="s">
        <v>1562</v>
      </c>
      <c r="D336" s="116" t="s">
        <v>1563</v>
      </c>
      <c r="E336" s="1026" t="s">
        <v>3528</v>
      </c>
      <c r="F336" s="46">
        <v>9982227972</v>
      </c>
      <c r="G336" s="304" t="s">
        <v>1564</v>
      </c>
      <c r="H336" s="752">
        <v>36</v>
      </c>
      <c r="I336" s="752">
        <v>36</v>
      </c>
      <c r="J336" s="151"/>
      <c r="K336" s="151">
        <v>1000</v>
      </c>
      <c r="L336" s="151">
        <v>1350</v>
      </c>
      <c r="M336" s="49" t="s">
        <v>1512</v>
      </c>
      <c r="N336" s="118">
        <v>44576</v>
      </c>
      <c r="O336" s="379">
        <f t="shared" si="81"/>
        <v>45641</v>
      </c>
      <c r="P336" s="118">
        <f>Cat_alumnos[[#This Row],[FECHA DE INICIO (PRIMERA CLASE CALENDARIO)]]</f>
        <v>44576</v>
      </c>
      <c r="Q336" s="118">
        <f t="shared" si="86"/>
        <v>45641</v>
      </c>
      <c r="R336" s="49" t="str">
        <f t="shared" si="87"/>
        <v>M</v>
      </c>
      <c r="S336" s="49" t="str">
        <f t="shared" si="88"/>
        <v>LICENCIATURA EN DERECHO</v>
      </c>
      <c r="T336" s="322" t="s">
        <v>1227</v>
      </c>
      <c r="U336" s="49" t="s">
        <v>9</v>
      </c>
      <c r="V336" s="50">
        <v>3150</v>
      </c>
      <c r="W336" s="51">
        <f t="shared" si="77"/>
        <v>0.5714285714285714</v>
      </c>
      <c r="X336" s="50">
        <f t="shared" si="78"/>
        <v>1800</v>
      </c>
      <c r="Y336" s="52">
        <v>4</v>
      </c>
      <c r="Z336" s="153">
        <v>0</v>
      </c>
      <c r="AA336" s="177">
        <v>18000</v>
      </c>
      <c r="AB336" s="300" t="s">
        <v>11</v>
      </c>
      <c r="AC336">
        <v>1</v>
      </c>
      <c r="AD336" s="1249">
        <v>318</v>
      </c>
      <c r="AE336" s="46">
        <v>0</v>
      </c>
      <c r="AF3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CALENDARIO)]],TODAY())/30,0)-AE336, IF(Cat_alumnos[[#This Row],[ESTATUS ACADÉMICO]]="VIGENTE",ROUNDDOWN(DAYS360(Cat_alumnos[[#This Row],[FECHA DE INICIO (PRIMERA CLASE CALENDARIO)]],TODAY())/30,0)+2-AE336,"NO VIGENTE"))</f>
        <v>NO VIGENTE</v>
      </c>
      <c r="AG336" s="76">
        <v>22</v>
      </c>
      <c r="AH3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336" s="55" t="str">
        <f t="shared" si="84"/>
        <v>SUSPENDER</v>
      </c>
      <c r="AJ336" s="345" t="s">
        <v>3872</v>
      </c>
      <c r="AK336" s="49">
        <v>2</v>
      </c>
      <c r="AL336" s="66">
        <f t="shared" si="94"/>
        <v>2</v>
      </c>
      <c r="AM336" s="444" t="str">
        <f t="shared" si="82"/>
        <v>NO</v>
      </c>
      <c r="AN336" s="902"/>
      <c r="AO336" s="900" t="str">
        <f>MID(Cat_alumnos[[#This Row],[CURP]],5,2)</f>
        <v>72</v>
      </c>
      <c r="AP336" s="900" t="str">
        <f>MID(Cat_alumnos[[#This Row],[CURP]],7,2)</f>
        <v>03</v>
      </c>
      <c r="AQ336" s="900" t="str">
        <f>MID(Cat_alumnos[[#This Row],[CURP]],9,2)</f>
        <v>06</v>
      </c>
      <c r="AR336" s="904" t="s">
        <v>3087</v>
      </c>
      <c r="AS336" s="612">
        <f>Cat_alumnos[[#This Row],[Titulación]]</f>
        <v>18000</v>
      </c>
      <c r="AT336" s="208"/>
      <c r="AU336" s="1"/>
      <c r="AW336" s="209"/>
      <c r="AY336" s="210"/>
      <c r="AZ336" s="209"/>
      <c r="BB336" s="210"/>
      <c r="BC336" s="209"/>
      <c r="BE336" s="210"/>
      <c r="BF336" s="209"/>
      <c r="BH336" s="210"/>
      <c r="BI336" s="210"/>
      <c r="BJ336" s="210"/>
      <c r="BK336" s="210"/>
      <c r="BL336" s="210"/>
      <c r="BM336" s="210"/>
      <c r="BN336" s="210"/>
      <c r="BO336" s="210"/>
      <c r="BP336" s="210"/>
      <c r="BQ336" s="210"/>
      <c r="BR336" s="210"/>
      <c r="BS336" s="56">
        <f t="shared" si="89"/>
        <v>0</v>
      </c>
      <c r="BT336" s="56">
        <f t="shared" si="79"/>
        <v>18000</v>
      </c>
      <c r="BU336" s="57">
        <f t="shared" si="91"/>
        <v>-18000</v>
      </c>
      <c r="BW336" s="56">
        <f t="shared" si="90"/>
        <v>18000</v>
      </c>
      <c r="BX336" s="56"/>
      <c r="BY336" s="56">
        <f t="shared" si="85"/>
        <v>18000</v>
      </c>
      <c r="BZ336" s="62"/>
      <c r="CA336" s="62"/>
      <c r="CB336" s="62"/>
      <c r="CC336">
        <f t="shared" si="93"/>
        <v>-18000</v>
      </c>
      <c r="CD336" s="211"/>
      <c r="CG336" s="212" t="s">
        <v>1564</v>
      </c>
      <c r="CH336" s="69">
        <v>9982227972</v>
      </c>
      <c r="CI336" s="573">
        <f t="shared" si="95"/>
        <v>18000</v>
      </c>
    </row>
    <row r="337" spans="1:87" ht="18" hidden="1" thickTop="1" thickBot="1">
      <c r="A337" s="244">
        <v>319</v>
      </c>
      <c r="B337" s="254" t="s">
        <v>67</v>
      </c>
      <c r="C337" s="252" t="s">
        <v>1565</v>
      </c>
      <c r="D337" s="46" t="s">
        <v>1566</v>
      </c>
      <c r="E337" s="72" t="s">
        <v>1567</v>
      </c>
      <c r="F337" s="46" t="s">
        <v>1568</v>
      </c>
      <c r="G337" s="48" t="s">
        <v>1569</v>
      </c>
      <c r="H337" s="752">
        <v>20</v>
      </c>
      <c r="I337" s="752">
        <v>20</v>
      </c>
      <c r="J337" s="151">
        <v>0</v>
      </c>
      <c r="K337" s="151">
        <v>3000</v>
      </c>
      <c r="L337" s="151">
        <v>3350</v>
      </c>
      <c r="M337" s="49" t="s">
        <v>1455</v>
      </c>
      <c r="N337" s="118">
        <v>44576</v>
      </c>
      <c r="O337" s="379">
        <f t="shared" si="81"/>
        <v>45153</v>
      </c>
      <c r="P337" s="118">
        <f>Cat_alumnos[[#This Row],[FECHA DE INICIO (PRIMERA CLASE CALENDARIO)]]</f>
        <v>44576</v>
      </c>
      <c r="Q337" s="118">
        <f t="shared" si="86"/>
        <v>45153</v>
      </c>
      <c r="R337" s="49" t="str">
        <f t="shared" si="87"/>
        <v>H</v>
      </c>
      <c r="S337" s="49" t="str">
        <f t="shared" si="88"/>
        <v>DOCTORADO EN INNOVACION, ADMON Y POLITICAS PUBLICAS</v>
      </c>
      <c r="T337" s="322" t="s">
        <v>1227</v>
      </c>
      <c r="U337" s="49" t="s">
        <v>11</v>
      </c>
      <c r="V337" s="50">
        <v>7000</v>
      </c>
      <c r="W337" s="51">
        <f t="shared" si="77"/>
        <v>0.52142857142857146</v>
      </c>
      <c r="X337" s="50">
        <f t="shared" si="78"/>
        <v>3650</v>
      </c>
      <c r="Y337" s="52">
        <v>1</v>
      </c>
      <c r="Z337" s="153">
        <v>0</v>
      </c>
      <c r="AA337" s="177">
        <v>29000</v>
      </c>
      <c r="AB337" s="300" t="s">
        <v>11</v>
      </c>
      <c r="AC337">
        <v>1</v>
      </c>
      <c r="AD337" s="1248">
        <v>319</v>
      </c>
      <c r="AE337" s="46">
        <v>0</v>
      </c>
      <c r="AF3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CALENDARIO)]],TODAY())/30,0)-AE337, IF(Cat_alumnos[[#This Row],[ESTATUS ACADÉMICO]]="VIGENTE",ROUNDDOWN(DAYS360(Cat_alumnos[[#This Row],[FECHA DE INICIO (PRIMERA CLASE CALENDARIO)]],TODAY())/30,0)+2-AE337,"NO VIGENTE"))</f>
        <v>NO VIGENTE</v>
      </c>
      <c r="AG337" s="76">
        <v>20</v>
      </c>
      <c r="AH3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37" s="55" t="str">
        <f t="shared" ca="1" si="84"/>
        <v>Al día septiembre</v>
      </c>
      <c r="AJ337" s="345" t="s">
        <v>2786</v>
      </c>
      <c r="AK337" s="49">
        <v>1</v>
      </c>
      <c r="AL337" s="66">
        <f t="shared" si="94"/>
        <v>0</v>
      </c>
      <c r="AM337" s="444" t="str">
        <f t="shared" si="82"/>
        <v>NO</v>
      </c>
      <c r="AN337" s="902"/>
      <c r="AO337" s="900" t="str">
        <f>MID(Cat_alumnos[[#This Row],[CURP]],5,2)</f>
        <v>81</v>
      </c>
      <c r="AP337" s="900" t="str">
        <f>MID(Cat_alumnos[[#This Row],[CURP]],7,2)</f>
        <v>12</v>
      </c>
      <c r="AQ337" s="900" t="str">
        <f>MID(Cat_alumnos[[#This Row],[CURP]],9,2)</f>
        <v>03</v>
      </c>
      <c r="AR337" s="904" t="s">
        <v>2908</v>
      </c>
      <c r="AS337" s="612">
        <f>Cat_alumnos[[#This Row],[Titulación]]</f>
        <v>29000</v>
      </c>
      <c r="AT337" s="208">
        <v>29000</v>
      </c>
      <c r="AU337" s="1"/>
      <c r="AV337" s="300" t="s">
        <v>246</v>
      </c>
      <c r="AW337" s="209"/>
      <c r="AY337" s="210"/>
      <c r="AZ337" s="209"/>
      <c r="BB337" s="210"/>
      <c r="BC337" s="209"/>
      <c r="BE337" s="210"/>
      <c r="BF337" s="209"/>
      <c r="BH337" s="210"/>
      <c r="BI337" s="210"/>
      <c r="BJ337" s="210"/>
      <c r="BK337" s="210"/>
      <c r="BL337" s="210"/>
      <c r="BM337" s="210"/>
      <c r="BN337" s="210"/>
      <c r="BO337" s="210"/>
      <c r="BP337" s="210"/>
      <c r="BQ337" s="210"/>
      <c r="BR337" s="210"/>
      <c r="BS337" s="56">
        <f t="shared" si="89"/>
        <v>29000</v>
      </c>
      <c r="BT337" s="56">
        <f t="shared" si="79"/>
        <v>29000</v>
      </c>
      <c r="BU337" s="57">
        <f t="shared" si="91"/>
        <v>0</v>
      </c>
      <c r="BW337" s="56">
        <f t="shared" si="90"/>
        <v>29000</v>
      </c>
      <c r="BX337" s="56"/>
      <c r="BY337" s="56">
        <f t="shared" si="85"/>
        <v>29000</v>
      </c>
      <c r="BZ337" s="62"/>
      <c r="CA337" s="62"/>
      <c r="CB337" s="62"/>
      <c r="CC337">
        <f t="shared" si="93"/>
        <v>-29000</v>
      </c>
      <c r="CD337" s="211"/>
      <c r="CG337" s="212" t="s">
        <v>1569</v>
      </c>
      <c r="CH337" s="69" t="s">
        <v>1568</v>
      </c>
      <c r="CI337" s="573">
        <f t="shared" si="95"/>
        <v>0</v>
      </c>
    </row>
    <row r="338" spans="1:87" ht="50" hidden="1" thickTop="1" thickBot="1">
      <c r="A338" s="244">
        <v>320</v>
      </c>
      <c r="B338" s="46" t="s">
        <v>10</v>
      </c>
      <c r="C338" s="252" t="s">
        <v>592</v>
      </c>
      <c r="D338" s="46" t="s">
        <v>593</v>
      </c>
      <c r="E338" s="72" t="s">
        <v>594</v>
      </c>
      <c r="F338" s="53" t="s">
        <v>595</v>
      </c>
      <c r="G338" s="48" t="s">
        <v>596</v>
      </c>
      <c r="H338" s="752">
        <v>20</v>
      </c>
      <c r="I338" s="752">
        <v>20</v>
      </c>
      <c r="J338" s="151"/>
      <c r="K338" s="151">
        <v>2000</v>
      </c>
      <c r="L338" s="151">
        <v>2300</v>
      </c>
      <c r="M338" s="49" t="s">
        <v>418</v>
      </c>
      <c r="N338" s="118">
        <v>43586</v>
      </c>
      <c r="O338" s="379">
        <f t="shared" si="81"/>
        <v>44166</v>
      </c>
      <c r="P338" s="118">
        <f>Cat_alumnos[[#This Row],[FECHA DE INICIO (PRIMERA CLASE CALENDARIO)]]</f>
        <v>43586</v>
      </c>
      <c r="Q338" s="118">
        <f t="shared" si="86"/>
        <v>44166</v>
      </c>
      <c r="R338" s="49" t="str">
        <f t="shared" si="87"/>
        <v>H</v>
      </c>
      <c r="S338" s="49" t="str">
        <f t="shared" si="88"/>
        <v>MAESTRIA EN DERECHO</v>
      </c>
      <c r="T338" s="322" t="s">
        <v>34</v>
      </c>
      <c r="U338" s="49" t="s">
        <v>9</v>
      </c>
      <c r="V338" s="50">
        <v>5000</v>
      </c>
      <c r="W338" s="51">
        <f t="shared" si="77"/>
        <v>0.54</v>
      </c>
      <c r="X338" s="50">
        <f t="shared" si="78"/>
        <v>2700</v>
      </c>
      <c r="Y338" s="52">
        <v>2</v>
      </c>
      <c r="Z338" s="153">
        <v>0</v>
      </c>
      <c r="AA338" s="177">
        <v>25000</v>
      </c>
      <c r="AB338" s="300" t="s">
        <v>11</v>
      </c>
      <c r="AC338">
        <v>1</v>
      </c>
      <c r="AD338" s="1249">
        <v>320</v>
      </c>
      <c r="AE338" s="46"/>
      <c r="AF3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CALENDARIO)]],TODAY())/30,0)-AE338, IF(Cat_alumnos[[#This Row],[ESTATUS ACADÉMICO]]="VIGENTE",ROUNDDOWN(DAYS360(Cat_alumnos[[#This Row],[FECHA DE INICIO (PRIMERA CLASE CALENDARIO)]],TODAY())/30,0)+2-AE338,"NO VIGENTE"))</f>
        <v>NO VIGENTE</v>
      </c>
      <c r="AG338" s="76">
        <v>18</v>
      </c>
      <c r="AH3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38" s="55" t="str">
        <f t="shared" si="84"/>
        <v>SUSPENDER</v>
      </c>
      <c r="AJ338" s="345" t="s">
        <v>1898</v>
      </c>
      <c r="AK338" s="49">
        <v>0</v>
      </c>
      <c r="AL338" s="66">
        <f t="shared" si="94"/>
        <v>2</v>
      </c>
      <c r="AM338" s="444" t="str">
        <f t="shared" si="82"/>
        <v>SI</v>
      </c>
      <c r="AN338" s="904" t="s">
        <v>1960</v>
      </c>
      <c r="AO338" s="900" t="str">
        <f>MID(Cat_alumnos[[#This Row],[CURP]],5,2)</f>
        <v>96</v>
      </c>
      <c r="AP338" s="900" t="str">
        <f>MID(Cat_alumnos[[#This Row],[CURP]],7,2)</f>
        <v>08</v>
      </c>
      <c r="AQ338" s="900" t="str">
        <f>MID(Cat_alumnos[[#This Row],[CURP]],9,2)</f>
        <v>07</v>
      </c>
      <c r="AR338" s="904" t="s">
        <v>3084</v>
      </c>
      <c r="AS338" s="612">
        <f>Cat_alumnos[[#This Row],[Titulación]]</f>
        <v>25000</v>
      </c>
      <c r="AT338" s="208"/>
      <c r="AU338" s="1"/>
      <c r="AW338" s="209"/>
      <c r="AY338" s="210"/>
      <c r="AZ338" s="209"/>
      <c r="BB338" s="210"/>
      <c r="BC338" s="209"/>
      <c r="BE338" s="210"/>
      <c r="BF338" s="209"/>
      <c r="BH338" s="210"/>
      <c r="BI338" s="210"/>
      <c r="BJ338" s="210"/>
      <c r="BK338" s="210"/>
      <c r="BL338" s="210"/>
      <c r="BM338" s="210"/>
      <c r="BN338" s="210"/>
      <c r="BO338" s="210"/>
      <c r="BP338" s="210"/>
      <c r="BQ338" s="210"/>
      <c r="BR338" s="210"/>
      <c r="BS338" s="56">
        <f t="shared" si="89"/>
        <v>0</v>
      </c>
      <c r="BT338" s="56">
        <f t="shared" si="79"/>
        <v>25000</v>
      </c>
      <c r="BU338" s="57">
        <f t="shared" si="91"/>
        <v>-25000</v>
      </c>
      <c r="BW338" s="56">
        <f t="shared" si="90"/>
        <v>25000</v>
      </c>
      <c r="BX338" s="56"/>
      <c r="BY338" s="56">
        <f t="shared" si="85"/>
        <v>25000</v>
      </c>
      <c r="BZ338" s="62"/>
      <c r="CA338" s="62"/>
      <c r="CB338" s="62"/>
      <c r="CC338">
        <f t="shared" si="93"/>
        <v>-25000</v>
      </c>
      <c r="CD338" s="211"/>
      <c r="CG338" s="212" t="s">
        <v>1573</v>
      </c>
      <c r="CH338" s="69">
        <v>2223780929</v>
      </c>
      <c r="CI338" s="573">
        <f t="shared" si="95"/>
        <v>25000</v>
      </c>
    </row>
    <row r="339" spans="1:87" ht="18" hidden="1" thickTop="1" thickBot="1">
      <c r="A339" s="244">
        <v>321</v>
      </c>
      <c r="B339" s="46" t="s">
        <v>10</v>
      </c>
      <c r="C339" s="252" t="s">
        <v>1575</v>
      </c>
      <c r="D339" s="116" t="s">
        <v>2195</v>
      </c>
      <c r="E339" s="72" t="s">
        <v>1576</v>
      </c>
      <c r="F339" s="46">
        <v>9982143681</v>
      </c>
      <c r="G339" s="304" t="s">
        <v>1578</v>
      </c>
      <c r="H339" s="752">
        <v>24</v>
      </c>
      <c r="I339" s="752">
        <v>20</v>
      </c>
      <c r="J339" s="151"/>
      <c r="K339" s="151">
        <v>2000</v>
      </c>
      <c r="L339" s="151">
        <v>1800</v>
      </c>
      <c r="M339" s="321" t="s">
        <v>2647</v>
      </c>
      <c r="N339" s="118">
        <v>44603</v>
      </c>
      <c r="O339" s="379">
        <f t="shared" si="81"/>
        <v>45180</v>
      </c>
      <c r="P339" s="118">
        <v>44582</v>
      </c>
      <c r="Q339" s="118">
        <f t="shared" si="86"/>
        <v>45281</v>
      </c>
      <c r="R339" s="49" t="str">
        <f t="shared" si="87"/>
        <v>H</v>
      </c>
      <c r="S339" s="49" t="str">
        <f t="shared" si="88"/>
        <v>MAESTRIA EN DERECHO</v>
      </c>
      <c r="T339" s="322" t="s">
        <v>1227</v>
      </c>
      <c r="U339" s="49" t="s">
        <v>9</v>
      </c>
      <c r="V339" s="50">
        <v>5000</v>
      </c>
      <c r="W339" s="51">
        <f t="shared" ref="W339:W371" si="96">IFERROR($X339/$V339,"")</f>
        <v>0.64</v>
      </c>
      <c r="X339" s="50">
        <f t="shared" ref="X339:X371" si="97">$V339-$L339</f>
        <v>3200</v>
      </c>
      <c r="Y339" s="52">
        <v>2</v>
      </c>
      <c r="Z339" s="153">
        <v>0</v>
      </c>
      <c r="AA339" s="177">
        <v>25000</v>
      </c>
      <c r="AB339" s="300" t="s">
        <v>16</v>
      </c>
      <c r="AC339">
        <v>1</v>
      </c>
      <c r="AD339" s="1248">
        <v>321</v>
      </c>
      <c r="AE339" s="46">
        <v>0</v>
      </c>
      <c r="AF3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CALENDARIO)]],TODAY())/30,0)-AE339, IF(Cat_alumnos[[#This Row],[ESTATUS ACADÉMICO]]="VIGENTE",ROUNDDOWN(DAYS360(Cat_alumnos[[#This Row],[FECHA DE INICIO (PRIMERA CLASE CALENDARIO)]],TODAY())/30,0)+2-AE339,"NO VIGENTE"))</f>
        <v>NO VIGENTE</v>
      </c>
      <c r="AG339" s="76">
        <v>20</v>
      </c>
      <c r="AH3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339" s="55" t="str">
        <f t="shared" si="84"/>
        <v>SUSPENDER</v>
      </c>
      <c r="AJ339" s="345" t="s">
        <v>9071</v>
      </c>
      <c r="AK339" s="49">
        <v>0</v>
      </c>
      <c r="AL339" s="66">
        <f t="shared" si="94"/>
        <v>2</v>
      </c>
      <c r="AM339" s="444" t="str">
        <f t="shared" si="82"/>
        <v>NO</v>
      </c>
      <c r="AN339" s="902"/>
      <c r="AO339" s="900" t="str">
        <f>MID(Cat_alumnos[[#This Row],[CURP]],5,2)</f>
        <v>68</v>
      </c>
      <c r="AP339" s="900" t="str">
        <f>MID(Cat_alumnos[[#This Row],[CURP]],7,2)</f>
        <v>06</v>
      </c>
      <c r="AQ339" s="900" t="str">
        <f>MID(Cat_alumnos[[#This Row],[CURP]],9,2)</f>
        <v>13</v>
      </c>
      <c r="AR339" s="904" t="s">
        <v>3087</v>
      </c>
      <c r="AS339" s="612">
        <f>Cat_alumnos[[#This Row],[Titulación]]</f>
        <v>25000</v>
      </c>
      <c r="AT339" s="208"/>
      <c r="AU339" s="1"/>
      <c r="AW339" s="209"/>
      <c r="AY339" s="210"/>
      <c r="AZ339" s="209"/>
      <c r="BB339" s="210"/>
      <c r="BC339" s="209"/>
      <c r="BE339" s="210"/>
      <c r="BF339" s="209"/>
      <c r="BH339" s="210"/>
      <c r="BI339" s="210"/>
      <c r="BJ339" s="210"/>
      <c r="BK339" s="210"/>
      <c r="BL339" s="210"/>
      <c r="BM339" s="210"/>
      <c r="BN339" s="210"/>
      <c r="BO339" s="210"/>
      <c r="BP339" s="210"/>
      <c r="BQ339" s="210"/>
      <c r="BR339" s="210"/>
      <c r="BS339" s="56">
        <f t="shared" si="89"/>
        <v>0</v>
      </c>
      <c r="BT339" s="56">
        <f t="shared" ref="BT339:BT402" si="98">AA339</f>
        <v>25000</v>
      </c>
      <c r="BU339" s="57">
        <f t="shared" si="91"/>
        <v>-25000</v>
      </c>
      <c r="BW339" s="56">
        <f t="shared" ref="BW339:BW370" si="99">AA339</f>
        <v>25000</v>
      </c>
      <c r="BX339" s="56"/>
      <c r="BY339" s="56">
        <f t="shared" si="85"/>
        <v>25000</v>
      </c>
      <c r="BZ339" s="62"/>
      <c r="CA339" s="62"/>
      <c r="CB339" s="62"/>
      <c r="CC339">
        <f t="shared" si="93"/>
        <v>-25000</v>
      </c>
      <c r="CD339" s="211"/>
      <c r="CG339" s="212" t="s">
        <v>1578</v>
      </c>
      <c r="CH339" s="69" t="s">
        <v>1577</v>
      </c>
      <c r="CI339" s="573">
        <f t="shared" si="95"/>
        <v>25000</v>
      </c>
    </row>
    <row r="340" spans="1:87" ht="18" hidden="1" thickTop="1" thickBot="1">
      <c r="A340" s="244">
        <v>322</v>
      </c>
      <c r="B340" s="46" t="s">
        <v>15</v>
      </c>
      <c r="C340" s="252" t="s">
        <v>1579</v>
      </c>
      <c r="D340" s="116" t="s">
        <v>1580</v>
      </c>
      <c r="E340" s="72" t="s">
        <v>1581</v>
      </c>
      <c r="F340" s="46">
        <v>9982143681</v>
      </c>
      <c r="G340" s="48" t="s">
        <v>1582</v>
      </c>
      <c r="H340" s="752">
        <v>16</v>
      </c>
      <c r="I340" s="752">
        <v>16</v>
      </c>
      <c r="J340" s="151"/>
      <c r="K340" s="151"/>
      <c r="L340" s="151">
        <v>2180</v>
      </c>
      <c r="M340" s="303" t="s">
        <v>1476</v>
      </c>
      <c r="N340" s="118">
        <v>44582</v>
      </c>
      <c r="O340" s="379">
        <f t="shared" ref="O340:O403" si="100">IF($N340&lt;&gt;"", EDATE($N340,$I340-1),"")</f>
        <v>45037</v>
      </c>
      <c r="P340" s="118">
        <f>Cat_alumnos[[#This Row],[FECHA DE INICIO (PRIMERA CLASE CALENDARIO)]]</f>
        <v>44582</v>
      </c>
      <c r="Q340" s="118">
        <f t="shared" si="86"/>
        <v>45037</v>
      </c>
      <c r="R340" s="49" t="str">
        <f t="shared" si="87"/>
        <v>M</v>
      </c>
      <c r="S340" s="49" t="str">
        <f t="shared" si="88"/>
        <v>MAESTRIA EN DERECHO PROCESAL PENAL Y JUICIOS ORALES</v>
      </c>
      <c r="T340" s="322" t="s">
        <v>1227</v>
      </c>
      <c r="U340" s="49" t="s">
        <v>9</v>
      </c>
      <c r="V340" s="50">
        <v>5000</v>
      </c>
      <c r="W340" s="51">
        <f t="shared" si="96"/>
        <v>0.56399999999999995</v>
      </c>
      <c r="X340" s="50">
        <f t="shared" si="97"/>
        <v>2820</v>
      </c>
      <c r="Y340" s="52">
        <v>1</v>
      </c>
      <c r="Z340" s="153">
        <v>0</v>
      </c>
      <c r="AA340" s="177">
        <v>23000</v>
      </c>
      <c r="AB340" s="300" t="s">
        <v>11</v>
      </c>
      <c r="AC340">
        <v>1</v>
      </c>
      <c r="AD340" s="1249">
        <v>322</v>
      </c>
      <c r="AE340" s="46">
        <v>0</v>
      </c>
      <c r="AF3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CALENDARIO)]],TODAY())/30,0)-AE340, IF(Cat_alumnos[[#This Row],[ESTATUS ACADÉMICO]]="VIGENTE",ROUNDDOWN(DAYS360(Cat_alumnos[[#This Row],[FECHA DE INICIO (PRIMERA CLASE CALENDARIO)]],TODAY())/30,0)+2-AE340,"NO VIGENTE"))</f>
        <v>NO VIGENTE</v>
      </c>
      <c r="AG340" s="76">
        <v>16</v>
      </c>
      <c r="AH3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40" s="55" t="str">
        <f t="shared" ca="1" si="84"/>
        <v>Al día septiembre</v>
      </c>
      <c r="AJ340" s="345"/>
      <c r="AK340" s="49">
        <v>0</v>
      </c>
      <c r="AL340" s="66">
        <f t="shared" si="94"/>
        <v>1</v>
      </c>
      <c r="AM340" s="444" t="str">
        <f t="shared" ref="AM340:AM403" si="101">IF(AN340&lt;&gt;"", "SI", "NO")</f>
        <v>NO</v>
      </c>
      <c r="AN340" s="902"/>
      <c r="AO340" s="900" t="str">
        <f>MID(Cat_alumnos[[#This Row],[CURP]],5,2)</f>
        <v>82</v>
      </c>
      <c r="AP340" s="900" t="str">
        <f>MID(Cat_alumnos[[#This Row],[CURP]],7,2)</f>
        <v>02</v>
      </c>
      <c r="AQ340" s="900" t="str">
        <f>MID(Cat_alumnos[[#This Row],[CURP]],9,2)</f>
        <v>27</v>
      </c>
      <c r="AR340" s="904" t="s">
        <v>3089</v>
      </c>
      <c r="AS340" s="612">
        <f>Cat_alumnos[[#This Row],[Titulación]]</f>
        <v>23000</v>
      </c>
      <c r="AT340" s="208"/>
      <c r="AU340" s="1"/>
      <c r="AW340" s="209"/>
      <c r="AY340" s="210"/>
      <c r="AZ340" s="209"/>
      <c r="BB340" s="210"/>
      <c r="BC340" s="209"/>
      <c r="BE340" s="210"/>
      <c r="BF340" s="209"/>
      <c r="BH340" s="210"/>
      <c r="BI340" s="210"/>
      <c r="BJ340" s="210"/>
      <c r="BK340" s="210"/>
      <c r="BL340" s="210"/>
      <c r="BM340" s="210"/>
      <c r="BN340" s="210"/>
      <c r="BO340" s="210"/>
      <c r="BP340" s="210"/>
      <c r="BQ340" s="210"/>
      <c r="BR340" s="210"/>
      <c r="BS340" s="56">
        <f t="shared" si="89"/>
        <v>0</v>
      </c>
      <c r="BT340" s="56">
        <f t="shared" si="98"/>
        <v>23000</v>
      </c>
      <c r="BU340" s="57">
        <f t="shared" si="91"/>
        <v>-23000</v>
      </c>
      <c r="BW340" s="56">
        <f t="shared" si="99"/>
        <v>23000</v>
      </c>
      <c r="BX340" s="56"/>
      <c r="BY340" s="56">
        <f t="shared" si="85"/>
        <v>23000</v>
      </c>
      <c r="BZ340" s="62"/>
      <c r="CA340" s="62"/>
      <c r="CB340" s="62"/>
      <c r="CC340">
        <f t="shared" si="93"/>
        <v>-23000</v>
      </c>
      <c r="CD340" s="211"/>
      <c r="CG340" s="212" t="s">
        <v>1582</v>
      </c>
      <c r="CH340" s="69" t="s">
        <v>1577</v>
      </c>
      <c r="CI340" s="573">
        <f t="shared" si="95"/>
        <v>23000</v>
      </c>
    </row>
    <row r="341" spans="1:87" ht="18" hidden="1" thickTop="1" thickBot="1">
      <c r="A341" s="244">
        <v>323</v>
      </c>
      <c r="B341" s="46" t="s">
        <v>15</v>
      </c>
      <c r="C341" s="252" t="s">
        <v>1583</v>
      </c>
      <c r="D341" s="109" t="s">
        <v>137</v>
      </c>
      <c r="E341" s="67" t="s">
        <v>1584</v>
      </c>
      <c r="F341" s="117">
        <v>9841792237</v>
      </c>
      <c r="G341" s="100" t="s">
        <v>1585</v>
      </c>
      <c r="H341" s="752">
        <v>16</v>
      </c>
      <c r="I341" s="752">
        <v>16</v>
      </c>
      <c r="J341" s="151"/>
      <c r="K341" s="151">
        <v>2000</v>
      </c>
      <c r="L341" s="151">
        <v>2180</v>
      </c>
      <c r="M341" s="49" t="s">
        <v>1476</v>
      </c>
      <c r="N341" s="118">
        <v>44867</v>
      </c>
      <c r="O341" s="379">
        <f t="shared" si="100"/>
        <v>45324</v>
      </c>
      <c r="P341" s="118">
        <f>Cat_alumnos[[#This Row],[FECHA DE INICIO (PRIMERA CLASE CALENDARIO)]]</f>
        <v>44867</v>
      </c>
      <c r="Q341" s="118">
        <f t="shared" si="86"/>
        <v>45324</v>
      </c>
      <c r="R341" s="49" t="str">
        <f t="shared" si="87"/>
        <v>M</v>
      </c>
      <c r="S341" s="49" t="str">
        <f t="shared" si="88"/>
        <v>MAESTRIA EN DERECHO PROCESAL PENAL Y JUICIOS ORALES</v>
      </c>
      <c r="T341" s="322" t="s">
        <v>1227</v>
      </c>
      <c r="U341" s="49" t="s">
        <v>9</v>
      </c>
      <c r="V341" s="50">
        <v>5000</v>
      </c>
      <c r="W341" s="51">
        <f t="shared" si="96"/>
        <v>0.56399999999999995</v>
      </c>
      <c r="X341" s="50">
        <f t="shared" si="97"/>
        <v>2820</v>
      </c>
      <c r="Y341" s="52">
        <v>1</v>
      </c>
      <c r="Z341" s="153">
        <v>0</v>
      </c>
      <c r="AA341" s="177">
        <v>23000</v>
      </c>
      <c r="AB341" s="300" t="s">
        <v>14</v>
      </c>
      <c r="AC341">
        <v>1</v>
      </c>
      <c r="AD341" s="1248">
        <v>323</v>
      </c>
      <c r="AE341" s="46"/>
      <c r="AF3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CALENDARIO)]],TODAY())/30,0)-AE341, IF(Cat_alumnos[[#This Row],[ESTATUS ACADÉMICO]]="VIGENTE",ROUNDDOWN(DAYS360(Cat_alumnos[[#This Row],[FECHA DE INICIO (PRIMERA CLASE CALENDARIO)]],TODAY())/30,0)+2-AE341,"NO VIGENTE"))</f>
        <v>NO VIGENTE</v>
      </c>
      <c r="AG341" s="76">
        <v>1</v>
      </c>
      <c r="AH3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341" s="55" t="str">
        <f t="shared" si="84"/>
        <v>SUSPENDER</v>
      </c>
      <c r="AJ341" s="345" t="s">
        <v>591</v>
      </c>
      <c r="AK341" s="49">
        <v>0</v>
      </c>
      <c r="AL341" s="66">
        <f t="shared" si="94"/>
        <v>1</v>
      </c>
      <c r="AM341" s="444" t="str">
        <f t="shared" si="101"/>
        <v>NO</v>
      </c>
      <c r="AN341" s="902"/>
      <c r="AO341" s="900" t="str">
        <f>MID(Cat_alumnos[[#This Row],[CURP]],5,2)</f>
        <v>82</v>
      </c>
      <c r="AP341" s="900" t="str">
        <f>MID(Cat_alumnos[[#This Row],[CURP]],7,2)</f>
        <v>01</v>
      </c>
      <c r="AQ341" s="900" t="str">
        <f>MID(Cat_alumnos[[#This Row],[CURP]],9,2)</f>
        <v>25</v>
      </c>
      <c r="AR341" s="904" t="s">
        <v>3086</v>
      </c>
      <c r="AS341" s="612">
        <f>Cat_alumnos[[#This Row],[Titulación]]</f>
        <v>23000</v>
      </c>
      <c r="AT341" s="208"/>
      <c r="AU341" s="1"/>
      <c r="AW341" s="209"/>
      <c r="AY341" s="210"/>
      <c r="AZ341" s="209"/>
      <c r="BB341" s="210"/>
      <c r="BC341" s="209"/>
      <c r="BE341" s="210"/>
      <c r="BF341" s="209"/>
      <c r="BH341" s="210"/>
      <c r="BI341" s="210"/>
      <c r="BJ341" s="210"/>
      <c r="BK341" s="210"/>
      <c r="BL341" s="210"/>
      <c r="BM341" s="210"/>
      <c r="BN341" s="210"/>
      <c r="BO341" s="210"/>
      <c r="BP341" s="210"/>
      <c r="BQ341" s="210"/>
      <c r="BR341" s="210"/>
      <c r="BS341" s="56">
        <f t="shared" si="89"/>
        <v>0</v>
      </c>
      <c r="BT341" s="56">
        <f t="shared" si="98"/>
        <v>23000</v>
      </c>
      <c r="BU341" s="57">
        <f t="shared" si="91"/>
        <v>-23000</v>
      </c>
      <c r="BW341" s="56">
        <f t="shared" si="99"/>
        <v>23000</v>
      </c>
      <c r="BX341" s="56"/>
      <c r="BY341" s="56">
        <f t="shared" si="85"/>
        <v>23000</v>
      </c>
      <c r="BZ341" s="62"/>
      <c r="CA341" s="62"/>
      <c r="CB341" s="62"/>
      <c r="CC341">
        <f t="shared" si="93"/>
        <v>-23000</v>
      </c>
      <c r="CD341" s="211"/>
      <c r="CG341" s="212" t="s">
        <v>1585</v>
      </c>
      <c r="CH341" s="69">
        <v>9841792237</v>
      </c>
      <c r="CI341" s="573">
        <f t="shared" si="95"/>
        <v>23000</v>
      </c>
    </row>
    <row r="342" spans="1:87" ht="18" hidden="1" thickTop="1" thickBot="1">
      <c r="A342" s="244">
        <v>324</v>
      </c>
      <c r="B342" s="46" t="s">
        <v>10</v>
      </c>
      <c r="C342" s="252" t="s">
        <v>1586</v>
      </c>
      <c r="D342" s="46" t="s">
        <v>1887</v>
      </c>
      <c r="E342" s="67" t="s">
        <v>1587</v>
      </c>
      <c r="F342" s="46">
        <v>9831823524</v>
      </c>
      <c r="G342" s="48" t="s">
        <v>1588</v>
      </c>
      <c r="H342" s="752">
        <v>20</v>
      </c>
      <c r="I342" s="752">
        <v>20</v>
      </c>
      <c r="J342" s="152"/>
      <c r="K342" s="151">
        <v>2000</v>
      </c>
      <c r="L342" s="151">
        <v>2180</v>
      </c>
      <c r="M342" s="49" t="s">
        <v>1528</v>
      </c>
      <c r="N342" s="118">
        <v>44606</v>
      </c>
      <c r="O342" s="379">
        <f t="shared" si="100"/>
        <v>45183</v>
      </c>
      <c r="P342" s="118">
        <v>44599</v>
      </c>
      <c r="Q342" s="118">
        <f t="shared" si="86"/>
        <v>45176</v>
      </c>
      <c r="R342" s="49" t="str">
        <f t="shared" si="87"/>
        <v>M</v>
      </c>
      <c r="S342" s="49" t="str">
        <f t="shared" si="88"/>
        <v>MAESTRIA EN DERECHO</v>
      </c>
      <c r="T342" s="322" t="s">
        <v>1227</v>
      </c>
      <c r="U342" s="49" t="s">
        <v>9</v>
      </c>
      <c r="V342" s="50">
        <v>5000</v>
      </c>
      <c r="W342" s="51">
        <f t="shared" si="96"/>
        <v>0.56399999999999995</v>
      </c>
      <c r="X342" s="50">
        <f t="shared" si="97"/>
        <v>2820</v>
      </c>
      <c r="Y342" s="52">
        <v>2</v>
      </c>
      <c r="Z342" s="153">
        <v>0</v>
      </c>
      <c r="AA342" s="177">
        <v>25000</v>
      </c>
      <c r="AB342" s="300" t="s">
        <v>16</v>
      </c>
      <c r="AC342">
        <v>1</v>
      </c>
      <c r="AD342" s="1249">
        <v>324</v>
      </c>
      <c r="AE342" s="46">
        <v>10</v>
      </c>
      <c r="AF3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CALENDARIO)]],TODAY())/30,0)-AE342, IF(Cat_alumnos[[#This Row],[ESTATUS ACADÉMICO]]="VIGENTE",ROUNDDOWN(DAYS360(Cat_alumnos[[#This Row],[FECHA DE INICIO (PRIMERA CLASE CALENDARIO)]],TODAY())/30,0)+2-AE342,"NO VIGENTE"))</f>
        <v>NO VIGENTE</v>
      </c>
      <c r="AG342" s="120">
        <v>7</v>
      </c>
      <c r="AH3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42" s="55" t="str">
        <f t="shared" si="84"/>
        <v>SUSPENDER</v>
      </c>
      <c r="AJ342" s="387" t="s">
        <v>2275</v>
      </c>
      <c r="AK342" s="49">
        <v>0</v>
      </c>
      <c r="AL342" s="66">
        <f t="shared" si="94"/>
        <v>2</v>
      </c>
      <c r="AM342" s="444" t="str">
        <f t="shared" si="101"/>
        <v>NO</v>
      </c>
      <c r="AN342" s="902"/>
      <c r="AO342" s="900" t="str">
        <f>MID(Cat_alumnos[[#This Row],[CURP]],5,2)</f>
        <v>91</v>
      </c>
      <c r="AP342" s="900" t="str">
        <f>MID(Cat_alumnos[[#This Row],[CURP]],7,2)</f>
        <v>04</v>
      </c>
      <c r="AQ342" s="900" t="str">
        <f>MID(Cat_alumnos[[#This Row],[CURP]],9,2)</f>
        <v>08</v>
      </c>
      <c r="AR342" s="904" t="s">
        <v>3084</v>
      </c>
      <c r="AS342" s="612">
        <f>Cat_alumnos[[#This Row],[Titulación]]</f>
        <v>25000</v>
      </c>
      <c r="AT342" s="208"/>
      <c r="AU342" s="1"/>
      <c r="AW342" s="209"/>
      <c r="AY342" s="210"/>
      <c r="AZ342" s="209"/>
      <c r="BB342" s="210"/>
      <c r="BC342" s="209"/>
      <c r="BE342" s="210"/>
      <c r="BF342" s="209"/>
      <c r="BH342" s="210"/>
      <c r="BI342" s="210"/>
      <c r="BJ342" s="210"/>
      <c r="BK342" s="210"/>
      <c r="BL342" s="210"/>
      <c r="BM342" s="210"/>
      <c r="BN342" s="210"/>
      <c r="BO342" s="210"/>
      <c r="BP342" s="210"/>
      <c r="BQ342" s="210"/>
      <c r="BR342" s="210"/>
      <c r="BS342" s="56">
        <f t="shared" si="89"/>
        <v>0</v>
      </c>
      <c r="BT342" s="56">
        <f t="shared" si="98"/>
        <v>25000</v>
      </c>
      <c r="BU342" s="57">
        <f t="shared" si="91"/>
        <v>-25000</v>
      </c>
      <c r="BW342" s="56">
        <f t="shared" si="99"/>
        <v>25000</v>
      </c>
      <c r="BX342" s="56"/>
      <c r="BY342" s="56">
        <f t="shared" si="85"/>
        <v>25000</v>
      </c>
      <c r="BZ342" s="62"/>
      <c r="CA342" s="62"/>
      <c r="CB342" s="62"/>
      <c r="CC342">
        <f t="shared" si="93"/>
        <v>-25000</v>
      </c>
      <c r="CD342" s="211"/>
      <c r="CG342" s="121" t="s">
        <v>1588</v>
      </c>
      <c r="CH342" s="122">
        <v>9831823524</v>
      </c>
      <c r="CI342" s="573">
        <f t="shared" si="95"/>
        <v>25000</v>
      </c>
    </row>
    <row r="343" spans="1:87" ht="18" hidden="1" thickTop="1" thickBot="1">
      <c r="A343" s="244">
        <v>325</v>
      </c>
      <c r="B343" s="46" t="s">
        <v>10</v>
      </c>
      <c r="C343" s="252" t="s">
        <v>1589</v>
      </c>
      <c r="D343" s="46" t="s">
        <v>1886</v>
      </c>
      <c r="E343" s="72" t="s">
        <v>1590</v>
      </c>
      <c r="F343" s="46">
        <v>9831376354</v>
      </c>
      <c r="G343" s="304" t="s">
        <v>1591</v>
      </c>
      <c r="H343" s="752">
        <v>20</v>
      </c>
      <c r="I343" s="752">
        <v>20</v>
      </c>
      <c r="J343" s="152">
        <v>0</v>
      </c>
      <c r="K343" s="151">
        <v>2000</v>
      </c>
      <c r="L343" s="151">
        <v>2180</v>
      </c>
      <c r="M343" s="321" t="s">
        <v>2647</v>
      </c>
      <c r="N343" s="118">
        <v>44603</v>
      </c>
      <c r="O343" s="379">
        <f t="shared" si="100"/>
        <v>45180</v>
      </c>
      <c r="P343" s="118">
        <f>Cat_alumnos[[#This Row],[FECHA DE INICIO (PRIMERA CLASE CALENDARIO)]]</f>
        <v>44603</v>
      </c>
      <c r="Q343" s="118">
        <f t="shared" si="86"/>
        <v>45180</v>
      </c>
      <c r="R343" s="123" t="str">
        <f t="shared" si="87"/>
        <v>M</v>
      </c>
      <c r="S343" s="49" t="str">
        <f t="shared" si="88"/>
        <v>MAESTRIA EN DERECHO</v>
      </c>
      <c r="T343" s="322" t="s">
        <v>1227</v>
      </c>
      <c r="U343" s="49" t="s">
        <v>9</v>
      </c>
      <c r="V343" s="50">
        <v>5000</v>
      </c>
      <c r="W343" s="51">
        <f t="shared" si="96"/>
        <v>0.56399999999999995</v>
      </c>
      <c r="X343" s="50">
        <f t="shared" si="97"/>
        <v>2820</v>
      </c>
      <c r="Y343" s="52">
        <v>2</v>
      </c>
      <c r="Z343" s="153">
        <v>0</v>
      </c>
      <c r="AA343" s="177">
        <v>25000</v>
      </c>
      <c r="AB343" s="300" t="s">
        <v>11</v>
      </c>
      <c r="AC343">
        <v>1</v>
      </c>
      <c r="AD343" s="1248">
        <v>325</v>
      </c>
      <c r="AE343" s="46">
        <v>3</v>
      </c>
      <c r="AF3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CALENDARIO)]],TODAY())/30,0)-AE343, IF(Cat_alumnos[[#This Row],[ESTATUS ACADÉMICO]]="VIGENTE",ROUNDDOWN(DAYS360(Cat_alumnos[[#This Row],[FECHA DE INICIO (PRIMERA CLASE CALENDARIO)]],TODAY())/30,0)+2-AE343,"NO VIGENTE"))</f>
        <v>NO VIGENTE</v>
      </c>
      <c r="AG343" s="73">
        <v>19</v>
      </c>
      <c r="AH3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43" s="55" t="str">
        <f t="shared" si="84"/>
        <v>SUSPENDER</v>
      </c>
      <c r="AJ343" s="345" t="s">
        <v>2828</v>
      </c>
      <c r="AK343" s="49">
        <v>0</v>
      </c>
      <c r="AL343" s="66">
        <f t="shared" si="94"/>
        <v>2</v>
      </c>
      <c r="AM343" s="444" t="str">
        <f t="shared" si="101"/>
        <v>NO</v>
      </c>
      <c r="AN343" s="902"/>
      <c r="AO343" s="900" t="str">
        <f>MID(Cat_alumnos[[#This Row],[CURP]],5,2)</f>
        <v>95</v>
      </c>
      <c r="AP343" s="900" t="str">
        <f>MID(Cat_alumnos[[#This Row],[CURP]],7,2)</f>
        <v>09</v>
      </c>
      <c r="AQ343" s="900" t="str">
        <f>MID(Cat_alumnos[[#This Row],[CURP]],9,2)</f>
        <v>25</v>
      </c>
      <c r="AR343" s="904" t="s">
        <v>3084</v>
      </c>
      <c r="AS343" s="612">
        <f>Cat_alumnos[[#This Row],[Titulación]]</f>
        <v>25000</v>
      </c>
      <c r="AT343" s="208"/>
      <c r="AU343" s="1"/>
      <c r="AW343" s="209"/>
      <c r="AY343" s="210"/>
      <c r="AZ343" s="209"/>
      <c r="BB343" s="210"/>
      <c r="BC343" s="209"/>
      <c r="BE343" s="210"/>
      <c r="BF343" s="209"/>
      <c r="BH343" s="210"/>
      <c r="BI343" s="210"/>
      <c r="BJ343" s="210"/>
      <c r="BK343" s="210"/>
      <c r="BL343" s="210"/>
      <c r="BM343" s="210"/>
      <c r="BN343" s="210"/>
      <c r="BO343" s="210"/>
      <c r="BP343" s="210"/>
      <c r="BQ343" s="210"/>
      <c r="BR343" s="210"/>
      <c r="BS343" s="56">
        <f t="shared" si="89"/>
        <v>0</v>
      </c>
      <c r="BT343" s="56">
        <f t="shared" si="98"/>
        <v>25000</v>
      </c>
      <c r="BU343" s="57">
        <f t="shared" si="91"/>
        <v>-25000</v>
      </c>
      <c r="BW343" s="56">
        <f t="shared" si="99"/>
        <v>25000</v>
      </c>
      <c r="BX343" s="56"/>
      <c r="BY343" s="56">
        <f t="shared" si="85"/>
        <v>25000</v>
      </c>
      <c r="BZ343" s="62"/>
      <c r="CA343" s="62"/>
      <c r="CB343" s="62"/>
      <c r="CC343">
        <f t="shared" si="93"/>
        <v>-25000</v>
      </c>
      <c r="CD343" s="211"/>
      <c r="CI343" s="573">
        <f t="shared" si="95"/>
        <v>25000</v>
      </c>
    </row>
    <row r="344" spans="1:87" ht="18" hidden="1" thickTop="1" thickBot="1">
      <c r="A344" s="244">
        <v>326</v>
      </c>
      <c r="B344" s="116" t="s">
        <v>8</v>
      </c>
      <c r="C344" s="309" t="s">
        <v>1592</v>
      </c>
      <c r="D344" s="116" t="s">
        <v>1593</v>
      </c>
      <c r="E344" s="72" t="s">
        <v>1594</v>
      </c>
      <c r="F344" s="116">
        <v>9985932014</v>
      </c>
      <c r="G344" s="48" t="s">
        <v>1595</v>
      </c>
      <c r="H344" s="752">
        <v>36</v>
      </c>
      <c r="I344" s="752">
        <v>36</v>
      </c>
      <c r="J344" s="152"/>
      <c r="K344" s="151">
        <v>1000</v>
      </c>
      <c r="L344" s="151">
        <v>1600</v>
      </c>
      <c r="M344" s="49" t="s">
        <v>1512</v>
      </c>
      <c r="N344" s="378">
        <v>44604</v>
      </c>
      <c r="O344" s="379">
        <f t="shared" si="100"/>
        <v>45669</v>
      </c>
      <c r="P344" s="1192">
        <v>44595</v>
      </c>
      <c r="Q344" s="118">
        <f t="shared" si="86"/>
        <v>45660</v>
      </c>
      <c r="R344" s="49" t="str">
        <f t="shared" si="87"/>
        <v>H</v>
      </c>
      <c r="S344" s="49" t="str">
        <f t="shared" si="88"/>
        <v>LICENCIATURA EN DERECHO</v>
      </c>
      <c r="T344" s="322" t="s">
        <v>1227</v>
      </c>
      <c r="U344" s="49" t="s">
        <v>9</v>
      </c>
      <c r="V344" s="50">
        <v>3150</v>
      </c>
      <c r="W344" s="51">
        <f t="shared" si="96"/>
        <v>0.49206349206349204</v>
      </c>
      <c r="X344" s="50">
        <f t="shared" si="97"/>
        <v>1550</v>
      </c>
      <c r="Y344" s="52">
        <v>4</v>
      </c>
      <c r="Z344" s="153">
        <v>0</v>
      </c>
      <c r="AA344" s="177">
        <v>18000</v>
      </c>
      <c r="AB344" s="300" t="s">
        <v>14</v>
      </c>
      <c r="AC344">
        <v>1</v>
      </c>
      <c r="AD344" s="1249">
        <v>326</v>
      </c>
      <c r="AE344" s="46"/>
      <c r="AF3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CALENDARIO)]],TODAY())/30,0)-AE344, IF(Cat_alumnos[[#This Row],[ESTATUS ACADÉMICO]]="VIGENTE",ROUNDDOWN(DAYS360(Cat_alumnos[[#This Row],[FECHA DE INICIO (PRIMERA CLASE CALENDARIO)]],TODAY())/30,0)+2-AE344,"NO VIGENTE"))</f>
        <v>NO VIGENTE</v>
      </c>
      <c r="AG344" s="115">
        <v>15</v>
      </c>
      <c r="AH3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44" s="55" t="str">
        <f t="shared" si="84"/>
        <v>SUSPENDER</v>
      </c>
      <c r="AJ344" s="345" t="s">
        <v>2839</v>
      </c>
      <c r="AK344" s="49">
        <v>1</v>
      </c>
      <c r="AL344" s="66">
        <f t="shared" si="94"/>
        <v>3</v>
      </c>
      <c r="AM344" s="444" t="str">
        <f t="shared" si="101"/>
        <v>NO</v>
      </c>
      <c r="AN344" s="902"/>
      <c r="AO344" s="900" t="str">
        <f>MID(Cat_alumnos[[#This Row],[CURP]],5,2)</f>
        <v>88</v>
      </c>
      <c r="AP344" s="900" t="str">
        <f>MID(Cat_alumnos[[#This Row],[CURP]],7,2)</f>
        <v>03</v>
      </c>
      <c r="AQ344" s="900" t="str">
        <f>MID(Cat_alumnos[[#This Row],[CURP]],9,2)</f>
        <v>16</v>
      </c>
      <c r="AR344" s="904" t="s">
        <v>2908</v>
      </c>
      <c r="AS344" s="612">
        <f>Cat_alumnos[[#This Row],[Titulación]]</f>
        <v>18000</v>
      </c>
      <c r="AT344" s="208"/>
      <c r="AU344" s="1"/>
      <c r="AW344" s="209"/>
      <c r="AY344" s="210"/>
      <c r="AZ344" s="209"/>
      <c r="BB344" s="210"/>
      <c r="BC344" s="209"/>
      <c r="BE344" s="210"/>
      <c r="BF344" s="209"/>
      <c r="BH344" s="210"/>
      <c r="BI344" s="210"/>
      <c r="BJ344" s="210"/>
      <c r="BK344" s="210"/>
      <c r="BL344" s="210"/>
      <c r="BM344" s="210"/>
      <c r="BN344" s="210"/>
      <c r="BO344" s="210"/>
      <c r="BP344" s="210"/>
      <c r="BQ344" s="210"/>
      <c r="BR344" s="210"/>
      <c r="BS344" s="56">
        <f t="shared" si="89"/>
        <v>0</v>
      </c>
      <c r="BT344" s="56">
        <f t="shared" si="98"/>
        <v>18000</v>
      </c>
      <c r="BU344" s="57">
        <f t="shared" si="91"/>
        <v>-18000</v>
      </c>
      <c r="BW344" s="56">
        <f t="shared" si="99"/>
        <v>18000</v>
      </c>
      <c r="BX344" s="56"/>
      <c r="BY344" s="56">
        <f t="shared" si="85"/>
        <v>18000</v>
      </c>
      <c r="BZ344" s="62"/>
      <c r="CA344" s="62"/>
      <c r="CB344" s="62"/>
      <c r="CC344">
        <f t="shared" si="93"/>
        <v>-18000</v>
      </c>
      <c r="CD344" s="211"/>
      <c r="CI344" s="573">
        <f t="shared" si="95"/>
        <v>18000</v>
      </c>
    </row>
    <row r="345" spans="1:87" ht="18" hidden="1" thickTop="1" thickBot="1">
      <c r="A345" s="244">
        <v>327</v>
      </c>
      <c r="B345" s="46" t="s">
        <v>17</v>
      </c>
      <c r="C345" s="252" t="s">
        <v>323</v>
      </c>
      <c r="D345" s="46" t="s">
        <v>324</v>
      </c>
      <c r="E345" s="72" t="s">
        <v>325</v>
      </c>
      <c r="F345" s="46" t="s">
        <v>326</v>
      </c>
      <c r="G345" s="304" t="s">
        <v>327</v>
      </c>
      <c r="H345" s="752">
        <v>8</v>
      </c>
      <c r="I345" s="752">
        <v>8</v>
      </c>
      <c r="J345" s="151"/>
      <c r="K345" s="151">
        <v>750</v>
      </c>
      <c r="L345" s="151">
        <v>2180.1</v>
      </c>
      <c r="M345" s="49" t="s">
        <v>328</v>
      </c>
      <c r="N345" s="118">
        <v>44075</v>
      </c>
      <c r="O345" s="379">
        <f t="shared" si="100"/>
        <v>44287</v>
      </c>
      <c r="P345" s="118">
        <f>Cat_alumnos[[#This Row],[FECHA DE INICIO (PRIMERA CLASE CALENDARIO)]]</f>
        <v>44075</v>
      </c>
      <c r="Q345" s="118">
        <f t="shared" si="86"/>
        <v>44287</v>
      </c>
      <c r="R345" s="49" t="str">
        <f t="shared" si="87"/>
        <v>H</v>
      </c>
      <c r="S345" s="49" t="str">
        <f t="shared" si="88"/>
        <v>JT EN LICENCIATURA EN DERECHO</v>
      </c>
      <c r="T345" s="322" t="s">
        <v>1227</v>
      </c>
      <c r="U345" s="49" t="s">
        <v>9</v>
      </c>
      <c r="V345" s="50">
        <v>5000</v>
      </c>
      <c r="W345" s="51">
        <f t="shared" si="96"/>
        <v>0.56398000000000004</v>
      </c>
      <c r="X345" s="50">
        <f t="shared" si="97"/>
        <v>2819.9</v>
      </c>
      <c r="Y345" s="52">
        <v>2</v>
      </c>
      <c r="Z345" s="153">
        <v>0</v>
      </c>
      <c r="AA345" s="177">
        <v>25000</v>
      </c>
      <c r="AB345" s="300" t="s">
        <v>11</v>
      </c>
      <c r="AC345">
        <v>1</v>
      </c>
      <c r="AD345" s="1248">
        <v>327</v>
      </c>
      <c r="AE345" s="46"/>
      <c r="AF3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CALENDARIO)]],TODAY())/30,0)-AE345, IF(Cat_alumnos[[#This Row],[ESTATUS ACADÉMICO]]="VIGENTE",ROUNDDOWN(DAYS360(Cat_alumnos[[#This Row],[FECHA DE INICIO (PRIMERA CLASE CALENDARIO)]],TODAY())/30,0)+2-AE345,"NO VIGENTE"))</f>
        <v>NO VIGENTE</v>
      </c>
      <c r="AG345" s="120">
        <v>8</v>
      </c>
      <c r="AH3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45" s="55" t="str">
        <f t="shared" si="84"/>
        <v>SUSPENDER</v>
      </c>
      <c r="AJ345" s="345"/>
      <c r="AK345" s="49">
        <v>0</v>
      </c>
      <c r="AL345" s="66">
        <f t="shared" si="94"/>
        <v>2</v>
      </c>
      <c r="AM345" s="444" t="str">
        <f t="shared" si="101"/>
        <v>SI</v>
      </c>
      <c r="AN345" s="904" t="s">
        <v>1960</v>
      </c>
      <c r="AO345" s="900" t="str">
        <f>MID(Cat_alumnos[[#This Row],[CURP]],5,2)</f>
        <v>77</v>
      </c>
      <c r="AP345" s="900" t="str">
        <f>MID(Cat_alumnos[[#This Row],[CURP]],7,2)</f>
        <v>11</v>
      </c>
      <c r="AQ345" s="900" t="str">
        <f>MID(Cat_alumnos[[#This Row],[CURP]],9,2)</f>
        <v>27</v>
      </c>
      <c r="AR345" s="904" t="s">
        <v>3098</v>
      </c>
      <c r="AS345" s="612">
        <f>Cat_alumnos[[#This Row],[Titulación]]</f>
        <v>25000</v>
      </c>
      <c r="AT345" s="208"/>
      <c r="AU345" s="1"/>
      <c r="AW345" s="209"/>
      <c r="AY345" s="210"/>
      <c r="AZ345" s="209"/>
      <c r="BB345" s="210"/>
      <c r="BC345" s="209"/>
      <c r="BE345" s="210"/>
      <c r="BF345" s="209"/>
      <c r="BH345" s="210"/>
      <c r="BI345" s="210"/>
      <c r="BJ345" s="210"/>
      <c r="BK345" s="210"/>
      <c r="BL345" s="210"/>
      <c r="BM345" s="210"/>
      <c r="BN345" s="210"/>
      <c r="BO345" s="210"/>
      <c r="BP345" s="210"/>
      <c r="BQ345" s="210"/>
      <c r="BR345" s="210"/>
      <c r="BS345" s="56">
        <f t="shared" si="89"/>
        <v>0</v>
      </c>
      <c r="BT345" s="56">
        <f t="shared" si="98"/>
        <v>25000</v>
      </c>
      <c r="BU345" s="57">
        <f t="shared" si="91"/>
        <v>-25000</v>
      </c>
      <c r="BW345" s="56">
        <f t="shared" si="99"/>
        <v>25000</v>
      </c>
      <c r="BX345" s="56"/>
      <c r="BY345" s="56">
        <f t="shared" si="85"/>
        <v>25000</v>
      </c>
      <c r="BZ345" s="62"/>
      <c r="CA345" s="62"/>
      <c r="CB345" s="62"/>
      <c r="CC345">
        <f t="shared" si="93"/>
        <v>-25000</v>
      </c>
      <c r="CD345" s="211"/>
      <c r="CI345" s="573">
        <f t="shared" si="95"/>
        <v>25000</v>
      </c>
    </row>
    <row r="346" spans="1:87" ht="34" hidden="1" thickTop="1" thickBot="1">
      <c r="A346" s="244">
        <v>328</v>
      </c>
      <c r="B346" s="377" t="s">
        <v>8</v>
      </c>
      <c r="C346" s="310" t="s">
        <v>1596</v>
      </c>
      <c r="D346" s="116" t="s">
        <v>1597</v>
      </c>
      <c r="E346" s="126" t="s">
        <v>1598</v>
      </c>
      <c r="F346" s="46">
        <v>7133251094</v>
      </c>
      <c r="G346" s="48" t="s">
        <v>1599</v>
      </c>
      <c r="H346" s="754">
        <v>36</v>
      </c>
      <c r="I346" s="754">
        <v>36</v>
      </c>
      <c r="J346" s="154" t="s">
        <v>1600</v>
      </c>
      <c r="K346" s="154">
        <v>1000</v>
      </c>
      <c r="L346" s="151">
        <v>1350</v>
      </c>
      <c r="M346" s="127" t="s">
        <v>1512</v>
      </c>
      <c r="N346" s="118">
        <v>44604</v>
      </c>
      <c r="O346" s="379">
        <f t="shared" si="100"/>
        <v>45669</v>
      </c>
      <c r="P346" s="118">
        <f>Cat_alumnos[[#This Row],[FECHA DE INICIO (PRIMERA CLASE CALENDARIO)]]</f>
        <v>44604</v>
      </c>
      <c r="Q346" s="118">
        <f t="shared" si="86"/>
        <v>45669</v>
      </c>
      <c r="R346" s="123" t="str">
        <f t="shared" si="87"/>
        <v>H</v>
      </c>
      <c r="S346" s="49" t="str">
        <f t="shared" si="88"/>
        <v>LICENCIATURA EN DERECHO</v>
      </c>
      <c r="T346" s="322" t="s">
        <v>1227</v>
      </c>
      <c r="U346" s="49" t="s">
        <v>9</v>
      </c>
      <c r="V346" s="50">
        <v>3150</v>
      </c>
      <c r="W346" s="51">
        <f t="shared" si="96"/>
        <v>0.5714285714285714</v>
      </c>
      <c r="X346" s="50">
        <f t="shared" si="97"/>
        <v>1800</v>
      </c>
      <c r="Y346" s="52">
        <v>4</v>
      </c>
      <c r="Z346" s="153">
        <v>0</v>
      </c>
      <c r="AA346" s="177">
        <v>18000</v>
      </c>
      <c r="AB346" s="300" t="s">
        <v>11</v>
      </c>
      <c r="AC346">
        <v>1</v>
      </c>
      <c r="AD346" s="1249">
        <v>328</v>
      </c>
      <c r="AE346" s="46">
        <v>0</v>
      </c>
      <c r="AF3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CALENDARIO)]],TODAY())/30,0)-AE346, IF(Cat_alumnos[[#This Row],[ESTATUS ACADÉMICO]]="VIGENTE",ROUNDDOWN(DAYS360(Cat_alumnos[[#This Row],[FECHA DE INICIO (PRIMERA CLASE CALENDARIO)]],TODAY())/30,0)+2-AE346,"NO VIGENTE"))</f>
        <v>NO VIGENTE</v>
      </c>
      <c r="AG346" s="115">
        <v>17</v>
      </c>
      <c r="AH3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46" s="55" t="str">
        <f t="shared" si="84"/>
        <v>SUSPENDER</v>
      </c>
      <c r="AJ346" s="345" t="s">
        <v>2802</v>
      </c>
      <c r="AK346" s="49">
        <v>0</v>
      </c>
      <c r="AL346" s="66">
        <f t="shared" si="94"/>
        <v>4</v>
      </c>
      <c r="AM346" s="444" t="str">
        <f t="shared" si="101"/>
        <v>NO</v>
      </c>
      <c r="AN346" s="902"/>
      <c r="AO346" s="900" t="str">
        <f>MID(Cat_alumnos[[#This Row],[CURP]],5,2)</f>
        <v>78</v>
      </c>
      <c r="AP346" s="900" t="str">
        <f>MID(Cat_alumnos[[#This Row],[CURP]],7,2)</f>
        <v>01</v>
      </c>
      <c r="AQ346" s="900" t="str">
        <f>MID(Cat_alumnos[[#This Row],[CURP]],9,2)</f>
        <v>25</v>
      </c>
      <c r="AR346" s="904" t="s">
        <v>3110</v>
      </c>
      <c r="AS346" s="612">
        <f>Cat_alumnos[[#This Row],[Titulación]]</f>
        <v>18000</v>
      </c>
      <c r="AT346" s="208"/>
      <c r="AU346" s="1"/>
      <c r="AW346" s="209"/>
      <c r="AY346" s="210"/>
      <c r="AZ346" s="209"/>
      <c r="BB346" s="210"/>
      <c r="BC346" s="209"/>
      <c r="BE346" s="210"/>
      <c r="BF346" s="209"/>
      <c r="BH346" s="210"/>
      <c r="BI346" s="210"/>
      <c r="BJ346" s="210"/>
      <c r="BK346" s="210"/>
      <c r="BL346" s="210"/>
      <c r="BM346" s="210"/>
      <c r="BN346" s="210"/>
      <c r="BO346" s="210"/>
      <c r="BP346" s="210"/>
      <c r="BQ346" s="210"/>
      <c r="BR346" s="210"/>
      <c r="BS346" s="56">
        <f t="shared" si="89"/>
        <v>0</v>
      </c>
      <c r="BT346" s="56">
        <f t="shared" si="98"/>
        <v>18000</v>
      </c>
      <c r="BU346" s="57">
        <f t="shared" si="91"/>
        <v>-18000</v>
      </c>
      <c r="BW346" s="56">
        <f t="shared" si="99"/>
        <v>18000</v>
      </c>
      <c r="BX346" s="56"/>
      <c r="BY346" s="56">
        <f t="shared" si="85"/>
        <v>18000</v>
      </c>
      <c r="BZ346" s="62"/>
      <c r="CA346" s="62"/>
      <c r="CB346" s="62"/>
      <c r="CC346">
        <f t="shared" si="93"/>
        <v>-18000</v>
      </c>
      <c r="CD346" s="211"/>
      <c r="CI346" s="573">
        <f t="shared" si="95"/>
        <v>18000</v>
      </c>
    </row>
    <row r="347" spans="1:87" ht="93" hidden="1" thickTop="1" thickBot="1">
      <c r="A347" s="244">
        <v>329</v>
      </c>
      <c r="B347" s="46" t="s">
        <v>10</v>
      </c>
      <c r="C347" s="252" t="s">
        <v>640</v>
      </c>
      <c r="D347" s="46" t="s">
        <v>641</v>
      </c>
      <c r="E347" s="225" t="s">
        <v>642</v>
      </c>
      <c r="F347" s="98" t="s">
        <v>643</v>
      </c>
      <c r="G347" s="302" t="s">
        <v>644</v>
      </c>
      <c r="H347" s="752">
        <v>20</v>
      </c>
      <c r="I347" s="752">
        <v>20</v>
      </c>
      <c r="J347" s="151"/>
      <c r="K347" s="151">
        <v>2000</v>
      </c>
      <c r="L347" s="151">
        <v>2180.0000000000005</v>
      </c>
      <c r="M347" s="303" t="s">
        <v>2243</v>
      </c>
      <c r="N347" s="118">
        <v>44228</v>
      </c>
      <c r="O347" s="379">
        <f t="shared" si="100"/>
        <v>44805</v>
      </c>
      <c r="P347" s="118">
        <v>44228</v>
      </c>
      <c r="Q347" s="118">
        <f t="shared" si="86"/>
        <v>44805</v>
      </c>
      <c r="R347" s="49" t="str">
        <f t="shared" si="87"/>
        <v>M</v>
      </c>
      <c r="S347" s="49" t="str">
        <f t="shared" si="88"/>
        <v>MAESTRIA EN DERECHO</v>
      </c>
      <c r="T347" s="322" t="s">
        <v>1227</v>
      </c>
      <c r="U347" s="49" t="s">
        <v>9</v>
      </c>
      <c r="V347" s="50">
        <v>6700</v>
      </c>
      <c r="W347" s="51">
        <f t="shared" si="96"/>
        <v>0.67462686567164176</v>
      </c>
      <c r="X347" s="50">
        <f t="shared" si="97"/>
        <v>4520</v>
      </c>
      <c r="Y347" s="52">
        <v>0</v>
      </c>
      <c r="Z347" s="153">
        <v>8000</v>
      </c>
      <c r="AA347" s="177">
        <v>25000</v>
      </c>
      <c r="AB347" s="300" t="s">
        <v>16</v>
      </c>
      <c r="AC347">
        <v>1</v>
      </c>
      <c r="AD347" s="1248">
        <v>329</v>
      </c>
      <c r="AE347" s="46"/>
      <c r="AF3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CALENDARIO)]],TODAY())/30,0)-AE347, IF(Cat_alumnos[[#This Row],[ESTATUS ACADÉMICO]]="VIGENTE",ROUNDDOWN(DAYS360(Cat_alumnos[[#This Row],[FECHA DE INICIO (PRIMERA CLASE CALENDARIO)]],TODAY())/30,0)+2-AE347,"NO VIGENTE"))</f>
        <v>NO VIGENTE</v>
      </c>
      <c r="AG347" s="120">
        <v>3</v>
      </c>
      <c r="AH3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47" s="55" t="str">
        <f t="shared" si="84"/>
        <v>SUSPENDER</v>
      </c>
      <c r="AJ347" s="345"/>
      <c r="AK347" s="49">
        <v>0</v>
      </c>
      <c r="AL347" s="66">
        <f t="shared" si="94"/>
        <v>0</v>
      </c>
      <c r="AM347" s="444" t="str">
        <f t="shared" si="101"/>
        <v>SI</v>
      </c>
      <c r="AN347" s="909" t="s">
        <v>1955</v>
      </c>
      <c r="AO347" s="900" t="str">
        <f>MID(Cat_alumnos[[#This Row],[CURP]],5,2)</f>
        <v>88</v>
      </c>
      <c r="AP347" s="900" t="str">
        <f>MID(Cat_alumnos[[#This Row],[CURP]],7,2)</f>
        <v>06</v>
      </c>
      <c r="AQ347" s="900" t="str">
        <f>MID(Cat_alumnos[[#This Row],[CURP]],9,2)</f>
        <v>18</v>
      </c>
      <c r="AR347" s="909" t="s">
        <v>3098</v>
      </c>
      <c r="AS347" s="612">
        <f>Cat_alumnos[[#This Row],[Titulación]]</f>
        <v>25000</v>
      </c>
      <c r="AT347" s="208"/>
      <c r="AU347" s="1"/>
      <c r="AW347" s="209"/>
      <c r="AY347" s="210"/>
      <c r="AZ347" s="209"/>
      <c r="BB347" s="210"/>
      <c r="BC347" s="209"/>
      <c r="BE347" s="210"/>
      <c r="BF347" s="209"/>
      <c r="BH347" s="210"/>
      <c r="BI347" s="210"/>
      <c r="BJ347" s="210"/>
      <c r="BK347" s="210"/>
      <c r="BL347" s="210"/>
      <c r="BM347" s="210"/>
      <c r="BN347" s="210"/>
      <c r="BO347" s="210"/>
      <c r="BP347" s="210"/>
      <c r="BQ347" s="210"/>
      <c r="BR347" s="210"/>
      <c r="BS347" s="56">
        <f t="shared" si="89"/>
        <v>0</v>
      </c>
      <c r="BT347" s="56">
        <f t="shared" si="98"/>
        <v>25000</v>
      </c>
      <c r="BU347" s="57">
        <f t="shared" si="91"/>
        <v>-25000</v>
      </c>
      <c r="BW347" s="56">
        <f t="shared" si="99"/>
        <v>25000</v>
      </c>
      <c r="BX347" s="56"/>
      <c r="BY347" s="56">
        <f t="shared" si="85"/>
        <v>25000</v>
      </c>
      <c r="BZ347" s="62"/>
      <c r="CA347" s="62"/>
      <c r="CB347" s="62"/>
      <c r="CC347">
        <f t="shared" si="93"/>
        <v>-25000</v>
      </c>
      <c r="CD347" s="211"/>
      <c r="CI347" s="573">
        <f t="shared" si="95"/>
        <v>25000</v>
      </c>
    </row>
    <row r="348" spans="1:87" ht="50" hidden="1" thickTop="1" thickBot="1">
      <c r="A348" s="244">
        <v>330</v>
      </c>
      <c r="B348" s="128" t="s">
        <v>12</v>
      </c>
      <c r="C348" s="311" t="s">
        <v>1565</v>
      </c>
      <c r="D348" s="116" t="s">
        <v>1604</v>
      </c>
      <c r="E348" s="240" t="s">
        <v>1567</v>
      </c>
      <c r="F348" s="129">
        <v>9632526121</v>
      </c>
      <c r="G348" s="48" t="s">
        <v>1569</v>
      </c>
      <c r="H348" s="753">
        <v>20</v>
      </c>
      <c r="I348" s="753">
        <v>20</v>
      </c>
      <c r="J348" s="155"/>
      <c r="K348" s="156">
        <v>3000</v>
      </c>
      <c r="L348" s="151">
        <v>3350</v>
      </c>
      <c r="M348" s="131" t="s">
        <v>1876</v>
      </c>
      <c r="N348" s="118">
        <v>44604</v>
      </c>
      <c r="O348" s="379">
        <f t="shared" si="100"/>
        <v>45181</v>
      </c>
      <c r="P348" s="118">
        <f>Cat_alumnos[[#This Row],[FECHA DE INICIO (PRIMERA CLASE CALENDARIO)]]</f>
        <v>44604</v>
      </c>
      <c r="Q348" s="118">
        <f t="shared" si="86"/>
        <v>45181</v>
      </c>
      <c r="R348" s="49" t="str">
        <f t="shared" si="87"/>
        <v>H</v>
      </c>
      <c r="S348" s="49" t="str">
        <f t="shared" si="88"/>
        <v>DOCTORADO EN DERECHO</v>
      </c>
      <c r="T348" s="322" t="s">
        <v>1227</v>
      </c>
      <c r="U348" s="49" t="s">
        <v>11</v>
      </c>
      <c r="V348" s="50">
        <v>6700</v>
      </c>
      <c r="W348" s="51">
        <f t="shared" si="96"/>
        <v>0.5</v>
      </c>
      <c r="X348" s="50">
        <f t="shared" si="97"/>
        <v>3350</v>
      </c>
      <c r="Y348" s="52">
        <v>1</v>
      </c>
      <c r="Z348" s="153">
        <v>0</v>
      </c>
      <c r="AA348" s="177">
        <v>29000</v>
      </c>
      <c r="AB348" s="300" t="s">
        <v>11</v>
      </c>
      <c r="AC348">
        <v>1</v>
      </c>
      <c r="AD348" s="1249">
        <v>330</v>
      </c>
      <c r="AE348" s="46">
        <v>0</v>
      </c>
      <c r="AF3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CALENDARIO)]],TODAY())/30,0)-AE348, IF(Cat_alumnos[[#This Row],[ESTATUS ACADÉMICO]]="VIGENTE",ROUNDDOWN(DAYS360(Cat_alumnos[[#This Row],[FECHA DE INICIO (PRIMERA CLASE CALENDARIO)]],TODAY())/30,0)+2-AE348,"NO VIGENTE"))</f>
        <v>NO VIGENTE</v>
      </c>
      <c r="AG348" s="615">
        <v>20</v>
      </c>
      <c r="AH3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48" s="55" t="str">
        <f t="shared" si="84"/>
        <v>SUSPENDER</v>
      </c>
      <c r="AJ348" s="345" t="s">
        <v>2846</v>
      </c>
      <c r="AK348" s="49">
        <v>1</v>
      </c>
      <c r="AL348" s="66">
        <v>1</v>
      </c>
      <c r="AM348" s="444" t="str">
        <f t="shared" si="101"/>
        <v>NO</v>
      </c>
      <c r="AN348" s="902"/>
      <c r="AO348" s="900" t="str">
        <f>MID(Cat_alumnos[[#This Row],[CURP]],5,2)</f>
        <v>81</v>
      </c>
      <c r="AP348" s="900" t="str">
        <f>MID(Cat_alumnos[[#This Row],[CURP]],7,2)</f>
        <v>12</v>
      </c>
      <c r="AQ348" s="900" t="str">
        <f>MID(Cat_alumnos[[#This Row],[CURP]],9,2)</f>
        <v>03</v>
      </c>
      <c r="AR348" s="904" t="s">
        <v>2908</v>
      </c>
      <c r="AS348" s="612">
        <f>Cat_alumnos[[#This Row],[Titulación]]</f>
        <v>29000</v>
      </c>
      <c r="AT348" s="208">
        <v>29000</v>
      </c>
      <c r="AU348" s="1"/>
      <c r="AV348" s="300" t="s">
        <v>246</v>
      </c>
      <c r="AW348" s="209"/>
      <c r="AY348" s="210"/>
      <c r="AZ348" s="209"/>
      <c r="BB348" s="210"/>
      <c r="BC348" s="209"/>
      <c r="BE348" s="210"/>
      <c r="BF348" s="209"/>
      <c r="BH348" s="210"/>
      <c r="BI348" s="210"/>
      <c r="BJ348" s="210"/>
      <c r="BK348" s="210"/>
      <c r="BL348" s="210"/>
      <c r="BM348" s="210"/>
      <c r="BN348" s="210"/>
      <c r="BO348" s="210"/>
      <c r="BP348" s="210"/>
      <c r="BQ348" s="210"/>
      <c r="BR348" s="210"/>
      <c r="BS348" s="56">
        <f t="shared" si="89"/>
        <v>29000</v>
      </c>
      <c r="BT348" s="56">
        <f t="shared" si="98"/>
        <v>29000</v>
      </c>
      <c r="BU348" s="57">
        <f t="shared" si="91"/>
        <v>0</v>
      </c>
      <c r="BW348" s="56">
        <f t="shared" si="99"/>
        <v>29000</v>
      </c>
      <c r="BX348" s="56"/>
      <c r="BY348" s="56">
        <f t="shared" si="85"/>
        <v>29000</v>
      </c>
      <c r="BZ348" s="62"/>
      <c r="CA348" s="62"/>
      <c r="CB348" s="62"/>
      <c r="CC348">
        <f t="shared" si="93"/>
        <v>-29000</v>
      </c>
      <c r="CD348" s="211"/>
      <c r="CI348" s="573">
        <f t="shared" si="95"/>
        <v>0</v>
      </c>
    </row>
    <row r="349" spans="1:87" ht="18" hidden="1" thickTop="1" thickBot="1">
      <c r="A349" s="244">
        <v>331</v>
      </c>
      <c r="B349" s="128" t="s">
        <v>12</v>
      </c>
      <c r="C349" s="462" t="s">
        <v>1605</v>
      </c>
      <c r="D349" s="116" t="s">
        <v>1622</v>
      </c>
      <c r="E349" s="240" t="s">
        <v>1904</v>
      </c>
      <c r="F349" s="129">
        <v>444829027</v>
      </c>
      <c r="G349" s="48" t="s">
        <v>1607</v>
      </c>
      <c r="H349" s="755">
        <v>20</v>
      </c>
      <c r="I349" s="755">
        <v>20</v>
      </c>
      <c r="J349" s="541"/>
      <c r="K349" s="543">
        <v>3000</v>
      </c>
      <c r="L349" s="151">
        <v>3350</v>
      </c>
      <c r="M349" s="546" t="s">
        <v>1876</v>
      </c>
      <c r="N349" s="118">
        <v>44604</v>
      </c>
      <c r="O349" s="379">
        <f t="shared" si="100"/>
        <v>45181</v>
      </c>
      <c r="P349" s="118">
        <f>Cat_alumnos[[#This Row],[FECHA DE INICIO (PRIMERA CLASE CALENDARIO)]]</f>
        <v>44604</v>
      </c>
      <c r="Q349" s="118">
        <f t="shared" si="86"/>
        <v>45181</v>
      </c>
      <c r="R349" s="49" t="str">
        <f t="shared" si="87"/>
        <v>H</v>
      </c>
      <c r="S349" s="49" t="str">
        <f t="shared" si="88"/>
        <v>DOCTORADO EN DERECHO</v>
      </c>
      <c r="T349" s="322" t="s">
        <v>1227</v>
      </c>
      <c r="U349" s="49" t="s">
        <v>16</v>
      </c>
      <c r="V349" s="50">
        <v>6700</v>
      </c>
      <c r="W349" s="51">
        <f t="shared" si="96"/>
        <v>0.5</v>
      </c>
      <c r="X349" s="50">
        <f t="shared" si="97"/>
        <v>3350</v>
      </c>
      <c r="Y349" s="52">
        <v>1</v>
      </c>
      <c r="Z349" s="153">
        <v>0</v>
      </c>
      <c r="AA349" s="177">
        <v>29000</v>
      </c>
      <c r="AB349" s="300" t="s">
        <v>16</v>
      </c>
      <c r="AC349">
        <v>1</v>
      </c>
      <c r="AD349" s="1248">
        <v>331</v>
      </c>
      <c r="AE349" s="46"/>
      <c r="AF3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CALENDARIO)]],TODAY())/30,0)-AE349, IF(Cat_alumnos[[#This Row],[ESTATUS ACADÉMICO]]="VIGENTE",ROUNDDOWN(DAYS360(Cat_alumnos[[#This Row],[FECHA DE INICIO (PRIMERA CLASE CALENDARIO)]],TODAY())/30,0)+2-AE349,"NO VIGENTE"))</f>
        <v>NO VIGENTE</v>
      </c>
      <c r="AG349" s="120">
        <v>15</v>
      </c>
      <c r="AH3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49" s="55" t="str">
        <f t="shared" si="84"/>
        <v>SUSPENDER</v>
      </c>
      <c r="AJ349" s="345" t="s">
        <v>2710</v>
      </c>
      <c r="AK349" s="49">
        <v>0</v>
      </c>
      <c r="AL349" s="66">
        <f t="shared" ref="AL349:AL380" si="102">Y349-AK349</f>
        <v>1</v>
      </c>
      <c r="AM349" s="444" t="str">
        <f t="shared" si="101"/>
        <v>NO</v>
      </c>
      <c r="AN349" s="902"/>
      <c r="AO349" s="900" t="str">
        <f>MID(Cat_alumnos[[#This Row],[CURP]],5,2)</f>
        <v>71</v>
      </c>
      <c r="AP349" s="900" t="str">
        <f>MID(Cat_alumnos[[#This Row],[CURP]],7,2)</f>
        <v>06</v>
      </c>
      <c r="AQ349" s="900" t="str">
        <f>MID(Cat_alumnos[[#This Row],[CURP]],9,2)</f>
        <v>29</v>
      </c>
      <c r="AR349" s="904" t="s">
        <v>3096</v>
      </c>
      <c r="AS349" s="612">
        <f>Cat_alumnos[[#This Row],[Titulación]]</f>
        <v>29000</v>
      </c>
      <c r="AT349" s="208"/>
      <c r="AU349" s="1"/>
      <c r="AW349" s="209"/>
      <c r="AY349" s="210"/>
      <c r="AZ349" s="209"/>
      <c r="BB349" s="210"/>
      <c r="BC349" s="209"/>
      <c r="BE349" s="210"/>
      <c r="BF349" s="209"/>
      <c r="BH349" s="210"/>
      <c r="BI349" s="210"/>
      <c r="BJ349" s="210"/>
      <c r="BK349" s="210"/>
      <c r="BL349" s="210"/>
      <c r="BM349" s="210"/>
      <c r="BN349" s="210"/>
      <c r="BO349" s="210"/>
      <c r="BP349" s="210"/>
      <c r="BQ349" s="210"/>
      <c r="BR349" s="210"/>
      <c r="BS349" s="56">
        <f t="shared" si="89"/>
        <v>0</v>
      </c>
      <c r="BT349" s="56">
        <f t="shared" si="98"/>
        <v>29000</v>
      </c>
      <c r="BU349" s="57">
        <f t="shared" si="91"/>
        <v>-29000</v>
      </c>
      <c r="BW349" s="56">
        <f t="shared" si="99"/>
        <v>29000</v>
      </c>
      <c r="BX349" s="56"/>
      <c r="BY349" s="56">
        <f t="shared" si="85"/>
        <v>29000</v>
      </c>
      <c r="BZ349" s="62"/>
      <c r="CA349" s="62"/>
      <c r="CB349" s="62"/>
      <c r="CC349">
        <f t="shared" si="93"/>
        <v>-29000</v>
      </c>
      <c r="CD349" s="211"/>
      <c r="CI349" s="573">
        <f t="shared" si="95"/>
        <v>29000</v>
      </c>
    </row>
    <row r="350" spans="1:87" ht="19" hidden="1" thickTop="1" thickBot="1">
      <c r="A350" s="244">
        <v>332</v>
      </c>
      <c r="B350" s="497" t="s">
        <v>8</v>
      </c>
      <c r="C350" s="309" t="s">
        <v>1608</v>
      </c>
      <c r="D350" s="116" t="s">
        <v>1609</v>
      </c>
      <c r="E350" s="523" t="s">
        <v>1610</v>
      </c>
      <c r="F350" s="129">
        <v>5528986993</v>
      </c>
      <c r="G350" s="48" t="s">
        <v>1611</v>
      </c>
      <c r="H350" s="753">
        <v>36</v>
      </c>
      <c r="I350" s="753">
        <v>36</v>
      </c>
      <c r="J350" s="156"/>
      <c r="K350" s="156">
        <v>1000</v>
      </c>
      <c r="L350" s="151">
        <v>1350</v>
      </c>
      <c r="M350" s="131" t="s">
        <v>1512</v>
      </c>
      <c r="N350" s="118">
        <v>44604</v>
      </c>
      <c r="O350" s="379">
        <f t="shared" si="100"/>
        <v>45669</v>
      </c>
      <c r="P350" s="118">
        <f>Cat_alumnos[[#This Row],[FECHA DE INICIO (PRIMERA CLASE CALENDARIO)]]</f>
        <v>44604</v>
      </c>
      <c r="Q350" s="118">
        <f t="shared" si="86"/>
        <v>45669</v>
      </c>
      <c r="R350" s="49" t="str">
        <f t="shared" si="87"/>
        <v>M</v>
      </c>
      <c r="S350" s="49" t="str">
        <f t="shared" si="88"/>
        <v>LICENCIATURA EN DERECHO</v>
      </c>
      <c r="T350" s="322" t="s">
        <v>1227</v>
      </c>
      <c r="U350" s="49" t="s">
        <v>16</v>
      </c>
      <c r="V350" s="50">
        <v>3150</v>
      </c>
      <c r="W350" s="51">
        <f t="shared" si="96"/>
        <v>0.5714285714285714</v>
      </c>
      <c r="X350" s="50">
        <f t="shared" si="97"/>
        <v>1800</v>
      </c>
      <c r="Y350" s="52">
        <v>4</v>
      </c>
      <c r="Z350" s="153">
        <v>0</v>
      </c>
      <c r="AA350" s="177">
        <v>18000</v>
      </c>
      <c r="AB350" s="300" t="s">
        <v>16</v>
      </c>
      <c r="AC350">
        <v>1</v>
      </c>
      <c r="AD350" s="1249">
        <v>332</v>
      </c>
      <c r="AE350" s="46">
        <v>0</v>
      </c>
      <c r="AF3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CALENDARIO)]],TODAY())/30,0)-AE350, IF(Cat_alumnos[[#This Row],[ESTATUS ACADÉMICO]]="VIGENTE",ROUNDDOWN(DAYS360(Cat_alumnos[[#This Row],[FECHA DE INICIO (PRIMERA CLASE CALENDARIO)]],TODAY())/30,0)+2-AE350,"NO VIGENTE"))</f>
        <v>NO VIGENTE</v>
      </c>
      <c r="AG350" s="120">
        <v>5</v>
      </c>
      <c r="AH3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31</v>
      </c>
      <c r="AI350" s="55" t="str">
        <f t="shared" si="84"/>
        <v>SUSPENDER</v>
      </c>
      <c r="AJ350" s="345"/>
      <c r="AK350" s="49">
        <v>0</v>
      </c>
      <c r="AL350" s="66">
        <f t="shared" si="102"/>
        <v>4</v>
      </c>
      <c r="AM350" s="444" t="str">
        <f t="shared" si="101"/>
        <v>NO</v>
      </c>
      <c r="AN350" s="902"/>
      <c r="AO350" s="900" t="str">
        <f>MID(Cat_alumnos[[#This Row],[CURP]],5,2)</f>
        <v>96</v>
      </c>
      <c r="AP350" s="900" t="str">
        <f>MID(Cat_alumnos[[#This Row],[CURP]],7,2)</f>
        <v>08</v>
      </c>
      <c r="AQ350" s="900" t="str">
        <f>MID(Cat_alumnos[[#This Row],[CURP]],9,2)</f>
        <v>25</v>
      </c>
      <c r="AR350" s="904" t="s">
        <v>3098</v>
      </c>
      <c r="AS350" s="612">
        <f>Cat_alumnos[[#This Row],[Titulación]]</f>
        <v>18000</v>
      </c>
      <c r="AT350" s="208"/>
      <c r="AU350" s="1"/>
      <c r="AW350" s="209"/>
      <c r="AY350" s="210"/>
      <c r="AZ350" s="209"/>
      <c r="BB350" s="210"/>
      <c r="BC350" s="209"/>
      <c r="BE350" s="210"/>
      <c r="BF350" s="209"/>
      <c r="BH350" s="210"/>
      <c r="BI350" s="210"/>
      <c r="BJ350" s="210"/>
      <c r="BK350" s="210"/>
      <c r="BL350" s="210"/>
      <c r="BM350" s="210"/>
      <c r="BN350" s="210"/>
      <c r="BO350" s="210"/>
      <c r="BP350" s="210"/>
      <c r="BQ350" s="210"/>
      <c r="BR350" s="210"/>
      <c r="BS350" s="56">
        <f t="shared" si="89"/>
        <v>0</v>
      </c>
      <c r="BT350" s="56">
        <f t="shared" si="98"/>
        <v>18000</v>
      </c>
      <c r="BU350" s="57">
        <f t="shared" si="91"/>
        <v>-18000</v>
      </c>
      <c r="BW350" s="56">
        <f t="shared" si="99"/>
        <v>18000</v>
      </c>
      <c r="BX350" s="56"/>
      <c r="BY350" s="56">
        <f t="shared" si="85"/>
        <v>18000</v>
      </c>
      <c r="BZ350" s="62"/>
      <c r="CA350" s="62"/>
      <c r="CB350" s="62"/>
      <c r="CC350">
        <f t="shared" si="93"/>
        <v>-18000</v>
      </c>
      <c r="CD350" s="211"/>
      <c r="CI350" s="573">
        <f t="shared" si="95"/>
        <v>18000</v>
      </c>
    </row>
    <row r="351" spans="1:87" ht="82" hidden="1" thickTop="1" thickBot="1">
      <c r="A351" s="244">
        <v>333</v>
      </c>
      <c r="B351" s="376" t="s">
        <v>10</v>
      </c>
      <c r="C351" s="252" t="s">
        <v>580</v>
      </c>
      <c r="D351" s="46" t="s">
        <v>581</v>
      </c>
      <c r="E351" s="67" t="s">
        <v>582</v>
      </c>
      <c r="F351" s="93" t="s">
        <v>137</v>
      </c>
      <c r="G351" s="63" t="s">
        <v>137</v>
      </c>
      <c r="H351" s="752">
        <v>24</v>
      </c>
      <c r="I351" s="752">
        <v>20</v>
      </c>
      <c r="J351" s="151"/>
      <c r="K351" s="151">
        <v>2000</v>
      </c>
      <c r="L351" s="151">
        <v>1750</v>
      </c>
      <c r="M351" s="49" t="s">
        <v>583</v>
      </c>
      <c r="N351" s="118">
        <v>44228</v>
      </c>
      <c r="O351" s="379">
        <f t="shared" si="100"/>
        <v>44805</v>
      </c>
      <c r="P351" s="118">
        <f>Cat_alumnos[[#This Row],[FECHA DE INICIO (PRIMERA CLASE CALENDARIO)]]</f>
        <v>44228</v>
      </c>
      <c r="Q351" s="118">
        <f t="shared" si="86"/>
        <v>44927</v>
      </c>
      <c r="R351" s="49" t="str">
        <f t="shared" si="87"/>
        <v>H</v>
      </c>
      <c r="S351" s="49" t="str">
        <f t="shared" si="88"/>
        <v>MAESTRIA EN DERECHO</v>
      </c>
      <c r="T351" s="322" t="s">
        <v>1227</v>
      </c>
      <c r="U351" s="49" t="s">
        <v>16</v>
      </c>
      <c r="V351" s="50">
        <v>3150</v>
      </c>
      <c r="W351" s="51">
        <f t="shared" si="96"/>
        <v>0.44444444444444442</v>
      </c>
      <c r="X351" s="50">
        <f t="shared" si="97"/>
        <v>1400</v>
      </c>
      <c r="Y351" s="52">
        <v>4</v>
      </c>
      <c r="Z351" s="153">
        <v>0</v>
      </c>
      <c r="AA351" s="177">
        <v>18000</v>
      </c>
      <c r="AB351" s="300" t="s">
        <v>16</v>
      </c>
      <c r="AC351">
        <v>1</v>
      </c>
      <c r="AD351" s="1248">
        <v>333</v>
      </c>
      <c r="AE351" s="46"/>
      <c r="AF3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CALENDARIO)]],TODAY())/30,0)-AE351, IF(Cat_alumnos[[#This Row],[ESTATUS ACADÉMICO]]="VIGENTE",ROUNDDOWN(DAYS360(Cat_alumnos[[#This Row],[FECHA DE INICIO (PRIMERA CLASE CALENDARIO)]],TODAY())/30,0)+2-AE351,"NO VIGENTE"))</f>
        <v>NO VIGENTE</v>
      </c>
      <c r="AG351" s="120">
        <v>2</v>
      </c>
      <c r="AH3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351" s="55" t="str">
        <f t="shared" si="84"/>
        <v>SUSPENDER</v>
      </c>
      <c r="AJ351" s="345"/>
      <c r="AK351" s="49">
        <v>0</v>
      </c>
      <c r="AL351" s="66">
        <f t="shared" si="102"/>
        <v>4</v>
      </c>
      <c r="AM351" s="444" t="str">
        <f t="shared" si="101"/>
        <v>SI</v>
      </c>
      <c r="AN351" s="907" t="s">
        <v>1956</v>
      </c>
      <c r="AO351" s="900" t="str">
        <f>MID(Cat_alumnos[[#This Row],[CURP]],5,2)</f>
        <v>75</v>
      </c>
      <c r="AP351" s="900" t="str">
        <f>MID(Cat_alumnos[[#This Row],[CURP]],7,2)</f>
        <v>04</v>
      </c>
      <c r="AQ351" s="900" t="str">
        <f>MID(Cat_alumnos[[#This Row],[CURP]],9,2)</f>
        <v>28</v>
      </c>
      <c r="AR351" s="907" t="s">
        <v>3098</v>
      </c>
      <c r="AS351" s="612">
        <f>Cat_alumnos[[#This Row],[Titulación]]</f>
        <v>18000</v>
      </c>
      <c r="AT351" s="208"/>
      <c r="AU351" s="1"/>
      <c r="AW351" s="209"/>
      <c r="AY351" s="210"/>
      <c r="AZ351" s="209"/>
      <c r="BB351" s="210"/>
      <c r="BC351" s="209"/>
      <c r="BE351" s="210"/>
      <c r="BF351" s="209"/>
      <c r="BH351" s="210"/>
      <c r="BI351" s="210"/>
      <c r="BJ351" s="210"/>
      <c r="BK351" s="210"/>
      <c r="BL351" s="210"/>
      <c r="BM351" s="210"/>
      <c r="BN351" s="210"/>
      <c r="BO351" s="210"/>
      <c r="BP351" s="210"/>
      <c r="BQ351" s="210"/>
      <c r="BR351" s="210"/>
      <c r="BS351" s="56">
        <f t="shared" si="89"/>
        <v>0</v>
      </c>
      <c r="BT351" s="56">
        <f t="shared" si="98"/>
        <v>18000</v>
      </c>
      <c r="BU351" s="57">
        <f t="shared" si="91"/>
        <v>-18000</v>
      </c>
      <c r="BW351" s="56">
        <f t="shared" si="99"/>
        <v>18000</v>
      </c>
      <c r="BX351" s="56"/>
      <c r="BY351" s="56">
        <f t="shared" si="85"/>
        <v>18000</v>
      </c>
      <c r="BZ351" s="62"/>
      <c r="CA351" s="62"/>
      <c r="CB351" s="62"/>
      <c r="CC351">
        <f t="shared" si="93"/>
        <v>-18000</v>
      </c>
      <c r="CD351" s="211"/>
      <c r="CI351" s="573">
        <f t="shared" si="95"/>
        <v>18000</v>
      </c>
    </row>
    <row r="352" spans="1:87" ht="18" hidden="1" thickTop="1" thickBot="1">
      <c r="A352" s="244">
        <v>334</v>
      </c>
      <c r="B352" s="46" t="s">
        <v>12</v>
      </c>
      <c r="C352" s="309" t="s">
        <v>1617</v>
      </c>
      <c r="D352" s="116" t="s">
        <v>1606</v>
      </c>
      <c r="E352" s="72" t="s">
        <v>1618</v>
      </c>
      <c r="F352" s="129">
        <v>3335022224</v>
      </c>
      <c r="G352" s="304" t="s">
        <v>1619</v>
      </c>
      <c r="H352" s="756">
        <v>20</v>
      </c>
      <c r="I352" s="756">
        <v>20</v>
      </c>
      <c r="J352" s="241"/>
      <c r="K352" s="241">
        <v>3000</v>
      </c>
      <c r="L352" s="151">
        <v>3350</v>
      </c>
      <c r="M352" s="242" t="s">
        <v>1876</v>
      </c>
      <c r="N352" s="118">
        <v>44639</v>
      </c>
      <c r="O352" s="379">
        <f t="shared" si="100"/>
        <v>45218</v>
      </c>
      <c r="P352" s="118">
        <v>44614</v>
      </c>
      <c r="Q352" s="118">
        <f t="shared" si="86"/>
        <v>45191</v>
      </c>
      <c r="R352" s="49" t="s">
        <v>1620</v>
      </c>
      <c r="S352" s="49" t="str">
        <f t="shared" si="88"/>
        <v>DOCTORADO EN DERECHO</v>
      </c>
      <c r="T352" s="322" t="s">
        <v>1227</v>
      </c>
      <c r="U352" s="49" t="s">
        <v>9</v>
      </c>
      <c r="V352" s="50">
        <v>6700</v>
      </c>
      <c r="W352" s="51">
        <f t="shared" si="96"/>
        <v>0.5</v>
      </c>
      <c r="X352" s="50">
        <f t="shared" si="97"/>
        <v>3350</v>
      </c>
      <c r="Y352" s="52">
        <v>1</v>
      </c>
      <c r="Z352" s="153">
        <v>0</v>
      </c>
      <c r="AA352" s="177">
        <v>29000</v>
      </c>
      <c r="AB352" s="300" t="s">
        <v>11</v>
      </c>
      <c r="AC352">
        <v>1</v>
      </c>
      <c r="AD352" s="1249">
        <v>334</v>
      </c>
      <c r="AE352" s="46">
        <v>0</v>
      </c>
      <c r="AF3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CALENDARIO)]],TODAY())/30,0)-AE352, IF(Cat_alumnos[[#This Row],[ESTATUS ACADÉMICO]]="VIGENTE",ROUNDDOWN(DAYS360(Cat_alumnos[[#This Row],[FECHA DE INICIO (PRIMERA CLASE CALENDARIO)]],TODAY())/30,0)+2-AE352,"NO VIGENTE"))</f>
        <v>NO VIGENTE</v>
      </c>
      <c r="AG352" s="133">
        <v>20</v>
      </c>
      <c r="AH3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2" s="55" t="str">
        <f t="shared" ca="1" si="84"/>
        <v>Al día septiembre</v>
      </c>
      <c r="AJ352" s="345"/>
      <c r="AK352" s="49">
        <v>1</v>
      </c>
      <c r="AL352" s="66">
        <f t="shared" si="102"/>
        <v>0</v>
      </c>
      <c r="AM352" s="444" t="str">
        <f t="shared" si="101"/>
        <v>NO</v>
      </c>
      <c r="AN352" s="902"/>
      <c r="AO352" s="900" t="str">
        <f>MID(Cat_alumnos[[#This Row],[CURP]],5,2)</f>
        <v>75</v>
      </c>
      <c r="AP352" s="900" t="str">
        <f>MID(Cat_alumnos[[#This Row],[CURP]],7,2)</f>
        <v>04</v>
      </c>
      <c r="AQ352" s="900" t="str">
        <f>MID(Cat_alumnos[[#This Row],[CURP]],9,2)</f>
        <v>17</v>
      </c>
      <c r="AR352" s="904" t="s">
        <v>3090</v>
      </c>
      <c r="AS352" s="612">
        <f>Cat_alumnos[[#This Row],[Titulación]]</f>
        <v>29000</v>
      </c>
      <c r="AT352" s="208">
        <v>29000</v>
      </c>
      <c r="AU352" s="39">
        <v>45229</v>
      </c>
      <c r="AV352" t="s">
        <v>420</v>
      </c>
      <c r="AW352" s="209"/>
      <c r="AY352" s="210"/>
      <c r="AZ352" s="209"/>
      <c r="BB352" s="210"/>
      <c r="BC352" s="209"/>
      <c r="BE352" s="210"/>
      <c r="BF352" s="209"/>
      <c r="BH352" s="210"/>
      <c r="BI352" s="210"/>
      <c r="BJ352" s="210"/>
      <c r="BK352" s="210"/>
      <c r="BL352" s="210"/>
      <c r="BM352" s="210"/>
      <c r="BN352" s="210"/>
      <c r="BO352" s="210"/>
      <c r="BP352" s="210"/>
      <c r="BQ352" s="210"/>
      <c r="BR352" s="210"/>
      <c r="BS352" s="56">
        <f t="shared" si="89"/>
        <v>29000</v>
      </c>
      <c r="BT352" s="56">
        <f t="shared" si="98"/>
        <v>29000</v>
      </c>
      <c r="BU352" s="57">
        <f t="shared" si="91"/>
        <v>0</v>
      </c>
      <c r="BW352" s="56">
        <f t="shared" si="99"/>
        <v>29000</v>
      </c>
      <c r="BX352" s="56"/>
      <c r="BY352" s="56">
        <f t="shared" si="85"/>
        <v>29000</v>
      </c>
      <c r="BZ352" s="62"/>
      <c r="CA352" s="62"/>
      <c r="CB352" s="62"/>
      <c r="CC352">
        <f t="shared" si="93"/>
        <v>-29000</v>
      </c>
      <c r="CD352" s="211"/>
      <c r="CI352" s="573">
        <f t="shared" si="95"/>
        <v>0</v>
      </c>
    </row>
    <row r="353" spans="1:87" ht="18" hidden="1" thickTop="1" thickBot="1">
      <c r="A353" s="244">
        <v>335</v>
      </c>
      <c r="B353" s="46" t="s">
        <v>20</v>
      </c>
      <c r="C353" s="309" t="s">
        <v>1621</v>
      </c>
      <c r="D353" s="116" t="s">
        <v>1622</v>
      </c>
      <c r="E353" s="124" t="s">
        <v>1623</v>
      </c>
      <c r="F353" s="129">
        <v>7223811480</v>
      </c>
      <c r="G353" s="304" t="s">
        <v>1624</v>
      </c>
      <c r="H353" s="757">
        <v>4</v>
      </c>
      <c r="I353" s="757">
        <v>4</v>
      </c>
      <c r="J353" s="157"/>
      <c r="K353" s="157" t="s">
        <v>1600</v>
      </c>
      <c r="L353" s="151">
        <v>3350</v>
      </c>
      <c r="M353" s="242" t="s">
        <v>1013</v>
      </c>
      <c r="N353" s="118">
        <v>44639</v>
      </c>
      <c r="O353" s="379">
        <f t="shared" si="100"/>
        <v>44731</v>
      </c>
      <c r="P353" s="118">
        <v>44614</v>
      </c>
      <c r="Q353" s="118">
        <f t="shared" si="86"/>
        <v>44703</v>
      </c>
      <c r="R353" s="134" t="s">
        <v>1620</v>
      </c>
      <c r="S353" s="49" t="str">
        <f t="shared" si="88"/>
        <v>JT DOCTORADO EN DERECHO</v>
      </c>
      <c r="T353" s="322" t="s">
        <v>35</v>
      </c>
      <c r="U353" s="49" t="s">
        <v>11</v>
      </c>
      <c r="V353" s="50">
        <v>6700</v>
      </c>
      <c r="W353" s="51">
        <f t="shared" si="96"/>
        <v>0.5</v>
      </c>
      <c r="X353" s="50">
        <f t="shared" si="97"/>
        <v>3350</v>
      </c>
      <c r="Y353" s="52">
        <v>0</v>
      </c>
      <c r="Z353" s="153">
        <v>8000</v>
      </c>
      <c r="AA353" s="177">
        <v>25000</v>
      </c>
      <c r="AB353" s="300" t="s">
        <v>11</v>
      </c>
      <c r="AC353">
        <v>1</v>
      </c>
      <c r="AD353" s="1248">
        <v>335</v>
      </c>
      <c r="AE353" s="46">
        <v>0</v>
      </c>
      <c r="AF3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CALENDARIO)]],TODAY())/30,0)-AE353, IF(Cat_alumnos[[#This Row],[ESTATUS ACADÉMICO]]="VIGENTE",ROUNDDOWN(DAYS360(Cat_alumnos[[#This Row],[FECHA DE INICIO (PRIMERA CLASE CALENDARIO)]],TODAY())/30,0)+2-AE353,"NO VIGENTE"))</f>
        <v>NO VIGENTE</v>
      </c>
      <c r="AG353" s="120">
        <v>4</v>
      </c>
      <c r="AH3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3" s="55" t="str">
        <f t="shared" ca="1" si="84"/>
        <v>Al día septiembre</v>
      </c>
      <c r="AJ353" s="345" t="s">
        <v>2023</v>
      </c>
      <c r="AK353" s="49">
        <v>0</v>
      </c>
      <c r="AL353" s="66">
        <f t="shared" si="102"/>
        <v>0</v>
      </c>
      <c r="AM353" s="444" t="s">
        <v>2020</v>
      </c>
      <c r="AN353" s="904" t="s">
        <v>2024</v>
      </c>
      <c r="AO353" s="900" t="str">
        <f>MID(Cat_alumnos[[#This Row],[CURP]],5,2)</f>
        <v>75</v>
      </c>
      <c r="AP353" s="900" t="str">
        <f>MID(Cat_alumnos[[#This Row],[CURP]],7,2)</f>
        <v>01</v>
      </c>
      <c r="AQ353" s="900" t="str">
        <f>MID(Cat_alumnos[[#This Row],[CURP]],9,2)</f>
        <v>08</v>
      </c>
      <c r="AR353" s="904" t="s">
        <v>3088</v>
      </c>
      <c r="AS353" s="612">
        <f>Cat_alumnos[[#This Row],[Titulación]]</f>
        <v>25000</v>
      </c>
      <c r="AT353" s="208">
        <v>25000</v>
      </c>
      <c r="AU353" s="39">
        <v>44754</v>
      </c>
      <c r="AV353" t="s">
        <v>420</v>
      </c>
      <c r="AW353" s="209"/>
      <c r="AY353" s="210"/>
      <c r="AZ353" s="209"/>
      <c r="BB353" s="210"/>
      <c r="BC353" s="209"/>
      <c r="BE353" s="210"/>
      <c r="BF353" s="209"/>
      <c r="BH353" s="210"/>
      <c r="BI353" s="210"/>
      <c r="BJ353" s="210"/>
      <c r="BK353" s="210"/>
      <c r="BL353" s="210"/>
      <c r="BM353" s="210"/>
      <c r="BN353" s="210"/>
      <c r="BO353" s="210"/>
      <c r="BP353" s="210"/>
      <c r="BQ353" s="210"/>
      <c r="BR353" s="210"/>
      <c r="BS353" s="56">
        <f t="shared" si="89"/>
        <v>25000</v>
      </c>
      <c r="BT353" s="56">
        <f t="shared" si="98"/>
        <v>25000</v>
      </c>
      <c r="BU353" s="57">
        <f t="shared" si="91"/>
        <v>0</v>
      </c>
      <c r="BW353" s="56">
        <f t="shared" si="99"/>
        <v>25000</v>
      </c>
      <c r="BX353" s="56"/>
      <c r="BY353" s="56">
        <v>8000</v>
      </c>
      <c r="BZ353" s="78">
        <v>44750</v>
      </c>
      <c r="CA353" s="62" t="s">
        <v>246</v>
      </c>
      <c r="CB353" s="62"/>
      <c r="CC353">
        <f t="shared" si="93"/>
        <v>-8000</v>
      </c>
      <c r="CD353" s="211"/>
      <c r="CI353" s="573">
        <f t="shared" si="95"/>
        <v>0</v>
      </c>
    </row>
    <row r="354" spans="1:87" ht="18" hidden="1" thickTop="1" thickBot="1">
      <c r="A354" s="244">
        <v>336</v>
      </c>
      <c r="B354" s="46" t="s">
        <v>20</v>
      </c>
      <c r="C354" s="309" t="s">
        <v>1625</v>
      </c>
      <c r="D354" s="116" t="s">
        <v>1626</v>
      </c>
      <c r="E354" s="124" t="s">
        <v>1627</v>
      </c>
      <c r="F354" s="129" t="s">
        <v>1628</v>
      </c>
      <c r="G354" s="304" t="s">
        <v>1629</v>
      </c>
      <c r="H354" s="757">
        <v>4</v>
      </c>
      <c r="I354" s="757">
        <v>4</v>
      </c>
      <c r="J354" s="157"/>
      <c r="K354" s="157" t="s">
        <v>1600</v>
      </c>
      <c r="L354" s="151">
        <v>3350</v>
      </c>
      <c r="M354" s="242" t="s">
        <v>1013</v>
      </c>
      <c r="N354" s="118">
        <v>44639</v>
      </c>
      <c r="O354" s="379">
        <f t="shared" si="100"/>
        <v>44731</v>
      </c>
      <c r="P354" s="118">
        <v>44614</v>
      </c>
      <c r="Q354" s="118">
        <f t="shared" si="86"/>
        <v>44703</v>
      </c>
      <c r="R354" s="134" t="s">
        <v>1616</v>
      </c>
      <c r="S354" s="49" t="str">
        <f t="shared" si="88"/>
        <v>JT DOCTORADO EN DERECHO</v>
      </c>
      <c r="T354" s="322" t="s">
        <v>35</v>
      </c>
      <c r="U354" s="49" t="s">
        <v>11</v>
      </c>
      <c r="V354" s="50">
        <v>6700</v>
      </c>
      <c r="W354" s="51">
        <f t="shared" si="96"/>
        <v>0.5</v>
      </c>
      <c r="X354" s="50">
        <f t="shared" si="97"/>
        <v>3350</v>
      </c>
      <c r="Y354" s="52">
        <v>0</v>
      </c>
      <c r="Z354" s="153">
        <v>8000</v>
      </c>
      <c r="AA354" s="177">
        <v>25000</v>
      </c>
      <c r="AB354" s="300" t="s">
        <v>11</v>
      </c>
      <c r="AC354">
        <v>1</v>
      </c>
      <c r="AD354" s="1249">
        <v>336</v>
      </c>
      <c r="AE354" s="46">
        <v>0</v>
      </c>
      <c r="AF3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CALENDARIO)]],TODAY())/30,0)-AE354, IF(Cat_alumnos[[#This Row],[ESTATUS ACADÉMICO]]="VIGENTE",ROUNDDOWN(DAYS360(Cat_alumnos[[#This Row],[FECHA DE INICIO (PRIMERA CLASE CALENDARIO)]],TODAY())/30,0)+2-AE354,"NO VIGENTE"))</f>
        <v>NO VIGENTE</v>
      </c>
      <c r="AG354" s="120">
        <v>4</v>
      </c>
      <c r="AH3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4" s="55" t="str">
        <f t="shared" ca="1" si="84"/>
        <v>Al día septiembre</v>
      </c>
      <c r="AJ354" s="345" t="s">
        <v>2022</v>
      </c>
      <c r="AK354" s="49">
        <v>0</v>
      </c>
      <c r="AL354" s="66">
        <f t="shared" si="102"/>
        <v>0</v>
      </c>
      <c r="AM354" s="444" t="s">
        <v>2020</v>
      </c>
      <c r="AN354" s="904" t="s">
        <v>2021</v>
      </c>
      <c r="AO354" s="900" t="str">
        <f>MID(Cat_alumnos[[#This Row],[CURP]],5,2)</f>
        <v>77</v>
      </c>
      <c r="AP354" s="900" t="str">
        <f>MID(Cat_alumnos[[#This Row],[CURP]],7,2)</f>
        <v>07</v>
      </c>
      <c r="AQ354" s="900" t="str">
        <f>MID(Cat_alumnos[[#This Row],[CURP]],9,2)</f>
        <v>24</v>
      </c>
      <c r="AR354" s="904" t="s">
        <v>3088</v>
      </c>
      <c r="AS354" s="612">
        <f>Cat_alumnos[[#This Row],[Titulación]]</f>
        <v>25000</v>
      </c>
      <c r="AT354" s="208">
        <v>25000</v>
      </c>
      <c r="AU354" s="39">
        <v>44754</v>
      </c>
      <c r="AV354" t="s">
        <v>420</v>
      </c>
      <c r="AW354" s="209"/>
      <c r="AY354" s="210"/>
      <c r="AZ354" s="209"/>
      <c r="BB354" s="210"/>
      <c r="BC354" s="209"/>
      <c r="BE354" s="210"/>
      <c r="BF354" s="209"/>
      <c r="BH354" s="210"/>
      <c r="BI354" s="210"/>
      <c r="BJ354" s="210"/>
      <c r="BK354" s="210"/>
      <c r="BL354" s="210"/>
      <c r="BM354" s="210"/>
      <c r="BN354" s="210"/>
      <c r="BO354" s="210"/>
      <c r="BP354" s="210"/>
      <c r="BQ354" s="210"/>
      <c r="BR354" s="210"/>
      <c r="BS354" s="56">
        <f t="shared" si="89"/>
        <v>25000</v>
      </c>
      <c r="BT354" s="56">
        <f t="shared" si="98"/>
        <v>25000</v>
      </c>
      <c r="BU354" s="57">
        <f t="shared" si="91"/>
        <v>0</v>
      </c>
      <c r="BW354" s="56">
        <f t="shared" si="99"/>
        <v>25000</v>
      </c>
      <c r="BX354" s="56"/>
      <c r="BY354" s="56">
        <v>8000</v>
      </c>
      <c r="BZ354" s="78">
        <v>44750</v>
      </c>
      <c r="CA354" s="62" t="s">
        <v>246</v>
      </c>
      <c r="CB354" s="62"/>
      <c r="CC354">
        <f t="shared" si="93"/>
        <v>-8000</v>
      </c>
      <c r="CD354" s="211"/>
      <c r="CI354" s="573">
        <f t="shared" si="95"/>
        <v>0</v>
      </c>
    </row>
    <row r="355" spans="1:87" ht="50" hidden="1" thickTop="1" thickBot="1">
      <c r="A355" s="244">
        <v>337</v>
      </c>
      <c r="B355" s="46" t="s">
        <v>19</v>
      </c>
      <c r="C355" s="309" t="s">
        <v>1630</v>
      </c>
      <c r="D355" s="580" t="s">
        <v>2247</v>
      </c>
      <c r="E355" s="713" t="s">
        <v>1631</v>
      </c>
      <c r="F355" s="129">
        <v>5521146983</v>
      </c>
      <c r="G355" s="48" t="s">
        <v>1632</v>
      </c>
      <c r="H355" s="757">
        <v>6</v>
      </c>
      <c r="I355" s="757">
        <v>6</v>
      </c>
      <c r="J355" s="157"/>
      <c r="K355" s="157" t="s">
        <v>1600</v>
      </c>
      <c r="L355" s="151">
        <v>2180</v>
      </c>
      <c r="M355" s="49" t="s">
        <v>1528</v>
      </c>
      <c r="N355" s="118">
        <v>44637</v>
      </c>
      <c r="O355" s="379">
        <f t="shared" si="100"/>
        <v>44790</v>
      </c>
      <c r="P355" s="118">
        <v>44621</v>
      </c>
      <c r="Q355" s="118">
        <f t="shared" si="86"/>
        <v>44774</v>
      </c>
      <c r="R355" s="135" t="s">
        <v>1620</v>
      </c>
      <c r="S355" s="49" t="str">
        <f t="shared" si="88"/>
        <v>JT MAESTRIA EN DERECHO</v>
      </c>
      <c r="T355" s="322" t="s">
        <v>1227</v>
      </c>
      <c r="U355" s="132" t="s">
        <v>14</v>
      </c>
      <c r="V355" s="50">
        <v>5000</v>
      </c>
      <c r="W355" s="51">
        <f t="shared" si="96"/>
        <v>0.56399999999999995</v>
      </c>
      <c r="X355" s="50">
        <f t="shared" si="97"/>
        <v>2820</v>
      </c>
      <c r="Y355" s="52">
        <v>0</v>
      </c>
      <c r="Z355" s="153">
        <v>6000</v>
      </c>
      <c r="AA355" s="177">
        <v>23000</v>
      </c>
      <c r="AB355" s="300" t="s">
        <v>16</v>
      </c>
      <c r="AC355">
        <v>1</v>
      </c>
      <c r="AD355" s="1248">
        <v>337</v>
      </c>
      <c r="AE355" s="46">
        <v>0</v>
      </c>
      <c r="AF3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CALENDARIO)]],TODAY())/30,0)-AE355, IF(Cat_alumnos[[#This Row],[ESTATUS ACADÉMICO]]="VIGENTE",ROUNDDOWN(DAYS360(Cat_alumnos[[#This Row],[FECHA DE INICIO (PRIMERA CLASE CALENDARIO)]],TODAY())/30,0)+2-AE355,"NO VIGENTE"))</f>
        <v>NO VIGENTE</v>
      </c>
      <c r="AG355" s="73">
        <v>1</v>
      </c>
      <c r="AH3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55" s="55" t="str">
        <f t="shared" si="84"/>
        <v>SUSPENDER</v>
      </c>
      <c r="AJ355" s="345" t="s">
        <v>2019</v>
      </c>
      <c r="AK355" s="49">
        <v>0</v>
      </c>
      <c r="AL355" s="66">
        <f t="shared" si="102"/>
        <v>0</v>
      </c>
      <c r="AM355" s="444" t="str">
        <f t="shared" si="101"/>
        <v>NO</v>
      </c>
      <c r="AN355" s="902"/>
      <c r="AO355" s="900" t="str">
        <f>MID(Cat_alumnos[[#This Row],[CURP]],5,2)</f>
        <v>67</v>
      </c>
      <c r="AP355" s="900" t="str">
        <f>MID(Cat_alumnos[[#This Row],[CURP]],7,2)</f>
        <v>04</v>
      </c>
      <c r="AQ355" s="900" t="str">
        <f>MID(Cat_alumnos[[#This Row],[CURP]],9,2)</f>
        <v>10</v>
      </c>
      <c r="AR355" s="904" t="s">
        <v>3098</v>
      </c>
      <c r="AS355" s="612">
        <f>Cat_alumnos[[#This Row],[Titulación]]</f>
        <v>23000</v>
      </c>
      <c r="AT355" s="208"/>
      <c r="AU355" s="1"/>
      <c r="AW355" s="209"/>
      <c r="AY355" s="210"/>
      <c r="AZ355" s="209"/>
      <c r="BB355" s="210"/>
      <c r="BC355" s="209"/>
      <c r="BE355" s="210"/>
      <c r="BF355" s="209"/>
      <c r="BH355" s="210"/>
      <c r="BI355" s="210"/>
      <c r="BJ355" s="210"/>
      <c r="BK355" s="210"/>
      <c r="BL355" s="210"/>
      <c r="BM355" s="210"/>
      <c r="BN355" s="210"/>
      <c r="BO355" s="210"/>
      <c r="BP355" s="210"/>
      <c r="BQ355" s="210"/>
      <c r="BR355" s="210"/>
      <c r="BS355" s="56">
        <f t="shared" si="89"/>
        <v>0</v>
      </c>
      <c r="BT355" s="56">
        <f t="shared" si="98"/>
        <v>23000</v>
      </c>
      <c r="BU355" s="57">
        <f t="shared" si="91"/>
        <v>-23000</v>
      </c>
      <c r="BW355" s="56">
        <f t="shared" si="99"/>
        <v>23000</v>
      </c>
      <c r="BX355" s="56"/>
      <c r="BY355" s="56">
        <f t="shared" si="85"/>
        <v>23000</v>
      </c>
      <c r="BZ355" s="62"/>
      <c r="CA355" s="62"/>
      <c r="CB355" s="62"/>
      <c r="CC355">
        <f t="shared" si="93"/>
        <v>-23000</v>
      </c>
      <c r="CD355" s="211"/>
      <c r="CI355" s="573">
        <f t="shared" si="95"/>
        <v>23000</v>
      </c>
    </row>
    <row r="356" spans="1:87" ht="18" hidden="1" thickTop="1" thickBot="1">
      <c r="A356" s="244">
        <v>338</v>
      </c>
      <c r="B356" s="174" t="s">
        <v>10</v>
      </c>
      <c r="C356" s="309" t="s">
        <v>1633</v>
      </c>
      <c r="D356" s="116" t="s">
        <v>2149</v>
      </c>
      <c r="E356" s="529" t="s">
        <v>1865</v>
      </c>
      <c r="F356" s="129">
        <v>9981686586</v>
      </c>
      <c r="G356" s="536" t="s">
        <v>1866</v>
      </c>
      <c r="H356" s="757">
        <v>20</v>
      </c>
      <c r="I356" s="673">
        <v>20</v>
      </c>
      <c r="J356" s="152"/>
      <c r="K356" s="152">
        <v>2000</v>
      </c>
      <c r="L356" s="151">
        <v>2000</v>
      </c>
      <c r="M356" s="134" t="s">
        <v>1634</v>
      </c>
      <c r="N356" s="118">
        <v>43715</v>
      </c>
      <c r="O356" s="379">
        <f t="shared" si="100"/>
        <v>44293</v>
      </c>
      <c r="P356" s="118">
        <f>Cat_alumnos[[#This Row],[FECHA DE INICIO (PRIMERA CLASE CALENDARIO)]]</f>
        <v>43715</v>
      </c>
      <c r="Q356" s="118">
        <f t="shared" si="86"/>
        <v>44293</v>
      </c>
      <c r="R356" s="49" t="str">
        <f t="shared" ref="R356:R384" si="103">MID($C356,11,1)</f>
        <v>M</v>
      </c>
      <c r="S356" s="49" t="str">
        <f t="shared" ref="S356:S384" si="104">IFERROR(VLOOKUP($B356,BDPROGRAMA,2,FALSE),)</f>
        <v>MAESTRIA EN DERECHO</v>
      </c>
      <c r="T356" s="322" t="s">
        <v>1227</v>
      </c>
      <c r="U356" s="132" t="s">
        <v>11</v>
      </c>
      <c r="V356" s="50"/>
      <c r="W356" s="51" t="str">
        <f t="shared" si="96"/>
        <v/>
      </c>
      <c r="X356" s="50">
        <f t="shared" si="97"/>
        <v>-2000</v>
      </c>
      <c r="Y356" s="52">
        <v>2</v>
      </c>
      <c r="Z356" s="153"/>
      <c r="AA356" s="177">
        <v>25000</v>
      </c>
      <c r="AB356" s="300" t="s">
        <v>11</v>
      </c>
      <c r="AC356">
        <v>1</v>
      </c>
      <c r="AD356" s="1249">
        <v>338</v>
      </c>
      <c r="AE356" s="46"/>
      <c r="AF3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CALENDARIO)]],TODAY())/30,0)-AE356, IF(Cat_alumnos[[#This Row],[ESTATUS ACADÉMICO]]="VIGENTE",ROUNDDOWN(DAYS360(Cat_alumnos[[#This Row],[FECHA DE INICIO (PRIMERA CLASE CALENDARIO)]],TODAY())/30,0)+2-AE356,"NO VIGENTE"))</f>
        <v>NO VIGENTE</v>
      </c>
      <c r="AG356" s="120">
        <v>20</v>
      </c>
      <c r="AH3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6" s="55" t="str">
        <f t="shared" si="84"/>
        <v>SUSPENDER</v>
      </c>
      <c r="AJ356" s="345">
        <v>23000</v>
      </c>
      <c r="AK356" s="49">
        <v>0</v>
      </c>
      <c r="AL356" s="66">
        <f t="shared" si="102"/>
        <v>2</v>
      </c>
      <c r="AM356" s="444" t="str">
        <f t="shared" si="101"/>
        <v>NO</v>
      </c>
      <c r="AN356" s="902"/>
      <c r="AO356" s="900" t="str">
        <f>MID(Cat_alumnos[[#This Row],[CURP]],5,2)</f>
        <v>62</v>
      </c>
      <c r="AP356" s="900" t="str">
        <f>MID(Cat_alumnos[[#This Row],[CURP]],7,2)</f>
        <v>10</v>
      </c>
      <c r="AQ356" s="900" t="str">
        <f>MID(Cat_alumnos[[#This Row],[CURP]],9,2)</f>
        <v>30</v>
      </c>
      <c r="AR356" s="904" t="s">
        <v>3087</v>
      </c>
      <c r="AS356" s="612">
        <f>Cat_alumnos[[#This Row],[Titulación]]</f>
        <v>25000</v>
      </c>
      <c r="AT356" s="208"/>
      <c r="AU356" s="1"/>
      <c r="AW356" s="209"/>
      <c r="AY356" s="11">
        <v>23000</v>
      </c>
      <c r="AZ356" s="209">
        <v>23000</v>
      </c>
      <c r="BB356" s="210"/>
      <c r="BC356" s="209"/>
      <c r="BE356" s="210"/>
      <c r="BF356" s="209"/>
      <c r="BH356" s="210"/>
      <c r="BI356" s="210"/>
      <c r="BJ356" s="210"/>
      <c r="BK356" s="210"/>
      <c r="BL356" s="210"/>
      <c r="BM356" s="210"/>
      <c r="BN356" s="210"/>
      <c r="BO356" s="210"/>
      <c r="BP356" s="210"/>
      <c r="BQ356" s="210"/>
      <c r="BR356" s="210"/>
      <c r="BS356" s="56">
        <f t="shared" si="89"/>
        <v>23000</v>
      </c>
      <c r="BT356" s="56">
        <f t="shared" si="98"/>
        <v>25000</v>
      </c>
      <c r="BU356" s="57">
        <f t="shared" si="91"/>
        <v>-2000</v>
      </c>
      <c r="BW356" s="56">
        <f t="shared" si="99"/>
        <v>25000</v>
      </c>
      <c r="BX356" s="56"/>
      <c r="BY356" s="56">
        <f t="shared" si="85"/>
        <v>25000</v>
      </c>
      <c r="BZ356" s="62"/>
      <c r="CA356" s="62"/>
      <c r="CB356" s="62"/>
      <c r="CC356">
        <f t="shared" si="93"/>
        <v>-25000</v>
      </c>
      <c r="CD356" s="211"/>
      <c r="CF356" s="7">
        <v>5000</v>
      </c>
      <c r="CI356" s="573">
        <f t="shared" si="95"/>
        <v>25000</v>
      </c>
    </row>
    <row r="357" spans="1:87" ht="18" hidden="1" thickTop="1" thickBot="1">
      <c r="A357" s="244">
        <v>339</v>
      </c>
      <c r="B357" s="46" t="s">
        <v>10</v>
      </c>
      <c r="C357" s="309" t="s">
        <v>1635</v>
      </c>
      <c r="D357" s="116" t="s">
        <v>2150</v>
      </c>
      <c r="E357" s="521" t="s">
        <v>1636</v>
      </c>
      <c r="F357" s="129">
        <v>9982385519</v>
      </c>
      <c r="G357" s="304" t="s">
        <v>1867</v>
      </c>
      <c r="H357" s="757">
        <v>20</v>
      </c>
      <c r="I357" s="673">
        <v>20</v>
      </c>
      <c r="J357" s="152"/>
      <c r="K357" s="152">
        <v>2000</v>
      </c>
      <c r="L357" s="151">
        <v>2000</v>
      </c>
      <c r="M357" s="134" t="s">
        <v>1634</v>
      </c>
      <c r="N357" s="118">
        <v>43715</v>
      </c>
      <c r="O357" s="379">
        <f t="shared" si="100"/>
        <v>44293</v>
      </c>
      <c r="P357" s="118">
        <f>Cat_alumnos[[#This Row],[FECHA DE INICIO (PRIMERA CLASE CALENDARIO)]]</f>
        <v>43715</v>
      </c>
      <c r="Q357" s="118">
        <f t="shared" si="86"/>
        <v>44293</v>
      </c>
      <c r="R357" s="49" t="str">
        <f t="shared" si="103"/>
        <v>H</v>
      </c>
      <c r="S357" s="49" t="str">
        <f t="shared" si="104"/>
        <v>MAESTRIA EN DERECHO</v>
      </c>
      <c r="T357" s="245" t="s">
        <v>1227</v>
      </c>
      <c r="U357" s="132" t="s">
        <v>11</v>
      </c>
      <c r="V357" s="50">
        <v>5000</v>
      </c>
      <c r="W357" s="51">
        <f t="shared" si="96"/>
        <v>0.6</v>
      </c>
      <c r="X357" s="50">
        <f t="shared" si="97"/>
        <v>3000</v>
      </c>
      <c r="Y357" s="52">
        <v>2</v>
      </c>
      <c r="Z357" s="153"/>
      <c r="AA357" s="177">
        <v>25000</v>
      </c>
      <c r="AB357" s="300" t="s">
        <v>11</v>
      </c>
      <c r="AC357">
        <v>1</v>
      </c>
      <c r="AD357" s="1248">
        <v>339</v>
      </c>
      <c r="AE357" s="46"/>
      <c r="AF3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CALENDARIO)]],TODAY())/30,0)-AE357, IF(Cat_alumnos[[#This Row],[ESTATUS ACADÉMICO]]="VIGENTE",ROUNDDOWN(DAYS360(Cat_alumnos[[#This Row],[FECHA DE INICIO (PRIMERA CLASE CALENDARIO)]],TODAY())/30,0)+2-AE357,"NO VIGENTE"))</f>
        <v>NO VIGENTE</v>
      </c>
      <c r="AG357" s="120">
        <v>20</v>
      </c>
      <c r="AH3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7" s="55" t="str">
        <f t="shared" si="84"/>
        <v>SUSPENDER</v>
      </c>
      <c r="AJ357" s="345"/>
      <c r="AK357" s="49">
        <v>0</v>
      </c>
      <c r="AL357" s="66">
        <f t="shared" si="102"/>
        <v>2</v>
      </c>
      <c r="AM357" s="444" t="str">
        <f t="shared" si="101"/>
        <v>NO</v>
      </c>
      <c r="AN357" s="902"/>
      <c r="AO357" s="900" t="str">
        <f>MID(Cat_alumnos[[#This Row],[CURP]],5,2)</f>
        <v>75</v>
      </c>
      <c r="AP357" s="900" t="str">
        <f>MID(Cat_alumnos[[#This Row],[CURP]],7,2)</f>
        <v>07</v>
      </c>
      <c r="AQ357" s="900" t="str">
        <f>MID(Cat_alumnos[[#This Row],[CURP]],9,2)</f>
        <v>25</v>
      </c>
      <c r="AR357" s="904" t="s">
        <v>3087</v>
      </c>
      <c r="AS357" s="612">
        <f>Cat_alumnos[[#This Row],[Titulación]]</f>
        <v>25000</v>
      </c>
      <c r="AT357" s="208"/>
      <c r="AU357" s="1"/>
      <c r="AW357" s="209"/>
      <c r="AY357" s="11">
        <v>23000</v>
      </c>
      <c r="AZ357" s="209"/>
      <c r="BB357" s="210"/>
      <c r="BC357" s="209"/>
      <c r="BE357" s="210"/>
      <c r="BF357" s="209"/>
      <c r="BH357" s="210"/>
      <c r="BI357" s="210"/>
      <c r="BJ357" s="210"/>
      <c r="BK357" s="210"/>
      <c r="BL357" s="210"/>
      <c r="BM357" s="210"/>
      <c r="BN357" s="210"/>
      <c r="BO357" s="210"/>
      <c r="BP357" s="210"/>
      <c r="BQ357" s="210"/>
      <c r="BR357" s="210"/>
      <c r="BS357" s="56">
        <f t="shared" si="89"/>
        <v>0</v>
      </c>
      <c r="BT357" s="56">
        <f t="shared" si="98"/>
        <v>25000</v>
      </c>
      <c r="BU357" s="57">
        <f t="shared" si="91"/>
        <v>-25000</v>
      </c>
      <c r="BW357" s="56">
        <f t="shared" si="99"/>
        <v>25000</v>
      </c>
      <c r="BX357" s="56"/>
      <c r="BY357" s="56">
        <f t="shared" si="85"/>
        <v>25000</v>
      </c>
      <c r="BZ357" s="62"/>
      <c r="CA357" s="62"/>
      <c r="CB357" s="62"/>
      <c r="CC357">
        <f t="shared" si="93"/>
        <v>-25000</v>
      </c>
      <c r="CD357" s="211"/>
      <c r="CI357" s="573">
        <f t="shared" si="95"/>
        <v>25000</v>
      </c>
    </row>
    <row r="358" spans="1:87" ht="18" hidden="1" thickTop="1" thickBot="1">
      <c r="A358" s="244">
        <v>340</v>
      </c>
      <c r="B358" s="46" t="s">
        <v>10</v>
      </c>
      <c r="C358" s="309" t="s">
        <v>1637</v>
      </c>
      <c r="D358" s="116" t="s">
        <v>2151</v>
      </c>
      <c r="E358" s="521" t="s">
        <v>1638</v>
      </c>
      <c r="F358" s="129">
        <v>9982795723</v>
      </c>
      <c r="G358" s="304" t="s">
        <v>1868</v>
      </c>
      <c r="H358" s="757">
        <v>20</v>
      </c>
      <c r="I358" s="673">
        <v>20</v>
      </c>
      <c r="J358" s="152"/>
      <c r="K358" s="152">
        <v>2000</v>
      </c>
      <c r="L358" s="151">
        <v>2000</v>
      </c>
      <c r="M358" s="134" t="s">
        <v>1634</v>
      </c>
      <c r="N358" s="118">
        <v>43715</v>
      </c>
      <c r="O358" s="379">
        <f t="shared" si="100"/>
        <v>44293</v>
      </c>
      <c r="P358" s="118">
        <f>Cat_alumnos[[#This Row],[FECHA DE INICIO (PRIMERA CLASE CALENDARIO)]]</f>
        <v>43715</v>
      </c>
      <c r="Q358" s="118">
        <f t="shared" si="86"/>
        <v>44293</v>
      </c>
      <c r="R358" s="49" t="str">
        <f t="shared" si="103"/>
        <v>H</v>
      </c>
      <c r="S358" s="49" t="str">
        <f t="shared" si="104"/>
        <v>MAESTRIA EN DERECHO</v>
      </c>
      <c r="T358" s="245"/>
      <c r="U358" s="132" t="s">
        <v>11</v>
      </c>
      <c r="V358" s="50"/>
      <c r="W358" s="51" t="str">
        <f t="shared" si="96"/>
        <v/>
      </c>
      <c r="X358" s="50">
        <f t="shared" si="97"/>
        <v>-2000</v>
      </c>
      <c r="Y358" s="52">
        <v>2</v>
      </c>
      <c r="Z358" s="153"/>
      <c r="AA358" s="177">
        <v>23000</v>
      </c>
      <c r="AB358" s="300" t="s">
        <v>11</v>
      </c>
      <c r="AC358">
        <v>1</v>
      </c>
      <c r="AD358" s="1249">
        <v>340</v>
      </c>
      <c r="AE358" s="46"/>
      <c r="AF3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CALENDARIO)]],TODAY())/30,0)-AE358, IF(Cat_alumnos[[#This Row],[ESTATUS ACADÉMICO]]="VIGENTE",ROUNDDOWN(DAYS360(Cat_alumnos[[#This Row],[FECHA DE INICIO (PRIMERA CLASE CALENDARIO)]],TODAY())/30,0)+2-AE358,"NO VIGENTE"))</f>
        <v>NO VIGENTE</v>
      </c>
      <c r="AG358" s="136">
        <v>20</v>
      </c>
      <c r="AH3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8" s="55" t="str">
        <f t="shared" si="84"/>
        <v>SUSPENDER</v>
      </c>
      <c r="AJ358" s="345"/>
      <c r="AK358" s="49">
        <v>0</v>
      </c>
      <c r="AL358" s="66">
        <f t="shared" si="102"/>
        <v>2</v>
      </c>
      <c r="AM358" s="444" t="str">
        <f t="shared" si="101"/>
        <v>NO</v>
      </c>
      <c r="AN358" s="902"/>
      <c r="AO358" s="900" t="str">
        <f>MID(Cat_alumnos[[#This Row],[CURP]],5,2)</f>
        <v>82</v>
      </c>
      <c r="AP358" s="900" t="str">
        <f>MID(Cat_alumnos[[#This Row],[CURP]],7,2)</f>
        <v>01</v>
      </c>
      <c r="AQ358" s="900" t="str">
        <f>MID(Cat_alumnos[[#This Row],[CURP]],9,2)</f>
        <v>01</v>
      </c>
      <c r="AR358" s="904" t="s">
        <v>3084</v>
      </c>
      <c r="AS358" s="612">
        <f>Cat_alumnos[[#This Row],[Titulación]]</f>
        <v>23000</v>
      </c>
      <c r="AT358" s="208"/>
      <c r="AU358" s="1"/>
      <c r="AW358" s="209"/>
      <c r="AY358" s="11">
        <v>23000</v>
      </c>
      <c r="AZ358" s="209"/>
      <c r="BB358" s="210"/>
      <c r="BC358" s="209"/>
      <c r="BE358" s="210"/>
      <c r="BF358" s="209"/>
      <c r="BH358" s="210"/>
      <c r="BI358" s="210"/>
      <c r="BJ358" s="210"/>
      <c r="BK358" s="210"/>
      <c r="BL358" s="210"/>
      <c r="BM358" s="210"/>
      <c r="BN358" s="210"/>
      <c r="BO358" s="210"/>
      <c r="BP358" s="210"/>
      <c r="BQ358" s="210"/>
      <c r="BR358" s="210"/>
      <c r="BS358" s="56">
        <f t="shared" si="89"/>
        <v>0</v>
      </c>
      <c r="BT358" s="56">
        <f t="shared" si="98"/>
        <v>23000</v>
      </c>
      <c r="BU358" s="57">
        <f t="shared" si="91"/>
        <v>-23000</v>
      </c>
      <c r="BW358" s="56">
        <f t="shared" si="99"/>
        <v>23000</v>
      </c>
      <c r="BX358" s="56"/>
      <c r="BY358" s="56">
        <f t="shared" si="85"/>
        <v>23000</v>
      </c>
      <c r="BZ358" s="62"/>
      <c r="CA358" s="62"/>
      <c r="CB358" s="62"/>
      <c r="CC358">
        <f t="shared" si="93"/>
        <v>-23000</v>
      </c>
      <c r="CD358" s="211"/>
      <c r="CI358" s="573">
        <f t="shared" si="95"/>
        <v>23000</v>
      </c>
    </row>
    <row r="359" spans="1:87" ht="18" hidden="1" thickTop="1" thickBot="1">
      <c r="A359" s="244">
        <v>341</v>
      </c>
      <c r="B359" s="46" t="s">
        <v>10</v>
      </c>
      <c r="C359" s="309" t="s">
        <v>1639</v>
      </c>
      <c r="D359" s="116" t="s">
        <v>2152</v>
      </c>
      <c r="E359" s="137" t="s">
        <v>1870</v>
      </c>
      <c r="F359" s="129">
        <v>9981474233</v>
      </c>
      <c r="G359" s="304" t="s">
        <v>1869</v>
      </c>
      <c r="H359" s="757">
        <v>20</v>
      </c>
      <c r="I359" s="673">
        <v>20</v>
      </c>
      <c r="J359" s="152"/>
      <c r="K359" s="152">
        <v>2000</v>
      </c>
      <c r="L359" s="151">
        <v>2000</v>
      </c>
      <c r="M359" s="134" t="s">
        <v>1634</v>
      </c>
      <c r="N359" s="118">
        <v>43715</v>
      </c>
      <c r="O359" s="379">
        <f t="shared" si="100"/>
        <v>44293</v>
      </c>
      <c r="P359" s="118">
        <f>Cat_alumnos[[#This Row],[FECHA DE INICIO (PRIMERA CLASE CALENDARIO)]]</f>
        <v>43715</v>
      </c>
      <c r="Q359" s="118">
        <f t="shared" si="86"/>
        <v>44293</v>
      </c>
      <c r="R359" s="49" t="str">
        <f t="shared" si="103"/>
        <v>H</v>
      </c>
      <c r="S359" s="49" t="str">
        <f t="shared" si="104"/>
        <v>MAESTRIA EN DERECHO</v>
      </c>
      <c r="T359" s="322" t="s">
        <v>1227</v>
      </c>
      <c r="U359" s="132" t="s">
        <v>11</v>
      </c>
      <c r="V359" s="50"/>
      <c r="W359" s="51" t="str">
        <f t="shared" si="96"/>
        <v/>
      </c>
      <c r="X359" s="50">
        <f t="shared" si="97"/>
        <v>-2000</v>
      </c>
      <c r="Y359" s="52">
        <v>2</v>
      </c>
      <c r="Z359" s="153"/>
      <c r="AA359" s="177">
        <v>23000</v>
      </c>
      <c r="AB359" s="300" t="s">
        <v>11</v>
      </c>
      <c r="AC359">
        <v>1</v>
      </c>
      <c r="AD359" s="1248">
        <v>341</v>
      </c>
      <c r="AE359" s="46"/>
      <c r="AF3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CALENDARIO)]],TODAY())/30,0)-AE359, IF(Cat_alumnos[[#This Row],[ESTATUS ACADÉMICO]]="VIGENTE",ROUNDDOWN(DAYS360(Cat_alumnos[[#This Row],[FECHA DE INICIO (PRIMERA CLASE CALENDARIO)]],TODAY())/30,0)+2-AE359,"NO VIGENTE"))</f>
        <v>NO VIGENTE</v>
      </c>
      <c r="AG359" s="136">
        <v>17</v>
      </c>
      <c r="AH3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59" s="55" t="str">
        <f t="shared" si="84"/>
        <v>SUSPENDER</v>
      </c>
      <c r="AJ359" s="345"/>
      <c r="AK359" s="49">
        <v>0</v>
      </c>
      <c r="AL359" s="66">
        <f t="shared" si="102"/>
        <v>2</v>
      </c>
      <c r="AM359" s="444" t="str">
        <f t="shared" si="101"/>
        <v>NO</v>
      </c>
      <c r="AN359" s="902"/>
      <c r="AO359" s="900" t="str">
        <f>MID(Cat_alumnos[[#This Row],[CURP]],5,2)</f>
        <v>78</v>
      </c>
      <c r="AP359" s="900" t="str">
        <f>MID(Cat_alumnos[[#This Row],[CURP]],7,2)</f>
        <v>04</v>
      </c>
      <c r="AQ359" s="900" t="str">
        <f>MID(Cat_alumnos[[#This Row],[CURP]],9,2)</f>
        <v>02</v>
      </c>
      <c r="AR359" s="904" t="s">
        <v>3098</v>
      </c>
      <c r="AS359" s="612">
        <f>Cat_alumnos[[#This Row],[Titulación]]</f>
        <v>23000</v>
      </c>
      <c r="AT359" s="208"/>
      <c r="AU359" s="1"/>
      <c r="AW359" s="209"/>
      <c r="AY359" s="11">
        <v>23000</v>
      </c>
      <c r="AZ359" s="209"/>
      <c r="BB359" s="210"/>
      <c r="BC359" s="209"/>
      <c r="BE359" s="210"/>
      <c r="BF359" s="209"/>
      <c r="BH359" s="210"/>
      <c r="BI359" s="210"/>
      <c r="BJ359" s="210"/>
      <c r="BK359" s="210"/>
      <c r="BL359" s="210"/>
      <c r="BM359" s="210"/>
      <c r="BN359" s="210"/>
      <c r="BO359" s="210"/>
      <c r="BP359" s="210"/>
      <c r="BQ359" s="210"/>
      <c r="BR359" s="210"/>
      <c r="BS359" s="56">
        <f t="shared" si="89"/>
        <v>0</v>
      </c>
      <c r="BT359" s="56">
        <f t="shared" si="98"/>
        <v>23000</v>
      </c>
      <c r="BU359" s="57">
        <f t="shared" si="91"/>
        <v>-23000</v>
      </c>
      <c r="BW359" s="56">
        <f t="shared" si="99"/>
        <v>23000</v>
      </c>
      <c r="BX359" s="56"/>
      <c r="BY359" s="56">
        <f t="shared" si="85"/>
        <v>23000</v>
      </c>
      <c r="BZ359" s="62"/>
      <c r="CA359" s="62"/>
      <c r="CB359" s="62"/>
      <c r="CC359">
        <f t="shared" si="93"/>
        <v>-23000</v>
      </c>
      <c r="CD359" s="211"/>
      <c r="CI359" s="573">
        <f t="shared" si="95"/>
        <v>23000</v>
      </c>
    </row>
    <row r="360" spans="1:87" ht="18" hidden="1" thickTop="1" thickBot="1">
      <c r="A360" s="244">
        <v>342</v>
      </c>
      <c r="B360" s="46" t="s">
        <v>10</v>
      </c>
      <c r="C360" s="309" t="s">
        <v>1640</v>
      </c>
      <c r="D360" s="116" t="s">
        <v>2153</v>
      </c>
      <c r="E360" s="137" t="s">
        <v>1871</v>
      </c>
      <c r="F360" s="129">
        <v>9981583887</v>
      </c>
      <c r="G360" s="319" t="s">
        <v>3345</v>
      </c>
      <c r="H360" s="757">
        <v>20</v>
      </c>
      <c r="I360" s="673">
        <v>20</v>
      </c>
      <c r="J360" s="152"/>
      <c r="K360" s="152">
        <v>2000</v>
      </c>
      <c r="L360" s="151">
        <v>2000</v>
      </c>
      <c r="M360" s="134" t="s">
        <v>1634</v>
      </c>
      <c r="N360" s="118">
        <v>43715</v>
      </c>
      <c r="O360" s="379">
        <f t="shared" si="100"/>
        <v>44293</v>
      </c>
      <c r="P360" s="118">
        <f>Cat_alumnos[[#This Row],[FECHA DE INICIO (PRIMERA CLASE CALENDARIO)]]</f>
        <v>43715</v>
      </c>
      <c r="Q360" s="118">
        <f t="shared" si="86"/>
        <v>44293</v>
      </c>
      <c r="R360" s="49" t="str">
        <f t="shared" si="103"/>
        <v>H</v>
      </c>
      <c r="S360" s="49" t="str">
        <f t="shared" si="104"/>
        <v>MAESTRIA EN DERECHO</v>
      </c>
      <c r="T360" s="322" t="s">
        <v>1227</v>
      </c>
      <c r="U360" s="132" t="s">
        <v>9</v>
      </c>
      <c r="V360" s="50"/>
      <c r="W360" s="51" t="str">
        <f t="shared" si="96"/>
        <v/>
      </c>
      <c r="X360" s="50">
        <f t="shared" si="97"/>
        <v>-2000</v>
      </c>
      <c r="Y360" s="52">
        <v>2</v>
      </c>
      <c r="Z360" s="153"/>
      <c r="AA360" s="177">
        <v>23000</v>
      </c>
      <c r="AB360" s="300" t="s">
        <v>11</v>
      </c>
      <c r="AC360">
        <v>1</v>
      </c>
      <c r="AD360" s="1249">
        <v>342</v>
      </c>
      <c r="AE360" s="46"/>
      <c r="AF3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CALENDARIO)]],TODAY())/30,0)-AE360, IF(Cat_alumnos[[#This Row],[ESTATUS ACADÉMICO]]="VIGENTE",ROUNDDOWN(DAYS360(Cat_alumnos[[#This Row],[FECHA DE INICIO (PRIMERA CLASE CALENDARIO)]],TODAY())/30,0)+2-AE360,"NO VIGENTE"))</f>
        <v>NO VIGENTE</v>
      </c>
      <c r="AG360" s="136">
        <v>12</v>
      </c>
      <c r="AH3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60" s="55" t="str">
        <f t="shared" si="84"/>
        <v>SUSPENDER</v>
      </c>
      <c r="AJ360" s="345" t="s">
        <v>3344</v>
      </c>
      <c r="AK360" s="49">
        <v>0</v>
      </c>
      <c r="AL360" s="66">
        <f t="shared" si="102"/>
        <v>2</v>
      </c>
      <c r="AM360" s="444" t="str">
        <f t="shared" si="101"/>
        <v>NO</v>
      </c>
      <c r="AN360" s="902"/>
      <c r="AO360" s="900" t="str">
        <f>MID(Cat_alumnos[[#This Row],[CURP]],5,2)</f>
        <v>74</v>
      </c>
      <c r="AP360" s="900" t="str">
        <f>MID(Cat_alumnos[[#This Row],[CURP]],7,2)</f>
        <v>08</v>
      </c>
      <c r="AQ360" s="900" t="str">
        <f>MID(Cat_alumnos[[#This Row],[CURP]],9,2)</f>
        <v>20</v>
      </c>
      <c r="AR360" s="904" t="s">
        <v>3086</v>
      </c>
      <c r="AS360" s="612">
        <f>Cat_alumnos[[#This Row],[Titulación]]</f>
        <v>23000</v>
      </c>
      <c r="AT360" s="208"/>
      <c r="AU360" s="1"/>
      <c r="AW360" s="209"/>
      <c r="AY360" s="11">
        <v>23000</v>
      </c>
      <c r="AZ360" s="209"/>
      <c r="BB360" s="210"/>
      <c r="BC360" s="209"/>
      <c r="BE360" s="210"/>
      <c r="BF360" s="209"/>
      <c r="BH360" s="210"/>
      <c r="BI360" s="210"/>
      <c r="BJ360" s="210"/>
      <c r="BK360" s="210"/>
      <c r="BL360" s="210"/>
      <c r="BM360" s="210"/>
      <c r="BN360" s="210"/>
      <c r="BO360" s="210"/>
      <c r="BP360" s="210"/>
      <c r="BQ360" s="210"/>
      <c r="BR360" s="210"/>
      <c r="BS360" s="56">
        <f t="shared" si="89"/>
        <v>0</v>
      </c>
      <c r="BT360" s="56">
        <f t="shared" si="98"/>
        <v>23000</v>
      </c>
      <c r="BU360" s="57">
        <f t="shared" si="91"/>
        <v>-23000</v>
      </c>
      <c r="BW360" s="56">
        <f t="shared" si="99"/>
        <v>23000</v>
      </c>
      <c r="BX360" s="56"/>
      <c r="BY360" s="56">
        <f t="shared" si="85"/>
        <v>23000</v>
      </c>
      <c r="BZ360" s="62"/>
      <c r="CA360" s="62"/>
      <c r="CB360" s="62"/>
      <c r="CC360">
        <f t="shared" si="93"/>
        <v>-23000</v>
      </c>
      <c r="CD360" s="211"/>
      <c r="CI360" s="573">
        <f t="shared" si="95"/>
        <v>23000</v>
      </c>
    </row>
    <row r="361" spans="1:87" ht="18" hidden="1" thickTop="1" thickBot="1">
      <c r="A361" s="244">
        <v>343</v>
      </c>
      <c r="B361" s="46" t="s">
        <v>10</v>
      </c>
      <c r="C361" s="309" t="s">
        <v>1641</v>
      </c>
      <c r="D361" s="116" t="s">
        <v>2154</v>
      </c>
      <c r="E361" s="522" t="s">
        <v>1872</v>
      </c>
      <c r="F361" s="129">
        <v>9984409120</v>
      </c>
      <c r="G361" s="334" t="s">
        <v>1873</v>
      </c>
      <c r="H361" s="673">
        <v>20</v>
      </c>
      <c r="I361" s="673">
        <v>20</v>
      </c>
      <c r="J361" s="152"/>
      <c r="K361" s="152">
        <v>2000</v>
      </c>
      <c r="L361" s="151">
        <v>2000</v>
      </c>
      <c r="M361" s="134" t="s">
        <v>1634</v>
      </c>
      <c r="N361" s="118">
        <v>43715</v>
      </c>
      <c r="O361" s="379">
        <f t="shared" si="100"/>
        <v>44293</v>
      </c>
      <c r="P361" s="118">
        <f>Cat_alumnos[[#This Row],[FECHA DE INICIO (PRIMERA CLASE CALENDARIO)]]</f>
        <v>43715</v>
      </c>
      <c r="Q361" s="118">
        <f t="shared" si="86"/>
        <v>44293</v>
      </c>
      <c r="R361" s="49" t="str">
        <f t="shared" si="103"/>
        <v>M</v>
      </c>
      <c r="S361" s="49" t="str">
        <f t="shared" si="104"/>
        <v>MAESTRIA EN DERECHO</v>
      </c>
      <c r="T361" s="322" t="s">
        <v>1227</v>
      </c>
      <c r="U361" s="132" t="s">
        <v>11</v>
      </c>
      <c r="V361" s="50"/>
      <c r="W361" s="51" t="str">
        <f t="shared" si="96"/>
        <v/>
      </c>
      <c r="X361" s="50">
        <f t="shared" si="97"/>
        <v>-2000</v>
      </c>
      <c r="Y361" s="52">
        <v>2</v>
      </c>
      <c r="Z361" s="153"/>
      <c r="AA361" s="177">
        <v>23000</v>
      </c>
      <c r="AB361" s="300" t="s">
        <v>11</v>
      </c>
      <c r="AC361">
        <v>1</v>
      </c>
      <c r="AD361" s="1248">
        <v>343</v>
      </c>
      <c r="AE361" s="46"/>
      <c r="AF3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CALENDARIO)]],TODAY())/30,0)-AE361, IF(Cat_alumnos[[#This Row],[ESTATUS ACADÉMICO]]="VIGENTE",ROUNDDOWN(DAYS360(Cat_alumnos[[#This Row],[FECHA DE INICIO (PRIMERA CLASE CALENDARIO)]],TODAY())/30,0)+2-AE361,"NO VIGENTE"))</f>
        <v>NO VIGENTE</v>
      </c>
      <c r="AG361" s="136">
        <v>20</v>
      </c>
      <c r="AH3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1" s="55" t="str">
        <f t="shared" si="84"/>
        <v>SUSPENDER</v>
      </c>
      <c r="AJ361" s="345"/>
      <c r="AK361" s="49">
        <v>0</v>
      </c>
      <c r="AL361" s="66">
        <f t="shared" si="102"/>
        <v>2</v>
      </c>
      <c r="AM361" s="444" t="str">
        <f t="shared" si="101"/>
        <v>NO</v>
      </c>
      <c r="AN361" s="902"/>
      <c r="AO361" s="900" t="str">
        <f>MID(Cat_alumnos[[#This Row],[CURP]],5,2)</f>
        <v>79</v>
      </c>
      <c r="AP361" s="900" t="str">
        <f>MID(Cat_alumnos[[#This Row],[CURP]],7,2)</f>
        <v>09</v>
      </c>
      <c r="AQ361" s="900" t="str">
        <f>MID(Cat_alumnos[[#This Row],[CURP]],9,2)</f>
        <v>21</v>
      </c>
      <c r="AR361" s="904" t="s">
        <v>3087</v>
      </c>
      <c r="AS361" s="612">
        <f>Cat_alumnos[[#This Row],[Titulación]]</f>
        <v>23000</v>
      </c>
      <c r="AT361" s="208">
        <v>1000</v>
      </c>
      <c r="AU361" s="39">
        <v>44713</v>
      </c>
      <c r="AV361" t="s">
        <v>420</v>
      </c>
      <c r="AW361" s="384">
        <v>1000</v>
      </c>
      <c r="AX361" s="81">
        <v>44733</v>
      </c>
      <c r="AY361" s="11" t="s">
        <v>2266</v>
      </c>
      <c r="AZ361" s="384">
        <v>1000</v>
      </c>
      <c r="BA361" s="81">
        <v>44757</v>
      </c>
      <c r="BB361" s="210" t="s">
        <v>420</v>
      </c>
      <c r="BC361" s="384">
        <v>1000</v>
      </c>
      <c r="BD361" s="81">
        <v>44774</v>
      </c>
      <c r="BE361" s="210" t="s">
        <v>420</v>
      </c>
      <c r="BF361" s="1285">
        <v>1000</v>
      </c>
      <c r="BG361" s="81">
        <v>45274</v>
      </c>
      <c r="BH361" s="210" t="s">
        <v>420</v>
      </c>
      <c r="BI361" s="1286">
        <v>1000</v>
      </c>
      <c r="BJ361" s="637">
        <v>45749</v>
      </c>
      <c r="BK361" s="210" t="s">
        <v>420</v>
      </c>
      <c r="BL361" s="1286">
        <v>1000</v>
      </c>
      <c r="BM361" s="637">
        <v>45769</v>
      </c>
      <c r="BN361" s="637" t="s">
        <v>420</v>
      </c>
      <c r="BO361" s="1286">
        <v>1000</v>
      </c>
      <c r="BP361" s="1287">
        <v>45810</v>
      </c>
      <c r="BQ361" s="1286" t="s">
        <v>420</v>
      </c>
      <c r="BR361" s="1286"/>
      <c r="BS361" s="56">
        <f>AT361+AW361+AZ361+BC361+BF361+BI361+BL361+BO361</f>
        <v>8000</v>
      </c>
      <c r="BT361" s="56">
        <f t="shared" si="98"/>
        <v>23000</v>
      </c>
      <c r="BU361" s="57">
        <f t="shared" si="91"/>
        <v>-15000</v>
      </c>
      <c r="BW361" s="56">
        <f t="shared" si="99"/>
        <v>23000</v>
      </c>
      <c r="BX361" s="56"/>
      <c r="BY361" s="56">
        <f t="shared" si="85"/>
        <v>23000</v>
      </c>
      <c r="BZ361" s="62"/>
      <c r="CA361" s="62"/>
      <c r="CB361" s="62"/>
      <c r="CC361">
        <f t="shared" si="93"/>
        <v>-23000</v>
      </c>
      <c r="CD361" s="211"/>
      <c r="CI361" s="573">
        <f t="shared" si="95"/>
        <v>22000</v>
      </c>
    </row>
    <row r="362" spans="1:87" ht="19" hidden="1" thickTop="1" thickBot="1">
      <c r="A362" s="244">
        <v>344</v>
      </c>
      <c r="B362" s="46" t="s">
        <v>10</v>
      </c>
      <c r="C362" s="309" t="s">
        <v>1642</v>
      </c>
      <c r="D362" s="116" t="s">
        <v>2155</v>
      </c>
      <c r="E362" s="138" t="s">
        <v>2013</v>
      </c>
      <c r="F362" s="129">
        <v>9848018319</v>
      </c>
      <c r="G362" s="334" t="s">
        <v>1874</v>
      </c>
      <c r="H362" s="673">
        <v>20</v>
      </c>
      <c r="I362" s="673">
        <v>20</v>
      </c>
      <c r="J362" s="152"/>
      <c r="K362" s="152">
        <v>2000</v>
      </c>
      <c r="L362" s="151">
        <v>2000</v>
      </c>
      <c r="M362" s="134" t="s">
        <v>1634</v>
      </c>
      <c r="N362" s="118">
        <v>43715</v>
      </c>
      <c r="O362" s="379">
        <f t="shared" si="100"/>
        <v>44293</v>
      </c>
      <c r="P362" s="118">
        <f>Cat_alumnos[[#This Row],[FECHA DE INICIO (PRIMERA CLASE CALENDARIO)]]</f>
        <v>43715</v>
      </c>
      <c r="Q362" s="118">
        <f t="shared" ref="Q362:Q373" si="105">EDATE(P362,H362-1)</f>
        <v>44293</v>
      </c>
      <c r="R362" s="49" t="str">
        <f t="shared" si="103"/>
        <v>H</v>
      </c>
      <c r="S362" s="49" t="str">
        <f t="shared" si="104"/>
        <v>MAESTRIA EN DERECHO</v>
      </c>
      <c r="T362" s="322" t="s">
        <v>1227</v>
      </c>
      <c r="U362" s="132" t="s">
        <v>11</v>
      </c>
      <c r="V362" s="50"/>
      <c r="W362" s="51" t="str">
        <f t="shared" si="96"/>
        <v/>
      </c>
      <c r="X362" s="50">
        <f t="shared" si="97"/>
        <v>-2000</v>
      </c>
      <c r="Y362" s="52">
        <v>2</v>
      </c>
      <c r="Z362" s="153"/>
      <c r="AA362" s="177">
        <v>23000</v>
      </c>
      <c r="AB362" s="300" t="s">
        <v>11</v>
      </c>
      <c r="AC362">
        <v>1</v>
      </c>
      <c r="AD362" s="1249">
        <v>344</v>
      </c>
      <c r="AE362" s="46"/>
      <c r="AF3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CALENDARIO)]],TODAY())/30,0)-AE362, IF(Cat_alumnos[[#This Row],[ESTATUS ACADÉMICO]]="VIGENTE",ROUNDDOWN(DAYS360(Cat_alumnos[[#This Row],[FECHA DE INICIO (PRIMERA CLASE CALENDARIO)]],TODAY())/30,0)+2-AE362,"NO VIGENTE"))</f>
        <v>NO VIGENTE</v>
      </c>
      <c r="AG362" s="136">
        <v>20</v>
      </c>
      <c r="AH3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2" s="55" t="str">
        <f t="shared" si="84"/>
        <v>SUSPENDER</v>
      </c>
      <c r="AJ362" s="345"/>
      <c r="AK362" s="49">
        <v>0</v>
      </c>
      <c r="AL362" s="66">
        <f t="shared" si="102"/>
        <v>2</v>
      </c>
      <c r="AM362" s="444" t="str">
        <f t="shared" si="101"/>
        <v>NO</v>
      </c>
      <c r="AN362" s="902"/>
      <c r="AO362" s="900" t="str">
        <f>MID(Cat_alumnos[[#This Row],[CURP]],5,2)</f>
        <v>75</v>
      </c>
      <c r="AP362" s="900" t="str">
        <f>MID(Cat_alumnos[[#This Row],[CURP]],7,2)</f>
        <v>12</v>
      </c>
      <c r="AQ362" s="900" t="str">
        <f>MID(Cat_alumnos[[#This Row],[CURP]],9,2)</f>
        <v>22</v>
      </c>
      <c r="AR362" s="904" t="s">
        <v>3098</v>
      </c>
      <c r="AS362" s="612">
        <f>Cat_alumnos[[#This Row],[Titulación]]</f>
        <v>23000</v>
      </c>
      <c r="AT362" s="208"/>
      <c r="AU362" s="1"/>
      <c r="AW362" s="209"/>
      <c r="AY362" s="11">
        <v>20500</v>
      </c>
      <c r="AZ362" s="209"/>
      <c r="BB362" s="210"/>
      <c r="BC362" s="209"/>
      <c r="BE362" s="210"/>
      <c r="BF362" s="209"/>
      <c r="BH362" s="210"/>
      <c r="BI362" s="210"/>
      <c r="BJ362" s="210"/>
      <c r="BK362" s="210"/>
      <c r="BL362" s="210"/>
      <c r="BM362" s="210"/>
      <c r="BN362" s="210"/>
      <c r="BO362" s="210"/>
      <c r="BP362" s="210"/>
      <c r="BQ362" s="210"/>
      <c r="BR362" s="210"/>
      <c r="BS362" s="56">
        <f t="shared" si="89"/>
        <v>0</v>
      </c>
      <c r="BT362" s="56">
        <f t="shared" si="98"/>
        <v>23000</v>
      </c>
      <c r="BU362" s="57">
        <f t="shared" si="91"/>
        <v>-23000</v>
      </c>
      <c r="BW362" s="56">
        <f t="shared" si="99"/>
        <v>23000</v>
      </c>
      <c r="BX362" s="56"/>
      <c r="BY362" s="56">
        <f t="shared" si="85"/>
        <v>23000</v>
      </c>
      <c r="BZ362" s="62"/>
      <c r="CA362" s="62"/>
      <c r="CB362" s="62"/>
      <c r="CC362">
        <f t="shared" si="93"/>
        <v>-23000</v>
      </c>
      <c r="CD362" s="211"/>
      <c r="CI362" s="573">
        <f t="shared" si="95"/>
        <v>23000</v>
      </c>
    </row>
    <row r="363" spans="1:87" ht="18" hidden="1" thickTop="1" thickBot="1">
      <c r="A363" s="244">
        <v>345</v>
      </c>
      <c r="B363" s="46" t="s">
        <v>10</v>
      </c>
      <c r="C363" s="309" t="s">
        <v>1643</v>
      </c>
      <c r="D363" s="116" t="s">
        <v>2156</v>
      </c>
      <c r="E363" s="524" t="s">
        <v>1826</v>
      </c>
      <c r="F363" s="129">
        <v>9982412135</v>
      </c>
      <c r="G363" s="742" t="s">
        <v>1644</v>
      </c>
      <c r="H363" s="673">
        <v>20</v>
      </c>
      <c r="I363" s="673">
        <v>20</v>
      </c>
      <c r="J363" s="152"/>
      <c r="K363" s="152">
        <v>2000</v>
      </c>
      <c r="L363" s="151">
        <v>2000</v>
      </c>
      <c r="M363" s="134" t="s">
        <v>1645</v>
      </c>
      <c r="N363" s="118">
        <v>43715</v>
      </c>
      <c r="O363" s="379">
        <f t="shared" si="100"/>
        <v>44293</v>
      </c>
      <c r="P363" s="118">
        <f>Cat_alumnos[[#This Row],[FECHA DE INICIO (PRIMERA CLASE CALENDARIO)]]</f>
        <v>43715</v>
      </c>
      <c r="Q363" s="118">
        <f t="shared" si="105"/>
        <v>44293</v>
      </c>
      <c r="R363" s="49" t="str">
        <f t="shared" si="103"/>
        <v>M</v>
      </c>
      <c r="S363" s="49" t="str">
        <f t="shared" si="104"/>
        <v>MAESTRIA EN DERECHO</v>
      </c>
      <c r="T363" s="245"/>
      <c r="U363" s="132" t="s">
        <v>11</v>
      </c>
      <c r="V363" s="50"/>
      <c r="W363" s="51" t="str">
        <f t="shared" si="96"/>
        <v/>
      </c>
      <c r="X363" s="50">
        <f t="shared" si="97"/>
        <v>-2000</v>
      </c>
      <c r="Y363" s="52">
        <v>2</v>
      </c>
      <c r="Z363" s="153"/>
      <c r="AA363" s="177">
        <v>23000</v>
      </c>
      <c r="AB363" s="300" t="s">
        <v>11</v>
      </c>
      <c r="AC363">
        <v>1</v>
      </c>
      <c r="AD363" s="1248">
        <v>345</v>
      </c>
      <c r="AE363" s="46"/>
      <c r="AF3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CALENDARIO)]],TODAY())/30,0)-AE363, IF(Cat_alumnos[[#This Row],[ESTATUS ACADÉMICO]]="VIGENTE",ROUNDDOWN(DAYS360(Cat_alumnos[[#This Row],[FECHA DE INICIO (PRIMERA CLASE CALENDARIO)]],TODAY())/30,0)+2-AE363,"NO VIGENTE"))</f>
        <v>NO VIGENTE</v>
      </c>
      <c r="AG363" s="136">
        <v>6</v>
      </c>
      <c r="AH3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3" s="55" t="str">
        <f t="shared" si="84"/>
        <v>SUSPENDER</v>
      </c>
      <c r="AJ363" s="345"/>
      <c r="AK363" s="49">
        <v>0</v>
      </c>
      <c r="AL363" s="66">
        <f t="shared" si="102"/>
        <v>2</v>
      </c>
      <c r="AM363" s="444" t="str">
        <f t="shared" si="101"/>
        <v>NO</v>
      </c>
      <c r="AN363" s="902"/>
      <c r="AO363" s="900" t="str">
        <f>MID(Cat_alumnos[[#This Row],[CURP]],5,2)</f>
        <v>77</v>
      </c>
      <c r="AP363" s="900" t="str">
        <f>MID(Cat_alumnos[[#This Row],[CURP]],7,2)</f>
        <v>11</v>
      </c>
      <c r="AQ363" s="900" t="str">
        <f>MID(Cat_alumnos[[#This Row],[CURP]],9,2)</f>
        <v>17</v>
      </c>
      <c r="AR363" s="904" t="s">
        <v>3090</v>
      </c>
      <c r="AS363" s="612">
        <f>Cat_alumnos[[#This Row],[Titulación]]</f>
        <v>23000</v>
      </c>
      <c r="AT363" s="208"/>
      <c r="AU363" s="1"/>
      <c r="AW363" s="209"/>
      <c r="AY363" s="11"/>
      <c r="AZ363" s="209"/>
      <c r="BB363" s="210"/>
      <c r="BC363" s="209"/>
      <c r="BE363" s="210"/>
      <c r="BF363" s="209"/>
      <c r="BH363" s="210"/>
      <c r="BI363" s="210"/>
      <c r="BJ363" s="210"/>
      <c r="BK363" s="210"/>
      <c r="BL363" s="210"/>
      <c r="BM363" s="210"/>
      <c r="BN363" s="210"/>
      <c r="BO363" s="210"/>
      <c r="BP363" s="210"/>
      <c r="BQ363" s="210"/>
      <c r="BR363" s="210"/>
      <c r="BS363" s="56">
        <f t="shared" si="89"/>
        <v>0</v>
      </c>
      <c r="BT363" s="56">
        <f t="shared" si="98"/>
        <v>23000</v>
      </c>
      <c r="BU363" s="57">
        <f t="shared" si="91"/>
        <v>-23000</v>
      </c>
      <c r="BW363" s="56">
        <f t="shared" si="99"/>
        <v>23000</v>
      </c>
      <c r="BX363" s="56"/>
      <c r="BY363" s="56">
        <f t="shared" si="85"/>
        <v>23000</v>
      </c>
      <c r="BZ363" s="62"/>
      <c r="CA363" s="62"/>
      <c r="CB363" s="62"/>
      <c r="CC363">
        <f t="shared" si="93"/>
        <v>-23000</v>
      </c>
      <c r="CD363" s="211"/>
      <c r="CI363" s="573">
        <f t="shared" si="95"/>
        <v>23000</v>
      </c>
    </row>
    <row r="364" spans="1:87" ht="18" hidden="1" thickTop="1" thickBot="1">
      <c r="A364" s="244">
        <v>346</v>
      </c>
      <c r="B364" s="46" t="s">
        <v>10</v>
      </c>
      <c r="C364" s="309" t="s">
        <v>1646</v>
      </c>
      <c r="D364" s="116" t="s">
        <v>577</v>
      </c>
      <c r="E364" s="137" t="s">
        <v>1647</v>
      </c>
      <c r="F364" s="129">
        <v>9985784737</v>
      </c>
      <c r="G364" s="243" t="s">
        <v>1648</v>
      </c>
      <c r="H364" s="673">
        <v>20</v>
      </c>
      <c r="I364" s="673">
        <v>20</v>
      </c>
      <c r="J364" s="152"/>
      <c r="K364" s="152">
        <v>2000</v>
      </c>
      <c r="L364" s="151">
        <v>2000</v>
      </c>
      <c r="M364" s="134" t="s">
        <v>1645</v>
      </c>
      <c r="N364" s="118">
        <v>43715</v>
      </c>
      <c r="O364" s="379">
        <f t="shared" si="100"/>
        <v>44293</v>
      </c>
      <c r="P364" s="118">
        <f>Cat_alumnos[[#This Row],[FECHA DE INICIO (PRIMERA CLASE CALENDARIO)]]</f>
        <v>43715</v>
      </c>
      <c r="Q364" s="118">
        <f t="shared" si="105"/>
        <v>44293</v>
      </c>
      <c r="R364" s="49" t="str">
        <f t="shared" si="103"/>
        <v>H</v>
      </c>
      <c r="S364" s="49" t="str">
        <f t="shared" si="104"/>
        <v>MAESTRIA EN DERECHO</v>
      </c>
      <c r="T364" s="245"/>
      <c r="U364" s="132" t="s">
        <v>11</v>
      </c>
      <c r="V364" s="50"/>
      <c r="W364" s="51" t="str">
        <f t="shared" si="96"/>
        <v/>
      </c>
      <c r="X364" s="50">
        <f t="shared" si="97"/>
        <v>-2000</v>
      </c>
      <c r="Y364" s="52">
        <v>2</v>
      </c>
      <c r="Z364" s="153"/>
      <c r="AA364" s="177">
        <v>23000</v>
      </c>
      <c r="AB364" s="300" t="s">
        <v>11</v>
      </c>
      <c r="AC364">
        <v>1</v>
      </c>
      <c r="AD364" s="1249">
        <v>346</v>
      </c>
      <c r="AE364" s="46"/>
      <c r="AF3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CALENDARIO)]],TODAY())/30,0)-AE364, IF(Cat_alumnos[[#This Row],[ESTATUS ACADÉMICO]]="VIGENTE",ROUNDDOWN(DAYS360(Cat_alumnos[[#This Row],[FECHA DE INICIO (PRIMERA CLASE CALENDARIO)]],TODAY())/30,0)+2-AE364,"NO VIGENTE"))</f>
        <v>NO VIGENTE</v>
      </c>
      <c r="AG364" s="136">
        <v>20</v>
      </c>
      <c r="AH3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4" s="55" t="str">
        <f t="shared" si="84"/>
        <v>SUSPENDER</v>
      </c>
      <c r="AJ364" s="345"/>
      <c r="AK364" s="49">
        <v>0</v>
      </c>
      <c r="AL364" s="66">
        <f t="shared" si="102"/>
        <v>2</v>
      </c>
      <c r="AM364" s="444" t="str">
        <f t="shared" si="101"/>
        <v>NO</v>
      </c>
      <c r="AN364" s="902"/>
      <c r="AO364" s="900" t="str">
        <f>MID(Cat_alumnos[[#This Row],[CURP]],5,2)</f>
        <v>78</v>
      </c>
      <c r="AP364" s="900" t="str">
        <f>MID(Cat_alumnos[[#This Row],[CURP]],7,2)</f>
        <v>08</v>
      </c>
      <c r="AQ364" s="900" t="str">
        <f>MID(Cat_alumnos[[#This Row],[CURP]],9,2)</f>
        <v>05</v>
      </c>
      <c r="AR364" s="904" t="s">
        <v>3087</v>
      </c>
      <c r="AS364" s="612">
        <f>Cat_alumnos[[#This Row],[Titulación]]</f>
        <v>23000</v>
      </c>
      <c r="AT364" s="208"/>
      <c r="AU364" s="1"/>
      <c r="AW364" s="209"/>
      <c r="AY364" s="11"/>
      <c r="AZ364" s="209"/>
      <c r="BB364" s="210"/>
      <c r="BC364" s="209"/>
      <c r="BE364" s="210"/>
      <c r="BF364" s="209"/>
      <c r="BH364" s="210"/>
      <c r="BI364" s="210"/>
      <c r="BJ364" s="210"/>
      <c r="BK364" s="210"/>
      <c r="BL364" s="210"/>
      <c r="BM364" s="210"/>
      <c r="BN364" s="210"/>
      <c r="BO364" s="210"/>
      <c r="BP364" s="210"/>
      <c r="BQ364" s="210"/>
      <c r="BR364" s="210"/>
      <c r="BS364" s="56">
        <f t="shared" ref="BS364:BS427" si="106">AT364+AW364+AZ364+BC364+BF364</f>
        <v>0</v>
      </c>
      <c r="BT364" s="56">
        <f t="shared" si="98"/>
        <v>23000</v>
      </c>
      <c r="BU364" s="57">
        <f t="shared" si="91"/>
        <v>-23000</v>
      </c>
      <c r="BW364" s="56">
        <f t="shared" si="99"/>
        <v>23000</v>
      </c>
      <c r="BX364" s="56"/>
      <c r="BY364" s="56">
        <f t="shared" si="85"/>
        <v>23000</v>
      </c>
      <c r="BZ364" s="62"/>
      <c r="CA364" s="62"/>
      <c r="CB364" s="62"/>
      <c r="CC364">
        <f t="shared" si="93"/>
        <v>-23000</v>
      </c>
      <c r="CD364" s="211"/>
      <c r="CI364" s="573">
        <f t="shared" si="95"/>
        <v>23000</v>
      </c>
    </row>
    <row r="365" spans="1:87" ht="18" hidden="1" thickTop="1" thickBot="1">
      <c r="A365" s="244">
        <v>347</v>
      </c>
      <c r="B365" s="46" t="s">
        <v>10</v>
      </c>
      <c r="C365" s="309" t="s">
        <v>1649</v>
      </c>
      <c r="D365" s="116" t="s">
        <v>2157</v>
      </c>
      <c r="E365" s="140" t="s">
        <v>1827</v>
      </c>
      <c r="F365" s="129">
        <v>9983812250</v>
      </c>
      <c r="G365" s="743" t="s">
        <v>1650</v>
      </c>
      <c r="H365" s="673">
        <v>20</v>
      </c>
      <c r="I365" s="673">
        <v>20</v>
      </c>
      <c r="J365" s="152"/>
      <c r="K365" s="152">
        <v>2000</v>
      </c>
      <c r="L365" s="151">
        <v>2000</v>
      </c>
      <c r="M365" s="134" t="s">
        <v>1645</v>
      </c>
      <c r="N365" s="118">
        <v>43715</v>
      </c>
      <c r="O365" s="379">
        <f t="shared" si="100"/>
        <v>44293</v>
      </c>
      <c r="P365" s="118">
        <f>Cat_alumnos[[#This Row],[FECHA DE INICIO (PRIMERA CLASE CALENDARIO)]]</f>
        <v>43715</v>
      </c>
      <c r="Q365" s="118">
        <f t="shared" si="105"/>
        <v>44293</v>
      </c>
      <c r="R365" s="49" t="str">
        <f t="shared" si="103"/>
        <v>M</v>
      </c>
      <c r="S365" s="49" t="str">
        <f t="shared" si="104"/>
        <v>MAESTRIA EN DERECHO</v>
      </c>
      <c r="T365" s="322" t="s">
        <v>1227</v>
      </c>
      <c r="U365" s="132" t="s">
        <v>11</v>
      </c>
      <c r="V365" s="50"/>
      <c r="W365" s="51" t="str">
        <f t="shared" si="96"/>
        <v/>
      </c>
      <c r="X365" s="50">
        <f t="shared" si="97"/>
        <v>-2000</v>
      </c>
      <c r="Y365" s="52">
        <v>2</v>
      </c>
      <c r="Z365" s="153"/>
      <c r="AA365" s="177">
        <v>23000</v>
      </c>
      <c r="AB365" s="300" t="s">
        <v>11</v>
      </c>
      <c r="AC365">
        <v>1</v>
      </c>
      <c r="AD365" s="1248">
        <v>347</v>
      </c>
      <c r="AE365" s="46"/>
      <c r="AF3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CALENDARIO)]],TODAY())/30,0)-AE365, IF(Cat_alumnos[[#This Row],[ESTATUS ACADÉMICO]]="VIGENTE",ROUNDDOWN(DAYS360(Cat_alumnos[[#This Row],[FECHA DE INICIO (PRIMERA CLASE CALENDARIO)]],TODAY())/30,0)+2-AE365,"NO VIGENTE"))</f>
        <v>NO VIGENTE</v>
      </c>
      <c r="AG365" s="136">
        <v>20</v>
      </c>
      <c r="AH3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365" s="55" t="str">
        <f t="shared" si="84"/>
        <v>SUSPENDER</v>
      </c>
      <c r="AJ365" s="345"/>
      <c r="AK365" s="49">
        <v>0</v>
      </c>
      <c r="AL365" s="66">
        <f t="shared" si="102"/>
        <v>2</v>
      </c>
      <c r="AM365" s="444" t="str">
        <f t="shared" si="101"/>
        <v>NO</v>
      </c>
      <c r="AN365" s="902"/>
      <c r="AO365" s="900" t="str">
        <f>MID(Cat_alumnos[[#This Row],[CURP]],5,2)</f>
        <v>80</v>
      </c>
      <c r="AP365" s="900" t="str">
        <f>MID(Cat_alumnos[[#This Row],[CURP]],7,2)</f>
        <v>05</v>
      </c>
      <c r="AQ365" s="900" t="str">
        <f>MID(Cat_alumnos[[#This Row],[CURP]],9,2)</f>
        <v>29</v>
      </c>
      <c r="AR365" s="904" t="s">
        <v>3086</v>
      </c>
      <c r="AS365" s="612">
        <f>Cat_alumnos[[#This Row],[Titulación]]</f>
        <v>23000</v>
      </c>
      <c r="AT365" s="208">
        <v>1000</v>
      </c>
      <c r="AU365" s="39">
        <v>44447</v>
      </c>
      <c r="AW365" s="384">
        <v>2000</v>
      </c>
      <c r="AX365" s="81">
        <v>44453</v>
      </c>
      <c r="AY365" s="11"/>
      <c r="AZ365" s="384">
        <v>2000</v>
      </c>
      <c r="BA365" s="81">
        <v>45233</v>
      </c>
      <c r="BB365" s="210"/>
      <c r="BC365" s="209"/>
      <c r="BE365" s="210"/>
      <c r="BF365" s="209"/>
      <c r="BH365" s="210"/>
      <c r="BI365" s="210"/>
      <c r="BJ365" s="210"/>
      <c r="BK365" s="210"/>
      <c r="BL365" s="210"/>
      <c r="BM365" s="210"/>
      <c r="BN365" s="210"/>
      <c r="BO365" s="210"/>
      <c r="BP365" s="210"/>
      <c r="BQ365" s="210"/>
      <c r="BR365" s="210"/>
      <c r="BS365" s="56">
        <f t="shared" si="106"/>
        <v>5000</v>
      </c>
      <c r="BT365" s="56">
        <f t="shared" si="98"/>
        <v>23000</v>
      </c>
      <c r="BU365" s="57">
        <f t="shared" si="91"/>
        <v>-18000</v>
      </c>
      <c r="BW365" s="56">
        <f t="shared" si="99"/>
        <v>23000</v>
      </c>
      <c r="BX365" s="56"/>
      <c r="BY365" s="56">
        <f t="shared" si="85"/>
        <v>23000</v>
      </c>
      <c r="BZ365" s="62"/>
      <c r="CA365" s="62"/>
      <c r="CB365" s="62"/>
      <c r="CC365">
        <f t="shared" si="93"/>
        <v>-23000</v>
      </c>
      <c r="CD365" s="211"/>
      <c r="CI365" s="573">
        <f t="shared" si="95"/>
        <v>22000</v>
      </c>
    </row>
    <row r="366" spans="1:87" ht="18" hidden="1" thickTop="1" thickBot="1">
      <c r="A366" s="244">
        <v>348</v>
      </c>
      <c r="B366" s="46" t="s">
        <v>10</v>
      </c>
      <c r="C366" s="309" t="s">
        <v>1651</v>
      </c>
      <c r="D366" s="116" t="s">
        <v>2158</v>
      </c>
      <c r="E366" s="137" t="s">
        <v>1652</v>
      </c>
      <c r="F366" s="129">
        <v>9983213750</v>
      </c>
      <c r="G366" s="743" t="s">
        <v>1653</v>
      </c>
      <c r="H366" s="673">
        <v>20</v>
      </c>
      <c r="I366" s="673">
        <v>20</v>
      </c>
      <c r="J366" s="152"/>
      <c r="K366" s="152">
        <v>2000</v>
      </c>
      <c r="L366" s="151">
        <v>2000</v>
      </c>
      <c r="M366" s="134" t="s">
        <v>1645</v>
      </c>
      <c r="N366" s="118">
        <v>43715</v>
      </c>
      <c r="O366" s="379">
        <f t="shared" si="100"/>
        <v>44293</v>
      </c>
      <c r="P366" s="118">
        <f>Cat_alumnos[[#This Row],[FECHA DE INICIO (PRIMERA CLASE CALENDARIO)]]</f>
        <v>43715</v>
      </c>
      <c r="Q366" s="118">
        <f t="shared" si="105"/>
        <v>44293</v>
      </c>
      <c r="R366" s="49" t="str">
        <f t="shared" si="103"/>
        <v>M</v>
      </c>
      <c r="S366" s="49" t="str">
        <f t="shared" si="104"/>
        <v>MAESTRIA EN DERECHO</v>
      </c>
      <c r="T366" s="322" t="s">
        <v>1227</v>
      </c>
      <c r="U366" s="132" t="s">
        <v>11</v>
      </c>
      <c r="V366" s="50"/>
      <c r="W366" s="51" t="str">
        <f t="shared" si="96"/>
        <v/>
      </c>
      <c r="X366" s="50">
        <f t="shared" si="97"/>
        <v>-2000</v>
      </c>
      <c r="Y366" s="52">
        <v>2</v>
      </c>
      <c r="Z366" s="153"/>
      <c r="AA366" s="177">
        <v>23000</v>
      </c>
      <c r="AB366" s="300" t="s">
        <v>11</v>
      </c>
      <c r="AC366">
        <v>1</v>
      </c>
      <c r="AD366" s="1249">
        <v>348</v>
      </c>
      <c r="AE366" s="46"/>
      <c r="AF3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CALENDARIO)]],TODAY())/30,0)-AE366, IF(Cat_alumnos[[#This Row],[ESTATUS ACADÉMICO]]="VIGENTE",ROUNDDOWN(DAYS360(Cat_alumnos[[#This Row],[FECHA DE INICIO (PRIMERA CLASE CALENDARIO)]],TODAY())/30,0)+2-AE366,"NO VIGENTE"))</f>
        <v>NO VIGENTE</v>
      </c>
      <c r="AG366" s="136">
        <v>20</v>
      </c>
      <c r="AH3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6" s="55" t="str">
        <f t="shared" si="84"/>
        <v>SUSPENDER</v>
      </c>
      <c r="AJ366" s="345"/>
      <c r="AK366" s="49">
        <v>0</v>
      </c>
      <c r="AL366" s="66">
        <f t="shared" si="102"/>
        <v>2</v>
      </c>
      <c r="AM366" s="444" t="str">
        <f t="shared" si="101"/>
        <v>NO</v>
      </c>
      <c r="AN366" s="902"/>
      <c r="AO366" s="900" t="str">
        <f>MID(Cat_alumnos[[#This Row],[CURP]],5,2)</f>
        <v>79</v>
      </c>
      <c r="AP366" s="900" t="str">
        <f>MID(Cat_alumnos[[#This Row],[CURP]],7,2)</f>
        <v>02</v>
      </c>
      <c r="AQ366" s="900" t="str">
        <f>MID(Cat_alumnos[[#This Row],[CURP]],9,2)</f>
        <v>21</v>
      </c>
      <c r="AR366" s="904" t="s">
        <v>3098</v>
      </c>
      <c r="AS366" s="612">
        <f>Cat_alumnos[[#This Row],[Titulación]]</f>
        <v>23000</v>
      </c>
      <c r="AT366" s="208"/>
      <c r="AU366" s="1"/>
      <c r="AW366" s="209"/>
      <c r="AY366" s="11"/>
      <c r="AZ366" s="209"/>
      <c r="BB366" s="210"/>
      <c r="BC366" s="209"/>
      <c r="BE366" s="210"/>
      <c r="BF366" s="209"/>
      <c r="BH366" s="210"/>
      <c r="BI366" s="210"/>
      <c r="BJ366" s="210"/>
      <c r="BK366" s="210"/>
      <c r="BL366" s="210"/>
      <c r="BM366" s="210"/>
      <c r="BN366" s="210"/>
      <c r="BO366" s="210"/>
      <c r="BP366" s="210"/>
      <c r="BQ366" s="210"/>
      <c r="BR366" s="210"/>
      <c r="BS366" s="56">
        <f t="shared" si="106"/>
        <v>0</v>
      </c>
      <c r="BT366" s="56">
        <f t="shared" si="98"/>
        <v>23000</v>
      </c>
      <c r="BU366" s="57">
        <f t="shared" si="91"/>
        <v>-23000</v>
      </c>
      <c r="BW366" s="56">
        <f t="shared" si="99"/>
        <v>23000</v>
      </c>
      <c r="BX366" s="56"/>
      <c r="BY366" s="56">
        <f t="shared" si="85"/>
        <v>23000</v>
      </c>
      <c r="BZ366" s="62"/>
      <c r="CA366" s="62"/>
      <c r="CB366" s="62"/>
      <c r="CC366">
        <f t="shared" si="93"/>
        <v>-23000</v>
      </c>
      <c r="CD366" s="211"/>
      <c r="CI366" s="573">
        <f t="shared" si="95"/>
        <v>23000</v>
      </c>
    </row>
    <row r="367" spans="1:87" ht="18" hidden="1" thickTop="1" thickBot="1">
      <c r="A367" s="244">
        <v>349</v>
      </c>
      <c r="B367" s="46" t="s">
        <v>10</v>
      </c>
      <c r="C367" s="309" t="s">
        <v>1654</v>
      </c>
      <c r="D367" s="116" t="s">
        <v>2159</v>
      </c>
      <c r="E367" s="137" t="s">
        <v>1828</v>
      </c>
      <c r="F367" s="129">
        <v>9982224747</v>
      </c>
      <c r="G367" s="139"/>
      <c r="H367" s="673">
        <v>20</v>
      </c>
      <c r="I367" s="673">
        <v>20</v>
      </c>
      <c r="J367" s="152"/>
      <c r="K367" s="152">
        <v>2000</v>
      </c>
      <c r="L367" s="151">
        <v>2000</v>
      </c>
      <c r="M367" s="134" t="s">
        <v>1645</v>
      </c>
      <c r="N367" s="118">
        <v>43715</v>
      </c>
      <c r="O367" s="379">
        <f t="shared" si="100"/>
        <v>44293</v>
      </c>
      <c r="P367" s="118">
        <f>Cat_alumnos[[#This Row],[FECHA DE INICIO (PRIMERA CLASE CALENDARIO)]]</f>
        <v>43715</v>
      </c>
      <c r="Q367" s="118">
        <f t="shared" si="105"/>
        <v>44293</v>
      </c>
      <c r="R367" s="49" t="str">
        <f t="shared" si="103"/>
        <v>M</v>
      </c>
      <c r="S367" s="49" t="str">
        <f t="shared" si="104"/>
        <v>MAESTRIA EN DERECHO</v>
      </c>
      <c r="T367" s="322" t="s">
        <v>1227</v>
      </c>
      <c r="U367" s="132" t="s">
        <v>11</v>
      </c>
      <c r="V367" s="50"/>
      <c r="W367" s="51" t="str">
        <f t="shared" si="96"/>
        <v/>
      </c>
      <c r="X367" s="50">
        <f t="shared" si="97"/>
        <v>-2000</v>
      </c>
      <c r="Y367" s="52">
        <v>2</v>
      </c>
      <c r="Z367" s="153"/>
      <c r="AA367" s="177">
        <v>23000</v>
      </c>
      <c r="AB367" s="300" t="s">
        <v>11</v>
      </c>
      <c r="AC367">
        <v>1</v>
      </c>
      <c r="AD367" s="1248">
        <v>349</v>
      </c>
      <c r="AE367" s="46"/>
      <c r="AF3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CALENDARIO)]],TODAY())/30,0)-AE367, IF(Cat_alumnos[[#This Row],[ESTATUS ACADÉMICO]]="VIGENTE",ROUNDDOWN(DAYS360(Cat_alumnos[[#This Row],[FECHA DE INICIO (PRIMERA CLASE CALENDARIO)]],TODAY())/30,0)+2-AE367,"NO VIGENTE"))</f>
        <v>NO VIGENTE</v>
      </c>
      <c r="AG367" s="136">
        <v>7.5</v>
      </c>
      <c r="AH3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7" s="55" t="str">
        <f t="shared" si="84"/>
        <v>SUSPENDER</v>
      </c>
      <c r="AJ367" s="345"/>
      <c r="AK367" s="49">
        <v>0</v>
      </c>
      <c r="AL367" s="66">
        <f t="shared" si="102"/>
        <v>2</v>
      </c>
      <c r="AM367" s="444" t="str">
        <f t="shared" si="101"/>
        <v>NO</v>
      </c>
      <c r="AN367" s="902"/>
      <c r="AO367" s="900" t="str">
        <f>MID(Cat_alumnos[[#This Row],[CURP]],5,2)</f>
        <v>56</v>
      </c>
      <c r="AP367" s="900" t="str">
        <f>MID(Cat_alumnos[[#This Row],[CURP]],7,2)</f>
        <v>03</v>
      </c>
      <c r="AQ367" s="900" t="str">
        <f>MID(Cat_alumnos[[#This Row],[CURP]],9,2)</f>
        <v>07</v>
      </c>
      <c r="AR367" s="904" t="s">
        <v>3090</v>
      </c>
      <c r="AS367" s="612">
        <f>Cat_alumnos[[#This Row],[Titulación]]</f>
        <v>23000</v>
      </c>
      <c r="AT367" s="208"/>
      <c r="AU367" s="1"/>
      <c r="AW367" s="209"/>
      <c r="AY367" s="11"/>
      <c r="AZ367" s="209"/>
      <c r="BB367" s="210"/>
      <c r="BC367" s="209"/>
      <c r="BE367" s="210"/>
      <c r="BF367" s="209"/>
      <c r="BH367" s="210"/>
      <c r="BI367" s="210"/>
      <c r="BJ367" s="210"/>
      <c r="BK367" s="210"/>
      <c r="BL367" s="210"/>
      <c r="BM367" s="210"/>
      <c r="BN367" s="210"/>
      <c r="BO367" s="210"/>
      <c r="BP367" s="210"/>
      <c r="BQ367" s="210"/>
      <c r="BR367" s="210"/>
      <c r="BS367" s="56">
        <f t="shared" si="106"/>
        <v>0</v>
      </c>
      <c r="BT367" s="56">
        <f t="shared" si="98"/>
        <v>23000</v>
      </c>
      <c r="BU367" s="57">
        <f t="shared" si="91"/>
        <v>-23000</v>
      </c>
      <c r="BW367" s="56">
        <f t="shared" si="99"/>
        <v>23000</v>
      </c>
      <c r="BX367" s="56"/>
      <c r="BY367" s="56">
        <f t="shared" si="85"/>
        <v>23000</v>
      </c>
      <c r="BZ367" s="62"/>
      <c r="CA367" s="62"/>
      <c r="CB367" s="62"/>
      <c r="CC367">
        <f t="shared" si="93"/>
        <v>-23000</v>
      </c>
      <c r="CD367" s="211"/>
      <c r="CI367" s="573">
        <f t="shared" si="95"/>
        <v>23000</v>
      </c>
    </row>
    <row r="368" spans="1:87" ht="18" hidden="1" thickTop="1" thickBot="1">
      <c r="A368" s="244">
        <v>350</v>
      </c>
      <c r="B368" s="46" t="s">
        <v>10</v>
      </c>
      <c r="C368" s="309" t="s">
        <v>1655</v>
      </c>
      <c r="D368" s="116" t="s">
        <v>2160</v>
      </c>
      <c r="E368" s="140" t="s">
        <v>1829</v>
      </c>
      <c r="F368" s="129">
        <v>9988655093</v>
      </c>
      <c r="G368" s="535" t="s">
        <v>1656</v>
      </c>
      <c r="H368" s="673">
        <v>20</v>
      </c>
      <c r="I368" s="673">
        <v>20</v>
      </c>
      <c r="J368" s="152"/>
      <c r="K368" s="152">
        <v>2000</v>
      </c>
      <c r="L368" s="151">
        <v>2000</v>
      </c>
      <c r="M368" s="134" t="s">
        <v>1645</v>
      </c>
      <c r="N368" s="118">
        <v>43715</v>
      </c>
      <c r="O368" s="379">
        <f t="shared" si="100"/>
        <v>44293</v>
      </c>
      <c r="P368" s="118">
        <f>Cat_alumnos[[#This Row],[FECHA DE INICIO (PRIMERA CLASE CALENDARIO)]]</f>
        <v>43715</v>
      </c>
      <c r="Q368" s="118">
        <f t="shared" si="105"/>
        <v>44293</v>
      </c>
      <c r="R368" s="49" t="str">
        <f t="shared" si="103"/>
        <v>M</v>
      </c>
      <c r="S368" s="49" t="str">
        <f t="shared" si="104"/>
        <v>MAESTRIA EN DERECHO</v>
      </c>
      <c r="T368" s="322" t="s">
        <v>1227</v>
      </c>
      <c r="U368" s="132" t="s">
        <v>11</v>
      </c>
      <c r="V368" s="50"/>
      <c r="W368" s="51" t="str">
        <f t="shared" si="96"/>
        <v/>
      </c>
      <c r="X368" s="50">
        <f t="shared" si="97"/>
        <v>-2000</v>
      </c>
      <c r="Y368" s="52">
        <v>2</v>
      </c>
      <c r="Z368" s="153"/>
      <c r="AA368" s="177">
        <v>23000</v>
      </c>
      <c r="AB368" s="300" t="s">
        <v>11</v>
      </c>
      <c r="AC368">
        <v>1</v>
      </c>
      <c r="AD368" s="1249">
        <v>350</v>
      </c>
      <c r="AE368" s="46"/>
      <c r="AF3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CALENDARIO)]],TODAY())/30,0)-AE368, IF(Cat_alumnos[[#This Row],[ESTATUS ACADÉMICO]]="VIGENTE",ROUNDDOWN(DAYS360(Cat_alumnos[[#This Row],[FECHA DE INICIO (PRIMERA CLASE CALENDARIO)]],TODAY())/30,0)+2-AE368,"NO VIGENTE"))</f>
        <v>NO VIGENTE</v>
      </c>
      <c r="AG368" s="136">
        <v>7</v>
      </c>
      <c r="AH3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8" s="55" t="str">
        <f t="shared" si="84"/>
        <v>SUSPENDER</v>
      </c>
      <c r="AJ368" s="345"/>
      <c r="AK368" s="49">
        <v>0</v>
      </c>
      <c r="AL368" s="66">
        <f t="shared" si="102"/>
        <v>2</v>
      </c>
      <c r="AM368" s="444" t="str">
        <f t="shared" si="101"/>
        <v>NO</v>
      </c>
      <c r="AN368" s="902"/>
      <c r="AO368" s="900" t="str">
        <f>MID(Cat_alumnos[[#This Row],[CURP]],5,2)</f>
        <v>64</v>
      </c>
      <c r="AP368" s="900" t="str">
        <f>MID(Cat_alumnos[[#This Row],[CURP]],7,2)</f>
        <v>11</v>
      </c>
      <c r="AQ368" s="900" t="str">
        <f>MID(Cat_alumnos[[#This Row],[CURP]],9,2)</f>
        <v>11</v>
      </c>
      <c r="AR368" s="904" t="s">
        <v>3098</v>
      </c>
      <c r="AS368" s="612">
        <f>Cat_alumnos[[#This Row],[Titulación]]</f>
        <v>23000</v>
      </c>
      <c r="AT368" s="208"/>
      <c r="AU368" s="1"/>
      <c r="AW368" s="209"/>
      <c r="AY368" s="11"/>
      <c r="AZ368" s="209"/>
      <c r="BB368" s="210"/>
      <c r="BC368" s="209"/>
      <c r="BE368" s="210"/>
      <c r="BF368" s="209"/>
      <c r="BH368" s="210"/>
      <c r="BI368" s="210"/>
      <c r="BJ368" s="210"/>
      <c r="BK368" s="210"/>
      <c r="BL368" s="210"/>
      <c r="BM368" s="210"/>
      <c r="BN368" s="210"/>
      <c r="BO368" s="210"/>
      <c r="BP368" s="210"/>
      <c r="BQ368" s="210"/>
      <c r="BR368" s="210"/>
      <c r="BS368" s="56">
        <f t="shared" si="106"/>
        <v>0</v>
      </c>
      <c r="BT368" s="56">
        <f t="shared" si="98"/>
        <v>23000</v>
      </c>
      <c r="BU368" s="57">
        <f t="shared" si="91"/>
        <v>-23000</v>
      </c>
      <c r="BW368" s="56">
        <f t="shared" si="99"/>
        <v>23000</v>
      </c>
      <c r="BX368" s="56"/>
      <c r="BY368" s="56">
        <f t="shared" si="85"/>
        <v>23000</v>
      </c>
      <c r="BZ368" s="62"/>
      <c r="CA368" s="62"/>
      <c r="CB368" s="62"/>
      <c r="CC368">
        <f t="shared" si="93"/>
        <v>-23000</v>
      </c>
      <c r="CD368" s="211"/>
      <c r="CI368" s="573">
        <f t="shared" si="95"/>
        <v>23000</v>
      </c>
    </row>
    <row r="369" spans="1:87" ht="18" hidden="1" thickTop="1" thickBot="1">
      <c r="A369" s="244">
        <v>351</v>
      </c>
      <c r="B369" s="46" t="s">
        <v>10</v>
      </c>
      <c r="C369" s="309" t="s">
        <v>1657</v>
      </c>
      <c r="D369" s="116" t="s">
        <v>2161</v>
      </c>
      <c r="E369" s="137" t="s">
        <v>1658</v>
      </c>
      <c r="F369" s="129">
        <v>9986111361</v>
      </c>
      <c r="G369" s="742" t="s">
        <v>1659</v>
      </c>
      <c r="H369" s="673">
        <v>20</v>
      </c>
      <c r="I369" s="673">
        <v>20</v>
      </c>
      <c r="J369" s="152"/>
      <c r="K369" s="152">
        <v>2000</v>
      </c>
      <c r="L369" s="151">
        <v>2000</v>
      </c>
      <c r="M369" s="134" t="s">
        <v>1645</v>
      </c>
      <c r="N369" s="118">
        <v>43715</v>
      </c>
      <c r="O369" s="379">
        <f t="shared" si="100"/>
        <v>44293</v>
      </c>
      <c r="P369" s="118">
        <f>Cat_alumnos[[#This Row],[FECHA DE INICIO (PRIMERA CLASE CALENDARIO)]]</f>
        <v>43715</v>
      </c>
      <c r="Q369" s="118">
        <f t="shared" si="105"/>
        <v>44293</v>
      </c>
      <c r="R369" s="49" t="str">
        <f t="shared" si="103"/>
        <v>H</v>
      </c>
      <c r="S369" s="49" t="str">
        <f t="shared" si="104"/>
        <v>MAESTRIA EN DERECHO</v>
      </c>
      <c r="T369" s="322" t="s">
        <v>1227</v>
      </c>
      <c r="U369" s="132" t="s">
        <v>11</v>
      </c>
      <c r="V369" s="50"/>
      <c r="W369" s="51" t="str">
        <f t="shared" si="96"/>
        <v/>
      </c>
      <c r="X369" s="50">
        <f t="shared" si="97"/>
        <v>-2000</v>
      </c>
      <c r="Y369" s="52">
        <v>2</v>
      </c>
      <c r="Z369" s="153"/>
      <c r="AA369" s="177">
        <v>23000</v>
      </c>
      <c r="AB369" s="300" t="s">
        <v>11</v>
      </c>
      <c r="AC369">
        <v>1</v>
      </c>
      <c r="AD369" s="1248">
        <v>351</v>
      </c>
      <c r="AE369" s="46"/>
      <c r="AF3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CALENDARIO)]],TODAY())/30,0)-AE369, IF(Cat_alumnos[[#This Row],[ESTATUS ACADÉMICO]]="VIGENTE",ROUNDDOWN(DAYS360(Cat_alumnos[[#This Row],[FECHA DE INICIO (PRIMERA CLASE CALENDARIO)]],TODAY())/30,0)+2-AE369,"NO VIGENTE"))</f>
        <v>NO VIGENTE</v>
      </c>
      <c r="AG369" s="136">
        <v>5</v>
      </c>
      <c r="AH3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9" s="55" t="str">
        <f t="shared" si="84"/>
        <v>SUSPENDER</v>
      </c>
      <c r="AJ369" s="345"/>
      <c r="AK369" s="49">
        <v>0</v>
      </c>
      <c r="AL369" s="66">
        <f t="shared" si="102"/>
        <v>2</v>
      </c>
      <c r="AM369" s="444" t="str">
        <f t="shared" si="101"/>
        <v>NO</v>
      </c>
      <c r="AN369" s="902"/>
      <c r="AO369" s="900" t="str">
        <f>MID(Cat_alumnos[[#This Row],[CURP]],5,2)</f>
        <v>71</v>
      </c>
      <c r="AP369" s="900" t="str">
        <f>MID(Cat_alumnos[[#This Row],[CURP]],7,2)</f>
        <v>10</v>
      </c>
      <c r="AQ369" s="900" t="str">
        <f>MID(Cat_alumnos[[#This Row],[CURP]],9,2)</f>
        <v>23</v>
      </c>
      <c r="AR369" s="904" t="s">
        <v>3098</v>
      </c>
      <c r="AS369" s="612">
        <f>Cat_alumnos[[#This Row],[Titulación]]</f>
        <v>23000</v>
      </c>
      <c r="AT369" s="208"/>
      <c r="AU369" s="1"/>
      <c r="AW369" s="209"/>
      <c r="AY369" s="11"/>
      <c r="AZ369" s="209"/>
      <c r="BB369" s="210"/>
      <c r="BC369" s="209"/>
      <c r="BE369" s="210"/>
      <c r="BF369" s="209"/>
      <c r="BH369" s="210"/>
      <c r="BI369" s="210"/>
      <c r="BJ369" s="210"/>
      <c r="BK369" s="210"/>
      <c r="BL369" s="210"/>
      <c r="BM369" s="210"/>
      <c r="BN369" s="210"/>
      <c r="BO369" s="210"/>
      <c r="BP369" s="210"/>
      <c r="BQ369" s="210"/>
      <c r="BR369" s="210"/>
      <c r="BS369" s="56">
        <f t="shared" si="106"/>
        <v>0</v>
      </c>
      <c r="BT369" s="56">
        <f t="shared" si="98"/>
        <v>23000</v>
      </c>
      <c r="BU369" s="57">
        <f t="shared" si="91"/>
        <v>-23000</v>
      </c>
      <c r="BW369" s="56">
        <f t="shared" si="99"/>
        <v>23000</v>
      </c>
      <c r="BX369" s="56"/>
      <c r="BY369" s="56">
        <f t="shared" si="85"/>
        <v>23000</v>
      </c>
      <c r="BZ369" s="62"/>
      <c r="CA369" s="62"/>
      <c r="CB369" s="62"/>
      <c r="CC369">
        <f t="shared" si="93"/>
        <v>-23000</v>
      </c>
      <c r="CD369" s="211"/>
      <c r="CI369" s="573">
        <f t="shared" si="95"/>
        <v>23000</v>
      </c>
    </row>
    <row r="370" spans="1:87" ht="19" hidden="1" thickTop="1" thickBot="1">
      <c r="A370" s="244">
        <v>352</v>
      </c>
      <c r="B370" s="46" t="s">
        <v>10</v>
      </c>
      <c r="C370" s="309" t="s">
        <v>1660</v>
      </c>
      <c r="D370" s="116" t="s">
        <v>2162</v>
      </c>
      <c r="E370" s="526" t="s">
        <v>1661</v>
      </c>
      <c r="F370" s="129">
        <v>9983718902</v>
      </c>
      <c r="G370" s="334" t="s">
        <v>1662</v>
      </c>
      <c r="H370" s="673">
        <v>20</v>
      </c>
      <c r="I370" s="673">
        <v>20</v>
      </c>
      <c r="J370" s="152"/>
      <c r="K370" s="152">
        <v>2000</v>
      </c>
      <c r="L370" s="151">
        <v>2000</v>
      </c>
      <c r="M370" s="134" t="s">
        <v>1645</v>
      </c>
      <c r="N370" s="118">
        <v>43715</v>
      </c>
      <c r="O370" s="379">
        <f t="shared" si="100"/>
        <v>44293</v>
      </c>
      <c r="P370" s="118">
        <f>Cat_alumnos[[#This Row],[FECHA DE INICIO (PRIMERA CLASE CALENDARIO)]]</f>
        <v>43715</v>
      </c>
      <c r="Q370" s="118">
        <f t="shared" si="105"/>
        <v>44293</v>
      </c>
      <c r="R370" s="49" t="str">
        <f t="shared" si="103"/>
        <v>M</v>
      </c>
      <c r="S370" s="49" t="str">
        <f t="shared" si="104"/>
        <v>MAESTRIA EN DERECHO</v>
      </c>
      <c r="T370" s="322" t="s">
        <v>1227</v>
      </c>
      <c r="U370" s="132" t="s">
        <v>11</v>
      </c>
      <c r="V370" s="50"/>
      <c r="W370" s="51" t="str">
        <f t="shared" si="96"/>
        <v/>
      </c>
      <c r="X370" s="50">
        <f t="shared" si="97"/>
        <v>-2000</v>
      </c>
      <c r="Y370" s="52">
        <v>2</v>
      </c>
      <c r="Z370" s="153"/>
      <c r="AA370" s="177">
        <v>23000</v>
      </c>
      <c r="AB370" s="300" t="s">
        <v>11</v>
      </c>
      <c r="AC370">
        <v>1</v>
      </c>
      <c r="AD370" s="1249">
        <v>352</v>
      </c>
      <c r="AE370" s="46"/>
      <c r="AF3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CALENDARIO)]],TODAY())/30,0)-AE370, IF(Cat_alumnos[[#This Row],[ESTATUS ACADÉMICO]]="VIGENTE",ROUNDDOWN(DAYS360(Cat_alumnos[[#This Row],[FECHA DE INICIO (PRIMERA CLASE CALENDARIO)]],TODAY())/30,0)+2-AE370,"NO VIGENTE"))</f>
        <v>NO VIGENTE</v>
      </c>
      <c r="AG370" s="136">
        <v>5</v>
      </c>
      <c r="AH3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0" s="55" t="str">
        <f t="shared" si="84"/>
        <v>SUSPENDER</v>
      </c>
      <c r="AJ370" s="345"/>
      <c r="AK370" s="49">
        <v>0</v>
      </c>
      <c r="AL370" s="66">
        <f t="shared" si="102"/>
        <v>2</v>
      </c>
      <c r="AM370" s="444" t="str">
        <f t="shared" si="101"/>
        <v>NO</v>
      </c>
      <c r="AN370" s="902"/>
      <c r="AO370" s="900" t="str">
        <f>MID(Cat_alumnos[[#This Row],[CURP]],5,2)</f>
        <v>70</v>
      </c>
      <c r="AP370" s="900" t="str">
        <f>MID(Cat_alumnos[[#This Row],[CURP]],7,2)</f>
        <v>06</v>
      </c>
      <c r="AQ370" s="900" t="str">
        <f>MID(Cat_alumnos[[#This Row],[CURP]],9,2)</f>
        <v>10</v>
      </c>
      <c r="AR370" s="904" t="s">
        <v>3098</v>
      </c>
      <c r="AS370" s="612">
        <f>Cat_alumnos[[#This Row],[Titulación]]</f>
        <v>23000</v>
      </c>
      <c r="AT370" s="208"/>
      <c r="AU370" s="1"/>
      <c r="AW370" s="209"/>
      <c r="AY370" s="11"/>
      <c r="AZ370" s="209"/>
      <c r="BB370" s="210"/>
      <c r="BC370" s="209"/>
      <c r="BE370" s="210"/>
      <c r="BF370" s="209"/>
      <c r="BH370" s="210"/>
      <c r="BI370" s="210"/>
      <c r="BJ370" s="210"/>
      <c r="BK370" s="210"/>
      <c r="BL370" s="210"/>
      <c r="BM370" s="210"/>
      <c r="BN370" s="210"/>
      <c r="BO370" s="210"/>
      <c r="BP370" s="210"/>
      <c r="BQ370" s="210"/>
      <c r="BR370" s="210"/>
      <c r="BS370" s="56">
        <f t="shared" si="106"/>
        <v>0</v>
      </c>
      <c r="BT370" s="56">
        <f t="shared" si="98"/>
        <v>23000</v>
      </c>
      <c r="BU370" s="57">
        <f t="shared" si="91"/>
        <v>-23000</v>
      </c>
      <c r="BW370" s="56">
        <f t="shared" si="99"/>
        <v>23000</v>
      </c>
      <c r="BX370" s="56"/>
      <c r="BY370" s="56">
        <f t="shared" si="85"/>
        <v>23000</v>
      </c>
      <c r="BZ370" s="62"/>
      <c r="CA370" s="62"/>
      <c r="CB370" s="62"/>
      <c r="CC370">
        <f t="shared" si="93"/>
        <v>-23000</v>
      </c>
      <c r="CD370" s="211"/>
      <c r="CI370" s="573">
        <f t="shared" si="95"/>
        <v>23000</v>
      </c>
    </row>
    <row r="371" spans="1:87" ht="18" hidden="1" thickTop="1" thickBot="1">
      <c r="A371" s="244">
        <v>353</v>
      </c>
      <c r="B371" s="46" t="s">
        <v>12</v>
      </c>
      <c r="C371" s="793" t="s">
        <v>3348</v>
      </c>
      <c r="D371" s="793" t="s">
        <v>3349</v>
      </c>
      <c r="E371" s="794" t="s">
        <v>3350</v>
      </c>
      <c r="F371" s="795"/>
      <c r="G371" s="796"/>
      <c r="H371" s="673">
        <v>20</v>
      </c>
      <c r="I371" s="673">
        <v>20</v>
      </c>
      <c r="J371" s="152">
        <v>3000</v>
      </c>
      <c r="K371" s="152">
        <v>3000</v>
      </c>
      <c r="L371" s="151">
        <v>3350</v>
      </c>
      <c r="M371" s="134" t="s">
        <v>3351</v>
      </c>
      <c r="N371" s="118">
        <v>43713</v>
      </c>
      <c r="O371" s="379">
        <f t="shared" si="100"/>
        <v>44291</v>
      </c>
      <c r="P371" s="118">
        <f>Cat_alumnos[[#This Row],[FECHA DE INICIO (PRIMERA CLASE CALENDARIO)]]</f>
        <v>43713</v>
      </c>
      <c r="Q371" s="118">
        <f t="shared" si="105"/>
        <v>44291</v>
      </c>
      <c r="R371" s="49" t="str">
        <f t="shared" si="103"/>
        <v>M</v>
      </c>
      <c r="S371" s="49" t="str">
        <f t="shared" si="104"/>
        <v>DOCTORADO EN DERECHO</v>
      </c>
      <c r="T371" s="322" t="s">
        <v>1227</v>
      </c>
      <c r="U371" s="132" t="s">
        <v>16</v>
      </c>
      <c r="V371" s="50"/>
      <c r="W371" s="51" t="str">
        <f t="shared" si="96"/>
        <v/>
      </c>
      <c r="X371" s="50">
        <f t="shared" si="97"/>
        <v>-3350</v>
      </c>
      <c r="Y371" s="52">
        <v>4</v>
      </c>
      <c r="Z371" s="153">
        <v>0</v>
      </c>
      <c r="AA371" s="177">
        <v>29000</v>
      </c>
      <c r="AB371" s="300" t="s">
        <v>16</v>
      </c>
      <c r="AC371">
        <v>1</v>
      </c>
      <c r="AD371" s="1248">
        <v>353</v>
      </c>
      <c r="AE371" s="46"/>
      <c r="AF3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CALENDARIO)]],TODAY())/30,0)-AE371, IF(Cat_alumnos[[#This Row],[ESTATUS ACADÉMICO]]="VIGENTE",ROUNDDOWN(DAYS360(Cat_alumnos[[#This Row],[FECHA DE INICIO (PRIMERA CLASE CALENDARIO)]],TODAY())/30,0)+2-AE371,"NO VIGENTE"))</f>
        <v>NO VIGENTE</v>
      </c>
      <c r="AG371" s="136">
        <v>3</v>
      </c>
      <c r="AH3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1" s="55" t="str">
        <f t="shared" si="84"/>
        <v>SUSPENDER</v>
      </c>
      <c r="AJ371" s="345"/>
      <c r="AK371" s="49">
        <v>0</v>
      </c>
      <c r="AL371" s="66">
        <f t="shared" si="102"/>
        <v>4</v>
      </c>
      <c r="AM371" s="444" t="str">
        <f t="shared" si="101"/>
        <v>NO</v>
      </c>
      <c r="AN371" s="902"/>
      <c r="AO371" s="900" t="str">
        <f>MID(Cat_alumnos[[#This Row],[CURP]],5,2)</f>
        <v>69</v>
      </c>
      <c r="AP371" s="900" t="str">
        <f>MID(Cat_alumnos[[#This Row],[CURP]],7,2)</f>
        <v>04</v>
      </c>
      <c r="AQ371" s="900" t="str">
        <f>MID(Cat_alumnos[[#This Row],[CURP]],9,2)</f>
        <v>26</v>
      </c>
      <c r="AR371" s="902"/>
      <c r="AS371" s="612">
        <f>Cat_alumnos[[#This Row],[Titulación]]</f>
        <v>29000</v>
      </c>
      <c r="AT371" s="208"/>
      <c r="AU371" s="1"/>
      <c r="AW371" s="209"/>
      <c r="AY371" s="141">
        <f t="shared" ref="AY371:AY376" si="107">AW371-AX371</f>
        <v>0</v>
      </c>
      <c r="AZ371" s="209"/>
      <c r="BB371" s="210"/>
      <c r="BC371" s="209"/>
      <c r="BE371" s="210"/>
      <c r="BF371" s="209"/>
      <c r="BH371" s="210"/>
      <c r="BI371" s="210"/>
      <c r="BJ371" s="210"/>
      <c r="BK371" s="210"/>
      <c r="BL371" s="210"/>
      <c r="BM371" s="210"/>
      <c r="BN371" s="210"/>
      <c r="BO371" s="210"/>
      <c r="BP371" s="210"/>
      <c r="BQ371" s="210"/>
      <c r="BR371" s="210"/>
      <c r="BS371" s="56">
        <f t="shared" si="106"/>
        <v>0</v>
      </c>
      <c r="BT371" s="56">
        <f t="shared" si="98"/>
        <v>29000</v>
      </c>
      <c r="BU371" s="57">
        <f t="shared" si="91"/>
        <v>-29000</v>
      </c>
      <c r="BW371" s="56">
        <f t="shared" ref="BW371:BW402" si="108">AA371</f>
        <v>29000</v>
      </c>
      <c r="BX371" s="56"/>
      <c r="BY371" s="56">
        <f t="shared" si="85"/>
        <v>29000</v>
      </c>
      <c r="BZ371" s="62"/>
      <c r="CA371" s="62"/>
      <c r="CB371" s="62"/>
      <c r="CC371">
        <f t="shared" si="93"/>
        <v>-29000</v>
      </c>
      <c r="CD371" s="211"/>
      <c r="CI371" s="573">
        <f t="shared" si="95"/>
        <v>29000</v>
      </c>
    </row>
    <row r="372" spans="1:87" ht="18" hidden="1" thickTop="1" thickBot="1">
      <c r="A372" s="244">
        <v>354</v>
      </c>
      <c r="B372" s="254" t="s">
        <v>8</v>
      </c>
      <c r="C372" s="309" t="s">
        <v>2143</v>
      </c>
      <c r="D372" s="46" t="s">
        <v>2163</v>
      </c>
      <c r="E372" s="527" t="s">
        <v>2081</v>
      </c>
      <c r="F372" s="129"/>
      <c r="G372" s="334"/>
      <c r="H372" s="673">
        <v>16</v>
      </c>
      <c r="I372" s="673">
        <v>16</v>
      </c>
      <c r="J372" s="152"/>
      <c r="K372" s="152">
        <v>1000</v>
      </c>
      <c r="L372" s="151">
        <v>1200</v>
      </c>
      <c r="M372" s="134" t="s">
        <v>1663</v>
      </c>
      <c r="N372" s="118">
        <v>43586</v>
      </c>
      <c r="O372" s="379">
        <f t="shared" si="100"/>
        <v>44044</v>
      </c>
      <c r="P372" s="118">
        <f>Cat_alumnos[[#This Row],[FECHA DE INICIO (PRIMERA CLASE CALENDARIO)]]</f>
        <v>43586</v>
      </c>
      <c r="Q372" s="118">
        <f t="shared" si="105"/>
        <v>44044</v>
      </c>
      <c r="R372" s="49" t="str">
        <f t="shared" si="103"/>
        <v>H</v>
      </c>
      <c r="S372" s="49" t="str">
        <f t="shared" si="104"/>
        <v>LICENCIATURA EN DERECHO</v>
      </c>
      <c r="T372" s="322" t="s">
        <v>1227</v>
      </c>
      <c r="U372" s="132" t="s">
        <v>11</v>
      </c>
      <c r="V372" s="50"/>
      <c r="W372" s="51"/>
      <c r="X372" s="50"/>
      <c r="Y372" s="52"/>
      <c r="Z372" s="153"/>
      <c r="AA372" s="177"/>
      <c r="AB372" s="300" t="s">
        <v>11</v>
      </c>
      <c r="AC372">
        <v>1</v>
      </c>
      <c r="AD372" s="1249">
        <v>354</v>
      </c>
      <c r="AE372" s="46"/>
      <c r="AF3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CALENDARIO)]],TODAY())/30,0)-AE372, IF(Cat_alumnos[[#This Row],[ESTATUS ACADÉMICO]]="VIGENTE",ROUNDDOWN(DAYS360(Cat_alumnos[[#This Row],[FECHA DE INICIO (PRIMERA CLASE CALENDARIO)]],TODAY())/30,0)+2-AE372,"NO VIGENTE"))</f>
        <v>NO VIGENTE</v>
      </c>
      <c r="AG372" s="136">
        <v>16</v>
      </c>
      <c r="AH3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72" s="55"/>
      <c r="AJ372" s="345"/>
      <c r="AK372" s="49"/>
      <c r="AL372" s="66">
        <f t="shared" si="102"/>
        <v>0</v>
      </c>
      <c r="AM372" s="444" t="str">
        <f t="shared" si="101"/>
        <v>NO</v>
      </c>
      <c r="AN372" s="902"/>
      <c r="AO372" s="900" t="str">
        <f>MID(Cat_alumnos[[#This Row],[CURP]],5,2)</f>
        <v>78</v>
      </c>
      <c r="AP372" s="900" t="str">
        <f>MID(Cat_alumnos[[#This Row],[CURP]],7,2)</f>
        <v>10</v>
      </c>
      <c r="AQ372" s="900" t="str">
        <f>MID(Cat_alumnos[[#This Row],[CURP]],9,2)</f>
        <v>20</v>
      </c>
      <c r="AR372" s="904" t="s">
        <v>3084</v>
      </c>
      <c r="AS372" s="612">
        <f>Cat_alumnos[[#This Row],[Titulación]]</f>
        <v>0</v>
      </c>
      <c r="AT372" s="208"/>
      <c r="AU372" s="1"/>
      <c r="AW372" s="209"/>
      <c r="AY372" s="141">
        <f t="shared" si="107"/>
        <v>0</v>
      </c>
      <c r="AZ372" s="209"/>
      <c r="BB372" s="210"/>
      <c r="BC372" s="209"/>
      <c r="BE372" s="210"/>
      <c r="BF372" s="209"/>
      <c r="BH372" s="210"/>
      <c r="BI372" s="210"/>
      <c r="BJ372" s="210"/>
      <c r="BK372" s="210"/>
      <c r="BL372" s="210"/>
      <c r="BM372" s="210"/>
      <c r="BN372" s="210"/>
      <c r="BO372" s="210"/>
      <c r="BP372" s="210"/>
      <c r="BQ372" s="210"/>
      <c r="BR372" s="210"/>
      <c r="BS372" s="56">
        <f t="shared" si="106"/>
        <v>0</v>
      </c>
      <c r="BT372" s="56">
        <f t="shared" si="98"/>
        <v>0</v>
      </c>
      <c r="BU372" s="57">
        <f t="shared" si="91"/>
        <v>0</v>
      </c>
      <c r="BW372" s="56">
        <f t="shared" si="108"/>
        <v>0</v>
      </c>
      <c r="BX372" s="56"/>
      <c r="BY372" s="56">
        <f t="shared" si="85"/>
        <v>0</v>
      </c>
      <c r="BZ372" s="62"/>
      <c r="CA372" s="62"/>
      <c r="CB372" s="62"/>
      <c r="CC372">
        <f t="shared" si="93"/>
        <v>0</v>
      </c>
      <c r="CD372" s="211"/>
      <c r="CI372" s="573">
        <f t="shared" si="95"/>
        <v>0</v>
      </c>
    </row>
    <row r="373" spans="1:87" ht="18" hidden="1" thickTop="1" thickBot="1">
      <c r="A373" s="244">
        <v>355</v>
      </c>
      <c r="B373" s="46" t="s">
        <v>8</v>
      </c>
      <c r="C373" s="309" t="s">
        <v>290</v>
      </c>
      <c r="D373" s="46" t="s">
        <v>2164</v>
      </c>
      <c r="E373" s="520" t="s">
        <v>292</v>
      </c>
      <c r="F373" s="129">
        <v>9832076302</v>
      </c>
      <c r="G373" s="334" t="s">
        <v>9379</v>
      </c>
      <c r="H373" s="673">
        <v>8</v>
      </c>
      <c r="I373" s="673">
        <v>8</v>
      </c>
      <c r="J373" s="152"/>
      <c r="K373" s="152">
        <v>1000</v>
      </c>
      <c r="L373" s="151">
        <v>1200</v>
      </c>
      <c r="M373" s="134" t="s">
        <v>1663</v>
      </c>
      <c r="N373" s="118">
        <v>43586</v>
      </c>
      <c r="O373" s="379">
        <f t="shared" si="100"/>
        <v>43800</v>
      </c>
      <c r="P373" s="118">
        <f>Cat_alumnos[[#This Row],[FECHA DE INICIO (PRIMERA CLASE CALENDARIO)]]</f>
        <v>43586</v>
      </c>
      <c r="Q373" s="118">
        <f t="shared" si="105"/>
        <v>43800</v>
      </c>
      <c r="R373" s="49" t="str">
        <f t="shared" si="103"/>
        <v>M</v>
      </c>
      <c r="S373" s="49" t="str">
        <f t="shared" si="104"/>
        <v>LICENCIATURA EN DERECHO</v>
      </c>
      <c r="T373" s="322" t="s">
        <v>1227</v>
      </c>
      <c r="U373" s="132" t="s">
        <v>11</v>
      </c>
      <c r="V373" s="50"/>
      <c r="W373" s="51" t="str">
        <f t="shared" ref="W373:W436" si="109">IFERROR($X373/$V373,"")</f>
        <v/>
      </c>
      <c r="X373" s="50">
        <f t="shared" ref="X373:X436" si="110">$V373-$L373</f>
        <v>-1200</v>
      </c>
      <c r="Y373" s="52">
        <v>4</v>
      </c>
      <c r="Z373" s="153">
        <v>0</v>
      </c>
      <c r="AA373" s="177">
        <v>14000</v>
      </c>
      <c r="AB373" s="300" t="s">
        <v>16</v>
      </c>
      <c r="AC373">
        <v>1</v>
      </c>
      <c r="AD373" s="1248">
        <v>355</v>
      </c>
      <c r="AE373" s="46"/>
      <c r="AF3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CALENDARIO)]],TODAY())/30,0)-AE373, IF(Cat_alumnos[[#This Row],[ESTATUS ACADÉMICO]]="VIGENTE",ROUNDDOWN(DAYS360(Cat_alumnos[[#This Row],[FECHA DE INICIO (PRIMERA CLASE CALENDARIO)]],TODAY())/30,0)+2-AE373,"NO VIGENTE"))</f>
        <v>NO VIGENTE</v>
      </c>
      <c r="AG373" s="136">
        <v>16</v>
      </c>
      <c r="AH3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73" s="55" t="str">
        <f t="shared" si="84"/>
        <v>SUSPENDER</v>
      </c>
      <c r="AJ373" s="345"/>
      <c r="AK373" s="49">
        <v>0</v>
      </c>
      <c r="AL373" s="66">
        <f t="shared" si="102"/>
        <v>4</v>
      </c>
      <c r="AM373" s="444" t="str">
        <f t="shared" si="101"/>
        <v>NO</v>
      </c>
      <c r="AN373" s="902"/>
      <c r="AO373" s="900" t="str">
        <f>MID(Cat_alumnos[[#This Row],[CURP]],5,2)</f>
        <v>85</v>
      </c>
      <c r="AP373" s="900" t="str">
        <f>MID(Cat_alumnos[[#This Row],[CURP]],7,2)</f>
        <v>08</v>
      </c>
      <c r="AQ373" s="900" t="str">
        <f>MID(Cat_alumnos[[#This Row],[CURP]],9,2)</f>
        <v>26</v>
      </c>
      <c r="AR373" s="904" t="s">
        <v>3084</v>
      </c>
      <c r="AS373" s="612">
        <f>Cat_alumnos[[#This Row],[Titulación]]</f>
        <v>14000</v>
      </c>
      <c r="AT373" s="208"/>
      <c r="AU373" s="1"/>
      <c r="AW373" s="209"/>
      <c r="AY373" s="141">
        <f t="shared" si="107"/>
        <v>0</v>
      </c>
      <c r="AZ373" s="209"/>
      <c r="BB373" s="210"/>
      <c r="BC373" s="209"/>
      <c r="BE373" s="210"/>
      <c r="BF373" s="209"/>
      <c r="BH373" s="210"/>
      <c r="BI373" s="210"/>
      <c r="BJ373" s="210"/>
      <c r="BK373" s="210"/>
      <c r="BL373" s="210"/>
      <c r="BM373" s="210"/>
      <c r="BN373" s="210"/>
      <c r="BO373" s="210"/>
      <c r="BP373" s="210"/>
      <c r="BQ373" s="210"/>
      <c r="BR373" s="210"/>
      <c r="BS373" s="56">
        <f t="shared" si="106"/>
        <v>0</v>
      </c>
      <c r="BT373" s="56">
        <f t="shared" si="98"/>
        <v>14000</v>
      </c>
      <c r="BU373" s="57">
        <f t="shared" ref="BU373:BU436" si="111">BS373-BT373</f>
        <v>-14000</v>
      </c>
      <c r="BW373" s="56">
        <f t="shared" si="108"/>
        <v>14000</v>
      </c>
      <c r="BX373" s="56"/>
      <c r="BY373" s="56">
        <f t="shared" si="85"/>
        <v>14000</v>
      </c>
      <c r="BZ373" s="62"/>
      <c r="CA373" s="62"/>
      <c r="CB373" s="62"/>
      <c r="CC373">
        <f t="shared" si="93"/>
        <v>-14000</v>
      </c>
      <c r="CD373" s="211"/>
      <c r="CI373" s="573">
        <f t="shared" si="95"/>
        <v>14000</v>
      </c>
    </row>
    <row r="374" spans="1:87" ht="18" hidden="1" thickTop="1" thickBot="1">
      <c r="A374" s="244">
        <v>356</v>
      </c>
      <c r="B374" s="46" t="s">
        <v>8</v>
      </c>
      <c r="C374" s="309" t="s">
        <v>1664</v>
      </c>
      <c r="D374" s="46" t="s">
        <v>2165</v>
      </c>
      <c r="E374" s="519" t="s">
        <v>1665</v>
      </c>
      <c r="F374" s="129">
        <v>9831370830</v>
      </c>
      <c r="G374" s="334" t="s">
        <v>1875</v>
      </c>
      <c r="H374" s="673">
        <v>16</v>
      </c>
      <c r="I374" s="673">
        <v>16</v>
      </c>
      <c r="J374" s="152"/>
      <c r="K374" s="152">
        <v>1000</v>
      </c>
      <c r="L374" s="151">
        <v>1200</v>
      </c>
      <c r="M374" s="134" t="s">
        <v>1663</v>
      </c>
      <c r="N374" s="118">
        <v>43586</v>
      </c>
      <c r="O374" s="379">
        <f t="shared" si="100"/>
        <v>44044</v>
      </c>
      <c r="P374" s="118">
        <f>Cat_alumnos[[#This Row],[FECHA DE INICIO (PRIMERA CLASE CALENDARIO)]]</f>
        <v>43586</v>
      </c>
      <c r="Q374" s="379">
        <f t="shared" ref="Q374:Q381" si="112">IF($P374&lt;&gt;"", EDATE($P374,$H374-1),"")</f>
        <v>44044</v>
      </c>
      <c r="R374" s="49" t="str">
        <f t="shared" si="103"/>
        <v>M</v>
      </c>
      <c r="S374" s="131" t="str">
        <f t="shared" si="104"/>
        <v>LICENCIATURA EN DERECHO</v>
      </c>
      <c r="T374" s="322" t="s">
        <v>1227</v>
      </c>
      <c r="U374" s="132" t="s">
        <v>11</v>
      </c>
      <c r="V374" s="50"/>
      <c r="W374" s="51" t="str">
        <f t="shared" si="109"/>
        <v/>
      </c>
      <c r="X374" s="50">
        <f t="shared" si="110"/>
        <v>-1200</v>
      </c>
      <c r="Y374" s="52">
        <v>4</v>
      </c>
      <c r="Z374" s="153">
        <v>0</v>
      </c>
      <c r="AA374" s="177">
        <v>14000</v>
      </c>
      <c r="AB374" s="300" t="s">
        <v>11</v>
      </c>
      <c r="AC374">
        <v>1</v>
      </c>
      <c r="AD374" s="1249">
        <v>356</v>
      </c>
      <c r="AE374" s="46"/>
      <c r="AF3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CALENDARIO)]],TODAY())/30,0)-AE374, IF(Cat_alumnos[[#This Row],[ESTATUS ACADÉMICO]]="VIGENTE",ROUNDDOWN(DAYS360(Cat_alumnos[[#This Row],[FECHA DE INICIO (PRIMERA CLASE CALENDARIO)]],TODAY())/30,0)+2-AE374,"NO VIGENTE"))</f>
        <v>NO VIGENTE</v>
      </c>
      <c r="AG374" s="136">
        <v>16</v>
      </c>
      <c r="AH3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74" s="55" t="str">
        <f t="shared" si="84"/>
        <v>SUSPENDER</v>
      </c>
      <c r="AJ374" s="345"/>
      <c r="AK374" s="49">
        <v>0</v>
      </c>
      <c r="AL374" s="66">
        <f t="shared" si="102"/>
        <v>4</v>
      </c>
      <c r="AM374" s="444" t="str">
        <f t="shared" si="101"/>
        <v>NO</v>
      </c>
      <c r="AN374" s="902"/>
      <c r="AO374" s="900" t="str">
        <f>MID(Cat_alumnos[[#This Row],[CURP]],5,2)</f>
        <v>85</v>
      </c>
      <c r="AP374" s="900" t="str">
        <f>MID(Cat_alumnos[[#This Row],[CURP]],7,2)</f>
        <v>12</v>
      </c>
      <c r="AQ374" s="900" t="str">
        <f>MID(Cat_alumnos[[#This Row],[CURP]],9,2)</f>
        <v>02</v>
      </c>
      <c r="AR374" s="904" t="s">
        <v>3084</v>
      </c>
      <c r="AS374" s="612">
        <f>Cat_alumnos[[#This Row],[Titulación]]</f>
        <v>14000</v>
      </c>
      <c r="AT374" s="208">
        <v>2000</v>
      </c>
      <c r="AU374" s="39">
        <v>44813</v>
      </c>
      <c r="AV374" s="300" t="s">
        <v>420</v>
      </c>
      <c r="AW374" s="209"/>
      <c r="AY374" s="141">
        <f t="shared" si="107"/>
        <v>0</v>
      </c>
      <c r="AZ374" s="209"/>
      <c r="BB374" s="210"/>
      <c r="BC374" s="209"/>
      <c r="BE374" s="210"/>
      <c r="BF374" s="209"/>
      <c r="BH374" s="210"/>
      <c r="BI374" s="210"/>
      <c r="BJ374" s="210"/>
      <c r="BK374" s="210"/>
      <c r="BL374" s="210"/>
      <c r="BM374" s="210"/>
      <c r="BN374" s="210"/>
      <c r="BO374" s="210"/>
      <c r="BP374" s="210"/>
      <c r="BQ374" s="210"/>
      <c r="BR374" s="210"/>
      <c r="BS374" s="56">
        <f t="shared" si="106"/>
        <v>2000</v>
      </c>
      <c r="BT374" s="56">
        <f t="shared" si="98"/>
        <v>14000</v>
      </c>
      <c r="BU374" s="57">
        <f t="shared" si="111"/>
        <v>-12000</v>
      </c>
      <c r="BW374" s="56">
        <f t="shared" si="108"/>
        <v>14000</v>
      </c>
      <c r="BX374" s="56"/>
      <c r="BY374" s="56">
        <f t="shared" si="85"/>
        <v>14000</v>
      </c>
      <c r="BZ374" s="62"/>
      <c r="CA374" s="62"/>
      <c r="CB374" s="62"/>
      <c r="CC374">
        <f t="shared" si="93"/>
        <v>-14000</v>
      </c>
      <c r="CD374" s="211"/>
      <c r="CI374" s="573">
        <f t="shared" si="95"/>
        <v>12000</v>
      </c>
    </row>
    <row r="375" spans="1:87" ht="18" hidden="1" thickTop="1" thickBot="1">
      <c r="A375" s="244">
        <v>357</v>
      </c>
      <c r="B375" s="125" t="s">
        <v>20</v>
      </c>
      <c r="C375" s="309" t="s">
        <v>1666</v>
      </c>
      <c r="D375" s="46" t="s">
        <v>2166</v>
      </c>
      <c r="E375" s="528" t="s">
        <v>1667</v>
      </c>
      <c r="F375" s="129" t="s">
        <v>1668</v>
      </c>
      <c r="G375" s="534" t="s">
        <v>1669</v>
      </c>
      <c r="H375" s="674">
        <v>6</v>
      </c>
      <c r="I375" s="674">
        <v>6</v>
      </c>
      <c r="J375" s="250"/>
      <c r="K375" s="250"/>
      <c r="L375" s="151">
        <v>0</v>
      </c>
      <c r="M375" s="251" t="s">
        <v>904</v>
      </c>
      <c r="N375" s="118">
        <v>44454</v>
      </c>
      <c r="O375" s="379">
        <f t="shared" si="100"/>
        <v>44607</v>
      </c>
      <c r="P375" s="118">
        <f>Cat_alumnos[[#This Row],[FECHA DE INICIO (PRIMERA CLASE CALENDARIO)]]</f>
        <v>44454</v>
      </c>
      <c r="Q375" s="379">
        <f t="shared" si="112"/>
        <v>44607</v>
      </c>
      <c r="R375" s="127" t="str">
        <f t="shared" si="103"/>
        <v>H</v>
      </c>
      <c r="S375" s="131" t="str">
        <f t="shared" si="104"/>
        <v>JT DOCTORADO EN DERECHO</v>
      </c>
      <c r="T375" s="322" t="s">
        <v>1227</v>
      </c>
      <c r="U375" s="132" t="s">
        <v>11</v>
      </c>
      <c r="V375" s="50">
        <v>6700</v>
      </c>
      <c r="W375" s="51">
        <f t="shared" si="109"/>
        <v>1</v>
      </c>
      <c r="X375" s="50">
        <f t="shared" si="110"/>
        <v>6700</v>
      </c>
      <c r="Y375" s="52">
        <v>0</v>
      </c>
      <c r="Z375" s="153">
        <v>8000</v>
      </c>
      <c r="AA375" s="177">
        <v>15000</v>
      </c>
      <c r="AB375" s="300" t="s">
        <v>11</v>
      </c>
      <c r="AC375">
        <v>1</v>
      </c>
      <c r="AD375" s="1248">
        <v>357</v>
      </c>
      <c r="AE375" s="46"/>
      <c r="AF3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CALENDARIO)]],TODAY())/30,0)-AE375, IF(Cat_alumnos[[#This Row],[ESTATUS ACADÉMICO]]="VIGENTE",ROUNDDOWN(DAYS360(Cat_alumnos[[#This Row],[FECHA DE INICIO (PRIMERA CLASE CALENDARIO)]],TODAY())/30,0)+2-AE375,"NO VIGENTE"))</f>
        <v>NO VIGENTE</v>
      </c>
      <c r="AG375" s="136">
        <v>4</v>
      </c>
      <c r="AH37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75" s="55" t="str">
        <f t="shared" si="84"/>
        <v>SUSPENDER</v>
      </c>
      <c r="AJ375" s="345"/>
      <c r="AK375" s="49">
        <v>0</v>
      </c>
      <c r="AL375" s="66">
        <f t="shared" si="102"/>
        <v>0</v>
      </c>
      <c r="AM375" s="444" t="str">
        <f t="shared" si="101"/>
        <v>NO</v>
      </c>
      <c r="AN375" s="902"/>
      <c r="AO375" s="900" t="str">
        <f>MID(Cat_alumnos[[#This Row],[CURP]],5,2)</f>
        <v>71</v>
      </c>
      <c r="AP375" s="900" t="str">
        <f>MID(Cat_alumnos[[#This Row],[CURP]],7,2)</f>
        <v>10</v>
      </c>
      <c r="AQ375" s="900" t="str">
        <f>MID(Cat_alumnos[[#This Row],[CURP]],9,2)</f>
        <v>30</v>
      </c>
      <c r="AR375" s="904" t="s">
        <v>3100</v>
      </c>
      <c r="AS375" s="612">
        <f>Cat_alumnos[[#This Row],[Titulación]]</f>
        <v>15000</v>
      </c>
      <c r="AT375" s="208"/>
      <c r="AU375" s="1"/>
      <c r="AW375" s="209"/>
      <c r="AY375" s="141">
        <f t="shared" si="107"/>
        <v>0</v>
      </c>
      <c r="AZ375" s="209"/>
      <c r="BB375" s="210"/>
      <c r="BC375" s="209"/>
      <c r="BE375" s="210"/>
      <c r="BF375" s="209"/>
      <c r="BH375" s="210"/>
      <c r="BI375" s="210"/>
      <c r="BJ375" s="210"/>
      <c r="BK375" s="210"/>
      <c r="BL375" s="210"/>
      <c r="BM375" s="210"/>
      <c r="BN375" s="210"/>
      <c r="BO375" s="210"/>
      <c r="BP375" s="210"/>
      <c r="BQ375" s="210"/>
      <c r="BR375" s="210"/>
      <c r="BS375" s="56">
        <f t="shared" si="106"/>
        <v>0</v>
      </c>
      <c r="BT375" s="56">
        <f t="shared" si="98"/>
        <v>15000</v>
      </c>
      <c r="BU375" s="57">
        <f t="shared" si="111"/>
        <v>-15000</v>
      </c>
      <c r="BW375" s="56">
        <f t="shared" si="108"/>
        <v>15000</v>
      </c>
      <c r="BX375" s="56"/>
      <c r="BY375" s="56">
        <f t="shared" si="85"/>
        <v>15000</v>
      </c>
      <c r="BZ375" s="62"/>
      <c r="CA375" s="62"/>
      <c r="CB375" s="62"/>
      <c r="CC375">
        <f t="shared" si="93"/>
        <v>-15000</v>
      </c>
      <c r="CD375" s="211"/>
      <c r="CI375" s="573">
        <f t="shared" si="95"/>
        <v>15000</v>
      </c>
    </row>
    <row r="376" spans="1:87" ht="18" hidden="1" thickTop="1" thickBot="1">
      <c r="A376" s="244">
        <v>358</v>
      </c>
      <c r="B376" s="312" t="s">
        <v>8</v>
      </c>
      <c r="C376" s="309" t="s">
        <v>1830</v>
      </c>
      <c r="D376" s="313" t="s">
        <v>1701</v>
      </c>
      <c r="E376" s="240" t="s">
        <v>1702</v>
      </c>
      <c r="F376" s="129" t="s">
        <v>1703</v>
      </c>
      <c r="G376" s="319" t="s">
        <v>1704</v>
      </c>
      <c r="H376" s="753">
        <v>36</v>
      </c>
      <c r="I376" s="753">
        <v>36</v>
      </c>
      <c r="J376" s="156" t="s">
        <v>1600</v>
      </c>
      <c r="K376" s="156">
        <v>1000</v>
      </c>
      <c r="L376" s="151">
        <v>1600</v>
      </c>
      <c r="M376" s="314" t="s">
        <v>1512</v>
      </c>
      <c r="N376" s="118">
        <v>44625</v>
      </c>
      <c r="O376" s="379">
        <f t="shared" si="100"/>
        <v>45693</v>
      </c>
      <c r="P376" s="118">
        <v>44634</v>
      </c>
      <c r="Q376" s="379">
        <f t="shared" si="112"/>
        <v>45702</v>
      </c>
      <c r="R376" s="49" t="str">
        <f t="shared" si="103"/>
        <v>H</v>
      </c>
      <c r="S376" s="131" t="str">
        <f t="shared" si="104"/>
        <v>LICENCIATURA EN DERECHO</v>
      </c>
      <c r="T376" s="322" t="s">
        <v>1227</v>
      </c>
      <c r="U376" s="323" t="s">
        <v>16</v>
      </c>
      <c r="V376" s="325">
        <v>3150</v>
      </c>
      <c r="W376" s="51">
        <f t="shared" si="109"/>
        <v>0.49206349206349204</v>
      </c>
      <c r="X376" s="50">
        <f t="shared" si="110"/>
        <v>1550</v>
      </c>
      <c r="Y376" s="326">
        <v>4</v>
      </c>
      <c r="Z376" s="327">
        <v>0</v>
      </c>
      <c r="AA376" s="328">
        <v>21000</v>
      </c>
      <c r="AB376" s="300" t="s">
        <v>16</v>
      </c>
      <c r="AC376">
        <v>1</v>
      </c>
      <c r="AD376" s="1249">
        <v>358</v>
      </c>
      <c r="AE376" s="46">
        <v>0</v>
      </c>
      <c r="AF3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CALENDARIO)]],TODAY())/30,0)-AE376, IF(Cat_alumnos[[#This Row],[ESTATUS ACADÉMICO]]="VIGENTE",ROUNDDOWN(DAYS360(Cat_alumnos[[#This Row],[FECHA DE INICIO (PRIMERA CLASE CALENDARIO)]],TODAY())/30,0)+2-AE376,"NO VIGENTE"))</f>
        <v>NO VIGENTE</v>
      </c>
      <c r="AG376" s="329">
        <v>11</v>
      </c>
      <c r="AH3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376" s="55" t="str">
        <f>IF($AH376&gt;=2,"SUSPENDER",IF($AH376&lt;=0,CONCATENATE("Al día"," ",$AK$17),IF(AND($AH376&lt;=2,$AH376&gt;0),"COBRANZA",)))</f>
        <v>SUSPENDER</v>
      </c>
      <c r="AJ376" s="373"/>
      <c r="AK376" s="49">
        <v>1</v>
      </c>
      <c r="AL376" s="66">
        <f t="shared" si="102"/>
        <v>3</v>
      </c>
      <c r="AM376" s="444" t="str">
        <f t="shared" si="101"/>
        <v>NO</v>
      </c>
      <c r="AN376" s="902"/>
      <c r="AO376" s="900" t="str">
        <f>MID(Cat_alumnos[[#This Row],[CURP]],5,2)</f>
        <v>96</v>
      </c>
      <c r="AP376" s="900" t="str">
        <f>MID(Cat_alumnos[[#This Row],[CURP]],7,2)</f>
        <v>10</v>
      </c>
      <c r="AQ376" s="900" t="str">
        <f>MID(Cat_alumnos[[#This Row],[CURP]],9,2)</f>
        <v>08</v>
      </c>
      <c r="AR376" s="904" t="s">
        <v>3084</v>
      </c>
      <c r="AS376" s="612">
        <f>Cat_alumnos[[#This Row],[Titulación]]</f>
        <v>21000</v>
      </c>
      <c r="AT376" s="208"/>
      <c r="AU376" s="1"/>
      <c r="AW376" s="209"/>
      <c r="AY376" s="141">
        <f t="shared" si="107"/>
        <v>0</v>
      </c>
      <c r="AZ376" s="209"/>
      <c r="BB376" s="210"/>
      <c r="BC376" s="209"/>
      <c r="BE376" s="210"/>
      <c r="BF376" s="209"/>
      <c r="BH376" s="210"/>
      <c r="BI376" s="210"/>
      <c r="BJ376" s="210"/>
      <c r="BK376" s="210"/>
      <c r="BL376" s="210"/>
      <c r="BM376" s="210"/>
      <c r="BN376" s="210"/>
      <c r="BO376" s="210"/>
      <c r="BP376" s="210"/>
      <c r="BQ376" s="210"/>
      <c r="BR376" s="210"/>
      <c r="BS376" s="56">
        <f t="shared" si="106"/>
        <v>0</v>
      </c>
      <c r="BT376" s="56">
        <f t="shared" si="98"/>
        <v>21000</v>
      </c>
      <c r="BU376" s="57">
        <f t="shared" si="111"/>
        <v>-21000</v>
      </c>
      <c r="BW376" s="56">
        <f t="shared" si="108"/>
        <v>21000</v>
      </c>
      <c r="BX376" s="56"/>
      <c r="BY376" s="56">
        <f t="shared" si="85"/>
        <v>21000</v>
      </c>
      <c r="BZ376" s="62"/>
      <c r="CA376" s="62"/>
      <c r="CB376" s="62"/>
      <c r="CC376">
        <f t="shared" si="93"/>
        <v>-21000</v>
      </c>
      <c r="CD376" s="211"/>
      <c r="CI376" s="573">
        <f t="shared" si="95"/>
        <v>21000</v>
      </c>
    </row>
    <row r="377" spans="1:87" ht="18" hidden="1" thickTop="1" thickBot="1">
      <c r="A377" s="244">
        <v>359</v>
      </c>
      <c r="B377" s="315" t="s">
        <v>8</v>
      </c>
      <c r="C377" s="309" t="s">
        <v>1705</v>
      </c>
      <c r="D377" s="316" t="s">
        <v>1613</v>
      </c>
      <c r="E377" s="240" t="s">
        <v>1706</v>
      </c>
      <c r="F377" s="129">
        <v>9999491017</v>
      </c>
      <c r="G377" s="319" t="s">
        <v>1707</v>
      </c>
      <c r="H377" s="753">
        <v>36</v>
      </c>
      <c r="I377" s="753">
        <v>36</v>
      </c>
      <c r="J377" s="156"/>
      <c r="K377" s="156">
        <v>1000</v>
      </c>
      <c r="L377" s="151">
        <v>1600</v>
      </c>
      <c r="M377" s="317" t="s">
        <v>1512</v>
      </c>
      <c r="N377" s="118">
        <v>44625</v>
      </c>
      <c r="O377" s="379">
        <f t="shared" si="100"/>
        <v>45693</v>
      </c>
      <c r="P377" s="118">
        <v>44634</v>
      </c>
      <c r="Q377" s="379">
        <f t="shared" si="112"/>
        <v>45702</v>
      </c>
      <c r="R377" s="127" t="str">
        <f t="shared" si="103"/>
        <v>H</v>
      </c>
      <c r="S377" s="131" t="str">
        <f t="shared" si="104"/>
        <v>LICENCIATURA EN DERECHO</v>
      </c>
      <c r="T377" s="322" t="s">
        <v>1227</v>
      </c>
      <c r="U377" s="324" t="s">
        <v>16</v>
      </c>
      <c r="V377" s="325">
        <v>3150</v>
      </c>
      <c r="W377" s="51">
        <f t="shared" si="109"/>
        <v>0.49206349206349204</v>
      </c>
      <c r="X377" s="50">
        <f t="shared" si="110"/>
        <v>1550</v>
      </c>
      <c r="Y377" s="326">
        <v>4</v>
      </c>
      <c r="Z377" s="327">
        <v>0</v>
      </c>
      <c r="AA377" s="328">
        <v>21000</v>
      </c>
      <c r="AB377" s="300" t="s">
        <v>16</v>
      </c>
      <c r="AC377">
        <v>1</v>
      </c>
      <c r="AD377" s="1248">
        <v>359</v>
      </c>
      <c r="AE377" s="46">
        <v>0</v>
      </c>
      <c r="AF3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CALENDARIO)]],TODAY())/30,0)-AE377, IF(Cat_alumnos[[#This Row],[ESTATUS ACADÉMICO]]="VIGENTE",ROUNDDOWN(DAYS360(Cat_alumnos[[#This Row],[FECHA DE INICIO (PRIMERA CLASE CALENDARIO)]],TODAY())/30,0)+2-AE377,"NO VIGENTE"))</f>
        <v>NO VIGENTE</v>
      </c>
      <c r="AG377" s="329">
        <v>5</v>
      </c>
      <c r="AH3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32</v>
      </c>
      <c r="AI377" s="55" t="str">
        <f t="shared" si="84"/>
        <v>SUSPENDER</v>
      </c>
      <c r="AJ377" s="373" t="s">
        <v>2803</v>
      </c>
      <c r="AK377" s="49">
        <v>0</v>
      </c>
      <c r="AL377" s="66">
        <f t="shared" si="102"/>
        <v>4</v>
      </c>
      <c r="AM377" s="444" t="str">
        <f t="shared" si="101"/>
        <v>NO</v>
      </c>
      <c r="AN377" s="902"/>
      <c r="AO377" s="900" t="str">
        <f>MID(Cat_alumnos[[#This Row],[CURP]],5,2)</f>
        <v>97</v>
      </c>
      <c r="AP377" s="900" t="str">
        <f>MID(Cat_alumnos[[#This Row],[CURP]],7,2)</f>
        <v>10</v>
      </c>
      <c r="AQ377" s="900" t="str">
        <f>MID(Cat_alumnos[[#This Row],[CURP]],9,2)</f>
        <v>24</v>
      </c>
      <c r="AR377" s="904" t="s">
        <v>3090</v>
      </c>
      <c r="AS377" s="612">
        <f>Cat_alumnos[[#This Row],[Titulación]]</f>
        <v>21000</v>
      </c>
      <c r="AT377" s="208"/>
      <c r="AU377" s="1"/>
      <c r="AW377" s="209"/>
      <c r="AY377" s="210"/>
      <c r="AZ377" s="209"/>
      <c r="BB377" s="210"/>
      <c r="BC377" s="209"/>
      <c r="BE377" s="210"/>
      <c r="BF377" s="209"/>
      <c r="BH377" s="210"/>
      <c r="BI377" s="210"/>
      <c r="BJ377" s="210"/>
      <c r="BK377" s="210"/>
      <c r="BL377" s="210"/>
      <c r="BM377" s="210"/>
      <c r="BN377" s="210"/>
      <c r="BO377" s="210"/>
      <c r="BP377" s="210"/>
      <c r="BQ377" s="210"/>
      <c r="BR377" s="210"/>
      <c r="BS377" s="56">
        <f t="shared" si="106"/>
        <v>0</v>
      </c>
      <c r="BT377" s="56">
        <f t="shared" si="98"/>
        <v>21000</v>
      </c>
      <c r="BU377" s="57">
        <f t="shared" si="111"/>
        <v>-21000</v>
      </c>
      <c r="BW377" s="56">
        <f t="shared" si="108"/>
        <v>21000</v>
      </c>
      <c r="BX377" s="56"/>
      <c r="BY377" s="56">
        <f t="shared" si="85"/>
        <v>21000</v>
      </c>
      <c r="BZ377" s="62"/>
      <c r="CA377" s="62"/>
      <c r="CB377" s="62"/>
      <c r="CC377">
        <f t="shared" si="93"/>
        <v>-21000</v>
      </c>
      <c r="CD377" s="211"/>
      <c r="CI377" s="573">
        <f t="shared" si="95"/>
        <v>21000</v>
      </c>
    </row>
    <row r="378" spans="1:87" ht="18" hidden="1" thickTop="1" thickBot="1">
      <c r="A378" s="244">
        <v>360</v>
      </c>
      <c r="B378" s="318" t="s">
        <v>10</v>
      </c>
      <c r="C378" s="309" t="s">
        <v>1710</v>
      </c>
      <c r="D378" s="503" t="s">
        <v>2073</v>
      </c>
      <c r="E378" s="240" t="s">
        <v>1715</v>
      </c>
      <c r="F378" s="129" t="s">
        <v>1712</v>
      </c>
      <c r="G378" s="319" t="s">
        <v>1711</v>
      </c>
      <c r="H378" s="753">
        <v>20</v>
      </c>
      <c r="I378" s="753">
        <v>20</v>
      </c>
      <c r="J378" s="156"/>
      <c r="K378" s="156">
        <v>2000</v>
      </c>
      <c r="L378" s="151">
        <v>2180</v>
      </c>
      <c r="M378" s="321" t="s">
        <v>2647</v>
      </c>
      <c r="N378" s="118">
        <v>44623</v>
      </c>
      <c r="O378" s="379">
        <f t="shared" si="100"/>
        <v>45202</v>
      </c>
      <c r="P378" s="118">
        <v>44637</v>
      </c>
      <c r="Q378" s="379">
        <f t="shared" si="112"/>
        <v>45216</v>
      </c>
      <c r="R378" s="49" t="str">
        <f t="shared" si="103"/>
        <v>H</v>
      </c>
      <c r="S378" s="131" t="str">
        <f t="shared" si="104"/>
        <v>MAESTRIA EN DERECHO</v>
      </c>
      <c r="T378" s="322" t="s">
        <v>1227</v>
      </c>
      <c r="U378" s="323" t="s">
        <v>9</v>
      </c>
      <c r="V378" s="325">
        <v>5000</v>
      </c>
      <c r="W378" s="51">
        <f t="shared" si="109"/>
        <v>0.56399999999999995</v>
      </c>
      <c r="X378" s="50">
        <f t="shared" si="110"/>
        <v>2820</v>
      </c>
      <c r="Y378" s="326">
        <v>2</v>
      </c>
      <c r="Z378" s="327"/>
      <c r="AA378" s="328">
        <v>25000</v>
      </c>
      <c r="AB378" s="300" t="s">
        <v>11</v>
      </c>
      <c r="AC378">
        <v>1</v>
      </c>
      <c r="AD378" s="1249">
        <v>360</v>
      </c>
      <c r="AE378" s="46">
        <v>4</v>
      </c>
      <c r="AF3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CALENDARIO)]],TODAY())/30,0)-AE378, IF(Cat_alumnos[[#This Row],[ESTATUS ACADÉMICO]]="VIGENTE",ROUNDDOWN(DAYS360(Cat_alumnos[[#This Row],[FECHA DE INICIO (PRIMERA CLASE CALENDARIO)]],TODAY())/30,0)+2-AE378,"NO VIGENTE"))</f>
        <v>NO VIGENTE</v>
      </c>
      <c r="AG378" s="329">
        <v>17</v>
      </c>
      <c r="AH3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378" s="55" t="str">
        <f t="shared" si="84"/>
        <v>SUSPENDER</v>
      </c>
      <c r="AJ378" s="373" t="s">
        <v>2400</v>
      </c>
      <c r="AK378" s="49">
        <v>0</v>
      </c>
      <c r="AL378" s="66">
        <f t="shared" si="102"/>
        <v>2</v>
      </c>
      <c r="AM378" s="444" t="str">
        <f t="shared" si="101"/>
        <v>NO</v>
      </c>
      <c r="AN378" s="902"/>
      <c r="AO378" s="900" t="str">
        <f>MID(Cat_alumnos[[#This Row],[CURP]],5,2)</f>
        <v>80</v>
      </c>
      <c r="AP378" s="900" t="str">
        <f>MID(Cat_alumnos[[#This Row],[CURP]],7,2)</f>
        <v>02</v>
      </c>
      <c r="AQ378" s="900" t="str">
        <f>MID(Cat_alumnos[[#This Row],[CURP]],9,2)</f>
        <v>29</v>
      </c>
      <c r="AR378" s="904" t="s">
        <v>3084</v>
      </c>
      <c r="AS378" s="612">
        <f>Cat_alumnos[[#This Row],[Titulación]]</f>
        <v>25000</v>
      </c>
      <c r="AT378" s="208"/>
      <c r="AU378" s="1"/>
      <c r="AW378" s="209"/>
      <c r="AY378" s="210"/>
      <c r="AZ378" s="209"/>
      <c r="BB378" s="210"/>
      <c r="BC378" s="209"/>
      <c r="BE378" s="210"/>
      <c r="BF378" s="209"/>
      <c r="BH378" s="210"/>
      <c r="BI378" s="210"/>
      <c r="BJ378" s="210"/>
      <c r="BK378" s="210"/>
      <c r="BL378" s="210"/>
      <c r="BM378" s="210"/>
      <c r="BN378" s="210"/>
      <c r="BO378" s="210"/>
      <c r="BP378" s="210"/>
      <c r="BQ378" s="210"/>
      <c r="BR378" s="210"/>
      <c r="BS378" s="56">
        <f t="shared" si="106"/>
        <v>0</v>
      </c>
      <c r="BT378" s="56">
        <f t="shared" si="98"/>
        <v>25000</v>
      </c>
      <c r="BU378" s="57">
        <f t="shared" si="111"/>
        <v>-25000</v>
      </c>
      <c r="BW378" s="56">
        <f t="shared" si="108"/>
        <v>25000</v>
      </c>
      <c r="BX378" s="56"/>
      <c r="BY378" s="56">
        <f t="shared" si="85"/>
        <v>25000</v>
      </c>
      <c r="BZ378" s="62"/>
      <c r="CA378" s="62"/>
      <c r="CB378" s="62"/>
      <c r="CC378">
        <f t="shared" si="93"/>
        <v>-25000</v>
      </c>
      <c r="CD378" s="211"/>
      <c r="CI378" s="573">
        <f t="shared" si="95"/>
        <v>25000</v>
      </c>
    </row>
    <row r="379" spans="1:87" ht="18" hidden="1" thickTop="1" thickBot="1">
      <c r="A379" s="244">
        <v>361</v>
      </c>
      <c r="B379" s="318" t="s">
        <v>10</v>
      </c>
      <c r="C379" s="309" t="s">
        <v>1714</v>
      </c>
      <c r="D379" s="503" t="s">
        <v>1524</v>
      </c>
      <c r="E379" s="240" t="s">
        <v>1713</v>
      </c>
      <c r="F379" s="129" t="s">
        <v>1712</v>
      </c>
      <c r="G379" s="319" t="s">
        <v>1716</v>
      </c>
      <c r="H379" s="753">
        <v>20</v>
      </c>
      <c r="I379" s="753">
        <v>20</v>
      </c>
      <c r="J379" s="156"/>
      <c r="K379" s="156">
        <v>2000</v>
      </c>
      <c r="L379" s="151">
        <v>2180</v>
      </c>
      <c r="M379" s="321" t="s">
        <v>2647</v>
      </c>
      <c r="N379" s="118">
        <v>44638</v>
      </c>
      <c r="O379" s="379">
        <f t="shared" si="100"/>
        <v>45217</v>
      </c>
      <c r="P379" s="118">
        <v>44637</v>
      </c>
      <c r="Q379" s="379">
        <f t="shared" si="112"/>
        <v>45216</v>
      </c>
      <c r="R379" s="49" t="str">
        <f t="shared" si="103"/>
        <v>M</v>
      </c>
      <c r="S379" s="131" t="str">
        <f t="shared" si="104"/>
        <v>MAESTRIA EN DERECHO</v>
      </c>
      <c r="T379" s="322" t="s">
        <v>1227</v>
      </c>
      <c r="U379" s="323" t="s">
        <v>9</v>
      </c>
      <c r="V379" s="325">
        <v>5000</v>
      </c>
      <c r="W379" s="51">
        <f t="shared" si="109"/>
        <v>0.56399999999999995</v>
      </c>
      <c r="X379" s="50">
        <f t="shared" si="110"/>
        <v>2820</v>
      </c>
      <c r="Y379" s="326">
        <v>2</v>
      </c>
      <c r="Z379" s="327"/>
      <c r="AA379" s="399">
        <v>25000</v>
      </c>
      <c r="AB379" s="300" t="s">
        <v>11</v>
      </c>
      <c r="AC379">
        <v>1</v>
      </c>
      <c r="AD379" s="1248">
        <v>361</v>
      </c>
      <c r="AE379" s="46">
        <v>4</v>
      </c>
      <c r="AF3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CALENDARIO)]],TODAY())/30,0)-AE379, IF(Cat_alumnos[[#This Row],[ESTATUS ACADÉMICO]]="VIGENTE",ROUNDDOWN(DAYS360(Cat_alumnos[[#This Row],[FECHA DE INICIO (PRIMERA CLASE CALENDARIO)]],TODAY())/30,0)+2-AE379,"NO VIGENTE"))</f>
        <v>NO VIGENTE</v>
      </c>
      <c r="AG379" s="616">
        <v>17</v>
      </c>
      <c r="AH3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79" s="55" t="str">
        <f t="shared" ca="1" si="84"/>
        <v>Al día septiembre</v>
      </c>
      <c r="AJ379" s="373" t="s">
        <v>2401</v>
      </c>
      <c r="AK379" s="49">
        <v>0</v>
      </c>
      <c r="AL379" s="66">
        <f t="shared" si="102"/>
        <v>2</v>
      </c>
      <c r="AM379" s="444" t="str">
        <f t="shared" si="101"/>
        <v>NO</v>
      </c>
      <c r="AN379" s="902"/>
      <c r="AO379" s="900" t="str">
        <f>MID(Cat_alumnos[[#This Row],[CURP]],5,2)</f>
        <v>79</v>
      </c>
      <c r="AP379" s="900" t="str">
        <f>MID(Cat_alumnos[[#This Row],[CURP]],7,2)</f>
        <v>07</v>
      </c>
      <c r="AQ379" s="900" t="str">
        <f>MID(Cat_alumnos[[#This Row],[CURP]],9,2)</f>
        <v>08</v>
      </c>
      <c r="AR379" s="904" t="s">
        <v>3087</v>
      </c>
      <c r="AS379" s="612">
        <f>Cat_alumnos[[#This Row],[Titulación]]</f>
        <v>25000</v>
      </c>
      <c r="AT379" s="208"/>
      <c r="AU379" s="1"/>
      <c r="AW379" s="209"/>
      <c r="AY379" s="210"/>
      <c r="AZ379" s="209"/>
      <c r="BB379" s="210"/>
      <c r="BC379" s="209"/>
      <c r="BE379" s="210"/>
      <c r="BF379" s="209"/>
      <c r="BH379" s="210"/>
      <c r="BI379" s="210"/>
      <c r="BJ379" s="210"/>
      <c r="BK379" s="210"/>
      <c r="BL379" s="210"/>
      <c r="BM379" s="210"/>
      <c r="BN379" s="210"/>
      <c r="BO379" s="210"/>
      <c r="BP379" s="210"/>
      <c r="BQ379" s="210"/>
      <c r="BR379" s="210"/>
      <c r="BS379" s="56">
        <f t="shared" si="106"/>
        <v>0</v>
      </c>
      <c r="BT379" s="56">
        <f t="shared" si="98"/>
        <v>25000</v>
      </c>
      <c r="BU379" s="57">
        <f t="shared" si="111"/>
        <v>-25000</v>
      </c>
      <c r="BW379" s="56">
        <f t="shared" si="108"/>
        <v>25000</v>
      </c>
      <c r="BX379" s="56"/>
      <c r="BY379" s="56">
        <f t="shared" si="85"/>
        <v>25000</v>
      </c>
      <c r="BZ379" s="62"/>
      <c r="CA379" s="62"/>
      <c r="CB379" s="62"/>
      <c r="CC379">
        <f t="shared" si="93"/>
        <v>-25000</v>
      </c>
      <c r="CD379" s="211"/>
      <c r="CI379" s="573">
        <f t="shared" si="95"/>
        <v>25000</v>
      </c>
    </row>
    <row r="380" spans="1:87" ht="34" hidden="1" thickTop="1" thickBot="1">
      <c r="A380" s="244">
        <v>362</v>
      </c>
      <c r="B380" s="496" t="s">
        <v>21</v>
      </c>
      <c r="C380" s="309" t="s">
        <v>1717</v>
      </c>
      <c r="D380" s="316" t="s">
        <v>2144</v>
      </c>
      <c r="E380" s="240" t="s">
        <v>1718</v>
      </c>
      <c r="F380" s="129" t="s">
        <v>1719</v>
      </c>
      <c r="G380" s="319" t="s">
        <v>1720</v>
      </c>
      <c r="H380" s="753">
        <v>6</v>
      </c>
      <c r="I380" s="753">
        <v>6</v>
      </c>
      <c r="J380" s="156"/>
      <c r="K380" s="156">
        <v>2000</v>
      </c>
      <c r="L380" s="151">
        <v>2180</v>
      </c>
      <c r="M380" s="545" t="s">
        <v>1476</v>
      </c>
      <c r="N380" s="118">
        <v>44638</v>
      </c>
      <c r="O380" s="379">
        <f t="shared" si="100"/>
        <v>44791</v>
      </c>
      <c r="P380" s="118">
        <v>44636</v>
      </c>
      <c r="Q380" s="379">
        <f t="shared" si="112"/>
        <v>44789</v>
      </c>
      <c r="R380" s="127" t="str">
        <f t="shared" si="103"/>
        <v>H</v>
      </c>
      <c r="S380" s="131" t="str">
        <f t="shared" si="104"/>
        <v>JT MAESTRIA EN DERECHO PROCESAL PENAL Y JUICIOS ORALES</v>
      </c>
      <c r="T380" s="322" t="s">
        <v>1227</v>
      </c>
      <c r="U380" s="324" t="s">
        <v>9</v>
      </c>
      <c r="V380" s="325">
        <v>5000</v>
      </c>
      <c r="W380" s="51">
        <f t="shared" si="109"/>
        <v>0.56399999999999995</v>
      </c>
      <c r="X380" s="50">
        <f t="shared" si="110"/>
        <v>2820</v>
      </c>
      <c r="Y380" s="326">
        <v>0</v>
      </c>
      <c r="Z380" s="327">
        <v>6000</v>
      </c>
      <c r="AA380" s="328">
        <v>23000</v>
      </c>
      <c r="AB380" s="300" t="s">
        <v>11</v>
      </c>
      <c r="AC380">
        <v>1</v>
      </c>
      <c r="AD380" s="1249">
        <v>362</v>
      </c>
      <c r="AE380" s="46"/>
      <c r="AF3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CALENDARIO)]],TODAY())/30,0)-AE380, IF(Cat_alumnos[[#This Row],[ESTATUS ACADÉMICO]]="VIGENTE",ROUNDDOWN(DAYS360(Cat_alumnos[[#This Row],[FECHA DE INICIO (PRIMERA CLASE CALENDARIO)]],TODAY())/30,0)+2-AE380,"NO VIGENTE"))</f>
        <v>NO VIGENTE</v>
      </c>
      <c r="AG380" s="329">
        <v>6</v>
      </c>
      <c r="AH3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80" s="55" t="str">
        <f t="shared" ca="1" si="84"/>
        <v>Al día septiembre</v>
      </c>
      <c r="AJ380" s="373"/>
      <c r="AK380" s="49">
        <v>0</v>
      </c>
      <c r="AL380" s="66">
        <f t="shared" si="102"/>
        <v>0</v>
      </c>
      <c r="AM380" s="444" t="str">
        <f t="shared" si="101"/>
        <v>NO</v>
      </c>
      <c r="AN380" s="902"/>
      <c r="AO380" s="900" t="str">
        <f>MID(Cat_alumnos[[#This Row],[CURP]],5,2)</f>
        <v>84</v>
      </c>
      <c r="AP380" s="900" t="str">
        <f>MID(Cat_alumnos[[#This Row],[CURP]],7,2)</f>
        <v>12</v>
      </c>
      <c r="AQ380" s="900" t="str">
        <f>MID(Cat_alumnos[[#This Row],[CURP]],9,2)</f>
        <v>08</v>
      </c>
      <c r="AR380" s="904" t="s">
        <v>3095</v>
      </c>
      <c r="AS380" s="612">
        <f>Cat_alumnos[[#This Row],[Titulación]]</f>
        <v>23000</v>
      </c>
      <c r="AT380" s="208">
        <v>23000</v>
      </c>
      <c r="AU380" s="39">
        <v>44825</v>
      </c>
      <c r="AV380" t="s">
        <v>420</v>
      </c>
      <c r="AW380" s="209"/>
      <c r="AY380" s="210"/>
      <c r="AZ380" s="209"/>
      <c r="BB380" s="210"/>
      <c r="BC380" s="209"/>
      <c r="BE380" s="210"/>
      <c r="BF380" s="209"/>
      <c r="BH380" s="210"/>
      <c r="BI380" s="210"/>
      <c r="BJ380" s="210"/>
      <c r="BK380" s="210"/>
      <c r="BL380" s="210"/>
      <c r="BM380" s="210"/>
      <c r="BN380" s="210"/>
      <c r="BO380" s="210"/>
      <c r="BP380" s="210"/>
      <c r="BQ380" s="210"/>
      <c r="BR380" s="210"/>
      <c r="BS380" s="56">
        <f t="shared" si="106"/>
        <v>23000</v>
      </c>
      <c r="BT380" s="56">
        <f t="shared" si="98"/>
        <v>23000</v>
      </c>
      <c r="BU380" s="57">
        <f t="shared" si="111"/>
        <v>0</v>
      </c>
      <c r="BW380" s="56">
        <f t="shared" si="108"/>
        <v>23000</v>
      </c>
      <c r="BX380" s="56"/>
      <c r="BY380" s="56">
        <f t="shared" si="85"/>
        <v>23000</v>
      </c>
      <c r="BZ380" s="62"/>
      <c r="CA380" s="62"/>
      <c r="CB380" s="62"/>
      <c r="CC380">
        <f t="shared" si="93"/>
        <v>-23000</v>
      </c>
      <c r="CD380" s="211"/>
      <c r="CI380" s="573">
        <f t="shared" si="95"/>
        <v>0</v>
      </c>
    </row>
    <row r="381" spans="1:87" ht="18" hidden="1" thickTop="1" thickBot="1">
      <c r="A381" s="244">
        <v>363</v>
      </c>
      <c r="B381" s="496" t="s">
        <v>20</v>
      </c>
      <c r="C381" s="300" t="s">
        <v>1763</v>
      </c>
      <c r="D381" s="513" t="s">
        <v>1044</v>
      </c>
      <c r="E381" s="240" t="s">
        <v>1764</v>
      </c>
      <c r="F381" s="420" t="s">
        <v>1765</v>
      </c>
      <c r="G381" s="319" t="s">
        <v>1766</v>
      </c>
      <c r="H381" s="758">
        <v>4</v>
      </c>
      <c r="I381" s="758">
        <v>4</v>
      </c>
      <c r="J381" s="439">
        <v>0</v>
      </c>
      <c r="K381" s="439">
        <v>0</v>
      </c>
      <c r="L381" s="440">
        <v>3350</v>
      </c>
      <c r="M381" s="242" t="s">
        <v>1013</v>
      </c>
      <c r="N381" s="400">
        <v>44638</v>
      </c>
      <c r="O381" s="379">
        <f t="shared" si="100"/>
        <v>44730</v>
      </c>
      <c r="P381" s="400">
        <v>44638</v>
      </c>
      <c r="Q381" s="379">
        <f t="shared" si="112"/>
        <v>44730</v>
      </c>
      <c r="R381" s="127" t="str">
        <f t="shared" si="103"/>
        <v>M</v>
      </c>
      <c r="S381" s="131" t="str">
        <f t="shared" si="104"/>
        <v>JT DOCTORADO EN DERECHO</v>
      </c>
      <c r="T381" s="322" t="s">
        <v>1227</v>
      </c>
      <c r="U381" s="324" t="s">
        <v>9</v>
      </c>
      <c r="V381" s="325">
        <v>6700</v>
      </c>
      <c r="W381" s="51">
        <f t="shared" si="109"/>
        <v>0.5</v>
      </c>
      <c r="X381" s="50">
        <f t="shared" si="110"/>
        <v>3350</v>
      </c>
      <c r="Y381" s="326">
        <v>0</v>
      </c>
      <c r="Z381" s="327">
        <v>8000</v>
      </c>
      <c r="AA381" s="328">
        <v>25000</v>
      </c>
      <c r="AB381" s="300" t="s">
        <v>11</v>
      </c>
      <c r="AC381">
        <v>1</v>
      </c>
      <c r="AD381" s="1248">
        <v>363</v>
      </c>
      <c r="AE381" s="46">
        <v>0</v>
      </c>
      <c r="AF3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CALENDARIO)]],TODAY())/30,0)-AE381, IF(Cat_alumnos[[#This Row],[ESTATUS ACADÉMICO]]="VIGENTE",ROUNDDOWN(DAYS360(Cat_alumnos[[#This Row],[FECHA DE INICIO (PRIMERA CLASE CALENDARIO)]],TODAY())/30,0)+2-AE381,"NO VIGENTE"))</f>
        <v>NO VIGENTE</v>
      </c>
      <c r="AG381" s="329">
        <v>4</v>
      </c>
      <c r="AH3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81" s="55" t="str">
        <f t="shared" ca="1" si="84"/>
        <v>Al día septiembre</v>
      </c>
      <c r="AJ381" s="373"/>
      <c r="AK381" s="49">
        <v>0</v>
      </c>
      <c r="AL381" s="66">
        <f t="shared" ref="AL381:AL412" si="113">Y381-AK381</f>
        <v>0</v>
      </c>
      <c r="AM381" s="444" t="str">
        <f t="shared" si="101"/>
        <v>NO</v>
      </c>
      <c r="AN381" s="902"/>
      <c r="AO381" s="900" t="str">
        <f>MID(Cat_alumnos[[#This Row],[CURP]],5,2)</f>
        <v>73</v>
      </c>
      <c r="AP381" s="900" t="str">
        <f>MID(Cat_alumnos[[#This Row],[CURP]],7,2)</f>
        <v>10</v>
      </c>
      <c r="AQ381" s="900" t="str">
        <f>MID(Cat_alumnos[[#This Row],[CURP]],9,2)</f>
        <v>04</v>
      </c>
      <c r="AR381" s="904" t="s">
        <v>3088</v>
      </c>
      <c r="AS381" s="612">
        <f>Cat_alumnos[[#This Row],[Titulación]]</f>
        <v>25000</v>
      </c>
      <c r="AT381" s="208">
        <v>25000</v>
      </c>
      <c r="AU381" s="39">
        <v>44750</v>
      </c>
      <c r="AV381" t="s">
        <v>420</v>
      </c>
      <c r="AW381" s="209"/>
      <c r="AY381" s="210"/>
      <c r="AZ381" s="209"/>
      <c r="BB381" s="210"/>
      <c r="BC381" s="209"/>
      <c r="BE381" s="210"/>
      <c r="BF381" s="209"/>
      <c r="BH381" s="210"/>
      <c r="BI381" s="210"/>
      <c r="BJ381" s="210"/>
      <c r="BK381" s="210"/>
      <c r="BL381" s="210"/>
      <c r="BM381" s="210"/>
      <c r="BN381" s="210"/>
      <c r="BO381" s="210"/>
      <c r="BP381" s="210"/>
      <c r="BQ381" s="210"/>
      <c r="BR381" s="210"/>
      <c r="BS381" s="56">
        <f t="shared" si="106"/>
        <v>25000</v>
      </c>
      <c r="BT381" s="56">
        <f t="shared" si="98"/>
        <v>25000</v>
      </c>
      <c r="BU381" s="57">
        <f t="shared" si="111"/>
        <v>0</v>
      </c>
      <c r="BW381" s="56">
        <f t="shared" si="108"/>
        <v>25000</v>
      </c>
      <c r="BX381" s="62">
        <v>8000</v>
      </c>
      <c r="BY381" s="56"/>
      <c r="BZ381" s="78">
        <v>44686</v>
      </c>
      <c r="CB381" s="62"/>
      <c r="CC381">
        <f t="shared" si="93"/>
        <v>8000</v>
      </c>
      <c r="CD381" s="211"/>
      <c r="CI381" s="573">
        <f t="shared" si="95"/>
        <v>0</v>
      </c>
    </row>
    <row r="382" spans="1:87" ht="19" hidden="1" thickTop="1" thickBot="1">
      <c r="A382" s="244">
        <v>364</v>
      </c>
      <c r="B382" s="318" t="s">
        <v>17</v>
      </c>
      <c r="C382" s="307" t="s">
        <v>1812</v>
      </c>
      <c r="D382" s="776" t="s">
        <v>3279</v>
      </c>
      <c r="E382" s="565" t="s">
        <v>1810</v>
      </c>
      <c r="F382" s="420">
        <v>9981018771</v>
      </c>
      <c r="G382" s="533" t="s">
        <v>1811</v>
      </c>
      <c r="H382" s="454">
        <v>8</v>
      </c>
      <c r="I382" s="454">
        <v>8</v>
      </c>
      <c r="J382" s="455">
        <v>1000</v>
      </c>
      <c r="K382" s="439">
        <v>1000</v>
      </c>
      <c r="L382" s="455">
        <v>2275</v>
      </c>
      <c r="M382" s="564" t="s">
        <v>1512</v>
      </c>
      <c r="N382" s="459">
        <v>45241</v>
      </c>
      <c r="O382" s="379">
        <f t="shared" si="100"/>
        <v>45454</v>
      </c>
      <c r="P382" s="459">
        <v>45303</v>
      </c>
      <c r="Q382" s="459">
        <v>45608</v>
      </c>
      <c r="R382" s="127" t="str">
        <f t="shared" si="103"/>
        <v>M</v>
      </c>
      <c r="S382" s="131" t="str">
        <f t="shared" si="104"/>
        <v>JT EN LICENCIATURA EN DERECHO</v>
      </c>
      <c r="T382" s="322" t="s">
        <v>1227</v>
      </c>
      <c r="U382" s="132" t="s">
        <v>9</v>
      </c>
      <c r="V382" s="698">
        <v>5000</v>
      </c>
      <c r="W382" s="51">
        <f t="shared" si="109"/>
        <v>0.54500000000000004</v>
      </c>
      <c r="X382" s="50">
        <f t="shared" si="110"/>
        <v>2725</v>
      </c>
      <c r="Y382" s="326">
        <v>0</v>
      </c>
      <c r="Z382" s="327">
        <v>5000</v>
      </c>
      <c r="AA382" s="328">
        <v>21000</v>
      </c>
      <c r="AB382" s="300" t="s">
        <v>11</v>
      </c>
      <c r="AC382">
        <v>1</v>
      </c>
      <c r="AD382" s="1249">
        <v>364</v>
      </c>
      <c r="AE382" s="46">
        <v>3</v>
      </c>
      <c r="AF3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CALENDARIO)]],TODAY())/30,0)-AE382, IF(Cat_alumnos[[#This Row],[ESTATUS ACADÉMICO]]="VIGENTE",ROUNDDOWN(DAYS360(Cat_alumnos[[#This Row],[FECHA DE INICIO (PRIMERA CLASE CALENDARIO)]],TODAY())/30,0)+2-AE382,"NO VIGENTE"))</f>
        <v>NO VIGENTE</v>
      </c>
      <c r="AG382" s="329">
        <v>8</v>
      </c>
      <c r="AH3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82" s="55" t="str">
        <f t="shared" si="84"/>
        <v>COBRANZA</v>
      </c>
      <c r="AJ382" s="373" t="s">
        <v>3851</v>
      </c>
      <c r="AK382" s="49">
        <v>0</v>
      </c>
      <c r="AL382" s="66">
        <f t="shared" si="113"/>
        <v>0</v>
      </c>
      <c r="AM382" s="444" t="str">
        <f t="shared" si="101"/>
        <v>NO</v>
      </c>
      <c r="AN382" s="902"/>
      <c r="AO382" s="900" t="str">
        <f>MID(Cat_alumnos[[#This Row],[CURP]],5,2)</f>
        <v>69</v>
      </c>
      <c r="AP382" s="900" t="str">
        <f>MID(Cat_alumnos[[#This Row],[CURP]],7,2)</f>
        <v>11</v>
      </c>
      <c r="AQ382" s="900" t="str">
        <f>MID(Cat_alumnos[[#This Row],[CURP]],9,2)</f>
        <v>27</v>
      </c>
      <c r="AR382" s="904" t="s">
        <v>3092</v>
      </c>
      <c r="AS382" s="612">
        <f>Cat_alumnos[[#This Row],[Titulación]]</f>
        <v>21000</v>
      </c>
      <c r="AT382" s="208"/>
      <c r="AU382" s="1"/>
      <c r="AW382" s="209"/>
      <c r="AY382" s="210"/>
      <c r="AZ382" s="209"/>
      <c r="BB382" s="210"/>
      <c r="BC382" s="209"/>
      <c r="BE382" s="210"/>
      <c r="BF382" s="209"/>
      <c r="BH382" s="210"/>
      <c r="BI382" s="210"/>
      <c r="BJ382" s="210"/>
      <c r="BK382" s="210"/>
      <c r="BL382" s="210"/>
      <c r="BM382" s="210"/>
      <c r="BN382" s="210"/>
      <c r="BO382" s="210"/>
      <c r="BP382" s="210"/>
      <c r="BQ382" s="210"/>
      <c r="BR382" s="210"/>
      <c r="BS382" s="56">
        <f t="shared" si="106"/>
        <v>0</v>
      </c>
      <c r="BT382" s="56">
        <f t="shared" si="98"/>
        <v>21000</v>
      </c>
      <c r="BU382" s="57">
        <f t="shared" si="111"/>
        <v>-21000</v>
      </c>
      <c r="BW382" s="56">
        <f t="shared" si="108"/>
        <v>21000</v>
      </c>
      <c r="BX382" s="56"/>
      <c r="BY382" s="56">
        <f t="shared" si="85"/>
        <v>21000</v>
      </c>
      <c r="BZ382" s="62"/>
      <c r="CA382" s="62"/>
      <c r="CB382" s="62"/>
      <c r="CC382">
        <f t="shared" si="93"/>
        <v>-21000</v>
      </c>
      <c r="CD382" s="211"/>
      <c r="CI382" s="573">
        <f t="shared" si="95"/>
        <v>21000</v>
      </c>
    </row>
    <row r="383" spans="1:87" ht="34" hidden="1" thickTop="1" thickBot="1">
      <c r="A383" s="244">
        <v>365</v>
      </c>
      <c r="B383" s="318" t="s">
        <v>8</v>
      </c>
      <c r="C383" s="309" t="s">
        <v>1816</v>
      </c>
      <c r="D383" s="776" t="s">
        <v>3272</v>
      </c>
      <c r="E383" s="240" t="s">
        <v>1813</v>
      </c>
      <c r="F383" s="420" t="s">
        <v>1814</v>
      </c>
      <c r="G383" s="319" t="s">
        <v>1815</v>
      </c>
      <c r="H383" s="758">
        <v>36</v>
      </c>
      <c r="I383" s="758">
        <v>36</v>
      </c>
      <c r="J383" s="439">
        <v>0</v>
      </c>
      <c r="K383" s="439">
        <v>1000</v>
      </c>
      <c r="L383" s="440">
        <v>1600</v>
      </c>
      <c r="M383" s="430" t="s">
        <v>1512</v>
      </c>
      <c r="N383" s="400">
        <v>44646</v>
      </c>
      <c r="O383" s="379">
        <f t="shared" si="100"/>
        <v>45714</v>
      </c>
      <c r="P383" s="400">
        <v>44645</v>
      </c>
      <c r="Q383" s="379">
        <f t="shared" ref="Q383:Q414" si="114">IF($P383&lt;&gt;"", EDATE($P383,$H383-1),"")</f>
        <v>45713</v>
      </c>
      <c r="R383" s="127" t="str">
        <f t="shared" si="103"/>
        <v>M</v>
      </c>
      <c r="S383" s="131" t="str">
        <f t="shared" si="104"/>
        <v>LICENCIATURA EN DERECHO</v>
      </c>
      <c r="T383" s="322" t="s">
        <v>35</v>
      </c>
      <c r="U383" s="323" t="s">
        <v>9</v>
      </c>
      <c r="V383" s="325">
        <v>3150</v>
      </c>
      <c r="W383" s="51">
        <f t="shared" si="109"/>
        <v>0.49206349206349204</v>
      </c>
      <c r="X383" s="50">
        <f t="shared" si="110"/>
        <v>1550</v>
      </c>
      <c r="Y383" s="326">
        <v>4</v>
      </c>
      <c r="Z383" s="327">
        <v>0</v>
      </c>
      <c r="AA383" s="328">
        <v>21000</v>
      </c>
      <c r="AB383" s="300" t="s">
        <v>11</v>
      </c>
      <c r="AC383">
        <v>1</v>
      </c>
      <c r="AD383" s="1248">
        <v>365</v>
      </c>
      <c r="AE383" s="46">
        <v>2</v>
      </c>
      <c r="AF3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CALENDARIO)]],TODAY())/30,0)-AE383, IF(Cat_alumnos[[#This Row],[ESTATUS ACADÉMICO]]="VIGENTE",ROUNDDOWN(DAYS360(Cat_alumnos[[#This Row],[FECHA DE INICIO (PRIMERA CLASE CALENDARIO)]],TODAY())/30,0)+2-AE383,"NO VIGENTE"))</f>
        <v>NO VIGENTE</v>
      </c>
      <c r="AG383" s="329">
        <v>29</v>
      </c>
      <c r="AH3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83" s="55" t="str">
        <f t="shared" si="84"/>
        <v>SUSPENDER</v>
      </c>
      <c r="AJ383" s="373" t="s">
        <v>2218</v>
      </c>
      <c r="AK383" s="49">
        <v>1</v>
      </c>
      <c r="AL383" s="66">
        <f t="shared" si="113"/>
        <v>3</v>
      </c>
      <c r="AM383" s="444" t="str">
        <f t="shared" si="101"/>
        <v>NO</v>
      </c>
      <c r="AN383" s="902"/>
      <c r="AO383" s="900" t="str">
        <f>MID(Cat_alumnos[[#This Row],[CURP]],5,2)</f>
        <v>87</v>
      </c>
      <c r="AP383" s="900" t="str">
        <f>MID(Cat_alumnos[[#This Row],[CURP]],7,2)</f>
        <v>07</v>
      </c>
      <c r="AQ383" s="900" t="str">
        <f>MID(Cat_alumnos[[#This Row],[CURP]],9,2)</f>
        <v>15</v>
      </c>
      <c r="AR383" s="904" t="s">
        <v>3105</v>
      </c>
      <c r="AS383" s="612">
        <f>Cat_alumnos[[#This Row],[Titulación]]</f>
        <v>21000</v>
      </c>
      <c r="AT383" s="208"/>
      <c r="AU383" s="1"/>
      <c r="AW383" s="209"/>
      <c r="AY383" s="210"/>
      <c r="AZ383" s="209"/>
      <c r="BB383" s="210"/>
      <c r="BC383" s="209"/>
      <c r="BE383" s="210"/>
      <c r="BF383" s="209"/>
      <c r="BH383" s="210"/>
      <c r="BI383" s="210"/>
      <c r="BJ383" s="210"/>
      <c r="BK383" s="210"/>
      <c r="BL383" s="210"/>
      <c r="BM383" s="210"/>
      <c r="BN383" s="210"/>
      <c r="BO383" s="210"/>
      <c r="BP383" s="210"/>
      <c r="BQ383" s="210"/>
      <c r="BR383" s="210"/>
      <c r="BS383" s="56">
        <f t="shared" si="106"/>
        <v>0</v>
      </c>
      <c r="BT383" s="56">
        <f t="shared" si="98"/>
        <v>21000</v>
      </c>
      <c r="BU383" s="57">
        <f t="shared" si="111"/>
        <v>-21000</v>
      </c>
      <c r="BW383" s="56">
        <f t="shared" si="108"/>
        <v>21000</v>
      </c>
      <c r="BX383" s="56"/>
      <c r="BY383" s="56">
        <f t="shared" si="85"/>
        <v>21000</v>
      </c>
      <c r="BZ383" s="62"/>
      <c r="CA383" s="62"/>
      <c r="CB383" s="62"/>
      <c r="CC383">
        <f t="shared" ref="CC383:CC446" si="115">BX383-BY383</f>
        <v>-21000</v>
      </c>
      <c r="CD383" s="211"/>
      <c r="CI383" s="573">
        <f t="shared" si="95"/>
        <v>21000</v>
      </c>
    </row>
    <row r="384" spans="1:87" ht="66" hidden="1" thickTop="1" thickBot="1">
      <c r="A384" s="244">
        <v>366</v>
      </c>
      <c r="B384" s="318" t="s">
        <v>10</v>
      </c>
      <c r="C384" s="300" t="s">
        <v>2003</v>
      </c>
      <c r="D384" s="509" t="s">
        <v>2074</v>
      </c>
      <c r="E384" s="442" t="s">
        <v>1817</v>
      </c>
      <c r="F384" s="420" t="s">
        <v>1818</v>
      </c>
      <c r="G384" s="319" t="s">
        <v>1819</v>
      </c>
      <c r="H384" s="758">
        <v>20</v>
      </c>
      <c r="I384" s="443">
        <v>20</v>
      </c>
      <c r="J384" s="429" t="s">
        <v>1600</v>
      </c>
      <c r="K384" s="439">
        <v>2000</v>
      </c>
      <c r="L384" s="440">
        <v>2180</v>
      </c>
      <c r="M384" s="321" t="s">
        <v>2647</v>
      </c>
      <c r="N384" s="400">
        <v>44659</v>
      </c>
      <c r="O384" s="379">
        <f t="shared" si="100"/>
        <v>45238</v>
      </c>
      <c r="P384" s="400">
        <v>44646</v>
      </c>
      <c r="Q384" s="379">
        <f t="shared" si="114"/>
        <v>45225</v>
      </c>
      <c r="R384" s="127" t="str">
        <f t="shared" si="103"/>
        <v>M</v>
      </c>
      <c r="S384" s="131" t="str">
        <f t="shared" si="104"/>
        <v>MAESTRIA EN DERECHO</v>
      </c>
      <c r="T384" s="322" t="s">
        <v>1227</v>
      </c>
      <c r="U384" s="323" t="s">
        <v>9</v>
      </c>
      <c r="V384" s="325">
        <v>5000</v>
      </c>
      <c r="W384" s="51">
        <f t="shared" si="109"/>
        <v>0.56399999999999995</v>
      </c>
      <c r="X384" s="50">
        <f t="shared" si="110"/>
        <v>2820</v>
      </c>
      <c r="Y384" s="326">
        <v>2</v>
      </c>
      <c r="Z384" s="327"/>
      <c r="AA384" s="328">
        <v>25000</v>
      </c>
      <c r="AB384" s="300" t="s">
        <v>11</v>
      </c>
      <c r="AC384">
        <v>1</v>
      </c>
      <c r="AD384" s="1249">
        <v>366</v>
      </c>
      <c r="AE384" s="46">
        <v>0</v>
      </c>
      <c r="AF3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CALENDARIO)]],TODAY())/30,0)-AE384, IF(Cat_alumnos[[#This Row],[ESTATUS ACADÉMICO]]="VIGENTE",ROUNDDOWN(DAYS360(Cat_alumnos[[#This Row],[FECHA DE INICIO (PRIMERA CLASE CALENDARIO)]],TODAY())/30,0)+2-AE384,"NO VIGENTE"))</f>
        <v>NO VIGENTE</v>
      </c>
      <c r="AG384" s="329">
        <v>19</v>
      </c>
      <c r="AH3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84" s="55" t="str">
        <f t="shared" ca="1" si="84"/>
        <v>Al día septiembre</v>
      </c>
      <c r="AJ384" s="373" t="s">
        <v>1981</v>
      </c>
      <c r="AK384" s="49">
        <v>0</v>
      </c>
      <c r="AL384" s="66">
        <f t="shared" si="113"/>
        <v>2</v>
      </c>
      <c r="AM384" s="444" t="str">
        <f t="shared" si="101"/>
        <v>NO</v>
      </c>
      <c r="AN384" s="902"/>
      <c r="AO384" s="900" t="str">
        <f>MID(Cat_alumnos[[#This Row],[CURP]],5,2)</f>
        <v>62</v>
      </c>
      <c r="AP384" s="900" t="str">
        <f>MID(Cat_alumnos[[#This Row],[CURP]],7,2)</f>
        <v>02</v>
      </c>
      <c r="AQ384" s="900" t="str">
        <f>MID(Cat_alumnos[[#This Row],[CURP]],9,2)</f>
        <v>06</v>
      </c>
      <c r="AR384" s="904" t="s">
        <v>3085</v>
      </c>
      <c r="AS384" s="612">
        <f>Cat_alumnos[[#This Row],[Titulación]]</f>
        <v>25000</v>
      </c>
      <c r="AT384" s="208"/>
      <c r="AU384" s="1"/>
      <c r="AW384" s="209"/>
      <c r="AY384" s="210"/>
      <c r="AZ384" s="209"/>
      <c r="BB384" s="210"/>
      <c r="BC384" s="209"/>
      <c r="BE384" s="210"/>
      <c r="BF384" s="209"/>
      <c r="BH384" s="210"/>
      <c r="BI384" s="210"/>
      <c r="BJ384" s="210"/>
      <c r="BK384" s="210"/>
      <c r="BL384" s="210"/>
      <c r="BM384" s="210"/>
      <c r="BN384" s="210"/>
      <c r="BO384" s="210"/>
      <c r="BP384" s="210"/>
      <c r="BQ384" s="210"/>
      <c r="BR384" s="210"/>
      <c r="BS384" s="56">
        <f t="shared" si="106"/>
        <v>0</v>
      </c>
      <c r="BT384" s="56">
        <f t="shared" si="98"/>
        <v>25000</v>
      </c>
      <c r="BU384" s="57">
        <f t="shared" si="111"/>
        <v>-25000</v>
      </c>
      <c r="BW384" s="56">
        <f t="shared" si="108"/>
        <v>25000</v>
      </c>
      <c r="BX384" s="56"/>
      <c r="BY384" s="56">
        <f t="shared" si="85"/>
        <v>25000</v>
      </c>
      <c r="BZ384" s="62"/>
      <c r="CA384" s="62"/>
      <c r="CB384" s="62"/>
      <c r="CC384">
        <f t="shared" si="115"/>
        <v>-25000</v>
      </c>
      <c r="CD384" s="211"/>
      <c r="CI384" s="573">
        <f t="shared" si="95"/>
        <v>25000</v>
      </c>
    </row>
    <row r="385" spans="1:87" ht="18" hidden="1" thickTop="1" thickBot="1">
      <c r="A385" s="244">
        <v>367</v>
      </c>
      <c r="B385" s="46" t="s">
        <v>17</v>
      </c>
      <c r="C385" s="307" t="s">
        <v>1057</v>
      </c>
      <c r="D385" s="254" t="s">
        <v>1058</v>
      </c>
      <c r="E385" s="142" t="s">
        <v>1059</v>
      </c>
      <c r="F385" s="432">
        <v>4424407266</v>
      </c>
      <c r="G385" s="48" t="s">
        <v>1060</v>
      </c>
      <c r="H385" s="759">
        <v>8</v>
      </c>
      <c r="I385" s="432">
        <v>8</v>
      </c>
      <c r="J385" s="440"/>
      <c r="K385" s="440">
        <v>750</v>
      </c>
      <c r="L385" s="440">
        <v>2180</v>
      </c>
      <c r="M385" s="303" t="s">
        <v>1061</v>
      </c>
      <c r="N385" s="400">
        <v>44256</v>
      </c>
      <c r="O385" s="379">
        <f t="shared" si="100"/>
        <v>44470</v>
      </c>
      <c r="P385" s="400">
        <f>Cat_alumnos[[#This Row],[FECHA DE INICIO (PRIMERA CLASE CALENDARIO)]]</f>
        <v>44256</v>
      </c>
      <c r="Q385" s="379">
        <f t="shared" si="114"/>
        <v>44470</v>
      </c>
      <c r="R385" s="127" t="str">
        <f>MID(C385,11,1)</f>
        <v>H</v>
      </c>
      <c r="S385" s="131" t="str">
        <f>IFERROR(VLOOKUP(B385,BDPROGRAMA,2,FALSE),)</f>
        <v>JT EN LICENCIATURA EN DERECHO</v>
      </c>
      <c r="T385" s="322" t="s">
        <v>1227</v>
      </c>
      <c r="U385" s="49" t="s">
        <v>11</v>
      </c>
      <c r="V385" s="325">
        <v>5000</v>
      </c>
      <c r="W385" s="51">
        <f t="shared" si="109"/>
        <v>0.56399999999999995</v>
      </c>
      <c r="X385" s="50">
        <f t="shared" si="110"/>
        <v>2820</v>
      </c>
      <c r="Y385" s="326">
        <v>1</v>
      </c>
      <c r="Z385" s="327"/>
      <c r="AA385" s="328">
        <v>18000</v>
      </c>
      <c r="AB385" s="300" t="s">
        <v>11</v>
      </c>
      <c r="AC385">
        <v>1</v>
      </c>
      <c r="AD385" s="1248">
        <v>367</v>
      </c>
      <c r="AE385" s="46"/>
      <c r="AF3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CALENDARIO)]],TODAY())/30,0)-AE385, IF(Cat_alumnos[[#This Row],[ESTATUS ACADÉMICO]]="VIGENTE",ROUNDDOWN(DAYS360(Cat_alumnos[[#This Row],[FECHA DE INICIO (PRIMERA CLASE CALENDARIO)]],TODAY())/30,0)+2-AE385,"NO VIGENTE"))</f>
        <v>NO VIGENTE</v>
      </c>
      <c r="AG385" s="329">
        <v>8</v>
      </c>
      <c r="AH3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85" s="55" t="str">
        <f t="shared" si="84"/>
        <v>SUSPENDER</v>
      </c>
      <c r="AJ385" s="373"/>
      <c r="AK385" s="49">
        <v>0</v>
      </c>
      <c r="AL385" s="66">
        <f t="shared" si="113"/>
        <v>1</v>
      </c>
      <c r="AM385" s="444" t="str">
        <f t="shared" si="101"/>
        <v>NO</v>
      </c>
      <c r="AN385" s="906"/>
      <c r="AO385" s="900" t="str">
        <f>MID(Cat_alumnos[[#This Row],[CURP]],5,2)</f>
        <v>67</v>
      </c>
      <c r="AP385" s="900" t="str">
        <f>MID(Cat_alumnos[[#This Row],[CURP]],7,2)</f>
        <v>01</v>
      </c>
      <c r="AQ385" s="900" t="str">
        <f>MID(Cat_alumnos[[#This Row],[CURP]],9,2)</f>
        <v>18</v>
      </c>
      <c r="AR385" s="906" t="s">
        <v>3111</v>
      </c>
      <c r="AS385" s="612">
        <f>Cat_alumnos[[#This Row],[Titulación]]</f>
        <v>18000</v>
      </c>
      <c r="AT385" s="208"/>
      <c r="AU385" s="1"/>
      <c r="AW385" s="209"/>
      <c r="AY385" s="210"/>
      <c r="AZ385" s="209"/>
      <c r="BB385" s="210"/>
      <c r="BC385" s="209"/>
      <c r="BE385" s="210"/>
      <c r="BF385" s="209"/>
      <c r="BH385" s="210"/>
      <c r="BI385" s="210"/>
      <c r="BJ385" s="210"/>
      <c r="BK385" s="210"/>
      <c r="BL385" s="210"/>
      <c r="BM385" s="210"/>
      <c r="BN385" s="210"/>
      <c r="BO385" s="210"/>
      <c r="BP385" s="210"/>
      <c r="BQ385" s="210"/>
      <c r="BR385" s="210"/>
      <c r="BS385" s="56">
        <f t="shared" si="106"/>
        <v>0</v>
      </c>
      <c r="BT385" s="56">
        <f t="shared" si="98"/>
        <v>18000</v>
      </c>
      <c r="BU385" s="57">
        <f t="shared" si="111"/>
        <v>-18000</v>
      </c>
      <c r="BW385" s="56">
        <f t="shared" si="108"/>
        <v>18000</v>
      </c>
      <c r="BX385" s="56"/>
      <c r="BY385" s="56">
        <f t="shared" si="85"/>
        <v>18000</v>
      </c>
      <c r="BZ385" s="62"/>
      <c r="CA385" s="62"/>
      <c r="CB385" s="62"/>
      <c r="CC385">
        <f t="shared" si="115"/>
        <v>-18000</v>
      </c>
      <c r="CD385" s="211"/>
      <c r="CI385" s="573">
        <f t="shared" si="95"/>
        <v>18000</v>
      </c>
    </row>
    <row r="386" spans="1:87" ht="18" hidden="1" thickTop="1" thickBot="1">
      <c r="A386" s="244">
        <v>368</v>
      </c>
      <c r="B386" s="496" t="s">
        <v>8</v>
      </c>
      <c r="C386" s="385" t="s">
        <v>1883</v>
      </c>
      <c r="D386" s="501" t="s">
        <v>137</v>
      </c>
      <c r="E386" s="67" t="s">
        <v>2015</v>
      </c>
      <c r="F386" s="432">
        <v>9984907102</v>
      </c>
      <c r="G386" s="531" t="s">
        <v>1882</v>
      </c>
      <c r="H386" s="758">
        <v>20</v>
      </c>
      <c r="I386" s="759">
        <v>20</v>
      </c>
      <c r="J386" s="538"/>
      <c r="K386" s="439">
        <v>1000</v>
      </c>
      <c r="L386" s="440">
        <v>1600</v>
      </c>
      <c r="M386" s="544" t="s">
        <v>1089</v>
      </c>
      <c r="N386" s="400">
        <v>45136</v>
      </c>
      <c r="O386" s="379">
        <f t="shared" si="100"/>
        <v>45716</v>
      </c>
      <c r="P386" s="400">
        <v>45131</v>
      </c>
      <c r="Q386" s="379">
        <f t="shared" si="114"/>
        <v>45712</v>
      </c>
      <c r="R386" s="127" t="str">
        <f t="shared" ref="R386:R402" si="116">MID($C386,11,1)</f>
        <v>H</v>
      </c>
      <c r="S386" s="131" t="str">
        <f t="shared" ref="S386:S428" si="117">IFERROR(VLOOKUP($B386,BDPROGRAMA,2,FALSE),)</f>
        <v>LICENCIATURA EN DERECHO</v>
      </c>
      <c r="T386" s="322" t="s">
        <v>1227</v>
      </c>
      <c r="U386" s="49" t="s">
        <v>16</v>
      </c>
      <c r="V386" s="325">
        <v>3150</v>
      </c>
      <c r="W386" s="51">
        <f t="shared" si="109"/>
        <v>0.49206349206349204</v>
      </c>
      <c r="X386" s="50">
        <f t="shared" si="110"/>
        <v>1550</v>
      </c>
      <c r="Y386" s="326">
        <v>4</v>
      </c>
      <c r="Z386" s="327">
        <v>0</v>
      </c>
      <c r="AA386" s="328">
        <v>23000</v>
      </c>
      <c r="AB386" s="1198" t="s">
        <v>16</v>
      </c>
      <c r="AC386">
        <v>1</v>
      </c>
      <c r="AD386" s="1249">
        <v>368</v>
      </c>
      <c r="AE386" s="46"/>
      <c r="AF3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CALENDARIO)]],TODAY())/30,0)-AE386, IF(Cat_alumnos[[#This Row],[ESTATUS ACADÉMICO]]="VIGENTE",ROUNDDOWN(DAYS360(Cat_alumnos[[#This Row],[FECHA DE INICIO (PRIMERA CLASE CALENDARIO)]],TODAY())/30,0)+2-AE386,"NO VIGENTE"))</f>
        <v>NO VIGENTE</v>
      </c>
      <c r="AG386" s="329">
        <v>1</v>
      </c>
      <c r="AH3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86" s="55" t="str">
        <f t="shared" si="84"/>
        <v>SUSPENDER</v>
      </c>
      <c r="AJ386" s="373" t="s">
        <v>1919</v>
      </c>
      <c r="AK386" s="49">
        <v>0</v>
      </c>
      <c r="AL386" s="66">
        <f t="shared" si="113"/>
        <v>4</v>
      </c>
      <c r="AM386" s="444" t="str">
        <f t="shared" si="101"/>
        <v>NO</v>
      </c>
      <c r="AN386" s="902"/>
      <c r="AO386" s="900" t="str">
        <f>MID(Cat_alumnos[[#This Row],[CURP]],5,2)</f>
        <v>97</v>
      </c>
      <c r="AP386" s="900" t="str">
        <f>MID(Cat_alumnos[[#This Row],[CURP]],7,2)</f>
        <v>06</v>
      </c>
      <c r="AQ386" s="900" t="str">
        <f>MID(Cat_alumnos[[#This Row],[CURP]],9,2)</f>
        <v>22</v>
      </c>
      <c r="AR386" s="904" t="s">
        <v>3084</v>
      </c>
      <c r="AS386" s="612">
        <f>Cat_alumnos[[#This Row],[Titulación]]</f>
        <v>23000</v>
      </c>
      <c r="AT386" s="208"/>
      <c r="AU386" s="1"/>
      <c r="AW386" s="209"/>
      <c r="AY386" s="210"/>
      <c r="AZ386" s="209"/>
      <c r="BB386" s="210"/>
      <c r="BC386" s="209"/>
      <c r="BE386" s="210"/>
      <c r="BF386" s="209"/>
      <c r="BH386" s="210"/>
      <c r="BI386" s="210"/>
      <c r="BJ386" s="210"/>
      <c r="BK386" s="210"/>
      <c r="BL386" s="210"/>
      <c r="BM386" s="210"/>
      <c r="BN386" s="210"/>
      <c r="BO386" s="210"/>
      <c r="BP386" s="210"/>
      <c r="BQ386" s="210"/>
      <c r="BR386" s="210"/>
      <c r="BS386" s="56">
        <f t="shared" si="106"/>
        <v>0</v>
      </c>
      <c r="BT386" s="56">
        <f t="shared" si="98"/>
        <v>23000</v>
      </c>
      <c r="BU386" s="57">
        <f t="shared" si="111"/>
        <v>-23000</v>
      </c>
      <c r="BW386" s="56">
        <f t="shared" si="108"/>
        <v>23000</v>
      </c>
      <c r="BX386" s="56"/>
      <c r="BY386" s="56">
        <f t="shared" si="85"/>
        <v>23000</v>
      </c>
      <c r="BZ386" s="62"/>
      <c r="CA386" s="62"/>
      <c r="CB386" s="62"/>
      <c r="CC386">
        <f t="shared" si="115"/>
        <v>-23000</v>
      </c>
      <c r="CD386" s="211"/>
      <c r="CI386" s="573">
        <f t="shared" si="95"/>
        <v>23000</v>
      </c>
    </row>
    <row r="387" spans="1:87" ht="18" hidden="1" thickTop="1" thickBot="1">
      <c r="A387" s="244">
        <v>369</v>
      </c>
      <c r="B387" s="496" t="s">
        <v>8</v>
      </c>
      <c r="C387" s="307" t="s">
        <v>1880</v>
      </c>
      <c r="D387" s="505" t="s">
        <v>2088</v>
      </c>
      <c r="E387" s="72" t="s">
        <v>1881</v>
      </c>
      <c r="F387" s="432">
        <v>9221971871</v>
      </c>
      <c r="G387" s="531" t="s">
        <v>1917</v>
      </c>
      <c r="H387" s="758">
        <v>36</v>
      </c>
      <c r="I387" s="759">
        <v>36</v>
      </c>
      <c r="J387" s="538" t="s">
        <v>1600</v>
      </c>
      <c r="K387" s="439">
        <v>1000</v>
      </c>
      <c r="L387" s="440">
        <v>1600</v>
      </c>
      <c r="M387" s="544" t="s">
        <v>1089</v>
      </c>
      <c r="N387" s="400">
        <v>44653</v>
      </c>
      <c r="O387" s="379">
        <f t="shared" si="100"/>
        <v>45718</v>
      </c>
      <c r="P387" s="400">
        <v>44652</v>
      </c>
      <c r="Q387" s="379">
        <f t="shared" si="114"/>
        <v>45717</v>
      </c>
      <c r="R387" s="127" t="str">
        <f t="shared" si="116"/>
        <v>M</v>
      </c>
      <c r="S387" s="131" t="str">
        <f t="shared" si="117"/>
        <v>LICENCIATURA EN DERECHO</v>
      </c>
      <c r="T387" s="322" t="s">
        <v>1227</v>
      </c>
      <c r="U387" s="49" t="s">
        <v>16</v>
      </c>
      <c r="V387" s="325">
        <v>3150</v>
      </c>
      <c r="W387" s="51">
        <f t="shared" si="109"/>
        <v>0.49206349206349204</v>
      </c>
      <c r="X387" s="50">
        <f t="shared" si="110"/>
        <v>1550</v>
      </c>
      <c r="Y387" s="326">
        <v>4</v>
      </c>
      <c r="Z387" s="327">
        <v>0</v>
      </c>
      <c r="AA387" s="328">
        <v>21000</v>
      </c>
      <c r="AB387" s="300" t="s">
        <v>16</v>
      </c>
      <c r="AC387">
        <v>1</v>
      </c>
      <c r="AD387" s="1248">
        <v>369</v>
      </c>
      <c r="AE387" s="46">
        <v>0</v>
      </c>
      <c r="AF3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CALENDARIO)]],TODAY())/30,0)-AE387, IF(Cat_alumnos[[#This Row],[ESTATUS ACADÉMICO]]="VIGENTE",ROUNDDOWN(DAYS360(Cat_alumnos[[#This Row],[FECHA DE INICIO (PRIMERA CLASE CALENDARIO)]],TODAY())/30,0)+2-AE387,"NO VIGENTE"))</f>
        <v>NO VIGENTE</v>
      </c>
      <c r="AG387" s="329">
        <v>5</v>
      </c>
      <c r="AH3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31</v>
      </c>
      <c r="AI387" s="55" t="str">
        <f t="shared" si="84"/>
        <v>SUSPENDER</v>
      </c>
      <c r="AJ387" s="373"/>
      <c r="AK387" s="49">
        <v>0</v>
      </c>
      <c r="AL387" s="66">
        <f t="shared" si="113"/>
        <v>4</v>
      </c>
      <c r="AM387" s="444" t="str">
        <f t="shared" si="101"/>
        <v>NO</v>
      </c>
      <c r="AN387" s="902"/>
      <c r="AO387" s="900" t="str">
        <f>MID(Cat_alumnos[[#This Row],[CURP]],5,2)</f>
        <v>99</v>
      </c>
      <c r="AP387" s="900" t="str">
        <f>MID(Cat_alumnos[[#This Row],[CURP]],7,2)</f>
        <v>10</v>
      </c>
      <c r="AQ387" s="900" t="str">
        <f>MID(Cat_alumnos[[#This Row],[CURP]],9,2)</f>
        <v>24</v>
      </c>
      <c r="AR387" s="904" t="s">
        <v>3084</v>
      </c>
      <c r="AS387" s="612">
        <f>Cat_alumnos[[#This Row],[Titulación]]</f>
        <v>21000</v>
      </c>
      <c r="AT387" s="208"/>
      <c r="AU387" s="1"/>
      <c r="AW387" s="209"/>
      <c r="AY387" s="210"/>
      <c r="AZ387" s="209"/>
      <c r="BB387" s="210"/>
      <c r="BC387" s="209"/>
      <c r="BE387" s="210"/>
      <c r="BF387" s="209"/>
      <c r="BH387" s="210"/>
      <c r="BI387" s="210"/>
      <c r="BJ387" s="210"/>
      <c r="BK387" s="210"/>
      <c r="BL387" s="210"/>
      <c r="BM387" s="210"/>
      <c r="BN387" s="210"/>
      <c r="BO387" s="210"/>
      <c r="BP387" s="210"/>
      <c r="BQ387" s="210"/>
      <c r="BR387" s="210"/>
      <c r="BS387" s="56">
        <f t="shared" si="106"/>
        <v>0</v>
      </c>
      <c r="BT387" s="56">
        <f t="shared" si="98"/>
        <v>21000</v>
      </c>
      <c r="BU387" s="57">
        <f t="shared" si="111"/>
        <v>-21000</v>
      </c>
      <c r="BW387" s="56">
        <f t="shared" si="108"/>
        <v>21000</v>
      </c>
      <c r="BX387" s="56"/>
      <c r="BY387" s="56">
        <f t="shared" si="85"/>
        <v>21000</v>
      </c>
      <c r="BZ387" s="62"/>
      <c r="CA387" s="62"/>
      <c r="CB387" s="62"/>
      <c r="CC387">
        <f t="shared" si="115"/>
        <v>-21000</v>
      </c>
      <c r="CD387" s="211"/>
      <c r="CI387" s="573">
        <f t="shared" si="95"/>
        <v>21000</v>
      </c>
    </row>
    <row r="388" spans="1:87" ht="18" hidden="1" thickTop="1" thickBot="1">
      <c r="A388" s="244">
        <v>370</v>
      </c>
      <c r="B388" s="496" t="s">
        <v>19</v>
      </c>
      <c r="C388" s="501" t="s">
        <v>256</v>
      </c>
      <c r="D388" s="316" t="s">
        <v>1985</v>
      </c>
      <c r="E388" s="518" t="s">
        <v>1916</v>
      </c>
      <c r="F388" s="530" t="s">
        <v>936</v>
      </c>
      <c r="G388" s="228" t="s">
        <v>258</v>
      </c>
      <c r="H388" s="622">
        <v>1</v>
      </c>
      <c r="I388" s="436">
        <v>6</v>
      </c>
      <c r="J388" s="538">
        <v>0</v>
      </c>
      <c r="K388" s="539"/>
      <c r="L388" s="417">
        <v>0</v>
      </c>
      <c r="M388" s="544" t="s">
        <v>583</v>
      </c>
      <c r="N388" s="547">
        <v>44540</v>
      </c>
      <c r="O388" s="379">
        <f t="shared" si="100"/>
        <v>44691</v>
      </c>
      <c r="P388" s="547">
        <v>44671</v>
      </c>
      <c r="Q388" s="379">
        <f t="shared" si="114"/>
        <v>44671</v>
      </c>
      <c r="R388" s="127" t="str">
        <f t="shared" si="116"/>
        <v>M</v>
      </c>
      <c r="S388" s="131" t="str">
        <f t="shared" si="117"/>
        <v>JT MAESTRIA EN DERECHO</v>
      </c>
      <c r="T388" s="322" t="s">
        <v>1227</v>
      </c>
      <c r="U388" s="324" t="s">
        <v>9</v>
      </c>
      <c r="V388" s="325">
        <v>5000</v>
      </c>
      <c r="W388" s="51">
        <f t="shared" si="109"/>
        <v>1</v>
      </c>
      <c r="X388" s="50">
        <f t="shared" si="110"/>
        <v>5000</v>
      </c>
      <c r="Y388" s="326">
        <v>0</v>
      </c>
      <c r="Z388" s="327">
        <v>6000</v>
      </c>
      <c r="AA388" s="328">
        <v>23000</v>
      </c>
      <c r="AB388" s="300" t="s">
        <v>11</v>
      </c>
      <c r="AC388">
        <v>1</v>
      </c>
      <c r="AD388" s="1249">
        <v>370</v>
      </c>
      <c r="AE388" s="46"/>
      <c r="AF3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CALENDARIO)]],TODAY())/30,0)-AE388, IF(Cat_alumnos[[#This Row],[ESTATUS ACADÉMICO]]="VIGENTE",ROUNDDOWN(DAYS360(Cat_alumnos[[#This Row],[FECHA DE INICIO (PRIMERA CLASE CALENDARIO)]],TODAY())/30,0)+2-AE388,"NO VIGENTE"))</f>
        <v>NO VIGENTE</v>
      </c>
      <c r="AG388" s="401">
        <v>6</v>
      </c>
      <c r="AH388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88" s="55" t="str">
        <f t="shared" si="84"/>
        <v>SUSPENDER</v>
      </c>
      <c r="AJ388" s="373" t="s">
        <v>1918</v>
      </c>
      <c r="AK388" s="49"/>
      <c r="AL388" s="66">
        <f t="shared" si="113"/>
        <v>0</v>
      </c>
      <c r="AM388" s="444" t="str">
        <f t="shared" si="101"/>
        <v>NO</v>
      </c>
      <c r="AN388" s="902"/>
      <c r="AO388" s="900" t="str">
        <f>MID(Cat_alumnos[[#This Row],[CURP]],5,2)</f>
        <v>89</v>
      </c>
      <c r="AP388" s="900" t="str">
        <f>MID(Cat_alumnos[[#This Row],[CURP]],7,2)</f>
        <v>04</v>
      </c>
      <c r="AQ388" s="900" t="str">
        <f>MID(Cat_alumnos[[#This Row],[CURP]],9,2)</f>
        <v>08</v>
      </c>
      <c r="AR388" s="904" t="s">
        <v>3084</v>
      </c>
      <c r="AS388" s="612">
        <f>Cat_alumnos[[#This Row],[Titulación]]</f>
        <v>23000</v>
      </c>
      <c r="AT388" s="208"/>
      <c r="AU388" s="1"/>
      <c r="AW388" s="209"/>
      <c r="AY388" s="210"/>
      <c r="AZ388" s="209"/>
      <c r="BB388" s="210"/>
      <c r="BC388" s="209"/>
      <c r="BE388" s="210"/>
      <c r="BF388" s="209"/>
      <c r="BH388" s="210"/>
      <c r="BI388" s="210"/>
      <c r="BJ388" s="210"/>
      <c r="BK388" s="210"/>
      <c r="BL388" s="210"/>
      <c r="BM388" s="210"/>
      <c r="BN388" s="210"/>
      <c r="BO388" s="210"/>
      <c r="BP388" s="210"/>
      <c r="BQ388" s="210"/>
      <c r="BR388" s="210"/>
      <c r="BS388" s="56">
        <f t="shared" si="106"/>
        <v>0</v>
      </c>
      <c r="BT388" s="56">
        <f t="shared" si="98"/>
        <v>23000</v>
      </c>
      <c r="BU388" s="57">
        <f t="shared" si="111"/>
        <v>-23000</v>
      </c>
      <c r="BW388" s="56">
        <f t="shared" si="108"/>
        <v>23000</v>
      </c>
      <c r="BX388" s="56"/>
      <c r="BY388" s="56">
        <f t="shared" si="85"/>
        <v>23000</v>
      </c>
      <c r="BZ388" s="62"/>
      <c r="CA388" s="62"/>
      <c r="CB388" s="62"/>
      <c r="CC388">
        <f t="shared" si="115"/>
        <v>-23000</v>
      </c>
      <c r="CD388" s="211"/>
      <c r="CI388" s="573">
        <f t="shared" si="95"/>
        <v>23000</v>
      </c>
    </row>
    <row r="389" spans="1:87" ht="34" hidden="1" thickTop="1" thickBot="1">
      <c r="A389" s="244">
        <v>371</v>
      </c>
      <c r="B389" s="617" t="s">
        <v>15</v>
      </c>
      <c r="C389" s="642" t="s">
        <v>960</v>
      </c>
      <c r="D389" s="446" t="s">
        <v>1986</v>
      </c>
      <c r="E389" s="643" t="s">
        <v>962</v>
      </c>
      <c r="F389" s="644">
        <v>9871191661</v>
      </c>
      <c r="G389" s="644" t="s">
        <v>964</v>
      </c>
      <c r="H389" s="645">
        <v>16</v>
      </c>
      <c r="I389" s="645">
        <v>16</v>
      </c>
      <c r="J389" s="646" t="s">
        <v>1600</v>
      </c>
      <c r="K389" s="646">
        <v>2000</v>
      </c>
      <c r="L389" s="647">
        <v>2275</v>
      </c>
      <c r="M389" s="415" t="s">
        <v>1476</v>
      </c>
      <c r="N389" s="648">
        <v>44673</v>
      </c>
      <c r="O389" s="379">
        <f t="shared" si="100"/>
        <v>45129</v>
      </c>
      <c r="P389" s="648">
        <v>44677</v>
      </c>
      <c r="Q389" s="379">
        <f t="shared" si="114"/>
        <v>45133</v>
      </c>
      <c r="R389" s="649" t="str">
        <f t="shared" si="116"/>
        <v>M</v>
      </c>
      <c r="S389" s="642" t="str">
        <f t="shared" si="117"/>
        <v>MAESTRIA EN DERECHO PROCESAL PENAL Y JUICIOS ORALES</v>
      </c>
      <c r="T389" s="322" t="s">
        <v>1227</v>
      </c>
      <c r="U389" s="704" t="s">
        <v>11</v>
      </c>
      <c r="V389" s="705">
        <v>5000</v>
      </c>
      <c r="W389" s="706">
        <f t="shared" si="109"/>
        <v>0.54500000000000004</v>
      </c>
      <c r="X389" s="707">
        <f t="shared" si="110"/>
        <v>2725</v>
      </c>
      <c r="Y389" s="708">
        <v>1</v>
      </c>
      <c r="Z389" s="709"/>
      <c r="AA389" s="710">
        <v>25000</v>
      </c>
      <c r="AB389" s="1197" t="s">
        <v>11</v>
      </c>
      <c r="AC389">
        <v>1</v>
      </c>
      <c r="AD389" s="1250">
        <v>371</v>
      </c>
      <c r="AE389" s="117">
        <v>2</v>
      </c>
      <c r="AF3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CALENDARIO)]],TODAY())/30,0)-AE389, IF(Cat_alumnos[[#This Row],[ESTATUS ACADÉMICO]]="VIGENTE",ROUNDDOWN(DAYS360(Cat_alumnos[[#This Row],[FECHA DE INICIO (PRIMERA CLASE CALENDARIO)]],TODAY())/30,0)+2-AE389,"NO VIGENTE"))</f>
        <v>NO VIGENTE</v>
      </c>
      <c r="AG389" s="636">
        <v>16</v>
      </c>
      <c r="AH3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-9</v>
      </c>
      <c r="AI389" s="703" t="str">
        <f t="shared" ca="1" si="84"/>
        <v>Al día septiembre</v>
      </c>
      <c r="AJ389" s="618" t="s">
        <v>1984</v>
      </c>
      <c r="AK389" s="49">
        <v>1</v>
      </c>
      <c r="AL389" s="66">
        <f t="shared" si="113"/>
        <v>0</v>
      </c>
      <c r="AM389" s="444" t="str">
        <f t="shared" si="101"/>
        <v>NO</v>
      </c>
      <c r="AN389" s="902"/>
      <c r="AO389" s="900" t="str">
        <f>MID(Cat_alumnos[[#This Row],[CURP]],5,2)</f>
        <v>85</v>
      </c>
      <c r="AP389" s="900" t="str">
        <f>MID(Cat_alumnos[[#This Row],[CURP]],7,2)</f>
        <v>12</v>
      </c>
      <c r="AQ389" s="900" t="str">
        <f>MID(Cat_alumnos[[#This Row],[CURP]],9,2)</f>
        <v>02</v>
      </c>
      <c r="AR389" s="904" t="s">
        <v>3084</v>
      </c>
      <c r="AS389" s="612">
        <f>Cat_alumnos[[#This Row],[Titulación]]</f>
        <v>25000</v>
      </c>
      <c r="AT389" s="208">
        <v>4000</v>
      </c>
      <c r="AU389" s="39">
        <v>45201</v>
      </c>
      <c r="AW389" s="384">
        <v>2000</v>
      </c>
      <c r="AX389" s="81">
        <v>45223</v>
      </c>
      <c r="AY389" s="210"/>
      <c r="AZ389" s="209">
        <v>5000</v>
      </c>
      <c r="BB389" s="210" t="s">
        <v>420</v>
      </c>
      <c r="BC389" s="209">
        <v>3350</v>
      </c>
      <c r="BE389" s="210"/>
      <c r="BF389" s="209">
        <v>3350</v>
      </c>
      <c r="BH389" s="210"/>
      <c r="BI389" s="210"/>
      <c r="BJ389" s="210"/>
      <c r="BK389" s="210"/>
      <c r="BL389" s="210"/>
      <c r="BM389" s="210"/>
      <c r="BN389" s="210"/>
      <c r="BO389" s="210"/>
      <c r="BP389" s="210"/>
      <c r="BQ389" s="210"/>
      <c r="BR389" s="210"/>
      <c r="BS389" s="56">
        <f t="shared" si="106"/>
        <v>17700</v>
      </c>
      <c r="BT389" s="56">
        <f t="shared" si="98"/>
        <v>25000</v>
      </c>
      <c r="BU389" s="57">
        <f t="shared" si="111"/>
        <v>-7300</v>
      </c>
      <c r="BW389" s="56">
        <f t="shared" si="108"/>
        <v>25000</v>
      </c>
      <c r="BX389" s="56"/>
      <c r="BY389" s="56">
        <f t="shared" si="85"/>
        <v>25000</v>
      </c>
      <c r="BZ389" s="62"/>
      <c r="CA389" s="62"/>
      <c r="CB389" s="62"/>
      <c r="CC389">
        <f t="shared" si="115"/>
        <v>-25000</v>
      </c>
      <c r="CD389" s="211"/>
      <c r="CI389" s="573">
        <f t="shared" si="95"/>
        <v>21000</v>
      </c>
    </row>
    <row r="390" spans="1:87" ht="34" hidden="1" thickTop="1" thickBot="1">
      <c r="A390" s="244">
        <v>372</v>
      </c>
      <c r="B390" s="405" t="s">
        <v>67</v>
      </c>
      <c r="C390" s="410" t="s">
        <v>1987</v>
      </c>
      <c r="D390" s="420" t="s">
        <v>2059</v>
      </c>
      <c r="E390" s="517" t="s">
        <v>2442</v>
      </c>
      <c r="F390" s="420" t="s">
        <v>1988</v>
      </c>
      <c r="G390" s="420" t="s">
        <v>1989</v>
      </c>
      <c r="H390" s="432">
        <v>20</v>
      </c>
      <c r="I390" s="432">
        <v>20</v>
      </c>
      <c r="J390" s="421" t="s">
        <v>1600</v>
      </c>
      <c r="K390" s="422">
        <v>3000</v>
      </c>
      <c r="L390" s="422">
        <v>3497</v>
      </c>
      <c r="M390" s="410" t="s">
        <v>1455</v>
      </c>
      <c r="N390" s="423">
        <v>44681</v>
      </c>
      <c r="O390" s="379">
        <f t="shared" si="100"/>
        <v>45260</v>
      </c>
      <c r="P390" s="423">
        <v>44679</v>
      </c>
      <c r="Q390" s="379">
        <f t="shared" si="114"/>
        <v>45258</v>
      </c>
      <c r="R390" s="49" t="str">
        <f t="shared" si="116"/>
        <v>H</v>
      </c>
      <c r="S390" s="49" t="str">
        <f t="shared" si="117"/>
        <v>DOCTORADO EN INNOVACION, ADMON Y POLITICAS PUBLICAS</v>
      </c>
      <c r="T390" s="322" t="s">
        <v>1227</v>
      </c>
      <c r="U390" s="323" t="s">
        <v>11</v>
      </c>
      <c r="V390" s="325">
        <v>7000</v>
      </c>
      <c r="W390" s="51">
        <f t="shared" si="109"/>
        <v>0.50042857142857144</v>
      </c>
      <c r="X390" s="50">
        <f t="shared" si="110"/>
        <v>3503</v>
      </c>
      <c r="Y390" s="326">
        <v>1</v>
      </c>
      <c r="Z390" s="327"/>
      <c r="AA390" s="328">
        <v>29000</v>
      </c>
      <c r="AB390" s="300" t="s">
        <v>11</v>
      </c>
      <c r="AC390">
        <v>1</v>
      </c>
      <c r="AD390" s="1249">
        <v>372</v>
      </c>
      <c r="AE390" s="46"/>
      <c r="AF3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CALENDARIO)]],TODAY())/30,0)-AE390, IF(Cat_alumnos[[#This Row],[ESTATUS ACADÉMICO]]="VIGENTE",ROUNDDOWN(DAYS360(Cat_alumnos[[#This Row],[FECHA DE INICIO (PRIMERA CLASE CALENDARIO)]],TODAY())/30,0)+2-AE390,"NO VIGENTE"))</f>
        <v>NO VIGENTE</v>
      </c>
      <c r="AG390" s="401">
        <v>20</v>
      </c>
      <c r="AH3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90" s="55" t="str">
        <f t="shared" si="84"/>
        <v>COBRANZA</v>
      </c>
      <c r="AJ390" s="373" t="s">
        <v>2027</v>
      </c>
      <c r="AK390" s="49"/>
      <c r="AL390" s="66">
        <f t="shared" si="113"/>
        <v>1</v>
      </c>
      <c r="AM390" s="444" t="str">
        <f t="shared" si="101"/>
        <v>NO</v>
      </c>
      <c r="AN390" s="902"/>
      <c r="AO390" s="900" t="str">
        <f>MID(Cat_alumnos[[#This Row],[CURP]],5,2)</f>
        <v>86</v>
      </c>
      <c r="AP390" s="900" t="str">
        <f>MID(Cat_alumnos[[#This Row],[CURP]],7,2)</f>
        <v>01</v>
      </c>
      <c r="AQ390" s="900" t="str">
        <f>MID(Cat_alumnos[[#This Row],[CURP]],9,2)</f>
        <v>13</v>
      </c>
      <c r="AR390" s="904" t="s">
        <v>3088</v>
      </c>
      <c r="AS390" s="612">
        <f>Cat_alumnos[[#This Row],[Titulación]]</f>
        <v>29000</v>
      </c>
      <c r="AT390" s="208"/>
      <c r="AU390" s="1"/>
      <c r="AW390" s="209"/>
      <c r="AY390" s="210"/>
      <c r="AZ390" s="209"/>
      <c r="BB390" s="210"/>
      <c r="BC390" s="209"/>
      <c r="BE390" s="210"/>
      <c r="BF390" s="209"/>
      <c r="BH390" s="210"/>
      <c r="BI390" s="210"/>
      <c r="BJ390" s="210"/>
      <c r="BK390" s="210"/>
      <c r="BL390" s="210"/>
      <c r="BM390" s="210"/>
      <c r="BN390" s="210"/>
      <c r="BO390" s="210"/>
      <c r="BP390" s="210"/>
      <c r="BQ390" s="210"/>
      <c r="BR390" s="210"/>
      <c r="BS390" s="56">
        <f t="shared" si="106"/>
        <v>0</v>
      </c>
      <c r="BT390" s="56">
        <f t="shared" si="98"/>
        <v>29000</v>
      </c>
      <c r="BU390" s="57">
        <f t="shared" si="111"/>
        <v>-29000</v>
      </c>
      <c r="BW390" s="56">
        <f t="shared" si="108"/>
        <v>29000</v>
      </c>
      <c r="BX390" s="56"/>
      <c r="BY390" s="56">
        <f t="shared" si="85"/>
        <v>29000</v>
      </c>
      <c r="BZ390" s="62"/>
      <c r="CA390" s="62"/>
      <c r="CB390" s="62"/>
      <c r="CC390">
        <f t="shared" si="115"/>
        <v>-29000</v>
      </c>
      <c r="CD390" s="211"/>
      <c r="CI390" s="573">
        <f t="shared" si="95"/>
        <v>29000</v>
      </c>
    </row>
    <row r="391" spans="1:87" ht="34" hidden="1" thickTop="1" thickBot="1">
      <c r="A391" s="244">
        <v>373</v>
      </c>
      <c r="B391" s="406" t="s">
        <v>20</v>
      </c>
      <c r="C391" s="410" t="s">
        <v>1990</v>
      </c>
      <c r="D391" s="410" t="s">
        <v>1323</v>
      </c>
      <c r="E391" s="517" t="s">
        <v>1991</v>
      </c>
      <c r="F391" s="420" t="s">
        <v>1992</v>
      </c>
      <c r="G391" s="744" t="s">
        <v>1993</v>
      </c>
      <c r="H391" s="420">
        <v>4</v>
      </c>
      <c r="I391" s="420">
        <v>4</v>
      </c>
      <c r="J391" s="421" t="s">
        <v>1600</v>
      </c>
      <c r="K391" s="422">
        <v>3000</v>
      </c>
      <c r="L391" s="422">
        <v>3350</v>
      </c>
      <c r="M391" s="303" t="s">
        <v>1876</v>
      </c>
      <c r="N391" s="423">
        <v>44681</v>
      </c>
      <c r="O391" s="379">
        <f t="shared" si="100"/>
        <v>44772</v>
      </c>
      <c r="P391" s="423">
        <v>44679</v>
      </c>
      <c r="Q391" s="379">
        <f t="shared" si="114"/>
        <v>44770</v>
      </c>
      <c r="R391" s="49" t="str">
        <f t="shared" si="116"/>
        <v>M</v>
      </c>
      <c r="S391" s="49" t="str">
        <f t="shared" si="117"/>
        <v>JT DOCTORADO EN DERECHO</v>
      </c>
      <c r="T391" s="322" t="s">
        <v>1227</v>
      </c>
      <c r="U391" s="323" t="s">
        <v>11</v>
      </c>
      <c r="V391" s="325">
        <v>6700</v>
      </c>
      <c r="W391" s="51">
        <f t="shared" si="109"/>
        <v>0.5</v>
      </c>
      <c r="X391" s="50">
        <f t="shared" si="110"/>
        <v>3350</v>
      </c>
      <c r="Y391" s="326"/>
      <c r="Z391" s="327">
        <v>8000</v>
      </c>
      <c r="AA391" s="328">
        <v>25000</v>
      </c>
      <c r="AB391" s="300" t="s">
        <v>11</v>
      </c>
      <c r="AC391">
        <v>1</v>
      </c>
      <c r="AD391" s="1248">
        <v>373</v>
      </c>
      <c r="AE391" s="46"/>
      <c r="AF3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CALENDARIO)]],TODAY())/30,0)-AE391, IF(Cat_alumnos[[#This Row],[ESTATUS ACADÉMICO]]="VIGENTE",ROUNDDOWN(DAYS360(Cat_alumnos[[#This Row],[FECHA DE INICIO (PRIMERA CLASE CALENDARIO)]],TODAY())/30,0)+2-AE391,"NO VIGENTE"))</f>
        <v>NO VIGENTE</v>
      </c>
      <c r="AG391" s="401">
        <v>4</v>
      </c>
      <c r="AH3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91" s="55" t="str">
        <f t="shared" ca="1" si="84"/>
        <v>Al día septiembre</v>
      </c>
      <c r="AJ391" s="373" t="s">
        <v>2795</v>
      </c>
      <c r="AK391" s="49"/>
      <c r="AL391" s="66">
        <f t="shared" si="113"/>
        <v>0</v>
      </c>
      <c r="AM391" s="444" t="str">
        <f t="shared" si="101"/>
        <v>NO</v>
      </c>
      <c r="AN391" s="902"/>
      <c r="AO391" s="900" t="str">
        <f>MID(Cat_alumnos[[#This Row],[CURP]],5,2)</f>
        <v>75</v>
      </c>
      <c r="AP391" s="900" t="str">
        <f>MID(Cat_alumnos[[#This Row],[CURP]],7,2)</f>
        <v>05</v>
      </c>
      <c r="AQ391" s="900" t="str">
        <f>MID(Cat_alumnos[[#This Row],[CURP]],9,2)</f>
        <v>15</v>
      </c>
      <c r="AR391" s="904" t="s">
        <v>3088</v>
      </c>
      <c r="AS391" s="612">
        <f>Cat_alumnos[[#This Row],[Titulación]]</f>
        <v>25000</v>
      </c>
      <c r="AT391" s="208">
        <v>8000</v>
      </c>
      <c r="AU391" s="1" t="s">
        <v>2229</v>
      </c>
      <c r="AV391" s="81">
        <v>44903</v>
      </c>
      <c r="AW391" s="209">
        <v>8000</v>
      </c>
      <c r="AX391" t="s">
        <v>2229</v>
      </c>
      <c r="AY391" s="637">
        <v>44951</v>
      </c>
      <c r="AZ391" s="209">
        <v>9000</v>
      </c>
      <c r="BA391" t="s">
        <v>2229</v>
      </c>
      <c r="BB391" s="637">
        <v>44992</v>
      </c>
      <c r="BC391" s="209"/>
      <c r="BE391" s="210"/>
      <c r="BF391" s="209"/>
      <c r="BH391" s="210"/>
      <c r="BI391" s="210"/>
      <c r="BJ391" s="210"/>
      <c r="BK391" s="210"/>
      <c r="BL391" s="210"/>
      <c r="BM391" s="210"/>
      <c r="BN391" s="210"/>
      <c r="BO391" s="210"/>
      <c r="BP391" s="210"/>
      <c r="BQ391" s="210"/>
      <c r="BR391" s="210"/>
      <c r="BS391" s="56">
        <f t="shared" si="106"/>
        <v>25000</v>
      </c>
      <c r="BT391" s="56">
        <f t="shared" si="98"/>
        <v>25000</v>
      </c>
      <c r="BU391" s="57">
        <f t="shared" si="111"/>
        <v>0</v>
      </c>
      <c r="BW391" s="56">
        <f t="shared" si="108"/>
        <v>25000</v>
      </c>
      <c r="BX391" s="56"/>
      <c r="BY391" s="56">
        <v>4000</v>
      </c>
      <c r="BZ391" s="78">
        <v>44746</v>
      </c>
      <c r="CA391" s="62" t="s">
        <v>420</v>
      </c>
      <c r="CB391" s="62"/>
      <c r="CC391">
        <f t="shared" si="115"/>
        <v>-4000</v>
      </c>
      <c r="CD391" s="211"/>
      <c r="CI391" s="573">
        <f t="shared" si="95"/>
        <v>17000</v>
      </c>
    </row>
    <row r="392" spans="1:87" ht="18" hidden="1" thickTop="1" thickBot="1">
      <c r="A392" s="244">
        <v>374</v>
      </c>
      <c r="B392" s="407" t="s">
        <v>67</v>
      </c>
      <c r="C392" s="410" t="s">
        <v>1369</v>
      </c>
      <c r="D392" s="420" t="s">
        <v>2060</v>
      </c>
      <c r="E392" s="517" t="s">
        <v>1371</v>
      </c>
      <c r="F392" s="420" t="s">
        <v>1372</v>
      </c>
      <c r="G392" s="254" t="s">
        <v>1373</v>
      </c>
      <c r="H392" s="420">
        <v>24</v>
      </c>
      <c r="I392" s="420">
        <v>20</v>
      </c>
      <c r="J392" s="421" t="s">
        <v>1600</v>
      </c>
      <c r="K392" s="422">
        <v>3000</v>
      </c>
      <c r="L392" s="422">
        <v>2800</v>
      </c>
      <c r="M392" s="430" t="s">
        <v>2923</v>
      </c>
      <c r="N392" s="423">
        <v>44681</v>
      </c>
      <c r="O392" s="379">
        <f t="shared" si="100"/>
        <v>45260</v>
      </c>
      <c r="P392" s="423">
        <v>44680</v>
      </c>
      <c r="Q392" s="379">
        <f t="shared" si="114"/>
        <v>45380</v>
      </c>
      <c r="R392" s="49" t="str">
        <f t="shared" si="116"/>
        <v>H</v>
      </c>
      <c r="S392" s="49" t="str">
        <f t="shared" si="117"/>
        <v>DOCTORADO EN INNOVACION, ADMON Y POLITICAS PUBLICAS</v>
      </c>
      <c r="T392" s="322" t="s">
        <v>1227</v>
      </c>
      <c r="U392" s="323" t="s">
        <v>11</v>
      </c>
      <c r="V392" s="325">
        <v>7000</v>
      </c>
      <c r="W392" s="51">
        <f t="shared" si="109"/>
        <v>0.6</v>
      </c>
      <c r="X392" s="50">
        <f t="shared" si="110"/>
        <v>4200</v>
      </c>
      <c r="Y392" s="326">
        <v>1</v>
      </c>
      <c r="Z392" s="327"/>
      <c r="AA392" s="328">
        <v>29000</v>
      </c>
      <c r="AB392" s="300" t="s">
        <v>11</v>
      </c>
      <c r="AC392">
        <v>1</v>
      </c>
      <c r="AD392" s="1249">
        <v>374</v>
      </c>
      <c r="AE392" s="46"/>
      <c r="AF3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CALENDARIO)]],TODAY())/30,0)-AE392, IF(Cat_alumnos[[#This Row],[ESTATUS ACADÉMICO]]="VIGENTE",ROUNDDOWN(DAYS360(Cat_alumnos[[#This Row],[FECHA DE INICIO (PRIMERA CLASE CALENDARIO)]],TODAY())/30,0)+2-AE392,"NO VIGENTE"))</f>
        <v>NO VIGENTE</v>
      </c>
      <c r="AG392" s="401">
        <v>24</v>
      </c>
      <c r="AH3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92" s="55" t="str">
        <f t="shared" ca="1" si="84"/>
        <v>Al día septiembre</v>
      </c>
      <c r="AJ392" s="373" t="s">
        <v>2026</v>
      </c>
      <c r="AK392" s="49">
        <v>1</v>
      </c>
      <c r="AL392" s="66">
        <f t="shared" si="113"/>
        <v>0</v>
      </c>
      <c r="AM392" s="444" t="s">
        <v>2020</v>
      </c>
      <c r="AN392" s="904" t="s">
        <v>2028</v>
      </c>
      <c r="AO392" s="900" t="str">
        <f>MID(Cat_alumnos[[#This Row],[CURP]],5,2)</f>
        <v>74</v>
      </c>
      <c r="AP392" s="900" t="str">
        <f>MID(Cat_alumnos[[#This Row],[CURP]],7,2)</f>
        <v>08</v>
      </c>
      <c r="AQ392" s="900" t="str">
        <f>MID(Cat_alumnos[[#This Row],[CURP]],9,2)</f>
        <v>15</v>
      </c>
      <c r="AR392" s="904" t="s">
        <v>3098</v>
      </c>
      <c r="AS392" s="612">
        <f>Cat_alumnos[[#This Row],[Titulación]]</f>
        <v>29000</v>
      </c>
      <c r="AT392" s="208">
        <v>29000</v>
      </c>
      <c r="AU392" s="39">
        <v>45398</v>
      </c>
      <c r="AV392" t="s">
        <v>246</v>
      </c>
      <c r="AW392" s="209"/>
      <c r="AY392" s="210"/>
      <c r="AZ392" s="209"/>
      <c r="BB392" s="210"/>
      <c r="BC392" s="209"/>
      <c r="BE392" s="210"/>
      <c r="BF392" s="209"/>
      <c r="BH392" s="210"/>
      <c r="BI392" s="210"/>
      <c r="BJ392" s="210"/>
      <c r="BK392" s="210"/>
      <c r="BL392" s="210"/>
      <c r="BM392" s="210"/>
      <c r="BN392" s="210"/>
      <c r="BO392" s="210"/>
      <c r="BP392" s="210"/>
      <c r="BQ392" s="210"/>
      <c r="BR392" s="210"/>
      <c r="BS392" s="56">
        <f t="shared" si="106"/>
        <v>29000</v>
      </c>
      <c r="BT392" s="56">
        <f t="shared" si="98"/>
        <v>29000</v>
      </c>
      <c r="BU392" s="57">
        <f t="shared" si="111"/>
        <v>0</v>
      </c>
      <c r="BW392" s="56">
        <f t="shared" si="108"/>
        <v>29000</v>
      </c>
      <c r="BX392" s="56"/>
      <c r="BY392" s="56"/>
      <c r="BZ392" s="62"/>
      <c r="CA392" s="62"/>
      <c r="CB392" s="62"/>
      <c r="CC392">
        <f t="shared" si="115"/>
        <v>0</v>
      </c>
      <c r="CD392" s="211"/>
      <c r="CI392" s="573">
        <f t="shared" si="95"/>
        <v>0</v>
      </c>
    </row>
    <row r="393" spans="1:87" ht="19" hidden="1" thickTop="1" thickBot="1">
      <c r="A393" s="244">
        <v>375</v>
      </c>
      <c r="B393" s="408" t="s">
        <v>67</v>
      </c>
      <c r="C393" s="441" t="s">
        <v>1994</v>
      </c>
      <c r="D393" s="420" t="s">
        <v>2061</v>
      </c>
      <c r="E393" s="667" t="s">
        <v>1995</v>
      </c>
      <c r="F393" s="420" t="s">
        <v>1996</v>
      </c>
      <c r="G393" s="744" t="s">
        <v>1997</v>
      </c>
      <c r="H393" s="420">
        <v>24</v>
      </c>
      <c r="I393" s="420">
        <v>20</v>
      </c>
      <c r="J393" s="421" t="s">
        <v>1600</v>
      </c>
      <c r="K393" s="422">
        <v>3000</v>
      </c>
      <c r="L393" s="422">
        <v>2800</v>
      </c>
      <c r="M393" s="410" t="s">
        <v>1455</v>
      </c>
      <c r="N393" s="423">
        <v>44681</v>
      </c>
      <c r="O393" s="379">
        <f t="shared" si="100"/>
        <v>45260</v>
      </c>
      <c r="P393" s="423">
        <v>44681</v>
      </c>
      <c r="Q393" s="379">
        <f t="shared" si="114"/>
        <v>45381</v>
      </c>
      <c r="R393" s="49" t="str">
        <f t="shared" si="116"/>
        <v>M</v>
      </c>
      <c r="S393" s="49" t="str">
        <f t="shared" si="117"/>
        <v>DOCTORADO EN INNOVACION, ADMON Y POLITICAS PUBLICAS</v>
      </c>
      <c r="T393" s="322" t="s">
        <v>1227</v>
      </c>
      <c r="U393" s="323" t="s">
        <v>16</v>
      </c>
      <c r="V393" s="325">
        <v>7000</v>
      </c>
      <c r="W393" s="51">
        <f t="shared" si="109"/>
        <v>0.6</v>
      </c>
      <c r="X393" s="50">
        <f t="shared" si="110"/>
        <v>4200</v>
      </c>
      <c r="Y393" s="326">
        <v>1</v>
      </c>
      <c r="Z393" s="327"/>
      <c r="AA393" s="328">
        <v>29000</v>
      </c>
      <c r="AB393" s="300" t="s">
        <v>16</v>
      </c>
      <c r="AC393">
        <v>1</v>
      </c>
      <c r="AD393" s="1248">
        <v>375</v>
      </c>
      <c r="AE393" s="46"/>
      <c r="AF3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CALENDARIO)]],TODAY())/30,0)-AE393, IF(Cat_alumnos[[#This Row],[ESTATUS ACADÉMICO]]="VIGENTE",ROUNDDOWN(DAYS360(Cat_alumnos[[#This Row],[FECHA DE INICIO (PRIMERA CLASE CALENDARIO)]],TODAY())/30,0)+2-AE393,"NO VIGENTE"))</f>
        <v>NO VIGENTE</v>
      </c>
      <c r="AG393" s="401">
        <v>1</v>
      </c>
      <c r="AH3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393" s="55" t="str">
        <f t="shared" si="84"/>
        <v>SUSPENDER</v>
      </c>
      <c r="AJ393" s="373" t="s">
        <v>2026</v>
      </c>
      <c r="AK393" s="49"/>
      <c r="AL393" s="66">
        <f t="shared" si="113"/>
        <v>1</v>
      </c>
      <c r="AM393" s="444" t="str">
        <f t="shared" si="101"/>
        <v>NO</v>
      </c>
      <c r="AN393" s="902"/>
      <c r="AO393" s="900" t="str">
        <f>MID(Cat_alumnos[[#This Row],[CURP]],5,2)</f>
        <v>65</v>
      </c>
      <c r="AP393" s="900" t="str">
        <f>MID(Cat_alumnos[[#This Row],[CURP]],7,2)</f>
        <v>03</v>
      </c>
      <c r="AQ393" s="900" t="str">
        <f>MID(Cat_alumnos[[#This Row],[CURP]],9,2)</f>
        <v>31</v>
      </c>
      <c r="AR393" s="904" t="s">
        <v>3097</v>
      </c>
      <c r="AS393" s="612">
        <f>Cat_alumnos[[#This Row],[Titulación]]</f>
        <v>29000</v>
      </c>
      <c r="AT393" s="208"/>
      <c r="AU393" s="1"/>
      <c r="AW393" s="209"/>
      <c r="AY393" s="210"/>
      <c r="AZ393" s="209"/>
      <c r="BB393" s="210"/>
      <c r="BC393" s="209"/>
      <c r="BE393" s="210"/>
      <c r="BF393" s="209"/>
      <c r="BH393" s="210"/>
      <c r="BI393" s="210"/>
      <c r="BJ393" s="210"/>
      <c r="BK393" s="210"/>
      <c r="BL393" s="210"/>
      <c r="BM393" s="210"/>
      <c r="BN393" s="210"/>
      <c r="BO393" s="210"/>
      <c r="BP393" s="210"/>
      <c r="BQ393" s="210"/>
      <c r="BR393" s="210"/>
      <c r="BS393" s="56">
        <f t="shared" si="106"/>
        <v>0</v>
      </c>
      <c r="BT393" s="56">
        <f t="shared" si="98"/>
        <v>29000</v>
      </c>
      <c r="BU393" s="57">
        <f t="shared" si="111"/>
        <v>-29000</v>
      </c>
      <c r="BW393" s="56">
        <f t="shared" si="108"/>
        <v>29000</v>
      </c>
      <c r="BX393" s="56"/>
      <c r="BY393" s="56">
        <f t="shared" si="85"/>
        <v>29000</v>
      </c>
      <c r="BZ393" s="62"/>
      <c r="CA393" s="62"/>
      <c r="CB393" s="62"/>
      <c r="CC393">
        <f t="shared" si="115"/>
        <v>-29000</v>
      </c>
      <c r="CD393" s="211"/>
      <c r="CI393" s="573">
        <f t="shared" si="95"/>
        <v>29000</v>
      </c>
    </row>
    <row r="394" spans="1:87" ht="19" hidden="1" thickTop="1" thickBot="1">
      <c r="A394" s="244">
        <v>376</v>
      </c>
      <c r="B394" s="409" t="s">
        <v>8</v>
      </c>
      <c r="C394" s="410" t="s">
        <v>2000</v>
      </c>
      <c r="D394" s="504" t="s">
        <v>2090</v>
      </c>
      <c r="E394" s="667" t="s">
        <v>2008</v>
      </c>
      <c r="F394" s="420" t="s">
        <v>2001</v>
      </c>
      <c r="G394" s="744" t="s">
        <v>2002</v>
      </c>
      <c r="H394" s="420">
        <v>36</v>
      </c>
      <c r="I394" s="420">
        <v>36</v>
      </c>
      <c r="J394" s="421" t="s">
        <v>1600</v>
      </c>
      <c r="K394" s="422">
        <v>1000</v>
      </c>
      <c r="L394" s="422">
        <v>1600</v>
      </c>
      <c r="M394" s="410" t="s">
        <v>1512</v>
      </c>
      <c r="N394" s="423">
        <v>44723</v>
      </c>
      <c r="O394" s="379">
        <f t="shared" si="100"/>
        <v>45788</v>
      </c>
      <c r="P394" s="423">
        <v>44681</v>
      </c>
      <c r="Q394" s="379">
        <f t="shared" si="114"/>
        <v>45746</v>
      </c>
      <c r="R394" s="49" t="str">
        <f t="shared" si="116"/>
        <v>H</v>
      </c>
      <c r="S394" s="49" t="str">
        <f t="shared" si="117"/>
        <v>LICENCIATURA EN DERECHO</v>
      </c>
      <c r="T394" s="322" t="s">
        <v>1227</v>
      </c>
      <c r="U394" s="323" t="s">
        <v>14</v>
      </c>
      <c r="V394" s="325">
        <v>3150</v>
      </c>
      <c r="W394" s="51">
        <f t="shared" si="109"/>
        <v>0.49206349206349204</v>
      </c>
      <c r="X394" s="50">
        <f t="shared" si="110"/>
        <v>1550</v>
      </c>
      <c r="Y394" s="326">
        <v>4</v>
      </c>
      <c r="Z394" s="327"/>
      <c r="AA394" s="328">
        <v>21000</v>
      </c>
      <c r="AB394" s="300" t="s">
        <v>11</v>
      </c>
      <c r="AC394">
        <v>1</v>
      </c>
      <c r="AD394" s="1249">
        <v>376</v>
      </c>
      <c r="AE394" s="46"/>
      <c r="AF3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CALENDARIO)]],TODAY())/30,0)-AE394, IF(Cat_alumnos[[#This Row],[ESTATUS ACADÉMICO]]="VIGENTE",ROUNDDOWN(DAYS360(Cat_alumnos[[#This Row],[FECHA DE INICIO (PRIMERA CLASE CALENDARIO)]],TODAY())/30,0)+2-AE394,"NO VIGENTE"))</f>
        <v>NO VIGENTE</v>
      </c>
      <c r="AG394" s="402">
        <v>16</v>
      </c>
      <c r="AH3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94" s="55" t="str">
        <f>IF(AH394&gt;=2,"SUSPENDER",IF(AH394&lt;=0,CONCATENATE("Al día"," ",$AK$17),IF(AND(AH394&lt;=2,AH394&gt;0),"COBRANZA",)))</f>
        <v>SUSPENDER</v>
      </c>
      <c r="AJ394" s="373" t="s">
        <v>2168</v>
      </c>
      <c r="AK394" s="49"/>
      <c r="AL394" s="66">
        <f t="shared" si="113"/>
        <v>4</v>
      </c>
      <c r="AM394" s="444" t="str">
        <f>IF(AN394&lt;&gt;"", "SI", "NO")</f>
        <v>NO</v>
      </c>
      <c r="AN394" s="902"/>
      <c r="AO394" s="900" t="str">
        <f>MID(Cat_alumnos[[#This Row],[CURP]],5,2)</f>
        <v>82</v>
      </c>
      <c r="AP394" s="900" t="str">
        <f>MID(Cat_alumnos[[#This Row],[CURP]],7,2)</f>
        <v>02</v>
      </c>
      <c r="AQ394" s="900" t="str">
        <f>MID(Cat_alumnos[[#This Row],[CURP]],9,2)</f>
        <v>15</v>
      </c>
      <c r="AR394" s="904" t="s">
        <v>3089</v>
      </c>
      <c r="AS394" s="612">
        <f>Cat_alumnos[[#This Row],[Titulación]]</f>
        <v>21000</v>
      </c>
      <c r="AT394" s="208"/>
      <c r="AU394" s="1"/>
      <c r="AW394" s="209"/>
      <c r="AY394" s="210"/>
      <c r="AZ394" s="209"/>
      <c r="BB394" s="210"/>
      <c r="BC394" s="209"/>
      <c r="BE394" s="210"/>
      <c r="BF394" s="209"/>
      <c r="BH394" s="210"/>
      <c r="BI394" s="210"/>
      <c r="BJ394" s="210"/>
      <c r="BK394" s="210"/>
      <c r="BL394" s="210"/>
      <c r="BM394" s="210"/>
      <c r="BN394" s="210"/>
      <c r="BO394" s="210"/>
      <c r="BP394" s="210"/>
      <c r="BQ394" s="210"/>
      <c r="BR394" s="210"/>
      <c r="BS394" s="56">
        <f t="shared" si="106"/>
        <v>0</v>
      </c>
      <c r="BT394" s="56">
        <f t="shared" si="98"/>
        <v>21000</v>
      </c>
      <c r="BU394" s="57">
        <f t="shared" si="111"/>
        <v>-21000</v>
      </c>
      <c r="BW394" s="56">
        <f t="shared" si="108"/>
        <v>21000</v>
      </c>
      <c r="BX394" s="56"/>
      <c r="BY394" s="56">
        <f t="shared" si="85"/>
        <v>21000</v>
      </c>
      <c r="BZ394" s="62"/>
      <c r="CA394" s="62"/>
      <c r="CB394" s="62"/>
      <c r="CC394">
        <f t="shared" si="115"/>
        <v>-21000</v>
      </c>
      <c r="CD394" s="211"/>
      <c r="CI394" s="573">
        <f t="shared" si="95"/>
        <v>21000</v>
      </c>
    </row>
    <row r="395" spans="1:87" ht="18" hidden="1" thickTop="1" thickBot="1">
      <c r="A395" s="244">
        <v>377</v>
      </c>
      <c r="B395" s="318" t="s">
        <v>19</v>
      </c>
      <c r="C395" s="307" t="s">
        <v>1435</v>
      </c>
      <c r="D395" s="254" t="s">
        <v>589</v>
      </c>
      <c r="E395" s="142" t="s">
        <v>1437</v>
      </c>
      <c r="F395" s="47" t="s">
        <v>1438</v>
      </c>
      <c r="G395" s="48" t="s">
        <v>1439</v>
      </c>
      <c r="H395" s="443">
        <v>6</v>
      </c>
      <c r="I395" s="443">
        <v>6</v>
      </c>
      <c r="J395" s="429">
        <v>3000</v>
      </c>
      <c r="K395" s="429"/>
      <c r="L395" s="414">
        <v>4350</v>
      </c>
      <c r="M395" s="430" t="s">
        <v>583</v>
      </c>
      <c r="N395" s="431">
        <v>44594</v>
      </c>
      <c r="O395" s="379">
        <f t="shared" si="100"/>
        <v>44744</v>
      </c>
      <c r="P395" s="431">
        <v>44628</v>
      </c>
      <c r="Q395" s="379">
        <f t="shared" si="114"/>
        <v>44781</v>
      </c>
      <c r="R395" s="49" t="str">
        <f t="shared" si="116"/>
        <v>H</v>
      </c>
      <c r="S395" s="49" t="str">
        <f t="shared" si="117"/>
        <v>JT MAESTRIA EN DERECHO</v>
      </c>
      <c r="T395" s="322" t="s">
        <v>1227</v>
      </c>
      <c r="U395" s="323" t="s">
        <v>11</v>
      </c>
      <c r="V395" s="325">
        <v>5000</v>
      </c>
      <c r="W395" s="51">
        <f t="shared" si="109"/>
        <v>0.13</v>
      </c>
      <c r="X395" s="50">
        <f t="shared" si="110"/>
        <v>650</v>
      </c>
      <c r="Y395" s="326"/>
      <c r="Z395" s="327">
        <v>6000</v>
      </c>
      <c r="AA395" s="328">
        <v>23000</v>
      </c>
      <c r="AB395" s="300" t="s">
        <v>11</v>
      </c>
      <c r="AC395">
        <v>1</v>
      </c>
      <c r="AD395" s="1248">
        <v>377</v>
      </c>
      <c r="AE395" s="46">
        <v>0</v>
      </c>
      <c r="AF3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CALENDARIO)]],TODAY())/30,0)-AE395, IF(Cat_alumnos[[#This Row],[ESTATUS ACADÉMICO]]="VIGENTE",ROUNDDOWN(DAYS360(Cat_alumnos[[#This Row],[FECHA DE INICIO (PRIMERA CLASE CALENDARIO)]],TODAY())/30,0)+2-AE395,"NO VIGENTE"))</f>
        <v>NO VIGENTE</v>
      </c>
      <c r="AG395" s="402">
        <v>6</v>
      </c>
      <c r="AH3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95" s="55" t="str">
        <f t="shared" si="84"/>
        <v>SUSPENDER</v>
      </c>
      <c r="AJ395" s="373" t="s">
        <v>2017</v>
      </c>
      <c r="AK395" s="49"/>
      <c r="AL395" s="66">
        <f t="shared" si="113"/>
        <v>0</v>
      </c>
      <c r="AM395" s="444" t="str">
        <f t="shared" si="101"/>
        <v>NO</v>
      </c>
      <c r="AN395" s="902"/>
      <c r="AO395" s="900" t="str">
        <f>MID(Cat_alumnos[[#This Row],[CURP]],5,2)</f>
        <v>86</v>
      </c>
      <c r="AP395" s="900" t="str">
        <f>MID(Cat_alumnos[[#This Row],[CURP]],7,2)</f>
        <v>05</v>
      </c>
      <c r="AQ395" s="900" t="str">
        <f>MID(Cat_alumnos[[#This Row],[CURP]],9,2)</f>
        <v>06</v>
      </c>
      <c r="AR395" s="904" t="s">
        <v>3102</v>
      </c>
      <c r="AS395" s="612">
        <f>Cat_alumnos[[#This Row],[Titulación]]</f>
        <v>23000</v>
      </c>
      <c r="AT395" s="208"/>
      <c r="AU395" s="1"/>
      <c r="AW395" s="209"/>
      <c r="AY395" s="210"/>
      <c r="AZ395" s="209"/>
      <c r="BB395" s="210"/>
      <c r="BC395" s="209"/>
      <c r="BE395" s="210"/>
      <c r="BF395" s="209"/>
      <c r="BH395" s="210"/>
      <c r="BI395" s="210"/>
      <c r="BJ395" s="210"/>
      <c r="BK395" s="210"/>
      <c r="BL395" s="210"/>
      <c r="BM395" s="210"/>
      <c r="BN395" s="210"/>
      <c r="BO395" s="210"/>
      <c r="BP395" s="210"/>
      <c r="BQ395" s="210"/>
      <c r="BR395" s="210"/>
      <c r="BS395" s="56">
        <f t="shared" si="106"/>
        <v>0</v>
      </c>
      <c r="BT395" s="56">
        <f t="shared" si="98"/>
        <v>23000</v>
      </c>
      <c r="BU395" s="57">
        <f t="shared" si="111"/>
        <v>-23000</v>
      </c>
      <c r="BW395" s="56">
        <f t="shared" si="108"/>
        <v>23000</v>
      </c>
      <c r="BX395" s="56"/>
      <c r="BY395" s="56">
        <f t="shared" si="85"/>
        <v>23000</v>
      </c>
      <c r="BZ395" s="62"/>
      <c r="CA395" s="62"/>
      <c r="CB395" s="62"/>
      <c r="CC395">
        <f t="shared" si="115"/>
        <v>-23000</v>
      </c>
      <c r="CD395" s="211"/>
      <c r="CI395" s="573">
        <f t="shared" si="95"/>
        <v>23000</v>
      </c>
    </row>
    <row r="396" spans="1:87" ht="18" hidden="1" thickTop="1" thickBot="1">
      <c r="A396" s="244">
        <v>378</v>
      </c>
      <c r="B396" s="313" t="s">
        <v>67</v>
      </c>
      <c r="C396" s="410" t="s">
        <v>2039</v>
      </c>
      <c r="D396" s="420" t="s">
        <v>2040</v>
      </c>
      <c r="E396" s="517" t="s">
        <v>2041</v>
      </c>
      <c r="F396" s="420" t="s">
        <v>2042</v>
      </c>
      <c r="G396" s="420" t="s">
        <v>2043</v>
      </c>
      <c r="H396" s="420">
        <v>20</v>
      </c>
      <c r="I396" s="420">
        <v>20</v>
      </c>
      <c r="J396" s="421" t="s">
        <v>1600</v>
      </c>
      <c r="K396" s="422">
        <v>3000</v>
      </c>
      <c r="L396" s="422">
        <v>3350</v>
      </c>
      <c r="M396" s="410" t="s">
        <v>2923</v>
      </c>
      <c r="N396" s="423">
        <v>44680</v>
      </c>
      <c r="O396" s="379">
        <f t="shared" si="100"/>
        <v>45259</v>
      </c>
      <c r="P396" s="423">
        <v>44691</v>
      </c>
      <c r="Q396" s="379">
        <f t="shared" si="114"/>
        <v>45270</v>
      </c>
      <c r="R396" s="49" t="str">
        <f t="shared" si="116"/>
        <v>H</v>
      </c>
      <c r="S396" s="49" t="str">
        <f t="shared" si="117"/>
        <v>DOCTORADO EN INNOVACION, ADMON Y POLITICAS PUBLICAS</v>
      </c>
      <c r="T396" s="322" t="s">
        <v>1227</v>
      </c>
      <c r="U396" s="324" t="s">
        <v>9</v>
      </c>
      <c r="V396" s="391">
        <v>7000</v>
      </c>
      <c r="W396" s="392">
        <f t="shared" si="109"/>
        <v>0.52142857142857146</v>
      </c>
      <c r="X396" s="393">
        <f t="shared" si="110"/>
        <v>3650</v>
      </c>
      <c r="Y396" s="326">
        <v>1</v>
      </c>
      <c r="Z396" s="327"/>
      <c r="AA396" s="328">
        <v>29000</v>
      </c>
      <c r="AB396" s="300" t="s">
        <v>11</v>
      </c>
      <c r="AC396">
        <v>1</v>
      </c>
      <c r="AD396" s="1249">
        <v>378</v>
      </c>
      <c r="AE396" s="46"/>
      <c r="AF3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CALENDARIO)]],TODAY())/30,0)-AE396, IF(Cat_alumnos[[#This Row],[ESTATUS ACADÉMICO]]="VIGENTE",ROUNDDOWN(DAYS360(Cat_alumnos[[#This Row],[FECHA DE INICIO (PRIMERA CLASE CALENDARIO)]],TODAY())/30,0)+2-AE396,"NO VIGENTE"))</f>
        <v>NO VIGENTE</v>
      </c>
      <c r="AG396" s="402">
        <v>18</v>
      </c>
      <c r="AH3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96" s="55" t="str">
        <f t="shared" si="84"/>
        <v>COBRANZA</v>
      </c>
      <c r="AJ396" s="373" t="s">
        <v>2568</v>
      </c>
      <c r="AK396" s="49"/>
      <c r="AL396" s="66">
        <f t="shared" si="113"/>
        <v>1</v>
      </c>
      <c r="AM396" s="444" t="str">
        <f t="shared" si="101"/>
        <v>NO</v>
      </c>
      <c r="AN396" s="902"/>
      <c r="AO396" s="900" t="str">
        <f>MID(Cat_alumnos[[#This Row],[CURP]],5,2)</f>
        <v>72</v>
      </c>
      <c r="AP396" s="900" t="str">
        <f>MID(Cat_alumnos[[#This Row],[CURP]],7,2)</f>
        <v>06</v>
      </c>
      <c r="AQ396" s="900" t="str">
        <f>MID(Cat_alumnos[[#This Row],[CURP]],9,2)</f>
        <v>19</v>
      </c>
      <c r="AR396" s="904" t="s">
        <v>3085</v>
      </c>
      <c r="AS396" s="612">
        <f>Cat_alumnos[[#This Row],[Titulación]]</f>
        <v>29000</v>
      </c>
      <c r="AT396" s="208"/>
      <c r="AU396" s="1"/>
      <c r="AW396" s="209"/>
      <c r="AY396" s="210"/>
      <c r="AZ396" s="209"/>
      <c r="BB396" s="210"/>
      <c r="BC396" s="209"/>
      <c r="BE396" s="210"/>
      <c r="BF396" s="209"/>
      <c r="BH396" s="210"/>
      <c r="BI396" s="210"/>
      <c r="BJ396" s="210"/>
      <c r="BK396" s="210"/>
      <c r="BL396" s="210"/>
      <c r="BM396" s="210"/>
      <c r="BN396" s="210"/>
      <c r="BO396" s="210"/>
      <c r="BP396" s="210"/>
      <c r="BQ396" s="210"/>
      <c r="BR396" s="210"/>
      <c r="BS396" s="56">
        <f t="shared" si="106"/>
        <v>0</v>
      </c>
      <c r="BT396" s="56">
        <f t="shared" si="98"/>
        <v>29000</v>
      </c>
      <c r="BU396" s="57">
        <f t="shared" si="111"/>
        <v>-29000</v>
      </c>
      <c r="BW396" s="56">
        <f t="shared" si="108"/>
        <v>29000</v>
      </c>
      <c r="BX396" s="56"/>
      <c r="BY396" s="56">
        <f t="shared" si="85"/>
        <v>29000</v>
      </c>
      <c r="BZ396" s="62"/>
      <c r="CA396" s="62"/>
      <c r="CB396" s="62"/>
      <c r="CC396">
        <f t="shared" si="115"/>
        <v>-29000</v>
      </c>
      <c r="CD396" s="211"/>
      <c r="CI396" s="573">
        <f t="shared" ref="CI396:CI429" si="118">AS396-AT396</f>
        <v>29000</v>
      </c>
    </row>
    <row r="397" spans="1:87" ht="18" hidden="1" thickTop="1" thickBot="1">
      <c r="A397" s="244">
        <v>379</v>
      </c>
      <c r="B397" s="500" t="s">
        <v>19</v>
      </c>
      <c r="C397" s="52" t="s">
        <v>2044</v>
      </c>
      <c r="D397" s="444" t="s">
        <v>2075</v>
      </c>
      <c r="E397" s="716" t="s">
        <v>2045</v>
      </c>
      <c r="F397" s="116" t="s">
        <v>2046</v>
      </c>
      <c r="G397" s="116" t="s">
        <v>2047</v>
      </c>
      <c r="H397" s="116">
        <v>6</v>
      </c>
      <c r="I397" s="116">
        <v>6</v>
      </c>
      <c r="J397" s="542">
        <v>0</v>
      </c>
      <c r="K397" s="542">
        <v>0</v>
      </c>
      <c r="L397" s="542">
        <v>2180</v>
      </c>
      <c r="M397" s="49" t="s">
        <v>1528</v>
      </c>
      <c r="N397" s="548">
        <v>44694</v>
      </c>
      <c r="O397" s="379">
        <f t="shared" si="100"/>
        <v>44847</v>
      </c>
      <c r="P397" s="548">
        <v>44693</v>
      </c>
      <c r="Q397" s="379">
        <f t="shared" si="114"/>
        <v>44846</v>
      </c>
      <c r="R397" s="49" t="str">
        <f t="shared" si="116"/>
        <v>H</v>
      </c>
      <c r="S397" s="49" t="str">
        <f t="shared" si="117"/>
        <v>JT MAESTRIA EN DERECHO</v>
      </c>
      <c r="T397" s="322" t="s">
        <v>1227</v>
      </c>
      <c r="U397" s="549" t="s">
        <v>11</v>
      </c>
      <c r="V397" s="551">
        <v>5000</v>
      </c>
      <c r="W397" s="396">
        <f t="shared" si="109"/>
        <v>0.56399999999999995</v>
      </c>
      <c r="X397" s="397">
        <f t="shared" si="110"/>
        <v>2820</v>
      </c>
      <c r="Y397" s="553"/>
      <c r="Z397" s="327">
        <v>6000</v>
      </c>
      <c r="AA397" s="328">
        <v>23000</v>
      </c>
      <c r="AB397" s="300" t="s">
        <v>11</v>
      </c>
      <c r="AC397">
        <v>1</v>
      </c>
      <c r="AD397" s="1248">
        <v>379</v>
      </c>
      <c r="AE397" s="46">
        <v>1</v>
      </c>
      <c r="AF3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CALENDARIO)]],TODAY())/30,0)-AE397, IF(Cat_alumnos[[#This Row],[ESTATUS ACADÉMICO]]="VIGENTE",ROUNDDOWN(DAYS360(Cat_alumnos[[#This Row],[FECHA DE INICIO (PRIMERA CLASE CALENDARIO)]],TODAY())/30,0)+2-AE397,"NO VIGENTE"))</f>
        <v>NO VIGENTE</v>
      </c>
      <c r="AG397" s="73">
        <v>6</v>
      </c>
      <c r="AH3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397" s="55" t="str">
        <f t="shared" ca="1" si="84"/>
        <v>Al día septiembre</v>
      </c>
      <c r="AJ397" s="373"/>
      <c r="AK397" s="49"/>
      <c r="AL397" s="66">
        <f t="shared" si="113"/>
        <v>0</v>
      </c>
      <c r="AM397" s="444" t="str">
        <f t="shared" si="101"/>
        <v>NO</v>
      </c>
      <c r="AN397" s="902"/>
      <c r="AO397" s="900" t="str">
        <f>MID(Cat_alumnos[[#This Row],[CURP]],5,2)</f>
        <v>71</v>
      </c>
      <c r="AP397" s="900" t="str">
        <f>MID(Cat_alumnos[[#This Row],[CURP]],7,2)</f>
        <v>05</v>
      </c>
      <c r="AQ397" s="900" t="str">
        <f>MID(Cat_alumnos[[#This Row],[CURP]],9,2)</f>
        <v>27</v>
      </c>
      <c r="AR397" s="904" t="s">
        <v>3088</v>
      </c>
      <c r="AS397" s="612">
        <f>Cat_alumnos[[#This Row],[Titulación]]</f>
        <v>23000</v>
      </c>
      <c r="AT397" s="208"/>
      <c r="AU397" s="1"/>
      <c r="AW397" s="209"/>
      <c r="AY397" s="210"/>
      <c r="AZ397" s="209"/>
      <c r="BB397" s="210"/>
      <c r="BC397" s="209"/>
      <c r="BE397" s="210"/>
      <c r="BF397" s="209"/>
      <c r="BH397" s="210"/>
      <c r="BI397" s="210"/>
      <c r="BJ397" s="210"/>
      <c r="BK397" s="210"/>
      <c r="BL397" s="210"/>
      <c r="BM397" s="210"/>
      <c r="BN397" s="210"/>
      <c r="BO397" s="210"/>
      <c r="BP397" s="210"/>
      <c r="BQ397" s="210"/>
      <c r="BR397" s="210"/>
      <c r="BS397" s="56">
        <f t="shared" si="106"/>
        <v>0</v>
      </c>
      <c r="BT397" s="56">
        <f t="shared" si="98"/>
        <v>23000</v>
      </c>
      <c r="BU397" s="57">
        <f t="shared" si="111"/>
        <v>-23000</v>
      </c>
      <c r="BW397" s="56">
        <f t="shared" si="108"/>
        <v>23000</v>
      </c>
      <c r="BX397" s="56">
        <v>6000</v>
      </c>
      <c r="BY397" s="56">
        <v>6000</v>
      </c>
      <c r="BZ397" s="78">
        <v>44853</v>
      </c>
      <c r="CA397" s="62" t="s">
        <v>420</v>
      </c>
      <c r="CB397" s="62"/>
      <c r="CC397">
        <f t="shared" si="115"/>
        <v>0</v>
      </c>
      <c r="CD397" s="211"/>
      <c r="CI397" s="573">
        <f t="shared" si="118"/>
        <v>23000</v>
      </c>
    </row>
    <row r="398" spans="1:87" ht="18" hidden="1" thickTop="1" thickBot="1">
      <c r="A398" s="244">
        <v>380</v>
      </c>
      <c r="B398" s="313" t="s">
        <v>17</v>
      </c>
      <c r="C398" s="1004" t="s">
        <v>2052</v>
      </c>
      <c r="D398" s="313" t="s">
        <v>3063</v>
      </c>
      <c r="E398" s="517" t="s">
        <v>2051</v>
      </c>
      <c r="F398" s="420" t="s">
        <v>2053</v>
      </c>
      <c r="G398" s="744" t="s">
        <v>2054</v>
      </c>
      <c r="H398" s="420">
        <v>8</v>
      </c>
      <c r="I398" s="420">
        <v>8</v>
      </c>
      <c r="J398" s="421" t="s">
        <v>1600</v>
      </c>
      <c r="K398" s="422">
        <v>2000</v>
      </c>
      <c r="L398" s="422">
        <v>2180</v>
      </c>
      <c r="M398" s="410" t="s">
        <v>2055</v>
      </c>
      <c r="N398" s="423">
        <v>44702</v>
      </c>
      <c r="O398" s="379">
        <f t="shared" si="100"/>
        <v>44916</v>
      </c>
      <c r="P398" s="423">
        <v>44697</v>
      </c>
      <c r="Q398" s="379">
        <f t="shared" si="114"/>
        <v>44911</v>
      </c>
      <c r="R398" s="49" t="str">
        <f t="shared" si="116"/>
        <v>H</v>
      </c>
      <c r="S398" s="49" t="str">
        <f t="shared" si="117"/>
        <v>JT EN LICENCIATURA EN DERECHO</v>
      </c>
      <c r="T398" s="322" t="s">
        <v>1227</v>
      </c>
      <c r="U398" s="549" t="s">
        <v>16</v>
      </c>
      <c r="V398" s="551">
        <v>4200</v>
      </c>
      <c r="W398" s="396">
        <f t="shared" si="109"/>
        <v>0.48095238095238096</v>
      </c>
      <c r="X398" s="397">
        <f t="shared" si="110"/>
        <v>2020</v>
      </c>
      <c r="Y398" s="553"/>
      <c r="Z398" s="327">
        <v>5000</v>
      </c>
      <c r="AA398" s="328">
        <v>18000</v>
      </c>
      <c r="AB398" s="300" t="s">
        <v>16</v>
      </c>
      <c r="AC398">
        <v>1</v>
      </c>
      <c r="AD398" s="1249">
        <v>380</v>
      </c>
      <c r="AE398" s="46"/>
      <c r="AF3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CALENDARIO)]],TODAY())/30,0)-AE398, IF(Cat_alumnos[[#This Row],[ESTATUS ACADÉMICO]]="VIGENTE",ROUNDDOWN(DAYS360(Cat_alumnos[[#This Row],[FECHA DE INICIO (PRIMERA CLASE CALENDARIO)]],TODAY())/30,0)+2-AE398,"NO VIGENTE"))</f>
        <v>NO VIGENTE</v>
      </c>
      <c r="AG398" s="402">
        <v>1</v>
      </c>
      <c r="AH3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98" s="55" t="str">
        <f t="shared" si="84"/>
        <v>SUSPENDER</v>
      </c>
      <c r="AJ398" s="831" t="s">
        <v>2968</v>
      </c>
      <c r="AK398" s="49"/>
      <c r="AL398" s="66">
        <f t="shared" si="113"/>
        <v>0</v>
      </c>
      <c r="AM398" s="444" t="str">
        <f t="shared" si="101"/>
        <v>NO</v>
      </c>
      <c r="AN398" s="902"/>
      <c r="AO398" s="900" t="str">
        <f>MID(Cat_alumnos[[#This Row],[CURP]],5,2)</f>
        <v>93</v>
      </c>
      <c r="AP398" s="900" t="str">
        <f>MID(Cat_alumnos[[#This Row],[CURP]],7,2)</f>
        <v>06</v>
      </c>
      <c r="AQ398" s="900" t="str">
        <f>MID(Cat_alumnos[[#This Row],[CURP]],9,2)</f>
        <v>25</v>
      </c>
      <c r="AR398" s="904" t="s">
        <v>3104</v>
      </c>
      <c r="AS398" s="612">
        <f>Cat_alumnos[[#This Row],[Titulación]]</f>
        <v>18000</v>
      </c>
      <c r="AT398" s="208"/>
      <c r="AU398" s="1"/>
      <c r="AW398" s="209"/>
      <c r="AY398" s="210"/>
      <c r="AZ398" s="209"/>
      <c r="BB398" s="210"/>
      <c r="BC398" s="209"/>
      <c r="BE398" s="210"/>
      <c r="BF398" s="209"/>
      <c r="BH398" s="210"/>
      <c r="BI398" s="210"/>
      <c r="BJ398" s="210"/>
      <c r="BK398" s="210"/>
      <c r="BL398" s="210"/>
      <c r="BM398" s="210"/>
      <c r="BN398" s="210"/>
      <c r="BO398" s="210"/>
      <c r="BP398" s="210"/>
      <c r="BQ398" s="210"/>
      <c r="BR398" s="210"/>
      <c r="BS398" s="56">
        <f t="shared" si="106"/>
        <v>0</v>
      </c>
      <c r="BT398" s="56">
        <f t="shared" si="98"/>
        <v>18000</v>
      </c>
      <c r="BU398" s="57">
        <f t="shared" si="111"/>
        <v>-18000</v>
      </c>
      <c r="BW398" s="56">
        <f t="shared" si="108"/>
        <v>18000</v>
      </c>
      <c r="BX398" s="56"/>
      <c r="BY398" s="56">
        <f t="shared" si="85"/>
        <v>18000</v>
      </c>
      <c r="BZ398" s="62"/>
      <c r="CA398" s="62"/>
      <c r="CB398" s="62"/>
      <c r="CC398">
        <f t="shared" si="115"/>
        <v>-18000</v>
      </c>
      <c r="CD398" s="211"/>
      <c r="CI398" s="573">
        <f t="shared" si="118"/>
        <v>18000</v>
      </c>
    </row>
    <row r="399" spans="1:87" ht="19" hidden="1" thickTop="1" thickBot="1">
      <c r="A399" s="244">
        <v>381</v>
      </c>
      <c r="B399" s="408" t="s">
        <v>67</v>
      </c>
      <c r="C399" s="410" t="s">
        <v>2062</v>
      </c>
      <c r="D399" s="410" t="s">
        <v>2064</v>
      </c>
      <c r="E399" s="517" t="s">
        <v>2819</v>
      </c>
      <c r="F399" s="420" t="s">
        <v>2063</v>
      </c>
      <c r="G399" s="744" t="s">
        <v>2449</v>
      </c>
      <c r="H399" s="420">
        <v>20</v>
      </c>
      <c r="I399" s="420">
        <v>20</v>
      </c>
      <c r="J399" s="421" t="s">
        <v>1600</v>
      </c>
      <c r="K399" s="422">
        <v>3000</v>
      </c>
      <c r="L399" s="422">
        <v>3350</v>
      </c>
      <c r="M399" s="430" t="s">
        <v>2923</v>
      </c>
      <c r="N399" s="423">
        <v>44709</v>
      </c>
      <c r="O399" s="379">
        <f t="shared" si="100"/>
        <v>45288</v>
      </c>
      <c r="P399" s="427">
        <v>44699</v>
      </c>
      <c r="Q399" s="379">
        <f t="shared" si="114"/>
        <v>45278</v>
      </c>
      <c r="R399" s="49" t="str">
        <f t="shared" si="116"/>
        <v>M</v>
      </c>
      <c r="S399" s="49" t="str">
        <f t="shared" si="117"/>
        <v>DOCTORADO EN INNOVACION, ADMON Y POLITICAS PUBLICAS</v>
      </c>
      <c r="T399" s="322" t="s">
        <v>1227</v>
      </c>
      <c r="U399" s="550" t="s">
        <v>9</v>
      </c>
      <c r="V399" s="552">
        <v>7000</v>
      </c>
      <c r="W399" s="394">
        <f t="shared" si="109"/>
        <v>0.52142857142857146</v>
      </c>
      <c r="X399" s="395">
        <f t="shared" si="110"/>
        <v>3650</v>
      </c>
      <c r="Y399" s="326">
        <v>1</v>
      </c>
      <c r="Z399" s="327"/>
      <c r="AA399" s="328">
        <v>29000</v>
      </c>
      <c r="AB399" s="300" t="s">
        <v>11</v>
      </c>
      <c r="AC399">
        <v>1</v>
      </c>
      <c r="AD399" s="1248">
        <v>381</v>
      </c>
      <c r="AE399" s="46"/>
      <c r="AF3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CALENDARIO)]],TODAY())/30,0)-AE399, IF(Cat_alumnos[[#This Row],[ESTATUS ACADÉMICO]]="VIGENTE",ROUNDDOWN(DAYS360(Cat_alumnos[[#This Row],[FECHA DE INICIO (PRIMERA CLASE CALENDARIO)]],TODAY())/30,0)+2-AE399,"NO VIGENTE"))</f>
        <v>NO VIGENTE</v>
      </c>
      <c r="AG399" s="402">
        <v>20</v>
      </c>
      <c r="AH3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99" s="55" t="str">
        <f t="shared" ca="1" si="84"/>
        <v>Al día septiembre</v>
      </c>
      <c r="AJ399" s="373" t="s">
        <v>2031</v>
      </c>
      <c r="AK399" s="49"/>
      <c r="AL399" s="66">
        <f t="shared" si="113"/>
        <v>1</v>
      </c>
      <c r="AM399" s="444" t="str">
        <f t="shared" si="101"/>
        <v>NO</v>
      </c>
      <c r="AN399" s="902"/>
      <c r="AO399" s="900" t="str">
        <f>MID(Cat_alumnos[[#This Row],[CURP]],5,2)</f>
        <v>58</v>
      </c>
      <c r="AP399" s="900" t="str">
        <f>MID(Cat_alumnos[[#This Row],[CURP]],7,2)</f>
        <v>10</v>
      </c>
      <c r="AQ399" s="900" t="str">
        <f>MID(Cat_alumnos[[#This Row],[CURP]],9,2)</f>
        <v>26</v>
      </c>
      <c r="AR399" s="904" t="s">
        <v>2908</v>
      </c>
      <c r="AS399" s="612">
        <f>Cat_alumnos[[#This Row],[Titulación]]</f>
        <v>29000</v>
      </c>
      <c r="AT399" s="208"/>
      <c r="AU399" s="1"/>
      <c r="AW399" s="209"/>
      <c r="AY399" s="210"/>
      <c r="AZ399" s="209"/>
      <c r="BB399" s="210"/>
      <c r="BC399" s="209"/>
      <c r="BE399" s="210"/>
      <c r="BF399" s="209"/>
      <c r="BH399" s="210"/>
      <c r="BI399" s="210"/>
      <c r="BJ399" s="210"/>
      <c r="BK399" s="210"/>
      <c r="BL399" s="210"/>
      <c r="BM399" s="210"/>
      <c r="BN399" s="210"/>
      <c r="BO399" s="210"/>
      <c r="BP399" s="210"/>
      <c r="BQ399" s="210"/>
      <c r="BR399" s="210"/>
      <c r="BS399" s="56">
        <f t="shared" si="106"/>
        <v>0</v>
      </c>
      <c r="BT399" s="56">
        <f t="shared" si="98"/>
        <v>29000</v>
      </c>
      <c r="BU399" s="57">
        <f t="shared" si="111"/>
        <v>-29000</v>
      </c>
      <c r="BW399" s="56">
        <f t="shared" si="108"/>
        <v>29000</v>
      </c>
      <c r="BX399" s="56"/>
      <c r="BY399" s="56">
        <f t="shared" si="85"/>
        <v>29000</v>
      </c>
      <c r="BZ399" s="62"/>
      <c r="CA399" s="62"/>
      <c r="CB399" s="62"/>
      <c r="CC399">
        <f t="shared" si="115"/>
        <v>-29000</v>
      </c>
      <c r="CD399" s="211"/>
      <c r="CI399" s="573">
        <f t="shared" si="118"/>
        <v>29000</v>
      </c>
    </row>
    <row r="400" spans="1:87" ht="34" hidden="1" thickTop="1" thickBot="1">
      <c r="A400" s="244">
        <v>382</v>
      </c>
      <c r="B400" s="409" t="s">
        <v>8</v>
      </c>
      <c r="C400" s="410" t="s">
        <v>2065</v>
      </c>
      <c r="D400" s="410" t="s">
        <v>2240</v>
      </c>
      <c r="E400" s="517" t="s">
        <v>2066</v>
      </c>
      <c r="F400" s="420" t="s">
        <v>2067</v>
      </c>
      <c r="G400" s="744" t="s">
        <v>2068</v>
      </c>
      <c r="H400" s="420">
        <v>16</v>
      </c>
      <c r="I400" s="420">
        <v>16</v>
      </c>
      <c r="J400" s="421" t="s">
        <v>1600</v>
      </c>
      <c r="K400" s="422">
        <v>1000</v>
      </c>
      <c r="L400" s="422">
        <v>2180</v>
      </c>
      <c r="M400" s="410" t="s">
        <v>1089</v>
      </c>
      <c r="N400" s="423">
        <v>44702</v>
      </c>
      <c r="O400" s="379">
        <f t="shared" si="100"/>
        <v>45159</v>
      </c>
      <c r="P400" s="423">
        <v>44699</v>
      </c>
      <c r="Q400" s="379">
        <f t="shared" si="114"/>
        <v>45156</v>
      </c>
      <c r="R400" s="49" t="str">
        <f t="shared" si="116"/>
        <v>H</v>
      </c>
      <c r="S400" s="49" t="str">
        <f t="shared" si="117"/>
        <v>LICENCIATURA EN DERECHO</v>
      </c>
      <c r="T400" s="322" t="s">
        <v>1227</v>
      </c>
      <c r="U400" s="323" t="s">
        <v>11</v>
      </c>
      <c r="V400" s="325">
        <v>3150</v>
      </c>
      <c r="W400" s="51">
        <f t="shared" si="109"/>
        <v>0.30793650793650795</v>
      </c>
      <c r="X400" s="50">
        <f t="shared" si="110"/>
        <v>970</v>
      </c>
      <c r="Y400" s="326">
        <v>4</v>
      </c>
      <c r="Z400" s="327"/>
      <c r="AA400" s="328">
        <v>21000</v>
      </c>
      <c r="AB400" s="300" t="s">
        <v>11</v>
      </c>
      <c r="AC400">
        <v>1</v>
      </c>
      <c r="AD400" s="1249">
        <v>382</v>
      </c>
      <c r="AE400" s="46"/>
      <c r="AF4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CALENDARIO)]],TODAY())/30,0)-AE400, IF(Cat_alumnos[[#This Row],[ESTATUS ACADÉMICO]]="VIGENTE",ROUNDDOWN(DAYS360(Cat_alumnos[[#This Row],[FECHA DE INICIO (PRIMERA CLASE CALENDARIO)]],TODAY())/30,0)+2-AE400,"NO VIGENTE"))</f>
        <v>NO VIGENTE</v>
      </c>
      <c r="AG400" s="402">
        <v>16</v>
      </c>
      <c r="AH4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00" s="55" t="str">
        <f t="shared" ca="1" si="84"/>
        <v>Al día septiembre</v>
      </c>
      <c r="AJ400" s="373" t="s">
        <v>2800</v>
      </c>
      <c r="AK400" s="49"/>
      <c r="AL400" s="66">
        <f t="shared" si="113"/>
        <v>4</v>
      </c>
      <c r="AM400" s="444" t="str">
        <f t="shared" si="101"/>
        <v>NO</v>
      </c>
      <c r="AN400" s="902"/>
      <c r="AO400" s="900" t="str">
        <f>MID(Cat_alumnos[[#This Row],[CURP]],5,2)</f>
        <v>63</v>
      </c>
      <c r="AP400" s="900" t="str">
        <f>MID(Cat_alumnos[[#This Row],[CURP]],7,2)</f>
        <v>12</v>
      </c>
      <c r="AQ400" s="900" t="str">
        <f>MID(Cat_alumnos[[#This Row],[CURP]],9,2)</f>
        <v>27</v>
      </c>
      <c r="AR400" s="904" t="s">
        <v>3104</v>
      </c>
      <c r="AS400" s="612">
        <f>Cat_alumnos[[#This Row],[Titulación]]</f>
        <v>21000</v>
      </c>
      <c r="AT400" s="208"/>
      <c r="AU400" s="1"/>
      <c r="AW400" s="209"/>
      <c r="AY400" s="210"/>
      <c r="AZ400" s="209"/>
      <c r="BB400" s="210"/>
      <c r="BC400" s="209"/>
      <c r="BE400" s="210"/>
      <c r="BF400" s="209"/>
      <c r="BH400" s="210"/>
      <c r="BI400" s="210"/>
      <c r="BJ400" s="210"/>
      <c r="BK400" s="210"/>
      <c r="BL400" s="210"/>
      <c r="BM400" s="210"/>
      <c r="BN400" s="210"/>
      <c r="BO400" s="210"/>
      <c r="BP400" s="210"/>
      <c r="BQ400" s="210"/>
      <c r="BR400" s="210"/>
      <c r="BS400" s="56">
        <f t="shared" si="106"/>
        <v>0</v>
      </c>
      <c r="BT400" s="56">
        <f t="shared" si="98"/>
        <v>21000</v>
      </c>
      <c r="BU400" s="57">
        <f t="shared" si="111"/>
        <v>-21000</v>
      </c>
      <c r="BW400" s="56">
        <f t="shared" si="108"/>
        <v>21000</v>
      </c>
      <c r="BX400" s="56">
        <v>5000</v>
      </c>
      <c r="BY400" s="56">
        <v>5000</v>
      </c>
      <c r="BZ400" s="78">
        <v>44921</v>
      </c>
      <c r="CA400" s="62" t="s">
        <v>2450</v>
      </c>
      <c r="CB400" s="62"/>
      <c r="CC400">
        <f t="shared" si="115"/>
        <v>0</v>
      </c>
      <c r="CD400" s="211"/>
      <c r="CI400" s="573">
        <f t="shared" si="118"/>
        <v>21000</v>
      </c>
    </row>
    <row r="401" spans="1:87" ht="19" hidden="1" thickTop="1" thickBot="1">
      <c r="A401" s="244">
        <v>383</v>
      </c>
      <c r="B401" s="498" t="s">
        <v>67</v>
      </c>
      <c r="C401" s="1178" t="s">
        <v>2076</v>
      </c>
      <c r="D401" s="510" t="s">
        <v>2060</v>
      </c>
      <c r="E401" s="445" t="s">
        <v>2078</v>
      </c>
      <c r="F401" s="424">
        <v>9831240338</v>
      </c>
      <c r="G401" s="424" t="s">
        <v>2077</v>
      </c>
      <c r="H401" s="424">
        <v>20</v>
      </c>
      <c r="I401" s="424">
        <v>20</v>
      </c>
      <c r="J401" s="425" t="s">
        <v>1600</v>
      </c>
      <c r="K401" s="426">
        <v>3000</v>
      </c>
      <c r="L401" s="426">
        <v>3350</v>
      </c>
      <c r="M401" s="413" t="s">
        <v>1455</v>
      </c>
      <c r="N401" s="427">
        <v>44709</v>
      </c>
      <c r="O401" s="379">
        <f t="shared" si="100"/>
        <v>45288</v>
      </c>
      <c r="P401" s="427">
        <v>44704</v>
      </c>
      <c r="Q401" s="379">
        <f t="shared" si="114"/>
        <v>45283</v>
      </c>
      <c r="R401" s="49" t="str">
        <f t="shared" si="116"/>
        <v>M</v>
      </c>
      <c r="S401" s="49" t="str">
        <f t="shared" si="117"/>
        <v>DOCTORADO EN INNOVACION, ADMON Y POLITICAS PUBLICAS</v>
      </c>
      <c r="T401" s="322" t="s">
        <v>1227</v>
      </c>
      <c r="U401" s="324" t="s">
        <v>9</v>
      </c>
      <c r="V401" s="325">
        <v>7000</v>
      </c>
      <c r="W401" s="51">
        <f t="shared" si="109"/>
        <v>0.52142857142857146</v>
      </c>
      <c r="X401" s="50">
        <f t="shared" si="110"/>
        <v>3650</v>
      </c>
      <c r="Y401" s="326">
        <v>1</v>
      </c>
      <c r="Z401" s="327"/>
      <c r="AA401" s="328">
        <v>29000</v>
      </c>
      <c r="AB401" s="300" t="s">
        <v>11</v>
      </c>
      <c r="AC401">
        <v>1</v>
      </c>
      <c r="AD401" s="1248">
        <v>383</v>
      </c>
      <c r="AE401" s="46">
        <v>0</v>
      </c>
      <c r="AF4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CALENDARIO)]],TODAY())/30,0)-AE401, IF(Cat_alumnos[[#This Row],[ESTATUS ACADÉMICO]]="VIGENTE",ROUNDDOWN(DAYS360(Cat_alumnos[[#This Row],[FECHA DE INICIO (PRIMERA CLASE CALENDARIO)]],TODAY())/30,0)+2-AE401,"NO VIGENTE"))</f>
        <v>NO VIGENTE</v>
      </c>
      <c r="AG401" s="330">
        <v>18</v>
      </c>
      <c r="AH4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01" s="55" t="str">
        <f t="shared" ca="1" si="84"/>
        <v>Al día septiembre</v>
      </c>
      <c r="AJ401" s="373" t="s">
        <v>2225</v>
      </c>
      <c r="AK401" s="49">
        <v>1</v>
      </c>
      <c r="AL401" s="66">
        <f t="shared" si="113"/>
        <v>0</v>
      </c>
      <c r="AM401" s="444" t="str">
        <f t="shared" si="101"/>
        <v>NO</v>
      </c>
      <c r="AN401" s="902"/>
      <c r="AO401" s="900" t="str">
        <f>MID(Cat_alumnos[[#This Row],[CURP]],5,2)</f>
        <v>71</v>
      </c>
      <c r="AP401" s="900" t="str">
        <f>MID(Cat_alumnos[[#This Row],[CURP]],7,2)</f>
        <v>06</v>
      </c>
      <c r="AQ401" s="900" t="str">
        <f>MID(Cat_alumnos[[#This Row],[CURP]],9,2)</f>
        <v>29</v>
      </c>
      <c r="AR401" s="904" t="s">
        <v>3103</v>
      </c>
      <c r="AS401" s="612">
        <f>Cat_alumnos[[#This Row],[Titulación]]</f>
        <v>29000</v>
      </c>
      <c r="AT401" s="208"/>
      <c r="AU401" s="1"/>
      <c r="AW401" s="209"/>
      <c r="AY401" s="210"/>
      <c r="AZ401" s="209"/>
      <c r="BB401" s="210"/>
      <c r="BC401" s="209"/>
      <c r="BE401" s="210"/>
      <c r="BF401" s="209"/>
      <c r="BH401" s="210"/>
      <c r="BI401" s="210"/>
      <c r="BJ401" s="210"/>
      <c r="BK401" s="210"/>
      <c r="BL401" s="210"/>
      <c r="BM401" s="210"/>
      <c r="BN401" s="210"/>
      <c r="BO401" s="210"/>
      <c r="BP401" s="210"/>
      <c r="BQ401" s="210"/>
      <c r="BR401" s="210"/>
      <c r="BS401" s="56">
        <f t="shared" si="106"/>
        <v>0</v>
      </c>
      <c r="BT401" s="56">
        <f t="shared" si="98"/>
        <v>29000</v>
      </c>
      <c r="BU401" s="57">
        <f t="shared" si="111"/>
        <v>-29000</v>
      </c>
      <c r="BW401" s="56">
        <f t="shared" si="108"/>
        <v>29000</v>
      </c>
      <c r="BX401" s="56"/>
      <c r="BY401" s="56">
        <f t="shared" si="85"/>
        <v>29000</v>
      </c>
      <c r="BZ401" s="62"/>
      <c r="CA401" s="62"/>
      <c r="CB401" s="62"/>
      <c r="CC401">
        <f t="shared" si="115"/>
        <v>-29000</v>
      </c>
      <c r="CD401" s="211"/>
      <c r="CI401" s="573">
        <f t="shared" si="118"/>
        <v>29000</v>
      </c>
    </row>
    <row r="402" spans="1:87" s="584" customFormat="1" ht="34" hidden="1" thickTop="1" thickBot="1">
      <c r="A402" s="447">
        <v>384</v>
      </c>
      <c r="B402" s="628" t="s">
        <v>8</v>
      </c>
      <c r="C402" s="413" t="s">
        <v>2084</v>
      </c>
      <c r="D402" s="629" t="s">
        <v>2089</v>
      </c>
      <c r="E402" s="445" t="s">
        <v>2085</v>
      </c>
      <c r="F402" s="424">
        <v>9987341492</v>
      </c>
      <c r="G402" s="745" t="s">
        <v>2086</v>
      </c>
      <c r="H402" s="424">
        <v>36</v>
      </c>
      <c r="I402" s="622">
        <v>36</v>
      </c>
      <c r="J402" s="623" t="s">
        <v>1600</v>
      </c>
      <c r="K402" s="623">
        <v>1000</v>
      </c>
      <c r="L402" s="630">
        <v>1600</v>
      </c>
      <c r="M402" s="631" t="s">
        <v>1512</v>
      </c>
      <c r="N402" s="632">
        <v>44723</v>
      </c>
      <c r="O402" s="379">
        <f t="shared" si="100"/>
        <v>45788</v>
      </c>
      <c r="P402" s="632">
        <v>44707</v>
      </c>
      <c r="Q402" s="379">
        <f t="shared" si="114"/>
        <v>45773</v>
      </c>
      <c r="R402" s="49" t="str">
        <f t="shared" si="116"/>
        <v>M</v>
      </c>
      <c r="S402" s="127" t="str">
        <f t="shared" si="117"/>
        <v>LICENCIATURA EN DERECHO</v>
      </c>
      <c r="T402" s="322" t="s">
        <v>1227</v>
      </c>
      <c r="U402" s="586" t="s">
        <v>9</v>
      </c>
      <c r="V402" s="391">
        <v>3150</v>
      </c>
      <c r="W402" s="392">
        <f t="shared" si="109"/>
        <v>0.49206349206349204</v>
      </c>
      <c r="X402" s="393">
        <f t="shared" si="110"/>
        <v>1550</v>
      </c>
      <c r="Y402" s="415">
        <v>4</v>
      </c>
      <c r="Z402" s="633"/>
      <c r="AA402" s="634">
        <v>21000</v>
      </c>
      <c r="AB402" s="300" t="s">
        <v>11</v>
      </c>
      <c r="AC402">
        <v>1</v>
      </c>
      <c r="AD402" s="1249">
        <v>384</v>
      </c>
      <c r="AE402" s="46">
        <v>7</v>
      </c>
      <c r="AF4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CALENDARIO)]],TODAY())/30,0)-AE402, IF(Cat_alumnos[[#This Row],[ESTATUS ACADÉMICO]]="VIGENTE",ROUNDDOWN(DAYS360(Cat_alumnos[[#This Row],[FECHA DE INICIO (PRIMERA CLASE CALENDARIO)]],TODAY())/30,0)+2-AE402,"NO VIGENTE"))</f>
        <v>NO VIGENTE</v>
      </c>
      <c r="AG402" s="635">
        <v>6</v>
      </c>
      <c r="AH4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402" s="46" t="str">
        <f t="shared" si="84"/>
        <v>SUSPENDER</v>
      </c>
      <c r="AJ402" s="373" t="s">
        <v>2814</v>
      </c>
      <c r="AK402" s="49"/>
      <c r="AL402" s="66">
        <f t="shared" si="113"/>
        <v>4</v>
      </c>
      <c r="AM402" s="919" t="str">
        <f t="shared" si="101"/>
        <v>NO</v>
      </c>
      <c r="AN402" s="920"/>
      <c r="AO402" s="900" t="str">
        <f>MID(Cat_alumnos[[#This Row],[CURP]],5,2)</f>
        <v>02</v>
      </c>
      <c r="AP402" s="900" t="str">
        <f>MID(Cat_alumnos[[#This Row],[CURP]],7,2)</f>
        <v>08</v>
      </c>
      <c r="AQ402" s="900" t="str">
        <f>MID(Cat_alumnos[[#This Row],[CURP]],9,2)</f>
        <v>30</v>
      </c>
      <c r="AR402" s="932" t="s">
        <v>3084</v>
      </c>
      <c r="AS402" s="612">
        <f>Cat_alumnos[[#This Row],[Titulación]]</f>
        <v>21000</v>
      </c>
      <c r="AT402" s="587"/>
      <c r="AU402" s="585"/>
      <c r="AW402" s="588"/>
      <c r="AY402" s="589"/>
      <c r="AZ402" s="588"/>
      <c r="BB402" s="589"/>
      <c r="BC402" s="588"/>
      <c r="BE402" s="589"/>
      <c r="BF402" s="588"/>
      <c r="BH402" s="589"/>
      <c r="BI402" s="589"/>
      <c r="BJ402" s="589"/>
      <c r="BK402" s="589"/>
      <c r="BL402" s="589"/>
      <c r="BM402" s="589"/>
      <c r="BN402" s="589"/>
      <c r="BO402" s="589"/>
      <c r="BP402" s="589"/>
      <c r="BQ402" s="589"/>
      <c r="BR402" s="589"/>
      <c r="BS402" s="56">
        <f t="shared" si="106"/>
        <v>0</v>
      </c>
      <c r="BT402" s="56">
        <f t="shared" si="98"/>
        <v>21000</v>
      </c>
      <c r="BU402" s="57">
        <f t="shared" si="111"/>
        <v>-21000</v>
      </c>
      <c r="BW402" s="590">
        <f t="shared" si="108"/>
        <v>21000</v>
      </c>
      <c r="BX402" s="590"/>
      <c r="BY402" s="590">
        <f t="shared" si="85"/>
        <v>21000</v>
      </c>
      <c r="BZ402" s="591"/>
      <c r="CA402" s="591"/>
      <c r="CB402" s="591"/>
      <c r="CC402">
        <f t="shared" si="115"/>
        <v>-21000</v>
      </c>
      <c r="CD402" s="592"/>
      <c r="CI402" s="573">
        <f t="shared" si="118"/>
        <v>21000</v>
      </c>
    </row>
    <row r="403" spans="1:87" ht="19" hidden="1" thickTop="1" thickBot="1">
      <c r="A403" s="448">
        <v>385</v>
      </c>
      <c r="B403" s="449" t="s">
        <v>10</v>
      </c>
      <c r="C403" s="456" t="s">
        <v>2415</v>
      </c>
      <c r="D403" s="683" t="s">
        <v>2091</v>
      </c>
      <c r="E403" s="638" t="s">
        <v>2363</v>
      </c>
      <c r="F403" s="413">
        <v>61516229</v>
      </c>
      <c r="G403" s="870" t="s">
        <v>3030</v>
      </c>
      <c r="H403" s="424">
        <v>20</v>
      </c>
      <c r="I403" s="450">
        <v>20</v>
      </c>
      <c r="J403" s="451">
        <v>2000</v>
      </c>
      <c r="K403" s="451">
        <v>2000</v>
      </c>
      <c r="L403" s="451">
        <v>2180</v>
      </c>
      <c r="M403" s="413" t="s">
        <v>2093</v>
      </c>
      <c r="N403" s="379">
        <v>44642</v>
      </c>
      <c r="O403" s="379">
        <f t="shared" si="100"/>
        <v>45221</v>
      </c>
      <c r="P403" s="460">
        <v>44642</v>
      </c>
      <c r="Q403" s="379">
        <f t="shared" si="114"/>
        <v>45221</v>
      </c>
      <c r="R403" s="303" t="s">
        <v>1620</v>
      </c>
      <c r="S403" s="49" t="str">
        <f t="shared" si="117"/>
        <v>MAESTRIA EN DERECHO</v>
      </c>
      <c r="T403" s="322" t="s">
        <v>2191</v>
      </c>
      <c r="U403" s="324" t="s">
        <v>11</v>
      </c>
      <c r="V403" s="325">
        <v>5000</v>
      </c>
      <c r="W403" s="51">
        <f t="shared" si="109"/>
        <v>0.56399999999999995</v>
      </c>
      <c r="X403" s="50">
        <f t="shared" si="110"/>
        <v>2820</v>
      </c>
      <c r="Y403" s="326"/>
      <c r="Z403" s="327"/>
      <c r="AA403" s="414">
        <v>25000</v>
      </c>
      <c r="AB403" s="300" t="str">
        <f ca="1">IF(Cat_alumnos[[#This Row],[Termina Programa]]&lt;TODAY(), "EGRESADO", "VIGENTE")</f>
        <v>EGRESADO</v>
      </c>
      <c r="AC403">
        <v>1</v>
      </c>
      <c r="AD403" s="1248">
        <v>385</v>
      </c>
      <c r="AE403" s="46">
        <v>0</v>
      </c>
      <c r="AF4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CALENDARIO)]],TODAY())/30,0)-AE403, IF(Cat_alumnos[[#This Row],[ESTATUS ACADÉMICO]]="VIGENTE",ROUNDDOWN(DAYS360(Cat_alumnos[[#This Row],[FECHA DE INICIO (PRIMERA CLASE CALENDARIO)]],TODAY())/30,0)+2-AE403,"NO VIGENTE"))</f>
        <v>NO VIGENTE</v>
      </c>
      <c r="AG403" s="330">
        <v>20</v>
      </c>
      <c r="AH4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3" s="55" t="str">
        <f t="shared" si="84"/>
        <v>SUSPENDER</v>
      </c>
      <c r="AJ403" s="373"/>
      <c r="AK403" s="49"/>
      <c r="AL403" s="66">
        <f t="shared" si="113"/>
        <v>0</v>
      </c>
      <c r="AM403" s="444" t="str">
        <f t="shared" si="101"/>
        <v>NO</v>
      </c>
      <c r="AN403" s="902"/>
      <c r="AO403" s="900" t="str">
        <f>MID(Cat_alumnos[[#This Row],[CURP]],5,2)</f>
        <v>64</v>
      </c>
      <c r="AP403" s="900" t="str">
        <f>MID(Cat_alumnos[[#This Row],[CURP]],7,2)</f>
        <v>01</v>
      </c>
      <c r="AQ403" s="900" t="str">
        <f>MID(Cat_alumnos[[#This Row],[CURP]],9,2)</f>
        <v>01</v>
      </c>
      <c r="AR403" s="904" t="s">
        <v>3112</v>
      </c>
      <c r="AS403" s="612">
        <f>Cat_alumnos[[#This Row],[Titulación]]</f>
        <v>25000</v>
      </c>
      <c r="AT403" s="208"/>
      <c r="AU403" s="1"/>
      <c r="AW403" s="209"/>
      <c r="AY403" s="210"/>
      <c r="AZ403" s="209"/>
      <c r="BB403" s="210"/>
      <c r="BC403" s="209"/>
      <c r="BE403" s="210"/>
      <c r="BF403" s="209"/>
      <c r="BH403" s="210"/>
      <c r="BI403" s="210"/>
      <c r="BJ403" s="210"/>
      <c r="BK403" s="210"/>
      <c r="BL403" s="210"/>
      <c r="BM403" s="210"/>
      <c r="BN403" s="210"/>
      <c r="BO403" s="210"/>
      <c r="BP403" s="210"/>
      <c r="BQ403" s="210"/>
      <c r="BR403" s="210"/>
      <c r="BS403" s="56">
        <f t="shared" si="106"/>
        <v>0</v>
      </c>
      <c r="BT403" s="56">
        <f t="shared" ref="BT403:BT438" si="119">AA403</f>
        <v>25000</v>
      </c>
      <c r="BU403" s="57">
        <f t="shared" si="111"/>
        <v>-25000</v>
      </c>
      <c r="BW403" s="56">
        <f t="shared" ref="BW403:BW416" si="120">AA403</f>
        <v>25000</v>
      </c>
      <c r="BX403" s="56"/>
      <c r="BY403" s="56">
        <f t="shared" si="85"/>
        <v>25000</v>
      </c>
      <c r="BZ403" s="62"/>
      <c r="CA403" s="62"/>
      <c r="CB403" s="62"/>
      <c r="CC403">
        <f t="shared" si="115"/>
        <v>-25000</v>
      </c>
      <c r="CD403" s="211"/>
      <c r="CI403" s="573">
        <f t="shared" si="118"/>
        <v>25000</v>
      </c>
    </row>
    <row r="404" spans="1:87" ht="19" hidden="1" thickTop="1" thickBot="1">
      <c r="A404" s="448">
        <v>386</v>
      </c>
      <c r="B404" s="452" t="s">
        <v>10</v>
      </c>
      <c r="C404" s="457" t="s">
        <v>2416</v>
      </c>
      <c r="D404" s="682" t="s">
        <v>2095</v>
      </c>
      <c r="E404" s="638" t="s">
        <v>2094</v>
      </c>
      <c r="F404" s="453">
        <v>62417584</v>
      </c>
      <c r="G404" s="746"/>
      <c r="H404" s="746">
        <v>20</v>
      </c>
      <c r="I404" s="454">
        <v>20</v>
      </c>
      <c r="J404" s="455">
        <v>2000</v>
      </c>
      <c r="K404" s="455">
        <v>2000</v>
      </c>
      <c r="L404" s="455">
        <v>2180</v>
      </c>
      <c r="M404" s="453" t="s">
        <v>2093</v>
      </c>
      <c r="N404" s="459">
        <v>44642</v>
      </c>
      <c r="O404" s="379">
        <f t="shared" ref="O404:O467" si="121">IF($N404&lt;&gt;"", EDATE($N404,$I404-1),"")</f>
        <v>45221</v>
      </c>
      <c r="P404" s="461">
        <v>44642</v>
      </c>
      <c r="Q404" s="379">
        <f t="shared" si="114"/>
        <v>45221</v>
      </c>
      <c r="R404" s="303" t="s">
        <v>1616</v>
      </c>
      <c r="S404" s="49" t="str">
        <f t="shared" si="117"/>
        <v>MAESTRIA EN DERECHO</v>
      </c>
      <c r="T404" s="322" t="s">
        <v>2191</v>
      </c>
      <c r="U404" s="324" t="s">
        <v>11</v>
      </c>
      <c r="V404" s="325">
        <v>5000</v>
      </c>
      <c r="W404" s="51">
        <f t="shared" si="109"/>
        <v>0.56399999999999995</v>
      </c>
      <c r="X404" s="50">
        <f t="shared" si="110"/>
        <v>2820</v>
      </c>
      <c r="Y404" s="326"/>
      <c r="Z404" s="327"/>
      <c r="AA404" s="414">
        <v>25000</v>
      </c>
      <c r="AB404" s="300" t="s">
        <v>11</v>
      </c>
      <c r="AC404">
        <v>1</v>
      </c>
      <c r="AD404" s="1249">
        <v>386</v>
      </c>
      <c r="AE404" s="46">
        <v>0</v>
      </c>
      <c r="AF4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CALENDARIO)]],TODAY())/30,0)-AE404, IF(Cat_alumnos[[#This Row],[ESTATUS ACADÉMICO]]="VIGENTE",ROUNDDOWN(DAYS360(Cat_alumnos[[#This Row],[FECHA DE INICIO (PRIMERA CLASE CALENDARIO)]],TODAY())/30,0)+2-AE404,"NO VIGENTE"))</f>
        <v>NO VIGENTE</v>
      </c>
      <c r="AG404" s="330">
        <v>20</v>
      </c>
      <c r="AH4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4" s="55" t="str">
        <f t="shared" si="84"/>
        <v>SUSPENDER</v>
      </c>
      <c r="AJ404" s="373"/>
      <c r="AK404" s="49"/>
      <c r="AL404" s="66">
        <f t="shared" si="113"/>
        <v>0</v>
      </c>
      <c r="AM404" s="444" t="str">
        <f t="shared" ref="AM404:AM467" si="122">IF(AN404&lt;&gt;"", "SI", "NO")</f>
        <v>NO</v>
      </c>
      <c r="AN404" s="902"/>
      <c r="AO404" s="900" t="str">
        <f>MID(Cat_alumnos[[#This Row],[CURP]],5,2)</f>
        <v>79</v>
      </c>
      <c r="AP404" s="900" t="str">
        <f>MID(Cat_alumnos[[#This Row],[CURP]],7,2)</f>
        <v>11</v>
      </c>
      <c r="AQ404" s="900" t="str">
        <f>MID(Cat_alumnos[[#This Row],[CURP]],9,2)</f>
        <v>03</v>
      </c>
      <c r="AR404" s="904" t="s">
        <v>3112</v>
      </c>
      <c r="AS404" s="612">
        <f>Cat_alumnos[[#This Row],[Titulación]]</f>
        <v>25000</v>
      </c>
      <c r="AT404" s="208"/>
      <c r="AU404" s="1"/>
      <c r="AW404" s="209"/>
      <c r="AY404" s="210"/>
      <c r="AZ404" s="209"/>
      <c r="BB404" s="210"/>
      <c r="BC404" s="209"/>
      <c r="BE404" s="210"/>
      <c r="BF404" s="209"/>
      <c r="BH404" s="210"/>
      <c r="BI404" s="210"/>
      <c r="BJ404" s="210"/>
      <c r="BK404" s="210"/>
      <c r="BL404" s="210"/>
      <c r="BM404" s="210"/>
      <c r="BN404" s="210"/>
      <c r="BO404" s="210"/>
      <c r="BP404" s="210"/>
      <c r="BQ404" s="210"/>
      <c r="BR404" s="210"/>
      <c r="BS404" s="56">
        <f t="shared" si="106"/>
        <v>0</v>
      </c>
      <c r="BT404" s="56">
        <f t="shared" si="119"/>
        <v>25000</v>
      </c>
      <c r="BU404" s="57">
        <f t="shared" si="111"/>
        <v>-25000</v>
      </c>
      <c r="BW404" s="56">
        <f t="shared" si="120"/>
        <v>25000</v>
      </c>
      <c r="BX404" s="56"/>
      <c r="BY404" s="56">
        <f t="shared" si="85"/>
        <v>25000</v>
      </c>
      <c r="BZ404" s="62"/>
      <c r="CA404" s="62"/>
      <c r="CB404" s="62"/>
      <c r="CC404">
        <f t="shared" si="115"/>
        <v>-25000</v>
      </c>
      <c r="CD404" s="211"/>
      <c r="CI404" s="573">
        <f t="shared" si="118"/>
        <v>25000</v>
      </c>
    </row>
    <row r="405" spans="1:87" ht="19" hidden="1" thickTop="1" thickBot="1">
      <c r="A405" s="447">
        <v>387</v>
      </c>
      <c r="B405" s="452" t="s">
        <v>10</v>
      </c>
      <c r="C405" s="457" t="s">
        <v>2417</v>
      </c>
      <c r="D405" s="682" t="s">
        <v>2097</v>
      </c>
      <c r="E405" s="638" t="s">
        <v>2096</v>
      </c>
      <c r="F405" s="453">
        <v>61595545</v>
      </c>
      <c r="G405" s="749" t="s">
        <v>3031</v>
      </c>
      <c r="H405" s="746">
        <v>20</v>
      </c>
      <c r="I405" s="454">
        <v>20</v>
      </c>
      <c r="J405" s="455">
        <v>2000</v>
      </c>
      <c r="K405" s="455">
        <v>2000</v>
      </c>
      <c r="L405" s="455">
        <v>2180</v>
      </c>
      <c r="M405" s="453" t="s">
        <v>2093</v>
      </c>
      <c r="N405" s="459">
        <v>44642</v>
      </c>
      <c r="O405" s="379">
        <f t="shared" si="121"/>
        <v>45221</v>
      </c>
      <c r="P405" s="461">
        <v>44642</v>
      </c>
      <c r="Q405" s="379">
        <f t="shared" si="114"/>
        <v>45221</v>
      </c>
      <c r="R405" s="303" t="s">
        <v>1620</v>
      </c>
      <c r="S405" s="127" t="str">
        <f t="shared" si="117"/>
        <v>MAESTRIA EN DERECHO</v>
      </c>
      <c r="T405" s="322" t="s">
        <v>2191</v>
      </c>
      <c r="U405" s="324" t="s">
        <v>11</v>
      </c>
      <c r="V405" s="325">
        <v>5000</v>
      </c>
      <c r="W405" s="392">
        <f t="shared" si="109"/>
        <v>0.56399999999999995</v>
      </c>
      <c r="X405" s="393">
        <f t="shared" si="110"/>
        <v>2820</v>
      </c>
      <c r="Y405" s="415"/>
      <c r="Z405" s="416"/>
      <c r="AA405" s="414">
        <v>25000</v>
      </c>
      <c r="AB405" s="300" t="s">
        <v>11</v>
      </c>
      <c r="AC405">
        <v>1</v>
      </c>
      <c r="AD405" s="1248">
        <v>387</v>
      </c>
      <c r="AE405" s="46">
        <v>0</v>
      </c>
      <c r="AF4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CALENDARIO)]],TODAY())/30,0)-AE405, IF(Cat_alumnos[[#This Row],[ESTATUS ACADÉMICO]]="VIGENTE",ROUNDDOWN(DAYS360(Cat_alumnos[[#This Row],[FECHA DE INICIO (PRIMERA CLASE CALENDARIO)]],TODAY())/30,0)+2-AE405,"NO VIGENTE"))</f>
        <v>NO VIGENTE</v>
      </c>
      <c r="AG405" s="330">
        <v>20</v>
      </c>
      <c r="AH4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5" s="55" t="str">
        <f t="shared" si="84"/>
        <v>SUSPENDER</v>
      </c>
      <c r="AJ405" s="373"/>
      <c r="AK405" s="49"/>
      <c r="AL405" s="66">
        <f t="shared" si="113"/>
        <v>0</v>
      </c>
      <c r="AM405" s="444" t="str">
        <f t="shared" si="122"/>
        <v>NO</v>
      </c>
      <c r="AN405" s="902"/>
      <c r="AO405" s="900" t="str">
        <f>MID(Cat_alumnos[[#This Row],[CURP]],5,2)</f>
        <v>92</v>
      </c>
      <c r="AP405" s="900" t="str">
        <f>MID(Cat_alumnos[[#This Row],[CURP]],7,2)</f>
        <v>08</v>
      </c>
      <c r="AQ405" s="900" t="str">
        <f>MID(Cat_alumnos[[#This Row],[CURP]],9,2)</f>
        <v>08</v>
      </c>
      <c r="AR405" s="904" t="s">
        <v>3112</v>
      </c>
      <c r="AS405" s="612">
        <f>Cat_alumnos[[#This Row],[Titulación]]</f>
        <v>25000</v>
      </c>
      <c r="AT405" s="208"/>
      <c r="AU405" s="1"/>
      <c r="AW405" s="209"/>
      <c r="AY405" s="210"/>
      <c r="AZ405" s="209"/>
      <c r="BB405" s="210"/>
      <c r="BC405" s="209"/>
      <c r="BE405" s="210"/>
      <c r="BF405" s="209"/>
      <c r="BH405" s="210"/>
      <c r="BI405" s="210"/>
      <c r="BJ405" s="210"/>
      <c r="BK405" s="210"/>
      <c r="BL405" s="210"/>
      <c r="BM405" s="210"/>
      <c r="BN405" s="210"/>
      <c r="BO405" s="210"/>
      <c r="BP405" s="210"/>
      <c r="BQ405" s="210"/>
      <c r="BR405" s="210"/>
      <c r="BS405" s="56">
        <f t="shared" si="106"/>
        <v>0</v>
      </c>
      <c r="BT405" s="56">
        <f t="shared" si="119"/>
        <v>25000</v>
      </c>
      <c r="BU405" s="57">
        <f t="shared" si="111"/>
        <v>-25000</v>
      </c>
      <c r="BW405" s="56">
        <f t="shared" si="120"/>
        <v>25000</v>
      </c>
      <c r="BX405" s="56"/>
      <c r="BY405" s="56">
        <f t="shared" si="85"/>
        <v>25000</v>
      </c>
      <c r="BZ405" s="62"/>
      <c r="CA405" s="62"/>
      <c r="CB405" s="62"/>
      <c r="CC405">
        <f t="shared" si="115"/>
        <v>-25000</v>
      </c>
      <c r="CD405" s="211"/>
      <c r="CI405" s="573">
        <f t="shared" si="118"/>
        <v>25000</v>
      </c>
    </row>
    <row r="406" spans="1:87" ht="19" hidden="1" thickTop="1" thickBot="1">
      <c r="A406" s="448">
        <v>388</v>
      </c>
      <c r="B406" s="452" t="s">
        <v>10</v>
      </c>
      <c r="C406" s="457" t="s">
        <v>2418</v>
      </c>
      <c r="D406" s="682" t="s">
        <v>2099</v>
      </c>
      <c r="E406" s="638" t="s">
        <v>2098</v>
      </c>
      <c r="F406" s="453">
        <v>50765766965</v>
      </c>
      <c r="G406" s="749" t="s">
        <v>3032</v>
      </c>
      <c r="H406" s="746">
        <v>20</v>
      </c>
      <c r="I406" s="454">
        <v>20</v>
      </c>
      <c r="J406" s="455">
        <v>2000</v>
      </c>
      <c r="K406" s="455">
        <v>2000</v>
      </c>
      <c r="L406" s="455">
        <v>2180</v>
      </c>
      <c r="M406" s="453" t="s">
        <v>2093</v>
      </c>
      <c r="N406" s="459">
        <v>44642</v>
      </c>
      <c r="O406" s="379">
        <f t="shared" si="121"/>
        <v>45221</v>
      </c>
      <c r="P406" s="461">
        <v>44642</v>
      </c>
      <c r="Q406" s="379">
        <f t="shared" si="114"/>
        <v>45221</v>
      </c>
      <c r="R406" s="303" t="s">
        <v>1620</v>
      </c>
      <c r="S406" s="49" t="str">
        <f t="shared" si="117"/>
        <v>MAESTRIA EN DERECHO</v>
      </c>
      <c r="T406" s="322" t="s">
        <v>2191</v>
      </c>
      <c r="U406" s="324" t="s">
        <v>11</v>
      </c>
      <c r="V406" s="325">
        <v>5000</v>
      </c>
      <c r="W406" s="51">
        <f t="shared" si="109"/>
        <v>0.56399999999999995</v>
      </c>
      <c r="X406" s="50">
        <f t="shared" si="110"/>
        <v>2820</v>
      </c>
      <c r="Y406" s="326"/>
      <c r="Z406" s="327"/>
      <c r="AA406" s="414">
        <v>25000</v>
      </c>
      <c r="AB406" s="300" t="s">
        <v>11</v>
      </c>
      <c r="AC406">
        <v>1</v>
      </c>
      <c r="AD406" s="1249">
        <v>388</v>
      </c>
      <c r="AE406" s="46">
        <v>0</v>
      </c>
      <c r="AF4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CALENDARIO)]],TODAY())/30,0)-AE406, IF(Cat_alumnos[[#This Row],[ESTATUS ACADÉMICO]]="VIGENTE",ROUNDDOWN(DAYS360(Cat_alumnos[[#This Row],[FECHA DE INICIO (PRIMERA CLASE CALENDARIO)]],TODAY())/30,0)+2-AE406,"NO VIGENTE"))</f>
        <v>NO VIGENTE</v>
      </c>
      <c r="AG406" s="330">
        <v>20</v>
      </c>
      <c r="AH4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6" s="55" t="str">
        <f t="shared" si="84"/>
        <v>SUSPENDER</v>
      </c>
      <c r="AJ406" s="373"/>
      <c r="AK406" s="49"/>
      <c r="AL406" s="66">
        <f t="shared" si="113"/>
        <v>0</v>
      </c>
      <c r="AM406" s="444" t="str">
        <f t="shared" si="122"/>
        <v>NO</v>
      </c>
      <c r="AN406" s="902"/>
      <c r="AO406" s="900" t="str">
        <f>MID(Cat_alumnos[[#This Row],[CURP]],5,2)</f>
        <v>61</v>
      </c>
      <c r="AP406" s="900" t="str">
        <f>MID(Cat_alumnos[[#This Row],[CURP]],7,2)</f>
        <v>10</v>
      </c>
      <c r="AQ406" s="900" t="str">
        <f>MID(Cat_alumnos[[#This Row],[CURP]],9,2)</f>
        <v>24</v>
      </c>
      <c r="AR406" s="904" t="s">
        <v>3112</v>
      </c>
      <c r="AS406" s="612">
        <f>Cat_alumnos[[#This Row],[Titulación]]</f>
        <v>25000</v>
      </c>
      <c r="AT406" s="208"/>
      <c r="AU406" s="1"/>
      <c r="AW406" s="209"/>
      <c r="AY406" s="210"/>
      <c r="AZ406" s="209"/>
      <c r="BB406" s="210"/>
      <c r="BC406" s="209"/>
      <c r="BE406" s="210"/>
      <c r="BF406" s="209"/>
      <c r="BH406" s="210"/>
      <c r="BI406" s="210"/>
      <c r="BJ406" s="210"/>
      <c r="BK406" s="210"/>
      <c r="BL406" s="210"/>
      <c r="BM406" s="210"/>
      <c r="BN406" s="210"/>
      <c r="BO406" s="210"/>
      <c r="BP406" s="210"/>
      <c r="BQ406" s="210"/>
      <c r="BR406" s="210"/>
      <c r="BS406" s="56">
        <f t="shared" si="106"/>
        <v>0</v>
      </c>
      <c r="BT406" s="56">
        <f t="shared" si="119"/>
        <v>25000</v>
      </c>
      <c r="BU406" s="57">
        <f t="shared" si="111"/>
        <v>-25000</v>
      </c>
      <c r="BW406" s="56">
        <f t="shared" si="120"/>
        <v>25000</v>
      </c>
      <c r="BX406" s="56"/>
      <c r="BY406" s="56">
        <f t="shared" si="85"/>
        <v>25000</v>
      </c>
      <c r="BZ406" s="62"/>
      <c r="CA406" s="62"/>
      <c r="CB406" s="62"/>
      <c r="CC406">
        <f t="shared" si="115"/>
        <v>-25000</v>
      </c>
      <c r="CD406" s="211"/>
      <c r="CI406" s="573">
        <f t="shared" si="118"/>
        <v>25000</v>
      </c>
    </row>
    <row r="407" spans="1:87" ht="19" hidden="1" thickTop="1" thickBot="1">
      <c r="A407" s="448">
        <v>389</v>
      </c>
      <c r="B407" s="452" t="s">
        <v>10</v>
      </c>
      <c r="C407" s="457" t="s">
        <v>2419</v>
      </c>
      <c r="D407" s="682" t="s">
        <v>2101</v>
      </c>
      <c r="E407" s="638" t="s">
        <v>2246</v>
      </c>
      <c r="F407" s="453">
        <v>66116532</v>
      </c>
      <c r="G407" s="749" t="s">
        <v>3036</v>
      </c>
      <c r="H407" s="746">
        <v>20</v>
      </c>
      <c r="I407" s="454">
        <v>20</v>
      </c>
      <c r="J407" s="455">
        <v>2000</v>
      </c>
      <c r="K407" s="455">
        <v>2000</v>
      </c>
      <c r="L407" s="455">
        <v>2180</v>
      </c>
      <c r="M407" s="453" t="s">
        <v>2093</v>
      </c>
      <c r="N407" s="459">
        <v>44642</v>
      </c>
      <c r="O407" s="379">
        <f t="shared" si="121"/>
        <v>45221</v>
      </c>
      <c r="P407" s="461">
        <v>44642</v>
      </c>
      <c r="Q407" s="379">
        <f t="shared" si="114"/>
        <v>45221</v>
      </c>
      <c r="R407" s="303" t="s">
        <v>1616</v>
      </c>
      <c r="S407" s="49" t="str">
        <f t="shared" si="117"/>
        <v>MAESTRIA EN DERECHO</v>
      </c>
      <c r="T407" s="322" t="s">
        <v>2191</v>
      </c>
      <c r="U407" s="324" t="s">
        <v>11</v>
      </c>
      <c r="V407" s="325">
        <v>5000</v>
      </c>
      <c r="W407" s="51">
        <f t="shared" si="109"/>
        <v>0.56399999999999995</v>
      </c>
      <c r="X407" s="50">
        <f t="shared" si="110"/>
        <v>2820</v>
      </c>
      <c r="Y407" s="326"/>
      <c r="Z407" s="327"/>
      <c r="AA407" s="414">
        <v>25000</v>
      </c>
      <c r="AB407" s="300" t="s">
        <v>11</v>
      </c>
      <c r="AC407">
        <v>1</v>
      </c>
      <c r="AD407" s="1248">
        <v>389</v>
      </c>
      <c r="AE407" s="46">
        <v>0</v>
      </c>
      <c r="AF4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CALENDARIO)]],TODAY())/30,0)-AE407, IF(Cat_alumnos[[#This Row],[ESTATUS ACADÉMICO]]="VIGENTE",ROUNDDOWN(DAYS360(Cat_alumnos[[#This Row],[FECHA DE INICIO (PRIMERA CLASE CALENDARIO)]],TODAY())/30,0)+2-AE407,"NO VIGENTE"))</f>
        <v>NO VIGENTE</v>
      </c>
      <c r="AG407" s="330">
        <v>20</v>
      </c>
      <c r="AH4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7" s="55" t="str">
        <f t="shared" si="84"/>
        <v>SUSPENDER</v>
      </c>
      <c r="AJ407" s="373"/>
      <c r="AK407" s="49"/>
      <c r="AL407" s="66">
        <f t="shared" si="113"/>
        <v>0</v>
      </c>
      <c r="AM407" s="444" t="str">
        <f t="shared" si="122"/>
        <v>NO</v>
      </c>
      <c r="AN407" s="902"/>
      <c r="AO407" s="900" t="str">
        <f>MID(Cat_alumnos[[#This Row],[CURP]],5,2)</f>
        <v>83</v>
      </c>
      <c r="AP407" s="900" t="str">
        <f>MID(Cat_alumnos[[#This Row],[CURP]],7,2)</f>
        <v>08</v>
      </c>
      <c r="AQ407" s="900" t="str">
        <f>MID(Cat_alumnos[[#This Row],[CURP]],9,2)</f>
        <v>18</v>
      </c>
      <c r="AR407" s="904" t="s">
        <v>3112</v>
      </c>
      <c r="AS407" s="612">
        <f>Cat_alumnos[[#This Row],[Titulación]]</f>
        <v>25000</v>
      </c>
      <c r="AT407" s="208"/>
      <c r="AU407" s="1"/>
      <c r="AW407" s="209"/>
      <c r="AY407" s="210"/>
      <c r="AZ407" s="209"/>
      <c r="BB407" s="210"/>
      <c r="BC407" s="209"/>
      <c r="BE407" s="210"/>
      <c r="BF407" s="209"/>
      <c r="BH407" s="210"/>
      <c r="BI407" s="210"/>
      <c r="BJ407" s="210"/>
      <c r="BK407" s="210"/>
      <c r="BL407" s="210"/>
      <c r="BM407" s="210"/>
      <c r="BN407" s="210"/>
      <c r="BO407" s="210"/>
      <c r="BP407" s="210"/>
      <c r="BQ407" s="210"/>
      <c r="BR407" s="210"/>
      <c r="BS407" s="56">
        <f t="shared" si="106"/>
        <v>0</v>
      </c>
      <c r="BT407" s="56">
        <f t="shared" si="119"/>
        <v>25000</v>
      </c>
      <c r="BU407" s="57">
        <f t="shared" si="111"/>
        <v>-25000</v>
      </c>
      <c r="BW407" s="56">
        <f t="shared" si="120"/>
        <v>25000</v>
      </c>
      <c r="BX407" s="56"/>
      <c r="BY407" s="56">
        <f t="shared" si="85"/>
        <v>25000</v>
      </c>
      <c r="BZ407" s="62"/>
      <c r="CA407" s="62"/>
      <c r="CB407" s="62"/>
      <c r="CC407">
        <f t="shared" si="115"/>
        <v>-25000</v>
      </c>
      <c r="CD407" s="211"/>
      <c r="CI407" s="573">
        <f t="shared" si="118"/>
        <v>25000</v>
      </c>
    </row>
    <row r="408" spans="1:87" ht="19" hidden="1" thickTop="1" thickBot="1">
      <c r="A408" s="448">
        <v>390</v>
      </c>
      <c r="B408" s="452" t="s">
        <v>10</v>
      </c>
      <c r="C408" s="457" t="s">
        <v>2420</v>
      </c>
      <c r="D408" s="682" t="s">
        <v>2103</v>
      </c>
      <c r="E408" s="638" t="s">
        <v>2102</v>
      </c>
      <c r="F408" s="453">
        <v>2802814</v>
      </c>
      <c r="G408" s="749" t="s">
        <v>3033</v>
      </c>
      <c r="H408" s="746">
        <v>20</v>
      </c>
      <c r="I408" s="454">
        <v>20</v>
      </c>
      <c r="J408" s="455">
        <v>2000</v>
      </c>
      <c r="K408" s="455">
        <v>2000</v>
      </c>
      <c r="L408" s="455">
        <v>2180</v>
      </c>
      <c r="M408" s="453" t="s">
        <v>2093</v>
      </c>
      <c r="N408" s="459">
        <v>44642</v>
      </c>
      <c r="O408" s="379">
        <f t="shared" si="121"/>
        <v>45221</v>
      </c>
      <c r="P408" s="461">
        <v>44642</v>
      </c>
      <c r="Q408" s="379">
        <f t="shared" si="114"/>
        <v>45221</v>
      </c>
      <c r="R408" s="303" t="s">
        <v>1616</v>
      </c>
      <c r="S408" s="49" t="str">
        <f t="shared" si="117"/>
        <v>MAESTRIA EN DERECHO</v>
      </c>
      <c r="T408" s="322" t="s">
        <v>2191</v>
      </c>
      <c r="U408" s="324" t="s">
        <v>11</v>
      </c>
      <c r="V408" s="325">
        <v>5000</v>
      </c>
      <c r="W408" s="51">
        <f t="shared" si="109"/>
        <v>0.56399999999999995</v>
      </c>
      <c r="X408" s="50">
        <f t="shared" si="110"/>
        <v>2820</v>
      </c>
      <c r="Y408" s="326"/>
      <c r="Z408" s="327"/>
      <c r="AA408" s="414">
        <v>25000</v>
      </c>
      <c r="AB408" s="300" t="s">
        <v>11</v>
      </c>
      <c r="AC408">
        <v>1</v>
      </c>
      <c r="AD408" s="1249">
        <v>390</v>
      </c>
      <c r="AE408" s="46">
        <v>0</v>
      </c>
      <c r="AF4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CALENDARIO)]],TODAY())/30,0)-AE408, IF(Cat_alumnos[[#This Row],[ESTATUS ACADÉMICO]]="VIGENTE",ROUNDDOWN(DAYS360(Cat_alumnos[[#This Row],[FECHA DE INICIO (PRIMERA CLASE CALENDARIO)]],TODAY())/30,0)+2-AE408,"NO VIGENTE"))</f>
        <v>NO VIGENTE</v>
      </c>
      <c r="AG408" s="330">
        <v>20</v>
      </c>
      <c r="AH4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8" s="55" t="str">
        <f t="shared" si="84"/>
        <v>SUSPENDER</v>
      </c>
      <c r="AJ408" s="373"/>
      <c r="AK408" s="49"/>
      <c r="AL408" s="66">
        <f t="shared" si="113"/>
        <v>0</v>
      </c>
      <c r="AM408" s="444" t="str">
        <f t="shared" si="122"/>
        <v>NO</v>
      </c>
      <c r="AN408" s="902"/>
      <c r="AO408" s="900" t="str">
        <f>MID(Cat_alumnos[[#This Row],[CURP]],5,2)</f>
        <v>80</v>
      </c>
      <c r="AP408" s="900" t="str">
        <f>MID(Cat_alumnos[[#This Row],[CURP]],7,2)</f>
        <v>03</v>
      </c>
      <c r="AQ408" s="900" t="str">
        <f>MID(Cat_alumnos[[#This Row],[CURP]],9,2)</f>
        <v>19</v>
      </c>
      <c r="AR408" s="904" t="s">
        <v>3112</v>
      </c>
      <c r="AS408" s="612">
        <f>Cat_alumnos[[#This Row],[Titulación]]</f>
        <v>25000</v>
      </c>
      <c r="AT408" s="208"/>
      <c r="AU408" s="1"/>
      <c r="AW408" s="209"/>
      <c r="AY408" s="210"/>
      <c r="AZ408" s="209"/>
      <c r="BB408" s="210"/>
      <c r="BC408" s="209"/>
      <c r="BE408" s="210"/>
      <c r="BF408" s="209"/>
      <c r="BH408" s="210"/>
      <c r="BI408" s="210"/>
      <c r="BJ408" s="210"/>
      <c r="BK408" s="210"/>
      <c r="BL408" s="210"/>
      <c r="BM408" s="210"/>
      <c r="BN408" s="210"/>
      <c r="BO408" s="210"/>
      <c r="BP408" s="210"/>
      <c r="BQ408" s="210"/>
      <c r="BR408" s="210"/>
      <c r="BS408" s="56">
        <f t="shared" si="106"/>
        <v>0</v>
      </c>
      <c r="BT408" s="56">
        <f t="shared" si="119"/>
        <v>25000</v>
      </c>
      <c r="BU408" s="57">
        <f t="shared" si="111"/>
        <v>-25000</v>
      </c>
      <c r="BW408" s="56">
        <f t="shared" si="120"/>
        <v>25000</v>
      </c>
      <c r="BX408" s="56"/>
      <c r="BY408" s="56">
        <f t="shared" si="85"/>
        <v>25000</v>
      </c>
      <c r="BZ408" s="62"/>
      <c r="CA408" s="62"/>
      <c r="CB408" s="62"/>
      <c r="CC408">
        <f t="shared" si="115"/>
        <v>-25000</v>
      </c>
      <c r="CD408" s="211"/>
      <c r="CI408" s="573">
        <f t="shared" si="118"/>
        <v>25000</v>
      </c>
    </row>
    <row r="409" spans="1:87" ht="19" hidden="1" thickTop="1" thickBot="1">
      <c r="A409" s="448">
        <v>391</v>
      </c>
      <c r="B409" s="452" t="s">
        <v>10</v>
      </c>
      <c r="C409" s="457" t="s">
        <v>2421</v>
      </c>
      <c r="D409" s="682" t="s">
        <v>2105</v>
      </c>
      <c r="E409" s="638" t="s">
        <v>2248</v>
      </c>
      <c r="F409" s="453">
        <v>69258838</v>
      </c>
      <c r="G409" s="749" t="s">
        <v>3034</v>
      </c>
      <c r="H409" s="746">
        <v>20</v>
      </c>
      <c r="I409" s="454">
        <v>20</v>
      </c>
      <c r="J409" s="455">
        <v>2000</v>
      </c>
      <c r="K409" s="455">
        <v>2000</v>
      </c>
      <c r="L409" s="455">
        <v>2180</v>
      </c>
      <c r="M409" s="453" t="s">
        <v>2093</v>
      </c>
      <c r="N409" s="459">
        <v>44642</v>
      </c>
      <c r="O409" s="379">
        <f t="shared" si="121"/>
        <v>45221</v>
      </c>
      <c r="P409" s="461">
        <v>44642</v>
      </c>
      <c r="Q409" s="379">
        <f t="shared" si="114"/>
        <v>45221</v>
      </c>
      <c r="R409" s="303" t="s">
        <v>1616</v>
      </c>
      <c r="S409" s="49" t="str">
        <f t="shared" si="117"/>
        <v>MAESTRIA EN DERECHO</v>
      </c>
      <c r="T409" s="322" t="s">
        <v>2191</v>
      </c>
      <c r="U409" s="324" t="s">
        <v>11</v>
      </c>
      <c r="V409" s="325">
        <v>5000</v>
      </c>
      <c r="W409" s="51">
        <f t="shared" si="109"/>
        <v>0.56399999999999995</v>
      </c>
      <c r="X409" s="50">
        <f t="shared" si="110"/>
        <v>2820</v>
      </c>
      <c r="Y409" s="326"/>
      <c r="Z409" s="327"/>
      <c r="AA409" s="414">
        <v>25000</v>
      </c>
      <c r="AB409" s="300" t="s">
        <v>11</v>
      </c>
      <c r="AC409">
        <v>1</v>
      </c>
      <c r="AD409" s="1248">
        <v>391</v>
      </c>
      <c r="AE409" s="46">
        <v>0</v>
      </c>
      <c r="AF4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CALENDARIO)]],TODAY())/30,0)-AE409, IF(Cat_alumnos[[#This Row],[ESTATUS ACADÉMICO]]="VIGENTE",ROUNDDOWN(DAYS360(Cat_alumnos[[#This Row],[FECHA DE INICIO (PRIMERA CLASE CALENDARIO)]],TODAY())/30,0)+2-AE409,"NO VIGENTE"))</f>
        <v>NO VIGENTE</v>
      </c>
      <c r="AG409" s="330">
        <v>20</v>
      </c>
      <c r="AH4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9" s="55" t="str">
        <f t="shared" si="84"/>
        <v>SUSPENDER</v>
      </c>
      <c r="AJ409" s="373"/>
      <c r="AK409" s="49"/>
      <c r="AL409" s="66">
        <f t="shared" si="113"/>
        <v>0</v>
      </c>
      <c r="AM409" s="444" t="str">
        <f t="shared" si="122"/>
        <v>NO</v>
      </c>
      <c r="AN409" s="902"/>
      <c r="AO409" s="900" t="str">
        <f>MID(Cat_alumnos[[#This Row],[CURP]],5,2)</f>
        <v>94</v>
      </c>
      <c r="AP409" s="900" t="str">
        <f>MID(Cat_alumnos[[#This Row],[CURP]],7,2)</f>
        <v>04</v>
      </c>
      <c r="AQ409" s="900" t="str">
        <f>MID(Cat_alumnos[[#This Row],[CURP]],9,2)</f>
        <v>25</v>
      </c>
      <c r="AR409" s="904" t="s">
        <v>3112</v>
      </c>
      <c r="AS409" s="612">
        <f>Cat_alumnos[[#This Row],[Titulación]]</f>
        <v>25000</v>
      </c>
      <c r="AT409" s="208"/>
      <c r="AU409" s="1"/>
      <c r="AW409" s="209"/>
      <c r="AY409" s="210"/>
      <c r="AZ409" s="209"/>
      <c r="BB409" s="210"/>
      <c r="BC409" s="209"/>
      <c r="BE409" s="210"/>
      <c r="BF409" s="209"/>
      <c r="BH409" s="210"/>
      <c r="BI409" s="210"/>
      <c r="BJ409" s="210"/>
      <c r="BK409" s="210"/>
      <c r="BL409" s="210"/>
      <c r="BM409" s="210"/>
      <c r="BN409" s="210"/>
      <c r="BO409" s="210"/>
      <c r="BP409" s="210"/>
      <c r="BQ409" s="210"/>
      <c r="BR409" s="210"/>
      <c r="BS409" s="56">
        <f t="shared" si="106"/>
        <v>0</v>
      </c>
      <c r="BT409" s="56">
        <f t="shared" si="119"/>
        <v>25000</v>
      </c>
      <c r="BU409" s="57">
        <f t="shared" si="111"/>
        <v>-25000</v>
      </c>
      <c r="BW409" s="56">
        <f t="shared" si="120"/>
        <v>25000</v>
      </c>
      <c r="BX409" s="56"/>
      <c r="BY409" s="56">
        <f t="shared" si="85"/>
        <v>25000</v>
      </c>
      <c r="BZ409" s="62"/>
      <c r="CA409" s="62"/>
      <c r="CB409" s="62"/>
      <c r="CC409">
        <f t="shared" si="115"/>
        <v>-25000</v>
      </c>
      <c r="CD409" s="211"/>
      <c r="CI409" s="573">
        <f t="shared" si="118"/>
        <v>25000</v>
      </c>
    </row>
    <row r="410" spans="1:87" ht="19" hidden="1" thickTop="1" thickBot="1">
      <c r="A410" s="448">
        <v>392</v>
      </c>
      <c r="B410" s="452" t="s">
        <v>10</v>
      </c>
      <c r="C410" s="457" t="s">
        <v>2422</v>
      </c>
      <c r="D410" s="682" t="s">
        <v>2107</v>
      </c>
      <c r="E410" s="638" t="s">
        <v>2104</v>
      </c>
      <c r="F410" s="453">
        <v>66753015</v>
      </c>
      <c r="G410" s="749" t="s">
        <v>3035</v>
      </c>
      <c r="H410" s="746">
        <v>20</v>
      </c>
      <c r="I410" s="454">
        <v>20</v>
      </c>
      <c r="J410" s="455">
        <v>2000</v>
      </c>
      <c r="K410" s="455">
        <v>2000</v>
      </c>
      <c r="L410" s="455">
        <v>2180</v>
      </c>
      <c r="M410" s="453" t="s">
        <v>2093</v>
      </c>
      <c r="N410" s="459">
        <v>44642</v>
      </c>
      <c r="O410" s="379">
        <f t="shared" si="121"/>
        <v>45221</v>
      </c>
      <c r="P410" s="461">
        <v>44642</v>
      </c>
      <c r="Q410" s="379">
        <f t="shared" si="114"/>
        <v>45221</v>
      </c>
      <c r="R410" s="303" t="s">
        <v>1620</v>
      </c>
      <c r="S410" s="49" t="str">
        <f t="shared" si="117"/>
        <v>MAESTRIA EN DERECHO</v>
      </c>
      <c r="T410" s="322" t="s">
        <v>2191</v>
      </c>
      <c r="U410" s="324" t="s">
        <v>11</v>
      </c>
      <c r="V410" s="325">
        <v>5000</v>
      </c>
      <c r="W410" s="51">
        <f t="shared" si="109"/>
        <v>0.56399999999999995</v>
      </c>
      <c r="X410" s="50">
        <f t="shared" si="110"/>
        <v>2820</v>
      </c>
      <c r="Y410" s="326"/>
      <c r="Z410" s="327"/>
      <c r="AA410" s="414">
        <v>25000</v>
      </c>
      <c r="AB410" s="300" t="s">
        <v>11</v>
      </c>
      <c r="AC410">
        <v>1</v>
      </c>
      <c r="AD410" s="1249">
        <v>392</v>
      </c>
      <c r="AE410" s="46">
        <v>0</v>
      </c>
      <c r="AF4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CALENDARIO)]],TODAY())/30,0)-AE410, IF(Cat_alumnos[[#This Row],[ESTATUS ACADÉMICO]]="VIGENTE",ROUNDDOWN(DAYS360(Cat_alumnos[[#This Row],[FECHA DE INICIO (PRIMERA CLASE CALENDARIO)]],TODAY())/30,0)+2-AE410,"NO VIGENTE"))</f>
        <v>NO VIGENTE</v>
      </c>
      <c r="AG410" s="330">
        <v>20</v>
      </c>
      <c r="AH4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0" s="55" t="str">
        <f t="shared" si="84"/>
        <v>SUSPENDER</v>
      </c>
      <c r="AJ410" s="373"/>
      <c r="AK410" s="49"/>
      <c r="AL410" s="66">
        <f t="shared" si="113"/>
        <v>0</v>
      </c>
      <c r="AM410" s="444" t="str">
        <f t="shared" si="122"/>
        <v>NO</v>
      </c>
      <c r="AN410" s="902"/>
      <c r="AO410" s="900" t="str">
        <f>MID(Cat_alumnos[[#This Row],[CURP]],5,2)</f>
        <v>72</v>
      </c>
      <c r="AP410" s="900" t="str">
        <f>MID(Cat_alumnos[[#This Row],[CURP]],7,2)</f>
        <v>08</v>
      </c>
      <c r="AQ410" s="900" t="str">
        <f>MID(Cat_alumnos[[#This Row],[CURP]],9,2)</f>
        <v>29</v>
      </c>
      <c r="AR410" s="904" t="s">
        <v>3112</v>
      </c>
      <c r="AS410" s="612">
        <f>Cat_alumnos[[#This Row],[Titulación]]</f>
        <v>25000</v>
      </c>
      <c r="AT410" s="208"/>
      <c r="AU410" s="1"/>
      <c r="AW410" s="209"/>
      <c r="AY410" s="210"/>
      <c r="AZ410" s="209"/>
      <c r="BB410" s="210"/>
      <c r="BC410" s="209"/>
      <c r="BE410" s="210"/>
      <c r="BF410" s="209"/>
      <c r="BH410" s="210"/>
      <c r="BI410" s="210"/>
      <c r="BJ410" s="210"/>
      <c r="BK410" s="210"/>
      <c r="BL410" s="210"/>
      <c r="BM410" s="210"/>
      <c r="BN410" s="210"/>
      <c r="BO410" s="210"/>
      <c r="BP410" s="210"/>
      <c r="BQ410" s="210"/>
      <c r="BR410" s="210"/>
      <c r="BS410" s="56">
        <f t="shared" si="106"/>
        <v>0</v>
      </c>
      <c r="BT410" s="56">
        <f t="shared" si="119"/>
        <v>25000</v>
      </c>
      <c r="BU410" s="57">
        <f t="shared" si="111"/>
        <v>-25000</v>
      </c>
      <c r="BW410" s="56">
        <f t="shared" si="120"/>
        <v>25000</v>
      </c>
      <c r="BX410" s="56"/>
      <c r="BY410" s="56">
        <f t="shared" si="85"/>
        <v>25000</v>
      </c>
      <c r="BZ410" s="62"/>
      <c r="CA410" s="62"/>
      <c r="CB410" s="62"/>
      <c r="CC410">
        <f t="shared" si="115"/>
        <v>-25000</v>
      </c>
      <c r="CD410" s="211"/>
      <c r="CI410" s="573">
        <f t="shared" si="118"/>
        <v>25000</v>
      </c>
    </row>
    <row r="411" spans="1:87" ht="19" hidden="1" thickTop="1" thickBot="1">
      <c r="A411" s="447">
        <v>393</v>
      </c>
      <c r="B411" s="452" t="s">
        <v>10</v>
      </c>
      <c r="C411" s="457" t="s">
        <v>2423</v>
      </c>
      <c r="D411" s="682" t="s">
        <v>2109</v>
      </c>
      <c r="E411" s="638" t="s">
        <v>2108</v>
      </c>
      <c r="F411" s="453"/>
      <c r="G411" s="749" t="s">
        <v>3037</v>
      </c>
      <c r="H411" s="746">
        <v>20</v>
      </c>
      <c r="I411" s="454">
        <v>20</v>
      </c>
      <c r="J411" s="455">
        <v>2000</v>
      </c>
      <c r="K411" s="455">
        <v>2000</v>
      </c>
      <c r="L411" s="455">
        <v>2180</v>
      </c>
      <c r="M411" s="453" t="s">
        <v>2093</v>
      </c>
      <c r="N411" s="459">
        <v>44642</v>
      </c>
      <c r="O411" s="379">
        <f t="shared" si="121"/>
        <v>45221</v>
      </c>
      <c r="P411" s="461">
        <v>44642</v>
      </c>
      <c r="Q411" s="379">
        <f t="shared" si="114"/>
        <v>45221</v>
      </c>
      <c r="R411" s="49" t="str">
        <f t="shared" ref="R411:R449" si="123">MID($C411,11,1)</f>
        <v>M</v>
      </c>
      <c r="S411" s="127" t="str">
        <f t="shared" si="117"/>
        <v>MAESTRIA EN DERECHO</v>
      </c>
      <c r="T411" s="322" t="s">
        <v>2191</v>
      </c>
      <c r="U411" s="324" t="s">
        <v>11</v>
      </c>
      <c r="V411" s="325">
        <v>5000</v>
      </c>
      <c r="W411" s="392">
        <f t="shared" si="109"/>
        <v>0.56399999999999995</v>
      </c>
      <c r="X411" s="393">
        <f t="shared" si="110"/>
        <v>2820</v>
      </c>
      <c r="Y411" s="415"/>
      <c r="Z411" s="416"/>
      <c r="AA411" s="414">
        <v>25000</v>
      </c>
      <c r="AB411" s="300" t="s">
        <v>11</v>
      </c>
      <c r="AC411">
        <v>1</v>
      </c>
      <c r="AD411" s="1248">
        <v>393</v>
      </c>
      <c r="AE411" s="46">
        <v>0</v>
      </c>
      <c r="AF4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CALENDARIO)]],TODAY())/30,0)-AE411, IF(Cat_alumnos[[#This Row],[ESTATUS ACADÉMICO]]="VIGENTE",ROUNDDOWN(DAYS360(Cat_alumnos[[#This Row],[FECHA DE INICIO (PRIMERA CLASE CALENDARIO)]],TODAY())/30,0)+2-AE411,"NO VIGENTE"))</f>
        <v>NO VIGENTE</v>
      </c>
      <c r="AG411" s="330">
        <v>20</v>
      </c>
      <c r="AH4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1" s="55" t="str">
        <f t="shared" si="84"/>
        <v>SUSPENDER</v>
      </c>
      <c r="AJ411" s="373"/>
      <c r="AK411" s="49"/>
      <c r="AL411" s="66">
        <f t="shared" si="113"/>
        <v>0</v>
      </c>
      <c r="AM411" s="444" t="str">
        <f t="shared" si="122"/>
        <v>NO</v>
      </c>
      <c r="AN411" s="902"/>
      <c r="AO411" s="900" t="str">
        <f>MID(Cat_alumnos[[#This Row],[CURP]],5,2)</f>
        <v>84</v>
      </c>
      <c r="AP411" s="900" t="str">
        <f>MID(Cat_alumnos[[#This Row],[CURP]],7,2)</f>
        <v>08</v>
      </c>
      <c r="AQ411" s="900" t="str">
        <f>MID(Cat_alumnos[[#This Row],[CURP]],9,2)</f>
        <v>26</v>
      </c>
      <c r="AR411" s="904" t="s">
        <v>3112</v>
      </c>
      <c r="AS411" s="612">
        <f>Cat_alumnos[[#This Row],[Titulación]]</f>
        <v>25000</v>
      </c>
      <c r="AT411" s="208"/>
      <c r="AU411" s="1"/>
      <c r="AW411" s="209"/>
      <c r="AY411" s="210"/>
      <c r="AZ411" s="209"/>
      <c r="BB411" s="210"/>
      <c r="BC411" s="209"/>
      <c r="BE411" s="210"/>
      <c r="BF411" s="209"/>
      <c r="BH411" s="210"/>
      <c r="BI411" s="210"/>
      <c r="BJ411" s="210"/>
      <c r="BK411" s="210"/>
      <c r="BL411" s="210"/>
      <c r="BM411" s="210"/>
      <c r="BN411" s="210"/>
      <c r="BO411" s="210"/>
      <c r="BP411" s="210"/>
      <c r="BQ411" s="210"/>
      <c r="BR411" s="210"/>
      <c r="BS411" s="56">
        <f t="shared" si="106"/>
        <v>0</v>
      </c>
      <c r="BT411" s="56">
        <f t="shared" si="119"/>
        <v>25000</v>
      </c>
      <c r="BU411" s="57">
        <f t="shared" si="111"/>
        <v>-25000</v>
      </c>
      <c r="BW411" s="56">
        <f t="shared" si="120"/>
        <v>25000</v>
      </c>
      <c r="BX411" s="56"/>
      <c r="BY411" s="56">
        <f t="shared" si="85"/>
        <v>25000</v>
      </c>
      <c r="BZ411" s="62"/>
      <c r="CA411" s="62"/>
      <c r="CB411" s="62"/>
      <c r="CC411">
        <f t="shared" si="115"/>
        <v>-25000</v>
      </c>
      <c r="CD411" s="211"/>
      <c r="CI411" s="573">
        <f t="shared" si="118"/>
        <v>25000</v>
      </c>
    </row>
    <row r="412" spans="1:87" ht="19" hidden="1" thickTop="1" thickBot="1">
      <c r="A412" s="448">
        <v>394</v>
      </c>
      <c r="B412" s="452" t="s">
        <v>10</v>
      </c>
      <c r="C412" s="457" t="s">
        <v>2424</v>
      </c>
      <c r="D412" s="682" t="s">
        <v>2111</v>
      </c>
      <c r="E412" s="638" t="s">
        <v>2110</v>
      </c>
      <c r="F412" s="453">
        <v>64068162</v>
      </c>
      <c r="G412" s="749" t="s">
        <v>3038</v>
      </c>
      <c r="H412" s="746">
        <v>20</v>
      </c>
      <c r="I412" s="454">
        <v>20</v>
      </c>
      <c r="J412" s="455">
        <v>2000</v>
      </c>
      <c r="K412" s="455">
        <v>2000</v>
      </c>
      <c r="L412" s="455">
        <v>2180</v>
      </c>
      <c r="M412" s="453" t="s">
        <v>2093</v>
      </c>
      <c r="N412" s="459">
        <v>44642</v>
      </c>
      <c r="O412" s="379">
        <f t="shared" si="121"/>
        <v>45221</v>
      </c>
      <c r="P412" s="461">
        <v>44642</v>
      </c>
      <c r="Q412" s="379">
        <f t="shared" si="114"/>
        <v>45221</v>
      </c>
      <c r="R412" s="49" t="str">
        <f t="shared" si="123"/>
        <v>M</v>
      </c>
      <c r="S412" s="49" t="str">
        <f t="shared" si="117"/>
        <v>MAESTRIA EN DERECHO</v>
      </c>
      <c r="T412" s="322" t="s">
        <v>2191</v>
      </c>
      <c r="U412" s="324" t="s">
        <v>11</v>
      </c>
      <c r="V412" s="325">
        <v>5000</v>
      </c>
      <c r="W412" s="51">
        <f t="shared" si="109"/>
        <v>0.56399999999999995</v>
      </c>
      <c r="X412" s="50">
        <f t="shared" si="110"/>
        <v>2820</v>
      </c>
      <c r="Y412" s="326"/>
      <c r="Z412" s="327"/>
      <c r="AA412" s="414">
        <v>25000</v>
      </c>
      <c r="AB412" s="300" t="s">
        <v>11</v>
      </c>
      <c r="AC412">
        <v>1</v>
      </c>
      <c r="AD412" s="1249">
        <v>394</v>
      </c>
      <c r="AE412" s="46">
        <v>0</v>
      </c>
      <c r="AF4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CALENDARIO)]],TODAY())/30,0)-AE412, IF(Cat_alumnos[[#This Row],[ESTATUS ACADÉMICO]]="VIGENTE",ROUNDDOWN(DAYS360(Cat_alumnos[[#This Row],[FECHA DE INICIO (PRIMERA CLASE CALENDARIO)]],TODAY())/30,0)+2-AE412,"NO VIGENTE"))</f>
        <v>NO VIGENTE</v>
      </c>
      <c r="AG412" s="330">
        <v>20</v>
      </c>
      <c r="AH4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2" s="55" t="str">
        <f t="shared" si="84"/>
        <v>SUSPENDER</v>
      </c>
      <c r="AJ412" s="373"/>
      <c r="AK412" s="49"/>
      <c r="AL412" s="66">
        <f t="shared" si="113"/>
        <v>0</v>
      </c>
      <c r="AM412" s="444" t="str">
        <f t="shared" si="122"/>
        <v>NO</v>
      </c>
      <c r="AN412" s="902"/>
      <c r="AO412" s="900" t="str">
        <f>MID(Cat_alumnos[[#This Row],[CURP]],5,2)</f>
        <v>85</v>
      </c>
      <c r="AP412" s="900" t="str">
        <f>MID(Cat_alumnos[[#This Row],[CURP]],7,2)</f>
        <v>09</v>
      </c>
      <c r="AQ412" s="900" t="str">
        <f>MID(Cat_alumnos[[#This Row],[CURP]],9,2)</f>
        <v>20</v>
      </c>
      <c r="AR412" s="904" t="s">
        <v>3112</v>
      </c>
      <c r="AS412" s="612">
        <f>Cat_alumnos[[#This Row],[Titulación]]</f>
        <v>25000</v>
      </c>
      <c r="AT412" s="208"/>
      <c r="AU412" s="1"/>
      <c r="AW412" s="209"/>
      <c r="AY412" s="210"/>
      <c r="AZ412" s="209"/>
      <c r="BB412" s="210"/>
      <c r="BC412" s="209"/>
      <c r="BE412" s="210"/>
      <c r="BF412" s="209"/>
      <c r="BH412" s="210"/>
      <c r="BI412" s="210"/>
      <c r="BJ412" s="210"/>
      <c r="BK412" s="210"/>
      <c r="BL412" s="210"/>
      <c r="BM412" s="210"/>
      <c r="BN412" s="210"/>
      <c r="BO412" s="210"/>
      <c r="BP412" s="210"/>
      <c r="BQ412" s="210"/>
      <c r="BR412" s="210"/>
      <c r="BS412" s="56">
        <f t="shared" si="106"/>
        <v>0</v>
      </c>
      <c r="BT412" s="56">
        <f t="shared" si="119"/>
        <v>25000</v>
      </c>
      <c r="BU412" s="57">
        <f t="shared" si="111"/>
        <v>-25000</v>
      </c>
      <c r="BW412" s="56">
        <f t="shared" si="120"/>
        <v>25000</v>
      </c>
      <c r="BX412" s="56"/>
      <c r="BY412" s="56">
        <f t="shared" si="85"/>
        <v>25000</v>
      </c>
      <c r="BZ412" s="62"/>
      <c r="CA412" s="62"/>
      <c r="CB412" s="62"/>
      <c r="CC412">
        <f t="shared" si="115"/>
        <v>-25000</v>
      </c>
      <c r="CD412" s="211"/>
      <c r="CI412" s="573">
        <f t="shared" si="118"/>
        <v>25000</v>
      </c>
    </row>
    <row r="413" spans="1:87" ht="19" hidden="1" thickTop="1" thickBot="1">
      <c r="A413" s="448">
        <v>395</v>
      </c>
      <c r="B413" s="452" t="s">
        <v>10</v>
      </c>
      <c r="C413" s="457" t="s">
        <v>2425</v>
      </c>
      <c r="D413" s="682" t="s">
        <v>2113</v>
      </c>
      <c r="E413" s="638" t="s">
        <v>2092</v>
      </c>
      <c r="F413" s="453">
        <v>69488160</v>
      </c>
      <c r="G413" s="749" t="s">
        <v>3039</v>
      </c>
      <c r="H413" s="746">
        <v>20</v>
      </c>
      <c r="I413" s="454">
        <v>20</v>
      </c>
      <c r="J413" s="455">
        <v>2000</v>
      </c>
      <c r="K413" s="455">
        <v>2000</v>
      </c>
      <c r="L413" s="455">
        <v>2180</v>
      </c>
      <c r="M413" s="453" t="s">
        <v>2093</v>
      </c>
      <c r="N413" s="459">
        <v>44642</v>
      </c>
      <c r="O413" s="379">
        <f t="shared" si="121"/>
        <v>45221</v>
      </c>
      <c r="P413" s="461">
        <v>44642</v>
      </c>
      <c r="Q413" s="379">
        <f t="shared" si="114"/>
        <v>45221</v>
      </c>
      <c r="R413" s="49" t="str">
        <f t="shared" si="123"/>
        <v>M</v>
      </c>
      <c r="S413" s="49" t="str">
        <f t="shared" si="117"/>
        <v>MAESTRIA EN DERECHO</v>
      </c>
      <c r="T413" s="322" t="s">
        <v>2191</v>
      </c>
      <c r="U413" s="324" t="s">
        <v>11</v>
      </c>
      <c r="V413" s="325">
        <v>5000</v>
      </c>
      <c r="W413" s="51">
        <f t="shared" si="109"/>
        <v>0.56399999999999995</v>
      </c>
      <c r="X413" s="50">
        <f t="shared" si="110"/>
        <v>2820</v>
      </c>
      <c r="Y413" s="326"/>
      <c r="Z413" s="327"/>
      <c r="AA413" s="414">
        <v>25000</v>
      </c>
      <c r="AB413" s="300" t="s">
        <v>11</v>
      </c>
      <c r="AC413">
        <v>1</v>
      </c>
      <c r="AD413" s="1248">
        <v>395</v>
      </c>
      <c r="AE413" s="46">
        <v>0</v>
      </c>
      <c r="AF4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CALENDARIO)]],TODAY())/30,0)-AE413, IF(Cat_alumnos[[#This Row],[ESTATUS ACADÉMICO]]="VIGENTE",ROUNDDOWN(DAYS360(Cat_alumnos[[#This Row],[FECHA DE INICIO (PRIMERA CLASE CALENDARIO)]],TODAY())/30,0)+2-AE413,"NO VIGENTE"))</f>
        <v>NO VIGENTE</v>
      </c>
      <c r="AG413" s="330">
        <v>20</v>
      </c>
      <c r="AH4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3" s="55" t="str">
        <f t="shared" si="84"/>
        <v>SUSPENDER</v>
      </c>
      <c r="AJ413" s="373"/>
      <c r="AK413" s="49"/>
      <c r="AL413" s="66">
        <f t="shared" ref="AL413:AL444" si="124">Y413-AK413</f>
        <v>0</v>
      </c>
      <c r="AM413" s="444" t="str">
        <f t="shared" si="122"/>
        <v>NO</v>
      </c>
      <c r="AN413" s="902"/>
      <c r="AO413" s="900" t="str">
        <f>MID(Cat_alumnos[[#This Row],[CURP]],5,2)</f>
        <v>86</v>
      </c>
      <c r="AP413" s="900" t="str">
        <f>MID(Cat_alumnos[[#This Row],[CURP]],7,2)</f>
        <v>04</v>
      </c>
      <c r="AQ413" s="900" t="str">
        <f>MID(Cat_alumnos[[#This Row],[CURP]],9,2)</f>
        <v>24</v>
      </c>
      <c r="AR413" s="904" t="s">
        <v>3112</v>
      </c>
      <c r="AS413" s="612">
        <f>Cat_alumnos[[#This Row],[Titulación]]</f>
        <v>25000</v>
      </c>
      <c r="AT413" s="208"/>
      <c r="AU413" s="1"/>
      <c r="AW413" s="209"/>
      <c r="AY413" s="210"/>
      <c r="AZ413" s="209"/>
      <c r="BB413" s="210"/>
      <c r="BC413" s="209"/>
      <c r="BE413" s="210"/>
      <c r="BF413" s="209"/>
      <c r="BH413" s="210"/>
      <c r="BI413" s="210"/>
      <c r="BJ413" s="210"/>
      <c r="BK413" s="210"/>
      <c r="BL413" s="210"/>
      <c r="BM413" s="210"/>
      <c r="BN413" s="210"/>
      <c r="BO413" s="210"/>
      <c r="BP413" s="210"/>
      <c r="BQ413" s="210"/>
      <c r="BR413" s="210"/>
      <c r="BS413" s="56">
        <f t="shared" si="106"/>
        <v>0</v>
      </c>
      <c r="BT413" s="56">
        <f t="shared" si="119"/>
        <v>25000</v>
      </c>
      <c r="BU413" s="57">
        <f t="shared" si="111"/>
        <v>-25000</v>
      </c>
      <c r="BW413" s="56">
        <f t="shared" si="120"/>
        <v>25000</v>
      </c>
      <c r="BX413" s="56"/>
      <c r="BY413" s="56">
        <f t="shared" si="85"/>
        <v>25000</v>
      </c>
      <c r="BZ413" s="62"/>
      <c r="CA413" s="62"/>
      <c r="CB413" s="62"/>
      <c r="CC413">
        <f t="shared" si="115"/>
        <v>-25000</v>
      </c>
      <c r="CD413" s="211"/>
      <c r="CI413" s="573">
        <f t="shared" si="118"/>
        <v>25000</v>
      </c>
    </row>
    <row r="414" spans="1:87" ht="19" hidden="1" thickTop="1" thickBot="1">
      <c r="A414" s="448">
        <v>396</v>
      </c>
      <c r="B414" s="452" t="s">
        <v>10</v>
      </c>
      <c r="C414" s="457" t="s">
        <v>2426</v>
      </c>
      <c r="D414" s="682" t="s">
        <v>2116</v>
      </c>
      <c r="E414" s="638" t="s">
        <v>2115</v>
      </c>
      <c r="F414" s="453">
        <v>3945547</v>
      </c>
      <c r="G414" s="749" t="s">
        <v>3040</v>
      </c>
      <c r="H414" s="746">
        <v>20</v>
      </c>
      <c r="I414" s="454">
        <v>20</v>
      </c>
      <c r="J414" s="455">
        <v>2000</v>
      </c>
      <c r="K414" s="455">
        <v>2000</v>
      </c>
      <c r="L414" s="455">
        <v>2180</v>
      </c>
      <c r="M414" s="453" t="s">
        <v>2093</v>
      </c>
      <c r="N414" s="459">
        <v>44642</v>
      </c>
      <c r="O414" s="379">
        <f t="shared" si="121"/>
        <v>45221</v>
      </c>
      <c r="P414" s="461">
        <v>44642</v>
      </c>
      <c r="Q414" s="379">
        <f t="shared" si="114"/>
        <v>45221</v>
      </c>
      <c r="R414" s="49" t="str">
        <f t="shared" si="123"/>
        <v>M</v>
      </c>
      <c r="S414" s="49" t="str">
        <f t="shared" si="117"/>
        <v>MAESTRIA EN DERECHO</v>
      </c>
      <c r="T414" s="322" t="s">
        <v>2191</v>
      </c>
      <c r="U414" s="324" t="s">
        <v>11</v>
      </c>
      <c r="V414" s="325">
        <v>5000</v>
      </c>
      <c r="W414" s="51">
        <f t="shared" si="109"/>
        <v>0.56399999999999995</v>
      </c>
      <c r="X414" s="50">
        <f t="shared" si="110"/>
        <v>2820</v>
      </c>
      <c r="Y414" s="326"/>
      <c r="Z414" s="327"/>
      <c r="AA414" s="414">
        <v>25000</v>
      </c>
      <c r="AB414" s="300" t="s">
        <v>11</v>
      </c>
      <c r="AC414">
        <v>1</v>
      </c>
      <c r="AD414" s="1249">
        <v>396</v>
      </c>
      <c r="AE414" s="46">
        <v>0</v>
      </c>
      <c r="AF4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CALENDARIO)]],TODAY())/30,0)-AE414, IF(Cat_alumnos[[#This Row],[ESTATUS ACADÉMICO]]="VIGENTE",ROUNDDOWN(DAYS360(Cat_alumnos[[#This Row],[FECHA DE INICIO (PRIMERA CLASE CALENDARIO)]],TODAY())/30,0)+2-AE414,"NO VIGENTE"))</f>
        <v>NO VIGENTE</v>
      </c>
      <c r="AG414" s="330">
        <v>20</v>
      </c>
      <c r="AH4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4" s="55" t="str">
        <f t="shared" si="84"/>
        <v>SUSPENDER</v>
      </c>
      <c r="AJ414" s="373"/>
      <c r="AK414" s="49"/>
      <c r="AL414" s="66">
        <f t="shared" si="124"/>
        <v>0</v>
      </c>
      <c r="AM414" s="444" t="str">
        <f t="shared" si="122"/>
        <v>NO</v>
      </c>
      <c r="AN414" s="902"/>
      <c r="AO414" s="900" t="str">
        <f>MID(Cat_alumnos[[#This Row],[CURP]],5,2)</f>
        <v>57</v>
      </c>
      <c r="AP414" s="900" t="str">
        <f>MID(Cat_alumnos[[#This Row],[CURP]],7,2)</f>
        <v>02</v>
      </c>
      <c r="AQ414" s="900" t="str">
        <f>MID(Cat_alumnos[[#This Row],[CURP]],9,2)</f>
        <v>27</v>
      </c>
      <c r="AR414" s="904" t="s">
        <v>3112</v>
      </c>
      <c r="AS414" s="612">
        <f>Cat_alumnos[[#This Row],[Titulación]]</f>
        <v>25000</v>
      </c>
      <c r="AT414" s="208"/>
      <c r="AU414" s="1"/>
      <c r="AW414" s="209"/>
      <c r="AY414" s="210"/>
      <c r="AZ414" s="209"/>
      <c r="BB414" s="210"/>
      <c r="BC414" s="209"/>
      <c r="BE414" s="210"/>
      <c r="BF414" s="209"/>
      <c r="BH414" s="210"/>
      <c r="BI414" s="210"/>
      <c r="BJ414" s="210"/>
      <c r="BK414" s="210"/>
      <c r="BL414" s="210"/>
      <c r="BM414" s="210"/>
      <c r="BN414" s="210"/>
      <c r="BO414" s="210"/>
      <c r="BP414" s="210"/>
      <c r="BQ414" s="210"/>
      <c r="BR414" s="210"/>
      <c r="BS414" s="56">
        <f t="shared" si="106"/>
        <v>0</v>
      </c>
      <c r="BT414" s="56">
        <f t="shared" si="119"/>
        <v>25000</v>
      </c>
      <c r="BU414" s="57">
        <f t="shared" si="111"/>
        <v>-25000</v>
      </c>
      <c r="BW414" s="56">
        <f t="shared" si="120"/>
        <v>25000</v>
      </c>
      <c r="BX414" s="56"/>
      <c r="BY414" s="56">
        <f t="shared" si="85"/>
        <v>25000</v>
      </c>
      <c r="BZ414" s="62"/>
      <c r="CA414" s="62"/>
      <c r="CB414" s="62"/>
      <c r="CC414">
        <f t="shared" si="115"/>
        <v>-25000</v>
      </c>
      <c r="CD414" s="211"/>
      <c r="CI414" s="573">
        <f t="shared" si="118"/>
        <v>25000</v>
      </c>
    </row>
    <row r="415" spans="1:87" ht="19" hidden="1" thickTop="1" thickBot="1">
      <c r="A415" s="448">
        <v>397</v>
      </c>
      <c r="B415" s="452" t="s">
        <v>10</v>
      </c>
      <c r="C415" s="457" t="s">
        <v>2427</v>
      </c>
      <c r="D415" s="682" t="s">
        <v>2117</v>
      </c>
      <c r="E415" s="638" t="s">
        <v>2249</v>
      </c>
      <c r="F415" s="453">
        <v>66227595</v>
      </c>
      <c r="G415" s="749" t="s">
        <v>3041</v>
      </c>
      <c r="H415" s="746">
        <v>20</v>
      </c>
      <c r="I415" s="454">
        <v>20</v>
      </c>
      <c r="J415" s="455">
        <v>2000</v>
      </c>
      <c r="K415" s="455">
        <v>2000</v>
      </c>
      <c r="L415" s="455">
        <v>2180</v>
      </c>
      <c r="M415" s="453" t="s">
        <v>2093</v>
      </c>
      <c r="N415" s="459">
        <v>44642</v>
      </c>
      <c r="O415" s="379">
        <f t="shared" si="121"/>
        <v>45221</v>
      </c>
      <c r="P415" s="461">
        <v>44642</v>
      </c>
      <c r="Q415" s="379">
        <f t="shared" ref="Q415:Q446" si="125">IF($P415&lt;&gt;"", EDATE($P415,$H415-1),"")</f>
        <v>45221</v>
      </c>
      <c r="R415" s="49" t="str">
        <f t="shared" si="123"/>
        <v>M</v>
      </c>
      <c r="S415" s="49" t="str">
        <f t="shared" si="117"/>
        <v>MAESTRIA EN DERECHO</v>
      </c>
      <c r="T415" s="322" t="s">
        <v>2191</v>
      </c>
      <c r="U415" s="324" t="s">
        <v>11</v>
      </c>
      <c r="V415" s="325">
        <v>5000</v>
      </c>
      <c r="W415" s="51">
        <f t="shared" si="109"/>
        <v>0.56399999999999995</v>
      </c>
      <c r="X415" s="50">
        <f t="shared" si="110"/>
        <v>2820</v>
      </c>
      <c r="Y415" s="326"/>
      <c r="Z415" s="327"/>
      <c r="AA415" s="414">
        <v>25000</v>
      </c>
      <c r="AB415" s="300" t="s">
        <v>11</v>
      </c>
      <c r="AC415">
        <v>1</v>
      </c>
      <c r="AD415" s="1248">
        <v>397</v>
      </c>
      <c r="AE415" s="46">
        <v>0</v>
      </c>
      <c r="AF4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CALENDARIO)]],TODAY())/30,0)-AE415, IF(Cat_alumnos[[#This Row],[ESTATUS ACADÉMICO]]="VIGENTE",ROUNDDOWN(DAYS360(Cat_alumnos[[#This Row],[FECHA DE INICIO (PRIMERA CLASE CALENDARIO)]],TODAY())/30,0)+2-AE415,"NO VIGENTE"))</f>
        <v>NO VIGENTE</v>
      </c>
      <c r="AG415" s="330">
        <v>20</v>
      </c>
      <c r="AH4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5" s="55" t="str">
        <f t="shared" si="84"/>
        <v>SUSPENDER</v>
      </c>
      <c r="AJ415" s="373"/>
      <c r="AK415" s="49"/>
      <c r="AL415" s="66">
        <f t="shared" si="124"/>
        <v>0</v>
      </c>
      <c r="AM415" s="444" t="str">
        <f t="shared" si="122"/>
        <v>NO</v>
      </c>
      <c r="AN415" s="902"/>
      <c r="AO415" s="900" t="str">
        <f>MID(Cat_alumnos[[#This Row],[CURP]],5,2)</f>
        <v>88</v>
      </c>
      <c r="AP415" s="900" t="str">
        <f>MID(Cat_alumnos[[#This Row],[CURP]],7,2)</f>
        <v>09</v>
      </c>
      <c r="AQ415" s="900" t="str">
        <f>MID(Cat_alumnos[[#This Row],[CURP]],9,2)</f>
        <v>11</v>
      </c>
      <c r="AR415" s="904" t="s">
        <v>3112</v>
      </c>
      <c r="AS415" s="612">
        <f>Cat_alumnos[[#This Row],[Titulación]]</f>
        <v>25000</v>
      </c>
      <c r="AT415" s="208"/>
      <c r="AU415" s="1"/>
      <c r="AW415" s="209"/>
      <c r="AY415" s="210"/>
      <c r="AZ415" s="209"/>
      <c r="BB415" s="210"/>
      <c r="BC415" s="209"/>
      <c r="BE415" s="210"/>
      <c r="BF415" s="209"/>
      <c r="BH415" s="210"/>
      <c r="BI415" s="210"/>
      <c r="BJ415" s="210"/>
      <c r="BK415" s="210"/>
      <c r="BL415" s="210"/>
      <c r="BM415" s="210"/>
      <c r="BN415" s="210"/>
      <c r="BO415" s="210"/>
      <c r="BP415" s="210"/>
      <c r="BQ415" s="210"/>
      <c r="BR415" s="210"/>
      <c r="BS415" s="56">
        <f t="shared" si="106"/>
        <v>0</v>
      </c>
      <c r="BT415" s="56">
        <f t="shared" si="119"/>
        <v>25000</v>
      </c>
      <c r="BU415" s="57">
        <f t="shared" si="111"/>
        <v>-25000</v>
      </c>
      <c r="BW415" s="56">
        <f t="shared" si="120"/>
        <v>25000</v>
      </c>
      <c r="BX415" s="56"/>
      <c r="BY415" s="56">
        <f t="shared" si="85"/>
        <v>25000</v>
      </c>
      <c r="BZ415" s="62"/>
      <c r="CA415" s="62"/>
      <c r="CB415" s="62"/>
      <c r="CC415">
        <f t="shared" si="115"/>
        <v>-25000</v>
      </c>
      <c r="CD415" s="211"/>
      <c r="CI415" s="573">
        <f t="shared" si="118"/>
        <v>25000</v>
      </c>
    </row>
    <row r="416" spans="1:87" ht="19" hidden="1" thickTop="1" thickBot="1">
      <c r="A416" s="448">
        <v>398</v>
      </c>
      <c r="B416" s="452" t="s">
        <v>10</v>
      </c>
      <c r="C416" s="457" t="s">
        <v>2428</v>
      </c>
      <c r="D416" s="682" t="s">
        <v>2118</v>
      </c>
      <c r="E416" s="638" t="s">
        <v>2112</v>
      </c>
      <c r="F416" s="453">
        <v>60873202</v>
      </c>
      <c r="G416" s="749" t="s">
        <v>3042</v>
      </c>
      <c r="H416" s="746">
        <v>20</v>
      </c>
      <c r="I416" s="454">
        <v>20</v>
      </c>
      <c r="J416" s="455">
        <v>2000</v>
      </c>
      <c r="K416" s="455">
        <v>2000</v>
      </c>
      <c r="L416" s="455">
        <v>2180</v>
      </c>
      <c r="M416" s="453" t="s">
        <v>2093</v>
      </c>
      <c r="N416" s="459">
        <v>44642</v>
      </c>
      <c r="O416" s="379">
        <f t="shared" si="121"/>
        <v>45221</v>
      </c>
      <c r="P416" s="461">
        <v>44642</v>
      </c>
      <c r="Q416" s="379">
        <f t="shared" si="125"/>
        <v>45221</v>
      </c>
      <c r="R416" s="49" t="str">
        <f t="shared" si="123"/>
        <v>M</v>
      </c>
      <c r="S416" s="49" t="str">
        <f t="shared" si="117"/>
        <v>MAESTRIA EN DERECHO</v>
      </c>
      <c r="T416" s="322" t="s">
        <v>2191</v>
      </c>
      <c r="U416" s="324" t="s">
        <v>11</v>
      </c>
      <c r="V416" s="325">
        <v>5000</v>
      </c>
      <c r="W416" s="51">
        <f t="shared" si="109"/>
        <v>0.56399999999999995</v>
      </c>
      <c r="X416" s="50">
        <f t="shared" si="110"/>
        <v>2820</v>
      </c>
      <c r="Y416" s="326"/>
      <c r="Z416" s="327"/>
      <c r="AA416" s="414">
        <v>25000</v>
      </c>
      <c r="AB416" s="300" t="s">
        <v>11</v>
      </c>
      <c r="AC416">
        <v>1</v>
      </c>
      <c r="AD416" s="1249">
        <v>398</v>
      </c>
      <c r="AE416" s="46">
        <v>0</v>
      </c>
      <c r="AF4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CALENDARIO)]],TODAY())/30,0)-AE416, IF(Cat_alumnos[[#This Row],[ESTATUS ACADÉMICO]]="VIGENTE",ROUNDDOWN(DAYS360(Cat_alumnos[[#This Row],[FECHA DE INICIO (PRIMERA CLASE CALENDARIO)]],TODAY())/30,0)+2-AE416,"NO VIGENTE"))</f>
        <v>NO VIGENTE</v>
      </c>
      <c r="AG416" s="330">
        <v>20</v>
      </c>
      <c r="AH4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6" s="55" t="str">
        <f t="shared" si="84"/>
        <v>SUSPENDER</v>
      </c>
      <c r="AJ416" s="373"/>
      <c r="AK416" s="49"/>
      <c r="AL416" s="66">
        <f t="shared" si="124"/>
        <v>0</v>
      </c>
      <c r="AM416" s="444" t="str">
        <f t="shared" si="122"/>
        <v>NO</v>
      </c>
      <c r="AN416" s="902"/>
      <c r="AO416" s="900" t="str">
        <f>MID(Cat_alumnos[[#This Row],[CURP]],5,2)</f>
        <v>90</v>
      </c>
      <c r="AP416" s="900" t="str">
        <f>MID(Cat_alumnos[[#This Row],[CURP]],7,2)</f>
        <v>04</v>
      </c>
      <c r="AQ416" s="900" t="str">
        <f>MID(Cat_alumnos[[#This Row],[CURP]],9,2)</f>
        <v>27</v>
      </c>
      <c r="AR416" s="904" t="s">
        <v>3112</v>
      </c>
      <c r="AS416" s="612">
        <f>Cat_alumnos[[#This Row],[Titulación]]</f>
        <v>25000</v>
      </c>
      <c r="AT416" s="208"/>
      <c r="AU416" s="1"/>
      <c r="AW416" s="209"/>
      <c r="AY416" s="210"/>
      <c r="AZ416" s="209"/>
      <c r="BB416" s="210"/>
      <c r="BC416" s="209"/>
      <c r="BE416" s="210"/>
      <c r="BF416" s="209"/>
      <c r="BH416" s="210"/>
      <c r="BI416" s="210"/>
      <c r="BJ416" s="210"/>
      <c r="BK416" s="210"/>
      <c r="BL416" s="210"/>
      <c r="BM416" s="210"/>
      <c r="BN416" s="210"/>
      <c r="BO416" s="210"/>
      <c r="BP416" s="210"/>
      <c r="BQ416" s="210"/>
      <c r="BR416" s="210"/>
      <c r="BS416" s="56">
        <f t="shared" si="106"/>
        <v>0</v>
      </c>
      <c r="BT416" s="56">
        <f t="shared" si="119"/>
        <v>25000</v>
      </c>
      <c r="BU416" s="57">
        <f t="shared" si="111"/>
        <v>-25000</v>
      </c>
      <c r="BW416" s="56">
        <f t="shared" si="120"/>
        <v>25000</v>
      </c>
      <c r="BX416" s="56"/>
      <c r="BY416" s="56">
        <f t="shared" si="85"/>
        <v>25000</v>
      </c>
      <c r="BZ416" s="62"/>
      <c r="CA416" s="62"/>
      <c r="CB416" s="62"/>
      <c r="CC416">
        <f t="shared" si="115"/>
        <v>-25000</v>
      </c>
      <c r="CD416" s="211"/>
      <c r="CI416" s="573">
        <f t="shared" si="118"/>
        <v>25000</v>
      </c>
    </row>
    <row r="417" spans="1:87" ht="19" hidden="1" thickTop="1" thickBot="1">
      <c r="A417" s="447">
        <v>399</v>
      </c>
      <c r="B417" s="452" t="s">
        <v>10</v>
      </c>
      <c r="C417" s="457" t="s">
        <v>2429</v>
      </c>
      <c r="D417" s="682" t="s">
        <v>2119</v>
      </c>
      <c r="E417" s="638" t="s">
        <v>2114</v>
      </c>
      <c r="F417" s="453">
        <v>69810842</v>
      </c>
      <c r="G417" s="749" t="s">
        <v>3043</v>
      </c>
      <c r="H417" s="746">
        <v>20</v>
      </c>
      <c r="I417" s="454">
        <v>20</v>
      </c>
      <c r="J417" s="455">
        <v>2000</v>
      </c>
      <c r="K417" s="455">
        <v>2000</v>
      </c>
      <c r="L417" s="455">
        <v>2180</v>
      </c>
      <c r="M417" s="453" t="s">
        <v>2093</v>
      </c>
      <c r="N417" s="459">
        <v>44642</v>
      </c>
      <c r="O417" s="379">
        <f t="shared" si="121"/>
        <v>45221</v>
      </c>
      <c r="P417" s="461">
        <v>44642</v>
      </c>
      <c r="Q417" s="379">
        <f t="shared" si="125"/>
        <v>45221</v>
      </c>
      <c r="R417" s="49" t="str">
        <f t="shared" si="123"/>
        <v>H</v>
      </c>
      <c r="S417" s="127" t="str">
        <f t="shared" si="117"/>
        <v>MAESTRIA EN DERECHO</v>
      </c>
      <c r="T417" s="322" t="s">
        <v>2191</v>
      </c>
      <c r="U417" s="324" t="s">
        <v>11</v>
      </c>
      <c r="V417" s="325">
        <v>5000</v>
      </c>
      <c r="W417" s="392">
        <f t="shared" si="109"/>
        <v>0.56399999999999995</v>
      </c>
      <c r="X417" s="393">
        <f t="shared" si="110"/>
        <v>2820</v>
      </c>
      <c r="Y417" s="415"/>
      <c r="Z417" s="416"/>
      <c r="AA417" s="414">
        <v>25000</v>
      </c>
      <c r="AB417" s="300" t="s">
        <v>11</v>
      </c>
      <c r="AC417">
        <v>1</v>
      </c>
      <c r="AD417" s="1248">
        <v>399</v>
      </c>
      <c r="AE417" s="46">
        <v>0</v>
      </c>
      <c r="AF4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CALENDARIO)]],TODAY())/30,0)-AE417, IF(Cat_alumnos[[#This Row],[ESTATUS ACADÉMICO]]="VIGENTE",ROUNDDOWN(DAYS360(Cat_alumnos[[#This Row],[FECHA DE INICIO (PRIMERA CLASE CALENDARIO)]],TODAY())/30,0)+2-AE417,"NO VIGENTE"))</f>
        <v>NO VIGENTE</v>
      </c>
      <c r="AG417" s="330">
        <v>20</v>
      </c>
      <c r="AH4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7" s="55" t="str">
        <f t="shared" si="84"/>
        <v>SUSPENDER</v>
      </c>
      <c r="AJ417" s="374"/>
      <c r="AK417" s="46"/>
      <c r="AL417" s="66">
        <f t="shared" si="124"/>
        <v>0</v>
      </c>
      <c r="AM417" s="444" t="str">
        <f t="shared" si="122"/>
        <v>NO</v>
      </c>
      <c r="AN417" s="902"/>
      <c r="AO417" s="900" t="str">
        <f>MID(Cat_alumnos[[#This Row],[CURP]],5,2)</f>
        <v>76</v>
      </c>
      <c r="AP417" s="900" t="str">
        <f>MID(Cat_alumnos[[#This Row],[CURP]],7,2)</f>
        <v>06</v>
      </c>
      <c r="AQ417" s="900" t="str">
        <f>MID(Cat_alumnos[[#This Row],[CURP]],9,2)</f>
        <v>22</v>
      </c>
      <c r="AR417" s="904" t="s">
        <v>3112</v>
      </c>
      <c r="AS417" s="612">
        <f>Cat_alumnos[[#This Row],[Titulación]]</f>
        <v>25000</v>
      </c>
      <c r="AT417" s="1"/>
      <c r="AV417" s="11"/>
      <c r="AW417" s="10"/>
      <c r="BS417" s="56">
        <f t="shared" si="106"/>
        <v>0</v>
      </c>
      <c r="BT417" s="56">
        <f t="shared" si="119"/>
        <v>25000</v>
      </c>
      <c r="BU417" s="57">
        <f t="shared" si="111"/>
        <v>-25000</v>
      </c>
      <c r="BW417" s="31"/>
      <c r="CC417">
        <f t="shared" si="115"/>
        <v>0</v>
      </c>
      <c r="CI417" s="573">
        <f t="shared" si="118"/>
        <v>25000</v>
      </c>
    </row>
    <row r="418" spans="1:87" ht="19" hidden="1" thickTop="1" thickBot="1">
      <c r="A418" s="448">
        <v>400</v>
      </c>
      <c r="B418" s="452" t="s">
        <v>10</v>
      </c>
      <c r="C418" s="457" t="s">
        <v>2430</v>
      </c>
      <c r="D418" s="682" t="s">
        <v>2120</v>
      </c>
      <c r="E418" s="638" t="s">
        <v>2250</v>
      </c>
      <c r="F418" s="453">
        <v>66765211</v>
      </c>
      <c r="G418" s="749" t="s">
        <v>3044</v>
      </c>
      <c r="H418" s="746">
        <v>20</v>
      </c>
      <c r="I418" s="454">
        <v>20</v>
      </c>
      <c r="J418" s="455">
        <v>2000</v>
      </c>
      <c r="K418" s="455">
        <v>2000</v>
      </c>
      <c r="L418" s="455">
        <v>2180</v>
      </c>
      <c r="M418" s="453" t="s">
        <v>2093</v>
      </c>
      <c r="N418" s="459">
        <v>44642</v>
      </c>
      <c r="O418" s="379">
        <f t="shared" si="121"/>
        <v>45221</v>
      </c>
      <c r="P418" s="461">
        <v>44642</v>
      </c>
      <c r="Q418" s="379">
        <f t="shared" si="125"/>
        <v>45221</v>
      </c>
      <c r="R418" s="49" t="str">
        <f t="shared" si="123"/>
        <v>H</v>
      </c>
      <c r="S418" s="49" t="str">
        <f t="shared" si="117"/>
        <v>MAESTRIA EN DERECHO</v>
      </c>
      <c r="T418" s="322" t="s">
        <v>2191</v>
      </c>
      <c r="U418" s="324" t="s">
        <v>11</v>
      </c>
      <c r="V418" s="325">
        <v>5000</v>
      </c>
      <c r="W418" s="51">
        <f t="shared" si="109"/>
        <v>0.56399999999999995</v>
      </c>
      <c r="X418" s="50">
        <f t="shared" si="110"/>
        <v>2820</v>
      </c>
      <c r="Y418" s="326"/>
      <c r="Z418" s="327"/>
      <c r="AA418" s="414">
        <v>25000</v>
      </c>
      <c r="AB418" s="300" t="s">
        <v>11</v>
      </c>
      <c r="AC418">
        <v>1</v>
      </c>
      <c r="AD418" s="1249">
        <v>400</v>
      </c>
      <c r="AE418" s="46">
        <v>0</v>
      </c>
      <c r="AF4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CALENDARIO)]],TODAY())/30,0)-AE418, IF(Cat_alumnos[[#This Row],[ESTATUS ACADÉMICO]]="VIGENTE",ROUNDDOWN(DAYS360(Cat_alumnos[[#This Row],[FECHA DE INICIO (PRIMERA CLASE CALENDARIO)]],TODAY())/30,0)+2-AE418,"NO VIGENTE"))</f>
        <v>NO VIGENTE</v>
      </c>
      <c r="AG418" s="330">
        <v>20</v>
      </c>
      <c r="AH4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8" s="55" t="str">
        <f t="shared" ref="AI418:AI481" si="126">IF(AH418&gt;=2,"SUSPENDER",IF(AH418&lt;=0,CONCATENATE("Al día"," ",$AK$17),IF(AND(AH418&lt;=2,AH418&gt;0),"COBRANZA",)))</f>
        <v>SUSPENDER</v>
      </c>
      <c r="AJ418" s="349"/>
      <c r="AK418" s="46"/>
      <c r="AL418" s="66">
        <f t="shared" si="124"/>
        <v>0</v>
      </c>
      <c r="AM418" s="444" t="str">
        <f t="shared" si="122"/>
        <v>NO</v>
      </c>
      <c r="AN418" s="902"/>
      <c r="AO418" s="900" t="str">
        <f>MID(Cat_alumnos[[#This Row],[CURP]],5,2)</f>
        <v>82</v>
      </c>
      <c r="AP418" s="900" t="str">
        <f>MID(Cat_alumnos[[#This Row],[CURP]],7,2)</f>
        <v>10</v>
      </c>
      <c r="AQ418" s="900" t="str">
        <f>MID(Cat_alumnos[[#This Row],[CURP]],9,2)</f>
        <v>11</v>
      </c>
      <c r="AR418" s="904" t="s">
        <v>3112</v>
      </c>
      <c r="AS418" s="612">
        <f>Cat_alumnos[[#This Row],[Titulación]]</f>
        <v>25000</v>
      </c>
      <c r="AT418" s="1"/>
      <c r="AV418" s="11"/>
      <c r="AW418" s="10"/>
      <c r="BS418" s="56">
        <f t="shared" si="106"/>
        <v>0</v>
      </c>
      <c r="BT418" s="56">
        <f t="shared" si="119"/>
        <v>25000</v>
      </c>
      <c r="BU418" s="57">
        <f t="shared" si="111"/>
        <v>-25000</v>
      </c>
      <c r="BW418" s="31"/>
      <c r="CC418">
        <f t="shared" si="115"/>
        <v>0</v>
      </c>
      <c r="CI418" s="573">
        <f t="shared" si="118"/>
        <v>25000</v>
      </c>
    </row>
    <row r="419" spans="1:87" ht="19" hidden="1" thickTop="1" thickBot="1">
      <c r="A419" s="448">
        <v>401</v>
      </c>
      <c r="B419" s="452" t="s">
        <v>10</v>
      </c>
      <c r="C419" s="457" t="s">
        <v>2431</v>
      </c>
      <c r="D419" s="682" t="s">
        <v>2122</v>
      </c>
      <c r="E419" s="638" t="s">
        <v>2121</v>
      </c>
      <c r="F419" s="453">
        <v>68475484</v>
      </c>
      <c r="G419" s="746"/>
      <c r="H419" s="746">
        <v>20</v>
      </c>
      <c r="I419" s="454">
        <v>20</v>
      </c>
      <c r="J419" s="455">
        <v>2000</v>
      </c>
      <c r="K419" s="455">
        <v>2000</v>
      </c>
      <c r="L419" s="455">
        <v>2180</v>
      </c>
      <c r="M419" s="453" t="s">
        <v>2093</v>
      </c>
      <c r="N419" s="459">
        <v>44642</v>
      </c>
      <c r="O419" s="379">
        <f t="shared" si="121"/>
        <v>45221</v>
      </c>
      <c r="P419" s="461">
        <v>44642</v>
      </c>
      <c r="Q419" s="379">
        <f t="shared" si="125"/>
        <v>45221</v>
      </c>
      <c r="R419" s="49" t="str">
        <f t="shared" si="123"/>
        <v>H</v>
      </c>
      <c r="S419" s="49" t="str">
        <f t="shared" si="117"/>
        <v>MAESTRIA EN DERECHO</v>
      </c>
      <c r="T419" s="322" t="s">
        <v>2191</v>
      </c>
      <c r="U419" s="324" t="s">
        <v>11</v>
      </c>
      <c r="V419" s="325">
        <v>5000</v>
      </c>
      <c r="W419" s="51">
        <f t="shared" si="109"/>
        <v>0.56399999999999995</v>
      </c>
      <c r="X419" s="50">
        <f t="shared" si="110"/>
        <v>2820</v>
      </c>
      <c r="Y419" s="326"/>
      <c r="Z419" s="327"/>
      <c r="AA419" s="414">
        <v>25000</v>
      </c>
      <c r="AB419" s="300" t="s">
        <v>11</v>
      </c>
      <c r="AC419">
        <v>1</v>
      </c>
      <c r="AD419" s="1248">
        <v>401</v>
      </c>
      <c r="AE419" s="46">
        <v>0</v>
      </c>
      <c r="AF4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CALENDARIO)]],TODAY())/30,0)-AE419, IF(Cat_alumnos[[#This Row],[ESTATUS ACADÉMICO]]="VIGENTE",ROUNDDOWN(DAYS360(Cat_alumnos[[#This Row],[FECHA DE INICIO (PRIMERA CLASE CALENDARIO)]],TODAY())/30,0)+2-AE419,"NO VIGENTE"))</f>
        <v>NO VIGENTE</v>
      </c>
      <c r="AG419" s="330">
        <v>20</v>
      </c>
      <c r="AH4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9" s="55" t="str">
        <f t="shared" si="126"/>
        <v>SUSPENDER</v>
      </c>
      <c r="AJ419" s="349"/>
      <c r="AK419" s="46"/>
      <c r="AL419" s="66">
        <f t="shared" si="124"/>
        <v>0</v>
      </c>
      <c r="AM419" s="444" t="str">
        <f t="shared" si="122"/>
        <v>NO</v>
      </c>
      <c r="AN419" s="902"/>
      <c r="AO419" s="900" t="str">
        <f>MID(Cat_alumnos[[#This Row],[CURP]],5,2)</f>
        <v>77</v>
      </c>
      <c r="AP419" s="900" t="str">
        <f>MID(Cat_alumnos[[#This Row],[CURP]],7,2)</f>
        <v>05</v>
      </c>
      <c r="AQ419" s="900" t="str">
        <f>MID(Cat_alumnos[[#This Row],[CURP]],9,2)</f>
        <v>07</v>
      </c>
      <c r="AR419" s="904" t="s">
        <v>3112</v>
      </c>
      <c r="AS419" s="612">
        <f>Cat_alumnos[[#This Row],[Titulación]]</f>
        <v>25000</v>
      </c>
      <c r="AT419" s="1"/>
      <c r="AV419" s="11"/>
      <c r="AW419" s="10"/>
      <c r="BS419" s="56">
        <f t="shared" si="106"/>
        <v>0</v>
      </c>
      <c r="BT419" s="56">
        <f t="shared" si="119"/>
        <v>25000</v>
      </c>
      <c r="BU419" s="57">
        <f t="shared" si="111"/>
        <v>-25000</v>
      </c>
      <c r="BW419" s="31"/>
      <c r="CC419">
        <f t="shared" si="115"/>
        <v>0</v>
      </c>
      <c r="CI419" s="573">
        <f t="shared" si="118"/>
        <v>25000</v>
      </c>
    </row>
    <row r="420" spans="1:87" ht="19" hidden="1" thickTop="1" thickBot="1">
      <c r="A420" s="448">
        <v>402</v>
      </c>
      <c r="B420" s="452" t="s">
        <v>10</v>
      </c>
      <c r="C420" s="457" t="s">
        <v>2432</v>
      </c>
      <c r="D420" s="682" t="s">
        <v>2124</v>
      </c>
      <c r="E420" s="638" t="s">
        <v>2123</v>
      </c>
      <c r="F420" s="453">
        <v>63898267</v>
      </c>
      <c r="G420" s="749" t="s">
        <v>3045</v>
      </c>
      <c r="H420" s="746">
        <v>20</v>
      </c>
      <c r="I420" s="454">
        <v>20</v>
      </c>
      <c r="J420" s="455">
        <v>2000</v>
      </c>
      <c r="K420" s="455">
        <v>2000</v>
      </c>
      <c r="L420" s="455">
        <v>2180</v>
      </c>
      <c r="M420" s="453" t="s">
        <v>2093</v>
      </c>
      <c r="N420" s="459">
        <v>44642</v>
      </c>
      <c r="O420" s="379">
        <f t="shared" si="121"/>
        <v>45221</v>
      </c>
      <c r="P420" s="461">
        <v>44642</v>
      </c>
      <c r="Q420" s="379">
        <f t="shared" si="125"/>
        <v>45221</v>
      </c>
      <c r="R420" s="49" t="str">
        <f t="shared" si="123"/>
        <v>H</v>
      </c>
      <c r="S420" s="49" t="str">
        <f t="shared" si="117"/>
        <v>MAESTRIA EN DERECHO</v>
      </c>
      <c r="T420" s="322" t="s">
        <v>2191</v>
      </c>
      <c r="U420" s="324" t="s">
        <v>11</v>
      </c>
      <c r="V420" s="325">
        <v>5000</v>
      </c>
      <c r="W420" s="51">
        <f t="shared" si="109"/>
        <v>0.56399999999999995</v>
      </c>
      <c r="X420" s="50">
        <f t="shared" si="110"/>
        <v>2820</v>
      </c>
      <c r="Y420" s="326"/>
      <c r="Z420" s="327"/>
      <c r="AA420" s="414">
        <v>25000</v>
      </c>
      <c r="AB420" s="300" t="s">
        <v>11</v>
      </c>
      <c r="AC420">
        <v>1</v>
      </c>
      <c r="AD420" s="1249">
        <v>402</v>
      </c>
      <c r="AE420" s="46">
        <v>0</v>
      </c>
      <c r="AF4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CALENDARIO)]],TODAY())/30,0)-AE420, IF(Cat_alumnos[[#This Row],[ESTATUS ACADÉMICO]]="VIGENTE",ROUNDDOWN(DAYS360(Cat_alumnos[[#This Row],[FECHA DE INICIO (PRIMERA CLASE CALENDARIO)]],TODAY())/30,0)+2-AE420,"NO VIGENTE"))</f>
        <v>NO VIGENTE</v>
      </c>
      <c r="AG420" s="330">
        <v>20</v>
      </c>
      <c r="AH4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0" s="55" t="str">
        <f t="shared" si="126"/>
        <v>SUSPENDER</v>
      </c>
      <c r="AJ420" s="349"/>
      <c r="AK420" s="46"/>
      <c r="AL420" s="66">
        <f t="shared" si="124"/>
        <v>0</v>
      </c>
      <c r="AM420" s="444" t="str">
        <f t="shared" si="122"/>
        <v>NO</v>
      </c>
      <c r="AN420" s="902"/>
      <c r="AO420" s="900" t="str">
        <f>MID(Cat_alumnos[[#This Row],[CURP]],5,2)</f>
        <v>96</v>
      </c>
      <c r="AP420" s="900" t="str">
        <f>MID(Cat_alumnos[[#This Row],[CURP]],7,2)</f>
        <v>02</v>
      </c>
      <c r="AQ420" s="900" t="str">
        <f>MID(Cat_alumnos[[#This Row],[CURP]],9,2)</f>
        <v>23</v>
      </c>
      <c r="AR420" s="904" t="s">
        <v>3112</v>
      </c>
      <c r="AS420" s="612">
        <f>Cat_alumnos[[#This Row],[Titulación]]</f>
        <v>25000</v>
      </c>
      <c r="AT420" s="1"/>
      <c r="AV420" s="11"/>
      <c r="AW420" s="10"/>
      <c r="BS420" s="56">
        <f t="shared" si="106"/>
        <v>0</v>
      </c>
      <c r="BT420" s="56">
        <f t="shared" si="119"/>
        <v>25000</v>
      </c>
      <c r="BU420" s="57">
        <f t="shared" si="111"/>
        <v>-25000</v>
      </c>
      <c r="BW420" s="31"/>
      <c r="CC420">
        <f t="shared" si="115"/>
        <v>0</v>
      </c>
      <c r="CI420" s="573">
        <f t="shared" si="118"/>
        <v>25000</v>
      </c>
    </row>
    <row r="421" spans="1:87" ht="19" hidden="1" thickTop="1" thickBot="1">
      <c r="A421" s="448">
        <v>403</v>
      </c>
      <c r="B421" s="452" t="s">
        <v>10</v>
      </c>
      <c r="C421" s="457" t="s">
        <v>2433</v>
      </c>
      <c r="D421" s="682" t="s">
        <v>2125</v>
      </c>
      <c r="E421" s="638" t="s">
        <v>2251</v>
      </c>
      <c r="F421" s="453">
        <v>5074725571</v>
      </c>
      <c r="G421" s="749" t="s">
        <v>3046</v>
      </c>
      <c r="H421" s="746">
        <v>20</v>
      </c>
      <c r="I421" s="454">
        <v>20</v>
      </c>
      <c r="J421" s="455">
        <v>2000</v>
      </c>
      <c r="K421" s="455">
        <v>2000</v>
      </c>
      <c r="L421" s="455">
        <v>2180</v>
      </c>
      <c r="M421" s="453" t="s">
        <v>2093</v>
      </c>
      <c r="N421" s="459">
        <v>44642</v>
      </c>
      <c r="O421" s="379">
        <f t="shared" si="121"/>
        <v>45221</v>
      </c>
      <c r="P421" s="461">
        <v>44642</v>
      </c>
      <c r="Q421" s="379">
        <f t="shared" si="125"/>
        <v>45221</v>
      </c>
      <c r="R421" s="49" t="str">
        <f t="shared" si="123"/>
        <v>M</v>
      </c>
      <c r="S421" s="49" t="str">
        <f t="shared" si="117"/>
        <v>MAESTRIA EN DERECHO</v>
      </c>
      <c r="T421" s="322" t="s">
        <v>2191</v>
      </c>
      <c r="U421" s="324" t="s">
        <v>11</v>
      </c>
      <c r="V421" s="325">
        <v>5000</v>
      </c>
      <c r="W421" s="51">
        <f t="shared" si="109"/>
        <v>0.56399999999999995</v>
      </c>
      <c r="X421" s="50">
        <f t="shared" si="110"/>
        <v>2820</v>
      </c>
      <c r="Y421" s="326"/>
      <c r="Z421" s="327"/>
      <c r="AA421" s="414">
        <v>25000</v>
      </c>
      <c r="AB421" s="300" t="s">
        <v>11</v>
      </c>
      <c r="AC421">
        <v>1</v>
      </c>
      <c r="AD421" s="1248">
        <v>403</v>
      </c>
      <c r="AE421" s="46">
        <v>0</v>
      </c>
      <c r="AF4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CALENDARIO)]],TODAY())/30,0)-AE421, IF(Cat_alumnos[[#This Row],[ESTATUS ACADÉMICO]]="VIGENTE",ROUNDDOWN(DAYS360(Cat_alumnos[[#This Row],[FECHA DE INICIO (PRIMERA CLASE CALENDARIO)]],TODAY())/30,0)+2-AE421,"NO VIGENTE"))</f>
        <v>NO VIGENTE</v>
      </c>
      <c r="AG421" s="330">
        <v>20</v>
      </c>
      <c r="AH4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1" s="55" t="str">
        <f t="shared" si="126"/>
        <v>SUSPENDER</v>
      </c>
      <c r="AJ421" s="349"/>
      <c r="AK421" s="46"/>
      <c r="AL421" s="66">
        <f t="shared" si="124"/>
        <v>0</v>
      </c>
      <c r="AM421" s="444" t="str">
        <f t="shared" si="122"/>
        <v>NO</v>
      </c>
      <c r="AN421" s="902"/>
      <c r="AO421" s="900" t="str">
        <f>MID(Cat_alumnos[[#This Row],[CURP]],5,2)</f>
        <v>95</v>
      </c>
      <c r="AP421" s="900" t="str">
        <f>MID(Cat_alumnos[[#This Row],[CURP]],7,2)</f>
        <v>03</v>
      </c>
      <c r="AQ421" s="900" t="str">
        <f>MID(Cat_alumnos[[#This Row],[CURP]],9,2)</f>
        <v>28</v>
      </c>
      <c r="AR421" s="904" t="s">
        <v>3112</v>
      </c>
      <c r="AS421" s="612">
        <f>Cat_alumnos[[#This Row],[Titulación]]</f>
        <v>25000</v>
      </c>
      <c r="AT421" s="1"/>
      <c r="AV421" s="11"/>
      <c r="AW421" s="10"/>
      <c r="BS421" s="56">
        <f t="shared" si="106"/>
        <v>0</v>
      </c>
      <c r="BT421" s="56">
        <f t="shared" si="119"/>
        <v>25000</v>
      </c>
      <c r="BU421" s="57">
        <f t="shared" si="111"/>
        <v>-25000</v>
      </c>
      <c r="BW421" s="31"/>
      <c r="CC421">
        <f t="shared" si="115"/>
        <v>0</v>
      </c>
      <c r="CI421" s="573">
        <f t="shared" si="118"/>
        <v>25000</v>
      </c>
    </row>
    <row r="422" spans="1:87" ht="19" hidden="1" thickTop="1" thickBot="1">
      <c r="A422" s="447">
        <v>404</v>
      </c>
      <c r="B422" s="452" t="s">
        <v>10</v>
      </c>
      <c r="C422" s="457" t="s">
        <v>2434</v>
      </c>
      <c r="D422" s="682" t="s">
        <v>2126</v>
      </c>
      <c r="E422" s="638" t="s">
        <v>2100</v>
      </c>
      <c r="F422" s="453">
        <v>61505164</v>
      </c>
      <c r="G422" s="749" t="s">
        <v>3047</v>
      </c>
      <c r="H422" s="746">
        <v>20</v>
      </c>
      <c r="I422" s="454">
        <v>20</v>
      </c>
      <c r="J422" s="455">
        <v>2000</v>
      </c>
      <c r="K422" s="455">
        <v>2000</v>
      </c>
      <c r="L422" s="455">
        <v>2180</v>
      </c>
      <c r="M422" s="453" t="s">
        <v>2093</v>
      </c>
      <c r="N422" s="459">
        <v>44642</v>
      </c>
      <c r="O422" s="379">
        <f t="shared" si="121"/>
        <v>45221</v>
      </c>
      <c r="P422" s="461">
        <v>44642</v>
      </c>
      <c r="Q422" s="379">
        <f t="shared" si="125"/>
        <v>45221</v>
      </c>
      <c r="R422" s="49" t="str">
        <f t="shared" si="123"/>
        <v>M</v>
      </c>
      <c r="S422" s="127" t="str">
        <f t="shared" si="117"/>
        <v>MAESTRIA EN DERECHO</v>
      </c>
      <c r="T422" s="322" t="s">
        <v>2191</v>
      </c>
      <c r="U422" s="324" t="s">
        <v>11</v>
      </c>
      <c r="V422" s="325">
        <v>5000</v>
      </c>
      <c r="W422" s="392">
        <f t="shared" si="109"/>
        <v>0.56399999999999995</v>
      </c>
      <c r="X422" s="393">
        <f t="shared" si="110"/>
        <v>2820</v>
      </c>
      <c r="Y422" s="415"/>
      <c r="Z422" s="416"/>
      <c r="AA422" s="414">
        <v>25000</v>
      </c>
      <c r="AB422" s="300" t="s">
        <v>11</v>
      </c>
      <c r="AC422">
        <v>1</v>
      </c>
      <c r="AD422" s="1249">
        <v>404</v>
      </c>
      <c r="AE422" s="46">
        <v>0</v>
      </c>
      <c r="AF4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CALENDARIO)]],TODAY())/30,0)-AE422, IF(Cat_alumnos[[#This Row],[ESTATUS ACADÉMICO]]="VIGENTE",ROUNDDOWN(DAYS360(Cat_alumnos[[#This Row],[FECHA DE INICIO (PRIMERA CLASE CALENDARIO)]],TODAY())/30,0)+2-AE422,"NO VIGENTE"))</f>
        <v>NO VIGENTE</v>
      </c>
      <c r="AG422" s="330">
        <v>20</v>
      </c>
      <c r="AH4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2" s="55" t="str">
        <f t="shared" si="126"/>
        <v>SUSPENDER</v>
      </c>
      <c r="AJ422" s="345" t="s">
        <v>1670</v>
      </c>
      <c r="AK422" s="46"/>
      <c r="AL422" s="66">
        <f t="shared" si="124"/>
        <v>0</v>
      </c>
      <c r="AM422" s="444" t="str">
        <f t="shared" si="122"/>
        <v>NO</v>
      </c>
      <c r="AN422" s="902"/>
      <c r="AO422" s="900" t="str">
        <f>MID(Cat_alumnos[[#This Row],[CURP]],5,2)</f>
        <v>65</v>
      </c>
      <c r="AP422" s="900" t="str">
        <f>MID(Cat_alumnos[[#This Row],[CURP]],7,2)</f>
        <v>09</v>
      </c>
      <c r="AQ422" s="900" t="str">
        <f>MID(Cat_alumnos[[#This Row],[CURP]],9,2)</f>
        <v>09</v>
      </c>
      <c r="AR422" s="904" t="s">
        <v>3112</v>
      </c>
      <c r="AS422" s="612">
        <f>Cat_alumnos[[#This Row],[Titulación]]</f>
        <v>25000</v>
      </c>
      <c r="AT422" s="1"/>
      <c r="AV422" s="11"/>
      <c r="AW422" s="10"/>
      <c r="BS422" s="56">
        <f t="shared" si="106"/>
        <v>0</v>
      </c>
      <c r="BT422" s="56">
        <f t="shared" si="119"/>
        <v>25000</v>
      </c>
      <c r="BU422" s="57">
        <f t="shared" si="111"/>
        <v>-25000</v>
      </c>
      <c r="BW422" s="31"/>
      <c r="CC422">
        <f t="shared" si="115"/>
        <v>0</v>
      </c>
      <c r="CI422" s="573">
        <f t="shared" si="118"/>
        <v>25000</v>
      </c>
    </row>
    <row r="423" spans="1:87" ht="19" hidden="1" thickTop="1" thickBot="1">
      <c r="A423" s="448">
        <v>405</v>
      </c>
      <c r="B423" s="452" t="s">
        <v>10</v>
      </c>
      <c r="C423" s="457" t="s">
        <v>2435</v>
      </c>
      <c r="D423" s="682" t="s">
        <v>2128</v>
      </c>
      <c r="E423" s="638" t="s">
        <v>2106</v>
      </c>
      <c r="F423" s="453">
        <v>65884972</v>
      </c>
      <c r="G423" s="749" t="s">
        <v>3048</v>
      </c>
      <c r="H423" s="746">
        <v>20</v>
      </c>
      <c r="I423" s="454">
        <v>20</v>
      </c>
      <c r="J423" s="455">
        <v>2000</v>
      </c>
      <c r="K423" s="455">
        <v>2000</v>
      </c>
      <c r="L423" s="455">
        <v>2180</v>
      </c>
      <c r="M423" s="453" t="s">
        <v>2093</v>
      </c>
      <c r="N423" s="459">
        <v>44642</v>
      </c>
      <c r="O423" s="379">
        <f t="shared" si="121"/>
        <v>45221</v>
      </c>
      <c r="P423" s="461">
        <v>44642</v>
      </c>
      <c r="Q423" s="379">
        <f t="shared" si="125"/>
        <v>45221</v>
      </c>
      <c r="R423" s="49" t="str">
        <f t="shared" si="123"/>
        <v>H</v>
      </c>
      <c r="S423" s="49" t="str">
        <f t="shared" si="117"/>
        <v>MAESTRIA EN DERECHO</v>
      </c>
      <c r="T423" s="322" t="s">
        <v>2191</v>
      </c>
      <c r="U423" s="324" t="s">
        <v>11</v>
      </c>
      <c r="V423" s="325">
        <v>5000</v>
      </c>
      <c r="W423" s="51">
        <f t="shared" si="109"/>
        <v>0.56399999999999995</v>
      </c>
      <c r="X423" s="50">
        <f t="shared" si="110"/>
        <v>2820</v>
      </c>
      <c r="Y423" s="326"/>
      <c r="Z423" s="327"/>
      <c r="AA423" s="414">
        <v>25000</v>
      </c>
      <c r="AB423" s="300" t="s">
        <v>11</v>
      </c>
      <c r="AC423">
        <v>1</v>
      </c>
      <c r="AD423" s="1248">
        <v>405</v>
      </c>
      <c r="AE423" s="46">
        <v>0</v>
      </c>
      <c r="AF4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CALENDARIO)]],TODAY())/30,0)-AE423, IF(Cat_alumnos[[#This Row],[ESTATUS ACADÉMICO]]="VIGENTE",ROUNDDOWN(DAYS360(Cat_alumnos[[#This Row],[FECHA DE INICIO (PRIMERA CLASE CALENDARIO)]],TODAY())/30,0)+2-AE423,"NO VIGENTE"))</f>
        <v>NO VIGENTE</v>
      </c>
      <c r="AG423" s="330">
        <v>20</v>
      </c>
      <c r="AH4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3" s="55" t="str">
        <f t="shared" si="126"/>
        <v>SUSPENDER</v>
      </c>
      <c r="AJ423" s="349"/>
      <c r="AK423" s="46"/>
      <c r="AL423" s="66">
        <f t="shared" si="124"/>
        <v>0</v>
      </c>
      <c r="AM423" s="444" t="str">
        <f t="shared" si="122"/>
        <v>NO</v>
      </c>
      <c r="AN423" s="902"/>
      <c r="AO423" s="900" t="str">
        <f>MID(Cat_alumnos[[#This Row],[CURP]],5,2)</f>
        <v>67</v>
      </c>
      <c r="AP423" s="900" t="str">
        <f>MID(Cat_alumnos[[#This Row],[CURP]],7,2)</f>
        <v>04</v>
      </c>
      <c r="AQ423" s="900" t="str">
        <f>MID(Cat_alumnos[[#This Row],[CURP]],9,2)</f>
        <v>22</v>
      </c>
      <c r="AR423" s="904" t="s">
        <v>3112</v>
      </c>
      <c r="AS423" s="612">
        <f>Cat_alumnos[[#This Row],[Titulación]]</f>
        <v>25000</v>
      </c>
      <c r="AT423" s="1"/>
      <c r="AV423" s="11"/>
      <c r="AW423" s="10"/>
      <c r="BS423" s="56">
        <f t="shared" si="106"/>
        <v>0</v>
      </c>
      <c r="BT423" s="56">
        <f t="shared" si="119"/>
        <v>25000</v>
      </c>
      <c r="BU423" s="57">
        <f t="shared" si="111"/>
        <v>-25000</v>
      </c>
      <c r="BW423" s="31"/>
      <c r="CC423">
        <f t="shared" si="115"/>
        <v>0</v>
      </c>
      <c r="CI423" s="573">
        <f t="shared" si="118"/>
        <v>25000</v>
      </c>
    </row>
    <row r="424" spans="1:87" ht="19" hidden="1" thickTop="1" thickBot="1">
      <c r="A424" s="448">
        <v>406</v>
      </c>
      <c r="B424" s="452" t="s">
        <v>10</v>
      </c>
      <c r="C424" s="457" t="s">
        <v>2436</v>
      </c>
      <c r="D424" s="682" t="s">
        <v>2129</v>
      </c>
      <c r="E424" s="638" t="s">
        <v>2127</v>
      </c>
      <c r="F424" s="453">
        <v>60573200</v>
      </c>
      <c r="G424" s="749" t="s">
        <v>3049</v>
      </c>
      <c r="H424" s="746">
        <v>20</v>
      </c>
      <c r="I424" s="454">
        <v>20</v>
      </c>
      <c r="J424" s="455">
        <v>2000</v>
      </c>
      <c r="K424" s="455">
        <v>2000</v>
      </c>
      <c r="L424" s="455">
        <v>2180</v>
      </c>
      <c r="M424" s="453" t="s">
        <v>2093</v>
      </c>
      <c r="N424" s="459">
        <v>44642</v>
      </c>
      <c r="O424" s="379">
        <f t="shared" si="121"/>
        <v>45221</v>
      </c>
      <c r="P424" s="461">
        <v>44642</v>
      </c>
      <c r="Q424" s="379">
        <f t="shared" si="125"/>
        <v>45221</v>
      </c>
      <c r="R424" s="49" t="str">
        <f t="shared" si="123"/>
        <v>M</v>
      </c>
      <c r="S424" s="49" t="str">
        <f t="shared" si="117"/>
        <v>MAESTRIA EN DERECHO</v>
      </c>
      <c r="T424" s="322" t="s">
        <v>2191</v>
      </c>
      <c r="U424" s="324" t="s">
        <v>11</v>
      </c>
      <c r="V424" s="325">
        <v>5000</v>
      </c>
      <c r="W424" s="51">
        <f t="shared" si="109"/>
        <v>0.56399999999999995</v>
      </c>
      <c r="X424" s="50">
        <f t="shared" si="110"/>
        <v>2820</v>
      </c>
      <c r="Y424" s="326">
        <v>2</v>
      </c>
      <c r="Z424" s="327"/>
      <c r="AA424" s="414">
        <v>25000</v>
      </c>
      <c r="AB424" s="300" t="s">
        <v>11</v>
      </c>
      <c r="AC424">
        <v>1</v>
      </c>
      <c r="AD424" s="1249">
        <v>406</v>
      </c>
      <c r="AE424" s="46">
        <v>0</v>
      </c>
      <c r="AF4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CALENDARIO)]],TODAY())/30,0)-AE424, IF(Cat_alumnos[[#This Row],[ESTATUS ACADÉMICO]]="VIGENTE",ROUNDDOWN(DAYS360(Cat_alumnos[[#This Row],[FECHA DE INICIO (PRIMERA CLASE CALENDARIO)]],TODAY())/30,0)+2-AE424,"NO VIGENTE"))</f>
        <v>NO VIGENTE</v>
      </c>
      <c r="AG424" s="330">
        <v>20</v>
      </c>
      <c r="AH4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4" s="55" t="str">
        <f t="shared" si="126"/>
        <v>SUSPENDER</v>
      </c>
      <c r="AJ424" s="349"/>
      <c r="AK424" s="46"/>
      <c r="AL424" s="66">
        <f t="shared" si="124"/>
        <v>2</v>
      </c>
      <c r="AM424" s="444" t="str">
        <f t="shared" si="122"/>
        <v>NO</v>
      </c>
      <c r="AN424" s="902"/>
      <c r="AO424" s="900" t="str">
        <f>MID(Cat_alumnos[[#This Row],[CURP]],5,2)</f>
        <v>88</v>
      </c>
      <c r="AP424" s="900" t="str">
        <f>MID(Cat_alumnos[[#This Row],[CURP]],7,2)</f>
        <v>05</v>
      </c>
      <c r="AQ424" s="900" t="str">
        <f>MID(Cat_alumnos[[#This Row],[CURP]],9,2)</f>
        <v>05</v>
      </c>
      <c r="AR424" s="904" t="s">
        <v>3112</v>
      </c>
      <c r="AS424" s="612">
        <f>Cat_alumnos[[#This Row],[Titulación]]</f>
        <v>25000</v>
      </c>
      <c r="AT424" s="1"/>
      <c r="AV424" s="11"/>
      <c r="AW424" s="10"/>
      <c r="BS424" s="56">
        <f t="shared" si="106"/>
        <v>0</v>
      </c>
      <c r="BT424" s="56">
        <f t="shared" si="119"/>
        <v>25000</v>
      </c>
      <c r="BU424" s="57">
        <f t="shared" si="111"/>
        <v>-25000</v>
      </c>
      <c r="CC424">
        <f t="shared" si="115"/>
        <v>0</v>
      </c>
      <c r="CI424" s="573">
        <f t="shared" si="118"/>
        <v>25000</v>
      </c>
    </row>
    <row r="425" spans="1:87" ht="19" hidden="1" thickTop="1" thickBot="1">
      <c r="A425" s="448">
        <v>407</v>
      </c>
      <c r="B425" s="452" t="s">
        <v>10</v>
      </c>
      <c r="C425" s="457" t="s">
        <v>2437</v>
      </c>
      <c r="D425" s="682" t="s">
        <v>2131</v>
      </c>
      <c r="E425" s="638" t="s">
        <v>2130</v>
      </c>
      <c r="F425" s="453">
        <v>61043031</v>
      </c>
      <c r="G425" s="749" t="s">
        <v>3050</v>
      </c>
      <c r="H425" s="746">
        <v>20</v>
      </c>
      <c r="I425" s="454">
        <v>20</v>
      </c>
      <c r="J425" s="455">
        <v>2000</v>
      </c>
      <c r="K425" s="455">
        <v>2000</v>
      </c>
      <c r="L425" s="455">
        <v>2180</v>
      </c>
      <c r="M425" s="453" t="s">
        <v>2093</v>
      </c>
      <c r="N425" s="459">
        <v>44642</v>
      </c>
      <c r="O425" s="379">
        <f t="shared" si="121"/>
        <v>45221</v>
      </c>
      <c r="P425" s="461">
        <v>44642</v>
      </c>
      <c r="Q425" s="379">
        <f t="shared" si="125"/>
        <v>45221</v>
      </c>
      <c r="R425" s="49" t="str">
        <f t="shared" si="123"/>
        <v>H</v>
      </c>
      <c r="S425" s="49" t="str">
        <f t="shared" si="117"/>
        <v>MAESTRIA EN DERECHO</v>
      </c>
      <c r="T425" s="322" t="s">
        <v>2191</v>
      </c>
      <c r="U425" s="324" t="s">
        <v>11</v>
      </c>
      <c r="V425" s="325">
        <v>5000</v>
      </c>
      <c r="W425" s="51">
        <f t="shared" si="109"/>
        <v>0.56399999999999995</v>
      </c>
      <c r="X425" s="50">
        <f t="shared" si="110"/>
        <v>2820</v>
      </c>
      <c r="Y425" s="326">
        <v>2</v>
      </c>
      <c r="Z425" s="327"/>
      <c r="AA425" s="414">
        <v>25000</v>
      </c>
      <c r="AB425" s="300" t="s">
        <v>11</v>
      </c>
      <c r="AC425">
        <v>1</v>
      </c>
      <c r="AD425" s="1248">
        <v>407</v>
      </c>
      <c r="AE425" s="46">
        <v>0</v>
      </c>
      <c r="AF4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CALENDARIO)]],TODAY())/30,0)-AE425, IF(Cat_alumnos[[#This Row],[ESTATUS ACADÉMICO]]="VIGENTE",ROUNDDOWN(DAYS360(Cat_alumnos[[#This Row],[FECHA DE INICIO (PRIMERA CLASE CALENDARIO)]],TODAY())/30,0)+2-AE425,"NO VIGENTE"))</f>
        <v>NO VIGENTE</v>
      </c>
      <c r="AG425" s="330">
        <v>20</v>
      </c>
      <c r="AH4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5" s="55" t="str">
        <f t="shared" si="126"/>
        <v>SUSPENDER</v>
      </c>
      <c r="AJ425" s="349"/>
      <c r="AK425" s="46"/>
      <c r="AL425" s="66">
        <f t="shared" si="124"/>
        <v>2</v>
      </c>
      <c r="AM425" s="444" t="str">
        <f t="shared" si="122"/>
        <v>NO</v>
      </c>
      <c r="AN425" s="902"/>
      <c r="AO425" s="900" t="str">
        <f>MID(Cat_alumnos[[#This Row],[CURP]],5,2)</f>
        <v>90</v>
      </c>
      <c r="AP425" s="900" t="str">
        <f>MID(Cat_alumnos[[#This Row],[CURP]],7,2)</f>
        <v>05</v>
      </c>
      <c r="AQ425" s="900" t="str">
        <f>MID(Cat_alumnos[[#This Row],[CURP]],9,2)</f>
        <v>31</v>
      </c>
      <c r="AR425" s="904" t="s">
        <v>3112</v>
      </c>
      <c r="AS425" s="612">
        <f>Cat_alumnos[[#This Row],[Titulación]]</f>
        <v>25000</v>
      </c>
      <c r="AT425" s="1"/>
      <c r="AV425" s="11"/>
      <c r="AW425" s="10"/>
      <c r="BS425" s="56">
        <f t="shared" si="106"/>
        <v>0</v>
      </c>
      <c r="BT425" s="56">
        <f t="shared" si="119"/>
        <v>25000</v>
      </c>
      <c r="BU425" s="57">
        <f t="shared" si="111"/>
        <v>-25000</v>
      </c>
      <c r="CC425">
        <f t="shared" si="115"/>
        <v>0</v>
      </c>
      <c r="CI425" s="573">
        <f t="shared" si="118"/>
        <v>25000</v>
      </c>
    </row>
    <row r="426" spans="1:87" ht="19" hidden="1" thickTop="1" thickBot="1">
      <c r="A426" s="448">
        <v>408</v>
      </c>
      <c r="B426" s="452" t="s">
        <v>10</v>
      </c>
      <c r="C426" s="453" t="s">
        <v>2438</v>
      </c>
      <c r="D426" s="682" t="s">
        <v>2132</v>
      </c>
      <c r="E426" s="638" t="s">
        <v>3051</v>
      </c>
      <c r="F426" s="453">
        <v>62766716</v>
      </c>
      <c r="G426" s="749" t="s">
        <v>3052</v>
      </c>
      <c r="H426" s="746">
        <v>20</v>
      </c>
      <c r="I426" s="454">
        <v>20</v>
      </c>
      <c r="J426" s="455">
        <v>2000</v>
      </c>
      <c r="K426" s="455">
        <v>2000</v>
      </c>
      <c r="L426" s="455">
        <v>2180</v>
      </c>
      <c r="M426" s="453" t="s">
        <v>2093</v>
      </c>
      <c r="N426" s="459">
        <v>44642</v>
      </c>
      <c r="O426" s="379">
        <f t="shared" si="121"/>
        <v>45221</v>
      </c>
      <c r="P426" s="461">
        <v>44642</v>
      </c>
      <c r="Q426" s="379">
        <f t="shared" si="125"/>
        <v>45221</v>
      </c>
      <c r="R426" s="49" t="str">
        <f t="shared" si="123"/>
        <v>M</v>
      </c>
      <c r="S426" s="49" t="str">
        <f t="shared" si="117"/>
        <v>MAESTRIA EN DERECHO</v>
      </c>
      <c r="T426" s="322" t="s">
        <v>2191</v>
      </c>
      <c r="U426" s="324" t="s">
        <v>11</v>
      </c>
      <c r="V426" s="325">
        <v>5000</v>
      </c>
      <c r="W426" s="51">
        <f t="shared" si="109"/>
        <v>0.56399999999999995</v>
      </c>
      <c r="X426" s="50">
        <f t="shared" si="110"/>
        <v>2820</v>
      </c>
      <c r="Y426" s="326">
        <v>2</v>
      </c>
      <c r="Z426" s="327"/>
      <c r="AA426" s="414">
        <v>25000</v>
      </c>
      <c r="AB426" s="300" t="s">
        <v>11</v>
      </c>
      <c r="AC426">
        <v>1</v>
      </c>
      <c r="AD426" s="1249">
        <v>408</v>
      </c>
      <c r="AE426" s="46">
        <v>0</v>
      </c>
      <c r="AF4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CALENDARIO)]],TODAY())/30,0)-AE426, IF(Cat_alumnos[[#This Row],[ESTATUS ACADÉMICO]]="VIGENTE",ROUNDDOWN(DAYS360(Cat_alumnos[[#This Row],[FECHA DE INICIO (PRIMERA CLASE CALENDARIO)]],TODAY())/30,0)+2-AE426,"NO VIGENTE"))</f>
        <v>NO VIGENTE</v>
      </c>
      <c r="AG426" s="330">
        <v>20</v>
      </c>
      <c r="AH4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6" s="55" t="str">
        <f t="shared" si="126"/>
        <v>SUSPENDER</v>
      </c>
      <c r="AJ426" s="349"/>
      <c r="AK426" s="46"/>
      <c r="AL426" s="66">
        <f t="shared" si="124"/>
        <v>2</v>
      </c>
      <c r="AM426" s="444" t="str">
        <f t="shared" si="122"/>
        <v>NO</v>
      </c>
      <c r="AN426" s="902"/>
      <c r="AO426" s="900" t="str">
        <f>MID(Cat_alumnos[[#This Row],[CURP]],5,2)</f>
        <v>79</v>
      </c>
      <c r="AP426" s="900" t="str">
        <f>MID(Cat_alumnos[[#This Row],[CURP]],7,2)</f>
        <v>11</v>
      </c>
      <c r="AQ426" s="900" t="str">
        <f>MID(Cat_alumnos[[#This Row],[CURP]],9,2)</f>
        <v>02</v>
      </c>
      <c r="AR426" s="904" t="s">
        <v>3112</v>
      </c>
      <c r="AS426" s="612">
        <f>Cat_alumnos[[#This Row],[Titulación]]</f>
        <v>25000</v>
      </c>
      <c r="AT426" s="1"/>
      <c r="AV426" s="11"/>
      <c r="AW426" s="10"/>
      <c r="BS426" s="56">
        <f t="shared" si="106"/>
        <v>0</v>
      </c>
      <c r="BT426" s="56">
        <f t="shared" si="119"/>
        <v>25000</v>
      </c>
      <c r="BU426" s="57">
        <f t="shared" si="111"/>
        <v>-25000</v>
      </c>
      <c r="CC426">
        <f t="shared" si="115"/>
        <v>0</v>
      </c>
      <c r="CI426" s="573">
        <f t="shared" si="118"/>
        <v>25000</v>
      </c>
    </row>
    <row r="427" spans="1:87" ht="19" hidden="1" thickTop="1" thickBot="1">
      <c r="A427" s="448">
        <v>409</v>
      </c>
      <c r="B427" s="499" t="s">
        <v>8</v>
      </c>
      <c r="C427" s="502" t="s">
        <v>2136</v>
      </c>
      <c r="D427" s="413" t="s">
        <v>1597</v>
      </c>
      <c r="E427" s="624" t="s">
        <v>2137</v>
      </c>
      <c r="F427" s="625" t="s">
        <v>2138</v>
      </c>
      <c r="G427" s="747" t="s">
        <v>2139</v>
      </c>
      <c r="H427" s="625">
        <v>36</v>
      </c>
      <c r="I427" s="625">
        <v>36</v>
      </c>
      <c r="J427" s="626" t="s">
        <v>1600</v>
      </c>
      <c r="K427" s="627">
        <v>1000</v>
      </c>
      <c r="L427" s="451">
        <v>1600</v>
      </c>
      <c r="M427" s="502" t="s">
        <v>1512</v>
      </c>
      <c r="N427" s="379">
        <v>44723</v>
      </c>
      <c r="O427" s="379">
        <f t="shared" si="121"/>
        <v>45788</v>
      </c>
      <c r="P427" s="379">
        <v>44713</v>
      </c>
      <c r="Q427" s="379">
        <f t="shared" si="125"/>
        <v>45778</v>
      </c>
      <c r="R427" s="49" t="str">
        <f t="shared" si="123"/>
        <v>M</v>
      </c>
      <c r="S427" s="49" t="str">
        <f t="shared" si="117"/>
        <v>LICENCIATURA EN DERECHO</v>
      </c>
      <c r="T427" s="322" t="s">
        <v>1227</v>
      </c>
      <c r="U427" s="323" t="s">
        <v>9</v>
      </c>
      <c r="V427" s="325">
        <v>3150</v>
      </c>
      <c r="W427" s="51">
        <f t="shared" si="109"/>
        <v>0.49206349206349204</v>
      </c>
      <c r="X427" s="50">
        <f t="shared" si="110"/>
        <v>1550</v>
      </c>
      <c r="Y427" s="326">
        <v>4</v>
      </c>
      <c r="Z427" s="327"/>
      <c r="AA427" s="414">
        <v>21000</v>
      </c>
      <c r="AB427" s="300" t="s">
        <v>16</v>
      </c>
      <c r="AC427">
        <v>1</v>
      </c>
      <c r="AD427" s="1248">
        <v>409</v>
      </c>
      <c r="AE427" s="46">
        <v>0</v>
      </c>
      <c r="AF4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CALENDARIO)]],TODAY())/30,0)-AE427, IF(Cat_alumnos[[#This Row],[ESTATUS ACADÉMICO]]="VIGENTE",ROUNDDOWN(DAYS360(Cat_alumnos[[#This Row],[FECHA DE INICIO (PRIMERA CLASE CALENDARIO)]],TODAY())/30,0)+2-AE427,"NO VIGENTE"))</f>
        <v>NO VIGENTE</v>
      </c>
      <c r="AG427" s="330">
        <v>4</v>
      </c>
      <c r="AH4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32</v>
      </c>
      <c r="AI427" s="55" t="str">
        <f t="shared" si="126"/>
        <v>SUSPENDER</v>
      </c>
      <c r="AJ427" s="349" t="s">
        <v>2913</v>
      </c>
      <c r="AK427" s="46"/>
      <c r="AL427" s="66">
        <f t="shared" si="124"/>
        <v>4</v>
      </c>
      <c r="AM427" s="444" t="str">
        <f t="shared" si="122"/>
        <v>NO</v>
      </c>
      <c r="AN427" s="902"/>
      <c r="AO427" s="900" t="str">
        <f>MID(Cat_alumnos[[#This Row],[CURP]],5,2)</f>
        <v>74</v>
      </c>
      <c r="AP427" s="900" t="str">
        <f>MID(Cat_alumnos[[#This Row],[CURP]],7,2)</f>
        <v>03</v>
      </c>
      <c r="AQ427" s="900" t="str">
        <f>MID(Cat_alumnos[[#This Row],[CURP]],9,2)</f>
        <v>27</v>
      </c>
      <c r="AR427" s="904" t="s">
        <v>3112</v>
      </c>
      <c r="AS427" s="612">
        <f>Cat_alumnos[[#This Row],[Titulación]]</f>
        <v>21000</v>
      </c>
      <c r="AT427" s="1"/>
      <c r="AV427" s="11"/>
      <c r="AW427" s="10"/>
      <c r="BS427" s="56">
        <f t="shared" si="106"/>
        <v>0</v>
      </c>
      <c r="BT427" s="56">
        <f t="shared" si="119"/>
        <v>21000</v>
      </c>
      <c r="BU427" s="57">
        <f t="shared" si="111"/>
        <v>-21000</v>
      </c>
      <c r="CC427">
        <f t="shared" si="115"/>
        <v>0</v>
      </c>
      <c r="CI427" s="573">
        <f t="shared" si="118"/>
        <v>21000</v>
      </c>
    </row>
    <row r="428" spans="1:87" s="584" customFormat="1" ht="19" hidden="1" thickTop="1" thickBot="1">
      <c r="A428" s="448">
        <v>410</v>
      </c>
      <c r="B428" s="499" t="s">
        <v>17</v>
      </c>
      <c r="C428" s="502" t="s">
        <v>2145</v>
      </c>
      <c r="D428" s="512" t="s">
        <v>1094</v>
      </c>
      <c r="E428" s="525" t="s">
        <v>2146</v>
      </c>
      <c r="F428" s="450" t="s">
        <v>2147</v>
      </c>
      <c r="G428" s="870" t="s">
        <v>2148</v>
      </c>
      <c r="H428" s="450">
        <v>16</v>
      </c>
      <c r="I428" s="450">
        <v>16</v>
      </c>
      <c r="J428" s="540" t="s">
        <v>1600</v>
      </c>
      <c r="K428" s="540" t="s">
        <v>1600</v>
      </c>
      <c r="L428" s="451">
        <v>2180</v>
      </c>
      <c r="M428" s="502" t="s">
        <v>2055</v>
      </c>
      <c r="N428" s="379">
        <v>44723</v>
      </c>
      <c r="O428" s="379">
        <f t="shared" si="121"/>
        <v>45180</v>
      </c>
      <c r="P428" s="379">
        <v>44713</v>
      </c>
      <c r="Q428" s="379">
        <f t="shared" si="125"/>
        <v>45170</v>
      </c>
      <c r="R428" s="49" t="str">
        <f t="shared" si="123"/>
        <v>H</v>
      </c>
      <c r="S428" s="127" t="str">
        <f t="shared" si="117"/>
        <v>JT EN LICENCIATURA EN DERECHO</v>
      </c>
      <c r="T428" s="322" t="s">
        <v>1227</v>
      </c>
      <c r="U428" s="324" t="s">
        <v>9</v>
      </c>
      <c r="V428" s="391">
        <v>4200</v>
      </c>
      <c r="W428" s="392">
        <f t="shared" si="109"/>
        <v>0.48095238095238096</v>
      </c>
      <c r="X428" s="393">
        <f t="shared" si="110"/>
        <v>2020</v>
      </c>
      <c r="Y428" s="415"/>
      <c r="Z428" s="416">
        <v>5000</v>
      </c>
      <c r="AA428" s="417">
        <v>18000</v>
      </c>
      <c r="AB428" s="300" t="s">
        <v>11</v>
      </c>
      <c r="AC428">
        <v>1</v>
      </c>
      <c r="AD428" s="1249">
        <v>410</v>
      </c>
      <c r="AE428" s="46">
        <v>0</v>
      </c>
      <c r="AF4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CALENDARIO)]],TODAY())/30,0)-AE428, IF(Cat_alumnos[[#This Row],[ESTATUS ACADÉMICO]]="VIGENTE",ROUNDDOWN(DAYS360(Cat_alumnos[[#This Row],[FECHA DE INICIO (PRIMERA CLASE CALENDARIO)]],TODAY())/30,0)+2-AE428,"NO VIGENTE"))</f>
        <v>NO VIGENTE</v>
      </c>
      <c r="AG428" s="330">
        <v>16</v>
      </c>
      <c r="AH4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428" s="55" t="str">
        <f t="shared" ref="AI428:AI455" ca="1" si="127">IF(AH428&gt;=2,"SUSPENDER",IF(AH428&lt;=0,CONCATENATE("Al día"," ",$AK$17),IF(AND(AH428&lt;=2,AH428&gt;0),"COBRANZA",)))</f>
        <v>Al día septiembre</v>
      </c>
      <c r="AJ428" s="349"/>
      <c r="AK428" s="46"/>
      <c r="AL428" s="66">
        <f t="shared" si="124"/>
        <v>0</v>
      </c>
      <c r="AM428" s="444" t="str">
        <f t="shared" ref="AM428:AM455" si="128">IF(AN428&lt;&gt;"", "SI", "NO")</f>
        <v>NO</v>
      </c>
      <c r="AN428" s="902"/>
      <c r="AO428" s="900" t="str">
        <f>MID(Cat_alumnos[[#This Row],[CURP]],5,2)</f>
        <v>56</v>
      </c>
      <c r="AP428" s="900" t="str">
        <f>MID(Cat_alumnos[[#This Row],[CURP]],7,2)</f>
        <v>06</v>
      </c>
      <c r="AQ428" s="900" t="str">
        <f>MID(Cat_alumnos[[#This Row],[CURP]],9,2)</f>
        <v>20</v>
      </c>
      <c r="AR428" s="904" t="s">
        <v>3112</v>
      </c>
      <c r="AS428" s="612">
        <f>Cat_alumnos[[#This Row],[Titulación]]</f>
        <v>18000</v>
      </c>
      <c r="AT428" s="1"/>
      <c r="AU428"/>
      <c r="AV428" s="11"/>
      <c r="AW428" s="10"/>
      <c r="AX428"/>
      <c r="AY428"/>
      <c r="BS428" s="56">
        <f t="shared" ref="BS428:BS438" si="129">AT428+AW428+AZ428+BC428+BF428</f>
        <v>0</v>
      </c>
      <c r="BT428" s="56">
        <f t="shared" si="119"/>
        <v>18000</v>
      </c>
      <c r="BU428" s="57">
        <f t="shared" si="111"/>
        <v>-18000</v>
      </c>
      <c r="CC428">
        <f t="shared" si="115"/>
        <v>0</v>
      </c>
      <c r="CI428" s="573">
        <f t="shared" si="118"/>
        <v>18000</v>
      </c>
    </row>
    <row r="429" spans="1:87" ht="18" hidden="1" thickTop="1" thickBot="1">
      <c r="A429" s="447">
        <v>411</v>
      </c>
      <c r="B429" s="482" t="s">
        <v>2178</v>
      </c>
      <c r="C429" s="465" t="s">
        <v>2177</v>
      </c>
      <c r="D429" s="464">
        <v>64</v>
      </c>
      <c r="E429" s="516" t="s">
        <v>2178</v>
      </c>
      <c r="F429" s="466"/>
      <c r="G429" s="466"/>
      <c r="H429" s="537">
        <v>35</v>
      </c>
      <c r="I429" s="537">
        <v>36</v>
      </c>
      <c r="J429" s="467"/>
      <c r="K429" s="467">
        <v>1000</v>
      </c>
      <c r="L429" s="468">
        <v>1600</v>
      </c>
      <c r="M429" s="464" t="s">
        <v>2178</v>
      </c>
      <c r="N429" s="469">
        <v>44927</v>
      </c>
      <c r="O429" s="379">
        <f t="shared" si="121"/>
        <v>45992</v>
      </c>
      <c r="P429" s="469">
        <v>44927</v>
      </c>
      <c r="Q429" s="379">
        <f t="shared" si="125"/>
        <v>45962</v>
      </c>
      <c r="R429" s="49" t="str">
        <f t="shared" si="123"/>
        <v>X</v>
      </c>
      <c r="S429" s="303" t="s">
        <v>2178</v>
      </c>
      <c r="T429" s="322" t="s">
        <v>1227</v>
      </c>
      <c r="U429" s="323" t="s">
        <v>9</v>
      </c>
      <c r="V429" s="325">
        <v>3150</v>
      </c>
      <c r="W429" s="51">
        <f t="shared" si="109"/>
        <v>0.49206349206349204</v>
      </c>
      <c r="X429" s="50">
        <f t="shared" si="110"/>
        <v>1550</v>
      </c>
      <c r="Y429" s="326">
        <v>4</v>
      </c>
      <c r="Z429" s="327"/>
      <c r="AA429" s="414">
        <v>21000</v>
      </c>
      <c r="AB429" t="s">
        <v>11</v>
      </c>
      <c r="AC429">
        <v>1</v>
      </c>
      <c r="AD429" s="1248">
        <v>411</v>
      </c>
      <c r="AE429" s="46">
        <v>0</v>
      </c>
      <c r="AF4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CALENDARIO)]],TODAY())/30,0)-AE429, IF(Cat_alumnos[[#This Row],[ESTATUS ACADÉMICO]]="VIGENTE",ROUNDDOWN(DAYS360(Cat_alumnos[[#This Row],[FECHA DE INICIO (PRIMERA CLASE CALENDARIO)]],TODAY())/30,0)+2-AE429,"NO VIGENTE"))</f>
        <v>NO VIGENTE</v>
      </c>
      <c r="AG429" s="330">
        <v>0</v>
      </c>
      <c r="AH4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-1654</v>
      </c>
      <c r="AI429" s="55" t="str">
        <f t="shared" ca="1" si="127"/>
        <v>Al día septiembre</v>
      </c>
      <c r="AJ429" s="349"/>
      <c r="AK429" s="46"/>
      <c r="AL429" s="66">
        <f t="shared" si="124"/>
        <v>4</v>
      </c>
      <c r="AM429" s="444" t="str">
        <f t="shared" si="128"/>
        <v>NO</v>
      </c>
      <c r="AN429" s="902"/>
      <c r="AO429" s="900" t="str">
        <f>MID(Cat_alumnos[[#This Row],[CURP]],5,2)</f>
        <v>98</v>
      </c>
      <c r="AP429" s="900" t="str">
        <f>MID(Cat_alumnos[[#This Row],[CURP]],7,2)</f>
        <v>12</v>
      </c>
      <c r="AQ429" s="900" t="str">
        <f>MID(Cat_alumnos[[#This Row],[CURP]],9,2)</f>
        <v>31</v>
      </c>
      <c r="AR429" s="904" t="s">
        <v>3112</v>
      </c>
      <c r="AS429" s="612">
        <f>Cat_alumnos[[#This Row],[Titulación]]</f>
        <v>21000</v>
      </c>
      <c r="AT429" s="1"/>
      <c r="AV429" s="11"/>
      <c r="AW429" s="10"/>
      <c r="BS429" s="56">
        <f t="shared" si="129"/>
        <v>0</v>
      </c>
      <c r="BT429" s="56">
        <f t="shared" si="119"/>
        <v>21000</v>
      </c>
      <c r="BU429" s="57">
        <f t="shared" si="111"/>
        <v>-21000</v>
      </c>
      <c r="CC429">
        <f t="shared" si="115"/>
        <v>0</v>
      </c>
      <c r="CI429" s="573">
        <f t="shared" si="118"/>
        <v>21000</v>
      </c>
    </row>
    <row r="430" spans="1:87" ht="19" hidden="1" thickTop="1" thickBot="1">
      <c r="A430" s="448">
        <v>412</v>
      </c>
      <c r="B430" s="499" t="s">
        <v>17</v>
      </c>
      <c r="C430" s="502" t="s">
        <v>2184</v>
      </c>
      <c r="D430" s="600" t="s">
        <v>2240</v>
      </c>
      <c r="E430" s="525" t="s">
        <v>2185</v>
      </c>
      <c r="F430" s="525" t="s">
        <v>2186</v>
      </c>
      <c r="G430" s="748" t="s">
        <v>2187</v>
      </c>
      <c r="H430" s="450">
        <v>8</v>
      </c>
      <c r="I430" s="450">
        <v>8</v>
      </c>
      <c r="J430" s="540" t="s">
        <v>1600</v>
      </c>
      <c r="K430" s="540" t="s">
        <v>1600</v>
      </c>
      <c r="L430" s="451">
        <v>2180</v>
      </c>
      <c r="M430" s="502" t="s">
        <v>2055</v>
      </c>
      <c r="N430" s="379">
        <v>44723</v>
      </c>
      <c r="O430" s="379">
        <f t="shared" si="121"/>
        <v>44937</v>
      </c>
      <c r="P430" s="379">
        <v>44721</v>
      </c>
      <c r="Q430" s="379">
        <f t="shared" si="125"/>
        <v>44935</v>
      </c>
      <c r="R430" s="49" t="str">
        <f t="shared" si="123"/>
        <v>H</v>
      </c>
      <c r="S430" s="49" t="str">
        <f t="shared" ref="S430:S493" si="130">IFERROR(VLOOKUP($B430,BDPROGRAMA,2,FALSE),)</f>
        <v>JT EN LICENCIATURA EN DERECHO</v>
      </c>
      <c r="T430" s="322" t="s">
        <v>1227</v>
      </c>
      <c r="U430" s="323" t="s">
        <v>11</v>
      </c>
      <c r="V430" s="325">
        <v>4200</v>
      </c>
      <c r="W430" s="51">
        <f t="shared" si="109"/>
        <v>0.48095238095238096</v>
      </c>
      <c r="X430" s="50">
        <f t="shared" si="110"/>
        <v>2020</v>
      </c>
      <c r="Y430" s="326"/>
      <c r="Z430" s="327">
        <v>5000</v>
      </c>
      <c r="AA430" s="414">
        <v>18000</v>
      </c>
      <c r="AB430" t="s">
        <v>11</v>
      </c>
      <c r="AC430">
        <v>1</v>
      </c>
      <c r="AD430" s="1249">
        <v>412</v>
      </c>
      <c r="AE430" s="46">
        <v>0</v>
      </c>
      <c r="AF4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CALENDARIO)]],TODAY())/30,0)-AE430, IF(Cat_alumnos[[#This Row],[ESTATUS ACADÉMICO]]="VIGENTE",ROUNDDOWN(DAYS360(Cat_alumnos[[#This Row],[FECHA DE INICIO (PRIMERA CLASE CALENDARIO)]],TODAY())/30,0)+2-AE430,"NO VIGENTE"))</f>
        <v>NO VIGENTE</v>
      </c>
      <c r="AG430" s="330">
        <v>8</v>
      </c>
      <c r="AH4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30" s="55" t="str">
        <f t="shared" ca="1" si="127"/>
        <v>Al día septiembre</v>
      </c>
      <c r="AJ430" s="349"/>
      <c r="AK430" s="46"/>
      <c r="AL430" s="66">
        <f t="shared" si="124"/>
        <v>0</v>
      </c>
      <c r="AM430" s="444" t="str">
        <f t="shared" si="128"/>
        <v>NO</v>
      </c>
      <c r="AN430" s="902"/>
      <c r="AO430" s="900" t="str">
        <f>MID(Cat_alumnos[[#This Row],[CURP]],5,2)</f>
        <v>60</v>
      </c>
      <c r="AP430" s="900" t="str">
        <f>MID(Cat_alumnos[[#This Row],[CURP]],7,2)</f>
        <v>07</v>
      </c>
      <c r="AQ430" s="900" t="str">
        <f>MID(Cat_alumnos[[#This Row],[CURP]],9,2)</f>
        <v>04</v>
      </c>
      <c r="AR430" s="904" t="s">
        <v>3112</v>
      </c>
      <c r="AS430" s="612">
        <f>Cat_alumnos[[#This Row],[Titulación]]</f>
        <v>18000</v>
      </c>
      <c r="AT430" s="147">
        <v>14000</v>
      </c>
      <c r="AV430" s="11"/>
      <c r="AW430" s="10"/>
      <c r="BS430" s="56">
        <f t="shared" si="129"/>
        <v>14000</v>
      </c>
      <c r="BT430" s="56">
        <f t="shared" si="119"/>
        <v>18000</v>
      </c>
      <c r="BU430" s="57">
        <f t="shared" si="111"/>
        <v>-4000</v>
      </c>
      <c r="CC430">
        <f t="shared" si="115"/>
        <v>0</v>
      </c>
      <c r="CG430" s="81">
        <v>45068</v>
      </c>
      <c r="CH430" t="s">
        <v>246</v>
      </c>
      <c r="CI430" s="573">
        <f>AS430-AT430</f>
        <v>4000</v>
      </c>
    </row>
    <row r="431" spans="1:87" ht="22" hidden="1" thickTop="1" thickBot="1">
      <c r="A431" s="448">
        <v>413</v>
      </c>
      <c r="B431" s="499" t="s">
        <v>17</v>
      </c>
      <c r="C431" s="1176" t="s">
        <v>2204</v>
      </c>
      <c r="D431" s="254" t="s">
        <v>1701</v>
      </c>
      <c r="E431" s="561" t="s">
        <v>2205</v>
      </c>
      <c r="F431" s="562">
        <v>9841423687</v>
      </c>
      <c r="G431" s="450" t="s">
        <v>2206</v>
      </c>
      <c r="H431" s="432">
        <v>8</v>
      </c>
      <c r="I431" s="432">
        <v>8</v>
      </c>
      <c r="J431" s="433"/>
      <c r="K431" s="433"/>
      <c r="L431" s="434">
        <v>2180</v>
      </c>
      <c r="M431" s="254" t="s">
        <v>2055</v>
      </c>
      <c r="N431" s="435">
        <v>44737</v>
      </c>
      <c r="O431" s="379">
        <f t="shared" si="121"/>
        <v>44951</v>
      </c>
      <c r="P431" s="435">
        <v>44728</v>
      </c>
      <c r="Q431" s="379">
        <f t="shared" si="125"/>
        <v>44942</v>
      </c>
      <c r="R431" s="49" t="str">
        <f t="shared" si="123"/>
        <v>H</v>
      </c>
      <c r="S431" s="49" t="str">
        <f t="shared" si="130"/>
        <v>JT EN LICENCIATURA EN DERECHO</v>
      </c>
      <c r="T431" s="322" t="s">
        <v>1227</v>
      </c>
      <c r="U431" s="323" t="s">
        <v>9</v>
      </c>
      <c r="V431" s="325">
        <v>4200</v>
      </c>
      <c r="W431" s="51">
        <f t="shared" si="109"/>
        <v>0.48095238095238096</v>
      </c>
      <c r="X431" s="50">
        <f t="shared" si="110"/>
        <v>2020</v>
      </c>
      <c r="Y431" s="326"/>
      <c r="Z431" s="327">
        <v>5000</v>
      </c>
      <c r="AA431" s="414">
        <v>18000</v>
      </c>
      <c r="AB431" t="s">
        <v>11</v>
      </c>
      <c r="AC431">
        <v>1</v>
      </c>
      <c r="AD431" s="1248">
        <v>413</v>
      </c>
      <c r="AE431" s="46">
        <v>0</v>
      </c>
      <c r="AF4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CALENDARIO)]],TODAY())/30,0)-AE431, IF(Cat_alumnos[[#This Row],[ESTATUS ACADÉMICO]]="VIGENTE",ROUNDDOWN(DAYS360(Cat_alumnos[[#This Row],[FECHA DE INICIO (PRIMERA CLASE CALENDARIO)]],TODAY())/30,0)+2-AE431,"NO VIGENTE"))</f>
        <v>NO VIGENTE</v>
      </c>
      <c r="AG431" s="330">
        <v>8</v>
      </c>
      <c r="AH4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31" s="55" t="str">
        <f t="shared" si="127"/>
        <v>SUSPENDER</v>
      </c>
      <c r="AJ431" s="349"/>
      <c r="AK431" s="46"/>
      <c r="AL431" s="66">
        <f t="shared" si="124"/>
        <v>0</v>
      </c>
      <c r="AM431" s="444" t="str">
        <f t="shared" si="128"/>
        <v>NO</v>
      </c>
      <c r="AN431" s="902"/>
      <c r="AO431" s="900" t="str">
        <f>MID(Cat_alumnos[[#This Row],[CURP]],5,2)</f>
        <v>78</v>
      </c>
      <c r="AP431" s="900" t="str">
        <f>MID(Cat_alumnos[[#This Row],[CURP]],7,2)</f>
        <v>04</v>
      </c>
      <c r="AQ431" s="900" t="str">
        <f>MID(Cat_alumnos[[#This Row],[CURP]],9,2)</f>
        <v>08</v>
      </c>
      <c r="AR431" s="904" t="s">
        <v>3112</v>
      </c>
      <c r="AS431" s="612">
        <f>Cat_alumnos[[#This Row],[Titulación]]</f>
        <v>18000</v>
      </c>
      <c r="AT431" s="1"/>
      <c r="AV431" s="11"/>
      <c r="AW431" s="10"/>
      <c r="BS431" s="56">
        <f t="shared" si="129"/>
        <v>0</v>
      </c>
      <c r="BT431" s="56">
        <f t="shared" si="119"/>
        <v>18000</v>
      </c>
      <c r="BU431" s="57">
        <f t="shared" si="111"/>
        <v>-18000</v>
      </c>
      <c r="BY431">
        <v>5000</v>
      </c>
      <c r="BZ431" s="81">
        <v>44760</v>
      </c>
      <c r="CA431" t="s">
        <v>420</v>
      </c>
      <c r="CC431">
        <f t="shared" si="115"/>
        <v>-5000</v>
      </c>
    </row>
    <row r="432" spans="1:87" ht="19" hidden="1" thickTop="1" thickBot="1">
      <c r="A432" s="448">
        <v>414</v>
      </c>
      <c r="B432" s="449" t="s">
        <v>10</v>
      </c>
      <c r="C432" s="502" t="s">
        <v>2207</v>
      </c>
      <c r="D432" s="507" t="s">
        <v>2231</v>
      </c>
      <c r="E432" s="624" t="s">
        <v>2208</v>
      </c>
      <c r="F432" s="450">
        <v>7225739447</v>
      </c>
      <c r="G432" s="450" t="s">
        <v>2209</v>
      </c>
      <c r="H432" s="450">
        <v>20</v>
      </c>
      <c r="I432" s="450">
        <v>20</v>
      </c>
      <c r="J432" s="540" t="s">
        <v>1600</v>
      </c>
      <c r="K432" s="451">
        <v>2000</v>
      </c>
      <c r="L432" s="451">
        <v>2275</v>
      </c>
      <c r="M432" s="502" t="s">
        <v>1528</v>
      </c>
      <c r="N432" s="379">
        <v>44729</v>
      </c>
      <c r="O432" s="379">
        <f t="shared" si="121"/>
        <v>45308</v>
      </c>
      <c r="P432" s="379">
        <v>44728</v>
      </c>
      <c r="Q432" s="379">
        <f t="shared" si="125"/>
        <v>45307</v>
      </c>
      <c r="R432" s="49" t="str">
        <f t="shared" si="123"/>
        <v>H</v>
      </c>
      <c r="S432" s="49" t="str">
        <f t="shared" si="130"/>
        <v>MAESTRIA EN DERECHO</v>
      </c>
      <c r="T432" s="322" t="s">
        <v>1227</v>
      </c>
      <c r="U432" s="323" t="s">
        <v>16</v>
      </c>
      <c r="V432" s="325">
        <v>5000</v>
      </c>
      <c r="W432" s="51">
        <f t="shared" si="109"/>
        <v>0.54500000000000004</v>
      </c>
      <c r="X432" s="50">
        <f t="shared" si="110"/>
        <v>2725</v>
      </c>
      <c r="Y432" s="326">
        <v>2</v>
      </c>
      <c r="Z432" s="327"/>
      <c r="AA432" s="414">
        <v>25000</v>
      </c>
      <c r="AB432" s="300" t="s">
        <v>16</v>
      </c>
      <c r="AC432">
        <v>1</v>
      </c>
      <c r="AD432" s="1249">
        <v>414</v>
      </c>
      <c r="AE432" s="46">
        <v>2</v>
      </c>
      <c r="AF4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CALENDARIO)]],TODAY())/30,0)-AE432, IF(Cat_alumnos[[#This Row],[ESTATUS ACADÉMICO]]="VIGENTE",ROUNDDOWN(DAYS360(Cat_alumnos[[#This Row],[FECHA DE INICIO (PRIMERA CLASE CALENDARIO)]],TODAY())/30,0)+2-AE432,"NO VIGENTE"))</f>
        <v>NO VIGENTE</v>
      </c>
      <c r="AG432" s="73">
        <v>1</v>
      </c>
      <c r="AH4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2" s="55" t="str">
        <f t="shared" si="127"/>
        <v>SUSPENDER</v>
      </c>
      <c r="AJ432" s="349"/>
      <c r="AK432" s="46"/>
      <c r="AL432" s="66">
        <f t="shared" si="124"/>
        <v>2</v>
      </c>
      <c r="AM432" s="444" t="str">
        <f t="shared" si="128"/>
        <v>NO</v>
      </c>
      <c r="AN432" s="902"/>
      <c r="AO432" s="900" t="str">
        <f>MID(Cat_alumnos[[#This Row],[CURP]],5,2)</f>
        <v>84</v>
      </c>
      <c r="AP432" s="900" t="str">
        <f>MID(Cat_alumnos[[#This Row],[CURP]],7,2)</f>
        <v>03</v>
      </c>
      <c r="AQ432" s="900" t="str">
        <f>MID(Cat_alumnos[[#This Row],[CURP]],9,2)</f>
        <v>12</v>
      </c>
      <c r="AR432" s="904" t="s">
        <v>3112</v>
      </c>
      <c r="AS432" s="612">
        <f>Cat_alumnos[[#This Row],[Titulación]]</f>
        <v>25000</v>
      </c>
      <c r="AT432" s="1"/>
      <c r="AV432" s="11"/>
      <c r="AW432" s="10"/>
      <c r="BS432" s="56">
        <f t="shared" si="129"/>
        <v>0</v>
      </c>
      <c r="BT432" s="56">
        <f t="shared" si="119"/>
        <v>25000</v>
      </c>
      <c r="BU432" s="57">
        <f t="shared" si="111"/>
        <v>-25000</v>
      </c>
      <c r="CC432">
        <f t="shared" si="115"/>
        <v>0</v>
      </c>
    </row>
    <row r="433" spans="1:81" ht="19" hidden="1" thickTop="1" thickBot="1">
      <c r="A433" s="448">
        <v>415</v>
      </c>
      <c r="B433" s="563" t="s">
        <v>17</v>
      </c>
      <c r="C433" s="602" t="s">
        <v>2210</v>
      </c>
      <c r="D433" s="413" t="s">
        <v>137</v>
      </c>
      <c r="E433" s="603" t="s">
        <v>2216</v>
      </c>
      <c r="F433" s="454" t="s">
        <v>2211</v>
      </c>
      <c r="G433" s="749" t="s">
        <v>2212</v>
      </c>
      <c r="H433" s="454">
        <v>16</v>
      </c>
      <c r="I433" s="454">
        <v>16</v>
      </c>
      <c r="J433" s="566" t="s">
        <v>1600</v>
      </c>
      <c r="K433" s="566" t="s">
        <v>1600</v>
      </c>
      <c r="L433" s="455">
        <v>2180</v>
      </c>
      <c r="M433" s="564" t="s">
        <v>1089</v>
      </c>
      <c r="N433" s="459">
        <v>44737</v>
      </c>
      <c r="O433" s="379">
        <f t="shared" si="121"/>
        <v>45194</v>
      </c>
      <c r="P433" s="459">
        <v>44728</v>
      </c>
      <c r="Q433" s="379">
        <f t="shared" si="125"/>
        <v>45185</v>
      </c>
      <c r="R433" s="49" t="str">
        <f t="shared" si="123"/>
        <v>H</v>
      </c>
      <c r="S433" s="49" t="str">
        <f t="shared" si="130"/>
        <v>JT EN LICENCIATURA EN DERECHO</v>
      </c>
      <c r="T433" s="322" t="s">
        <v>1227</v>
      </c>
      <c r="U433" s="323" t="s">
        <v>14</v>
      </c>
      <c r="V433" s="325">
        <v>4200</v>
      </c>
      <c r="W433" s="51">
        <f t="shared" si="109"/>
        <v>0.48095238095238096</v>
      </c>
      <c r="X433" s="50">
        <f t="shared" si="110"/>
        <v>2020</v>
      </c>
      <c r="Y433" s="326"/>
      <c r="Z433" s="327">
        <v>5000</v>
      </c>
      <c r="AA433" s="414">
        <v>18000</v>
      </c>
      <c r="AB433" s="300" t="s">
        <v>14</v>
      </c>
      <c r="AC433">
        <v>1</v>
      </c>
      <c r="AD433" s="1248">
        <v>415</v>
      </c>
      <c r="AE433" s="46">
        <v>0</v>
      </c>
      <c r="AF4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CALENDARIO)]],TODAY())/30,0)-AE433, IF(Cat_alumnos[[#This Row],[ESTATUS ACADÉMICO]]="VIGENTE",ROUNDDOWN(DAYS360(Cat_alumnos[[#This Row],[FECHA DE INICIO (PRIMERA CLASE CALENDARIO)]],TODAY())/30,0)+2-AE433,"NO VIGENTE"))</f>
        <v>NO VIGENTE</v>
      </c>
      <c r="AG433" s="73">
        <v>1</v>
      </c>
      <c r="AH4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433" s="55" t="str">
        <f t="shared" si="127"/>
        <v>SUSPENDER</v>
      </c>
      <c r="AJ433" s="349"/>
      <c r="AK433" s="46"/>
      <c r="AL433" s="66">
        <f t="shared" si="124"/>
        <v>0</v>
      </c>
      <c r="AM433" s="444" t="str">
        <f t="shared" si="128"/>
        <v>NO</v>
      </c>
      <c r="AN433" s="902"/>
      <c r="AO433" s="900" t="str">
        <f>MID(Cat_alumnos[[#This Row],[CURP]],5,2)</f>
        <v>57</v>
      </c>
      <c r="AP433" s="900" t="str">
        <f>MID(Cat_alumnos[[#This Row],[CURP]],7,2)</f>
        <v>10</v>
      </c>
      <c r="AQ433" s="900" t="str">
        <f>MID(Cat_alumnos[[#This Row],[CURP]],9,2)</f>
        <v>06</v>
      </c>
      <c r="AR433" s="904" t="s">
        <v>3112</v>
      </c>
      <c r="AS433" s="612">
        <f>Cat_alumnos[[#This Row],[Titulación]]</f>
        <v>18000</v>
      </c>
      <c r="AT433" s="1"/>
      <c r="AV433" s="11"/>
      <c r="AW433" s="10"/>
      <c r="BS433" s="56">
        <f t="shared" si="129"/>
        <v>0</v>
      </c>
      <c r="BT433" s="56">
        <f t="shared" si="119"/>
        <v>18000</v>
      </c>
      <c r="BU433" s="57">
        <f t="shared" si="111"/>
        <v>-18000</v>
      </c>
      <c r="CC433">
        <f t="shared" si="115"/>
        <v>0</v>
      </c>
    </row>
    <row r="434" spans="1:81" ht="19" hidden="1" thickTop="1" thickBot="1">
      <c r="A434" s="448">
        <v>416</v>
      </c>
      <c r="B434" s="452" t="s">
        <v>10</v>
      </c>
      <c r="C434" s="564" t="s">
        <v>2213</v>
      </c>
      <c r="D434" s="578" t="s">
        <v>2238</v>
      </c>
      <c r="E434" s="701" t="s">
        <v>2214</v>
      </c>
      <c r="F434" s="453">
        <v>5535047824</v>
      </c>
      <c r="G434" s="749" t="s">
        <v>2215</v>
      </c>
      <c r="H434" s="746">
        <v>20</v>
      </c>
      <c r="I434" s="746">
        <v>20</v>
      </c>
      <c r="J434" s="566" t="s">
        <v>1600</v>
      </c>
      <c r="K434" s="455">
        <v>2000</v>
      </c>
      <c r="L434" s="455">
        <v>2180</v>
      </c>
      <c r="M434" s="564" t="s">
        <v>674</v>
      </c>
      <c r="N434" s="378">
        <v>44729</v>
      </c>
      <c r="O434" s="379">
        <f t="shared" si="121"/>
        <v>45308</v>
      </c>
      <c r="P434" s="459">
        <v>44729</v>
      </c>
      <c r="Q434" s="379">
        <f t="shared" si="125"/>
        <v>45308</v>
      </c>
      <c r="R434" s="49" t="str">
        <f t="shared" si="123"/>
        <v>M</v>
      </c>
      <c r="S434" s="49" t="str">
        <f t="shared" si="130"/>
        <v>MAESTRIA EN DERECHO</v>
      </c>
      <c r="T434" s="322" t="s">
        <v>1227</v>
      </c>
      <c r="U434" s="323" t="s">
        <v>16</v>
      </c>
      <c r="V434" s="325">
        <v>5000</v>
      </c>
      <c r="W434" s="51">
        <f t="shared" si="109"/>
        <v>0.56399999999999995</v>
      </c>
      <c r="X434" s="50">
        <f t="shared" si="110"/>
        <v>2820</v>
      </c>
      <c r="Y434" s="326"/>
      <c r="Z434" s="327"/>
      <c r="AA434" s="414">
        <v>25000</v>
      </c>
      <c r="AB434" t="s">
        <v>16</v>
      </c>
      <c r="AC434">
        <v>1</v>
      </c>
      <c r="AD434" s="1249">
        <v>416</v>
      </c>
      <c r="AE434" s="46">
        <v>0</v>
      </c>
      <c r="AF4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CALENDARIO)]],TODAY())/30,0)-AE434, IF(Cat_alumnos[[#This Row],[ESTATUS ACADÉMICO]]="VIGENTE",ROUNDDOWN(DAYS360(Cat_alumnos[[#This Row],[FECHA DE INICIO (PRIMERA CLASE CALENDARIO)]],TODAY())/30,0)+2-AE434,"NO VIGENTE"))</f>
        <v>NO VIGENTE</v>
      </c>
      <c r="AG434" s="73">
        <v>1</v>
      </c>
      <c r="AH4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4" s="55" t="str">
        <f t="shared" si="127"/>
        <v>SUSPENDER</v>
      </c>
      <c r="AJ434" s="349"/>
      <c r="AK434" s="46"/>
      <c r="AL434" s="66">
        <f t="shared" si="124"/>
        <v>0</v>
      </c>
      <c r="AM434" s="444" t="str">
        <f t="shared" si="128"/>
        <v>NO</v>
      </c>
      <c r="AN434" s="902"/>
      <c r="AO434" s="900" t="str">
        <f>MID(Cat_alumnos[[#This Row],[CURP]],5,2)</f>
        <v>91</v>
      </c>
      <c r="AP434" s="900" t="str">
        <f>MID(Cat_alumnos[[#This Row],[CURP]],7,2)</f>
        <v>05</v>
      </c>
      <c r="AQ434" s="900" t="str">
        <f>MID(Cat_alumnos[[#This Row],[CURP]],9,2)</f>
        <v>17</v>
      </c>
      <c r="AR434" s="904" t="s">
        <v>3112</v>
      </c>
      <c r="AS434" s="612">
        <f>Cat_alumnos[[#This Row],[Titulación]]</f>
        <v>25000</v>
      </c>
      <c r="AT434" s="1"/>
      <c r="AV434" s="11"/>
      <c r="AW434" s="10"/>
      <c r="BS434" s="56">
        <f t="shared" si="129"/>
        <v>0</v>
      </c>
      <c r="BT434" s="56">
        <f t="shared" si="119"/>
        <v>25000</v>
      </c>
      <c r="BU434" s="57">
        <f t="shared" si="111"/>
        <v>-25000</v>
      </c>
      <c r="CC434">
        <f t="shared" si="115"/>
        <v>0</v>
      </c>
    </row>
    <row r="435" spans="1:81" ht="19" hidden="1" thickTop="1" thickBot="1">
      <c r="A435" s="447">
        <v>417</v>
      </c>
      <c r="B435" s="570" t="s">
        <v>12</v>
      </c>
      <c r="C435" s="502" t="s">
        <v>2219</v>
      </c>
      <c r="D435" s="413" t="s">
        <v>137</v>
      </c>
      <c r="E435" s="624" t="s">
        <v>2220</v>
      </c>
      <c r="F435" s="450" t="s">
        <v>2221</v>
      </c>
      <c r="G435" s="870" t="s">
        <v>2222</v>
      </c>
      <c r="H435" s="450">
        <v>20</v>
      </c>
      <c r="I435" s="450">
        <v>20</v>
      </c>
      <c r="J435" s="451">
        <v>1500</v>
      </c>
      <c r="K435" s="451">
        <v>3000</v>
      </c>
      <c r="L435" s="451">
        <v>3350</v>
      </c>
      <c r="M435" s="502" t="s">
        <v>1876</v>
      </c>
      <c r="N435" s="575">
        <v>44793</v>
      </c>
      <c r="O435" s="379">
        <f t="shared" si="121"/>
        <v>45371</v>
      </c>
      <c r="P435" s="379">
        <v>44779</v>
      </c>
      <c r="Q435" s="379">
        <f t="shared" si="125"/>
        <v>45357</v>
      </c>
      <c r="R435" s="49" t="str">
        <f t="shared" si="123"/>
        <v>H</v>
      </c>
      <c r="S435" s="49" t="str">
        <f t="shared" si="130"/>
        <v>DOCTORADO EN DERECHO</v>
      </c>
      <c r="T435" s="322" t="s">
        <v>1227</v>
      </c>
      <c r="U435" s="323" t="s">
        <v>16</v>
      </c>
      <c r="V435" s="325">
        <v>6700</v>
      </c>
      <c r="W435" s="51">
        <f t="shared" si="109"/>
        <v>0.5</v>
      </c>
      <c r="X435" s="50">
        <f t="shared" si="110"/>
        <v>3350</v>
      </c>
      <c r="Y435" s="326"/>
      <c r="Z435" s="327"/>
      <c r="AA435" s="414">
        <v>29000</v>
      </c>
      <c r="AB435" s="300" t="s">
        <v>16</v>
      </c>
      <c r="AC435">
        <v>1</v>
      </c>
      <c r="AD435" s="1248">
        <v>417</v>
      </c>
      <c r="AE435" s="46">
        <v>0</v>
      </c>
      <c r="AF4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CALENDARIO)]],TODAY())/30,0)-AE435, IF(Cat_alumnos[[#This Row],[ESTATUS ACADÉMICO]]="VIGENTE",ROUNDDOWN(DAYS360(Cat_alumnos[[#This Row],[FECHA DE INICIO (PRIMERA CLASE CALENDARIO)]],TODAY())/30,0)+2-AE435,"NO VIGENTE"))</f>
        <v>NO VIGENTE</v>
      </c>
      <c r="AG435" s="330">
        <v>0</v>
      </c>
      <c r="AH4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35" s="55" t="str">
        <f t="shared" si="127"/>
        <v>SUSPENDER</v>
      </c>
      <c r="AJ435" s="352" t="s">
        <v>2223</v>
      </c>
      <c r="AK435" s="46"/>
      <c r="AL435" s="66">
        <f t="shared" si="124"/>
        <v>0</v>
      </c>
      <c r="AM435" s="444" t="str">
        <f t="shared" si="128"/>
        <v>NO</v>
      </c>
      <c r="AN435" s="902"/>
      <c r="AO435" s="900" t="str">
        <f>MID(Cat_alumnos[[#This Row],[CURP]],5,2)</f>
        <v>63</v>
      </c>
      <c r="AP435" s="900" t="str">
        <f>MID(Cat_alumnos[[#This Row],[CURP]],7,2)</f>
        <v>05</v>
      </c>
      <c r="AQ435" s="900" t="str">
        <f>MID(Cat_alumnos[[#This Row],[CURP]],9,2)</f>
        <v>10</v>
      </c>
      <c r="AR435" s="904" t="s">
        <v>3112</v>
      </c>
      <c r="AS435" s="612">
        <f>Cat_alumnos[[#This Row],[Titulación]]</f>
        <v>29000</v>
      </c>
      <c r="AT435" s="1"/>
      <c r="AV435" s="11"/>
      <c r="AW435" s="10"/>
      <c r="BS435" s="56">
        <f t="shared" si="129"/>
        <v>0</v>
      </c>
      <c r="BT435" s="56">
        <f t="shared" si="119"/>
        <v>29000</v>
      </c>
      <c r="BU435" s="57">
        <f t="shared" si="111"/>
        <v>-29000</v>
      </c>
      <c r="CC435">
        <f t="shared" si="115"/>
        <v>0</v>
      </c>
    </row>
    <row r="436" spans="1:81" ht="19" hidden="1" thickTop="1" thickBot="1">
      <c r="A436" s="448">
        <v>418</v>
      </c>
      <c r="B436" s="570" t="s">
        <v>12</v>
      </c>
      <c r="C436" s="572" t="s">
        <v>2227</v>
      </c>
      <c r="D436" s="413" t="s">
        <v>137</v>
      </c>
      <c r="E436" s="624" t="s">
        <v>2226</v>
      </c>
      <c r="F436" s="450">
        <v>6311004413</v>
      </c>
      <c r="G436" s="870" t="s">
        <v>2228</v>
      </c>
      <c r="H436" s="450">
        <v>20</v>
      </c>
      <c r="I436" s="450">
        <v>20</v>
      </c>
      <c r="J436" s="540" t="s">
        <v>1600</v>
      </c>
      <c r="K436" s="451">
        <v>3000</v>
      </c>
      <c r="L436" s="451">
        <v>3350</v>
      </c>
      <c r="M436" s="413" t="s">
        <v>1876</v>
      </c>
      <c r="N436" s="379">
        <v>44751</v>
      </c>
      <c r="O436" s="379">
        <f t="shared" si="121"/>
        <v>45331</v>
      </c>
      <c r="P436" s="379">
        <v>44748</v>
      </c>
      <c r="Q436" s="379">
        <f t="shared" si="125"/>
        <v>45328</v>
      </c>
      <c r="R436" s="49" t="str">
        <f t="shared" si="123"/>
        <v>M</v>
      </c>
      <c r="S436" s="49" t="str">
        <f t="shared" si="130"/>
        <v>DOCTORADO EN DERECHO</v>
      </c>
      <c r="T436" s="322" t="s">
        <v>1227</v>
      </c>
      <c r="U436" s="323" t="s">
        <v>16</v>
      </c>
      <c r="V436" s="325">
        <v>6700</v>
      </c>
      <c r="W436" s="51">
        <f t="shared" si="109"/>
        <v>0.5</v>
      </c>
      <c r="X436" s="50">
        <f t="shared" si="110"/>
        <v>3350</v>
      </c>
      <c r="Y436" s="326"/>
      <c r="Z436" s="327"/>
      <c r="AA436" s="414">
        <v>29000</v>
      </c>
      <c r="AB436" s="300" t="s">
        <v>16</v>
      </c>
      <c r="AC436">
        <v>1</v>
      </c>
      <c r="AD436" s="1249">
        <v>418</v>
      </c>
      <c r="AE436" s="46">
        <v>0</v>
      </c>
      <c r="AF4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CALENDARIO)]],TODAY())/30,0)-AE436, IF(Cat_alumnos[[#This Row],[ESTATUS ACADÉMICO]]="VIGENTE",ROUNDDOWN(DAYS360(Cat_alumnos[[#This Row],[FECHA DE INICIO (PRIMERA CLASE CALENDARIO)]],TODAY())/30,0)+2-AE436,"NO VIGENTE"))</f>
        <v>NO VIGENTE</v>
      </c>
      <c r="AG436" s="330">
        <v>1</v>
      </c>
      <c r="AH4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6" s="55" t="str">
        <f t="shared" si="127"/>
        <v>SUSPENDER</v>
      </c>
      <c r="AJ436" s="349"/>
      <c r="AK436" s="46"/>
      <c r="AL436" s="66">
        <f t="shared" si="124"/>
        <v>0</v>
      </c>
      <c r="AM436" s="444" t="str">
        <f t="shared" si="128"/>
        <v>NO</v>
      </c>
      <c r="AN436" s="902"/>
      <c r="AO436" s="900" t="str">
        <f>MID(Cat_alumnos[[#This Row],[CURP]],5,2)</f>
        <v>68</v>
      </c>
      <c r="AP436" s="900" t="str">
        <f>MID(Cat_alumnos[[#This Row],[CURP]],7,2)</f>
        <v>08</v>
      </c>
      <c r="AQ436" s="900" t="str">
        <f>MID(Cat_alumnos[[#This Row],[CURP]],9,2)</f>
        <v>22</v>
      </c>
      <c r="AR436" s="904" t="s">
        <v>3112</v>
      </c>
      <c r="AS436" s="612">
        <f>Cat_alumnos[[#This Row],[Titulación]]</f>
        <v>29000</v>
      </c>
      <c r="AT436" s="1"/>
      <c r="AV436" s="11"/>
      <c r="AW436" s="10"/>
      <c r="BS436" s="56">
        <f t="shared" si="129"/>
        <v>0</v>
      </c>
      <c r="BT436" s="56">
        <f t="shared" si="119"/>
        <v>29000</v>
      </c>
      <c r="BU436" s="57">
        <f t="shared" si="111"/>
        <v>-29000</v>
      </c>
      <c r="CC436">
        <f t="shared" si="115"/>
        <v>0</v>
      </c>
    </row>
    <row r="437" spans="1:81" ht="19" hidden="1" thickTop="1" thickBot="1">
      <c r="A437" s="448">
        <v>419</v>
      </c>
      <c r="B437" s="499" t="s">
        <v>17</v>
      </c>
      <c r="C437" s="502" t="s">
        <v>2354</v>
      </c>
      <c r="D437" s="601" t="s">
        <v>2265</v>
      </c>
      <c r="E437" s="525" t="s">
        <v>2260</v>
      </c>
      <c r="F437" s="413"/>
      <c r="G437" s="450" t="s">
        <v>2261</v>
      </c>
      <c r="H437" s="450">
        <v>6</v>
      </c>
      <c r="I437" s="450">
        <v>12</v>
      </c>
      <c r="J437" s="451">
        <v>2000</v>
      </c>
      <c r="K437" s="413"/>
      <c r="L437" s="451">
        <v>8300</v>
      </c>
      <c r="M437" s="502" t="s">
        <v>224</v>
      </c>
      <c r="N437" s="379">
        <v>43831</v>
      </c>
      <c r="O437" s="379">
        <f t="shared" si="121"/>
        <v>44166</v>
      </c>
      <c r="P437" s="379">
        <v>44752</v>
      </c>
      <c r="Q437" s="379">
        <f t="shared" si="125"/>
        <v>44905</v>
      </c>
      <c r="R437" s="49" t="str">
        <f t="shared" si="123"/>
        <v>H</v>
      </c>
      <c r="S437" s="49" t="str">
        <f t="shared" si="130"/>
        <v>JT EN LICENCIATURA EN DERECHO</v>
      </c>
      <c r="T437" s="322" t="s">
        <v>1227</v>
      </c>
      <c r="U437" s="323" t="s">
        <v>9</v>
      </c>
      <c r="V437" s="325">
        <v>4200</v>
      </c>
      <c r="W437" s="51">
        <f t="shared" ref="W437:W500" si="131">IFERROR($X437/$V437,"")</f>
        <v>-0.97619047619047616</v>
      </c>
      <c r="X437" s="50">
        <f t="shared" ref="X437:X500" si="132">$V437-$L437</f>
        <v>-4100</v>
      </c>
      <c r="Y437" s="326"/>
      <c r="Z437" s="327"/>
      <c r="AA437" s="414">
        <v>18000</v>
      </c>
      <c r="AB437" s="300" t="s">
        <v>11</v>
      </c>
      <c r="AC437">
        <v>1</v>
      </c>
      <c r="AD437" s="1248">
        <v>419</v>
      </c>
      <c r="AE437" s="46">
        <v>0</v>
      </c>
      <c r="AF4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CALENDARIO)]],TODAY())/30,0)-AE437, IF(Cat_alumnos[[#This Row],[ESTATUS ACADÉMICO]]="VIGENTE",ROUNDDOWN(DAYS360(Cat_alumnos[[#This Row],[FECHA DE INICIO (PRIMERA CLASE CALENDARIO)]],TODAY())/30,0)+2-AE437,"NO VIGENTE"))</f>
        <v>NO VIGENTE</v>
      </c>
      <c r="AG437" s="330">
        <v>6</v>
      </c>
      <c r="AH4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437" s="55" t="str">
        <f t="shared" ca="1" si="127"/>
        <v>Al día septiembre</v>
      </c>
      <c r="AJ437" s="352" t="s">
        <v>2262</v>
      </c>
      <c r="AK437" s="46"/>
      <c r="AL437" s="66">
        <f t="shared" si="124"/>
        <v>0</v>
      </c>
      <c r="AM437" s="444" t="str">
        <f t="shared" si="128"/>
        <v>NO</v>
      </c>
      <c r="AN437" s="902"/>
      <c r="AO437" s="900" t="str">
        <f>MID(Cat_alumnos[[#This Row],[CURP]],5,2)</f>
        <v>83</v>
      </c>
      <c r="AP437" s="900" t="str">
        <f>MID(Cat_alumnos[[#This Row],[CURP]],7,2)</f>
        <v>09</v>
      </c>
      <c r="AQ437" s="900" t="str">
        <f>MID(Cat_alumnos[[#This Row],[CURP]],9,2)</f>
        <v>16</v>
      </c>
      <c r="AR437" s="904" t="s">
        <v>3112</v>
      </c>
      <c r="AS437" s="612">
        <f>Cat_alumnos[[#This Row],[Titulación]]</f>
        <v>18000</v>
      </c>
      <c r="AT437" s="147">
        <v>10300</v>
      </c>
      <c r="AV437" s="11"/>
      <c r="AW437" s="711">
        <v>7700</v>
      </c>
      <c r="BS437" s="56">
        <f t="shared" si="129"/>
        <v>18000</v>
      </c>
      <c r="BT437" s="56">
        <f t="shared" si="119"/>
        <v>18000</v>
      </c>
      <c r="BU437" s="57">
        <f>BS437-BT437</f>
        <v>0</v>
      </c>
      <c r="CC437">
        <f t="shared" si="115"/>
        <v>0</v>
      </c>
    </row>
    <row r="438" spans="1:81" ht="19.5" hidden="1" customHeight="1" thickBot="1">
      <c r="A438" s="448">
        <v>420</v>
      </c>
      <c r="B438" s="119" t="s">
        <v>12</v>
      </c>
      <c r="C438" s="300" t="s">
        <v>1483</v>
      </c>
      <c r="D438" s="685" t="s">
        <v>2540</v>
      </c>
      <c r="E438" s="593" t="s">
        <v>1484</v>
      </c>
      <c r="F438" s="594" t="s">
        <v>1485</v>
      </c>
      <c r="G438" s="871" t="s">
        <v>1486</v>
      </c>
      <c r="H438" s="432">
        <v>20</v>
      </c>
      <c r="I438" s="432">
        <v>20</v>
      </c>
      <c r="J438" s="433">
        <v>0</v>
      </c>
      <c r="K438" s="433">
        <v>3000</v>
      </c>
      <c r="L438" s="434">
        <v>3350</v>
      </c>
      <c r="M438" s="254" t="s">
        <v>1876</v>
      </c>
      <c r="N438" s="435">
        <v>44779</v>
      </c>
      <c r="O438" s="379">
        <f t="shared" si="121"/>
        <v>45357</v>
      </c>
      <c r="P438" s="435">
        <v>44779</v>
      </c>
      <c r="Q438" s="379">
        <f t="shared" si="125"/>
        <v>45357</v>
      </c>
      <c r="R438" s="49" t="str">
        <f t="shared" si="123"/>
        <v>M</v>
      </c>
      <c r="S438" s="49" t="str">
        <f t="shared" si="130"/>
        <v>DOCTORADO EN DERECHO</v>
      </c>
      <c r="T438" s="322" t="s">
        <v>1227</v>
      </c>
      <c r="U438" s="323" t="s">
        <v>16</v>
      </c>
      <c r="V438" s="325">
        <v>6700</v>
      </c>
      <c r="W438" s="51">
        <f t="shared" si="131"/>
        <v>0.5</v>
      </c>
      <c r="X438" s="50">
        <f t="shared" si="132"/>
        <v>3350</v>
      </c>
      <c r="Y438" s="326">
        <v>1</v>
      </c>
      <c r="Z438" s="327"/>
      <c r="AA438" s="414">
        <v>29000</v>
      </c>
      <c r="AB438" t="s">
        <v>16</v>
      </c>
      <c r="AC438">
        <v>1</v>
      </c>
      <c r="AD438" s="1249">
        <v>420</v>
      </c>
      <c r="AE438" s="46">
        <v>0</v>
      </c>
      <c r="AF4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CALENDARIO)]],TODAY())/30,0)-AE438, IF(Cat_alumnos[[#This Row],[ESTATUS ACADÉMICO]]="VIGENTE",ROUNDDOWN(DAYS360(Cat_alumnos[[#This Row],[FECHA DE INICIO (PRIMERA CLASE CALENDARIO)]],TODAY())/30,0)+2-AE438,"NO VIGENTE"))</f>
        <v>NO VIGENTE</v>
      </c>
      <c r="AG438" s="330">
        <v>5</v>
      </c>
      <c r="AH4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38" s="55" t="str">
        <f t="shared" si="127"/>
        <v>SUSPENDER</v>
      </c>
      <c r="AJ438" s="349"/>
      <c r="AK438" s="46"/>
      <c r="AL438" s="66">
        <f t="shared" si="124"/>
        <v>1</v>
      </c>
      <c r="AM438" s="444" t="str">
        <f t="shared" si="128"/>
        <v>NO</v>
      </c>
      <c r="AN438" s="902"/>
      <c r="AO438" s="900" t="str">
        <f>MID(Cat_alumnos[[#This Row],[CURP]],5,2)</f>
        <v>82</v>
      </c>
      <c r="AP438" s="900" t="str">
        <f>MID(Cat_alumnos[[#This Row],[CURP]],7,2)</f>
        <v>09</v>
      </c>
      <c r="AQ438" s="900" t="str">
        <f>MID(Cat_alumnos[[#This Row],[CURP]],9,2)</f>
        <v>11</v>
      </c>
      <c r="AR438" s="904" t="s">
        <v>3112</v>
      </c>
      <c r="AS438" s="612">
        <f>Cat_alumnos[[#This Row],[Titulación]]</f>
        <v>29000</v>
      </c>
      <c r="AT438" s="1"/>
      <c r="AV438" s="11"/>
      <c r="AW438" s="10"/>
      <c r="BS438" s="56">
        <f t="shared" si="129"/>
        <v>0</v>
      </c>
      <c r="BT438" s="56">
        <f t="shared" si="119"/>
        <v>29000</v>
      </c>
      <c r="BU438" s="57">
        <f>BS438-BT438</f>
        <v>-29000</v>
      </c>
      <c r="CC438">
        <f t="shared" si="115"/>
        <v>0</v>
      </c>
    </row>
    <row r="439" spans="1:81" ht="18" hidden="1" thickTop="1" thickBot="1">
      <c r="A439" s="448">
        <v>421</v>
      </c>
      <c r="B439" s="418" t="s">
        <v>8</v>
      </c>
      <c r="C439" s="446" t="s">
        <v>2268</v>
      </c>
      <c r="D439" s="377" t="s">
        <v>2273</v>
      </c>
      <c r="E439" s="445" t="s">
        <v>2269</v>
      </c>
      <c r="F439" s="383"/>
      <c r="G439" s="872" t="s">
        <v>2270</v>
      </c>
      <c r="H439" s="436">
        <v>36</v>
      </c>
      <c r="I439" s="436">
        <v>36</v>
      </c>
      <c r="J439" s="437">
        <v>2500</v>
      </c>
      <c r="K439" s="437">
        <v>2500</v>
      </c>
      <c r="L439" s="428">
        <v>2180</v>
      </c>
      <c r="M439" s="377" t="s">
        <v>2271</v>
      </c>
      <c r="N439" s="438">
        <v>43832</v>
      </c>
      <c r="O439" s="379">
        <f t="shared" si="121"/>
        <v>44897</v>
      </c>
      <c r="P439" s="438">
        <v>44775</v>
      </c>
      <c r="Q439" s="379">
        <f t="shared" si="125"/>
        <v>45840</v>
      </c>
      <c r="R439" s="49" t="str">
        <f t="shared" si="123"/>
        <v>M</v>
      </c>
      <c r="S439" s="127" t="str">
        <f t="shared" si="130"/>
        <v>LICENCIATURA EN DERECHO</v>
      </c>
      <c r="T439" s="322" t="s">
        <v>1227</v>
      </c>
      <c r="U439" s="324" t="s">
        <v>11</v>
      </c>
      <c r="V439" s="391">
        <v>3150</v>
      </c>
      <c r="W439" s="392">
        <f t="shared" si="131"/>
        <v>0.30793650793650795</v>
      </c>
      <c r="X439" s="393">
        <f t="shared" si="132"/>
        <v>970</v>
      </c>
      <c r="Y439" s="415">
        <v>4</v>
      </c>
      <c r="Z439" s="416"/>
      <c r="AA439" s="417">
        <v>21000</v>
      </c>
      <c r="AB439" t="s">
        <v>11</v>
      </c>
      <c r="AC439">
        <v>1</v>
      </c>
      <c r="AD439" s="1248">
        <v>421</v>
      </c>
      <c r="AE439" s="46">
        <v>0</v>
      </c>
      <c r="AF4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CALENDARIO)]],TODAY())/30,0)-AE439, IF(Cat_alumnos[[#This Row],[ESTATUS ACADÉMICO]]="VIGENTE",ROUNDDOWN(DAYS360(Cat_alumnos[[#This Row],[FECHA DE INICIO (PRIMERA CLASE CALENDARIO)]],TODAY())/30,0)+2-AE439,"NO VIGENTE"))</f>
        <v>NO VIGENTE</v>
      </c>
      <c r="AG439" s="330">
        <v>10</v>
      </c>
      <c r="AH4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439" s="55" t="str">
        <f t="shared" si="127"/>
        <v>SUSPENDER</v>
      </c>
      <c r="AJ439" s="349" t="s">
        <v>2272</v>
      </c>
      <c r="AK439" s="46"/>
      <c r="AL439" s="66">
        <f t="shared" si="124"/>
        <v>4</v>
      </c>
      <c r="AM439" s="444" t="str">
        <f t="shared" si="128"/>
        <v>NO</v>
      </c>
      <c r="AN439" s="902"/>
      <c r="AO439" s="900" t="str">
        <f>MID(Cat_alumnos[[#This Row],[CURP]],5,2)</f>
        <v>85</v>
      </c>
      <c r="AP439" s="900" t="str">
        <f>MID(Cat_alumnos[[#This Row],[CURP]],7,2)</f>
        <v>12</v>
      </c>
      <c r="AQ439" s="900" t="str">
        <f>MID(Cat_alumnos[[#This Row],[CURP]],9,2)</f>
        <v>24</v>
      </c>
      <c r="AR439" s="904" t="s">
        <v>3112</v>
      </c>
      <c r="AS439" s="612">
        <f>Cat_alumnos[[#This Row],[Titulación]]</f>
        <v>21000</v>
      </c>
      <c r="AT439" s="1"/>
      <c r="AV439" s="11"/>
      <c r="AW439" s="10"/>
      <c r="CC439">
        <f t="shared" si="115"/>
        <v>0</v>
      </c>
    </row>
    <row r="440" spans="1:81" ht="19" hidden="1" thickTop="1" thickBot="1">
      <c r="A440" s="448">
        <v>422</v>
      </c>
      <c r="B440" s="570" t="s">
        <v>12</v>
      </c>
      <c r="C440" s="413" t="s">
        <v>2280</v>
      </c>
      <c r="D440" s="413" t="s">
        <v>2509</v>
      </c>
      <c r="E440" s="525" t="s">
        <v>2845</v>
      </c>
      <c r="F440" s="450" t="s">
        <v>2277</v>
      </c>
      <c r="G440" s="870" t="s">
        <v>2278</v>
      </c>
      <c r="H440" s="450">
        <v>20</v>
      </c>
      <c r="I440" s="450">
        <v>20</v>
      </c>
      <c r="J440" s="451">
        <v>1000</v>
      </c>
      <c r="K440" s="451">
        <v>3000</v>
      </c>
      <c r="L440" s="451">
        <v>3350</v>
      </c>
      <c r="M440" s="413" t="s">
        <v>1876</v>
      </c>
      <c r="N440" s="379">
        <v>44828</v>
      </c>
      <c r="O440" s="379">
        <f t="shared" si="121"/>
        <v>45406</v>
      </c>
      <c r="P440" s="379">
        <v>44784</v>
      </c>
      <c r="Q440" s="379">
        <f t="shared" si="125"/>
        <v>45362</v>
      </c>
      <c r="R440" s="49" t="str">
        <f t="shared" si="123"/>
        <v>M</v>
      </c>
      <c r="S440" s="127" t="str">
        <f t="shared" si="130"/>
        <v>DOCTORADO EN DERECHO</v>
      </c>
      <c r="T440" s="322" t="s">
        <v>1227</v>
      </c>
      <c r="U440" s="324" t="s">
        <v>11</v>
      </c>
      <c r="V440" s="391">
        <v>6700</v>
      </c>
      <c r="W440" s="392">
        <f t="shared" si="131"/>
        <v>0.5</v>
      </c>
      <c r="X440" s="393">
        <f t="shared" si="132"/>
        <v>3350</v>
      </c>
      <c r="Y440" s="415">
        <v>1</v>
      </c>
      <c r="Z440" s="416"/>
      <c r="AA440" s="417">
        <v>29000</v>
      </c>
      <c r="AB440" t="s">
        <v>11</v>
      </c>
      <c r="AC440">
        <v>1</v>
      </c>
      <c r="AD440" s="1249">
        <v>422</v>
      </c>
      <c r="AE440" s="46">
        <v>1</v>
      </c>
      <c r="AF4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CALENDARIO)]],TODAY())/30,0)-AE440, IF(Cat_alumnos[[#This Row],[ESTATUS ACADÉMICO]]="VIGENTE",ROUNDDOWN(DAYS360(Cat_alumnos[[#This Row],[FECHA DE INICIO (PRIMERA CLASE CALENDARIO)]],TODAY())/30,0)+2-AE440,"NO VIGENTE"))</f>
        <v>NO VIGENTE</v>
      </c>
      <c r="AG440" s="330">
        <v>20</v>
      </c>
      <c r="AH4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40" s="55" t="str">
        <f t="shared" si="127"/>
        <v>SUSPENDER</v>
      </c>
      <c r="AJ440" s="352"/>
      <c r="AK440" s="46">
        <v>1</v>
      </c>
      <c r="AL440" s="66">
        <f t="shared" si="124"/>
        <v>0</v>
      </c>
      <c r="AM440" s="444" t="str">
        <f t="shared" si="128"/>
        <v>NO</v>
      </c>
      <c r="AN440" s="902"/>
      <c r="AO440" s="900" t="str">
        <f>MID(Cat_alumnos[[#This Row],[CURP]],5,2)</f>
        <v>59</v>
      </c>
      <c r="AP440" s="900" t="str">
        <f>MID(Cat_alumnos[[#This Row],[CURP]],7,2)</f>
        <v>07</v>
      </c>
      <c r="AQ440" s="900" t="str">
        <f>MID(Cat_alumnos[[#This Row],[CURP]],9,2)</f>
        <v>12</v>
      </c>
      <c r="AR440" s="904" t="s">
        <v>3112</v>
      </c>
      <c r="AS440" s="612">
        <f>Cat_alumnos[[#This Row],[Titulación]]</f>
        <v>29000</v>
      </c>
      <c r="AT440" s="1"/>
      <c r="AV440" s="11"/>
      <c r="AW440" s="10"/>
      <c r="CC440">
        <f t="shared" si="115"/>
        <v>0</v>
      </c>
    </row>
    <row r="441" spans="1:81" ht="34" hidden="1" thickTop="1" thickBot="1">
      <c r="A441" s="447">
        <v>423</v>
      </c>
      <c r="B441" s="570" t="s">
        <v>12</v>
      </c>
      <c r="C441" s="502" t="s">
        <v>2284</v>
      </c>
      <c r="D441" s="413" t="s">
        <v>2510</v>
      </c>
      <c r="E441" s="525" t="s">
        <v>2285</v>
      </c>
      <c r="F441" s="450" t="s">
        <v>2286</v>
      </c>
      <c r="G441" s="450" t="s">
        <v>2287</v>
      </c>
      <c r="H441" s="450">
        <v>20</v>
      </c>
      <c r="I441" s="450">
        <v>20</v>
      </c>
      <c r="J441" s="540" t="s">
        <v>1600</v>
      </c>
      <c r="K441" s="451">
        <v>3000</v>
      </c>
      <c r="L441" s="451">
        <v>3497</v>
      </c>
      <c r="M441" s="502" t="s">
        <v>2288</v>
      </c>
      <c r="N441" s="379">
        <v>44828</v>
      </c>
      <c r="O441" s="379">
        <f t="shared" si="121"/>
        <v>45406</v>
      </c>
      <c r="P441" s="379">
        <v>44806</v>
      </c>
      <c r="Q441" s="379">
        <f t="shared" si="125"/>
        <v>45384</v>
      </c>
      <c r="R441" s="49" t="str">
        <f t="shared" si="123"/>
        <v>H</v>
      </c>
      <c r="S441" s="49" t="str">
        <f t="shared" si="130"/>
        <v>DOCTORADO EN DERECHO</v>
      </c>
      <c r="T441" s="322" t="s">
        <v>34</v>
      </c>
      <c r="U441" s="323" t="s">
        <v>16</v>
      </c>
      <c r="V441" s="325">
        <v>6700</v>
      </c>
      <c r="W441" s="51">
        <f t="shared" si="131"/>
        <v>0.47805970149253729</v>
      </c>
      <c r="X441" s="50">
        <f t="shared" si="132"/>
        <v>3203</v>
      </c>
      <c r="Y441" s="326">
        <v>1</v>
      </c>
      <c r="Z441" s="327"/>
      <c r="AA441" s="414">
        <v>29000</v>
      </c>
      <c r="AB441" t="s">
        <v>16</v>
      </c>
      <c r="AC441">
        <v>1</v>
      </c>
      <c r="AD441" s="1248">
        <v>423</v>
      </c>
      <c r="AE441" s="46">
        <v>1</v>
      </c>
      <c r="AF4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CALENDARIO)]],TODAY())/30,0)-AE441, IF(Cat_alumnos[[#This Row],[ESTATUS ACADÉMICO]]="VIGENTE",ROUNDDOWN(DAYS360(Cat_alumnos[[#This Row],[FECHA DE INICIO (PRIMERA CLASE CALENDARIO)]],TODAY())/30,0)+2-AE441,"NO VIGENTE"))</f>
        <v>NO VIGENTE</v>
      </c>
      <c r="AG441" s="330">
        <v>1</v>
      </c>
      <c r="AH4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41" s="55" t="str">
        <f t="shared" si="127"/>
        <v>SUSPENDER</v>
      </c>
      <c r="AJ441" s="349" t="s">
        <v>2847</v>
      </c>
      <c r="AK441" s="46"/>
      <c r="AL441" s="66">
        <f t="shared" si="124"/>
        <v>1</v>
      </c>
      <c r="AM441" s="444" t="str">
        <f t="shared" si="128"/>
        <v>NO</v>
      </c>
      <c r="AN441" s="902"/>
      <c r="AO441" s="900" t="str">
        <f>MID(Cat_alumnos[[#This Row],[CURP]],5,2)</f>
        <v>90</v>
      </c>
      <c r="AP441" s="900" t="str">
        <f>MID(Cat_alumnos[[#This Row],[CURP]],7,2)</f>
        <v>03</v>
      </c>
      <c r="AQ441" s="900" t="str">
        <f>MID(Cat_alumnos[[#This Row],[CURP]],9,2)</f>
        <v>12</v>
      </c>
      <c r="AR441" s="904" t="s">
        <v>3112</v>
      </c>
      <c r="AS441" s="612">
        <f>Cat_alumnos[[#This Row],[Titulación]]</f>
        <v>29000</v>
      </c>
      <c r="AT441" s="1"/>
      <c r="AV441" s="11"/>
      <c r="AW441" s="10"/>
      <c r="CC441">
        <f t="shared" si="115"/>
        <v>0</v>
      </c>
    </row>
    <row r="442" spans="1:81" ht="19" hidden="1" thickTop="1" thickBot="1">
      <c r="A442" s="448">
        <v>424</v>
      </c>
      <c r="B442" s="570" t="s">
        <v>2562</v>
      </c>
      <c r="C442" s="502" t="s">
        <v>2289</v>
      </c>
      <c r="D442" s="450" t="s">
        <v>2564</v>
      </c>
      <c r="E442" s="525" t="s">
        <v>2290</v>
      </c>
      <c r="F442" s="450" t="s">
        <v>2291</v>
      </c>
      <c r="G442" s="870" t="s">
        <v>2292</v>
      </c>
      <c r="H442" s="450">
        <v>12</v>
      </c>
      <c r="I442" s="450">
        <v>4</v>
      </c>
      <c r="J442" s="413"/>
      <c r="K442" s="413"/>
      <c r="L442" s="413">
        <v>0</v>
      </c>
      <c r="M442" s="502" t="s">
        <v>2563</v>
      </c>
      <c r="N442" s="379">
        <v>44201</v>
      </c>
      <c r="O442" s="379">
        <f t="shared" si="121"/>
        <v>44291</v>
      </c>
      <c r="P442" s="379">
        <v>44809</v>
      </c>
      <c r="Q442" s="379">
        <f t="shared" si="125"/>
        <v>45143</v>
      </c>
      <c r="R442" s="49" t="str">
        <f t="shared" si="123"/>
        <v>H</v>
      </c>
      <c r="S442" s="49" t="str">
        <f t="shared" si="130"/>
        <v>JT DOCTORADO EN DERECHO</v>
      </c>
      <c r="T442" s="322" t="s">
        <v>1227</v>
      </c>
      <c r="U442" s="323" t="s">
        <v>11</v>
      </c>
      <c r="V442" s="325">
        <v>6700</v>
      </c>
      <c r="W442" s="51">
        <f t="shared" si="131"/>
        <v>1</v>
      </c>
      <c r="X442" s="50">
        <f t="shared" si="132"/>
        <v>6700</v>
      </c>
      <c r="Y442" s="326">
        <v>0</v>
      </c>
      <c r="Z442" s="327">
        <v>8000</v>
      </c>
      <c r="AA442" s="414">
        <v>29000</v>
      </c>
      <c r="AB442" t="s">
        <v>11</v>
      </c>
      <c r="AC442">
        <v>1</v>
      </c>
      <c r="AD442" s="1249">
        <v>424</v>
      </c>
      <c r="AE442" s="46">
        <v>0</v>
      </c>
      <c r="AF4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CALENDARIO)]],TODAY())/30,0)-AE442, IF(Cat_alumnos[[#This Row],[ESTATUS ACADÉMICO]]="VIGENTE",ROUNDDOWN(DAYS360(Cat_alumnos[[#This Row],[FECHA DE INICIO (PRIMERA CLASE CALENDARIO)]],TODAY())/30,0)+2-AE442,"NO VIGENTE"))</f>
        <v>NO VIGENTE</v>
      </c>
      <c r="AG442" s="330"/>
      <c r="AH44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42" s="55" t="str">
        <f t="shared" si="127"/>
        <v>SUSPENDER</v>
      </c>
      <c r="AJ442" s="349"/>
      <c r="AK442" s="46"/>
      <c r="AL442" s="66">
        <f t="shared" si="124"/>
        <v>0</v>
      </c>
      <c r="AM442" s="444" t="str">
        <f t="shared" si="128"/>
        <v>NO</v>
      </c>
      <c r="AN442" s="902"/>
      <c r="AO442" s="900" t="str">
        <f>MID(Cat_alumnos[[#This Row],[CURP]],5,2)</f>
        <v>54</v>
      </c>
      <c r="AP442" s="900" t="str">
        <f>MID(Cat_alumnos[[#This Row],[CURP]],7,2)</f>
        <v>01</v>
      </c>
      <c r="AQ442" s="900" t="str">
        <f>MID(Cat_alumnos[[#This Row],[CURP]],9,2)</f>
        <v>06</v>
      </c>
      <c r="AR442" s="904" t="s">
        <v>3112</v>
      </c>
      <c r="AS442" s="612">
        <f>Cat_alumnos[[#This Row],[Titulación]]</f>
        <v>29000</v>
      </c>
      <c r="AT442" s="147">
        <v>5000</v>
      </c>
      <c r="AU442" s="81">
        <v>44809</v>
      </c>
      <c r="AV442" s="11" t="s">
        <v>2267</v>
      </c>
      <c r="AW442" s="10"/>
      <c r="BS442" s="573">
        <f>AT442</f>
        <v>5000</v>
      </c>
      <c r="BT442" s="573">
        <f>Cat_alumnos[[#This Row],[Titulación]]</f>
        <v>29000</v>
      </c>
      <c r="BU442" s="573">
        <f>+BS442-BT442</f>
        <v>-24000</v>
      </c>
      <c r="CC442">
        <f t="shared" si="115"/>
        <v>0</v>
      </c>
    </row>
    <row r="443" spans="1:81" ht="19" hidden="1" thickTop="1" thickBot="1">
      <c r="A443" s="448">
        <v>425</v>
      </c>
      <c r="B443" s="449" t="s">
        <v>19</v>
      </c>
      <c r="C443" s="606" t="s">
        <v>2299</v>
      </c>
      <c r="D443" s="450" t="s">
        <v>641</v>
      </c>
      <c r="E443" s="607" t="s">
        <v>2300</v>
      </c>
      <c r="F443" s="450" t="s">
        <v>2301</v>
      </c>
      <c r="G443" s="750" t="s">
        <v>2302</v>
      </c>
      <c r="H443" s="450">
        <v>4</v>
      </c>
      <c r="I443" s="450">
        <v>6</v>
      </c>
      <c r="J443" s="540" t="s">
        <v>1600</v>
      </c>
      <c r="K443" s="540" t="s">
        <v>1600</v>
      </c>
      <c r="L443" s="540">
        <v>0</v>
      </c>
      <c r="M443" s="502" t="s">
        <v>447</v>
      </c>
      <c r="N443" s="435">
        <v>44197</v>
      </c>
      <c r="O443" s="379">
        <f t="shared" si="121"/>
        <v>44348</v>
      </c>
      <c r="P443" s="435">
        <v>44837</v>
      </c>
      <c r="Q443" s="379">
        <f t="shared" si="125"/>
        <v>44929</v>
      </c>
      <c r="R443" s="49" t="str">
        <f t="shared" si="123"/>
        <v>H</v>
      </c>
      <c r="S443" s="49" t="str">
        <f t="shared" si="130"/>
        <v>JT MAESTRIA EN DERECHO</v>
      </c>
      <c r="T443" s="322" t="s">
        <v>1227</v>
      </c>
      <c r="U443" s="323" t="s">
        <v>11</v>
      </c>
      <c r="V443" s="325">
        <v>5000</v>
      </c>
      <c r="W443" s="51">
        <f t="shared" si="131"/>
        <v>1</v>
      </c>
      <c r="X443" s="50">
        <f t="shared" si="132"/>
        <v>5000</v>
      </c>
      <c r="Y443" s="326">
        <v>0</v>
      </c>
      <c r="Z443" s="327"/>
      <c r="AA443" s="414">
        <v>35000</v>
      </c>
      <c r="AB443" t="s">
        <v>11</v>
      </c>
      <c r="AC443">
        <v>1</v>
      </c>
      <c r="AD443" s="1248">
        <v>425</v>
      </c>
      <c r="AE443" s="46">
        <v>0</v>
      </c>
      <c r="AF4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CALENDARIO)]],TODAY())/30,0)-AE443, IF(Cat_alumnos[[#This Row],[ESTATUS ACADÉMICO]]="VIGENTE",ROUNDDOWN(DAYS360(Cat_alumnos[[#This Row],[FECHA DE INICIO (PRIMERA CLASE CALENDARIO)]],TODAY())/30,0)+2-AE443,"NO VIGENTE"))</f>
        <v>NO VIGENTE</v>
      </c>
      <c r="AG443" s="330">
        <v>2</v>
      </c>
      <c r="AH44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43" s="55" t="str">
        <f t="shared" ref="AI443:AI450" si="133">IF(AH443&gt;=2,"SUSPENDER",IF(AH443&lt;=0,CONCATENATE("Al día"," ",$AK$17),IF(AND(AH443&lt;=2,AH443&gt;0),"COBRANZA",)))</f>
        <v>SUSPENDER</v>
      </c>
      <c r="AJ443" s="349"/>
      <c r="AK443" s="46"/>
      <c r="AL443" s="66">
        <f t="shared" si="124"/>
        <v>0</v>
      </c>
      <c r="AM443" s="444" t="str">
        <f t="shared" si="128"/>
        <v>NO</v>
      </c>
      <c r="AN443" s="902"/>
      <c r="AO443" s="900" t="str">
        <f>MID(Cat_alumnos[[#This Row],[CURP]],5,2)</f>
        <v>81</v>
      </c>
      <c r="AP443" s="900" t="str">
        <f>MID(Cat_alumnos[[#This Row],[CURP]],7,2)</f>
        <v>09</v>
      </c>
      <c r="AQ443" s="900" t="str">
        <f>MID(Cat_alumnos[[#This Row],[CURP]],9,2)</f>
        <v>14</v>
      </c>
      <c r="AR443" s="904" t="s">
        <v>3112</v>
      </c>
      <c r="AS443" s="612">
        <f>Cat_alumnos[[#This Row],[Titulación]]</f>
        <v>35000</v>
      </c>
      <c r="AT443" s="1"/>
      <c r="AV443" s="11"/>
      <c r="AW443" s="10"/>
      <c r="CC443">
        <f t="shared" si="115"/>
        <v>0</v>
      </c>
    </row>
    <row r="444" spans="1:81" ht="19" hidden="1" thickTop="1" thickBot="1">
      <c r="A444" s="448">
        <v>426</v>
      </c>
      <c r="B444" s="498" t="s">
        <v>67</v>
      </c>
      <c r="C444" s="606" t="s">
        <v>2299</v>
      </c>
      <c r="D444" s="450" t="s">
        <v>2447</v>
      </c>
      <c r="E444" s="607" t="s">
        <v>2300</v>
      </c>
      <c r="F444" s="450" t="s">
        <v>2301</v>
      </c>
      <c r="G444" s="948" t="s">
        <v>2302</v>
      </c>
      <c r="H444" s="450">
        <v>20</v>
      </c>
      <c r="I444" s="450">
        <v>20</v>
      </c>
      <c r="J444" s="540" t="s">
        <v>1600</v>
      </c>
      <c r="K444" s="451">
        <v>3000</v>
      </c>
      <c r="L444" s="451">
        <v>3350</v>
      </c>
      <c r="M444" s="785" t="s">
        <v>2923</v>
      </c>
      <c r="N444" s="435">
        <v>44765</v>
      </c>
      <c r="O444" s="379">
        <f t="shared" si="121"/>
        <v>45345</v>
      </c>
      <c r="P444" s="435">
        <v>44900</v>
      </c>
      <c r="Q444" s="379">
        <f t="shared" si="125"/>
        <v>45478</v>
      </c>
      <c r="R444" s="49" t="str">
        <f t="shared" si="123"/>
        <v>H</v>
      </c>
      <c r="S444" s="49" t="str">
        <f t="shared" si="130"/>
        <v>DOCTORADO EN INNOVACION, ADMON Y POLITICAS PUBLICAS</v>
      </c>
      <c r="T444" s="322" t="s">
        <v>1227</v>
      </c>
      <c r="U444" s="323" t="s">
        <v>9</v>
      </c>
      <c r="V444" s="325">
        <v>7000</v>
      </c>
      <c r="W444" s="51">
        <f t="shared" si="131"/>
        <v>0.52142857142857146</v>
      </c>
      <c r="X444" s="50">
        <f t="shared" si="132"/>
        <v>3650</v>
      </c>
      <c r="Y444" s="326">
        <v>1</v>
      </c>
      <c r="Z444" s="327"/>
      <c r="AA444" s="414">
        <v>29000</v>
      </c>
      <c r="AB444" t="s">
        <v>11</v>
      </c>
      <c r="AC444">
        <v>1</v>
      </c>
      <c r="AD444" s="1249">
        <v>426</v>
      </c>
      <c r="AE444" s="46">
        <v>0</v>
      </c>
      <c r="AF4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CALENDARIO)]],TODAY())/30,0)-AE444, IF(Cat_alumnos[[#This Row],[ESTATUS ACADÉMICO]]="VIGENTE",ROUNDDOWN(DAYS360(Cat_alumnos[[#This Row],[FECHA DE INICIO (PRIMERA CLASE CALENDARIO)]],TODAY())/30,0)+2-AE444,"NO VIGENTE"))</f>
        <v>NO VIGENTE</v>
      </c>
      <c r="AG444" s="330">
        <v>14</v>
      </c>
      <c r="AH4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4" s="55" t="str">
        <f t="shared" ca="1" si="133"/>
        <v>Al día septiembre</v>
      </c>
      <c r="AJ444" s="352" t="s">
        <v>3783</v>
      </c>
      <c r="AK444" s="46"/>
      <c r="AL444" s="66">
        <f t="shared" si="124"/>
        <v>1</v>
      </c>
      <c r="AM444" s="444" t="str">
        <f t="shared" si="128"/>
        <v>NO</v>
      </c>
      <c r="AN444" s="902"/>
      <c r="AO444" s="900" t="str">
        <f>MID(Cat_alumnos[[#This Row],[CURP]],5,2)</f>
        <v>81</v>
      </c>
      <c r="AP444" s="900" t="str">
        <f>MID(Cat_alumnos[[#This Row],[CURP]],7,2)</f>
        <v>09</v>
      </c>
      <c r="AQ444" s="900" t="str">
        <f>MID(Cat_alumnos[[#This Row],[CURP]],9,2)</f>
        <v>14</v>
      </c>
      <c r="AR444" s="904" t="s">
        <v>3112</v>
      </c>
      <c r="AS444" s="612">
        <f>Cat_alumnos[[#This Row],[Titulación]]</f>
        <v>29000</v>
      </c>
      <c r="AT444" s="1"/>
      <c r="AV444" s="11"/>
      <c r="AW444" s="10"/>
      <c r="CC444">
        <f t="shared" si="115"/>
        <v>0</v>
      </c>
    </row>
    <row r="445" spans="1:81" ht="19" hidden="1" thickTop="1" thickBot="1">
      <c r="A445" s="448">
        <v>427</v>
      </c>
      <c r="B445" s="609" t="s">
        <v>15</v>
      </c>
      <c r="C445" s="502" t="s">
        <v>2303</v>
      </c>
      <c r="D445" s="620" t="s">
        <v>2364</v>
      </c>
      <c r="E445" s="525" t="s">
        <v>2611</v>
      </c>
      <c r="F445" s="413" t="s">
        <v>2304</v>
      </c>
      <c r="G445" s="870" t="s">
        <v>2451</v>
      </c>
      <c r="H445" s="424">
        <v>16</v>
      </c>
      <c r="I445" s="424">
        <v>16</v>
      </c>
      <c r="J445" s="540" t="s">
        <v>1600</v>
      </c>
      <c r="K445" s="451">
        <v>2000</v>
      </c>
      <c r="L445" s="451">
        <v>2275</v>
      </c>
      <c r="M445" s="502" t="s">
        <v>1476</v>
      </c>
      <c r="N445" s="379">
        <v>44813</v>
      </c>
      <c r="O445" s="379">
        <f t="shared" si="121"/>
        <v>45269</v>
      </c>
      <c r="P445" s="379">
        <v>44810</v>
      </c>
      <c r="Q445" s="379">
        <f t="shared" si="125"/>
        <v>45266</v>
      </c>
      <c r="R445" s="49" t="str">
        <f t="shared" si="123"/>
        <v>M</v>
      </c>
      <c r="S445" s="127" t="str">
        <f t="shared" si="130"/>
        <v>MAESTRIA EN DERECHO PROCESAL PENAL Y JUICIOS ORALES</v>
      </c>
      <c r="T445" s="322" t="s">
        <v>1227</v>
      </c>
      <c r="U445" s="324" t="s">
        <v>9</v>
      </c>
      <c r="V445" s="391">
        <v>5000</v>
      </c>
      <c r="W445" s="392">
        <f t="shared" si="131"/>
        <v>0.54500000000000004</v>
      </c>
      <c r="X445" s="393">
        <f t="shared" si="132"/>
        <v>2725</v>
      </c>
      <c r="Y445" s="415">
        <v>1</v>
      </c>
      <c r="Z445" s="416"/>
      <c r="AA445" s="417">
        <v>25000</v>
      </c>
      <c r="AB445" t="s">
        <v>11</v>
      </c>
      <c r="AC445">
        <v>1</v>
      </c>
      <c r="AD445" s="1248">
        <v>427</v>
      </c>
      <c r="AE445" s="46">
        <v>0</v>
      </c>
      <c r="AF4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CALENDARIO)]],TODAY())/30,0)-AE445, IF(Cat_alumnos[[#This Row],[ESTATUS ACADÉMICO]]="VIGENTE",ROUNDDOWN(DAYS360(Cat_alumnos[[#This Row],[FECHA DE INICIO (PRIMERA CLASE CALENDARIO)]],TODAY())/30,0)+2-AE445,"NO VIGENTE"))</f>
        <v>NO VIGENTE</v>
      </c>
      <c r="AG445" s="330">
        <v>15</v>
      </c>
      <c r="AH4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445" s="55" t="str">
        <f t="shared" ca="1" si="133"/>
        <v>Al día septiembre</v>
      </c>
      <c r="AJ445" s="349"/>
      <c r="AK445" s="46">
        <v>1</v>
      </c>
      <c r="AL445" s="66">
        <f t="shared" ref="AL445:AL476" si="134">Y445-AK445</f>
        <v>0</v>
      </c>
      <c r="AM445" s="444" t="str">
        <f t="shared" si="128"/>
        <v>NO</v>
      </c>
      <c r="AN445" s="902"/>
      <c r="AO445" s="900" t="str">
        <f>MID(Cat_alumnos[[#This Row],[CURP]],5,2)</f>
        <v>76</v>
      </c>
      <c r="AP445" s="900" t="str">
        <f>MID(Cat_alumnos[[#This Row],[CURP]],7,2)</f>
        <v>01</v>
      </c>
      <c r="AQ445" s="900" t="str">
        <f>MID(Cat_alumnos[[#This Row],[CURP]],9,2)</f>
        <v>06</v>
      </c>
      <c r="AR445" s="904" t="s">
        <v>3112</v>
      </c>
      <c r="AS445" s="612">
        <f>Cat_alumnos[[#This Row],[Titulación]]</f>
        <v>25000</v>
      </c>
      <c r="AT445" s="1"/>
      <c r="AV445" s="11"/>
      <c r="AW445" s="10"/>
      <c r="CC445">
        <f t="shared" si="115"/>
        <v>0</v>
      </c>
    </row>
    <row r="446" spans="1:81" ht="19" hidden="1" thickTop="1" thickBot="1">
      <c r="A446" s="448">
        <v>428</v>
      </c>
      <c r="B446" s="499" t="s">
        <v>8</v>
      </c>
      <c r="C446" s="502" t="s">
        <v>2306</v>
      </c>
      <c r="D446" s="413" t="s">
        <v>2058</v>
      </c>
      <c r="E446" s="525" t="s">
        <v>2307</v>
      </c>
      <c r="F446" s="450" t="s">
        <v>2308</v>
      </c>
      <c r="G446" s="870" t="s">
        <v>2309</v>
      </c>
      <c r="H446" s="450">
        <v>20</v>
      </c>
      <c r="I446" s="450">
        <v>20</v>
      </c>
      <c r="J446" s="413"/>
      <c r="K446" s="451">
        <v>1000</v>
      </c>
      <c r="L446" s="610">
        <v>1350</v>
      </c>
      <c r="M446" s="502" t="s">
        <v>1089</v>
      </c>
      <c r="N446" s="379">
        <v>44828</v>
      </c>
      <c r="O446" s="379">
        <f t="shared" si="121"/>
        <v>45406</v>
      </c>
      <c r="P446" s="379">
        <v>44820</v>
      </c>
      <c r="Q446" s="379">
        <f t="shared" si="125"/>
        <v>45398</v>
      </c>
      <c r="R446" s="49" t="str">
        <f t="shared" si="123"/>
        <v>M</v>
      </c>
      <c r="S446" s="127" t="str">
        <f t="shared" si="130"/>
        <v>LICENCIATURA EN DERECHO</v>
      </c>
      <c r="T446" s="322" t="s">
        <v>1227</v>
      </c>
      <c r="U446" s="324" t="s">
        <v>9</v>
      </c>
      <c r="V446" s="391">
        <v>3150</v>
      </c>
      <c r="W446" s="392">
        <f t="shared" si="131"/>
        <v>0.5714285714285714</v>
      </c>
      <c r="X446" s="393">
        <f t="shared" si="132"/>
        <v>1800</v>
      </c>
      <c r="Y446" s="415">
        <v>1</v>
      </c>
      <c r="Z446" s="416">
        <v>5000</v>
      </c>
      <c r="AA446" s="417">
        <v>21000</v>
      </c>
      <c r="AB446" t="s">
        <v>11</v>
      </c>
      <c r="AC446">
        <v>1</v>
      </c>
      <c r="AD446" s="1249">
        <v>428</v>
      </c>
      <c r="AE446" s="46">
        <v>0</v>
      </c>
      <c r="AF4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CALENDARIO)]],TODAY())/30,0)-AE446, IF(Cat_alumnos[[#This Row],[ESTATUS ACADÉMICO]]="VIGENTE",ROUNDDOWN(DAYS360(Cat_alumnos[[#This Row],[FECHA DE INICIO (PRIMERA CLASE CALENDARIO)]],TODAY())/30,0)+2-AE446,"NO VIGENTE"))</f>
        <v>NO VIGENTE</v>
      </c>
      <c r="AG446" s="330">
        <v>15</v>
      </c>
      <c r="AH4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6" s="55" t="str">
        <f t="shared" ca="1" si="133"/>
        <v>Al día septiembre</v>
      </c>
      <c r="AJ446" s="349"/>
      <c r="AK446" s="46"/>
      <c r="AL446" s="66">
        <f t="shared" si="134"/>
        <v>1</v>
      </c>
      <c r="AM446" s="444" t="str">
        <f t="shared" si="128"/>
        <v>NO</v>
      </c>
      <c r="AN446" s="902"/>
      <c r="AO446" s="900" t="str">
        <f>MID(Cat_alumnos[[#This Row],[CURP]],5,2)</f>
        <v>00</v>
      </c>
      <c r="AP446" s="900" t="str">
        <f>MID(Cat_alumnos[[#This Row],[CURP]],7,2)</f>
        <v>05</v>
      </c>
      <c r="AQ446" s="900" t="str">
        <f>MID(Cat_alumnos[[#This Row],[CURP]],9,2)</f>
        <v>16</v>
      </c>
      <c r="AR446" s="904" t="s">
        <v>3112</v>
      </c>
      <c r="AS446" s="612">
        <f>Cat_alumnos[[#This Row],[Titulación]]</f>
        <v>21000</v>
      </c>
      <c r="AT446" s="1"/>
      <c r="AV446" s="11"/>
      <c r="AW446" s="10"/>
      <c r="CC446">
        <f t="shared" si="115"/>
        <v>0</v>
      </c>
    </row>
    <row r="447" spans="1:81" ht="34" hidden="1" thickTop="1" thickBot="1">
      <c r="A447" s="448">
        <v>429</v>
      </c>
      <c r="B447" s="609" t="s">
        <v>15</v>
      </c>
      <c r="C447" s="502" t="s">
        <v>2328</v>
      </c>
      <c r="D447" s="450" t="s">
        <v>2310</v>
      </c>
      <c r="E447" s="525" t="s">
        <v>2311</v>
      </c>
      <c r="F447" s="450" t="s">
        <v>2312</v>
      </c>
      <c r="G447" s="870" t="s">
        <v>2313</v>
      </c>
      <c r="H447" s="450">
        <v>16</v>
      </c>
      <c r="I447" s="450">
        <v>16</v>
      </c>
      <c r="J447" s="540" t="s">
        <v>1600</v>
      </c>
      <c r="K447" s="451">
        <v>2000</v>
      </c>
      <c r="L447" s="451">
        <v>2275</v>
      </c>
      <c r="M447" s="502" t="s">
        <v>1476</v>
      </c>
      <c r="N447" s="379">
        <v>44827</v>
      </c>
      <c r="O447" s="379">
        <f t="shared" si="121"/>
        <v>45283</v>
      </c>
      <c r="P447" s="379">
        <v>44826</v>
      </c>
      <c r="Q447" s="379">
        <f t="shared" ref="Q447:Q461" si="135">IF($P447&lt;&gt;"", EDATE($P447,$H447-1),"")</f>
        <v>45282</v>
      </c>
      <c r="R447" s="49" t="str">
        <f t="shared" si="123"/>
        <v>H</v>
      </c>
      <c r="S447" s="127" t="str">
        <f t="shared" si="130"/>
        <v>MAESTRIA EN DERECHO PROCESAL PENAL Y JUICIOS ORALES</v>
      </c>
      <c r="T447" s="322" t="s">
        <v>1227</v>
      </c>
      <c r="U447" s="324" t="s">
        <v>9</v>
      </c>
      <c r="V447" s="325">
        <v>5000</v>
      </c>
      <c r="W447" s="392">
        <f t="shared" si="131"/>
        <v>0.54500000000000004</v>
      </c>
      <c r="X447" s="393">
        <f t="shared" si="132"/>
        <v>2725</v>
      </c>
      <c r="Y447" s="415">
        <v>1</v>
      </c>
      <c r="Z447" s="416"/>
      <c r="AA447" s="417">
        <v>25000</v>
      </c>
      <c r="AB447" t="s">
        <v>11</v>
      </c>
      <c r="AC447">
        <v>1</v>
      </c>
      <c r="AD447" s="1248">
        <v>429</v>
      </c>
      <c r="AE447" s="46"/>
      <c r="AF4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CALENDARIO)]],TODAY())/30,0)-AE447, IF(Cat_alumnos[[#This Row],[ESTATUS ACADÉMICO]]="VIGENTE",ROUNDDOWN(DAYS360(Cat_alumnos[[#This Row],[FECHA DE INICIO (PRIMERA CLASE CALENDARIO)]],TODAY())/30,0)+2-AE447,"NO VIGENTE"))</f>
        <v>NO VIGENTE</v>
      </c>
      <c r="AG447" s="330">
        <v>16</v>
      </c>
      <c r="AH4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47" s="55" t="str">
        <f t="shared" si="133"/>
        <v>COBRANZA</v>
      </c>
      <c r="AJ447" s="349"/>
      <c r="AK447" s="46"/>
      <c r="AL447" s="66">
        <f t="shared" si="134"/>
        <v>1</v>
      </c>
      <c r="AM447" s="444" t="str">
        <f t="shared" si="128"/>
        <v>NO</v>
      </c>
      <c r="AN447" s="902"/>
      <c r="AO447" s="900" t="str">
        <f>MID(Cat_alumnos[[#This Row],[CURP]],5,2)</f>
        <v>84</v>
      </c>
      <c r="AP447" s="900" t="str">
        <f>MID(Cat_alumnos[[#This Row],[CURP]],7,2)</f>
        <v>06</v>
      </c>
      <c r="AQ447" s="900" t="str">
        <f>MID(Cat_alumnos[[#This Row],[CURP]],9,2)</f>
        <v>03</v>
      </c>
      <c r="AR447" s="904" t="s">
        <v>3112</v>
      </c>
      <c r="AS447" s="612">
        <f>Cat_alumnos[[#This Row],[Titulación]]</f>
        <v>25000</v>
      </c>
      <c r="AT447" s="1"/>
      <c r="AV447" s="11"/>
      <c r="AW447" s="10"/>
      <c r="CC447">
        <f t="shared" ref="CC447:CC510" si="136">BX447-BY447</f>
        <v>0</v>
      </c>
    </row>
    <row r="448" spans="1:81" ht="19" hidden="1" thickTop="1" thickBot="1">
      <c r="A448" s="447">
        <v>430</v>
      </c>
      <c r="B448" s="611" t="s">
        <v>15</v>
      </c>
      <c r="C448" s="564" t="s">
        <v>2314</v>
      </c>
      <c r="D448" s="454" t="s">
        <v>2315</v>
      </c>
      <c r="E448" s="565" t="s">
        <v>2316</v>
      </c>
      <c r="F448" s="454" t="s">
        <v>2317</v>
      </c>
      <c r="G448" s="749" t="s">
        <v>2318</v>
      </c>
      <c r="H448" s="454">
        <v>16</v>
      </c>
      <c r="I448" s="454">
        <v>16</v>
      </c>
      <c r="J448" s="566" t="s">
        <v>1600</v>
      </c>
      <c r="K448" s="455">
        <v>2000</v>
      </c>
      <c r="L448" s="455">
        <v>2275</v>
      </c>
      <c r="M448" s="564" t="s">
        <v>1476</v>
      </c>
      <c r="N448" s="459">
        <v>44827</v>
      </c>
      <c r="O448" s="379">
        <f t="shared" si="121"/>
        <v>45283</v>
      </c>
      <c r="P448" s="459">
        <v>44826</v>
      </c>
      <c r="Q448" s="379">
        <f t="shared" si="135"/>
        <v>45282</v>
      </c>
      <c r="R448" s="49" t="str">
        <f t="shared" si="123"/>
        <v>M</v>
      </c>
      <c r="S448" s="49" t="str">
        <f t="shared" si="130"/>
        <v>MAESTRIA EN DERECHO PROCESAL PENAL Y JUICIOS ORALES</v>
      </c>
      <c r="T448" s="322" t="s">
        <v>1227</v>
      </c>
      <c r="U448" s="324" t="s">
        <v>9</v>
      </c>
      <c r="V448" s="325">
        <v>5000</v>
      </c>
      <c r="W448" s="51">
        <f t="shared" si="131"/>
        <v>0.54500000000000004</v>
      </c>
      <c r="X448" s="50">
        <f t="shared" si="132"/>
        <v>2725</v>
      </c>
      <c r="Y448" s="415">
        <v>1</v>
      </c>
      <c r="Z448" s="416"/>
      <c r="AA448" s="417">
        <v>21000</v>
      </c>
      <c r="AB448" t="s">
        <v>11</v>
      </c>
      <c r="AC448">
        <v>1</v>
      </c>
      <c r="AD448" s="1249">
        <v>430</v>
      </c>
      <c r="AE448" s="46">
        <v>0</v>
      </c>
      <c r="AF4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CALENDARIO)]],TODAY())/30,0)-AE448, IF(Cat_alumnos[[#This Row],[ESTATUS ACADÉMICO]]="VIGENTE",ROUNDDOWN(DAYS360(Cat_alumnos[[#This Row],[FECHA DE INICIO (PRIMERA CLASE CALENDARIO)]],TODAY())/30,0)+2-AE448,"NO VIGENTE"))</f>
        <v>NO VIGENTE</v>
      </c>
      <c r="AG448" s="330">
        <v>16</v>
      </c>
      <c r="AH4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8" s="55" t="str">
        <f t="shared" ca="1" si="133"/>
        <v>Al día septiembre</v>
      </c>
      <c r="AJ448" s="349"/>
      <c r="AK448" s="46"/>
      <c r="AL448" s="66">
        <f t="shared" si="134"/>
        <v>1</v>
      </c>
      <c r="AM448" s="444" t="str">
        <f t="shared" si="128"/>
        <v>NO</v>
      </c>
      <c r="AN448" s="902"/>
      <c r="AO448" s="900" t="str">
        <f>MID(Cat_alumnos[[#This Row],[CURP]],5,2)</f>
        <v>88</v>
      </c>
      <c r="AP448" s="900" t="str">
        <f>MID(Cat_alumnos[[#This Row],[CURP]],7,2)</f>
        <v>09</v>
      </c>
      <c r="AQ448" s="900" t="str">
        <f>MID(Cat_alumnos[[#This Row],[CURP]],9,2)</f>
        <v>26</v>
      </c>
      <c r="AR448" s="904" t="s">
        <v>3112</v>
      </c>
      <c r="AS448" s="612">
        <f>Cat_alumnos[[#This Row],[Titulación]]</f>
        <v>21000</v>
      </c>
      <c r="AT448" s="1"/>
      <c r="AV448" s="11"/>
      <c r="AW448" s="10"/>
      <c r="CC448">
        <f t="shared" si="136"/>
        <v>0</v>
      </c>
    </row>
    <row r="449" spans="1:81" ht="50" hidden="1" thickTop="1" thickBot="1">
      <c r="A449" s="448">
        <v>431</v>
      </c>
      <c r="B449" s="570" t="s">
        <v>67</v>
      </c>
      <c r="C449" s="502" t="s">
        <v>2322</v>
      </c>
      <c r="D449" s="413" t="s">
        <v>2448</v>
      </c>
      <c r="E449" s="525" t="s">
        <v>2323</v>
      </c>
      <c r="F449" s="450" t="s">
        <v>2324</v>
      </c>
      <c r="G449" s="870" t="s">
        <v>3580</v>
      </c>
      <c r="H449" s="450">
        <v>20</v>
      </c>
      <c r="I449" s="450">
        <v>20</v>
      </c>
      <c r="J449" s="540" t="s">
        <v>1600</v>
      </c>
      <c r="K449" s="451">
        <v>3000</v>
      </c>
      <c r="L449" s="451">
        <v>3497</v>
      </c>
      <c r="M449" s="502" t="s">
        <v>2414</v>
      </c>
      <c r="N449" s="379">
        <v>44891</v>
      </c>
      <c r="O449" s="379">
        <f t="shared" si="121"/>
        <v>45469</v>
      </c>
      <c r="P449" s="379">
        <v>44837</v>
      </c>
      <c r="Q449" s="379">
        <f t="shared" si="135"/>
        <v>45415</v>
      </c>
      <c r="R449" s="49" t="str">
        <f t="shared" si="123"/>
        <v>H</v>
      </c>
      <c r="S449" s="49" t="str">
        <f t="shared" si="130"/>
        <v>DOCTORADO EN INNOVACION, ADMON Y POLITICAS PUBLICAS</v>
      </c>
      <c r="T449" s="322" t="s">
        <v>1227</v>
      </c>
      <c r="U449" s="324" t="s">
        <v>9</v>
      </c>
      <c r="V449" s="325">
        <v>6700</v>
      </c>
      <c r="W449" s="51">
        <f t="shared" si="131"/>
        <v>0.47805970149253729</v>
      </c>
      <c r="X449" s="50">
        <f t="shared" si="132"/>
        <v>3203</v>
      </c>
      <c r="Y449" s="326">
        <v>1</v>
      </c>
      <c r="Z449" s="327"/>
      <c r="AA449" s="414">
        <v>29000</v>
      </c>
      <c r="AB449" s="300" t="s">
        <v>11</v>
      </c>
      <c r="AC449">
        <v>1</v>
      </c>
      <c r="AD449" s="1248">
        <v>431</v>
      </c>
      <c r="AE449" s="46">
        <v>3</v>
      </c>
      <c r="AF4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CALENDARIO)]],TODAY())/30,0)-AE449, IF(Cat_alumnos[[#This Row],[ESTATUS ACADÉMICO]]="VIGENTE",ROUNDDOWN(DAYS360(Cat_alumnos[[#This Row],[FECHA DE INICIO (PRIMERA CLASE CALENDARIO)]],TODAY())/30,0)+2-AE449,"NO VIGENTE"))</f>
        <v>NO VIGENTE</v>
      </c>
      <c r="AG449" s="330">
        <v>18</v>
      </c>
      <c r="AH4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-8</v>
      </c>
      <c r="AI449" s="55" t="str">
        <f t="shared" ca="1" si="133"/>
        <v>Al día septiembre</v>
      </c>
      <c r="AJ449" s="702" t="s">
        <v>3862</v>
      </c>
      <c r="AK449" s="46"/>
      <c r="AL449" s="66">
        <f t="shared" si="134"/>
        <v>1</v>
      </c>
      <c r="AM449" s="444" t="str">
        <f t="shared" si="128"/>
        <v>NO</v>
      </c>
      <c r="AN449" s="902"/>
      <c r="AO449" s="900" t="str">
        <f>MID(Cat_alumnos[[#This Row],[CURP]],5,2)</f>
        <v>68</v>
      </c>
      <c r="AP449" s="900" t="str">
        <f>MID(Cat_alumnos[[#This Row],[CURP]],7,2)</f>
        <v>10</v>
      </c>
      <c r="AQ449" s="900" t="str">
        <f>MID(Cat_alumnos[[#This Row],[CURP]],9,2)</f>
        <v>10</v>
      </c>
      <c r="AR449" s="904" t="s">
        <v>3112</v>
      </c>
      <c r="AS449" s="612">
        <f>Cat_alumnos[[#This Row],[Titulación]]</f>
        <v>29000</v>
      </c>
      <c r="AT449" s="1"/>
      <c r="AV449" s="11"/>
      <c r="AW449" s="10"/>
      <c r="CC449">
        <f t="shared" si="136"/>
        <v>0</v>
      </c>
    </row>
    <row r="450" spans="1:81" ht="19" hidden="1" thickTop="1" thickBot="1">
      <c r="A450" s="448">
        <v>432</v>
      </c>
      <c r="B450" s="609" t="s">
        <v>15</v>
      </c>
      <c r="C450" s="512" t="s">
        <v>9380</v>
      </c>
      <c r="D450" s="619" t="s">
        <v>2329</v>
      </c>
      <c r="E450" s="413" t="s">
        <v>2297</v>
      </c>
      <c r="F450" s="413">
        <v>57711827</v>
      </c>
      <c r="G450" s="1288" t="s">
        <v>9192</v>
      </c>
      <c r="H450" s="450">
        <v>16</v>
      </c>
      <c r="I450" s="450">
        <v>16</v>
      </c>
      <c r="J450" s="451">
        <v>2000</v>
      </c>
      <c r="K450" s="451">
        <v>2000</v>
      </c>
      <c r="L450" s="451">
        <v>2275</v>
      </c>
      <c r="M450" s="502" t="s">
        <v>2851</v>
      </c>
      <c r="N450" s="378">
        <v>44638</v>
      </c>
      <c r="O450" s="379">
        <f t="shared" si="121"/>
        <v>45095</v>
      </c>
      <c r="P450" s="379">
        <v>44687</v>
      </c>
      <c r="Q450" s="379">
        <f t="shared" si="135"/>
        <v>45144</v>
      </c>
      <c r="R450" s="379" t="s">
        <v>1620</v>
      </c>
      <c r="S450" s="49" t="str">
        <f t="shared" si="130"/>
        <v>MAESTRIA EN DERECHO PROCESAL PENAL Y JUICIOS ORALES</v>
      </c>
      <c r="T450" s="322" t="s">
        <v>2133</v>
      </c>
      <c r="U450" s="324" t="s">
        <v>11</v>
      </c>
      <c r="V450" s="325">
        <v>5000</v>
      </c>
      <c r="W450" s="51">
        <f t="shared" si="131"/>
        <v>0.54500000000000004</v>
      </c>
      <c r="X450" s="50">
        <f t="shared" si="132"/>
        <v>2725</v>
      </c>
      <c r="Y450" s="326">
        <v>2</v>
      </c>
      <c r="Z450" s="327"/>
      <c r="AA450" s="414">
        <v>25000</v>
      </c>
      <c r="AB450" t="s">
        <v>11</v>
      </c>
      <c r="AC450">
        <v>1</v>
      </c>
      <c r="AD450" s="1249">
        <v>432</v>
      </c>
      <c r="AE450" s="46">
        <v>0</v>
      </c>
      <c r="AF4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CALENDARIO)]],TODAY())/30,0)-AE450, IF(Cat_alumnos[[#This Row],[ESTATUS ACADÉMICO]]="VIGENTE",ROUNDDOWN(DAYS360(Cat_alumnos[[#This Row],[FECHA DE INICIO (PRIMERA CLASE CALENDARIO)]],TODAY())/30,0)+2-AE450,"NO VIGENTE"))</f>
        <v>NO VIGENTE</v>
      </c>
      <c r="AG450" s="330">
        <v>16</v>
      </c>
      <c r="AH4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0" s="55" t="str">
        <f t="shared" si="133"/>
        <v>SUSPENDER</v>
      </c>
      <c r="AJ450" s="349"/>
      <c r="AK450" s="46">
        <v>2</v>
      </c>
      <c r="AL450" s="66">
        <f t="shared" si="134"/>
        <v>0</v>
      </c>
      <c r="AM450" s="444" t="str">
        <f t="shared" si="128"/>
        <v>NO</v>
      </c>
      <c r="AN450" s="902"/>
      <c r="AO450" s="900" t="str">
        <f>MID(Cat_alumnos[[#This Row],[CURP]],5,2)</f>
        <v>80</v>
      </c>
      <c r="AP450" s="900" t="str">
        <f>MID(Cat_alumnos[[#This Row],[CURP]],7,2)</f>
        <v>01</v>
      </c>
      <c r="AQ450" s="900" t="str">
        <f>MID(Cat_alumnos[[#This Row],[CURP]],9,2)</f>
        <v>01</v>
      </c>
      <c r="AR450" s="904" t="s">
        <v>2133</v>
      </c>
      <c r="AS450" s="612">
        <f>Cat_alumnos[[#This Row],[Titulación]]</f>
        <v>25000</v>
      </c>
      <c r="AT450" s="1"/>
      <c r="AV450" s="11"/>
      <c r="AW450" s="10"/>
      <c r="CC450">
        <f t="shared" si="136"/>
        <v>0</v>
      </c>
    </row>
    <row r="451" spans="1:81" ht="19" hidden="1" thickTop="1" thickBot="1">
      <c r="A451" s="448">
        <v>433</v>
      </c>
      <c r="B451" s="611" t="s">
        <v>21</v>
      </c>
      <c r="C451" s="639" t="s">
        <v>9381</v>
      </c>
      <c r="D451" s="620" t="s">
        <v>2330</v>
      </c>
      <c r="E451" s="621" t="s">
        <v>2331</v>
      </c>
      <c r="F451" s="453">
        <v>59306320</v>
      </c>
      <c r="G451" s="1289" t="s">
        <v>9193</v>
      </c>
      <c r="H451" s="454">
        <v>6</v>
      </c>
      <c r="I451" s="454">
        <v>6</v>
      </c>
      <c r="J451" s="455">
        <v>2000</v>
      </c>
      <c r="K451" s="455">
        <v>0</v>
      </c>
      <c r="L451" s="455">
        <v>2180</v>
      </c>
      <c r="M451" s="502" t="s">
        <v>2851</v>
      </c>
      <c r="N451" s="717">
        <v>44827</v>
      </c>
      <c r="O451" s="379">
        <f t="shared" si="121"/>
        <v>44980</v>
      </c>
      <c r="P451" s="459">
        <v>44840</v>
      </c>
      <c r="Q451" s="379">
        <f t="shared" si="135"/>
        <v>44991</v>
      </c>
      <c r="R451" s="303" t="s">
        <v>1616</v>
      </c>
      <c r="S451" s="49" t="str">
        <f t="shared" si="130"/>
        <v>JT MAESTRIA EN DERECHO PROCESAL PENAL Y JUICIOS ORALES</v>
      </c>
      <c r="T451" s="322" t="s">
        <v>2133</v>
      </c>
      <c r="U451" s="323" t="s">
        <v>11</v>
      </c>
      <c r="V451" s="325">
        <v>5000</v>
      </c>
      <c r="W451" s="51">
        <f t="shared" si="131"/>
        <v>0.56399999999999995</v>
      </c>
      <c r="X451" s="50">
        <f t="shared" si="132"/>
        <v>2820</v>
      </c>
      <c r="Y451" s="326">
        <v>0</v>
      </c>
      <c r="Z451" s="327">
        <v>6000</v>
      </c>
      <c r="AA451" s="414">
        <v>25000</v>
      </c>
      <c r="AB451" t="s">
        <v>11</v>
      </c>
      <c r="AC451">
        <v>1</v>
      </c>
      <c r="AD451" s="1248">
        <v>433</v>
      </c>
      <c r="AE451" s="46">
        <v>0</v>
      </c>
      <c r="AF4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CALENDARIO)]],TODAY())/30,0)-AE451, IF(Cat_alumnos[[#This Row],[ESTATUS ACADÉMICO]]="VIGENTE",ROUNDDOWN(DAYS360(Cat_alumnos[[#This Row],[FECHA DE INICIO (PRIMERA CLASE CALENDARIO)]],TODAY())/30,0)+2-AE451,"NO VIGENTE"))</f>
        <v>NO VIGENTE</v>
      </c>
      <c r="AG451" s="330">
        <v>6</v>
      </c>
      <c r="AH4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51" s="55" t="str">
        <f t="shared" si="127"/>
        <v>SUSPENDER</v>
      </c>
      <c r="AJ451" s="352" t="s">
        <v>2610</v>
      </c>
      <c r="AK451" s="46"/>
      <c r="AL451" s="66">
        <f t="shared" si="134"/>
        <v>0</v>
      </c>
      <c r="AM451" s="444" t="str">
        <f t="shared" si="128"/>
        <v>NO</v>
      </c>
      <c r="AN451" s="902"/>
      <c r="AO451" s="900" t="str">
        <f>MID(Cat_alumnos[[#This Row],[CURP]],5,2)</f>
        <v>80</v>
      </c>
      <c r="AP451" s="900" t="str">
        <f>MID(Cat_alumnos[[#This Row],[CURP]],7,2)</f>
        <v>01</v>
      </c>
      <c r="AQ451" s="900" t="str">
        <f>MID(Cat_alumnos[[#This Row],[CURP]],9,2)</f>
        <v>01</v>
      </c>
      <c r="AR451" s="904" t="s">
        <v>2133</v>
      </c>
      <c r="AS451" s="612">
        <f>Cat_alumnos[[#This Row],[Titulación]]</f>
        <v>25000</v>
      </c>
      <c r="AT451" s="1"/>
      <c r="AV451" s="11"/>
      <c r="AW451" s="10"/>
      <c r="CC451">
        <f t="shared" si="136"/>
        <v>0</v>
      </c>
    </row>
    <row r="452" spans="1:81" ht="19" hidden="1" thickTop="1" thickBot="1">
      <c r="A452" s="448">
        <v>434</v>
      </c>
      <c r="B452" s="611" t="s">
        <v>21</v>
      </c>
      <c r="C452" s="639" t="s">
        <v>9383</v>
      </c>
      <c r="D452" s="620" t="s">
        <v>2332</v>
      </c>
      <c r="E452" s="621" t="s">
        <v>2333</v>
      </c>
      <c r="F452" s="453">
        <v>55151366</v>
      </c>
      <c r="G452" s="1289" t="s">
        <v>9194</v>
      </c>
      <c r="H452" s="454">
        <v>6</v>
      </c>
      <c r="I452" s="454">
        <v>6</v>
      </c>
      <c r="J452" s="455">
        <v>2000</v>
      </c>
      <c r="K452" s="455">
        <v>0</v>
      </c>
      <c r="L452" s="455">
        <v>2180</v>
      </c>
      <c r="M452" s="502" t="s">
        <v>2851</v>
      </c>
      <c r="N452" s="717">
        <v>44827</v>
      </c>
      <c r="O452" s="379">
        <f t="shared" si="121"/>
        <v>44980</v>
      </c>
      <c r="P452" s="459">
        <v>44840</v>
      </c>
      <c r="Q452" s="379">
        <f t="shared" si="135"/>
        <v>44991</v>
      </c>
      <c r="R452" s="303" t="s">
        <v>1616</v>
      </c>
      <c r="S452" s="49" t="str">
        <f t="shared" si="130"/>
        <v>JT MAESTRIA EN DERECHO PROCESAL PENAL Y JUICIOS ORALES</v>
      </c>
      <c r="T452" s="322" t="s">
        <v>2133</v>
      </c>
      <c r="U452" s="323" t="s">
        <v>11</v>
      </c>
      <c r="V452" s="325">
        <v>5000</v>
      </c>
      <c r="W452" s="51">
        <f t="shared" si="131"/>
        <v>0.56399999999999995</v>
      </c>
      <c r="X452" s="50">
        <f t="shared" si="132"/>
        <v>2820</v>
      </c>
      <c r="Y452" s="326">
        <v>0</v>
      </c>
      <c r="Z452" s="327">
        <v>6000</v>
      </c>
      <c r="AA452" s="414">
        <v>25000</v>
      </c>
      <c r="AB452" t="s">
        <v>11</v>
      </c>
      <c r="AC452">
        <v>1</v>
      </c>
      <c r="AD452" s="1249">
        <v>434</v>
      </c>
      <c r="AE452" s="46">
        <v>0</v>
      </c>
      <c r="AF4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CALENDARIO)]],TODAY())/30,0)-AE452, IF(Cat_alumnos[[#This Row],[ESTATUS ACADÉMICO]]="VIGENTE",ROUNDDOWN(DAYS360(Cat_alumnos[[#This Row],[FECHA DE INICIO (PRIMERA CLASE CALENDARIO)]],TODAY())/30,0)+2-AE452,"NO VIGENTE"))</f>
        <v>NO VIGENTE</v>
      </c>
      <c r="AG452" s="330">
        <v>6</v>
      </c>
      <c r="AH4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52" s="55" t="str">
        <f t="shared" si="127"/>
        <v>SUSPENDER</v>
      </c>
      <c r="AJ452" s="352" t="s">
        <v>2610</v>
      </c>
      <c r="AK452" s="46"/>
      <c r="AL452" s="66">
        <f t="shared" si="134"/>
        <v>0</v>
      </c>
      <c r="AM452" s="444" t="str">
        <f t="shared" si="128"/>
        <v>NO</v>
      </c>
      <c r="AN452" s="902"/>
      <c r="AO452" s="900" t="str">
        <f>MID(Cat_alumnos[[#This Row],[CURP]],5,2)</f>
        <v>92</v>
      </c>
      <c r="AP452" s="900" t="str">
        <f>MID(Cat_alumnos[[#This Row],[CURP]],7,2)</f>
        <v>10</v>
      </c>
      <c r="AQ452" s="900" t="str">
        <f>MID(Cat_alumnos[[#This Row],[CURP]],9,2)</f>
        <v>07</v>
      </c>
      <c r="AR452" s="904" t="s">
        <v>2133</v>
      </c>
      <c r="AS452" s="612">
        <f>Cat_alumnos[[#This Row],[Titulación]]</f>
        <v>25000</v>
      </c>
      <c r="AT452" s="1"/>
      <c r="AV452" s="11"/>
      <c r="AW452" s="10"/>
      <c r="CC452">
        <f t="shared" si="136"/>
        <v>0</v>
      </c>
    </row>
    <row r="453" spans="1:81" ht="19" hidden="1" thickTop="1" thickBot="1">
      <c r="A453" s="448">
        <v>435</v>
      </c>
      <c r="B453" s="611" t="s">
        <v>15</v>
      </c>
      <c r="C453" s="639" t="s">
        <v>9384</v>
      </c>
      <c r="D453" s="620" t="s">
        <v>1986</v>
      </c>
      <c r="E453" s="621" t="s">
        <v>2296</v>
      </c>
      <c r="F453" s="453">
        <v>54663221</v>
      </c>
      <c r="G453" s="1290" t="s">
        <v>9195</v>
      </c>
      <c r="H453" s="450">
        <v>16</v>
      </c>
      <c r="I453" s="450">
        <v>16</v>
      </c>
      <c r="J453" s="455">
        <v>2000</v>
      </c>
      <c r="K453" s="455">
        <v>2000</v>
      </c>
      <c r="L453" s="455">
        <f>2180*0.3</f>
        <v>654</v>
      </c>
      <c r="M453" s="502" t="s">
        <v>2851</v>
      </c>
      <c r="N453" s="717">
        <v>44638</v>
      </c>
      <c r="O453" s="379">
        <f t="shared" si="121"/>
        <v>45095</v>
      </c>
      <c r="P453" s="459">
        <v>44687</v>
      </c>
      <c r="Q453" s="379">
        <f t="shared" si="135"/>
        <v>45144</v>
      </c>
      <c r="R453" s="303" t="s">
        <v>1620</v>
      </c>
      <c r="S453" s="49" t="str">
        <f t="shared" si="130"/>
        <v>MAESTRIA EN DERECHO PROCESAL PENAL Y JUICIOS ORALES</v>
      </c>
      <c r="T453" s="322" t="s">
        <v>2133</v>
      </c>
      <c r="U453" s="323" t="s">
        <v>9</v>
      </c>
      <c r="V453" s="325">
        <v>5000</v>
      </c>
      <c r="W453" s="51">
        <f t="shared" si="131"/>
        <v>0.86919999999999997</v>
      </c>
      <c r="X453" s="50">
        <f t="shared" si="132"/>
        <v>4346</v>
      </c>
      <c r="Y453" s="326">
        <v>2</v>
      </c>
      <c r="Z453" s="327"/>
      <c r="AA453" s="328">
        <v>25000</v>
      </c>
      <c r="AB453" t="s">
        <v>11</v>
      </c>
      <c r="AC453">
        <v>1</v>
      </c>
      <c r="AD453" s="1248">
        <v>435</v>
      </c>
      <c r="AE453" s="46">
        <v>0</v>
      </c>
      <c r="AF4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CALENDARIO)]],TODAY())/30,0)-AE453, IF(Cat_alumnos[[#This Row],[ESTATUS ACADÉMICO]]="VIGENTE",ROUNDDOWN(DAYS360(Cat_alumnos[[#This Row],[FECHA DE INICIO (PRIMERA CLASE CALENDARIO)]],TODAY())/30,0)+2-AE453,"NO VIGENTE"))</f>
        <v>NO VIGENTE</v>
      </c>
      <c r="AG453" s="330">
        <v>16</v>
      </c>
      <c r="AH4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3" s="55" t="str">
        <f t="shared" si="127"/>
        <v>SUSPENDER</v>
      </c>
      <c r="AJ453" s="350" t="s">
        <v>8954</v>
      </c>
      <c r="AK453" s="46">
        <v>2</v>
      </c>
      <c r="AL453" s="66">
        <f t="shared" si="134"/>
        <v>0</v>
      </c>
      <c r="AM453" s="444" t="str">
        <f t="shared" si="128"/>
        <v>NO</v>
      </c>
      <c r="AN453" s="902"/>
      <c r="AO453" s="900" t="str">
        <f>MID(Cat_alumnos[[#This Row],[CURP]],5,2)</f>
        <v>80</v>
      </c>
      <c r="AP453" s="900" t="str">
        <f>MID(Cat_alumnos[[#This Row],[CURP]],7,2)</f>
        <v>01</v>
      </c>
      <c r="AQ453" s="900" t="str">
        <f>MID(Cat_alumnos[[#This Row],[CURP]],9,2)</f>
        <v>01</v>
      </c>
      <c r="AR453" s="904" t="s">
        <v>2133</v>
      </c>
      <c r="AS453" s="612">
        <f>Cat_alumnos[[#This Row],[Titulación]]</f>
        <v>25000</v>
      </c>
      <c r="AT453" s="1"/>
      <c r="AV453" s="11"/>
      <c r="AW453" s="10"/>
      <c r="CC453">
        <f t="shared" si="136"/>
        <v>0</v>
      </c>
    </row>
    <row r="454" spans="1:81" ht="19" hidden="1" thickTop="1" thickBot="1">
      <c r="A454" s="448">
        <v>436</v>
      </c>
      <c r="B454" s="611" t="s">
        <v>15</v>
      </c>
      <c r="C454" s="639" t="s">
        <v>9385</v>
      </c>
      <c r="D454" s="620" t="s">
        <v>2334</v>
      </c>
      <c r="E454" s="453" t="s">
        <v>2335</v>
      </c>
      <c r="F454" s="453">
        <v>58032005</v>
      </c>
      <c r="G454" s="1291" t="s">
        <v>3021</v>
      </c>
      <c r="H454" s="450">
        <v>16</v>
      </c>
      <c r="I454" s="450">
        <v>16</v>
      </c>
      <c r="J454" s="455">
        <v>2000</v>
      </c>
      <c r="K454" s="455">
        <v>2000</v>
      </c>
      <c r="L454" s="455">
        <v>2275</v>
      </c>
      <c r="M454" s="564" t="s">
        <v>2851</v>
      </c>
      <c r="N454" s="717">
        <v>44708</v>
      </c>
      <c r="O454" s="379">
        <f t="shared" si="121"/>
        <v>45165</v>
      </c>
      <c r="P454" s="459">
        <v>44687</v>
      </c>
      <c r="Q454" s="379">
        <f t="shared" si="135"/>
        <v>45144</v>
      </c>
      <c r="R454" s="303" t="s">
        <v>1616</v>
      </c>
      <c r="S454" s="49" t="str">
        <f t="shared" si="130"/>
        <v>MAESTRIA EN DERECHO PROCESAL PENAL Y JUICIOS ORALES</v>
      </c>
      <c r="T454" s="322" t="s">
        <v>2133</v>
      </c>
      <c r="U454" s="323" t="s">
        <v>11</v>
      </c>
      <c r="V454" s="325">
        <v>7000</v>
      </c>
      <c r="W454" s="51">
        <f t="shared" si="131"/>
        <v>0.67500000000000004</v>
      </c>
      <c r="X454" s="50">
        <f t="shared" si="132"/>
        <v>4725</v>
      </c>
      <c r="Y454" s="326">
        <v>2</v>
      </c>
      <c r="Z454" s="327"/>
      <c r="AA454" s="414">
        <v>29000</v>
      </c>
      <c r="AB454" t="s">
        <v>11</v>
      </c>
      <c r="AC454">
        <v>1</v>
      </c>
      <c r="AD454" s="1249">
        <v>436</v>
      </c>
      <c r="AE454" s="46">
        <v>0</v>
      </c>
      <c r="AF4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CALENDARIO)]],TODAY())/30,0)-AE454, IF(Cat_alumnos[[#This Row],[ESTATUS ACADÉMICO]]="VIGENTE",ROUNDDOWN(DAYS360(Cat_alumnos[[#This Row],[FECHA DE INICIO (PRIMERA CLASE CALENDARIO)]],TODAY())/30,0)+2-AE454,"NO VIGENTE"))</f>
        <v>NO VIGENTE</v>
      </c>
      <c r="AG454" s="330">
        <v>16</v>
      </c>
      <c r="AH4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4" s="55" t="str">
        <f t="shared" si="127"/>
        <v>SUSPENDER</v>
      </c>
      <c r="AJ454" s="349"/>
      <c r="AK454" s="46">
        <v>2</v>
      </c>
      <c r="AL454" s="66">
        <f t="shared" si="134"/>
        <v>0</v>
      </c>
      <c r="AM454" s="444" t="str">
        <f t="shared" si="128"/>
        <v>NO</v>
      </c>
      <c r="AN454" s="902"/>
      <c r="AO454" s="900" t="str">
        <f>MID(Cat_alumnos[[#This Row],[CURP]],5,2)</f>
        <v>80</v>
      </c>
      <c r="AP454" s="900" t="str">
        <f>MID(Cat_alumnos[[#This Row],[CURP]],7,2)</f>
        <v>01</v>
      </c>
      <c r="AQ454" s="900" t="str">
        <f>MID(Cat_alumnos[[#This Row],[CURP]],9,2)</f>
        <v>01</v>
      </c>
      <c r="AR454" s="904" t="s">
        <v>2133</v>
      </c>
      <c r="AS454" s="612">
        <f>Cat_alumnos[[#This Row],[Titulación]]</f>
        <v>29000</v>
      </c>
      <c r="AT454" s="1"/>
      <c r="AV454" s="11"/>
      <c r="AW454" s="10"/>
      <c r="CC454">
        <f t="shared" si="136"/>
        <v>0</v>
      </c>
    </row>
    <row r="455" spans="1:81" ht="19" hidden="1" thickTop="1" thickBot="1">
      <c r="A455" s="448">
        <v>437</v>
      </c>
      <c r="B455" s="611" t="s">
        <v>15</v>
      </c>
      <c r="C455" s="639" t="s">
        <v>9386</v>
      </c>
      <c r="D455" s="620" t="s">
        <v>2336</v>
      </c>
      <c r="E455" s="621" t="s">
        <v>2298</v>
      </c>
      <c r="F455" s="453">
        <v>37541772</v>
      </c>
      <c r="G455" s="1291" t="s">
        <v>3023</v>
      </c>
      <c r="H455" s="450">
        <v>16</v>
      </c>
      <c r="I455" s="450">
        <v>16</v>
      </c>
      <c r="J455" s="455">
        <v>2000</v>
      </c>
      <c r="K455" s="455">
        <v>2000</v>
      </c>
      <c r="L455" s="455">
        <v>2275</v>
      </c>
      <c r="M455" s="502" t="s">
        <v>2851</v>
      </c>
      <c r="N455" s="717">
        <v>44638</v>
      </c>
      <c r="O455" s="379">
        <f t="shared" si="121"/>
        <v>45095</v>
      </c>
      <c r="P455" s="459">
        <v>44687</v>
      </c>
      <c r="Q455" s="379">
        <f t="shared" si="135"/>
        <v>45144</v>
      </c>
      <c r="R455" s="303" t="s">
        <v>1616</v>
      </c>
      <c r="S455" s="127" t="str">
        <f t="shared" si="130"/>
        <v>MAESTRIA EN DERECHO PROCESAL PENAL Y JUICIOS ORALES</v>
      </c>
      <c r="T455" s="322" t="s">
        <v>2133</v>
      </c>
      <c r="U455" s="323" t="s">
        <v>11</v>
      </c>
      <c r="V455" s="391">
        <v>5000</v>
      </c>
      <c r="W455" s="392">
        <f t="shared" si="131"/>
        <v>0.54500000000000004</v>
      </c>
      <c r="X455" s="393">
        <f t="shared" si="132"/>
        <v>2725</v>
      </c>
      <c r="Y455" s="326">
        <v>2</v>
      </c>
      <c r="Z455" s="416"/>
      <c r="AA455" s="417">
        <v>25000</v>
      </c>
      <c r="AB455" t="s">
        <v>11</v>
      </c>
      <c r="AC455">
        <v>1</v>
      </c>
      <c r="AD455" s="1248">
        <v>437</v>
      </c>
      <c r="AE455" s="46">
        <v>0</v>
      </c>
      <c r="AF4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CALENDARIO)]],TODAY())/30,0)-AE455, IF(Cat_alumnos[[#This Row],[ESTATUS ACADÉMICO]]="VIGENTE",ROUNDDOWN(DAYS360(Cat_alumnos[[#This Row],[FECHA DE INICIO (PRIMERA CLASE CALENDARIO)]],TODAY())/30,0)+2-AE455,"NO VIGENTE"))</f>
        <v>NO VIGENTE</v>
      </c>
      <c r="AG455" s="330">
        <v>16</v>
      </c>
      <c r="AH4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5" s="55" t="str">
        <f t="shared" si="127"/>
        <v>SUSPENDER</v>
      </c>
      <c r="AJ455" s="349"/>
      <c r="AK455" s="46">
        <v>2</v>
      </c>
      <c r="AL455" s="66">
        <f t="shared" si="134"/>
        <v>0</v>
      </c>
      <c r="AM455" s="444" t="str">
        <f t="shared" si="128"/>
        <v>NO</v>
      </c>
      <c r="AN455" s="902"/>
      <c r="AO455" s="900" t="str">
        <f>MID(Cat_alumnos[[#This Row],[CURP]],5,2)</f>
        <v>80</v>
      </c>
      <c r="AP455" s="900" t="str">
        <f>MID(Cat_alumnos[[#This Row],[CURP]],7,2)</f>
        <v>01</v>
      </c>
      <c r="AQ455" s="900" t="str">
        <f>MID(Cat_alumnos[[#This Row],[CURP]],9,2)</f>
        <v>01</v>
      </c>
      <c r="AR455" s="904" t="s">
        <v>2133</v>
      </c>
      <c r="AS455" s="612">
        <f>Cat_alumnos[[#This Row],[Titulación]]</f>
        <v>25000</v>
      </c>
      <c r="AT455" s="1"/>
      <c r="AV455" s="11"/>
      <c r="AW455" s="10"/>
      <c r="CC455">
        <f t="shared" si="136"/>
        <v>0</v>
      </c>
    </row>
    <row r="456" spans="1:81" ht="19" hidden="1" thickTop="1" thickBot="1">
      <c r="A456" s="447">
        <v>438</v>
      </c>
      <c r="B456" s="611" t="s">
        <v>15</v>
      </c>
      <c r="C456" s="639" t="s">
        <v>9387</v>
      </c>
      <c r="D456" s="620" t="s">
        <v>2337</v>
      </c>
      <c r="E456" s="621" t="s">
        <v>2295</v>
      </c>
      <c r="F456" s="453">
        <v>42192006</v>
      </c>
      <c r="G456" s="1291" t="s">
        <v>3024</v>
      </c>
      <c r="H456" s="450">
        <v>16</v>
      </c>
      <c r="I456" s="450">
        <v>16</v>
      </c>
      <c r="J456" s="455">
        <v>2000</v>
      </c>
      <c r="K456" s="455">
        <v>2000</v>
      </c>
      <c r="L456" s="455">
        <v>2275</v>
      </c>
      <c r="M456" s="502" t="s">
        <v>2851</v>
      </c>
      <c r="N456" s="717">
        <v>44638</v>
      </c>
      <c r="O456" s="379">
        <f t="shared" si="121"/>
        <v>45095</v>
      </c>
      <c r="P456" s="459">
        <v>44687</v>
      </c>
      <c r="Q456" s="379">
        <f t="shared" si="135"/>
        <v>45144</v>
      </c>
      <c r="R456" s="303" t="s">
        <v>1616</v>
      </c>
      <c r="S456" s="127" t="str">
        <f t="shared" si="130"/>
        <v>MAESTRIA EN DERECHO PROCESAL PENAL Y JUICIOS ORALES</v>
      </c>
      <c r="T456" s="322" t="s">
        <v>2133</v>
      </c>
      <c r="U456" s="324" t="s">
        <v>11</v>
      </c>
      <c r="V456" s="391">
        <v>3150</v>
      </c>
      <c r="W456" s="392">
        <f t="shared" si="131"/>
        <v>0.27777777777777779</v>
      </c>
      <c r="X456" s="393">
        <f t="shared" si="132"/>
        <v>875</v>
      </c>
      <c r="Y456" s="326">
        <v>2</v>
      </c>
      <c r="Z456" s="416"/>
      <c r="AA456" s="417">
        <v>21000</v>
      </c>
      <c r="AB456" t="s">
        <v>11</v>
      </c>
      <c r="AC456">
        <v>1</v>
      </c>
      <c r="AD456" s="1249">
        <v>438</v>
      </c>
      <c r="AE456" s="46">
        <v>0</v>
      </c>
      <c r="AF4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CALENDARIO)]],TODAY())/30,0)-AE456, IF(Cat_alumnos[[#This Row],[ESTATUS ACADÉMICO]]="VIGENTE",ROUNDDOWN(DAYS360(Cat_alumnos[[#This Row],[FECHA DE INICIO (PRIMERA CLASE CALENDARIO)]],TODAY())/30,0)+2-AE456,"NO VIGENTE"))</f>
        <v>NO VIGENTE</v>
      </c>
      <c r="AG456" s="330">
        <v>16</v>
      </c>
      <c r="AH4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6" s="55" t="str">
        <f t="shared" si="126"/>
        <v>SUSPENDER</v>
      </c>
      <c r="AJ456" s="349"/>
      <c r="AK456" s="46">
        <v>2</v>
      </c>
      <c r="AL456" s="66">
        <f t="shared" si="134"/>
        <v>0</v>
      </c>
      <c r="AM456" s="444" t="str">
        <f t="shared" si="122"/>
        <v>NO</v>
      </c>
      <c r="AN456" s="902"/>
      <c r="AO456" s="900" t="str">
        <f>MID(Cat_alumnos[[#This Row],[CURP]],5,2)</f>
        <v>80</v>
      </c>
      <c r="AP456" s="900" t="str">
        <f>MID(Cat_alumnos[[#This Row],[CURP]],7,2)</f>
        <v>01</v>
      </c>
      <c r="AQ456" s="900" t="str">
        <f>MID(Cat_alumnos[[#This Row],[CURP]],9,2)</f>
        <v>01</v>
      </c>
      <c r="AR456" s="904" t="s">
        <v>2133</v>
      </c>
      <c r="AS456" s="612">
        <f>Cat_alumnos[[#This Row],[Titulación]]</f>
        <v>21000</v>
      </c>
      <c r="AT456" s="1"/>
      <c r="AV456" s="11"/>
      <c r="AW456" s="10"/>
      <c r="CC456">
        <f t="shared" si="136"/>
        <v>0</v>
      </c>
    </row>
    <row r="457" spans="1:81" ht="19" hidden="1" thickTop="1" thickBot="1">
      <c r="A457" s="448">
        <v>439</v>
      </c>
      <c r="B457" s="611" t="s">
        <v>15</v>
      </c>
      <c r="C457" s="639" t="s">
        <v>9388</v>
      </c>
      <c r="D457" s="620" t="s">
        <v>2338</v>
      </c>
      <c r="E457" s="1082" t="s">
        <v>2339</v>
      </c>
      <c r="F457" s="453">
        <v>36041187</v>
      </c>
      <c r="G457" s="1291" t="s">
        <v>3025</v>
      </c>
      <c r="H457" s="450">
        <v>16</v>
      </c>
      <c r="I457" s="450">
        <v>16</v>
      </c>
      <c r="J457" s="455">
        <v>2000</v>
      </c>
      <c r="K457" s="455">
        <v>2000</v>
      </c>
      <c r="L457" s="455">
        <v>2275</v>
      </c>
      <c r="M457" s="564" t="s">
        <v>2851</v>
      </c>
      <c r="N457" s="717">
        <v>44708</v>
      </c>
      <c r="O457" s="379">
        <f t="shared" si="121"/>
        <v>45165</v>
      </c>
      <c r="P457" s="459">
        <v>44687</v>
      </c>
      <c r="Q457" s="379">
        <f t="shared" si="135"/>
        <v>45144</v>
      </c>
      <c r="R457" s="303" t="s">
        <v>1616</v>
      </c>
      <c r="S457" s="127" t="str">
        <f t="shared" si="130"/>
        <v>MAESTRIA EN DERECHO PROCESAL PENAL Y JUICIOS ORALES</v>
      </c>
      <c r="T457" s="322" t="s">
        <v>2133</v>
      </c>
      <c r="U457" s="324" t="s">
        <v>14</v>
      </c>
      <c r="V457" s="325">
        <v>5000</v>
      </c>
      <c r="W457" s="392">
        <f t="shared" si="131"/>
        <v>0.54500000000000004</v>
      </c>
      <c r="X457" s="393">
        <f t="shared" si="132"/>
        <v>2725</v>
      </c>
      <c r="Y457" s="326">
        <v>2</v>
      </c>
      <c r="Z457" s="416"/>
      <c r="AA457" s="417">
        <v>21000</v>
      </c>
      <c r="AB457" t="s">
        <v>14</v>
      </c>
      <c r="AC457">
        <v>1</v>
      </c>
      <c r="AD457" s="1248">
        <v>439</v>
      </c>
      <c r="AE457" s="46">
        <v>0</v>
      </c>
      <c r="AF4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CALENDARIO)]],TODAY())/30,0)-AE457, IF(Cat_alumnos[[#This Row],[ESTATUS ACADÉMICO]]="VIGENTE",ROUNDDOWN(DAYS360(Cat_alumnos[[#This Row],[FECHA DE INICIO (PRIMERA CLASE CALENDARIO)]],TODAY())/30,0)+2-AE457,"NO VIGENTE"))</f>
        <v>NO VIGENTE</v>
      </c>
      <c r="AG457" s="330">
        <v>16</v>
      </c>
      <c r="AH4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7" s="55" t="str">
        <f t="shared" si="126"/>
        <v>SUSPENDER</v>
      </c>
      <c r="AJ457" s="349"/>
      <c r="AK457" s="46">
        <v>2</v>
      </c>
      <c r="AL457" s="66">
        <f t="shared" si="134"/>
        <v>0</v>
      </c>
      <c r="AM457" s="444" t="str">
        <f t="shared" si="122"/>
        <v>NO</v>
      </c>
      <c r="AN457" s="902"/>
      <c r="AO457" s="900" t="str">
        <f>MID(Cat_alumnos[[#This Row],[CURP]],5,2)</f>
        <v>80</v>
      </c>
      <c r="AP457" s="900" t="str">
        <f>MID(Cat_alumnos[[#This Row],[CURP]],7,2)</f>
        <v>01</v>
      </c>
      <c r="AQ457" s="900" t="str">
        <f>MID(Cat_alumnos[[#This Row],[CURP]],9,2)</f>
        <v>01</v>
      </c>
      <c r="AR457" s="904" t="s">
        <v>2133</v>
      </c>
      <c r="AS457" s="612">
        <f>Cat_alumnos[[#This Row],[Titulación]]</f>
        <v>21000</v>
      </c>
      <c r="AT457" s="1"/>
      <c r="AV457" s="11"/>
      <c r="AW457" s="10"/>
      <c r="CC457">
        <f t="shared" si="136"/>
        <v>0</v>
      </c>
    </row>
    <row r="458" spans="1:81" ht="19" hidden="1" thickTop="1" thickBot="1">
      <c r="A458" s="448">
        <v>440</v>
      </c>
      <c r="B458" s="611" t="s">
        <v>15</v>
      </c>
      <c r="C458" s="639" t="s">
        <v>9389</v>
      </c>
      <c r="D458" s="620" t="s">
        <v>2340</v>
      </c>
      <c r="E458" s="621" t="s">
        <v>2341</v>
      </c>
      <c r="F458" s="453">
        <v>33998689</v>
      </c>
      <c r="G458" s="1291" t="s">
        <v>3026</v>
      </c>
      <c r="H458" s="450">
        <v>16</v>
      </c>
      <c r="I458" s="450">
        <v>16</v>
      </c>
      <c r="J458" s="455">
        <v>2000</v>
      </c>
      <c r="K458" s="455">
        <v>2000</v>
      </c>
      <c r="L458" s="455">
        <v>2275</v>
      </c>
      <c r="M458" s="502" t="s">
        <v>2851</v>
      </c>
      <c r="N458" s="717">
        <v>44638</v>
      </c>
      <c r="O458" s="379">
        <f t="shared" si="121"/>
        <v>45095</v>
      </c>
      <c r="P458" s="459">
        <v>44687</v>
      </c>
      <c r="Q458" s="379">
        <f t="shared" si="135"/>
        <v>45144</v>
      </c>
      <c r="R458" s="303" t="s">
        <v>1616</v>
      </c>
      <c r="S458" s="49" t="str">
        <f t="shared" si="130"/>
        <v>MAESTRIA EN DERECHO PROCESAL PENAL Y JUICIOS ORALES</v>
      </c>
      <c r="T458" s="322" t="s">
        <v>2133</v>
      </c>
      <c r="U458" s="324" t="s">
        <v>11</v>
      </c>
      <c r="V458" s="325">
        <v>5000</v>
      </c>
      <c r="W458" s="51">
        <f t="shared" si="131"/>
        <v>0.54500000000000004</v>
      </c>
      <c r="X458" s="50">
        <f t="shared" si="132"/>
        <v>2725</v>
      </c>
      <c r="Y458" s="326">
        <v>2</v>
      </c>
      <c r="Z458" s="416"/>
      <c r="AA458" s="417">
        <v>21000</v>
      </c>
      <c r="AB458" t="s">
        <v>11</v>
      </c>
      <c r="AC458">
        <v>1</v>
      </c>
      <c r="AD458" s="1249">
        <v>440</v>
      </c>
      <c r="AE458" s="46">
        <v>0</v>
      </c>
      <c r="AF4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CALENDARIO)]],TODAY())/30,0)-AE458, IF(Cat_alumnos[[#This Row],[ESTATUS ACADÉMICO]]="VIGENTE",ROUNDDOWN(DAYS360(Cat_alumnos[[#This Row],[FECHA DE INICIO (PRIMERA CLASE CALENDARIO)]],TODAY())/30,0)+2-AE458,"NO VIGENTE"))</f>
        <v>NO VIGENTE</v>
      </c>
      <c r="AG458" s="330">
        <v>16</v>
      </c>
      <c r="AH4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8" s="55" t="str">
        <f t="shared" si="126"/>
        <v>SUSPENDER</v>
      </c>
      <c r="AJ458" s="349"/>
      <c r="AK458" s="46">
        <v>2</v>
      </c>
      <c r="AL458" s="66">
        <f t="shared" si="134"/>
        <v>0</v>
      </c>
      <c r="AM458" s="444" t="str">
        <f t="shared" si="122"/>
        <v>NO</v>
      </c>
      <c r="AN458" s="902"/>
      <c r="AO458" s="900" t="str">
        <f>MID(Cat_alumnos[[#This Row],[CURP]],5,2)</f>
        <v>80</v>
      </c>
      <c r="AP458" s="900" t="str">
        <f>MID(Cat_alumnos[[#This Row],[CURP]],7,2)</f>
        <v>01</v>
      </c>
      <c r="AQ458" s="900" t="str">
        <f>MID(Cat_alumnos[[#This Row],[CURP]],9,2)</f>
        <v>01</v>
      </c>
      <c r="AR458" s="904" t="s">
        <v>2133</v>
      </c>
      <c r="AS458" s="612">
        <f>Cat_alumnos[[#This Row],[Titulación]]</f>
        <v>21000</v>
      </c>
      <c r="AT458" s="1"/>
      <c r="AV458" s="11"/>
      <c r="AW458" s="10"/>
      <c r="CC458">
        <f t="shared" si="136"/>
        <v>0</v>
      </c>
    </row>
    <row r="459" spans="1:81" ht="19" hidden="1" thickTop="1" thickBot="1">
      <c r="A459" s="448">
        <v>441</v>
      </c>
      <c r="B459" s="611" t="s">
        <v>15</v>
      </c>
      <c r="C459" s="639" t="s">
        <v>9390</v>
      </c>
      <c r="D459" s="620" t="s">
        <v>2342</v>
      </c>
      <c r="E459" s="621" t="s">
        <v>2343</v>
      </c>
      <c r="F459" s="453">
        <v>56545078</v>
      </c>
      <c r="G459" s="1290" t="s">
        <v>9196</v>
      </c>
      <c r="H459" s="450">
        <v>16</v>
      </c>
      <c r="I459" s="450">
        <v>16</v>
      </c>
      <c r="J459" s="455">
        <v>2000</v>
      </c>
      <c r="K459" s="455">
        <v>2000</v>
      </c>
      <c r="L459" s="455">
        <v>2275</v>
      </c>
      <c r="M459" s="564" t="s">
        <v>2851</v>
      </c>
      <c r="N459" s="717">
        <v>44708</v>
      </c>
      <c r="O459" s="379">
        <f t="shared" si="121"/>
        <v>45165</v>
      </c>
      <c r="P459" s="459">
        <v>44687</v>
      </c>
      <c r="Q459" s="379">
        <f t="shared" si="135"/>
        <v>45144</v>
      </c>
      <c r="R459" s="303" t="s">
        <v>1620</v>
      </c>
      <c r="S459" s="49" t="str">
        <f t="shared" si="130"/>
        <v>MAESTRIA EN DERECHO PROCESAL PENAL Y JUICIOS ORALES</v>
      </c>
      <c r="T459" s="322" t="s">
        <v>2133</v>
      </c>
      <c r="U459" s="323" t="s">
        <v>11</v>
      </c>
      <c r="V459" s="325">
        <v>5000</v>
      </c>
      <c r="W459" s="51">
        <f t="shared" si="131"/>
        <v>0.54500000000000004</v>
      </c>
      <c r="X459" s="50">
        <f t="shared" si="132"/>
        <v>2725</v>
      </c>
      <c r="Y459" s="326">
        <v>2</v>
      </c>
      <c r="Z459" s="416"/>
      <c r="AA459" s="417">
        <v>21000</v>
      </c>
      <c r="AB459" t="s">
        <v>11</v>
      </c>
      <c r="AC459">
        <v>1</v>
      </c>
      <c r="AD459" s="1248">
        <v>441</v>
      </c>
      <c r="AE459" s="46">
        <v>0</v>
      </c>
      <c r="AF4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CALENDARIO)]],TODAY())/30,0)-AE459, IF(Cat_alumnos[[#This Row],[ESTATUS ACADÉMICO]]="VIGENTE",ROUNDDOWN(DAYS360(Cat_alumnos[[#This Row],[FECHA DE INICIO (PRIMERA CLASE CALENDARIO)]],TODAY())/30,0)+2-AE459,"NO VIGENTE"))</f>
        <v>NO VIGENTE</v>
      </c>
      <c r="AG459" s="330">
        <v>16</v>
      </c>
      <c r="AH4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9" s="55" t="str">
        <f t="shared" si="126"/>
        <v>SUSPENDER</v>
      </c>
      <c r="AJ459" s="349" t="s">
        <v>225</v>
      </c>
      <c r="AK459" s="46">
        <v>2</v>
      </c>
      <c r="AL459" s="66">
        <f t="shared" si="134"/>
        <v>0</v>
      </c>
      <c r="AM459" s="444" t="str">
        <f t="shared" si="122"/>
        <v>NO</v>
      </c>
      <c r="AN459" s="902"/>
      <c r="AO459" s="900" t="str">
        <f>MID(Cat_alumnos[[#This Row],[CURP]],5,2)</f>
        <v>80</v>
      </c>
      <c r="AP459" s="900" t="str">
        <f>MID(Cat_alumnos[[#This Row],[CURP]],7,2)</f>
        <v>01</v>
      </c>
      <c r="AQ459" s="900" t="str">
        <f>MID(Cat_alumnos[[#This Row],[CURP]],9,2)</f>
        <v>01</v>
      </c>
      <c r="AR459" s="904" t="s">
        <v>2133</v>
      </c>
      <c r="AS459" s="612">
        <f>Cat_alumnos[[#This Row],[Titulación]]</f>
        <v>21000</v>
      </c>
      <c r="AT459" s="1"/>
      <c r="AV459" s="11"/>
      <c r="AW459" s="10"/>
      <c r="CC459">
        <f t="shared" si="136"/>
        <v>0</v>
      </c>
    </row>
    <row r="460" spans="1:81" ht="19" hidden="1" thickTop="1" thickBot="1">
      <c r="A460" s="448">
        <v>442</v>
      </c>
      <c r="B460" s="611" t="s">
        <v>15</v>
      </c>
      <c r="C460" s="639" t="s">
        <v>9382</v>
      </c>
      <c r="D460" s="620" t="s">
        <v>2344</v>
      </c>
      <c r="E460" s="621" t="s">
        <v>2294</v>
      </c>
      <c r="F460" s="453">
        <v>50304466</v>
      </c>
      <c r="G460" s="1291" t="s">
        <v>3027</v>
      </c>
      <c r="H460" s="450">
        <v>16</v>
      </c>
      <c r="I460" s="450">
        <v>16</v>
      </c>
      <c r="J460" s="455">
        <v>2000</v>
      </c>
      <c r="K460" s="455">
        <v>2000</v>
      </c>
      <c r="L460" s="455">
        <v>2275</v>
      </c>
      <c r="M460" s="564" t="s">
        <v>2851</v>
      </c>
      <c r="N460" s="717">
        <v>44638</v>
      </c>
      <c r="O460" s="379">
        <f t="shared" si="121"/>
        <v>45095</v>
      </c>
      <c r="P460" s="459">
        <v>44687</v>
      </c>
      <c r="Q460" s="379">
        <f t="shared" si="135"/>
        <v>45144</v>
      </c>
      <c r="R460" s="379" t="s">
        <v>1620</v>
      </c>
      <c r="S460" s="49" t="str">
        <f t="shared" si="130"/>
        <v>MAESTRIA EN DERECHO PROCESAL PENAL Y JUICIOS ORALES</v>
      </c>
      <c r="T460" s="322" t="s">
        <v>2133</v>
      </c>
      <c r="U460" s="323" t="s">
        <v>11</v>
      </c>
      <c r="V460" s="325">
        <v>5000</v>
      </c>
      <c r="W460" s="51">
        <f t="shared" si="131"/>
        <v>0.54500000000000004</v>
      </c>
      <c r="X460" s="50">
        <f t="shared" si="132"/>
        <v>2725</v>
      </c>
      <c r="Y460" s="326">
        <v>2</v>
      </c>
      <c r="Z460" s="416"/>
      <c r="AA460" s="417">
        <v>21000</v>
      </c>
      <c r="AB460" t="s">
        <v>11</v>
      </c>
      <c r="AC460">
        <v>1</v>
      </c>
      <c r="AD460" s="1249">
        <v>442</v>
      </c>
      <c r="AE460" s="46">
        <v>0</v>
      </c>
      <c r="AF4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CALENDARIO)]],TODAY())/30,0)-AE460, IF(Cat_alumnos[[#This Row],[ESTATUS ACADÉMICO]]="VIGENTE",ROUNDDOWN(DAYS360(Cat_alumnos[[#This Row],[FECHA DE INICIO (PRIMERA CLASE CALENDARIO)]],TODAY())/30,0)+2-AE460,"NO VIGENTE"))</f>
        <v>NO VIGENTE</v>
      </c>
      <c r="AG460" s="330">
        <v>16</v>
      </c>
      <c r="AH4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0" s="55" t="str">
        <f t="shared" si="126"/>
        <v>SUSPENDER</v>
      </c>
      <c r="AJ460" s="349"/>
      <c r="AK460" s="46">
        <v>2</v>
      </c>
      <c r="AL460" s="66">
        <f t="shared" si="134"/>
        <v>0</v>
      </c>
      <c r="AM460" s="444" t="str">
        <f t="shared" si="122"/>
        <v>NO</v>
      </c>
      <c r="AN460" s="902"/>
      <c r="AO460" s="900" t="str">
        <f>MID(Cat_alumnos[[#This Row],[CURP]],5,2)</f>
        <v>80</v>
      </c>
      <c r="AP460" s="900" t="str">
        <f>MID(Cat_alumnos[[#This Row],[CURP]],7,2)</f>
        <v>01</v>
      </c>
      <c r="AQ460" s="900" t="str">
        <f>MID(Cat_alumnos[[#This Row],[CURP]],9,2)</f>
        <v>01</v>
      </c>
      <c r="AR460" s="904" t="s">
        <v>2133</v>
      </c>
      <c r="AS460" s="612">
        <f>Cat_alumnos[[#This Row],[Titulación]]</f>
        <v>21000</v>
      </c>
      <c r="AT460" s="1"/>
      <c r="AV460" s="11"/>
      <c r="AW460" s="10"/>
      <c r="CC460">
        <f t="shared" si="136"/>
        <v>0</v>
      </c>
    </row>
    <row r="461" spans="1:81" ht="19" hidden="1" thickTop="1" thickBot="1">
      <c r="A461" s="448">
        <v>443</v>
      </c>
      <c r="B461" s="611" t="s">
        <v>15</v>
      </c>
      <c r="C461" s="641" t="s">
        <v>2345</v>
      </c>
      <c r="D461" s="620" t="s">
        <v>2346</v>
      </c>
      <c r="E461" s="621" t="s">
        <v>2347</v>
      </c>
      <c r="F461" s="453">
        <v>42671244</v>
      </c>
      <c r="G461" s="1290" t="s">
        <v>9197</v>
      </c>
      <c r="H461" s="450">
        <v>16</v>
      </c>
      <c r="I461" s="450">
        <v>16</v>
      </c>
      <c r="J461" s="455">
        <v>2000</v>
      </c>
      <c r="K461" s="455">
        <v>2000</v>
      </c>
      <c r="L461" s="455">
        <v>2275</v>
      </c>
      <c r="M461" s="502" t="s">
        <v>2851</v>
      </c>
      <c r="N461" s="717">
        <v>44638</v>
      </c>
      <c r="O461" s="379">
        <f t="shared" si="121"/>
        <v>45095</v>
      </c>
      <c r="P461" s="459">
        <v>44687</v>
      </c>
      <c r="Q461" s="379">
        <f t="shared" si="135"/>
        <v>45144</v>
      </c>
      <c r="R461" s="49" t="str">
        <f>MID($C461,11,1)</f>
        <v>H</v>
      </c>
      <c r="S461" s="49" t="str">
        <f t="shared" si="130"/>
        <v>MAESTRIA EN DERECHO PROCESAL PENAL Y JUICIOS ORALES</v>
      </c>
      <c r="T461" s="322" t="s">
        <v>2133</v>
      </c>
      <c r="U461" s="323" t="s">
        <v>11</v>
      </c>
      <c r="V461" s="325">
        <v>5000</v>
      </c>
      <c r="W461" s="51">
        <f t="shared" si="131"/>
        <v>0.54500000000000004</v>
      </c>
      <c r="X461" s="50">
        <f t="shared" si="132"/>
        <v>2725</v>
      </c>
      <c r="Y461" s="326">
        <v>2</v>
      </c>
      <c r="Z461" s="416"/>
      <c r="AA461" s="417">
        <v>21000</v>
      </c>
      <c r="AB461" t="s">
        <v>11</v>
      </c>
      <c r="AC461">
        <v>1</v>
      </c>
      <c r="AD461" s="1248">
        <v>443</v>
      </c>
      <c r="AE461" s="46">
        <v>0</v>
      </c>
      <c r="AF4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CALENDARIO)]],TODAY())/30,0)-AE461, IF(Cat_alumnos[[#This Row],[ESTATUS ACADÉMICO]]="VIGENTE",ROUNDDOWN(DAYS360(Cat_alumnos[[#This Row],[FECHA DE INICIO (PRIMERA CLASE CALENDARIO)]],TODAY())/30,0)+2-AE461,"NO VIGENTE"))</f>
        <v>NO VIGENTE</v>
      </c>
      <c r="AG461" s="330">
        <v>16</v>
      </c>
      <c r="AH4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1" s="55" t="str">
        <f t="shared" si="126"/>
        <v>SUSPENDER</v>
      </c>
      <c r="AJ461" s="349"/>
      <c r="AK461" s="46">
        <v>2</v>
      </c>
      <c r="AL461" s="66">
        <f t="shared" si="134"/>
        <v>0</v>
      </c>
      <c r="AM461" s="444" t="str">
        <f t="shared" si="122"/>
        <v>NO</v>
      </c>
      <c r="AN461" s="902"/>
      <c r="AO461" s="900" t="str">
        <f>MID(Cat_alumnos[[#This Row],[CURP]],5,2)</f>
        <v>90</v>
      </c>
      <c r="AP461" s="900" t="str">
        <f>MID(Cat_alumnos[[#This Row],[CURP]],7,2)</f>
        <v>06</v>
      </c>
      <c r="AQ461" s="900" t="str">
        <f>MID(Cat_alumnos[[#This Row],[CURP]],9,2)</f>
        <v>28</v>
      </c>
      <c r="AR461" s="904" t="s">
        <v>2133</v>
      </c>
      <c r="AS461" s="612">
        <f>Cat_alumnos[[#This Row],[Titulación]]</f>
        <v>21000</v>
      </c>
      <c r="AT461" s="1"/>
      <c r="AV461" s="11"/>
      <c r="AW461" s="10"/>
      <c r="CC461">
        <f t="shared" si="136"/>
        <v>0</v>
      </c>
    </row>
    <row r="462" spans="1:81" ht="19" hidden="1" thickTop="1" thickBot="1">
      <c r="A462" s="448">
        <v>444</v>
      </c>
      <c r="B462" s="611" t="s">
        <v>15</v>
      </c>
      <c r="C462" s="641" t="s">
        <v>2348</v>
      </c>
      <c r="D462" s="620" t="s">
        <v>2349</v>
      </c>
      <c r="E462" s="621" t="s">
        <v>2293</v>
      </c>
      <c r="F462" s="453">
        <v>55318236</v>
      </c>
      <c r="G462" s="1291" t="s">
        <v>3062</v>
      </c>
      <c r="H462" s="450">
        <v>16</v>
      </c>
      <c r="I462" s="450">
        <v>16</v>
      </c>
      <c r="J462" s="455">
        <v>2000</v>
      </c>
      <c r="K462" s="455">
        <v>2000</v>
      </c>
      <c r="L462" s="455">
        <v>2275</v>
      </c>
      <c r="M462" s="502" t="s">
        <v>2851</v>
      </c>
      <c r="N462" s="717">
        <v>44638</v>
      </c>
      <c r="O462" s="379">
        <f t="shared" si="121"/>
        <v>45095</v>
      </c>
      <c r="P462" s="459">
        <v>44687</v>
      </c>
      <c r="Q462" s="118">
        <f>EDATE(P462,H462-1)</f>
        <v>45144</v>
      </c>
      <c r="R462" s="49" t="str">
        <f>MID($C462,11,1)</f>
        <v>H</v>
      </c>
      <c r="S462" s="49" t="str">
        <f t="shared" si="130"/>
        <v>MAESTRIA EN DERECHO PROCESAL PENAL Y JUICIOS ORALES</v>
      </c>
      <c r="T462" s="322" t="s">
        <v>2133</v>
      </c>
      <c r="U462" s="324" t="s">
        <v>11</v>
      </c>
      <c r="V462" s="325">
        <v>5000</v>
      </c>
      <c r="W462" s="51">
        <f t="shared" si="131"/>
        <v>0.54500000000000004</v>
      </c>
      <c r="X462" s="50">
        <f t="shared" si="132"/>
        <v>2725</v>
      </c>
      <c r="Y462" s="326">
        <v>2</v>
      </c>
      <c r="Z462" s="416"/>
      <c r="AA462" s="417">
        <v>21000</v>
      </c>
      <c r="AB462" t="s">
        <v>11</v>
      </c>
      <c r="AC462">
        <v>1</v>
      </c>
      <c r="AD462" s="1249">
        <v>444</v>
      </c>
      <c r="AE462" s="46">
        <v>0</v>
      </c>
      <c r="AF4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CALENDARIO)]],TODAY())/30,0)-AE462, IF(Cat_alumnos[[#This Row],[ESTATUS ACADÉMICO]]="VIGENTE",ROUNDDOWN(DAYS360(Cat_alumnos[[#This Row],[FECHA DE INICIO (PRIMERA CLASE CALENDARIO)]],TODAY())/30,0)+2-AE462,"NO VIGENTE"))</f>
        <v>NO VIGENTE</v>
      </c>
      <c r="AG462" s="330">
        <v>16</v>
      </c>
      <c r="AH4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2" s="55" t="str">
        <f t="shared" si="126"/>
        <v>SUSPENDER</v>
      </c>
      <c r="AJ462" s="349" t="s">
        <v>8914</v>
      </c>
      <c r="AK462" s="46">
        <v>2</v>
      </c>
      <c r="AL462" s="66">
        <f t="shared" si="134"/>
        <v>0</v>
      </c>
      <c r="AM462" s="444" t="str">
        <f t="shared" si="122"/>
        <v>NO</v>
      </c>
      <c r="AN462" s="902"/>
      <c r="AO462" s="900" t="str">
        <f>MID(Cat_alumnos[[#This Row],[CURP]],5,2)</f>
        <v>85</v>
      </c>
      <c r="AP462" s="900" t="str">
        <f>MID(Cat_alumnos[[#This Row],[CURP]],7,2)</f>
        <v>12</v>
      </c>
      <c r="AQ462" s="900" t="str">
        <f>MID(Cat_alumnos[[#This Row],[CURP]],9,2)</f>
        <v>29</v>
      </c>
      <c r="AR462" s="904" t="s">
        <v>2133</v>
      </c>
      <c r="AS462" s="612">
        <f>Cat_alumnos[[#This Row],[Titulación]]</f>
        <v>21000</v>
      </c>
      <c r="AT462" s="1"/>
      <c r="AV462" s="11"/>
      <c r="AW462" s="10"/>
      <c r="CC462">
        <f t="shared" si="136"/>
        <v>0</v>
      </c>
    </row>
    <row r="463" spans="1:81" ht="16.5" hidden="1" customHeight="1" thickBot="1">
      <c r="A463" s="448">
        <v>445</v>
      </c>
      <c r="B463" s="570" t="s">
        <v>12</v>
      </c>
      <c r="C463" s="502" t="s">
        <v>2350</v>
      </c>
      <c r="D463" s="688" t="s">
        <v>2545</v>
      </c>
      <c r="E463" s="525" t="s">
        <v>2352</v>
      </c>
      <c r="F463" s="450" t="s">
        <v>2366</v>
      </c>
      <c r="G463" s="1290" t="s">
        <v>9198</v>
      </c>
      <c r="H463" s="450">
        <v>20</v>
      </c>
      <c r="I463" s="450">
        <v>20</v>
      </c>
      <c r="J463" s="540" t="s">
        <v>1600</v>
      </c>
      <c r="K463" s="451">
        <v>3000</v>
      </c>
      <c r="L463" s="451">
        <v>3497</v>
      </c>
      <c r="M463" s="502" t="s">
        <v>1876</v>
      </c>
      <c r="N463" s="379">
        <v>44856</v>
      </c>
      <c r="O463" s="379">
        <f t="shared" si="121"/>
        <v>45434</v>
      </c>
      <c r="P463" s="379">
        <v>44851</v>
      </c>
      <c r="Q463" s="379">
        <f t="shared" ref="Q463:Q510" si="137">IF($P463&lt;&gt;"", EDATE($P463,$H463-1),"")</f>
        <v>45429</v>
      </c>
      <c r="R463" s="49" t="str">
        <f>MID($C463,11,1)</f>
        <v>H</v>
      </c>
      <c r="S463" s="49" t="str">
        <f t="shared" si="130"/>
        <v>DOCTORADO EN DERECHO</v>
      </c>
      <c r="T463" s="322" t="s">
        <v>1227</v>
      </c>
      <c r="U463" s="323" t="s">
        <v>9</v>
      </c>
      <c r="V463" s="325">
        <v>6700</v>
      </c>
      <c r="W463" s="51">
        <f t="shared" si="131"/>
        <v>0.47805970149253729</v>
      </c>
      <c r="X463" s="50">
        <f t="shared" si="132"/>
        <v>3203</v>
      </c>
      <c r="Y463" s="326">
        <v>1</v>
      </c>
      <c r="Z463" s="327"/>
      <c r="AA463" s="414">
        <v>29000</v>
      </c>
      <c r="AB463" s="300" t="s">
        <v>11</v>
      </c>
      <c r="AC463">
        <v>1</v>
      </c>
      <c r="AD463" s="1248">
        <v>445</v>
      </c>
      <c r="AE463" s="46">
        <v>0</v>
      </c>
      <c r="AF4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CALENDARIO)]],TODAY())/30,0)-AE463, IF(Cat_alumnos[[#This Row],[ESTATUS ACADÉMICO]]="VIGENTE",ROUNDDOWN(DAYS360(Cat_alumnos[[#This Row],[FECHA DE INICIO (PRIMERA CLASE CALENDARIO)]],TODAY())/30,0)+2-AE463,"NO VIGENTE"))</f>
        <v>NO VIGENTE</v>
      </c>
      <c r="AG463" s="330">
        <v>20</v>
      </c>
      <c r="AH4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63" s="55" t="str">
        <f t="shared" ca="1" si="126"/>
        <v>Al día septiembre</v>
      </c>
      <c r="AJ463" s="349"/>
      <c r="AK463" s="46"/>
      <c r="AL463" s="66">
        <f t="shared" si="134"/>
        <v>1</v>
      </c>
      <c r="AM463" s="444" t="str">
        <f t="shared" si="122"/>
        <v>NO</v>
      </c>
      <c r="AN463" s="902"/>
      <c r="AO463" s="900" t="str">
        <f>MID(Cat_alumnos[[#This Row],[CURP]],5,2)</f>
        <v>93</v>
      </c>
      <c r="AP463" s="900" t="str">
        <f>MID(Cat_alumnos[[#This Row],[CURP]],7,2)</f>
        <v>12</v>
      </c>
      <c r="AQ463" s="900" t="str">
        <f>MID(Cat_alumnos[[#This Row],[CURP]],9,2)</f>
        <v>24</v>
      </c>
      <c r="AR463" s="904" t="s">
        <v>2133</v>
      </c>
      <c r="AS463" s="612">
        <f>Cat_alumnos[[#This Row],[Titulación]]</f>
        <v>29000</v>
      </c>
      <c r="AT463" s="1"/>
      <c r="AV463" s="11"/>
      <c r="AW463" s="10"/>
      <c r="CC463">
        <f t="shared" si="136"/>
        <v>0</v>
      </c>
    </row>
    <row r="464" spans="1:81" ht="16.5" hidden="1" customHeight="1" thickBot="1">
      <c r="A464" s="447">
        <v>446</v>
      </c>
      <c r="B464" s="570" t="s">
        <v>12</v>
      </c>
      <c r="C464" s="502" t="s">
        <v>2359</v>
      </c>
      <c r="D464" s="688" t="s">
        <v>2544</v>
      </c>
      <c r="E464" s="525" t="s">
        <v>2360</v>
      </c>
      <c r="F464" s="450">
        <v>6671840234</v>
      </c>
      <c r="G464" s="1289" t="s">
        <v>9199</v>
      </c>
      <c r="H464" s="450">
        <v>1</v>
      </c>
      <c r="I464" s="450">
        <v>20</v>
      </c>
      <c r="J464" s="540" t="s">
        <v>1600</v>
      </c>
      <c r="K464" s="451">
        <v>3000</v>
      </c>
      <c r="L464" s="451">
        <v>3350</v>
      </c>
      <c r="M464" s="502" t="s">
        <v>1876</v>
      </c>
      <c r="N464" s="379">
        <v>44891</v>
      </c>
      <c r="O464" s="379">
        <f t="shared" si="121"/>
        <v>45469</v>
      </c>
      <c r="P464" s="379">
        <v>44860</v>
      </c>
      <c r="Q464" s="379">
        <f t="shared" si="137"/>
        <v>44860</v>
      </c>
      <c r="R464" s="49" t="str">
        <f>MID($C464,11,1)</f>
        <v>M</v>
      </c>
      <c r="S464" s="127" t="str">
        <f t="shared" si="130"/>
        <v>DOCTORADO EN DERECHO</v>
      </c>
      <c r="T464" s="322" t="s">
        <v>1227</v>
      </c>
      <c r="U464" s="323" t="s">
        <v>11</v>
      </c>
      <c r="V464" s="325">
        <v>6700</v>
      </c>
      <c r="W464" s="51">
        <f t="shared" si="131"/>
        <v>0.5</v>
      </c>
      <c r="X464" s="50">
        <f t="shared" si="132"/>
        <v>3350</v>
      </c>
      <c r="Y464" s="326">
        <v>1</v>
      </c>
      <c r="Z464" s="327"/>
      <c r="AA464" s="414">
        <v>29000</v>
      </c>
      <c r="AB464" s="300" t="s">
        <v>11</v>
      </c>
      <c r="AC464">
        <v>1</v>
      </c>
      <c r="AD464" s="1249">
        <v>446</v>
      </c>
      <c r="AE464" s="46">
        <v>0</v>
      </c>
      <c r="AF4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CALENDARIO)]],TODAY())/30,0)-AE464, IF(Cat_alumnos[[#This Row],[ESTATUS ACADÉMICO]]="VIGENTE",ROUNDDOWN(DAYS360(Cat_alumnos[[#This Row],[FECHA DE INICIO (PRIMERA CLASE CALENDARIO)]],TODAY())/30,0)+2-AE464,"NO VIGENTE"))</f>
        <v>NO VIGENTE</v>
      </c>
      <c r="AG464" s="330">
        <v>20</v>
      </c>
      <c r="AH4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-29</v>
      </c>
      <c r="AI464" s="55" t="str">
        <f t="shared" ca="1" si="126"/>
        <v>Al día septiembre</v>
      </c>
      <c r="AJ464" s="352" t="s">
        <v>2362</v>
      </c>
      <c r="AK464" s="46"/>
      <c r="AL464" s="66">
        <f t="shared" si="134"/>
        <v>1</v>
      </c>
      <c r="AM464" s="444" t="str">
        <f t="shared" si="122"/>
        <v>NO</v>
      </c>
      <c r="AN464" s="902"/>
      <c r="AO464" s="900" t="str">
        <f>MID(Cat_alumnos[[#This Row],[CURP]],5,2)</f>
        <v>61</v>
      </c>
      <c r="AP464" s="900" t="str">
        <f>MID(Cat_alumnos[[#This Row],[CURP]],7,2)</f>
        <v>07</v>
      </c>
      <c r="AQ464" s="900" t="str">
        <f>MID(Cat_alumnos[[#This Row],[CURP]],9,2)</f>
        <v>30</v>
      </c>
      <c r="AR464" s="904" t="s">
        <v>2133</v>
      </c>
      <c r="AS464" s="612">
        <f>Cat_alumnos[[#This Row],[Titulación]]</f>
        <v>29000</v>
      </c>
      <c r="AT464" s="1"/>
      <c r="AV464" s="11"/>
      <c r="AW464" s="10"/>
      <c r="CC464">
        <f t="shared" si="136"/>
        <v>0</v>
      </c>
    </row>
    <row r="465" spans="1:81" ht="31.5" hidden="1" customHeight="1" thickBot="1">
      <c r="A465" s="448">
        <v>447</v>
      </c>
      <c r="B465" s="562" t="s">
        <v>2374</v>
      </c>
      <c r="C465" s="413" t="s">
        <v>9391</v>
      </c>
      <c r="D465" s="413" t="s">
        <v>2441</v>
      </c>
      <c r="E465" s="525" t="s">
        <v>2378</v>
      </c>
      <c r="F465" s="450">
        <v>9985773007</v>
      </c>
      <c r="G465" s="1290" t="s">
        <v>9200</v>
      </c>
      <c r="H465" s="450">
        <v>1</v>
      </c>
      <c r="I465" s="424">
        <v>1</v>
      </c>
      <c r="J465" s="540" t="s">
        <v>1600</v>
      </c>
      <c r="K465" s="413"/>
      <c r="L465" s="451">
        <v>1350</v>
      </c>
      <c r="M465" s="502" t="s">
        <v>2379</v>
      </c>
      <c r="N465" s="379">
        <v>44883</v>
      </c>
      <c r="O465" s="379">
        <f t="shared" si="121"/>
        <v>44883</v>
      </c>
      <c r="P465" s="379">
        <v>44883</v>
      </c>
      <c r="Q465" s="379">
        <f t="shared" si="137"/>
        <v>44883</v>
      </c>
      <c r="R465" s="303" t="s">
        <v>1616</v>
      </c>
      <c r="S465" s="127" t="str">
        <f t="shared" si="130"/>
        <v xml:space="preserve">TALLER UNICO </v>
      </c>
      <c r="T465" s="322" t="s">
        <v>1227</v>
      </c>
      <c r="U465" s="323" t="s">
        <v>9</v>
      </c>
      <c r="V465" s="325"/>
      <c r="W465" s="51" t="str">
        <f t="shared" si="131"/>
        <v/>
      </c>
      <c r="X465" s="50">
        <f t="shared" si="132"/>
        <v>-1350</v>
      </c>
      <c r="Y465" s="326"/>
      <c r="Z465" s="327"/>
      <c r="AA465" s="414"/>
      <c r="AB465" s="300" t="s">
        <v>11</v>
      </c>
      <c r="AC465">
        <v>1</v>
      </c>
      <c r="AD465" s="1248">
        <v>447</v>
      </c>
      <c r="AE465" s="46">
        <v>0</v>
      </c>
      <c r="AF4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CALENDARIO)]],TODAY())/30,0)-AE465, IF(Cat_alumnos[[#This Row],[ESTATUS ACADÉMICO]]="VIGENTE",ROUNDDOWN(DAYS360(Cat_alumnos[[#This Row],[FECHA DE INICIO (PRIMERA CLASE CALENDARIO)]],TODAY())/30,0)+2-AE465,"NO VIGENTE"))</f>
        <v>NO VIGENTE</v>
      </c>
      <c r="AG465" s="330">
        <v>1</v>
      </c>
      <c r="AH4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5" s="55" t="str">
        <f t="shared" si="126"/>
        <v>COBRANZA</v>
      </c>
      <c r="AJ465" s="349"/>
      <c r="AK465" s="46"/>
      <c r="AL465" s="66">
        <f t="shared" si="134"/>
        <v>0</v>
      </c>
      <c r="AM465" s="444" t="str">
        <f t="shared" si="122"/>
        <v>NO</v>
      </c>
      <c r="AN465" s="902"/>
      <c r="AO465" s="900" t="str">
        <f>MID(Cat_alumnos[[#This Row],[CURP]],5,2)</f>
        <v>80</v>
      </c>
      <c r="AP465" s="900" t="str">
        <f>MID(Cat_alumnos[[#This Row],[CURP]],7,2)</f>
        <v>01</v>
      </c>
      <c r="AQ465" s="900" t="str">
        <f>MID(Cat_alumnos[[#This Row],[CURP]],9,2)</f>
        <v>01</v>
      </c>
      <c r="AR465" s="904" t="s">
        <v>2133</v>
      </c>
      <c r="AS465" s="612">
        <f>Cat_alumnos[[#This Row],[Titulación]]</f>
        <v>0</v>
      </c>
      <c r="AT465" s="1"/>
      <c r="AV465" s="11"/>
      <c r="AW465" s="10"/>
      <c r="CC465">
        <f t="shared" si="136"/>
        <v>0</v>
      </c>
    </row>
    <row r="466" spans="1:81" ht="31.5" hidden="1" customHeight="1" thickBot="1">
      <c r="A466" s="448">
        <v>448</v>
      </c>
      <c r="B466" s="562" t="s">
        <v>2374</v>
      </c>
      <c r="C466" s="453" t="s">
        <v>9392</v>
      </c>
      <c r="D466" s="413" t="s">
        <v>2441</v>
      </c>
      <c r="E466" s="565" t="s">
        <v>2380</v>
      </c>
      <c r="F466" s="454">
        <v>9985773007</v>
      </c>
      <c r="G466" s="1290" t="s">
        <v>9201</v>
      </c>
      <c r="H466" s="454">
        <v>1</v>
      </c>
      <c r="I466" s="746">
        <v>1</v>
      </c>
      <c r="J466" s="566" t="s">
        <v>1600</v>
      </c>
      <c r="K466" s="453"/>
      <c r="L466" s="455">
        <v>1350</v>
      </c>
      <c r="M466" s="564" t="s">
        <v>2379</v>
      </c>
      <c r="N466" s="379">
        <v>44883</v>
      </c>
      <c r="O466" s="379">
        <f t="shared" si="121"/>
        <v>44883</v>
      </c>
      <c r="P466" s="459">
        <v>44883</v>
      </c>
      <c r="Q466" s="379">
        <f t="shared" si="137"/>
        <v>44883</v>
      </c>
      <c r="R466" s="303" t="s">
        <v>1620</v>
      </c>
      <c r="S466" s="49" t="str">
        <f t="shared" si="130"/>
        <v xml:space="preserve">TALLER UNICO </v>
      </c>
      <c r="T466" s="322" t="s">
        <v>1227</v>
      </c>
      <c r="U466" s="323" t="s">
        <v>9</v>
      </c>
      <c r="V466" s="325"/>
      <c r="W466" s="51" t="str">
        <f t="shared" si="131"/>
        <v/>
      </c>
      <c r="X466" s="50">
        <f t="shared" si="132"/>
        <v>-1350</v>
      </c>
      <c r="Y466" s="326"/>
      <c r="Z466" s="327"/>
      <c r="AA466" s="414"/>
      <c r="AB466" s="300" t="s">
        <v>11</v>
      </c>
      <c r="AC466">
        <v>1</v>
      </c>
      <c r="AD466" s="1249">
        <v>448</v>
      </c>
      <c r="AE466" s="46">
        <v>0</v>
      </c>
      <c r="AF4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CALENDARIO)]],TODAY())/30,0)-AE466, IF(Cat_alumnos[[#This Row],[ESTATUS ACADÉMICO]]="VIGENTE",ROUNDDOWN(DAYS360(Cat_alumnos[[#This Row],[FECHA DE INICIO (PRIMERA CLASE CALENDARIO)]],TODAY())/30,0)+2-AE466,"NO VIGENTE"))</f>
        <v>NO VIGENTE</v>
      </c>
      <c r="AG466" s="330">
        <v>1</v>
      </c>
      <c r="AH4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6" s="55" t="str">
        <f t="shared" si="126"/>
        <v>COBRANZA</v>
      </c>
      <c r="AJ466" s="349"/>
      <c r="AK466" s="46"/>
      <c r="AL466" s="66">
        <f t="shared" si="134"/>
        <v>0</v>
      </c>
      <c r="AM466" s="444" t="str">
        <f t="shared" si="122"/>
        <v>NO</v>
      </c>
      <c r="AN466" s="902"/>
      <c r="AO466" s="900" t="str">
        <f>MID(Cat_alumnos[[#This Row],[CURP]],5,2)</f>
        <v>80</v>
      </c>
      <c r="AP466" s="900" t="str">
        <f>MID(Cat_alumnos[[#This Row],[CURP]],7,2)</f>
        <v>01</v>
      </c>
      <c r="AQ466" s="900" t="str">
        <f>MID(Cat_alumnos[[#This Row],[CURP]],9,2)</f>
        <v>01</v>
      </c>
      <c r="AR466" s="904" t="s">
        <v>2133</v>
      </c>
      <c r="AS466" s="612">
        <f>Cat_alumnos[[#This Row],[Titulación]]</f>
        <v>0</v>
      </c>
      <c r="AT466" s="1"/>
      <c r="AV466" s="11"/>
      <c r="AW466" s="10"/>
      <c r="CC466">
        <f t="shared" si="136"/>
        <v>0</v>
      </c>
    </row>
    <row r="467" spans="1:81" ht="31.5" hidden="1" customHeight="1" thickBot="1">
      <c r="A467" s="448">
        <v>449</v>
      </c>
      <c r="B467" s="562" t="s">
        <v>2374</v>
      </c>
      <c r="C467" s="564" t="s">
        <v>9393</v>
      </c>
      <c r="D467" s="413" t="s">
        <v>2441</v>
      </c>
      <c r="E467" s="565" t="s">
        <v>2381</v>
      </c>
      <c r="F467" s="454">
        <v>9985773007</v>
      </c>
      <c r="G467" s="1290"/>
      <c r="H467" s="454">
        <v>1</v>
      </c>
      <c r="I467" s="746">
        <v>1</v>
      </c>
      <c r="J467" s="566" t="s">
        <v>1600</v>
      </c>
      <c r="K467" s="453"/>
      <c r="L467" s="455">
        <v>1350</v>
      </c>
      <c r="M467" s="564" t="s">
        <v>2379</v>
      </c>
      <c r="N467" s="379">
        <v>44883</v>
      </c>
      <c r="O467" s="379">
        <f t="shared" si="121"/>
        <v>44883</v>
      </c>
      <c r="P467" s="459">
        <v>44883</v>
      </c>
      <c r="Q467" s="379">
        <f t="shared" si="137"/>
        <v>44883</v>
      </c>
      <c r="R467" s="49" t="str">
        <f t="shared" ref="R467:R473" si="138">MID($C467,11,1)</f>
        <v>H</v>
      </c>
      <c r="S467" s="49" t="str">
        <f t="shared" si="130"/>
        <v xml:space="preserve">TALLER UNICO </v>
      </c>
      <c r="T467" s="322" t="s">
        <v>1227</v>
      </c>
      <c r="U467" s="323" t="s">
        <v>9</v>
      </c>
      <c r="V467" s="325"/>
      <c r="W467" s="51" t="str">
        <f t="shared" si="131"/>
        <v/>
      </c>
      <c r="X467" s="50">
        <f t="shared" si="132"/>
        <v>-1350</v>
      </c>
      <c r="Y467" s="326"/>
      <c r="Z467" s="327"/>
      <c r="AA467" s="414"/>
      <c r="AB467" s="300" t="s">
        <v>11</v>
      </c>
      <c r="AC467">
        <v>1</v>
      </c>
      <c r="AD467" s="1248">
        <v>449</v>
      </c>
      <c r="AE467" s="46">
        <v>0</v>
      </c>
      <c r="AF4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CALENDARIO)]],TODAY())/30,0)-AE467, IF(Cat_alumnos[[#This Row],[ESTATUS ACADÉMICO]]="VIGENTE",ROUNDDOWN(DAYS360(Cat_alumnos[[#This Row],[FECHA DE INICIO (PRIMERA CLASE CALENDARIO)]],TODAY())/30,0)+2-AE467,"NO VIGENTE"))</f>
        <v>NO VIGENTE</v>
      </c>
      <c r="AG467" s="330">
        <v>1</v>
      </c>
      <c r="AH4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7" s="55" t="str">
        <f t="shared" si="126"/>
        <v>COBRANZA</v>
      </c>
      <c r="AJ467" s="349"/>
      <c r="AK467" s="46"/>
      <c r="AL467" s="66">
        <f t="shared" si="134"/>
        <v>0</v>
      </c>
      <c r="AM467" s="444" t="str">
        <f t="shared" si="122"/>
        <v>NO</v>
      </c>
      <c r="AN467" s="902"/>
      <c r="AO467" s="900" t="str">
        <f>MID(Cat_alumnos[[#This Row],[CURP]],5,2)</f>
        <v>80</v>
      </c>
      <c r="AP467" s="900" t="str">
        <f>MID(Cat_alumnos[[#This Row],[CURP]],7,2)</f>
        <v>01</v>
      </c>
      <c r="AQ467" s="900" t="str">
        <f>MID(Cat_alumnos[[#This Row],[CURP]],9,2)</f>
        <v>01</v>
      </c>
      <c r="AR467" s="904" t="s">
        <v>2133</v>
      </c>
      <c r="AS467" s="612">
        <f>Cat_alumnos[[#This Row],[Titulación]]</f>
        <v>0</v>
      </c>
      <c r="AT467" s="1"/>
      <c r="AV467" s="11"/>
      <c r="AW467" s="10"/>
      <c r="CC467">
        <f t="shared" si="136"/>
        <v>0</v>
      </c>
    </row>
    <row r="468" spans="1:81" ht="31.5" hidden="1" customHeight="1" thickBot="1">
      <c r="A468" s="448">
        <v>450</v>
      </c>
      <c r="B468" s="562" t="s">
        <v>2374</v>
      </c>
      <c r="C468" s="776" t="s">
        <v>9394</v>
      </c>
      <c r="D468" s="413" t="s">
        <v>2441</v>
      </c>
      <c r="E468" s="565" t="s">
        <v>2382</v>
      </c>
      <c r="F468" s="454">
        <v>9985773007</v>
      </c>
      <c r="G468" s="1291" t="s">
        <v>3053</v>
      </c>
      <c r="H468" s="454">
        <v>1</v>
      </c>
      <c r="I468" s="762">
        <v>1</v>
      </c>
      <c r="J468" s="566" t="s">
        <v>1600</v>
      </c>
      <c r="K468" s="453"/>
      <c r="L468" s="455">
        <v>1350</v>
      </c>
      <c r="M468" s="564" t="s">
        <v>2379</v>
      </c>
      <c r="N468" s="379">
        <v>44883</v>
      </c>
      <c r="O468" s="379">
        <f t="shared" ref="O468:O531" si="139">IF($N468&lt;&gt;"", EDATE($N468,$I468-1),"")</f>
        <v>44883</v>
      </c>
      <c r="P468" s="459">
        <v>44883</v>
      </c>
      <c r="Q468" s="379">
        <f t="shared" si="137"/>
        <v>44883</v>
      </c>
      <c r="R468" s="49" t="str">
        <f t="shared" si="138"/>
        <v>M</v>
      </c>
      <c r="S468" s="49" t="str">
        <f t="shared" si="130"/>
        <v xml:space="preserve">TALLER UNICO </v>
      </c>
      <c r="T468" s="322" t="s">
        <v>1227</v>
      </c>
      <c r="U468" s="323" t="s">
        <v>9</v>
      </c>
      <c r="V468" s="325"/>
      <c r="W468" s="51" t="str">
        <f t="shared" si="131"/>
        <v/>
      </c>
      <c r="X468" s="50">
        <f t="shared" si="132"/>
        <v>-1350</v>
      </c>
      <c r="Y468" s="326"/>
      <c r="Z468" s="327"/>
      <c r="AA468" s="414"/>
      <c r="AB468" s="300" t="s">
        <v>11</v>
      </c>
      <c r="AC468">
        <v>1</v>
      </c>
      <c r="AD468" s="1249">
        <v>450</v>
      </c>
      <c r="AE468" s="46">
        <v>0</v>
      </c>
      <c r="AF4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CALENDARIO)]],TODAY())/30,0)-AE468, IF(Cat_alumnos[[#This Row],[ESTATUS ACADÉMICO]]="VIGENTE",ROUNDDOWN(DAYS360(Cat_alumnos[[#This Row],[FECHA DE INICIO (PRIMERA CLASE CALENDARIO)]],TODAY())/30,0)+2-AE468,"NO VIGENTE"))</f>
        <v>NO VIGENTE</v>
      </c>
      <c r="AG468" s="330">
        <v>1</v>
      </c>
      <c r="AH4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8" s="55" t="str">
        <f t="shared" si="126"/>
        <v>COBRANZA</v>
      </c>
      <c r="AJ468" s="349"/>
      <c r="AK468" s="46"/>
      <c r="AL468" s="66">
        <f t="shared" si="134"/>
        <v>0</v>
      </c>
      <c r="AM468" s="444" t="str">
        <f t="shared" ref="AM468:AM517" si="140">IF(AN468&lt;&gt;"", "SI", "NO")</f>
        <v>NO</v>
      </c>
      <c r="AN468" s="902"/>
      <c r="AO468" s="900" t="str">
        <f>MID(Cat_alumnos[[#This Row],[CURP]],5,2)</f>
        <v>83</v>
      </c>
      <c r="AP468" s="900" t="str">
        <f>MID(Cat_alumnos[[#This Row],[CURP]],7,2)</f>
        <v>07</v>
      </c>
      <c r="AQ468" s="900" t="str">
        <f>MID(Cat_alumnos[[#This Row],[CURP]],9,2)</f>
        <v>30</v>
      </c>
      <c r="AR468" s="904" t="s">
        <v>2133</v>
      </c>
      <c r="AS468" s="612">
        <f>Cat_alumnos[[#This Row],[Titulación]]</f>
        <v>0</v>
      </c>
      <c r="AT468" s="1"/>
      <c r="AV468" s="11"/>
      <c r="AW468" s="10"/>
      <c r="CC468">
        <f t="shared" si="136"/>
        <v>0</v>
      </c>
    </row>
    <row r="469" spans="1:81" ht="21.75" hidden="1" customHeight="1" thickBot="1">
      <c r="A469" s="448">
        <v>451</v>
      </c>
      <c r="B469" s="570" t="s">
        <v>20</v>
      </c>
      <c r="C469" s="413" t="s">
        <v>9395</v>
      </c>
      <c r="D469" s="686" t="s">
        <v>2383</v>
      </c>
      <c r="E469" s="606" t="s">
        <v>2384</v>
      </c>
      <c r="F469" s="413">
        <v>56304110</v>
      </c>
      <c r="G469" s="1290" t="s">
        <v>9192</v>
      </c>
      <c r="H469" s="760">
        <v>4</v>
      </c>
      <c r="I469" s="763">
        <v>4</v>
      </c>
      <c r="J469" s="663">
        <v>2000</v>
      </c>
      <c r="K469" s="540" t="s">
        <v>1600</v>
      </c>
      <c r="L469" s="451">
        <v>5500</v>
      </c>
      <c r="M469" s="413" t="s">
        <v>1275</v>
      </c>
      <c r="N469" s="379">
        <v>44686</v>
      </c>
      <c r="O469" s="379">
        <f t="shared" si="139"/>
        <v>44778</v>
      </c>
      <c r="P469" s="379">
        <v>44749</v>
      </c>
      <c r="Q469" s="379">
        <f t="shared" si="137"/>
        <v>44841</v>
      </c>
      <c r="R469" s="49" t="str">
        <f t="shared" si="138"/>
        <v>H</v>
      </c>
      <c r="S469" s="49" t="str">
        <f t="shared" si="130"/>
        <v>JT DOCTORADO EN DERECHO</v>
      </c>
      <c r="T469" s="322" t="s">
        <v>2133</v>
      </c>
      <c r="U469" s="323" t="s">
        <v>11</v>
      </c>
      <c r="V469" s="325">
        <v>6700</v>
      </c>
      <c r="W469" s="51">
        <f t="shared" si="131"/>
        <v>0.17910447761194029</v>
      </c>
      <c r="X469" s="50">
        <f t="shared" si="132"/>
        <v>1200</v>
      </c>
      <c r="Y469" s="326">
        <v>1</v>
      </c>
      <c r="Z469" s="327">
        <v>8000</v>
      </c>
      <c r="AA469" s="414">
        <v>29000</v>
      </c>
      <c r="AB469" s="300" t="s">
        <v>11</v>
      </c>
      <c r="AC469">
        <v>1</v>
      </c>
      <c r="AD469" s="1248">
        <v>451</v>
      </c>
      <c r="AE469" s="46">
        <v>0</v>
      </c>
      <c r="AF4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CALENDARIO)]],TODAY())/30,0)-AE469, IF(Cat_alumnos[[#This Row],[ESTATUS ACADÉMICO]]="VIGENTE",ROUNDDOWN(DAYS360(Cat_alumnos[[#This Row],[FECHA DE INICIO (PRIMERA CLASE CALENDARIO)]],TODAY())/30,0)+2-AE469,"NO VIGENTE"))</f>
        <v>NO VIGENTE</v>
      </c>
      <c r="AG469" s="330">
        <v>4</v>
      </c>
      <c r="AH4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69" s="55" t="str">
        <f t="shared" si="126"/>
        <v>SUSPENDER</v>
      </c>
      <c r="AJ469" s="349"/>
      <c r="AK469" s="46"/>
      <c r="AL469" s="66">
        <f t="shared" si="134"/>
        <v>1</v>
      </c>
      <c r="AM469" s="444" t="str">
        <f t="shared" si="140"/>
        <v>NO</v>
      </c>
      <c r="AN469" s="902"/>
      <c r="AO469" s="900" t="str">
        <f>MID(Cat_alumnos[[#This Row],[CURP]],5,2)</f>
        <v>80</v>
      </c>
      <c r="AP469" s="900" t="str">
        <f>MID(Cat_alumnos[[#This Row],[CURP]],7,2)</f>
        <v>01</v>
      </c>
      <c r="AQ469" s="900" t="str">
        <f>MID(Cat_alumnos[[#This Row],[CURP]],9,2)</f>
        <v>01</v>
      </c>
      <c r="AR469" s="904" t="s">
        <v>2133</v>
      </c>
      <c r="AS469" s="612">
        <f>Cat_alumnos[[#This Row],[Titulación]]</f>
        <v>29000</v>
      </c>
      <c r="AT469" s="1"/>
      <c r="AV469" s="11"/>
      <c r="AW469" s="10"/>
      <c r="CC469">
        <f t="shared" si="136"/>
        <v>0</v>
      </c>
    </row>
    <row r="470" spans="1:81" ht="30.75" hidden="1" customHeight="1" thickBot="1">
      <c r="A470" s="448">
        <v>452</v>
      </c>
      <c r="B470" s="570" t="s">
        <v>3889</v>
      </c>
      <c r="C470" s="453" t="s">
        <v>9396</v>
      </c>
      <c r="D470" s="1181" t="s">
        <v>2393</v>
      </c>
      <c r="E470" s="656" t="s">
        <v>2385</v>
      </c>
      <c r="F470" s="453">
        <v>51351096</v>
      </c>
      <c r="G470" s="1290" t="s">
        <v>9193</v>
      </c>
      <c r="H470" s="761">
        <v>20</v>
      </c>
      <c r="I470" s="763">
        <v>20</v>
      </c>
      <c r="J470" s="455">
        <v>3000</v>
      </c>
      <c r="K470" s="455">
        <v>2500</v>
      </c>
      <c r="L470" s="455">
        <v>3350</v>
      </c>
      <c r="M470" s="502" t="s">
        <v>2850</v>
      </c>
      <c r="N470" s="459">
        <v>44686</v>
      </c>
      <c r="O470" s="379">
        <f t="shared" si="139"/>
        <v>45265</v>
      </c>
      <c r="P470" s="459">
        <v>44749</v>
      </c>
      <c r="Q470" s="379">
        <f t="shared" si="137"/>
        <v>45329</v>
      </c>
      <c r="R470" s="49" t="str">
        <f t="shared" si="138"/>
        <v>M</v>
      </c>
      <c r="S470" s="49" t="str">
        <f t="shared" si="130"/>
        <v>DOCTORADO EN DERECHO</v>
      </c>
      <c r="T470" s="322" t="s">
        <v>2133</v>
      </c>
      <c r="U470" s="323" t="s">
        <v>9</v>
      </c>
      <c r="V470" s="325">
        <v>6700</v>
      </c>
      <c r="W470" s="51">
        <f t="shared" si="131"/>
        <v>0.5</v>
      </c>
      <c r="X470" s="50">
        <f t="shared" si="132"/>
        <v>3350</v>
      </c>
      <c r="Y470" s="326">
        <v>1</v>
      </c>
      <c r="Z470" s="327"/>
      <c r="AA470" s="414">
        <v>29000</v>
      </c>
      <c r="AB470" s="300" t="s">
        <v>11</v>
      </c>
      <c r="AD470" s="1249">
        <v>452</v>
      </c>
      <c r="AE470" s="46">
        <v>13</v>
      </c>
      <c r="AF4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CALENDARIO)]],TODAY())/30,0)-AE470, IF(Cat_alumnos[[#This Row],[ESTATUS ACADÉMICO]]="VIGENTE",ROUNDDOWN(DAYS360(Cat_alumnos[[#This Row],[FECHA DE INICIO (PRIMERA CLASE CALENDARIO)]],TODAY())/30,0)+2-AE470,"NO VIGENTE"))</f>
        <v>NO VIGENTE</v>
      </c>
      <c r="AG470" s="832">
        <v>20</v>
      </c>
      <c r="AH4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70" s="55" t="str">
        <f t="shared" si="126"/>
        <v>SUSPENDER</v>
      </c>
      <c r="AJ470" s="352" t="s">
        <v>8785</v>
      </c>
      <c r="AK470" s="46"/>
      <c r="AL470" s="66">
        <f t="shared" si="134"/>
        <v>1</v>
      </c>
      <c r="AM470" s="444" t="str">
        <f t="shared" si="140"/>
        <v>NO</v>
      </c>
      <c r="AN470" s="1259"/>
      <c r="AO470" s="900" t="str">
        <f>MID(Cat_alumnos[[#This Row],[CURP]],5,2)</f>
        <v>80</v>
      </c>
      <c r="AP470" s="900" t="str">
        <f>MID(Cat_alumnos[[#This Row],[CURP]],7,2)</f>
        <v>01</v>
      </c>
      <c r="AQ470" s="900" t="str">
        <f>MID(Cat_alumnos[[#This Row],[CURP]],9,2)</f>
        <v>01</v>
      </c>
      <c r="AR470" s="904" t="s">
        <v>2133</v>
      </c>
      <c r="AS470" s="612">
        <f>Cat_alumnos[[#This Row],[Titulación]]</f>
        <v>29000</v>
      </c>
      <c r="AT470" s="1"/>
      <c r="AV470" s="11"/>
      <c r="AW470" s="10"/>
      <c r="CC470">
        <f t="shared" si="136"/>
        <v>0</v>
      </c>
    </row>
    <row r="471" spans="1:81" ht="19" hidden="1" thickTop="1" thickBot="1">
      <c r="A471" s="448">
        <v>453</v>
      </c>
      <c r="B471" s="653" t="s">
        <v>15</v>
      </c>
      <c r="C471" s="116" t="s">
        <v>2389</v>
      </c>
      <c r="D471" s="507" t="s">
        <v>2528</v>
      </c>
      <c r="E471" s="1182" t="s">
        <v>2386</v>
      </c>
      <c r="F471" s="419">
        <v>55566307</v>
      </c>
      <c r="G471" s="1289" t="s">
        <v>9194</v>
      </c>
      <c r="H471" s="661">
        <v>16</v>
      </c>
      <c r="I471" s="763">
        <v>16</v>
      </c>
      <c r="J471" s="664">
        <v>2000</v>
      </c>
      <c r="K471" s="433">
        <v>2000</v>
      </c>
      <c r="L471" s="434">
        <v>2180</v>
      </c>
      <c r="M471" s="564" t="s">
        <v>2851</v>
      </c>
      <c r="N471" s="435">
        <v>44638</v>
      </c>
      <c r="O471" s="379">
        <f t="shared" si="139"/>
        <v>45095</v>
      </c>
      <c r="P471" s="435">
        <v>45248</v>
      </c>
      <c r="Q471" s="379">
        <f t="shared" si="137"/>
        <v>45706</v>
      </c>
      <c r="R471" s="49" t="str">
        <f t="shared" si="138"/>
        <v>H</v>
      </c>
      <c r="S471" s="49" t="str">
        <f t="shared" si="130"/>
        <v>MAESTRIA EN DERECHO PROCESAL PENAL Y JUICIOS ORALES</v>
      </c>
      <c r="T471" s="322" t="s">
        <v>2133</v>
      </c>
      <c r="U471" s="323" t="s">
        <v>11</v>
      </c>
      <c r="V471" s="325">
        <v>5000</v>
      </c>
      <c r="W471" s="51">
        <f t="shared" si="131"/>
        <v>0.56399999999999995</v>
      </c>
      <c r="X471" s="50">
        <f t="shared" si="132"/>
        <v>2820</v>
      </c>
      <c r="Y471" s="326">
        <v>2</v>
      </c>
      <c r="Z471" s="327"/>
      <c r="AA471" s="414">
        <v>25000</v>
      </c>
      <c r="AB471" s="323" t="s">
        <v>11</v>
      </c>
      <c r="AD471" s="1248">
        <v>453</v>
      </c>
      <c r="AE471" s="46">
        <v>0</v>
      </c>
      <c r="AF4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CALENDARIO)]],TODAY())/30,0)-AE471, IF(Cat_alumnos[[#This Row],[ESTATUS ACADÉMICO]]="VIGENTE",ROUNDDOWN(DAYS360(Cat_alumnos[[#This Row],[FECHA DE INICIO (PRIMERA CLASE CALENDARIO)]],TODAY())/30,0)+2-AE471,"NO VIGENTE"))</f>
        <v>NO VIGENTE</v>
      </c>
      <c r="AG471" s="832">
        <v>16</v>
      </c>
      <c r="AH4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1" s="55" t="str">
        <f t="shared" si="126"/>
        <v>SUSPENDER</v>
      </c>
      <c r="AJ471" s="352" t="s">
        <v>2392</v>
      </c>
      <c r="AK471" s="46">
        <v>2</v>
      </c>
      <c r="AL471" s="66">
        <f t="shared" si="134"/>
        <v>0</v>
      </c>
      <c r="AM471" s="444" t="str">
        <f t="shared" si="140"/>
        <v>NO</v>
      </c>
      <c r="AN471" s="902"/>
      <c r="AO471" s="900" t="str">
        <f>MID(Cat_alumnos[[#This Row],[CURP]],5,2)</f>
        <v>60</v>
      </c>
      <c r="AP471" s="900" t="str">
        <f>MID(Cat_alumnos[[#This Row],[CURP]],7,2)</f>
        <v>03</v>
      </c>
      <c r="AQ471" s="900" t="str">
        <f>MID(Cat_alumnos[[#This Row],[CURP]],9,2)</f>
        <v>07</v>
      </c>
      <c r="AR471" s="904" t="s">
        <v>2133</v>
      </c>
      <c r="AS471" s="612">
        <f>Cat_alumnos[[#This Row],[Titulación]]</f>
        <v>25000</v>
      </c>
      <c r="AT471" s="1"/>
      <c r="AV471" s="11"/>
      <c r="AW471" s="10"/>
      <c r="CC471">
        <f t="shared" si="136"/>
        <v>0</v>
      </c>
    </row>
    <row r="472" spans="1:81" ht="34" hidden="1" thickTop="1" thickBot="1">
      <c r="A472" s="447">
        <v>454</v>
      </c>
      <c r="B472" s="653" t="s">
        <v>15</v>
      </c>
      <c r="C472" s="446" t="s">
        <v>3592</v>
      </c>
      <c r="D472" s="1028" t="s">
        <v>3570</v>
      </c>
      <c r="E472" s="1182" t="s">
        <v>2390</v>
      </c>
      <c r="F472" s="383">
        <v>56331092</v>
      </c>
      <c r="G472" s="1290" t="s">
        <v>9195</v>
      </c>
      <c r="H472" s="661">
        <v>16</v>
      </c>
      <c r="I472" s="763">
        <v>16</v>
      </c>
      <c r="J472" s="664">
        <v>2000</v>
      </c>
      <c r="K472" s="437">
        <v>2000</v>
      </c>
      <c r="L472" s="455">
        <f>2180*0.3</f>
        <v>654</v>
      </c>
      <c r="M472" s="502" t="s">
        <v>2851</v>
      </c>
      <c r="N472" s="435">
        <v>44638</v>
      </c>
      <c r="O472" s="379">
        <f t="shared" si="139"/>
        <v>45095</v>
      </c>
      <c r="P472" s="435">
        <v>45248</v>
      </c>
      <c r="Q472" s="379">
        <f t="shared" si="137"/>
        <v>45706</v>
      </c>
      <c r="R472" s="49" t="str">
        <f t="shared" si="138"/>
        <v>H</v>
      </c>
      <c r="S472" s="127" t="str">
        <f t="shared" si="130"/>
        <v>MAESTRIA EN DERECHO PROCESAL PENAL Y JUICIOS ORALES</v>
      </c>
      <c r="T472" s="322" t="s">
        <v>2133</v>
      </c>
      <c r="U472" s="323" t="s">
        <v>9</v>
      </c>
      <c r="V472" s="325">
        <v>5000</v>
      </c>
      <c r="W472" s="392">
        <f t="shared" si="131"/>
        <v>0.86919999999999997</v>
      </c>
      <c r="X472" s="393">
        <f t="shared" si="132"/>
        <v>4346</v>
      </c>
      <c r="Y472" s="326">
        <v>2</v>
      </c>
      <c r="Z472" s="416"/>
      <c r="AA472" s="414">
        <v>25000</v>
      </c>
      <c r="AB472" s="300" t="s">
        <v>11</v>
      </c>
      <c r="AD472" s="1249">
        <v>454</v>
      </c>
      <c r="AE472" s="46">
        <v>0</v>
      </c>
      <c r="AF4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CALENDARIO)]],TODAY())/30,0)-AE472, IF(Cat_alumnos[[#This Row],[ESTATUS ACADÉMICO]]="VIGENTE",ROUNDDOWN(DAYS360(Cat_alumnos[[#This Row],[FECHA DE INICIO (PRIMERA CLASE CALENDARIO)]],TODAY())/30,0)+2-AE472,"NO VIGENTE"))</f>
        <v>NO VIGENTE</v>
      </c>
      <c r="AG472" s="832">
        <v>16</v>
      </c>
      <c r="AH4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472" s="55" t="str">
        <f t="shared" si="126"/>
        <v>SUSPENDER</v>
      </c>
      <c r="AJ472" s="352" t="s">
        <v>9596</v>
      </c>
      <c r="AK472" s="46">
        <v>0</v>
      </c>
      <c r="AL472" s="66">
        <v>3</v>
      </c>
      <c r="AM472" s="444" t="str">
        <f t="shared" si="140"/>
        <v>NO</v>
      </c>
      <c r="AN472" s="902"/>
      <c r="AO472" s="900" t="str">
        <f>MID(Cat_alumnos[[#This Row],[CURP]],5,2)</f>
        <v>81</v>
      </c>
      <c r="AP472" s="900" t="str">
        <f>MID(Cat_alumnos[[#This Row],[CURP]],7,2)</f>
        <v>04</v>
      </c>
      <c r="AQ472" s="900" t="str">
        <f>MID(Cat_alumnos[[#This Row],[CURP]],9,2)</f>
        <v>11</v>
      </c>
      <c r="AR472" s="904" t="s">
        <v>2133</v>
      </c>
      <c r="AS472" s="612">
        <f>Cat_alumnos[[#This Row],[Titulación]]</f>
        <v>25000</v>
      </c>
      <c r="AT472" s="1"/>
      <c r="AV472" s="11"/>
      <c r="AW472" s="10"/>
      <c r="CC472">
        <f t="shared" si="136"/>
        <v>0</v>
      </c>
    </row>
    <row r="473" spans="1:81" ht="19" hidden="1" thickTop="1" thickBot="1">
      <c r="A473" s="448">
        <v>455</v>
      </c>
      <c r="B473" s="657" t="s">
        <v>15</v>
      </c>
      <c r="C473" s="116"/>
      <c r="D473" s="377" t="s">
        <v>768</v>
      </c>
      <c r="E473" s="31" t="s">
        <v>2523</v>
      </c>
      <c r="F473" s="419"/>
      <c r="G473" s="1290" t="s">
        <v>3021</v>
      </c>
      <c r="H473" s="662">
        <v>20</v>
      </c>
      <c r="I473" s="763">
        <v>20</v>
      </c>
      <c r="J473" s="664">
        <v>2000</v>
      </c>
      <c r="K473" s="437">
        <v>2000</v>
      </c>
      <c r="L473" s="434">
        <v>2180</v>
      </c>
      <c r="M473" s="564" t="s">
        <v>2851</v>
      </c>
      <c r="N473" s="659">
        <v>44809</v>
      </c>
      <c r="O473" s="379">
        <f t="shared" si="139"/>
        <v>45387</v>
      </c>
      <c r="P473" s="435">
        <v>44907</v>
      </c>
      <c r="Q473" s="379">
        <f t="shared" si="137"/>
        <v>45485</v>
      </c>
      <c r="R473" s="49" t="str">
        <f t="shared" si="138"/>
        <v/>
      </c>
      <c r="S473" s="49" t="str">
        <f t="shared" si="130"/>
        <v>MAESTRIA EN DERECHO PROCESAL PENAL Y JUICIOS ORALES</v>
      </c>
      <c r="T473" s="322" t="s">
        <v>2133</v>
      </c>
      <c r="U473" s="323" t="s">
        <v>14</v>
      </c>
      <c r="V473" s="325"/>
      <c r="W473" s="51"/>
      <c r="X473" s="50"/>
      <c r="Y473" s="326"/>
      <c r="Z473" s="327"/>
      <c r="AA473" s="414"/>
      <c r="AB473" s="300" t="s">
        <v>14</v>
      </c>
      <c r="AD473" s="1248">
        <v>455</v>
      </c>
      <c r="AE473" s="46"/>
      <c r="AF4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CALENDARIO)]],TODAY())/30,0)-AE473, IF(Cat_alumnos[[#This Row],[ESTATUS ACADÉMICO]]="VIGENTE",ROUNDDOWN(DAYS360(Cat_alumnos[[#This Row],[FECHA DE INICIO (PRIMERA CLASE CALENDARIO)]],TODAY())/30,0)+2-AE473,"NO VIGENTE"))</f>
        <v>NO VIGENTE</v>
      </c>
      <c r="AG473" s="832">
        <v>6</v>
      </c>
      <c r="AH4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73" s="55" t="str">
        <f t="shared" si="126"/>
        <v>SUSPENDER</v>
      </c>
      <c r="AJ473" s="352" t="s">
        <v>2392</v>
      </c>
      <c r="AK473" s="46"/>
      <c r="AL473" s="66">
        <f t="shared" si="134"/>
        <v>0</v>
      </c>
      <c r="AM473" s="444" t="str">
        <f t="shared" si="140"/>
        <v>NO</v>
      </c>
      <c r="AN473" s="902"/>
      <c r="AO473" s="900" t="str">
        <f>MID(Cat_alumnos[[#This Row],[CURP]],5,2)</f>
        <v/>
      </c>
      <c r="AP473" s="900" t="str">
        <f>MID(Cat_alumnos[[#This Row],[CURP]],7,2)</f>
        <v/>
      </c>
      <c r="AQ473" s="900" t="str">
        <f>MID(Cat_alumnos[[#This Row],[CURP]],9,2)</f>
        <v/>
      </c>
      <c r="AR473" s="904" t="s">
        <v>2133</v>
      </c>
      <c r="AS473" s="612">
        <f>Cat_alumnos[[#This Row],[Titulación]]</f>
        <v>0</v>
      </c>
      <c r="AT473" s="1"/>
      <c r="AV473" s="11"/>
      <c r="AW473" s="10"/>
      <c r="CC473">
        <f t="shared" si="136"/>
        <v>0</v>
      </c>
    </row>
    <row r="474" spans="1:81" ht="19" hidden="1" thickTop="1" thickBot="1">
      <c r="A474" s="448">
        <v>456</v>
      </c>
      <c r="B474" s="657" t="s">
        <v>15</v>
      </c>
      <c r="C474" s="116" t="s">
        <v>3588</v>
      </c>
      <c r="D474" s="377" t="s">
        <v>2608</v>
      </c>
      <c r="E474" t="s">
        <v>2387</v>
      </c>
      <c r="F474" s="419">
        <v>59753249</v>
      </c>
      <c r="G474" s="1288" t="s">
        <v>3053</v>
      </c>
      <c r="H474" s="661">
        <v>16</v>
      </c>
      <c r="I474" s="763">
        <v>16</v>
      </c>
      <c r="J474" s="664">
        <v>2000</v>
      </c>
      <c r="K474" s="437">
        <v>2000</v>
      </c>
      <c r="L474" s="455">
        <f>2180*0.3</f>
        <v>654</v>
      </c>
      <c r="M474" s="564" t="s">
        <v>2851</v>
      </c>
      <c r="N474" s="659">
        <v>44809</v>
      </c>
      <c r="O474" s="379">
        <f t="shared" si="139"/>
        <v>45265</v>
      </c>
      <c r="P474" s="435">
        <v>44907</v>
      </c>
      <c r="Q474" s="379">
        <f t="shared" si="137"/>
        <v>45363</v>
      </c>
      <c r="R474" s="303" t="s">
        <v>1616</v>
      </c>
      <c r="S474" s="49" t="str">
        <f t="shared" si="130"/>
        <v>MAESTRIA EN DERECHO PROCESAL PENAL Y JUICIOS ORALES</v>
      </c>
      <c r="T474" s="322" t="s">
        <v>2133</v>
      </c>
      <c r="U474" s="323" t="s">
        <v>9</v>
      </c>
      <c r="V474" s="325">
        <v>5000</v>
      </c>
      <c r="W474" s="51">
        <f t="shared" si="131"/>
        <v>0.86919999999999997</v>
      </c>
      <c r="X474" s="50">
        <f t="shared" si="132"/>
        <v>4346</v>
      </c>
      <c r="Y474" s="326">
        <v>2</v>
      </c>
      <c r="Z474" s="327"/>
      <c r="AA474" s="414">
        <v>25000</v>
      </c>
      <c r="AB474" s="300" t="s">
        <v>11</v>
      </c>
      <c r="AD474" s="1249">
        <v>456</v>
      </c>
      <c r="AE474" s="46">
        <v>14</v>
      </c>
      <c r="AF4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CALENDARIO)]],TODAY())/30,0)-AE474, IF(Cat_alumnos[[#This Row],[ESTATUS ACADÉMICO]]="VIGENTE",ROUNDDOWN(DAYS360(Cat_alumnos[[#This Row],[FECHA DE INICIO (PRIMERA CLASE CALENDARIO)]],TODAY())/30,0)+2-AE474,"NO VIGENTE"))</f>
        <v>NO VIGENTE</v>
      </c>
      <c r="AG474" s="832">
        <v>16</v>
      </c>
      <c r="AH4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4" s="55" t="str">
        <f t="shared" si="126"/>
        <v>SUSPENDER</v>
      </c>
      <c r="AJ474" s="352" t="s">
        <v>2744</v>
      </c>
      <c r="AK474" s="46">
        <v>2</v>
      </c>
      <c r="AL474" s="66">
        <f t="shared" si="134"/>
        <v>0</v>
      </c>
      <c r="AM474" s="444" t="str">
        <f t="shared" si="140"/>
        <v>NO</v>
      </c>
      <c r="AN474" s="902"/>
      <c r="AO474" s="900" t="str">
        <f>MID(Cat_alumnos[[#This Row],[CURP]],5,2)</f>
        <v>97</v>
      </c>
      <c r="AP474" s="900" t="str">
        <f>MID(Cat_alumnos[[#This Row],[CURP]],7,2)</f>
        <v>12</v>
      </c>
      <c r="AQ474" s="900" t="str">
        <f>MID(Cat_alumnos[[#This Row],[CURP]],9,2)</f>
        <v>02</v>
      </c>
      <c r="AR474" s="904" t="s">
        <v>2133</v>
      </c>
      <c r="AS474" s="612">
        <f>Cat_alumnos[[#This Row],[Titulación]]</f>
        <v>25000</v>
      </c>
      <c r="AT474" s="1"/>
      <c r="AV474" s="11"/>
      <c r="AW474" s="10"/>
      <c r="CC474">
        <f t="shared" si="136"/>
        <v>0</v>
      </c>
    </row>
    <row r="475" spans="1:81" ht="19" hidden="1" thickTop="1" thickBot="1">
      <c r="A475" s="448">
        <v>457</v>
      </c>
      <c r="B475" s="658" t="s">
        <v>21</v>
      </c>
      <c r="C475" s="116" t="s">
        <v>9397</v>
      </c>
      <c r="D475" s="507" t="s">
        <v>2529</v>
      </c>
      <c r="E475" t="s">
        <v>2388</v>
      </c>
      <c r="F475" s="419">
        <v>51308822</v>
      </c>
      <c r="G475" s="1290" t="s">
        <v>9202</v>
      </c>
      <c r="H475" s="661">
        <v>6</v>
      </c>
      <c r="I475" s="665">
        <v>6</v>
      </c>
      <c r="J475" s="664">
        <v>2000</v>
      </c>
      <c r="K475" s="433">
        <v>0</v>
      </c>
      <c r="L475" s="434">
        <v>2180</v>
      </c>
      <c r="M475" s="564" t="s">
        <v>2851</v>
      </c>
      <c r="N475" s="435">
        <v>44827</v>
      </c>
      <c r="O475" s="379">
        <f t="shared" si="139"/>
        <v>44980</v>
      </c>
      <c r="P475" s="435">
        <v>45069</v>
      </c>
      <c r="Q475" s="379">
        <f t="shared" si="137"/>
        <v>45222</v>
      </c>
      <c r="R475" s="303" t="s">
        <v>1616</v>
      </c>
      <c r="S475" s="49" t="str">
        <f t="shared" si="130"/>
        <v>JT MAESTRIA EN DERECHO PROCESAL PENAL Y JUICIOS ORALES</v>
      </c>
      <c r="T475" s="322" t="s">
        <v>2133</v>
      </c>
      <c r="U475" s="323" t="s">
        <v>11</v>
      </c>
      <c r="V475" s="325">
        <v>5000</v>
      </c>
      <c r="W475" s="51">
        <f t="shared" si="131"/>
        <v>0.56399999999999995</v>
      </c>
      <c r="X475" s="50">
        <f t="shared" si="132"/>
        <v>2820</v>
      </c>
      <c r="Y475" s="326">
        <v>2</v>
      </c>
      <c r="Z475" s="327">
        <v>6000</v>
      </c>
      <c r="AA475" s="414">
        <v>25000</v>
      </c>
      <c r="AB475" s="300" t="s">
        <v>11</v>
      </c>
      <c r="AD475" s="1248">
        <v>457</v>
      </c>
      <c r="AE475" s="46">
        <v>0</v>
      </c>
      <c r="AF4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CALENDARIO)]],TODAY())/30,0)-AE475, IF(Cat_alumnos[[#This Row],[ESTATUS ACADÉMICO]]="VIGENTE",ROUNDDOWN(DAYS360(Cat_alumnos[[#This Row],[FECHA DE INICIO (PRIMERA CLASE CALENDARIO)]],TODAY())/30,0)+2-AE475,"NO VIGENTE"))</f>
        <v>NO VIGENTE</v>
      </c>
      <c r="AG475" s="832">
        <v>6</v>
      </c>
      <c r="AH4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75" s="55" t="str">
        <f t="shared" si="126"/>
        <v>SUSPENDER</v>
      </c>
      <c r="AJ475" s="352" t="s">
        <v>2392</v>
      </c>
      <c r="AK475" s="46"/>
      <c r="AL475" s="66">
        <f t="shared" si="134"/>
        <v>2</v>
      </c>
      <c r="AM475" s="444" t="str">
        <f t="shared" si="140"/>
        <v>NO</v>
      </c>
      <c r="AN475" s="902"/>
      <c r="AO475" s="900" t="str">
        <f>MID(Cat_alumnos[[#This Row],[CURP]],5,2)</f>
        <v>80</v>
      </c>
      <c r="AP475" s="900" t="str">
        <f>MID(Cat_alumnos[[#This Row],[CURP]],7,2)</f>
        <v>01</v>
      </c>
      <c r="AQ475" s="900" t="str">
        <f>MID(Cat_alumnos[[#This Row],[CURP]],9,2)</f>
        <v>01</v>
      </c>
      <c r="AR475" s="904" t="s">
        <v>2133</v>
      </c>
      <c r="AS475" s="612">
        <f>Cat_alumnos[[#This Row],[Titulación]]</f>
        <v>25000</v>
      </c>
      <c r="AT475" s="1"/>
      <c r="AV475" s="11"/>
      <c r="AW475" s="10"/>
      <c r="CC475">
        <f t="shared" si="136"/>
        <v>0</v>
      </c>
    </row>
    <row r="476" spans="1:81" ht="16.5" hidden="1" customHeight="1" thickBot="1">
      <c r="A476" s="448">
        <v>458</v>
      </c>
      <c r="B476" s="562" t="s">
        <v>3256</v>
      </c>
      <c r="C476" s="116" t="s">
        <v>599</v>
      </c>
      <c r="D476" s="377"/>
      <c r="E476" s="1185" t="s">
        <v>601</v>
      </c>
      <c r="F476" s="419">
        <v>998994481</v>
      </c>
      <c r="G476" s="1290" t="s">
        <v>9203</v>
      </c>
      <c r="H476" s="662">
        <v>6</v>
      </c>
      <c r="I476" s="763">
        <v>6</v>
      </c>
      <c r="J476" s="664">
        <v>0</v>
      </c>
      <c r="K476" s="437">
        <v>0</v>
      </c>
      <c r="L476" s="434">
        <v>0</v>
      </c>
      <c r="M476" s="502" t="s">
        <v>3156</v>
      </c>
      <c r="N476" s="379">
        <v>45210</v>
      </c>
      <c r="O476" s="379">
        <f t="shared" si="139"/>
        <v>45362</v>
      </c>
      <c r="P476" s="379">
        <v>45215</v>
      </c>
      <c r="Q476" s="379">
        <f t="shared" si="137"/>
        <v>45367</v>
      </c>
      <c r="R476" s="49" t="str">
        <f t="shared" ref="R476:R499" si="141">MID($C476,11,1)</f>
        <v>M</v>
      </c>
      <c r="S476" s="49" t="str">
        <f t="shared" si="130"/>
        <v xml:space="preserve">DIPLOMADO </v>
      </c>
      <c r="T476" s="322" t="s">
        <v>2908</v>
      </c>
      <c r="U476" s="323" t="s">
        <v>9</v>
      </c>
      <c r="V476" s="325">
        <v>5000</v>
      </c>
      <c r="W476" s="51">
        <f t="shared" si="131"/>
        <v>1</v>
      </c>
      <c r="X476" s="50">
        <f t="shared" si="132"/>
        <v>5000</v>
      </c>
      <c r="Y476" s="326"/>
      <c r="Z476" s="327"/>
      <c r="AA476" s="414"/>
      <c r="AB476" s="300" t="s">
        <v>11</v>
      </c>
      <c r="AD476" s="1249">
        <v>458</v>
      </c>
      <c r="AE476" s="46">
        <v>0</v>
      </c>
      <c r="AF4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CALENDARIO)]],TODAY())/30,0)-AE476, IF(Cat_alumnos[[#This Row],[ESTATUS ACADÉMICO]]="VIGENTE",ROUNDDOWN(DAYS360(Cat_alumnos[[#This Row],[FECHA DE INICIO (PRIMERA CLASE CALENDARIO)]],TODAY())/30,0)+2-AE476,"NO VIGENTE"))</f>
        <v>NO VIGENTE</v>
      </c>
      <c r="AG476" s="832">
        <v>6</v>
      </c>
      <c r="AH47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76" s="55" t="str">
        <f t="shared" si="126"/>
        <v>SUSPENDER</v>
      </c>
      <c r="AJ476" s="352" t="s">
        <v>2392</v>
      </c>
      <c r="AK476" s="46"/>
      <c r="AL476" s="66">
        <f t="shared" si="134"/>
        <v>0</v>
      </c>
      <c r="AM476" s="444" t="str">
        <f t="shared" si="140"/>
        <v>NO</v>
      </c>
      <c r="AN476" s="902"/>
      <c r="AO476" s="900" t="str">
        <f>MID(Cat_alumnos[[#This Row],[CURP]],5,2)</f>
        <v>75</v>
      </c>
      <c r="AP476" s="900" t="str">
        <f>MID(Cat_alumnos[[#This Row],[CURP]],7,2)</f>
        <v>10</v>
      </c>
      <c r="AQ476" s="900" t="str">
        <f>MID(Cat_alumnos[[#This Row],[CURP]],9,2)</f>
        <v>15</v>
      </c>
      <c r="AR476" s="904" t="s">
        <v>2133</v>
      </c>
      <c r="AS476" s="612">
        <f>Cat_alumnos[[#This Row],[Titulación]]</f>
        <v>0</v>
      </c>
      <c r="AT476" s="1"/>
      <c r="AV476" s="11"/>
      <c r="AW476" s="10"/>
      <c r="CC476">
        <f t="shared" si="136"/>
        <v>0</v>
      </c>
    </row>
    <row r="477" spans="1:81" ht="30.75" hidden="1" customHeight="1" thickBot="1">
      <c r="A477" s="448">
        <v>459</v>
      </c>
      <c r="B477" s="609" t="s">
        <v>15</v>
      </c>
      <c r="C477" s="502" t="s">
        <v>2402</v>
      </c>
      <c r="D477" s="507" t="s">
        <v>2530</v>
      </c>
      <c r="E477" s="525" t="s">
        <v>2403</v>
      </c>
      <c r="F477" s="450">
        <v>9831589077</v>
      </c>
      <c r="G477" s="1289" t="s">
        <v>9204</v>
      </c>
      <c r="H477" s="450">
        <v>16</v>
      </c>
      <c r="I477" s="450">
        <v>16</v>
      </c>
      <c r="J477" s="451">
        <v>1000</v>
      </c>
      <c r="K477" s="451">
        <v>2000</v>
      </c>
      <c r="L477" s="451">
        <v>2275</v>
      </c>
      <c r="M477" s="502" t="s">
        <v>2405</v>
      </c>
      <c r="N477" s="379">
        <v>44897</v>
      </c>
      <c r="O477" s="379">
        <f t="shared" si="139"/>
        <v>45353</v>
      </c>
      <c r="P477" s="379">
        <v>44898</v>
      </c>
      <c r="Q477" s="379">
        <f t="shared" si="137"/>
        <v>45354</v>
      </c>
      <c r="R477" s="49" t="str">
        <f t="shared" si="141"/>
        <v>H</v>
      </c>
      <c r="S477" s="49" t="str">
        <f t="shared" si="130"/>
        <v>MAESTRIA EN DERECHO PROCESAL PENAL Y JUICIOS ORALES</v>
      </c>
      <c r="T477" s="322" t="s">
        <v>1227</v>
      </c>
      <c r="U477" s="323" t="s">
        <v>16</v>
      </c>
      <c r="V477" s="325">
        <v>5000</v>
      </c>
      <c r="W477" s="51">
        <f t="shared" si="131"/>
        <v>0.54500000000000004</v>
      </c>
      <c r="X477" s="50">
        <f t="shared" si="132"/>
        <v>2725</v>
      </c>
      <c r="Y477" s="326">
        <v>1</v>
      </c>
      <c r="Z477" s="327"/>
      <c r="AA477" s="414">
        <v>25000</v>
      </c>
      <c r="AB477" s="300" t="s">
        <v>16</v>
      </c>
      <c r="AD477" s="1248">
        <v>459</v>
      </c>
      <c r="AE477" s="46">
        <v>0</v>
      </c>
      <c r="AF4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CALENDARIO)]],TODAY())/30,0)-AE477, IF(Cat_alumnos[[#This Row],[ESTATUS ACADÉMICO]]="VIGENTE",ROUNDDOWN(DAYS360(Cat_alumnos[[#This Row],[FECHA DE INICIO (PRIMERA CLASE CALENDARIO)]],TODAY())/30,0)+2-AE477,"NO VIGENTE"))</f>
        <v>NO VIGENTE</v>
      </c>
      <c r="AG477" s="832">
        <v>1</v>
      </c>
      <c r="AH4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7" s="55" t="str">
        <f t="shared" si="126"/>
        <v>SUSPENDER</v>
      </c>
      <c r="AJ477" s="349" t="s">
        <v>2790</v>
      </c>
      <c r="AK477" s="46"/>
      <c r="AL477" s="66">
        <f t="shared" ref="AL477:AL508" si="142">Y477-AK477</f>
        <v>1</v>
      </c>
      <c r="AM477" s="444" t="str">
        <f t="shared" si="140"/>
        <v>NO</v>
      </c>
      <c r="AN477" s="902"/>
      <c r="AO477" s="900" t="str">
        <f>MID(Cat_alumnos[[#This Row],[CURP]],5,2)</f>
        <v>88</v>
      </c>
      <c r="AP477" s="900" t="str">
        <f>MID(Cat_alumnos[[#This Row],[CURP]],7,2)</f>
        <v>07</v>
      </c>
      <c r="AQ477" s="900" t="str">
        <f>MID(Cat_alumnos[[#This Row],[CURP]],9,2)</f>
        <v>13</v>
      </c>
      <c r="AR477" s="904" t="s">
        <v>2133</v>
      </c>
      <c r="AS477" s="612">
        <f>Cat_alumnos[[#This Row],[Titulación]]</f>
        <v>25000</v>
      </c>
      <c r="AT477" s="1"/>
      <c r="AV477" s="11"/>
      <c r="AW477" s="10"/>
      <c r="CC477">
        <f t="shared" si="136"/>
        <v>0</v>
      </c>
    </row>
    <row r="478" spans="1:81" ht="30.75" hidden="1" customHeight="1" thickBot="1">
      <c r="A478" s="448">
        <v>460</v>
      </c>
      <c r="B478" s="609" t="s">
        <v>15</v>
      </c>
      <c r="C478" s="502" t="s">
        <v>2406</v>
      </c>
      <c r="D478" s="507" t="s">
        <v>2609</v>
      </c>
      <c r="E478" s="525" t="s">
        <v>2407</v>
      </c>
      <c r="F478" s="450" t="s">
        <v>2408</v>
      </c>
      <c r="G478" s="1290" t="s">
        <v>9205</v>
      </c>
      <c r="H478" s="450">
        <v>16</v>
      </c>
      <c r="I478" s="450">
        <v>16</v>
      </c>
      <c r="J478" s="451">
        <v>1000</v>
      </c>
      <c r="K478" s="451">
        <v>2000</v>
      </c>
      <c r="L478" s="451">
        <v>2275</v>
      </c>
      <c r="M478" s="502" t="s">
        <v>2405</v>
      </c>
      <c r="N478" s="379">
        <v>44897</v>
      </c>
      <c r="O478" s="379">
        <f t="shared" si="139"/>
        <v>45353</v>
      </c>
      <c r="P478" s="379">
        <v>44898</v>
      </c>
      <c r="Q478" s="379">
        <f t="shared" si="137"/>
        <v>45354</v>
      </c>
      <c r="R478" s="49" t="str">
        <f t="shared" si="141"/>
        <v>H</v>
      </c>
      <c r="S478" s="49" t="str">
        <f t="shared" si="130"/>
        <v>MAESTRIA EN DERECHO PROCESAL PENAL Y JUICIOS ORALES</v>
      </c>
      <c r="T478" s="322" t="s">
        <v>1227</v>
      </c>
      <c r="U478" s="323" t="s">
        <v>9</v>
      </c>
      <c r="V478" s="325">
        <v>5000</v>
      </c>
      <c r="W478" s="51">
        <f t="shared" si="131"/>
        <v>0.54500000000000004</v>
      </c>
      <c r="X478" s="50">
        <f t="shared" si="132"/>
        <v>2725</v>
      </c>
      <c r="Y478" s="326">
        <v>1</v>
      </c>
      <c r="Z478" s="327"/>
      <c r="AA478" s="414">
        <v>25000</v>
      </c>
      <c r="AB478" s="300" t="s">
        <v>11</v>
      </c>
      <c r="AD478" s="1249">
        <v>460</v>
      </c>
      <c r="AE478" s="46">
        <v>0</v>
      </c>
      <c r="AF4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CALENDARIO)]],TODAY())/30,0)-AE478, IF(Cat_alumnos[[#This Row],[ESTATUS ACADÉMICO]]="VIGENTE",ROUNDDOWN(DAYS360(Cat_alumnos[[#This Row],[FECHA DE INICIO (PRIMERA CLASE CALENDARIO)]],TODAY())/30,0)+2-AE478,"NO VIGENTE"))</f>
        <v>NO VIGENTE</v>
      </c>
      <c r="AG478" s="832">
        <v>16</v>
      </c>
      <c r="AH4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78" s="55" t="str">
        <f t="shared" ca="1" si="126"/>
        <v>Al día septiembre</v>
      </c>
      <c r="AJ478" s="349" t="s">
        <v>2791</v>
      </c>
      <c r="AK478" s="46"/>
      <c r="AL478" s="66">
        <f t="shared" si="142"/>
        <v>1</v>
      </c>
      <c r="AM478" s="444" t="str">
        <f t="shared" si="140"/>
        <v>NO</v>
      </c>
      <c r="AN478" s="902"/>
      <c r="AO478" s="900" t="str">
        <f>MID(Cat_alumnos[[#This Row],[CURP]],5,2)</f>
        <v>83</v>
      </c>
      <c r="AP478" s="900" t="str">
        <f>MID(Cat_alumnos[[#This Row],[CURP]],7,2)</f>
        <v>09</v>
      </c>
      <c r="AQ478" s="900" t="str">
        <f>MID(Cat_alumnos[[#This Row],[CURP]],9,2)</f>
        <v>18</v>
      </c>
      <c r="AR478" s="904" t="s">
        <v>2133</v>
      </c>
      <c r="AS478" s="612">
        <f>Cat_alumnos[[#This Row],[Titulación]]</f>
        <v>25000</v>
      </c>
      <c r="AT478" s="1"/>
      <c r="AV478" s="11"/>
      <c r="AW478" s="10"/>
      <c r="CC478">
        <f t="shared" si="136"/>
        <v>0</v>
      </c>
    </row>
    <row r="479" spans="1:81" ht="45.75" hidden="1" customHeight="1" thickBot="1">
      <c r="A479" s="448">
        <v>461</v>
      </c>
      <c r="B479" s="498" t="s">
        <v>67</v>
      </c>
      <c r="C479" s="502" t="s">
        <v>3510</v>
      </c>
      <c r="D479" s="377" t="s">
        <v>2511</v>
      </c>
      <c r="E479" s="525" t="s">
        <v>2411</v>
      </c>
      <c r="F479" s="450" t="s">
        <v>2412</v>
      </c>
      <c r="G479" s="1290" t="s">
        <v>3850</v>
      </c>
      <c r="H479" s="432">
        <v>20</v>
      </c>
      <c r="I479" s="432">
        <v>20</v>
      </c>
      <c r="J479" s="433">
        <v>0</v>
      </c>
      <c r="K479" s="433">
        <v>0</v>
      </c>
      <c r="L479" s="434">
        <v>3497</v>
      </c>
      <c r="M479" s="254" t="s">
        <v>2414</v>
      </c>
      <c r="N479" s="1192">
        <v>44947</v>
      </c>
      <c r="O479" s="379">
        <f t="shared" si="139"/>
        <v>45525</v>
      </c>
      <c r="P479" s="1192">
        <v>44890</v>
      </c>
      <c r="Q479" s="379">
        <f t="shared" si="137"/>
        <v>45468</v>
      </c>
      <c r="R479" s="49" t="str">
        <f t="shared" si="141"/>
        <v>H</v>
      </c>
      <c r="S479" s="49" t="str">
        <f t="shared" si="130"/>
        <v>DOCTORADO EN INNOVACION, ADMON Y POLITICAS PUBLICAS</v>
      </c>
      <c r="T479" s="322" t="s">
        <v>1227</v>
      </c>
      <c r="U479" s="323" t="s">
        <v>9</v>
      </c>
      <c r="V479" s="325">
        <v>7500</v>
      </c>
      <c r="W479" s="51">
        <f t="shared" si="131"/>
        <v>0.53373333333333328</v>
      </c>
      <c r="X479" s="50">
        <f t="shared" si="132"/>
        <v>4003</v>
      </c>
      <c r="Y479" s="326">
        <v>0</v>
      </c>
      <c r="Z479" s="327"/>
      <c r="AA479" s="414">
        <v>29000</v>
      </c>
      <c r="AB479" s="300" t="s">
        <v>11</v>
      </c>
      <c r="AD479" s="1248">
        <v>461</v>
      </c>
      <c r="AE479" s="46">
        <v>1</v>
      </c>
      <c r="AF4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CALENDARIO)]],TODAY())/30,0)-AE479, IF(Cat_alumnos[[#This Row],[ESTATUS ACADÉMICO]]="VIGENTE",ROUNDDOWN(DAYS360(Cat_alumnos[[#This Row],[FECHA DE INICIO (PRIMERA CLASE CALENDARIO)]],TODAY())/30,0)+2-AE479,"NO VIGENTE"))</f>
        <v>NO VIGENTE</v>
      </c>
      <c r="AG479" s="832">
        <v>20</v>
      </c>
      <c r="AH4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79" s="55" t="str">
        <f t="shared" si="126"/>
        <v>SUSPENDER</v>
      </c>
      <c r="AJ479" s="352" t="s">
        <v>3860</v>
      </c>
      <c r="AK479" s="46"/>
      <c r="AL479" s="66">
        <f t="shared" si="142"/>
        <v>0</v>
      </c>
      <c r="AM479" s="444" t="str">
        <f t="shared" si="140"/>
        <v>NO</v>
      </c>
      <c r="AN479" s="902"/>
      <c r="AO479" s="900" t="str">
        <f>MID(Cat_alumnos[[#This Row],[CURP]],5,2)</f>
        <v>78</v>
      </c>
      <c r="AP479" s="900" t="str">
        <f>MID(Cat_alumnos[[#This Row],[CURP]],7,2)</f>
        <v>10</v>
      </c>
      <c r="AQ479" s="900" t="str">
        <f>MID(Cat_alumnos[[#This Row],[CURP]],9,2)</f>
        <v>01</v>
      </c>
      <c r="AR479" s="904" t="s">
        <v>2133</v>
      </c>
      <c r="AS479" s="612">
        <f>Cat_alumnos[[#This Row],[Titulación]]</f>
        <v>29000</v>
      </c>
      <c r="AT479" s="1"/>
      <c r="AV479" s="11"/>
      <c r="AW479" s="10"/>
      <c r="CC479">
        <f t="shared" si="136"/>
        <v>0</v>
      </c>
    </row>
    <row r="480" spans="1:81" ht="16.5" hidden="1" customHeight="1" thickBot="1">
      <c r="A480" s="447">
        <v>462</v>
      </c>
      <c r="B480" s="654" t="s">
        <v>12</v>
      </c>
      <c r="C480" s="446" t="s">
        <v>1330</v>
      </c>
      <c r="D480" s="689" t="s">
        <v>2542</v>
      </c>
      <c r="E480" s="445" t="s">
        <v>1332</v>
      </c>
      <c r="F480" s="47">
        <v>9995753204</v>
      </c>
      <c r="G480" s="1289" t="s">
        <v>3895</v>
      </c>
      <c r="H480" s="436">
        <v>24</v>
      </c>
      <c r="I480" s="436">
        <v>20</v>
      </c>
      <c r="J480" s="437">
        <v>2000</v>
      </c>
      <c r="K480" s="437">
        <v>0</v>
      </c>
      <c r="L480" s="428">
        <f>5200*20/24</f>
        <v>4333.333333333333</v>
      </c>
      <c r="M480" s="377" t="s">
        <v>2443</v>
      </c>
      <c r="N480" s="438">
        <v>44954</v>
      </c>
      <c r="O480" s="379">
        <f t="shared" si="139"/>
        <v>45532</v>
      </c>
      <c r="P480" s="438">
        <v>44932</v>
      </c>
      <c r="Q480" s="379">
        <f t="shared" si="137"/>
        <v>45632</v>
      </c>
      <c r="R480" s="127" t="str">
        <f t="shared" si="141"/>
        <v>H</v>
      </c>
      <c r="S480" s="127" t="str">
        <f t="shared" si="130"/>
        <v>DOCTORADO EN DERECHO</v>
      </c>
      <c r="T480" s="322" t="s">
        <v>1227</v>
      </c>
      <c r="U480" s="324" t="s">
        <v>9</v>
      </c>
      <c r="V480" s="391">
        <v>7500</v>
      </c>
      <c r="W480" s="392">
        <f t="shared" si="131"/>
        <v>0.42222222222222228</v>
      </c>
      <c r="X480" s="393">
        <f t="shared" si="132"/>
        <v>3166.666666666667</v>
      </c>
      <c r="Y480" s="415">
        <v>0</v>
      </c>
      <c r="Z480" s="416"/>
      <c r="AA480" s="417">
        <v>0</v>
      </c>
      <c r="AB480" t="s">
        <v>11</v>
      </c>
      <c r="AD480" s="1249">
        <v>462</v>
      </c>
      <c r="AE480" s="46">
        <v>0</v>
      </c>
      <c r="AF4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CALENDARIO)]],TODAY())/30,0)-AE480, IF(Cat_alumnos[[#This Row],[ESTATUS ACADÉMICO]]="VIGENTE",ROUNDDOWN(DAYS360(Cat_alumnos[[#This Row],[FECHA DE INICIO (PRIMERA CLASE CALENDARIO)]],TODAY())/30,0)+2-AE480,"NO VIGENTE"))</f>
        <v>NO VIGENTE</v>
      </c>
      <c r="AG480" s="832">
        <v>20</v>
      </c>
      <c r="AH4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0" s="55" t="str">
        <f t="shared" ca="1" si="126"/>
        <v>Al día septiembre</v>
      </c>
      <c r="AJ480" s="349" t="s">
        <v>2921</v>
      </c>
      <c r="AK480" s="46"/>
      <c r="AL480" s="66">
        <f t="shared" si="142"/>
        <v>0</v>
      </c>
      <c r="AM480" s="444" t="str">
        <f t="shared" si="140"/>
        <v>NO</v>
      </c>
      <c r="AN480" s="902"/>
      <c r="AO480" s="900" t="str">
        <f>MID(Cat_alumnos[[#This Row],[CURP]],5,2)</f>
        <v>60</v>
      </c>
      <c r="AP480" s="900" t="str">
        <f>MID(Cat_alumnos[[#This Row],[CURP]],7,2)</f>
        <v>05</v>
      </c>
      <c r="AQ480" s="900" t="str">
        <f>MID(Cat_alumnos[[#This Row],[CURP]],9,2)</f>
        <v>02</v>
      </c>
      <c r="AR480" s="904" t="s">
        <v>2133</v>
      </c>
      <c r="AS480" s="612">
        <f>Cat_alumnos[[#This Row],[Titulación]]</f>
        <v>0</v>
      </c>
      <c r="AT480" s="1"/>
      <c r="AV480" s="11"/>
      <c r="AW480" s="10"/>
      <c r="CC480">
        <f t="shared" si="136"/>
        <v>0</v>
      </c>
    </row>
    <row r="481" spans="1:81" ht="16.5" hidden="1" customHeight="1" thickBot="1">
      <c r="A481" s="448">
        <v>463</v>
      </c>
      <c r="B481" s="570" t="s">
        <v>12</v>
      </c>
      <c r="C481" s="502" t="s">
        <v>374</v>
      </c>
      <c r="D481" s="766" t="s">
        <v>3071</v>
      </c>
      <c r="E481" s="525" t="s">
        <v>376</v>
      </c>
      <c r="F481" s="450" t="s">
        <v>1201</v>
      </c>
      <c r="G481" s="1290" t="s">
        <v>9206</v>
      </c>
      <c r="H481" s="450">
        <v>20</v>
      </c>
      <c r="I481" s="450">
        <v>20</v>
      </c>
      <c r="J481" s="451">
        <v>2000</v>
      </c>
      <c r="K481" s="540" t="s">
        <v>1600</v>
      </c>
      <c r="L481" s="451">
        <v>5200</v>
      </c>
      <c r="M481" s="502" t="s">
        <v>2443</v>
      </c>
      <c r="N481" s="379">
        <v>44954</v>
      </c>
      <c r="O481" s="379">
        <f t="shared" si="139"/>
        <v>45532</v>
      </c>
      <c r="P481" s="379">
        <v>44941</v>
      </c>
      <c r="Q481" s="379">
        <f t="shared" si="137"/>
        <v>45519</v>
      </c>
      <c r="R481" s="49" t="str">
        <f t="shared" si="141"/>
        <v>H</v>
      </c>
      <c r="S481" s="49" t="str">
        <f t="shared" si="130"/>
        <v>DOCTORADO EN DERECHO</v>
      </c>
      <c r="T481" s="322" t="s">
        <v>1227</v>
      </c>
      <c r="U481" s="324" t="s">
        <v>9</v>
      </c>
      <c r="V481" s="325">
        <v>7500</v>
      </c>
      <c r="W481" s="51">
        <f t="shared" si="131"/>
        <v>0.30666666666666664</v>
      </c>
      <c r="X481" s="50">
        <f t="shared" si="132"/>
        <v>2300</v>
      </c>
      <c r="Y481" s="326">
        <v>0</v>
      </c>
      <c r="Z481" s="327">
        <v>0</v>
      </c>
      <c r="AA481" s="414">
        <v>0</v>
      </c>
      <c r="AB481" s="300" t="s">
        <v>2319</v>
      </c>
      <c r="AD481" s="1248">
        <v>463</v>
      </c>
      <c r="AE481" s="46">
        <v>0</v>
      </c>
      <c r="AF4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CALENDARIO)]],TODAY())/30,0)-AE481, IF(Cat_alumnos[[#This Row],[ESTATUS ACADÉMICO]]="VIGENTE",ROUNDDOWN(DAYS360(Cat_alumnos[[#This Row],[FECHA DE INICIO (PRIMERA CLASE CALENDARIO)]],TODAY())/30,0)+2-AE481,"NO VIGENTE"))</f>
        <v>NO VIGENTE</v>
      </c>
      <c r="AG481" s="832">
        <v>20</v>
      </c>
      <c r="AH4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1" s="55" t="str">
        <f t="shared" ca="1" si="126"/>
        <v>Al día septiembre</v>
      </c>
      <c r="AJ481" s="349" t="s">
        <v>3840</v>
      </c>
      <c r="AK481" s="46"/>
      <c r="AL481" s="66">
        <f t="shared" si="142"/>
        <v>0</v>
      </c>
      <c r="AM481" s="444" t="str">
        <f t="shared" si="140"/>
        <v>NO</v>
      </c>
      <c r="AN481" s="902"/>
      <c r="AO481" s="900" t="str">
        <f>MID(Cat_alumnos[[#This Row],[CURP]],5,2)</f>
        <v>67</v>
      </c>
      <c r="AP481" s="900" t="str">
        <f>MID(Cat_alumnos[[#This Row],[CURP]],7,2)</f>
        <v>12</v>
      </c>
      <c r="AQ481" s="900" t="str">
        <f>MID(Cat_alumnos[[#This Row],[CURP]],9,2)</f>
        <v>15</v>
      </c>
      <c r="AR481" s="904" t="s">
        <v>2133</v>
      </c>
      <c r="AS481" s="612">
        <f>Cat_alumnos[[#This Row],[Titulación]]</f>
        <v>0</v>
      </c>
      <c r="AT481" s="1"/>
      <c r="AV481" s="11"/>
      <c r="AW481" s="10"/>
      <c r="CC481">
        <f t="shared" si="136"/>
        <v>0</v>
      </c>
    </row>
    <row r="482" spans="1:81" ht="16.5" hidden="1" customHeight="1" thickBot="1">
      <c r="A482" s="448">
        <v>464</v>
      </c>
      <c r="B482" s="570" t="s">
        <v>12</v>
      </c>
      <c r="C482" s="502" t="s">
        <v>2452</v>
      </c>
      <c r="D482" s="690" t="s">
        <v>2546</v>
      </c>
      <c r="E482" s="525" t="s">
        <v>2455</v>
      </c>
      <c r="F482" s="450" t="s">
        <v>2453</v>
      </c>
      <c r="G482" s="1290" t="s">
        <v>9207</v>
      </c>
      <c r="H482" s="450">
        <v>20</v>
      </c>
      <c r="I482" s="450">
        <v>20</v>
      </c>
      <c r="J482" s="540" t="s">
        <v>1600</v>
      </c>
      <c r="K482" s="540" t="s">
        <v>1600</v>
      </c>
      <c r="L482" s="451">
        <v>5200</v>
      </c>
      <c r="M482" s="502" t="s">
        <v>2446</v>
      </c>
      <c r="N482" s="379">
        <v>44954</v>
      </c>
      <c r="O482" s="379">
        <f t="shared" si="139"/>
        <v>45532</v>
      </c>
      <c r="P482" s="379">
        <v>44935</v>
      </c>
      <c r="Q482" s="379">
        <f t="shared" si="137"/>
        <v>45513</v>
      </c>
      <c r="R482" s="49" t="str">
        <f t="shared" si="141"/>
        <v>H</v>
      </c>
      <c r="S482" s="49" t="str">
        <f t="shared" si="130"/>
        <v>DOCTORADO EN DERECHO</v>
      </c>
      <c r="T482" s="322" t="s">
        <v>1227</v>
      </c>
      <c r="U482" s="324" t="s">
        <v>11</v>
      </c>
      <c r="V482" s="325">
        <v>7500</v>
      </c>
      <c r="W482" s="51">
        <f t="shared" si="131"/>
        <v>0.30666666666666664</v>
      </c>
      <c r="X482" s="50">
        <f t="shared" si="132"/>
        <v>2300</v>
      </c>
      <c r="Y482" s="326">
        <v>0</v>
      </c>
      <c r="Z482" s="327">
        <v>0</v>
      </c>
      <c r="AA482" s="414">
        <v>0</v>
      </c>
      <c r="AB482" s="300" t="s">
        <v>11</v>
      </c>
      <c r="AD482" s="1249">
        <v>464</v>
      </c>
      <c r="AE482" s="46">
        <v>0</v>
      </c>
      <c r="AF4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CALENDARIO)]],TODAY())/30,0)-AE482, IF(Cat_alumnos[[#This Row],[ESTATUS ACADÉMICO]]="VIGENTE",ROUNDDOWN(DAYS360(Cat_alumnos[[#This Row],[FECHA DE INICIO (PRIMERA CLASE CALENDARIO)]],TODAY())/30,0)+2-AE482,"NO VIGENTE"))</f>
        <v>NO VIGENTE</v>
      </c>
      <c r="AG482" s="832">
        <v>20</v>
      </c>
      <c r="AH4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82" s="55" t="str">
        <f t="shared" ref="AI482:AI517" si="143">IF(AH482&gt;=2,"SUSPENDER",IF(AH482&lt;=0,CONCATENATE("Al día"," ",$AK$17),IF(AND(AH482&lt;=2,AH482&gt;0),"COBRANZA",)))</f>
        <v>COBRANZA</v>
      </c>
      <c r="AJ482" s="349" t="s">
        <v>3841</v>
      </c>
      <c r="AK482" s="46"/>
      <c r="AL482" s="66">
        <f t="shared" si="142"/>
        <v>0</v>
      </c>
      <c r="AM482" s="444" t="str">
        <f t="shared" si="140"/>
        <v>NO</v>
      </c>
      <c r="AN482" s="902"/>
      <c r="AO482" s="900" t="str">
        <f>MID(Cat_alumnos[[#This Row],[CURP]],5,2)</f>
        <v>88</v>
      </c>
      <c r="AP482" s="900" t="str">
        <f>MID(Cat_alumnos[[#This Row],[CURP]],7,2)</f>
        <v>12</v>
      </c>
      <c r="AQ482" s="900" t="str">
        <f>MID(Cat_alumnos[[#This Row],[CURP]],9,2)</f>
        <v>09</v>
      </c>
      <c r="AR482" s="904" t="s">
        <v>2133</v>
      </c>
      <c r="AS482" s="612">
        <f>Cat_alumnos[[#This Row],[Titulación]]</f>
        <v>0</v>
      </c>
      <c r="AT482" s="1"/>
      <c r="AV482" s="11"/>
      <c r="AW482" s="10"/>
      <c r="CC482">
        <f t="shared" si="136"/>
        <v>0</v>
      </c>
    </row>
    <row r="483" spans="1:81" ht="30.75" hidden="1" customHeight="1" thickBot="1">
      <c r="A483" s="448">
        <v>465</v>
      </c>
      <c r="B483" s="570" t="s">
        <v>12</v>
      </c>
      <c r="C483" s="46" t="s">
        <v>637</v>
      </c>
      <c r="D483" s="690" t="s">
        <v>2542</v>
      </c>
      <c r="E483" s="525" t="s">
        <v>639</v>
      </c>
      <c r="F483" s="450">
        <v>9831079580</v>
      </c>
      <c r="G483" s="1290" t="s">
        <v>9208</v>
      </c>
      <c r="H483" s="450">
        <v>24</v>
      </c>
      <c r="I483" s="450">
        <v>20</v>
      </c>
      <c r="J483" s="540" t="s">
        <v>1600</v>
      </c>
      <c r="K483" s="451">
        <v>2000</v>
      </c>
      <c r="L483" s="451">
        <v>2800</v>
      </c>
      <c r="M483" s="502" t="s">
        <v>2443</v>
      </c>
      <c r="N483" s="379">
        <v>44954</v>
      </c>
      <c r="O483" s="379">
        <f t="shared" si="139"/>
        <v>45532</v>
      </c>
      <c r="P483" s="379">
        <v>44951</v>
      </c>
      <c r="Q483" s="379">
        <f t="shared" si="137"/>
        <v>45651</v>
      </c>
      <c r="R483" s="49" t="str">
        <f t="shared" si="141"/>
        <v>M</v>
      </c>
      <c r="S483" s="49" t="str">
        <f t="shared" si="130"/>
        <v>DOCTORADO EN DERECHO</v>
      </c>
      <c r="T483" s="322" t="s">
        <v>1227</v>
      </c>
      <c r="U483" s="324" t="s">
        <v>9</v>
      </c>
      <c r="V483" s="325">
        <v>7500</v>
      </c>
      <c r="W483" s="51">
        <f t="shared" si="131"/>
        <v>0.62666666666666671</v>
      </c>
      <c r="X483" s="50">
        <f t="shared" si="132"/>
        <v>4700</v>
      </c>
      <c r="Y483" s="326">
        <v>1</v>
      </c>
      <c r="Z483" s="327">
        <v>0</v>
      </c>
      <c r="AA483" s="414">
        <v>29000</v>
      </c>
      <c r="AB483" s="300" t="s">
        <v>2319</v>
      </c>
      <c r="AD483" s="1248">
        <v>465</v>
      </c>
      <c r="AE483" s="46">
        <v>1</v>
      </c>
      <c r="AF4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CALENDARIO)]],TODAY())/30,0)-AE483, IF(Cat_alumnos[[#This Row],[ESTATUS ACADÉMICO]]="VIGENTE",ROUNDDOWN(DAYS360(Cat_alumnos[[#This Row],[FECHA DE INICIO (PRIMERA CLASE CALENDARIO)]],TODAY())/30,0)+2-AE483,"NO VIGENTE"))</f>
        <v>NO VIGENTE</v>
      </c>
      <c r="AG483" s="832">
        <v>18</v>
      </c>
      <c r="AH4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483" s="55" t="str">
        <f t="shared" si="143"/>
        <v>SUSPENDER</v>
      </c>
      <c r="AJ483" s="352" t="s">
        <v>3864</v>
      </c>
      <c r="AK483" s="46"/>
      <c r="AL483" s="66">
        <f t="shared" si="142"/>
        <v>1</v>
      </c>
      <c r="AM483" s="444" t="str">
        <f t="shared" si="140"/>
        <v>NO</v>
      </c>
      <c r="AN483" s="902"/>
      <c r="AO483" s="900" t="str">
        <f>MID(Cat_alumnos[[#This Row],[CURP]],5,2)</f>
        <v>75</v>
      </c>
      <c r="AP483" s="900" t="str">
        <f>MID(Cat_alumnos[[#This Row],[CURP]],7,2)</f>
        <v>04</v>
      </c>
      <c r="AQ483" s="900" t="str">
        <f>MID(Cat_alumnos[[#This Row],[CURP]],9,2)</f>
        <v>16</v>
      </c>
      <c r="AR483" s="904" t="s">
        <v>2133</v>
      </c>
      <c r="AS483" s="612">
        <f>Cat_alumnos[[#This Row],[Titulación]]</f>
        <v>29000</v>
      </c>
      <c r="AT483" s="1"/>
      <c r="AV483" s="11"/>
      <c r="AW483" s="10"/>
      <c r="CC483">
        <f t="shared" si="136"/>
        <v>0</v>
      </c>
    </row>
    <row r="484" spans="1:81" ht="30.75" hidden="1" customHeight="1" thickBot="1">
      <c r="A484" s="448">
        <v>466</v>
      </c>
      <c r="B484" s="680" t="s">
        <v>67</v>
      </c>
      <c r="C484" s="681" t="s">
        <v>2457</v>
      </c>
      <c r="D484" s="377" t="s">
        <v>2512</v>
      </c>
      <c r="E484" s="565" t="s">
        <v>2458</v>
      </c>
      <c r="F484" s="454" t="s">
        <v>2459</v>
      </c>
      <c r="G484" s="1290" t="s">
        <v>9200</v>
      </c>
      <c r="H484" s="454">
        <v>20</v>
      </c>
      <c r="I484" s="454">
        <v>20</v>
      </c>
      <c r="J484" s="455">
        <v>2000</v>
      </c>
      <c r="K484" s="566" t="s">
        <v>1600</v>
      </c>
      <c r="L484" s="455">
        <v>5200</v>
      </c>
      <c r="M484" s="453" t="s">
        <v>2462</v>
      </c>
      <c r="N484" s="459">
        <v>44968</v>
      </c>
      <c r="O484" s="379">
        <f t="shared" si="139"/>
        <v>45546</v>
      </c>
      <c r="P484" s="459">
        <v>44593</v>
      </c>
      <c r="Q484" s="379">
        <f t="shared" si="137"/>
        <v>45170</v>
      </c>
      <c r="R484" s="49" t="str">
        <f t="shared" si="141"/>
        <v>H</v>
      </c>
      <c r="S484" s="49" t="str">
        <f t="shared" si="130"/>
        <v>DOCTORADO EN INNOVACION, ADMON Y POLITICAS PUBLICAS</v>
      </c>
      <c r="T484" s="322" t="s">
        <v>1227</v>
      </c>
      <c r="U484" s="324" t="s">
        <v>9</v>
      </c>
      <c r="V484" s="325">
        <v>7500</v>
      </c>
      <c r="W484" s="51">
        <f t="shared" si="131"/>
        <v>0.30666666666666664</v>
      </c>
      <c r="X484" s="50">
        <f t="shared" si="132"/>
        <v>2300</v>
      </c>
      <c r="Y484" s="326">
        <v>0</v>
      </c>
      <c r="Z484" s="327">
        <v>0</v>
      </c>
      <c r="AA484" s="414">
        <v>0</v>
      </c>
      <c r="AB484" s="300" t="s">
        <v>11</v>
      </c>
      <c r="AD484" s="1249">
        <v>466</v>
      </c>
      <c r="AE484" s="46">
        <v>0</v>
      </c>
      <c r="AF4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CALENDARIO)]],TODAY())/30,0)-AE484, IF(Cat_alumnos[[#This Row],[ESTATUS ACADÉMICO]]="VIGENTE",ROUNDDOWN(DAYS360(Cat_alumnos[[#This Row],[FECHA DE INICIO (PRIMERA CLASE CALENDARIO)]],TODAY())/30,0)+2-AE484,"NO VIGENTE"))</f>
        <v>NO VIGENTE</v>
      </c>
      <c r="AG484" s="832">
        <v>20</v>
      </c>
      <c r="AH4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484" s="55" t="str">
        <f t="shared" si="143"/>
        <v>SUSPENDER</v>
      </c>
      <c r="AJ484" s="349" t="s">
        <v>3208</v>
      </c>
      <c r="AK484" s="46"/>
      <c r="AL484" s="66">
        <f t="shared" si="142"/>
        <v>0</v>
      </c>
      <c r="AM484" s="444" t="str">
        <f t="shared" si="140"/>
        <v>NO</v>
      </c>
      <c r="AN484" s="902"/>
      <c r="AO484" s="900" t="str">
        <f>MID(Cat_alumnos[[#This Row],[CURP]],5,2)</f>
        <v>89</v>
      </c>
      <c r="AP484" s="900" t="str">
        <f>MID(Cat_alumnos[[#This Row],[CURP]],7,2)</f>
        <v>02</v>
      </c>
      <c r="AQ484" s="900" t="str">
        <f>MID(Cat_alumnos[[#This Row],[CURP]],9,2)</f>
        <v>16</v>
      </c>
      <c r="AR484" s="904" t="s">
        <v>2133</v>
      </c>
      <c r="AS484" s="612">
        <f>Cat_alumnos[[#This Row],[Titulación]]</f>
        <v>0</v>
      </c>
      <c r="AT484" s="1"/>
      <c r="AV484" s="11"/>
      <c r="AW484" s="10"/>
      <c r="CC484">
        <f t="shared" si="136"/>
        <v>0</v>
      </c>
    </row>
    <row r="485" spans="1:81" ht="16.5" hidden="1" customHeight="1" thickBot="1">
      <c r="A485" s="448">
        <v>467</v>
      </c>
      <c r="B485" s="655" t="s">
        <v>12</v>
      </c>
      <c r="C485" s="564" t="s">
        <v>624</v>
      </c>
      <c r="D485" s="690" t="s">
        <v>2547</v>
      </c>
      <c r="E485" s="565" t="s">
        <v>2541</v>
      </c>
      <c r="F485" s="454" t="s">
        <v>2461</v>
      </c>
      <c r="G485" s="1291" t="s">
        <v>9201</v>
      </c>
      <c r="H485" s="454">
        <v>24</v>
      </c>
      <c r="I485" s="454">
        <v>20</v>
      </c>
      <c r="J485" s="566" t="s">
        <v>1600</v>
      </c>
      <c r="K485" s="455">
        <v>2000</v>
      </c>
      <c r="L485" s="455">
        <v>2800</v>
      </c>
      <c r="M485" s="502" t="s">
        <v>2443</v>
      </c>
      <c r="N485" s="459">
        <v>44954</v>
      </c>
      <c r="O485" s="379">
        <f t="shared" si="139"/>
        <v>45532</v>
      </c>
      <c r="P485" s="459">
        <v>44952</v>
      </c>
      <c r="Q485" s="379">
        <f t="shared" si="137"/>
        <v>45652</v>
      </c>
      <c r="R485" s="49" t="str">
        <f t="shared" si="141"/>
        <v>H</v>
      </c>
      <c r="S485" s="49" t="str">
        <f t="shared" si="130"/>
        <v>DOCTORADO EN DERECHO</v>
      </c>
      <c r="T485" s="322" t="s">
        <v>1227</v>
      </c>
      <c r="U485" s="324" t="s">
        <v>9</v>
      </c>
      <c r="V485" s="325">
        <v>7500</v>
      </c>
      <c r="W485" s="51">
        <f t="shared" si="131"/>
        <v>0.62666666666666671</v>
      </c>
      <c r="X485" s="50">
        <f t="shared" si="132"/>
        <v>4700</v>
      </c>
      <c r="Y485" s="326">
        <v>1</v>
      </c>
      <c r="Z485" s="327">
        <v>0</v>
      </c>
      <c r="AA485" s="414">
        <v>29000</v>
      </c>
      <c r="AB485" s="300" t="s">
        <v>11</v>
      </c>
      <c r="AD485" s="1248">
        <v>467</v>
      </c>
      <c r="AE485" s="46"/>
      <c r="AF4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CALENDARIO)]],TODAY())/30,0)-AE485, IF(Cat_alumnos[[#This Row],[ESTATUS ACADÉMICO]]="VIGENTE",ROUNDDOWN(DAYS360(Cat_alumnos[[#This Row],[FECHA DE INICIO (PRIMERA CLASE CALENDARIO)]],TODAY())/30,0)+2-AE485,"NO VIGENTE"))</f>
        <v>NO VIGENTE</v>
      </c>
      <c r="AG485" s="832">
        <v>24</v>
      </c>
      <c r="AH4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5" s="55" t="str">
        <f t="shared" ca="1" si="143"/>
        <v>Al día septiembre</v>
      </c>
      <c r="AJ485" s="352" t="s">
        <v>3865</v>
      </c>
      <c r="AK485" s="46"/>
      <c r="AL485" s="66">
        <f t="shared" si="142"/>
        <v>1</v>
      </c>
      <c r="AM485" s="444" t="str">
        <f t="shared" si="140"/>
        <v>NO</v>
      </c>
      <c r="AN485" s="902"/>
      <c r="AO485" s="900" t="str">
        <f>MID(Cat_alumnos[[#This Row],[CURP]],5,2)</f>
        <v>76</v>
      </c>
      <c r="AP485" s="900" t="str">
        <f>MID(Cat_alumnos[[#This Row],[CURP]],7,2)</f>
        <v>12</v>
      </c>
      <c r="AQ485" s="900" t="str">
        <f>MID(Cat_alumnos[[#This Row],[CURP]],9,2)</f>
        <v>06</v>
      </c>
      <c r="AR485" s="904" t="s">
        <v>3084</v>
      </c>
      <c r="AS485" s="612">
        <f>Cat_alumnos[[#This Row],[Titulación]]</f>
        <v>29000</v>
      </c>
      <c r="AT485" s="1"/>
      <c r="AV485" s="11"/>
      <c r="AW485" s="10"/>
      <c r="CC485">
        <f t="shared" si="136"/>
        <v>0</v>
      </c>
    </row>
    <row r="486" spans="1:81" ht="30.75" hidden="1" customHeight="1" thickBot="1">
      <c r="A486" s="448">
        <v>468</v>
      </c>
      <c r="B486" s="570" t="s">
        <v>12</v>
      </c>
      <c r="C486" s="502" t="s">
        <v>603</v>
      </c>
      <c r="D486" s="690" t="s">
        <v>2507</v>
      </c>
      <c r="E486" s="525" t="s">
        <v>605</v>
      </c>
      <c r="F486" s="450" t="s">
        <v>2464</v>
      </c>
      <c r="G486" s="1290" t="s">
        <v>1793</v>
      </c>
      <c r="H486" s="450">
        <v>24</v>
      </c>
      <c r="I486" s="450">
        <v>20</v>
      </c>
      <c r="J486" s="451">
        <v>2000</v>
      </c>
      <c r="K486" s="540" t="s">
        <v>1600</v>
      </c>
      <c r="L486" s="451">
        <v>2800</v>
      </c>
      <c r="M486" s="502" t="s">
        <v>2443</v>
      </c>
      <c r="N486" s="378">
        <v>44982</v>
      </c>
      <c r="O486" s="379">
        <f t="shared" si="139"/>
        <v>45560</v>
      </c>
      <c r="P486" s="379">
        <v>44972</v>
      </c>
      <c r="Q486" s="379">
        <f t="shared" si="137"/>
        <v>45672</v>
      </c>
      <c r="R486" s="49" t="str">
        <f t="shared" si="141"/>
        <v>M</v>
      </c>
      <c r="S486" s="49" t="str">
        <f t="shared" si="130"/>
        <v>DOCTORADO EN DERECHO</v>
      </c>
      <c r="T486" s="322" t="s">
        <v>1227</v>
      </c>
      <c r="U486" s="324" t="s">
        <v>9</v>
      </c>
      <c r="V486" s="325">
        <v>7500</v>
      </c>
      <c r="W486" s="51">
        <f t="shared" si="131"/>
        <v>0.62666666666666671</v>
      </c>
      <c r="X486" s="50">
        <f t="shared" si="132"/>
        <v>4700</v>
      </c>
      <c r="Y486" s="326">
        <v>1</v>
      </c>
      <c r="Z486" s="327">
        <v>0</v>
      </c>
      <c r="AA486" s="414">
        <v>29000</v>
      </c>
      <c r="AB486" s="300" t="s">
        <v>11</v>
      </c>
      <c r="AD486" s="1249">
        <v>468</v>
      </c>
      <c r="AE486" s="46">
        <v>0</v>
      </c>
      <c r="AF4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CALENDARIO)]],TODAY())/30,0)-AE486, IF(Cat_alumnos[[#This Row],[ESTATUS ACADÉMICO]]="VIGENTE",ROUNDDOWN(DAYS360(Cat_alumnos[[#This Row],[FECHA DE INICIO (PRIMERA CLASE CALENDARIO)]],TODAY())/30,0)+2-AE486,"NO VIGENTE"))</f>
        <v>NO VIGENTE</v>
      </c>
      <c r="AG486" s="832">
        <v>19</v>
      </c>
      <c r="AH4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6" s="55" t="str">
        <f t="shared" ca="1" si="143"/>
        <v>Al día septiembre</v>
      </c>
      <c r="AJ486" s="349" t="s">
        <v>3863</v>
      </c>
      <c r="AK486" s="46"/>
      <c r="AL486" s="66">
        <f t="shared" si="142"/>
        <v>1</v>
      </c>
      <c r="AM486" s="444" t="str">
        <f t="shared" si="140"/>
        <v>NO</v>
      </c>
      <c r="AN486" s="902"/>
      <c r="AO486" s="900" t="str">
        <f>MID(Cat_alumnos[[#This Row],[CURP]],5,2)</f>
        <v>91</v>
      </c>
      <c r="AP486" s="900" t="str">
        <f>MID(Cat_alumnos[[#This Row],[CURP]],7,2)</f>
        <v>01</v>
      </c>
      <c r="AQ486" s="900" t="str">
        <f>MID(Cat_alumnos[[#This Row],[CURP]],9,2)</f>
        <v>16</v>
      </c>
      <c r="AR486" s="904" t="s">
        <v>2133</v>
      </c>
      <c r="AS486" s="612">
        <f>Cat_alumnos[[#This Row],[Titulación]]</f>
        <v>29000</v>
      </c>
      <c r="AT486" s="1"/>
      <c r="AV486" s="11"/>
      <c r="AW486" s="10"/>
      <c r="CC486">
        <f t="shared" si="136"/>
        <v>0</v>
      </c>
    </row>
    <row r="487" spans="1:81" ht="30.75" hidden="1" customHeight="1" thickBot="1">
      <c r="A487" s="448">
        <v>469</v>
      </c>
      <c r="B487" s="499" t="s">
        <v>8</v>
      </c>
      <c r="C487" s="413" t="s">
        <v>2468</v>
      </c>
      <c r="D487" s="413" t="s">
        <v>137</v>
      </c>
      <c r="E487" s="624" t="s">
        <v>2466</v>
      </c>
      <c r="F487" s="450">
        <v>9988452357</v>
      </c>
      <c r="G487" s="1290" t="s">
        <v>3053</v>
      </c>
      <c r="H487" s="450">
        <v>36</v>
      </c>
      <c r="I487" s="450">
        <v>36</v>
      </c>
      <c r="J487" s="451">
        <v>1000</v>
      </c>
      <c r="K487" s="451">
        <v>1000</v>
      </c>
      <c r="L487" s="451">
        <v>1600</v>
      </c>
      <c r="M487" s="413" t="s">
        <v>1512</v>
      </c>
      <c r="N487" s="379">
        <v>44975</v>
      </c>
      <c r="O487" s="379">
        <f t="shared" si="139"/>
        <v>46040</v>
      </c>
      <c r="P487" s="379">
        <v>44986</v>
      </c>
      <c r="Q487" s="379">
        <f t="shared" si="137"/>
        <v>46054</v>
      </c>
      <c r="R487" s="49" t="str">
        <f t="shared" si="141"/>
        <v>H</v>
      </c>
      <c r="S487" s="49" t="str">
        <f t="shared" si="130"/>
        <v>LICENCIATURA EN DERECHO</v>
      </c>
      <c r="T487" s="322" t="s">
        <v>1227</v>
      </c>
      <c r="U487" s="324" t="s">
        <v>9</v>
      </c>
      <c r="V487" s="325">
        <v>3150</v>
      </c>
      <c r="W487" s="51">
        <f t="shared" si="131"/>
        <v>0.49206349206349204</v>
      </c>
      <c r="X487" s="50">
        <f t="shared" si="132"/>
        <v>1550</v>
      </c>
      <c r="Y487" s="326">
        <v>4</v>
      </c>
      <c r="Z487" s="327"/>
      <c r="AA487" s="414">
        <v>21000</v>
      </c>
      <c r="AB487" s="300" t="s">
        <v>16</v>
      </c>
      <c r="AD487" s="1248">
        <v>469</v>
      </c>
      <c r="AE487" s="46">
        <v>0</v>
      </c>
      <c r="AF4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CALENDARIO)]],TODAY())/30,0)-AE487, IF(Cat_alumnos[[#This Row],[ESTATUS ACADÉMICO]]="VIGENTE",ROUNDDOWN(DAYS360(Cat_alumnos[[#This Row],[FECHA DE INICIO (PRIMERA CLASE CALENDARIO)]],TODAY())/30,0)+2-AE487,"NO VIGENTE"))</f>
        <v>NO VIGENTE</v>
      </c>
      <c r="AG487" s="832">
        <v>3</v>
      </c>
      <c r="AH4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487" s="55" t="str">
        <f t="shared" si="143"/>
        <v>SUSPENDER</v>
      </c>
      <c r="AJ487" s="702" t="s">
        <v>2914</v>
      </c>
      <c r="AK487" s="46"/>
      <c r="AL487" s="66">
        <f t="shared" si="142"/>
        <v>4</v>
      </c>
      <c r="AM487" s="444" t="str">
        <f t="shared" si="140"/>
        <v>NO</v>
      </c>
      <c r="AN487" s="902"/>
      <c r="AO487" s="900" t="str">
        <f>MID(Cat_alumnos[[#This Row],[CURP]],5,2)</f>
        <v>89</v>
      </c>
      <c r="AP487" s="900" t="str">
        <f>MID(Cat_alumnos[[#This Row],[CURP]],7,2)</f>
        <v>01</v>
      </c>
      <c r="AQ487" s="900" t="str">
        <f>MID(Cat_alumnos[[#This Row],[CURP]],9,2)</f>
        <v>26</v>
      </c>
      <c r="AR487" s="904" t="s">
        <v>2133</v>
      </c>
      <c r="AS487" s="612">
        <f>Cat_alumnos[[#This Row],[Titulación]]</f>
        <v>21000</v>
      </c>
      <c r="AT487" s="1"/>
      <c r="AV487" s="11"/>
      <c r="AW487" s="10"/>
      <c r="CC487">
        <f t="shared" si="136"/>
        <v>0</v>
      </c>
    </row>
    <row r="488" spans="1:81" ht="16.5" hidden="1" customHeight="1" thickBot="1">
      <c r="A488" s="447">
        <v>470</v>
      </c>
      <c r="B488" s="570" t="s">
        <v>12</v>
      </c>
      <c r="C488" s="502" t="s">
        <v>2469</v>
      </c>
      <c r="D488" s="690" t="s">
        <v>2508</v>
      </c>
      <c r="E488" s="525" t="s">
        <v>2470</v>
      </c>
      <c r="F488" s="450" t="s">
        <v>2471</v>
      </c>
      <c r="G488" s="1290" t="s">
        <v>9202</v>
      </c>
      <c r="H488" s="450">
        <v>20</v>
      </c>
      <c r="I488" s="450">
        <v>20</v>
      </c>
      <c r="J488" s="451">
        <v>2000</v>
      </c>
      <c r="K488" s="540" t="s">
        <v>1600</v>
      </c>
      <c r="L488" s="451">
        <v>5200</v>
      </c>
      <c r="M488" s="502" t="s">
        <v>2443</v>
      </c>
      <c r="N488" s="379">
        <v>45073</v>
      </c>
      <c r="O488" s="379">
        <f t="shared" si="139"/>
        <v>45653</v>
      </c>
      <c r="P488" s="379">
        <v>44986</v>
      </c>
      <c r="Q488" s="379">
        <f t="shared" si="137"/>
        <v>45566</v>
      </c>
      <c r="R488" s="127" t="str">
        <f t="shared" si="141"/>
        <v>H</v>
      </c>
      <c r="S488" s="127" t="str">
        <f t="shared" si="130"/>
        <v>DOCTORADO EN DERECHO</v>
      </c>
      <c r="T488" s="322" t="s">
        <v>1227</v>
      </c>
      <c r="U488" s="324" t="s">
        <v>11</v>
      </c>
      <c r="V488" s="391">
        <v>7500</v>
      </c>
      <c r="W488" s="392">
        <f t="shared" si="131"/>
        <v>0.30666666666666664</v>
      </c>
      <c r="X488" s="393">
        <f t="shared" si="132"/>
        <v>2300</v>
      </c>
      <c r="Y488" s="415">
        <v>0</v>
      </c>
      <c r="Z488" s="416">
        <v>0</v>
      </c>
      <c r="AA488" s="417">
        <v>0</v>
      </c>
      <c r="AB488" s="300" t="s">
        <v>11</v>
      </c>
      <c r="AD488" s="1249">
        <v>470</v>
      </c>
      <c r="AE488" s="46">
        <v>0</v>
      </c>
      <c r="AF4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CALENDARIO)]],TODAY())/30,0)-AE488, IF(Cat_alumnos[[#This Row],[ESTATUS ACADÉMICO]]="VIGENTE",ROUNDDOWN(DAYS360(Cat_alumnos[[#This Row],[FECHA DE INICIO (PRIMERA CLASE CALENDARIO)]],TODAY())/30,0)+2-AE488,"NO VIGENTE"))</f>
        <v>NO VIGENTE</v>
      </c>
      <c r="AG488" s="832">
        <v>17</v>
      </c>
      <c r="AH4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88" s="55" t="str">
        <f t="shared" si="143"/>
        <v>SUSPENDER</v>
      </c>
      <c r="AJ488" s="349"/>
      <c r="AK488" s="46"/>
      <c r="AL488" s="66">
        <f t="shared" si="142"/>
        <v>0</v>
      </c>
      <c r="AM488" s="444" t="str">
        <f t="shared" si="140"/>
        <v>NO</v>
      </c>
      <c r="AN488" s="902"/>
      <c r="AO488" s="900" t="str">
        <f>MID(Cat_alumnos[[#This Row],[CURP]],5,2)</f>
        <v>70</v>
      </c>
      <c r="AP488" s="900" t="str">
        <f>MID(Cat_alumnos[[#This Row],[CURP]],7,2)</f>
        <v>10</v>
      </c>
      <c r="AQ488" s="900" t="str">
        <f>MID(Cat_alumnos[[#This Row],[CURP]],9,2)</f>
        <v>17</v>
      </c>
      <c r="AR488" s="904" t="s">
        <v>2133</v>
      </c>
      <c r="AS488" s="612">
        <f>Cat_alumnos[[#This Row],[Titulación]]</f>
        <v>0</v>
      </c>
      <c r="AT488" s="1"/>
      <c r="AV488" s="11"/>
      <c r="AW488" s="10"/>
      <c r="CC488">
        <f t="shared" si="136"/>
        <v>0</v>
      </c>
    </row>
    <row r="489" spans="1:81" ht="16.5" hidden="1" customHeight="1" thickBot="1">
      <c r="A489" s="448">
        <v>471</v>
      </c>
      <c r="B489" s="449" t="s">
        <v>10</v>
      </c>
      <c r="C489" s="252" t="s">
        <v>242</v>
      </c>
      <c r="D489" s="776" t="s">
        <v>3301</v>
      </c>
      <c r="E489" s="72" t="s">
        <v>244</v>
      </c>
      <c r="F489" s="450" t="s">
        <v>2475</v>
      </c>
      <c r="G489" s="1290" t="s">
        <v>9203</v>
      </c>
      <c r="H489" s="450">
        <v>20</v>
      </c>
      <c r="I489" s="450">
        <v>20</v>
      </c>
      <c r="J489" s="502" t="s">
        <v>1600</v>
      </c>
      <c r="K489" s="502" t="s">
        <v>1600</v>
      </c>
      <c r="L489" s="451">
        <v>4200</v>
      </c>
      <c r="M489" s="502" t="s">
        <v>2476</v>
      </c>
      <c r="N489" s="378">
        <v>44940</v>
      </c>
      <c r="O489" s="379">
        <f t="shared" si="139"/>
        <v>45518</v>
      </c>
      <c r="P489" s="379">
        <v>44979</v>
      </c>
      <c r="Q489" s="379">
        <f t="shared" si="137"/>
        <v>45557</v>
      </c>
      <c r="R489" s="49" t="str">
        <f t="shared" si="141"/>
        <v>H</v>
      </c>
      <c r="S489" s="49" t="str">
        <f t="shared" si="130"/>
        <v>MAESTRIA EN DERECHO</v>
      </c>
      <c r="T489" s="322" t="s">
        <v>1227</v>
      </c>
      <c r="U489" s="323" t="s">
        <v>9</v>
      </c>
      <c r="V489" s="325">
        <v>5000</v>
      </c>
      <c r="W489" s="51">
        <f t="shared" si="131"/>
        <v>0.16</v>
      </c>
      <c r="X489" s="50">
        <f t="shared" si="132"/>
        <v>800</v>
      </c>
      <c r="Y489" s="326"/>
      <c r="Z489" s="327"/>
      <c r="AA489" s="414">
        <v>29000</v>
      </c>
      <c r="AB489" t="s">
        <v>11</v>
      </c>
      <c r="AD489" s="1248">
        <v>471</v>
      </c>
      <c r="AE489" s="46"/>
      <c r="AF4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CALENDARIO)]],TODAY())/30,0)-AE489, IF(Cat_alumnos[[#This Row],[ESTATUS ACADÉMICO]]="VIGENTE",ROUNDDOWN(DAYS360(Cat_alumnos[[#This Row],[FECHA DE INICIO (PRIMERA CLASE CALENDARIO)]],TODAY())/30,0)+2-AE489,"NO VIGENTE"))</f>
        <v>NO VIGENTE</v>
      </c>
      <c r="AG489" s="832">
        <v>20</v>
      </c>
      <c r="AH4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9" s="55" t="str">
        <f t="shared" ca="1" si="143"/>
        <v>Al día septiembre</v>
      </c>
      <c r="AJ489" s="349" t="s">
        <v>3861</v>
      </c>
      <c r="AK489" s="46"/>
      <c r="AL489" s="66">
        <f t="shared" si="142"/>
        <v>0</v>
      </c>
      <c r="AM489" s="444" t="str">
        <f t="shared" si="140"/>
        <v>NO</v>
      </c>
      <c r="AN489" s="902"/>
      <c r="AO489" s="900" t="str">
        <f>MID(Cat_alumnos[[#This Row],[CURP]],5,2)</f>
        <v>78</v>
      </c>
      <c r="AP489" s="900" t="str">
        <f>MID(Cat_alumnos[[#This Row],[CURP]],7,2)</f>
        <v>07</v>
      </c>
      <c r="AQ489" s="900" t="str">
        <f>MID(Cat_alumnos[[#This Row],[CURP]],9,2)</f>
        <v>19</v>
      </c>
      <c r="AR489" s="904" t="s">
        <v>2133</v>
      </c>
      <c r="AS489" s="612">
        <f>Cat_alumnos[[#This Row],[Titulación]]</f>
        <v>29000</v>
      </c>
      <c r="AT489" s="1"/>
      <c r="AV489" s="11"/>
      <c r="AW489" s="10"/>
      <c r="CC489">
        <f t="shared" si="136"/>
        <v>0</v>
      </c>
    </row>
    <row r="490" spans="1:81" ht="16.5" hidden="1" customHeight="1" thickBot="1">
      <c r="A490" s="448">
        <v>472</v>
      </c>
      <c r="B490" s="449" t="s">
        <v>10</v>
      </c>
      <c r="C490" s="666" t="s">
        <v>2477</v>
      </c>
      <c r="D490" s="413" t="s">
        <v>137</v>
      </c>
      <c r="E490" s="624" t="s">
        <v>2478</v>
      </c>
      <c r="F490" s="450" t="s">
        <v>2479</v>
      </c>
      <c r="G490" s="1290" t="s">
        <v>9204</v>
      </c>
      <c r="H490" s="450">
        <v>24</v>
      </c>
      <c r="I490" s="450">
        <v>20</v>
      </c>
      <c r="J490" s="540" t="s">
        <v>1600</v>
      </c>
      <c r="K490" s="540" t="s">
        <v>1600</v>
      </c>
      <c r="L490" s="451">
        <v>3187</v>
      </c>
      <c r="M490" s="502" t="s">
        <v>2476</v>
      </c>
      <c r="N490" s="378">
        <v>45002</v>
      </c>
      <c r="O490" s="379">
        <f t="shared" si="139"/>
        <v>45582</v>
      </c>
      <c r="P490" s="379">
        <v>44980</v>
      </c>
      <c r="Q490" s="379">
        <f t="shared" si="137"/>
        <v>45680</v>
      </c>
      <c r="R490" s="49" t="str">
        <f t="shared" si="141"/>
        <v>M</v>
      </c>
      <c r="S490" s="49" t="str">
        <f t="shared" si="130"/>
        <v>MAESTRIA EN DERECHO</v>
      </c>
      <c r="T490" s="322" t="s">
        <v>1227</v>
      </c>
      <c r="U490" s="324" t="s">
        <v>16</v>
      </c>
      <c r="V490" s="325">
        <v>5000</v>
      </c>
      <c r="W490" s="51">
        <f t="shared" si="131"/>
        <v>0.36259999999999998</v>
      </c>
      <c r="X490" s="50">
        <f t="shared" si="132"/>
        <v>1813</v>
      </c>
      <c r="Y490" s="326"/>
      <c r="Z490" s="327"/>
      <c r="AA490" s="414"/>
      <c r="AB490" t="s">
        <v>16</v>
      </c>
      <c r="AD490" s="1249">
        <v>472</v>
      </c>
      <c r="AE490" s="46">
        <v>0</v>
      </c>
      <c r="AF4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CALENDARIO)]],TODAY())/30,0)-AE490, IF(Cat_alumnos[[#This Row],[ESTATUS ACADÉMICO]]="VIGENTE",ROUNDDOWN(DAYS360(Cat_alumnos[[#This Row],[FECHA DE INICIO (PRIMERA CLASE CALENDARIO)]],TODAY())/30,0)+2-AE490,"NO VIGENTE"))</f>
        <v>NO VIGENTE</v>
      </c>
      <c r="AG490" s="832">
        <v>1</v>
      </c>
      <c r="AH4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490" s="55" t="str">
        <f t="shared" si="143"/>
        <v>SUSPENDER</v>
      </c>
      <c r="AJ490" s="349"/>
      <c r="AK490" s="46"/>
      <c r="AL490" s="66">
        <f t="shared" si="142"/>
        <v>0</v>
      </c>
      <c r="AM490" s="444" t="str">
        <f t="shared" si="140"/>
        <v>NO</v>
      </c>
      <c r="AN490" s="902"/>
      <c r="AO490" s="900" t="str">
        <f>MID(Cat_alumnos[[#This Row],[CURP]],5,2)</f>
        <v>86</v>
      </c>
      <c r="AP490" s="900" t="str">
        <f>MID(Cat_alumnos[[#This Row],[CURP]],7,2)</f>
        <v>08</v>
      </c>
      <c r="AQ490" s="900" t="str">
        <f>MID(Cat_alumnos[[#This Row],[CURP]],9,2)</f>
        <v>11</v>
      </c>
      <c r="AR490" s="904" t="s">
        <v>2133</v>
      </c>
      <c r="AS490" s="612">
        <f>Cat_alumnos[[#This Row],[Titulación]]</f>
        <v>0</v>
      </c>
      <c r="AT490" s="1"/>
      <c r="AV490" s="11"/>
      <c r="AW490" s="10"/>
      <c r="CC490">
        <f t="shared" si="136"/>
        <v>0</v>
      </c>
    </row>
    <row r="491" spans="1:81" ht="16.5" hidden="1" customHeight="1" thickBot="1">
      <c r="A491" s="448">
        <v>473</v>
      </c>
      <c r="B491" s="609" t="s">
        <v>15</v>
      </c>
      <c r="C491" s="666" t="s">
        <v>2484</v>
      </c>
      <c r="D491" s="507" t="s">
        <v>2531</v>
      </c>
      <c r="E491" s="525" t="s">
        <v>2485</v>
      </c>
      <c r="F491" s="450" t="s">
        <v>2482</v>
      </c>
      <c r="G491" s="1291" t="s">
        <v>9205</v>
      </c>
      <c r="H491" s="450">
        <v>20</v>
      </c>
      <c r="I491" s="450">
        <v>16</v>
      </c>
      <c r="J491" s="451">
        <v>1000</v>
      </c>
      <c r="K491" s="540" t="s">
        <v>1600</v>
      </c>
      <c r="L491" s="451">
        <v>4200</v>
      </c>
      <c r="M491" s="502" t="s">
        <v>2405</v>
      </c>
      <c r="N491" s="379">
        <v>45002</v>
      </c>
      <c r="O491" s="379">
        <f t="shared" si="139"/>
        <v>45460</v>
      </c>
      <c r="P491" s="379">
        <v>44980</v>
      </c>
      <c r="Q491" s="379">
        <f t="shared" si="137"/>
        <v>45558</v>
      </c>
      <c r="R491" s="49" t="str">
        <f t="shared" si="141"/>
        <v>M</v>
      </c>
      <c r="S491" s="49" t="str">
        <f t="shared" si="130"/>
        <v>MAESTRIA EN DERECHO PROCESAL PENAL Y JUICIOS ORALES</v>
      </c>
      <c r="T491" s="322" t="s">
        <v>1227</v>
      </c>
      <c r="U491" s="324" t="s">
        <v>9</v>
      </c>
      <c r="V491" s="325">
        <v>5000</v>
      </c>
      <c r="W491" s="51">
        <f t="shared" si="131"/>
        <v>0.16</v>
      </c>
      <c r="X491" s="50">
        <f t="shared" si="132"/>
        <v>800</v>
      </c>
      <c r="Y491" s="326"/>
      <c r="Z491" s="327"/>
      <c r="AA491" s="414">
        <v>25000</v>
      </c>
      <c r="AB491" s="300" t="s">
        <v>16</v>
      </c>
      <c r="AD491" s="1248">
        <v>473</v>
      </c>
      <c r="AE491" s="46">
        <v>2</v>
      </c>
      <c r="AF4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CALENDARIO)]],TODAY())/30,0)-AE491, IF(Cat_alumnos[[#This Row],[ESTATUS ACADÉMICO]]="VIGENTE",ROUNDDOWN(DAYS360(Cat_alumnos[[#This Row],[FECHA DE INICIO (PRIMERA CLASE CALENDARIO)]],TODAY())/30,0)+2-AE491,"NO VIGENTE"))</f>
        <v>NO VIGENTE</v>
      </c>
      <c r="AG491" s="832">
        <v>0</v>
      </c>
      <c r="AH4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1" s="55" t="str">
        <f t="shared" si="143"/>
        <v>SUSPENDER</v>
      </c>
      <c r="AJ491" s="349"/>
      <c r="AK491" s="46"/>
      <c r="AL491" s="66">
        <f t="shared" si="142"/>
        <v>0</v>
      </c>
      <c r="AM491" s="444" t="str">
        <f t="shared" si="140"/>
        <v>NO</v>
      </c>
      <c r="AN491" s="902"/>
      <c r="AO491" s="900" t="str">
        <f>MID(Cat_alumnos[[#This Row],[CURP]],5,2)</f>
        <v>95</v>
      </c>
      <c r="AP491" s="900" t="str">
        <f>MID(Cat_alumnos[[#This Row],[CURP]],7,2)</f>
        <v>12</v>
      </c>
      <c r="AQ491" s="900" t="str">
        <f>MID(Cat_alumnos[[#This Row],[CURP]],9,2)</f>
        <v>20</v>
      </c>
      <c r="AR491" s="904" t="s">
        <v>2133</v>
      </c>
      <c r="AS491" s="612">
        <f>Cat_alumnos[[#This Row],[Titulación]]</f>
        <v>25000</v>
      </c>
      <c r="AT491" s="1"/>
      <c r="AV491" s="11"/>
      <c r="AW491" s="10"/>
      <c r="CC491">
        <f t="shared" si="136"/>
        <v>0</v>
      </c>
    </row>
    <row r="492" spans="1:81" ht="31.5" hidden="1" customHeight="1" thickBot="1">
      <c r="A492" s="448">
        <v>474</v>
      </c>
      <c r="B492" s="449" t="s">
        <v>15</v>
      </c>
      <c r="C492" s="666" t="s">
        <v>2486</v>
      </c>
      <c r="D492" s="776" t="s">
        <v>2538</v>
      </c>
      <c r="E492" s="525" t="s">
        <v>2501</v>
      </c>
      <c r="F492" s="450">
        <v>9842040021</v>
      </c>
      <c r="G492" s="1291" t="s">
        <v>3850</v>
      </c>
      <c r="H492" s="450">
        <v>16</v>
      </c>
      <c r="I492" s="450">
        <v>16</v>
      </c>
      <c r="J492" s="540" t="s">
        <v>1600</v>
      </c>
      <c r="K492" s="540" t="s">
        <v>1600</v>
      </c>
      <c r="L492" s="451">
        <v>4200</v>
      </c>
      <c r="M492" s="502" t="s">
        <v>2487</v>
      </c>
      <c r="N492" s="379">
        <v>44988</v>
      </c>
      <c r="O492" s="379">
        <f t="shared" si="139"/>
        <v>45446</v>
      </c>
      <c r="P492" s="379">
        <v>44988</v>
      </c>
      <c r="Q492" s="379">
        <f t="shared" si="137"/>
        <v>45446</v>
      </c>
      <c r="R492" s="49" t="str">
        <f t="shared" si="141"/>
        <v>H</v>
      </c>
      <c r="S492" s="49" t="str">
        <f t="shared" si="130"/>
        <v>MAESTRIA EN DERECHO PROCESAL PENAL Y JUICIOS ORALES</v>
      </c>
      <c r="T492" s="322" t="s">
        <v>1227</v>
      </c>
      <c r="U492" s="324" t="s">
        <v>9</v>
      </c>
      <c r="V492" s="325">
        <v>7500</v>
      </c>
      <c r="W492" s="51">
        <f t="shared" si="131"/>
        <v>0.44</v>
      </c>
      <c r="X492" s="50">
        <f t="shared" si="132"/>
        <v>3300</v>
      </c>
      <c r="Y492" s="326"/>
      <c r="Z492" s="327"/>
      <c r="AA492" s="414">
        <v>0</v>
      </c>
      <c r="AB492" s="300" t="s">
        <v>11</v>
      </c>
      <c r="AD492" s="1249">
        <v>474</v>
      </c>
      <c r="AE492" s="46">
        <v>0</v>
      </c>
      <c r="AF4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CALENDARIO)]],TODAY())/30,0)-AE492, IF(Cat_alumnos[[#This Row],[ESTATUS ACADÉMICO]]="VIGENTE",ROUNDDOWN(DAYS360(Cat_alumnos[[#This Row],[FECHA DE INICIO (PRIMERA CLASE CALENDARIO)]],TODAY())/30,0)+2-AE492,"NO VIGENTE"))</f>
        <v>NO VIGENTE</v>
      </c>
      <c r="AG492" s="832">
        <v>15</v>
      </c>
      <c r="AH4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2" s="55" t="str">
        <f t="shared" ca="1" si="143"/>
        <v>Al día septiembre</v>
      </c>
      <c r="AJ492" s="450" t="s">
        <v>3853</v>
      </c>
      <c r="AK492" s="46"/>
      <c r="AL492" s="66">
        <f t="shared" si="142"/>
        <v>0</v>
      </c>
      <c r="AM492" s="444" t="str">
        <f t="shared" si="140"/>
        <v>NO</v>
      </c>
      <c r="AN492" s="902"/>
      <c r="AO492" s="900" t="str">
        <f>MID(Cat_alumnos[[#This Row],[CURP]],5,2)</f>
        <v>78</v>
      </c>
      <c r="AP492" s="900" t="str">
        <f>MID(Cat_alumnos[[#This Row],[CURP]],7,2)</f>
        <v>03</v>
      </c>
      <c r="AQ492" s="900" t="str">
        <f>MID(Cat_alumnos[[#This Row],[CURP]],9,2)</f>
        <v>06</v>
      </c>
      <c r="AR492" s="904" t="s">
        <v>2133</v>
      </c>
      <c r="AS492" s="612">
        <f>Cat_alumnos[[#This Row],[Titulación]]</f>
        <v>0</v>
      </c>
      <c r="AT492" s="1"/>
      <c r="AV492" s="11"/>
      <c r="AW492" s="10"/>
      <c r="CC492">
        <f t="shared" si="136"/>
        <v>0</v>
      </c>
    </row>
    <row r="493" spans="1:81" ht="16.5" hidden="1" customHeight="1" thickBot="1">
      <c r="A493" s="448">
        <v>475</v>
      </c>
      <c r="B493" s="570" t="s">
        <v>20</v>
      </c>
      <c r="C493" s="502" t="s">
        <v>2488</v>
      </c>
      <c r="D493" s="688" t="s">
        <v>2548</v>
      </c>
      <c r="E493" s="525" t="s">
        <v>2489</v>
      </c>
      <c r="F493" s="450">
        <v>9981804977</v>
      </c>
      <c r="G493" s="1289" t="s">
        <v>3895</v>
      </c>
      <c r="H493" s="450">
        <v>4</v>
      </c>
      <c r="I493" s="450">
        <v>4</v>
      </c>
      <c r="J493" s="451">
        <v>3000</v>
      </c>
      <c r="K493" s="540" t="s">
        <v>1600</v>
      </c>
      <c r="L493" s="451">
        <v>3350</v>
      </c>
      <c r="M493" s="502" t="s">
        <v>2491</v>
      </c>
      <c r="N493" s="379">
        <v>45010</v>
      </c>
      <c r="O493" s="379">
        <f t="shared" si="139"/>
        <v>45102</v>
      </c>
      <c r="P493" s="379">
        <v>44981</v>
      </c>
      <c r="Q493" s="379">
        <f t="shared" si="137"/>
        <v>45070</v>
      </c>
      <c r="R493" s="49" t="str">
        <f t="shared" si="141"/>
        <v>H</v>
      </c>
      <c r="S493" s="49" t="str">
        <f t="shared" si="130"/>
        <v>JT DOCTORADO EN DERECHO</v>
      </c>
      <c r="T493" s="322" t="s">
        <v>1227</v>
      </c>
      <c r="U493" s="324" t="s">
        <v>16</v>
      </c>
      <c r="V493" s="325">
        <v>7500</v>
      </c>
      <c r="W493" s="51">
        <f t="shared" si="131"/>
        <v>0.55333333333333334</v>
      </c>
      <c r="X493" s="50">
        <f t="shared" si="132"/>
        <v>4150</v>
      </c>
      <c r="Y493" s="326"/>
      <c r="Z493" s="327">
        <v>8000</v>
      </c>
      <c r="AA493" s="414">
        <v>29000</v>
      </c>
      <c r="AB493" s="300" t="s">
        <v>16</v>
      </c>
      <c r="AD493" s="1248">
        <v>475</v>
      </c>
      <c r="AE493" s="46">
        <v>0</v>
      </c>
      <c r="AF4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CALENDARIO)]],TODAY())/30,0)-AE493, IF(Cat_alumnos[[#This Row],[ESTATUS ACADÉMICO]]="VIGENTE",ROUNDDOWN(DAYS360(Cat_alumnos[[#This Row],[FECHA DE INICIO (PRIMERA CLASE CALENDARIO)]],TODAY())/30,0)+2-AE493,"NO VIGENTE"))</f>
        <v>NO VIGENTE</v>
      </c>
      <c r="AG493" s="832">
        <v>1</v>
      </c>
      <c r="AH4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93" s="55" t="str">
        <f t="shared" si="143"/>
        <v>SUSPENDER</v>
      </c>
      <c r="AJ493" s="450" t="s">
        <v>2502</v>
      </c>
      <c r="AK493" s="46"/>
      <c r="AL493" s="66">
        <f t="shared" si="142"/>
        <v>0</v>
      </c>
      <c r="AM493" s="444" t="str">
        <f t="shared" si="140"/>
        <v>NO</v>
      </c>
      <c r="AN493" s="902"/>
      <c r="AO493" s="900" t="str">
        <f>MID(Cat_alumnos[[#This Row],[CURP]],5,2)</f>
        <v>69</v>
      </c>
      <c r="AP493" s="900" t="str">
        <f>MID(Cat_alumnos[[#This Row],[CURP]],7,2)</f>
        <v>09</v>
      </c>
      <c r="AQ493" s="900" t="str">
        <f>MID(Cat_alumnos[[#This Row],[CURP]],9,2)</f>
        <v>29</v>
      </c>
      <c r="AR493" s="904" t="s">
        <v>2133</v>
      </c>
      <c r="AS493" s="612">
        <f>Cat_alumnos[[#This Row],[Titulación]]</f>
        <v>29000</v>
      </c>
      <c r="AT493" s="1"/>
      <c r="AV493" s="11"/>
      <c r="AW493" s="10"/>
      <c r="CC493">
        <f t="shared" si="136"/>
        <v>0</v>
      </c>
    </row>
    <row r="494" spans="1:81" ht="31.5" hidden="1" customHeight="1" thickBot="1">
      <c r="A494" s="448">
        <v>476</v>
      </c>
      <c r="B494" s="611" t="s">
        <v>15</v>
      </c>
      <c r="C494" s="681" t="s">
        <v>2488</v>
      </c>
      <c r="D494" s="507" t="s">
        <v>2538</v>
      </c>
      <c r="E494" s="565" t="s">
        <v>2489</v>
      </c>
      <c r="F494" s="454">
        <v>9981804977</v>
      </c>
      <c r="G494" s="1289" t="s">
        <v>9206</v>
      </c>
      <c r="H494" s="454">
        <v>16</v>
      </c>
      <c r="I494" s="454">
        <v>16</v>
      </c>
      <c r="J494" s="566" t="s">
        <v>1600</v>
      </c>
      <c r="K494" s="566" t="s">
        <v>1600</v>
      </c>
      <c r="L494" s="455">
        <v>4200</v>
      </c>
      <c r="M494" s="564" t="s">
        <v>2492</v>
      </c>
      <c r="N494" s="459">
        <v>44995</v>
      </c>
      <c r="O494" s="379">
        <f t="shared" si="139"/>
        <v>45453</v>
      </c>
      <c r="P494" s="459">
        <v>45080</v>
      </c>
      <c r="Q494" s="379">
        <f t="shared" si="137"/>
        <v>45538</v>
      </c>
      <c r="R494" s="49" t="str">
        <f t="shared" si="141"/>
        <v>H</v>
      </c>
      <c r="S494" s="49" t="str">
        <f t="shared" ref="S494:S557" si="144">IFERROR(VLOOKUP($B494,BDPROGRAMA,2,FALSE),)</f>
        <v>MAESTRIA EN DERECHO PROCESAL PENAL Y JUICIOS ORALES</v>
      </c>
      <c r="T494" s="322" t="s">
        <v>1227</v>
      </c>
      <c r="U494" s="324" t="s">
        <v>9</v>
      </c>
      <c r="V494" s="325">
        <v>5000</v>
      </c>
      <c r="W494" s="51">
        <f t="shared" si="131"/>
        <v>0.16</v>
      </c>
      <c r="X494" s="50">
        <f t="shared" si="132"/>
        <v>800</v>
      </c>
      <c r="Y494" s="326"/>
      <c r="Z494" s="327"/>
      <c r="AA494" s="414"/>
      <c r="AB494" s="300" t="s">
        <v>11</v>
      </c>
      <c r="AD494" s="1249">
        <v>476</v>
      </c>
      <c r="AE494" s="46">
        <v>0</v>
      </c>
      <c r="AF4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CALENDARIO)]],TODAY())/30,0)-AE494, IF(Cat_alumnos[[#This Row],[ESTATUS ACADÉMICO]]="VIGENTE",ROUNDDOWN(DAYS360(Cat_alumnos[[#This Row],[FECHA DE INICIO (PRIMERA CLASE CALENDARIO)]],TODAY())/30,0)+2-AE494,"NO VIGENTE"))</f>
        <v>NO VIGENTE</v>
      </c>
      <c r="AG494" s="832">
        <v>14</v>
      </c>
      <c r="AH4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4" s="55" t="str">
        <f t="shared" ca="1" si="143"/>
        <v>Al día septiembre</v>
      </c>
      <c r="AJ494" s="454" t="s">
        <v>3854</v>
      </c>
      <c r="AK494" s="46"/>
      <c r="AL494" s="66">
        <f t="shared" si="142"/>
        <v>0</v>
      </c>
      <c r="AM494" s="444" t="str">
        <f t="shared" si="140"/>
        <v>NO</v>
      </c>
      <c r="AN494" s="902"/>
      <c r="AO494" s="900" t="str">
        <f>MID(Cat_alumnos[[#This Row],[CURP]],5,2)</f>
        <v>69</v>
      </c>
      <c r="AP494" s="900" t="str">
        <f>MID(Cat_alumnos[[#This Row],[CURP]],7,2)</f>
        <v>09</v>
      </c>
      <c r="AQ494" s="900" t="str">
        <f>MID(Cat_alumnos[[#This Row],[CURP]],9,2)</f>
        <v>29</v>
      </c>
      <c r="AR494" s="904" t="s">
        <v>2133</v>
      </c>
      <c r="AS494" s="612">
        <f>Cat_alumnos[[#This Row],[Titulación]]</f>
        <v>0</v>
      </c>
      <c r="AT494" s="1"/>
      <c r="AV494" s="11"/>
      <c r="AW494" s="10"/>
      <c r="CC494">
        <f t="shared" si="136"/>
        <v>0</v>
      </c>
    </row>
    <row r="495" spans="1:81" ht="31.5" hidden="1" customHeight="1" thickBot="1">
      <c r="A495" s="448">
        <v>477</v>
      </c>
      <c r="B495" s="611" t="s">
        <v>15</v>
      </c>
      <c r="C495" s="681" t="s">
        <v>2493</v>
      </c>
      <c r="D495" s="507" t="s">
        <v>2539</v>
      </c>
      <c r="E495" s="565" t="s">
        <v>2494</v>
      </c>
      <c r="F495" s="454">
        <v>9987353540</v>
      </c>
      <c r="G495" s="1290" t="s">
        <v>9207</v>
      </c>
      <c r="H495" s="454">
        <v>16</v>
      </c>
      <c r="I495" s="454">
        <v>16</v>
      </c>
      <c r="J495" s="566" t="s">
        <v>1600</v>
      </c>
      <c r="K495" s="566" t="s">
        <v>1600</v>
      </c>
      <c r="L495" s="455">
        <v>4200</v>
      </c>
      <c r="M495" s="564" t="s">
        <v>2492</v>
      </c>
      <c r="N495" s="459">
        <v>44995</v>
      </c>
      <c r="O495" s="379">
        <f t="shared" si="139"/>
        <v>45453</v>
      </c>
      <c r="P495" s="459">
        <v>45080</v>
      </c>
      <c r="Q495" s="379">
        <f t="shared" si="137"/>
        <v>45538</v>
      </c>
      <c r="R495" s="49" t="str">
        <f t="shared" si="141"/>
        <v>H</v>
      </c>
      <c r="S495" s="49" t="str">
        <f t="shared" si="144"/>
        <v>MAESTRIA EN DERECHO PROCESAL PENAL Y JUICIOS ORALES</v>
      </c>
      <c r="T495" s="322" t="s">
        <v>1227</v>
      </c>
      <c r="U495" s="324" t="s">
        <v>9</v>
      </c>
      <c r="V495" s="325">
        <v>7500</v>
      </c>
      <c r="W495" s="51">
        <f t="shared" si="131"/>
        <v>0.44</v>
      </c>
      <c r="X495" s="50">
        <f t="shared" si="132"/>
        <v>3300</v>
      </c>
      <c r="Y495" s="326"/>
      <c r="Z495" s="327"/>
      <c r="AA495" s="414"/>
      <c r="AB495" s="300" t="s">
        <v>11</v>
      </c>
      <c r="AD495" s="1248">
        <v>477</v>
      </c>
      <c r="AE495" s="46">
        <v>0</v>
      </c>
      <c r="AF4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CALENDARIO)]],TODAY())/30,0)-AE495, IF(Cat_alumnos[[#This Row],[ESTATUS ACADÉMICO]]="VIGENTE",ROUNDDOWN(DAYS360(Cat_alumnos[[#This Row],[FECHA DE INICIO (PRIMERA CLASE CALENDARIO)]],TODAY())/30,0)+2-AE495,"NO VIGENTE"))</f>
        <v>NO VIGENTE</v>
      </c>
      <c r="AG495" s="832">
        <v>8</v>
      </c>
      <c r="AH4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495" s="55" t="str">
        <f t="shared" si="143"/>
        <v>SUSPENDER</v>
      </c>
      <c r="AJ495" s="454" t="s">
        <v>3855</v>
      </c>
      <c r="AK495" s="46"/>
      <c r="AL495" s="66">
        <f t="shared" si="142"/>
        <v>0</v>
      </c>
      <c r="AM495" s="444" t="str">
        <f t="shared" si="140"/>
        <v>NO</v>
      </c>
      <c r="AN495" s="902"/>
      <c r="AO495" s="900" t="str">
        <f>MID(Cat_alumnos[[#This Row],[CURP]],5,2)</f>
        <v>77</v>
      </c>
      <c r="AP495" s="900" t="str">
        <f>MID(Cat_alumnos[[#This Row],[CURP]],7,2)</f>
        <v>01</v>
      </c>
      <c r="AQ495" s="900" t="str">
        <f>MID(Cat_alumnos[[#This Row],[CURP]],9,2)</f>
        <v>13</v>
      </c>
      <c r="AR495" s="904" t="s">
        <v>3150</v>
      </c>
      <c r="AS495" s="612">
        <f>Cat_alumnos[[#This Row],[Titulación]]</f>
        <v>0</v>
      </c>
      <c r="AT495" s="1"/>
      <c r="AV495" s="11"/>
      <c r="AW495" s="10"/>
      <c r="CC495">
        <f t="shared" si="136"/>
        <v>0</v>
      </c>
    </row>
    <row r="496" spans="1:81" ht="16.5" hidden="1" customHeight="1" thickBot="1">
      <c r="A496" s="447">
        <v>478</v>
      </c>
      <c r="B496" s="655" t="s">
        <v>20</v>
      </c>
      <c r="C496" s="564" t="s">
        <v>2493</v>
      </c>
      <c r="D496" s="688" t="s">
        <v>2549</v>
      </c>
      <c r="E496" s="565" t="s">
        <v>2494</v>
      </c>
      <c r="F496" s="454">
        <v>9987353540</v>
      </c>
      <c r="G496" s="1290" t="s">
        <v>9208</v>
      </c>
      <c r="H496" s="454">
        <v>4</v>
      </c>
      <c r="I496" s="454">
        <v>4</v>
      </c>
      <c r="J496" s="455">
        <v>3000</v>
      </c>
      <c r="K496" s="566" t="s">
        <v>1600</v>
      </c>
      <c r="L496" s="455">
        <v>3350</v>
      </c>
      <c r="M496" s="564" t="s">
        <v>2491</v>
      </c>
      <c r="N496" s="459">
        <v>45010</v>
      </c>
      <c r="O496" s="379">
        <f t="shared" si="139"/>
        <v>45102</v>
      </c>
      <c r="P496" s="459">
        <v>44981</v>
      </c>
      <c r="Q496" s="379">
        <f t="shared" si="137"/>
        <v>45070</v>
      </c>
      <c r="R496" s="127" t="str">
        <f t="shared" si="141"/>
        <v>H</v>
      </c>
      <c r="S496" s="127" t="str">
        <f t="shared" si="144"/>
        <v>JT DOCTORADO EN DERECHO</v>
      </c>
      <c r="T496" s="322" t="s">
        <v>1227</v>
      </c>
      <c r="U496" s="324" t="s">
        <v>11</v>
      </c>
      <c r="V496" s="391">
        <v>7500</v>
      </c>
      <c r="W496" s="392">
        <f t="shared" si="131"/>
        <v>0.55333333333333334</v>
      </c>
      <c r="X496" s="393">
        <f t="shared" si="132"/>
        <v>4150</v>
      </c>
      <c r="Y496" s="415"/>
      <c r="Z496" s="416">
        <v>8000</v>
      </c>
      <c r="AA496" s="417">
        <v>29000</v>
      </c>
      <c r="AB496" s="300" t="s">
        <v>11</v>
      </c>
      <c r="AD496" s="1249">
        <v>478</v>
      </c>
      <c r="AE496" s="46">
        <v>0</v>
      </c>
      <c r="AF4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CALENDARIO)]],TODAY())/30,0)-AE496, IF(Cat_alumnos[[#This Row],[ESTATUS ACADÉMICO]]="VIGENTE",ROUNDDOWN(DAYS360(Cat_alumnos[[#This Row],[FECHA DE INICIO (PRIMERA CLASE CALENDARIO)]],TODAY())/30,0)+2-AE496,"NO VIGENTE"))</f>
        <v>NO VIGENTE</v>
      </c>
      <c r="AG496" s="832">
        <v>4</v>
      </c>
      <c r="AH4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6" s="55" t="str">
        <f t="shared" ca="1" si="143"/>
        <v>Al día septiembre</v>
      </c>
      <c r="AJ496" s="454" t="s">
        <v>2502</v>
      </c>
      <c r="AK496" s="46"/>
      <c r="AL496" s="66">
        <f t="shared" si="142"/>
        <v>0</v>
      </c>
      <c r="AM496" s="444" t="str">
        <f t="shared" si="140"/>
        <v>NO</v>
      </c>
      <c r="AN496" s="902"/>
      <c r="AO496" s="900" t="str">
        <f>MID(Cat_alumnos[[#This Row],[CURP]],5,2)</f>
        <v>77</v>
      </c>
      <c r="AP496" s="900" t="str">
        <f>MID(Cat_alumnos[[#This Row],[CURP]],7,2)</f>
        <v>01</v>
      </c>
      <c r="AQ496" s="900" t="str">
        <f>MID(Cat_alumnos[[#This Row],[CURP]],9,2)</f>
        <v>13</v>
      </c>
      <c r="AR496" s="904" t="s">
        <v>3150</v>
      </c>
      <c r="AS496" s="612">
        <f>Cat_alumnos[[#This Row],[Titulación]]</f>
        <v>29000</v>
      </c>
      <c r="AT496" s="158">
        <v>29000</v>
      </c>
      <c r="AU496" s="39">
        <v>45202</v>
      </c>
      <c r="AV496" s="11"/>
      <c r="AW496" s="10"/>
      <c r="CC496">
        <f t="shared" si="136"/>
        <v>0</v>
      </c>
    </row>
    <row r="497" spans="1:81" ht="30.75" hidden="1" customHeight="1" thickBot="1">
      <c r="A497" s="448">
        <v>479</v>
      </c>
      <c r="B497" s="655" t="s">
        <v>12</v>
      </c>
      <c r="C497" s="564" t="s">
        <v>2496</v>
      </c>
      <c r="D497" s="688" t="s">
        <v>2356</v>
      </c>
      <c r="E497" s="565" t="s">
        <v>2503</v>
      </c>
      <c r="F497" s="454" t="s">
        <v>2497</v>
      </c>
      <c r="G497" s="1290" t="s">
        <v>3054</v>
      </c>
      <c r="H497" s="454">
        <v>20</v>
      </c>
      <c r="I497" s="454">
        <v>20</v>
      </c>
      <c r="J497" s="566" t="s">
        <v>1600</v>
      </c>
      <c r="K497" s="455">
        <v>3000</v>
      </c>
      <c r="L497" s="455">
        <v>3800</v>
      </c>
      <c r="M497" s="564" t="s">
        <v>2446</v>
      </c>
      <c r="N497" s="459">
        <v>45003</v>
      </c>
      <c r="O497" s="379">
        <f t="shared" si="139"/>
        <v>45583</v>
      </c>
      <c r="P497" s="459">
        <v>44980</v>
      </c>
      <c r="Q497" s="379">
        <f t="shared" si="137"/>
        <v>45558</v>
      </c>
      <c r="R497" s="49" t="str">
        <f t="shared" si="141"/>
        <v>M</v>
      </c>
      <c r="S497" s="49" t="str">
        <f t="shared" si="144"/>
        <v>DOCTORADO EN DERECHO</v>
      </c>
      <c r="T497" s="322" t="s">
        <v>1227</v>
      </c>
      <c r="U497" s="324" t="s">
        <v>16</v>
      </c>
      <c r="V497" s="325">
        <v>7500</v>
      </c>
      <c r="W497" s="51">
        <f t="shared" si="131"/>
        <v>0.49333333333333335</v>
      </c>
      <c r="X497" s="50">
        <f t="shared" si="132"/>
        <v>3700</v>
      </c>
      <c r="Y497" s="326">
        <v>1</v>
      </c>
      <c r="Z497" s="327"/>
      <c r="AA497" s="414">
        <v>29000</v>
      </c>
      <c r="AB497" s="300" t="s">
        <v>16</v>
      </c>
      <c r="AD497" s="1248">
        <v>479</v>
      </c>
      <c r="AE497" s="46">
        <v>2</v>
      </c>
      <c r="AF4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CALENDARIO)]],TODAY())/30,0)-AE497, IF(Cat_alumnos[[#This Row],[ESTATUS ACADÉMICO]]="VIGENTE",ROUNDDOWN(DAYS360(Cat_alumnos[[#This Row],[FECHA DE INICIO (PRIMERA CLASE CALENDARIO)]],TODAY())/30,0)+2-AE497,"NO VIGENTE"))</f>
        <v>NO VIGENTE</v>
      </c>
      <c r="AG497" s="832">
        <v>1</v>
      </c>
      <c r="AH4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7" s="55" t="str">
        <f t="shared" si="143"/>
        <v>SUSPENDER</v>
      </c>
      <c r="AJ497" s="454" t="s">
        <v>2502</v>
      </c>
      <c r="AK497" s="46"/>
      <c r="AL497" s="66">
        <f t="shared" si="142"/>
        <v>1</v>
      </c>
      <c r="AM497" s="444" t="str">
        <f t="shared" si="140"/>
        <v>NO</v>
      </c>
      <c r="AN497" s="902"/>
      <c r="AO497" s="900" t="str">
        <f>MID(Cat_alumnos[[#This Row],[CURP]],5,2)</f>
        <v>74</v>
      </c>
      <c r="AP497" s="900" t="str">
        <f>MID(Cat_alumnos[[#This Row],[CURP]],7,2)</f>
        <v>02</v>
      </c>
      <c r="AQ497" s="900" t="str">
        <f>MID(Cat_alumnos[[#This Row],[CURP]],9,2)</f>
        <v>14</v>
      </c>
      <c r="AR497" s="904" t="s">
        <v>2133</v>
      </c>
      <c r="AS497" s="612">
        <f>Cat_alumnos[[#This Row],[Titulación]]</f>
        <v>29000</v>
      </c>
      <c r="AT497" s="1"/>
      <c r="AV497" s="11"/>
      <c r="AW497" s="10"/>
      <c r="CC497">
        <f t="shared" si="136"/>
        <v>0</v>
      </c>
    </row>
    <row r="498" spans="1:81" ht="31.5" hidden="1" customHeight="1" thickBot="1">
      <c r="A498" s="448">
        <v>480</v>
      </c>
      <c r="B498" s="611" t="s">
        <v>15</v>
      </c>
      <c r="C498" s="681" t="s">
        <v>2504</v>
      </c>
      <c r="D498" s="507" t="s">
        <v>2529</v>
      </c>
      <c r="E498" s="565" t="s">
        <v>3519</v>
      </c>
      <c r="F498" s="454">
        <v>9985772258</v>
      </c>
      <c r="G498" s="1290" t="s">
        <v>3057</v>
      </c>
      <c r="H498" s="454">
        <v>16</v>
      </c>
      <c r="I498" s="454">
        <v>16</v>
      </c>
      <c r="J498" s="566" t="s">
        <v>1600</v>
      </c>
      <c r="K498" s="566" t="s">
        <v>1600</v>
      </c>
      <c r="L498" s="455">
        <v>4200</v>
      </c>
      <c r="M498" s="564" t="s">
        <v>2492</v>
      </c>
      <c r="N498" s="459">
        <v>44995</v>
      </c>
      <c r="O498" s="379">
        <f t="shared" si="139"/>
        <v>45453</v>
      </c>
      <c r="P498" s="459">
        <v>45080</v>
      </c>
      <c r="Q498" s="379">
        <f t="shared" si="137"/>
        <v>45538</v>
      </c>
      <c r="R498" s="49" t="str">
        <f t="shared" si="141"/>
        <v>M</v>
      </c>
      <c r="S498" s="49" t="str">
        <f t="shared" si="144"/>
        <v>MAESTRIA EN DERECHO PROCESAL PENAL Y JUICIOS ORALES</v>
      </c>
      <c r="T498" s="322" t="s">
        <v>1227</v>
      </c>
      <c r="U498" s="324" t="s">
        <v>9</v>
      </c>
      <c r="V498" s="325">
        <v>7500</v>
      </c>
      <c r="W498" s="51">
        <f t="shared" si="131"/>
        <v>0.44</v>
      </c>
      <c r="X498" s="50">
        <f t="shared" si="132"/>
        <v>3300</v>
      </c>
      <c r="Y498" s="326">
        <v>1</v>
      </c>
      <c r="Z498" s="327"/>
      <c r="AA498" s="414"/>
      <c r="AB498" s="300" t="s">
        <v>11</v>
      </c>
      <c r="AD498" s="1249">
        <v>480</v>
      </c>
      <c r="AE498" s="46">
        <v>0</v>
      </c>
      <c r="AF4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CALENDARIO)]],TODAY())/30,0)-AE498, IF(Cat_alumnos[[#This Row],[ESTATUS ACADÉMICO]]="VIGENTE",ROUNDDOWN(DAYS360(Cat_alumnos[[#This Row],[FECHA DE INICIO (PRIMERA CLASE CALENDARIO)]],TODAY())/30,0)+2-AE498,"NO VIGENTE"))</f>
        <v>NO VIGENTE</v>
      </c>
      <c r="AG498" s="832">
        <v>13</v>
      </c>
      <c r="AH4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98" s="55" t="str">
        <f t="shared" si="143"/>
        <v>SUSPENDER</v>
      </c>
      <c r="AJ498" s="454" t="s">
        <v>3856</v>
      </c>
      <c r="AK498" s="46"/>
      <c r="AL498" s="66">
        <f t="shared" si="142"/>
        <v>1</v>
      </c>
      <c r="AM498" s="444" t="str">
        <f t="shared" si="140"/>
        <v>NO</v>
      </c>
      <c r="AN498" s="902"/>
      <c r="AO498" s="900" t="str">
        <f>MID(Cat_alumnos[[#This Row],[CURP]],5,2)</f>
        <v>84</v>
      </c>
      <c r="AP498" s="900" t="str">
        <f>MID(Cat_alumnos[[#This Row],[CURP]],7,2)</f>
        <v>07</v>
      </c>
      <c r="AQ498" s="900" t="str">
        <f>MID(Cat_alumnos[[#This Row],[CURP]],9,2)</f>
        <v>26</v>
      </c>
      <c r="AR498" s="904" t="s">
        <v>2133</v>
      </c>
      <c r="AS498" s="612">
        <f>Cat_alumnos[[#This Row],[Titulación]]</f>
        <v>0</v>
      </c>
      <c r="AT498" s="1"/>
      <c r="AV498" s="11"/>
      <c r="AW498" s="10"/>
      <c r="CC498">
        <f t="shared" si="136"/>
        <v>0</v>
      </c>
    </row>
    <row r="499" spans="1:81" ht="16.5" hidden="1" customHeight="1" thickBot="1">
      <c r="A499" s="448">
        <v>481</v>
      </c>
      <c r="B499" s="498" t="s">
        <v>67</v>
      </c>
      <c r="C499" s="666" t="s">
        <v>2513</v>
      </c>
      <c r="D499" s="450" t="s">
        <v>137</v>
      </c>
      <c r="E499" s="624" t="s">
        <v>2514</v>
      </c>
      <c r="F499" s="450">
        <v>9981888925</v>
      </c>
      <c r="G499" s="1290" t="s">
        <v>3894</v>
      </c>
      <c r="H499" s="450">
        <v>20</v>
      </c>
      <c r="I499" s="450">
        <v>20</v>
      </c>
      <c r="J499" s="451">
        <v>2000</v>
      </c>
      <c r="K499" s="413"/>
      <c r="L499" s="451">
        <v>5200</v>
      </c>
      <c r="M499" s="502" t="s">
        <v>2414</v>
      </c>
      <c r="N499" s="379">
        <v>45003</v>
      </c>
      <c r="O499" s="379">
        <f t="shared" si="139"/>
        <v>45583</v>
      </c>
      <c r="P499" s="379">
        <v>45003</v>
      </c>
      <c r="Q499" s="379">
        <f t="shared" si="137"/>
        <v>45583</v>
      </c>
      <c r="R499" s="49" t="str">
        <f t="shared" si="141"/>
        <v>H</v>
      </c>
      <c r="S499" s="49" t="str">
        <f t="shared" si="144"/>
        <v>DOCTORADO EN INNOVACION, ADMON Y POLITICAS PUBLICAS</v>
      </c>
      <c r="T499" s="322" t="s">
        <v>1227</v>
      </c>
      <c r="U499" s="324" t="s">
        <v>14</v>
      </c>
      <c r="V499" s="325">
        <v>7500</v>
      </c>
      <c r="W499" s="51">
        <f t="shared" si="131"/>
        <v>0.30666666666666664</v>
      </c>
      <c r="X499" s="50">
        <f t="shared" si="132"/>
        <v>2300</v>
      </c>
      <c r="Y499" s="326"/>
      <c r="Z499" s="327"/>
      <c r="AA499" s="414"/>
      <c r="AB499" t="s">
        <v>14</v>
      </c>
      <c r="AD499" s="1248">
        <v>481</v>
      </c>
      <c r="AE499" s="46">
        <v>0</v>
      </c>
      <c r="AF4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CALENDARIO)]],TODAY())/30,0)-AE499, IF(Cat_alumnos[[#This Row],[ESTATUS ACADÉMICO]]="VIGENTE",ROUNDDOWN(DAYS360(Cat_alumnos[[#This Row],[FECHA DE INICIO (PRIMERA CLASE CALENDARIO)]],TODAY())/30,0)+2-AE499,"NO VIGENTE"))</f>
        <v>NO VIGENTE</v>
      </c>
      <c r="AG499" s="832"/>
      <c r="AH4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9" s="55" t="str">
        <f t="shared" si="143"/>
        <v>SUSPENDER</v>
      </c>
      <c r="AJ499" s="349" t="s">
        <v>137</v>
      </c>
      <c r="AK499" s="46"/>
      <c r="AL499" s="66">
        <f t="shared" si="142"/>
        <v>0</v>
      </c>
      <c r="AM499" s="444" t="str">
        <f t="shared" si="140"/>
        <v>NO</v>
      </c>
      <c r="AN499" s="902"/>
      <c r="AO499" s="900" t="str">
        <f>MID(Cat_alumnos[[#This Row],[CURP]],5,2)</f>
        <v>84</v>
      </c>
      <c r="AP499" s="900" t="str">
        <f>MID(Cat_alumnos[[#This Row],[CURP]],7,2)</f>
        <v>07</v>
      </c>
      <c r="AQ499" s="900" t="str">
        <f>MID(Cat_alumnos[[#This Row],[CURP]],9,2)</f>
        <v>14</v>
      </c>
      <c r="AR499" s="904" t="s">
        <v>2133</v>
      </c>
      <c r="AS499" s="612">
        <f>Cat_alumnos[[#This Row],[Titulación]]</f>
        <v>0</v>
      </c>
      <c r="AT499" s="1"/>
      <c r="AV499" s="11"/>
      <c r="AW499" s="10"/>
      <c r="CC499">
        <f t="shared" si="136"/>
        <v>0</v>
      </c>
    </row>
    <row r="500" spans="1:81" ht="19" hidden="1" thickTop="1" thickBot="1">
      <c r="A500" s="448">
        <v>482</v>
      </c>
      <c r="B500" s="609" t="s">
        <v>15</v>
      </c>
      <c r="C500" s="413" t="s">
        <v>9398</v>
      </c>
      <c r="D500" s="507" t="s">
        <v>2854</v>
      </c>
      <c r="E500" s="457" t="s">
        <v>2532</v>
      </c>
      <c r="F500" s="413" t="s">
        <v>2554</v>
      </c>
      <c r="G500" s="942" t="s">
        <v>9203</v>
      </c>
      <c r="H500" s="661">
        <v>16</v>
      </c>
      <c r="I500" s="763">
        <v>16</v>
      </c>
      <c r="J500" s="451">
        <v>2000</v>
      </c>
      <c r="K500" s="451">
        <v>2000</v>
      </c>
      <c r="L500" s="455">
        <f t="shared" ref="L500:L502" si="145">2180*0.3</f>
        <v>654</v>
      </c>
      <c r="M500" s="254" t="s">
        <v>2851</v>
      </c>
      <c r="N500" s="379">
        <v>44953</v>
      </c>
      <c r="O500" s="379">
        <f t="shared" si="139"/>
        <v>45409</v>
      </c>
      <c r="P500" s="379">
        <v>44962</v>
      </c>
      <c r="Q500" s="379">
        <f t="shared" si="137"/>
        <v>45417</v>
      </c>
      <c r="R500" s="303" t="s">
        <v>1620</v>
      </c>
      <c r="S500" s="49" t="str">
        <f t="shared" si="144"/>
        <v>MAESTRIA EN DERECHO PROCESAL PENAL Y JUICIOS ORALES</v>
      </c>
      <c r="T500" s="322" t="s">
        <v>2133</v>
      </c>
      <c r="U500" s="323" t="s">
        <v>16</v>
      </c>
      <c r="V500" s="325">
        <v>5000</v>
      </c>
      <c r="W500" s="51">
        <f t="shared" si="131"/>
        <v>0.86919999999999997</v>
      </c>
      <c r="X500" s="50">
        <f t="shared" si="132"/>
        <v>4346</v>
      </c>
      <c r="Y500" s="326">
        <v>2</v>
      </c>
      <c r="Z500" s="327"/>
      <c r="AA500" s="414">
        <v>25000</v>
      </c>
      <c r="AB500" s="300" t="s">
        <v>16</v>
      </c>
      <c r="AD500" s="1249">
        <v>482</v>
      </c>
      <c r="AE500" s="46"/>
      <c r="AF5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CALENDARIO)]],TODAY())/30,0)-AE500, IF(Cat_alumnos[[#This Row],[ESTATUS ACADÉMICO]]="VIGENTE",ROUNDDOWN(DAYS360(Cat_alumnos[[#This Row],[FECHA DE INICIO (PRIMERA CLASE CALENDARIO)]],TODAY())/30,0)+2-AE500,"NO VIGENTE"))</f>
        <v>NO VIGENTE</v>
      </c>
      <c r="AG500" s="832">
        <v>11</v>
      </c>
      <c r="AH5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500" s="55" t="str">
        <f t="shared" si="143"/>
        <v>SUSPENDER</v>
      </c>
      <c r="AJ500" s="349" t="s">
        <v>8985</v>
      </c>
      <c r="AK500" s="46"/>
      <c r="AL500" s="66">
        <f t="shared" si="142"/>
        <v>2</v>
      </c>
      <c r="AM500" s="444" t="str">
        <f t="shared" si="140"/>
        <v>NO</v>
      </c>
      <c r="AN500" s="902"/>
      <c r="AO500" s="900" t="str">
        <f>MID(Cat_alumnos[[#This Row],[CURP]],5,2)</f>
        <v>80</v>
      </c>
      <c r="AP500" s="900" t="str">
        <f>MID(Cat_alumnos[[#This Row],[CURP]],7,2)</f>
        <v>01</v>
      </c>
      <c r="AQ500" s="900" t="str">
        <f>MID(Cat_alumnos[[#This Row],[CURP]],9,2)</f>
        <v>01</v>
      </c>
      <c r="AR500" s="904" t="s">
        <v>2133</v>
      </c>
      <c r="AS500" s="612">
        <f>Cat_alumnos[[#This Row],[Titulación]]</f>
        <v>25000</v>
      </c>
      <c r="AT500" s="1"/>
      <c r="AV500" s="11"/>
      <c r="AW500" s="10"/>
      <c r="CC500">
        <f t="shared" si="136"/>
        <v>0</v>
      </c>
    </row>
    <row r="501" spans="1:81" ht="19" hidden="1" thickTop="1" thickBot="1">
      <c r="A501" s="448">
        <v>483</v>
      </c>
      <c r="B501" s="611" t="s">
        <v>15</v>
      </c>
      <c r="C501" s="453" t="s">
        <v>3586</v>
      </c>
      <c r="D501" s="507" t="s">
        <v>2533</v>
      </c>
      <c r="E501" s="457" t="s">
        <v>2570</v>
      </c>
      <c r="F501" s="413" t="s">
        <v>2555</v>
      </c>
      <c r="G501" s="1289" t="s">
        <v>9204</v>
      </c>
      <c r="H501" s="661">
        <v>16</v>
      </c>
      <c r="I501" s="763">
        <v>16</v>
      </c>
      <c r="J501" s="455">
        <v>2000</v>
      </c>
      <c r="K501" s="455">
        <v>2000</v>
      </c>
      <c r="L501" s="455">
        <f t="shared" si="145"/>
        <v>654</v>
      </c>
      <c r="M501" s="254" t="s">
        <v>2849</v>
      </c>
      <c r="N501" s="459">
        <v>44953</v>
      </c>
      <c r="O501" s="379">
        <f t="shared" si="139"/>
        <v>45409</v>
      </c>
      <c r="P501" s="459">
        <v>44962</v>
      </c>
      <c r="Q501" s="379">
        <f t="shared" si="137"/>
        <v>45417</v>
      </c>
      <c r="R501" s="303" t="s">
        <v>1616</v>
      </c>
      <c r="S501" s="49" t="str">
        <f t="shared" si="144"/>
        <v>MAESTRIA EN DERECHO PROCESAL PENAL Y JUICIOS ORALES</v>
      </c>
      <c r="T501" s="322" t="s">
        <v>2133</v>
      </c>
      <c r="U501" s="323" t="s">
        <v>9</v>
      </c>
      <c r="V501" s="325">
        <v>5000</v>
      </c>
      <c r="W501" s="51">
        <f t="shared" ref="W501:W564" si="146">IFERROR($X501/$V501,"")</f>
        <v>0.86919999999999997</v>
      </c>
      <c r="X501" s="50">
        <f t="shared" ref="X501:X564" si="147">$V501-$L501</f>
        <v>4346</v>
      </c>
      <c r="Y501" s="326">
        <v>2</v>
      </c>
      <c r="Z501" s="327"/>
      <c r="AA501" s="414">
        <v>25000</v>
      </c>
      <c r="AB501" s="300" t="s">
        <v>11</v>
      </c>
      <c r="AD501" s="1248">
        <v>483</v>
      </c>
      <c r="AE501" s="46">
        <v>10</v>
      </c>
      <c r="AF5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CALENDARIO)]],TODAY())/30,0)-AE501, IF(Cat_alumnos[[#This Row],[ESTATUS ACADÉMICO]]="VIGENTE",ROUNDDOWN(DAYS360(Cat_alumnos[[#This Row],[FECHA DE INICIO (PRIMERA CLASE CALENDARIO)]],TODAY())/30,0)+2-AE501,"NO VIGENTE"))</f>
        <v>NO VIGENTE</v>
      </c>
      <c r="AG501" s="832">
        <v>16</v>
      </c>
      <c r="AH5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501" s="55" t="str">
        <f t="shared" si="143"/>
        <v>SUSPENDER</v>
      </c>
      <c r="AJ501" s="352" t="s">
        <v>9589</v>
      </c>
      <c r="AK501" s="46"/>
      <c r="AL501" s="66">
        <f t="shared" si="142"/>
        <v>2</v>
      </c>
      <c r="AM501" s="444" t="str">
        <f t="shared" si="140"/>
        <v>NO</v>
      </c>
      <c r="AN501" s="902"/>
      <c r="AO501" s="900" t="str">
        <f>MID(Cat_alumnos[[#This Row],[CURP]],5,2)</f>
        <v>73</v>
      </c>
      <c r="AP501" s="900" t="str">
        <f>MID(Cat_alumnos[[#This Row],[CURP]],7,2)</f>
        <v>06</v>
      </c>
      <c r="AQ501" s="900" t="str">
        <f>MID(Cat_alumnos[[#This Row],[CURP]],9,2)</f>
        <v>28</v>
      </c>
      <c r="AR501" s="904" t="s">
        <v>2133</v>
      </c>
      <c r="AS501" s="612">
        <f>Cat_alumnos[[#This Row],[Titulación]]</f>
        <v>25000</v>
      </c>
      <c r="AT501" s="1"/>
      <c r="AV501" s="11"/>
      <c r="AW501" s="10"/>
      <c r="CC501">
        <f t="shared" si="136"/>
        <v>0</v>
      </c>
    </row>
    <row r="502" spans="1:81" ht="19" hidden="1" thickTop="1" thickBot="1">
      <c r="A502" s="448">
        <v>484</v>
      </c>
      <c r="B502" s="611" t="s">
        <v>15</v>
      </c>
      <c r="C502" s="453" t="s">
        <v>9443</v>
      </c>
      <c r="D502" s="507" t="s">
        <v>2534</v>
      </c>
      <c r="E502" s="687" t="s">
        <v>2521</v>
      </c>
      <c r="F502" s="413" t="s">
        <v>2556</v>
      </c>
      <c r="G502" s="1290" t="s">
        <v>9205</v>
      </c>
      <c r="H502" s="661">
        <v>16</v>
      </c>
      <c r="I502" s="763">
        <v>16</v>
      </c>
      <c r="J502" s="455">
        <v>2000</v>
      </c>
      <c r="K502" s="455">
        <v>2000</v>
      </c>
      <c r="L502" s="455">
        <f t="shared" si="145"/>
        <v>654</v>
      </c>
      <c r="M502" s="254" t="s">
        <v>2849</v>
      </c>
      <c r="N502" s="459">
        <v>44953</v>
      </c>
      <c r="O502" s="379">
        <f t="shared" si="139"/>
        <v>45409</v>
      </c>
      <c r="P502" s="459">
        <v>44962</v>
      </c>
      <c r="Q502" s="379">
        <f t="shared" si="137"/>
        <v>45417</v>
      </c>
      <c r="R502" s="303" t="s">
        <v>1616</v>
      </c>
      <c r="S502" s="49" t="str">
        <f t="shared" si="144"/>
        <v>MAESTRIA EN DERECHO PROCESAL PENAL Y JUICIOS ORALES</v>
      </c>
      <c r="T502" s="322" t="s">
        <v>2133</v>
      </c>
      <c r="U502" s="323" t="s">
        <v>16</v>
      </c>
      <c r="V502" s="325">
        <v>5000</v>
      </c>
      <c r="W502" s="51">
        <f t="shared" si="146"/>
        <v>0.86919999999999997</v>
      </c>
      <c r="X502" s="50">
        <f t="shared" si="147"/>
        <v>4346</v>
      </c>
      <c r="Y502" s="326">
        <v>2</v>
      </c>
      <c r="Z502" s="327"/>
      <c r="AA502" s="414">
        <v>25000</v>
      </c>
      <c r="AB502" s="300" t="s">
        <v>16</v>
      </c>
      <c r="AD502" s="1249">
        <v>484</v>
      </c>
      <c r="AE502" s="46">
        <v>0</v>
      </c>
      <c r="AF5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CALENDARIO)]],TODAY())/30,0)-AE502, IF(Cat_alumnos[[#This Row],[ESTATUS ACADÉMICO]]="VIGENTE",ROUNDDOWN(DAYS360(Cat_alumnos[[#This Row],[FECHA DE INICIO (PRIMERA CLASE CALENDARIO)]],TODAY())/30,0)+2-AE502,"NO VIGENTE"))</f>
        <v>NO VIGENTE</v>
      </c>
      <c r="AG502" s="832">
        <v>1</v>
      </c>
      <c r="AH5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2" s="55" t="str">
        <f t="shared" si="143"/>
        <v>SUSPENDER</v>
      </c>
      <c r="AJ502" s="352" t="s">
        <v>8999</v>
      </c>
      <c r="AK502" s="46"/>
      <c r="AL502" s="66">
        <f t="shared" si="142"/>
        <v>2</v>
      </c>
      <c r="AM502" s="444" t="str">
        <f t="shared" si="140"/>
        <v>NO</v>
      </c>
      <c r="AN502" s="902"/>
      <c r="AO502" s="900" t="str">
        <f>MID(Cat_alumnos[[#This Row],[CURP]],5,2)</f>
        <v>80</v>
      </c>
      <c r="AP502" s="900" t="str">
        <f>MID(Cat_alumnos[[#This Row],[CURP]],7,2)</f>
        <v>04</v>
      </c>
      <c r="AQ502" s="900" t="str">
        <f>MID(Cat_alumnos[[#This Row],[CURP]],9,2)</f>
        <v>06</v>
      </c>
      <c r="AR502" s="904" t="s">
        <v>2133</v>
      </c>
      <c r="AS502" s="612">
        <f>Cat_alumnos[[#This Row],[Titulación]]</f>
        <v>25000</v>
      </c>
      <c r="AT502" s="1"/>
      <c r="AV502" s="11"/>
      <c r="AW502" s="10"/>
      <c r="CC502">
        <f t="shared" si="136"/>
        <v>0</v>
      </c>
    </row>
    <row r="503" spans="1:81" ht="19" hidden="1" thickTop="1" thickBot="1">
      <c r="A503" s="448">
        <v>485</v>
      </c>
      <c r="B503" s="611" t="s">
        <v>15</v>
      </c>
      <c r="C503" s="453" t="s">
        <v>3585</v>
      </c>
      <c r="D503" s="507" t="s">
        <v>2535</v>
      </c>
      <c r="E503" s="687" t="s">
        <v>2522</v>
      </c>
      <c r="F503" s="413">
        <v>55541295</v>
      </c>
      <c r="G503" s="1290" t="s">
        <v>3850</v>
      </c>
      <c r="H503" s="661">
        <v>16</v>
      </c>
      <c r="I503" s="763">
        <v>16</v>
      </c>
      <c r="J503" s="455">
        <v>2000</v>
      </c>
      <c r="K503" s="455">
        <v>2000</v>
      </c>
      <c r="L503" s="455">
        <v>2275</v>
      </c>
      <c r="M503" s="254" t="s">
        <v>2849</v>
      </c>
      <c r="N503" s="459">
        <v>44953</v>
      </c>
      <c r="O503" s="379">
        <f t="shared" si="139"/>
        <v>45409</v>
      </c>
      <c r="P503" s="459">
        <v>44962</v>
      </c>
      <c r="Q503" s="379">
        <f t="shared" si="137"/>
        <v>45417</v>
      </c>
      <c r="R503" s="303" t="s">
        <v>1616</v>
      </c>
      <c r="S503" s="49" t="str">
        <f t="shared" si="144"/>
        <v>MAESTRIA EN DERECHO PROCESAL PENAL Y JUICIOS ORALES</v>
      </c>
      <c r="T503" s="322" t="s">
        <v>2133</v>
      </c>
      <c r="U503" s="323" t="s">
        <v>11</v>
      </c>
      <c r="V503" s="325">
        <v>5000</v>
      </c>
      <c r="W503" s="51">
        <f t="shared" si="146"/>
        <v>0.54500000000000004</v>
      </c>
      <c r="X503" s="50">
        <f t="shared" si="147"/>
        <v>2725</v>
      </c>
      <c r="Y503" s="326">
        <v>2</v>
      </c>
      <c r="Z503" s="327"/>
      <c r="AA503" s="414">
        <v>25000</v>
      </c>
      <c r="AB503" s="300" t="s">
        <v>11</v>
      </c>
      <c r="AD503" s="1248">
        <v>485</v>
      </c>
      <c r="AE503" s="46">
        <v>10</v>
      </c>
      <c r="AF5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CALENDARIO)]],TODAY())/30,0)-AE503, IF(Cat_alumnos[[#This Row],[ESTATUS ACADÉMICO]]="VIGENTE",ROUNDDOWN(DAYS360(Cat_alumnos[[#This Row],[FECHA DE INICIO (PRIMERA CLASE CALENDARIO)]],TODAY())/30,0)+2-AE503,"NO VIGENTE"))</f>
        <v>NO VIGENTE</v>
      </c>
      <c r="AG503" s="832">
        <v>16</v>
      </c>
      <c r="AH5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3" s="55" t="str">
        <f t="shared" si="143"/>
        <v>SUSPENDER</v>
      </c>
      <c r="AJ503" s="349"/>
      <c r="AK503" s="46"/>
      <c r="AL503" s="66">
        <f t="shared" si="142"/>
        <v>2</v>
      </c>
      <c r="AM503" s="444" t="str">
        <f t="shared" si="140"/>
        <v>NO</v>
      </c>
      <c r="AN503" s="902"/>
      <c r="AO503" s="900" t="str">
        <f>MID(Cat_alumnos[[#This Row],[CURP]],5,2)</f>
        <v>80</v>
      </c>
      <c r="AP503" s="900" t="str">
        <f>MID(Cat_alumnos[[#This Row],[CURP]],7,2)</f>
        <v>06</v>
      </c>
      <c r="AQ503" s="900" t="str">
        <f>MID(Cat_alumnos[[#This Row],[CURP]],9,2)</f>
        <v>12</v>
      </c>
      <c r="AR503" s="904" t="s">
        <v>2133</v>
      </c>
      <c r="AS503" s="612">
        <f>Cat_alumnos[[#This Row],[Titulación]]</f>
        <v>25000</v>
      </c>
      <c r="AT503" s="1"/>
      <c r="AV503" s="11"/>
      <c r="AW503" s="10"/>
      <c r="CC503">
        <f t="shared" si="136"/>
        <v>0</v>
      </c>
    </row>
    <row r="504" spans="1:81" ht="19" hidden="1" thickTop="1" thickBot="1">
      <c r="A504" s="447">
        <v>486</v>
      </c>
      <c r="B504" s="611" t="s">
        <v>15</v>
      </c>
      <c r="C504" s="453" t="s">
        <v>3584</v>
      </c>
      <c r="D504" s="507" t="s">
        <v>2536</v>
      </c>
      <c r="E504" s="457" t="s">
        <v>2571</v>
      </c>
      <c r="F504" s="413" t="s">
        <v>2558</v>
      </c>
      <c r="G504" s="1294" t="s">
        <v>3895</v>
      </c>
      <c r="H504" s="661">
        <v>16</v>
      </c>
      <c r="I504" s="763">
        <v>16</v>
      </c>
      <c r="J504" s="455">
        <v>2000</v>
      </c>
      <c r="K504" s="455">
        <v>2000</v>
      </c>
      <c r="L504" s="455">
        <v>2275</v>
      </c>
      <c r="M504" s="254" t="s">
        <v>2849</v>
      </c>
      <c r="N504" s="459">
        <v>44953</v>
      </c>
      <c r="O504" s="379">
        <f t="shared" si="139"/>
        <v>45409</v>
      </c>
      <c r="P504" s="459">
        <v>45048</v>
      </c>
      <c r="Q504" s="379">
        <f t="shared" si="137"/>
        <v>45506</v>
      </c>
      <c r="R504" s="303" t="s">
        <v>1620</v>
      </c>
      <c r="S504" s="127" t="str">
        <f t="shared" si="144"/>
        <v>MAESTRIA EN DERECHO PROCESAL PENAL Y JUICIOS ORALES</v>
      </c>
      <c r="T504" s="322" t="s">
        <v>2133</v>
      </c>
      <c r="U504" s="323" t="s">
        <v>11</v>
      </c>
      <c r="V504" s="325">
        <v>5000</v>
      </c>
      <c r="W504" s="392">
        <f t="shared" si="146"/>
        <v>0.54500000000000004</v>
      </c>
      <c r="X504" s="393">
        <f t="shared" si="147"/>
        <v>2725</v>
      </c>
      <c r="Y504" s="415">
        <v>2</v>
      </c>
      <c r="Z504" s="416"/>
      <c r="AA504" s="414">
        <v>25000</v>
      </c>
      <c r="AB504" s="300" t="s">
        <v>11</v>
      </c>
      <c r="AD504" s="1249">
        <v>486</v>
      </c>
      <c r="AE504" s="46">
        <v>10</v>
      </c>
      <c r="AF5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CALENDARIO)]],TODAY())/30,0)-AE504, IF(Cat_alumnos[[#This Row],[ESTATUS ACADÉMICO]]="VIGENTE",ROUNDDOWN(DAYS360(Cat_alumnos[[#This Row],[FECHA DE INICIO (PRIMERA CLASE CALENDARIO)]],TODAY())/30,0)+2-AE504,"NO VIGENTE"))</f>
        <v>NO VIGENTE</v>
      </c>
      <c r="AG504" s="832">
        <v>16</v>
      </c>
      <c r="AH5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4" s="55" t="str">
        <f t="shared" si="143"/>
        <v>SUSPENDER</v>
      </c>
      <c r="AJ504" s="349"/>
      <c r="AK504" s="46"/>
      <c r="AL504" s="66">
        <f t="shared" si="142"/>
        <v>2</v>
      </c>
      <c r="AM504" s="444" t="str">
        <f t="shared" si="140"/>
        <v>NO</v>
      </c>
      <c r="AN504" s="902"/>
      <c r="AO504" s="900" t="str">
        <f>MID(Cat_alumnos[[#This Row],[CURP]],5,2)</f>
        <v>G9</v>
      </c>
      <c r="AP504" s="900" t="str">
        <f>MID(Cat_alumnos[[#This Row],[CURP]],7,2)</f>
        <v>10</v>
      </c>
      <c r="AQ504" s="900" t="str">
        <f>MID(Cat_alumnos[[#This Row],[CURP]],9,2)</f>
        <v>91</v>
      </c>
      <c r="AR504" s="904" t="s">
        <v>2133</v>
      </c>
      <c r="AS504" s="612">
        <f>Cat_alumnos[[#This Row],[Titulación]]</f>
        <v>25000</v>
      </c>
      <c r="AT504" s="1"/>
      <c r="AV504" s="11"/>
      <c r="AW504" s="10"/>
      <c r="CC504">
        <f t="shared" si="136"/>
        <v>0</v>
      </c>
    </row>
    <row r="505" spans="1:81" ht="34" hidden="1" thickTop="1" thickBot="1">
      <c r="A505" s="448">
        <v>487</v>
      </c>
      <c r="B505" s="611" t="s">
        <v>15</v>
      </c>
      <c r="C505" s="453" t="s">
        <v>2856</v>
      </c>
      <c r="D505" s="507" t="s">
        <v>2537</v>
      </c>
      <c r="E505" s="457" t="s">
        <v>2525</v>
      </c>
      <c r="F505" s="413" t="s">
        <v>2559</v>
      </c>
      <c r="G505" s="1290" t="s">
        <v>9206</v>
      </c>
      <c r="H505" s="661">
        <v>16</v>
      </c>
      <c r="I505" s="763">
        <v>16</v>
      </c>
      <c r="J505" s="455">
        <v>2000</v>
      </c>
      <c r="K505" s="455">
        <v>2000</v>
      </c>
      <c r="L505" s="455">
        <f>2180*0.3</f>
        <v>654</v>
      </c>
      <c r="M505" s="254" t="s">
        <v>2849</v>
      </c>
      <c r="N505" s="459">
        <v>44953</v>
      </c>
      <c r="O505" s="379">
        <f t="shared" si="139"/>
        <v>45409</v>
      </c>
      <c r="P505" s="459">
        <v>44962</v>
      </c>
      <c r="Q505" s="379">
        <f t="shared" si="137"/>
        <v>45417</v>
      </c>
      <c r="R505" s="303" t="s">
        <v>1620</v>
      </c>
      <c r="S505" s="49" t="str">
        <f t="shared" si="144"/>
        <v>MAESTRIA EN DERECHO PROCESAL PENAL Y JUICIOS ORALES</v>
      </c>
      <c r="T505" s="322" t="s">
        <v>2133</v>
      </c>
      <c r="U505" s="323" t="s">
        <v>16</v>
      </c>
      <c r="V505" s="325">
        <v>5000</v>
      </c>
      <c r="W505" s="51">
        <f t="shared" si="146"/>
        <v>0.86919999999999997</v>
      </c>
      <c r="X505" s="50">
        <f t="shared" si="147"/>
        <v>4346</v>
      </c>
      <c r="Y505" s="326">
        <v>2</v>
      </c>
      <c r="Z505" s="327"/>
      <c r="AA505" s="414">
        <v>25000</v>
      </c>
      <c r="AB505" s="300" t="s">
        <v>16</v>
      </c>
      <c r="AD505" s="1248">
        <v>487</v>
      </c>
      <c r="AE505" s="46">
        <v>10</v>
      </c>
      <c r="AF5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CALENDARIO)]],TODAY())/30,0)-AE505, IF(Cat_alumnos[[#This Row],[ESTATUS ACADÉMICO]]="VIGENTE",ROUNDDOWN(DAYS360(Cat_alumnos[[#This Row],[FECHA DE INICIO (PRIMERA CLASE CALENDARIO)]],TODAY())/30,0)+2-AE505,"NO VIGENTE"))</f>
        <v>NO VIGENTE</v>
      </c>
      <c r="AG505" s="832">
        <v>16</v>
      </c>
      <c r="AH5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05" s="55" t="str">
        <f t="shared" si="143"/>
        <v>COBRANZA</v>
      </c>
      <c r="AJ505" s="349" t="s">
        <v>9081</v>
      </c>
      <c r="AK505" s="46">
        <v>2</v>
      </c>
      <c r="AL505" s="66" t="s">
        <v>9082</v>
      </c>
      <c r="AM505" s="444" t="str">
        <f t="shared" si="140"/>
        <v>NO</v>
      </c>
      <c r="AN505" s="902"/>
      <c r="AO505" s="900" t="str">
        <f>MID(Cat_alumnos[[#This Row],[CURP]],5,2)</f>
        <v>86</v>
      </c>
      <c r="AP505" s="900" t="str">
        <f>MID(Cat_alumnos[[#This Row],[CURP]],7,2)</f>
        <v>11</v>
      </c>
      <c r="AQ505" s="900" t="str">
        <f>MID(Cat_alumnos[[#This Row],[CURP]],9,2)</f>
        <v>29</v>
      </c>
      <c r="AR505" s="904" t="s">
        <v>3086</v>
      </c>
      <c r="AS505" s="612">
        <f>Cat_alumnos[[#This Row],[Titulación]]</f>
        <v>25000</v>
      </c>
      <c r="AT505" s="1"/>
      <c r="AV505" s="11"/>
      <c r="AW505" s="10"/>
      <c r="CC505">
        <f t="shared" si="136"/>
        <v>0</v>
      </c>
    </row>
    <row r="506" spans="1:81" ht="16.5" hidden="1" customHeight="1" thickBot="1">
      <c r="A506" s="448">
        <v>488</v>
      </c>
      <c r="B506" s="499" t="s">
        <v>17</v>
      </c>
      <c r="C506" s="666" t="s">
        <v>2550</v>
      </c>
      <c r="D506" s="413" t="s">
        <v>2058</v>
      </c>
      <c r="E506" s="525" t="s">
        <v>2551</v>
      </c>
      <c r="F506" s="450" t="s">
        <v>2552</v>
      </c>
      <c r="G506" s="1290" t="s">
        <v>3896</v>
      </c>
      <c r="H506" s="450">
        <v>12</v>
      </c>
      <c r="I506" s="450">
        <v>12</v>
      </c>
      <c r="J506" s="451">
        <v>1000</v>
      </c>
      <c r="K506" s="413">
        <v>0</v>
      </c>
      <c r="L506" s="451">
        <v>2275</v>
      </c>
      <c r="M506" s="502" t="s">
        <v>1512</v>
      </c>
      <c r="N506" s="379">
        <v>44995</v>
      </c>
      <c r="O506" s="379">
        <f t="shared" si="139"/>
        <v>45332</v>
      </c>
      <c r="P506" s="379">
        <v>45000</v>
      </c>
      <c r="Q506" s="379">
        <f t="shared" si="137"/>
        <v>45337</v>
      </c>
      <c r="R506" s="49" t="str">
        <f t="shared" ref="R506:R518" si="148">MID($C506,11,1)</f>
        <v>M</v>
      </c>
      <c r="S506" s="127" t="str">
        <f t="shared" si="144"/>
        <v>JT EN LICENCIATURA EN DERECHO</v>
      </c>
      <c r="T506" s="322" t="s">
        <v>1227</v>
      </c>
      <c r="U506" s="323" t="s">
        <v>9</v>
      </c>
      <c r="V506" s="325">
        <v>4200</v>
      </c>
      <c r="W506" s="51">
        <f t="shared" si="146"/>
        <v>0.45833333333333331</v>
      </c>
      <c r="X506" s="50">
        <f t="shared" si="147"/>
        <v>1925</v>
      </c>
      <c r="Y506" s="326">
        <v>2</v>
      </c>
      <c r="Z506" s="327">
        <v>5000</v>
      </c>
      <c r="AA506" s="414">
        <v>25000</v>
      </c>
      <c r="AB506" s="300" t="s">
        <v>11</v>
      </c>
      <c r="AD506" s="1249">
        <v>488</v>
      </c>
      <c r="AE506" s="46">
        <v>0</v>
      </c>
      <c r="AF5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CALENDARIO)]],TODAY())/30,0)-AE506, IF(Cat_alumnos[[#This Row],[ESTATUS ACADÉMICO]]="VIGENTE",ROUNDDOWN(DAYS360(Cat_alumnos[[#This Row],[FECHA DE INICIO (PRIMERA CLASE CALENDARIO)]],TODAY())/30,0)+2-AE506,"NO VIGENTE"))</f>
        <v>NO VIGENTE</v>
      </c>
      <c r="AG506" s="832">
        <v>12</v>
      </c>
      <c r="AH5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06" s="55" t="str">
        <f t="shared" ca="1" si="143"/>
        <v>Al día septiembre</v>
      </c>
      <c r="AJ506" s="349"/>
      <c r="AK506" s="46"/>
      <c r="AL506" s="66">
        <f t="shared" si="142"/>
        <v>2</v>
      </c>
      <c r="AM506" s="444" t="str">
        <f t="shared" si="140"/>
        <v>NO</v>
      </c>
      <c r="AN506" s="902"/>
      <c r="AO506" s="900" t="str">
        <f>MID(Cat_alumnos[[#This Row],[CURP]],5,2)</f>
        <v>90</v>
      </c>
      <c r="AP506" s="900" t="str">
        <f>MID(Cat_alumnos[[#This Row],[CURP]],7,2)</f>
        <v>12</v>
      </c>
      <c r="AQ506" s="900" t="str">
        <f>MID(Cat_alumnos[[#This Row],[CURP]],9,2)</f>
        <v>01</v>
      </c>
      <c r="AR506" s="904" t="s">
        <v>2133</v>
      </c>
      <c r="AS506" s="612">
        <f>Cat_alumnos[[#This Row],[Titulación]]</f>
        <v>25000</v>
      </c>
      <c r="AT506" s="1"/>
      <c r="AV506" s="11"/>
      <c r="AW506" s="10"/>
      <c r="CC506">
        <f t="shared" si="136"/>
        <v>0</v>
      </c>
    </row>
    <row r="507" spans="1:81" ht="16.5" hidden="1" customHeight="1" thickBot="1">
      <c r="A507" s="448">
        <v>489</v>
      </c>
      <c r="B507" s="609" t="s">
        <v>15</v>
      </c>
      <c r="C507" s="413" t="s">
        <v>2577</v>
      </c>
      <c r="D507" s="450" t="s">
        <v>2530</v>
      </c>
      <c r="E507" s="525" t="s">
        <v>2580</v>
      </c>
      <c r="F507" s="450">
        <v>9851003438</v>
      </c>
      <c r="G507" s="1290" t="s">
        <v>9210</v>
      </c>
      <c r="H507" s="450">
        <v>16</v>
      </c>
      <c r="I507" s="450">
        <v>16</v>
      </c>
      <c r="J507" s="413"/>
      <c r="K507" s="413"/>
      <c r="L507" s="451">
        <v>3187</v>
      </c>
      <c r="M507" s="424" t="s">
        <v>2561</v>
      </c>
      <c r="N507" s="379">
        <v>44995</v>
      </c>
      <c r="O507" s="379">
        <f t="shared" si="139"/>
        <v>45453</v>
      </c>
      <c r="P507" s="379">
        <v>44995</v>
      </c>
      <c r="Q507" s="379">
        <f t="shared" si="137"/>
        <v>45453</v>
      </c>
      <c r="R507" s="49" t="str">
        <f t="shared" si="148"/>
        <v>H</v>
      </c>
      <c r="S507" s="127" t="str">
        <f t="shared" si="144"/>
        <v>MAESTRIA EN DERECHO PROCESAL PENAL Y JUICIOS ORALES</v>
      </c>
      <c r="T507" s="322" t="s">
        <v>1227</v>
      </c>
      <c r="U507" s="323" t="s">
        <v>9</v>
      </c>
      <c r="V507" s="325">
        <v>7500</v>
      </c>
      <c r="W507" s="51">
        <f t="shared" si="146"/>
        <v>0.57506666666666661</v>
      </c>
      <c r="X507" s="50">
        <f t="shared" si="147"/>
        <v>4313</v>
      </c>
      <c r="Y507" s="326">
        <v>0</v>
      </c>
      <c r="Z507" s="327"/>
      <c r="AA507" s="414">
        <v>26000</v>
      </c>
      <c r="AB507" t="s">
        <v>11</v>
      </c>
      <c r="AD507" s="1248">
        <v>489</v>
      </c>
      <c r="AE507" s="46">
        <v>0</v>
      </c>
      <c r="AF5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CALENDARIO)]],TODAY())/30,0)-AE507, IF(Cat_alumnos[[#This Row],[ESTATUS ACADÉMICO]]="VIGENTE",ROUNDDOWN(DAYS360(Cat_alumnos[[#This Row],[FECHA DE INICIO (PRIMERA CLASE CALENDARIO)]],TODAY())/30,0)+2-AE507,"NO VIGENTE"))</f>
        <v>NO VIGENTE</v>
      </c>
      <c r="AG507" s="832">
        <v>16</v>
      </c>
      <c r="AH5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07" s="55" t="str">
        <f t="shared" ca="1" si="143"/>
        <v>Al día septiembre</v>
      </c>
      <c r="AJ507" s="349" t="s">
        <v>3857</v>
      </c>
      <c r="AK507" s="46"/>
      <c r="AL507" s="66">
        <f t="shared" si="142"/>
        <v>0</v>
      </c>
      <c r="AM507" s="444" t="str">
        <f t="shared" si="140"/>
        <v>NO</v>
      </c>
      <c r="AN507" s="902"/>
      <c r="AO507" s="900" t="str">
        <f>MID(Cat_alumnos[[#This Row],[CURP]],5,2)</f>
        <v>91</v>
      </c>
      <c r="AP507" s="900" t="str">
        <f>MID(Cat_alumnos[[#This Row],[CURP]],7,2)</f>
        <v>08</v>
      </c>
      <c r="AQ507" s="900" t="str">
        <f>MID(Cat_alumnos[[#This Row],[CURP]],9,2)</f>
        <v>19</v>
      </c>
      <c r="AR507" s="904" t="s">
        <v>2133</v>
      </c>
      <c r="AS507" s="612">
        <f>Cat_alumnos[[#This Row],[Titulación]]</f>
        <v>26000</v>
      </c>
      <c r="AT507" s="1"/>
      <c r="AV507" s="11"/>
      <c r="AW507" s="10"/>
      <c r="CC507">
        <f t="shared" si="136"/>
        <v>0</v>
      </c>
    </row>
    <row r="508" spans="1:81" ht="16.5" hidden="1" customHeight="1" thickBot="1">
      <c r="A508" s="448">
        <v>490</v>
      </c>
      <c r="B508" s="449" t="s">
        <v>10</v>
      </c>
      <c r="C508" s="666" t="s">
        <v>368</v>
      </c>
      <c r="D508" s="450" t="s">
        <v>2095</v>
      </c>
      <c r="E508" s="525" t="s">
        <v>370</v>
      </c>
      <c r="F508" s="450">
        <v>9983517073</v>
      </c>
      <c r="G508" s="1288" t="s">
        <v>372</v>
      </c>
      <c r="H508" s="424">
        <v>20</v>
      </c>
      <c r="I508" s="450">
        <v>20</v>
      </c>
      <c r="J508" s="540">
        <v>0</v>
      </c>
      <c r="K508" s="540">
        <v>0</v>
      </c>
      <c r="L508" s="540">
        <v>0</v>
      </c>
      <c r="M508" s="502" t="s">
        <v>2647</v>
      </c>
      <c r="N508" s="379">
        <v>45016</v>
      </c>
      <c r="O508" s="379">
        <f t="shared" si="139"/>
        <v>45596</v>
      </c>
      <c r="P508" s="379">
        <v>45017</v>
      </c>
      <c r="Q508" s="379">
        <f t="shared" si="137"/>
        <v>45597</v>
      </c>
      <c r="R508" s="49" t="str">
        <f t="shared" si="148"/>
        <v>H</v>
      </c>
      <c r="S508" s="127" t="str">
        <f t="shared" si="144"/>
        <v>MAESTRIA EN DERECHO</v>
      </c>
      <c r="T508" s="322" t="s">
        <v>1227</v>
      </c>
      <c r="U508" s="323" t="s">
        <v>9</v>
      </c>
      <c r="V508" s="325">
        <v>5000</v>
      </c>
      <c r="W508" s="51">
        <f t="shared" si="146"/>
        <v>1</v>
      </c>
      <c r="X508" s="50">
        <f t="shared" si="147"/>
        <v>5000</v>
      </c>
      <c r="Y508" s="326">
        <v>0</v>
      </c>
      <c r="Z508" s="327"/>
      <c r="AA508" s="414">
        <v>0</v>
      </c>
      <c r="AB508" t="s">
        <v>9</v>
      </c>
      <c r="AD508" s="1249">
        <v>490</v>
      </c>
      <c r="AE508" s="46">
        <v>19</v>
      </c>
      <c r="AF508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CALENDARIO)]],TODAY())/30,0)-AE508, IF(Cat_alumnos[[#This Row],[ESTATUS ACADÉMICO]]="VIGENTE",ROUNDDOWN(DAYS360(Cat_alumnos[[#This Row],[FECHA DE INICIO (PRIMERA CLASE CALENDARIO)]],TODAY())/30,0)+2-AE508,"NO VIGENTE"))</f>
        <v>12</v>
      </c>
      <c r="AG508" s="832">
        <f ca="1">AF508</f>
        <v>12</v>
      </c>
      <c r="AH508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508" s="55" t="str">
        <f t="shared" si="143"/>
        <v>SUSPENDER</v>
      </c>
      <c r="AJ508" s="349" t="s">
        <v>373</v>
      </c>
      <c r="AK508" s="46"/>
      <c r="AL508" s="66">
        <f t="shared" si="142"/>
        <v>0</v>
      </c>
      <c r="AM508" s="444" t="str">
        <f t="shared" si="140"/>
        <v>NO</v>
      </c>
      <c r="AN508" s="902"/>
      <c r="AO508" s="900" t="str">
        <f>MID(Cat_alumnos[[#This Row],[CURP]],5,2)</f>
        <v>98</v>
      </c>
      <c r="AP508" s="900" t="str">
        <f>MID(Cat_alumnos[[#This Row],[CURP]],7,2)</f>
        <v>12</v>
      </c>
      <c r="AQ508" s="900" t="str">
        <f>MID(Cat_alumnos[[#This Row],[CURP]],9,2)</f>
        <v>18</v>
      </c>
      <c r="AR508" s="904" t="s">
        <v>2133</v>
      </c>
      <c r="AS508" s="612">
        <f>Cat_alumnos[[#This Row],[Titulación]]</f>
        <v>0</v>
      </c>
      <c r="AT508" s="1"/>
      <c r="AV508" s="11"/>
      <c r="AW508" s="10"/>
      <c r="CC508">
        <f t="shared" si="136"/>
        <v>0</v>
      </c>
    </row>
    <row r="509" spans="1:81" ht="16.5" hidden="1" customHeight="1" thickBot="1">
      <c r="A509" s="448">
        <v>491</v>
      </c>
      <c r="B509" s="570" t="s">
        <v>12</v>
      </c>
      <c r="C509" s="666" t="s">
        <v>2565</v>
      </c>
      <c r="D509" s="413" t="s">
        <v>137</v>
      </c>
      <c r="E509" s="516" t="s">
        <v>2566</v>
      </c>
      <c r="F509" s="450">
        <v>9991297814</v>
      </c>
      <c r="G509" s="1291" t="s">
        <v>2567</v>
      </c>
      <c r="H509" s="450">
        <v>20</v>
      </c>
      <c r="I509" s="450">
        <v>20</v>
      </c>
      <c r="J509" s="451">
        <v>2000</v>
      </c>
      <c r="K509" s="540" t="s">
        <v>1600</v>
      </c>
      <c r="L509" s="451">
        <v>5200</v>
      </c>
      <c r="M509" s="502" t="s">
        <v>2446</v>
      </c>
      <c r="N509" s="379">
        <v>45045</v>
      </c>
      <c r="O509" s="379">
        <f t="shared" si="139"/>
        <v>45625</v>
      </c>
      <c r="P509" s="379">
        <v>45047</v>
      </c>
      <c r="Q509" s="379">
        <f t="shared" si="137"/>
        <v>45627</v>
      </c>
      <c r="R509" s="49" t="str">
        <f t="shared" si="148"/>
        <v>H</v>
      </c>
      <c r="S509" s="127" t="str">
        <f t="shared" si="144"/>
        <v>DOCTORADO EN DERECHO</v>
      </c>
      <c r="T509" s="322" t="s">
        <v>1227</v>
      </c>
      <c r="U509" s="323" t="s">
        <v>9</v>
      </c>
      <c r="V509" s="325">
        <v>7500</v>
      </c>
      <c r="W509" s="51">
        <f t="shared" si="146"/>
        <v>0.30666666666666664</v>
      </c>
      <c r="X509" s="50">
        <f t="shared" si="147"/>
        <v>2300</v>
      </c>
      <c r="Y509" s="326">
        <v>0</v>
      </c>
      <c r="Z509" s="327">
        <v>0</v>
      </c>
      <c r="AA509" s="414">
        <v>0</v>
      </c>
      <c r="AB509" t="s">
        <v>16</v>
      </c>
      <c r="AD509" s="1248">
        <v>491</v>
      </c>
      <c r="AE509" s="46">
        <v>0</v>
      </c>
      <c r="AF5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CALENDARIO)]],TODAY())/30,0)-AE509, IF(Cat_alumnos[[#This Row],[ESTATUS ACADÉMICO]]="VIGENTE",ROUNDDOWN(DAYS360(Cat_alumnos[[#This Row],[FECHA DE INICIO (PRIMERA CLASE CALENDARIO)]],TODAY())/30,0)+2-AE509,"NO VIGENTE"))</f>
        <v>NO VIGENTE</v>
      </c>
      <c r="AG509" s="832"/>
      <c r="AH5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09" s="55" t="str">
        <f t="shared" si="143"/>
        <v>SUSPENDER</v>
      </c>
      <c r="AJ509" s="349"/>
      <c r="AK509" s="46"/>
      <c r="AL509" s="66">
        <f t="shared" ref="AL509:AL517" si="149">Y509-AK509</f>
        <v>0</v>
      </c>
      <c r="AM509" s="444" t="str">
        <f t="shared" si="140"/>
        <v>NO</v>
      </c>
      <c r="AN509" s="902"/>
      <c r="AO509" s="900" t="str">
        <f>MID(Cat_alumnos[[#This Row],[CURP]],5,2)</f>
        <v>71</v>
      </c>
      <c r="AP509" s="900" t="str">
        <f>MID(Cat_alumnos[[#This Row],[CURP]],7,2)</f>
        <v>12</v>
      </c>
      <c r="AQ509" s="900" t="str">
        <f>MID(Cat_alumnos[[#This Row],[CURP]],9,2)</f>
        <v>02</v>
      </c>
      <c r="AR509" s="904" t="s">
        <v>2133</v>
      </c>
      <c r="AS509" s="612">
        <f>Cat_alumnos[[#This Row],[Titulación]]</f>
        <v>0</v>
      </c>
      <c r="AT509" s="1"/>
      <c r="AV509" s="11"/>
      <c r="AW509" s="10"/>
      <c r="CC509">
        <f t="shared" si="136"/>
        <v>0</v>
      </c>
    </row>
    <row r="510" spans="1:81" ht="16.5" hidden="1" customHeight="1" thickBot="1">
      <c r="A510" s="448">
        <v>492</v>
      </c>
      <c r="B510" s="570" t="s">
        <v>12</v>
      </c>
      <c r="C510" s="666" t="s">
        <v>2572</v>
      </c>
      <c r="D510" s="450" t="s">
        <v>2573</v>
      </c>
      <c r="E510" s="525" t="s">
        <v>2574</v>
      </c>
      <c r="F510" s="450" t="s">
        <v>2575</v>
      </c>
      <c r="G510" s="1291" t="s">
        <v>2576</v>
      </c>
      <c r="H510" s="450">
        <v>20</v>
      </c>
      <c r="I510" s="450">
        <v>20</v>
      </c>
      <c r="J510" s="451">
        <v>3000</v>
      </c>
      <c r="K510" s="540" t="s">
        <v>1600</v>
      </c>
      <c r="L510" s="451">
        <v>5200</v>
      </c>
      <c r="M510" s="502" t="s">
        <v>2443</v>
      </c>
      <c r="N510" s="379">
        <v>45031</v>
      </c>
      <c r="O510" s="379">
        <f t="shared" si="139"/>
        <v>45611</v>
      </c>
      <c r="P510" s="379">
        <v>45061</v>
      </c>
      <c r="Q510" s="379">
        <f t="shared" si="137"/>
        <v>45641</v>
      </c>
      <c r="R510" s="49" t="str">
        <f t="shared" si="148"/>
        <v>H</v>
      </c>
      <c r="S510" s="49" t="str">
        <f t="shared" si="144"/>
        <v>DOCTORADO EN DERECHO</v>
      </c>
      <c r="T510" s="322" t="s">
        <v>1227</v>
      </c>
      <c r="U510" s="323" t="s">
        <v>11</v>
      </c>
      <c r="V510" s="325">
        <v>7500</v>
      </c>
      <c r="W510" s="51">
        <f t="shared" si="146"/>
        <v>0.30666666666666664</v>
      </c>
      <c r="X510" s="50">
        <f t="shared" si="147"/>
        <v>2300</v>
      </c>
      <c r="Y510" s="326">
        <v>0</v>
      </c>
      <c r="Z510" s="327">
        <v>0</v>
      </c>
      <c r="AA510" s="414">
        <v>0</v>
      </c>
      <c r="AB510" t="s">
        <v>11</v>
      </c>
      <c r="AD510" s="1249">
        <v>492</v>
      </c>
      <c r="AE510" s="46">
        <v>1</v>
      </c>
      <c r="AF5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CALENDARIO)]],TODAY())/30,0)-AE510, IF(Cat_alumnos[[#This Row],[ESTATUS ACADÉMICO]]="VIGENTE",ROUNDDOWN(DAYS360(Cat_alumnos[[#This Row],[FECHA DE INICIO (PRIMERA CLASE CALENDARIO)]],TODAY())/30,0)+2-AE510,"NO VIGENTE"))</f>
        <v>NO VIGENTE</v>
      </c>
      <c r="AG510" s="832">
        <v>20</v>
      </c>
      <c r="AH5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10" s="55" t="str">
        <f t="shared" ca="1" si="143"/>
        <v>Al día septiembre</v>
      </c>
      <c r="AJ510" s="352"/>
      <c r="AK510" s="46"/>
      <c r="AL510" s="66">
        <f t="shared" si="149"/>
        <v>0</v>
      </c>
      <c r="AM510" s="444" t="str">
        <f t="shared" si="140"/>
        <v>NO</v>
      </c>
      <c r="AN510" s="902"/>
      <c r="AO510" s="900" t="str">
        <f>MID(Cat_alumnos[[#This Row],[CURP]],5,2)</f>
        <v>64</v>
      </c>
      <c r="AP510" s="900" t="str">
        <f>MID(Cat_alumnos[[#This Row],[CURP]],7,2)</f>
        <v>01</v>
      </c>
      <c r="AQ510" s="900" t="str">
        <f>MID(Cat_alumnos[[#This Row],[CURP]],9,2)</f>
        <v>07</v>
      </c>
      <c r="AR510" s="904" t="s">
        <v>2133</v>
      </c>
      <c r="AS510" s="612">
        <f>Cat_alumnos[[#This Row],[Titulación]]</f>
        <v>0</v>
      </c>
      <c r="AT510" s="1"/>
      <c r="AV510" s="11"/>
      <c r="AW510" s="10"/>
      <c r="CC510">
        <f t="shared" si="136"/>
        <v>0</v>
      </c>
    </row>
    <row r="511" spans="1:81" ht="16.5" hidden="1" customHeight="1" thickBot="1">
      <c r="A511" s="448">
        <v>493</v>
      </c>
      <c r="B511" s="609" t="s">
        <v>15</v>
      </c>
      <c r="C511" s="869" t="s">
        <v>2581</v>
      </c>
      <c r="D511" s="450" t="s">
        <v>2608</v>
      </c>
      <c r="E511" s="525" t="s">
        <v>2582</v>
      </c>
      <c r="F511" s="450">
        <v>9841072113</v>
      </c>
      <c r="G511" s="1291" t="s">
        <v>2583</v>
      </c>
      <c r="H511" s="450">
        <v>20</v>
      </c>
      <c r="I511" s="450">
        <v>16</v>
      </c>
      <c r="J511" s="451">
        <v>1000</v>
      </c>
      <c r="K511" s="540" t="s">
        <v>1600</v>
      </c>
      <c r="L511" s="451">
        <v>3370</v>
      </c>
      <c r="M511" s="502" t="s">
        <v>2561</v>
      </c>
      <c r="N511" s="379">
        <v>45030</v>
      </c>
      <c r="O511" s="379">
        <f t="shared" si="139"/>
        <v>45487</v>
      </c>
      <c r="P511" s="378">
        <v>45046</v>
      </c>
      <c r="Q511" s="540" t="s">
        <v>2589</v>
      </c>
      <c r="R511" s="49" t="str">
        <f t="shared" si="148"/>
        <v>M</v>
      </c>
      <c r="S511" s="49" t="str">
        <f t="shared" si="144"/>
        <v>MAESTRIA EN DERECHO PROCESAL PENAL Y JUICIOS ORALES</v>
      </c>
      <c r="T511" s="322" t="s">
        <v>1227</v>
      </c>
      <c r="U511" s="323" t="s">
        <v>9</v>
      </c>
      <c r="V511" s="325">
        <v>7500</v>
      </c>
      <c r="W511" s="51">
        <f t="shared" si="146"/>
        <v>0.55066666666666664</v>
      </c>
      <c r="X511" s="50">
        <f t="shared" si="147"/>
        <v>4130</v>
      </c>
      <c r="Y511" s="326">
        <v>0</v>
      </c>
      <c r="Z511" s="327">
        <v>0</v>
      </c>
      <c r="AA511" s="414">
        <v>0</v>
      </c>
      <c r="AB511" t="s">
        <v>14</v>
      </c>
      <c r="AD511" s="1248">
        <v>493</v>
      </c>
      <c r="AE511" s="46">
        <v>0</v>
      </c>
      <c r="AF5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CALENDARIO)]],TODAY())/30,0)-AE511, IF(Cat_alumnos[[#This Row],[ESTATUS ACADÉMICO]]="VIGENTE",ROUNDDOWN(DAYS360(Cat_alumnos[[#This Row],[FECHA DE INICIO (PRIMERA CLASE CALENDARIO)]],TODAY())/30,0)+2-AE511,"NO VIGENTE"))</f>
        <v>NO VIGENTE</v>
      </c>
      <c r="AG511" s="832">
        <v>2</v>
      </c>
      <c r="AH5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511" s="55" t="str">
        <f t="shared" si="143"/>
        <v>SUSPENDER</v>
      </c>
      <c r="AJ511" s="349" t="s">
        <v>2683</v>
      </c>
      <c r="AK511" s="46"/>
      <c r="AL511" s="66">
        <f t="shared" si="149"/>
        <v>0</v>
      </c>
      <c r="AM511" s="444" t="str">
        <f t="shared" si="140"/>
        <v>NO</v>
      </c>
      <c r="AN511" s="902"/>
      <c r="AO511" s="900" t="str">
        <f>MID(Cat_alumnos[[#This Row],[CURP]],5,2)</f>
        <v>80</v>
      </c>
      <c r="AP511" s="900" t="str">
        <f>MID(Cat_alumnos[[#This Row],[CURP]],7,2)</f>
        <v>07</v>
      </c>
      <c r="AQ511" s="900" t="str">
        <f>MID(Cat_alumnos[[#This Row],[CURP]],9,2)</f>
        <v>06</v>
      </c>
      <c r="AR511" s="904" t="s">
        <v>2133</v>
      </c>
      <c r="AS511" s="612">
        <f>Cat_alumnos[[#This Row],[Titulación]]</f>
        <v>0</v>
      </c>
      <c r="AT511" s="1"/>
      <c r="AV511" s="11"/>
      <c r="AW511" s="10"/>
      <c r="CC511">
        <f t="shared" ref="CC511:CC574" si="150">BX511-BY511</f>
        <v>0</v>
      </c>
    </row>
    <row r="512" spans="1:81" ht="16.5" hidden="1" customHeight="1" thickBot="1">
      <c r="A512" s="447">
        <v>494</v>
      </c>
      <c r="B512" s="452" t="s">
        <v>10</v>
      </c>
      <c r="C512" s="681" t="s">
        <v>2584</v>
      </c>
      <c r="D512" s="454" t="s">
        <v>2588</v>
      </c>
      <c r="E512" s="701" t="s">
        <v>2585</v>
      </c>
      <c r="F512" s="454" t="s">
        <v>2586</v>
      </c>
      <c r="G512" s="1291" t="s">
        <v>2758</v>
      </c>
      <c r="H512" s="454">
        <v>20</v>
      </c>
      <c r="I512" s="454">
        <v>20</v>
      </c>
      <c r="J512" s="566" t="s">
        <v>1600</v>
      </c>
      <c r="K512" s="566" t="s">
        <v>1600</v>
      </c>
      <c r="L512" s="455">
        <v>3575</v>
      </c>
      <c r="M512" s="564" t="s">
        <v>2647</v>
      </c>
      <c r="N512" s="459">
        <v>45030</v>
      </c>
      <c r="O512" s="379">
        <f t="shared" si="139"/>
        <v>45610</v>
      </c>
      <c r="P512" s="459">
        <v>45120</v>
      </c>
      <c r="Q512" s="566" t="s">
        <v>2587</v>
      </c>
      <c r="R512" s="127" t="str">
        <f t="shared" si="148"/>
        <v>H</v>
      </c>
      <c r="S512" s="127" t="str">
        <f t="shared" si="144"/>
        <v>MAESTRIA EN DERECHO</v>
      </c>
      <c r="T512" s="322" t="s">
        <v>1227</v>
      </c>
      <c r="U512" s="323" t="s">
        <v>9</v>
      </c>
      <c r="V512" s="325">
        <v>5000</v>
      </c>
      <c r="W512" s="51">
        <f t="shared" si="146"/>
        <v>0.28499999999999998</v>
      </c>
      <c r="X512" s="50">
        <f t="shared" si="147"/>
        <v>1425</v>
      </c>
      <c r="Y512" s="326">
        <v>0</v>
      </c>
      <c r="Z512" s="327">
        <v>0</v>
      </c>
      <c r="AA512" s="417">
        <v>0</v>
      </c>
      <c r="AB512" t="s">
        <v>11</v>
      </c>
      <c r="AD512" s="1249">
        <v>494</v>
      </c>
      <c r="AE512" s="46">
        <v>0</v>
      </c>
      <c r="AF5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CALENDARIO)]],TODAY())/30,0)-AE512, IF(Cat_alumnos[[#This Row],[ESTATUS ACADÉMICO]]="VIGENTE",ROUNDDOWN(DAYS360(Cat_alumnos[[#This Row],[FECHA DE INICIO (PRIMERA CLASE CALENDARIO)]],TODAY())/30,0)+2-AE512,"NO VIGENTE"))</f>
        <v>NO VIGENTE</v>
      </c>
      <c r="AG512" s="832">
        <v>3</v>
      </c>
      <c r="AH5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512" s="55" t="str">
        <f t="shared" si="143"/>
        <v>SUSPENDER</v>
      </c>
      <c r="AJ512" s="349"/>
      <c r="AK512" s="46"/>
      <c r="AL512" s="66">
        <f t="shared" si="149"/>
        <v>0</v>
      </c>
      <c r="AM512" s="444" t="str">
        <f t="shared" si="140"/>
        <v>NO</v>
      </c>
      <c r="AN512" s="902"/>
      <c r="AO512" s="900" t="str">
        <f>MID(Cat_alumnos[[#This Row],[CURP]],5,2)</f>
        <v>67</v>
      </c>
      <c r="AP512" s="900" t="str">
        <f>MID(Cat_alumnos[[#This Row],[CURP]],7,2)</f>
        <v>01</v>
      </c>
      <c r="AQ512" s="900" t="str">
        <f>MID(Cat_alumnos[[#This Row],[CURP]],9,2)</f>
        <v>11</v>
      </c>
      <c r="AR512" s="904" t="s">
        <v>2133</v>
      </c>
      <c r="AS512" s="612">
        <f>Cat_alumnos[[#This Row],[Titulación]]</f>
        <v>0</v>
      </c>
      <c r="AT512" s="1"/>
      <c r="AV512" s="11"/>
      <c r="AW512" s="10"/>
      <c r="CC512">
        <f t="shared" si="150"/>
        <v>0</v>
      </c>
    </row>
    <row r="513" spans="1:81" ht="16.5" hidden="1" customHeight="1" thickBot="1">
      <c r="A513" s="448">
        <v>495</v>
      </c>
      <c r="B513" s="570" t="s">
        <v>12</v>
      </c>
      <c r="C513" s="666" t="s">
        <v>2590</v>
      </c>
      <c r="D513" s="1028" t="s">
        <v>3068</v>
      </c>
      <c r="E513" s="525" t="s">
        <v>2591</v>
      </c>
      <c r="F513" s="450">
        <v>9831240654</v>
      </c>
      <c r="G513" s="1291" t="s">
        <v>9440</v>
      </c>
      <c r="H513" s="450">
        <v>20</v>
      </c>
      <c r="I513" s="450">
        <v>20</v>
      </c>
      <c r="J513" s="540" t="s">
        <v>1600</v>
      </c>
      <c r="K513" s="540" t="s">
        <v>1600</v>
      </c>
      <c r="L513" s="451">
        <v>2800</v>
      </c>
      <c r="M513" s="502" t="s">
        <v>2443</v>
      </c>
      <c r="N513" s="378">
        <v>45031</v>
      </c>
      <c r="O513" s="379">
        <f t="shared" si="139"/>
        <v>45611</v>
      </c>
      <c r="P513" s="379">
        <v>45031</v>
      </c>
      <c r="Q513" s="540" t="s">
        <v>2592</v>
      </c>
      <c r="R513" s="49" t="str">
        <f t="shared" si="148"/>
        <v>H</v>
      </c>
      <c r="S513" s="49" t="str">
        <f t="shared" si="144"/>
        <v>DOCTORADO EN DERECHO</v>
      </c>
      <c r="T513" s="322" t="s">
        <v>1227</v>
      </c>
      <c r="U513" s="323" t="s">
        <v>11</v>
      </c>
      <c r="V513" s="325">
        <v>7500</v>
      </c>
      <c r="W513" s="51">
        <f t="shared" si="146"/>
        <v>0.62666666666666671</v>
      </c>
      <c r="X513" s="50">
        <f t="shared" si="147"/>
        <v>4700</v>
      </c>
      <c r="Y513" s="326">
        <v>0</v>
      </c>
      <c r="Z513" s="327">
        <v>0</v>
      </c>
      <c r="AA513" s="414">
        <v>29000</v>
      </c>
      <c r="AB513" t="s">
        <v>11</v>
      </c>
      <c r="AD513" s="1248">
        <v>495</v>
      </c>
      <c r="AE513" s="46">
        <v>0</v>
      </c>
      <c r="AF5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CALENDARIO)]],TODAY())/30,0)-AE513, IF(Cat_alumnos[[#This Row],[ESTATUS ACADÉMICO]]="VIGENTE",ROUNDDOWN(DAYS360(Cat_alumnos[[#This Row],[FECHA DE INICIO (PRIMERA CLASE CALENDARIO)]],TODAY())/30,0)+2-AE513,"NO VIGENTE"))</f>
        <v>NO VIGENTE</v>
      </c>
      <c r="AG513" s="832">
        <v>20</v>
      </c>
      <c r="AH5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13" s="55" t="str">
        <f t="shared" si="143"/>
        <v>COBRANZA</v>
      </c>
      <c r="AJ513" s="349" t="s">
        <v>2828</v>
      </c>
      <c r="AK513" s="46"/>
      <c r="AL513" s="66">
        <f t="shared" si="149"/>
        <v>0</v>
      </c>
      <c r="AM513" s="444" t="str">
        <f t="shared" si="140"/>
        <v>NO</v>
      </c>
      <c r="AN513" s="902"/>
      <c r="AO513" s="900" t="str">
        <f>MID(Cat_alumnos[[#This Row],[CURP]],5,2)</f>
        <v>55</v>
      </c>
      <c r="AP513" s="900" t="str">
        <f>MID(Cat_alumnos[[#This Row],[CURP]],7,2)</f>
        <v>10</v>
      </c>
      <c r="AQ513" s="900" t="str">
        <f>MID(Cat_alumnos[[#This Row],[CURP]],9,2)</f>
        <v>07</v>
      </c>
      <c r="AR513" s="904" t="s">
        <v>2133</v>
      </c>
      <c r="AS513" s="612">
        <f>Cat_alumnos[[#This Row],[Titulación]]</f>
        <v>29000</v>
      </c>
      <c r="AT513" s="1"/>
      <c r="AV513" s="11"/>
      <c r="AW513" s="10"/>
      <c r="CC513">
        <f t="shared" si="150"/>
        <v>0</v>
      </c>
    </row>
    <row r="514" spans="1:81" ht="30.75" hidden="1" customHeight="1" thickBot="1">
      <c r="A514" s="448">
        <v>496</v>
      </c>
      <c r="B514" s="498" t="s">
        <v>67</v>
      </c>
      <c r="C514" s="666" t="s">
        <v>2593</v>
      </c>
      <c r="D514" s="450" t="s">
        <v>2511</v>
      </c>
      <c r="E514" s="525" t="s">
        <v>2594</v>
      </c>
      <c r="F514" s="41" t="s">
        <v>2599</v>
      </c>
      <c r="G514" s="1291" t="s">
        <v>9441</v>
      </c>
      <c r="H514" s="450">
        <v>20</v>
      </c>
      <c r="I514" s="450">
        <v>20</v>
      </c>
      <c r="J514" s="540" t="s">
        <v>1600</v>
      </c>
      <c r="K514" s="540" t="s">
        <v>1600</v>
      </c>
      <c r="L514" s="451">
        <v>5200</v>
      </c>
      <c r="M514" s="502" t="s">
        <v>2414</v>
      </c>
      <c r="N514" s="379">
        <v>45031</v>
      </c>
      <c r="O514" s="379">
        <f t="shared" si="139"/>
        <v>45611</v>
      </c>
      <c r="P514" s="379">
        <v>45030</v>
      </c>
      <c r="Q514" s="540" t="s">
        <v>2595</v>
      </c>
      <c r="R514" s="49" t="str">
        <f t="shared" si="148"/>
        <v>H</v>
      </c>
      <c r="S514" s="49" t="str">
        <f t="shared" si="144"/>
        <v>DOCTORADO EN INNOVACION, ADMON Y POLITICAS PUBLICAS</v>
      </c>
      <c r="T514" s="322" t="s">
        <v>1227</v>
      </c>
      <c r="U514" s="323" t="s">
        <v>9</v>
      </c>
      <c r="V514" s="325">
        <v>7500</v>
      </c>
      <c r="W514" s="51">
        <f t="shared" si="146"/>
        <v>0.30666666666666664</v>
      </c>
      <c r="X514" s="50">
        <f t="shared" si="147"/>
        <v>2300</v>
      </c>
      <c r="Y514" s="326">
        <v>0</v>
      </c>
      <c r="Z514" s="327">
        <v>0</v>
      </c>
      <c r="AA514" s="414">
        <v>0</v>
      </c>
      <c r="AB514" t="s">
        <v>11</v>
      </c>
      <c r="AD514" s="1249">
        <v>496</v>
      </c>
      <c r="AE514" s="46">
        <v>0</v>
      </c>
      <c r="AF5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CALENDARIO)]],TODAY())/30,0)-AE514, IF(Cat_alumnos[[#This Row],[ESTATUS ACADÉMICO]]="VIGENTE",ROUNDDOWN(DAYS360(Cat_alumnos[[#This Row],[FECHA DE INICIO (PRIMERA CLASE CALENDARIO)]],TODAY())/30,0)+2-AE514,"NO VIGENTE"))</f>
        <v>NO VIGENTE</v>
      </c>
      <c r="AG514" s="832">
        <v>20</v>
      </c>
      <c r="AH5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514" s="55" t="str">
        <f t="shared" si="143"/>
        <v>SUSPENDER</v>
      </c>
      <c r="AJ514" s="349"/>
      <c r="AK514" s="46"/>
      <c r="AL514" s="66">
        <f t="shared" si="149"/>
        <v>0</v>
      </c>
      <c r="AM514" s="444" t="str">
        <f t="shared" si="140"/>
        <v>NO</v>
      </c>
      <c r="AN514" s="902"/>
      <c r="AO514" s="900" t="str">
        <f>MID(Cat_alumnos[[#This Row],[CURP]],5,2)</f>
        <v>71</v>
      </c>
      <c r="AP514" s="900" t="str">
        <f>MID(Cat_alumnos[[#This Row],[CURP]],7,2)</f>
        <v>05</v>
      </c>
      <c r="AQ514" s="900" t="str">
        <f>MID(Cat_alumnos[[#This Row],[CURP]],9,2)</f>
        <v>05</v>
      </c>
      <c r="AR514" s="904" t="s">
        <v>2133</v>
      </c>
      <c r="AS514" s="612">
        <f>Cat_alumnos[[#This Row],[Titulación]]</f>
        <v>0</v>
      </c>
      <c r="AT514" s="1"/>
      <c r="AV514" s="11"/>
      <c r="AW514" s="10"/>
      <c r="CC514">
        <f t="shared" si="150"/>
        <v>0</v>
      </c>
    </row>
    <row r="515" spans="1:81" ht="16.5" hidden="1" customHeight="1" thickBot="1">
      <c r="A515" s="448">
        <v>497</v>
      </c>
      <c r="B515" s="655" t="s">
        <v>12</v>
      </c>
      <c r="C515" s="681" t="s">
        <v>2596</v>
      </c>
      <c r="D515" s="454" t="s">
        <v>2771</v>
      </c>
      <c r="E515" s="565" t="s">
        <v>2597</v>
      </c>
      <c r="F515" s="454">
        <v>9831365657</v>
      </c>
      <c r="G515" s="1291" t="s">
        <v>2598</v>
      </c>
      <c r="H515" s="454">
        <v>20</v>
      </c>
      <c r="I515" s="454">
        <v>20</v>
      </c>
      <c r="J515" s="455">
        <v>1000</v>
      </c>
      <c r="K515" s="455">
        <v>3000</v>
      </c>
      <c r="L515" s="455">
        <v>3497</v>
      </c>
      <c r="M515" s="564" t="s">
        <v>2443</v>
      </c>
      <c r="N515" s="459">
        <v>45031</v>
      </c>
      <c r="O515" s="379">
        <f t="shared" si="139"/>
        <v>45611</v>
      </c>
      <c r="P515" s="459">
        <v>45031</v>
      </c>
      <c r="Q515" s="566" t="s">
        <v>2592</v>
      </c>
      <c r="R515" s="49" t="str">
        <f t="shared" si="148"/>
        <v>M</v>
      </c>
      <c r="S515" s="49" t="str">
        <f t="shared" si="144"/>
        <v>DOCTORADO EN DERECHO</v>
      </c>
      <c r="T515" s="322" t="s">
        <v>1227</v>
      </c>
      <c r="U515" s="323" t="s">
        <v>11</v>
      </c>
      <c r="V515" s="325">
        <v>7500</v>
      </c>
      <c r="W515" s="51">
        <f t="shared" si="146"/>
        <v>0.53373333333333328</v>
      </c>
      <c r="X515" s="50">
        <f t="shared" si="147"/>
        <v>4003</v>
      </c>
      <c r="Y515" s="326">
        <v>1</v>
      </c>
      <c r="Z515" s="327">
        <v>0</v>
      </c>
      <c r="AA515" s="414">
        <v>0</v>
      </c>
      <c r="AB515" t="s">
        <v>11</v>
      </c>
      <c r="AD515" s="1248">
        <v>497</v>
      </c>
      <c r="AE515" s="46">
        <v>0</v>
      </c>
      <c r="AF5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CALENDARIO)]],TODAY())/30,0)-AE515, IF(Cat_alumnos[[#This Row],[ESTATUS ACADÉMICO]]="VIGENTE",ROUNDDOWN(DAYS360(Cat_alumnos[[#This Row],[FECHA DE INICIO (PRIMERA CLASE CALENDARIO)]],TODAY())/30,0)+2-AE515,"NO VIGENTE"))</f>
        <v>NO VIGENTE</v>
      </c>
      <c r="AG515" s="832">
        <v>16</v>
      </c>
      <c r="AH5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15" s="55" t="str">
        <f t="shared" si="143"/>
        <v>SUSPENDER</v>
      </c>
      <c r="AJ515" s="349"/>
      <c r="AK515" s="46"/>
      <c r="AL515" s="66">
        <f t="shared" si="149"/>
        <v>1</v>
      </c>
      <c r="AM515" s="444" t="str">
        <f t="shared" si="140"/>
        <v>NO</v>
      </c>
      <c r="AN515" s="902"/>
      <c r="AO515" s="900" t="str">
        <f>MID(Cat_alumnos[[#This Row],[CURP]],5,2)</f>
        <v>71</v>
      </c>
      <c r="AP515" s="900" t="str">
        <f>MID(Cat_alumnos[[#This Row],[CURP]],7,2)</f>
        <v>09</v>
      </c>
      <c r="AQ515" s="900" t="str">
        <f>MID(Cat_alumnos[[#This Row],[CURP]],9,2)</f>
        <v>17</v>
      </c>
      <c r="AR515" s="904" t="s">
        <v>2133</v>
      </c>
      <c r="AS515" s="612">
        <f>Cat_alumnos[[#This Row],[Titulación]]</f>
        <v>0</v>
      </c>
      <c r="AT515" s="1"/>
      <c r="AV515" s="11"/>
      <c r="AW515" s="10"/>
      <c r="CC515">
        <f t="shared" si="150"/>
        <v>0</v>
      </c>
    </row>
    <row r="516" spans="1:81" ht="16.5" hidden="1" customHeight="1" thickBot="1">
      <c r="A516" s="448">
        <v>498</v>
      </c>
      <c r="B516" s="609" t="s">
        <v>15</v>
      </c>
      <c r="C516" s="807" t="s">
        <v>2601</v>
      </c>
      <c r="D516" s="808" t="s">
        <v>2607</v>
      </c>
      <c r="E516" s="525" t="s">
        <v>2833</v>
      </c>
      <c r="F516" s="450">
        <v>9987508474</v>
      </c>
      <c r="G516" s="1291" t="s">
        <v>2600</v>
      </c>
      <c r="H516" s="450">
        <v>20</v>
      </c>
      <c r="I516" s="450">
        <v>16</v>
      </c>
      <c r="J516" s="413"/>
      <c r="K516" s="413"/>
      <c r="L516" s="451">
        <v>3187</v>
      </c>
      <c r="M516" s="424" t="s">
        <v>2561</v>
      </c>
      <c r="N516" s="379">
        <v>44995</v>
      </c>
      <c r="O516" s="379">
        <f t="shared" si="139"/>
        <v>45453</v>
      </c>
      <c r="P516" s="379">
        <v>44995</v>
      </c>
      <c r="Q516" s="379">
        <v>45575</v>
      </c>
      <c r="R516" s="49" t="str">
        <f t="shared" si="148"/>
        <v>M</v>
      </c>
      <c r="S516" s="49" t="str">
        <f t="shared" si="144"/>
        <v>MAESTRIA EN DERECHO PROCESAL PENAL Y JUICIOS ORALES</v>
      </c>
      <c r="T516" s="322" t="s">
        <v>1227</v>
      </c>
      <c r="U516" s="323" t="s">
        <v>9</v>
      </c>
      <c r="V516" s="325">
        <v>7500</v>
      </c>
      <c r="W516" s="51">
        <f t="shared" si="146"/>
        <v>0.57506666666666661</v>
      </c>
      <c r="X516" s="50">
        <f t="shared" si="147"/>
        <v>4313</v>
      </c>
      <c r="Y516" s="326">
        <v>0</v>
      </c>
      <c r="Z516" s="327">
        <v>0</v>
      </c>
      <c r="AA516" s="414">
        <v>0</v>
      </c>
      <c r="AB516" t="s">
        <v>11</v>
      </c>
      <c r="AD516" s="1249">
        <v>498</v>
      </c>
      <c r="AE516" s="46">
        <v>0</v>
      </c>
      <c r="AF5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CALENDARIO)]],TODAY())/30,0)-AE516, IF(Cat_alumnos[[#This Row],[ESTATUS ACADÉMICO]]="VIGENTE",ROUNDDOWN(DAYS360(Cat_alumnos[[#This Row],[FECHA DE INICIO (PRIMERA CLASE CALENDARIO)]],TODAY())/30,0)+2-AE516,"NO VIGENTE"))</f>
        <v>NO VIGENTE</v>
      </c>
      <c r="AG516" s="832">
        <v>12</v>
      </c>
      <c r="AH5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516" s="55" t="str">
        <f t="shared" si="143"/>
        <v>SUSPENDER</v>
      </c>
      <c r="AJ516" s="349" t="s">
        <v>3858</v>
      </c>
      <c r="AK516" s="46"/>
      <c r="AL516" s="66">
        <f t="shared" si="149"/>
        <v>0</v>
      </c>
      <c r="AM516" s="444" t="str">
        <f t="shared" si="140"/>
        <v>NO</v>
      </c>
      <c r="AN516" s="902"/>
      <c r="AO516" s="900" t="str">
        <f>MID(Cat_alumnos[[#This Row],[CURP]],5,2)</f>
        <v>90</v>
      </c>
      <c r="AP516" s="900" t="str">
        <f>MID(Cat_alumnos[[#This Row],[CURP]],7,2)</f>
        <v>01</v>
      </c>
      <c r="AQ516" s="900" t="str">
        <f>MID(Cat_alumnos[[#This Row],[CURP]],9,2)</f>
        <v>02</v>
      </c>
      <c r="AR516" s="904" t="s">
        <v>2133</v>
      </c>
      <c r="AS516" s="612">
        <f>Cat_alumnos[[#This Row],[Titulación]]</f>
        <v>0</v>
      </c>
      <c r="AT516" s="1"/>
      <c r="AV516" s="11"/>
      <c r="AW516" s="10"/>
      <c r="CC516">
        <f t="shared" si="150"/>
        <v>0</v>
      </c>
    </row>
    <row r="517" spans="1:81" ht="30.75" hidden="1" customHeight="1" thickBot="1">
      <c r="A517" s="447">
        <f t="shared" ref="A517:A580" si="151">A516+1</f>
        <v>499</v>
      </c>
      <c r="B517" s="798" t="s">
        <v>67</v>
      </c>
      <c r="C517" s="810" t="s">
        <v>905</v>
      </c>
      <c r="D517" s="810" t="s">
        <v>137</v>
      </c>
      <c r="E517" s="801" t="s">
        <v>907</v>
      </c>
      <c r="F517" s="413" t="s">
        <v>2602</v>
      </c>
      <c r="G517" s="1291" t="s">
        <v>2603</v>
      </c>
      <c r="H517" s="424">
        <v>20</v>
      </c>
      <c r="I517" s="424">
        <v>20</v>
      </c>
      <c r="J517" s="451">
        <v>750</v>
      </c>
      <c r="K517" s="451">
        <v>2500</v>
      </c>
      <c r="L517" s="451">
        <v>2900</v>
      </c>
      <c r="M517" s="413" t="s">
        <v>2414</v>
      </c>
      <c r="N517" s="379">
        <v>45031</v>
      </c>
      <c r="O517" s="379">
        <f t="shared" si="139"/>
        <v>45611</v>
      </c>
      <c r="P517" s="379">
        <v>45052</v>
      </c>
      <c r="Q517" s="379">
        <v>45455</v>
      </c>
      <c r="R517" s="127" t="str">
        <f t="shared" si="148"/>
        <v>H</v>
      </c>
      <c r="S517" s="127" t="str">
        <f t="shared" si="144"/>
        <v>DOCTORADO EN INNOVACION, ADMON Y POLITICAS PUBLICAS</v>
      </c>
      <c r="T517" s="245"/>
      <c r="U517" s="323" t="s">
        <v>14</v>
      </c>
      <c r="V517" s="391">
        <v>7500</v>
      </c>
      <c r="W517" s="51">
        <f t="shared" si="146"/>
        <v>0.61333333333333329</v>
      </c>
      <c r="X517" s="50">
        <f t="shared" si="147"/>
        <v>4600</v>
      </c>
      <c r="Y517" s="415">
        <v>1</v>
      </c>
      <c r="Z517" s="416">
        <v>0</v>
      </c>
      <c r="AA517" s="417">
        <v>0</v>
      </c>
      <c r="AB517" t="s">
        <v>14</v>
      </c>
      <c r="AD517" s="1248">
        <v>499</v>
      </c>
      <c r="AE517" s="46">
        <v>0</v>
      </c>
      <c r="AF5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CALENDARIO)]],TODAY())/30,0)-AE517, IF(Cat_alumnos[[#This Row],[ESTATUS ACADÉMICO]]="VIGENTE",ROUNDDOWN(DAYS360(Cat_alumnos[[#This Row],[FECHA DE INICIO (PRIMERA CLASE CALENDARIO)]],TODAY())/30,0)+2-AE517,"NO VIGENTE"))</f>
        <v>NO VIGENTE</v>
      </c>
      <c r="AG517" s="832"/>
      <c r="AH5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17" s="55" t="str">
        <f t="shared" si="143"/>
        <v>SUSPENDER</v>
      </c>
      <c r="AJ517" s="349"/>
      <c r="AK517" s="46"/>
      <c r="AL517" s="66">
        <f t="shared" si="149"/>
        <v>1</v>
      </c>
      <c r="AM517" s="444" t="str">
        <f t="shared" si="140"/>
        <v>NO</v>
      </c>
      <c r="AN517" s="902"/>
      <c r="AO517" s="900" t="str">
        <f>MID(Cat_alumnos[[#This Row],[CURP]],5,2)</f>
        <v>75</v>
      </c>
      <c r="AP517" s="900" t="str">
        <f>MID(Cat_alumnos[[#This Row],[CURP]],7,2)</f>
        <v>04</v>
      </c>
      <c r="AQ517" s="900" t="str">
        <f>MID(Cat_alumnos[[#This Row],[CURP]],9,2)</f>
        <v>24</v>
      </c>
      <c r="AR517" s="904" t="s">
        <v>2133</v>
      </c>
      <c r="AS517" s="612">
        <f>Cat_alumnos[[#This Row],[Titulación]]</f>
        <v>0</v>
      </c>
      <c r="AT517" s="1"/>
      <c r="AV517" s="11"/>
      <c r="AW517" s="10"/>
      <c r="CC517">
        <f t="shared" si="150"/>
        <v>0</v>
      </c>
    </row>
    <row r="518" spans="1:81" ht="29.25" hidden="1" customHeight="1" thickBot="1">
      <c r="A518" s="447">
        <f t="shared" si="151"/>
        <v>500</v>
      </c>
      <c r="B518" s="799" t="s">
        <v>10</v>
      </c>
      <c r="C518" s="811" t="s">
        <v>2612</v>
      </c>
      <c r="D518" s="812" t="s">
        <v>2588</v>
      </c>
      <c r="E518" s="802" t="s">
        <v>2659</v>
      </c>
      <c r="F518" s="450" t="s">
        <v>2613</v>
      </c>
      <c r="G518" s="1291" t="s">
        <v>2614</v>
      </c>
      <c r="H518" s="450">
        <v>20</v>
      </c>
      <c r="I518" s="450">
        <v>20</v>
      </c>
      <c r="J518" s="540" t="s">
        <v>1600</v>
      </c>
      <c r="K518" s="451">
        <v>2000</v>
      </c>
      <c r="L518" s="451">
        <v>2275</v>
      </c>
      <c r="M518" s="413" t="s">
        <v>2647</v>
      </c>
      <c r="N518" s="379">
        <v>45058</v>
      </c>
      <c r="O518" s="379">
        <f t="shared" si="139"/>
        <v>45638</v>
      </c>
      <c r="P518" s="678">
        <v>45048</v>
      </c>
      <c r="Q518" s="431">
        <f t="shared" ref="Q518:Q546" si="152">IFERROR(EDATE($P518,$H518-1),"")</f>
        <v>45628</v>
      </c>
      <c r="R518" s="49" t="str">
        <f t="shared" si="148"/>
        <v>M</v>
      </c>
      <c r="S518" s="49" t="str">
        <f t="shared" si="144"/>
        <v>MAESTRIA EN DERECHO</v>
      </c>
      <c r="T518" s="322" t="s">
        <v>1227</v>
      </c>
      <c r="U518" s="323" t="s">
        <v>9</v>
      </c>
      <c r="V518" s="668">
        <v>5000</v>
      </c>
      <c r="W518" s="669">
        <f t="shared" si="146"/>
        <v>0.54500000000000004</v>
      </c>
      <c r="X518" s="670">
        <f t="shared" si="147"/>
        <v>2725</v>
      </c>
      <c r="Y518" s="326">
        <v>2</v>
      </c>
      <c r="Z518" s="327"/>
      <c r="AA518" s="328">
        <v>25000</v>
      </c>
      <c r="AB518" t="s">
        <v>16</v>
      </c>
      <c r="AD518" s="1249">
        <v>500</v>
      </c>
      <c r="AE518" s="46">
        <v>0</v>
      </c>
      <c r="AF5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CALENDARIO)]],TODAY())/30,0)-AE518, IF(Cat_alumnos[[#This Row],[ESTATUS ACADÉMICO]]="VIGENTE",ROUNDDOWN(DAYS360(Cat_alumnos[[#This Row],[FECHA DE INICIO (PRIMERA CLASE CALENDARIO)]],TODAY())/30,0)+2-AE518,"NO VIGENTE"))</f>
        <v>NO VIGENTE</v>
      </c>
      <c r="AG518" s="1260">
        <v>1</v>
      </c>
      <c r="AH5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518" s="55" t="str">
        <f t="shared" ref="AI518:AI555" si="153">IF(AH518&gt;=2,"SUSPENDER",IF(AH518&lt;=0,CONCATENATE("Al día"," ",$AK$17),IF(AND(AH518&lt;=2,AH518&gt;0),"COBRANZA",)))</f>
        <v>SUSPENDER</v>
      </c>
      <c r="AJ518" s="1"/>
      <c r="AK518" s="1"/>
      <c r="AL518" s="604"/>
      <c r="AM518" s="726"/>
      <c r="AN518" s="902"/>
      <c r="AO518" s="900" t="str">
        <f>MID(Cat_alumnos[[#This Row],[CURP]],5,2)</f>
        <v>57</v>
      </c>
      <c r="AP518" s="900" t="str">
        <f>MID(Cat_alumnos[[#This Row],[CURP]],7,2)</f>
        <v>09</v>
      </c>
      <c r="AQ518" s="900" t="str">
        <f>MID(Cat_alumnos[[#This Row],[CURP]],9,2)</f>
        <v>06</v>
      </c>
      <c r="AR518" s="904" t="s">
        <v>2133</v>
      </c>
      <c r="AT518" s="1"/>
      <c r="AV518" s="11"/>
      <c r="AW518" s="10"/>
      <c r="CC518">
        <f t="shared" si="150"/>
        <v>0</v>
      </c>
    </row>
    <row r="519" spans="1:81" ht="16.5" hidden="1" customHeight="1" thickBot="1">
      <c r="A519" s="447">
        <f t="shared" si="151"/>
        <v>501</v>
      </c>
      <c r="B519" s="800" t="s">
        <v>10</v>
      </c>
      <c r="C519" s="813" t="s">
        <v>2882</v>
      </c>
      <c r="D519" s="819" t="s">
        <v>2661</v>
      </c>
      <c r="E519" s="803" t="s">
        <v>2859</v>
      </c>
      <c r="F519" s="731" t="s">
        <v>2639</v>
      </c>
      <c r="G519" s="1291" t="s">
        <v>2974</v>
      </c>
      <c r="H519" s="454">
        <v>20</v>
      </c>
      <c r="I519" s="454">
        <v>20</v>
      </c>
      <c r="J519" s="455">
        <v>2000</v>
      </c>
      <c r="K519" s="455">
        <v>2000</v>
      </c>
      <c r="L519" s="455">
        <v>2275</v>
      </c>
      <c r="M519" s="564" t="s">
        <v>2616</v>
      </c>
      <c r="N519" s="459">
        <v>45048</v>
      </c>
      <c r="O519" s="379">
        <f t="shared" si="139"/>
        <v>45628</v>
      </c>
      <c r="P519" s="678">
        <v>45061</v>
      </c>
      <c r="Q519" s="431">
        <f t="shared" si="152"/>
        <v>45641</v>
      </c>
      <c r="R519" s="49" t="str">
        <f>MID(Cat_alumnos[[#This Row],[CURP]],11,1)</f>
        <v>H</v>
      </c>
      <c r="S519" s="49" t="str">
        <f t="shared" si="144"/>
        <v>MAESTRIA EN DERECHO</v>
      </c>
      <c r="T519" s="322" t="s">
        <v>2191</v>
      </c>
      <c r="U519" s="323" t="s">
        <v>11</v>
      </c>
      <c r="V519" s="668">
        <v>5000</v>
      </c>
      <c r="W519" s="669">
        <f t="shared" si="146"/>
        <v>0.54500000000000004</v>
      </c>
      <c r="X519" s="670">
        <f t="shared" si="147"/>
        <v>2725</v>
      </c>
      <c r="Y519" s="326">
        <v>2</v>
      </c>
      <c r="Z519" s="327"/>
      <c r="AA519" s="328">
        <v>25000</v>
      </c>
      <c r="AB519" t="str">
        <f ca="1">IF(Cat_alumnos[[#This Row],[Termina Programa]]&lt;TODAY(), "EGRESADO", "VIGENTE")</f>
        <v>EGRESADO</v>
      </c>
      <c r="AD519" s="1248">
        <v>501</v>
      </c>
      <c r="AE519" s="46">
        <v>0</v>
      </c>
      <c r="AF5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CALENDARIO)]],TODAY())/30,0)-AE519, IF(Cat_alumnos[[#This Row],[ESTATUS ACADÉMICO]]="VIGENTE",ROUNDDOWN(DAYS360(Cat_alumnos[[#This Row],[FECHA DE INICIO (PRIMERA CLASE CALENDARIO)]],TODAY())/30,0)+2-AE519,"NO VIGENTE"))</f>
        <v>NO VIGENTE</v>
      </c>
      <c r="AG519" s="1260">
        <v>20</v>
      </c>
      <c r="AH5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19" s="55" t="str">
        <f t="shared" si="153"/>
        <v>SUSPENDER</v>
      </c>
      <c r="AJ519" s="1"/>
      <c r="AK519" s="1"/>
      <c r="AL519" s="604"/>
      <c r="AM519" s="726"/>
      <c r="AN519" s="902"/>
      <c r="AO519" s="900" t="str">
        <f>MID(Cat_alumnos[[#This Row],[CURP]],5,2)</f>
        <v>89</v>
      </c>
      <c r="AP519" s="900" t="str">
        <f>MID(Cat_alumnos[[#This Row],[CURP]],7,2)</f>
        <v>11</v>
      </c>
      <c r="AQ519" s="900" t="str">
        <f>MID(Cat_alumnos[[#This Row],[CURP]],9,2)</f>
        <v>09</v>
      </c>
      <c r="AR519" s="904" t="s">
        <v>3112</v>
      </c>
      <c r="AT519" s="1"/>
      <c r="AV519" s="11"/>
      <c r="AW519" s="10"/>
      <c r="CC519">
        <f t="shared" si="150"/>
        <v>0</v>
      </c>
    </row>
    <row r="520" spans="1:81" ht="16.5" hidden="1" customHeight="1" thickBot="1">
      <c r="A520" s="447">
        <f t="shared" si="151"/>
        <v>502</v>
      </c>
      <c r="B520" s="800" t="s">
        <v>10</v>
      </c>
      <c r="C520" s="810" t="s">
        <v>8812</v>
      </c>
      <c r="D520" s="814" t="s">
        <v>2860</v>
      </c>
      <c r="E520" s="804" t="s">
        <v>3869</v>
      </c>
      <c r="F520" s="731" t="s">
        <v>2625</v>
      </c>
      <c r="G520" s="1290"/>
      <c r="H520" s="454">
        <v>20</v>
      </c>
      <c r="I520" s="454">
        <v>20</v>
      </c>
      <c r="J520" s="455">
        <v>2000</v>
      </c>
      <c r="K520" s="455">
        <v>2000</v>
      </c>
      <c r="L520" s="455">
        <v>2275</v>
      </c>
      <c r="M520" s="564" t="s">
        <v>2616</v>
      </c>
      <c r="N520" s="459">
        <v>45048</v>
      </c>
      <c r="O520" s="379">
        <f t="shared" si="139"/>
        <v>45628</v>
      </c>
      <c r="P520" s="678">
        <v>45061</v>
      </c>
      <c r="Q520" s="431">
        <f t="shared" si="152"/>
        <v>45641</v>
      </c>
      <c r="R520" s="49" t="str">
        <f>MID(Cat_alumnos[[#This Row],[CURP]],11,1)</f>
        <v>M</v>
      </c>
      <c r="S520" s="49" t="str">
        <f t="shared" si="144"/>
        <v>MAESTRIA EN DERECHO</v>
      </c>
      <c r="T520" s="322" t="s">
        <v>2191</v>
      </c>
      <c r="U520" s="323" t="s">
        <v>11</v>
      </c>
      <c r="V520" s="668">
        <v>5000</v>
      </c>
      <c r="W520" s="669">
        <f t="shared" si="146"/>
        <v>0.54500000000000004</v>
      </c>
      <c r="X520" s="670">
        <f t="shared" si="147"/>
        <v>2725</v>
      </c>
      <c r="Y520" s="326">
        <v>2</v>
      </c>
      <c r="Z520" s="327"/>
      <c r="AA520" s="328">
        <v>25000</v>
      </c>
      <c r="AB520" t="str">
        <f ca="1">IF(Cat_alumnos[[#This Row],[Termina Programa]]&lt;TODAY(), "EGRESADO", "VIGENTE")</f>
        <v>EGRESADO</v>
      </c>
      <c r="AD520" s="1249">
        <v>502</v>
      </c>
      <c r="AE520" s="46">
        <v>0</v>
      </c>
      <c r="AF5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CALENDARIO)]],TODAY())/30,0)-AE520, IF(Cat_alumnos[[#This Row],[ESTATUS ACADÉMICO]]="VIGENTE",ROUNDDOWN(DAYS360(Cat_alumnos[[#This Row],[FECHA DE INICIO (PRIMERA CLASE CALENDARIO)]],TODAY())/30,0)+2-AE520,"NO VIGENTE"))</f>
        <v>NO VIGENTE</v>
      </c>
      <c r="AG520" s="1260">
        <v>20</v>
      </c>
      <c r="AH5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0" s="55" t="str">
        <f t="shared" si="153"/>
        <v>SUSPENDER</v>
      </c>
      <c r="AJ520" s="1"/>
      <c r="AK520" s="1"/>
      <c r="AL520" s="604"/>
      <c r="AM520" s="726"/>
      <c r="AN520" s="902"/>
      <c r="AO520" s="900" t="str">
        <f>MID(Cat_alumnos[[#This Row],[CURP]],5,2)</f>
        <v>92</v>
      </c>
      <c r="AP520" s="900" t="str">
        <f>MID(Cat_alumnos[[#This Row],[CURP]],7,2)</f>
        <v>12</v>
      </c>
      <c r="AQ520" s="900" t="str">
        <f>MID(Cat_alumnos[[#This Row],[CURP]],9,2)</f>
        <v>19</v>
      </c>
      <c r="AR520" s="904" t="s">
        <v>3112</v>
      </c>
      <c r="AT520" s="1"/>
      <c r="AV520" s="11"/>
      <c r="AW520" s="10"/>
      <c r="CC520">
        <f t="shared" si="150"/>
        <v>0</v>
      </c>
    </row>
    <row r="521" spans="1:81" ht="16.5" hidden="1" customHeight="1" thickBot="1">
      <c r="A521" s="447">
        <f t="shared" si="151"/>
        <v>503</v>
      </c>
      <c r="B521" s="800" t="s">
        <v>10</v>
      </c>
      <c r="C521" s="815" t="s">
        <v>2883</v>
      </c>
      <c r="D521" s="819" t="s">
        <v>2662</v>
      </c>
      <c r="E521" s="1017" t="s">
        <v>2660</v>
      </c>
      <c r="F521" s="731"/>
      <c r="G521" s="1292"/>
      <c r="H521" s="454">
        <v>20</v>
      </c>
      <c r="I521" s="454">
        <v>20</v>
      </c>
      <c r="J521" s="455">
        <v>2000</v>
      </c>
      <c r="K521" s="455">
        <v>2000</v>
      </c>
      <c r="L521" s="455">
        <v>2275</v>
      </c>
      <c r="M521" s="564" t="s">
        <v>2616</v>
      </c>
      <c r="N521" s="459">
        <v>45048</v>
      </c>
      <c r="O521" s="379">
        <f t="shared" si="139"/>
        <v>45628</v>
      </c>
      <c r="P521" s="678">
        <v>45061</v>
      </c>
      <c r="Q521" s="431">
        <f t="shared" si="152"/>
        <v>45641</v>
      </c>
      <c r="R521" s="49" t="s">
        <v>1620</v>
      </c>
      <c r="S521" s="49" t="str">
        <f t="shared" si="144"/>
        <v>MAESTRIA EN DERECHO</v>
      </c>
      <c r="T521" s="322" t="s">
        <v>2191</v>
      </c>
      <c r="U521" s="323" t="s">
        <v>14</v>
      </c>
      <c r="V521" s="668">
        <v>5000</v>
      </c>
      <c r="W521" s="669">
        <f t="shared" si="146"/>
        <v>0.54500000000000004</v>
      </c>
      <c r="X521" s="670">
        <f t="shared" si="147"/>
        <v>2725</v>
      </c>
      <c r="Y521" s="326">
        <v>2</v>
      </c>
      <c r="Z521" s="327"/>
      <c r="AA521" s="328">
        <v>25000</v>
      </c>
      <c r="AB521" t="s">
        <v>16</v>
      </c>
      <c r="AD521" s="1248">
        <v>503</v>
      </c>
      <c r="AE521" s="46">
        <v>0</v>
      </c>
      <c r="AF5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CALENDARIO)]],TODAY())/30,0)-AE521, IF(Cat_alumnos[[#This Row],[ESTATUS ACADÉMICO]]="VIGENTE",ROUNDDOWN(DAYS360(Cat_alumnos[[#This Row],[FECHA DE INICIO (PRIMERA CLASE CALENDARIO)]],TODAY())/30,0)+2-AE521,"NO VIGENTE"))</f>
        <v>NO VIGENTE</v>
      </c>
      <c r="AG521" s="1260">
        <v>20</v>
      </c>
      <c r="AH5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1" s="55" t="str">
        <f t="shared" si="153"/>
        <v>SUSPENDER</v>
      </c>
      <c r="AJ521" s="1"/>
      <c r="AK521" s="1"/>
      <c r="AL521" s="604"/>
      <c r="AM521" s="726"/>
      <c r="AN521" s="902"/>
      <c r="AO521" s="900" t="str">
        <f>MID(Cat_alumnos[[#This Row],[CURP]],5,2)</f>
        <v>88</v>
      </c>
      <c r="AP521" s="900" t="str">
        <f>MID(Cat_alumnos[[#This Row],[CURP]],7,2)</f>
        <v>06</v>
      </c>
      <c r="AQ521" s="900" t="str">
        <f>MID(Cat_alumnos[[#This Row],[CURP]],9,2)</f>
        <v>16</v>
      </c>
      <c r="AR521" s="904" t="s">
        <v>3112</v>
      </c>
      <c r="AT521" s="1"/>
      <c r="AV521" s="11"/>
      <c r="AW521" s="10"/>
      <c r="CC521">
        <f t="shared" si="150"/>
        <v>0</v>
      </c>
    </row>
    <row r="522" spans="1:81" ht="16.5" hidden="1" customHeight="1" thickBot="1">
      <c r="A522" s="447">
        <f t="shared" si="151"/>
        <v>504</v>
      </c>
      <c r="B522" s="800" t="s">
        <v>10</v>
      </c>
      <c r="C522" s="816" t="s">
        <v>2884</v>
      </c>
      <c r="D522" s="819" t="s">
        <v>2663</v>
      </c>
      <c r="E522" s="803" t="s">
        <v>2654</v>
      </c>
      <c r="F522" s="731" t="s">
        <v>2619</v>
      </c>
      <c r="G522" s="1288" t="s">
        <v>2975</v>
      </c>
      <c r="H522" s="454">
        <v>20</v>
      </c>
      <c r="I522" s="454">
        <v>20</v>
      </c>
      <c r="J522" s="455">
        <v>2000</v>
      </c>
      <c r="K522" s="455">
        <v>2000</v>
      </c>
      <c r="L522" s="455">
        <v>2275</v>
      </c>
      <c r="M522" s="564" t="s">
        <v>2616</v>
      </c>
      <c r="N522" s="459">
        <v>45048</v>
      </c>
      <c r="O522" s="379">
        <f t="shared" si="139"/>
        <v>45628</v>
      </c>
      <c r="P522" s="678">
        <v>45061</v>
      </c>
      <c r="Q522" s="431">
        <f t="shared" si="152"/>
        <v>45641</v>
      </c>
      <c r="R522" s="49" t="str">
        <f>MID(Cat_alumnos[[#This Row],[CURP]],11,1)</f>
        <v>H</v>
      </c>
      <c r="S522" s="49" t="str">
        <f t="shared" si="144"/>
        <v>MAESTRIA EN DERECHO</v>
      </c>
      <c r="T522" s="322" t="s">
        <v>2191</v>
      </c>
      <c r="U522" s="323" t="s">
        <v>11</v>
      </c>
      <c r="V522" s="668">
        <v>5000</v>
      </c>
      <c r="W522" s="669">
        <f t="shared" si="146"/>
        <v>0.54500000000000004</v>
      </c>
      <c r="X522" s="670">
        <f t="shared" si="147"/>
        <v>2725</v>
      </c>
      <c r="Y522" s="326">
        <v>2</v>
      </c>
      <c r="Z522" s="327"/>
      <c r="AA522" s="328">
        <v>25000</v>
      </c>
      <c r="AB522" t="str">
        <f ca="1">IF(Cat_alumnos[[#This Row],[Termina Programa]]&lt;TODAY(), "EGRESADO", "VIGENTE")</f>
        <v>EGRESADO</v>
      </c>
      <c r="AD522" s="1249">
        <v>504</v>
      </c>
      <c r="AE522" s="46">
        <v>0</v>
      </c>
      <c r="AF5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CALENDARIO)]],TODAY())/30,0)-AE522, IF(Cat_alumnos[[#This Row],[ESTATUS ACADÉMICO]]="VIGENTE",ROUNDDOWN(DAYS360(Cat_alumnos[[#This Row],[FECHA DE INICIO (PRIMERA CLASE CALENDARIO)]],TODAY())/30,0)+2-AE522,"NO VIGENTE"))</f>
        <v>NO VIGENTE</v>
      </c>
      <c r="AG522" s="1260">
        <v>20</v>
      </c>
      <c r="AH5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2" s="55" t="str">
        <f t="shared" si="153"/>
        <v>SUSPENDER</v>
      </c>
      <c r="AJ522" s="1"/>
      <c r="AK522" s="1"/>
      <c r="AL522" s="604"/>
      <c r="AM522" s="726"/>
      <c r="AN522" s="902"/>
      <c r="AO522" s="900" t="str">
        <f>MID(Cat_alumnos[[#This Row],[CURP]],5,2)</f>
        <v>56</v>
      </c>
      <c r="AP522" s="900" t="str">
        <f>MID(Cat_alumnos[[#This Row],[CURP]],7,2)</f>
        <v>07</v>
      </c>
      <c r="AQ522" s="900" t="str">
        <f>MID(Cat_alumnos[[#This Row],[CURP]],9,2)</f>
        <v>17</v>
      </c>
      <c r="AR522" s="904" t="s">
        <v>3112</v>
      </c>
      <c r="AT522" s="1"/>
      <c r="AV522" s="11"/>
      <c r="AW522" s="10"/>
      <c r="CC522">
        <f t="shared" si="150"/>
        <v>0</v>
      </c>
    </row>
    <row r="523" spans="1:81" ht="16.5" hidden="1" customHeight="1" thickBot="1">
      <c r="A523" s="447">
        <f t="shared" si="151"/>
        <v>505</v>
      </c>
      <c r="B523" s="800" t="s">
        <v>10</v>
      </c>
      <c r="C523" s="816" t="s">
        <v>2885</v>
      </c>
      <c r="D523" s="819" t="s">
        <v>2664</v>
      </c>
      <c r="E523" s="803" t="s">
        <v>2645</v>
      </c>
      <c r="F523" s="731" t="s">
        <v>2646</v>
      </c>
      <c r="G523" s="1291" t="s">
        <v>2976</v>
      </c>
      <c r="H523" s="454">
        <v>20</v>
      </c>
      <c r="I523" s="454">
        <v>20</v>
      </c>
      <c r="J523" s="455">
        <v>2000</v>
      </c>
      <c r="K523" s="455">
        <v>2000</v>
      </c>
      <c r="L523" s="455">
        <v>2275</v>
      </c>
      <c r="M523" s="564" t="s">
        <v>2616</v>
      </c>
      <c r="N523" s="459">
        <v>45048</v>
      </c>
      <c r="O523" s="379">
        <f t="shared" si="139"/>
        <v>45628</v>
      </c>
      <c r="P523" s="678">
        <v>45061</v>
      </c>
      <c r="Q523" s="431">
        <f t="shared" si="152"/>
        <v>45641</v>
      </c>
      <c r="R523" s="49" t="str">
        <f>MID(Cat_alumnos[[#This Row],[CURP]],11,1)</f>
        <v>H</v>
      </c>
      <c r="S523" s="49" t="str">
        <f t="shared" si="144"/>
        <v>MAESTRIA EN DERECHO</v>
      </c>
      <c r="T523" s="322" t="s">
        <v>2191</v>
      </c>
      <c r="U523" s="323" t="s">
        <v>11</v>
      </c>
      <c r="V523" s="668">
        <v>5000</v>
      </c>
      <c r="W523" s="669">
        <f t="shared" si="146"/>
        <v>0.54500000000000004</v>
      </c>
      <c r="X523" s="670">
        <f t="shared" si="147"/>
        <v>2725</v>
      </c>
      <c r="Y523" s="326">
        <v>2</v>
      </c>
      <c r="Z523" s="327"/>
      <c r="AA523" s="328">
        <v>25000</v>
      </c>
      <c r="AB523" t="str">
        <f ca="1">IF(Cat_alumnos[[#This Row],[Termina Programa]]&lt;TODAY(), "EGRESADO", "VIGENTE")</f>
        <v>EGRESADO</v>
      </c>
      <c r="AD523" s="1248">
        <v>505</v>
      </c>
      <c r="AE523" s="46">
        <v>0</v>
      </c>
      <c r="AF5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CALENDARIO)]],TODAY())/30,0)-AE523, IF(Cat_alumnos[[#This Row],[ESTATUS ACADÉMICO]]="VIGENTE",ROUNDDOWN(DAYS360(Cat_alumnos[[#This Row],[FECHA DE INICIO (PRIMERA CLASE CALENDARIO)]],TODAY())/30,0)+2-AE523,"NO VIGENTE"))</f>
        <v>NO VIGENTE</v>
      </c>
      <c r="AG523" s="1260">
        <v>20</v>
      </c>
      <c r="AH5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3" s="55" t="str">
        <f t="shared" si="153"/>
        <v>SUSPENDER</v>
      </c>
      <c r="AJ523" s="1"/>
      <c r="AK523" s="1"/>
      <c r="AL523" s="604"/>
      <c r="AM523" s="726"/>
      <c r="AN523" s="902"/>
      <c r="AO523" s="900" t="str">
        <f>MID(Cat_alumnos[[#This Row],[CURP]],5,2)</f>
        <v>82</v>
      </c>
      <c r="AP523" s="900" t="str">
        <f>MID(Cat_alumnos[[#This Row],[CURP]],7,2)</f>
        <v>08</v>
      </c>
      <c r="AQ523" s="900" t="str">
        <f>MID(Cat_alumnos[[#This Row],[CURP]],9,2)</f>
        <v>09</v>
      </c>
      <c r="AR523" s="904" t="s">
        <v>3112</v>
      </c>
      <c r="AT523" s="1"/>
      <c r="AV523" s="11"/>
      <c r="AW523" s="10"/>
      <c r="CC523">
        <f t="shared" si="150"/>
        <v>0</v>
      </c>
    </row>
    <row r="524" spans="1:81" ht="16.5" hidden="1" customHeight="1" thickBot="1">
      <c r="A524" s="447">
        <f t="shared" si="151"/>
        <v>506</v>
      </c>
      <c r="B524" s="800" t="s">
        <v>10</v>
      </c>
      <c r="C524" s="817" t="s">
        <v>2886</v>
      </c>
      <c r="D524" s="819" t="s">
        <v>2665</v>
      </c>
      <c r="E524" s="803" t="s">
        <v>2643</v>
      </c>
      <c r="F524" s="731" t="s">
        <v>2644</v>
      </c>
      <c r="G524" s="1291" t="s">
        <v>2977</v>
      </c>
      <c r="H524" s="454">
        <v>20</v>
      </c>
      <c r="I524" s="454">
        <v>20</v>
      </c>
      <c r="J524" s="455">
        <v>2000</v>
      </c>
      <c r="K524" s="455">
        <v>2000</v>
      </c>
      <c r="L524" s="455">
        <v>2275</v>
      </c>
      <c r="M524" s="564" t="s">
        <v>2616</v>
      </c>
      <c r="N524" s="459">
        <v>45048</v>
      </c>
      <c r="O524" s="379">
        <f t="shared" si="139"/>
        <v>45628</v>
      </c>
      <c r="P524" s="678">
        <v>45061</v>
      </c>
      <c r="Q524" s="693">
        <f t="shared" si="152"/>
        <v>45641</v>
      </c>
      <c r="R524" s="49" t="str">
        <f>MID(Cat_alumnos[[#This Row],[CURP]],11,1)</f>
        <v>M</v>
      </c>
      <c r="S524" s="694" t="str">
        <f t="shared" si="144"/>
        <v>MAESTRIA EN DERECHO</v>
      </c>
      <c r="T524" s="322" t="s">
        <v>2191</v>
      </c>
      <c r="U524" s="323" t="s">
        <v>11</v>
      </c>
      <c r="V524" s="668">
        <v>5000</v>
      </c>
      <c r="W524" s="669">
        <f t="shared" si="146"/>
        <v>0.54500000000000004</v>
      </c>
      <c r="X524" s="699">
        <f t="shared" si="147"/>
        <v>2725</v>
      </c>
      <c r="Y524" s="326">
        <v>2</v>
      </c>
      <c r="Z524" s="327"/>
      <c r="AA524" s="328">
        <v>25000</v>
      </c>
      <c r="AB524" t="str">
        <f ca="1">IF(Cat_alumnos[[#This Row],[Termina Programa]]&lt;TODAY(), "EGRESADO", "VIGENTE")</f>
        <v>EGRESADO</v>
      </c>
      <c r="AD524" s="1249">
        <v>506</v>
      </c>
      <c r="AE524" s="46">
        <v>0</v>
      </c>
      <c r="AF5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CALENDARIO)]],TODAY())/30,0)-AE524, IF(Cat_alumnos[[#This Row],[ESTATUS ACADÉMICO]]="VIGENTE",ROUNDDOWN(DAYS360(Cat_alumnos[[#This Row],[FECHA DE INICIO (PRIMERA CLASE CALENDARIO)]],TODAY())/30,0)+2-AE524,"NO VIGENTE"))</f>
        <v>NO VIGENTE</v>
      </c>
      <c r="AG524" s="1260">
        <v>20</v>
      </c>
      <c r="AH5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4" s="55" t="str">
        <f t="shared" si="153"/>
        <v>SUSPENDER</v>
      </c>
      <c r="AJ524" s="1"/>
      <c r="AK524" s="1"/>
      <c r="AL524" s="604"/>
      <c r="AM524" s="726"/>
      <c r="AN524" s="902"/>
      <c r="AO524" s="900" t="str">
        <f>MID(Cat_alumnos[[#This Row],[CURP]],5,2)</f>
        <v>66</v>
      </c>
      <c r="AP524" s="900" t="str">
        <f>MID(Cat_alumnos[[#This Row],[CURP]],7,2)</f>
        <v>08</v>
      </c>
      <c r="AQ524" s="900" t="str">
        <f>MID(Cat_alumnos[[#This Row],[CURP]],9,2)</f>
        <v>06</v>
      </c>
      <c r="AR524" s="904" t="s">
        <v>3112</v>
      </c>
      <c r="AT524" s="1"/>
      <c r="AV524" s="11"/>
      <c r="AW524" s="10"/>
      <c r="CC524">
        <f t="shared" si="150"/>
        <v>0</v>
      </c>
    </row>
    <row r="525" spans="1:81" ht="16.5" hidden="1" customHeight="1" thickBot="1">
      <c r="A525" s="447">
        <f t="shared" si="151"/>
        <v>507</v>
      </c>
      <c r="B525" s="800" t="s">
        <v>10</v>
      </c>
      <c r="C525" s="818" t="s">
        <v>2880</v>
      </c>
      <c r="D525" s="819" t="s">
        <v>2881</v>
      </c>
      <c r="E525" s="803" t="s">
        <v>2637</v>
      </c>
      <c r="F525" s="873" t="s">
        <v>2638</v>
      </c>
      <c r="G525" s="1317" t="s">
        <v>2985</v>
      </c>
      <c r="H525" s="876">
        <v>20</v>
      </c>
      <c r="I525" s="454">
        <v>20</v>
      </c>
      <c r="J525" s="455">
        <v>2000</v>
      </c>
      <c r="K525" s="455">
        <v>2000</v>
      </c>
      <c r="L525" s="455">
        <v>2275</v>
      </c>
      <c r="M525" s="564" t="s">
        <v>2616</v>
      </c>
      <c r="N525" s="459">
        <v>45048</v>
      </c>
      <c r="O525" s="379">
        <f t="shared" si="139"/>
        <v>45628</v>
      </c>
      <c r="P525" s="678">
        <v>45061</v>
      </c>
      <c r="Q525" s="693">
        <f t="shared" si="152"/>
        <v>45641</v>
      </c>
      <c r="R525" s="49" t="str">
        <f>MID(Cat_alumnos[[#This Row],[CURP]],11,1)</f>
        <v>H</v>
      </c>
      <c r="S525" s="694" t="str">
        <f t="shared" si="144"/>
        <v>MAESTRIA EN DERECHO</v>
      </c>
      <c r="T525" s="322" t="s">
        <v>2191</v>
      </c>
      <c r="U525" s="323" t="s">
        <v>11</v>
      </c>
      <c r="V525" s="668">
        <v>5000</v>
      </c>
      <c r="W525" s="669">
        <f t="shared" si="146"/>
        <v>0.54500000000000004</v>
      </c>
      <c r="X525" s="699">
        <f t="shared" si="147"/>
        <v>2725</v>
      </c>
      <c r="Y525" s="326">
        <v>2</v>
      </c>
      <c r="Z525" s="327"/>
      <c r="AA525" s="328">
        <v>25000</v>
      </c>
      <c r="AB525" t="str">
        <f ca="1">IF(Cat_alumnos[[#This Row],[Termina Programa]]&lt;TODAY(), "EGRESADO", "VIGENTE")</f>
        <v>EGRESADO</v>
      </c>
      <c r="AD525" s="1248">
        <v>507</v>
      </c>
      <c r="AE525" s="46">
        <v>0</v>
      </c>
      <c r="AF5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CALENDARIO)]],TODAY())/30,0)-AE525, IF(Cat_alumnos[[#This Row],[ESTATUS ACADÉMICO]]="VIGENTE",ROUNDDOWN(DAYS360(Cat_alumnos[[#This Row],[FECHA DE INICIO (PRIMERA CLASE CALENDARIO)]],TODAY())/30,0)+2-AE525,"NO VIGENTE"))</f>
        <v>NO VIGENTE</v>
      </c>
      <c r="AG525" s="1260">
        <v>20</v>
      </c>
      <c r="AH5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5" s="928" t="str">
        <f t="shared" si="153"/>
        <v>SUSPENDER</v>
      </c>
      <c r="AJ525" s="723"/>
      <c r="AK525" s="723"/>
      <c r="AL525" s="726"/>
      <c r="AM525" s="726"/>
      <c r="AN525" s="902"/>
      <c r="AO525" s="900" t="str">
        <f>MID(Cat_alumnos[[#This Row],[CURP]],5,2)</f>
        <v>86</v>
      </c>
      <c r="AP525" s="900" t="str">
        <f>MID(Cat_alumnos[[#This Row],[CURP]],7,2)</f>
        <v>12</v>
      </c>
      <c r="AQ525" s="900" t="str">
        <f>MID(Cat_alumnos[[#This Row],[CURP]],9,2)</f>
        <v>11</v>
      </c>
      <c r="AR525" s="904" t="s">
        <v>3112</v>
      </c>
      <c r="AS525" s="902"/>
      <c r="AT525" s="723"/>
      <c r="AU525" s="726"/>
      <c r="AV525" s="927"/>
      <c r="AW525" s="10"/>
      <c r="CC525">
        <f t="shared" si="150"/>
        <v>0</v>
      </c>
    </row>
    <row r="526" spans="1:81" ht="16.5" hidden="1" customHeight="1" thickBot="1">
      <c r="A526" s="447">
        <f t="shared" si="151"/>
        <v>508</v>
      </c>
      <c r="B526" s="800" t="s">
        <v>10</v>
      </c>
      <c r="C526" s="820" t="s">
        <v>2887</v>
      </c>
      <c r="D526" s="819" t="s">
        <v>2666</v>
      </c>
      <c r="E526" s="803" t="s">
        <v>2649</v>
      </c>
      <c r="F526" s="873" t="s">
        <v>2618</v>
      </c>
      <c r="G526" s="1317" t="s">
        <v>2986</v>
      </c>
      <c r="H526" s="876">
        <v>20</v>
      </c>
      <c r="I526" s="454">
        <v>20</v>
      </c>
      <c r="J526" s="455">
        <v>2000</v>
      </c>
      <c r="K526" s="455">
        <v>2000</v>
      </c>
      <c r="L526" s="455">
        <v>2275</v>
      </c>
      <c r="M526" s="564" t="s">
        <v>2616</v>
      </c>
      <c r="N526" s="459">
        <v>45048</v>
      </c>
      <c r="O526" s="379">
        <f t="shared" si="139"/>
        <v>45628</v>
      </c>
      <c r="P526" s="678">
        <v>45061</v>
      </c>
      <c r="Q526" s="693">
        <f t="shared" si="152"/>
        <v>45641</v>
      </c>
      <c r="R526" s="49" t="str">
        <f>MID(Cat_alumnos[[#This Row],[CURP]],11,1)</f>
        <v>M</v>
      </c>
      <c r="S526" s="694" t="str">
        <f t="shared" si="144"/>
        <v>MAESTRIA EN DERECHO</v>
      </c>
      <c r="T526" s="322" t="s">
        <v>2191</v>
      </c>
      <c r="U526" s="323" t="s">
        <v>11</v>
      </c>
      <c r="V526" s="668">
        <v>5000</v>
      </c>
      <c r="W526" s="669">
        <f t="shared" si="146"/>
        <v>0.54500000000000004</v>
      </c>
      <c r="X526" s="699">
        <f t="shared" si="147"/>
        <v>2725</v>
      </c>
      <c r="Y526" s="326">
        <v>2</v>
      </c>
      <c r="Z526" s="327"/>
      <c r="AA526" s="328">
        <v>25000</v>
      </c>
      <c r="AB526" t="str">
        <f ca="1">IF(Cat_alumnos[[#This Row],[Termina Programa]]&lt;TODAY(), "EGRESADO", "VIGENTE")</f>
        <v>EGRESADO</v>
      </c>
      <c r="AD526" s="1249">
        <v>508</v>
      </c>
      <c r="AE526" s="46">
        <v>0</v>
      </c>
      <c r="AF5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CALENDARIO)]],TODAY())/30,0)-AE526, IF(Cat_alumnos[[#This Row],[ESTATUS ACADÉMICO]]="VIGENTE",ROUNDDOWN(DAYS360(Cat_alumnos[[#This Row],[FECHA DE INICIO (PRIMERA CLASE CALENDARIO)]],TODAY())/30,0)+2-AE526,"NO VIGENTE"))</f>
        <v>NO VIGENTE</v>
      </c>
      <c r="AG526" s="1260">
        <v>20</v>
      </c>
      <c r="AH5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6" s="928" t="str">
        <f t="shared" si="153"/>
        <v>SUSPENDER</v>
      </c>
      <c r="AJ526" s="723"/>
      <c r="AK526" s="723"/>
      <c r="AL526" s="726"/>
      <c r="AM526" s="726"/>
      <c r="AN526" s="902"/>
      <c r="AO526" s="900" t="str">
        <f>MID(Cat_alumnos[[#This Row],[CURP]],5,2)</f>
        <v>83</v>
      </c>
      <c r="AP526" s="900" t="str">
        <f>MID(Cat_alumnos[[#This Row],[CURP]],7,2)</f>
        <v>04</v>
      </c>
      <c r="AQ526" s="900" t="str">
        <f>MID(Cat_alumnos[[#This Row],[CURP]],9,2)</f>
        <v>17</v>
      </c>
      <c r="AR526" s="904" t="s">
        <v>3112</v>
      </c>
      <c r="AS526" s="902"/>
      <c r="AT526" s="723"/>
      <c r="AU526" s="726"/>
      <c r="AV526" s="927"/>
      <c r="AW526" s="10"/>
      <c r="CC526">
        <f t="shared" si="150"/>
        <v>0</v>
      </c>
    </row>
    <row r="527" spans="1:81" ht="16.5" hidden="1" customHeight="1" thickBot="1">
      <c r="A527" s="447">
        <f t="shared" si="151"/>
        <v>509</v>
      </c>
      <c r="B527" s="800" t="s">
        <v>10</v>
      </c>
      <c r="C527" s="820" t="s">
        <v>2888</v>
      </c>
      <c r="D527" s="819" t="s">
        <v>2667</v>
      </c>
      <c r="E527" s="803" t="s">
        <v>3870</v>
      </c>
      <c r="F527" s="873" t="s">
        <v>2636</v>
      </c>
      <c r="G527" s="1317" t="s">
        <v>2987</v>
      </c>
      <c r="H527" s="876">
        <v>20</v>
      </c>
      <c r="I527" s="454">
        <v>20</v>
      </c>
      <c r="J527" s="455">
        <v>2000</v>
      </c>
      <c r="K527" s="455">
        <v>2000</v>
      </c>
      <c r="L527" s="455">
        <v>2275</v>
      </c>
      <c r="M527" s="564" t="s">
        <v>2616</v>
      </c>
      <c r="N527" s="459">
        <v>45048</v>
      </c>
      <c r="O527" s="379">
        <f t="shared" si="139"/>
        <v>45628</v>
      </c>
      <c r="P527" s="678">
        <v>45061</v>
      </c>
      <c r="Q527" s="693">
        <f t="shared" si="152"/>
        <v>45641</v>
      </c>
      <c r="R527" s="49" t="str">
        <f>MID(Cat_alumnos[[#This Row],[CURP]],11,1)</f>
        <v>M</v>
      </c>
      <c r="S527" s="694" t="str">
        <f t="shared" si="144"/>
        <v>MAESTRIA EN DERECHO</v>
      </c>
      <c r="T527" s="322" t="s">
        <v>2191</v>
      </c>
      <c r="U527" s="323" t="s">
        <v>11</v>
      </c>
      <c r="V527" s="668">
        <v>5000</v>
      </c>
      <c r="W527" s="669">
        <f t="shared" si="146"/>
        <v>0.54500000000000004</v>
      </c>
      <c r="X527" s="699">
        <f t="shared" si="147"/>
        <v>2725</v>
      </c>
      <c r="Y527" s="326">
        <v>2</v>
      </c>
      <c r="Z527" s="327"/>
      <c r="AA527" s="328">
        <v>25000</v>
      </c>
      <c r="AB527" t="str">
        <f ca="1">IF(Cat_alumnos[[#This Row],[Termina Programa]]&lt;TODAY(), "EGRESADO", "VIGENTE")</f>
        <v>EGRESADO</v>
      </c>
      <c r="AD527" s="1248">
        <v>509</v>
      </c>
      <c r="AE527" s="46">
        <v>0</v>
      </c>
      <c r="AF5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CALENDARIO)]],TODAY())/30,0)-AE527, IF(Cat_alumnos[[#This Row],[ESTATUS ACADÉMICO]]="VIGENTE",ROUNDDOWN(DAYS360(Cat_alumnos[[#This Row],[FECHA DE INICIO (PRIMERA CLASE CALENDARIO)]],TODAY())/30,0)+2-AE527,"NO VIGENTE"))</f>
        <v>NO VIGENTE</v>
      </c>
      <c r="AG527" s="1260">
        <v>20</v>
      </c>
      <c r="AH5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7" s="928" t="str">
        <f t="shared" si="153"/>
        <v>SUSPENDER</v>
      </c>
      <c r="AJ527" s="723"/>
      <c r="AK527" s="723"/>
      <c r="AL527" s="726"/>
      <c r="AM527" s="726"/>
      <c r="AN527" s="902"/>
      <c r="AO527" s="900" t="str">
        <f>MID(Cat_alumnos[[#This Row],[CURP]],5,2)</f>
        <v>97</v>
      </c>
      <c r="AP527" s="900" t="str">
        <f>MID(Cat_alumnos[[#This Row],[CURP]],7,2)</f>
        <v>04</v>
      </c>
      <c r="AQ527" s="900" t="str">
        <f>MID(Cat_alumnos[[#This Row],[CURP]],9,2)</f>
        <v>18</v>
      </c>
      <c r="AR527" s="904" t="s">
        <v>3112</v>
      </c>
      <c r="AS527" s="902"/>
      <c r="AT527" s="723"/>
      <c r="AU527" s="726"/>
      <c r="AV527" s="927"/>
      <c r="AW527" s="10"/>
      <c r="CC527">
        <f t="shared" si="150"/>
        <v>0</v>
      </c>
    </row>
    <row r="528" spans="1:81" ht="16.5" hidden="1" customHeight="1" thickBot="1">
      <c r="A528" s="447">
        <f t="shared" si="151"/>
        <v>510</v>
      </c>
      <c r="B528" s="800" t="s">
        <v>10</v>
      </c>
      <c r="C528" s="820" t="s">
        <v>2889</v>
      </c>
      <c r="D528" s="819" t="s">
        <v>2668</v>
      </c>
      <c r="E528" s="803" t="s">
        <v>2650</v>
      </c>
      <c r="F528" s="873" t="s">
        <v>2622</v>
      </c>
      <c r="G528" s="1291" t="s">
        <v>2988</v>
      </c>
      <c r="H528" s="876">
        <v>20</v>
      </c>
      <c r="I528" s="454">
        <v>20</v>
      </c>
      <c r="J528" s="455">
        <v>2000</v>
      </c>
      <c r="K528" s="455">
        <v>2000</v>
      </c>
      <c r="L528" s="455">
        <v>2275</v>
      </c>
      <c r="M528" s="564" t="s">
        <v>2616</v>
      </c>
      <c r="N528" s="459">
        <v>45048</v>
      </c>
      <c r="O528" s="379">
        <f t="shared" si="139"/>
        <v>45628</v>
      </c>
      <c r="P528" s="678">
        <v>45061</v>
      </c>
      <c r="Q528" s="693">
        <f t="shared" si="152"/>
        <v>45641</v>
      </c>
      <c r="R528" s="49" t="str">
        <f>MID(Cat_alumnos[[#This Row],[CURP]],11,1)</f>
        <v>H</v>
      </c>
      <c r="S528" s="694" t="str">
        <f t="shared" si="144"/>
        <v>MAESTRIA EN DERECHO</v>
      </c>
      <c r="T528" s="322" t="s">
        <v>2191</v>
      </c>
      <c r="U528" s="323" t="s">
        <v>11</v>
      </c>
      <c r="V528" s="668">
        <v>5000</v>
      </c>
      <c r="W528" s="669">
        <f t="shared" si="146"/>
        <v>0.54500000000000004</v>
      </c>
      <c r="X528" s="699">
        <f t="shared" si="147"/>
        <v>2725</v>
      </c>
      <c r="Y528" s="326">
        <v>2</v>
      </c>
      <c r="Z528" s="327"/>
      <c r="AA528" s="328">
        <v>25000</v>
      </c>
      <c r="AB528" t="str">
        <f ca="1">IF(Cat_alumnos[[#This Row],[Termina Programa]]&lt;TODAY(), "EGRESADO", "VIGENTE")</f>
        <v>EGRESADO</v>
      </c>
      <c r="AD528" s="1249">
        <v>510</v>
      </c>
      <c r="AE528" s="46">
        <v>0</v>
      </c>
      <c r="AF5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CALENDARIO)]],TODAY())/30,0)-AE528, IF(Cat_alumnos[[#This Row],[ESTATUS ACADÉMICO]]="VIGENTE",ROUNDDOWN(DAYS360(Cat_alumnos[[#This Row],[FECHA DE INICIO (PRIMERA CLASE CALENDARIO)]],TODAY())/30,0)+2-AE528,"NO VIGENTE"))</f>
        <v>NO VIGENTE</v>
      </c>
      <c r="AG528" s="1260">
        <v>20</v>
      </c>
      <c r="AH5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8" s="928" t="str">
        <f t="shared" si="153"/>
        <v>SUSPENDER</v>
      </c>
      <c r="AJ528" s="723"/>
      <c r="AK528" s="723"/>
      <c r="AL528" s="726"/>
      <c r="AM528" s="726"/>
      <c r="AN528" s="902"/>
      <c r="AO528" s="900" t="str">
        <f>MID(Cat_alumnos[[#This Row],[CURP]],5,2)</f>
        <v>87</v>
      </c>
      <c r="AP528" s="900" t="str">
        <f>MID(Cat_alumnos[[#This Row],[CURP]],7,2)</f>
        <v>01</v>
      </c>
      <c r="AQ528" s="900" t="str">
        <f>MID(Cat_alumnos[[#This Row],[CURP]],9,2)</f>
        <v>27</v>
      </c>
      <c r="AR528" s="904" t="s">
        <v>3112</v>
      </c>
      <c r="AS528" s="902"/>
      <c r="AT528" s="723"/>
      <c r="AU528" s="726"/>
      <c r="AV528" s="927"/>
      <c r="AW528" s="10"/>
      <c r="CC528">
        <f t="shared" si="150"/>
        <v>0</v>
      </c>
    </row>
    <row r="529" spans="1:81" ht="16.5" hidden="1" customHeight="1" thickBot="1">
      <c r="A529" s="447">
        <f t="shared" si="151"/>
        <v>511</v>
      </c>
      <c r="B529" s="800" t="s">
        <v>10</v>
      </c>
      <c r="C529" s="821" t="s">
        <v>2890</v>
      </c>
      <c r="D529" s="819" t="s">
        <v>2669</v>
      </c>
      <c r="E529" s="803" t="s">
        <v>2617</v>
      </c>
      <c r="F529" s="805">
        <v>66972468</v>
      </c>
      <c r="G529" s="1291" t="s">
        <v>2990</v>
      </c>
      <c r="H529" s="876">
        <v>20</v>
      </c>
      <c r="I529" s="454">
        <v>20</v>
      </c>
      <c r="J529" s="455">
        <v>2000</v>
      </c>
      <c r="K529" s="455">
        <v>2000</v>
      </c>
      <c r="L529" s="455">
        <v>2275</v>
      </c>
      <c r="M529" s="564" t="s">
        <v>2616</v>
      </c>
      <c r="N529" s="459">
        <v>45048</v>
      </c>
      <c r="O529" s="379">
        <f t="shared" si="139"/>
        <v>45628</v>
      </c>
      <c r="P529" s="678">
        <v>45061</v>
      </c>
      <c r="Q529" s="693">
        <f t="shared" si="152"/>
        <v>45641</v>
      </c>
      <c r="R529" s="49" t="str">
        <f>MID(Cat_alumnos[[#This Row],[CURP]],11,1)</f>
        <v>M</v>
      </c>
      <c r="S529" s="694" t="str">
        <f t="shared" si="144"/>
        <v>MAESTRIA EN DERECHO</v>
      </c>
      <c r="T529" s="322" t="s">
        <v>2191</v>
      </c>
      <c r="U529" s="323" t="s">
        <v>11</v>
      </c>
      <c r="V529" s="668">
        <v>5000</v>
      </c>
      <c r="W529" s="669">
        <f t="shared" si="146"/>
        <v>0.54500000000000004</v>
      </c>
      <c r="X529" s="699">
        <f t="shared" si="147"/>
        <v>2725</v>
      </c>
      <c r="Y529" s="326">
        <v>2</v>
      </c>
      <c r="Z529" s="327"/>
      <c r="AA529" s="328">
        <v>25000</v>
      </c>
      <c r="AB529" t="str">
        <f ca="1">IF(Cat_alumnos[[#This Row],[Termina Programa]]&lt;TODAY(), "EGRESADO", "VIGENTE")</f>
        <v>EGRESADO</v>
      </c>
      <c r="AD529" s="1248">
        <v>511</v>
      </c>
      <c r="AE529" s="46">
        <v>0</v>
      </c>
      <c r="AF5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CALENDARIO)]],TODAY())/30,0)-AE529, IF(Cat_alumnos[[#This Row],[ESTATUS ACADÉMICO]]="VIGENTE",ROUNDDOWN(DAYS360(Cat_alumnos[[#This Row],[FECHA DE INICIO (PRIMERA CLASE CALENDARIO)]],TODAY())/30,0)+2-AE529,"NO VIGENTE"))</f>
        <v>NO VIGENTE</v>
      </c>
      <c r="AG529" s="1260">
        <v>20</v>
      </c>
      <c r="AH5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9" s="928" t="str">
        <f t="shared" si="153"/>
        <v>SUSPENDER</v>
      </c>
      <c r="AJ529" s="723"/>
      <c r="AK529" s="723"/>
      <c r="AL529" s="726"/>
      <c r="AM529" s="726"/>
      <c r="AN529" s="902"/>
      <c r="AO529" s="900" t="str">
        <f>MID(Cat_alumnos[[#This Row],[CURP]],5,2)</f>
        <v>84</v>
      </c>
      <c r="AP529" s="900" t="str">
        <f>MID(Cat_alumnos[[#This Row],[CURP]],7,2)</f>
        <v>01</v>
      </c>
      <c r="AQ529" s="900" t="str">
        <f>MID(Cat_alumnos[[#This Row],[CURP]],9,2)</f>
        <v>31</v>
      </c>
      <c r="AR529" s="904" t="s">
        <v>3112</v>
      </c>
      <c r="AS529" s="902"/>
      <c r="AT529" s="723"/>
      <c r="AU529" s="726"/>
      <c r="AV529" s="927"/>
      <c r="AW529" s="10"/>
      <c r="CC529">
        <f t="shared" si="150"/>
        <v>0</v>
      </c>
    </row>
    <row r="530" spans="1:81" ht="16.5" hidden="1" customHeight="1" thickBot="1">
      <c r="A530" s="447">
        <f t="shared" si="151"/>
        <v>512</v>
      </c>
      <c r="B530" s="800" t="s">
        <v>10</v>
      </c>
      <c r="C530" s="820" t="s">
        <v>2891</v>
      </c>
      <c r="D530" s="819" t="s">
        <v>2670</v>
      </c>
      <c r="E530" s="805" t="s">
        <v>2673</v>
      </c>
      <c r="F530" s="874">
        <v>66272129</v>
      </c>
      <c r="G530" s="1291" t="s">
        <v>2989</v>
      </c>
      <c r="H530" s="876">
        <v>20</v>
      </c>
      <c r="I530" s="454">
        <v>20</v>
      </c>
      <c r="J530" s="455">
        <v>2000</v>
      </c>
      <c r="K530" s="455">
        <v>2000</v>
      </c>
      <c r="L530" s="455">
        <v>2275</v>
      </c>
      <c r="M530" s="564" t="s">
        <v>2616</v>
      </c>
      <c r="N530" s="459">
        <v>45048</v>
      </c>
      <c r="O530" s="379">
        <f t="shared" si="139"/>
        <v>45628</v>
      </c>
      <c r="P530" s="678">
        <v>45061</v>
      </c>
      <c r="Q530" s="693">
        <f t="shared" si="152"/>
        <v>45641</v>
      </c>
      <c r="R530" s="49" t="str">
        <f>MID(Cat_alumnos[[#This Row],[CURP]],11,1)</f>
        <v>M</v>
      </c>
      <c r="S530" s="694" t="str">
        <f t="shared" si="144"/>
        <v>MAESTRIA EN DERECHO</v>
      </c>
      <c r="T530" s="322" t="s">
        <v>2191</v>
      </c>
      <c r="U530" s="323" t="s">
        <v>11</v>
      </c>
      <c r="V530" s="668">
        <v>5000</v>
      </c>
      <c r="W530" s="669">
        <f t="shared" si="146"/>
        <v>0.54500000000000004</v>
      </c>
      <c r="X530" s="699">
        <f t="shared" si="147"/>
        <v>2725</v>
      </c>
      <c r="Y530" s="326">
        <v>2</v>
      </c>
      <c r="Z530" s="327"/>
      <c r="AA530" s="328">
        <v>25000</v>
      </c>
      <c r="AB530" t="str">
        <f ca="1">IF(Cat_alumnos[[#This Row],[Termina Programa]]&lt;TODAY(), "EGRESADO", "VIGENTE")</f>
        <v>EGRESADO</v>
      </c>
      <c r="AD530" s="1249">
        <v>512</v>
      </c>
      <c r="AE530" s="46">
        <v>0</v>
      </c>
      <c r="AF5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CALENDARIO)]],TODAY())/30,0)-AE530, IF(Cat_alumnos[[#This Row],[ESTATUS ACADÉMICO]]="VIGENTE",ROUNDDOWN(DAYS360(Cat_alumnos[[#This Row],[FECHA DE INICIO (PRIMERA CLASE CALENDARIO)]],TODAY())/30,0)+2-AE530,"NO VIGENTE"))</f>
        <v>NO VIGENTE</v>
      </c>
      <c r="AG530" s="1260">
        <v>20</v>
      </c>
      <c r="AH5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0" s="928" t="str">
        <f t="shared" si="153"/>
        <v>SUSPENDER</v>
      </c>
      <c r="AJ530" s="723"/>
      <c r="AK530" s="723"/>
      <c r="AL530" s="726"/>
      <c r="AM530" s="726"/>
      <c r="AN530" s="902"/>
      <c r="AO530" s="900" t="str">
        <f>MID(Cat_alumnos[[#This Row],[CURP]],5,2)</f>
        <v>82</v>
      </c>
      <c r="AP530" s="900" t="str">
        <f>MID(Cat_alumnos[[#This Row],[CURP]],7,2)</f>
        <v>12</v>
      </c>
      <c r="AQ530" s="900" t="str">
        <f>MID(Cat_alumnos[[#This Row],[CURP]],9,2)</f>
        <v>16</v>
      </c>
      <c r="AR530" s="904" t="s">
        <v>3112</v>
      </c>
      <c r="AS530" s="902"/>
      <c r="AT530" s="723"/>
      <c r="AU530" s="726"/>
      <c r="AV530" s="927"/>
      <c r="AW530" s="10"/>
      <c r="CC530">
        <f t="shared" si="150"/>
        <v>0</v>
      </c>
    </row>
    <row r="531" spans="1:81" ht="16.5" hidden="1" customHeight="1" thickBot="1">
      <c r="A531" s="447">
        <f t="shared" si="151"/>
        <v>513</v>
      </c>
      <c r="B531" s="800" t="s">
        <v>10</v>
      </c>
      <c r="C531" s="820" t="s">
        <v>2892</v>
      </c>
      <c r="D531" s="819" t="s">
        <v>2671</v>
      </c>
      <c r="E531" s="803" t="s">
        <v>2960</v>
      </c>
      <c r="F531" s="873" t="s">
        <v>2642</v>
      </c>
      <c r="G531" s="1317" t="s">
        <v>2982</v>
      </c>
      <c r="H531" s="876">
        <v>20</v>
      </c>
      <c r="I531" s="454">
        <v>20</v>
      </c>
      <c r="J531" s="455">
        <v>2000</v>
      </c>
      <c r="K531" s="455">
        <v>2000</v>
      </c>
      <c r="L531" s="455">
        <v>2275</v>
      </c>
      <c r="M531" s="564" t="s">
        <v>2616</v>
      </c>
      <c r="N531" s="459">
        <v>45048</v>
      </c>
      <c r="O531" s="379">
        <f t="shared" si="139"/>
        <v>45628</v>
      </c>
      <c r="P531" s="678">
        <v>45061</v>
      </c>
      <c r="Q531" s="693">
        <f t="shared" si="152"/>
        <v>45641</v>
      </c>
      <c r="R531" s="49" t="str">
        <f>MID(Cat_alumnos[[#This Row],[CURP]],11,1)</f>
        <v>M</v>
      </c>
      <c r="S531" s="694" t="str">
        <f t="shared" si="144"/>
        <v>MAESTRIA EN DERECHO</v>
      </c>
      <c r="T531" s="322" t="s">
        <v>2191</v>
      </c>
      <c r="U531" s="323" t="s">
        <v>11</v>
      </c>
      <c r="V531" s="668">
        <v>5000</v>
      </c>
      <c r="W531" s="669">
        <f t="shared" si="146"/>
        <v>0.54500000000000004</v>
      </c>
      <c r="X531" s="699">
        <f t="shared" si="147"/>
        <v>2725</v>
      </c>
      <c r="Y531" s="326">
        <v>2</v>
      </c>
      <c r="Z531" s="327"/>
      <c r="AA531" s="328">
        <v>25000</v>
      </c>
      <c r="AB531" t="str">
        <f ca="1">IF(Cat_alumnos[[#This Row],[Termina Programa]]&lt;TODAY(), "EGRESADO", "VIGENTE")</f>
        <v>EGRESADO</v>
      </c>
      <c r="AD531" s="1248">
        <v>513</v>
      </c>
      <c r="AE531" s="46">
        <v>0</v>
      </c>
      <c r="AF5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CALENDARIO)]],TODAY())/30,0)-AE531, IF(Cat_alumnos[[#This Row],[ESTATUS ACADÉMICO]]="VIGENTE",ROUNDDOWN(DAYS360(Cat_alumnos[[#This Row],[FECHA DE INICIO (PRIMERA CLASE CALENDARIO)]],TODAY())/30,0)+2-AE531,"NO VIGENTE"))</f>
        <v>NO VIGENTE</v>
      </c>
      <c r="AG531" s="1260">
        <v>20</v>
      </c>
      <c r="AH5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1" s="928" t="str">
        <f t="shared" si="153"/>
        <v>SUSPENDER</v>
      </c>
      <c r="AJ531" s="723"/>
      <c r="AK531" s="723"/>
      <c r="AL531" s="726"/>
      <c r="AM531" s="726"/>
      <c r="AN531" s="902"/>
      <c r="AO531" s="900" t="str">
        <f>MID(Cat_alumnos[[#This Row],[CURP]],5,2)</f>
        <v>67</v>
      </c>
      <c r="AP531" s="900" t="str">
        <f>MID(Cat_alumnos[[#This Row],[CURP]],7,2)</f>
        <v>08</v>
      </c>
      <c r="AQ531" s="900" t="str">
        <f>MID(Cat_alumnos[[#This Row],[CURP]],9,2)</f>
        <v>09</v>
      </c>
      <c r="AR531" s="904" t="s">
        <v>3112</v>
      </c>
      <c r="AS531" s="902"/>
      <c r="AT531" s="723"/>
      <c r="AU531" s="726"/>
      <c r="AV531" s="927"/>
      <c r="AW531" s="10"/>
      <c r="CC531">
        <f t="shared" si="150"/>
        <v>0</v>
      </c>
    </row>
    <row r="532" spans="1:81" ht="16.5" hidden="1" customHeight="1" thickBot="1">
      <c r="A532" s="447">
        <f t="shared" si="151"/>
        <v>514</v>
      </c>
      <c r="B532" s="800" t="s">
        <v>10</v>
      </c>
      <c r="C532" s="822" t="s">
        <v>2893</v>
      </c>
      <c r="D532" s="819" t="s">
        <v>2672</v>
      </c>
      <c r="E532" s="803" t="s">
        <v>2626</v>
      </c>
      <c r="F532" s="873" t="s">
        <v>2627</v>
      </c>
      <c r="G532" s="1318" t="s">
        <v>2991</v>
      </c>
      <c r="H532" s="876">
        <v>20</v>
      </c>
      <c r="I532" s="454">
        <v>20</v>
      </c>
      <c r="J532" s="455">
        <v>2000</v>
      </c>
      <c r="K532" s="455">
        <v>2000</v>
      </c>
      <c r="L532" s="455">
        <v>2275</v>
      </c>
      <c r="M532" s="564" t="s">
        <v>2616</v>
      </c>
      <c r="N532" s="459">
        <v>45048</v>
      </c>
      <c r="O532" s="379">
        <f t="shared" ref="O532:O591" si="154">IF($N532&lt;&gt;"", EDATE($N532,$I532-1),"")</f>
        <v>45628</v>
      </c>
      <c r="P532" s="678">
        <v>45061</v>
      </c>
      <c r="Q532" s="693">
        <f t="shared" si="152"/>
        <v>45641</v>
      </c>
      <c r="R532" s="49" t="str">
        <f>MID(Cat_alumnos[[#This Row],[CURP]],11,1)</f>
        <v>M</v>
      </c>
      <c r="S532" s="694" t="str">
        <f t="shared" si="144"/>
        <v>MAESTRIA EN DERECHO</v>
      </c>
      <c r="T532" s="322" t="s">
        <v>2191</v>
      </c>
      <c r="U532" s="323" t="s">
        <v>11</v>
      </c>
      <c r="V532" s="668">
        <v>5000</v>
      </c>
      <c r="W532" s="669">
        <f t="shared" si="146"/>
        <v>0.54500000000000004</v>
      </c>
      <c r="X532" s="699">
        <f t="shared" si="147"/>
        <v>2725</v>
      </c>
      <c r="Y532" s="326">
        <v>2</v>
      </c>
      <c r="Z532" s="327"/>
      <c r="AA532" s="328">
        <v>25000</v>
      </c>
      <c r="AB532" t="str">
        <f ca="1">IF(Cat_alumnos[[#This Row],[Termina Programa]]&lt;TODAY(), "EGRESADO", "VIGENTE")</f>
        <v>EGRESADO</v>
      </c>
      <c r="AD532" s="1249">
        <v>514</v>
      </c>
      <c r="AE532" s="46">
        <v>0</v>
      </c>
      <c r="AF5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CALENDARIO)]],TODAY())/30,0)-AE532, IF(Cat_alumnos[[#This Row],[ESTATUS ACADÉMICO]]="VIGENTE",ROUNDDOWN(DAYS360(Cat_alumnos[[#This Row],[FECHA DE INICIO (PRIMERA CLASE CALENDARIO)]],TODAY())/30,0)+2-AE532,"NO VIGENTE"))</f>
        <v>NO VIGENTE</v>
      </c>
      <c r="AG532" s="1260">
        <v>20</v>
      </c>
      <c r="AH5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2" s="928" t="str">
        <f>IF(AH532&gt;=2,"SUSPENDER",IF(AH532&lt;=0,CONCATENATE("Al día"," ",$AK$17),IF(AND(AH532&lt;=2,AH532&gt;0),"COBRANZA",)))</f>
        <v>SUSPENDER</v>
      </c>
      <c r="AJ532" s="723"/>
      <c r="AK532" s="723"/>
      <c r="AL532" s="726"/>
      <c r="AM532" s="726"/>
      <c r="AN532" s="902"/>
      <c r="AO532" s="900" t="str">
        <f>MID(Cat_alumnos[[#This Row],[CURP]],5,2)</f>
        <v>82</v>
      </c>
      <c r="AP532" s="900" t="str">
        <f>MID(Cat_alumnos[[#This Row],[CURP]],7,2)</f>
        <v>01</v>
      </c>
      <c r="AQ532" s="900" t="str">
        <f>MID(Cat_alumnos[[#This Row],[CURP]],9,2)</f>
        <v>22</v>
      </c>
      <c r="AR532" s="904" t="s">
        <v>3112</v>
      </c>
      <c r="AS532" s="902"/>
      <c r="AT532" s="723"/>
      <c r="AU532" s="726"/>
      <c r="AV532" s="927"/>
      <c r="AW532" s="10"/>
      <c r="CC532">
        <f t="shared" si="150"/>
        <v>0</v>
      </c>
    </row>
    <row r="533" spans="1:81" ht="16.5" hidden="1" customHeight="1" thickBot="1">
      <c r="A533" s="447">
        <f t="shared" si="151"/>
        <v>515</v>
      </c>
      <c r="B533" s="800" t="s">
        <v>10</v>
      </c>
      <c r="C533" s="816" t="s">
        <v>2875</v>
      </c>
      <c r="D533" s="819" t="s">
        <v>2876</v>
      </c>
      <c r="E533" s="803" t="s">
        <v>2634</v>
      </c>
      <c r="F533" s="805">
        <v>65408057</v>
      </c>
      <c r="G533" s="1291" t="s">
        <v>2992</v>
      </c>
      <c r="H533" s="876">
        <v>20</v>
      </c>
      <c r="I533" s="454">
        <v>20</v>
      </c>
      <c r="J533" s="455">
        <v>2000</v>
      </c>
      <c r="K533" s="455">
        <v>2000</v>
      </c>
      <c r="L533" s="455">
        <v>2275</v>
      </c>
      <c r="M533" s="564" t="s">
        <v>2616</v>
      </c>
      <c r="N533" s="459">
        <v>45048</v>
      </c>
      <c r="O533" s="379">
        <f t="shared" si="154"/>
        <v>45628</v>
      </c>
      <c r="P533" s="678">
        <v>45061</v>
      </c>
      <c r="Q533" s="695">
        <f t="shared" si="152"/>
        <v>45641</v>
      </c>
      <c r="R533" s="49" t="str">
        <f>MID(Cat_alumnos[[#This Row],[CURP]],11,1)</f>
        <v>M</v>
      </c>
      <c r="S533" s="696" t="str">
        <f t="shared" si="144"/>
        <v>MAESTRIA EN DERECHO</v>
      </c>
      <c r="T533" s="322" t="s">
        <v>2191</v>
      </c>
      <c r="U533" s="323" t="s">
        <v>11</v>
      </c>
      <c r="V533" s="668">
        <v>5000</v>
      </c>
      <c r="W533" s="669">
        <f t="shared" si="146"/>
        <v>0.54500000000000004</v>
      </c>
      <c r="X533" s="700">
        <f t="shared" si="147"/>
        <v>2725</v>
      </c>
      <c r="Y533" s="326">
        <v>2</v>
      </c>
      <c r="Z533" s="416"/>
      <c r="AA533" s="328">
        <v>25000</v>
      </c>
      <c r="AB533" s="604" t="str">
        <f ca="1">IF(Cat_alumnos[[#This Row],[Termina Programa]]&lt;TODAY(), "EGRESADO", "VIGENTE")</f>
        <v>EGRESADO</v>
      </c>
      <c r="AD533" s="1248">
        <v>515</v>
      </c>
      <c r="AE533" s="46">
        <v>0</v>
      </c>
      <c r="AF5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CALENDARIO)]],TODAY())/30,0)-AE533, IF(Cat_alumnos[[#This Row],[ESTATUS ACADÉMICO]]="VIGENTE",ROUNDDOWN(DAYS360(Cat_alumnos[[#This Row],[FECHA DE INICIO (PRIMERA CLASE CALENDARIO)]],TODAY())/30,0)+2-AE533,"NO VIGENTE"))</f>
        <v>NO VIGENTE</v>
      </c>
      <c r="AG533" s="1260">
        <v>20</v>
      </c>
      <c r="AH5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3" s="928" t="str">
        <f t="shared" si="153"/>
        <v>SUSPENDER</v>
      </c>
      <c r="AJ533" s="723"/>
      <c r="AK533" s="723"/>
      <c r="AL533" s="726"/>
      <c r="AM533" s="726"/>
      <c r="AN533" s="902"/>
      <c r="AO533" s="900" t="str">
        <f>MID(Cat_alumnos[[#This Row],[CURP]],5,2)</f>
        <v>86</v>
      </c>
      <c r="AP533" s="900" t="str">
        <f>MID(Cat_alumnos[[#This Row],[CURP]],7,2)</f>
        <v>10</v>
      </c>
      <c r="AQ533" s="900" t="str">
        <f>MID(Cat_alumnos[[#This Row],[CURP]],9,2)</f>
        <v>07</v>
      </c>
      <c r="AR533" s="904" t="s">
        <v>3112</v>
      </c>
      <c r="AS533" s="902"/>
      <c r="AT533" s="723"/>
      <c r="AU533" s="726"/>
      <c r="AV533" s="927"/>
      <c r="AW533" s="10"/>
      <c r="CC533">
        <f t="shared" si="150"/>
        <v>0</v>
      </c>
    </row>
    <row r="534" spans="1:81" ht="16.5" hidden="1" customHeight="1" thickBot="1">
      <c r="A534" s="447">
        <f t="shared" si="151"/>
        <v>516</v>
      </c>
      <c r="B534" s="800" t="s">
        <v>10</v>
      </c>
      <c r="C534" s="821" t="s">
        <v>2877</v>
      </c>
      <c r="D534" s="819" t="s">
        <v>2878</v>
      </c>
      <c r="E534" s="806" t="s">
        <v>2653</v>
      </c>
      <c r="F534" s="873" t="s">
        <v>2615</v>
      </c>
      <c r="G534" s="1317" t="s">
        <v>2993</v>
      </c>
      <c r="H534" s="876">
        <v>20</v>
      </c>
      <c r="I534" s="454">
        <v>20</v>
      </c>
      <c r="J534" s="455">
        <v>2000</v>
      </c>
      <c r="K534" s="455">
        <v>2000</v>
      </c>
      <c r="L534" s="455">
        <v>2275</v>
      </c>
      <c r="M534" s="564" t="s">
        <v>2616</v>
      </c>
      <c r="N534" s="459">
        <v>45048</v>
      </c>
      <c r="O534" s="379">
        <f t="shared" si="154"/>
        <v>45628</v>
      </c>
      <c r="P534" s="678">
        <v>45061</v>
      </c>
      <c r="Q534" s="693">
        <f t="shared" si="152"/>
        <v>45641</v>
      </c>
      <c r="R534" s="49" t="str">
        <f>MID(Cat_alumnos[[#This Row],[CURP]],11,1)</f>
        <v>H</v>
      </c>
      <c r="S534" s="694" t="str">
        <f t="shared" si="144"/>
        <v>MAESTRIA EN DERECHO</v>
      </c>
      <c r="T534" s="322" t="s">
        <v>2191</v>
      </c>
      <c r="U534" s="323" t="s">
        <v>11</v>
      </c>
      <c r="V534" s="668">
        <v>5000</v>
      </c>
      <c r="W534" s="669">
        <f t="shared" si="146"/>
        <v>0.54500000000000004</v>
      </c>
      <c r="X534" s="699">
        <f t="shared" si="147"/>
        <v>2725</v>
      </c>
      <c r="Y534" s="326">
        <v>2</v>
      </c>
      <c r="Z534" s="327"/>
      <c r="AA534" s="328">
        <v>25000</v>
      </c>
      <c r="AB534" t="str">
        <f ca="1">IF(Cat_alumnos[[#This Row],[Termina Programa]]&lt;TODAY(), "EGRESADO", "VIGENTE")</f>
        <v>EGRESADO</v>
      </c>
      <c r="AD534" s="1249">
        <v>516</v>
      </c>
      <c r="AE534" s="46">
        <v>0</v>
      </c>
      <c r="AF5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CALENDARIO)]],TODAY())/30,0)-AE534, IF(Cat_alumnos[[#This Row],[ESTATUS ACADÉMICO]]="VIGENTE",ROUNDDOWN(DAYS360(Cat_alumnos[[#This Row],[FECHA DE INICIO (PRIMERA CLASE CALENDARIO)]],TODAY())/30,0)+2-AE534,"NO VIGENTE"))</f>
        <v>NO VIGENTE</v>
      </c>
      <c r="AG534" s="1260">
        <v>20</v>
      </c>
      <c r="AH5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4" s="928" t="str">
        <f t="shared" si="153"/>
        <v>SUSPENDER</v>
      </c>
      <c r="AJ534" s="723"/>
      <c r="AK534" s="723"/>
      <c r="AL534" s="726"/>
      <c r="AM534" s="726"/>
      <c r="AN534" s="902"/>
      <c r="AO534" s="900" t="str">
        <f>MID(Cat_alumnos[[#This Row],[CURP]],5,2)</f>
        <v>93</v>
      </c>
      <c r="AP534" s="900" t="str">
        <f>MID(Cat_alumnos[[#This Row],[CURP]],7,2)</f>
        <v>11</v>
      </c>
      <c r="AQ534" s="900" t="str">
        <f>MID(Cat_alumnos[[#This Row],[CURP]],9,2)</f>
        <v>02</v>
      </c>
      <c r="AR534" s="904" t="s">
        <v>3112</v>
      </c>
      <c r="AS534" s="902"/>
      <c r="AT534" s="723"/>
      <c r="AU534" s="726"/>
      <c r="AV534" s="927"/>
      <c r="AW534" s="10"/>
      <c r="CC534">
        <f t="shared" si="150"/>
        <v>0</v>
      </c>
    </row>
    <row r="535" spans="1:81" ht="16.5" hidden="1" customHeight="1" thickBot="1">
      <c r="A535" s="447">
        <f t="shared" si="151"/>
        <v>517</v>
      </c>
      <c r="B535" s="800" t="s">
        <v>10</v>
      </c>
      <c r="C535" s="816" t="s">
        <v>8813</v>
      </c>
      <c r="D535" s="819" t="s">
        <v>2879</v>
      </c>
      <c r="E535" s="803" t="s">
        <v>2640</v>
      </c>
      <c r="F535" s="873" t="s">
        <v>2641</v>
      </c>
      <c r="G535" s="1317" t="s">
        <v>2994</v>
      </c>
      <c r="H535" s="876">
        <v>20</v>
      </c>
      <c r="I535" s="454">
        <v>20</v>
      </c>
      <c r="J535" s="455">
        <v>2000</v>
      </c>
      <c r="K535" s="455">
        <v>2000</v>
      </c>
      <c r="L535" s="455">
        <v>2275</v>
      </c>
      <c r="M535" s="564" t="s">
        <v>2616</v>
      </c>
      <c r="N535" s="459">
        <v>45048</v>
      </c>
      <c r="O535" s="379">
        <f t="shared" si="154"/>
        <v>45628</v>
      </c>
      <c r="P535" s="678">
        <v>45061</v>
      </c>
      <c r="Q535" s="693">
        <f t="shared" si="152"/>
        <v>45641</v>
      </c>
      <c r="R535" s="49" t="str">
        <f>MID(Cat_alumnos[[#This Row],[CURP]],11,1)</f>
        <v>M</v>
      </c>
      <c r="S535" s="694" t="str">
        <f t="shared" si="144"/>
        <v>MAESTRIA EN DERECHO</v>
      </c>
      <c r="T535" s="322" t="s">
        <v>2191</v>
      </c>
      <c r="U535" s="323" t="s">
        <v>11</v>
      </c>
      <c r="V535" s="668">
        <v>5000</v>
      </c>
      <c r="W535" s="669">
        <f t="shared" si="146"/>
        <v>0.54500000000000004</v>
      </c>
      <c r="X535" s="699">
        <f t="shared" si="147"/>
        <v>2725</v>
      </c>
      <c r="Y535" s="326">
        <v>2</v>
      </c>
      <c r="Z535" s="327"/>
      <c r="AA535" s="328">
        <v>25000</v>
      </c>
      <c r="AB535" t="str">
        <f ca="1">IF(Cat_alumnos[[#This Row],[Termina Programa]]&lt;TODAY(), "EGRESADO", "VIGENTE")</f>
        <v>EGRESADO</v>
      </c>
      <c r="AD535" s="1248">
        <v>517</v>
      </c>
      <c r="AE535" s="46">
        <v>0</v>
      </c>
      <c r="AF5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CALENDARIO)]],TODAY())/30,0)-AE535, IF(Cat_alumnos[[#This Row],[ESTATUS ACADÉMICO]]="VIGENTE",ROUNDDOWN(DAYS360(Cat_alumnos[[#This Row],[FECHA DE INICIO (PRIMERA CLASE CALENDARIO)]],TODAY())/30,0)+2-AE535,"NO VIGENTE"))</f>
        <v>NO VIGENTE</v>
      </c>
      <c r="AG535" s="1260">
        <v>1</v>
      </c>
      <c r="AH5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5" s="928" t="str">
        <f t="shared" si="153"/>
        <v>SUSPENDER</v>
      </c>
      <c r="AJ535" s="729" t="s">
        <v>2995</v>
      </c>
      <c r="AK535" s="723"/>
      <c r="AL535" s="726"/>
      <c r="AM535" s="726"/>
      <c r="AN535" s="902"/>
      <c r="AO535" s="900" t="str">
        <f>MID(Cat_alumnos[[#This Row],[CURP]],5,2)</f>
        <v>71</v>
      </c>
      <c r="AP535" s="900" t="str">
        <f>MID(Cat_alumnos[[#This Row],[CURP]],7,2)</f>
        <v>12</v>
      </c>
      <c r="AQ535" s="900" t="str">
        <f>MID(Cat_alumnos[[#This Row],[CURP]],9,2)</f>
        <v>13</v>
      </c>
      <c r="AR535" s="904" t="s">
        <v>3112</v>
      </c>
      <c r="AS535" s="902"/>
      <c r="AT535" s="723"/>
      <c r="AU535" s="726"/>
      <c r="AV535" s="927"/>
      <c r="AW535" s="10"/>
      <c r="CC535">
        <f t="shared" si="150"/>
        <v>0</v>
      </c>
    </row>
    <row r="536" spans="1:81" ht="16.5" hidden="1" customHeight="1" thickBot="1">
      <c r="A536" s="447">
        <f t="shared" si="151"/>
        <v>518</v>
      </c>
      <c r="B536" s="800" t="s">
        <v>10</v>
      </c>
      <c r="C536" s="816" t="s">
        <v>2869</v>
      </c>
      <c r="D536" s="819" t="s">
        <v>2870</v>
      </c>
      <c r="E536" s="803" t="s">
        <v>2632</v>
      </c>
      <c r="F536" s="873" t="s">
        <v>2633</v>
      </c>
      <c r="G536" s="1291" t="s">
        <v>2983</v>
      </c>
      <c r="H536" s="876">
        <v>20</v>
      </c>
      <c r="I536" s="454">
        <v>20</v>
      </c>
      <c r="J536" s="455">
        <v>2000</v>
      </c>
      <c r="K536" s="455">
        <v>2000</v>
      </c>
      <c r="L536" s="455">
        <v>2275</v>
      </c>
      <c r="M536" s="564" t="s">
        <v>2616</v>
      </c>
      <c r="N536" s="459">
        <v>45048</v>
      </c>
      <c r="O536" s="379">
        <f t="shared" si="154"/>
        <v>45628</v>
      </c>
      <c r="P536" s="678">
        <v>45061</v>
      </c>
      <c r="Q536" s="693">
        <f t="shared" si="152"/>
        <v>45641</v>
      </c>
      <c r="R536" s="49" t="str">
        <f>MID(Cat_alumnos[[#This Row],[CURP]],11,1)</f>
        <v>M</v>
      </c>
      <c r="S536" s="694" t="str">
        <f t="shared" si="144"/>
        <v>MAESTRIA EN DERECHO</v>
      </c>
      <c r="T536" s="322" t="s">
        <v>2191</v>
      </c>
      <c r="U536" s="323" t="s">
        <v>11</v>
      </c>
      <c r="V536" s="668">
        <v>5000</v>
      </c>
      <c r="W536" s="669">
        <f t="shared" si="146"/>
        <v>0.54500000000000004</v>
      </c>
      <c r="X536" s="699">
        <f t="shared" si="147"/>
        <v>2725</v>
      </c>
      <c r="Y536" s="326">
        <v>2</v>
      </c>
      <c r="Z536" s="327"/>
      <c r="AA536" s="328">
        <v>25000</v>
      </c>
      <c r="AB536" t="str">
        <f ca="1">IF(Cat_alumnos[[#This Row],[Termina Programa]]&lt;TODAY(), "EGRESADO", "VIGENTE")</f>
        <v>EGRESADO</v>
      </c>
      <c r="AD536" s="1249">
        <v>518</v>
      </c>
      <c r="AE536" s="46">
        <v>0</v>
      </c>
      <c r="AF5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CALENDARIO)]],TODAY())/30,0)-AE536, IF(Cat_alumnos[[#This Row],[ESTATUS ACADÉMICO]]="VIGENTE",ROUNDDOWN(DAYS360(Cat_alumnos[[#This Row],[FECHA DE INICIO (PRIMERA CLASE CALENDARIO)]],TODAY())/30,0)+2-AE536,"NO VIGENTE"))</f>
        <v>NO VIGENTE</v>
      </c>
      <c r="AG536" s="1260">
        <v>1</v>
      </c>
      <c r="AH5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6" s="928" t="str">
        <f t="shared" si="153"/>
        <v>SUSPENDER</v>
      </c>
      <c r="AJ536" s="729" t="s">
        <v>2995</v>
      </c>
      <c r="AK536" s="723"/>
      <c r="AL536" s="726"/>
      <c r="AM536" s="726"/>
      <c r="AN536" s="902"/>
      <c r="AO536" s="900" t="str">
        <f>MID(Cat_alumnos[[#This Row],[CURP]],5,2)</f>
        <v>97</v>
      </c>
      <c r="AP536" s="900" t="str">
        <f>MID(Cat_alumnos[[#This Row],[CURP]],7,2)</f>
        <v>04</v>
      </c>
      <c r="AQ536" s="900" t="str">
        <f>MID(Cat_alumnos[[#This Row],[CURP]],9,2)</f>
        <v>16</v>
      </c>
      <c r="AR536" s="904" t="s">
        <v>3112</v>
      </c>
      <c r="AS536" s="902"/>
      <c r="AT536" s="723"/>
      <c r="AU536" s="726"/>
      <c r="AV536" s="927"/>
      <c r="AW536" s="10"/>
      <c r="CC536">
        <f t="shared" si="150"/>
        <v>0</v>
      </c>
    </row>
    <row r="537" spans="1:81" ht="16.5" hidden="1" customHeight="1" thickBot="1">
      <c r="A537" s="447">
        <f t="shared" si="151"/>
        <v>519</v>
      </c>
      <c r="B537" s="800" t="s">
        <v>10</v>
      </c>
      <c r="C537" s="816" t="s">
        <v>2871</v>
      </c>
      <c r="D537" s="819" t="s">
        <v>2872</v>
      </c>
      <c r="E537" s="803" t="s">
        <v>2651</v>
      </c>
      <c r="F537" s="873" t="s">
        <v>2623</v>
      </c>
      <c r="G537" s="1291" t="s">
        <v>2984</v>
      </c>
      <c r="H537" s="876">
        <v>20</v>
      </c>
      <c r="I537" s="454">
        <v>20</v>
      </c>
      <c r="J537" s="455">
        <v>2000</v>
      </c>
      <c r="K537" s="455">
        <v>2000</v>
      </c>
      <c r="L537" s="455">
        <v>2275</v>
      </c>
      <c r="M537" s="564" t="s">
        <v>2616</v>
      </c>
      <c r="N537" s="459">
        <v>45048</v>
      </c>
      <c r="O537" s="379">
        <f t="shared" si="154"/>
        <v>45628</v>
      </c>
      <c r="P537" s="678">
        <v>45061</v>
      </c>
      <c r="Q537" s="693">
        <f t="shared" si="152"/>
        <v>45641</v>
      </c>
      <c r="R537" s="49" t="str">
        <f>MID(Cat_alumnos[[#This Row],[CURP]],11,1)</f>
        <v>H</v>
      </c>
      <c r="S537" s="694" t="str">
        <f t="shared" si="144"/>
        <v>MAESTRIA EN DERECHO</v>
      </c>
      <c r="T537" s="322" t="s">
        <v>2191</v>
      </c>
      <c r="U537" s="323" t="s">
        <v>11</v>
      </c>
      <c r="V537" s="668">
        <v>5000</v>
      </c>
      <c r="W537" s="669">
        <f t="shared" si="146"/>
        <v>0.54500000000000004</v>
      </c>
      <c r="X537" s="699">
        <f t="shared" si="147"/>
        <v>2725</v>
      </c>
      <c r="Y537" s="326">
        <v>2</v>
      </c>
      <c r="Z537" s="327"/>
      <c r="AA537" s="328">
        <v>25000</v>
      </c>
      <c r="AB537" t="str">
        <f ca="1">IF(Cat_alumnos[[#This Row],[Termina Programa]]&lt;TODAY(), "EGRESADO", "VIGENTE")</f>
        <v>EGRESADO</v>
      </c>
      <c r="AD537" s="1248">
        <v>519</v>
      </c>
      <c r="AE537" s="46">
        <v>0</v>
      </c>
      <c r="AF5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CALENDARIO)]],TODAY())/30,0)-AE537, IF(Cat_alumnos[[#This Row],[ESTATUS ACADÉMICO]]="VIGENTE",ROUNDDOWN(DAYS360(Cat_alumnos[[#This Row],[FECHA DE INICIO (PRIMERA CLASE CALENDARIO)]],TODAY())/30,0)+2-AE537,"NO VIGENTE"))</f>
        <v>NO VIGENTE</v>
      </c>
      <c r="AG537" s="1260">
        <v>1</v>
      </c>
      <c r="AH5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7" s="928" t="str">
        <f t="shared" si="153"/>
        <v>SUSPENDER</v>
      </c>
      <c r="AJ537" s="729" t="s">
        <v>2995</v>
      </c>
      <c r="AK537" s="723"/>
      <c r="AL537" s="726"/>
      <c r="AM537" s="726"/>
      <c r="AN537" s="902"/>
      <c r="AO537" s="900" t="str">
        <f>MID(Cat_alumnos[[#This Row],[CURP]],5,2)</f>
        <v>68</v>
      </c>
      <c r="AP537" s="900" t="str">
        <f>MID(Cat_alumnos[[#This Row],[CURP]],7,2)</f>
        <v>10</v>
      </c>
      <c r="AQ537" s="900" t="str">
        <f>MID(Cat_alumnos[[#This Row],[CURP]],9,2)</f>
        <v>12</v>
      </c>
      <c r="AR537" s="904" t="s">
        <v>3112</v>
      </c>
      <c r="AS537" s="902"/>
      <c r="AT537" s="723"/>
      <c r="AU537" s="726"/>
      <c r="AV537" s="927"/>
      <c r="AW537" s="10"/>
      <c r="CC537">
        <f t="shared" si="150"/>
        <v>0</v>
      </c>
    </row>
    <row r="538" spans="1:81" ht="16.5" hidden="1" customHeight="1" thickBot="1">
      <c r="A538" s="447">
        <f t="shared" si="151"/>
        <v>520</v>
      </c>
      <c r="B538" s="800" t="s">
        <v>10</v>
      </c>
      <c r="C538" s="816" t="s">
        <v>2873</v>
      </c>
      <c r="D538" s="819" t="s">
        <v>2874</v>
      </c>
      <c r="E538" s="803" t="s">
        <v>2620</v>
      </c>
      <c r="F538" s="873" t="s">
        <v>2621</v>
      </c>
      <c r="G538" s="1319"/>
      <c r="H538" s="876">
        <v>20</v>
      </c>
      <c r="I538" s="454">
        <v>20</v>
      </c>
      <c r="J538" s="455">
        <v>2000</v>
      </c>
      <c r="K538" s="455">
        <v>2000</v>
      </c>
      <c r="L538" s="455">
        <v>2275</v>
      </c>
      <c r="M538" s="564" t="s">
        <v>2616</v>
      </c>
      <c r="N538" s="459">
        <v>45048</v>
      </c>
      <c r="O538" s="379">
        <f t="shared" si="154"/>
        <v>45628</v>
      </c>
      <c r="P538" s="678">
        <v>45061</v>
      </c>
      <c r="Q538" s="693">
        <f t="shared" si="152"/>
        <v>45641</v>
      </c>
      <c r="R538" s="49" t="str">
        <f>MID(Cat_alumnos[[#This Row],[CURP]],11,1)</f>
        <v>H</v>
      </c>
      <c r="S538" s="694" t="str">
        <f t="shared" si="144"/>
        <v>MAESTRIA EN DERECHO</v>
      </c>
      <c r="T538" s="322" t="s">
        <v>2191</v>
      </c>
      <c r="U538" s="323" t="s">
        <v>11</v>
      </c>
      <c r="V538" s="668">
        <v>5000</v>
      </c>
      <c r="W538" s="669">
        <f t="shared" si="146"/>
        <v>0.54500000000000004</v>
      </c>
      <c r="X538" s="699">
        <f t="shared" si="147"/>
        <v>2725</v>
      </c>
      <c r="Y538" s="326">
        <v>2</v>
      </c>
      <c r="Z538" s="327"/>
      <c r="AA538" s="328">
        <v>25000</v>
      </c>
      <c r="AB538" t="str">
        <f ca="1">IF(Cat_alumnos[[#This Row],[Termina Programa]]&lt;TODAY(), "EGRESADO", "VIGENTE")</f>
        <v>EGRESADO</v>
      </c>
      <c r="AD538" s="1249">
        <v>520</v>
      </c>
      <c r="AE538" s="46">
        <v>0</v>
      </c>
      <c r="AF5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CALENDARIO)]],TODAY())/30,0)-AE538, IF(Cat_alumnos[[#This Row],[ESTATUS ACADÉMICO]]="VIGENTE",ROUNDDOWN(DAYS360(Cat_alumnos[[#This Row],[FECHA DE INICIO (PRIMERA CLASE CALENDARIO)]],TODAY())/30,0)+2-AE538,"NO VIGENTE"))</f>
        <v>NO VIGENTE</v>
      </c>
      <c r="AG538" s="1260">
        <v>1</v>
      </c>
      <c r="AH5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8" s="928" t="str">
        <f t="shared" si="153"/>
        <v>SUSPENDER</v>
      </c>
      <c r="AJ538" s="729" t="s">
        <v>2995</v>
      </c>
      <c r="AK538" s="723"/>
      <c r="AL538" s="726"/>
      <c r="AM538" s="726"/>
      <c r="AN538" s="902"/>
      <c r="AO538" s="900" t="str">
        <f>MID(Cat_alumnos[[#This Row],[CURP]],5,2)</f>
        <v>82</v>
      </c>
      <c r="AP538" s="900" t="str">
        <f>MID(Cat_alumnos[[#This Row],[CURP]],7,2)</f>
        <v>04</v>
      </c>
      <c r="AQ538" s="900" t="str">
        <f>MID(Cat_alumnos[[#This Row],[CURP]],9,2)</f>
        <v>01</v>
      </c>
      <c r="AR538" s="904" t="s">
        <v>3112</v>
      </c>
      <c r="AS538" s="902"/>
      <c r="AT538" s="723"/>
      <c r="AU538" s="726"/>
      <c r="AV538" s="927"/>
      <c r="AW538" s="10"/>
      <c r="AX538" s="726"/>
      <c r="AY538" s="726"/>
      <c r="AZ538" s="726"/>
      <c r="BA538" s="726"/>
      <c r="BB538" s="726"/>
      <c r="BC538" s="726"/>
      <c r="BD538" s="726"/>
      <c r="BE538" s="726"/>
      <c r="CC538">
        <f t="shared" si="150"/>
        <v>0</v>
      </c>
    </row>
    <row r="539" spans="1:81" ht="19" hidden="1" thickTop="1" thickBot="1">
      <c r="A539" s="447">
        <f t="shared" si="151"/>
        <v>521</v>
      </c>
      <c r="B539" s="800" t="s">
        <v>10</v>
      </c>
      <c r="C539" s="821" t="s">
        <v>2865</v>
      </c>
      <c r="D539" s="819" t="s">
        <v>2866</v>
      </c>
      <c r="E539" s="803" t="s">
        <v>2648</v>
      </c>
      <c r="F539" s="875">
        <v>60300975</v>
      </c>
      <c r="G539" s="1291" t="s">
        <v>2981</v>
      </c>
      <c r="H539" s="876">
        <v>20</v>
      </c>
      <c r="I539" s="454">
        <v>20</v>
      </c>
      <c r="J539" s="455">
        <v>2000</v>
      </c>
      <c r="K539" s="455">
        <v>2000</v>
      </c>
      <c r="L539" s="455">
        <v>2275</v>
      </c>
      <c r="M539" s="564" t="s">
        <v>2616</v>
      </c>
      <c r="N539" s="459">
        <v>45048</v>
      </c>
      <c r="O539" s="379">
        <f t="shared" si="154"/>
        <v>45628</v>
      </c>
      <c r="P539" s="738">
        <v>45061</v>
      </c>
      <c r="Q539" s="739">
        <f t="shared" si="152"/>
        <v>45641</v>
      </c>
      <c r="R539" s="49" t="str">
        <f>MID(Cat_alumnos[[#This Row],[CURP]],11,1)</f>
        <v>H</v>
      </c>
      <c r="S539" s="737" t="str">
        <f t="shared" si="144"/>
        <v>MAESTRIA EN DERECHO</v>
      </c>
      <c r="T539" s="322" t="s">
        <v>2191</v>
      </c>
      <c r="U539" s="323" t="s">
        <v>11</v>
      </c>
      <c r="V539" s="668">
        <v>5000</v>
      </c>
      <c r="W539" s="669">
        <f t="shared" si="146"/>
        <v>0.54500000000000004</v>
      </c>
      <c r="X539" s="699">
        <f t="shared" si="147"/>
        <v>2725</v>
      </c>
      <c r="Y539" s="326">
        <v>2</v>
      </c>
      <c r="Z539" s="327"/>
      <c r="AA539" s="328">
        <v>25000</v>
      </c>
      <c r="AB539" t="str">
        <f ca="1">IF(Cat_alumnos[[#This Row],[Termina Programa]]&lt;TODAY(), "EGRESADO", "VIGENTE")</f>
        <v>EGRESADO</v>
      </c>
      <c r="AD539" s="1248">
        <v>521</v>
      </c>
      <c r="AE539" s="46">
        <v>0</v>
      </c>
      <c r="AF5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CALENDARIO)]],TODAY())/30,0)-AE539, IF(Cat_alumnos[[#This Row],[ESTATUS ACADÉMICO]]="VIGENTE",ROUNDDOWN(DAYS360(Cat_alumnos[[#This Row],[FECHA DE INICIO (PRIMERA CLASE CALENDARIO)]],TODAY())/30,0)+2-AE539,"NO VIGENTE"))</f>
        <v>NO VIGENTE</v>
      </c>
      <c r="AG539" s="1260">
        <v>1</v>
      </c>
      <c r="AH5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9" s="928" t="str">
        <f t="shared" si="153"/>
        <v>SUSPENDER</v>
      </c>
      <c r="AJ539" s="729" t="s">
        <v>2995</v>
      </c>
      <c r="AK539" s="723"/>
      <c r="AL539" s="726"/>
      <c r="AM539" s="726"/>
      <c r="AN539" s="902"/>
      <c r="AO539" s="900" t="str">
        <f>MID(Cat_alumnos[[#This Row],[CURP]],5,2)</f>
        <v>76</v>
      </c>
      <c r="AP539" s="900" t="str">
        <f>MID(Cat_alumnos[[#This Row],[CURP]],7,2)</f>
        <v>07</v>
      </c>
      <c r="AQ539" s="900" t="str">
        <f>MID(Cat_alumnos[[#This Row],[CURP]],9,2)</f>
        <v>10</v>
      </c>
      <c r="AR539" s="904" t="s">
        <v>3112</v>
      </c>
      <c r="AS539" s="902"/>
      <c r="AT539" s="723"/>
      <c r="AU539" s="726"/>
      <c r="AV539" s="927"/>
      <c r="AW539" s="10"/>
      <c r="AX539" s="726"/>
      <c r="AY539" s="726"/>
      <c r="AZ539" s="726"/>
      <c r="BA539" s="726"/>
      <c r="BB539" s="726"/>
      <c r="BC539" s="726"/>
      <c r="BD539" s="726"/>
      <c r="BE539" s="726"/>
      <c r="CC539">
        <f t="shared" si="150"/>
        <v>0</v>
      </c>
    </row>
    <row r="540" spans="1:81" ht="19" hidden="1" thickTop="1" thickBot="1">
      <c r="A540" s="447">
        <f t="shared" si="151"/>
        <v>522</v>
      </c>
      <c r="B540" s="800" t="s">
        <v>10</v>
      </c>
      <c r="C540" s="821" t="s">
        <v>2867</v>
      </c>
      <c r="D540" s="819" t="s">
        <v>2868</v>
      </c>
      <c r="E540" s="803" t="s">
        <v>3446</v>
      </c>
      <c r="F540" s="873" t="s">
        <v>2624</v>
      </c>
      <c r="G540" s="1316" t="s">
        <v>2978</v>
      </c>
      <c r="H540" s="876">
        <v>20</v>
      </c>
      <c r="I540" s="454">
        <v>20</v>
      </c>
      <c r="J540" s="455">
        <v>2000</v>
      </c>
      <c r="K540" s="455">
        <v>2000</v>
      </c>
      <c r="L540" s="455">
        <v>2275</v>
      </c>
      <c r="M540" s="564" t="s">
        <v>2616</v>
      </c>
      <c r="N540" s="459">
        <v>45048</v>
      </c>
      <c r="O540" s="379">
        <f t="shared" si="154"/>
        <v>45628</v>
      </c>
      <c r="P540" s="678">
        <v>45061</v>
      </c>
      <c r="Q540" s="693">
        <f t="shared" si="152"/>
        <v>45641</v>
      </c>
      <c r="R540" s="49" t="str">
        <f>MID(Cat_alumnos[[#This Row],[CURP]],11,1)</f>
        <v>M</v>
      </c>
      <c r="S540" s="694" t="str">
        <f t="shared" si="144"/>
        <v>MAESTRIA EN DERECHO</v>
      </c>
      <c r="T540" s="322" t="s">
        <v>2191</v>
      </c>
      <c r="U540" s="323" t="s">
        <v>11</v>
      </c>
      <c r="V540" s="668">
        <v>5000</v>
      </c>
      <c r="W540" s="669">
        <f t="shared" si="146"/>
        <v>0.54500000000000004</v>
      </c>
      <c r="X540" s="699">
        <f t="shared" si="147"/>
        <v>2725</v>
      </c>
      <c r="Y540" s="326">
        <v>2</v>
      </c>
      <c r="Z540" s="327"/>
      <c r="AA540" s="328">
        <v>25000</v>
      </c>
      <c r="AB540" t="str">
        <f ca="1">IF(Cat_alumnos[[#This Row],[Termina Programa]]&lt;TODAY(), "EGRESADO", "VIGENTE")</f>
        <v>EGRESADO</v>
      </c>
      <c r="AD540" s="1249">
        <v>522</v>
      </c>
      <c r="AE540" s="46">
        <v>0</v>
      </c>
      <c r="AF5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CALENDARIO)]],TODAY())/30,0)-AE540, IF(Cat_alumnos[[#This Row],[ESTATUS ACADÉMICO]]="VIGENTE",ROUNDDOWN(DAYS360(Cat_alumnos[[#This Row],[FECHA DE INICIO (PRIMERA CLASE CALENDARIO)]],TODAY())/30,0)+2-AE540,"NO VIGENTE"))</f>
        <v>NO VIGENTE</v>
      </c>
      <c r="AG540" s="1260">
        <v>1</v>
      </c>
      <c r="AH5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0" s="928" t="str">
        <f t="shared" si="153"/>
        <v>SUSPENDER</v>
      </c>
      <c r="AJ540" s="729" t="s">
        <v>2995</v>
      </c>
      <c r="AK540" s="723"/>
      <c r="AL540" s="726"/>
      <c r="AM540" s="726"/>
      <c r="AN540" s="902"/>
      <c r="AO540" s="900" t="str">
        <f>MID(Cat_alumnos[[#This Row],[CURP]],5,2)</f>
        <v>68</v>
      </c>
      <c r="AP540" s="900" t="str">
        <f>MID(Cat_alumnos[[#This Row],[CURP]],7,2)</f>
        <v>08</v>
      </c>
      <c r="AQ540" s="900" t="str">
        <f>MID(Cat_alumnos[[#This Row],[CURP]],9,2)</f>
        <v>21</v>
      </c>
      <c r="AR540" s="904" t="s">
        <v>3112</v>
      </c>
      <c r="AS540" s="902"/>
      <c r="AT540" s="723"/>
      <c r="AU540" s="726"/>
      <c r="AV540" s="927"/>
      <c r="AW540" s="10"/>
      <c r="AX540" s="726"/>
      <c r="AY540" s="726"/>
      <c r="AZ540" s="726"/>
      <c r="BA540" s="726"/>
      <c r="BB540" s="726"/>
      <c r="BC540" s="726"/>
      <c r="BD540" s="726"/>
      <c r="BE540" s="726"/>
      <c r="CC540">
        <f t="shared" si="150"/>
        <v>0</v>
      </c>
    </row>
    <row r="541" spans="1:81" ht="19" hidden="1" thickTop="1" thickBot="1">
      <c r="A541" s="447">
        <f t="shared" si="151"/>
        <v>523</v>
      </c>
      <c r="B541" s="800" t="s">
        <v>10</v>
      </c>
      <c r="C541" s="821" t="s">
        <v>2862</v>
      </c>
      <c r="D541" s="819" t="s">
        <v>2863</v>
      </c>
      <c r="E541" s="804" t="s">
        <v>2630</v>
      </c>
      <c r="F541" s="873" t="s">
        <v>2631</v>
      </c>
      <c r="G541" s="1317" t="s">
        <v>2979</v>
      </c>
      <c r="H541" s="876">
        <v>20</v>
      </c>
      <c r="I541" s="454">
        <v>20</v>
      </c>
      <c r="J541" s="455">
        <v>2000</v>
      </c>
      <c r="K541" s="455">
        <v>2000</v>
      </c>
      <c r="L541" s="455">
        <v>2275</v>
      </c>
      <c r="M541" s="564" t="s">
        <v>2616</v>
      </c>
      <c r="N541" s="459">
        <v>45048</v>
      </c>
      <c r="O541" s="379">
        <f t="shared" si="154"/>
        <v>45628</v>
      </c>
      <c r="P541" s="678">
        <v>45061</v>
      </c>
      <c r="Q541" s="693">
        <f t="shared" si="152"/>
        <v>45641</v>
      </c>
      <c r="R541" s="49" t="str">
        <f>MID(Cat_alumnos[[#This Row],[CURP]],11,1)</f>
        <v>M</v>
      </c>
      <c r="S541" s="694" t="str">
        <f t="shared" si="144"/>
        <v>MAESTRIA EN DERECHO</v>
      </c>
      <c r="T541" s="322" t="s">
        <v>2191</v>
      </c>
      <c r="U541" s="323" t="s">
        <v>11</v>
      </c>
      <c r="V541" s="668">
        <v>5000</v>
      </c>
      <c r="W541" s="669">
        <f t="shared" si="146"/>
        <v>0.54500000000000004</v>
      </c>
      <c r="X541" s="699">
        <f t="shared" si="147"/>
        <v>2725</v>
      </c>
      <c r="Y541" s="326">
        <v>2</v>
      </c>
      <c r="Z541" s="327"/>
      <c r="AA541" s="328">
        <v>25000</v>
      </c>
      <c r="AB541" t="str">
        <f ca="1">IF(Cat_alumnos[[#This Row],[Termina Programa]]&lt;TODAY(), "EGRESADO", "VIGENTE")</f>
        <v>EGRESADO</v>
      </c>
      <c r="AD541" s="1248">
        <v>523</v>
      </c>
      <c r="AE541" s="46">
        <v>0</v>
      </c>
      <c r="AF5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CALENDARIO)]],TODAY())/30,0)-AE541, IF(Cat_alumnos[[#This Row],[ESTATUS ACADÉMICO]]="VIGENTE",ROUNDDOWN(DAYS360(Cat_alumnos[[#This Row],[FECHA DE INICIO (PRIMERA CLASE CALENDARIO)]],TODAY())/30,0)+2-AE541,"NO VIGENTE"))</f>
        <v>NO VIGENTE</v>
      </c>
      <c r="AG541" s="1260">
        <v>1</v>
      </c>
      <c r="AH5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1" s="928" t="str">
        <f t="shared" si="153"/>
        <v>SUSPENDER</v>
      </c>
      <c r="AJ541" s="729" t="s">
        <v>2995</v>
      </c>
      <c r="AK541" s="723"/>
      <c r="AL541" s="726"/>
      <c r="AM541" s="726"/>
      <c r="AN541" s="902"/>
      <c r="AO541" s="900" t="str">
        <f>MID(Cat_alumnos[[#This Row],[CURP]],5,2)</f>
        <v>83</v>
      </c>
      <c r="AP541" s="900" t="str">
        <f>MID(Cat_alumnos[[#This Row],[CURP]],7,2)</f>
        <v>05</v>
      </c>
      <c r="AQ541" s="900" t="str">
        <f>MID(Cat_alumnos[[#This Row],[CURP]],9,2)</f>
        <v>13</v>
      </c>
      <c r="AR541" s="904" t="s">
        <v>3112</v>
      </c>
      <c r="AS541" s="902"/>
      <c r="AT541" s="723"/>
      <c r="AU541" s="726"/>
      <c r="AV541" s="927"/>
      <c r="AW541" s="10"/>
      <c r="AX541" s="726"/>
      <c r="AY541" s="726"/>
      <c r="AZ541" s="726"/>
      <c r="BA541" s="726"/>
      <c r="BB541" s="726"/>
      <c r="BC541" s="726"/>
      <c r="BD541" s="726"/>
      <c r="BE541" s="726"/>
      <c r="CC541">
        <f t="shared" si="150"/>
        <v>0</v>
      </c>
    </row>
    <row r="542" spans="1:81" ht="19" hidden="1" thickTop="1" thickBot="1">
      <c r="A542" s="447">
        <f t="shared" si="151"/>
        <v>524</v>
      </c>
      <c r="B542" s="800" t="s">
        <v>10</v>
      </c>
      <c r="C542" s="821" t="s">
        <v>2864</v>
      </c>
      <c r="D542" s="819" t="s">
        <v>2861</v>
      </c>
      <c r="E542" s="804" t="s">
        <v>2628</v>
      </c>
      <c r="F542" s="873" t="s">
        <v>2629</v>
      </c>
      <c r="G542" s="1291" t="s">
        <v>2980</v>
      </c>
      <c r="H542" s="876">
        <v>20</v>
      </c>
      <c r="I542" s="454">
        <v>20</v>
      </c>
      <c r="J542" s="455">
        <v>2000</v>
      </c>
      <c r="K542" s="455">
        <v>2000</v>
      </c>
      <c r="L542" s="455">
        <v>2275</v>
      </c>
      <c r="M542" s="564" t="s">
        <v>2616</v>
      </c>
      <c r="N542" s="459">
        <v>45048</v>
      </c>
      <c r="O542" s="379">
        <f t="shared" si="154"/>
        <v>45628</v>
      </c>
      <c r="P542" s="678">
        <v>45061</v>
      </c>
      <c r="Q542" s="693">
        <f t="shared" si="152"/>
        <v>45641</v>
      </c>
      <c r="R542" s="49" t="str">
        <f>MID(Cat_alumnos[[#This Row],[CURP]],11,1)</f>
        <v>M</v>
      </c>
      <c r="S542" s="694" t="str">
        <f t="shared" si="144"/>
        <v>MAESTRIA EN DERECHO</v>
      </c>
      <c r="T542" s="322" t="s">
        <v>2191</v>
      </c>
      <c r="U542" s="323" t="s">
        <v>11</v>
      </c>
      <c r="V542" s="668">
        <v>5000</v>
      </c>
      <c r="W542" s="669">
        <f t="shared" si="146"/>
        <v>0.54500000000000004</v>
      </c>
      <c r="X542" s="699">
        <f t="shared" si="147"/>
        <v>2725</v>
      </c>
      <c r="Y542" s="326">
        <v>2</v>
      </c>
      <c r="Z542" s="327"/>
      <c r="AA542" s="328">
        <v>25000</v>
      </c>
      <c r="AB542" t="str">
        <f ca="1">IF(Cat_alumnos[[#This Row],[Termina Programa]]&lt;TODAY(), "EGRESADO", "VIGENTE")</f>
        <v>EGRESADO</v>
      </c>
      <c r="AD542" s="1249">
        <v>524</v>
      </c>
      <c r="AE542" s="46">
        <v>0</v>
      </c>
      <c r="AF5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CALENDARIO)]],TODAY())/30,0)-AE542, IF(Cat_alumnos[[#This Row],[ESTATUS ACADÉMICO]]="VIGENTE",ROUNDDOWN(DAYS360(Cat_alumnos[[#This Row],[FECHA DE INICIO (PRIMERA CLASE CALENDARIO)]],TODAY())/30,0)+2-AE542,"NO VIGENTE"))</f>
        <v>NO VIGENTE</v>
      </c>
      <c r="AG542" s="1260">
        <v>1</v>
      </c>
      <c r="AH5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2" s="928" t="str">
        <f t="shared" si="153"/>
        <v>SUSPENDER</v>
      </c>
      <c r="AJ542" s="729" t="s">
        <v>2995</v>
      </c>
      <c r="AK542" s="723"/>
      <c r="AL542" s="726"/>
      <c r="AM542" s="726"/>
      <c r="AN542" s="902"/>
      <c r="AO542" s="900" t="str">
        <f>MID(Cat_alumnos[[#This Row],[CURP]],5,2)</f>
        <v>85</v>
      </c>
      <c r="AP542" s="900" t="str">
        <f>MID(Cat_alumnos[[#This Row],[CURP]],7,2)</f>
        <v>05</v>
      </c>
      <c r="AQ542" s="900" t="str">
        <f>MID(Cat_alumnos[[#This Row],[CURP]],9,2)</f>
        <v>03</v>
      </c>
      <c r="AR542" s="904" t="s">
        <v>3112</v>
      </c>
      <c r="AS542" s="902"/>
      <c r="AT542" s="723"/>
      <c r="AU542" s="726"/>
      <c r="AV542" s="927"/>
      <c r="AW542" s="10"/>
      <c r="AX542" s="726"/>
      <c r="AY542" s="726"/>
      <c r="AZ542" s="726"/>
      <c r="BA542" s="726"/>
      <c r="BB542" s="726"/>
      <c r="BC542" s="726"/>
      <c r="BD542" s="726"/>
      <c r="BE542" s="726"/>
      <c r="CC542">
        <f t="shared" si="150"/>
        <v>0</v>
      </c>
    </row>
    <row r="543" spans="1:81" ht="19" hidden="1" thickTop="1" thickBot="1">
      <c r="A543" s="447">
        <f t="shared" si="151"/>
        <v>525</v>
      </c>
      <c r="B543" s="499" t="s">
        <v>8</v>
      </c>
      <c r="C543" s="809" t="s">
        <v>2655</v>
      </c>
      <c r="D543" s="977" t="s">
        <v>2743</v>
      </c>
      <c r="E543" s="516" t="s">
        <v>2656</v>
      </c>
      <c r="F543" s="413" t="s">
        <v>2657</v>
      </c>
      <c r="G543" s="1291" t="s">
        <v>2658</v>
      </c>
      <c r="H543" s="424">
        <v>36</v>
      </c>
      <c r="I543" s="424">
        <v>36</v>
      </c>
      <c r="J543" s="451">
        <v>1000</v>
      </c>
      <c r="K543" s="451">
        <v>1000</v>
      </c>
      <c r="L543" s="451">
        <v>1650</v>
      </c>
      <c r="M543" s="677" t="s">
        <v>1512</v>
      </c>
      <c r="N543" s="1192">
        <v>45059</v>
      </c>
      <c r="O543" s="379">
        <f t="shared" si="154"/>
        <v>46125</v>
      </c>
      <c r="P543" s="678">
        <v>45078</v>
      </c>
      <c r="Q543" s="693">
        <f t="shared" si="152"/>
        <v>46143</v>
      </c>
      <c r="R543" s="49" t="str">
        <f>MID($C543,11,1)</f>
        <v>H</v>
      </c>
      <c r="S543" s="694" t="str">
        <f t="shared" si="144"/>
        <v>LICENCIATURA EN DERECHO</v>
      </c>
      <c r="T543" s="322" t="s">
        <v>1227</v>
      </c>
      <c r="U543" s="132" t="s">
        <v>16</v>
      </c>
      <c r="V543" s="176">
        <v>3150</v>
      </c>
      <c r="W543" s="732">
        <f t="shared" si="146"/>
        <v>0.47619047619047616</v>
      </c>
      <c r="X543" s="699">
        <f t="shared" si="147"/>
        <v>1500</v>
      </c>
      <c r="Y543" s="326">
        <v>4</v>
      </c>
      <c r="Z543" s="327"/>
      <c r="AA543" s="328">
        <v>21000</v>
      </c>
      <c r="AB543" t="s">
        <v>16</v>
      </c>
      <c r="AD543" s="1248">
        <v>525</v>
      </c>
      <c r="AE543" s="46">
        <v>0</v>
      </c>
      <c r="AF5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CALENDARIO)]],TODAY())/30,0)-AE543, IF(Cat_alumnos[[#This Row],[ESTATUS ACADÉMICO]]="VIGENTE",ROUNDDOWN(DAYS360(Cat_alumnos[[#This Row],[FECHA DE INICIO (PRIMERA CLASE CALENDARIO)]],TODAY())/30,0)+2-AE543,"NO VIGENTE"))</f>
        <v>NO VIGENTE</v>
      </c>
      <c r="AG543" s="1260">
        <v>0</v>
      </c>
      <c r="AH5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543" s="928" t="str">
        <f t="shared" si="153"/>
        <v>SUSPENDER</v>
      </c>
      <c r="AJ543" s="723" t="s">
        <v>2844</v>
      </c>
      <c r="AK543" s="723"/>
      <c r="AL543" s="726"/>
      <c r="AM543" s="726"/>
      <c r="AN543" s="902"/>
      <c r="AO543" s="900" t="str">
        <f>MID(Cat_alumnos[[#This Row],[CURP]],5,2)</f>
        <v>87</v>
      </c>
      <c r="AP543" s="900" t="str">
        <f>MID(Cat_alumnos[[#This Row],[CURP]],7,2)</f>
        <v>02</v>
      </c>
      <c r="AQ543" s="900" t="str">
        <f>MID(Cat_alumnos[[#This Row],[CURP]],9,2)</f>
        <v>02</v>
      </c>
      <c r="AR543" s="904" t="s">
        <v>2133</v>
      </c>
      <c r="AS543" s="902"/>
      <c r="AT543" s="723"/>
      <c r="AU543" s="726"/>
      <c r="AV543" s="927"/>
      <c r="AW543" s="10"/>
      <c r="AX543" s="726"/>
      <c r="AY543" s="726"/>
      <c r="AZ543" s="726"/>
      <c r="BA543" s="726"/>
      <c r="BB543" s="726"/>
      <c r="BC543" s="726"/>
      <c r="BD543" s="726"/>
      <c r="BE543" s="726"/>
      <c r="CC543">
        <f t="shared" si="150"/>
        <v>0</v>
      </c>
    </row>
    <row r="544" spans="1:81" ht="19" hidden="1" thickTop="1" thickBot="1">
      <c r="A544" s="447">
        <f t="shared" si="151"/>
        <v>526</v>
      </c>
      <c r="B544" s="609" t="s">
        <v>15</v>
      </c>
      <c r="C544" s="413" t="s">
        <v>3591</v>
      </c>
      <c r="D544" s="768" t="s">
        <v>2739</v>
      </c>
      <c r="E544" s="733" t="s">
        <v>2674</v>
      </c>
      <c r="F544" s="413">
        <v>42164203</v>
      </c>
      <c r="G544" s="300" t="s">
        <v>9207</v>
      </c>
      <c r="H544" s="450">
        <v>16</v>
      </c>
      <c r="I544" s="450">
        <v>16</v>
      </c>
      <c r="J544" s="451">
        <v>2000</v>
      </c>
      <c r="K544" s="451">
        <v>2000</v>
      </c>
      <c r="L544" s="455">
        <f t="shared" ref="L544:L547" si="155">2180*0.3</f>
        <v>654</v>
      </c>
      <c r="M544" s="502" t="s">
        <v>2849</v>
      </c>
      <c r="N544" s="379">
        <v>44998</v>
      </c>
      <c r="O544" s="379">
        <f t="shared" si="154"/>
        <v>45456</v>
      </c>
      <c r="P544" s="379">
        <v>45061</v>
      </c>
      <c r="Q544" s="693">
        <f t="shared" si="152"/>
        <v>45519</v>
      </c>
      <c r="R544" s="49" t="str">
        <f>MID($C544,11,1)</f>
        <v>H</v>
      </c>
      <c r="S544" s="694" t="str">
        <f t="shared" si="144"/>
        <v>MAESTRIA EN DERECHO PROCESAL PENAL Y JUICIOS ORALES</v>
      </c>
      <c r="T544" s="322" t="s">
        <v>2133</v>
      </c>
      <c r="U544" s="323" t="s">
        <v>11</v>
      </c>
      <c r="V544" s="668">
        <v>5000</v>
      </c>
      <c r="W544" s="669">
        <f t="shared" si="146"/>
        <v>0.86919999999999997</v>
      </c>
      <c r="X544" s="699">
        <f t="shared" si="147"/>
        <v>4346</v>
      </c>
      <c r="Y544" s="326">
        <v>2</v>
      </c>
      <c r="Z544" s="327"/>
      <c r="AA544" s="328">
        <v>25000</v>
      </c>
      <c r="AB544" t="s">
        <v>11</v>
      </c>
      <c r="AD544" s="1249">
        <v>526</v>
      </c>
      <c r="AE544" s="46">
        <v>8</v>
      </c>
      <c r="AF5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CALENDARIO)]],TODAY())/30,0)-AE544, IF(Cat_alumnos[[#This Row],[ESTATUS ACADÉMICO]]="VIGENTE",ROUNDDOWN(DAYS360(Cat_alumnos[[#This Row],[FECHA DE INICIO (PRIMERA CLASE CALENDARIO)]],TODAY())/30,0)+2-AE544,"NO VIGENTE"))</f>
        <v>NO VIGENTE</v>
      </c>
      <c r="AG544" s="1260">
        <v>16</v>
      </c>
      <c r="AH5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44" s="928" t="str">
        <f t="shared" si="153"/>
        <v>COBRANZA</v>
      </c>
      <c r="AJ544" s="510" t="s">
        <v>9169</v>
      </c>
      <c r="AK544">
        <v>2</v>
      </c>
      <c r="AL544" s="726" t="s">
        <v>9083</v>
      </c>
      <c r="AM544" s="726"/>
      <c r="AN544" s="902"/>
      <c r="AO544" s="900" t="str">
        <f>MID(Cat_alumnos[[#This Row],[CURP]],5,2)</f>
        <v>82</v>
      </c>
      <c r="AP544" s="900" t="str">
        <f>MID(Cat_alumnos[[#This Row],[CURP]],7,2)</f>
        <v>12</v>
      </c>
      <c r="AQ544" s="900" t="str">
        <f>MID(Cat_alumnos[[#This Row],[CURP]],9,2)</f>
        <v>13</v>
      </c>
      <c r="AR544" s="904" t="s">
        <v>2133</v>
      </c>
      <c r="AS544" s="902"/>
      <c r="AT544" s="723"/>
      <c r="AU544" s="726"/>
      <c r="AV544" s="927"/>
      <c r="AW544" s="10"/>
      <c r="AX544" s="726"/>
      <c r="AY544" s="726"/>
      <c r="AZ544" s="726"/>
      <c r="BA544" s="726"/>
      <c r="BB544" s="726"/>
      <c r="BC544" s="726"/>
      <c r="BD544" s="726"/>
      <c r="BE544" s="726"/>
      <c r="CC544">
        <f t="shared" si="150"/>
        <v>0</v>
      </c>
    </row>
    <row r="545" spans="1:81" ht="19" hidden="1" thickTop="1" thickBot="1">
      <c r="A545" s="447">
        <f t="shared" si="151"/>
        <v>527</v>
      </c>
      <c r="B545" s="611" t="s">
        <v>15</v>
      </c>
      <c r="C545" s="453" t="s">
        <v>3589</v>
      </c>
      <c r="D545" s="769" t="s">
        <v>2745</v>
      </c>
      <c r="E545" s="770" t="s">
        <v>2746</v>
      </c>
      <c r="F545" s="453"/>
      <c r="G545" s="300" t="s">
        <v>9208</v>
      </c>
      <c r="H545" s="454">
        <v>16</v>
      </c>
      <c r="I545" s="454">
        <v>16</v>
      </c>
      <c r="J545" s="455">
        <v>2000</v>
      </c>
      <c r="K545" s="455">
        <v>2000</v>
      </c>
      <c r="L545" s="455">
        <f t="shared" si="155"/>
        <v>654</v>
      </c>
      <c r="M545" s="453" t="s">
        <v>2675</v>
      </c>
      <c r="N545" s="459">
        <v>45065</v>
      </c>
      <c r="O545" s="379">
        <f t="shared" si="154"/>
        <v>45523</v>
      </c>
      <c r="P545" s="459">
        <v>45061</v>
      </c>
      <c r="Q545" s="693">
        <f t="shared" si="152"/>
        <v>45519</v>
      </c>
      <c r="R545" s="49" t="str">
        <f>MID($C545,11,1)</f>
        <v>M</v>
      </c>
      <c r="S545" s="694" t="str">
        <f t="shared" si="144"/>
        <v>MAESTRIA EN DERECHO PROCESAL PENAL Y JUICIOS ORALES</v>
      </c>
      <c r="T545" s="322" t="s">
        <v>2133</v>
      </c>
      <c r="U545" s="323" t="s">
        <v>9</v>
      </c>
      <c r="V545" s="1170">
        <v>5000</v>
      </c>
      <c r="W545" s="1172">
        <f t="shared" si="146"/>
        <v>0.86919999999999997</v>
      </c>
      <c r="X545" s="699">
        <f t="shared" si="147"/>
        <v>4346</v>
      </c>
      <c r="Y545" s="326">
        <v>2</v>
      </c>
      <c r="Z545" s="327"/>
      <c r="AA545" s="328">
        <v>25000</v>
      </c>
      <c r="AB545" t="s">
        <v>11</v>
      </c>
      <c r="AD545" s="1248">
        <v>527</v>
      </c>
      <c r="AE545" s="46">
        <v>8</v>
      </c>
      <c r="AF5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CALENDARIO)]],TODAY())/30,0)-AE545, IF(Cat_alumnos[[#This Row],[ESTATUS ACADÉMICO]]="VIGENTE",ROUNDDOWN(DAYS360(Cat_alumnos[[#This Row],[FECHA DE INICIO (PRIMERA CLASE CALENDARIO)]],TODAY())/30,0)+2-AE545,"NO VIGENTE"))</f>
        <v>NO VIGENTE</v>
      </c>
      <c r="AG545" s="1260">
        <v>16</v>
      </c>
      <c r="AH5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45" s="55" t="str">
        <f t="shared" ca="1" si="153"/>
        <v>Al día septiembre</v>
      </c>
      <c r="AJ545" s="1283" t="s">
        <v>9170</v>
      </c>
      <c r="AK545" s="242">
        <v>2</v>
      </c>
      <c r="AL545" s="896" t="s">
        <v>9084</v>
      </c>
      <c r="AM545" s="726"/>
      <c r="AN545" s="902"/>
      <c r="AO545" s="900" t="str">
        <f>MID(Cat_alumnos[[#This Row],[CURP]],5,2)</f>
        <v>89</v>
      </c>
      <c r="AP545" s="900" t="str">
        <f>MID(Cat_alumnos[[#This Row],[CURP]],7,2)</f>
        <v>09</v>
      </c>
      <c r="AQ545" s="900" t="str">
        <f>MID(Cat_alumnos[[#This Row],[CURP]],9,2)</f>
        <v>30</v>
      </c>
      <c r="AR545" s="904" t="s">
        <v>2133</v>
      </c>
      <c r="AS545" s="902"/>
      <c r="AT545" s="723"/>
      <c r="AU545" s="726"/>
      <c r="AV545" s="927"/>
      <c r="AW545" s="10"/>
      <c r="AX545" s="726"/>
      <c r="AY545" s="726"/>
      <c r="AZ545" s="726"/>
      <c r="BA545" s="726"/>
      <c r="BB545" s="726"/>
      <c r="BC545" s="726"/>
      <c r="BD545" s="726"/>
      <c r="BE545" s="726"/>
      <c r="CC545">
        <f t="shared" si="150"/>
        <v>0</v>
      </c>
    </row>
    <row r="546" spans="1:81" ht="19" hidden="1" thickTop="1" thickBot="1">
      <c r="A546" s="447">
        <f t="shared" si="151"/>
        <v>528</v>
      </c>
      <c r="B546" s="611" t="s">
        <v>15</v>
      </c>
      <c r="C546" s="453" t="s">
        <v>3590</v>
      </c>
      <c r="D546" s="771" t="s">
        <v>2747</v>
      </c>
      <c r="E546" s="621" t="s">
        <v>2676</v>
      </c>
      <c r="F546" s="453">
        <v>47260095</v>
      </c>
      <c r="G546" s="749" t="s">
        <v>3054</v>
      </c>
      <c r="H546" s="454">
        <v>16</v>
      </c>
      <c r="I546" s="454">
        <v>16</v>
      </c>
      <c r="J546" s="455">
        <v>2000</v>
      </c>
      <c r="K546" s="455">
        <v>2000</v>
      </c>
      <c r="L546" s="455">
        <f t="shared" si="155"/>
        <v>654</v>
      </c>
      <c r="M546" s="564" t="s">
        <v>2849</v>
      </c>
      <c r="N546" s="459">
        <v>45017</v>
      </c>
      <c r="O546" s="379">
        <f t="shared" si="154"/>
        <v>45474</v>
      </c>
      <c r="P546" s="459">
        <v>45061</v>
      </c>
      <c r="Q546" s="693">
        <f t="shared" si="152"/>
        <v>45519</v>
      </c>
      <c r="R546" s="49" t="str">
        <f>MID($C546,11,1)</f>
        <v>M</v>
      </c>
      <c r="S546" s="694" t="str">
        <f t="shared" si="144"/>
        <v>MAESTRIA EN DERECHO PROCESAL PENAL Y JUICIOS ORALES</v>
      </c>
      <c r="T546" s="322" t="s">
        <v>2133</v>
      </c>
      <c r="U546" s="323" t="s">
        <v>9</v>
      </c>
      <c r="V546" s="1170">
        <v>5000</v>
      </c>
      <c r="W546" s="732">
        <f t="shared" si="146"/>
        <v>0.86919999999999997</v>
      </c>
      <c r="X546" s="699">
        <f t="shared" si="147"/>
        <v>4346</v>
      </c>
      <c r="Y546" s="326">
        <v>2</v>
      </c>
      <c r="Z546" s="327"/>
      <c r="AA546" s="328">
        <v>25000</v>
      </c>
      <c r="AB546" t="str">
        <f ca="1">IF(Cat_alumnos[[#This Row],[Termina Programa]]&lt;TODAY(), "EGRESADO", "VIGENTE")</f>
        <v>EGRESADO</v>
      </c>
      <c r="AD546" s="1249">
        <v>528</v>
      </c>
      <c r="AE546" s="46">
        <v>0</v>
      </c>
      <c r="AF5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CALENDARIO)]],TODAY())/30,0)-AE546, IF(Cat_alumnos[[#This Row],[ESTATUS ACADÉMICO]]="VIGENTE",ROUNDDOWN(DAYS360(Cat_alumnos[[#This Row],[FECHA DE INICIO (PRIMERA CLASE CALENDARIO)]],TODAY())/30,0)+2-AE546,"NO VIGENTE"))</f>
        <v>NO VIGENTE</v>
      </c>
      <c r="AG546" s="1260">
        <v>16</v>
      </c>
      <c r="AH5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6" s="55" t="str">
        <f t="shared" si="153"/>
        <v>SUSPENDER</v>
      </c>
      <c r="AJ546" s="242" t="s">
        <v>8899</v>
      </c>
      <c r="AK546" s="49"/>
      <c r="AL546" s="66">
        <f t="shared" ref="AL546:AL555" si="156">Y546-AK546</f>
        <v>2</v>
      </c>
      <c r="AM546" s="726"/>
      <c r="AN546" s="902"/>
      <c r="AO546" s="900" t="str">
        <f>MID(Cat_alumnos[[#This Row],[CURP]],5,2)</f>
        <v>78</v>
      </c>
      <c r="AP546" s="900" t="str">
        <f>MID(Cat_alumnos[[#This Row],[CURP]],7,2)</f>
        <v>07</v>
      </c>
      <c r="AQ546" s="900" t="str">
        <f>MID(Cat_alumnos[[#This Row],[CURP]],9,2)</f>
        <v>28</v>
      </c>
      <c r="AR546" s="904" t="s">
        <v>2133</v>
      </c>
      <c r="AS546" s="902"/>
      <c r="AT546" s="723"/>
      <c r="AU546" s="726"/>
      <c r="AV546" s="927"/>
      <c r="AW546" s="10"/>
      <c r="AX546" s="726"/>
      <c r="AY546" s="726"/>
      <c r="AZ546" s="726"/>
      <c r="BA546" s="726"/>
      <c r="BB546" s="726"/>
      <c r="BC546" s="726"/>
      <c r="BD546" s="726"/>
      <c r="BE546" s="726"/>
      <c r="CC546">
        <f t="shared" si="150"/>
        <v>0</v>
      </c>
    </row>
    <row r="547" spans="1:81" ht="19" hidden="1" thickTop="1" thickBot="1">
      <c r="A547" s="447">
        <f t="shared" si="151"/>
        <v>529</v>
      </c>
      <c r="B547" s="609" t="s">
        <v>15</v>
      </c>
      <c r="C547" s="1267" t="s">
        <v>9399</v>
      </c>
      <c r="D547" s="771" t="s">
        <v>3693</v>
      </c>
      <c r="E547" s="621" t="s">
        <v>2677</v>
      </c>
      <c r="F547" s="413">
        <v>56928341</v>
      </c>
      <c r="G547" s="749" t="s">
        <v>3057</v>
      </c>
      <c r="H547" s="424">
        <v>16</v>
      </c>
      <c r="I547" s="424">
        <v>16</v>
      </c>
      <c r="J547" s="451">
        <v>2000</v>
      </c>
      <c r="K547" s="451">
        <v>2000</v>
      </c>
      <c r="L547" s="455">
        <f t="shared" si="155"/>
        <v>654</v>
      </c>
      <c r="M547" s="413" t="s">
        <v>2849</v>
      </c>
      <c r="N547" s="379">
        <v>45065</v>
      </c>
      <c r="O547" s="379">
        <f t="shared" si="154"/>
        <v>45523</v>
      </c>
      <c r="P547" s="877">
        <v>45083</v>
      </c>
      <c r="Q547" s="877">
        <v>45541</v>
      </c>
      <c r="R547" s="49" t="s">
        <v>1616</v>
      </c>
      <c r="S547" s="737" t="str">
        <f t="shared" si="144"/>
        <v>MAESTRIA EN DERECHO PROCESAL PENAL Y JUICIOS ORALES</v>
      </c>
      <c r="T547" s="322" t="s">
        <v>2133</v>
      </c>
      <c r="U547" s="323" t="s">
        <v>16</v>
      </c>
      <c r="V547" s="1170">
        <v>5000</v>
      </c>
      <c r="W547" s="732">
        <f t="shared" si="146"/>
        <v>0.86919999999999997</v>
      </c>
      <c r="X547" s="699">
        <f t="shared" si="147"/>
        <v>4346</v>
      </c>
      <c r="Y547" s="326">
        <v>2</v>
      </c>
      <c r="Z547" s="327"/>
      <c r="AA547" s="328">
        <v>25000</v>
      </c>
      <c r="AB547" t="s">
        <v>16</v>
      </c>
      <c r="AD547" s="1248">
        <v>529</v>
      </c>
      <c r="AE547" s="46">
        <v>0</v>
      </c>
      <c r="AF5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CALENDARIO)]],TODAY())/30,0)-AE547, IF(Cat_alumnos[[#This Row],[ESTATUS ACADÉMICO]]="VIGENTE",ROUNDDOWN(DAYS360(Cat_alumnos[[#This Row],[FECHA DE INICIO (PRIMERA CLASE CALENDARIO)]],TODAY())/30,0)+2-AE547,"NO VIGENTE"))</f>
        <v>NO VIGENTE</v>
      </c>
      <c r="AG547" s="1260">
        <v>16</v>
      </c>
      <c r="AH5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7" s="55" t="str">
        <f t="shared" si="153"/>
        <v>SUSPENDER</v>
      </c>
      <c r="AJ547" s="49"/>
      <c r="AK547" s="49"/>
      <c r="AL547" s="66">
        <f t="shared" si="156"/>
        <v>2</v>
      </c>
      <c r="AM547" s="726"/>
      <c r="AN547" s="902"/>
      <c r="AO547" s="900" t="str">
        <f>MID(Cat_alumnos[[#This Row],[CURP]],5,2)</f>
        <v>80</v>
      </c>
      <c r="AP547" s="900" t="str">
        <f>MID(Cat_alumnos[[#This Row],[CURP]],7,2)</f>
        <v>01</v>
      </c>
      <c r="AQ547" s="900" t="str">
        <f>MID(Cat_alumnos[[#This Row],[CURP]],9,2)</f>
        <v>01</v>
      </c>
      <c r="AR547" s="904" t="s">
        <v>2133</v>
      </c>
      <c r="AS547" s="902"/>
      <c r="AT547" s="723"/>
      <c r="AU547" s="726"/>
      <c r="AV547" s="927"/>
      <c r="AW547" s="10"/>
      <c r="AX547" s="726"/>
      <c r="AY547" s="726"/>
      <c r="AZ547" s="726"/>
      <c r="BA547" s="726"/>
      <c r="BB547" s="726"/>
      <c r="BC547" s="726"/>
      <c r="BD547" s="726"/>
      <c r="BE547" s="726"/>
      <c r="CC547">
        <f t="shared" si="150"/>
        <v>0</v>
      </c>
    </row>
    <row r="548" spans="1:81" ht="34" hidden="1" thickTop="1" thickBot="1">
      <c r="A548" s="447">
        <f t="shared" si="151"/>
        <v>530</v>
      </c>
      <c r="B548" s="611" t="s">
        <v>15</v>
      </c>
      <c r="C548" s="1173" t="s">
        <v>9400</v>
      </c>
      <c r="D548" s="772" t="s">
        <v>2741</v>
      </c>
      <c r="E548" s="621" t="s">
        <v>2706</v>
      </c>
      <c r="F548" s="453">
        <v>30388286</v>
      </c>
      <c r="G548" s="749" t="s">
        <v>3055</v>
      </c>
      <c r="H548" s="746">
        <v>16</v>
      </c>
      <c r="I548" s="746">
        <v>16</v>
      </c>
      <c r="J548" s="455">
        <v>2000</v>
      </c>
      <c r="K548" s="455">
        <v>2000</v>
      </c>
      <c r="L548" s="455">
        <v>2180</v>
      </c>
      <c r="M548" s="453" t="s">
        <v>2675</v>
      </c>
      <c r="N548" s="459">
        <v>45065</v>
      </c>
      <c r="O548" s="379">
        <f t="shared" si="154"/>
        <v>45523</v>
      </c>
      <c r="P548" s="878">
        <v>45083</v>
      </c>
      <c r="Q548" s="878">
        <v>45541</v>
      </c>
      <c r="R548" s="379" t="s">
        <v>1620</v>
      </c>
      <c r="S548" s="694" t="str">
        <f t="shared" si="144"/>
        <v>MAESTRIA EN DERECHO PROCESAL PENAL Y JUICIOS ORALES</v>
      </c>
      <c r="T548" s="322" t="s">
        <v>2133</v>
      </c>
      <c r="U548" s="323" t="s">
        <v>11</v>
      </c>
      <c r="V548" s="1170">
        <v>5000</v>
      </c>
      <c r="W548" s="732">
        <f t="shared" si="146"/>
        <v>0.56399999999999995</v>
      </c>
      <c r="X548" s="699">
        <f t="shared" si="147"/>
        <v>2820</v>
      </c>
      <c r="Y548" s="326">
        <v>2</v>
      </c>
      <c r="Z548" s="327"/>
      <c r="AA548" s="328">
        <v>25000</v>
      </c>
      <c r="AB548" t="str">
        <f ca="1">IF(Cat_alumnos[[#This Row],[Termina Programa]]&lt;TODAY(), "EGRESADO", "VIGENTE")</f>
        <v>EGRESADO</v>
      </c>
      <c r="AD548" s="1249">
        <v>530</v>
      </c>
      <c r="AE548" s="46">
        <v>0</v>
      </c>
      <c r="AF5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CALENDARIO)]],TODAY())/30,0)-AE548, IF(Cat_alumnos[[#This Row],[ESTATUS ACADÉMICO]]="VIGENTE",ROUNDDOWN(DAYS360(Cat_alumnos[[#This Row],[FECHA DE INICIO (PRIMERA CLASE CALENDARIO)]],TODAY())/30,0)+2-AE548,"NO VIGENTE"))</f>
        <v>NO VIGENTE</v>
      </c>
      <c r="AG548" s="1260">
        <v>16</v>
      </c>
      <c r="AH5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8" s="55" t="str">
        <f t="shared" si="153"/>
        <v>SUSPENDER</v>
      </c>
      <c r="AJ548" s="49"/>
      <c r="AK548" s="49"/>
      <c r="AL548" s="66">
        <f t="shared" si="156"/>
        <v>2</v>
      </c>
      <c r="AM548" s="726"/>
      <c r="AN548" s="902"/>
      <c r="AO548" s="900" t="str">
        <f>MID(Cat_alumnos[[#This Row],[CURP]],5,2)</f>
        <v>80</v>
      </c>
      <c r="AP548" s="900" t="str">
        <f>MID(Cat_alumnos[[#This Row],[CURP]],7,2)</f>
        <v>01</v>
      </c>
      <c r="AQ548" s="900" t="str">
        <f>MID(Cat_alumnos[[#This Row],[CURP]],9,2)</f>
        <v>01</v>
      </c>
      <c r="AR548" s="904" t="s">
        <v>2133</v>
      </c>
      <c r="AS548" s="902"/>
      <c r="AT548" s="723"/>
      <c r="AU548" s="726"/>
      <c r="AV548" s="927"/>
      <c r="AW548" s="10"/>
      <c r="AX548" s="726"/>
      <c r="AY548" s="726"/>
      <c r="AZ548" s="726"/>
      <c r="BA548" s="726"/>
      <c r="BB548" s="726"/>
      <c r="BC548" s="726"/>
      <c r="BD548" s="726"/>
      <c r="BE548" s="726"/>
      <c r="CC548">
        <f t="shared" si="150"/>
        <v>0</v>
      </c>
    </row>
    <row r="549" spans="1:81" ht="19" hidden="1" thickTop="1" thickBot="1">
      <c r="A549" s="447">
        <f t="shared" si="151"/>
        <v>531</v>
      </c>
      <c r="B549" s="611" t="s">
        <v>15</v>
      </c>
      <c r="C549" s="1267" t="s">
        <v>2896</v>
      </c>
      <c r="D549" s="769" t="s">
        <v>2740</v>
      </c>
      <c r="E549" s="770" t="s">
        <v>2749</v>
      </c>
      <c r="F549" s="453">
        <v>57017677</v>
      </c>
      <c r="G549" s="300" t="s">
        <v>9209</v>
      </c>
      <c r="H549" s="746">
        <v>16</v>
      </c>
      <c r="I549" s="746">
        <v>16</v>
      </c>
      <c r="J549" s="455">
        <v>2000</v>
      </c>
      <c r="K549" s="455">
        <v>2000</v>
      </c>
      <c r="L549" s="455">
        <f t="shared" ref="L549:L550" si="157">2180*0.3</f>
        <v>654</v>
      </c>
      <c r="M549" s="453" t="s">
        <v>2675</v>
      </c>
      <c r="N549" s="459">
        <v>45065</v>
      </c>
      <c r="O549" s="379">
        <f t="shared" si="154"/>
        <v>45523</v>
      </c>
      <c r="P549" s="878">
        <v>45083</v>
      </c>
      <c r="Q549" s="878">
        <v>45541</v>
      </c>
      <c r="R549" s="694" t="s">
        <v>1616</v>
      </c>
      <c r="S549" s="694" t="str">
        <f t="shared" si="144"/>
        <v>MAESTRIA EN DERECHO PROCESAL PENAL Y JUICIOS ORALES</v>
      </c>
      <c r="T549" s="322" t="s">
        <v>2133</v>
      </c>
      <c r="U549" s="323" t="s">
        <v>9</v>
      </c>
      <c r="V549" s="1170">
        <v>5000</v>
      </c>
      <c r="W549" s="732">
        <f t="shared" si="146"/>
        <v>0.86919999999999997</v>
      </c>
      <c r="X549" s="699">
        <f t="shared" si="147"/>
        <v>4346</v>
      </c>
      <c r="Y549" s="326">
        <v>2</v>
      </c>
      <c r="Z549" s="327"/>
      <c r="AA549" s="328">
        <v>25000</v>
      </c>
      <c r="AB549" t="s">
        <v>11</v>
      </c>
      <c r="AD549" s="1248">
        <v>531</v>
      </c>
      <c r="AE549" s="46">
        <v>11</v>
      </c>
      <c r="AF5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CALENDARIO)]],TODAY())/30,0)-AE549, IF(Cat_alumnos[[#This Row],[ESTATUS ACADÉMICO]]="VIGENTE",ROUNDDOWN(DAYS360(Cat_alumnos[[#This Row],[FECHA DE INICIO (PRIMERA CLASE CALENDARIO)]],TODAY())/30,0)+2-AE549,"NO VIGENTE"))</f>
        <v>NO VIGENTE</v>
      </c>
      <c r="AG549" s="1260">
        <v>16</v>
      </c>
      <c r="AH549" s="47">
        <f>Cat_alumnos[[#This Row],[NO DE PAGOS (MESES)]]-Dat_Cobranza[[#This Row],[MODULOS PAGADOS]]</f>
        <v>0</v>
      </c>
      <c r="AI549" s="55" t="str">
        <f t="shared" ca="1" si="153"/>
        <v>Al día septiembre</v>
      </c>
      <c r="AJ549" s="303" t="s">
        <v>9468</v>
      </c>
      <c r="AK549" s="49" t="s">
        <v>8898</v>
      </c>
      <c r="AL549" s="66" t="e">
        <f t="shared" si="156"/>
        <v>#VALUE!</v>
      </c>
      <c r="AM549" s="726"/>
      <c r="AN549" s="902"/>
      <c r="AO549" s="900" t="str">
        <f>MID(Cat_alumnos[[#This Row],[CURP]],5,2)</f>
        <v>82</v>
      </c>
      <c r="AP549" s="900" t="str">
        <f>MID(Cat_alumnos[[#This Row],[CURP]],7,2)</f>
        <v>10</v>
      </c>
      <c r="AQ549" s="900" t="str">
        <f>MID(Cat_alumnos[[#This Row],[CURP]],9,2)</f>
        <v>21</v>
      </c>
      <c r="AR549" s="904" t="s">
        <v>2133</v>
      </c>
      <c r="AT549" s="1"/>
      <c r="AV549" s="11"/>
      <c r="AW549" s="10"/>
      <c r="AX549" s="726"/>
      <c r="AY549" s="726"/>
      <c r="AZ549" s="726"/>
      <c r="BA549" s="726"/>
      <c r="BB549" s="726"/>
      <c r="BC549" s="726"/>
      <c r="BD549" s="726"/>
      <c r="BE549" s="726"/>
      <c r="CC549">
        <f t="shared" si="150"/>
        <v>0</v>
      </c>
    </row>
    <row r="550" spans="1:81" ht="19" hidden="1" thickTop="1" thickBot="1">
      <c r="A550" s="447">
        <f t="shared" si="151"/>
        <v>532</v>
      </c>
      <c r="B550" s="611" t="s">
        <v>15</v>
      </c>
      <c r="C550" s="1268" t="s">
        <v>3593</v>
      </c>
      <c r="D550" s="772" t="s">
        <v>2742</v>
      </c>
      <c r="E550" s="621" t="s">
        <v>2707</v>
      </c>
      <c r="F550" s="453">
        <v>47529599</v>
      </c>
      <c r="G550" s="749" t="s">
        <v>3056</v>
      </c>
      <c r="H550" s="746">
        <v>16</v>
      </c>
      <c r="I550" s="746">
        <v>16</v>
      </c>
      <c r="J550" s="455">
        <v>2000</v>
      </c>
      <c r="K550" s="455">
        <v>2000</v>
      </c>
      <c r="L550" s="455">
        <f t="shared" si="157"/>
        <v>654</v>
      </c>
      <c r="M550" s="453" t="s">
        <v>2675</v>
      </c>
      <c r="N550" s="459">
        <v>45065</v>
      </c>
      <c r="O550" s="379">
        <f t="shared" si="154"/>
        <v>45523</v>
      </c>
      <c r="P550" s="878">
        <v>45083</v>
      </c>
      <c r="Q550" s="878">
        <v>45541</v>
      </c>
      <c r="R550" s="694" t="str">
        <f t="shared" ref="R550:R560" si="158">MID($C550,11,1)</f>
        <v>H</v>
      </c>
      <c r="S550" s="694" t="str">
        <f t="shared" si="144"/>
        <v>MAESTRIA EN DERECHO PROCESAL PENAL Y JUICIOS ORALES</v>
      </c>
      <c r="T550" s="322" t="s">
        <v>2133</v>
      </c>
      <c r="U550" s="323" t="s">
        <v>9</v>
      </c>
      <c r="V550" s="1170">
        <v>5000</v>
      </c>
      <c r="W550" s="732">
        <f t="shared" si="146"/>
        <v>0.86919999999999997</v>
      </c>
      <c r="X550" s="699">
        <f t="shared" si="147"/>
        <v>4346</v>
      </c>
      <c r="Y550" s="326">
        <v>2</v>
      </c>
      <c r="Z550" s="327"/>
      <c r="AA550" s="328">
        <v>25000</v>
      </c>
      <c r="AB550" t="str">
        <f ca="1">IF(Cat_alumnos[[#This Row],[Termina Programa]]&lt;TODAY(), "EGRESADO", "VIGENTE")</f>
        <v>EGRESADO</v>
      </c>
      <c r="AD550" s="1249">
        <v>532</v>
      </c>
      <c r="AE550" s="46">
        <v>0</v>
      </c>
      <c r="AF5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CALENDARIO)]],TODAY())/30,0)-AE550, IF(Cat_alumnos[[#This Row],[ESTATUS ACADÉMICO]]="VIGENTE",ROUNDDOWN(DAYS360(Cat_alumnos[[#This Row],[FECHA DE INICIO (PRIMERA CLASE CALENDARIO)]],TODAY())/30,0)+2-AE550,"NO VIGENTE"))</f>
        <v>NO VIGENTE</v>
      </c>
      <c r="AG550" s="1260">
        <v>16</v>
      </c>
      <c r="AH5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0" s="55" t="str">
        <f t="shared" si="153"/>
        <v>SUSPENDER</v>
      </c>
      <c r="AJ550" s="49" t="s">
        <v>8899</v>
      </c>
      <c r="AK550" s="49"/>
      <c r="AL550" s="66">
        <f t="shared" si="156"/>
        <v>2</v>
      </c>
      <c r="AM550" s="726"/>
      <c r="AN550" s="902"/>
      <c r="AO550" s="900" t="str">
        <f>MID(Cat_alumnos[[#This Row],[CURP]],5,2)</f>
        <v>78</v>
      </c>
      <c r="AP550" s="900" t="str">
        <f>MID(Cat_alumnos[[#This Row],[CURP]],7,2)</f>
        <v>05</v>
      </c>
      <c r="AQ550" s="900" t="str">
        <f>MID(Cat_alumnos[[#This Row],[CURP]],9,2)</f>
        <v>03</v>
      </c>
      <c r="AR550" s="904" t="s">
        <v>2133</v>
      </c>
      <c r="AT550" s="1"/>
      <c r="AV550" s="11"/>
      <c r="AW550" s="10"/>
      <c r="AX550" s="726"/>
      <c r="AY550" s="726"/>
      <c r="AZ550" s="726"/>
      <c r="BA550" s="726"/>
      <c r="BB550" s="726"/>
      <c r="BC550" s="726"/>
      <c r="BD550" s="726"/>
      <c r="BE550" s="726"/>
      <c r="CC550">
        <f t="shared" si="150"/>
        <v>0</v>
      </c>
    </row>
    <row r="551" spans="1:81" ht="19" hidden="1" thickTop="1" thickBot="1">
      <c r="A551" s="447">
        <f t="shared" si="151"/>
        <v>533</v>
      </c>
      <c r="B551" s="611" t="s">
        <v>15</v>
      </c>
      <c r="C551" s="1174" t="s">
        <v>3594</v>
      </c>
      <c r="D551" s="772" t="s">
        <v>2736</v>
      </c>
      <c r="E551" s="621" t="s">
        <v>2708</v>
      </c>
      <c r="F551" s="453">
        <v>43545534</v>
      </c>
      <c r="G551" s="300" t="s">
        <v>9073</v>
      </c>
      <c r="H551" s="746">
        <v>16</v>
      </c>
      <c r="I551" s="746">
        <v>16</v>
      </c>
      <c r="J551" s="455">
        <v>2000</v>
      </c>
      <c r="K551" s="455">
        <v>2000</v>
      </c>
      <c r="L551" s="455">
        <v>2180</v>
      </c>
      <c r="M551" s="453" t="s">
        <v>2675</v>
      </c>
      <c r="N551" s="459">
        <v>45065</v>
      </c>
      <c r="O551" s="379">
        <f t="shared" si="154"/>
        <v>45523</v>
      </c>
      <c r="P551" s="878">
        <v>45083</v>
      </c>
      <c r="Q551" s="878">
        <v>45541</v>
      </c>
      <c r="R551" s="694" t="str">
        <f t="shared" si="158"/>
        <v>H</v>
      </c>
      <c r="S551" s="694" t="str">
        <f t="shared" si="144"/>
        <v>MAESTRIA EN DERECHO PROCESAL PENAL Y JUICIOS ORALES</v>
      </c>
      <c r="T551" s="322" t="s">
        <v>2133</v>
      </c>
      <c r="U551" s="323" t="s">
        <v>11</v>
      </c>
      <c r="V551" s="1170">
        <v>5000</v>
      </c>
      <c r="W551" s="732">
        <f t="shared" si="146"/>
        <v>0.56399999999999995</v>
      </c>
      <c r="X551" s="699">
        <f t="shared" si="147"/>
        <v>2820</v>
      </c>
      <c r="Y551" s="326">
        <v>2</v>
      </c>
      <c r="Z551" s="327"/>
      <c r="AA551" s="328">
        <v>25000</v>
      </c>
      <c r="AB551" t="str">
        <f ca="1">IF(Cat_alumnos[[#This Row],[Termina Programa]]&lt;TODAY(), "EGRESADO", "VIGENTE")</f>
        <v>EGRESADO</v>
      </c>
      <c r="AD551" s="1248">
        <v>533</v>
      </c>
      <c r="AE551" s="46">
        <v>0</v>
      </c>
      <c r="AF5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CALENDARIO)]],TODAY())/30,0)-AE551, IF(Cat_alumnos[[#This Row],[ESTATUS ACADÉMICO]]="VIGENTE",ROUNDDOWN(DAYS360(Cat_alumnos[[#This Row],[FECHA DE INICIO (PRIMERA CLASE CALENDARIO)]],TODAY())/30,0)+2-AE551,"NO VIGENTE"))</f>
        <v>NO VIGENTE</v>
      </c>
      <c r="AG551" s="1260">
        <v>16</v>
      </c>
      <c r="AH5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1" s="55" t="str">
        <f t="shared" si="153"/>
        <v>SUSPENDER</v>
      </c>
      <c r="AJ551" s="49"/>
      <c r="AK551" s="49"/>
      <c r="AL551" s="66">
        <f t="shared" si="156"/>
        <v>2</v>
      </c>
      <c r="AM551" s="726"/>
      <c r="AN551" s="902"/>
      <c r="AO551" s="900" t="str">
        <f>MID(Cat_alumnos[[#This Row],[CURP]],5,2)</f>
        <v>87</v>
      </c>
      <c r="AP551" s="900" t="str">
        <f>MID(Cat_alumnos[[#This Row],[CURP]],7,2)</f>
        <v>10</v>
      </c>
      <c r="AQ551" s="900" t="str">
        <f>MID(Cat_alumnos[[#This Row],[CURP]],9,2)</f>
        <v>08</v>
      </c>
      <c r="AR551" s="904" t="s">
        <v>2133</v>
      </c>
      <c r="AT551" s="1"/>
      <c r="AV551" s="11"/>
      <c r="AW551" s="10"/>
      <c r="AX551" s="726"/>
      <c r="AY551" s="726"/>
      <c r="AZ551" s="726"/>
      <c r="BA551" s="726"/>
      <c r="BB551" s="726"/>
      <c r="BC551" s="726"/>
      <c r="BD551" s="726"/>
      <c r="BE551" s="726"/>
      <c r="CC551">
        <f t="shared" si="150"/>
        <v>0</v>
      </c>
    </row>
    <row r="552" spans="1:81" ht="19" hidden="1" thickTop="1" thickBot="1">
      <c r="A552" s="447">
        <f t="shared" si="151"/>
        <v>534</v>
      </c>
      <c r="B552" s="611" t="s">
        <v>15</v>
      </c>
      <c r="C552" s="453" t="s">
        <v>3596</v>
      </c>
      <c r="D552" s="772" t="s">
        <v>2750</v>
      </c>
      <c r="E552" s="621" t="s">
        <v>2751</v>
      </c>
      <c r="F552" s="453">
        <v>54752065</v>
      </c>
      <c r="G552" s="300" t="s">
        <v>9003</v>
      </c>
      <c r="H552" s="746">
        <v>16</v>
      </c>
      <c r="I552" s="746">
        <v>16</v>
      </c>
      <c r="J552" s="455">
        <v>2000</v>
      </c>
      <c r="K552" s="455">
        <v>2000</v>
      </c>
      <c r="L552" s="455">
        <v>2180</v>
      </c>
      <c r="M552" s="453" t="s">
        <v>2675</v>
      </c>
      <c r="N552" s="459">
        <v>45065</v>
      </c>
      <c r="O552" s="379">
        <f t="shared" si="154"/>
        <v>45523</v>
      </c>
      <c r="P552" s="878">
        <v>45083</v>
      </c>
      <c r="Q552" s="878">
        <v>45541</v>
      </c>
      <c r="R552" s="694" t="str">
        <f t="shared" si="158"/>
        <v>H</v>
      </c>
      <c r="S552" s="694" t="str">
        <f t="shared" si="144"/>
        <v>MAESTRIA EN DERECHO PROCESAL PENAL Y JUICIOS ORALES</v>
      </c>
      <c r="T552" s="322" t="s">
        <v>2133</v>
      </c>
      <c r="U552" s="323" t="s">
        <v>11</v>
      </c>
      <c r="V552" s="176">
        <v>5000</v>
      </c>
      <c r="W552" s="732">
        <f t="shared" si="146"/>
        <v>0.56399999999999995</v>
      </c>
      <c r="X552" s="699">
        <f t="shared" si="147"/>
        <v>2820</v>
      </c>
      <c r="Y552" s="326">
        <v>2</v>
      </c>
      <c r="Z552" s="327"/>
      <c r="AA552" s="328">
        <v>25000</v>
      </c>
      <c r="AB552" t="str">
        <f ca="1">IF(Cat_alumnos[[#This Row],[Termina Programa]]&lt;TODAY(), "EGRESADO", "VIGENTE")</f>
        <v>EGRESADO</v>
      </c>
      <c r="AD552" s="1249">
        <v>534</v>
      </c>
      <c r="AE552" s="46">
        <v>0</v>
      </c>
      <c r="AF5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CALENDARIO)]],TODAY())/30,0)-AE552, IF(Cat_alumnos[[#This Row],[ESTATUS ACADÉMICO]]="VIGENTE",ROUNDDOWN(DAYS360(Cat_alumnos[[#This Row],[FECHA DE INICIO (PRIMERA CLASE CALENDARIO)]],TODAY())/30,0)+2-AE552,"NO VIGENTE"))</f>
        <v>NO VIGENTE</v>
      </c>
      <c r="AG552" s="1260">
        <v>16</v>
      </c>
      <c r="AH5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2" s="55" t="str">
        <f t="shared" si="153"/>
        <v>SUSPENDER</v>
      </c>
      <c r="AJ552" s="49"/>
      <c r="AK552" s="49"/>
      <c r="AL552" s="66">
        <f t="shared" si="156"/>
        <v>2</v>
      </c>
      <c r="AM552" s="726"/>
      <c r="AN552" s="902"/>
      <c r="AO552" s="900" t="str">
        <f>MID(Cat_alumnos[[#This Row],[CURP]],5,2)</f>
        <v>87</v>
      </c>
      <c r="AP552" s="900" t="str">
        <f>MID(Cat_alumnos[[#This Row],[CURP]],7,2)</f>
        <v>10</v>
      </c>
      <c r="AQ552" s="900" t="str">
        <f>MID(Cat_alumnos[[#This Row],[CURP]],9,2)</f>
        <v>08</v>
      </c>
      <c r="AR552" s="904" t="s">
        <v>2133</v>
      </c>
      <c r="AT552" s="1"/>
      <c r="AV552" s="11"/>
      <c r="AW552" s="10"/>
      <c r="AX552" s="726"/>
      <c r="AY552" s="726"/>
      <c r="AZ552" s="726"/>
      <c r="BA552" s="726"/>
      <c r="BB552" s="726"/>
      <c r="BC552" s="726"/>
      <c r="BD552" s="726"/>
      <c r="BE552" s="726"/>
      <c r="CC552">
        <f t="shared" si="150"/>
        <v>0</v>
      </c>
    </row>
    <row r="553" spans="1:81" ht="19" hidden="1" thickTop="1" thickBot="1">
      <c r="A553" s="447">
        <f t="shared" si="151"/>
        <v>535</v>
      </c>
      <c r="B553" s="611" t="s">
        <v>15</v>
      </c>
      <c r="C553" s="1177" t="s">
        <v>3597</v>
      </c>
      <c r="D553" s="772" t="s">
        <v>2752</v>
      </c>
      <c r="E553" s="621" t="s">
        <v>2753</v>
      </c>
      <c r="F553" s="453">
        <v>53435000</v>
      </c>
      <c r="G553" s="749" t="s">
        <v>3058</v>
      </c>
      <c r="H553" s="746">
        <v>16</v>
      </c>
      <c r="I553" s="746">
        <v>16</v>
      </c>
      <c r="J553" s="455">
        <v>2000</v>
      </c>
      <c r="K553" s="455">
        <v>2000</v>
      </c>
      <c r="L553" s="455">
        <v>2180</v>
      </c>
      <c r="M553" s="453" t="s">
        <v>2675</v>
      </c>
      <c r="N553" s="459">
        <v>45065</v>
      </c>
      <c r="O553" s="379">
        <f t="shared" si="154"/>
        <v>45523</v>
      </c>
      <c r="P553" s="878">
        <v>45083</v>
      </c>
      <c r="Q553" s="878">
        <v>45541</v>
      </c>
      <c r="R553" s="694" t="str">
        <f t="shared" si="158"/>
        <v>H</v>
      </c>
      <c r="S553" s="694" t="str">
        <f t="shared" si="144"/>
        <v>MAESTRIA EN DERECHO PROCESAL PENAL Y JUICIOS ORALES</v>
      </c>
      <c r="T553" s="322" t="s">
        <v>2133</v>
      </c>
      <c r="U553" s="323" t="s">
        <v>11</v>
      </c>
      <c r="V553" s="1170">
        <v>5000</v>
      </c>
      <c r="W553" s="732">
        <f t="shared" si="146"/>
        <v>0.56399999999999995</v>
      </c>
      <c r="X553" s="699">
        <f t="shared" si="147"/>
        <v>2820</v>
      </c>
      <c r="Y553" s="326">
        <v>2</v>
      </c>
      <c r="Z553" s="327"/>
      <c r="AA553" s="328">
        <v>25000</v>
      </c>
      <c r="AB553" t="str">
        <f ca="1">IF(Cat_alumnos[[#This Row],[Termina Programa]]&lt;TODAY(), "EGRESADO", "VIGENTE")</f>
        <v>EGRESADO</v>
      </c>
      <c r="AD553" s="1248">
        <v>535</v>
      </c>
      <c r="AE553" s="46">
        <v>0</v>
      </c>
      <c r="AF5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CALENDARIO)]],TODAY())/30,0)-AE553, IF(Cat_alumnos[[#This Row],[ESTATUS ACADÉMICO]]="VIGENTE",ROUNDDOWN(DAYS360(Cat_alumnos[[#This Row],[FECHA DE INICIO (PRIMERA CLASE CALENDARIO)]],TODAY())/30,0)+2-AE553,"NO VIGENTE"))</f>
        <v>NO VIGENTE</v>
      </c>
      <c r="AG553" s="1260">
        <v>16</v>
      </c>
      <c r="AH5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3" s="55" t="str">
        <f t="shared" si="153"/>
        <v>SUSPENDER</v>
      </c>
      <c r="AJ553" s="49"/>
      <c r="AK553" s="49"/>
      <c r="AL553" s="66">
        <f t="shared" si="156"/>
        <v>2</v>
      </c>
      <c r="AM553" s="726"/>
      <c r="AN553" s="902"/>
      <c r="AO553" s="900" t="str">
        <f>MID(Cat_alumnos[[#This Row],[CURP]],5,2)</f>
        <v>77</v>
      </c>
      <c r="AP553" s="900" t="str">
        <f>MID(Cat_alumnos[[#This Row],[CURP]],7,2)</f>
        <v>04</v>
      </c>
      <c r="AQ553" s="900" t="str">
        <f>MID(Cat_alumnos[[#This Row],[CURP]],9,2)</f>
        <v>12</v>
      </c>
      <c r="AR553" s="904" t="s">
        <v>2133</v>
      </c>
      <c r="AT553" s="1"/>
      <c r="AV553" s="11"/>
      <c r="AW553" s="10"/>
      <c r="AX553" s="726"/>
      <c r="AY553" s="726"/>
      <c r="AZ553" s="726"/>
      <c r="BA553" s="726"/>
      <c r="BB553" s="726"/>
      <c r="BC553" s="726"/>
      <c r="BD553" s="726"/>
      <c r="BE553" s="726"/>
      <c r="CC553">
        <f t="shared" si="150"/>
        <v>0</v>
      </c>
    </row>
    <row r="554" spans="1:81" ht="19" hidden="1" thickTop="1" thickBot="1">
      <c r="A554" s="447">
        <f t="shared" si="151"/>
        <v>536</v>
      </c>
      <c r="B554" s="611" t="s">
        <v>15</v>
      </c>
      <c r="C554" s="823" t="s">
        <v>3595</v>
      </c>
      <c r="D554" s="772" t="s">
        <v>2737</v>
      </c>
      <c r="E554" s="453" t="s">
        <v>2709</v>
      </c>
      <c r="F554" s="453">
        <v>33877052</v>
      </c>
      <c r="G554" s="300" t="s">
        <v>9072</v>
      </c>
      <c r="H554" s="746">
        <v>16</v>
      </c>
      <c r="I554" s="746">
        <v>16</v>
      </c>
      <c r="J554" s="455">
        <v>2000</v>
      </c>
      <c r="K554" s="455">
        <v>2000</v>
      </c>
      <c r="L554" s="455">
        <v>2180</v>
      </c>
      <c r="M554" s="453" t="s">
        <v>2675</v>
      </c>
      <c r="N554" s="459">
        <v>45065</v>
      </c>
      <c r="O554" s="379">
        <f t="shared" si="154"/>
        <v>45523</v>
      </c>
      <c r="P554" s="878">
        <v>45083</v>
      </c>
      <c r="Q554" s="878">
        <v>45541</v>
      </c>
      <c r="R554" s="694" t="str">
        <f t="shared" si="158"/>
        <v>H</v>
      </c>
      <c r="S554" s="694" t="str">
        <f t="shared" si="144"/>
        <v>MAESTRIA EN DERECHO PROCESAL PENAL Y JUICIOS ORALES</v>
      </c>
      <c r="T554" s="322" t="s">
        <v>2133</v>
      </c>
      <c r="U554" s="323" t="s">
        <v>11</v>
      </c>
      <c r="V554" s="176">
        <v>5000</v>
      </c>
      <c r="W554" s="732">
        <f t="shared" si="146"/>
        <v>0.56399999999999995</v>
      </c>
      <c r="X554" s="699">
        <f t="shared" si="147"/>
        <v>2820</v>
      </c>
      <c r="Y554" s="326">
        <v>2</v>
      </c>
      <c r="Z554" s="327"/>
      <c r="AA554" s="328">
        <v>25000</v>
      </c>
      <c r="AB554" t="str">
        <f ca="1">IF(Cat_alumnos[[#This Row],[Termina Programa]]&lt;TODAY(), "EGRESADO", "VIGENTE")</f>
        <v>EGRESADO</v>
      </c>
      <c r="AD554" s="1249">
        <v>536</v>
      </c>
      <c r="AE554" s="46">
        <v>0</v>
      </c>
      <c r="AF5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CALENDARIO)]],TODAY())/30,0)-AE554, IF(Cat_alumnos[[#This Row],[ESTATUS ACADÉMICO]]="VIGENTE",ROUNDDOWN(DAYS360(Cat_alumnos[[#This Row],[FECHA DE INICIO (PRIMERA CLASE CALENDARIO)]],TODAY())/30,0)+2-AE554,"NO VIGENTE"))</f>
        <v>NO VIGENTE</v>
      </c>
      <c r="AG554" s="1260">
        <v>16</v>
      </c>
      <c r="AH5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4" s="55" t="str">
        <f t="shared" si="153"/>
        <v>SUSPENDER</v>
      </c>
      <c r="AJ554" s="49"/>
      <c r="AK554" s="49"/>
      <c r="AL554" s="66">
        <f t="shared" si="156"/>
        <v>2</v>
      </c>
      <c r="AM554" s="726"/>
      <c r="AN554" s="902"/>
      <c r="AO554" s="900" t="str">
        <f>MID(Cat_alumnos[[#This Row],[CURP]],5,2)</f>
        <v>84</v>
      </c>
      <c r="AP554" s="900" t="str">
        <f>MID(Cat_alumnos[[#This Row],[CURP]],7,2)</f>
        <v>04</v>
      </c>
      <c r="AQ554" s="900" t="str">
        <f>MID(Cat_alumnos[[#This Row],[CURP]],9,2)</f>
        <v>07</v>
      </c>
      <c r="AR554" s="904" t="s">
        <v>2133</v>
      </c>
      <c r="AT554" s="1"/>
      <c r="AV554" s="11"/>
      <c r="AW554" s="10"/>
      <c r="AX554" s="726"/>
      <c r="AY554" s="726"/>
      <c r="AZ554" s="726"/>
      <c r="BA554" s="726"/>
      <c r="BB554" s="726"/>
      <c r="BC554" s="726"/>
      <c r="BD554" s="726"/>
      <c r="BE554" s="726"/>
      <c r="CC554">
        <f t="shared" si="150"/>
        <v>0</v>
      </c>
    </row>
    <row r="555" spans="1:81" ht="19" hidden="1" thickTop="1" thickBot="1">
      <c r="A555" s="447">
        <f t="shared" si="151"/>
        <v>537</v>
      </c>
      <c r="B555" s="611" t="s">
        <v>15</v>
      </c>
      <c r="C555" s="824" t="s">
        <v>3598</v>
      </c>
      <c r="D555" s="772" t="s">
        <v>2738</v>
      </c>
      <c r="E555" s="453" t="s">
        <v>2688</v>
      </c>
      <c r="F555" s="453">
        <v>56332428</v>
      </c>
      <c r="G555" s="942" t="s">
        <v>3896</v>
      </c>
      <c r="H555" s="746">
        <v>16</v>
      </c>
      <c r="I555" s="746">
        <v>16</v>
      </c>
      <c r="J555" s="455">
        <v>2000</v>
      </c>
      <c r="K555" s="455">
        <v>2000</v>
      </c>
      <c r="L555" s="455">
        <v>2180</v>
      </c>
      <c r="M555" s="453" t="s">
        <v>2675</v>
      </c>
      <c r="N555" s="459">
        <v>45065</v>
      </c>
      <c r="O555" s="379">
        <f t="shared" si="154"/>
        <v>45523</v>
      </c>
      <c r="P555" s="878">
        <v>45083</v>
      </c>
      <c r="Q555" s="878">
        <v>45541</v>
      </c>
      <c r="R555" s="694" t="str">
        <f t="shared" si="158"/>
        <v>M</v>
      </c>
      <c r="S555" s="694" t="str">
        <f t="shared" si="144"/>
        <v>MAESTRIA EN DERECHO PROCESAL PENAL Y JUICIOS ORALES</v>
      </c>
      <c r="T555" s="322" t="s">
        <v>2133</v>
      </c>
      <c r="U555" s="323" t="s">
        <v>11</v>
      </c>
      <c r="V555" s="1170">
        <v>5000</v>
      </c>
      <c r="W555" s="732">
        <f t="shared" si="146"/>
        <v>0.56399999999999995</v>
      </c>
      <c r="X555" s="699">
        <f t="shared" si="147"/>
        <v>2820</v>
      </c>
      <c r="Y555" s="326">
        <v>2</v>
      </c>
      <c r="Z555" s="327"/>
      <c r="AA555" s="328">
        <v>25000</v>
      </c>
      <c r="AB555" t="str">
        <f ca="1">IF(Cat_alumnos[[#This Row],[Termina Programa]]&lt;TODAY(), "EGRESADO", "VIGENTE")</f>
        <v>EGRESADO</v>
      </c>
      <c r="AD555" s="1248">
        <v>537</v>
      </c>
      <c r="AE555" s="46">
        <v>0</v>
      </c>
      <c r="AF5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CALENDARIO)]],TODAY())/30,0)-AE555, IF(Cat_alumnos[[#This Row],[ESTATUS ACADÉMICO]]="VIGENTE",ROUNDDOWN(DAYS360(Cat_alumnos[[#This Row],[FECHA DE INICIO (PRIMERA CLASE CALENDARIO)]],TODAY())/30,0)+2-AE555,"NO VIGENTE"))</f>
        <v>NO VIGENTE</v>
      </c>
      <c r="AG555" s="1260">
        <v>16</v>
      </c>
      <c r="AH5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5" s="55" t="str">
        <f t="shared" si="153"/>
        <v>SUSPENDER</v>
      </c>
      <c r="AJ555" s="49"/>
      <c r="AK555" s="49"/>
      <c r="AL555" s="66">
        <f t="shared" si="156"/>
        <v>2</v>
      </c>
      <c r="AM555" s="726"/>
      <c r="AN555" s="902"/>
      <c r="AO555" s="900" t="str">
        <f>MID(Cat_alumnos[[#This Row],[CURP]],5,2)</f>
        <v>82</v>
      </c>
      <c r="AP555" s="900" t="str">
        <f>MID(Cat_alumnos[[#This Row],[CURP]],7,2)</f>
        <v>08</v>
      </c>
      <c r="AQ555" s="900" t="str">
        <f>MID(Cat_alumnos[[#This Row],[CURP]],9,2)</f>
        <v>29</v>
      </c>
      <c r="AR555" s="904" t="s">
        <v>2133</v>
      </c>
      <c r="AT555" s="1"/>
      <c r="AV555" s="11"/>
      <c r="AW555" s="10"/>
      <c r="AX555" s="726"/>
      <c r="AY555" s="726"/>
      <c r="AZ555" s="726"/>
      <c r="BA555" s="726"/>
      <c r="BB555" s="726"/>
      <c r="BC555" s="726"/>
      <c r="BD555" s="726"/>
      <c r="BE555" s="726"/>
      <c r="CC555">
        <f t="shared" si="150"/>
        <v>0</v>
      </c>
    </row>
    <row r="556" spans="1:81" ht="19" thickTop="1" thickBot="1">
      <c r="A556" s="447">
        <f t="shared" si="151"/>
        <v>538</v>
      </c>
      <c r="B556" s="611" t="s">
        <v>15</v>
      </c>
      <c r="C556" s="1219" t="s">
        <v>9446</v>
      </c>
      <c r="D556" s="772" t="s">
        <v>2735</v>
      </c>
      <c r="E556" s="453" t="s">
        <v>2689</v>
      </c>
      <c r="F556" s="453"/>
      <c r="G556" s="1290" t="s">
        <v>9210</v>
      </c>
      <c r="H556" s="454">
        <v>16</v>
      </c>
      <c r="I556" s="454">
        <v>16</v>
      </c>
      <c r="J556" s="455">
        <v>2000</v>
      </c>
      <c r="K556" s="773">
        <v>2000</v>
      </c>
      <c r="L556" s="455">
        <v>2180</v>
      </c>
      <c r="M556" s="453" t="s">
        <v>2675</v>
      </c>
      <c r="N556" s="459">
        <v>45065</v>
      </c>
      <c r="O556" s="379">
        <f t="shared" si="154"/>
        <v>45523</v>
      </c>
      <c r="P556" s="878">
        <v>45083</v>
      </c>
      <c r="Q556" s="878">
        <v>45541</v>
      </c>
      <c r="R556" s="694" t="str">
        <f t="shared" si="158"/>
        <v>M</v>
      </c>
      <c r="S556" s="694" t="str">
        <f t="shared" si="144"/>
        <v>MAESTRIA EN DERECHO PROCESAL PENAL Y JUICIOS ORALES</v>
      </c>
      <c r="T556" s="322" t="s">
        <v>2133</v>
      </c>
      <c r="U556" s="323" t="s">
        <v>9</v>
      </c>
      <c r="V556" s="1170">
        <v>5000</v>
      </c>
      <c r="W556" s="732">
        <f t="shared" si="146"/>
        <v>0.56399999999999995</v>
      </c>
      <c r="X556" s="699">
        <f t="shared" si="147"/>
        <v>2820</v>
      </c>
      <c r="Y556" s="326">
        <v>2</v>
      </c>
      <c r="Z556" s="327"/>
      <c r="AA556" s="328">
        <v>26000</v>
      </c>
      <c r="AB556" t="s">
        <v>9</v>
      </c>
      <c r="AD556" s="1249">
        <v>538</v>
      </c>
      <c r="AE556" s="46">
        <v>12</v>
      </c>
      <c r="AF556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CALENDARIO)]],TODAY())/30,0)-AE556, IF(Cat_alumnos[[#This Row],[ESTATUS ACADÉMICO]]="VIGENTE",ROUNDDOWN(DAYS360(Cat_alumnos[[#This Row],[FECHA DE INICIO (PRIMERA CLASE CALENDARIO)]],TODAY())/30,0)+2-AE556,"NO VIGENTE"))</f>
        <v>17</v>
      </c>
      <c r="AG556" s="1260">
        <v>16</v>
      </c>
      <c r="AH556" s="47">
        <f>Cat_alumnos[[#This Row],[NO DE PAGOS (MESES)]]-Dat_Cobranza[[#This Row],[MODULOS PAGADOS]]</f>
        <v>0</v>
      </c>
      <c r="AI556" s="55" t="str">
        <f t="shared" ref="AI556:AI576" ca="1" si="159">IF(AH556&gt;=2,"SUSPENDER",IF(AH556&lt;=0,CONCATENATE("Al día"," ",$AK$17),IF(AND(AH556&lt;=2,AH556&gt;0),"COBRANZA",)))</f>
        <v>Al día septiembre</v>
      </c>
      <c r="AJ556" s="49" t="s">
        <v>9085</v>
      </c>
      <c r="AK556" s="49">
        <v>2</v>
      </c>
      <c r="AL556" s="66" t="s">
        <v>9086</v>
      </c>
      <c r="AM556" s="726"/>
      <c r="AN556" s="902"/>
      <c r="AO556" s="900" t="str">
        <f>MID(Cat_alumnos[[#This Row],[CURP]],5,2)</f>
        <v>85</v>
      </c>
      <c r="AP556" s="900" t="str">
        <f>MID(Cat_alumnos[[#This Row],[CURP]],7,2)</f>
        <v>03</v>
      </c>
      <c r="AQ556" s="900" t="str">
        <f>MID(Cat_alumnos[[#This Row],[CURP]],9,2)</f>
        <v>29</v>
      </c>
      <c r="AR556" s="904" t="s">
        <v>2133</v>
      </c>
      <c r="AT556" s="1"/>
      <c r="AV556" s="11"/>
      <c r="AW556" s="10"/>
      <c r="AX556" s="726"/>
      <c r="AY556" s="726"/>
      <c r="AZ556" s="726"/>
      <c r="BA556" s="726"/>
      <c r="BB556" s="726"/>
      <c r="BC556" s="726"/>
      <c r="BD556" s="726"/>
      <c r="BE556" s="726"/>
      <c r="CC556">
        <f t="shared" si="150"/>
        <v>0</v>
      </c>
    </row>
    <row r="557" spans="1:81" ht="18" hidden="1" thickBot="1">
      <c r="A557" s="447">
        <f t="shared" si="151"/>
        <v>539</v>
      </c>
      <c r="B557" s="611" t="s">
        <v>21</v>
      </c>
      <c r="C557" s="1219" t="s">
        <v>137</v>
      </c>
      <c r="D557" s="768" t="s">
        <v>2730</v>
      </c>
      <c r="E557" s="1082" t="s">
        <v>2690</v>
      </c>
      <c r="F557" s="453">
        <v>58240442</v>
      </c>
      <c r="G557" s="1290" t="s">
        <v>9211</v>
      </c>
      <c r="H557" s="454">
        <v>6</v>
      </c>
      <c r="I557" s="454">
        <v>6</v>
      </c>
      <c r="J557" s="455">
        <v>2000</v>
      </c>
      <c r="K557" s="566" t="s">
        <v>1600</v>
      </c>
      <c r="L557" s="455">
        <f t="shared" ref="L557:L558" si="160">2180*0.3</f>
        <v>654</v>
      </c>
      <c r="M557" s="453" t="s">
        <v>2675</v>
      </c>
      <c r="N557" s="459">
        <v>45065</v>
      </c>
      <c r="O557" s="379">
        <f t="shared" si="154"/>
        <v>45218</v>
      </c>
      <c r="P557" s="878">
        <v>45083</v>
      </c>
      <c r="Q557" s="878">
        <v>45236</v>
      </c>
      <c r="R557" s="694" t="str">
        <f t="shared" si="158"/>
        <v/>
      </c>
      <c r="S557" s="694" t="str">
        <f t="shared" si="144"/>
        <v>JT MAESTRIA EN DERECHO PROCESAL PENAL Y JUICIOS ORALES</v>
      </c>
      <c r="T557" s="322" t="s">
        <v>2133</v>
      </c>
      <c r="U557" s="323" t="s">
        <v>16</v>
      </c>
      <c r="V557" s="1170">
        <v>5000</v>
      </c>
      <c r="W557" s="732">
        <f t="shared" si="146"/>
        <v>0.86919999999999997</v>
      </c>
      <c r="X557" s="699">
        <f t="shared" si="147"/>
        <v>4346</v>
      </c>
      <c r="Y557" s="326">
        <v>0</v>
      </c>
      <c r="Z557" s="327">
        <v>6000</v>
      </c>
      <c r="AA557" s="328">
        <v>25000</v>
      </c>
      <c r="AB557" t="s">
        <v>16</v>
      </c>
      <c r="AD557" s="1248">
        <v>539</v>
      </c>
      <c r="AE557" s="46">
        <v>0</v>
      </c>
      <c r="AF5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CALENDARIO)]],TODAY())/30,0)-AE557, IF(Cat_alumnos[[#This Row],[ESTATUS ACADÉMICO]]="VIGENTE",ROUNDDOWN(DAYS360(Cat_alumnos[[#This Row],[FECHA DE INICIO (PRIMERA CLASE CALENDARIO)]],TODAY())/30,0)+2-AE557,"NO VIGENTE"))</f>
        <v>NO VIGENTE</v>
      </c>
      <c r="AG557" s="1260">
        <v>3</v>
      </c>
      <c r="AH5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7" s="55" t="str">
        <f t="shared" si="159"/>
        <v>SUSPENDER</v>
      </c>
      <c r="AJ557" s="49"/>
      <c r="AK557" s="49"/>
      <c r="AL557" s="66"/>
      <c r="AM557" s="726"/>
      <c r="AN557" s="902"/>
      <c r="AO557" s="900" t="str">
        <f>MID(Cat_alumnos[[#This Row],[CURP]],5,2)</f>
        <v/>
      </c>
      <c r="AP557" s="900" t="str">
        <f>MID(Cat_alumnos[[#This Row],[CURP]],7,2)</f>
        <v/>
      </c>
      <c r="AQ557" s="900" t="str">
        <f>MID(Cat_alumnos[[#This Row],[CURP]],9,2)</f>
        <v/>
      </c>
      <c r="AR557" s="904" t="s">
        <v>2133</v>
      </c>
      <c r="AT557" s="1"/>
      <c r="AV557" s="11"/>
      <c r="AW557" s="10"/>
      <c r="AX557" s="726"/>
      <c r="AY557" s="726"/>
      <c r="AZ557" s="726"/>
      <c r="BA557" s="726"/>
      <c r="BB557" s="726"/>
      <c r="BC557" s="726"/>
      <c r="BD557" s="726"/>
      <c r="BE557" s="726"/>
      <c r="CC557">
        <f t="shared" si="150"/>
        <v>0</v>
      </c>
    </row>
    <row r="558" spans="1:81" ht="18" hidden="1" thickBot="1">
      <c r="A558" s="447">
        <f t="shared" si="151"/>
        <v>540</v>
      </c>
      <c r="B558" s="611" t="s">
        <v>21</v>
      </c>
      <c r="C558" s="1219" t="s">
        <v>137</v>
      </c>
      <c r="D558" s="768" t="s">
        <v>2731</v>
      </c>
      <c r="E558" s="1082" t="s">
        <v>2691</v>
      </c>
      <c r="F558" s="453">
        <v>56139817</v>
      </c>
      <c r="G558" s="1290" t="s">
        <v>9212</v>
      </c>
      <c r="H558" s="454">
        <v>6</v>
      </c>
      <c r="I558" s="454">
        <v>6</v>
      </c>
      <c r="J558" s="455">
        <v>2000</v>
      </c>
      <c r="K558" s="566" t="s">
        <v>1600</v>
      </c>
      <c r="L558" s="455">
        <f t="shared" si="160"/>
        <v>654</v>
      </c>
      <c r="M558" s="453" t="s">
        <v>2675</v>
      </c>
      <c r="N558" s="459">
        <v>45065</v>
      </c>
      <c r="O558" s="379">
        <f t="shared" si="154"/>
        <v>45218</v>
      </c>
      <c r="P558" s="878">
        <v>45083</v>
      </c>
      <c r="Q558" s="878">
        <v>45236</v>
      </c>
      <c r="R558" s="694" t="str">
        <f t="shared" si="158"/>
        <v/>
      </c>
      <c r="S558" s="694" t="str">
        <f t="shared" ref="S558:S621" si="161">IFERROR(VLOOKUP($B558,BDPROGRAMA,2,FALSE),)</f>
        <v>JT MAESTRIA EN DERECHO PROCESAL PENAL Y JUICIOS ORALES</v>
      </c>
      <c r="T558" s="322" t="s">
        <v>2133</v>
      </c>
      <c r="U558" s="323" t="s">
        <v>16</v>
      </c>
      <c r="V558" s="1170">
        <v>5000</v>
      </c>
      <c r="W558" s="732">
        <f t="shared" si="146"/>
        <v>0.86919999999999997</v>
      </c>
      <c r="X558" s="699">
        <f t="shared" si="147"/>
        <v>4346</v>
      </c>
      <c r="Y558" s="326">
        <v>0</v>
      </c>
      <c r="Z558" s="327">
        <v>6000</v>
      </c>
      <c r="AA558" s="328">
        <v>25000</v>
      </c>
      <c r="AB558" t="s">
        <v>16</v>
      </c>
      <c r="AD558" s="1249">
        <v>540</v>
      </c>
      <c r="AE558" s="46">
        <v>0</v>
      </c>
      <c r="AF5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CALENDARIO)]],TODAY())/30,0)-AE558, IF(Cat_alumnos[[#This Row],[ESTATUS ACADÉMICO]]="VIGENTE",ROUNDDOWN(DAYS360(Cat_alumnos[[#This Row],[FECHA DE INICIO (PRIMERA CLASE CALENDARIO)]],TODAY())/30,0)+2-AE558,"NO VIGENTE"))</f>
        <v>NO VIGENTE</v>
      </c>
      <c r="AG558" s="1260">
        <v>3</v>
      </c>
      <c r="AH5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8" s="55" t="str">
        <f t="shared" si="159"/>
        <v>SUSPENDER</v>
      </c>
      <c r="AJ558" s="49"/>
      <c r="AK558" s="49"/>
      <c r="AL558" s="66"/>
      <c r="AM558" s="726"/>
      <c r="AN558" s="902"/>
      <c r="AO558" s="900" t="str">
        <f>MID(Cat_alumnos[[#This Row],[CURP]],5,2)</f>
        <v/>
      </c>
      <c r="AP558" s="900" t="str">
        <f>MID(Cat_alumnos[[#This Row],[CURP]],7,2)</f>
        <v/>
      </c>
      <c r="AQ558" s="900" t="str">
        <f>MID(Cat_alumnos[[#This Row],[CURP]],9,2)</f>
        <v/>
      </c>
      <c r="AR558" s="904" t="s">
        <v>2133</v>
      </c>
      <c r="AT558" s="1"/>
      <c r="AV558" s="11"/>
      <c r="AW558" s="10"/>
      <c r="AX558" s="726"/>
      <c r="AY558" s="726"/>
      <c r="AZ558" s="726"/>
      <c r="BA558" s="726"/>
      <c r="BB558" s="726"/>
      <c r="BC558" s="726"/>
      <c r="BD558" s="726"/>
      <c r="BE558" s="726"/>
      <c r="CC558">
        <f t="shared" si="150"/>
        <v>0</v>
      </c>
    </row>
    <row r="559" spans="1:81" ht="16.5" hidden="1" customHeight="1" thickBot="1">
      <c r="A559" s="447">
        <f t="shared" si="151"/>
        <v>541</v>
      </c>
      <c r="B559" s="611" t="s">
        <v>21</v>
      </c>
      <c r="C559" s="1071" t="s">
        <v>3922</v>
      </c>
      <c r="D559" s="768" t="s">
        <v>2732</v>
      </c>
      <c r="E559" s="621" t="s">
        <v>2692</v>
      </c>
      <c r="F559" s="453">
        <v>50199645</v>
      </c>
      <c r="G559" s="1291" t="s">
        <v>3028</v>
      </c>
      <c r="H559" s="454">
        <v>6</v>
      </c>
      <c r="I559" s="454">
        <v>6</v>
      </c>
      <c r="J559" s="455">
        <v>2000</v>
      </c>
      <c r="K559" s="566" t="s">
        <v>1600</v>
      </c>
      <c r="L559" s="455">
        <v>2180</v>
      </c>
      <c r="M559" s="453" t="s">
        <v>2675</v>
      </c>
      <c r="N559" s="459">
        <v>45065</v>
      </c>
      <c r="O559" s="379">
        <f t="shared" si="154"/>
        <v>45218</v>
      </c>
      <c r="P559" s="878">
        <v>45083</v>
      </c>
      <c r="Q559" s="878">
        <v>45236</v>
      </c>
      <c r="R559" s="694" t="str">
        <f t="shared" si="158"/>
        <v>H</v>
      </c>
      <c r="S559" s="694" t="str">
        <f t="shared" si="161"/>
        <v>JT MAESTRIA EN DERECHO PROCESAL PENAL Y JUICIOS ORALES</v>
      </c>
      <c r="T559" s="322" t="s">
        <v>2133</v>
      </c>
      <c r="U559" s="323" t="s">
        <v>11</v>
      </c>
      <c r="V559" s="1170">
        <v>5000</v>
      </c>
      <c r="W559" s="732">
        <f t="shared" si="146"/>
        <v>0.56399999999999995</v>
      </c>
      <c r="X559" s="699">
        <f t="shared" si="147"/>
        <v>2820</v>
      </c>
      <c r="Y559" s="326">
        <v>0</v>
      </c>
      <c r="Z559" s="327">
        <v>6000</v>
      </c>
      <c r="AA559" s="328">
        <v>25000</v>
      </c>
      <c r="AB559" t="str">
        <f ca="1">IF(Cat_alumnos[[#This Row],[Termina Programa]]&lt;TODAY(), "EGRESADO", "VIGENTE")</f>
        <v>EGRESADO</v>
      </c>
      <c r="AD559" s="1248">
        <v>541</v>
      </c>
      <c r="AE559" s="46">
        <v>0</v>
      </c>
      <c r="AF5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CALENDARIO)]],TODAY())/30,0)-AE559, IF(Cat_alumnos[[#This Row],[ESTATUS ACADÉMICO]]="VIGENTE",ROUNDDOWN(DAYS360(Cat_alumnos[[#This Row],[FECHA DE INICIO (PRIMERA CLASE CALENDARIO)]],TODAY())/30,0)+2-AE559,"NO VIGENTE"))</f>
        <v>NO VIGENTE</v>
      </c>
      <c r="AG559" s="1260">
        <v>6</v>
      </c>
      <c r="AH5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9" s="55" t="str">
        <f t="shared" si="159"/>
        <v>SUSPENDER</v>
      </c>
      <c r="AJ559" s="49"/>
      <c r="AK559" s="49"/>
      <c r="AL559" s="66"/>
      <c r="AM559" s="726"/>
      <c r="AN559" s="902"/>
      <c r="AO559" s="900" t="str">
        <f>MID(Cat_alumnos[[#This Row],[CURP]],5,2)</f>
        <v>70</v>
      </c>
      <c r="AP559" s="900" t="str">
        <f>MID(Cat_alumnos[[#This Row],[CURP]],7,2)</f>
        <v>04</v>
      </c>
      <c r="AQ559" s="900" t="str">
        <f>MID(Cat_alumnos[[#This Row],[CURP]],9,2)</f>
        <v>14</v>
      </c>
      <c r="AR559" s="904" t="s">
        <v>2133</v>
      </c>
      <c r="AT559" s="1"/>
      <c r="AV559" s="11"/>
      <c r="AW559" s="10"/>
      <c r="AX559" s="726"/>
      <c r="AY559" s="726"/>
      <c r="AZ559" s="726"/>
      <c r="BA559" s="726"/>
      <c r="BB559" s="726"/>
      <c r="BC559" s="726"/>
      <c r="BD559" s="726"/>
      <c r="BE559" s="726"/>
      <c r="CC559">
        <f t="shared" si="150"/>
        <v>0</v>
      </c>
    </row>
    <row r="560" spans="1:81" ht="16.5" hidden="1" customHeight="1" thickBot="1">
      <c r="A560" s="447">
        <f t="shared" si="151"/>
        <v>542</v>
      </c>
      <c r="B560" s="611" t="s">
        <v>21</v>
      </c>
      <c r="C560" s="453" t="s">
        <v>9401</v>
      </c>
      <c r="D560" s="768" t="s">
        <v>2733</v>
      </c>
      <c r="E560" s="621" t="s">
        <v>2693</v>
      </c>
      <c r="F560" s="453">
        <v>30222646</v>
      </c>
      <c r="G560" s="1291" t="s">
        <v>3029</v>
      </c>
      <c r="H560" s="454">
        <v>6</v>
      </c>
      <c r="I560" s="454">
        <v>6</v>
      </c>
      <c r="J560" s="455">
        <v>2000</v>
      </c>
      <c r="K560" s="566" t="s">
        <v>1600</v>
      </c>
      <c r="L560" s="455">
        <v>2180</v>
      </c>
      <c r="M560" s="453" t="s">
        <v>2675</v>
      </c>
      <c r="N560" s="459">
        <v>45065</v>
      </c>
      <c r="O560" s="379">
        <f t="shared" si="154"/>
        <v>45218</v>
      </c>
      <c r="P560" s="878">
        <v>45083</v>
      </c>
      <c r="Q560" s="878">
        <v>45236</v>
      </c>
      <c r="R560" s="694" t="str">
        <f t="shared" si="158"/>
        <v>H</v>
      </c>
      <c r="S560" s="694" t="str">
        <f t="shared" si="161"/>
        <v>JT MAESTRIA EN DERECHO PROCESAL PENAL Y JUICIOS ORALES</v>
      </c>
      <c r="T560" s="322" t="s">
        <v>2133</v>
      </c>
      <c r="U560" s="323" t="s">
        <v>11</v>
      </c>
      <c r="V560" s="1170">
        <v>5000</v>
      </c>
      <c r="W560" s="732">
        <f t="shared" si="146"/>
        <v>0.56399999999999995</v>
      </c>
      <c r="X560" s="699">
        <f t="shared" si="147"/>
        <v>2820</v>
      </c>
      <c r="Y560" s="326">
        <v>0</v>
      </c>
      <c r="Z560" s="327">
        <v>6000</v>
      </c>
      <c r="AA560" s="328">
        <v>25000</v>
      </c>
      <c r="AB560" t="str">
        <f ca="1">IF(Cat_alumnos[[#This Row],[Termina Programa]]&lt;TODAY(), "EGRESADO", "VIGENTE")</f>
        <v>EGRESADO</v>
      </c>
      <c r="AD560" s="1249">
        <v>542</v>
      </c>
      <c r="AE560" s="46">
        <v>0</v>
      </c>
      <c r="AF5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CALENDARIO)]],TODAY())/30,0)-AE560, IF(Cat_alumnos[[#This Row],[ESTATUS ACADÉMICO]]="VIGENTE",ROUNDDOWN(DAYS360(Cat_alumnos[[#This Row],[FECHA DE INICIO (PRIMERA CLASE CALENDARIO)]],TODAY())/30,0)+2-AE560,"NO VIGENTE"))</f>
        <v>NO VIGENTE</v>
      </c>
      <c r="AG560" s="1260">
        <v>6</v>
      </c>
      <c r="AH5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60" s="55" t="str">
        <f t="shared" si="159"/>
        <v>SUSPENDER</v>
      </c>
      <c r="AJ560" s="49"/>
      <c r="AK560" s="49"/>
      <c r="AL560" s="66"/>
      <c r="AM560" s="726"/>
      <c r="AN560" s="902"/>
      <c r="AO560" s="900" t="str">
        <f>MID(Cat_alumnos[[#This Row],[CURP]],5,2)</f>
        <v>80</v>
      </c>
      <c r="AP560" s="900" t="str">
        <f>MID(Cat_alumnos[[#This Row],[CURP]],7,2)</f>
        <v>01</v>
      </c>
      <c r="AQ560" s="900" t="str">
        <f>MID(Cat_alumnos[[#This Row],[CURP]],9,2)</f>
        <v>01</v>
      </c>
      <c r="AR560" s="904" t="s">
        <v>2133</v>
      </c>
      <c r="AT560" s="1"/>
      <c r="AV560" s="11"/>
      <c r="AW560" s="10"/>
      <c r="AX560" s="726"/>
      <c r="AY560" s="726"/>
      <c r="AZ560" s="726"/>
      <c r="BA560" s="726"/>
      <c r="BB560" s="726"/>
      <c r="BC560" s="726"/>
      <c r="BD560" s="726"/>
      <c r="BE560" s="726"/>
      <c r="CC560">
        <f t="shared" si="150"/>
        <v>0</v>
      </c>
    </row>
    <row r="561" spans="1:81" ht="18" hidden="1" thickBot="1">
      <c r="A561" s="447">
        <f t="shared" si="151"/>
        <v>543</v>
      </c>
      <c r="B561" s="570" t="s">
        <v>3889</v>
      </c>
      <c r="C561" s="639" t="s">
        <v>3459</v>
      </c>
      <c r="D561" s="766" t="s">
        <v>2716</v>
      </c>
      <c r="E561" s="621" t="s">
        <v>2331</v>
      </c>
      <c r="F561" s="453">
        <v>59306320</v>
      </c>
      <c r="G561" s="1289" t="s">
        <v>9193</v>
      </c>
      <c r="H561" s="454">
        <v>20</v>
      </c>
      <c r="I561" s="454">
        <v>20</v>
      </c>
      <c r="J561" s="455">
        <v>3000</v>
      </c>
      <c r="K561" s="455">
        <v>2500</v>
      </c>
      <c r="L561" s="455">
        <v>3350</v>
      </c>
      <c r="M561" s="502" t="s">
        <v>2850</v>
      </c>
      <c r="N561" s="459">
        <v>45065</v>
      </c>
      <c r="O561" s="379">
        <f t="shared" si="154"/>
        <v>45645</v>
      </c>
      <c r="P561" s="878">
        <v>45083</v>
      </c>
      <c r="Q561" s="878">
        <v>45663</v>
      </c>
      <c r="R561" s="303" t="s">
        <v>1616</v>
      </c>
      <c r="S561" s="694" t="str">
        <f t="shared" si="161"/>
        <v>DOCTORADO EN DERECHO</v>
      </c>
      <c r="T561" s="322" t="s">
        <v>2133</v>
      </c>
      <c r="U561" s="323" t="s">
        <v>9</v>
      </c>
      <c r="V561" s="1170">
        <v>6700</v>
      </c>
      <c r="W561" s="732">
        <f t="shared" si="146"/>
        <v>0.5</v>
      </c>
      <c r="X561" s="699">
        <f t="shared" si="147"/>
        <v>3350</v>
      </c>
      <c r="Y561" s="326">
        <v>1</v>
      </c>
      <c r="Z561" s="327"/>
      <c r="AA561" s="328">
        <v>30000</v>
      </c>
      <c r="AB561" t="s">
        <v>11</v>
      </c>
      <c r="AD561" s="1248">
        <v>543</v>
      </c>
      <c r="AE561" s="46">
        <v>0</v>
      </c>
      <c r="AF5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CALENDARIO)]],TODAY())/30,0)-AE561, IF(Cat_alumnos[[#This Row],[ESTATUS ACADÉMICO]]="VIGENTE",ROUNDDOWN(DAYS360(Cat_alumnos[[#This Row],[FECHA DE INICIO (PRIMERA CLASE CALENDARIO)]],TODAY())/30,0)+2-AE561,"NO VIGENTE"))</f>
        <v>NO VIGENTE</v>
      </c>
      <c r="AG561" s="1260">
        <v>20</v>
      </c>
      <c r="AH5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1" s="55" t="str">
        <f t="shared" si="159"/>
        <v>SUSPENDER</v>
      </c>
      <c r="AJ561" s="300" t="s">
        <v>8784</v>
      </c>
      <c r="AK561" s="49" t="s">
        <v>8900</v>
      </c>
      <c r="AL561" s="66">
        <v>1</v>
      </c>
      <c r="AM561" s="726"/>
      <c r="AN561" s="1259"/>
      <c r="AO561" s="900" t="str">
        <f>MID(Cat_alumnos[[#This Row],[CURP]],5,2)</f>
        <v>87</v>
      </c>
      <c r="AP561" s="900" t="str">
        <f>MID(Cat_alumnos[[#This Row],[CURP]],7,2)</f>
        <v>10</v>
      </c>
      <c r="AQ561" s="900" t="str">
        <f>MID(Cat_alumnos[[#This Row],[CURP]],9,2)</f>
        <v>01</v>
      </c>
      <c r="AR561" s="904" t="s">
        <v>2133</v>
      </c>
      <c r="AT561" s="1"/>
      <c r="AV561" s="11"/>
      <c r="AW561" s="10"/>
      <c r="AX561" s="726"/>
      <c r="AY561" s="726"/>
      <c r="AZ561" s="726"/>
      <c r="BA561" s="726"/>
      <c r="BB561" s="726"/>
      <c r="BC561" s="726"/>
      <c r="BD561" s="726"/>
      <c r="BE561" s="726"/>
      <c r="CC561">
        <f t="shared" si="150"/>
        <v>0</v>
      </c>
    </row>
    <row r="562" spans="1:81" ht="18" hidden="1" thickBot="1">
      <c r="A562" s="447">
        <f t="shared" si="151"/>
        <v>544</v>
      </c>
      <c r="B562" s="570" t="s">
        <v>3889</v>
      </c>
      <c r="C562" s="639" t="s">
        <v>2858</v>
      </c>
      <c r="D562" s="766" t="s">
        <v>2717</v>
      </c>
      <c r="E562" s="621" t="s">
        <v>2333</v>
      </c>
      <c r="F562" s="453">
        <v>55151366</v>
      </c>
      <c r="G562" s="1289" t="s">
        <v>9194</v>
      </c>
      <c r="H562" s="454">
        <v>20</v>
      </c>
      <c r="I562" s="454">
        <v>20</v>
      </c>
      <c r="J562" s="455">
        <v>3000</v>
      </c>
      <c r="K562" s="455">
        <v>2500</v>
      </c>
      <c r="L562" s="455">
        <v>1049</v>
      </c>
      <c r="M562" s="502" t="s">
        <v>2850</v>
      </c>
      <c r="N562" s="459">
        <v>45065</v>
      </c>
      <c r="O562" s="379">
        <f t="shared" si="154"/>
        <v>45645</v>
      </c>
      <c r="P562" s="878">
        <v>45083</v>
      </c>
      <c r="Q562" s="878">
        <v>45663</v>
      </c>
      <c r="R562" s="694" t="str">
        <f t="shared" ref="R562:R579" si="162">MID($C562,11,1)</f>
        <v>M</v>
      </c>
      <c r="S562" s="694" t="str">
        <f t="shared" si="161"/>
        <v>DOCTORADO EN DERECHO</v>
      </c>
      <c r="T562" s="322" t="s">
        <v>2133</v>
      </c>
      <c r="U562" s="323" t="s">
        <v>9</v>
      </c>
      <c r="V562" s="1170">
        <v>6700</v>
      </c>
      <c r="W562" s="732">
        <f t="shared" si="146"/>
        <v>0.84343283582089557</v>
      </c>
      <c r="X562" s="699">
        <f t="shared" si="147"/>
        <v>5651</v>
      </c>
      <c r="Y562" s="326">
        <v>1</v>
      </c>
      <c r="Z562" s="327"/>
      <c r="AA562" s="328">
        <v>30000</v>
      </c>
      <c r="AB562" t="str">
        <f ca="1">IF(Cat_alumnos[[#This Row],[Termina Programa]]&lt;TODAY(), "EGRESADO", "VIGENTE")</f>
        <v>EGRESADO</v>
      </c>
      <c r="AD562" s="1249">
        <v>544</v>
      </c>
      <c r="AE562" s="46">
        <v>0</v>
      </c>
      <c r="AF5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CALENDARIO)]],TODAY())/30,0)-AE562, IF(Cat_alumnos[[#This Row],[ESTATUS ACADÉMICO]]="VIGENTE",ROUNDDOWN(DAYS360(Cat_alumnos[[#This Row],[FECHA DE INICIO (PRIMERA CLASE CALENDARIO)]],TODAY())/30,0)+2-AE562,"NO VIGENTE"))</f>
        <v>NO VIGENTE</v>
      </c>
      <c r="AG562" s="1260">
        <v>20</v>
      </c>
      <c r="AH5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62" s="55" t="str">
        <f t="shared" ca="1" si="159"/>
        <v>Al día septiembre</v>
      </c>
      <c r="AJ562" s="300" t="s">
        <v>8784</v>
      </c>
      <c r="AK562" s="49" t="s">
        <v>8900</v>
      </c>
      <c r="AL562" s="66">
        <v>1</v>
      </c>
      <c r="AM562" s="726"/>
      <c r="AN562" s="1259"/>
      <c r="AO562" s="900" t="str">
        <f>MID(Cat_alumnos[[#This Row],[CURP]],5,2)</f>
        <v>92</v>
      </c>
      <c r="AP562" s="900" t="str">
        <f>MID(Cat_alumnos[[#This Row],[CURP]],7,2)</f>
        <v>10</v>
      </c>
      <c r="AQ562" s="900" t="str">
        <f>MID(Cat_alumnos[[#This Row],[CURP]],9,2)</f>
        <v>07</v>
      </c>
      <c r="AR562" s="904" t="s">
        <v>2133</v>
      </c>
      <c r="AT562" s="1"/>
      <c r="AV562" s="11"/>
      <c r="AW562" s="10"/>
      <c r="AX562" s="726"/>
      <c r="AY562" s="726"/>
      <c r="AZ562" s="726"/>
      <c r="BA562" s="726"/>
      <c r="BB562" s="726"/>
      <c r="BC562" s="726"/>
      <c r="BD562" s="726"/>
      <c r="BE562" s="726"/>
      <c r="CC562">
        <f t="shared" si="150"/>
        <v>0</v>
      </c>
    </row>
    <row r="563" spans="1:81" ht="18" hidden="1" thickBot="1">
      <c r="A563" s="447">
        <f t="shared" si="151"/>
        <v>545</v>
      </c>
      <c r="B563" s="570" t="s">
        <v>3889</v>
      </c>
      <c r="C563" s="461" t="s">
        <v>8960</v>
      </c>
      <c r="D563" s="774" t="s">
        <v>2724</v>
      </c>
      <c r="E563" s="990" t="s">
        <v>2754</v>
      </c>
      <c r="F563" s="453">
        <v>51109464</v>
      </c>
      <c r="G563" s="1290" t="s">
        <v>9213</v>
      </c>
      <c r="H563" s="454">
        <v>20</v>
      </c>
      <c r="I563" s="454">
        <v>20</v>
      </c>
      <c r="J563" s="455">
        <v>3000</v>
      </c>
      <c r="K563" s="455">
        <v>2500</v>
      </c>
      <c r="L563" s="455">
        <v>3350</v>
      </c>
      <c r="M563" s="502" t="s">
        <v>2850</v>
      </c>
      <c r="N563" s="459">
        <v>45065</v>
      </c>
      <c r="O563" s="379">
        <f t="shared" si="154"/>
        <v>45645</v>
      </c>
      <c r="P563" s="878">
        <v>45083</v>
      </c>
      <c r="Q563" s="878">
        <v>45663</v>
      </c>
      <c r="R563" s="694" t="str">
        <f t="shared" si="162"/>
        <v>H</v>
      </c>
      <c r="S563" s="694" t="str">
        <f t="shared" si="161"/>
        <v>DOCTORADO EN DERECHO</v>
      </c>
      <c r="T563" s="322" t="s">
        <v>2133</v>
      </c>
      <c r="U563" s="323" t="s">
        <v>9</v>
      </c>
      <c r="V563" s="1170">
        <v>6700</v>
      </c>
      <c r="W563" s="732">
        <f t="shared" si="146"/>
        <v>0.5</v>
      </c>
      <c r="X563" s="699">
        <f t="shared" si="147"/>
        <v>3350</v>
      </c>
      <c r="Y563" s="326">
        <v>1</v>
      </c>
      <c r="Z563" s="327"/>
      <c r="AA563" s="328">
        <v>30000</v>
      </c>
      <c r="AB563" t="s">
        <v>11</v>
      </c>
      <c r="AD563" s="1248">
        <v>545</v>
      </c>
      <c r="AE563" s="46">
        <v>0</v>
      </c>
      <c r="AF5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CALENDARIO)]],TODAY())/30,0)-AE563, IF(Cat_alumnos[[#This Row],[ESTATUS ACADÉMICO]]="VIGENTE",ROUNDDOWN(DAYS360(Cat_alumnos[[#This Row],[FECHA DE INICIO (PRIMERA CLASE CALENDARIO)]],TODAY())/30,0)+2-AE563,"NO VIGENTE"))</f>
        <v>NO VIGENTE</v>
      </c>
      <c r="AG563" s="1260">
        <v>20</v>
      </c>
      <c r="AH5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3" s="55" t="str">
        <f t="shared" si="159"/>
        <v>SUSPENDER</v>
      </c>
      <c r="AJ563" s="300" t="s">
        <v>8913</v>
      </c>
      <c r="AK563" s="49" t="s">
        <v>8912</v>
      </c>
      <c r="AL563" s="66">
        <v>1</v>
      </c>
      <c r="AM563" s="726"/>
      <c r="AN563" s="1259"/>
      <c r="AO563" s="900" t="str">
        <f>MID(Cat_alumnos[[#This Row],[CURP]],5,2)</f>
        <v>29</v>
      </c>
      <c r="AP563" s="900" t="str">
        <f>MID(Cat_alumnos[[#This Row],[CURP]],7,2)</f>
        <v>06</v>
      </c>
      <c r="AQ563" s="900" t="str">
        <f>MID(Cat_alumnos[[#This Row],[CURP]],9,2)</f>
        <v>90</v>
      </c>
      <c r="AR563" s="904" t="s">
        <v>2133</v>
      </c>
      <c r="AT563" s="1"/>
      <c r="AV563" s="11"/>
      <c r="AW563" s="10"/>
      <c r="AX563" s="726"/>
      <c r="AY563" s="726"/>
      <c r="AZ563" s="726"/>
      <c r="BA563" s="726"/>
      <c r="BB563" s="726"/>
      <c r="BC563" s="726"/>
      <c r="BD563" s="726"/>
      <c r="BE563" s="726"/>
      <c r="CC563">
        <f t="shared" si="150"/>
        <v>0</v>
      </c>
    </row>
    <row r="564" spans="1:81" ht="18" hidden="1" thickBot="1">
      <c r="A564" s="447">
        <f t="shared" si="151"/>
        <v>546</v>
      </c>
      <c r="B564" s="570" t="s">
        <v>3889</v>
      </c>
      <c r="C564" s="461" t="s">
        <v>8961</v>
      </c>
      <c r="D564" s="766" t="s">
        <v>2719</v>
      </c>
      <c r="E564" s="453" t="s">
        <v>2721</v>
      </c>
      <c r="F564" s="453">
        <v>41255215</v>
      </c>
      <c r="G564" s="1290" t="s">
        <v>9214</v>
      </c>
      <c r="H564" s="454">
        <v>20</v>
      </c>
      <c r="I564" s="454">
        <v>20</v>
      </c>
      <c r="J564" s="455">
        <v>3000</v>
      </c>
      <c r="K564" s="455">
        <v>2500</v>
      </c>
      <c r="L564" s="455">
        <v>3350</v>
      </c>
      <c r="M564" s="502" t="s">
        <v>2850</v>
      </c>
      <c r="N564" s="459">
        <v>45065</v>
      </c>
      <c r="O564" s="379">
        <f t="shared" si="154"/>
        <v>45645</v>
      </c>
      <c r="P564" s="878">
        <v>45083</v>
      </c>
      <c r="Q564" s="878">
        <v>45663</v>
      </c>
      <c r="R564" s="694" t="str">
        <f t="shared" si="162"/>
        <v>H</v>
      </c>
      <c r="S564" s="694" t="str">
        <f t="shared" si="161"/>
        <v>DOCTORADO EN DERECHO</v>
      </c>
      <c r="T564" s="322" t="s">
        <v>2133</v>
      </c>
      <c r="U564" s="323" t="s">
        <v>9</v>
      </c>
      <c r="V564" s="1170">
        <v>6700</v>
      </c>
      <c r="W564" s="732">
        <f t="shared" si="146"/>
        <v>0.5</v>
      </c>
      <c r="X564" s="699">
        <f t="shared" si="147"/>
        <v>3350</v>
      </c>
      <c r="Y564" s="326">
        <v>1</v>
      </c>
      <c r="Z564" s="327"/>
      <c r="AA564" s="328">
        <v>30000</v>
      </c>
      <c r="AB564" t="s">
        <v>11</v>
      </c>
      <c r="AD564" s="1249">
        <v>546</v>
      </c>
      <c r="AE564" s="46">
        <v>0</v>
      </c>
      <c r="AF5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CALENDARIO)]],TODAY())/30,0)-AE564, IF(Cat_alumnos[[#This Row],[ESTATUS ACADÉMICO]]="VIGENTE",ROUNDDOWN(DAYS360(Cat_alumnos[[#This Row],[FECHA DE INICIO (PRIMERA CLASE CALENDARIO)]],TODAY())/30,0)+2-AE564,"NO VIGENTE"))</f>
        <v>NO VIGENTE</v>
      </c>
      <c r="AG564" s="1260">
        <v>20</v>
      </c>
      <c r="AH5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4" s="55" t="str">
        <f t="shared" si="159"/>
        <v>SUSPENDER</v>
      </c>
      <c r="AJ564" s="300" t="s">
        <v>8784</v>
      </c>
      <c r="AK564" s="49" t="s">
        <v>8900</v>
      </c>
      <c r="AL564" s="66">
        <v>1</v>
      </c>
      <c r="AM564" s="726"/>
      <c r="AN564" s="1259"/>
      <c r="AO564" s="900" t="str">
        <f>MID(Cat_alumnos[[#This Row],[CURP]],5,2)</f>
        <v>04</v>
      </c>
      <c r="AP564" s="900" t="str">
        <f>MID(Cat_alumnos[[#This Row],[CURP]],7,2)</f>
        <v>10</v>
      </c>
      <c r="AQ564" s="900" t="str">
        <f>MID(Cat_alumnos[[#This Row],[CURP]],9,2)</f>
        <v>66</v>
      </c>
      <c r="AR564" s="904" t="s">
        <v>2133</v>
      </c>
      <c r="AT564" s="1"/>
      <c r="AV564" s="11"/>
      <c r="AW564" s="10"/>
      <c r="AX564" s="726"/>
      <c r="AY564" s="726"/>
      <c r="AZ564" s="726"/>
      <c r="BA564" s="726"/>
      <c r="BB564" s="726"/>
      <c r="BC564" s="726"/>
      <c r="BD564" s="726"/>
      <c r="BE564" s="726"/>
      <c r="CC564">
        <f t="shared" si="150"/>
        <v>0</v>
      </c>
    </row>
    <row r="565" spans="1:81" ht="18" hidden="1" thickBot="1">
      <c r="A565" s="447">
        <f t="shared" si="151"/>
        <v>547</v>
      </c>
      <c r="B565" s="570" t="s">
        <v>3889</v>
      </c>
      <c r="C565" s="461" t="s">
        <v>8962</v>
      </c>
      <c r="D565" s="766" t="s">
        <v>2720</v>
      </c>
      <c r="E565" s="621" t="s">
        <v>2695</v>
      </c>
      <c r="F565" s="453">
        <v>55310042</v>
      </c>
      <c r="G565" s="1288" t="s">
        <v>9215</v>
      </c>
      <c r="H565" s="454">
        <v>20</v>
      </c>
      <c r="I565" s="454">
        <v>20</v>
      </c>
      <c r="J565" s="455">
        <v>3000</v>
      </c>
      <c r="K565" s="455">
        <v>2500</v>
      </c>
      <c r="L565" s="455">
        <v>3350</v>
      </c>
      <c r="M565" s="502" t="s">
        <v>2850</v>
      </c>
      <c r="N565" s="459">
        <v>45065</v>
      </c>
      <c r="O565" s="379">
        <f t="shared" si="154"/>
        <v>45645</v>
      </c>
      <c r="P565" s="878">
        <v>45083</v>
      </c>
      <c r="Q565" s="878">
        <v>45663</v>
      </c>
      <c r="R565" s="694" t="str">
        <f t="shared" si="162"/>
        <v>H</v>
      </c>
      <c r="S565" s="694" t="str">
        <f t="shared" si="161"/>
        <v>DOCTORADO EN DERECHO</v>
      </c>
      <c r="T565" s="322" t="s">
        <v>2133</v>
      </c>
      <c r="U565" s="323" t="s">
        <v>9</v>
      </c>
      <c r="V565" s="1170">
        <v>6700</v>
      </c>
      <c r="W565" s="732">
        <f t="shared" ref="W565:W628" si="163">IFERROR($X565/$V565,"")</f>
        <v>0.5</v>
      </c>
      <c r="X565" s="699">
        <f t="shared" ref="X565:X628" si="164">$V565-$L565</f>
        <v>3350</v>
      </c>
      <c r="Y565" s="326">
        <v>1</v>
      </c>
      <c r="Z565" s="327"/>
      <c r="AA565" s="328">
        <v>30000</v>
      </c>
      <c r="AB565" t="str">
        <f ca="1">IF(Cat_alumnos[[#This Row],[Termina Programa]]&lt;TODAY(), "EGRESADO", "VIGENTE")</f>
        <v>EGRESADO</v>
      </c>
      <c r="AD565" s="1248">
        <v>547</v>
      </c>
      <c r="AE565" s="46">
        <v>0</v>
      </c>
      <c r="AF5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CALENDARIO)]],TODAY())/30,0)-AE565, IF(Cat_alumnos[[#This Row],[ESTATUS ACADÉMICO]]="VIGENTE",ROUNDDOWN(DAYS360(Cat_alumnos[[#This Row],[FECHA DE INICIO (PRIMERA CLASE CALENDARIO)]],TODAY())/30,0)+2-AE565,"NO VIGENTE"))</f>
        <v>NO VIGENTE</v>
      </c>
      <c r="AG565" s="1260">
        <v>20</v>
      </c>
      <c r="AH5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5" s="55" t="str">
        <f t="shared" si="159"/>
        <v>SUSPENDER</v>
      </c>
      <c r="AJ565" s="300" t="s">
        <v>8784</v>
      </c>
      <c r="AK565" s="49" t="s">
        <v>8900</v>
      </c>
      <c r="AL565" s="66">
        <v>1</v>
      </c>
      <c r="AM565" s="726"/>
      <c r="AN565" s="1259"/>
      <c r="AO565" s="900" t="str">
        <f>MID(Cat_alumnos[[#This Row],[CURP]],5,2)</f>
        <v>28</v>
      </c>
      <c r="AP565" s="900" t="str">
        <f>MID(Cat_alumnos[[#This Row],[CURP]],7,2)</f>
        <v>06</v>
      </c>
      <c r="AQ565" s="900" t="str">
        <f>MID(Cat_alumnos[[#This Row],[CURP]],9,2)</f>
        <v>81</v>
      </c>
      <c r="AR565" s="904" t="s">
        <v>2133</v>
      </c>
      <c r="AT565" s="1"/>
      <c r="AV565" s="11"/>
      <c r="AW565" s="10"/>
      <c r="AX565" s="726"/>
      <c r="AY565" s="726"/>
      <c r="AZ565" s="726"/>
      <c r="BA565" s="726"/>
      <c r="BB565" s="726"/>
      <c r="BC565" s="726"/>
      <c r="BD565" s="726"/>
      <c r="BE565" s="726"/>
      <c r="CC565">
        <f t="shared" si="150"/>
        <v>0</v>
      </c>
    </row>
    <row r="566" spans="1:81" ht="18" hidden="1" thickBot="1">
      <c r="A566" s="447">
        <f t="shared" si="151"/>
        <v>548</v>
      </c>
      <c r="B566" s="570" t="s">
        <v>3889</v>
      </c>
      <c r="C566" s="461" t="s">
        <v>8963</v>
      </c>
      <c r="D566" s="766" t="s">
        <v>2722</v>
      </c>
      <c r="E566" s="621" t="s">
        <v>2696</v>
      </c>
      <c r="F566" s="453">
        <v>57670320</v>
      </c>
      <c r="G566" s="1291" t="s">
        <v>9216</v>
      </c>
      <c r="H566" s="454">
        <v>20</v>
      </c>
      <c r="I566" s="454">
        <v>20</v>
      </c>
      <c r="J566" s="455">
        <v>3000</v>
      </c>
      <c r="K566" s="455">
        <v>2500</v>
      </c>
      <c r="L566" s="455">
        <v>3350</v>
      </c>
      <c r="M566" s="502" t="s">
        <v>2850</v>
      </c>
      <c r="N566" s="459">
        <v>45065</v>
      </c>
      <c r="O566" s="379">
        <f t="shared" si="154"/>
        <v>45645</v>
      </c>
      <c r="P566" s="878">
        <v>45083</v>
      </c>
      <c r="Q566" s="878">
        <v>45663</v>
      </c>
      <c r="R566" s="694" t="str">
        <f t="shared" si="162"/>
        <v>H</v>
      </c>
      <c r="S566" s="694" t="str">
        <f t="shared" si="161"/>
        <v>DOCTORADO EN DERECHO</v>
      </c>
      <c r="T566" s="322" t="s">
        <v>2133</v>
      </c>
      <c r="U566" s="323" t="s">
        <v>9</v>
      </c>
      <c r="V566" s="1170">
        <v>6700</v>
      </c>
      <c r="W566" s="732">
        <f t="shared" si="163"/>
        <v>0.5</v>
      </c>
      <c r="X566" s="699">
        <f t="shared" si="164"/>
        <v>3350</v>
      </c>
      <c r="Y566" s="326">
        <v>1</v>
      </c>
      <c r="Z566" s="327"/>
      <c r="AA566" s="328">
        <v>30000</v>
      </c>
      <c r="AB566" t="str">
        <f ca="1">IF(Cat_alumnos[[#This Row],[Termina Programa]]&lt;TODAY(), "EGRESADO", "VIGENTE")</f>
        <v>EGRESADO</v>
      </c>
      <c r="AD566" s="1249">
        <v>548</v>
      </c>
      <c r="AE566" s="46">
        <v>0</v>
      </c>
      <c r="AF5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CALENDARIO)]],TODAY())/30,0)-AE566, IF(Cat_alumnos[[#This Row],[ESTATUS ACADÉMICO]]="VIGENTE",ROUNDDOWN(DAYS360(Cat_alumnos[[#This Row],[FECHA DE INICIO (PRIMERA CLASE CALENDARIO)]],TODAY())/30,0)+2-AE566,"NO VIGENTE"))</f>
        <v>NO VIGENTE</v>
      </c>
      <c r="AG566" s="1260">
        <v>20</v>
      </c>
      <c r="AH5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6" s="55" t="str">
        <f t="shared" si="159"/>
        <v>SUSPENDER</v>
      </c>
      <c r="AJ566" s="300" t="s">
        <v>8784</v>
      </c>
      <c r="AK566" s="49" t="s">
        <v>8900</v>
      </c>
      <c r="AL566" s="66">
        <v>1</v>
      </c>
      <c r="AM566" s="726"/>
      <c r="AN566" s="1259"/>
      <c r="AO566" s="900" t="str">
        <f>MID(Cat_alumnos[[#This Row],[CURP]],5,2)</f>
        <v>27</v>
      </c>
      <c r="AP566" s="900" t="str">
        <f>MID(Cat_alumnos[[#This Row],[CURP]],7,2)</f>
        <v>10</v>
      </c>
      <c r="AQ566" s="900" t="str">
        <f>MID(Cat_alumnos[[#This Row],[CURP]],9,2)</f>
        <v>69</v>
      </c>
      <c r="AR566" s="904" t="s">
        <v>2133</v>
      </c>
      <c r="AT566" s="1"/>
      <c r="AV566" s="11"/>
      <c r="AW566" s="10"/>
      <c r="AX566" s="726"/>
      <c r="AY566" s="726"/>
      <c r="AZ566" s="726"/>
      <c r="BA566" s="726"/>
      <c r="BB566" s="726"/>
      <c r="BC566" s="726"/>
      <c r="BD566" s="726"/>
      <c r="BE566" s="726"/>
      <c r="CC566">
        <f t="shared" si="150"/>
        <v>0</v>
      </c>
    </row>
    <row r="567" spans="1:81" ht="18" hidden="1" thickBot="1">
      <c r="A567" s="447">
        <f t="shared" si="151"/>
        <v>549</v>
      </c>
      <c r="B567" s="570" t="s">
        <v>3889</v>
      </c>
      <c r="C567" s="453" t="s">
        <v>3572</v>
      </c>
      <c r="D567" s="1028" t="s">
        <v>3571</v>
      </c>
      <c r="E567" s="621" t="s">
        <v>2388</v>
      </c>
      <c r="F567" s="453">
        <v>51308822</v>
      </c>
      <c r="G567" s="1291" t="s">
        <v>9202</v>
      </c>
      <c r="H567" s="454">
        <v>20</v>
      </c>
      <c r="I567" s="454">
        <v>20</v>
      </c>
      <c r="J567" s="455">
        <v>3000</v>
      </c>
      <c r="K567" s="455">
        <v>2500</v>
      </c>
      <c r="L567" s="451">
        <f t="shared" ref="L567:L576" si="165">3497*0.3</f>
        <v>1049.0999999999999</v>
      </c>
      <c r="M567" s="502" t="s">
        <v>2850</v>
      </c>
      <c r="N567" s="459">
        <v>45065</v>
      </c>
      <c r="O567" s="379">
        <f t="shared" si="154"/>
        <v>45645</v>
      </c>
      <c r="P567" s="878">
        <v>45083</v>
      </c>
      <c r="Q567" s="878">
        <v>45663</v>
      </c>
      <c r="R567" s="694" t="s">
        <v>1616</v>
      </c>
      <c r="S567" s="694" t="str">
        <f t="shared" si="161"/>
        <v>DOCTORADO EN DERECHO</v>
      </c>
      <c r="T567" s="322" t="s">
        <v>2133</v>
      </c>
      <c r="U567" s="323" t="s">
        <v>9</v>
      </c>
      <c r="V567" s="1170">
        <v>6700</v>
      </c>
      <c r="W567" s="1172">
        <f t="shared" si="163"/>
        <v>0.84341791044776115</v>
      </c>
      <c r="X567" s="699">
        <f t="shared" si="164"/>
        <v>5650.9</v>
      </c>
      <c r="Y567" s="326">
        <v>1</v>
      </c>
      <c r="Z567" s="327"/>
      <c r="AA567" s="328">
        <v>30000</v>
      </c>
      <c r="AB567" t="str">
        <f ca="1">IF(Cat_alumnos[[#This Row],[Termina Programa]]&lt;TODAY(), "EGRESADO", "VIGENTE")</f>
        <v>EGRESADO</v>
      </c>
      <c r="AD567" s="1248">
        <v>549</v>
      </c>
      <c r="AE567" s="46">
        <v>0</v>
      </c>
      <c r="AF5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CALENDARIO)]],TODAY())/30,0)-AE567, IF(Cat_alumnos[[#This Row],[ESTATUS ACADÉMICO]]="VIGENTE",ROUNDDOWN(DAYS360(Cat_alumnos[[#This Row],[FECHA DE INICIO (PRIMERA CLASE CALENDARIO)]],TODAY())/30,0)+2-AE567,"NO VIGENTE"))</f>
        <v>NO VIGENTE</v>
      </c>
      <c r="AG567" s="1260">
        <v>20</v>
      </c>
      <c r="AH5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7" s="55" t="str">
        <f t="shared" si="159"/>
        <v>SUSPENDER</v>
      </c>
      <c r="AJ567" s="300" t="s">
        <v>8784</v>
      </c>
      <c r="AK567" s="49" t="s">
        <v>8900</v>
      </c>
      <c r="AL567" s="66">
        <v>1</v>
      </c>
      <c r="AM567" s="726"/>
      <c r="AN567" s="1259"/>
      <c r="AO567" s="900" t="str">
        <f>MID(Cat_alumnos[[#This Row],[CURP]],5,2)</f>
        <v>M7</v>
      </c>
      <c r="AP567" s="900" t="str">
        <f>MID(Cat_alumnos[[#This Row],[CURP]],7,2)</f>
        <v>30</v>
      </c>
      <c r="AQ567" s="900" t="str">
        <f>MID(Cat_alumnos[[#This Row],[CURP]],9,2)</f>
        <v>61</v>
      </c>
      <c r="AR567" s="904" t="s">
        <v>2133</v>
      </c>
      <c r="AT567" s="1"/>
      <c r="AV567" s="11"/>
      <c r="AW567" s="10"/>
      <c r="AX567" s="726"/>
      <c r="AY567" s="726"/>
      <c r="AZ567" s="726"/>
      <c r="BA567" s="726"/>
      <c r="BB567" s="726"/>
      <c r="BC567" s="726"/>
      <c r="BD567" s="726"/>
      <c r="BE567" s="726"/>
      <c r="CC567">
        <f t="shared" si="150"/>
        <v>0</v>
      </c>
    </row>
    <row r="568" spans="1:81" ht="18" hidden="1" thickBot="1">
      <c r="A568" s="447">
        <f t="shared" si="151"/>
        <v>550</v>
      </c>
      <c r="B568" s="570" t="s">
        <v>3889</v>
      </c>
      <c r="C568" s="461" t="s">
        <v>8964</v>
      </c>
      <c r="D568" s="766" t="s">
        <v>2722</v>
      </c>
      <c r="E568" s="621" t="s">
        <v>2697</v>
      </c>
      <c r="F568" s="453">
        <v>54134290</v>
      </c>
      <c r="G568" s="749" t="s">
        <v>3062</v>
      </c>
      <c r="H568" s="454">
        <v>20</v>
      </c>
      <c r="I568" s="454">
        <v>20</v>
      </c>
      <c r="J568" s="455">
        <v>3000</v>
      </c>
      <c r="K568" s="455">
        <v>2500</v>
      </c>
      <c r="L568" s="451">
        <f t="shared" si="165"/>
        <v>1049.0999999999999</v>
      </c>
      <c r="M568" s="502" t="s">
        <v>2850</v>
      </c>
      <c r="N568" s="459">
        <v>45065</v>
      </c>
      <c r="O568" s="379">
        <f t="shared" si="154"/>
        <v>45645</v>
      </c>
      <c r="P568" s="878">
        <v>45083</v>
      </c>
      <c r="Q568" s="878">
        <v>45663</v>
      </c>
      <c r="R568" s="694" t="str">
        <f t="shared" si="162"/>
        <v>H</v>
      </c>
      <c r="S568" s="694" t="str">
        <f t="shared" si="161"/>
        <v>DOCTORADO EN DERECHO</v>
      </c>
      <c r="T568" s="322" t="s">
        <v>2133</v>
      </c>
      <c r="U568" s="323" t="s">
        <v>9</v>
      </c>
      <c r="V568" s="1170">
        <v>6700</v>
      </c>
      <c r="W568" s="1172">
        <f t="shared" si="163"/>
        <v>0.84341791044776115</v>
      </c>
      <c r="X568" s="699">
        <f t="shared" si="164"/>
        <v>5650.9</v>
      </c>
      <c r="Y568" s="326">
        <v>1</v>
      </c>
      <c r="Z568" s="327"/>
      <c r="AA568" s="328">
        <v>30000</v>
      </c>
      <c r="AB568" t="str">
        <f ca="1">IF(Cat_alumnos[[#This Row],[Termina Programa]]&lt;TODAY(), "EGRESADO", "VIGENTE")</f>
        <v>EGRESADO</v>
      </c>
      <c r="AD568" s="1249">
        <v>550</v>
      </c>
      <c r="AE568" s="46">
        <v>0</v>
      </c>
      <c r="AF5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CALENDARIO)]],TODAY())/30,0)-AE568, IF(Cat_alumnos[[#This Row],[ESTATUS ACADÉMICO]]="VIGENTE",ROUNDDOWN(DAYS360(Cat_alumnos[[#This Row],[FECHA DE INICIO (PRIMERA CLASE CALENDARIO)]],TODAY())/30,0)+2-AE568,"NO VIGENTE"))</f>
        <v>NO VIGENTE</v>
      </c>
      <c r="AG568" s="1260">
        <v>20</v>
      </c>
      <c r="AH5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8" s="55" t="str">
        <f t="shared" si="159"/>
        <v>SUSPENDER</v>
      </c>
      <c r="AJ568" s="300" t="s">
        <v>8784</v>
      </c>
      <c r="AK568" s="49" t="s">
        <v>8900</v>
      </c>
      <c r="AL568" s="66">
        <v>1</v>
      </c>
      <c r="AM568" s="726"/>
      <c r="AN568" s="1259"/>
      <c r="AO568" s="900" t="str">
        <f>MID(Cat_alumnos[[#This Row],[CURP]],5,2)</f>
        <v>01</v>
      </c>
      <c r="AP568" s="900" t="str">
        <f>MID(Cat_alumnos[[#This Row],[CURP]],7,2)</f>
        <v>06</v>
      </c>
      <c r="AQ568" s="900" t="str">
        <f>MID(Cat_alumnos[[#This Row],[CURP]],9,2)</f>
        <v>75</v>
      </c>
      <c r="AR568" s="904" t="s">
        <v>2133</v>
      </c>
      <c r="AT568" s="1"/>
      <c r="AV568" s="11"/>
      <c r="AW568" s="10"/>
      <c r="AX568" s="726"/>
      <c r="AY568" s="726"/>
      <c r="AZ568" s="726"/>
      <c r="BA568" s="726"/>
      <c r="BB568" s="726"/>
      <c r="BC568" s="726"/>
      <c r="BD568" s="726"/>
      <c r="BE568" s="726"/>
      <c r="CC568">
        <f t="shared" si="150"/>
        <v>0</v>
      </c>
    </row>
    <row r="569" spans="1:81" ht="18" hidden="1" thickBot="1">
      <c r="A569" s="447">
        <f t="shared" si="151"/>
        <v>551</v>
      </c>
      <c r="B569" s="570" t="s">
        <v>3889</v>
      </c>
      <c r="C569" s="461" t="s">
        <v>8965</v>
      </c>
      <c r="D569" s="766" t="s">
        <v>2723</v>
      </c>
      <c r="E569" s="621" t="s">
        <v>2698</v>
      </c>
      <c r="F569" s="453">
        <v>31041739</v>
      </c>
      <c r="G569" s="942" t="s">
        <v>9217</v>
      </c>
      <c r="H569" s="454">
        <v>20</v>
      </c>
      <c r="I569" s="454">
        <v>20</v>
      </c>
      <c r="J569" s="455">
        <v>3000</v>
      </c>
      <c r="K569" s="455">
        <v>2500</v>
      </c>
      <c r="L569" s="451">
        <f t="shared" si="165"/>
        <v>1049.0999999999999</v>
      </c>
      <c r="M569" s="502" t="s">
        <v>2850</v>
      </c>
      <c r="N569" s="459">
        <v>45065</v>
      </c>
      <c r="O569" s="379">
        <f t="shared" si="154"/>
        <v>45645</v>
      </c>
      <c r="P569" s="878">
        <v>45083</v>
      </c>
      <c r="Q569" s="878">
        <v>45663</v>
      </c>
      <c r="R569" s="694" t="str">
        <f t="shared" si="162"/>
        <v>M</v>
      </c>
      <c r="S569" s="694" t="str">
        <f t="shared" si="161"/>
        <v>DOCTORADO EN DERECHO</v>
      </c>
      <c r="T569" s="322" t="s">
        <v>2133</v>
      </c>
      <c r="U569" s="323" t="s">
        <v>9</v>
      </c>
      <c r="V569" s="1170">
        <v>6700</v>
      </c>
      <c r="W569" s="1172">
        <f t="shared" si="163"/>
        <v>0.84341791044776115</v>
      </c>
      <c r="X569" s="699">
        <f t="shared" si="164"/>
        <v>5650.9</v>
      </c>
      <c r="Y569" s="326">
        <v>1</v>
      </c>
      <c r="Z569" s="327"/>
      <c r="AA569" s="328">
        <v>30000</v>
      </c>
      <c r="AB569" t="str">
        <f ca="1">IF(Cat_alumnos[[#This Row],[Termina Programa]]&lt;TODAY(), "EGRESADO", "VIGENTE")</f>
        <v>EGRESADO</v>
      </c>
      <c r="AD569" s="1248">
        <v>551</v>
      </c>
      <c r="AE569" s="46">
        <v>0</v>
      </c>
      <c r="AF5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CALENDARIO)]],TODAY())/30,0)-AE569, IF(Cat_alumnos[[#This Row],[ESTATUS ACADÉMICO]]="VIGENTE",ROUNDDOWN(DAYS360(Cat_alumnos[[#This Row],[FECHA DE INICIO (PRIMERA CLASE CALENDARIO)]],TODAY())/30,0)+2-AE569,"NO VIGENTE"))</f>
        <v>NO VIGENTE</v>
      </c>
      <c r="AG569" s="1260">
        <v>20</v>
      </c>
      <c r="AH5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9" s="55" t="str">
        <f t="shared" si="159"/>
        <v>SUSPENDER</v>
      </c>
      <c r="AJ569" s="300" t="s">
        <v>8784</v>
      </c>
      <c r="AK569" s="49" t="s">
        <v>8900</v>
      </c>
      <c r="AL569" s="66">
        <v>1</v>
      </c>
      <c r="AM569" s="726"/>
      <c r="AN569" s="1259"/>
      <c r="AO569" s="900" t="str">
        <f>MID(Cat_alumnos[[#This Row],[CURP]],5,2)</f>
        <v>21</v>
      </c>
      <c r="AP569" s="900" t="str">
        <f>MID(Cat_alumnos[[#This Row],[CURP]],7,2)</f>
        <v>05</v>
      </c>
      <c r="AQ569" s="900" t="str">
        <f>MID(Cat_alumnos[[#This Row],[CURP]],9,2)</f>
        <v>89</v>
      </c>
      <c r="AR569" s="904" t="s">
        <v>2133</v>
      </c>
      <c r="AT569" s="1"/>
      <c r="AV569" s="11"/>
      <c r="AW569" s="10"/>
      <c r="AX569" s="726"/>
      <c r="AY569" s="726"/>
      <c r="AZ569" s="726"/>
      <c r="BA569" s="726"/>
      <c r="BB569" s="726"/>
      <c r="BC569" s="726"/>
      <c r="BD569" s="726"/>
      <c r="BE569" s="726"/>
      <c r="CC569">
        <f t="shared" si="150"/>
        <v>0</v>
      </c>
    </row>
    <row r="570" spans="1:81" ht="18" hidden="1" thickBot="1">
      <c r="A570" s="447">
        <f t="shared" si="151"/>
        <v>552</v>
      </c>
      <c r="B570" s="655" t="s">
        <v>20</v>
      </c>
      <c r="C570" s="453" t="s">
        <v>9402</v>
      </c>
      <c r="D570" s="766" t="s">
        <v>2727</v>
      </c>
      <c r="E570" s="621" t="s">
        <v>2699</v>
      </c>
      <c r="F570" s="453">
        <v>57150844</v>
      </c>
      <c r="G570" s="1291" t="s">
        <v>9325</v>
      </c>
      <c r="H570" s="454">
        <v>4</v>
      </c>
      <c r="I570" s="454">
        <v>4</v>
      </c>
      <c r="J570" s="455">
        <v>3000</v>
      </c>
      <c r="K570" s="566" t="s">
        <v>1600</v>
      </c>
      <c r="L570" s="451">
        <f t="shared" si="165"/>
        <v>1049.0999999999999</v>
      </c>
      <c r="M570" s="502" t="s">
        <v>2850</v>
      </c>
      <c r="N570" s="459">
        <v>45065</v>
      </c>
      <c r="O570" s="379">
        <f t="shared" si="154"/>
        <v>45157</v>
      </c>
      <c r="P570" s="878">
        <v>45083</v>
      </c>
      <c r="Q570" s="878">
        <v>45175</v>
      </c>
      <c r="R570" s="694" t="str">
        <f t="shared" si="162"/>
        <v>H</v>
      </c>
      <c r="S570" s="694" t="str">
        <f t="shared" si="161"/>
        <v>JT DOCTORADO EN DERECHO</v>
      </c>
      <c r="T570" s="322" t="s">
        <v>2133</v>
      </c>
      <c r="U570" s="323" t="s">
        <v>11</v>
      </c>
      <c r="V570" s="1170">
        <v>6700</v>
      </c>
      <c r="W570" s="1172">
        <f t="shared" si="163"/>
        <v>0.84341791044776115</v>
      </c>
      <c r="X570" s="699">
        <f t="shared" si="164"/>
        <v>5650.9</v>
      </c>
      <c r="Y570" s="326">
        <v>0</v>
      </c>
      <c r="Z570" s="327">
        <v>8000</v>
      </c>
      <c r="AA570" s="328">
        <v>29000</v>
      </c>
      <c r="AB570" t="str">
        <f ca="1">IF(Cat_alumnos[[#This Row],[Termina Programa]]&lt;TODAY(), "EGRESADO", "VIGENTE")</f>
        <v>EGRESADO</v>
      </c>
      <c r="AD570" s="1249">
        <v>552</v>
      </c>
      <c r="AE570" s="46">
        <v>0</v>
      </c>
      <c r="AF5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CALENDARIO)]],TODAY())/30,0)-AE570, IF(Cat_alumnos[[#This Row],[ESTATUS ACADÉMICO]]="VIGENTE",ROUNDDOWN(DAYS360(Cat_alumnos[[#This Row],[FECHA DE INICIO (PRIMERA CLASE CALENDARIO)]],TODAY())/30,0)+2-AE570,"NO VIGENTE"))</f>
        <v>NO VIGENTE</v>
      </c>
      <c r="AG570" s="1260">
        <v>4</v>
      </c>
      <c r="AH5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0" s="55" t="str">
        <f t="shared" si="159"/>
        <v>SUSPENDER</v>
      </c>
      <c r="AJ570" s="303" t="s">
        <v>11</v>
      </c>
      <c r="AK570" s="49"/>
      <c r="AL570" s="66">
        <v>1</v>
      </c>
      <c r="AM570" s="726"/>
      <c r="AN570" s="1259"/>
      <c r="AO570" s="900" t="str">
        <f>MID(Cat_alumnos[[#This Row],[CURP]],5,2)</f>
        <v>80</v>
      </c>
      <c r="AP570" s="900" t="str">
        <f>MID(Cat_alumnos[[#This Row],[CURP]],7,2)</f>
        <v>01</v>
      </c>
      <c r="AQ570" s="900" t="str">
        <f>MID(Cat_alumnos[[#This Row],[CURP]],9,2)</f>
        <v>01</v>
      </c>
      <c r="AR570" s="904" t="s">
        <v>2133</v>
      </c>
      <c r="AT570" s="1"/>
      <c r="AV570" s="11"/>
      <c r="AW570" s="10"/>
      <c r="AX570" s="726"/>
      <c r="AY570" s="726"/>
      <c r="AZ570" s="726"/>
      <c r="BA570" s="726"/>
      <c r="BB570" s="726"/>
      <c r="BC570" s="726"/>
      <c r="BD570" s="726"/>
      <c r="BE570" s="726"/>
      <c r="BX570">
        <v>8000</v>
      </c>
      <c r="BY570">
        <v>8000</v>
      </c>
      <c r="CA570" t="s">
        <v>3116</v>
      </c>
      <c r="CC570">
        <f t="shared" si="150"/>
        <v>0</v>
      </c>
    </row>
    <row r="571" spans="1:81" ht="18" hidden="1" thickBot="1">
      <c r="A571" s="447">
        <f t="shared" si="151"/>
        <v>553</v>
      </c>
      <c r="B571" s="655" t="s">
        <v>20</v>
      </c>
      <c r="C571" s="453" t="s">
        <v>9403</v>
      </c>
      <c r="D571" s="766" t="s">
        <v>2728</v>
      </c>
      <c r="E571" s="621" t="s">
        <v>2700</v>
      </c>
      <c r="F571" s="453">
        <v>57154507</v>
      </c>
      <c r="G571" s="1290" t="s">
        <v>9218</v>
      </c>
      <c r="H571" s="454">
        <v>4</v>
      </c>
      <c r="I571" s="454">
        <v>4</v>
      </c>
      <c r="J571" s="455">
        <v>3000</v>
      </c>
      <c r="K571" s="566" t="s">
        <v>1600</v>
      </c>
      <c r="L571" s="451">
        <f t="shared" si="165"/>
        <v>1049.0999999999999</v>
      </c>
      <c r="M571" s="502" t="s">
        <v>2850</v>
      </c>
      <c r="N571" s="459">
        <v>45065</v>
      </c>
      <c r="O571" s="379">
        <f t="shared" si="154"/>
        <v>45157</v>
      </c>
      <c r="P571" s="878">
        <v>45083</v>
      </c>
      <c r="Q571" s="878">
        <v>45175</v>
      </c>
      <c r="R571" s="694" t="str">
        <f t="shared" si="162"/>
        <v>M</v>
      </c>
      <c r="S571" s="694" t="str">
        <f t="shared" si="161"/>
        <v>JT DOCTORADO EN DERECHO</v>
      </c>
      <c r="T571" s="322" t="s">
        <v>2133</v>
      </c>
      <c r="U571" s="323" t="s">
        <v>11</v>
      </c>
      <c r="V571" s="1170">
        <v>6700</v>
      </c>
      <c r="W571" s="1172">
        <f t="shared" si="163"/>
        <v>0.84341791044776115</v>
      </c>
      <c r="X571" s="699">
        <f t="shared" si="164"/>
        <v>5650.9</v>
      </c>
      <c r="Y571" s="326">
        <v>0</v>
      </c>
      <c r="Z571" s="327">
        <v>8000</v>
      </c>
      <c r="AA571" s="328">
        <v>29000</v>
      </c>
      <c r="AB571" t="str">
        <f ca="1">IF(Cat_alumnos[[#This Row],[Termina Programa]]&lt;TODAY(), "EGRESADO", "VIGENTE")</f>
        <v>EGRESADO</v>
      </c>
      <c r="AD571" s="1248">
        <v>553</v>
      </c>
      <c r="AE571" s="46">
        <v>0</v>
      </c>
      <c r="AF5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CALENDARIO)]],TODAY())/30,0)-AE571, IF(Cat_alumnos[[#This Row],[ESTATUS ACADÉMICO]]="VIGENTE",ROUNDDOWN(DAYS360(Cat_alumnos[[#This Row],[FECHA DE INICIO (PRIMERA CLASE CALENDARIO)]],TODAY())/30,0)+2-AE571,"NO VIGENTE"))</f>
        <v>NO VIGENTE</v>
      </c>
      <c r="AG571" s="1260">
        <v>4</v>
      </c>
      <c r="AH5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1" s="55" t="str">
        <f t="shared" si="159"/>
        <v>SUSPENDER</v>
      </c>
      <c r="AJ571" s="303" t="s">
        <v>11</v>
      </c>
      <c r="AK571" s="49"/>
      <c r="AL571" s="66">
        <v>1</v>
      </c>
      <c r="AM571" s="726"/>
      <c r="AN571" s="1259"/>
      <c r="AO571" s="900" t="str">
        <f>MID(Cat_alumnos[[#This Row],[CURP]],5,2)</f>
        <v>80</v>
      </c>
      <c r="AP571" s="900" t="str">
        <f>MID(Cat_alumnos[[#This Row],[CURP]],7,2)</f>
        <v>01</v>
      </c>
      <c r="AQ571" s="900" t="str">
        <f>MID(Cat_alumnos[[#This Row],[CURP]],9,2)</f>
        <v>01</v>
      </c>
      <c r="AR571" s="904" t="s">
        <v>2133</v>
      </c>
      <c r="AT571" s="1"/>
      <c r="AV571" s="11"/>
      <c r="AW571" s="10"/>
      <c r="AX571" s="726"/>
      <c r="AY571" s="726"/>
      <c r="AZ571" s="726"/>
      <c r="BA571" s="726"/>
      <c r="BB571" s="726"/>
      <c r="BC571" s="726"/>
      <c r="BD571" s="726"/>
      <c r="BE571" s="726"/>
      <c r="BX571">
        <v>8000</v>
      </c>
      <c r="BY571">
        <v>8000</v>
      </c>
      <c r="CA571" t="s">
        <v>3116</v>
      </c>
      <c r="CC571">
        <f t="shared" si="150"/>
        <v>0</v>
      </c>
    </row>
    <row r="572" spans="1:81" ht="18" hidden="1" thickBot="1">
      <c r="A572" s="447">
        <f t="shared" si="151"/>
        <v>554</v>
      </c>
      <c r="B572" s="655" t="s">
        <v>20</v>
      </c>
      <c r="C572" s="453" t="s">
        <v>9404</v>
      </c>
      <c r="D572" s="766" t="s">
        <v>2718</v>
      </c>
      <c r="E572" s="621" t="s">
        <v>2701</v>
      </c>
      <c r="F572" s="453"/>
      <c r="G572" s="1290" t="s">
        <v>9219</v>
      </c>
      <c r="H572" s="454">
        <v>4</v>
      </c>
      <c r="I572" s="454">
        <v>4</v>
      </c>
      <c r="J572" s="455">
        <v>3000</v>
      </c>
      <c r="K572" s="566" t="s">
        <v>1600</v>
      </c>
      <c r="L572" s="451">
        <f t="shared" si="165"/>
        <v>1049.0999999999999</v>
      </c>
      <c r="M572" s="502" t="s">
        <v>2850</v>
      </c>
      <c r="N572" s="459">
        <v>45065</v>
      </c>
      <c r="O572" s="379">
        <f t="shared" si="154"/>
        <v>45157</v>
      </c>
      <c r="P572" s="878">
        <v>45083</v>
      </c>
      <c r="Q572" s="878">
        <v>45175</v>
      </c>
      <c r="R572" s="694" t="str">
        <f t="shared" si="162"/>
        <v>H</v>
      </c>
      <c r="S572" s="694" t="str">
        <f t="shared" si="161"/>
        <v>JT DOCTORADO EN DERECHO</v>
      </c>
      <c r="T572" s="322" t="s">
        <v>2133</v>
      </c>
      <c r="U572" s="323" t="s">
        <v>11</v>
      </c>
      <c r="V572" s="1170">
        <v>6700</v>
      </c>
      <c r="W572" s="1172">
        <f t="shared" si="163"/>
        <v>0.84341791044776115</v>
      </c>
      <c r="X572" s="699">
        <f t="shared" si="164"/>
        <v>5650.9</v>
      </c>
      <c r="Y572" s="326">
        <v>0</v>
      </c>
      <c r="Z572" s="327">
        <v>8000</v>
      </c>
      <c r="AA572" s="328">
        <v>29000</v>
      </c>
      <c r="AB572" t="str">
        <f ca="1">IF(Cat_alumnos[[#This Row],[Termina Programa]]&lt;TODAY(), "EGRESADO", "VIGENTE")</f>
        <v>EGRESADO</v>
      </c>
      <c r="AD572" s="1249">
        <v>554</v>
      </c>
      <c r="AE572" s="46">
        <v>0</v>
      </c>
      <c r="AF5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CALENDARIO)]],TODAY())/30,0)-AE572, IF(Cat_alumnos[[#This Row],[ESTATUS ACADÉMICO]]="VIGENTE",ROUNDDOWN(DAYS360(Cat_alumnos[[#This Row],[FECHA DE INICIO (PRIMERA CLASE CALENDARIO)]],TODAY())/30,0)+2-AE572,"NO VIGENTE"))</f>
        <v>NO VIGENTE</v>
      </c>
      <c r="AG572" s="1260">
        <v>4</v>
      </c>
      <c r="AH5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2" s="55" t="str">
        <f t="shared" si="159"/>
        <v>SUSPENDER</v>
      </c>
      <c r="AJ572" s="303" t="s">
        <v>11</v>
      </c>
      <c r="AK572" s="49"/>
      <c r="AL572" s="66">
        <v>1</v>
      </c>
      <c r="AM572" s="726"/>
      <c r="AN572" s="1259"/>
      <c r="AO572" s="900" t="str">
        <f>MID(Cat_alumnos[[#This Row],[CURP]],5,2)</f>
        <v>80</v>
      </c>
      <c r="AP572" s="900" t="str">
        <f>MID(Cat_alumnos[[#This Row],[CURP]],7,2)</f>
        <v>01</v>
      </c>
      <c r="AQ572" s="900" t="str">
        <f>MID(Cat_alumnos[[#This Row],[CURP]],9,2)</f>
        <v>01</v>
      </c>
      <c r="AR572" s="904" t="s">
        <v>2133</v>
      </c>
      <c r="AT572" s="1"/>
      <c r="AV572" s="11"/>
      <c r="AW572" s="10"/>
      <c r="AX572" s="726"/>
      <c r="AY572" s="726"/>
      <c r="AZ572" s="726"/>
      <c r="BA572" s="726"/>
      <c r="BB572" s="726"/>
      <c r="BC572" s="726"/>
      <c r="BD572" s="726"/>
      <c r="BE572" s="726"/>
      <c r="BX572">
        <v>8000</v>
      </c>
      <c r="BY572">
        <v>8000</v>
      </c>
      <c r="CA572" t="s">
        <v>3116</v>
      </c>
      <c r="CC572">
        <f t="shared" si="150"/>
        <v>0</v>
      </c>
    </row>
    <row r="573" spans="1:81" ht="18" hidden="1" thickBot="1">
      <c r="A573" s="447">
        <f t="shared" si="151"/>
        <v>555</v>
      </c>
      <c r="B573" s="655" t="s">
        <v>22</v>
      </c>
      <c r="C573" s="453" t="s">
        <v>9405</v>
      </c>
      <c r="D573" s="776" t="s">
        <v>2762</v>
      </c>
      <c r="E573" s="621" t="s">
        <v>2702</v>
      </c>
      <c r="F573" s="453">
        <v>51386562</v>
      </c>
      <c r="G573" s="1294" t="s">
        <v>9220</v>
      </c>
      <c r="H573" s="454">
        <v>4</v>
      </c>
      <c r="I573" s="454">
        <v>4</v>
      </c>
      <c r="J573" s="455">
        <v>3000</v>
      </c>
      <c r="K573" s="566" t="s">
        <v>1600</v>
      </c>
      <c r="L573" s="451">
        <f t="shared" si="165"/>
        <v>1049.0999999999999</v>
      </c>
      <c r="M573" s="502" t="s">
        <v>2850</v>
      </c>
      <c r="N573" s="459">
        <v>45065</v>
      </c>
      <c r="O573" s="379">
        <f t="shared" si="154"/>
        <v>45157</v>
      </c>
      <c r="P573" s="878">
        <v>45083</v>
      </c>
      <c r="Q573" s="878">
        <v>45175</v>
      </c>
      <c r="R573" s="694" t="str">
        <f t="shared" si="162"/>
        <v>M</v>
      </c>
      <c r="S573" s="694" t="str">
        <f t="shared" si="161"/>
        <v>JT DOCTORADO EN INNOVACION ADMON Y POLITICAS PUBLICAS</v>
      </c>
      <c r="T573" s="322" t="s">
        <v>2133</v>
      </c>
      <c r="U573" s="323" t="s">
        <v>11</v>
      </c>
      <c r="V573" s="1170">
        <v>6700</v>
      </c>
      <c r="W573" s="1172">
        <f t="shared" si="163"/>
        <v>0.84341791044776115</v>
      </c>
      <c r="X573" s="699">
        <f t="shared" si="164"/>
        <v>5650.9</v>
      </c>
      <c r="Y573" s="326">
        <v>0</v>
      </c>
      <c r="Z573" s="327">
        <v>8000</v>
      </c>
      <c r="AA573" s="328">
        <v>29000</v>
      </c>
      <c r="AB573" t="str">
        <f ca="1">IF(Cat_alumnos[[#This Row],[Termina Programa]]&lt;TODAY(), "EGRESADO", "VIGENTE")</f>
        <v>EGRESADO</v>
      </c>
      <c r="AD573" s="1248">
        <v>555</v>
      </c>
      <c r="AE573" s="46">
        <v>0</v>
      </c>
      <c r="AF5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CALENDARIO)]],TODAY())/30,0)-AE573, IF(Cat_alumnos[[#This Row],[ESTATUS ACADÉMICO]]="VIGENTE",ROUNDDOWN(DAYS360(Cat_alumnos[[#This Row],[FECHA DE INICIO (PRIMERA CLASE CALENDARIO)]],TODAY())/30,0)+2-AE573,"NO VIGENTE"))</f>
        <v>NO VIGENTE</v>
      </c>
      <c r="AG573" s="1260">
        <v>4</v>
      </c>
      <c r="AH5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3" s="55" t="str">
        <f t="shared" si="159"/>
        <v>SUSPENDER</v>
      </c>
      <c r="AJ573" s="303" t="s">
        <v>11</v>
      </c>
      <c r="AK573" s="49"/>
      <c r="AL573" s="66">
        <v>1</v>
      </c>
      <c r="AM573" s="726"/>
      <c r="AN573" s="1259"/>
      <c r="AO573" s="900" t="str">
        <f>MID(Cat_alumnos[[#This Row],[CURP]],5,2)</f>
        <v>80</v>
      </c>
      <c r="AP573" s="900" t="str">
        <f>MID(Cat_alumnos[[#This Row],[CURP]],7,2)</f>
        <v>01</v>
      </c>
      <c r="AQ573" s="900" t="str">
        <f>MID(Cat_alumnos[[#This Row],[CURP]],9,2)</f>
        <v>01</v>
      </c>
      <c r="AR573" s="904" t="s">
        <v>2133</v>
      </c>
      <c r="AT573" s="1"/>
      <c r="AV573" s="11"/>
      <c r="AW573" s="10"/>
      <c r="AX573" s="726"/>
      <c r="AY573" s="726"/>
      <c r="AZ573" s="726"/>
      <c r="BA573" s="726"/>
      <c r="BB573" s="726"/>
      <c r="BC573" s="726"/>
      <c r="BD573" s="726"/>
      <c r="BE573" s="726"/>
      <c r="BX573">
        <v>8000</v>
      </c>
      <c r="BY573">
        <v>8000</v>
      </c>
      <c r="CA573" t="s">
        <v>3116</v>
      </c>
      <c r="CC573">
        <f t="shared" si="150"/>
        <v>0</v>
      </c>
    </row>
    <row r="574" spans="1:81" ht="18" hidden="1" thickBot="1">
      <c r="A574" s="447">
        <f t="shared" si="151"/>
        <v>556</v>
      </c>
      <c r="B574" s="655" t="s">
        <v>20</v>
      </c>
      <c r="C574" s="453" t="s">
        <v>9406</v>
      </c>
      <c r="D574" s="766" t="s">
        <v>2729</v>
      </c>
      <c r="E574" s="621" t="s">
        <v>2703</v>
      </c>
      <c r="F574" s="453">
        <v>58020141</v>
      </c>
      <c r="G574" s="1290" t="s">
        <v>9221</v>
      </c>
      <c r="H574" s="454">
        <v>4</v>
      </c>
      <c r="I574" s="454">
        <v>4</v>
      </c>
      <c r="J574" s="455">
        <v>3000</v>
      </c>
      <c r="K574" s="566" t="s">
        <v>1600</v>
      </c>
      <c r="L574" s="451">
        <f t="shared" si="165"/>
        <v>1049.0999999999999</v>
      </c>
      <c r="M574" s="502" t="s">
        <v>2850</v>
      </c>
      <c r="N574" s="459">
        <v>45065</v>
      </c>
      <c r="O574" s="379">
        <f t="shared" si="154"/>
        <v>45157</v>
      </c>
      <c r="P574" s="878">
        <v>45083</v>
      </c>
      <c r="Q574" s="878">
        <v>45175</v>
      </c>
      <c r="R574" s="694" t="str">
        <f t="shared" si="162"/>
        <v>H</v>
      </c>
      <c r="S574" s="694" t="str">
        <f t="shared" si="161"/>
        <v>JT DOCTORADO EN DERECHO</v>
      </c>
      <c r="T574" s="322" t="s">
        <v>2133</v>
      </c>
      <c r="U574" s="323" t="s">
        <v>11</v>
      </c>
      <c r="V574" s="1170">
        <v>6700</v>
      </c>
      <c r="W574" s="1172">
        <f t="shared" si="163"/>
        <v>0.84341791044776115</v>
      </c>
      <c r="X574" s="699">
        <f t="shared" si="164"/>
        <v>5650.9</v>
      </c>
      <c r="Y574" s="326">
        <v>0</v>
      </c>
      <c r="Z574" s="327">
        <v>8000</v>
      </c>
      <c r="AA574" s="328">
        <v>29000</v>
      </c>
      <c r="AB574" t="str">
        <f ca="1">IF(Cat_alumnos[[#This Row],[Termina Programa]]&lt;TODAY(), "EGRESADO", "VIGENTE")</f>
        <v>EGRESADO</v>
      </c>
      <c r="AD574" s="1249">
        <v>556</v>
      </c>
      <c r="AE574" s="46">
        <v>0</v>
      </c>
      <c r="AF5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CALENDARIO)]],TODAY())/30,0)-AE574, IF(Cat_alumnos[[#This Row],[ESTATUS ACADÉMICO]]="VIGENTE",ROUNDDOWN(DAYS360(Cat_alumnos[[#This Row],[FECHA DE INICIO (PRIMERA CLASE CALENDARIO)]],TODAY())/30,0)+2-AE574,"NO VIGENTE"))</f>
        <v>NO VIGENTE</v>
      </c>
      <c r="AG574" s="1260">
        <v>4</v>
      </c>
      <c r="AH5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4" s="55" t="str">
        <f t="shared" si="159"/>
        <v>SUSPENDER</v>
      </c>
      <c r="AJ574" s="303" t="s">
        <v>11</v>
      </c>
      <c r="AK574" s="49"/>
      <c r="AL574" s="66">
        <v>1</v>
      </c>
      <c r="AM574" s="726"/>
      <c r="AN574" s="1259"/>
      <c r="AO574" s="900" t="str">
        <f>MID(Cat_alumnos[[#This Row],[CURP]],5,2)</f>
        <v>80</v>
      </c>
      <c r="AP574" s="900" t="str">
        <f>MID(Cat_alumnos[[#This Row],[CURP]],7,2)</f>
        <v>01</v>
      </c>
      <c r="AQ574" s="900" t="str">
        <f>MID(Cat_alumnos[[#This Row],[CURP]],9,2)</f>
        <v>01</v>
      </c>
      <c r="AR574" s="904" t="s">
        <v>2133</v>
      </c>
      <c r="AT574" s="1"/>
      <c r="AV574" s="11"/>
      <c r="AW574" s="10"/>
      <c r="AX574" s="726"/>
      <c r="AY574" s="726"/>
      <c r="AZ574" s="726"/>
      <c r="BA574" s="726"/>
      <c r="BB574" s="726"/>
      <c r="BC574" s="726"/>
      <c r="BD574" s="726"/>
      <c r="BE574" s="726"/>
      <c r="BX574">
        <v>8000</v>
      </c>
      <c r="BY574">
        <v>8000</v>
      </c>
      <c r="CA574" t="s">
        <v>3116</v>
      </c>
      <c r="CC574">
        <f t="shared" si="150"/>
        <v>0</v>
      </c>
    </row>
    <row r="575" spans="1:81" ht="18" hidden="1" thickBot="1">
      <c r="A575" s="447">
        <f t="shared" si="151"/>
        <v>557</v>
      </c>
      <c r="B575" s="655" t="s">
        <v>20</v>
      </c>
      <c r="C575" s="453" t="s">
        <v>9407</v>
      </c>
      <c r="D575" s="766" t="s">
        <v>2719</v>
      </c>
      <c r="E575" s="621" t="s">
        <v>2704</v>
      </c>
      <c r="F575" s="453">
        <v>35668737</v>
      </c>
      <c r="G575" s="1290" t="s">
        <v>9222</v>
      </c>
      <c r="H575" s="454">
        <v>4</v>
      </c>
      <c r="I575" s="454">
        <v>4</v>
      </c>
      <c r="J575" s="455">
        <v>3000</v>
      </c>
      <c r="K575" s="566" t="s">
        <v>1600</v>
      </c>
      <c r="L575" s="451">
        <f t="shared" si="165"/>
        <v>1049.0999999999999</v>
      </c>
      <c r="M575" s="502" t="s">
        <v>2850</v>
      </c>
      <c r="N575" s="459">
        <v>45065</v>
      </c>
      <c r="O575" s="379">
        <f t="shared" si="154"/>
        <v>45157</v>
      </c>
      <c r="P575" s="878">
        <v>45083</v>
      </c>
      <c r="Q575" s="878">
        <v>45175</v>
      </c>
      <c r="R575" s="694" t="str">
        <f t="shared" si="162"/>
        <v>M</v>
      </c>
      <c r="S575" s="694" t="str">
        <f t="shared" si="161"/>
        <v>JT DOCTORADO EN DERECHO</v>
      </c>
      <c r="T575" s="322" t="s">
        <v>2133</v>
      </c>
      <c r="U575" s="323" t="s">
        <v>16</v>
      </c>
      <c r="V575" s="1170">
        <v>6700</v>
      </c>
      <c r="W575" s="1172">
        <f t="shared" si="163"/>
        <v>0.84341791044776115</v>
      </c>
      <c r="X575" s="699">
        <f t="shared" si="164"/>
        <v>5650.9</v>
      </c>
      <c r="Y575" s="326">
        <v>0</v>
      </c>
      <c r="Z575" s="327">
        <v>8000</v>
      </c>
      <c r="AA575" s="328">
        <v>29000</v>
      </c>
      <c r="AB575" t="s">
        <v>16</v>
      </c>
      <c r="AD575" s="1248">
        <v>557</v>
      </c>
      <c r="AE575" s="46">
        <v>0</v>
      </c>
      <c r="AF5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CALENDARIO)]],TODAY())/30,0)-AE575, IF(Cat_alumnos[[#This Row],[ESTATUS ACADÉMICO]]="VIGENTE",ROUNDDOWN(DAYS360(Cat_alumnos[[#This Row],[FECHA DE INICIO (PRIMERA CLASE CALENDARIO)]],TODAY())/30,0)+2-AE575,"NO VIGENTE"))</f>
        <v>NO VIGENTE</v>
      </c>
      <c r="AG575" s="1260">
        <v>4</v>
      </c>
      <c r="AH5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5" s="55" t="str">
        <f t="shared" si="159"/>
        <v>SUSPENDER</v>
      </c>
      <c r="AJ575" s="303" t="s">
        <v>11</v>
      </c>
      <c r="AK575" s="49"/>
      <c r="AL575" s="66">
        <v>1</v>
      </c>
      <c r="AM575" s="726"/>
      <c r="AN575" s="1259"/>
      <c r="AO575" s="900" t="str">
        <f>MID(Cat_alumnos[[#This Row],[CURP]],5,2)</f>
        <v>80</v>
      </c>
      <c r="AP575" s="900" t="str">
        <f>MID(Cat_alumnos[[#This Row],[CURP]],7,2)</f>
        <v>01</v>
      </c>
      <c r="AQ575" s="900" t="str">
        <f>MID(Cat_alumnos[[#This Row],[CURP]],9,2)</f>
        <v>01</v>
      </c>
      <c r="AR575" s="904" t="s">
        <v>2133</v>
      </c>
      <c r="AT575" s="1"/>
      <c r="AV575" s="11"/>
      <c r="AW575" s="10"/>
      <c r="AX575" s="726"/>
      <c r="AY575" s="726"/>
      <c r="AZ575" s="726"/>
      <c r="BA575" s="726"/>
      <c r="BB575" s="726"/>
      <c r="BC575" s="726"/>
      <c r="BD575" s="726"/>
      <c r="BE575" s="726"/>
      <c r="CC575">
        <f t="shared" ref="CC575:CC638" si="166">BX575-BY575</f>
        <v>0</v>
      </c>
    </row>
    <row r="576" spans="1:81" ht="18" hidden="1" thickBot="1">
      <c r="A576" s="447">
        <f t="shared" si="151"/>
        <v>558</v>
      </c>
      <c r="B576" s="655" t="s">
        <v>20</v>
      </c>
      <c r="C576" s="453" t="s">
        <v>9408</v>
      </c>
      <c r="D576" s="766" t="s">
        <v>2720</v>
      </c>
      <c r="E576" s="740" t="s">
        <v>2705</v>
      </c>
      <c r="F576" s="453"/>
      <c r="G576" s="1290" t="s">
        <v>9223</v>
      </c>
      <c r="H576" s="454">
        <v>4</v>
      </c>
      <c r="I576" s="454">
        <v>4</v>
      </c>
      <c r="J576" s="455">
        <v>3000</v>
      </c>
      <c r="K576" s="566" t="s">
        <v>1600</v>
      </c>
      <c r="L576" s="451">
        <f t="shared" si="165"/>
        <v>1049.0999999999999</v>
      </c>
      <c r="M576" s="502" t="s">
        <v>2850</v>
      </c>
      <c r="N576" s="459">
        <v>45065</v>
      </c>
      <c r="O576" s="379">
        <f t="shared" si="154"/>
        <v>45157</v>
      </c>
      <c r="P576" s="878">
        <v>45083</v>
      </c>
      <c r="Q576" s="878">
        <v>45175</v>
      </c>
      <c r="R576" s="694" t="str">
        <f t="shared" si="162"/>
        <v>H</v>
      </c>
      <c r="S576" s="694" t="str">
        <f t="shared" si="161"/>
        <v>JT DOCTORADO EN DERECHO</v>
      </c>
      <c r="T576" s="322" t="s">
        <v>2133</v>
      </c>
      <c r="U576" s="323" t="s">
        <v>11</v>
      </c>
      <c r="V576" s="1170">
        <v>6700</v>
      </c>
      <c r="W576" s="1172">
        <f t="shared" si="163"/>
        <v>0.84341791044776115</v>
      </c>
      <c r="X576" s="699">
        <f t="shared" si="164"/>
        <v>5650.9</v>
      </c>
      <c r="Y576" s="326">
        <v>0</v>
      </c>
      <c r="Z576" s="327">
        <v>8000</v>
      </c>
      <c r="AA576" s="328">
        <v>29000</v>
      </c>
      <c r="AB576" t="str">
        <f ca="1">IF(Cat_alumnos[[#This Row],[Termina Programa]]&lt;TODAY(), "EGRESADO", "VIGENTE")</f>
        <v>EGRESADO</v>
      </c>
      <c r="AD576" s="1249">
        <v>558</v>
      </c>
      <c r="AE576" s="46">
        <v>0</v>
      </c>
      <c r="AF5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CALENDARIO)]],TODAY())/30,0)-AE576, IF(Cat_alumnos[[#This Row],[ESTATUS ACADÉMICO]]="VIGENTE",ROUNDDOWN(DAYS360(Cat_alumnos[[#This Row],[FECHA DE INICIO (PRIMERA CLASE CALENDARIO)]],TODAY())/30,0)+2-AE576,"NO VIGENTE"))</f>
        <v>NO VIGENTE</v>
      </c>
      <c r="AG576" s="1260">
        <v>4</v>
      </c>
      <c r="AH5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6" s="55" t="str">
        <f t="shared" si="159"/>
        <v>SUSPENDER</v>
      </c>
      <c r="AJ576" s="303" t="s">
        <v>11</v>
      </c>
      <c r="AK576" s="49"/>
      <c r="AL576" s="66">
        <v>1</v>
      </c>
      <c r="AM576" s="726"/>
      <c r="AN576" s="1259"/>
      <c r="AO576" s="900" t="str">
        <f>MID(Cat_alumnos[[#This Row],[CURP]],5,2)</f>
        <v>80</v>
      </c>
      <c r="AP576" s="900" t="str">
        <f>MID(Cat_alumnos[[#This Row],[CURP]],7,2)</f>
        <v>01</v>
      </c>
      <c r="AQ576" s="900" t="str">
        <f>MID(Cat_alumnos[[#This Row],[CURP]],9,2)</f>
        <v>01</v>
      </c>
      <c r="AR576" s="904" t="s">
        <v>2133</v>
      </c>
      <c r="AT576" s="1"/>
      <c r="AV576" s="11"/>
      <c r="AW576" s="10"/>
      <c r="AX576" s="726"/>
      <c r="AY576" s="726"/>
      <c r="AZ576" s="726"/>
      <c r="BA576" s="726"/>
      <c r="BB576" s="726"/>
      <c r="BC576" s="726"/>
      <c r="BD576" s="726"/>
      <c r="BE576" s="726"/>
      <c r="CC576">
        <f t="shared" si="166"/>
        <v>0</v>
      </c>
    </row>
    <row r="577" spans="1:81" ht="18" hidden="1" thickBot="1">
      <c r="A577" s="447">
        <f t="shared" si="151"/>
        <v>559</v>
      </c>
      <c r="B577" s="609" t="s">
        <v>21</v>
      </c>
      <c r="C577" s="413" t="s">
        <v>9409</v>
      </c>
      <c r="D577" s="8" t="s">
        <v>2734</v>
      </c>
      <c r="E577" s="413" t="s">
        <v>2694</v>
      </c>
      <c r="F577" s="413">
        <v>30987807</v>
      </c>
      <c r="G577" s="1290" t="s">
        <v>9224</v>
      </c>
      <c r="H577" s="454">
        <v>6</v>
      </c>
      <c r="I577" s="454">
        <v>6</v>
      </c>
      <c r="J577" s="455">
        <v>2000</v>
      </c>
      <c r="K577" s="566" t="s">
        <v>1600</v>
      </c>
      <c r="L577" s="947">
        <f>2275*0.3</f>
        <v>682.5</v>
      </c>
      <c r="M577" s="453" t="s">
        <v>2675</v>
      </c>
      <c r="N577" s="459">
        <v>45065</v>
      </c>
      <c r="O577" s="379">
        <f t="shared" si="154"/>
        <v>45218</v>
      </c>
      <c r="P577" s="878">
        <v>45083</v>
      </c>
      <c r="Q577" s="878">
        <v>45236</v>
      </c>
      <c r="R577" s="694" t="str">
        <f t="shared" si="162"/>
        <v>H</v>
      </c>
      <c r="S577" s="694" t="str">
        <f t="shared" si="161"/>
        <v>JT MAESTRIA EN DERECHO PROCESAL PENAL Y JUICIOS ORALES</v>
      </c>
      <c r="T577" s="322" t="s">
        <v>2133</v>
      </c>
      <c r="U577" s="323" t="s">
        <v>11</v>
      </c>
      <c r="V577" s="1170">
        <v>5000</v>
      </c>
      <c r="W577" s="13">
        <f t="shared" si="163"/>
        <v>0.86350000000000005</v>
      </c>
      <c r="X577" s="699">
        <f t="shared" si="164"/>
        <v>4317.5</v>
      </c>
      <c r="Y577" s="326">
        <v>0</v>
      </c>
      <c r="Z577" s="327">
        <v>6000</v>
      </c>
      <c r="AA577" s="328">
        <v>25000</v>
      </c>
      <c r="AB577" t="str">
        <f ca="1">IF(Cat_alumnos[[#This Row],[Termina Programa]]&lt;TODAY(), "EGRESADO", "VIGENTE")</f>
        <v>EGRESADO</v>
      </c>
      <c r="AD577" s="1248">
        <v>559</v>
      </c>
      <c r="AE577" s="46">
        <v>0</v>
      </c>
      <c r="AF5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CALENDARIO)]],TODAY())/30,0)-AE577, IF(Cat_alumnos[[#This Row],[ESTATUS ACADÉMICO]]="VIGENTE",ROUNDDOWN(DAYS360(Cat_alumnos[[#This Row],[FECHA DE INICIO (PRIMERA CLASE CALENDARIO)]],TODAY())/30,0)+2-AE577,"NO VIGENTE"))</f>
        <v>NO VIGENTE</v>
      </c>
      <c r="AG577" s="1260">
        <v>6</v>
      </c>
      <c r="AH5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77" s="55" t="str">
        <f t="shared" ref="AI577:AI630" si="167">IF(AH577&gt;=2,"SUSPENDER",IF(AH577&lt;=0,CONCATENATE("Al día"," ",$AK$17),IF(AND(AH577&lt;=2,AH577&gt;0),"COBRANZA",)))</f>
        <v>SUSPENDER</v>
      </c>
      <c r="AJ577" s="303" t="s">
        <v>11</v>
      </c>
      <c r="AK577" s="49"/>
      <c r="AL577" s="66">
        <v>1</v>
      </c>
      <c r="AM577" s="726"/>
      <c r="AN577" s="1259"/>
      <c r="AO577" s="900" t="str">
        <f>MID(Cat_alumnos[[#This Row],[CURP]],5,2)</f>
        <v>80</v>
      </c>
      <c r="AP577" s="900" t="str">
        <f>MID(Cat_alumnos[[#This Row],[CURP]],7,2)</f>
        <v>01</v>
      </c>
      <c r="AQ577" s="900" t="str">
        <f>MID(Cat_alumnos[[#This Row],[CURP]],9,2)</f>
        <v>01</v>
      </c>
      <c r="AR577" s="904" t="s">
        <v>2133</v>
      </c>
      <c r="AT577" s="1"/>
      <c r="AV577" s="11"/>
      <c r="AW577" s="10"/>
      <c r="AX577" s="726"/>
      <c r="AY577" s="726"/>
      <c r="AZ577" s="726"/>
      <c r="BA577" s="726"/>
      <c r="BB577" s="726"/>
      <c r="BC577" s="726"/>
      <c r="BD577" s="726"/>
      <c r="BE577" s="726"/>
      <c r="CC577">
        <f t="shared" si="166"/>
        <v>0</v>
      </c>
    </row>
    <row r="578" spans="1:81" ht="17" hidden="1" thickBot="1">
      <c r="A578" s="447">
        <f t="shared" si="151"/>
        <v>560</v>
      </c>
      <c r="B578" s="764" t="s">
        <v>12</v>
      </c>
      <c r="C578" s="307" t="s">
        <v>1472</v>
      </c>
      <c r="D578" s="119" t="s">
        <v>2715</v>
      </c>
      <c r="E578" s="765" t="s">
        <v>1473</v>
      </c>
      <c r="F578" s="46">
        <v>8332811726</v>
      </c>
      <c r="G578" s="749" t="s">
        <v>1475</v>
      </c>
      <c r="H578" s="673">
        <v>20</v>
      </c>
      <c r="I578" s="692">
        <v>20</v>
      </c>
      <c r="J578" s="675">
        <v>0</v>
      </c>
      <c r="K578" s="675">
        <v>3000</v>
      </c>
      <c r="L578" s="676">
        <v>3497</v>
      </c>
      <c r="M578" s="677" t="s">
        <v>2443</v>
      </c>
      <c r="N578" s="469">
        <v>45073</v>
      </c>
      <c r="O578" s="379">
        <f t="shared" si="154"/>
        <v>45653</v>
      </c>
      <c r="P578" s="894">
        <v>45035</v>
      </c>
      <c r="Q578" s="879">
        <f>EDATE(P578,H578-1)</f>
        <v>45615</v>
      </c>
      <c r="R578" s="694" t="str">
        <f t="shared" si="162"/>
        <v>H</v>
      </c>
      <c r="S578" s="694" t="str">
        <f t="shared" si="161"/>
        <v>DOCTORADO EN DERECHO</v>
      </c>
      <c r="T578" s="322" t="s">
        <v>1227</v>
      </c>
      <c r="U578" s="132" t="s">
        <v>9</v>
      </c>
      <c r="V578" s="1170">
        <v>7500</v>
      </c>
      <c r="W578" s="732">
        <f t="shared" si="163"/>
        <v>0.53373333333333328</v>
      </c>
      <c r="X578" s="699">
        <f t="shared" si="164"/>
        <v>4003</v>
      </c>
      <c r="Y578" s="326">
        <v>1</v>
      </c>
      <c r="Z578" s="327"/>
      <c r="AA578" s="328">
        <v>32000</v>
      </c>
      <c r="AB578" t="str">
        <f ca="1">IF(Cat_alumnos[[#This Row],[Termina Programa]]&lt;TODAY(), "EGRESADO", "VIGENTE")</f>
        <v>EGRESADO</v>
      </c>
      <c r="AD578" s="1249">
        <v>560</v>
      </c>
      <c r="AE578" s="46"/>
      <c r="AF5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CALENDARIO)]],TODAY())/30,0)-AE578, IF(Cat_alumnos[[#This Row],[ESTATUS ACADÉMICO]]="VIGENTE",ROUNDDOWN(DAYS360(Cat_alumnos[[#This Row],[FECHA DE INICIO (PRIMERA CLASE CALENDARIO)]],TODAY())/30,0)+2-AE578,"NO VIGENTE"))</f>
        <v>NO VIGENTE</v>
      </c>
      <c r="AG578" s="1260">
        <v>16</v>
      </c>
      <c r="AH5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578" s="55" t="str">
        <f t="shared" si="167"/>
        <v>SUSPENDER</v>
      </c>
      <c r="AJ578" s="303" t="s">
        <v>3077</v>
      </c>
      <c r="AK578" s="49"/>
      <c r="AL578" s="66">
        <v>1</v>
      </c>
      <c r="AM578" s="726"/>
      <c r="AN578" s="1259"/>
      <c r="AO578" s="900" t="str">
        <f>MID(Cat_alumnos[[#This Row],[CURP]],5,2)</f>
        <v>53</v>
      </c>
      <c r="AP578" s="900" t="str">
        <f>MID(Cat_alumnos[[#This Row],[CURP]],7,2)</f>
        <v>01</v>
      </c>
      <c r="AQ578" s="900" t="str">
        <f>MID(Cat_alumnos[[#This Row],[CURP]],9,2)</f>
        <v>26</v>
      </c>
      <c r="AR578" s="904" t="s">
        <v>2133</v>
      </c>
      <c r="AT578" s="1"/>
      <c r="AV578" s="11"/>
      <c r="AW578" s="10"/>
      <c r="AX578" s="726"/>
      <c r="AY578" s="726"/>
      <c r="AZ578" s="726"/>
      <c r="BA578" s="726"/>
      <c r="BB578" s="726"/>
      <c r="BC578" s="726"/>
      <c r="BD578" s="726"/>
      <c r="BE578" s="726"/>
      <c r="CC578">
        <f t="shared" si="166"/>
        <v>0</v>
      </c>
    </row>
    <row r="579" spans="1:81" ht="18" hidden="1" thickBot="1">
      <c r="A579" s="447">
        <f t="shared" si="151"/>
        <v>561</v>
      </c>
      <c r="B579" s="570" t="s">
        <v>3889</v>
      </c>
      <c r="C579" s="460" t="s">
        <v>8966</v>
      </c>
      <c r="D579" s="767" t="s">
        <v>2725</v>
      </c>
      <c r="E579" s="456" t="s">
        <v>2713</v>
      </c>
      <c r="F579" s="413">
        <v>54951372</v>
      </c>
      <c r="G579" s="942" t="s">
        <v>9225</v>
      </c>
      <c r="H579" s="450">
        <v>20</v>
      </c>
      <c r="I579" s="450">
        <v>20</v>
      </c>
      <c r="J579" s="451">
        <v>3000</v>
      </c>
      <c r="K579" s="455">
        <v>2500</v>
      </c>
      <c r="L579" s="451">
        <f>3497*0.3</f>
        <v>1049.0999999999999</v>
      </c>
      <c r="M579" s="502" t="s">
        <v>2850</v>
      </c>
      <c r="N579" s="379">
        <v>45073</v>
      </c>
      <c r="O579" s="379">
        <f t="shared" si="154"/>
        <v>45653</v>
      </c>
      <c r="P579" s="877">
        <v>45083</v>
      </c>
      <c r="Q579" s="877">
        <v>45663</v>
      </c>
      <c r="R579" s="694" t="str">
        <f t="shared" si="162"/>
        <v>H</v>
      </c>
      <c r="S579" s="694" t="str">
        <f t="shared" si="161"/>
        <v>DOCTORADO EN DERECHO</v>
      </c>
      <c r="T579" s="322" t="s">
        <v>2133</v>
      </c>
      <c r="U579" s="132" t="s">
        <v>9</v>
      </c>
      <c r="V579" s="1170">
        <v>7500</v>
      </c>
      <c r="W579" s="1172">
        <f t="shared" si="163"/>
        <v>0.86012</v>
      </c>
      <c r="X579" s="699">
        <f t="shared" si="164"/>
        <v>6450.9</v>
      </c>
      <c r="Y579" s="326">
        <v>1</v>
      </c>
      <c r="Z579" s="327"/>
      <c r="AA579" s="328">
        <v>30000</v>
      </c>
      <c r="AB579" t="str">
        <f ca="1">IF(Cat_alumnos[[#This Row],[Termina Programa]]&lt;TODAY(), "EGRESADO", "VIGENTE")</f>
        <v>EGRESADO</v>
      </c>
      <c r="AD579" s="1248">
        <v>561</v>
      </c>
      <c r="AE579" s="46">
        <v>0</v>
      </c>
      <c r="AF5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CALENDARIO)]],TODAY())/30,0)-AE579, IF(Cat_alumnos[[#This Row],[ESTATUS ACADÉMICO]]="VIGENTE",ROUNDDOWN(DAYS360(Cat_alumnos[[#This Row],[FECHA DE INICIO (PRIMERA CLASE CALENDARIO)]],TODAY())/30,0)+2-AE579,"NO VIGENTE"))</f>
        <v>NO VIGENTE</v>
      </c>
      <c r="AG579" s="1260">
        <v>20</v>
      </c>
      <c r="AH5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79" s="55" t="str">
        <f t="shared" si="167"/>
        <v>SUSPENDER</v>
      </c>
      <c r="AJ579" s="300" t="s">
        <v>8784</v>
      </c>
      <c r="AK579" s="49" t="s">
        <v>8900</v>
      </c>
      <c r="AL579" s="66">
        <v>1</v>
      </c>
      <c r="AM579" s="726"/>
      <c r="AN579" s="1259"/>
      <c r="AO579" s="900" t="str">
        <f>MID(Cat_alumnos[[#This Row],[CURP]],5,2)</f>
        <v>23</v>
      </c>
      <c r="AP579" s="900" t="str">
        <f>MID(Cat_alumnos[[#This Row],[CURP]],7,2)</f>
        <v>09</v>
      </c>
      <c r="AQ579" s="900" t="str">
        <f>MID(Cat_alumnos[[#This Row],[CURP]],9,2)</f>
        <v>67</v>
      </c>
      <c r="AR579" s="904" t="s">
        <v>2133</v>
      </c>
      <c r="AT579" s="1"/>
      <c r="AV579" s="11"/>
      <c r="AW579" s="10"/>
      <c r="AX579" s="726"/>
      <c r="AY579" s="726"/>
      <c r="AZ579" s="726"/>
      <c r="BA579" s="726"/>
      <c r="BB579" s="726"/>
      <c r="BC579" s="726"/>
      <c r="BD579" s="726"/>
      <c r="BE579" s="726"/>
      <c r="CC579">
        <f t="shared" si="166"/>
        <v>0</v>
      </c>
    </row>
    <row r="580" spans="1:81" ht="18" hidden="1" thickBot="1">
      <c r="A580" s="447">
        <f t="shared" si="151"/>
        <v>562</v>
      </c>
      <c r="B580" s="655" t="s">
        <v>3889</v>
      </c>
      <c r="C580" s="461" t="s">
        <v>8967</v>
      </c>
      <c r="D580" s="766" t="s">
        <v>2726</v>
      </c>
      <c r="E580" s="453" t="s">
        <v>2714</v>
      </c>
      <c r="F580" s="453">
        <v>55354739</v>
      </c>
      <c r="G580" s="1290" t="s">
        <v>9226</v>
      </c>
      <c r="H580" s="454">
        <v>20</v>
      </c>
      <c r="I580" s="454">
        <v>20</v>
      </c>
      <c r="J580" s="455">
        <v>3000</v>
      </c>
      <c r="K580" s="455">
        <v>2500</v>
      </c>
      <c r="L580" s="451">
        <f>3497*0.3</f>
        <v>1049.0999999999999</v>
      </c>
      <c r="M580" s="502" t="s">
        <v>2850</v>
      </c>
      <c r="N580" s="459">
        <v>45073</v>
      </c>
      <c r="O580" s="379">
        <f t="shared" si="154"/>
        <v>45653</v>
      </c>
      <c r="P580" s="878">
        <v>45083</v>
      </c>
      <c r="Q580" s="878">
        <v>45663</v>
      </c>
      <c r="R580" s="694" t="s">
        <v>1620</v>
      </c>
      <c r="S580" s="694" t="str">
        <f t="shared" si="161"/>
        <v>DOCTORADO EN DERECHO</v>
      </c>
      <c r="T580" s="322" t="s">
        <v>2133</v>
      </c>
      <c r="U580" s="132" t="s">
        <v>9</v>
      </c>
      <c r="V580" s="176">
        <v>7500</v>
      </c>
      <c r="W580" s="732">
        <f t="shared" si="163"/>
        <v>0.86012</v>
      </c>
      <c r="X580" s="699">
        <f t="shared" si="164"/>
        <v>6450.9</v>
      </c>
      <c r="Y580" s="326">
        <v>1</v>
      </c>
      <c r="Z580" s="327"/>
      <c r="AA580" s="328">
        <v>30000</v>
      </c>
      <c r="AB580" t="str">
        <f ca="1">IF(Cat_alumnos[[#This Row],[Termina Programa]]&lt;TODAY(), "EGRESADO", "VIGENTE")</f>
        <v>EGRESADO</v>
      </c>
      <c r="AD580" s="1249">
        <v>562</v>
      </c>
      <c r="AE580" s="46">
        <v>0</v>
      </c>
      <c r="AF5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CALENDARIO)]],TODAY())/30,0)-AE580, IF(Cat_alumnos[[#This Row],[ESTATUS ACADÉMICO]]="VIGENTE",ROUNDDOWN(DAYS360(Cat_alumnos[[#This Row],[FECHA DE INICIO (PRIMERA CLASE CALENDARIO)]],TODAY())/30,0)+2-AE580,"NO VIGENTE"))</f>
        <v>NO VIGENTE</v>
      </c>
      <c r="AG580" s="1260">
        <v>20</v>
      </c>
      <c r="AH5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80" s="55" t="str">
        <f t="shared" si="167"/>
        <v>SUSPENDER</v>
      </c>
      <c r="AJ580" s="300" t="s">
        <v>8784</v>
      </c>
      <c r="AK580" s="49" t="s">
        <v>8900</v>
      </c>
      <c r="AL580" s="66">
        <v>1</v>
      </c>
      <c r="AM580" s="726"/>
      <c r="AN580" s="1259"/>
      <c r="AO580" s="900" t="str">
        <f>MID(Cat_alumnos[[#This Row],[CURP]],5,2)</f>
        <v>26</v>
      </c>
      <c r="AP580" s="900" t="str">
        <f>MID(Cat_alumnos[[#This Row],[CURP]],7,2)</f>
        <v>12</v>
      </c>
      <c r="AQ580" s="900" t="str">
        <f>MID(Cat_alumnos[[#This Row],[CURP]],9,2)</f>
        <v>86</v>
      </c>
      <c r="AR580" s="904" t="s">
        <v>2133</v>
      </c>
      <c r="AT580" s="1"/>
      <c r="AV580" s="11"/>
      <c r="AW580" s="10"/>
      <c r="AX580" s="726"/>
      <c r="AY580" s="726"/>
      <c r="AZ580" s="726"/>
      <c r="BA580" s="726"/>
      <c r="BB580" s="726"/>
      <c r="BC580" s="726"/>
      <c r="BD580" s="726"/>
      <c r="BE580" s="726"/>
      <c r="CC580">
        <f t="shared" si="166"/>
        <v>0</v>
      </c>
    </row>
    <row r="581" spans="1:81" ht="33" hidden="1" thickBot="1">
      <c r="A581" s="447">
        <f t="shared" ref="A581:A644" si="168">A580+1</f>
        <v>563</v>
      </c>
      <c r="B581" s="609" t="s">
        <v>15</v>
      </c>
      <c r="C581" s="666" t="s">
        <v>2755</v>
      </c>
      <c r="D581" s="413" t="s">
        <v>2761</v>
      </c>
      <c r="E581" s="413" t="s">
        <v>2757</v>
      </c>
      <c r="F581" s="450">
        <v>5539759499</v>
      </c>
      <c r="G581" s="749" t="s">
        <v>2756</v>
      </c>
      <c r="H581" s="450">
        <v>16</v>
      </c>
      <c r="I581" s="450">
        <v>16</v>
      </c>
      <c r="J581" s="451">
        <v>2000</v>
      </c>
      <c r="K581" s="451">
        <v>2000</v>
      </c>
      <c r="L581" s="451">
        <v>2275</v>
      </c>
      <c r="M581" s="502" t="s">
        <v>2405</v>
      </c>
      <c r="N581" s="378">
        <v>45103</v>
      </c>
      <c r="O581" s="379">
        <f t="shared" si="154"/>
        <v>45561</v>
      </c>
      <c r="P581" s="880">
        <v>45079</v>
      </c>
      <c r="Q581" s="877">
        <v>45537</v>
      </c>
      <c r="R581" s="694" t="str">
        <f>MID($C581,11,1)</f>
        <v>H</v>
      </c>
      <c r="S581" s="694" t="str">
        <f t="shared" si="161"/>
        <v>MAESTRIA EN DERECHO PROCESAL PENAL Y JUICIOS ORALES</v>
      </c>
      <c r="T581" s="322" t="s">
        <v>1227</v>
      </c>
      <c r="U581" s="132" t="s">
        <v>9</v>
      </c>
      <c r="V581" s="1170">
        <v>5000</v>
      </c>
      <c r="W581" s="1172">
        <f t="shared" si="163"/>
        <v>0.54500000000000004</v>
      </c>
      <c r="X581" s="699">
        <f t="shared" si="164"/>
        <v>2725</v>
      </c>
      <c r="Y581" s="326">
        <v>1</v>
      </c>
      <c r="Z581" s="327"/>
      <c r="AA581" s="328">
        <v>25000</v>
      </c>
      <c r="AB581" t="s">
        <v>11</v>
      </c>
      <c r="AD581" s="1248">
        <v>563</v>
      </c>
      <c r="AE581" s="46">
        <v>0</v>
      </c>
      <c r="AF5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CALENDARIO)]],TODAY())/30,0)-AE581, IF(Cat_alumnos[[#This Row],[ESTATUS ACADÉMICO]]="VIGENTE",ROUNDDOWN(DAYS360(Cat_alumnos[[#This Row],[FECHA DE INICIO (PRIMERA CLASE CALENDARIO)]],TODAY())/30,0)+2-AE581,"NO VIGENTE"))</f>
        <v>NO VIGENTE</v>
      </c>
      <c r="AG581" s="1260">
        <v>14</v>
      </c>
      <c r="AH5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81" s="55" t="str">
        <f t="shared" ca="1" si="167"/>
        <v>Al día septiembre</v>
      </c>
      <c r="AJ581" s="131" t="s">
        <v>3868</v>
      </c>
      <c r="AK581" s="49"/>
      <c r="AL581" s="66">
        <f t="shared" ref="AL581:AL596" si="169">Y581-AK581</f>
        <v>1</v>
      </c>
      <c r="AM581" s="726"/>
      <c r="AN581" s="1259"/>
      <c r="AO581" s="900" t="str">
        <f>MID(Cat_alumnos[[#This Row],[CURP]],5,2)</f>
        <v>60</v>
      </c>
      <c r="AP581" s="900" t="str">
        <f>MID(Cat_alumnos[[#This Row],[CURP]],7,2)</f>
        <v>10</v>
      </c>
      <c r="AQ581" s="900" t="str">
        <f>MID(Cat_alumnos[[#This Row],[CURP]],9,2)</f>
        <v>17</v>
      </c>
      <c r="AR581" s="904" t="s">
        <v>2133</v>
      </c>
      <c r="AT581" s="1"/>
      <c r="AV581" s="11"/>
      <c r="AW581" s="10"/>
      <c r="AX581" s="726"/>
      <c r="AY581" s="726"/>
      <c r="AZ581" s="726"/>
      <c r="BA581" s="726"/>
      <c r="BB581" s="726"/>
      <c r="BC581" s="726"/>
      <c r="BD581" s="726"/>
      <c r="BE581" s="726"/>
      <c r="CC581">
        <f t="shared" si="166"/>
        <v>0</v>
      </c>
    </row>
    <row r="582" spans="1:81" ht="18" hidden="1" thickBot="1">
      <c r="A582" s="447">
        <f t="shared" si="168"/>
        <v>564</v>
      </c>
      <c r="B582" s="609" t="s">
        <v>21</v>
      </c>
      <c r="C582" s="413" t="s">
        <v>9410</v>
      </c>
      <c r="D582" s="619" t="s">
        <v>2759</v>
      </c>
      <c r="E582" s="775" t="s">
        <v>2760</v>
      </c>
      <c r="F582" s="413">
        <v>51521260</v>
      </c>
      <c r="G582" s="1295" t="s">
        <v>9220</v>
      </c>
      <c r="H582" s="450">
        <v>6</v>
      </c>
      <c r="I582" s="450">
        <v>6</v>
      </c>
      <c r="J582" s="451">
        <v>2000</v>
      </c>
      <c r="K582" s="413"/>
      <c r="L582" s="947">
        <f>2275*0.3</f>
        <v>682.5</v>
      </c>
      <c r="M582" s="453" t="s">
        <v>2675</v>
      </c>
      <c r="N582" s="379">
        <v>45083</v>
      </c>
      <c r="O582" s="379">
        <f t="shared" si="154"/>
        <v>45236</v>
      </c>
      <c r="P582" s="877">
        <v>45087</v>
      </c>
      <c r="Q582" s="881">
        <f t="shared" ref="Q582:Q613" si="170">IFERROR(EDATE($P582,$H582-1),"")</f>
        <v>45240</v>
      </c>
      <c r="R582" s="694" t="s">
        <v>1620</v>
      </c>
      <c r="S582" s="694" t="str">
        <f t="shared" si="161"/>
        <v>JT MAESTRIA EN DERECHO PROCESAL PENAL Y JUICIOS ORALES</v>
      </c>
      <c r="T582" s="322" t="s">
        <v>2133</v>
      </c>
      <c r="U582" s="323" t="s">
        <v>11</v>
      </c>
      <c r="V582" s="1170">
        <v>5000</v>
      </c>
      <c r="W582" s="1172">
        <f t="shared" si="163"/>
        <v>0.86350000000000005</v>
      </c>
      <c r="X582" s="699">
        <f t="shared" si="164"/>
        <v>4317.5</v>
      </c>
      <c r="Y582" s="326"/>
      <c r="Z582" s="327">
        <v>6000</v>
      </c>
      <c r="AA582" s="328">
        <v>26000</v>
      </c>
      <c r="AB582" t="str">
        <f ca="1">IF(Cat_alumnos[[#This Row],[Termina Programa]]&lt;TODAY(), "EGRESADO", "VIGENTE")</f>
        <v>EGRESADO</v>
      </c>
      <c r="AD582" s="1249">
        <v>564</v>
      </c>
      <c r="AE582" s="46">
        <v>0</v>
      </c>
      <c r="AF5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CALENDARIO)]],TODAY())/30,0)-AE582, IF(Cat_alumnos[[#This Row],[ESTATUS ACADÉMICO]]="VIGENTE",ROUNDDOWN(DAYS360(Cat_alumnos[[#This Row],[FECHA DE INICIO (PRIMERA CLASE CALENDARIO)]],TODAY())/30,0)+2-AE582,"NO VIGENTE"))</f>
        <v>NO VIGENTE</v>
      </c>
      <c r="AG582" s="1260">
        <v>6</v>
      </c>
      <c r="AH5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2" s="55" t="str">
        <f t="shared" si="167"/>
        <v>SUSPENDER</v>
      </c>
      <c r="AJ582" s="49"/>
      <c r="AK582" s="49"/>
      <c r="AL582" s="66">
        <f t="shared" si="169"/>
        <v>0</v>
      </c>
      <c r="AM582" s="726"/>
      <c r="AN582" s="1259"/>
      <c r="AO582" s="900" t="str">
        <f>MID(Cat_alumnos[[#This Row],[CURP]],5,2)</f>
        <v>80</v>
      </c>
      <c r="AP582" s="900" t="str">
        <f>MID(Cat_alumnos[[#This Row],[CURP]],7,2)</f>
        <v>01</v>
      </c>
      <c r="AQ582" s="900" t="str">
        <f>MID(Cat_alumnos[[#This Row],[CURP]],9,2)</f>
        <v>01</v>
      </c>
      <c r="AR582" s="904" t="s">
        <v>2133</v>
      </c>
      <c r="AT582" s="1"/>
      <c r="AV582" s="11"/>
      <c r="AW582" s="10"/>
      <c r="AX582" s="726"/>
      <c r="AY582" s="726"/>
      <c r="AZ582" s="726"/>
      <c r="BA582" s="726"/>
      <c r="BB582" s="726"/>
      <c r="BC582" s="726"/>
      <c r="BD582" s="726"/>
      <c r="BE582" s="726"/>
      <c r="CC582">
        <f t="shared" si="166"/>
        <v>0</v>
      </c>
    </row>
    <row r="583" spans="1:81" ht="18" hidden="1" thickBot="1">
      <c r="A583" s="779">
        <f t="shared" si="168"/>
        <v>565</v>
      </c>
      <c r="B583" s="499" t="s">
        <v>17</v>
      </c>
      <c r="C583" s="413" t="s">
        <v>9411</v>
      </c>
      <c r="D583" s="413" t="s">
        <v>2766</v>
      </c>
      <c r="E583" s="525" t="s">
        <v>2763</v>
      </c>
      <c r="F583" s="450" t="s">
        <v>2764</v>
      </c>
      <c r="G583" s="746" t="s">
        <v>2765</v>
      </c>
      <c r="H583" s="450">
        <v>8</v>
      </c>
      <c r="I583" s="450">
        <v>12</v>
      </c>
      <c r="J583" s="451">
        <v>2000</v>
      </c>
      <c r="K583" s="540" t="s">
        <v>1600</v>
      </c>
      <c r="L583" s="451">
        <v>2275</v>
      </c>
      <c r="M583" s="413" t="s">
        <v>1512</v>
      </c>
      <c r="N583" s="379">
        <v>45087</v>
      </c>
      <c r="O583" s="379">
        <f t="shared" si="154"/>
        <v>45422</v>
      </c>
      <c r="P583" s="877">
        <v>45077</v>
      </c>
      <c r="Q583" s="881">
        <f t="shared" si="170"/>
        <v>45291</v>
      </c>
      <c r="R583" s="694" t="s">
        <v>1616</v>
      </c>
      <c r="S583" s="694" t="str">
        <f t="shared" si="161"/>
        <v>JT EN LICENCIATURA EN DERECHO</v>
      </c>
      <c r="T583" s="322" t="s">
        <v>1227</v>
      </c>
      <c r="U583" s="132" t="s">
        <v>11</v>
      </c>
      <c r="V583" s="1170">
        <v>4200</v>
      </c>
      <c r="W583" s="778">
        <f t="shared" si="163"/>
        <v>0.45833333333333331</v>
      </c>
      <c r="X583" s="699">
        <f t="shared" si="164"/>
        <v>1925</v>
      </c>
      <c r="Y583" s="326">
        <v>0</v>
      </c>
      <c r="Z583" s="327">
        <v>5000</v>
      </c>
      <c r="AA583" s="328">
        <v>18000</v>
      </c>
      <c r="AB583" t="str">
        <f ca="1">IF(Cat_alumnos[[#This Row],[Termina Programa]]&lt;TODAY(), "EGRESADO", "VIGENTE")</f>
        <v>EGRESADO</v>
      </c>
      <c r="AD583" s="1248">
        <v>565</v>
      </c>
      <c r="AE583" s="46">
        <v>0</v>
      </c>
      <c r="AF5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CALENDARIO)]],TODAY())/30,0)-AE583, IF(Cat_alumnos[[#This Row],[ESTATUS ACADÉMICO]]="VIGENTE",ROUNDDOWN(DAYS360(Cat_alumnos[[#This Row],[FECHA DE INICIO (PRIMERA CLASE CALENDARIO)]],TODAY())/30,0)+2-AE583,"NO VIGENTE"))</f>
        <v>NO VIGENTE</v>
      </c>
      <c r="AG583" s="145">
        <v>10</v>
      </c>
      <c r="AH5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583" s="55" t="str">
        <f t="shared" ca="1" si="167"/>
        <v>Al día septiembre</v>
      </c>
      <c r="AJ583" s="49"/>
      <c r="AK583" s="49"/>
      <c r="AL583" s="66">
        <f t="shared" si="169"/>
        <v>0</v>
      </c>
      <c r="AM583" s="726"/>
      <c r="AN583" s="1259"/>
      <c r="AO583" s="900" t="str">
        <f>MID(Cat_alumnos[[#This Row],[CURP]],5,2)</f>
        <v>80</v>
      </c>
      <c r="AP583" s="900" t="str">
        <f>MID(Cat_alumnos[[#This Row],[CURP]],7,2)</f>
        <v>01</v>
      </c>
      <c r="AQ583" s="900" t="str">
        <f>MID(Cat_alumnos[[#This Row],[CURP]],9,2)</f>
        <v>01</v>
      </c>
      <c r="AR583" s="904" t="s">
        <v>2133</v>
      </c>
      <c r="AT583" s="1"/>
      <c r="AV583" s="11"/>
      <c r="AW583" s="10"/>
      <c r="AX583" s="726"/>
      <c r="AY583" s="726"/>
      <c r="AZ583" s="726"/>
      <c r="BA583" s="726"/>
      <c r="BB583" s="726"/>
      <c r="BC583" s="726"/>
      <c r="BD583" s="726"/>
      <c r="BE583" s="726"/>
      <c r="CC583">
        <f t="shared" si="166"/>
        <v>0</v>
      </c>
    </row>
    <row r="584" spans="1:81" ht="18" hidden="1" thickBot="1">
      <c r="A584" s="779">
        <f t="shared" si="168"/>
        <v>566</v>
      </c>
      <c r="B584" s="570" t="s">
        <v>12</v>
      </c>
      <c r="C584" s="666" t="s">
        <v>2767</v>
      </c>
      <c r="D584" s="766" t="s">
        <v>3068</v>
      </c>
      <c r="E584" s="525" t="s">
        <v>2768</v>
      </c>
      <c r="F584" s="450" t="s">
        <v>2769</v>
      </c>
      <c r="G584" s="746" t="s">
        <v>2770</v>
      </c>
      <c r="H584" s="450">
        <v>20</v>
      </c>
      <c r="I584" s="450">
        <v>20</v>
      </c>
      <c r="J584" s="540" t="s">
        <v>1600</v>
      </c>
      <c r="K584" s="540" t="s">
        <v>1600</v>
      </c>
      <c r="L584" s="451">
        <v>5200</v>
      </c>
      <c r="M584" s="777" t="s">
        <v>2443</v>
      </c>
      <c r="N584" s="379">
        <v>45094</v>
      </c>
      <c r="O584" s="379">
        <f t="shared" si="154"/>
        <v>45674</v>
      </c>
      <c r="P584" s="877">
        <v>45108</v>
      </c>
      <c r="Q584" s="881">
        <f t="shared" si="170"/>
        <v>45689</v>
      </c>
      <c r="R584" s="694" t="str">
        <f>MID($C584,11,1)</f>
        <v>H</v>
      </c>
      <c r="S584" s="694" t="str">
        <f t="shared" si="161"/>
        <v>DOCTORADO EN DERECHO</v>
      </c>
      <c r="T584" s="322" t="s">
        <v>1227</v>
      </c>
      <c r="U584" s="132" t="s">
        <v>16</v>
      </c>
      <c r="V584" s="1170">
        <v>7500</v>
      </c>
      <c r="W584" s="778">
        <f t="shared" si="163"/>
        <v>0.30666666666666664</v>
      </c>
      <c r="X584" s="699">
        <f t="shared" si="164"/>
        <v>2300</v>
      </c>
      <c r="Y584" s="326">
        <v>0</v>
      </c>
      <c r="Z584" s="327"/>
      <c r="AA584" s="328">
        <v>0</v>
      </c>
      <c r="AB584" t="s">
        <v>16</v>
      </c>
      <c r="AD584" s="1249">
        <v>566</v>
      </c>
      <c r="AE584" s="46">
        <v>0</v>
      </c>
      <c r="AF5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CALENDARIO)]],TODAY())/30,0)-AE584, IF(Cat_alumnos[[#This Row],[ESTATUS ACADÉMICO]]="VIGENTE",ROUNDDOWN(DAYS360(Cat_alumnos[[#This Row],[FECHA DE INICIO (PRIMERA CLASE CALENDARIO)]],TODAY())/30,0)+2-AE584,"NO VIGENTE"))</f>
        <v>NO VIGENTE</v>
      </c>
      <c r="AG584" s="145">
        <v>7</v>
      </c>
      <c r="AH5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584" s="55" t="str">
        <f t="shared" si="167"/>
        <v>SUSPENDER</v>
      </c>
      <c r="AJ584" s="49"/>
      <c r="AK584" s="49"/>
      <c r="AL584" s="66">
        <f t="shared" si="169"/>
        <v>0</v>
      </c>
      <c r="AM584" s="726"/>
      <c r="AN584" s="1259"/>
      <c r="AO584" s="900" t="str">
        <f>MID(Cat_alumnos[[#This Row],[CURP]],5,2)</f>
        <v>66</v>
      </c>
      <c r="AP584" s="900" t="str">
        <f>MID(Cat_alumnos[[#This Row],[CURP]],7,2)</f>
        <v>11</v>
      </c>
      <c r="AQ584" s="900" t="str">
        <f>MID(Cat_alumnos[[#This Row],[CURP]],9,2)</f>
        <v>30</v>
      </c>
      <c r="AR584" s="904" t="s">
        <v>2133</v>
      </c>
      <c r="AT584" s="1"/>
      <c r="AV584" s="11"/>
      <c r="AW584" s="10"/>
      <c r="AX584" s="726"/>
      <c r="AY584" s="726"/>
      <c r="AZ584" s="726"/>
      <c r="BA584" s="726"/>
      <c r="BB584" s="726"/>
      <c r="BC584" s="726"/>
      <c r="BD584" s="726"/>
      <c r="BE584" s="726"/>
      <c r="CC584">
        <f t="shared" si="166"/>
        <v>0</v>
      </c>
    </row>
    <row r="585" spans="1:81" ht="18" hidden="1" thickBot="1">
      <c r="A585" s="447">
        <f t="shared" si="168"/>
        <v>567</v>
      </c>
      <c r="B585" s="449" t="s">
        <v>21</v>
      </c>
      <c r="C585" s="413" t="s">
        <v>9445</v>
      </c>
      <c r="D585" s="776" t="s">
        <v>2342</v>
      </c>
      <c r="E585" s="1236" t="s">
        <v>2773</v>
      </c>
      <c r="F585" s="413"/>
      <c r="G585" s="300" t="s">
        <v>9227</v>
      </c>
      <c r="H585" s="450">
        <v>6</v>
      </c>
      <c r="I585" s="450">
        <v>6</v>
      </c>
      <c r="J585" s="451">
        <v>2000</v>
      </c>
      <c r="K585" s="413"/>
      <c r="L585" s="947">
        <f>2275*0.3</f>
        <v>682.5</v>
      </c>
      <c r="M585" s="453" t="s">
        <v>2675</v>
      </c>
      <c r="N585" s="379">
        <v>45093</v>
      </c>
      <c r="O585" s="379">
        <f t="shared" si="154"/>
        <v>45246</v>
      </c>
      <c r="P585" s="877">
        <v>45122</v>
      </c>
      <c r="Q585" s="881">
        <f t="shared" si="170"/>
        <v>45275</v>
      </c>
      <c r="R585" s="694" t="s">
        <v>1620</v>
      </c>
      <c r="S585" s="694" t="str">
        <f t="shared" si="161"/>
        <v>JT MAESTRIA EN DERECHO PROCESAL PENAL Y JUICIOS ORALES</v>
      </c>
      <c r="T585" s="322" t="s">
        <v>2133</v>
      </c>
      <c r="U585" s="132" t="s">
        <v>9</v>
      </c>
      <c r="V585" s="1170">
        <v>5000</v>
      </c>
      <c r="W585" s="778">
        <f t="shared" si="163"/>
        <v>0.86350000000000005</v>
      </c>
      <c r="X585" s="699">
        <f t="shared" si="164"/>
        <v>4317.5</v>
      </c>
      <c r="Y585" s="326"/>
      <c r="Z585" s="327">
        <v>6000</v>
      </c>
      <c r="AA585" s="328">
        <v>26000</v>
      </c>
      <c r="AB585" t="str">
        <f ca="1">IF(Cat_alumnos[[#This Row],[Termina Programa]]&lt;TODAY(), "EGRESADO", "VIGENTE")</f>
        <v>EGRESADO</v>
      </c>
      <c r="AD585" s="1248">
        <v>567</v>
      </c>
      <c r="AE585" s="46">
        <v>0</v>
      </c>
      <c r="AF5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CALENDARIO)]],TODAY())/30,0)-AE585, IF(Cat_alumnos[[#This Row],[ESTATUS ACADÉMICO]]="VIGENTE",ROUNDDOWN(DAYS360(Cat_alumnos[[#This Row],[FECHA DE INICIO (PRIMERA CLASE CALENDARIO)]],TODAY())/30,0)+2-AE585,"NO VIGENTE"))</f>
        <v>NO VIGENTE</v>
      </c>
      <c r="AG585" s="69">
        <v>1</v>
      </c>
      <c r="AH5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5" s="55"/>
      <c r="AJ585" s="303" t="s">
        <v>8988</v>
      </c>
      <c r="AK585" s="49"/>
      <c r="AL585" s="66">
        <f t="shared" si="169"/>
        <v>0</v>
      </c>
      <c r="AM585" s="726"/>
      <c r="AN585" s="1259"/>
      <c r="AO585" s="900" t="str">
        <f>MID(Cat_alumnos[[#This Row],[CURP]],5,2)</f>
        <v/>
      </c>
      <c r="AP585" s="900" t="str">
        <f>MID(Cat_alumnos[[#This Row],[CURP]],7,2)</f>
        <v/>
      </c>
      <c r="AQ585" s="900" t="str">
        <f>MID(Cat_alumnos[[#This Row],[CURP]],9,2)</f>
        <v/>
      </c>
      <c r="AR585" s="904" t="s">
        <v>2133</v>
      </c>
      <c r="AT585" s="1"/>
      <c r="AV585" s="11"/>
      <c r="AW585" s="10"/>
      <c r="AX585" s="726"/>
      <c r="AY585" s="726"/>
      <c r="AZ585" s="726"/>
      <c r="BA585" s="726"/>
      <c r="BB585" s="726"/>
      <c r="BC585" s="726"/>
      <c r="BD585" s="726"/>
      <c r="BE585" s="726"/>
      <c r="CC585">
        <f t="shared" si="166"/>
        <v>0</v>
      </c>
    </row>
    <row r="586" spans="1:81" s="888" customFormat="1" ht="18" hidden="1" thickBot="1">
      <c r="A586" s="889">
        <f t="shared" si="168"/>
        <v>568</v>
      </c>
      <c r="B586" s="680" t="s">
        <v>22</v>
      </c>
      <c r="C586" s="889" t="s">
        <v>9412</v>
      </c>
      <c r="D586" s="671" t="s">
        <v>3072</v>
      </c>
      <c r="E586" s="1183" t="s">
        <v>2774</v>
      </c>
      <c r="F586" s="889">
        <v>50252027558</v>
      </c>
      <c r="G586" s="887" t="s">
        <v>2775</v>
      </c>
      <c r="H586" s="1190">
        <v>6</v>
      </c>
      <c r="I586" s="1190">
        <v>6</v>
      </c>
      <c r="J586" s="1191">
        <v>3000</v>
      </c>
      <c r="K586" s="1191" t="s">
        <v>1600</v>
      </c>
      <c r="L586" s="1191">
        <v>4599.96</v>
      </c>
      <c r="M586" s="889" t="s">
        <v>2414</v>
      </c>
      <c r="N586" s="1193">
        <v>45122</v>
      </c>
      <c r="O586" s="379">
        <f t="shared" si="154"/>
        <v>45275</v>
      </c>
      <c r="P586" s="1193">
        <v>45113</v>
      </c>
      <c r="Q586" s="1193">
        <f t="shared" si="170"/>
        <v>45266</v>
      </c>
      <c r="R586" s="888" t="s">
        <v>1616</v>
      </c>
      <c r="S586" s="888" t="str">
        <f t="shared" si="161"/>
        <v>JT DOCTORADO EN INNOVACION ADMON Y POLITICAS PUBLICAS</v>
      </c>
      <c r="T586" s="322" t="s">
        <v>1227</v>
      </c>
      <c r="U586" s="888" t="s">
        <v>9</v>
      </c>
      <c r="V586" s="888">
        <v>7500</v>
      </c>
      <c r="W586" s="888">
        <f t="shared" si="163"/>
        <v>0.38667200000000002</v>
      </c>
      <c r="X586" s="888">
        <f t="shared" si="164"/>
        <v>2900.04</v>
      </c>
      <c r="Z586" s="1196">
        <v>8000</v>
      </c>
      <c r="AA586" s="328">
        <v>25000</v>
      </c>
      <c r="AB586" s="888" t="str">
        <f ca="1">IF(Cat_alumnos[[#This Row],[Termina Programa]]&lt;TODAY(), "EGRESADO", "VIGENTE")</f>
        <v>EGRESADO</v>
      </c>
      <c r="AD586" s="1251">
        <v>568</v>
      </c>
      <c r="AE586" s="46">
        <v>0</v>
      </c>
      <c r="AF5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CALENDARIO)]],TODAY())/30,0)-AE586, IF(Cat_alumnos[[#This Row],[ESTATUS ACADÉMICO]]="VIGENTE",ROUNDDOWN(DAYS360(Cat_alumnos[[#This Row],[FECHA DE INICIO (PRIMERA CLASE CALENDARIO)]],TODAY())/30,0)+2-AE586,"NO VIGENTE"))</f>
        <v>NO VIGENTE</v>
      </c>
      <c r="AG586" s="1190">
        <v>6</v>
      </c>
      <c r="AH5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6" s="55" t="str">
        <f t="shared" si="167"/>
        <v>SUSPENDER</v>
      </c>
      <c r="AL586" s="897">
        <f t="shared" si="169"/>
        <v>0</v>
      </c>
      <c r="AM586" s="921"/>
      <c r="AN586" s="1259"/>
      <c r="AO586" s="900" t="str">
        <f>MID(Cat_alumnos[[#This Row],[CURP]],5,2)</f>
        <v>80</v>
      </c>
      <c r="AP586" s="900" t="str">
        <f>MID(Cat_alumnos[[#This Row],[CURP]],7,2)</f>
        <v>01</v>
      </c>
      <c r="AQ586" s="900" t="str">
        <f>MID(Cat_alumnos[[#This Row],[CURP]],9,2)</f>
        <v>01</v>
      </c>
      <c r="AR586" s="904" t="s">
        <v>2133</v>
      </c>
      <c r="AS586" s="890"/>
      <c r="AX586" s="921"/>
      <c r="AY586" s="921"/>
      <c r="AZ586" s="921"/>
      <c r="BA586" s="921"/>
      <c r="BB586" s="921"/>
      <c r="BC586" s="921"/>
      <c r="BD586" s="921"/>
      <c r="BE586" s="921"/>
      <c r="BX586">
        <v>8000</v>
      </c>
      <c r="BY586">
        <v>8000</v>
      </c>
      <c r="BZ586"/>
      <c r="CA586" t="s">
        <v>3116</v>
      </c>
      <c r="CB586"/>
      <c r="CC586">
        <f t="shared" si="166"/>
        <v>0</v>
      </c>
    </row>
    <row r="587" spans="1:81" ht="18" hidden="1" thickBot="1">
      <c r="A587" s="447">
        <f t="shared" si="168"/>
        <v>569</v>
      </c>
      <c r="B587" s="680" t="s">
        <v>22</v>
      </c>
      <c r="C587" s="453" t="s">
        <v>9413</v>
      </c>
      <c r="D587" s="893" t="s">
        <v>3075</v>
      </c>
      <c r="E587" s="783" t="s">
        <v>2829</v>
      </c>
      <c r="F587" s="454">
        <v>50252050836</v>
      </c>
      <c r="G587" s="746" t="s">
        <v>2776</v>
      </c>
      <c r="H587" s="454">
        <v>6</v>
      </c>
      <c r="I587" s="454">
        <v>6</v>
      </c>
      <c r="J587" s="455">
        <v>3000</v>
      </c>
      <c r="K587" s="566" t="s">
        <v>1600</v>
      </c>
      <c r="L587" s="455">
        <v>4599.96</v>
      </c>
      <c r="M587" s="453" t="s">
        <v>2414</v>
      </c>
      <c r="N587" s="459">
        <v>45122</v>
      </c>
      <c r="O587" s="379">
        <f t="shared" si="154"/>
        <v>45275</v>
      </c>
      <c r="P587" s="878">
        <v>45113</v>
      </c>
      <c r="Q587" s="881">
        <f t="shared" si="170"/>
        <v>45266</v>
      </c>
      <c r="R587" s="694" t="s">
        <v>1620</v>
      </c>
      <c r="S587" s="694" t="str">
        <f t="shared" si="161"/>
        <v>JT DOCTORADO EN INNOVACION ADMON Y POLITICAS PUBLICAS</v>
      </c>
      <c r="T587" s="322" t="s">
        <v>1227</v>
      </c>
      <c r="U587" s="132" t="s">
        <v>9</v>
      </c>
      <c r="V587" s="1170">
        <v>7500</v>
      </c>
      <c r="W587" s="778">
        <f t="shared" si="163"/>
        <v>0.38667200000000002</v>
      </c>
      <c r="X587" s="699">
        <f t="shared" si="164"/>
        <v>2900.04</v>
      </c>
      <c r="Y587" s="326"/>
      <c r="Z587" s="327">
        <v>8000</v>
      </c>
      <c r="AA587" s="328">
        <v>25000</v>
      </c>
      <c r="AB587" t="str">
        <f ca="1">IF(Cat_alumnos[[#This Row],[Termina Programa]]&lt;TODAY(), "EGRESADO", "VIGENTE")</f>
        <v>EGRESADO</v>
      </c>
      <c r="AD587" s="1248">
        <v>569</v>
      </c>
      <c r="AE587" s="46">
        <v>0</v>
      </c>
      <c r="AF5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CALENDARIO)]],TODAY())/30,0)-AE587, IF(Cat_alumnos[[#This Row],[ESTATUS ACADÉMICO]]="VIGENTE",ROUNDDOWN(DAYS360(Cat_alumnos[[#This Row],[FECHA DE INICIO (PRIMERA CLASE CALENDARIO)]],TODAY())/30,0)+2-AE587,"NO VIGENTE"))</f>
        <v>NO VIGENTE</v>
      </c>
      <c r="AG587" s="69">
        <v>6</v>
      </c>
      <c r="AH5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7" s="55" t="str">
        <f t="shared" si="167"/>
        <v>SUSPENDER</v>
      </c>
      <c r="AJ587" s="1"/>
      <c r="AK587" s="1"/>
      <c r="AL587" s="66">
        <f t="shared" si="169"/>
        <v>0</v>
      </c>
      <c r="AM587" s="726"/>
      <c r="AN587" s="1259"/>
      <c r="AO587" s="900" t="str">
        <f>MID(Cat_alumnos[[#This Row],[CURP]],5,2)</f>
        <v>80</v>
      </c>
      <c r="AP587" s="900" t="str">
        <f>MID(Cat_alumnos[[#This Row],[CURP]],7,2)</f>
        <v>01</v>
      </c>
      <c r="AQ587" s="900" t="str">
        <f>MID(Cat_alumnos[[#This Row],[CURP]],9,2)</f>
        <v>01</v>
      </c>
      <c r="AR587" s="904" t="s">
        <v>2133</v>
      </c>
      <c r="AT587" s="1"/>
      <c r="AV587" s="11"/>
      <c r="AW587" s="10"/>
      <c r="AX587" s="726"/>
      <c r="AY587" s="726"/>
      <c r="AZ587" s="726"/>
      <c r="BA587" s="726"/>
      <c r="BB587" s="726"/>
      <c r="BC587" s="726"/>
      <c r="BD587" s="726"/>
      <c r="BE587" s="726"/>
      <c r="BX587">
        <v>8000</v>
      </c>
      <c r="BY587">
        <v>8000</v>
      </c>
      <c r="CA587" t="s">
        <v>3116</v>
      </c>
      <c r="CC587">
        <f t="shared" si="166"/>
        <v>0</v>
      </c>
    </row>
    <row r="588" spans="1:81" ht="18" hidden="1" thickBot="1">
      <c r="A588" s="447">
        <f t="shared" si="168"/>
        <v>570</v>
      </c>
      <c r="B588" s="680" t="s">
        <v>22</v>
      </c>
      <c r="C588" s="453" t="s">
        <v>9414</v>
      </c>
      <c r="D588" s="893" t="s">
        <v>3074</v>
      </c>
      <c r="E588" s="783" t="s">
        <v>2777</v>
      </c>
      <c r="F588" s="454">
        <v>50259387700</v>
      </c>
      <c r="G588" s="749" t="s">
        <v>2778</v>
      </c>
      <c r="H588" s="454">
        <v>6</v>
      </c>
      <c r="I588" s="454">
        <v>6</v>
      </c>
      <c r="J588" s="455">
        <v>3000</v>
      </c>
      <c r="K588" s="566" t="s">
        <v>1600</v>
      </c>
      <c r="L588" s="455">
        <v>4599.96</v>
      </c>
      <c r="M588" s="453" t="s">
        <v>2414</v>
      </c>
      <c r="N588" s="459">
        <v>45122</v>
      </c>
      <c r="O588" s="379">
        <f t="shared" si="154"/>
        <v>45275</v>
      </c>
      <c r="P588" s="878">
        <v>45113</v>
      </c>
      <c r="Q588" s="881">
        <f t="shared" si="170"/>
        <v>45266</v>
      </c>
      <c r="R588" s="694" t="s">
        <v>1620</v>
      </c>
      <c r="S588" s="694" t="str">
        <f t="shared" si="161"/>
        <v>JT DOCTORADO EN INNOVACION ADMON Y POLITICAS PUBLICAS</v>
      </c>
      <c r="T588" s="322" t="s">
        <v>1227</v>
      </c>
      <c r="U588" s="132" t="s">
        <v>9</v>
      </c>
      <c r="V588" s="1170">
        <v>7500</v>
      </c>
      <c r="W588" s="778">
        <f t="shared" si="163"/>
        <v>0.38667200000000002</v>
      </c>
      <c r="X588" s="699">
        <f t="shared" si="164"/>
        <v>2900.04</v>
      </c>
      <c r="Y588" s="326"/>
      <c r="Z588" s="327">
        <v>8000</v>
      </c>
      <c r="AA588" s="328">
        <v>25000</v>
      </c>
      <c r="AB588" t="str">
        <f ca="1">IF(Cat_alumnos[[#This Row],[Termina Programa]]&lt;TODAY(), "EGRESADO", "VIGENTE")</f>
        <v>EGRESADO</v>
      </c>
      <c r="AD588" s="1249">
        <v>570</v>
      </c>
      <c r="AE588" s="46">
        <v>0</v>
      </c>
      <c r="AF5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CALENDARIO)]],TODAY())/30,0)-AE588, IF(Cat_alumnos[[#This Row],[ESTATUS ACADÉMICO]]="VIGENTE",ROUNDDOWN(DAYS360(Cat_alumnos[[#This Row],[FECHA DE INICIO (PRIMERA CLASE CALENDARIO)]],TODAY())/30,0)+2-AE588,"NO VIGENTE"))</f>
        <v>NO VIGENTE</v>
      </c>
      <c r="AG588" s="69">
        <v>6</v>
      </c>
      <c r="AH5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8" s="55" t="str">
        <f t="shared" si="167"/>
        <v>SUSPENDER</v>
      </c>
      <c r="AJ588" s="1"/>
      <c r="AK588" s="1"/>
      <c r="AL588" s="66">
        <f t="shared" si="169"/>
        <v>0</v>
      </c>
      <c r="AM588" s="726"/>
      <c r="AN588" s="1259"/>
      <c r="AO588" s="900" t="str">
        <f>MID(Cat_alumnos[[#This Row],[CURP]],5,2)</f>
        <v>80</v>
      </c>
      <c r="AP588" s="900" t="str">
        <f>MID(Cat_alumnos[[#This Row],[CURP]],7,2)</f>
        <v>01</v>
      </c>
      <c r="AQ588" s="900" t="str">
        <f>MID(Cat_alumnos[[#This Row],[CURP]],9,2)</f>
        <v>01</v>
      </c>
      <c r="AR588" s="904" t="s">
        <v>2133</v>
      </c>
      <c r="AT588" s="1"/>
      <c r="AV588" s="11"/>
      <c r="AW588" s="10"/>
      <c r="AX588" s="726"/>
      <c r="AY588" s="726"/>
      <c r="AZ588" s="726"/>
      <c r="BA588" s="726"/>
      <c r="BB588" s="726"/>
      <c r="BC588" s="726"/>
      <c r="BD588" s="726"/>
      <c r="BE588" s="726"/>
      <c r="BX588">
        <v>8000</v>
      </c>
      <c r="BY588">
        <v>8000</v>
      </c>
      <c r="CA588" t="s">
        <v>3116</v>
      </c>
      <c r="CC588">
        <f t="shared" si="166"/>
        <v>0</v>
      </c>
    </row>
    <row r="589" spans="1:81" ht="18" hidden="1" thickBot="1">
      <c r="A589" s="447">
        <f t="shared" si="168"/>
        <v>571</v>
      </c>
      <c r="B589" s="680" t="s">
        <v>22</v>
      </c>
      <c r="C589" s="453" t="s">
        <v>9415</v>
      </c>
      <c r="D589" s="784" t="s">
        <v>3073</v>
      </c>
      <c r="E589" s="783" t="s">
        <v>2779</v>
      </c>
      <c r="F589" s="454">
        <v>50242404590</v>
      </c>
      <c r="G589" s="746" t="s">
        <v>2780</v>
      </c>
      <c r="H589" s="454">
        <v>6</v>
      </c>
      <c r="I589" s="454">
        <v>6</v>
      </c>
      <c r="J589" s="455">
        <v>3000</v>
      </c>
      <c r="K589" s="566" t="s">
        <v>1600</v>
      </c>
      <c r="L589" s="455">
        <v>4599.96</v>
      </c>
      <c r="M589" s="453" t="s">
        <v>2414</v>
      </c>
      <c r="N589" s="459">
        <v>45122</v>
      </c>
      <c r="O589" s="379">
        <f t="shared" si="154"/>
        <v>45275</v>
      </c>
      <c r="P589" s="878">
        <v>45113</v>
      </c>
      <c r="Q589" s="881">
        <f t="shared" si="170"/>
        <v>45266</v>
      </c>
      <c r="R589" s="694" t="s">
        <v>1620</v>
      </c>
      <c r="S589" s="694" t="str">
        <f t="shared" si="161"/>
        <v>JT DOCTORADO EN INNOVACION ADMON Y POLITICAS PUBLICAS</v>
      </c>
      <c r="T589" s="322" t="s">
        <v>1227</v>
      </c>
      <c r="U589" s="132" t="s">
        <v>9</v>
      </c>
      <c r="V589" s="1170">
        <v>7500</v>
      </c>
      <c r="W589" s="778">
        <f t="shared" si="163"/>
        <v>0.38667200000000002</v>
      </c>
      <c r="X589" s="699">
        <f t="shared" si="164"/>
        <v>2900.04</v>
      </c>
      <c r="Y589" s="326"/>
      <c r="Z589" s="327">
        <v>8000</v>
      </c>
      <c r="AA589" s="328">
        <v>25000</v>
      </c>
      <c r="AB589" t="str">
        <f ca="1">IF(Cat_alumnos[[#This Row],[Termina Programa]]&lt;TODAY(), "EGRESADO", "VIGENTE")</f>
        <v>EGRESADO</v>
      </c>
      <c r="AD589" s="1248">
        <v>571</v>
      </c>
      <c r="AE589" s="46">
        <v>0</v>
      </c>
      <c r="AF5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CALENDARIO)]],TODAY())/30,0)-AE589, IF(Cat_alumnos[[#This Row],[ESTATUS ACADÉMICO]]="VIGENTE",ROUNDDOWN(DAYS360(Cat_alumnos[[#This Row],[FECHA DE INICIO (PRIMERA CLASE CALENDARIO)]],TODAY())/30,0)+2-AE589,"NO VIGENTE"))</f>
        <v>NO VIGENTE</v>
      </c>
      <c r="AG589" s="69">
        <v>6</v>
      </c>
      <c r="AH5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-15</v>
      </c>
      <c r="AI589" s="55" t="str">
        <f t="shared" ca="1" si="167"/>
        <v>Al día septiembre</v>
      </c>
      <c r="AJ589" s="1"/>
      <c r="AK589" s="1"/>
      <c r="AL589" s="66">
        <f t="shared" si="169"/>
        <v>0</v>
      </c>
      <c r="AM589" s="726"/>
      <c r="AN589" s="1259"/>
      <c r="AO589" s="900" t="str">
        <f>MID(Cat_alumnos[[#This Row],[CURP]],5,2)</f>
        <v>80</v>
      </c>
      <c r="AP589" s="900" t="str">
        <f>MID(Cat_alumnos[[#This Row],[CURP]],7,2)</f>
        <v>01</v>
      </c>
      <c r="AQ589" s="900" t="str">
        <f>MID(Cat_alumnos[[#This Row],[CURP]],9,2)</f>
        <v>01</v>
      </c>
      <c r="AR589" s="904" t="s">
        <v>2133</v>
      </c>
      <c r="AT589" s="1"/>
      <c r="AV589" s="11"/>
      <c r="AW589" s="10"/>
      <c r="AX589" s="726"/>
      <c r="AY589" s="726"/>
      <c r="AZ589" s="726"/>
      <c r="BA589" s="726"/>
      <c r="BB589" s="726"/>
      <c r="BC589" s="726"/>
      <c r="BD589" s="726"/>
      <c r="BE589" s="726"/>
      <c r="BX589">
        <v>8000</v>
      </c>
      <c r="BY589">
        <v>8000</v>
      </c>
      <c r="CA589" t="s">
        <v>3116</v>
      </c>
      <c r="CC589">
        <f t="shared" si="166"/>
        <v>0</v>
      </c>
    </row>
    <row r="590" spans="1:81" ht="18" hidden="1" thickBot="1">
      <c r="A590" s="447">
        <f t="shared" si="168"/>
        <v>572</v>
      </c>
      <c r="B590" s="655" t="s">
        <v>12</v>
      </c>
      <c r="C590" s="781" t="s">
        <v>2772</v>
      </c>
      <c r="D590" s="766" t="s">
        <v>3067</v>
      </c>
      <c r="E590" s="453" t="s">
        <v>2781</v>
      </c>
      <c r="F590" s="454" t="s">
        <v>2782</v>
      </c>
      <c r="G590" s="749" t="s">
        <v>2783</v>
      </c>
      <c r="H590" s="454">
        <v>20</v>
      </c>
      <c r="I590" s="454">
        <v>20</v>
      </c>
      <c r="J590" s="566" t="s">
        <v>1600</v>
      </c>
      <c r="K590" s="455">
        <v>3197</v>
      </c>
      <c r="L590" s="455">
        <v>3497</v>
      </c>
      <c r="M590" s="782" t="s">
        <v>2443</v>
      </c>
      <c r="N590" s="459">
        <v>45095</v>
      </c>
      <c r="O590" s="379">
        <f>IF($N590&lt;&gt;"", EDATE($N590,$I590-1),"")</f>
        <v>45675</v>
      </c>
      <c r="P590" s="878">
        <v>45113</v>
      </c>
      <c r="Q590" s="881">
        <f t="shared" si="170"/>
        <v>45694</v>
      </c>
      <c r="R590" s="694" t="str">
        <f t="shared" ref="R590:R595" si="171">MID($C590,11,1)</f>
        <v>H</v>
      </c>
      <c r="S590" s="694" t="str">
        <f t="shared" si="161"/>
        <v>DOCTORADO EN DERECHO</v>
      </c>
      <c r="T590" s="322" t="s">
        <v>1227</v>
      </c>
      <c r="U590" s="132" t="s">
        <v>11</v>
      </c>
      <c r="V590" s="1170">
        <v>7500</v>
      </c>
      <c r="W590" s="778">
        <f t="shared" si="163"/>
        <v>0.53373333333333328</v>
      </c>
      <c r="X590" s="699">
        <f t="shared" si="164"/>
        <v>4003</v>
      </c>
      <c r="Y590" s="326">
        <v>1</v>
      </c>
      <c r="Z590" s="327"/>
      <c r="AA590" s="328">
        <v>34000</v>
      </c>
      <c r="AB590" t="s">
        <v>11</v>
      </c>
      <c r="AD590" s="1249">
        <v>572</v>
      </c>
      <c r="AE590" s="46">
        <v>0</v>
      </c>
      <c r="AF5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CALENDARIO)]],TODAY())/30,0)-AE590, IF(Cat_alumnos[[#This Row],[ESTATUS ACADÉMICO]]="VIGENTE",ROUNDDOWN(DAYS360(Cat_alumnos[[#This Row],[FECHA DE INICIO (PRIMERA CLASE CALENDARIO)]],TODAY())/30,0)+2-AE590,"NO VIGENTE"))</f>
        <v>NO VIGENTE</v>
      </c>
      <c r="AG590" s="145">
        <v>20</v>
      </c>
      <c r="AH5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90" s="55" t="str">
        <f t="shared" ca="1" si="167"/>
        <v>Al día septiembre</v>
      </c>
      <c r="AJ590" s="1"/>
      <c r="AK590" s="1"/>
      <c r="AL590" s="66">
        <f t="shared" si="169"/>
        <v>1</v>
      </c>
      <c r="AM590" s="726"/>
      <c r="AN590" s="1259"/>
      <c r="AO590" s="900" t="str">
        <f>MID(Cat_alumnos[[#This Row],[CURP]],5,2)</f>
        <v>86</v>
      </c>
      <c r="AP590" s="900" t="str">
        <f>MID(Cat_alumnos[[#This Row],[CURP]],7,2)</f>
        <v>06</v>
      </c>
      <c r="AQ590" s="900" t="str">
        <f>MID(Cat_alumnos[[#This Row],[CURP]],9,2)</f>
        <v>18</v>
      </c>
      <c r="AR590" s="904" t="s">
        <v>2133</v>
      </c>
      <c r="AT590" s="1"/>
      <c r="AV590" s="11"/>
      <c r="AW590" s="10"/>
      <c r="AX590" s="726"/>
      <c r="AY590" s="726"/>
      <c r="AZ590" s="726"/>
      <c r="BA590" s="726"/>
      <c r="BB590" s="726"/>
      <c r="BC590" s="726"/>
      <c r="BD590" s="726"/>
      <c r="BE590" s="726"/>
      <c r="CC590">
        <f t="shared" si="166"/>
        <v>0</v>
      </c>
    </row>
    <row r="591" spans="1:81" ht="18" hidden="1" thickBot="1">
      <c r="A591" s="447">
        <f t="shared" si="168"/>
        <v>573</v>
      </c>
      <c r="B591" s="570" t="s">
        <v>12</v>
      </c>
      <c r="C591" s="781" t="s">
        <v>2807</v>
      </c>
      <c r="D591" s="766" t="s">
        <v>3066</v>
      </c>
      <c r="E591" s="786" t="s">
        <v>2812</v>
      </c>
      <c r="F591" s="787">
        <v>5548006442</v>
      </c>
      <c r="G591" s="749" t="s">
        <v>2808</v>
      </c>
      <c r="H591" s="450">
        <v>20</v>
      </c>
      <c r="I591" s="450">
        <v>20</v>
      </c>
      <c r="J591" s="540" t="s">
        <v>1600</v>
      </c>
      <c r="K591" s="451">
        <v>3197</v>
      </c>
      <c r="L591" s="451">
        <v>3497</v>
      </c>
      <c r="M591" s="777" t="s">
        <v>2443</v>
      </c>
      <c r="N591" s="379">
        <v>45129</v>
      </c>
      <c r="O591" s="379">
        <f t="shared" si="154"/>
        <v>45710</v>
      </c>
      <c r="P591" s="877">
        <v>45096</v>
      </c>
      <c r="Q591" s="881">
        <f t="shared" si="170"/>
        <v>45676</v>
      </c>
      <c r="R591" s="694" t="str">
        <f t="shared" si="171"/>
        <v>M</v>
      </c>
      <c r="S591" s="694" t="str">
        <f t="shared" si="161"/>
        <v>DOCTORADO EN DERECHO</v>
      </c>
      <c r="T591" s="322" t="s">
        <v>1227</v>
      </c>
      <c r="U591" s="132" t="s">
        <v>11</v>
      </c>
      <c r="V591" s="1170">
        <v>7500</v>
      </c>
      <c r="W591" s="778">
        <f t="shared" si="163"/>
        <v>0.53373333333333328</v>
      </c>
      <c r="X591" s="699">
        <f t="shared" si="164"/>
        <v>4003</v>
      </c>
      <c r="Y591" s="326">
        <v>1</v>
      </c>
      <c r="Z591" s="327"/>
      <c r="AA591" s="328">
        <v>29000</v>
      </c>
      <c r="AB591" t="s">
        <v>11</v>
      </c>
      <c r="AD591" s="1248">
        <v>573</v>
      </c>
      <c r="AE591" s="46">
        <v>0</v>
      </c>
      <c r="AF5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CALENDARIO)]],TODAY())/30,0)-AE591, IF(Cat_alumnos[[#This Row],[ESTATUS ACADÉMICO]]="VIGENTE",ROUNDDOWN(DAYS360(Cat_alumnos[[#This Row],[FECHA DE INICIO (PRIMERA CLASE CALENDARIO)]],TODAY())/30,0)+2-AE591,"NO VIGENTE"))</f>
        <v>NO VIGENTE</v>
      </c>
      <c r="AG591" s="145">
        <v>20</v>
      </c>
      <c r="AH5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91" s="55" t="str">
        <f t="shared" ca="1" si="167"/>
        <v>Al día septiembre</v>
      </c>
      <c r="AJ591" s="1"/>
      <c r="AK591" s="1"/>
      <c r="AL591" s="66">
        <f t="shared" si="169"/>
        <v>1</v>
      </c>
      <c r="AM591" s="726"/>
      <c r="AN591" s="1259"/>
      <c r="AO591" s="900" t="str">
        <f>MID(Cat_alumnos[[#This Row],[CURP]],5,2)</f>
        <v>55</v>
      </c>
      <c r="AP591" s="900" t="str">
        <f>MID(Cat_alumnos[[#This Row],[CURP]],7,2)</f>
        <v>07</v>
      </c>
      <c r="AQ591" s="900" t="str">
        <f>MID(Cat_alumnos[[#This Row],[CURP]],9,2)</f>
        <v>10</v>
      </c>
      <c r="AR591" s="904" t="s">
        <v>2133</v>
      </c>
      <c r="AT591" s="1"/>
      <c r="AV591" s="11"/>
      <c r="AW591" s="10"/>
      <c r="AX591" s="726"/>
      <c r="AY591" s="726"/>
      <c r="AZ591" s="726"/>
      <c r="BA591" s="726"/>
      <c r="BB591" s="726"/>
      <c r="BC591" s="726"/>
      <c r="BD591" s="726"/>
      <c r="BE591" s="726"/>
      <c r="CC591">
        <f t="shared" si="166"/>
        <v>0</v>
      </c>
    </row>
    <row r="592" spans="1:81" ht="18" hidden="1" thickBot="1">
      <c r="A592" s="447">
        <f t="shared" si="168"/>
        <v>574</v>
      </c>
      <c r="B592" s="611" t="s">
        <v>15</v>
      </c>
      <c r="C592" s="453" t="s">
        <v>2813</v>
      </c>
      <c r="D592" s="776" t="s">
        <v>3282</v>
      </c>
      <c r="E592" s="565" t="s">
        <v>2809</v>
      </c>
      <c r="F592" s="454" t="s">
        <v>2810</v>
      </c>
      <c r="G592" s="746" t="s">
        <v>2811</v>
      </c>
      <c r="H592" s="454">
        <v>16</v>
      </c>
      <c r="I592" s="454">
        <v>16</v>
      </c>
      <c r="J592" s="566" t="s">
        <v>1600</v>
      </c>
      <c r="K592" s="566" t="s">
        <v>1600</v>
      </c>
      <c r="L592" s="455">
        <v>3575</v>
      </c>
      <c r="M592" s="564" t="s">
        <v>2492</v>
      </c>
      <c r="N592" s="459">
        <v>45100</v>
      </c>
      <c r="O592" s="379" t="s">
        <v>1670</v>
      </c>
      <c r="P592" s="878">
        <v>45094</v>
      </c>
      <c r="Q592" s="881">
        <f t="shared" si="170"/>
        <v>45552</v>
      </c>
      <c r="R592" s="694" t="str">
        <f t="shared" si="171"/>
        <v>H</v>
      </c>
      <c r="S592" s="694" t="str">
        <f t="shared" si="161"/>
        <v>MAESTRIA EN DERECHO PROCESAL PENAL Y JUICIOS ORALES</v>
      </c>
      <c r="T592" s="322" t="s">
        <v>1227</v>
      </c>
      <c r="U592" s="132" t="s">
        <v>9</v>
      </c>
      <c r="V592" s="1170">
        <v>5000</v>
      </c>
      <c r="W592" s="778">
        <f t="shared" si="163"/>
        <v>0.28499999999999998</v>
      </c>
      <c r="X592" s="699">
        <f t="shared" si="164"/>
        <v>1425</v>
      </c>
      <c r="Y592" s="326">
        <v>1</v>
      </c>
      <c r="Z592" s="327"/>
      <c r="AA592" s="328">
        <v>25000</v>
      </c>
      <c r="AB592" t="s">
        <v>11</v>
      </c>
      <c r="AD592" s="1249">
        <v>574</v>
      </c>
      <c r="AE592" s="46">
        <v>0</v>
      </c>
      <c r="AF5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CALENDARIO)]],TODAY())/30,0)-AE592, IF(Cat_alumnos[[#This Row],[ESTATUS ACADÉMICO]]="VIGENTE",ROUNDDOWN(DAYS360(Cat_alumnos[[#This Row],[FECHA DE INICIO (PRIMERA CLASE CALENDARIO)]],TODAY())/30,0)+2-AE592,"NO VIGENTE"))</f>
        <v>NO VIGENTE</v>
      </c>
      <c r="AG592" s="145">
        <v>5</v>
      </c>
      <c r="AH5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592" s="55" t="str">
        <f t="shared" si="167"/>
        <v>SUSPENDER</v>
      </c>
      <c r="AJ592" s="1"/>
      <c r="AK592" s="1"/>
      <c r="AL592" s="66">
        <f t="shared" si="169"/>
        <v>1</v>
      </c>
      <c r="AM592" s="726"/>
      <c r="AN592" s="1259"/>
      <c r="AO592" s="900" t="str">
        <f>MID(Cat_alumnos[[#This Row],[CURP]],5,2)</f>
        <v>81</v>
      </c>
      <c r="AP592" s="900" t="str">
        <f>MID(Cat_alumnos[[#This Row],[CURP]],7,2)</f>
        <v>03</v>
      </c>
      <c r="AQ592" s="900" t="str">
        <f>MID(Cat_alumnos[[#This Row],[CURP]],9,2)</f>
        <v>16</v>
      </c>
      <c r="AR592" s="904" t="s">
        <v>2133</v>
      </c>
      <c r="AT592" s="1"/>
      <c r="AV592" s="11"/>
      <c r="AW592" s="10"/>
      <c r="AX592" s="726"/>
      <c r="AY592" s="726"/>
      <c r="AZ592" s="726"/>
      <c r="BA592" s="726"/>
      <c r="BB592" s="726"/>
      <c r="BC592" s="726"/>
      <c r="BD592" s="726"/>
      <c r="BE592" s="726"/>
      <c r="CC592">
        <f t="shared" si="166"/>
        <v>0</v>
      </c>
    </row>
    <row r="593" spans="1:81" ht="18" hidden="1" thickBot="1">
      <c r="A593" s="447">
        <f t="shared" si="168"/>
        <v>575</v>
      </c>
      <c r="B593" s="499" t="s">
        <v>8</v>
      </c>
      <c r="C593" s="666" t="s">
        <v>2815</v>
      </c>
      <c r="D593" s="776" t="s">
        <v>3270</v>
      </c>
      <c r="E593" s="525" t="s">
        <v>2816</v>
      </c>
      <c r="F593" s="450" t="s">
        <v>2817</v>
      </c>
      <c r="G593" s="746" t="s">
        <v>2818</v>
      </c>
      <c r="H593" s="450">
        <v>36</v>
      </c>
      <c r="I593" s="450">
        <v>36</v>
      </c>
      <c r="J593" s="451">
        <v>1000</v>
      </c>
      <c r="K593" s="451">
        <v>1000</v>
      </c>
      <c r="L593" s="451">
        <v>1600</v>
      </c>
      <c r="M593" s="502" t="s">
        <v>1512</v>
      </c>
      <c r="N593" s="379">
        <v>45108</v>
      </c>
      <c r="O593" s="379">
        <f t="shared" ref="O593:O599" si="172">IF($N593&lt;&gt;"", EDATE($N593,$I593-1),"")</f>
        <v>46174</v>
      </c>
      <c r="P593" s="877">
        <v>45106</v>
      </c>
      <c r="Q593" s="881">
        <f t="shared" si="170"/>
        <v>46171</v>
      </c>
      <c r="R593" s="694" t="str">
        <f t="shared" si="171"/>
        <v>M</v>
      </c>
      <c r="S593" s="694" t="str">
        <f t="shared" si="161"/>
        <v>LICENCIATURA EN DERECHO</v>
      </c>
      <c r="T593" s="322" t="s">
        <v>1227</v>
      </c>
      <c r="U593" s="132" t="s">
        <v>9</v>
      </c>
      <c r="V593" s="176">
        <v>3150</v>
      </c>
      <c r="W593" s="778">
        <f t="shared" si="163"/>
        <v>0.49206349206349204</v>
      </c>
      <c r="X593" s="699">
        <f t="shared" si="164"/>
        <v>1550</v>
      </c>
      <c r="Y593" s="326">
        <v>4</v>
      </c>
      <c r="Z593" s="327"/>
      <c r="AA593" s="328">
        <v>21000</v>
      </c>
      <c r="AB593" t="s">
        <v>11</v>
      </c>
      <c r="AD593" s="1248">
        <v>575</v>
      </c>
      <c r="AE593" s="46">
        <v>0</v>
      </c>
      <c r="AF5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CALENDARIO)]],TODAY())/30,0)-AE593, IF(Cat_alumnos[[#This Row],[ESTATUS ACADÉMICO]]="VIGENTE",ROUNDDOWN(DAYS360(Cat_alumnos[[#This Row],[FECHA DE INICIO (PRIMERA CLASE CALENDARIO)]],TODAY())/30,0)+2-AE593,"NO VIGENTE"))</f>
        <v>NO VIGENTE</v>
      </c>
      <c r="AG593" s="145">
        <v>2</v>
      </c>
      <c r="AH5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593" s="55" t="str">
        <f t="shared" si="167"/>
        <v>SUSPENDER</v>
      </c>
      <c r="AJ593" s="1" t="s">
        <v>3164</v>
      </c>
      <c r="AK593" s="1"/>
      <c r="AL593" s="66">
        <f t="shared" si="169"/>
        <v>4</v>
      </c>
      <c r="AM593" s="726"/>
      <c r="AN593" s="1259"/>
      <c r="AO593" s="900" t="str">
        <f>MID(Cat_alumnos[[#This Row],[CURP]],5,2)</f>
        <v>70</v>
      </c>
      <c r="AP593" s="900" t="str">
        <f>MID(Cat_alumnos[[#This Row],[CURP]],7,2)</f>
        <v>10</v>
      </c>
      <c r="AQ593" s="900" t="str">
        <f>MID(Cat_alumnos[[#This Row],[CURP]],9,2)</f>
        <v>14</v>
      </c>
      <c r="AR593" s="904" t="s">
        <v>2133</v>
      </c>
      <c r="AT593" s="1"/>
      <c r="AV593" s="11"/>
      <c r="AW593" s="10"/>
      <c r="AX593" s="726"/>
      <c r="AY593" s="726"/>
      <c r="AZ593" s="726"/>
      <c r="BA593" s="726"/>
      <c r="BB593" s="726"/>
      <c r="BC593" s="726"/>
      <c r="BD593" s="726"/>
      <c r="BE593" s="726"/>
      <c r="CC593">
        <f t="shared" si="166"/>
        <v>0</v>
      </c>
    </row>
    <row r="594" spans="1:81" ht="18" hidden="1" thickBot="1">
      <c r="A594" s="447">
        <f t="shared" si="168"/>
        <v>576</v>
      </c>
      <c r="B594" s="570" t="s">
        <v>20</v>
      </c>
      <c r="C594" s="666" t="s">
        <v>2821</v>
      </c>
      <c r="D594" s="776" t="s">
        <v>3283</v>
      </c>
      <c r="E594" s="525" t="s">
        <v>2822</v>
      </c>
      <c r="F594" s="450" t="s">
        <v>2823</v>
      </c>
      <c r="G594" s="746" t="s">
        <v>2824</v>
      </c>
      <c r="H594" s="450">
        <v>6</v>
      </c>
      <c r="I594" s="450">
        <v>6</v>
      </c>
      <c r="J594" s="540" t="s">
        <v>1600</v>
      </c>
      <c r="K594" s="540" t="s">
        <v>1600</v>
      </c>
      <c r="L594" s="451">
        <v>3497</v>
      </c>
      <c r="M594" s="502" t="s">
        <v>2443</v>
      </c>
      <c r="N594" s="379">
        <v>45129</v>
      </c>
      <c r="O594" s="379">
        <f t="shared" si="172"/>
        <v>45282</v>
      </c>
      <c r="P594" s="877">
        <v>45113</v>
      </c>
      <c r="Q594" s="881">
        <f t="shared" si="170"/>
        <v>45266</v>
      </c>
      <c r="R594" s="694" t="str">
        <f t="shared" si="171"/>
        <v>H</v>
      </c>
      <c r="S594" s="694" t="str">
        <f t="shared" si="161"/>
        <v>JT DOCTORADO EN DERECHO</v>
      </c>
      <c r="T594" s="322" t="s">
        <v>1227</v>
      </c>
      <c r="U594" s="132" t="s">
        <v>11</v>
      </c>
      <c r="V594" s="1170">
        <v>7500</v>
      </c>
      <c r="W594" s="778">
        <f t="shared" si="163"/>
        <v>0.53373333333333328</v>
      </c>
      <c r="X594" s="699">
        <f t="shared" si="164"/>
        <v>4003</v>
      </c>
      <c r="Y594" s="326">
        <v>0</v>
      </c>
      <c r="Z594" s="327">
        <v>8000</v>
      </c>
      <c r="AA594" s="328">
        <v>25000</v>
      </c>
      <c r="AB594" t="str">
        <f ca="1">IF(Cat_alumnos[[#This Row],[Termina Programa]]&lt;TODAY(), "EGRESADO", "VIGENTE")</f>
        <v>EGRESADO</v>
      </c>
      <c r="AD594" s="1249">
        <v>576</v>
      </c>
      <c r="AE594" s="46">
        <v>0</v>
      </c>
      <c r="AF5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CALENDARIO)]],TODAY())/30,0)-AE594, IF(Cat_alumnos[[#This Row],[ESTATUS ACADÉMICO]]="VIGENTE",ROUNDDOWN(DAYS360(Cat_alumnos[[#This Row],[FECHA DE INICIO (PRIMERA CLASE CALENDARIO)]],TODAY())/30,0)+2-AE594,"NO VIGENTE"))</f>
        <v>NO VIGENTE</v>
      </c>
      <c r="AG594" s="145">
        <v>6</v>
      </c>
      <c r="AH5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94" s="55" t="str">
        <f t="shared" si="167"/>
        <v>COBRANZA</v>
      </c>
      <c r="AJ594" s="1"/>
      <c r="AK594" s="1"/>
      <c r="AL594" s="66">
        <f t="shared" si="169"/>
        <v>0</v>
      </c>
      <c r="AM594" s="726"/>
      <c r="AN594" s="1259"/>
      <c r="AO594" s="900" t="str">
        <f>MID(Cat_alumnos[[#This Row],[CURP]],5,2)</f>
        <v>81</v>
      </c>
      <c r="AP594" s="900" t="str">
        <f>MID(Cat_alumnos[[#This Row],[CURP]],7,2)</f>
        <v>02</v>
      </c>
      <c r="AQ594" s="900" t="str">
        <f>MID(Cat_alumnos[[#This Row],[CURP]],9,2)</f>
        <v>08</v>
      </c>
      <c r="AR594" s="904" t="s">
        <v>2133</v>
      </c>
      <c r="AT594" s="1"/>
      <c r="AV594" s="11"/>
      <c r="AW594" s="10"/>
      <c r="AX594" s="726"/>
      <c r="AY594" s="726"/>
      <c r="AZ594" s="726"/>
      <c r="BA594" s="726"/>
      <c r="BB594" s="726"/>
      <c r="BC594" s="726"/>
      <c r="BD594" s="726"/>
      <c r="BE594" s="726"/>
      <c r="CC594">
        <f t="shared" si="166"/>
        <v>0</v>
      </c>
    </row>
    <row r="595" spans="1:81" ht="18" hidden="1" thickBot="1">
      <c r="A595" s="447">
        <f t="shared" si="168"/>
        <v>577</v>
      </c>
      <c r="B595" s="570" t="s">
        <v>12</v>
      </c>
      <c r="C595" s="666" t="s">
        <v>1822</v>
      </c>
      <c r="D595" s="766" t="s">
        <v>3071</v>
      </c>
      <c r="E595" s="525" t="s">
        <v>1821</v>
      </c>
      <c r="F595" s="450" t="s">
        <v>1259</v>
      </c>
      <c r="G595" s="749" t="s">
        <v>2831</v>
      </c>
      <c r="H595" s="450">
        <v>20</v>
      </c>
      <c r="I595" s="450">
        <v>20</v>
      </c>
      <c r="J595" s="540" t="s">
        <v>1600</v>
      </c>
      <c r="K595" s="540" t="s">
        <v>1600</v>
      </c>
      <c r="L595" s="451">
        <v>5200</v>
      </c>
      <c r="M595" s="502" t="s">
        <v>2443</v>
      </c>
      <c r="N595" s="379">
        <v>45157</v>
      </c>
      <c r="O595" s="379">
        <f t="shared" si="172"/>
        <v>45735</v>
      </c>
      <c r="P595" s="877">
        <v>44935</v>
      </c>
      <c r="Q595" s="881">
        <f t="shared" si="170"/>
        <v>45513</v>
      </c>
      <c r="R595" s="694" t="str">
        <f t="shared" si="171"/>
        <v>H</v>
      </c>
      <c r="S595" s="694" t="str">
        <f t="shared" si="161"/>
        <v>DOCTORADO EN DERECHO</v>
      </c>
      <c r="T595" s="322" t="s">
        <v>1227</v>
      </c>
      <c r="U595" s="132" t="s">
        <v>9</v>
      </c>
      <c r="V595" s="176">
        <v>7500</v>
      </c>
      <c r="W595" s="778">
        <f t="shared" si="163"/>
        <v>0.30666666666666664</v>
      </c>
      <c r="X595" s="699">
        <f t="shared" si="164"/>
        <v>2300</v>
      </c>
      <c r="Y595" s="326">
        <v>0</v>
      </c>
      <c r="Z595" s="327"/>
      <c r="AA595" s="328">
        <v>0</v>
      </c>
      <c r="AB595" t="s">
        <v>2319</v>
      </c>
      <c r="AD595" s="1248">
        <v>577</v>
      </c>
      <c r="AE595" s="46">
        <v>0</v>
      </c>
      <c r="AF5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CALENDARIO)]],TODAY())/30,0)-AE595, IF(Cat_alumnos[[#This Row],[ESTATUS ACADÉMICO]]="VIGENTE",ROUNDDOWN(DAYS360(Cat_alumnos[[#This Row],[FECHA DE INICIO (PRIMERA CLASE CALENDARIO)]],TODAY())/30,0)+2-AE595,"NO VIGENTE"))</f>
        <v>NO VIGENTE</v>
      </c>
      <c r="AG595" s="145">
        <v>13</v>
      </c>
      <c r="AH5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95" s="55" t="str">
        <f t="shared" si="167"/>
        <v>SUSPENDER</v>
      </c>
      <c r="AJ595" s="1" t="s">
        <v>2922</v>
      </c>
      <c r="AK595" s="1"/>
      <c r="AL595" s="66">
        <f t="shared" si="169"/>
        <v>0</v>
      </c>
      <c r="AM595" s="726"/>
      <c r="AN595" s="1259"/>
      <c r="AO595" s="900" t="str">
        <f>MID(Cat_alumnos[[#This Row],[CURP]],5,2)</f>
        <v>84</v>
      </c>
      <c r="AP595" s="900" t="str">
        <f>MID(Cat_alumnos[[#This Row],[CURP]],7,2)</f>
        <v>03</v>
      </c>
      <c r="AQ595" s="900" t="str">
        <f>MID(Cat_alumnos[[#This Row],[CURP]],9,2)</f>
        <v>11</v>
      </c>
      <c r="AR595" s="904" t="s">
        <v>2133</v>
      </c>
      <c r="AT595" s="1"/>
      <c r="AV595" s="11"/>
      <c r="AW595" s="10"/>
      <c r="AX595" s="726"/>
      <c r="AY595" s="726"/>
      <c r="AZ595" s="726"/>
      <c r="BA595" s="726"/>
      <c r="BB595" s="726"/>
      <c r="BC595" s="726"/>
      <c r="BD595" s="726"/>
      <c r="BE595" s="726"/>
      <c r="CC595">
        <f t="shared" si="166"/>
        <v>0</v>
      </c>
    </row>
    <row r="596" spans="1:81" ht="18" hidden="1" thickBot="1">
      <c r="A596" s="447">
        <f t="shared" si="168"/>
        <v>578</v>
      </c>
      <c r="B596" s="570" t="s">
        <v>3889</v>
      </c>
      <c r="C596" s="413" t="s">
        <v>3573</v>
      </c>
      <c r="D596" s="1028" t="s">
        <v>3574</v>
      </c>
      <c r="E596" s="733" t="s">
        <v>2836</v>
      </c>
      <c r="F596" s="413">
        <v>53951372</v>
      </c>
      <c r="G596" s="300" t="s">
        <v>9228</v>
      </c>
      <c r="H596" s="450">
        <v>20</v>
      </c>
      <c r="I596" s="450">
        <v>20</v>
      </c>
      <c r="J596" s="451">
        <v>3000</v>
      </c>
      <c r="K596" s="455">
        <v>2500</v>
      </c>
      <c r="L596" s="451">
        <f>3497*0.3</f>
        <v>1049.0999999999999</v>
      </c>
      <c r="M596" s="502" t="s">
        <v>2850</v>
      </c>
      <c r="N596" s="379">
        <v>45114</v>
      </c>
      <c r="O596" s="379">
        <f t="shared" si="172"/>
        <v>45695</v>
      </c>
      <c r="P596" s="877">
        <v>45145</v>
      </c>
      <c r="Q596" s="881">
        <f t="shared" si="170"/>
        <v>45723</v>
      </c>
      <c r="R596" s="694" t="s">
        <v>1620</v>
      </c>
      <c r="S596" s="694" t="str">
        <f t="shared" si="161"/>
        <v>DOCTORADO EN DERECHO</v>
      </c>
      <c r="T596" s="322" t="s">
        <v>2133</v>
      </c>
      <c r="U596" s="132" t="s">
        <v>9</v>
      </c>
      <c r="V596" s="1170">
        <v>7500</v>
      </c>
      <c r="W596" s="778">
        <f t="shared" si="163"/>
        <v>0.86012</v>
      </c>
      <c r="X596" s="699">
        <f t="shared" si="164"/>
        <v>6450.9</v>
      </c>
      <c r="Y596" s="326">
        <v>1</v>
      </c>
      <c r="Z596" s="327"/>
      <c r="AA596" s="328">
        <v>30000</v>
      </c>
      <c r="AB596" t="str">
        <f ca="1">IF(Cat_alumnos[[#This Row],[Termina Programa]]&lt;TODAY(), "EGRESADO", "VIGENTE")</f>
        <v>EGRESADO</v>
      </c>
      <c r="AD596" s="1249">
        <v>578</v>
      </c>
      <c r="AE596" s="46">
        <v>0</v>
      </c>
      <c r="AF5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CALENDARIO)]],TODAY())/30,0)-AE596, IF(Cat_alumnos[[#This Row],[ESTATUS ACADÉMICO]]="VIGENTE",ROUNDDOWN(DAYS360(Cat_alumnos[[#This Row],[FECHA DE INICIO (PRIMERA CLASE CALENDARIO)]],TODAY())/30,0)+2-AE596,"NO VIGENTE"))</f>
        <v>NO VIGENTE</v>
      </c>
      <c r="AG596" s="69">
        <v>20</v>
      </c>
      <c r="AH5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596" s="55" t="str">
        <f t="shared" si="167"/>
        <v>SUSPENDER</v>
      </c>
      <c r="AJ596" s="888" t="s">
        <v>8970</v>
      </c>
      <c r="AK596" s="49"/>
      <c r="AL596" s="66">
        <f t="shared" si="169"/>
        <v>1</v>
      </c>
      <c r="AM596" s="726"/>
      <c r="AN596" s="1259"/>
      <c r="AO596" s="900" t="str">
        <f>MID(Cat_alumnos[[#This Row],[CURP]],5,2)</f>
        <v>75</v>
      </c>
      <c r="AP596" s="900" t="str">
        <f>MID(Cat_alumnos[[#This Row],[CURP]],7,2)</f>
        <v>11</v>
      </c>
      <c r="AQ596" s="900" t="str">
        <f>MID(Cat_alumnos[[#This Row],[CURP]],9,2)</f>
        <v>19</v>
      </c>
      <c r="AR596" s="904" t="s">
        <v>2133</v>
      </c>
      <c r="AT596" s="1"/>
      <c r="AV596" s="11"/>
      <c r="AW596" s="10"/>
      <c r="AX596" s="726"/>
      <c r="AY596" s="726"/>
      <c r="AZ596" s="726"/>
      <c r="BA596" s="726"/>
      <c r="BB596" s="726"/>
      <c r="BC596" s="726"/>
      <c r="BD596" s="726"/>
      <c r="BE596" s="726"/>
      <c r="CC596">
        <f t="shared" si="166"/>
        <v>0</v>
      </c>
    </row>
    <row r="597" spans="1:81" ht="18" hidden="1" thickBot="1">
      <c r="A597" s="447">
        <f t="shared" si="168"/>
        <v>579</v>
      </c>
      <c r="B597" s="570" t="s">
        <v>12</v>
      </c>
      <c r="C597" s="413" t="s">
        <v>1651</v>
      </c>
      <c r="D597" s="766" t="s">
        <v>3070</v>
      </c>
      <c r="E597" s="733" t="s">
        <v>2837</v>
      </c>
      <c r="F597" s="413">
        <v>9983213750</v>
      </c>
      <c r="G597" s="502" t="s">
        <v>1653</v>
      </c>
      <c r="H597" s="450">
        <v>24</v>
      </c>
      <c r="I597" s="450">
        <v>20</v>
      </c>
      <c r="J597" s="451">
        <v>1000</v>
      </c>
      <c r="K597" s="451">
        <v>2500</v>
      </c>
      <c r="L597" s="451">
        <v>2800</v>
      </c>
      <c r="M597" s="502" t="s">
        <v>2473</v>
      </c>
      <c r="N597" s="863">
        <v>45129</v>
      </c>
      <c r="O597" s="379">
        <f t="shared" si="172"/>
        <v>45710</v>
      </c>
      <c r="P597" s="882">
        <v>45125</v>
      </c>
      <c r="Q597" s="881">
        <f t="shared" si="170"/>
        <v>45826</v>
      </c>
      <c r="R597" s="694" t="s">
        <v>1616</v>
      </c>
      <c r="S597" s="694" t="str">
        <f t="shared" si="161"/>
        <v>DOCTORADO EN DERECHO</v>
      </c>
      <c r="T597" s="322" t="s">
        <v>1227</v>
      </c>
      <c r="U597" s="132" t="s">
        <v>16</v>
      </c>
      <c r="V597" s="1170">
        <v>7500</v>
      </c>
      <c r="W597" s="778">
        <f t="shared" si="163"/>
        <v>0.62666666666666671</v>
      </c>
      <c r="X597" s="699">
        <f t="shared" si="164"/>
        <v>4700</v>
      </c>
      <c r="Y597" s="326">
        <v>2</v>
      </c>
      <c r="Z597" s="327"/>
      <c r="AA597" s="328">
        <v>29000</v>
      </c>
      <c r="AB597" t="s">
        <v>16</v>
      </c>
      <c r="AD597" s="1248">
        <v>579</v>
      </c>
      <c r="AE597" s="46">
        <v>0</v>
      </c>
      <c r="AF5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CALENDARIO)]],TODAY())/30,0)-AE597, IF(Cat_alumnos[[#This Row],[ESTATUS ACADÉMICO]]="VIGENTE",ROUNDDOWN(DAYS360(Cat_alumnos[[#This Row],[FECHA DE INICIO (PRIMERA CLASE CALENDARIO)]],TODAY())/30,0)+2-AE597,"NO VIGENTE"))</f>
        <v>NO VIGENTE</v>
      </c>
      <c r="AG597" s="145">
        <v>3</v>
      </c>
      <c r="AH5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597" s="55" t="str">
        <f t="shared" si="167"/>
        <v>SUSPENDER</v>
      </c>
      <c r="AJ597" s="1"/>
      <c r="AK597" s="1"/>
      <c r="AL597" s="604"/>
      <c r="AM597" s="726"/>
      <c r="AN597" s="1259">
        <f>Dat_Cobranza[[#This Row],[DEBE]]</f>
        <v>21</v>
      </c>
      <c r="AO597" s="900" t="str">
        <f>MID(Cat_alumnos[[#This Row],[CURP]],5,2)</f>
        <v>79</v>
      </c>
      <c r="AP597" s="900" t="str">
        <f>MID(Cat_alumnos[[#This Row],[CURP]],7,2)</f>
        <v>02</v>
      </c>
      <c r="AQ597" s="900" t="str">
        <f>MID(Cat_alumnos[[#This Row],[CURP]],9,2)</f>
        <v>21</v>
      </c>
      <c r="AR597" s="904" t="s">
        <v>2133</v>
      </c>
      <c r="AT597" s="1"/>
      <c r="AV597" s="11"/>
      <c r="AW597" s="10"/>
      <c r="AX597" s="726"/>
      <c r="AY597" s="726"/>
      <c r="AZ597" s="726"/>
      <c r="BA597" s="726"/>
      <c r="BB597" s="726"/>
      <c r="BC597" s="726"/>
      <c r="BD597" s="726"/>
      <c r="BE597" s="726"/>
      <c r="CC597">
        <f t="shared" si="166"/>
        <v>0</v>
      </c>
    </row>
    <row r="598" spans="1:81" ht="18" hidden="1" thickBot="1">
      <c r="A598" s="447">
        <f t="shared" si="168"/>
        <v>580</v>
      </c>
      <c r="B598" s="609" t="s">
        <v>15</v>
      </c>
      <c r="C598" s="413" t="s">
        <v>9444</v>
      </c>
      <c r="D598" s="965" t="s">
        <v>137</v>
      </c>
      <c r="E598" s="989" t="s">
        <v>2903</v>
      </c>
      <c r="F598" s="413"/>
      <c r="G598" s="41" t="s">
        <v>9229</v>
      </c>
      <c r="H598" s="450">
        <v>16</v>
      </c>
      <c r="I598" s="450">
        <v>16</v>
      </c>
      <c r="J598" s="451">
        <v>2000</v>
      </c>
      <c r="K598" s="451">
        <v>2000</v>
      </c>
      <c r="L598" s="455">
        <f>2180*0.3</f>
        <v>654</v>
      </c>
      <c r="M598" s="502" t="s">
        <v>2905</v>
      </c>
      <c r="N598" s="864">
        <v>45065</v>
      </c>
      <c r="O598" s="379">
        <f t="shared" si="172"/>
        <v>45523</v>
      </c>
      <c r="P598" s="882">
        <v>45179</v>
      </c>
      <c r="Q598" s="881">
        <f t="shared" si="170"/>
        <v>45636</v>
      </c>
      <c r="R598" s="694" t="s">
        <v>1620</v>
      </c>
      <c r="S598" s="694" t="str">
        <f t="shared" si="161"/>
        <v>MAESTRIA EN DERECHO PROCESAL PENAL Y JUICIOS ORALES</v>
      </c>
      <c r="T598" s="322" t="s">
        <v>2133</v>
      </c>
      <c r="U598" s="132" t="s">
        <v>16</v>
      </c>
      <c r="V598" s="1170">
        <v>5000</v>
      </c>
      <c r="W598" s="1172">
        <f t="shared" si="163"/>
        <v>0.86919999999999997</v>
      </c>
      <c r="X598" s="699">
        <f t="shared" si="164"/>
        <v>4346</v>
      </c>
      <c r="Y598" s="326">
        <v>2</v>
      </c>
      <c r="Z598" s="327"/>
      <c r="AA598" s="328">
        <v>25000</v>
      </c>
      <c r="AB598" t="s">
        <v>16</v>
      </c>
      <c r="AD598" s="1249">
        <v>580</v>
      </c>
      <c r="AE598" s="46">
        <v>0</v>
      </c>
      <c r="AF5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CALENDARIO)]],TODAY())/30,0)-AE598, IF(Cat_alumnos[[#This Row],[ESTATUS ACADÉMICO]]="VIGENTE",ROUNDDOWN(DAYS360(Cat_alumnos[[#This Row],[FECHA DE INICIO (PRIMERA CLASE CALENDARIO)]],TODAY())/30,0)+2-AE598,"NO VIGENTE"))</f>
        <v>NO VIGENTE</v>
      </c>
      <c r="AG598" s="145"/>
      <c r="AH5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98" s="55" t="str">
        <f t="shared" si="167"/>
        <v>SUSPENDER</v>
      </c>
      <c r="AJ598" s="1" t="s">
        <v>3007</v>
      </c>
      <c r="AK598" s="1"/>
      <c r="AL598" s="604">
        <v>2</v>
      </c>
      <c r="AM598" s="726"/>
      <c r="AN598" s="1259">
        <f>Dat_Cobranza[[#This Row],[DEBE]]</f>
        <v>3</v>
      </c>
      <c r="AO598" s="900" t="str">
        <f>MID(Cat_alumnos[[#This Row],[CURP]],5,2)</f>
        <v/>
      </c>
      <c r="AP598" s="900" t="str">
        <f>MID(Cat_alumnos[[#This Row],[CURP]],7,2)</f>
        <v/>
      </c>
      <c r="AQ598" s="900" t="str">
        <f>MID(Cat_alumnos[[#This Row],[CURP]],9,2)</f>
        <v/>
      </c>
      <c r="AR598" s="904" t="s">
        <v>2133</v>
      </c>
      <c r="AT598" s="1"/>
      <c r="AV598" s="11"/>
      <c r="AW598" s="10"/>
      <c r="AX598" s="726"/>
      <c r="AY598" s="726"/>
      <c r="AZ598" s="726"/>
      <c r="BA598" s="726"/>
      <c r="BB598" s="726"/>
      <c r="BC598" s="726"/>
      <c r="BD598" s="726"/>
      <c r="BE598" s="726"/>
      <c r="CC598">
        <f t="shared" si="166"/>
        <v>0</v>
      </c>
    </row>
    <row r="599" spans="1:81" ht="18" hidden="1" thickBot="1">
      <c r="A599" s="447">
        <f t="shared" si="168"/>
        <v>581</v>
      </c>
      <c r="B599" s="655" t="s">
        <v>12</v>
      </c>
      <c r="C599" s="453"/>
      <c r="D599" s="450" t="s">
        <v>137</v>
      </c>
      <c r="E599" s="453" t="s">
        <v>3828</v>
      </c>
      <c r="F599" s="453"/>
      <c r="G599" s="564"/>
      <c r="H599" s="454"/>
      <c r="I599" s="454"/>
      <c r="J599" s="455"/>
      <c r="K599" s="455"/>
      <c r="L599" s="455"/>
      <c r="M599" s="564"/>
      <c r="N599" s="865">
        <v>45108</v>
      </c>
      <c r="O599" s="379">
        <f t="shared" si="172"/>
        <v>45078</v>
      </c>
      <c r="P599" s="882">
        <v>45179</v>
      </c>
      <c r="Q599" s="881">
        <f t="shared" si="170"/>
        <v>45148</v>
      </c>
      <c r="R599" s="694" t="s">
        <v>1620</v>
      </c>
      <c r="S599" s="694" t="str">
        <f t="shared" si="161"/>
        <v>DOCTORADO EN DERECHO</v>
      </c>
      <c r="T599" s="322"/>
      <c r="U599" s="132" t="s">
        <v>16</v>
      </c>
      <c r="V599" s="1170">
        <v>7000</v>
      </c>
      <c r="W599" s="1172">
        <f t="shared" si="163"/>
        <v>0</v>
      </c>
      <c r="X599" s="699"/>
      <c r="Y599" s="326"/>
      <c r="Z599" s="327"/>
      <c r="AA599" s="328">
        <v>29000</v>
      </c>
      <c r="AB599" t="s">
        <v>14</v>
      </c>
      <c r="AD599" s="1248">
        <v>581</v>
      </c>
      <c r="AE599" s="46">
        <v>0</v>
      </c>
      <c r="AF5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CALENDARIO)]],TODAY())/30,0)-AE599, IF(Cat_alumnos[[#This Row],[ESTATUS ACADÉMICO]]="VIGENTE",ROUNDDOWN(DAYS360(Cat_alumnos[[#This Row],[FECHA DE INICIO (PRIMERA CLASE CALENDARIO)]],TODAY())/30,0)+2-AE599,"NO VIGENTE"))</f>
        <v>NO VIGENTE</v>
      </c>
      <c r="AG599" s="145">
        <v>0</v>
      </c>
      <c r="AH59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599" s="55" t="str">
        <f t="shared" si="167"/>
        <v>SUSPENDER</v>
      </c>
      <c r="AJ599" s="1" t="s">
        <v>3007</v>
      </c>
      <c r="AK599" s="1"/>
      <c r="AL599" s="604"/>
      <c r="AM599" s="922"/>
      <c r="AN599" s="1259" t="str">
        <f>Dat_Cobranza[[#This Row],[DEBE]]</f>
        <v/>
      </c>
      <c r="AO599" s="923" t="str">
        <f>MID(Cat_alumnos[[#This Row],[CURP]],5,2)</f>
        <v/>
      </c>
      <c r="AP599" s="923" t="str">
        <f>MID(Cat_alumnos[[#This Row],[CURP]],7,2)</f>
        <v/>
      </c>
      <c r="AQ599" s="923" t="str">
        <f>MID(Cat_alumnos[[#This Row],[CURP]],9,2)</f>
        <v/>
      </c>
      <c r="AR599" s="904" t="s">
        <v>2133</v>
      </c>
      <c r="AS599" s="924"/>
      <c r="AT599" s="925"/>
      <c r="AU599" s="604"/>
      <c r="AV599" s="926"/>
      <c r="AW599" s="10"/>
      <c r="AX599" s="726"/>
      <c r="AY599" s="726"/>
      <c r="AZ599" s="726"/>
      <c r="BA599" s="726"/>
      <c r="BB599" s="726"/>
      <c r="BC599" s="726"/>
      <c r="BD599" s="726"/>
      <c r="BE599" s="726"/>
      <c r="CC599">
        <f t="shared" si="166"/>
        <v>0</v>
      </c>
    </row>
    <row r="600" spans="1:81" ht="18" hidden="1" thickBot="1">
      <c r="A600" s="447">
        <f t="shared" si="168"/>
        <v>582</v>
      </c>
      <c r="B600" s="570" t="s">
        <v>12</v>
      </c>
      <c r="C600" s="413" t="s">
        <v>3458</v>
      </c>
      <c r="D600" s="776" t="s">
        <v>3281</v>
      </c>
      <c r="E600" s="826" t="s">
        <v>3463</v>
      </c>
      <c r="F600" s="828">
        <v>573157696455</v>
      </c>
      <c r="G600" s="830" t="s">
        <v>2910</v>
      </c>
      <c r="H600" s="450">
        <v>20</v>
      </c>
      <c r="I600" s="450">
        <v>20</v>
      </c>
      <c r="J600" s="540" t="s">
        <v>1600</v>
      </c>
      <c r="K600" s="451">
        <v>3197</v>
      </c>
      <c r="L600" s="451">
        <v>3497</v>
      </c>
      <c r="M600" s="502" t="s">
        <v>2443</v>
      </c>
      <c r="N600" s="378">
        <v>45157</v>
      </c>
      <c r="O600" s="379">
        <v>45735</v>
      </c>
      <c r="P600" s="939">
        <v>45146</v>
      </c>
      <c r="Q600" s="881">
        <f t="shared" si="170"/>
        <v>45724</v>
      </c>
      <c r="R600" s="694" t="s">
        <v>1616</v>
      </c>
      <c r="S600" s="694" t="str">
        <f t="shared" si="161"/>
        <v>DOCTORADO EN DERECHO</v>
      </c>
      <c r="T600" s="322" t="s">
        <v>1227</v>
      </c>
      <c r="U600" s="132" t="s">
        <v>9</v>
      </c>
      <c r="V600" s="176">
        <v>7000</v>
      </c>
      <c r="W600" s="732">
        <f t="shared" si="163"/>
        <v>0.50042857142857144</v>
      </c>
      <c r="X600" s="699">
        <f t="shared" si="164"/>
        <v>3503</v>
      </c>
      <c r="Y600" s="326">
        <v>1</v>
      </c>
      <c r="Z600" s="327"/>
      <c r="AA600" s="328">
        <v>29000</v>
      </c>
      <c r="AB600" t="s">
        <v>2319</v>
      </c>
      <c r="AD600" s="1249">
        <v>582</v>
      </c>
      <c r="AE600" s="46">
        <v>0</v>
      </c>
      <c r="AF6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CALENDARIO)]],TODAY())/30,0)-AE600, IF(Cat_alumnos[[#This Row],[ESTATUS ACADÉMICO]]="VIGENTE",ROUNDDOWN(DAYS360(Cat_alumnos[[#This Row],[FECHA DE INICIO (PRIMERA CLASE CALENDARIO)]],TODAY())/30,0)+2-AE600,"NO VIGENTE"))</f>
        <v>NO VIGENTE</v>
      </c>
      <c r="AG600" s="145">
        <v>14</v>
      </c>
      <c r="AH6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-16</v>
      </c>
      <c r="AI600" s="55" t="str">
        <f t="shared" ca="1" si="167"/>
        <v>Al día septiembre</v>
      </c>
      <c r="AJ600" s="1"/>
      <c r="AK600" s="1"/>
      <c r="AM600" s="726"/>
      <c r="AN600" s="902"/>
      <c r="AO600" s="900" t="str">
        <f>MID(Cat_alumnos[[#This Row],[CURP]],5,2)</f>
        <v>80</v>
      </c>
      <c r="AP600" s="900" t="str">
        <f>MID(Cat_alumnos[[#This Row],[CURP]],7,2)</f>
        <v>12</v>
      </c>
      <c r="AQ600" s="900" t="str">
        <f>MID(Cat_alumnos[[#This Row],[CURP]],9,2)</f>
        <v>18</v>
      </c>
      <c r="AR600" s="904" t="s">
        <v>2133</v>
      </c>
      <c r="AS600" s="902"/>
      <c r="AT600" s="723"/>
      <c r="AU600" s="726"/>
      <c r="AV600" s="927"/>
      <c r="AW600" s="10"/>
      <c r="AX600" s="726"/>
      <c r="AY600" s="726"/>
      <c r="AZ600" s="726"/>
      <c r="BA600" s="726"/>
      <c r="BB600" s="726"/>
      <c r="BC600" s="726"/>
      <c r="BD600" s="726"/>
      <c r="BE600" s="726"/>
      <c r="CC600">
        <f t="shared" si="166"/>
        <v>0</v>
      </c>
    </row>
    <row r="601" spans="1:81" ht="18" hidden="1" thickBot="1">
      <c r="A601" s="447">
        <f t="shared" si="168"/>
        <v>583</v>
      </c>
      <c r="B601" s="655" t="s">
        <v>12</v>
      </c>
      <c r="C601" s="453" t="s">
        <v>3767</v>
      </c>
      <c r="D601" s="962" t="s">
        <v>3070</v>
      </c>
      <c r="E601" s="827" t="s">
        <v>2911</v>
      </c>
      <c r="F601" s="829">
        <v>573157696455</v>
      </c>
      <c r="G601" s="564" t="s">
        <v>2912</v>
      </c>
      <c r="H601" s="454">
        <v>20</v>
      </c>
      <c r="I601" s="454">
        <v>20</v>
      </c>
      <c r="J601" s="566" t="s">
        <v>1600</v>
      </c>
      <c r="K601" s="455">
        <v>3197</v>
      </c>
      <c r="L601" s="455">
        <v>3497</v>
      </c>
      <c r="M601" s="564" t="s">
        <v>2443</v>
      </c>
      <c r="N601" s="866">
        <v>45157</v>
      </c>
      <c r="O601" s="379">
        <f t="shared" ref="O601:O635" si="173">IF($N601&lt;&gt;"", EDATE($N601,$I601-1),"")</f>
        <v>45735</v>
      </c>
      <c r="P601" s="940">
        <v>45146</v>
      </c>
      <c r="Q601" s="881">
        <f t="shared" si="170"/>
        <v>45724</v>
      </c>
      <c r="R601" s="694" t="s">
        <v>1620</v>
      </c>
      <c r="S601" s="694" t="str">
        <f t="shared" si="161"/>
        <v>DOCTORADO EN DERECHO</v>
      </c>
      <c r="T601" s="322" t="s">
        <v>1227</v>
      </c>
      <c r="U601" s="132" t="s">
        <v>9</v>
      </c>
      <c r="V601" s="1170">
        <v>7000</v>
      </c>
      <c r="W601" s="1172">
        <f t="shared" si="163"/>
        <v>0.50042857142857144</v>
      </c>
      <c r="X601" s="699">
        <f t="shared" si="164"/>
        <v>3503</v>
      </c>
      <c r="Y601" s="326">
        <v>1</v>
      </c>
      <c r="Z601" s="327"/>
      <c r="AA601" s="328">
        <v>29000</v>
      </c>
      <c r="AB601" t="s">
        <v>2319</v>
      </c>
      <c r="AD601" s="1248">
        <v>583</v>
      </c>
      <c r="AE601" s="46">
        <v>0</v>
      </c>
      <c r="AF6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CALENDARIO)]],TODAY())/30,0)-AE601, IF(Cat_alumnos[[#This Row],[ESTATUS ACADÉMICO]]="VIGENTE",ROUNDDOWN(DAYS360(Cat_alumnos[[#This Row],[FECHA DE INICIO (PRIMERA CLASE CALENDARIO)]],TODAY())/30,0)+2-AE601,"NO VIGENTE"))</f>
        <v>NO VIGENTE</v>
      </c>
      <c r="AG601" s="145">
        <v>7</v>
      </c>
      <c r="AH6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601" s="55" t="str">
        <f t="shared" si="167"/>
        <v>SUSPENDER</v>
      </c>
      <c r="AJ601" s="1" t="s">
        <v>3007</v>
      </c>
      <c r="AK601" s="1"/>
      <c r="AM601" s="726"/>
      <c r="AN601" s="902"/>
      <c r="AO601" s="900" t="str">
        <f>MID(Cat_alumnos[[#This Row],[CURP]],5,2)</f>
        <v>01</v>
      </c>
      <c r="AP601" s="900" t="str">
        <f>MID(Cat_alumnos[[#This Row],[CURP]],7,2)</f>
        <v>01</v>
      </c>
      <c r="AQ601" s="900" t="str">
        <f>MID(Cat_alumnos[[#This Row],[CURP]],9,2)</f>
        <v>01</v>
      </c>
      <c r="AR601" s="904" t="s">
        <v>2133</v>
      </c>
      <c r="AS601" s="902"/>
      <c r="AT601" s="723"/>
      <c r="AU601" s="726"/>
      <c r="AV601" s="927"/>
      <c r="AW601" s="10"/>
      <c r="AX601" s="726"/>
      <c r="AY601" s="726"/>
      <c r="AZ601" s="726"/>
      <c r="BA601" s="726"/>
      <c r="BB601" s="726"/>
      <c r="BC601" s="726"/>
      <c r="BD601" s="726"/>
      <c r="BE601" s="726"/>
      <c r="CC601">
        <f t="shared" si="166"/>
        <v>0</v>
      </c>
    </row>
    <row r="602" spans="1:81" ht="18" hidden="1" thickBot="1">
      <c r="A602" s="447">
        <f t="shared" si="168"/>
        <v>584</v>
      </c>
      <c r="B602" s="609" t="s">
        <v>15</v>
      </c>
      <c r="C602" s="453"/>
      <c r="D602" s="1028"/>
      <c r="E602" s="827" t="s">
        <v>9174</v>
      </c>
      <c r="F602" s="829"/>
      <c r="G602" s="564"/>
      <c r="H602" s="454">
        <v>16</v>
      </c>
      <c r="I602" s="454">
        <v>16</v>
      </c>
      <c r="J602" s="566">
        <v>2000</v>
      </c>
      <c r="K602" s="455">
        <v>2000</v>
      </c>
      <c r="L602" s="455">
        <v>2275</v>
      </c>
      <c r="M602" s="564" t="s">
        <v>2905</v>
      </c>
      <c r="N602" s="866">
        <v>45163</v>
      </c>
      <c r="O602" s="379">
        <f t="shared" si="173"/>
        <v>45621</v>
      </c>
      <c r="P602" s="882">
        <v>45179</v>
      </c>
      <c r="Q602" s="881">
        <f t="shared" si="170"/>
        <v>45636</v>
      </c>
      <c r="R602" s="694" t="s">
        <v>1620</v>
      </c>
      <c r="S602" s="694" t="str">
        <f t="shared" si="161"/>
        <v>MAESTRIA EN DERECHO PROCESAL PENAL Y JUICIOS ORALES</v>
      </c>
      <c r="T602" s="322"/>
      <c r="U602" s="132" t="s">
        <v>14</v>
      </c>
      <c r="V602" s="176">
        <v>5000</v>
      </c>
      <c r="W602" s="732">
        <f t="shared" si="163"/>
        <v>0.54500000000000004</v>
      </c>
      <c r="X602" s="699">
        <f t="shared" si="164"/>
        <v>2725</v>
      </c>
      <c r="Y602" s="326">
        <v>2</v>
      </c>
      <c r="Z602" s="327" t="s">
        <v>3695</v>
      </c>
      <c r="AA602" s="328"/>
      <c r="AB602" t="s">
        <v>14</v>
      </c>
      <c r="AD602" s="1249">
        <v>584</v>
      </c>
      <c r="AE602" s="46">
        <v>0</v>
      </c>
      <c r="AF602" s="53"/>
      <c r="AG602" s="145"/>
      <c r="AH6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602" s="55" t="str">
        <f t="shared" si="167"/>
        <v>SUSPENDER</v>
      </c>
      <c r="AJ602" s="1" t="s">
        <v>3007</v>
      </c>
      <c r="AK602" s="1"/>
      <c r="AM602" s="726"/>
      <c r="AN602" s="902"/>
      <c r="AO602" s="900" t="str">
        <f>MID(Cat_alumnos[[#This Row],[CURP]],5,2)</f>
        <v/>
      </c>
      <c r="AP602" s="900" t="str">
        <f>MID(Cat_alumnos[[#This Row],[CURP]],7,2)</f>
        <v/>
      </c>
      <c r="AQ602" s="900" t="str">
        <f>MID(Cat_alumnos[[#This Row],[CURP]],9,2)</f>
        <v/>
      </c>
      <c r="AR602" s="904" t="s">
        <v>2133</v>
      </c>
      <c r="AS602" s="902"/>
      <c r="AT602" s="723"/>
      <c r="AU602" s="726"/>
      <c r="AV602" s="927"/>
      <c r="AW602" s="10"/>
      <c r="AX602" s="726"/>
      <c r="AY602" s="726"/>
      <c r="AZ602" s="726"/>
      <c r="BA602" s="726"/>
      <c r="BB602" s="726"/>
      <c r="BC602" s="726"/>
      <c r="BD602" s="726"/>
      <c r="BE602" s="726"/>
      <c r="CC602">
        <f t="shared" si="166"/>
        <v>0</v>
      </c>
    </row>
    <row r="603" spans="1:81" ht="18" thickBot="1">
      <c r="A603" s="447">
        <f t="shared" si="168"/>
        <v>585</v>
      </c>
      <c r="B603" s="655" t="s">
        <v>3889</v>
      </c>
      <c r="C603" s="453" t="s">
        <v>3575</v>
      </c>
      <c r="D603" s="776" t="s">
        <v>4001</v>
      </c>
      <c r="E603" s="827" t="s">
        <v>2760</v>
      </c>
      <c r="F603" s="829">
        <v>51521260</v>
      </c>
      <c r="G603" s="41" t="s">
        <v>9220</v>
      </c>
      <c r="H603" s="454">
        <v>20</v>
      </c>
      <c r="I603" s="454">
        <v>20</v>
      </c>
      <c r="J603" s="773">
        <v>3000</v>
      </c>
      <c r="K603" s="455"/>
      <c r="L603" s="455">
        <f>3350*0.3</f>
        <v>1005</v>
      </c>
      <c r="M603" s="564" t="s">
        <v>2850</v>
      </c>
      <c r="N603" s="866">
        <v>45515</v>
      </c>
      <c r="O603" s="379">
        <f t="shared" si="173"/>
        <v>46092</v>
      </c>
      <c r="P603" s="882">
        <v>45575</v>
      </c>
      <c r="Q603" s="881">
        <f t="shared" si="170"/>
        <v>46152</v>
      </c>
      <c r="R603" s="694" t="str">
        <f t="shared" ref="R603:R637" si="174">MID($C603,11,1)</f>
        <v>H</v>
      </c>
      <c r="S603" s="694" t="str">
        <f t="shared" si="161"/>
        <v>DOCTORADO EN DERECHO</v>
      </c>
      <c r="T603" s="322" t="s">
        <v>2133</v>
      </c>
      <c r="U603" s="132" t="s">
        <v>9</v>
      </c>
      <c r="V603" s="1170">
        <v>7000</v>
      </c>
      <c r="W603" s="1172">
        <f t="shared" si="163"/>
        <v>0.85642857142857143</v>
      </c>
      <c r="X603" s="699">
        <f t="shared" si="164"/>
        <v>5995</v>
      </c>
      <c r="Y603" s="326">
        <v>1</v>
      </c>
      <c r="Z603" s="327"/>
      <c r="AA603" s="328">
        <v>30000</v>
      </c>
      <c r="AB603" t="str">
        <f ca="1">IF(Cat_alumnos[[#This Row],[Termina Programa]]&lt;TODAY(), "EGRESADO", "VIGENTE")</f>
        <v>VIGENTE</v>
      </c>
      <c r="AD603" s="1248">
        <v>585</v>
      </c>
      <c r="AE603" s="46">
        <v>0</v>
      </c>
      <c r="AF603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CALENDARIO)]],TODAY())/30,0)-AE603, IF(Cat_alumnos[[#This Row],[ESTATUS ACADÉMICO]]="VIGENTE",ROUNDDOWN(DAYS360(Cat_alumnos[[#This Row],[FECHA DE INICIO (PRIMERA CLASE CALENDARIO)]],TODAY())/30,0)+2-AE603,"NO VIGENTE"))</f>
        <v>13</v>
      </c>
      <c r="AG603" s="145">
        <v>16</v>
      </c>
      <c r="AH603" s="47">
        <f>Cat_alumnos[[#This Row],[NO DE PAGOS (MESES)]]-Dat_Cobranza[[#This Row],[MODULOS PAGADOS]]</f>
        <v>4</v>
      </c>
      <c r="AI603" s="55" t="str">
        <f t="shared" si="167"/>
        <v>SUSPENDER</v>
      </c>
      <c r="AJ603" s="256" t="s">
        <v>17084</v>
      </c>
      <c r="AK603">
        <v>1</v>
      </c>
      <c r="AL603">
        <f>1-Dat_Cobranza[[#This Row],[Reinscripcion pagada]]</f>
        <v>0</v>
      </c>
      <c r="AM603" s="726"/>
      <c r="AN603" s="902"/>
      <c r="AO603" s="900" t="str">
        <f>MID(Cat_alumnos[[#This Row],[CURP]],5,2)</f>
        <v>73</v>
      </c>
      <c r="AP603" s="900" t="str">
        <f>MID(Cat_alumnos[[#This Row],[CURP]],7,2)</f>
        <v>01</v>
      </c>
      <c r="AQ603" s="900" t="str">
        <f>MID(Cat_alumnos[[#This Row],[CURP]],9,2)</f>
        <v>14</v>
      </c>
      <c r="AR603" s="904" t="s">
        <v>2133</v>
      </c>
      <c r="AS603" s="902"/>
      <c r="AT603" s="723"/>
      <c r="AU603" s="726"/>
      <c r="AV603" s="927"/>
      <c r="AW603" s="10"/>
      <c r="AX603" s="726"/>
      <c r="AY603" s="726"/>
      <c r="AZ603" s="726"/>
      <c r="BA603" s="726"/>
      <c r="BB603" s="726"/>
      <c r="BC603" s="726"/>
      <c r="BD603" s="726"/>
      <c r="BE603" s="726"/>
      <c r="CC603">
        <f t="shared" si="166"/>
        <v>0</v>
      </c>
    </row>
    <row r="604" spans="1:81" ht="18" hidden="1" thickBot="1">
      <c r="A604" s="447">
        <f t="shared" si="168"/>
        <v>586</v>
      </c>
      <c r="B604" s="655" t="s">
        <v>12</v>
      </c>
      <c r="C604" s="1175" t="s">
        <v>3076</v>
      </c>
      <c r="D604" s="776" t="s">
        <v>3284</v>
      </c>
      <c r="E604" s="827" t="s">
        <v>2956</v>
      </c>
      <c r="F604" s="829" t="s">
        <v>2957</v>
      </c>
      <c r="G604" s="564" t="s">
        <v>2958</v>
      </c>
      <c r="H604" s="454">
        <v>20</v>
      </c>
      <c r="I604" s="454">
        <v>20</v>
      </c>
      <c r="J604" s="566" t="s">
        <v>1600</v>
      </c>
      <c r="K604" s="455">
        <v>2000</v>
      </c>
      <c r="L604" s="455">
        <v>3800</v>
      </c>
      <c r="M604" s="564" t="s">
        <v>2473</v>
      </c>
      <c r="N604" s="866">
        <v>45157</v>
      </c>
      <c r="O604" s="379">
        <f t="shared" si="173"/>
        <v>45735</v>
      </c>
      <c r="P604" s="882">
        <v>45156</v>
      </c>
      <c r="Q604" s="881">
        <f t="shared" si="170"/>
        <v>45734</v>
      </c>
      <c r="R604" s="694" t="str">
        <f t="shared" si="174"/>
        <v>H</v>
      </c>
      <c r="S604" s="694" t="str">
        <f t="shared" si="161"/>
        <v>DOCTORADO EN DERECHO</v>
      </c>
      <c r="T604" s="322" t="s">
        <v>1227</v>
      </c>
      <c r="U604" s="132" t="s">
        <v>16</v>
      </c>
      <c r="V604" s="1170">
        <v>7000</v>
      </c>
      <c r="W604" s="1172">
        <f t="shared" si="163"/>
        <v>0.45714285714285713</v>
      </c>
      <c r="X604" s="699">
        <f t="shared" si="164"/>
        <v>3200</v>
      </c>
      <c r="Y604" s="326">
        <v>1</v>
      </c>
      <c r="Z604" s="327"/>
      <c r="AA604" s="328">
        <v>29000</v>
      </c>
      <c r="AB604" t="s">
        <v>16</v>
      </c>
      <c r="AD604" s="1249">
        <v>586</v>
      </c>
      <c r="AE604" s="46">
        <v>0</v>
      </c>
      <c r="AF6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CALENDARIO)]],TODAY())/30,0)-AE604, IF(Cat_alumnos[[#This Row],[ESTATUS ACADÉMICO]]="VIGENTE",ROUNDDOWN(DAYS360(Cat_alumnos[[#This Row],[FECHA DE INICIO (PRIMERA CLASE CALENDARIO)]],TODAY())/30,0)+2-AE604,"NO VIGENTE"))</f>
        <v>NO VIGENTE</v>
      </c>
      <c r="AG604" s="145">
        <v>4</v>
      </c>
      <c r="AH6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04" s="55" t="str">
        <f t="shared" si="167"/>
        <v>SUSPENDER</v>
      </c>
      <c r="AJ604" s="1"/>
      <c r="AK604" s="1"/>
      <c r="AM604" s="726"/>
      <c r="AN604" s="902"/>
      <c r="AO604" s="900" t="str">
        <f>MID(Cat_alumnos[[#This Row],[CURP]],5,2)</f>
        <v>61</v>
      </c>
      <c r="AP604" s="900" t="str">
        <f>MID(Cat_alumnos[[#This Row],[CURP]],7,2)</f>
        <v>11</v>
      </c>
      <c r="AQ604" s="900" t="str">
        <f>MID(Cat_alumnos[[#This Row],[CURP]],9,2)</f>
        <v>25</v>
      </c>
      <c r="AR604" s="904" t="s">
        <v>2908</v>
      </c>
      <c r="AS604" s="902"/>
      <c r="AT604" s="723"/>
      <c r="AU604" s="726"/>
      <c r="AV604" s="927"/>
      <c r="AW604" s="10"/>
      <c r="AX604" s="726"/>
      <c r="AY604" s="726"/>
      <c r="AZ604" s="726"/>
      <c r="BA604" s="726"/>
      <c r="BB604" s="726"/>
      <c r="BC604" s="726"/>
      <c r="BD604" s="726"/>
      <c r="BE604" s="726"/>
      <c r="CC604">
        <f t="shared" si="166"/>
        <v>0</v>
      </c>
    </row>
    <row r="605" spans="1:81" ht="18" hidden="1" thickBot="1">
      <c r="A605" s="447">
        <f t="shared" si="168"/>
        <v>587</v>
      </c>
      <c r="B605" s="862" t="s">
        <v>8</v>
      </c>
      <c r="C605" s="453" t="s">
        <v>2965</v>
      </c>
      <c r="D605" s="450" t="s">
        <v>137</v>
      </c>
      <c r="E605" s="827" t="s">
        <v>2962</v>
      </c>
      <c r="F605" s="829" t="s">
        <v>2963</v>
      </c>
      <c r="G605" s="564" t="s">
        <v>2964</v>
      </c>
      <c r="H605" s="454">
        <v>36</v>
      </c>
      <c r="I605" s="454">
        <v>36</v>
      </c>
      <c r="J605" s="566">
        <v>2050</v>
      </c>
      <c r="K605" s="455">
        <v>2050</v>
      </c>
      <c r="L605" s="455">
        <v>2050</v>
      </c>
      <c r="M605" s="564" t="s">
        <v>1089</v>
      </c>
      <c r="N605" s="866">
        <v>45171</v>
      </c>
      <c r="O605" s="379">
        <f t="shared" si="173"/>
        <v>46236</v>
      </c>
      <c r="P605" s="882">
        <v>45175</v>
      </c>
      <c r="Q605" s="881">
        <f t="shared" si="170"/>
        <v>46240</v>
      </c>
      <c r="R605" s="694" t="str">
        <f t="shared" si="174"/>
        <v>M</v>
      </c>
      <c r="S605" s="694" t="str">
        <f t="shared" si="161"/>
        <v>LICENCIATURA EN DERECHO</v>
      </c>
      <c r="T605" s="322" t="s">
        <v>1227</v>
      </c>
      <c r="U605" s="132" t="s">
        <v>16</v>
      </c>
      <c r="V605" s="1170">
        <v>3150</v>
      </c>
      <c r="W605" s="1172">
        <f t="shared" si="163"/>
        <v>0.34920634920634919</v>
      </c>
      <c r="X605" s="699">
        <f t="shared" si="164"/>
        <v>1100</v>
      </c>
      <c r="Y605" s="326">
        <v>4</v>
      </c>
      <c r="Z605" s="327"/>
      <c r="AA605" s="328">
        <v>23000</v>
      </c>
      <c r="AB605" t="s">
        <v>16</v>
      </c>
      <c r="AD605" s="1248">
        <v>587</v>
      </c>
      <c r="AE605" s="46">
        <v>0</v>
      </c>
      <c r="AF6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CALENDARIO)]],TODAY())/30,0)-AE605, IF(Cat_alumnos[[#This Row],[ESTATUS ACADÉMICO]]="VIGENTE",ROUNDDOWN(DAYS360(Cat_alumnos[[#This Row],[FECHA DE INICIO (PRIMERA CLASE CALENDARIO)]],TODAY())/30,0)+2-AE605,"NO VIGENTE"))</f>
        <v>NO VIGENTE</v>
      </c>
      <c r="AG605" s="145">
        <v>4</v>
      </c>
      <c r="AH6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605" s="55" t="str">
        <f t="shared" si="167"/>
        <v>SUSPENDER</v>
      </c>
      <c r="AJ605" s="256" t="s">
        <v>2973</v>
      </c>
      <c r="AK605" s="1"/>
      <c r="AM605" s="726"/>
      <c r="AN605" s="902"/>
      <c r="AO605" s="900" t="str">
        <f>MID(Cat_alumnos[[#This Row],[CURP]],5,2)</f>
        <v>75</v>
      </c>
      <c r="AP605" s="900" t="str">
        <f>MID(Cat_alumnos[[#This Row],[CURP]],7,2)</f>
        <v>07</v>
      </c>
      <c r="AQ605" s="900" t="str">
        <f>MID(Cat_alumnos[[#This Row],[CURP]],9,2)</f>
        <v>31</v>
      </c>
      <c r="AR605" s="904" t="s">
        <v>3087</v>
      </c>
      <c r="AS605" s="902"/>
      <c r="AT605" s="723"/>
      <c r="AU605" s="726"/>
      <c r="AV605" s="927"/>
      <c r="AW605" s="10"/>
      <c r="AX605" s="726"/>
      <c r="AY605" s="726"/>
      <c r="AZ605" s="726"/>
      <c r="BA605" s="726"/>
      <c r="BB605" s="726"/>
      <c r="BC605" s="726"/>
      <c r="BD605" s="726"/>
      <c r="BE605" s="726"/>
      <c r="CC605">
        <f t="shared" si="166"/>
        <v>0</v>
      </c>
    </row>
    <row r="606" spans="1:81" ht="18" hidden="1" thickBot="1">
      <c r="A606" s="447">
        <f t="shared" si="168"/>
        <v>588</v>
      </c>
      <c r="B606" s="862" t="s">
        <v>8</v>
      </c>
      <c r="C606" s="453" t="s">
        <v>2969</v>
      </c>
      <c r="D606" s="962" t="s">
        <v>3271</v>
      </c>
      <c r="E606" s="867" t="s">
        <v>2970</v>
      </c>
      <c r="F606" s="829" t="s">
        <v>2971</v>
      </c>
      <c r="G606" s="953" t="s">
        <v>2972</v>
      </c>
      <c r="H606" s="454">
        <v>36</v>
      </c>
      <c r="I606" s="454">
        <v>36</v>
      </c>
      <c r="J606" s="566" t="s">
        <v>1600</v>
      </c>
      <c r="K606" s="455">
        <v>1000</v>
      </c>
      <c r="L606" s="455">
        <v>1600</v>
      </c>
      <c r="M606" s="502" t="s">
        <v>1512</v>
      </c>
      <c r="N606" s="866">
        <v>45171</v>
      </c>
      <c r="O606" s="379">
        <f t="shared" si="173"/>
        <v>46236</v>
      </c>
      <c r="P606" s="882">
        <v>45168</v>
      </c>
      <c r="Q606" s="881">
        <f t="shared" si="170"/>
        <v>46233</v>
      </c>
      <c r="R606" s="694" t="str">
        <f t="shared" si="174"/>
        <v>M</v>
      </c>
      <c r="S606" s="694" t="str">
        <f t="shared" si="161"/>
        <v>LICENCIATURA EN DERECHO</v>
      </c>
      <c r="T606" s="322" t="s">
        <v>1227</v>
      </c>
      <c r="U606" s="132" t="s">
        <v>9</v>
      </c>
      <c r="V606" s="1170">
        <v>3150</v>
      </c>
      <c r="W606" s="1172">
        <f t="shared" si="163"/>
        <v>0.49206349206349204</v>
      </c>
      <c r="X606" s="699">
        <f t="shared" si="164"/>
        <v>1550</v>
      </c>
      <c r="Y606" s="326">
        <v>4</v>
      </c>
      <c r="Z606" s="327"/>
      <c r="AA606" s="328">
        <v>23000</v>
      </c>
      <c r="AB606" t="s">
        <v>16</v>
      </c>
      <c r="AD606" s="1249">
        <v>588</v>
      </c>
      <c r="AE606" s="46">
        <v>0</v>
      </c>
      <c r="AF6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CALENDARIO)]],TODAY())/30,0)-AE606, IF(Cat_alumnos[[#This Row],[ESTATUS ACADÉMICO]]="VIGENTE",ROUNDDOWN(DAYS360(Cat_alumnos[[#This Row],[FECHA DE INICIO (PRIMERA CLASE CALENDARIO)]],TODAY())/30,0)+2-AE606,"NO VIGENTE"))</f>
        <v>NO VIGENTE</v>
      </c>
      <c r="AG606" s="145">
        <v>4</v>
      </c>
      <c r="AH6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606" s="55" t="str">
        <f t="shared" si="167"/>
        <v>SUSPENDER</v>
      </c>
      <c r="AJ606" s="256" t="s">
        <v>3389</v>
      </c>
      <c r="AK606" s="1"/>
      <c r="AM606" s="726"/>
      <c r="AN606" s="902"/>
      <c r="AO606" s="900" t="str">
        <f>MID(Cat_alumnos[[#This Row],[CURP]],5,2)</f>
        <v>84</v>
      </c>
      <c r="AP606" s="900" t="str">
        <f>MID(Cat_alumnos[[#This Row],[CURP]],7,2)</f>
        <v>12</v>
      </c>
      <c r="AQ606" s="900" t="str">
        <f>MID(Cat_alumnos[[#This Row],[CURP]],9,2)</f>
        <v>16</v>
      </c>
      <c r="AR606" s="904" t="s">
        <v>3084</v>
      </c>
      <c r="AS606" s="902"/>
      <c r="AT606" s="723"/>
      <c r="AU606" s="726"/>
      <c r="AV606" s="927"/>
      <c r="AW606" s="10"/>
      <c r="AX606" s="726"/>
      <c r="AY606" s="726"/>
      <c r="AZ606" s="726"/>
      <c r="BA606" s="726"/>
      <c r="BB606" s="726"/>
      <c r="BC606" s="726"/>
      <c r="BD606" s="726"/>
      <c r="BE606" s="726"/>
      <c r="CC606">
        <f t="shared" si="166"/>
        <v>0</v>
      </c>
    </row>
    <row r="607" spans="1:81" ht="18" hidden="1" thickBot="1">
      <c r="A607" s="447">
        <f t="shared" si="168"/>
        <v>589</v>
      </c>
      <c r="B607" s="609" t="s">
        <v>15</v>
      </c>
      <c r="C607" s="970" t="s">
        <v>2996</v>
      </c>
      <c r="D607" s="976" t="s">
        <v>3286</v>
      </c>
      <c r="E607" s="802" t="s">
        <v>2997</v>
      </c>
      <c r="F607" s="450" t="s">
        <v>2998</v>
      </c>
      <c r="G607" s="830" t="s">
        <v>2999</v>
      </c>
      <c r="H607" s="450">
        <v>16</v>
      </c>
      <c r="I607" s="450">
        <v>16</v>
      </c>
      <c r="J607" s="540" t="s">
        <v>1600</v>
      </c>
      <c r="K607" s="451">
        <v>2100</v>
      </c>
      <c r="L607" s="451">
        <v>1650</v>
      </c>
      <c r="M607" s="502" t="s">
        <v>2561</v>
      </c>
      <c r="N607" s="379">
        <v>45176</v>
      </c>
      <c r="O607" s="379">
        <f t="shared" si="173"/>
        <v>45633</v>
      </c>
      <c r="P607" s="379">
        <v>45171</v>
      </c>
      <c r="Q607" s="693">
        <f t="shared" si="170"/>
        <v>45628</v>
      </c>
      <c r="R607" s="694" t="str">
        <f t="shared" si="174"/>
        <v>M</v>
      </c>
      <c r="S607" s="694" t="str">
        <f t="shared" si="161"/>
        <v>MAESTRIA EN DERECHO PROCESAL PENAL Y JUICIOS ORALES</v>
      </c>
      <c r="T607" s="322" t="s">
        <v>1227</v>
      </c>
      <c r="U607" s="132" t="s">
        <v>9</v>
      </c>
      <c r="V607" s="1170">
        <v>5000</v>
      </c>
      <c r="W607" s="1172">
        <f t="shared" si="163"/>
        <v>0.67</v>
      </c>
      <c r="X607" s="699">
        <f t="shared" si="164"/>
        <v>3350</v>
      </c>
      <c r="Y607" s="326">
        <v>1</v>
      </c>
      <c r="Z607" s="327"/>
      <c r="AA607" s="328">
        <v>25000</v>
      </c>
      <c r="AB607" t="str">
        <f ca="1">IF(Cat_alumnos[[#This Row],[Termina Programa]]&lt;TODAY(), "EGRESADO", "VIGENTE")</f>
        <v>EGRESADO</v>
      </c>
      <c r="AD607" s="1248">
        <v>589</v>
      </c>
      <c r="AE607" s="46">
        <v>0</v>
      </c>
      <c r="AF6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CALENDARIO)]],TODAY())/30,0)-AE607, IF(Cat_alumnos[[#This Row],[ESTATUS ACADÉMICO]]="VIGENTE",ROUNDDOWN(DAYS360(Cat_alumnos[[#This Row],[FECHA DE INICIO (PRIMERA CLASE CALENDARIO)]],TODAY())/30,0)+2-AE607,"NO VIGENTE"))</f>
        <v>NO VIGENTE</v>
      </c>
      <c r="AG607" s="145">
        <v>10</v>
      </c>
      <c r="AH6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07" s="55" t="str">
        <f t="shared" si="167"/>
        <v>SUSPENDER</v>
      </c>
      <c r="AJ607" s="1"/>
      <c r="AK607" s="1"/>
      <c r="AM607" s="726"/>
      <c r="AN607" s="902"/>
      <c r="AO607" s="900" t="str">
        <f>MID(Cat_alumnos[[#This Row],[CURP]],5,2)</f>
        <v>68</v>
      </c>
      <c r="AP607" s="900" t="str">
        <f>MID(Cat_alumnos[[#This Row],[CURP]],7,2)</f>
        <v>02</v>
      </c>
      <c r="AQ607" s="900" t="str">
        <f>MID(Cat_alumnos[[#This Row],[CURP]],9,2)</f>
        <v>29</v>
      </c>
      <c r="AR607" s="904" t="s">
        <v>3089</v>
      </c>
      <c r="AS607" s="902"/>
      <c r="AT607" s="723"/>
      <c r="AU607" s="726"/>
      <c r="AV607" s="927"/>
      <c r="AW607" s="10"/>
      <c r="AX607" s="726"/>
      <c r="AY607" s="726"/>
      <c r="AZ607" s="726"/>
      <c r="BA607" s="726"/>
      <c r="BB607" s="726"/>
      <c r="BC607" s="726"/>
      <c r="BD607" s="726"/>
      <c r="BE607" s="726"/>
      <c r="CC607">
        <f t="shared" si="166"/>
        <v>0</v>
      </c>
    </row>
    <row r="608" spans="1:81" ht="18" hidden="1" thickBot="1">
      <c r="A608" s="447">
        <f t="shared" si="168"/>
        <v>590</v>
      </c>
      <c r="B608" s="609" t="s">
        <v>15</v>
      </c>
      <c r="C608" s="971" t="s">
        <v>3019</v>
      </c>
      <c r="D608" s="976" t="s">
        <v>2761</v>
      </c>
      <c r="E608" s="802" t="s">
        <v>3001</v>
      </c>
      <c r="F608" s="450" t="s">
        <v>3008</v>
      </c>
      <c r="G608" s="830" t="s">
        <v>3002</v>
      </c>
      <c r="H608" s="450">
        <v>16</v>
      </c>
      <c r="I608" s="450">
        <v>16</v>
      </c>
      <c r="J608" s="540" t="s">
        <v>1600</v>
      </c>
      <c r="K608" s="451">
        <v>2000</v>
      </c>
      <c r="L608" s="451">
        <v>1650</v>
      </c>
      <c r="M608" s="502" t="s">
        <v>2561</v>
      </c>
      <c r="N608" s="379">
        <v>45176</v>
      </c>
      <c r="O608" s="379">
        <f t="shared" si="173"/>
        <v>45633</v>
      </c>
      <c r="P608" s="379">
        <v>45143</v>
      </c>
      <c r="Q608" s="693">
        <f t="shared" si="170"/>
        <v>45601</v>
      </c>
      <c r="R608" s="694" t="str">
        <f t="shared" si="174"/>
        <v>H</v>
      </c>
      <c r="S608" s="694" t="str">
        <f t="shared" si="161"/>
        <v>MAESTRIA EN DERECHO PROCESAL PENAL Y JUICIOS ORALES</v>
      </c>
      <c r="T608" s="322" t="s">
        <v>1227</v>
      </c>
      <c r="U608" s="132" t="s">
        <v>9</v>
      </c>
      <c r="V608" s="1170">
        <v>5000</v>
      </c>
      <c r="W608" s="1172">
        <f t="shared" si="163"/>
        <v>0.67</v>
      </c>
      <c r="X608" s="699">
        <f t="shared" si="164"/>
        <v>3350</v>
      </c>
      <c r="Y608" s="326">
        <v>1</v>
      </c>
      <c r="Z608" s="327"/>
      <c r="AA608" s="328">
        <v>25000</v>
      </c>
      <c r="AB608" t="s">
        <v>16</v>
      </c>
      <c r="AD608" s="1249">
        <v>590</v>
      </c>
      <c r="AE608" s="46">
        <v>0</v>
      </c>
      <c r="AF6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CALENDARIO)]],TODAY())/30,0)-AE608, IF(Cat_alumnos[[#This Row],[ESTATUS ACADÉMICO]]="VIGENTE",ROUNDDOWN(DAYS360(Cat_alumnos[[#This Row],[FECHA DE INICIO (PRIMERA CLASE CALENDARIO)]],TODAY())/30,0)+1-AE608,"NO VIGENTE"))</f>
        <v>NO VIGENTE</v>
      </c>
      <c r="AG608" s="145">
        <v>4</v>
      </c>
      <c r="AH6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608" s="55" t="str">
        <f t="shared" si="167"/>
        <v>SUSPENDER</v>
      </c>
      <c r="AJ608" s="1"/>
      <c r="AK608" s="1"/>
      <c r="AM608" s="726"/>
      <c r="AN608" s="902"/>
      <c r="AO608" s="900" t="str">
        <f>MID(Cat_alumnos[[#This Row],[CURP]],5,2)</f>
        <v>84</v>
      </c>
      <c r="AP608" s="900" t="str">
        <f>MID(Cat_alumnos[[#This Row],[CURP]],7,2)</f>
        <v>09</v>
      </c>
      <c r="AQ608" s="900" t="str">
        <f>MID(Cat_alumnos[[#This Row],[CURP]],9,2)</f>
        <v>06</v>
      </c>
      <c r="AR608" s="904" t="s">
        <v>3084</v>
      </c>
      <c r="AS608" s="902"/>
      <c r="AT608" s="723"/>
      <c r="AU608" s="726"/>
      <c r="AV608" s="927"/>
      <c r="AW608" s="10"/>
      <c r="AX608" s="726"/>
      <c r="AY608" s="726"/>
      <c r="AZ608" s="726"/>
      <c r="BA608" s="726"/>
      <c r="BB608" s="726"/>
      <c r="BC608" s="726"/>
      <c r="BD608" s="726"/>
      <c r="BE608" s="726"/>
      <c r="CC608">
        <f t="shared" si="166"/>
        <v>0</v>
      </c>
    </row>
    <row r="609" spans="1:81" ht="18" hidden="1" thickBot="1">
      <c r="A609" s="447">
        <f t="shared" si="168"/>
        <v>591</v>
      </c>
      <c r="B609" s="611" t="s">
        <v>15</v>
      </c>
      <c r="C609" s="972" t="s">
        <v>3003</v>
      </c>
      <c r="D609" s="976" t="s">
        <v>3287</v>
      </c>
      <c r="E609" s="974" t="s">
        <v>3004</v>
      </c>
      <c r="F609" s="454" t="s">
        <v>3005</v>
      </c>
      <c r="G609" s="564" t="s">
        <v>3006</v>
      </c>
      <c r="H609" s="454">
        <v>16</v>
      </c>
      <c r="I609" s="454">
        <v>16</v>
      </c>
      <c r="J609" s="455">
        <v>1000</v>
      </c>
      <c r="K609" s="455">
        <v>2000</v>
      </c>
      <c r="L609" s="455">
        <v>1650</v>
      </c>
      <c r="M609" s="564" t="s">
        <v>2561</v>
      </c>
      <c r="N609" s="459">
        <v>45176</v>
      </c>
      <c r="O609" s="379">
        <f t="shared" si="173"/>
        <v>45633</v>
      </c>
      <c r="P609" s="459">
        <v>45144</v>
      </c>
      <c r="Q609" s="695">
        <f t="shared" si="170"/>
        <v>45602</v>
      </c>
      <c r="R609" s="696" t="str">
        <f t="shared" si="174"/>
        <v>H</v>
      </c>
      <c r="S609" s="696" t="str">
        <f t="shared" si="161"/>
        <v>MAESTRIA EN DERECHO PROCESAL PENAL Y JUICIOS ORALES</v>
      </c>
      <c r="T609" s="322" t="s">
        <v>1227</v>
      </c>
      <c r="U609" s="697" t="s">
        <v>9</v>
      </c>
      <c r="V609" s="883">
        <v>5000</v>
      </c>
      <c r="W609" s="886">
        <f t="shared" si="163"/>
        <v>0.67</v>
      </c>
      <c r="X609" s="700">
        <f t="shared" si="164"/>
        <v>3350</v>
      </c>
      <c r="Y609" s="326">
        <v>1</v>
      </c>
      <c r="Z609" s="416"/>
      <c r="AA609" s="730">
        <v>25000</v>
      </c>
      <c r="AB609" s="604" t="str">
        <f ca="1">IF(Cat_alumnos[[#This Row],[Termina Programa]]&lt;TODAY(), "EGRESADO", "VIGENTE")</f>
        <v>EGRESADO</v>
      </c>
      <c r="AD609" s="1248">
        <v>591</v>
      </c>
      <c r="AE609" s="46">
        <v>0</v>
      </c>
      <c r="AF6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CALENDARIO)]],TODAY())/30,0)-AE609, IF(Cat_alumnos[[#This Row],[ESTATUS ACADÉMICO]]="VIGENTE",ROUNDDOWN(DAYS360(Cat_alumnos[[#This Row],[FECHA DE INICIO (PRIMERA CLASE CALENDARIO)]],TODAY())/30,0)+2-AE609,"NO VIGENTE"))</f>
        <v>NO VIGENTE</v>
      </c>
      <c r="AG609" s="145">
        <v>3</v>
      </c>
      <c r="AH6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609" s="55" t="str">
        <f t="shared" si="167"/>
        <v>SUSPENDER</v>
      </c>
      <c r="AJ609" s="1"/>
      <c r="AK609" s="1"/>
      <c r="AM609" s="726"/>
      <c r="AN609" s="902"/>
      <c r="AO609" s="900" t="str">
        <f>MID(Cat_alumnos[[#This Row],[CURP]],5,2)</f>
        <v>80</v>
      </c>
      <c r="AP609" s="900" t="str">
        <f>MID(Cat_alumnos[[#This Row],[CURP]],7,2)</f>
        <v>06</v>
      </c>
      <c r="AQ609" s="900" t="str">
        <f>MID(Cat_alumnos[[#This Row],[CURP]],9,2)</f>
        <v>11</v>
      </c>
      <c r="AR609" s="904" t="s">
        <v>3084</v>
      </c>
      <c r="AS609" s="902"/>
      <c r="AT609" s="723"/>
      <c r="AU609" s="726"/>
      <c r="AV609" s="927"/>
      <c r="AW609" s="10"/>
      <c r="AX609" s="726"/>
      <c r="AY609" s="726"/>
      <c r="AZ609" s="726"/>
      <c r="BA609" s="726"/>
      <c r="BB609" s="726"/>
      <c r="BC609" s="726"/>
      <c r="BD609" s="726"/>
      <c r="BE609" s="726"/>
      <c r="CC609">
        <f t="shared" si="166"/>
        <v>0</v>
      </c>
    </row>
    <row r="610" spans="1:81" ht="18" hidden="1" thickBot="1">
      <c r="A610" s="447">
        <f t="shared" si="168"/>
        <v>592</v>
      </c>
      <c r="B610" s="609" t="s">
        <v>15</v>
      </c>
      <c r="C610" s="973" t="s">
        <v>3011</v>
      </c>
      <c r="D610" s="976" t="s">
        <v>3285</v>
      </c>
      <c r="E610" s="975" t="s">
        <v>3009</v>
      </c>
      <c r="F610" s="450">
        <v>9981806749</v>
      </c>
      <c r="G610" s="830" t="s">
        <v>3010</v>
      </c>
      <c r="H610" s="450">
        <v>16</v>
      </c>
      <c r="I610" s="450">
        <v>16</v>
      </c>
      <c r="J610" s="540" t="s">
        <v>1600</v>
      </c>
      <c r="K610" s="451">
        <v>2000</v>
      </c>
      <c r="L610" s="451">
        <v>1650</v>
      </c>
      <c r="M610" s="502" t="s">
        <v>2561</v>
      </c>
      <c r="N610" s="379">
        <v>45177</v>
      </c>
      <c r="O610" s="379">
        <f t="shared" si="173"/>
        <v>45634</v>
      </c>
      <c r="P610" s="379">
        <v>45146</v>
      </c>
      <c r="Q610" s="693">
        <f t="shared" si="170"/>
        <v>45604</v>
      </c>
      <c r="R610" s="694" t="str">
        <f t="shared" si="174"/>
        <v>M</v>
      </c>
      <c r="S610" s="694" t="str">
        <f t="shared" si="161"/>
        <v>MAESTRIA EN DERECHO PROCESAL PENAL Y JUICIOS ORALES</v>
      </c>
      <c r="T610" s="322" t="s">
        <v>1227</v>
      </c>
      <c r="U610" s="132" t="s">
        <v>9</v>
      </c>
      <c r="V610" s="13">
        <v>5000</v>
      </c>
      <c r="W610" s="1172">
        <f t="shared" si="163"/>
        <v>0.67</v>
      </c>
      <c r="X610" s="699">
        <f t="shared" si="164"/>
        <v>3350</v>
      </c>
      <c r="Y610" s="326">
        <v>1</v>
      </c>
      <c r="Z610" s="327"/>
      <c r="AA610" s="414">
        <v>25000</v>
      </c>
      <c r="AB610" t="str">
        <f ca="1">IF(Cat_alumnos[[#This Row],[Termina Programa]]&lt;TODAY(), "EGRESADO", "VIGENTE")</f>
        <v>EGRESADO</v>
      </c>
      <c r="AD610" s="1249">
        <v>592</v>
      </c>
      <c r="AE610" s="46">
        <v>0</v>
      </c>
      <c r="AF6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CALENDARIO)]],TODAY())/30,0)-AE610, IF(Cat_alumnos[[#This Row],[ESTATUS ACADÉMICO]]="VIGENTE",ROUNDDOWN(DAYS360(Cat_alumnos[[#This Row],[FECHA DE INICIO (PRIMERA CLASE CALENDARIO)]],TODAY())/30,0)+2-AE610,"NO VIGENTE"))</f>
        <v>NO VIGENTE</v>
      </c>
      <c r="AG610" s="145">
        <v>10</v>
      </c>
      <c r="AH6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10" s="55" t="str">
        <f t="shared" si="167"/>
        <v>SUSPENDER</v>
      </c>
      <c r="AJ610" s="1"/>
      <c r="AK610" s="1"/>
      <c r="AM610" s="726"/>
      <c r="AN610" s="902"/>
      <c r="AO610" s="900" t="str">
        <f>MID(Cat_alumnos[[#This Row],[CURP]],5,2)</f>
        <v>72</v>
      </c>
      <c r="AP610" s="900" t="str">
        <f>MID(Cat_alumnos[[#This Row],[CURP]],7,2)</f>
        <v>06</v>
      </c>
      <c r="AQ610" s="900" t="str">
        <f>MID(Cat_alumnos[[#This Row],[CURP]],9,2)</f>
        <v>26</v>
      </c>
      <c r="AR610" s="904" t="s">
        <v>3087</v>
      </c>
      <c r="AS610" s="902"/>
      <c r="AT610" s="723"/>
      <c r="AU610" s="726"/>
      <c r="AV610" s="927"/>
      <c r="AW610" s="10"/>
      <c r="AX610" s="726"/>
      <c r="AY610" s="726"/>
      <c r="AZ610" s="726"/>
      <c r="BA610" s="726"/>
      <c r="BB610" s="726"/>
      <c r="BC610" s="726"/>
      <c r="BD610" s="726"/>
      <c r="BE610" s="726"/>
      <c r="CC610">
        <f t="shared" si="166"/>
        <v>0</v>
      </c>
    </row>
    <row r="611" spans="1:81" ht="18" hidden="1" thickBot="1">
      <c r="A611" s="447">
        <f t="shared" si="168"/>
        <v>593</v>
      </c>
      <c r="B611" s="609" t="s">
        <v>15</v>
      </c>
      <c r="C611" s="971" t="s">
        <v>3013</v>
      </c>
      <c r="D611" s="976" t="s">
        <v>3288</v>
      </c>
      <c r="E611" s="975" t="s">
        <v>3014</v>
      </c>
      <c r="F611" s="450">
        <v>9982926079</v>
      </c>
      <c r="G611" s="502" t="s">
        <v>3454</v>
      </c>
      <c r="H611" s="450">
        <v>16</v>
      </c>
      <c r="I611" s="450">
        <v>16</v>
      </c>
      <c r="J611" s="540" t="s">
        <v>1600</v>
      </c>
      <c r="K611" s="451">
        <v>2000</v>
      </c>
      <c r="L611" s="451">
        <v>1650</v>
      </c>
      <c r="M611" s="502" t="s">
        <v>2561</v>
      </c>
      <c r="N611" s="379">
        <v>45178</v>
      </c>
      <c r="O611" s="379">
        <f t="shared" si="173"/>
        <v>45635</v>
      </c>
      <c r="P611" s="379">
        <v>45178</v>
      </c>
      <c r="Q611" s="693">
        <f t="shared" si="170"/>
        <v>45635</v>
      </c>
      <c r="R611" s="694" t="str">
        <f t="shared" si="174"/>
        <v>H</v>
      </c>
      <c r="S611" s="694" t="str">
        <f t="shared" si="161"/>
        <v>MAESTRIA EN DERECHO PROCESAL PENAL Y JUICIOS ORALES</v>
      </c>
      <c r="T611" s="322" t="s">
        <v>1227</v>
      </c>
      <c r="U611" s="132" t="s">
        <v>9</v>
      </c>
      <c r="V611" s="13">
        <v>5000</v>
      </c>
      <c r="W611" s="1172">
        <f t="shared" si="163"/>
        <v>0.67</v>
      </c>
      <c r="X611" s="699">
        <f t="shared" si="164"/>
        <v>3350</v>
      </c>
      <c r="Y611" s="326">
        <v>1</v>
      </c>
      <c r="Z611" s="327"/>
      <c r="AA611" s="414">
        <v>25000</v>
      </c>
      <c r="AB611" t="str">
        <f ca="1">IF(Cat_alumnos[[#This Row],[Termina Programa]]&lt;TODAY(), "EGRESADO", "VIGENTE")</f>
        <v>EGRESADO</v>
      </c>
      <c r="AD611" s="1248">
        <v>593</v>
      </c>
      <c r="AE611" s="46">
        <v>0</v>
      </c>
      <c r="AF611" s="53">
        <v>1</v>
      </c>
      <c r="AG611" s="145">
        <v>9</v>
      </c>
      <c r="AH6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11" s="55" t="str">
        <f t="shared" ca="1" si="167"/>
        <v>Al día septiembre</v>
      </c>
      <c r="AJ611" s="1"/>
      <c r="AK611" s="1"/>
      <c r="AM611" s="726"/>
      <c r="AN611" s="902"/>
      <c r="AO611" s="900" t="str">
        <f>MID(Cat_alumnos[[#This Row],[CURP]],5,2)</f>
        <v>78</v>
      </c>
      <c r="AP611" s="900" t="str">
        <f>MID(Cat_alumnos[[#This Row],[CURP]],7,2)</f>
        <v>11</v>
      </c>
      <c r="AQ611" s="900" t="str">
        <f>MID(Cat_alumnos[[#This Row],[CURP]],9,2)</f>
        <v>12</v>
      </c>
      <c r="AR611" s="904" t="s">
        <v>3085</v>
      </c>
      <c r="AS611" s="902"/>
      <c r="AT611" s="723"/>
      <c r="AU611" s="726"/>
      <c r="AV611" s="927"/>
      <c r="AW611" s="10"/>
      <c r="AX611" s="726"/>
      <c r="AY611" s="726"/>
      <c r="AZ611" s="726"/>
      <c r="BA611" s="726"/>
      <c r="BB611" s="726"/>
      <c r="BC611" s="726"/>
      <c r="BD611" s="726"/>
      <c r="BE611" s="726"/>
      <c r="CC611">
        <f t="shared" si="166"/>
        <v>0</v>
      </c>
    </row>
    <row r="612" spans="1:81" ht="18" hidden="1" thickBot="1">
      <c r="A612" s="447">
        <f t="shared" si="168"/>
        <v>594</v>
      </c>
      <c r="B612" s="499" t="s">
        <v>8</v>
      </c>
      <c r="C612" s="666" t="s">
        <v>3016</v>
      </c>
      <c r="D612" s="776" t="s">
        <v>2089</v>
      </c>
      <c r="E612" s="624" t="s">
        <v>3017</v>
      </c>
      <c r="F612" s="413">
        <v>9984771911</v>
      </c>
      <c r="G612" s="1189" t="s">
        <v>3018</v>
      </c>
      <c r="H612" s="450">
        <v>36</v>
      </c>
      <c r="I612" s="450">
        <v>36</v>
      </c>
      <c r="J612" s="451">
        <v>1000</v>
      </c>
      <c r="K612" s="451">
        <v>1000</v>
      </c>
      <c r="L612" s="451">
        <v>1600</v>
      </c>
      <c r="M612" s="502" t="s">
        <v>1512</v>
      </c>
      <c r="N612" s="379">
        <v>45192</v>
      </c>
      <c r="O612" s="379">
        <f t="shared" si="173"/>
        <v>46257</v>
      </c>
      <c r="P612" s="379">
        <v>45187</v>
      </c>
      <c r="Q612" s="693">
        <f t="shared" si="170"/>
        <v>46252</v>
      </c>
      <c r="R612" s="694" t="str">
        <f t="shared" si="174"/>
        <v>M</v>
      </c>
      <c r="S612" s="694" t="str">
        <f t="shared" si="161"/>
        <v>LICENCIATURA EN DERECHO</v>
      </c>
      <c r="T612" s="322" t="s">
        <v>1227</v>
      </c>
      <c r="U612" s="132" t="s">
        <v>14</v>
      </c>
      <c r="V612" s="13">
        <v>3150</v>
      </c>
      <c r="W612" s="1172">
        <f t="shared" si="163"/>
        <v>0.49206349206349204</v>
      </c>
      <c r="X612" s="699">
        <f t="shared" si="164"/>
        <v>1550</v>
      </c>
      <c r="Y612" s="326">
        <v>4</v>
      </c>
      <c r="Z612" s="327"/>
      <c r="AA612" s="414">
        <v>23000</v>
      </c>
      <c r="AB612" t="s">
        <v>14</v>
      </c>
      <c r="AD612" s="1249">
        <v>594</v>
      </c>
      <c r="AE612" s="46">
        <v>0</v>
      </c>
      <c r="AF6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CALENDARIO)]],TODAY())/30,0)-AE612, IF(Cat_alumnos[[#This Row],[ESTATUS ACADÉMICO]]="VIGENTE",ROUNDDOWN(DAYS360(Cat_alumnos[[#This Row],[FECHA DE INICIO (PRIMERA CLASE CALENDARIO)]],TODAY())/30,0)+2-AE612,"NO VIGENTE"))</f>
        <v>NO VIGENTE</v>
      </c>
      <c r="AG612" s="145">
        <v>4</v>
      </c>
      <c r="AH6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612" s="55" t="str">
        <f t="shared" si="167"/>
        <v>SUSPENDER</v>
      </c>
      <c r="AJ612" s="1" t="s">
        <v>1343</v>
      </c>
      <c r="AK612" s="1"/>
      <c r="AM612" s="726"/>
      <c r="AN612" s="902"/>
      <c r="AO612" s="900" t="str">
        <f>MID(Cat_alumnos[[#This Row],[CURP]],5,2)</f>
        <v>78</v>
      </c>
      <c r="AP612" s="900" t="str">
        <f>MID(Cat_alumnos[[#This Row],[CURP]],7,2)</f>
        <v>10</v>
      </c>
      <c r="AQ612" s="900" t="str">
        <f>MID(Cat_alumnos[[#This Row],[CURP]],9,2)</f>
        <v>10</v>
      </c>
      <c r="AR612" s="904" t="s">
        <v>3097</v>
      </c>
      <c r="AS612" s="902"/>
      <c r="AT612" s="723"/>
      <c r="AU612" s="726"/>
      <c r="AV612" s="927"/>
      <c r="AW612" s="10"/>
      <c r="AX612" s="726"/>
      <c r="AY612" s="726"/>
      <c r="AZ612" s="726"/>
      <c r="BA612" s="726"/>
      <c r="BB612" s="726"/>
      <c r="BC612" s="726"/>
      <c r="BD612" s="726"/>
      <c r="BE612" s="726"/>
      <c r="CC612">
        <f t="shared" si="166"/>
        <v>0</v>
      </c>
    </row>
    <row r="613" spans="1:81" ht="18" hidden="1" thickBot="1">
      <c r="A613" s="447">
        <f t="shared" si="168"/>
        <v>595</v>
      </c>
      <c r="B613" s="570" t="s">
        <v>12</v>
      </c>
      <c r="C613" s="891" t="s">
        <v>3061</v>
      </c>
      <c r="D613" s="766" t="s">
        <v>3069</v>
      </c>
      <c r="E613" s="1024" t="s">
        <v>3060</v>
      </c>
      <c r="F613" s="450">
        <v>9996058863</v>
      </c>
      <c r="G613" s="502" t="s">
        <v>3059</v>
      </c>
      <c r="H613" s="450">
        <v>20</v>
      </c>
      <c r="I613" s="450">
        <v>20</v>
      </c>
      <c r="J613" s="451">
        <v>1500</v>
      </c>
      <c r="K613" s="451">
        <v>3197</v>
      </c>
      <c r="L613" s="451">
        <v>3497</v>
      </c>
      <c r="M613" s="413"/>
      <c r="N613" s="379">
        <v>45199</v>
      </c>
      <c r="O613" s="379">
        <f t="shared" si="173"/>
        <v>45777</v>
      </c>
      <c r="P613" s="379">
        <v>410417</v>
      </c>
      <c r="Q613" s="693">
        <f t="shared" si="170"/>
        <v>410995</v>
      </c>
      <c r="R613" s="694" t="str">
        <f t="shared" si="174"/>
        <v>M</v>
      </c>
      <c r="S613" s="694" t="str">
        <f t="shared" si="161"/>
        <v>DOCTORADO EN DERECHO</v>
      </c>
      <c r="T613" s="322" t="s">
        <v>1227</v>
      </c>
      <c r="U613" s="132" t="s">
        <v>16</v>
      </c>
      <c r="V613" s="13">
        <v>7000</v>
      </c>
      <c r="W613" s="1172">
        <f t="shared" si="163"/>
        <v>0.50042857142857144</v>
      </c>
      <c r="X613" s="699">
        <f t="shared" si="164"/>
        <v>3503</v>
      </c>
      <c r="Y613" s="326">
        <v>1</v>
      </c>
      <c r="Z613" s="327"/>
      <c r="AA613" s="414">
        <v>29000</v>
      </c>
      <c r="AB613" t="s">
        <v>16</v>
      </c>
      <c r="AD613" s="1248">
        <v>595</v>
      </c>
      <c r="AE613" s="46">
        <v>0</v>
      </c>
      <c r="AF6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CALENDARIO)]],TODAY())/30,0)-AE613, IF(Cat_alumnos[[#This Row],[ESTATUS ACADÉMICO]]="VIGENTE",ROUNDDOWN(DAYS360(Cat_alumnos[[#This Row],[FECHA DE INICIO (PRIMERA CLASE CALENDARIO)]],TODAY())/30,0)+2-AE613,"NO VIGENTE"))</f>
        <v>NO VIGENTE</v>
      </c>
      <c r="AG613" s="145">
        <v>4</v>
      </c>
      <c r="AH6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13" s="55" t="str">
        <f t="shared" si="167"/>
        <v>SUSPENDER</v>
      </c>
      <c r="AJ613" s="1"/>
      <c r="AK613" s="1"/>
      <c r="AM613" s="726"/>
      <c r="AN613" s="902"/>
      <c r="AO613" s="900" t="str">
        <f>MID(Cat_alumnos[[#This Row],[CURP]],5,2)</f>
        <v>83</v>
      </c>
      <c r="AP613" s="900" t="str">
        <f>MID(Cat_alumnos[[#This Row],[CURP]],7,2)</f>
        <v>11</v>
      </c>
      <c r="AQ613" s="900" t="str">
        <f>MID(Cat_alumnos[[#This Row],[CURP]],9,2)</f>
        <v>16</v>
      </c>
      <c r="AR613" s="904" t="s">
        <v>3089</v>
      </c>
      <c r="AS613" s="902"/>
      <c r="AT613" s="723"/>
      <c r="AU613" s="726"/>
      <c r="AV613" s="927"/>
      <c r="AW613" s="10"/>
      <c r="AX613" s="726"/>
      <c r="AY613" s="726"/>
      <c r="AZ613" s="726"/>
      <c r="BA613" s="726"/>
      <c r="BB613" s="726"/>
      <c r="BC613" s="726"/>
      <c r="BD613" s="726"/>
      <c r="BE613" s="726"/>
      <c r="CC613">
        <f t="shared" si="166"/>
        <v>0</v>
      </c>
    </row>
    <row r="614" spans="1:81" ht="18" hidden="1" thickBot="1">
      <c r="A614" s="447">
        <f t="shared" si="168"/>
        <v>596</v>
      </c>
      <c r="B614" s="449" t="s">
        <v>10</v>
      </c>
      <c r="C614" s="666" t="s">
        <v>3113</v>
      </c>
      <c r="D614" s="776" t="s">
        <v>3357</v>
      </c>
      <c r="E614" s="525" t="s">
        <v>3114</v>
      </c>
      <c r="F614" s="934">
        <v>3131009065</v>
      </c>
      <c r="G614" s="830" t="s">
        <v>3115</v>
      </c>
      <c r="H614" s="450">
        <v>20</v>
      </c>
      <c r="I614" s="450">
        <v>20</v>
      </c>
      <c r="J614" s="451">
        <v>1000</v>
      </c>
      <c r="K614" s="451">
        <v>2050</v>
      </c>
      <c r="L614" s="451">
        <v>2275</v>
      </c>
      <c r="M614" s="502" t="s">
        <v>2616</v>
      </c>
      <c r="N614" s="379">
        <v>45219</v>
      </c>
      <c r="O614" s="379">
        <f t="shared" si="173"/>
        <v>45797</v>
      </c>
      <c r="P614" s="379">
        <v>45202</v>
      </c>
      <c r="Q614" s="413"/>
      <c r="R614" s="694" t="str">
        <f t="shared" si="174"/>
        <v>M</v>
      </c>
      <c r="S614" s="694" t="str">
        <f t="shared" si="161"/>
        <v>MAESTRIA EN DERECHO</v>
      </c>
      <c r="T614" s="322" t="s">
        <v>1227</v>
      </c>
      <c r="U614" s="132" t="s">
        <v>9</v>
      </c>
      <c r="V614" s="13">
        <v>5000</v>
      </c>
      <c r="W614" s="732">
        <f t="shared" si="163"/>
        <v>0.54500000000000004</v>
      </c>
      <c r="X614" s="699">
        <f t="shared" si="164"/>
        <v>2725</v>
      </c>
      <c r="Y614" s="326">
        <v>2</v>
      </c>
      <c r="Z614" s="327"/>
      <c r="AA614" s="414">
        <v>25000</v>
      </c>
      <c r="AB614" t="s">
        <v>11</v>
      </c>
      <c r="AD614" s="1249">
        <v>596</v>
      </c>
      <c r="AE614" s="46">
        <v>0</v>
      </c>
      <c r="AF6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CALENDARIO)]],TODAY())/30,0)-AE614, IF(Cat_alumnos[[#This Row],[ESTATUS ACADÉMICO]]="VIGENTE",ROUNDDOWN(DAYS360(Cat_alumnos[[#This Row],[FECHA DE INICIO (PRIMERA CLASE CALENDARIO)]],TODAY())/30,0)+2-AE614,"NO VIGENTE"))</f>
        <v>NO VIGENTE</v>
      </c>
      <c r="AG614" s="145">
        <v>20</v>
      </c>
      <c r="AH6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14" s="55" t="str">
        <f t="shared" si="167"/>
        <v>SUSPENDER</v>
      </c>
      <c r="AJ614" s="475"/>
      <c r="AK614" s="1"/>
      <c r="AM614" s="726"/>
      <c r="AN614" s="902"/>
      <c r="AO614" s="902"/>
      <c r="AP614" s="902"/>
      <c r="AQ614" s="902"/>
      <c r="AR614" s="902"/>
      <c r="AS614" s="902"/>
      <c r="AT614" s="723"/>
      <c r="AU614" s="726"/>
      <c r="AV614" s="927"/>
      <c r="AW614" s="10"/>
      <c r="AX614" s="726"/>
      <c r="AY614" s="726"/>
      <c r="AZ614" s="726"/>
      <c r="BA614" s="726"/>
      <c r="BB614" s="726"/>
      <c r="BC614" s="726"/>
      <c r="BD614" s="726"/>
      <c r="BE614" s="726"/>
      <c r="CC614">
        <f t="shared" si="166"/>
        <v>0</v>
      </c>
    </row>
    <row r="615" spans="1:81" ht="18" hidden="1" thickBot="1">
      <c r="A615" s="447">
        <f t="shared" si="168"/>
        <v>597</v>
      </c>
      <c r="B615" s="562" t="s">
        <v>3256</v>
      </c>
      <c r="C615" s="666" t="s">
        <v>3117</v>
      </c>
      <c r="D615" s="413" t="s">
        <v>9348</v>
      </c>
      <c r="E615" s="525" t="s">
        <v>3118</v>
      </c>
      <c r="F615" s="450">
        <v>9633458300</v>
      </c>
      <c r="G615" s="502" t="s">
        <v>3119</v>
      </c>
      <c r="H615" s="450">
        <v>6</v>
      </c>
      <c r="I615" s="450">
        <v>6</v>
      </c>
      <c r="J615" s="540" t="s">
        <v>1600</v>
      </c>
      <c r="K615" s="540" t="s">
        <v>1600</v>
      </c>
      <c r="L615" s="451">
        <v>1800</v>
      </c>
      <c r="M615" s="502" t="s">
        <v>3156</v>
      </c>
      <c r="N615" s="379">
        <v>45210</v>
      </c>
      <c r="O615" s="379">
        <f t="shared" si="173"/>
        <v>45362</v>
      </c>
      <c r="P615" s="379">
        <v>45215</v>
      </c>
      <c r="Q615" s="693">
        <f t="shared" ref="Q615:Q627" si="175">IFERROR(EDATE($P615,$H615-1),"")</f>
        <v>45367</v>
      </c>
      <c r="R615" s="694" t="str">
        <f t="shared" si="174"/>
        <v>M</v>
      </c>
      <c r="S615" s="694" t="str">
        <f t="shared" si="161"/>
        <v xml:space="preserve">DIPLOMADO </v>
      </c>
      <c r="T615" s="322" t="s">
        <v>2908</v>
      </c>
      <c r="U615" s="132" t="s">
        <v>9</v>
      </c>
      <c r="V615" s="13">
        <v>5000</v>
      </c>
      <c r="W615" s="1172">
        <f t="shared" si="163"/>
        <v>0.64</v>
      </c>
      <c r="X615" s="699">
        <f t="shared" si="164"/>
        <v>3200</v>
      </c>
      <c r="Y615" s="326"/>
      <c r="Z615" s="327"/>
      <c r="AA615" s="414"/>
      <c r="AB615" t="s">
        <v>11</v>
      </c>
      <c r="AD615" s="1248">
        <v>597</v>
      </c>
      <c r="AE615" s="46">
        <v>0</v>
      </c>
      <c r="AF6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CALENDARIO)]],TODAY())/30,0)-AE615, IF(Cat_alumnos[[#This Row],[ESTATUS ACADÉMICO]]="VIGENTE",ROUNDDOWN(DAYS360(Cat_alumnos[[#This Row],[FECHA DE INICIO (PRIMERA CLASE CALENDARIO)]],TODAY())/30,0)+2-AE615,"NO VIGENTE"))</f>
        <v>NO VIGENTE</v>
      </c>
      <c r="AG615" s="145">
        <v>5</v>
      </c>
      <c r="AH6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15" s="55" t="str">
        <f t="shared" si="167"/>
        <v>COBRANZA</v>
      </c>
      <c r="AJ615" s="1"/>
      <c r="AK615" s="1"/>
      <c r="AM615" s="726"/>
      <c r="AN615" s="902"/>
      <c r="AO615" s="902"/>
      <c r="AP615" s="902"/>
      <c r="AQ615" s="902"/>
      <c r="AR615" s="902"/>
      <c r="AS615" s="902"/>
      <c r="AT615" s="723"/>
      <c r="AU615" s="726"/>
      <c r="AV615" s="927"/>
      <c r="AW615" s="10"/>
      <c r="AX615" s="726"/>
      <c r="AY615" s="726"/>
      <c r="AZ615" s="726"/>
      <c r="BA615" s="726"/>
      <c r="BB615" s="726"/>
      <c r="BC615" s="726"/>
      <c r="BD615" s="726"/>
      <c r="BE615" s="726"/>
      <c r="CC615">
        <f t="shared" si="166"/>
        <v>0</v>
      </c>
    </row>
    <row r="616" spans="1:81" ht="18" hidden="1" thickBot="1">
      <c r="A616" s="447">
        <f t="shared" si="168"/>
        <v>598</v>
      </c>
      <c r="B616" s="562" t="s">
        <v>3256</v>
      </c>
      <c r="C616" s="681" t="s">
        <v>3120</v>
      </c>
      <c r="D616" s="413" t="s">
        <v>9351</v>
      </c>
      <c r="E616" s="565" t="s">
        <v>3121</v>
      </c>
      <c r="F616" s="454">
        <v>9631481918</v>
      </c>
      <c r="G616" s="564" t="s">
        <v>3122</v>
      </c>
      <c r="H616" s="454">
        <v>6</v>
      </c>
      <c r="I616" s="454">
        <v>6</v>
      </c>
      <c r="J616" s="566" t="s">
        <v>1600</v>
      </c>
      <c r="K616" s="566" t="s">
        <v>1600</v>
      </c>
      <c r="L616" s="455">
        <v>1800</v>
      </c>
      <c r="M616" s="564" t="s">
        <v>3156</v>
      </c>
      <c r="N616" s="459">
        <v>45210</v>
      </c>
      <c r="O616" s="379">
        <f t="shared" si="173"/>
        <v>45362</v>
      </c>
      <c r="P616" s="937">
        <v>45215</v>
      </c>
      <c r="Q616" s="693">
        <f t="shared" si="175"/>
        <v>45367</v>
      </c>
      <c r="R616" s="694" t="str">
        <f t="shared" si="174"/>
        <v>H</v>
      </c>
      <c r="S616" s="694" t="str">
        <f t="shared" si="161"/>
        <v xml:space="preserve">DIPLOMADO </v>
      </c>
      <c r="T616" s="322" t="s">
        <v>2908</v>
      </c>
      <c r="U616" s="132" t="s">
        <v>9</v>
      </c>
      <c r="V616" s="13">
        <v>5000</v>
      </c>
      <c r="W616" s="1172">
        <f t="shared" si="163"/>
        <v>0.64</v>
      </c>
      <c r="X616" s="699">
        <f t="shared" si="164"/>
        <v>3200</v>
      </c>
      <c r="Y616" s="326"/>
      <c r="Z616" s="327"/>
      <c r="AA616" s="414"/>
      <c r="AB616" t="str">
        <f ca="1">IF(Cat_alumnos[[#This Row],[Termina Programa]]&lt;TODAY(), "EGRESADO", "VIGENTE")</f>
        <v>EGRESADO</v>
      </c>
      <c r="AD616" s="1249">
        <v>598</v>
      </c>
      <c r="AE616" s="46">
        <v>0</v>
      </c>
      <c r="AF6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CALENDARIO)]],TODAY())/30,0)-AE616, IF(Cat_alumnos[[#This Row],[ESTATUS ACADÉMICO]]="VIGENTE",ROUNDDOWN(DAYS360(Cat_alumnos[[#This Row],[FECHA DE INICIO (PRIMERA CLASE CALENDARIO)]],TODAY())/30,0)+2-AE616,"NO VIGENTE"))</f>
        <v>NO VIGENTE</v>
      </c>
      <c r="AG616" s="145">
        <v>4</v>
      </c>
      <c r="AH6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6" s="55" t="str">
        <f t="shared" ca="1" si="167"/>
        <v>Al día septiembre</v>
      </c>
      <c r="AJ616" s="1"/>
      <c r="AK616" s="1"/>
      <c r="AT616" s="1"/>
      <c r="AV616" s="11"/>
      <c r="AW616" s="10"/>
      <c r="AX616" s="726"/>
      <c r="AY616" s="726"/>
      <c r="AZ616" s="726"/>
      <c r="BA616" s="726"/>
      <c r="BB616" s="726"/>
      <c r="BC616" s="726"/>
      <c r="BD616" s="726"/>
      <c r="BE616" s="726"/>
      <c r="CC616">
        <f t="shared" si="166"/>
        <v>0</v>
      </c>
    </row>
    <row r="617" spans="1:81" ht="18" hidden="1" thickBot="1">
      <c r="A617" s="447">
        <f t="shared" si="168"/>
        <v>599</v>
      </c>
      <c r="B617" s="562" t="s">
        <v>3256</v>
      </c>
      <c r="C617" s="681" t="s">
        <v>1565</v>
      </c>
      <c r="D617" s="413" t="s">
        <v>9352</v>
      </c>
      <c r="E617" s="565" t="s">
        <v>1567</v>
      </c>
      <c r="F617" s="454">
        <v>9632526121</v>
      </c>
      <c r="G617" s="564" t="s">
        <v>1569</v>
      </c>
      <c r="H617" s="454">
        <v>6</v>
      </c>
      <c r="I617" s="454">
        <v>6</v>
      </c>
      <c r="J617" s="566" t="s">
        <v>1600</v>
      </c>
      <c r="K617" s="566" t="s">
        <v>1600</v>
      </c>
      <c r="L617" s="455">
        <v>0</v>
      </c>
      <c r="M617" s="564" t="s">
        <v>3156</v>
      </c>
      <c r="N617" s="459">
        <v>45210</v>
      </c>
      <c r="O617" s="379">
        <f t="shared" si="173"/>
        <v>45362</v>
      </c>
      <c r="P617" s="459">
        <v>45215</v>
      </c>
      <c r="Q617" s="693">
        <f t="shared" si="175"/>
        <v>45367</v>
      </c>
      <c r="R617" s="694" t="str">
        <f t="shared" si="174"/>
        <v>H</v>
      </c>
      <c r="S617" s="694" t="str">
        <f t="shared" si="161"/>
        <v xml:space="preserve">DIPLOMADO </v>
      </c>
      <c r="T617" s="322" t="s">
        <v>2908</v>
      </c>
      <c r="U617" s="132" t="s">
        <v>9</v>
      </c>
      <c r="V617" s="13">
        <v>5000</v>
      </c>
      <c r="W617" s="1172">
        <f t="shared" si="163"/>
        <v>1</v>
      </c>
      <c r="X617" s="699">
        <f t="shared" si="164"/>
        <v>5000</v>
      </c>
      <c r="Y617" s="326"/>
      <c r="Z617" s="327"/>
      <c r="AA617" s="414"/>
      <c r="AB617" t="str">
        <f ca="1">IF(Cat_alumnos[[#This Row],[Termina Programa]]&lt;TODAY(), "EGRESADO", "VIGENTE")</f>
        <v>EGRESADO</v>
      </c>
      <c r="AD617" s="1248">
        <v>599</v>
      </c>
      <c r="AE617" s="46">
        <v>0</v>
      </c>
      <c r="AF6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CALENDARIO)]],TODAY())/30,0)-AE617, IF(Cat_alumnos[[#This Row],[ESTATUS ACADÉMICO]]="VIGENTE",ROUNDDOWN(DAYS360(Cat_alumnos[[#This Row],[FECHA DE INICIO (PRIMERA CLASE CALENDARIO)]],TODAY())/30,0)+2-AE617,"NO VIGENTE"))</f>
        <v>NO VIGENTE</v>
      </c>
      <c r="AG617" s="145">
        <v>4</v>
      </c>
      <c r="AH61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17" s="55" t="str">
        <f t="shared" si="167"/>
        <v>SUSPENDER</v>
      </c>
      <c r="AJ617" s="1"/>
      <c r="AK617" s="1"/>
      <c r="AT617" s="1"/>
      <c r="AV617" s="11"/>
      <c r="AW617" s="10"/>
      <c r="AX617" s="726"/>
      <c r="AY617" s="726"/>
      <c r="AZ617" s="726"/>
      <c r="BA617" s="726"/>
      <c r="BB617" s="726"/>
      <c r="BC617" s="726"/>
      <c r="BD617" s="726"/>
      <c r="BE617" s="726"/>
      <c r="CC617">
        <f t="shared" si="166"/>
        <v>0</v>
      </c>
    </row>
    <row r="618" spans="1:81" ht="18" hidden="1" thickBot="1">
      <c r="A618" s="447">
        <f t="shared" si="168"/>
        <v>600</v>
      </c>
      <c r="B618" s="562" t="s">
        <v>3256</v>
      </c>
      <c r="C618" s="681" t="s">
        <v>3123</v>
      </c>
      <c r="D618" s="413" t="s">
        <v>9353</v>
      </c>
      <c r="E618" s="565" t="s">
        <v>3124</v>
      </c>
      <c r="F618" s="454">
        <v>9831374951</v>
      </c>
      <c r="G618" s="564" t="s">
        <v>3125</v>
      </c>
      <c r="H618" s="454">
        <v>6</v>
      </c>
      <c r="I618" s="454">
        <v>6</v>
      </c>
      <c r="J618" s="566" t="s">
        <v>1600</v>
      </c>
      <c r="K618" s="566" t="s">
        <v>1600</v>
      </c>
      <c r="L618" s="455">
        <v>2520</v>
      </c>
      <c r="M618" s="564" t="s">
        <v>3156</v>
      </c>
      <c r="N618" s="459">
        <v>45210</v>
      </c>
      <c r="O618" s="379">
        <f t="shared" si="173"/>
        <v>45362</v>
      </c>
      <c r="P618" s="459">
        <v>45210</v>
      </c>
      <c r="Q618" s="693">
        <f t="shared" si="175"/>
        <v>45362</v>
      </c>
      <c r="R618" s="694" t="str">
        <f t="shared" si="174"/>
        <v>M</v>
      </c>
      <c r="S618" s="694" t="str">
        <f t="shared" si="161"/>
        <v xml:space="preserve">DIPLOMADO </v>
      </c>
      <c r="T618" s="322" t="s">
        <v>2908</v>
      </c>
      <c r="U618" s="132" t="s">
        <v>9</v>
      </c>
      <c r="V618" s="13">
        <v>5000</v>
      </c>
      <c r="W618" s="1172">
        <f t="shared" si="163"/>
        <v>0.496</v>
      </c>
      <c r="X618" s="699">
        <f t="shared" si="164"/>
        <v>2480</v>
      </c>
      <c r="Y618" s="326"/>
      <c r="Z618" s="327"/>
      <c r="AA618" s="414"/>
      <c r="AB618" t="str">
        <f ca="1">IF(Cat_alumnos[[#This Row],[Termina Programa]]&lt;TODAY(), "EGRESADO", "VIGENTE")</f>
        <v>EGRESADO</v>
      </c>
      <c r="AD618" s="1249">
        <v>600</v>
      </c>
      <c r="AE618" s="46">
        <v>0</v>
      </c>
      <c r="AF6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CALENDARIO)]],TODAY())/30,0)-AE618, IF(Cat_alumnos[[#This Row],[ESTATUS ACADÉMICO]]="VIGENTE",ROUNDDOWN(DAYS360(Cat_alumnos[[#This Row],[FECHA DE INICIO (PRIMERA CLASE CALENDARIO)]],TODAY())/30,0)+2-AE618,"NO VIGENTE"))</f>
        <v>NO VIGENTE</v>
      </c>
      <c r="AG618" s="145">
        <v>6</v>
      </c>
      <c r="AH6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8" s="55" t="str">
        <f t="shared" ca="1" si="167"/>
        <v>Al día septiembre</v>
      </c>
      <c r="AJ618" s="1"/>
      <c r="AK618" s="1"/>
      <c r="AT618" s="1"/>
      <c r="AV618" s="11"/>
      <c r="AW618" s="10"/>
      <c r="AX618" s="726"/>
      <c r="AY618" s="726"/>
      <c r="AZ618" s="726"/>
      <c r="BA618" s="726"/>
      <c r="BB618" s="726"/>
      <c r="BC618" s="726"/>
      <c r="BD618" s="726"/>
      <c r="BE618" s="726"/>
      <c r="CC618">
        <f t="shared" si="166"/>
        <v>0</v>
      </c>
    </row>
    <row r="619" spans="1:81" ht="18" hidden="1" thickBot="1">
      <c r="A619" s="447">
        <f t="shared" si="168"/>
        <v>601</v>
      </c>
      <c r="B619" s="562" t="s">
        <v>3256</v>
      </c>
      <c r="C619" s="681" t="s">
        <v>3126</v>
      </c>
      <c r="D619" s="413" t="s">
        <v>9349</v>
      </c>
      <c r="E619" s="565" t="s">
        <v>3127</v>
      </c>
      <c r="F619" s="454">
        <v>9831018842</v>
      </c>
      <c r="G619" s="564" t="s">
        <v>3128</v>
      </c>
      <c r="H619" s="454">
        <v>6</v>
      </c>
      <c r="I619" s="454">
        <v>6</v>
      </c>
      <c r="J619" s="566" t="s">
        <v>1600</v>
      </c>
      <c r="K619" s="566" t="s">
        <v>1600</v>
      </c>
      <c r="L619" s="455">
        <v>2520</v>
      </c>
      <c r="M619" s="564" t="s">
        <v>3156</v>
      </c>
      <c r="N619" s="459">
        <v>45210</v>
      </c>
      <c r="O619" s="379">
        <f t="shared" si="173"/>
        <v>45362</v>
      </c>
      <c r="P619" s="459">
        <v>45210</v>
      </c>
      <c r="Q619" s="693">
        <f t="shared" si="175"/>
        <v>45362</v>
      </c>
      <c r="R619" s="694" t="str">
        <f t="shared" si="174"/>
        <v>M</v>
      </c>
      <c r="S619" s="694" t="str">
        <f t="shared" si="161"/>
        <v xml:space="preserve">DIPLOMADO </v>
      </c>
      <c r="T619" s="322" t="s">
        <v>2908</v>
      </c>
      <c r="U619" s="132" t="s">
        <v>9</v>
      </c>
      <c r="V619" s="13">
        <v>5000</v>
      </c>
      <c r="W619" s="1172">
        <f t="shared" si="163"/>
        <v>0.496</v>
      </c>
      <c r="X619" s="699">
        <f t="shared" si="164"/>
        <v>2480</v>
      </c>
      <c r="Y619" s="326"/>
      <c r="Z619" s="327"/>
      <c r="AA619" s="414"/>
      <c r="AB619" t="str">
        <f ca="1">IF(Cat_alumnos[[#This Row],[Termina Programa]]&lt;TODAY(), "EGRESADO", "VIGENTE")</f>
        <v>EGRESADO</v>
      </c>
      <c r="AD619" s="1248">
        <v>601</v>
      </c>
      <c r="AE619" s="46">
        <v>0</v>
      </c>
      <c r="AF6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CALENDARIO)]],TODAY())/30,0)-AE619, IF(Cat_alumnos[[#This Row],[ESTATUS ACADÉMICO]]="VIGENTE",ROUNDDOWN(DAYS360(Cat_alumnos[[#This Row],[FECHA DE INICIO (PRIMERA CLASE CALENDARIO)]],TODAY())/30,0)+2-AE619,"NO VIGENTE"))</f>
        <v>NO VIGENTE</v>
      </c>
      <c r="AG619" s="145">
        <v>6</v>
      </c>
      <c r="AH6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9" s="55" t="str">
        <f t="shared" ca="1" si="167"/>
        <v>Al día septiembre</v>
      </c>
      <c r="AJ619" s="1"/>
      <c r="AK619" s="1"/>
      <c r="AT619" s="1"/>
      <c r="AV619" s="11"/>
      <c r="AW619" s="10"/>
      <c r="AX619" s="726"/>
      <c r="AY619" s="726"/>
      <c r="AZ619" s="726"/>
      <c r="BA619" s="726"/>
      <c r="BB619" s="726"/>
      <c r="BC619" s="726"/>
      <c r="BD619" s="726"/>
      <c r="BE619" s="726"/>
      <c r="CC619">
        <f t="shared" si="166"/>
        <v>0</v>
      </c>
    </row>
    <row r="620" spans="1:81" ht="18" hidden="1" thickBot="1">
      <c r="A620" s="447">
        <f t="shared" si="168"/>
        <v>602</v>
      </c>
      <c r="B620" s="562" t="s">
        <v>3256</v>
      </c>
      <c r="C620" s="681" t="s">
        <v>3129</v>
      </c>
      <c r="D620" s="413" t="s">
        <v>9354</v>
      </c>
      <c r="E620" s="564" t="s">
        <v>3130</v>
      </c>
      <c r="F620" s="454">
        <v>9631595972</v>
      </c>
      <c r="G620" s="564" t="s">
        <v>3131</v>
      </c>
      <c r="H620" s="454">
        <v>6</v>
      </c>
      <c r="I620" s="454">
        <v>6</v>
      </c>
      <c r="J620" s="566" t="s">
        <v>1600</v>
      </c>
      <c r="K620" s="566" t="s">
        <v>1600</v>
      </c>
      <c r="L620" s="455">
        <v>1800</v>
      </c>
      <c r="M620" s="564" t="s">
        <v>3156</v>
      </c>
      <c r="N620" s="459">
        <v>45210</v>
      </c>
      <c r="O620" s="379">
        <f t="shared" si="173"/>
        <v>45362</v>
      </c>
      <c r="P620" s="459">
        <v>45215</v>
      </c>
      <c r="Q620" s="693">
        <f t="shared" si="175"/>
        <v>45367</v>
      </c>
      <c r="R620" s="694" t="str">
        <f t="shared" si="174"/>
        <v>M</v>
      </c>
      <c r="S620" s="694" t="str">
        <f t="shared" si="161"/>
        <v xml:space="preserve">DIPLOMADO </v>
      </c>
      <c r="T620" s="322" t="s">
        <v>2908</v>
      </c>
      <c r="U620" s="132" t="s">
        <v>9</v>
      </c>
      <c r="V620" s="13">
        <v>5000</v>
      </c>
      <c r="W620" s="1172">
        <f t="shared" si="163"/>
        <v>0.64</v>
      </c>
      <c r="X620" s="699">
        <f t="shared" si="164"/>
        <v>3200</v>
      </c>
      <c r="Y620" s="326"/>
      <c r="Z620" s="327"/>
      <c r="AA620" s="414"/>
      <c r="AB620" t="str">
        <f ca="1">IF(Cat_alumnos[[#This Row],[Termina Programa]]&lt;TODAY(), "EGRESADO", "VIGENTE")</f>
        <v>EGRESADO</v>
      </c>
      <c r="AD620" s="1249">
        <v>602</v>
      </c>
      <c r="AE620" s="46">
        <v>0</v>
      </c>
      <c r="AF6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CALENDARIO)]],TODAY())/30,0)-AE620, IF(Cat_alumnos[[#This Row],[ESTATUS ACADÉMICO]]="VIGENTE",ROUNDDOWN(DAYS360(Cat_alumnos[[#This Row],[FECHA DE INICIO (PRIMERA CLASE CALENDARIO)]],TODAY())/30,0)+2-AE620,"NO VIGENTE"))</f>
        <v>NO VIGENTE</v>
      </c>
      <c r="AG620" s="145">
        <v>6</v>
      </c>
      <c r="AH6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0" s="55" t="str">
        <f t="shared" ca="1" si="167"/>
        <v>Al día septiembre</v>
      </c>
      <c r="AJ620" s="1"/>
      <c r="AK620" s="1"/>
      <c r="AT620" s="1"/>
      <c r="AV620" s="11"/>
      <c r="AW620" s="10"/>
      <c r="AX620" s="726"/>
      <c r="AY620" s="726"/>
      <c r="AZ620" s="726"/>
      <c r="BA620" s="726"/>
      <c r="BB620" s="726"/>
      <c r="BC620" s="726"/>
      <c r="BD620" s="726"/>
      <c r="BE620" s="726"/>
      <c r="CC620">
        <f t="shared" si="166"/>
        <v>0</v>
      </c>
    </row>
    <row r="621" spans="1:81" ht="18" hidden="1" thickBot="1">
      <c r="A621" s="447">
        <f t="shared" si="168"/>
        <v>603</v>
      </c>
      <c r="B621" s="935" t="s">
        <v>3256</v>
      </c>
      <c r="C621" s="681" t="s">
        <v>3132</v>
      </c>
      <c r="D621" s="413" t="s">
        <v>9355</v>
      </c>
      <c r="E621" s="565" t="s">
        <v>3133</v>
      </c>
      <c r="F621" s="454">
        <v>8136600222</v>
      </c>
      <c r="G621" s="953" t="s">
        <v>3134</v>
      </c>
      <c r="H621" s="454">
        <v>6</v>
      </c>
      <c r="I621" s="454">
        <v>6</v>
      </c>
      <c r="J621" s="455">
        <v>1000</v>
      </c>
      <c r="K621" s="566" t="s">
        <v>1600</v>
      </c>
      <c r="L621" s="455">
        <v>2520</v>
      </c>
      <c r="M621" s="564" t="s">
        <v>3156</v>
      </c>
      <c r="N621" s="459">
        <v>45210</v>
      </c>
      <c r="O621" s="379">
        <f t="shared" si="173"/>
        <v>45362</v>
      </c>
      <c r="P621" s="459">
        <v>45209</v>
      </c>
      <c r="Q621" s="693">
        <f t="shared" si="175"/>
        <v>45361</v>
      </c>
      <c r="R621" s="694" t="str">
        <f t="shared" si="174"/>
        <v>M</v>
      </c>
      <c r="S621" s="694" t="str">
        <f t="shared" si="161"/>
        <v xml:space="preserve">DIPLOMADO </v>
      </c>
      <c r="T621" s="322" t="s">
        <v>2908</v>
      </c>
      <c r="U621" s="132" t="s">
        <v>14</v>
      </c>
      <c r="V621" s="13">
        <v>5000</v>
      </c>
      <c r="W621" s="1172">
        <f t="shared" si="163"/>
        <v>0.496</v>
      </c>
      <c r="X621" s="699">
        <f t="shared" si="164"/>
        <v>2480</v>
      </c>
      <c r="Y621" s="326"/>
      <c r="Z621" s="327"/>
      <c r="AA621" s="414"/>
      <c r="AB621" t="s">
        <v>14</v>
      </c>
      <c r="AD621" s="1248">
        <v>603</v>
      </c>
      <c r="AE621" s="46">
        <v>0</v>
      </c>
      <c r="AF6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CALENDARIO)]],TODAY())/30,0)-AE621, IF(Cat_alumnos[[#This Row],[ESTATUS ACADÉMICO]]="VIGENTE",ROUNDDOWN(DAYS360(Cat_alumnos[[#This Row],[FECHA DE INICIO (PRIMERA CLASE CALENDARIO)]],TODAY())/30,0)+2-AE621,"NO VIGENTE"))</f>
        <v>NO VIGENTE</v>
      </c>
      <c r="AG621" s="145">
        <v>2</v>
      </c>
      <c r="AH6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21" s="55" t="str">
        <f t="shared" si="167"/>
        <v>SUSPENDER</v>
      </c>
      <c r="AJ621" s="1"/>
      <c r="AK621" s="1"/>
      <c r="AT621" s="1"/>
      <c r="AV621" s="11"/>
      <c r="AW621" s="10"/>
      <c r="AX621" s="726"/>
      <c r="AY621" s="726"/>
      <c r="AZ621" s="726"/>
      <c r="BA621" s="726"/>
      <c r="BB621" s="726"/>
      <c r="BC621" s="726"/>
      <c r="BD621" s="726"/>
      <c r="BE621" s="726"/>
      <c r="CC621">
        <f t="shared" si="166"/>
        <v>0</v>
      </c>
    </row>
    <row r="622" spans="1:81" ht="18" hidden="1" thickBot="1">
      <c r="A622" s="447">
        <f t="shared" si="168"/>
        <v>604</v>
      </c>
      <c r="B622" s="562" t="s">
        <v>3256</v>
      </c>
      <c r="C622" s="681" t="s">
        <v>3135</v>
      </c>
      <c r="D622" s="413" t="s">
        <v>9356</v>
      </c>
      <c r="E622" s="565" t="s">
        <v>3136</v>
      </c>
      <c r="F622" s="454">
        <v>9631534008</v>
      </c>
      <c r="G622" s="564" t="s">
        <v>3137</v>
      </c>
      <c r="H622" s="454">
        <v>6</v>
      </c>
      <c r="I622" s="454">
        <v>6</v>
      </c>
      <c r="J622" s="566" t="s">
        <v>1600</v>
      </c>
      <c r="K622" s="566" t="s">
        <v>1600</v>
      </c>
      <c r="L622" s="455">
        <v>1800</v>
      </c>
      <c r="M622" s="564" t="s">
        <v>3156</v>
      </c>
      <c r="N622" s="459">
        <v>45210</v>
      </c>
      <c r="O622" s="379">
        <f t="shared" si="173"/>
        <v>45362</v>
      </c>
      <c r="P622" s="459">
        <v>45215</v>
      </c>
      <c r="Q622" s="693">
        <f t="shared" si="175"/>
        <v>45367</v>
      </c>
      <c r="R622" s="694" t="str">
        <f t="shared" si="174"/>
        <v>M</v>
      </c>
      <c r="S622" s="694" t="str">
        <f t="shared" ref="S622:S675" si="176">IFERROR(VLOOKUP($B622,BDPROGRAMA,2,FALSE),)</f>
        <v xml:space="preserve">DIPLOMADO </v>
      </c>
      <c r="T622" s="322" t="s">
        <v>2908</v>
      </c>
      <c r="U622" s="132" t="s">
        <v>9</v>
      </c>
      <c r="V622" s="13">
        <v>5000</v>
      </c>
      <c r="W622" s="732">
        <f t="shared" si="163"/>
        <v>0.64</v>
      </c>
      <c r="X622" s="699">
        <f t="shared" si="164"/>
        <v>3200</v>
      </c>
      <c r="Y622" s="326"/>
      <c r="Z622" s="327"/>
      <c r="AA622" s="414"/>
      <c r="AB622" t="str">
        <f ca="1">IF(Cat_alumnos[[#This Row],[Termina Programa]]&lt;TODAY(), "EGRESADO", "VIGENTE")</f>
        <v>EGRESADO</v>
      </c>
      <c r="AD622" s="1249">
        <v>604</v>
      </c>
      <c r="AE622" s="46">
        <v>0</v>
      </c>
      <c r="AF6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CALENDARIO)]],TODAY())/30,0)-AE622, IF(Cat_alumnos[[#This Row],[ESTATUS ACADÉMICO]]="VIGENTE",ROUNDDOWN(DAYS360(Cat_alumnos[[#This Row],[FECHA DE INICIO (PRIMERA CLASE CALENDARIO)]],TODAY())/30,0)+2-AE622,"NO VIGENTE"))</f>
        <v>NO VIGENTE</v>
      </c>
      <c r="AG622" s="145">
        <v>5</v>
      </c>
      <c r="AH6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22" s="55" t="str">
        <f t="shared" si="167"/>
        <v>COBRANZA</v>
      </c>
      <c r="AJ622" s="1"/>
      <c r="AK622" s="1"/>
      <c r="AT622" s="1"/>
      <c r="AV622" s="11"/>
      <c r="AW622" s="10"/>
      <c r="AX622" s="726"/>
      <c r="AY622" s="726"/>
      <c r="AZ622" s="726"/>
      <c r="BA622" s="726"/>
      <c r="BB622" s="726"/>
      <c r="BC622" s="726"/>
      <c r="BD622" s="726"/>
      <c r="BE622" s="726"/>
      <c r="CC622">
        <f t="shared" si="166"/>
        <v>0</v>
      </c>
    </row>
    <row r="623" spans="1:81" ht="18" hidden="1" thickBot="1">
      <c r="A623" s="447">
        <f t="shared" si="168"/>
        <v>605</v>
      </c>
      <c r="B623" s="562" t="s">
        <v>3256</v>
      </c>
      <c r="C623" s="681" t="s">
        <v>3138</v>
      </c>
      <c r="D623" s="413" t="s">
        <v>9357</v>
      </c>
      <c r="E623" s="565" t="s">
        <v>3139</v>
      </c>
      <c r="F623" s="454">
        <v>9631840352</v>
      </c>
      <c r="G623" s="564" t="s">
        <v>3140</v>
      </c>
      <c r="H623" s="454">
        <v>6</v>
      </c>
      <c r="I623" s="454">
        <v>6</v>
      </c>
      <c r="J623" s="566" t="s">
        <v>1600</v>
      </c>
      <c r="K623" s="566" t="s">
        <v>1600</v>
      </c>
      <c r="L623" s="455">
        <v>1800</v>
      </c>
      <c r="M623" s="564" t="s">
        <v>3156</v>
      </c>
      <c r="N623" s="459">
        <v>45210</v>
      </c>
      <c r="O623" s="379">
        <f t="shared" si="173"/>
        <v>45362</v>
      </c>
      <c r="P623" s="459">
        <v>45215</v>
      </c>
      <c r="Q623" s="693">
        <f t="shared" si="175"/>
        <v>45367</v>
      </c>
      <c r="R623" s="694" t="str">
        <f t="shared" si="174"/>
        <v>M</v>
      </c>
      <c r="S623" s="694" t="str">
        <f t="shared" si="176"/>
        <v xml:space="preserve">DIPLOMADO </v>
      </c>
      <c r="T623" s="322" t="s">
        <v>2908</v>
      </c>
      <c r="U623" s="132" t="s">
        <v>14</v>
      </c>
      <c r="V623" s="13">
        <v>5000</v>
      </c>
      <c r="W623" s="732">
        <f t="shared" si="163"/>
        <v>0.64</v>
      </c>
      <c r="X623" s="699">
        <f t="shared" si="164"/>
        <v>3200</v>
      </c>
      <c r="Y623" s="326"/>
      <c r="Z623" s="327"/>
      <c r="AA623" s="414"/>
      <c r="AB623" t="s">
        <v>14</v>
      </c>
      <c r="AD623" s="1248">
        <v>605</v>
      </c>
      <c r="AE623" s="46">
        <v>0</v>
      </c>
      <c r="AF6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CALENDARIO)]],TODAY())/30,0)-AE623, IF(Cat_alumnos[[#This Row],[ESTATUS ACADÉMICO]]="VIGENTE",ROUNDDOWN(DAYS360(Cat_alumnos[[#This Row],[FECHA DE INICIO (PRIMERA CLASE CALENDARIO)]],TODAY())/30,0)+2-AE623,"NO VIGENTE"))</f>
        <v>NO VIGENTE</v>
      </c>
      <c r="AG623" s="145">
        <v>2</v>
      </c>
      <c r="AH6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23" s="55" t="str">
        <f t="shared" si="167"/>
        <v>SUSPENDER</v>
      </c>
      <c r="AJ623" s="1"/>
      <c r="AX623" s="726"/>
      <c r="AY623" s="726"/>
      <c r="AZ623" s="726"/>
      <c r="BA623" s="726"/>
      <c r="BB623" s="726"/>
      <c r="BC623" s="726"/>
      <c r="BD623" s="726"/>
      <c r="BE623" s="726"/>
      <c r="CC623">
        <f t="shared" si="166"/>
        <v>0</v>
      </c>
    </row>
    <row r="624" spans="1:81" ht="18" hidden="1" thickBot="1">
      <c r="A624" s="447">
        <f t="shared" si="168"/>
        <v>606</v>
      </c>
      <c r="B624" s="562" t="s">
        <v>3256</v>
      </c>
      <c r="C624" s="681" t="s">
        <v>3141</v>
      </c>
      <c r="D624" s="413" t="s">
        <v>9358</v>
      </c>
      <c r="E624" s="565" t="s">
        <v>3142</v>
      </c>
      <c r="F624" s="454">
        <v>9831587970</v>
      </c>
      <c r="G624" s="936" t="s">
        <v>3143</v>
      </c>
      <c r="H624" s="454">
        <v>6</v>
      </c>
      <c r="I624" s="454">
        <v>6</v>
      </c>
      <c r="J624" s="566" t="s">
        <v>1600</v>
      </c>
      <c r="K624" s="566" t="s">
        <v>1600</v>
      </c>
      <c r="L624" s="455">
        <v>2520</v>
      </c>
      <c r="M624" s="564" t="s">
        <v>3156</v>
      </c>
      <c r="N624" s="459">
        <v>45210</v>
      </c>
      <c r="O624" s="379">
        <f t="shared" si="173"/>
        <v>45362</v>
      </c>
      <c r="P624" s="459">
        <v>45210</v>
      </c>
      <c r="Q624" s="693">
        <f t="shared" si="175"/>
        <v>45362</v>
      </c>
      <c r="R624" s="694" t="str">
        <f t="shared" si="174"/>
        <v>H</v>
      </c>
      <c r="S624" s="694" t="str">
        <f t="shared" si="176"/>
        <v xml:space="preserve">DIPLOMADO </v>
      </c>
      <c r="T624" s="322" t="s">
        <v>2908</v>
      </c>
      <c r="U624" s="132" t="s">
        <v>9</v>
      </c>
      <c r="V624" s="13">
        <v>5000</v>
      </c>
      <c r="W624" s="1172">
        <f t="shared" si="163"/>
        <v>0.496</v>
      </c>
      <c r="X624" s="699">
        <f t="shared" si="164"/>
        <v>2480</v>
      </c>
      <c r="Y624" s="326"/>
      <c r="Z624" s="327"/>
      <c r="AA624" s="414"/>
      <c r="AB624" t="str">
        <f ca="1">IF(Cat_alumnos[[#This Row],[Termina Programa]]&lt;TODAY(), "EGRESADO", "VIGENTE")</f>
        <v>EGRESADO</v>
      </c>
      <c r="AD624" s="1249">
        <v>606</v>
      </c>
      <c r="AE624" s="46">
        <v>0</v>
      </c>
      <c r="AF6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CALENDARIO)]],TODAY())/30,0)-AE624, IF(Cat_alumnos[[#This Row],[ESTATUS ACADÉMICO]]="VIGENTE",ROUNDDOWN(DAYS360(Cat_alumnos[[#This Row],[FECHA DE INICIO (PRIMERA CLASE CALENDARIO)]],TODAY())/30,0)+2-AE624,"NO VIGENTE"))</f>
        <v>NO VIGENTE</v>
      </c>
      <c r="AG624" s="145">
        <v>6</v>
      </c>
      <c r="AH6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4" s="55" t="str">
        <f t="shared" ca="1" si="167"/>
        <v>Al día septiembre</v>
      </c>
      <c r="AX624" s="726"/>
      <c r="AY624" s="726"/>
      <c r="AZ624" s="726"/>
      <c r="BA624" s="726"/>
      <c r="BB624" s="726"/>
      <c r="BC624" s="726"/>
      <c r="BD624" s="726"/>
      <c r="BE624" s="726"/>
      <c r="CC624">
        <f t="shared" si="166"/>
        <v>0</v>
      </c>
    </row>
    <row r="625" spans="1:81" ht="18" hidden="1" thickBot="1">
      <c r="A625" s="447">
        <f t="shared" si="168"/>
        <v>607</v>
      </c>
      <c r="B625" s="562" t="s">
        <v>3256</v>
      </c>
      <c r="C625" s="681" t="s">
        <v>3144</v>
      </c>
      <c r="D625" s="413" t="s">
        <v>9350</v>
      </c>
      <c r="E625" s="565" t="s">
        <v>3145</v>
      </c>
      <c r="F625" s="454" t="s">
        <v>3157</v>
      </c>
      <c r="G625" s="953" t="s">
        <v>3158</v>
      </c>
      <c r="H625" s="454">
        <v>6</v>
      </c>
      <c r="I625" s="454">
        <v>6</v>
      </c>
      <c r="J625" s="566" t="s">
        <v>1600</v>
      </c>
      <c r="K625" s="566" t="s">
        <v>1600</v>
      </c>
      <c r="L625" s="455">
        <v>2520</v>
      </c>
      <c r="M625" s="564" t="s">
        <v>3156</v>
      </c>
      <c r="N625" s="459">
        <v>45210</v>
      </c>
      <c r="O625" s="379">
        <f t="shared" si="173"/>
        <v>45362</v>
      </c>
      <c r="P625" s="459">
        <v>45215</v>
      </c>
      <c r="Q625" s="693">
        <f t="shared" si="175"/>
        <v>45367</v>
      </c>
      <c r="R625" s="694" t="str">
        <f t="shared" si="174"/>
        <v>H</v>
      </c>
      <c r="S625" s="694" t="str">
        <f t="shared" si="176"/>
        <v xml:space="preserve">DIPLOMADO </v>
      </c>
      <c r="T625" s="322" t="s">
        <v>2908</v>
      </c>
      <c r="U625" s="132" t="s">
        <v>14</v>
      </c>
      <c r="V625" s="13">
        <v>5000</v>
      </c>
      <c r="W625" s="1172">
        <f t="shared" si="163"/>
        <v>0.496</v>
      </c>
      <c r="X625" s="699">
        <f t="shared" si="164"/>
        <v>2480</v>
      </c>
      <c r="Y625" s="326"/>
      <c r="Z625" s="327"/>
      <c r="AA625" s="414"/>
      <c r="AB625" t="s">
        <v>14</v>
      </c>
      <c r="AD625" s="1248">
        <v>607</v>
      </c>
      <c r="AE625" s="46">
        <v>0</v>
      </c>
      <c r="AF6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CALENDARIO)]],TODAY())/30,0)-AE625, IF(Cat_alumnos[[#This Row],[ESTATUS ACADÉMICO]]="VIGENTE",ROUNDDOWN(DAYS360(Cat_alumnos[[#This Row],[FECHA DE INICIO (PRIMERA CLASE CALENDARIO)]],TODAY())/30,0)+2-AE625,"NO VIGENTE"))</f>
        <v>NO VIGENTE</v>
      </c>
      <c r="AG625" s="145">
        <v>5</v>
      </c>
      <c r="AH6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25" s="55" t="str">
        <f t="shared" si="167"/>
        <v>COBRANZA</v>
      </c>
      <c r="AX625" s="726"/>
      <c r="AY625" s="726"/>
      <c r="AZ625" s="726"/>
      <c r="BA625" s="726"/>
      <c r="BB625" s="726"/>
      <c r="BC625" s="726"/>
      <c r="BD625" s="726"/>
      <c r="BE625" s="726"/>
      <c r="CC625">
        <f t="shared" si="166"/>
        <v>0</v>
      </c>
    </row>
    <row r="626" spans="1:81" ht="18" hidden="1" thickBot="1">
      <c r="A626" s="447">
        <f t="shared" si="168"/>
        <v>608</v>
      </c>
      <c r="B626" s="562" t="s">
        <v>3256</v>
      </c>
      <c r="C626" s="681" t="s">
        <v>3146</v>
      </c>
      <c r="D626" s="413" t="s">
        <v>9359</v>
      </c>
      <c r="E626" s="564" t="s">
        <v>3207</v>
      </c>
      <c r="F626" s="454" t="s">
        <v>3159</v>
      </c>
      <c r="G626" s="953" t="s">
        <v>3147</v>
      </c>
      <c r="H626" s="454">
        <v>6</v>
      </c>
      <c r="I626" s="454">
        <v>6</v>
      </c>
      <c r="J626" s="566" t="s">
        <v>1600</v>
      </c>
      <c r="K626" s="566" t="s">
        <v>1600</v>
      </c>
      <c r="L626" s="455">
        <v>2520</v>
      </c>
      <c r="M626" s="564" t="s">
        <v>3156</v>
      </c>
      <c r="N626" s="459">
        <v>45210</v>
      </c>
      <c r="O626" s="379">
        <f t="shared" si="173"/>
        <v>45362</v>
      </c>
      <c r="P626" s="459">
        <v>45215</v>
      </c>
      <c r="Q626" s="693">
        <f t="shared" si="175"/>
        <v>45367</v>
      </c>
      <c r="R626" s="694" t="str">
        <f t="shared" si="174"/>
        <v>M</v>
      </c>
      <c r="S626" s="694" t="str">
        <f t="shared" si="176"/>
        <v xml:space="preserve">DIPLOMADO </v>
      </c>
      <c r="T626" s="322" t="s">
        <v>2908</v>
      </c>
      <c r="U626" s="132" t="s">
        <v>9</v>
      </c>
      <c r="V626" s="13">
        <v>5000</v>
      </c>
      <c r="W626" s="1172">
        <f t="shared" si="163"/>
        <v>0.496</v>
      </c>
      <c r="X626" s="699">
        <f t="shared" si="164"/>
        <v>2480</v>
      </c>
      <c r="Y626" s="326"/>
      <c r="Z626" s="327"/>
      <c r="AA626" s="414"/>
      <c r="AB626" t="str">
        <f ca="1">IF(Cat_alumnos[[#This Row],[Termina Programa]]&lt;TODAY(), "EGRESADO", "VIGENTE")</f>
        <v>EGRESADO</v>
      </c>
      <c r="AD626" s="1249">
        <v>608</v>
      </c>
      <c r="AE626" s="46">
        <v>0</v>
      </c>
      <c r="AF6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CALENDARIO)]],TODAY())/30,0)-AE626, IF(Cat_alumnos[[#This Row],[ESTATUS ACADÉMICO]]="VIGENTE",ROUNDDOWN(DAYS360(Cat_alumnos[[#This Row],[FECHA DE INICIO (PRIMERA CLASE CALENDARIO)]],TODAY())/30,0)+2-AE626,"NO VIGENTE"))</f>
        <v>NO VIGENTE</v>
      </c>
      <c r="AG626" s="145">
        <v>6</v>
      </c>
      <c r="AH6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6" s="55" t="str">
        <f t="shared" ca="1" si="167"/>
        <v>Al día septiembre</v>
      </c>
      <c r="AX626" s="726"/>
      <c r="AY626" s="726"/>
      <c r="AZ626" s="726"/>
      <c r="BA626" s="726"/>
      <c r="BB626" s="726"/>
      <c r="BC626" s="726"/>
      <c r="BD626" s="726"/>
      <c r="BE626" s="726"/>
      <c r="CC626">
        <f t="shared" si="166"/>
        <v>0</v>
      </c>
    </row>
    <row r="627" spans="1:81" ht="18" hidden="1" thickBot="1">
      <c r="A627" s="447">
        <f t="shared" si="168"/>
        <v>609</v>
      </c>
      <c r="B627" s="562" t="s">
        <v>3256</v>
      </c>
      <c r="C627" s="681" t="s">
        <v>3153</v>
      </c>
      <c r="D627" s="413" t="s">
        <v>9360</v>
      </c>
      <c r="E627" s="565" t="s">
        <v>3154</v>
      </c>
      <c r="F627" s="454">
        <v>9632527788</v>
      </c>
      <c r="G627" s="564" t="s">
        <v>3155</v>
      </c>
      <c r="H627" s="454">
        <v>6</v>
      </c>
      <c r="I627" s="454">
        <v>6</v>
      </c>
      <c r="J627" s="566" t="s">
        <v>1600</v>
      </c>
      <c r="K627" s="566" t="s">
        <v>1600</v>
      </c>
      <c r="L627" s="455">
        <v>1800</v>
      </c>
      <c r="M627" s="564" t="s">
        <v>3156</v>
      </c>
      <c r="N627" s="459">
        <v>45215</v>
      </c>
      <c r="O627" s="379">
        <f t="shared" si="173"/>
        <v>45367</v>
      </c>
      <c r="P627" s="937">
        <v>45215</v>
      </c>
      <c r="Q627" s="693">
        <f t="shared" si="175"/>
        <v>45367</v>
      </c>
      <c r="R627" s="694" t="str">
        <f t="shared" si="174"/>
        <v>M</v>
      </c>
      <c r="S627" s="694" t="str">
        <f t="shared" si="176"/>
        <v xml:space="preserve">DIPLOMADO </v>
      </c>
      <c r="T627" s="322" t="s">
        <v>2908</v>
      </c>
      <c r="U627" s="132" t="s">
        <v>9</v>
      </c>
      <c r="V627" s="13">
        <v>5000</v>
      </c>
      <c r="W627" s="1172">
        <f t="shared" si="163"/>
        <v>0.64</v>
      </c>
      <c r="X627" s="699">
        <f t="shared" si="164"/>
        <v>3200</v>
      </c>
      <c r="Y627" s="326"/>
      <c r="Z627" s="327"/>
      <c r="AA627" s="414"/>
      <c r="AB627" t="s">
        <v>11</v>
      </c>
      <c r="AD627" s="1248">
        <v>609</v>
      </c>
      <c r="AE627" s="46">
        <v>0</v>
      </c>
      <c r="AF6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CALENDARIO)]],TODAY())/30,0)-AE627, IF(Cat_alumnos[[#This Row],[ESTATUS ACADÉMICO]]="VIGENTE",ROUNDDOWN(DAYS360(Cat_alumnos[[#This Row],[FECHA DE INICIO (PRIMERA CLASE CALENDARIO)]],TODAY())/30,0)+2-AE627,"NO VIGENTE"))</f>
        <v>NO VIGENTE</v>
      </c>
      <c r="AG627" s="145">
        <v>6</v>
      </c>
      <c r="AH6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7" s="55" t="str">
        <f t="shared" ca="1" si="167"/>
        <v>Al día septiembre</v>
      </c>
      <c r="AX627" s="726"/>
      <c r="AY627" s="726"/>
      <c r="AZ627" s="726"/>
      <c r="BA627" s="726"/>
      <c r="BB627" s="726"/>
      <c r="BC627" s="726"/>
      <c r="BD627" s="726"/>
      <c r="BE627" s="726"/>
      <c r="CC627">
        <f t="shared" si="166"/>
        <v>0</v>
      </c>
    </row>
    <row r="628" spans="1:81" ht="18" hidden="1" thickBot="1">
      <c r="A628" s="447">
        <f t="shared" si="168"/>
        <v>610</v>
      </c>
      <c r="B628" s="449" t="s">
        <v>10</v>
      </c>
      <c r="C628" s="938" t="s">
        <v>3160</v>
      </c>
      <c r="D628" s="776" t="s">
        <v>3358</v>
      </c>
      <c r="E628" s="525" t="s">
        <v>3161</v>
      </c>
      <c r="F628" s="450" t="s">
        <v>3162</v>
      </c>
      <c r="G628" s="830" t="s">
        <v>3163</v>
      </c>
      <c r="H628" s="450">
        <v>20</v>
      </c>
      <c r="I628" s="450">
        <v>20</v>
      </c>
      <c r="J628" s="451">
        <v>1000</v>
      </c>
      <c r="K628" s="451">
        <v>2100</v>
      </c>
      <c r="L628" s="451">
        <v>2275</v>
      </c>
      <c r="M628" s="502" t="s">
        <v>2616</v>
      </c>
      <c r="N628" s="379">
        <v>45219</v>
      </c>
      <c r="O628" s="379">
        <f t="shared" si="173"/>
        <v>45797</v>
      </c>
      <c r="P628" s="379">
        <v>45231</v>
      </c>
      <c r="Q628" s="379">
        <v>410995</v>
      </c>
      <c r="R628" s="694" t="str">
        <f t="shared" si="174"/>
        <v>H</v>
      </c>
      <c r="S628" s="696" t="str">
        <f t="shared" si="176"/>
        <v>MAESTRIA EN DERECHO</v>
      </c>
      <c r="T628" s="322" t="s">
        <v>1227</v>
      </c>
      <c r="U628" s="132" t="s">
        <v>9</v>
      </c>
      <c r="V628" s="13">
        <v>5000</v>
      </c>
      <c r="W628" s="1172">
        <f t="shared" si="163"/>
        <v>0.54500000000000004</v>
      </c>
      <c r="X628" s="700">
        <f t="shared" si="164"/>
        <v>2725</v>
      </c>
      <c r="Y628" s="415">
        <v>2</v>
      </c>
      <c r="Z628" s="416"/>
      <c r="AA628" s="417">
        <v>25000</v>
      </c>
      <c r="AB628" s="604" t="s">
        <v>11</v>
      </c>
      <c r="AD628" s="1249">
        <v>610</v>
      </c>
      <c r="AE628" s="46">
        <v>0</v>
      </c>
      <c r="AF6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CALENDARIO)]],TODAY())/30,0)-AE628, IF(Cat_alumnos[[#This Row],[ESTATUS ACADÉMICO]]="VIGENTE",ROUNDDOWN(DAYS360(Cat_alumnos[[#This Row],[FECHA DE INICIO (PRIMERA CLASE CALENDARIO)]],TODAY())/30,0)+2-AE628,"NO VIGENTE"))</f>
        <v>NO VIGENTE</v>
      </c>
      <c r="AG628" s="145">
        <v>20</v>
      </c>
      <c r="AH6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8" s="55" t="str">
        <f t="shared" ca="1" si="167"/>
        <v>Al día septiembre</v>
      </c>
      <c r="AJ628" t="s">
        <v>9150</v>
      </c>
      <c r="AX628" s="726"/>
      <c r="AY628" s="726"/>
      <c r="AZ628" s="726"/>
      <c r="BA628" s="726"/>
      <c r="BB628" s="726"/>
      <c r="BC628" s="726"/>
      <c r="BD628" s="726"/>
      <c r="BE628" s="726"/>
      <c r="CC628">
        <f t="shared" si="166"/>
        <v>0</v>
      </c>
    </row>
    <row r="629" spans="1:81" ht="18" hidden="1" thickBot="1">
      <c r="A629" s="447">
        <f t="shared" si="168"/>
        <v>611</v>
      </c>
      <c r="B629" s="562" t="s">
        <v>2172</v>
      </c>
      <c r="C629" s="666" t="s">
        <v>3166</v>
      </c>
      <c r="D629" s="450" t="s">
        <v>3167</v>
      </c>
      <c r="E629" s="525" t="s">
        <v>3168</v>
      </c>
      <c r="F629" s="450" t="s">
        <v>3169</v>
      </c>
      <c r="G629" s="502" t="s">
        <v>3170</v>
      </c>
      <c r="H629" s="450">
        <v>1</v>
      </c>
      <c r="I629" s="450">
        <v>1</v>
      </c>
      <c r="J629" s="540" t="s">
        <v>1600</v>
      </c>
      <c r="K629" s="413"/>
      <c r="L629" s="451">
        <v>2000</v>
      </c>
      <c r="M629" s="502" t="s">
        <v>3171</v>
      </c>
      <c r="N629" s="379">
        <v>45248</v>
      </c>
      <c r="O629" s="379">
        <f t="shared" si="173"/>
        <v>45248</v>
      </c>
      <c r="P629" s="379">
        <v>45203</v>
      </c>
      <c r="Q629" s="379">
        <v>45245</v>
      </c>
      <c r="R629" s="694" t="str">
        <f t="shared" si="174"/>
        <v>M</v>
      </c>
      <c r="S629" s="694" t="str">
        <f t="shared" si="176"/>
        <v>CERTIFICACION UNIVERSITARIA</v>
      </c>
      <c r="T629" s="322" t="s">
        <v>1227</v>
      </c>
      <c r="U629" s="132" t="s">
        <v>9</v>
      </c>
      <c r="V629" s="698">
        <v>15000</v>
      </c>
      <c r="W629" s="886">
        <f t="shared" ref="W629:W692" si="177">IFERROR($X629/$V629,"")</f>
        <v>0.8666666666666667</v>
      </c>
      <c r="X629" s="700">
        <f t="shared" ref="X629:X692" si="178">$V629-$L629</f>
        <v>13000</v>
      </c>
      <c r="Y629" s="326"/>
      <c r="Z629" s="327"/>
      <c r="AA629" s="414"/>
      <c r="AB629" s="604" t="str">
        <f ca="1">IF(Cat_alumnos[[#This Row],[Termina Programa]]&lt;TODAY(), "EGRESADO", "VIGENTE")</f>
        <v>EGRESADO</v>
      </c>
      <c r="AD629" s="1248">
        <v>611</v>
      </c>
      <c r="AE629" s="46">
        <v>0</v>
      </c>
      <c r="AF6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CALENDARIO)]],TODAY())/30,0)-AE629, IF(Cat_alumnos[[#This Row],[ESTATUS ACADÉMICO]]="VIGENTE",ROUNDDOWN(DAYS360(Cat_alumnos[[#This Row],[FECHA DE INICIO (PRIMERA CLASE CALENDARIO)]],TODAY())/30,0)+2-AE629,"NO VIGENTE"))</f>
        <v>NO VIGENTE</v>
      </c>
      <c r="AG629" s="145">
        <v>1</v>
      </c>
      <c r="AH6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9" s="55" t="str">
        <f t="shared" ca="1" si="167"/>
        <v>Al día septiembre</v>
      </c>
      <c r="AX629" s="726"/>
      <c r="AY629" s="726"/>
      <c r="AZ629" s="726"/>
      <c r="BA629" s="726"/>
      <c r="BB629" s="726"/>
      <c r="BC629" s="726"/>
      <c r="BD629" s="726"/>
      <c r="BE629" s="726"/>
      <c r="CC629">
        <f t="shared" si="166"/>
        <v>0</v>
      </c>
    </row>
    <row r="630" spans="1:81" ht="18" hidden="1" thickBot="1">
      <c r="A630" s="447">
        <f t="shared" si="168"/>
        <v>612</v>
      </c>
      <c r="B630" s="935" t="s">
        <v>2172</v>
      </c>
      <c r="C630" s="681" t="s">
        <v>3507</v>
      </c>
      <c r="D630" s="454" t="s">
        <v>3167</v>
      </c>
      <c r="E630" s="565" t="s">
        <v>3173</v>
      </c>
      <c r="F630" s="454" t="s">
        <v>3174</v>
      </c>
      <c r="G630" s="564" t="s">
        <v>3175</v>
      </c>
      <c r="H630" s="454">
        <v>1</v>
      </c>
      <c r="I630" s="454">
        <v>1</v>
      </c>
      <c r="J630" s="566" t="s">
        <v>1600</v>
      </c>
      <c r="K630" s="453"/>
      <c r="L630" s="455">
        <v>2000</v>
      </c>
      <c r="M630" s="564" t="s">
        <v>3171</v>
      </c>
      <c r="N630" s="459">
        <v>45248</v>
      </c>
      <c r="O630" s="379">
        <f t="shared" si="173"/>
        <v>45248</v>
      </c>
      <c r="P630" s="459">
        <v>45218</v>
      </c>
      <c r="Q630" s="459">
        <v>44995</v>
      </c>
      <c r="R630" s="694" t="str">
        <f t="shared" si="174"/>
        <v>M</v>
      </c>
      <c r="S630" s="694" t="str">
        <f t="shared" si="176"/>
        <v>CERTIFICACION UNIVERSITARIA</v>
      </c>
      <c r="T630" s="322" t="s">
        <v>1227</v>
      </c>
      <c r="U630" s="132" t="s">
        <v>9</v>
      </c>
      <c r="V630" s="698">
        <v>15000</v>
      </c>
      <c r="W630" s="886">
        <f t="shared" si="177"/>
        <v>0.8666666666666667</v>
      </c>
      <c r="X630" s="700">
        <f t="shared" si="178"/>
        <v>13000</v>
      </c>
      <c r="Y630" s="326"/>
      <c r="Z630" s="327"/>
      <c r="AA630" s="414"/>
      <c r="AB630" s="604" t="str">
        <f ca="1">IF(Cat_alumnos[[#This Row],[Termina Programa]]&lt;TODAY(), "EGRESADO", "VIGENTE")</f>
        <v>EGRESADO</v>
      </c>
      <c r="AD630" s="1249">
        <v>612</v>
      </c>
      <c r="AE630" s="46">
        <v>0</v>
      </c>
      <c r="AF6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CALENDARIO)]],TODAY())/30,0)-AE630, IF(Cat_alumnos[[#This Row],[ESTATUS ACADÉMICO]]="VIGENTE",ROUNDDOWN(DAYS360(Cat_alumnos[[#This Row],[FECHA DE INICIO (PRIMERA CLASE CALENDARIO)]],TODAY())/30,0)+2-AE630,"NO VIGENTE"))</f>
        <v>NO VIGENTE</v>
      </c>
      <c r="AG630" s="145">
        <v>2</v>
      </c>
      <c r="AH6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30" s="55" t="str">
        <f t="shared" ca="1" si="167"/>
        <v>Al día septiembre</v>
      </c>
      <c r="AX630" s="726"/>
      <c r="AY630" s="726"/>
      <c r="AZ630" s="726"/>
      <c r="BA630" s="726"/>
      <c r="BB630" s="726"/>
      <c r="BC630" s="726"/>
      <c r="BD630" s="726"/>
      <c r="BE630" s="726"/>
      <c r="CC630">
        <f t="shared" si="166"/>
        <v>0</v>
      </c>
    </row>
    <row r="631" spans="1:81" ht="35" hidden="1" thickBot="1">
      <c r="A631" s="447">
        <f t="shared" si="168"/>
        <v>613</v>
      </c>
      <c r="B631" s="563" t="s">
        <v>17</v>
      </c>
      <c r="C631" s="681" t="s">
        <v>3176</v>
      </c>
      <c r="D631" s="413" t="s">
        <v>137</v>
      </c>
      <c r="E631" s="701" t="s">
        <v>3179</v>
      </c>
      <c r="F631" s="454" t="s">
        <v>3177</v>
      </c>
      <c r="G631" s="564" t="s">
        <v>3178</v>
      </c>
      <c r="H631" s="454">
        <v>24</v>
      </c>
      <c r="I631" s="454">
        <v>28</v>
      </c>
      <c r="J631" s="566" t="s">
        <v>1600</v>
      </c>
      <c r="K631" s="455">
        <v>1000</v>
      </c>
      <c r="L631" s="455">
        <v>1650</v>
      </c>
      <c r="M631" s="453" t="s">
        <v>3180</v>
      </c>
      <c r="N631" s="461">
        <v>45265</v>
      </c>
      <c r="O631" s="379">
        <f t="shared" si="173"/>
        <v>46086</v>
      </c>
      <c r="P631" s="459">
        <v>45223</v>
      </c>
      <c r="Q631" s="459">
        <v>44995</v>
      </c>
      <c r="R631" s="694" t="str">
        <f t="shared" si="174"/>
        <v>H</v>
      </c>
      <c r="S631" s="694" t="str">
        <f t="shared" si="176"/>
        <v>JT EN LICENCIATURA EN DERECHO</v>
      </c>
      <c r="T631" s="322" t="s">
        <v>1227</v>
      </c>
      <c r="U631" s="132" t="s">
        <v>14</v>
      </c>
      <c r="V631" s="698">
        <v>5000</v>
      </c>
      <c r="W631" s="886">
        <f t="shared" si="177"/>
        <v>0.67</v>
      </c>
      <c r="X631" s="700">
        <f t="shared" si="178"/>
        <v>3350</v>
      </c>
      <c r="Y631" s="326">
        <v>4</v>
      </c>
      <c r="Z631" s="327">
        <v>5000</v>
      </c>
      <c r="AA631" s="414">
        <v>23000</v>
      </c>
      <c r="AB631" s="604" t="s">
        <v>14</v>
      </c>
      <c r="AD631" s="1248">
        <v>613</v>
      </c>
      <c r="AE631" s="46">
        <v>0</v>
      </c>
      <c r="AF6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CALENDARIO)]],TODAY())/30,0)-AE631, IF(Cat_alumnos[[#This Row],[ESTATUS ACADÉMICO]]="VIGENTE",ROUNDDOWN(DAYS360(Cat_alumnos[[#This Row],[FECHA DE INICIO (PRIMERA CLASE CALENDARIO)]],TODAY())/30,0)+2-AE631,"NO VIGENTE"))</f>
        <v>NO VIGENTE</v>
      </c>
      <c r="AG631" s="145">
        <v>1</v>
      </c>
      <c r="AH6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631" s="55" t="str">
        <f t="shared" ref="AI631:AI641" si="179">IF(AH631&gt;=2,"SUSPENDER",IF(AH631&lt;=0,CONCATENATE("Al día"," ",$AK$17),IF(AND(AH631&lt;=2,AH631&gt;0),"COBRANZA",)))</f>
        <v>SUSPENDER</v>
      </c>
      <c r="AX631" s="726"/>
      <c r="AY631" s="726"/>
      <c r="AZ631" s="726"/>
      <c r="BA631" s="726"/>
      <c r="BB631" s="726"/>
      <c r="BC631" s="726"/>
      <c r="BD631" s="726"/>
      <c r="BE631" s="726"/>
      <c r="CC631">
        <f t="shared" si="166"/>
        <v>0</v>
      </c>
    </row>
    <row r="632" spans="1:81" ht="18" hidden="1" thickBot="1">
      <c r="A632" s="447">
        <f t="shared" si="168"/>
        <v>614</v>
      </c>
      <c r="B632" s="562" t="s">
        <v>2172</v>
      </c>
      <c r="C632" s="413" t="s">
        <v>3505</v>
      </c>
      <c r="D632" s="450" t="s">
        <v>3183</v>
      </c>
      <c r="E632" s="525" t="s">
        <v>3184</v>
      </c>
      <c r="F632" s="450" t="s">
        <v>3185</v>
      </c>
      <c r="G632" s="830" t="s">
        <v>3234</v>
      </c>
      <c r="H632" s="413"/>
      <c r="I632" s="413"/>
      <c r="J632" s="413"/>
      <c r="K632" s="413"/>
      <c r="L632" s="947">
        <v>5500</v>
      </c>
      <c r="M632" s="502" t="s">
        <v>2961</v>
      </c>
      <c r="N632" s="413"/>
      <c r="O632" s="379" t="str">
        <f t="shared" si="173"/>
        <v/>
      </c>
      <c r="P632" s="413"/>
      <c r="Q632" s="413"/>
      <c r="R632" s="694" t="str">
        <f t="shared" si="174"/>
        <v>H</v>
      </c>
      <c r="S632" s="694" t="str">
        <f t="shared" si="176"/>
        <v>CERTIFICACION UNIVERSITARIA</v>
      </c>
      <c r="T632" s="322" t="s">
        <v>1227</v>
      </c>
      <c r="U632" s="132" t="s">
        <v>11</v>
      </c>
      <c r="V632" s="698">
        <v>15000</v>
      </c>
      <c r="W632" s="886">
        <f t="shared" si="177"/>
        <v>0.6333333333333333</v>
      </c>
      <c r="X632" s="700">
        <f t="shared" si="178"/>
        <v>9500</v>
      </c>
      <c r="Y632" s="326"/>
      <c r="Z632" s="327"/>
      <c r="AA632" s="414"/>
      <c r="AB632" s="604" t="s">
        <v>11</v>
      </c>
      <c r="AD632" s="1249">
        <v>614</v>
      </c>
      <c r="AE632" s="46">
        <v>0</v>
      </c>
      <c r="AF6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CALENDARIO)]],TODAY())/30,0)-AE632, IF(Cat_alumnos[[#This Row],[ESTATUS ACADÉMICO]]="VIGENTE",ROUNDDOWN(DAYS360(Cat_alumnos[[#This Row],[FECHA DE INICIO (PRIMERA CLASE CALENDARIO)]],TODAY())/30,0)+2-AE632,"NO VIGENTE"))</f>
        <v>NO VIGENTE</v>
      </c>
      <c r="AG632" s="145">
        <v>1</v>
      </c>
      <c r="AH6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-4</v>
      </c>
      <c r="AI632" s="55" t="str">
        <f t="shared" ca="1" si="179"/>
        <v>Al día septiembre</v>
      </c>
      <c r="AX632" s="726"/>
      <c r="AY632" s="726"/>
      <c r="AZ632" s="726"/>
      <c r="BA632" s="726"/>
      <c r="BB632" s="726"/>
      <c r="BC632" s="726"/>
      <c r="BD632" s="726"/>
      <c r="BE632" s="726"/>
      <c r="CC632">
        <f t="shared" si="166"/>
        <v>0</v>
      </c>
    </row>
    <row r="633" spans="1:81" ht="18" hidden="1" thickBot="1">
      <c r="A633" s="447">
        <f t="shared" si="168"/>
        <v>615</v>
      </c>
      <c r="B633" s="562" t="s">
        <v>2172</v>
      </c>
      <c r="C633" s="453" t="s">
        <v>873</v>
      </c>
      <c r="D633" s="454" t="s">
        <v>3183</v>
      </c>
      <c r="E633" s="565" t="s">
        <v>3186</v>
      </c>
      <c r="F633" s="454" t="s">
        <v>876</v>
      </c>
      <c r="G633" s="453"/>
      <c r="H633" s="453"/>
      <c r="I633" s="453"/>
      <c r="J633" s="453"/>
      <c r="K633" s="453"/>
      <c r="L633" s="453"/>
      <c r="M633" s="564" t="s">
        <v>2961</v>
      </c>
      <c r="N633" s="453"/>
      <c r="O633" s="379" t="str">
        <f t="shared" si="173"/>
        <v/>
      </c>
      <c r="P633" s="453"/>
      <c r="Q633" s="453"/>
      <c r="R633" s="694" t="str">
        <f t="shared" si="174"/>
        <v>M</v>
      </c>
      <c r="S633" s="694" t="str">
        <f t="shared" si="176"/>
        <v>CERTIFICACION UNIVERSITARIA</v>
      </c>
      <c r="T633" s="322" t="s">
        <v>1227</v>
      </c>
      <c r="U633" s="132" t="s">
        <v>9</v>
      </c>
      <c r="V633" s="698">
        <v>15000</v>
      </c>
      <c r="W633" s="886">
        <f t="shared" si="177"/>
        <v>1</v>
      </c>
      <c r="X633" s="700">
        <f t="shared" si="178"/>
        <v>15000</v>
      </c>
      <c r="Y633" s="326"/>
      <c r="Z633" s="327"/>
      <c r="AA633" s="414"/>
      <c r="AB633" s="604" t="s">
        <v>11</v>
      </c>
      <c r="AD633" s="1248">
        <v>615</v>
      </c>
      <c r="AE633" s="46">
        <v>0</v>
      </c>
      <c r="AF6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CALENDARIO)]],TODAY())/30,0)-AE633, IF(Cat_alumnos[[#This Row],[ESTATUS ACADÉMICO]]="VIGENTE",ROUNDDOWN(DAYS360(Cat_alumnos[[#This Row],[FECHA DE INICIO (PRIMERA CLASE CALENDARIO)]],TODAY())/30,0)+2-AE633,"NO VIGENTE"))</f>
        <v>NO VIGENTE</v>
      </c>
      <c r="AG633" s="145">
        <v>4</v>
      </c>
      <c r="AH63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3" s="55" t="str">
        <f t="shared" si="179"/>
        <v>SUSPENDER</v>
      </c>
      <c r="AX633" s="726"/>
      <c r="AY633" s="726"/>
      <c r="AZ633" s="726"/>
      <c r="BA633" s="726"/>
      <c r="BB633" s="726"/>
      <c r="BC633" s="726"/>
      <c r="BD633" s="726"/>
      <c r="BE633" s="726"/>
      <c r="CC633">
        <f t="shared" si="166"/>
        <v>0</v>
      </c>
    </row>
    <row r="634" spans="1:81" ht="18" hidden="1" thickBot="1">
      <c r="A634" s="447">
        <f t="shared" si="168"/>
        <v>616</v>
      </c>
      <c r="B634" s="562" t="s">
        <v>2172</v>
      </c>
      <c r="C634" s="453"/>
      <c r="D634" s="454" t="s">
        <v>3183</v>
      </c>
      <c r="E634" s="565" t="s">
        <v>3187</v>
      </c>
      <c r="F634" s="454">
        <v>9841163461</v>
      </c>
      <c r="G634" s="564" t="s">
        <v>3188</v>
      </c>
      <c r="H634" s="453"/>
      <c r="I634" s="453"/>
      <c r="J634" s="453"/>
      <c r="K634" s="453"/>
      <c r="L634" s="453"/>
      <c r="M634" s="564" t="s">
        <v>2961</v>
      </c>
      <c r="N634" s="453"/>
      <c r="O634" s="379" t="str">
        <f t="shared" si="173"/>
        <v/>
      </c>
      <c r="P634" s="453"/>
      <c r="Q634" s="453"/>
      <c r="R634" s="694" t="str">
        <f t="shared" si="174"/>
        <v/>
      </c>
      <c r="S634" s="694" t="str">
        <f t="shared" si="176"/>
        <v>CERTIFICACION UNIVERSITARIA</v>
      </c>
      <c r="T634" s="322" t="s">
        <v>1227</v>
      </c>
      <c r="U634" s="132" t="s">
        <v>11</v>
      </c>
      <c r="V634" s="698">
        <v>15000</v>
      </c>
      <c r="W634" s="886">
        <f t="shared" si="177"/>
        <v>1</v>
      </c>
      <c r="X634" s="700">
        <f t="shared" si="178"/>
        <v>15000</v>
      </c>
      <c r="Y634" s="326"/>
      <c r="Z634" s="327"/>
      <c r="AA634" s="414"/>
      <c r="AB634" s="604" t="s">
        <v>11</v>
      </c>
      <c r="AD634" s="1249">
        <v>616</v>
      </c>
      <c r="AE634" s="46">
        <v>0</v>
      </c>
      <c r="AF6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CALENDARIO)]],TODAY())/30,0)-AE634, IF(Cat_alumnos[[#This Row],[ESTATUS ACADÉMICO]]="VIGENTE",ROUNDDOWN(DAYS360(Cat_alumnos[[#This Row],[FECHA DE INICIO (PRIMERA CLASE CALENDARIO)]],TODAY())/30,0)+2-AE634,"NO VIGENTE"))</f>
        <v>NO VIGENTE</v>
      </c>
      <c r="AG634" s="145">
        <v>4</v>
      </c>
      <c r="AH634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4" s="55" t="str">
        <f t="shared" si="179"/>
        <v>SUSPENDER</v>
      </c>
      <c r="AX634" s="726"/>
      <c r="AY634" s="726"/>
      <c r="AZ634" s="726"/>
      <c r="BA634" s="726"/>
      <c r="BB634" s="726"/>
      <c r="BC634" s="726"/>
      <c r="BD634" s="726"/>
      <c r="BE634" s="726"/>
      <c r="CC634">
        <f t="shared" si="166"/>
        <v>0</v>
      </c>
    </row>
    <row r="635" spans="1:81" ht="18" hidden="1" thickBot="1">
      <c r="A635" s="447">
        <f t="shared" si="168"/>
        <v>617</v>
      </c>
      <c r="B635" s="562" t="s">
        <v>2172</v>
      </c>
      <c r="C635" s="1209" t="s">
        <v>3370</v>
      </c>
      <c r="D635" s="454" t="s">
        <v>3183</v>
      </c>
      <c r="E635" s="565" t="s">
        <v>3189</v>
      </c>
      <c r="F635" s="746" t="s">
        <v>3190</v>
      </c>
      <c r="G635" s="453"/>
      <c r="H635" s="453"/>
      <c r="I635" s="453"/>
      <c r="J635" s="453"/>
      <c r="K635" s="453"/>
      <c r="L635" s="453"/>
      <c r="M635" s="453"/>
      <c r="N635" s="453"/>
      <c r="O635" s="379" t="str">
        <f t="shared" si="173"/>
        <v/>
      </c>
      <c r="P635" s="453"/>
      <c r="Q635" s="453"/>
      <c r="R635" s="694" t="str">
        <f t="shared" si="174"/>
        <v>M</v>
      </c>
      <c r="S635" s="694" t="str">
        <f t="shared" si="176"/>
        <v>CERTIFICACION UNIVERSITARIA</v>
      </c>
      <c r="T635" s="322" t="s">
        <v>1227</v>
      </c>
      <c r="U635" s="132" t="s">
        <v>11</v>
      </c>
      <c r="V635" s="698">
        <v>15000</v>
      </c>
      <c r="W635" s="886">
        <f t="shared" si="177"/>
        <v>1</v>
      </c>
      <c r="X635" s="700">
        <f t="shared" si="178"/>
        <v>15000</v>
      </c>
      <c r="Y635" s="326"/>
      <c r="Z635" s="327"/>
      <c r="AA635" s="414"/>
      <c r="AB635" s="604" t="s">
        <v>11</v>
      </c>
      <c r="AD635" s="1248">
        <v>617</v>
      </c>
      <c r="AE635" s="46">
        <v>0</v>
      </c>
      <c r="AF6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CALENDARIO)]],TODAY())/30,0)-AE635, IF(Cat_alumnos[[#This Row],[ESTATUS ACADÉMICO]]="VIGENTE",ROUNDDOWN(DAYS360(Cat_alumnos[[#This Row],[FECHA DE INICIO (PRIMERA CLASE CALENDARIO)]],TODAY())/30,0)+2-AE635,"NO VIGENTE"))</f>
        <v>NO VIGENTE</v>
      </c>
      <c r="AG635" s="145">
        <v>1</v>
      </c>
      <c r="AH63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5" s="55" t="str">
        <f t="shared" si="179"/>
        <v>SUSPENDER</v>
      </c>
      <c r="AX635" s="726"/>
      <c r="AY635" s="726"/>
      <c r="AZ635" s="726"/>
      <c r="BA635" s="726"/>
      <c r="BB635" s="726"/>
      <c r="BC635" s="726"/>
      <c r="BD635" s="726"/>
      <c r="BE635" s="726"/>
      <c r="CC635">
        <f t="shared" si="166"/>
        <v>0</v>
      </c>
    </row>
    <row r="636" spans="1:81" ht="18" hidden="1" thickBot="1">
      <c r="A636" s="447">
        <f t="shared" si="168"/>
        <v>618</v>
      </c>
      <c r="B636" s="562" t="s">
        <v>3264</v>
      </c>
      <c r="C636" s="666" t="s">
        <v>3289</v>
      </c>
      <c r="D636" s="413" t="s">
        <v>3292</v>
      </c>
      <c r="E636" s="525" t="s">
        <v>3290</v>
      </c>
      <c r="F636" s="450">
        <v>5543444448</v>
      </c>
      <c r="G636" s="502" t="s">
        <v>3291</v>
      </c>
      <c r="H636" s="450">
        <v>6</v>
      </c>
      <c r="I636" s="450">
        <v>6</v>
      </c>
      <c r="J636" s="540" t="s">
        <v>1600</v>
      </c>
      <c r="K636" s="540" t="s">
        <v>1600</v>
      </c>
      <c r="L636" s="451">
        <v>2520</v>
      </c>
      <c r="M636" s="502" t="s">
        <v>3247</v>
      </c>
      <c r="N636" s="379">
        <v>45268</v>
      </c>
      <c r="O636" s="379">
        <v>45420</v>
      </c>
      <c r="P636" s="966">
        <v>45266</v>
      </c>
      <c r="Q636" s="967">
        <v>45052</v>
      </c>
      <c r="R636" s="694" t="str">
        <f t="shared" si="174"/>
        <v>H</v>
      </c>
      <c r="S636" s="694">
        <f t="shared" si="176"/>
        <v>0</v>
      </c>
      <c r="T636" s="322" t="s">
        <v>2908</v>
      </c>
      <c r="U636" s="132" t="s">
        <v>14</v>
      </c>
      <c r="V636" s="883">
        <v>5000</v>
      </c>
      <c r="W636" s="698">
        <f t="shared" si="177"/>
        <v>0.496</v>
      </c>
      <c r="X636" s="700">
        <f t="shared" si="178"/>
        <v>2480</v>
      </c>
      <c r="Y636" s="326"/>
      <c r="Z636" s="327"/>
      <c r="AA636" s="414"/>
      <c r="AB636" s="604" t="s">
        <v>14</v>
      </c>
      <c r="AD636" s="1249">
        <v>618</v>
      </c>
      <c r="AE636" s="46">
        <v>0</v>
      </c>
      <c r="AF6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CALENDARIO)]],TODAY())/30,0)-AE636, IF(Cat_alumnos[[#This Row],[ESTATUS ACADÉMICO]]="VIGENTE",ROUNDDOWN(DAYS360(Cat_alumnos[[#This Row],[FECHA DE INICIO (PRIMERA CLASE CALENDARIO)]],TODAY())/30,0)+1-AE636,"NO VIGENTE"))</f>
        <v>NO VIGENTE</v>
      </c>
      <c r="AG636" s="145">
        <v>1</v>
      </c>
      <c r="AH6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636" s="55" t="str">
        <f t="shared" si="179"/>
        <v>SUSPENDER</v>
      </c>
      <c r="CC636">
        <f t="shared" si="166"/>
        <v>0</v>
      </c>
    </row>
    <row r="637" spans="1:81" ht="18" hidden="1" thickBot="1">
      <c r="A637" s="447">
        <f t="shared" si="168"/>
        <v>619</v>
      </c>
      <c r="B637" s="562" t="s">
        <v>3264</v>
      </c>
      <c r="C637" s="666" t="s">
        <v>3191</v>
      </c>
      <c r="D637" s="413" t="s">
        <v>3273</v>
      </c>
      <c r="E637" s="525" t="s">
        <v>3192</v>
      </c>
      <c r="F637" s="450">
        <v>9381106781</v>
      </c>
      <c r="G637" s="502" t="s">
        <v>3193</v>
      </c>
      <c r="H637" s="450">
        <v>6</v>
      </c>
      <c r="I637" s="450">
        <v>6</v>
      </c>
      <c r="J637" s="451">
        <v>1200</v>
      </c>
      <c r="K637" s="540" t="s">
        <v>1600</v>
      </c>
      <c r="L637" s="451">
        <v>2520</v>
      </c>
      <c r="M637" s="502" t="s">
        <v>3247</v>
      </c>
      <c r="N637" s="378">
        <v>45268</v>
      </c>
      <c r="O637" s="379">
        <v>45420</v>
      </c>
      <c r="P637" s="460">
        <v>45265</v>
      </c>
      <c r="Q637" s="460">
        <v>45417</v>
      </c>
      <c r="R637" s="694" t="str">
        <f t="shared" si="174"/>
        <v>H</v>
      </c>
      <c r="S637" s="694">
        <f t="shared" si="176"/>
        <v>0</v>
      </c>
      <c r="T637" s="322" t="s">
        <v>2908</v>
      </c>
      <c r="U637" s="132" t="s">
        <v>9</v>
      </c>
      <c r="V637" s="987">
        <v>5000</v>
      </c>
      <c r="W637" s="985">
        <f t="shared" si="177"/>
        <v>0.496</v>
      </c>
      <c r="X637" s="986">
        <f t="shared" si="178"/>
        <v>2480</v>
      </c>
      <c r="Y637" s="326">
        <v>0</v>
      </c>
      <c r="Z637" s="327"/>
      <c r="AA637" s="414">
        <v>0</v>
      </c>
      <c r="AB637" s="604" t="str">
        <f ca="1">IF(Cat_alumnos[[#This Row],[Termina Programa]]&lt;TODAY(), "EGRESADO", "VIGENTE")</f>
        <v>EGRESADO</v>
      </c>
      <c r="AD637" s="1248">
        <v>619</v>
      </c>
      <c r="AE637" s="46">
        <v>0</v>
      </c>
      <c r="AF6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CALENDARIO)]],TODAY())/30,0)-AE637, IF(Cat_alumnos[[#This Row],[ESTATUS ACADÉMICO]]="VIGENTE",ROUNDDOWN(DAYS360(Cat_alumnos[[#This Row],[FECHA DE INICIO (PRIMERA CLASE CALENDARIO)]],TODAY())/30,0)+1-AE637,"NO VIGENTE"))</f>
        <v>NO VIGENTE</v>
      </c>
      <c r="AG637" s="145">
        <v>6</v>
      </c>
      <c r="AH6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37" s="55" t="str">
        <f t="shared" ca="1" si="179"/>
        <v>Al día septiembre</v>
      </c>
      <c r="CC637">
        <f t="shared" si="166"/>
        <v>0</v>
      </c>
    </row>
    <row r="638" spans="1:81" ht="18" hidden="1" thickBot="1">
      <c r="A638" s="447">
        <f t="shared" si="168"/>
        <v>620</v>
      </c>
      <c r="B638" s="562" t="s">
        <v>2172</v>
      </c>
      <c r="C638" s="413" t="s">
        <v>3228</v>
      </c>
      <c r="D638" s="413"/>
      <c r="E638" s="525" t="s">
        <v>3195</v>
      </c>
      <c r="F638" s="787">
        <v>5520655247</v>
      </c>
      <c r="G638" s="413" t="s">
        <v>3194</v>
      </c>
      <c r="H638" s="413">
        <v>1</v>
      </c>
      <c r="I638" s="413">
        <v>1</v>
      </c>
      <c r="J638" s="413"/>
      <c r="K638" s="413"/>
      <c r="L638" s="947">
        <v>5500</v>
      </c>
      <c r="M638" s="502" t="s">
        <v>2961</v>
      </c>
      <c r="N638" s="379">
        <v>45224</v>
      </c>
      <c r="O638" s="379">
        <f t="shared" ref="O638:O657" si="180">IF($N638&lt;&gt;"", EDATE($N638,$I638-1),"")</f>
        <v>45224</v>
      </c>
      <c r="P638" s="413"/>
      <c r="Q638" s="413"/>
      <c r="R638" s="413"/>
      <c r="S638" s="694" t="str">
        <f t="shared" si="176"/>
        <v>CERTIFICACION UNIVERSITARIA</v>
      </c>
      <c r="T638" s="322" t="s">
        <v>1227</v>
      </c>
      <c r="U638" s="132" t="s">
        <v>11</v>
      </c>
      <c r="V638" s="987">
        <v>15000</v>
      </c>
      <c r="W638" s="985">
        <f t="shared" si="177"/>
        <v>0.6333333333333333</v>
      </c>
      <c r="X638" s="986">
        <f t="shared" si="178"/>
        <v>9500</v>
      </c>
      <c r="Y638" s="326"/>
      <c r="Z638" s="327"/>
      <c r="AA638" s="414"/>
      <c r="AB638" s="604" t="s">
        <v>11</v>
      </c>
      <c r="AD638" s="1249">
        <v>620</v>
      </c>
      <c r="AE638" s="46">
        <v>0</v>
      </c>
      <c r="AF6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CALENDARIO)]],TODAY())/30,0)-AE638, IF(Cat_alumnos[[#This Row],[ESTATUS ACADÉMICO]]="VIGENTE",ROUNDDOWN(DAYS360(Cat_alumnos[[#This Row],[FECHA DE INICIO (PRIMERA CLASE CALENDARIO)]],TODAY())/30,0)+2-AE638,"NO VIGENTE"))</f>
        <v>NO VIGENTE</v>
      </c>
      <c r="AG638" s="145">
        <v>4</v>
      </c>
      <c r="AH6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38" s="55" t="str">
        <f t="shared" si="179"/>
        <v>COBRANZA</v>
      </c>
      <c r="CC638">
        <f t="shared" si="166"/>
        <v>0</v>
      </c>
    </row>
    <row r="639" spans="1:81" ht="18" hidden="1" thickBot="1">
      <c r="A639" s="447">
        <f t="shared" si="168"/>
        <v>621</v>
      </c>
      <c r="B639" s="562" t="s">
        <v>2172</v>
      </c>
      <c r="C639" s="413"/>
      <c r="D639" s="450" t="s">
        <v>3183</v>
      </c>
      <c r="E639" s="525" t="s">
        <v>3196</v>
      </c>
      <c r="F639" s="943">
        <v>7772575382</v>
      </c>
      <c r="G639" s="502" t="s">
        <v>3197</v>
      </c>
      <c r="H639" s="413">
        <v>1</v>
      </c>
      <c r="I639" s="413">
        <v>1</v>
      </c>
      <c r="J639" s="413"/>
      <c r="K639" s="413"/>
      <c r="L639" s="947">
        <v>5500</v>
      </c>
      <c r="M639" s="502" t="s">
        <v>2961</v>
      </c>
      <c r="N639" s="379">
        <v>45224</v>
      </c>
      <c r="O639" s="379">
        <f t="shared" si="180"/>
        <v>45224</v>
      </c>
      <c r="P639" s="413"/>
      <c r="Q639" s="413"/>
      <c r="R639" s="413"/>
      <c r="S639" s="694" t="str">
        <f t="shared" si="176"/>
        <v>CERTIFICACION UNIVERSITARIA</v>
      </c>
      <c r="T639" s="322" t="s">
        <v>1227</v>
      </c>
      <c r="U639" s="132" t="s">
        <v>11</v>
      </c>
      <c r="V639" s="987">
        <v>15000</v>
      </c>
      <c r="W639" s="985">
        <f t="shared" si="177"/>
        <v>0.6333333333333333</v>
      </c>
      <c r="X639" s="986">
        <f t="shared" si="178"/>
        <v>9500</v>
      </c>
      <c r="Y639" s="326"/>
      <c r="Z639" s="327"/>
      <c r="AA639" s="414"/>
      <c r="AB639" s="604" t="s">
        <v>11</v>
      </c>
      <c r="AD639" s="1248">
        <v>621</v>
      </c>
      <c r="AE639" s="46">
        <v>0</v>
      </c>
      <c r="AF6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CALENDARIO)]],TODAY())/30,0)-AE639, IF(Cat_alumnos[[#This Row],[ESTATUS ACADÉMICO]]="VIGENTE",ROUNDDOWN(DAYS360(Cat_alumnos[[#This Row],[FECHA DE INICIO (PRIMERA CLASE CALENDARIO)]],TODAY())/30,0)+2-AE639,"NO VIGENTE"))</f>
        <v>NO VIGENTE</v>
      </c>
      <c r="AG639" s="145">
        <v>4</v>
      </c>
      <c r="AH6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39" s="55" t="str">
        <f t="shared" si="179"/>
        <v>COBRANZA</v>
      </c>
      <c r="CC639">
        <f t="shared" ref="CC639:CC667" si="181">BX639-BY639</f>
        <v>0</v>
      </c>
    </row>
    <row r="640" spans="1:81" ht="18" hidden="1" thickBot="1">
      <c r="A640" s="447">
        <f t="shared" si="168"/>
        <v>622</v>
      </c>
      <c r="B640" s="935" t="s">
        <v>2172</v>
      </c>
      <c r="C640" s="453"/>
      <c r="D640" s="454" t="s">
        <v>3198</v>
      </c>
      <c r="E640" s="565" t="s">
        <v>3199</v>
      </c>
      <c r="F640" s="944" t="s">
        <v>3200</v>
      </c>
      <c r="G640" s="453"/>
      <c r="H640" s="453">
        <v>1</v>
      </c>
      <c r="I640" s="453">
        <v>1</v>
      </c>
      <c r="J640" s="453"/>
      <c r="K640" s="453"/>
      <c r="L640" s="947">
        <v>5500</v>
      </c>
      <c r="M640" s="564" t="s">
        <v>3201</v>
      </c>
      <c r="N640" s="379">
        <v>45224</v>
      </c>
      <c r="O640" s="379">
        <f t="shared" si="180"/>
        <v>45224</v>
      </c>
      <c r="P640" s="453"/>
      <c r="Q640" s="453"/>
      <c r="R640" s="453"/>
      <c r="S640" s="694" t="str">
        <f t="shared" si="176"/>
        <v>CERTIFICACION UNIVERSITARIA</v>
      </c>
      <c r="T640" s="322" t="s">
        <v>1227</v>
      </c>
      <c r="U640" s="132" t="s">
        <v>11</v>
      </c>
      <c r="V640" s="987">
        <v>15000</v>
      </c>
      <c r="W640" s="985">
        <f t="shared" si="177"/>
        <v>0.6333333333333333</v>
      </c>
      <c r="X640" s="986">
        <f t="shared" si="178"/>
        <v>9500</v>
      </c>
      <c r="Y640" s="326"/>
      <c r="Z640" s="327"/>
      <c r="AA640" s="414"/>
      <c r="AB640" s="604" t="s">
        <v>11</v>
      </c>
      <c r="AD640" s="1249">
        <v>622</v>
      </c>
      <c r="AE640" s="46">
        <v>0</v>
      </c>
      <c r="AF6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CALENDARIO)]],TODAY())/30,0)-AE640, IF(Cat_alumnos[[#This Row],[ESTATUS ACADÉMICO]]="VIGENTE",ROUNDDOWN(DAYS360(Cat_alumnos[[#This Row],[FECHA DE INICIO (PRIMERA CLASE CALENDARIO)]],TODAY())/30,0)+2-AE640,"NO VIGENTE"))</f>
        <v>NO VIGENTE</v>
      </c>
      <c r="AG640" s="145">
        <v>4</v>
      </c>
      <c r="AH6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40" s="55" t="str">
        <f t="shared" si="179"/>
        <v>COBRANZA</v>
      </c>
      <c r="CC640">
        <f t="shared" si="181"/>
        <v>0</v>
      </c>
    </row>
    <row r="641" spans="1:81" ht="30.75" hidden="1" customHeight="1" thickBot="1">
      <c r="A641" s="447">
        <f t="shared" si="168"/>
        <v>623</v>
      </c>
      <c r="B641" s="935" t="s">
        <v>2172</v>
      </c>
      <c r="C641" s="453"/>
      <c r="D641" s="454" t="s">
        <v>3198</v>
      </c>
      <c r="E641" s="565" t="s">
        <v>3202</v>
      </c>
      <c r="F641" s="454" t="s">
        <v>3203</v>
      </c>
      <c r="G641" s="564" t="s">
        <v>3204</v>
      </c>
      <c r="H641" s="453">
        <v>1</v>
      </c>
      <c r="I641" s="453">
        <v>1</v>
      </c>
      <c r="J641" s="455">
        <v>1000</v>
      </c>
      <c r="K641" s="453"/>
      <c r="L641" s="947">
        <v>5500</v>
      </c>
      <c r="M641" s="564" t="s">
        <v>3201</v>
      </c>
      <c r="N641" s="379">
        <v>45224</v>
      </c>
      <c r="O641" s="379">
        <f t="shared" si="180"/>
        <v>45224</v>
      </c>
      <c r="P641" s="453"/>
      <c r="Q641" s="453"/>
      <c r="R641" s="453"/>
      <c r="S641" s="694" t="str">
        <f t="shared" si="176"/>
        <v>CERTIFICACION UNIVERSITARIA</v>
      </c>
      <c r="T641" s="322" t="s">
        <v>1227</v>
      </c>
      <c r="U641" s="132" t="s">
        <v>11</v>
      </c>
      <c r="V641" s="987">
        <v>15000</v>
      </c>
      <c r="W641" s="985">
        <f t="shared" si="177"/>
        <v>0.6333333333333333</v>
      </c>
      <c r="X641" s="986">
        <f t="shared" si="178"/>
        <v>9500</v>
      </c>
      <c r="Y641" s="326"/>
      <c r="Z641" s="327"/>
      <c r="AA641" s="414"/>
      <c r="AB641" s="604" t="s">
        <v>11</v>
      </c>
      <c r="AD641" s="1248">
        <v>623</v>
      </c>
      <c r="AE641" s="46">
        <v>0</v>
      </c>
      <c r="AF6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CALENDARIO)]],TODAY())/30,0)-AE641, IF(Cat_alumnos[[#This Row],[ESTATUS ACADÉMICO]]="VIGENTE",ROUNDDOWN(DAYS360(Cat_alumnos[[#This Row],[FECHA DE INICIO (PRIMERA CLASE CALENDARIO)]],TODAY())/30,0)+2-AE641,"NO VIGENTE"))</f>
        <v>NO VIGENTE</v>
      </c>
      <c r="AG641" s="145">
        <v>4</v>
      </c>
      <c r="AH6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41" s="55" t="str">
        <f t="shared" si="179"/>
        <v>COBRANZA</v>
      </c>
      <c r="CC641">
        <f t="shared" si="181"/>
        <v>0</v>
      </c>
    </row>
    <row r="642" spans="1:81" ht="35" hidden="1" thickBot="1">
      <c r="A642" s="447">
        <f t="shared" si="168"/>
        <v>624</v>
      </c>
      <c r="B642" s="562" t="s">
        <v>2172</v>
      </c>
      <c r="C642" s="413" t="s">
        <v>3269</v>
      </c>
      <c r="D642" s="450" t="s">
        <v>3183</v>
      </c>
      <c r="E642" s="525" t="s">
        <v>3205</v>
      </c>
      <c r="F642" s="450" t="s">
        <v>3206</v>
      </c>
      <c r="G642" s="502" t="s">
        <v>3229</v>
      </c>
      <c r="H642" s="413">
        <v>1</v>
      </c>
      <c r="I642" s="413">
        <v>1</v>
      </c>
      <c r="J642" s="413"/>
      <c r="K642" s="413"/>
      <c r="L642" s="947">
        <v>5500</v>
      </c>
      <c r="M642" s="502" t="s">
        <v>1227</v>
      </c>
      <c r="N642" s="379">
        <v>45224</v>
      </c>
      <c r="O642" s="379">
        <f t="shared" si="180"/>
        <v>45224</v>
      </c>
      <c r="P642" s="413"/>
      <c r="Q642" s="413"/>
      <c r="R642" s="694" t="str">
        <f t="shared" ref="R642:R676" si="182">MID($C642,11,1)</f>
        <v>H</v>
      </c>
      <c r="S642" s="694" t="str">
        <f t="shared" si="176"/>
        <v>CERTIFICACION UNIVERSITARIA</v>
      </c>
      <c r="T642" s="322" t="s">
        <v>1227</v>
      </c>
      <c r="U642" s="132" t="s">
        <v>11</v>
      </c>
      <c r="V642" s="987">
        <v>15000</v>
      </c>
      <c r="W642" s="985">
        <f t="shared" si="177"/>
        <v>0.6333333333333333</v>
      </c>
      <c r="X642" s="986">
        <f t="shared" si="178"/>
        <v>9500</v>
      </c>
      <c r="Y642" s="326"/>
      <c r="Z642" s="327"/>
      <c r="AA642" s="414"/>
      <c r="AB642" s="604" t="s">
        <v>11</v>
      </c>
      <c r="AD642" s="1249">
        <v>624</v>
      </c>
      <c r="AE642" s="46">
        <v>0</v>
      </c>
      <c r="AF6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CALENDARIO)]],TODAY())/30,0)-AE642, IF(Cat_alumnos[[#This Row],[ESTATUS ACADÉMICO]]="VIGENTE",ROUNDDOWN(DAYS360(Cat_alumnos[[#This Row],[FECHA DE INICIO (PRIMERA CLASE CALENDARIO)]],TODAY())/30,0)+2-AE642,"NO VIGENTE"))</f>
        <v>NO VIGENTE</v>
      </c>
      <c r="AG642" s="145">
        <v>1</v>
      </c>
      <c r="AH6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2" s="933"/>
      <c r="CC642">
        <f t="shared" si="181"/>
        <v>0</v>
      </c>
    </row>
    <row r="643" spans="1:81" ht="19.5" hidden="1" customHeight="1" thickBot="1">
      <c r="A643" s="447">
        <f t="shared" si="168"/>
        <v>625</v>
      </c>
      <c r="B643" s="562" t="s">
        <v>2172</v>
      </c>
      <c r="C643" s="413"/>
      <c r="D643" s="450" t="s">
        <v>3183</v>
      </c>
      <c r="E643" s="525" t="s">
        <v>3209</v>
      </c>
      <c r="F643" s="945" t="s">
        <v>3210</v>
      </c>
      <c r="G643" s="502" t="s">
        <v>3211</v>
      </c>
      <c r="H643" s="413">
        <v>1</v>
      </c>
      <c r="I643" s="413">
        <v>1</v>
      </c>
      <c r="J643" s="451">
        <v>1000</v>
      </c>
      <c r="K643" s="413"/>
      <c r="L643" s="947">
        <v>5500</v>
      </c>
      <c r="M643" s="502" t="s">
        <v>2961</v>
      </c>
      <c r="N643" s="379">
        <v>45224</v>
      </c>
      <c r="O643" s="379">
        <f t="shared" si="180"/>
        <v>45224</v>
      </c>
      <c r="P643" s="413"/>
      <c r="Q643" s="540" t="s">
        <v>3212</v>
      </c>
      <c r="R643" s="694" t="str">
        <f t="shared" si="182"/>
        <v/>
      </c>
      <c r="S643" s="694" t="str">
        <f t="shared" si="176"/>
        <v>CERTIFICACION UNIVERSITARIA</v>
      </c>
      <c r="T643" s="322" t="s">
        <v>1227</v>
      </c>
      <c r="U643" s="132" t="s">
        <v>11</v>
      </c>
      <c r="V643" s="987">
        <v>15000</v>
      </c>
      <c r="W643" s="985">
        <f t="shared" si="177"/>
        <v>0.6333333333333333</v>
      </c>
      <c r="X643" s="986">
        <f t="shared" si="178"/>
        <v>9500</v>
      </c>
      <c r="Y643" s="326"/>
      <c r="Z643" s="327"/>
      <c r="AA643" s="414"/>
      <c r="AB643" s="604" t="s">
        <v>11</v>
      </c>
      <c r="AD643" s="1248">
        <v>625</v>
      </c>
      <c r="AE643" s="46">
        <v>0</v>
      </c>
      <c r="AF6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CALENDARIO)]],TODAY())/30,0)-AE643, IF(Cat_alumnos[[#This Row],[ESTATUS ACADÉMICO]]="VIGENTE",ROUNDDOWN(DAYS360(Cat_alumnos[[#This Row],[FECHA DE INICIO (PRIMERA CLASE CALENDARIO)]],TODAY())/30,0)+2-AE643,"NO VIGENTE"))</f>
        <v>NO VIGENTE</v>
      </c>
      <c r="AG643" s="145">
        <v>4</v>
      </c>
      <c r="AH6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3" s="933"/>
      <c r="CC643">
        <f t="shared" si="181"/>
        <v>0</v>
      </c>
    </row>
    <row r="644" spans="1:81" ht="18" hidden="1" thickBot="1">
      <c r="A644" s="447">
        <f t="shared" si="168"/>
        <v>626</v>
      </c>
      <c r="B644" s="562" t="s">
        <v>2172</v>
      </c>
      <c r="C644" s="413" t="s">
        <v>1126</v>
      </c>
      <c r="D644" s="450" t="s">
        <v>3183</v>
      </c>
      <c r="E644" s="946" t="s">
        <v>3213</v>
      </c>
      <c r="F644" s="687" t="s">
        <v>1128</v>
      </c>
      <c r="G644" s="413" t="s">
        <v>1129</v>
      </c>
      <c r="H644" s="413">
        <v>1</v>
      </c>
      <c r="I644" s="413">
        <v>1</v>
      </c>
      <c r="J644" s="451">
        <v>1500</v>
      </c>
      <c r="K644" s="413"/>
      <c r="L644" s="947">
        <v>5500</v>
      </c>
      <c r="M644" s="502" t="s">
        <v>3214</v>
      </c>
      <c r="N644" s="379">
        <v>45224</v>
      </c>
      <c r="O644" s="379">
        <f t="shared" si="180"/>
        <v>45224</v>
      </c>
      <c r="P644" s="413"/>
      <c r="Q644" s="413"/>
      <c r="R644" s="694" t="str">
        <f t="shared" si="182"/>
        <v>M</v>
      </c>
      <c r="S644" s="694" t="str">
        <f t="shared" si="176"/>
        <v>CERTIFICACION UNIVERSITARIA</v>
      </c>
      <c r="T644" s="322" t="s">
        <v>1227</v>
      </c>
      <c r="U644" s="132" t="s">
        <v>11</v>
      </c>
      <c r="V644" s="987">
        <v>15000</v>
      </c>
      <c r="W644" s="985">
        <f t="shared" si="177"/>
        <v>0.6333333333333333</v>
      </c>
      <c r="X644" s="986">
        <f t="shared" si="178"/>
        <v>9500</v>
      </c>
      <c r="Y644" s="326"/>
      <c r="Z644" s="327"/>
      <c r="AA644" s="414"/>
      <c r="AB644" s="604" t="s">
        <v>11</v>
      </c>
      <c r="AD644" s="1249">
        <v>626</v>
      </c>
      <c r="AE644" s="46">
        <v>0</v>
      </c>
      <c r="AF6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CALENDARIO)]],TODAY())/30,0)-AE644, IF(Cat_alumnos[[#This Row],[ESTATUS ACADÉMICO]]="VIGENTE",ROUNDDOWN(DAYS360(Cat_alumnos[[#This Row],[FECHA DE INICIO (PRIMERA CLASE CALENDARIO)]],TODAY())/30,0)+2-AE644,"NO VIGENTE"))</f>
        <v>NO VIGENTE</v>
      </c>
      <c r="AG644" s="145">
        <v>4</v>
      </c>
      <c r="AH6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4" s="933"/>
      <c r="AS644" s="933"/>
      <c r="CC644">
        <f t="shared" si="181"/>
        <v>0</v>
      </c>
    </row>
    <row r="645" spans="1:81" ht="18" hidden="1" thickBot="1">
      <c r="A645" s="447">
        <f t="shared" ref="A645:A708" si="183">A644+1</f>
        <v>627</v>
      </c>
      <c r="B645" s="935" t="s">
        <v>2172</v>
      </c>
      <c r="C645" s="453" t="s">
        <v>1093</v>
      </c>
      <c r="D645" s="454" t="s">
        <v>3183</v>
      </c>
      <c r="E645" s="565" t="s">
        <v>1095</v>
      </c>
      <c r="F645" s="687" t="s">
        <v>1128</v>
      </c>
      <c r="G645" s="953" t="s">
        <v>9416</v>
      </c>
      <c r="H645" s="453">
        <v>1</v>
      </c>
      <c r="I645" s="413">
        <v>1</v>
      </c>
      <c r="J645" s="455">
        <v>1500</v>
      </c>
      <c r="K645" s="453"/>
      <c r="L645" s="947">
        <v>5500</v>
      </c>
      <c r="M645" s="564" t="s">
        <v>3214</v>
      </c>
      <c r="N645" s="379">
        <v>45224</v>
      </c>
      <c r="O645" s="379">
        <f t="shared" si="180"/>
        <v>45224</v>
      </c>
      <c r="P645" s="453"/>
      <c r="Q645" s="453"/>
      <c r="R645" s="694" t="str">
        <f t="shared" si="182"/>
        <v>M</v>
      </c>
      <c r="S645" s="694" t="str">
        <f t="shared" si="176"/>
        <v>CERTIFICACION UNIVERSITARIA</v>
      </c>
      <c r="T645" s="322" t="s">
        <v>1227</v>
      </c>
      <c r="U645" s="132" t="s">
        <v>11</v>
      </c>
      <c r="V645" s="987">
        <v>15000</v>
      </c>
      <c r="W645" s="985">
        <f t="shared" si="177"/>
        <v>0.6333333333333333</v>
      </c>
      <c r="X645" s="986">
        <f t="shared" si="178"/>
        <v>9500</v>
      </c>
      <c r="Y645" s="326"/>
      <c r="Z645" s="327"/>
      <c r="AA645" s="414"/>
      <c r="AB645" s="604" t="s">
        <v>11</v>
      </c>
      <c r="AD645" s="1248">
        <v>627</v>
      </c>
      <c r="AE645" s="46">
        <v>0</v>
      </c>
      <c r="AF6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CALENDARIO)]],TODAY())/30,0)-AE645, IF(Cat_alumnos[[#This Row],[ESTATUS ACADÉMICO]]="VIGENTE",ROUNDDOWN(DAYS360(Cat_alumnos[[#This Row],[FECHA DE INICIO (PRIMERA CLASE CALENDARIO)]],TODAY())/30,0)+2-AE645,"NO VIGENTE"))</f>
        <v>NO VIGENTE</v>
      </c>
      <c r="AG645" s="145">
        <v>4</v>
      </c>
      <c r="AH6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5" s="933"/>
      <c r="CC645">
        <f t="shared" si="181"/>
        <v>0</v>
      </c>
    </row>
    <row r="646" spans="1:81" ht="18" hidden="1" thickBot="1">
      <c r="A646" s="447">
        <f t="shared" si="183"/>
        <v>628</v>
      </c>
      <c r="B646" s="935" t="s">
        <v>2172</v>
      </c>
      <c r="C646" s="453"/>
      <c r="D646" s="454" t="s">
        <v>3183</v>
      </c>
      <c r="E646" s="565" t="s">
        <v>3216</v>
      </c>
      <c r="F646" s="687" t="s">
        <v>1128</v>
      </c>
      <c r="G646" s="453"/>
      <c r="H646" s="453">
        <v>1</v>
      </c>
      <c r="I646" s="413">
        <v>1</v>
      </c>
      <c r="J646" s="455">
        <v>1500</v>
      </c>
      <c r="K646" s="453"/>
      <c r="L646" s="947">
        <v>5500</v>
      </c>
      <c r="M646" s="564" t="s">
        <v>3214</v>
      </c>
      <c r="N646" s="379">
        <v>45224</v>
      </c>
      <c r="O646" s="379">
        <f t="shared" si="180"/>
        <v>45224</v>
      </c>
      <c r="P646" s="453"/>
      <c r="Q646" s="453"/>
      <c r="R646" s="694" t="str">
        <f t="shared" si="182"/>
        <v/>
      </c>
      <c r="S646" s="694" t="str">
        <f t="shared" si="176"/>
        <v>CERTIFICACION UNIVERSITARIA</v>
      </c>
      <c r="T646" s="322" t="s">
        <v>1227</v>
      </c>
      <c r="U646" s="132" t="s">
        <v>11</v>
      </c>
      <c r="V646" s="987">
        <v>15000</v>
      </c>
      <c r="W646" s="985">
        <f t="shared" si="177"/>
        <v>0.6333333333333333</v>
      </c>
      <c r="X646" s="986">
        <f t="shared" si="178"/>
        <v>9500</v>
      </c>
      <c r="Y646" s="326"/>
      <c r="Z646" s="327"/>
      <c r="AA646" s="414"/>
      <c r="AB646" s="604" t="s">
        <v>11</v>
      </c>
      <c r="AD646" s="1249">
        <v>628</v>
      </c>
      <c r="AE646" s="46">
        <v>0</v>
      </c>
      <c r="AF6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CALENDARIO)]],TODAY())/30,0)-AE646, IF(Cat_alumnos[[#This Row],[ESTATUS ACADÉMICO]]="VIGENTE",ROUNDDOWN(DAYS360(Cat_alumnos[[#This Row],[FECHA DE INICIO (PRIMERA CLASE CALENDARIO)]],TODAY())/30,0)+2-AE646,"NO VIGENTE"))</f>
        <v>NO VIGENTE</v>
      </c>
      <c r="AG646" s="145">
        <v>4</v>
      </c>
      <c r="AH6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6" s="933"/>
      <c r="CC646">
        <f t="shared" si="181"/>
        <v>0</v>
      </c>
    </row>
    <row r="647" spans="1:81" ht="18" hidden="1" thickBot="1">
      <c r="A647" s="447">
        <f t="shared" si="183"/>
        <v>629</v>
      </c>
      <c r="B647" s="935" t="s">
        <v>2172</v>
      </c>
      <c r="C647" s="453"/>
      <c r="D647" s="454" t="s">
        <v>3217</v>
      </c>
      <c r="E647" s="565" t="s">
        <v>3218</v>
      </c>
      <c r="F647" s="746" t="s">
        <v>1128</v>
      </c>
      <c r="G647" s="453"/>
      <c r="H647" s="453">
        <v>1</v>
      </c>
      <c r="I647" s="413">
        <v>1</v>
      </c>
      <c r="J647" s="455">
        <v>1500</v>
      </c>
      <c r="K647" s="453"/>
      <c r="L647" s="947">
        <v>5500</v>
      </c>
      <c r="M647" s="564" t="s">
        <v>3214</v>
      </c>
      <c r="N647" s="379">
        <v>45224</v>
      </c>
      <c r="O647" s="379">
        <f t="shared" si="180"/>
        <v>45224</v>
      </c>
      <c r="P647" s="453"/>
      <c r="Q647" s="453"/>
      <c r="R647" s="694" t="str">
        <f t="shared" si="182"/>
        <v/>
      </c>
      <c r="S647" s="694" t="str">
        <f t="shared" si="176"/>
        <v>CERTIFICACION UNIVERSITARIA</v>
      </c>
      <c r="T647" s="322" t="s">
        <v>1227</v>
      </c>
      <c r="U647" s="132" t="s">
        <v>11</v>
      </c>
      <c r="V647" s="987">
        <v>15000</v>
      </c>
      <c r="W647" s="985">
        <f t="shared" si="177"/>
        <v>0.6333333333333333</v>
      </c>
      <c r="X647" s="986">
        <f t="shared" si="178"/>
        <v>9500</v>
      </c>
      <c r="Y647" s="326"/>
      <c r="Z647" s="327"/>
      <c r="AA647" s="414"/>
      <c r="AB647" s="604" t="s">
        <v>11</v>
      </c>
      <c r="AD647" s="1248">
        <v>629</v>
      </c>
      <c r="AE647" s="46">
        <v>0</v>
      </c>
      <c r="AF6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CALENDARIO)]],TODAY())/30,0)-AE647, IF(Cat_alumnos[[#This Row],[ESTATUS ACADÉMICO]]="VIGENTE",ROUNDDOWN(DAYS360(Cat_alumnos[[#This Row],[FECHA DE INICIO (PRIMERA CLASE CALENDARIO)]],TODAY())/30,0)+2-AE647,"NO VIGENTE"))</f>
        <v>NO VIGENTE</v>
      </c>
      <c r="AG647" s="145">
        <v>4</v>
      </c>
      <c r="AH6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7" s="933"/>
      <c r="CC647">
        <f t="shared" si="181"/>
        <v>0</v>
      </c>
    </row>
    <row r="648" spans="1:81" ht="18" hidden="1" thickBot="1">
      <c r="A648" s="447">
        <f t="shared" si="183"/>
        <v>630</v>
      </c>
      <c r="B648" s="935" t="s">
        <v>2172</v>
      </c>
      <c r="C648" s="453"/>
      <c r="D648" s="454" t="s">
        <v>3183</v>
      </c>
      <c r="E648" s="565" t="s">
        <v>3219</v>
      </c>
      <c r="F648" s="454" t="s">
        <v>3220</v>
      </c>
      <c r="G648" s="453"/>
      <c r="H648" s="453">
        <v>1</v>
      </c>
      <c r="I648" s="413">
        <v>1</v>
      </c>
      <c r="J648" s="455">
        <v>1000</v>
      </c>
      <c r="K648" s="453"/>
      <c r="L648" s="947">
        <v>5500</v>
      </c>
      <c r="M648" s="564" t="s">
        <v>3214</v>
      </c>
      <c r="N648" s="379">
        <v>45224</v>
      </c>
      <c r="O648" s="379">
        <f t="shared" si="180"/>
        <v>45224</v>
      </c>
      <c r="P648" s="453"/>
      <c r="Q648" s="564" t="s">
        <v>3221</v>
      </c>
      <c r="R648" s="694" t="str">
        <f t="shared" si="182"/>
        <v/>
      </c>
      <c r="S648" s="694" t="str">
        <f t="shared" si="176"/>
        <v>CERTIFICACION UNIVERSITARIA</v>
      </c>
      <c r="T648" s="322" t="s">
        <v>1227</v>
      </c>
      <c r="U648" s="132" t="s">
        <v>11</v>
      </c>
      <c r="V648" s="987">
        <v>15000</v>
      </c>
      <c r="W648" s="985">
        <f t="shared" si="177"/>
        <v>0.6333333333333333</v>
      </c>
      <c r="X648" s="986">
        <f t="shared" si="178"/>
        <v>9500</v>
      </c>
      <c r="Y648" s="326"/>
      <c r="Z648" s="327"/>
      <c r="AA648" s="414"/>
      <c r="AB648" s="604" t="s">
        <v>11</v>
      </c>
      <c r="AD648" s="1249">
        <v>630</v>
      </c>
      <c r="AE648" s="46">
        <v>0</v>
      </c>
      <c r="AF6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CALENDARIO)]],TODAY())/30,0)-AE648, IF(Cat_alumnos[[#This Row],[ESTATUS ACADÉMICO]]="VIGENTE",ROUNDDOWN(DAYS360(Cat_alumnos[[#This Row],[FECHA DE INICIO (PRIMERA CLASE CALENDARIO)]],TODAY())/30,0)+2-AE648,"NO VIGENTE"))</f>
        <v>NO VIGENTE</v>
      </c>
      <c r="AG648" s="145">
        <v>4</v>
      </c>
      <c r="AH6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48">
        <f t="shared" si="181"/>
        <v>0</v>
      </c>
    </row>
    <row r="649" spans="1:81" ht="18" hidden="1" thickBot="1">
      <c r="A649" s="447">
        <f t="shared" si="183"/>
        <v>631</v>
      </c>
      <c r="B649" s="935" t="s">
        <v>2172</v>
      </c>
      <c r="C649" s="453" t="s">
        <v>3237</v>
      </c>
      <c r="D649" s="450" t="s">
        <v>3198</v>
      </c>
      <c r="E649" s="565" t="s">
        <v>1396</v>
      </c>
      <c r="F649" s="453" t="s">
        <v>3222</v>
      </c>
      <c r="G649" s="830" t="s">
        <v>3238</v>
      </c>
      <c r="H649" s="453">
        <v>1</v>
      </c>
      <c r="I649" s="413">
        <v>1</v>
      </c>
      <c r="J649" s="455">
        <v>2000</v>
      </c>
      <c r="K649" s="453"/>
      <c r="L649" s="947">
        <v>5500</v>
      </c>
      <c r="M649" s="564" t="s">
        <v>3223</v>
      </c>
      <c r="N649" s="459">
        <v>45248</v>
      </c>
      <c r="O649" s="379">
        <f t="shared" si="180"/>
        <v>45248</v>
      </c>
      <c r="P649" s="453"/>
      <c r="Q649" s="566" t="s">
        <v>3221</v>
      </c>
      <c r="R649" s="694" t="str">
        <f t="shared" si="182"/>
        <v>H</v>
      </c>
      <c r="S649" s="694" t="str">
        <f t="shared" si="176"/>
        <v>CERTIFICACION UNIVERSITARIA</v>
      </c>
      <c r="T649" s="322" t="s">
        <v>3201</v>
      </c>
      <c r="U649" s="132" t="s">
        <v>11</v>
      </c>
      <c r="V649" s="987">
        <v>15000</v>
      </c>
      <c r="W649" s="985">
        <f t="shared" si="177"/>
        <v>0.6333333333333333</v>
      </c>
      <c r="X649" s="986">
        <f t="shared" si="178"/>
        <v>9500</v>
      </c>
      <c r="Y649" s="326"/>
      <c r="Z649" s="327"/>
      <c r="AA649" s="414"/>
      <c r="AB649" s="604" t="s">
        <v>11</v>
      </c>
      <c r="AD649" s="1248">
        <v>631</v>
      </c>
      <c r="AE649" s="46">
        <v>0</v>
      </c>
      <c r="AF6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CALENDARIO)]],TODAY())/30,0)-AE649, IF(Cat_alumnos[[#This Row],[ESTATUS ACADÉMICO]]="VIGENTE",ROUNDDOWN(DAYS360(Cat_alumnos[[#This Row],[FECHA DE INICIO (PRIMERA CLASE CALENDARIO)]],TODAY())/30,0)+2-AE649,"NO VIGENTE"))</f>
        <v>NO VIGENTE</v>
      </c>
      <c r="AG649" s="145">
        <v>4</v>
      </c>
      <c r="AH6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49">
        <f t="shared" si="181"/>
        <v>0</v>
      </c>
    </row>
    <row r="650" spans="1:81" ht="18" hidden="1" thickBot="1">
      <c r="A650" s="447">
        <f t="shared" si="183"/>
        <v>632</v>
      </c>
      <c r="B650" s="119" t="s">
        <v>2172</v>
      </c>
      <c r="C650" s="642" t="s">
        <v>960</v>
      </c>
      <c r="D650" s="119" t="s">
        <v>3217</v>
      </c>
      <c r="E650" s="672" t="s">
        <v>962</v>
      </c>
      <c r="F650" s="644">
        <v>9871191661</v>
      </c>
      <c r="G650" s="872" t="s">
        <v>3230</v>
      </c>
      <c r="H650" s="673">
        <v>1</v>
      </c>
      <c r="I650" s="413">
        <v>1</v>
      </c>
      <c r="J650" s="675"/>
      <c r="K650" s="675"/>
      <c r="L650" s="947">
        <v>5500</v>
      </c>
      <c r="M650" s="564" t="s">
        <v>3214</v>
      </c>
      <c r="N650" s="379">
        <v>45224</v>
      </c>
      <c r="O650" s="379">
        <f t="shared" si="180"/>
        <v>45224</v>
      </c>
      <c r="P650" s="678">
        <v>45236</v>
      </c>
      <c r="Q650" s="693">
        <f>IFERROR(EDATE($P650,$H650-1),"")</f>
        <v>45236</v>
      </c>
      <c r="R650" s="694" t="str">
        <f t="shared" si="182"/>
        <v>M</v>
      </c>
      <c r="S650" s="694" t="str">
        <f t="shared" si="176"/>
        <v>CERTIFICACION UNIVERSITARIA</v>
      </c>
      <c r="T650" s="322" t="s">
        <v>1227</v>
      </c>
      <c r="U650" s="132" t="s">
        <v>11</v>
      </c>
      <c r="V650" s="987">
        <v>15000</v>
      </c>
      <c r="W650" s="985">
        <f t="shared" si="177"/>
        <v>0.6333333333333333</v>
      </c>
      <c r="X650" s="986">
        <f t="shared" si="178"/>
        <v>9500</v>
      </c>
      <c r="Y650" s="326"/>
      <c r="Z650" s="327"/>
      <c r="AA650" s="414"/>
      <c r="AB650" s="604" t="s">
        <v>11</v>
      </c>
      <c r="AD650" s="1249">
        <v>632</v>
      </c>
      <c r="AE650" s="46">
        <v>0</v>
      </c>
      <c r="AF6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CALENDARIO)]],TODAY())/30,0)-AE650, IF(Cat_alumnos[[#This Row],[ESTATUS ACADÉMICO]]="VIGENTE",ROUNDDOWN(DAYS360(Cat_alumnos[[#This Row],[FECHA DE INICIO (PRIMERA CLASE CALENDARIO)]],TODAY())/30,0)+2-AE650,"NO VIGENTE"))</f>
        <v>NO VIGENTE</v>
      </c>
      <c r="AG650" s="145">
        <v>2</v>
      </c>
      <c r="AH6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50">
        <f t="shared" si="181"/>
        <v>0</v>
      </c>
    </row>
    <row r="651" spans="1:81" ht="18" hidden="1" thickBot="1">
      <c r="A651" s="447">
        <f t="shared" si="183"/>
        <v>633</v>
      </c>
      <c r="B651" s="562" t="s">
        <v>2172</v>
      </c>
      <c r="C651" s="413"/>
      <c r="D651" s="450" t="s">
        <v>3198</v>
      </c>
      <c r="E651" s="525" t="s">
        <v>3224</v>
      </c>
      <c r="F651" s="453" t="s">
        <v>3225</v>
      </c>
      <c r="G651" s="413"/>
      <c r="H651" s="450">
        <v>1</v>
      </c>
      <c r="I651" s="413">
        <v>1</v>
      </c>
      <c r="J651" s="451">
        <v>1000</v>
      </c>
      <c r="K651" s="413"/>
      <c r="L651" s="413"/>
      <c r="M651" s="502" t="s">
        <v>3223</v>
      </c>
      <c r="N651" s="379">
        <v>45248</v>
      </c>
      <c r="O651" s="379">
        <f t="shared" si="180"/>
        <v>45248</v>
      </c>
      <c r="P651" s="413"/>
      <c r="Q651" s="540" t="s">
        <v>3221</v>
      </c>
      <c r="R651" s="694" t="str">
        <f t="shared" si="182"/>
        <v/>
      </c>
      <c r="S651" s="694" t="str">
        <f t="shared" si="176"/>
        <v>CERTIFICACION UNIVERSITARIA</v>
      </c>
      <c r="T651" s="322" t="s">
        <v>3201</v>
      </c>
      <c r="U651" s="132" t="s">
        <v>11</v>
      </c>
      <c r="V651" s="987">
        <v>15000</v>
      </c>
      <c r="W651" s="984">
        <f t="shared" si="177"/>
        <v>1</v>
      </c>
      <c r="X651" s="986">
        <f t="shared" si="178"/>
        <v>15000</v>
      </c>
      <c r="Y651" s="326"/>
      <c r="Z651" s="327"/>
      <c r="AA651" s="414"/>
      <c r="AB651" s="604" t="s">
        <v>11</v>
      </c>
      <c r="AD651" s="1248">
        <v>633</v>
      </c>
      <c r="AE651" s="46">
        <v>0</v>
      </c>
      <c r="AF6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CALENDARIO)]],TODAY())/30,0)-AE651, IF(Cat_alumnos[[#This Row],[ESTATUS ACADÉMICO]]="VIGENTE",ROUNDDOWN(DAYS360(Cat_alumnos[[#This Row],[FECHA DE INICIO (PRIMERA CLASE CALENDARIO)]],TODAY())/30,0)+2-AE651,"NO VIGENTE"))</f>
        <v>NO VIGENTE</v>
      </c>
      <c r="AG651" s="145">
        <v>4</v>
      </c>
      <c r="AH65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1">
        <f t="shared" si="181"/>
        <v>0</v>
      </c>
    </row>
    <row r="652" spans="1:81" ht="18" hidden="1" thickBot="1">
      <c r="A652" s="447">
        <f t="shared" si="183"/>
        <v>634</v>
      </c>
      <c r="B652" s="562" t="s">
        <v>2172</v>
      </c>
      <c r="C652" s="413"/>
      <c r="D652" s="450" t="s">
        <v>3198</v>
      </c>
      <c r="E652" s="949" t="s">
        <v>3231</v>
      </c>
      <c r="F652" s="453" t="s">
        <v>3232</v>
      </c>
      <c r="G652" s="413"/>
      <c r="H652" s="450">
        <v>1</v>
      </c>
      <c r="I652" s="413">
        <v>1</v>
      </c>
      <c r="J652" s="451">
        <v>1000</v>
      </c>
      <c r="K652" s="413"/>
      <c r="L652" s="413"/>
      <c r="M652" s="502" t="s">
        <v>3223</v>
      </c>
      <c r="N652" s="379">
        <v>45248</v>
      </c>
      <c r="O652" s="379">
        <f t="shared" si="180"/>
        <v>45248</v>
      </c>
      <c r="P652" s="413"/>
      <c r="Q652" s="540" t="s">
        <v>3233</v>
      </c>
      <c r="R652" s="694" t="str">
        <f t="shared" si="182"/>
        <v/>
      </c>
      <c r="S652" s="694" t="str">
        <f t="shared" si="176"/>
        <v>CERTIFICACION UNIVERSITARIA</v>
      </c>
      <c r="T652" s="322" t="s">
        <v>3201</v>
      </c>
      <c r="U652" s="132" t="s">
        <v>11</v>
      </c>
      <c r="V652" s="987">
        <v>15000</v>
      </c>
      <c r="W652" s="984">
        <f t="shared" si="177"/>
        <v>1</v>
      </c>
      <c r="X652" s="986">
        <f t="shared" si="178"/>
        <v>15000</v>
      </c>
      <c r="Y652" s="326"/>
      <c r="Z652" s="327"/>
      <c r="AA652" s="414"/>
      <c r="AB652" s="604" t="s">
        <v>11</v>
      </c>
      <c r="AD652" s="1249">
        <v>634</v>
      </c>
      <c r="AE652" s="46">
        <v>0</v>
      </c>
      <c r="AF6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CALENDARIO)]],TODAY())/30,0)-AE652, IF(Cat_alumnos[[#This Row],[ESTATUS ACADÉMICO]]="VIGENTE",ROUNDDOWN(DAYS360(Cat_alumnos[[#This Row],[FECHA DE INICIO (PRIMERA CLASE CALENDARIO)]],TODAY())/30,0)+2-AE652,"NO VIGENTE"))</f>
        <v>NO VIGENTE</v>
      </c>
      <c r="AG652" s="145">
        <v>4</v>
      </c>
      <c r="AH65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2">
        <f t="shared" si="181"/>
        <v>0</v>
      </c>
    </row>
    <row r="653" spans="1:81" ht="18" hidden="1" thickBot="1">
      <c r="A653" s="447">
        <f t="shared" si="183"/>
        <v>635</v>
      </c>
      <c r="B653" s="562" t="s">
        <v>2172</v>
      </c>
      <c r="C653" s="413"/>
      <c r="D653" s="450" t="s">
        <v>3198</v>
      </c>
      <c r="E653" s="525" t="s">
        <v>3235</v>
      </c>
      <c r="F653" s="453" t="s">
        <v>3236</v>
      </c>
      <c r="G653" s="413"/>
      <c r="H653" s="450">
        <v>1</v>
      </c>
      <c r="I653" s="413">
        <v>1</v>
      </c>
      <c r="J653" s="451">
        <v>1000</v>
      </c>
      <c r="K653" s="413"/>
      <c r="L653" s="413"/>
      <c r="M653" s="502" t="s">
        <v>3223</v>
      </c>
      <c r="N653" s="379">
        <v>45248</v>
      </c>
      <c r="O653" s="379">
        <f t="shared" si="180"/>
        <v>45248</v>
      </c>
      <c r="P653" s="413"/>
      <c r="Q653" s="502" t="s">
        <v>3233</v>
      </c>
      <c r="R653" s="694" t="str">
        <f t="shared" si="182"/>
        <v/>
      </c>
      <c r="S653" s="694" t="str">
        <f t="shared" si="176"/>
        <v>CERTIFICACION UNIVERSITARIA</v>
      </c>
      <c r="T653" s="322" t="s">
        <v>3201</v>
      </c>
      <c r="U653" s="132" t="s">
        <v>11</v>
      </c>
      <c r="V653" s="987">
        <v>15000</v>
      </c>
      <c r="W653" s="985">
        <f t="shared" si="177"/>
        <v>1</v>
      </c>
      <c r="X653" s="986">
        <f t="shared" si="178"/>
        <v>15000</v>
      </c>
      <c r="Y653" s="326"/>
      <c r="Z653" s="327"/>
      <c r="AA653" s="414"/>
      <c r="AB653" s="604" t="s">
        <v>11</v>
      </c>
      <c r="AD653" s="1248">
        <v>635</v>
      </c>
      <c r="AE653" s="46">
        <v>0</v>
      </c>
      <c r="AF6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CALENDARIO)]],TODAY())/30,0)-AE653, IF(Cat_alumnos[[#This Row],[ESTATUS ACADÉMICO]]="VIGENTE",ROUNDDOWN(DAYS360(Cat_alumnos[[#This Row],[FECHA DE INICIO (PRIMERA CLASE CALENDARIO)]],TODAY())/30,0)+2-AE653,"NO VIGENTE"))</f>
        <v>NO VIGENTE</v>
      </c>
      <c r="AG653" s="145">
        <v>4</v>
      </c>
      <c r="AH65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3">
        <f t="shared" si="181"/>
        <v>0</v>
      </c>
    </row>
    <row r="654" spans="1:81" ht="18" hidden="1" thickBot="1">
      <c r="A654" s="447">
        <f t="shared" si="183"/>
        <v>636</v>
      </c>
      <c r="B654" s="562" t="s">
        <v>2172</v>
      </c>
      <c r="C654" s="413"/>
      <c r="D654" s="450" t="s">
        <v>3198</v>
      </c>
      <c r="E654" s="525" t="s">
        <v>3239</v>
      </c>
      <c r="F654" s="502" t="s">
        <v>3240</v>
      </c>
      <c r="G654" s="413" t="s">
        <v>3241</v>
      </c>
      <c r="H654" s="450">
        <v>1</v>
      </c>
      <c r="I654" s="413">
        <v>1</v>
      </c>
      <c r="J654" s="413"/>
      <c r="K654" s="413"/>
      <c r="L654" s="947">
        <v>5499</v>
      </c>
      <c r="M654" s="502" t="s">
        <v>3223</v>
      </c>
      <c r="N654" s="379">
        <v>45248</v>
      </c>
      <c r="O654" s="379">
        <f t="shared" si="180"/>
        <v>45248</v>
      </c>
      <c r="P654" s="413"/>
      <c r="Q654" s="502" t="s">
        <v>3233</v>
      </c>
      <c r="R654" s="694" t="str">
        <f t="shared" si="182"/>
        <v/>
      </c>
      <c r="S654" s="694" t="str">
        <f t="shared" si="176"/>
        <v>CERTIFICACION UNIVERSITARIA</v>
      </c>
      <c r="T654" s="322" t="s">
        <v>3201</v>
      </c>
      <c r="U654" s="132" t="s">
        <v>11</v>
      </c>
      <c r="V654" s="987">
        <v>15000</v>
      </c>
      <c r="W654" s="985">
        <f t="shared" si="177"/>
        <v>0.63339999999999996</v>
      </c>
      <c r="X654" s="986">
        <f t="shared" si="178"/>
        <v>9501</v>
      </c>
      <c r="Y654" s="326"/>
      <c r="Z654" s="327"/>
      <c r="AA654" s="414"/>
      <c r="AB654" s="604" t="s">
        <v>11</v>
      </c>
      <c r="AD654" s="1249">
        <v>636</v>
      </c>
      <c r="AE654" s="46">
        <v>0</v>
      </c>
      <c r="AF65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CALENDARIO)]],TODAY())/30,0)-AE654, IF(Cat_alumnos[[#This Row],[ESTATUS ACADÉMICO]]="VIGENTE",ROUNDDOWN(DAYS360(Cat_alumnos[[#This Row],[FECHA DE INICIO (PRIMERA CLASE CALENDARIO)]],TODAY())/30,0)+2-AE654,"NO VIGENTE"))</f>
        <v>NO VIGENTE</v>
      </c>
      <c r="AG654" s="145">
        <v>4</v>
      </c>
      <c r="AH6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4" s="604"/>
      <c r="AJ654" s="604"/>
      <c r="AK654" s="604"/>
      <c r="CC654">
        <f t="shared" si="181"/>
        <v>0</v>
      </c>
    </row>
    <row r="655" spans="1:81" ht="18" hidden="1" thickBot="1">
      <c r="A655" s="447">
        <f t="shared" si="183"/>
        <v>637</v>
      </c>
      <c r="B655" s="935" t="s">
        <v>2172</v>
      </c>
      <c r="C655" s="453"/>
      <c r="D655" s="454" t="s">
        <v>3198</v>
      </c>
      <c r="E655" s="565" t="s">
        <v>3242</v>
      </c>
      <c r="F655" s="454" t="s">
        <v>3243</v>
      </c>
      <c r="G655" s="453"/>
      <c r="H655" s="454">
        <v>1</v>
      </c>
      <c r="I655" s="413">
        <v>1</v>
      </c>
      <c r="J655" s="453"/>
      <c r="K655" s="453"/>
      <c r="L655" s="950">
        <v>5499</v>
      </c>
      <c r="M655" s="564" t="s">
        <v>3223</v>
      </c>
      <c r="N655" s="379">
        <v>45248</v>
      </c>
      <c r="O655" s="379">
        <f t="shared" si="180"/>
        <v>45248</v>
      </c>
      <c r="P655" s="453"/>
      <c r="Q655" s="564" t="s">
        <v>3244</v>
      </c>
      <c r="R655" s="694" t="str">
        <f t="shared" si="182"/>
        <v/>
      </c>
      <c r="S655" s="694" t="str">
        <f t="shared" si="176"/>
        <v>CERTIFICACION UNIVERSITARIA</v>
      </c>
      <c r="T655" s="322" t="s">
        <v>3201</v>
      </c>
      <c r="U655" s="132" t="s">
        <v>11</v>
      </c>
      <c r="V655" s="987">
        <v>15000</v>
      </c>
      <c r="W655" s="985">
        <f t="shared" si="177"/>
        <v>0.63339999999999996</v>
      </c>
      <c r="X655" s="986">
        <f t="shared" si="178"/>
        <v>9501</v>
      </c>
      <c r="Y655" s="326"/>
      <c r="Z655" s="327"/>
      <c r="AA655" s="414"/>
      <c r="AB655" s="604" t="s">
        <v>11</v>
      </c>
      <c r="AD655" s="1248">
        <v>637</v>
      </c>
      <c r="AE655" s="46">
        <v>0</v>
      </c>
      <c r="AF65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CALENDARIO)]],TODAY())/30,0)-AE655, IF(Cat_alumnos[[#This Row],[ESTATUS ACADÉMICO]]="VIGENTE",ROUNDDOWN(DAYS360(Cat_alumnos[[#This Row],[FECHA DE INICIO (PRIMERA CLASE CALENDARIO)]],TODAY())/30,0)+2-AE655,"NO VIGENTE"))</f>
        <v>NO VIGENTE</v>
      </c>
      <c r="AG655" s="145">
        <v>4</v>
      </c>
      <c r="AH6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5" s="726"/>
      <c r="AJ655" s="726"/>
      <c r="AK655" s="726"/>
      <c r="AL655" s="604"/>
      <c r="CC655">
        <f t="shared" si="181"/>
        <v>0</v>
      </c>
    </row>
    <row r="656" spans="1:81" ht="18" hidden="1" thickBot="1">
      <c r="A656" s="447">
        <f t="shared" si="183"/>
        <v>638</v>
      </c>
      <c r="B656" s="935" t="s">
        <v>2172</v>
      </c>
      <c r="C656" s="453"/>
      <c r="D656" s="454" t="s">
        <v>3198</v>
      </c>
      <c r="E656" s="565" t="s">
        <v>3245</v>
      </c>
      <c r="F656" s="454" t="s">
        <v>3243</v>
      </c>
      <c r="G656" s="453"/>
      <c r="H656" s="454">
        <v>1</v>
      </c>
      <c r="I656" s="413">
        <v>1</v>
      </c>
      <c r="J656" s="453"/>
      <c r="K656" s="453"/>
      <c r="L656" s="950">
        <v>5499</v>
      </c>
      <c r="M656" s="564" t="s">
        <v>3223</v>
      </c>
      <c r="N656" s="379">
        <v>45248</v>
      </c>
      <c r="O656" s="379">
        <f t="shared" si="180"/>
        <v>45248</v>
      </c>
      <c r="P656" s="453"/>
      <c r="Q656" s="564" t="s">
        <v>3244</v>
      </c>
      <c r="R656" s="694" t="str">
        <f t="shared" si="182"/>
        <v/>
      </c>
      <c r="S656" s="694" t="str">
        <f t="shared" si="176"/>
        <v>CERTIFICACION UNIVERSITARIA</v>
      </c>
      <c r="T656" s="322" t="s">
        <v>3201</v>
      </c>
      <c r="U656" s="132" t="s">
        <v>11</v>
      </c>
      <c r="V656" s="987">
        <v>15000</v>
      </c>
      <c r="W656" s="985">
        <f t="shared" si="177"/>
        <v>0.63339999999999996</v>
      </c>
      <c r="X656" s="986">
        <f t="shared" si="178"/>
        <v>9501</v>
      </c>
      <c r="Y656" s="326"/>
      <c r="Z656" s="327"/>
      <c r="AA656" s="414"/>
      <c r="AB656" s="604" t="s">
        <v>11</v>
      </c>
      <c r="AD656" s="1249">
        <v>638</v>
      </c>
      <c r="AE656" s="46">
        <v>0</v>
      </c>
      <c r="AF65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CALENDARIO)]],TODAY())/30,0)-AE656, IF(Cat_alumnos[[#This Row],[ESTATUS ACADÉMICO]]="VIGENTE",ROUNDDOWN(DAYS360(Cat_alumnos[[#This Row],[FECHA DE INICIO (PRIMERA CLASE CALENDARIO)]],TODAY())/30,0)+2-AE656,"NO VIGENTE"))</f>
        <v>NO VIGENTE</v>
      </c>
      <c r="AG656" s="145">
        <v>4</v>
      </c>
      <c r="AH6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6" s="726"/>
      <c r="AJ656" s="726"/>
      <c r="AK656" s="726"/>
      <c r="AL656" s="604"/>
      <c r="CC656">
        <f t="shared" si="181"/>
        <v>0</v>
      </c>
    </row>
    <row r="657" spans="1:87" ht="18" hidden="1" thickBot="1">
      <c r="A657" s="447">
        <f t="shared" si="183"/>
        <v>639</v>
      </c>
      <c r="B657" s="562" t="s">
        <v>2172</v>
      </c>
      <c r="C657" s="413"/>
      <c r="D657" s="450" t="s">
        <v>3198</v>
      </c>
      <c r="E657" s="525" t="s">
        <v>3246</v>
      </c>
      <c r="F657" s="139"/>
      <c r="G657" s="139"/>
      <c r="H657" s="454">
        <v>1</v>
      </c>
      <c r="I657" s="413">
        <v>1</v>
      </c>
      <c r="J657" s="453"/>
      <c r="K657" s="453"/>
      <c r="L657" s="950">
        <v>5499</v>
      </c>
      <c r="M657" s="564" t="s">
        <v>3223</v>
      </c>
      <c r="N657" s="379">
        <v>45248</v>
      </c>
      <c r="O657" s="379">
        <f t="shared" si="180"/>
        <v>45248</v>
      </c>
      <c r="P657" s="453"/>
      <c r="Q657" s="564" t="s">
        <v>3244</v>
      </c>
      <c r="R657" s="694" t="str">
        <f t="shared" si="182"/>
        <v/>
      </c>
      <c r="S657" s="694" t="str">
        <f t="shared" si="176"/>
        <v>CERTIFICACION UNIVERSITARIA</v>
      </c>
      <c r="T657" s="322" t="s">
        <v>3201</v>
      </c>
      <c r="U657" s="132" t="s">
        <v>11</v>
      </c>
      <c r="V657" s="987">
        <v>15000</v>
      </c>
      <c r="W657" s="985">
        <f t="shared" si="177"/>
        <v>0.63339999999999996</v>
      </c>
      <c r="X657" s="986">
        <f t="shared" si="178"/>
        <v>9501</v>
      </c>
      <c r="Y657" s="326"/>
      <c r="Z657" s="327"/>
      <c r="AA657" s="414"/>
      <c r="AB657" s="604" t="s">
        <v>11</v>
      </c>
      <c r="AD657" s="1248">
        <v>639</v>
      </c>
      <c r="AE657" s="46">
        <v>0</v>
      </c>
      <c r="AF65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CALENDARIO)]],TODAY())/30,0)-AE657, IF(Cat_alumnos[[#This Row],[ESTATUS ACADÉMICO]]="VIGENTE",ROUNDDOWN(DAYS360(Cat_alumnos[[#This Row],[FECHA DE INICIO (PRIMERA CLASE CALENDARIO)]],TODAY())/30,0)+2-AE657,"NO VIGENTE"))</f>
        <v>NO VIGENTE</v>
      </c>
      <c r="AG657" s="145">
        <v>4</v>
      </c>
      <c r="AH6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7" s="726"/>
      <c r="AJ657" s="726"/>
      <c r="AK657" s="726"/>
      <c r="AL657" s="604"/>
      <c r="CC657">
        <f t="shared" si="181"/>
        <v>0</v>
      </c>
    </row>
    <row r="658" spans="1:87" ht="17" hidden="1" thickBot="1">
      <c r="A658" s="447">
        <f t="shared" si="183"/>
        <v>640</v>
      </c>
      <c r="B658" s="119" t="s">
        <v>3264</v>
      </c>
      <c r="C658" s="1005" t="s">
        <v>3293</v>
      </c>
      <c r="D658" s="413" t="s">
        <v>3296</v>
      </c>
      <c r="E658" s="672" t="s">
        <v>3294</v>
      </c>
      <c r="F658" s="139">
        <v>6141677521</v>
      </c>
      <c r="G658" s="139" t="s">
        <v>3295</v>
      </c>
      <c r="H658" s="1020">
        <v>6</v>
      </c>
      <c r="I658" s="1021">
        <v>6</v>
      </c>
      <c r="J658" s="453"/>
      <c r="K658" s="453"/>
      <c r="L658" s="968">
        <v>2520</v>
      </c>
      <c r="M658" s="677" t="s">
        <v>3247</v>
      </c>
      <c r="N658" s="678">
        <v>45268</v>
      </c>
      <c r="O658" s="431">
        <v>45420</v>
      </c>
      <c r="P658" s="678">
        <v>45267</v>
      </c>
      <c r="Q658" s="693">
        <f>IFERROR(EDATE($P658,$H658-1),"")</f>
        <v>45419</v>
      </c>
      <c r="R658" s="694" t="str">
        <f t="shared" si="182"/>
        <v>H</v>
      </c>
      <c r="S658" s="694">
        <f t="shared" si="176"/>
        <v>0</v>
      </c>
      <c r="T658" s="322" t="s">
        <v>2908</v>
      </c>
      <c r="U658" s="132" t="s">
        <v>9</v>
      </c>
      <c r="V658" s="987">
        <v>5000</v>
      </c>
      <c r="W658" s="984">
        <f t="shared" si="177"/>
        <v>0.496</v>
      </c>
      <c r="X658" s="986">
        <f t="shared" si="178"/>
        <v>2480</v>
      </c>
      <c r="Y658" s="326"/>
      <c r="Z658" s="327"/>
      <c r="AA658" s="414"/>
      <c r="AB658" s="604" t="str">
        <f ca="1">IF(Cat_alumnos[[#This Row],[Termina Programa]]&lt;TODAY(), "EGRESADO", "VIGENTE")</f>
        <v>EGRESADO</v>
      </c>
      <c r="AD658" s="1249">
        <v>640</v>
      </c>
      <c r="AE658" s="46">
        <v>0</v>
      </c>
      <c r="AF6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CALENDARIO)]],TODAY())/30,0)-AE658, IF(Cat_alumnos[[#This Row],[ESTATUS ACADÉMICO]]="VIGENTE",ROUNDDOWN(DAYS360(Cat_alumnos[[#This Row],[FECHA DE INICIO (PRIMERA CLASE CALENDARIO)]],TODAY())/30,0)+1-AE658,"NO VIGENTE"))</f>
        <v>NO VIGENTE</v>
      </c>
      <c r="AG658" s="145">
        <v>6</v>
      </c>
      <c r="AH6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58" s="726"/>
      <c r="AJ658" s="726"/>
      <c r="AK658" s="726"/>
      <c r="AL658" s="604"/>
      <c r="CC658">
        <f t="shared" si="181"/>
        <v>0</v>
      </c>
    </row>
    <row r="659" spans="1:87" ht="18" hidden="1" thickBot="1">
      <c r="A659" s="447">
        <f t="shared" si="183"/>
        <v>641</v>
      </c>
      <c r="B659" s="562" t="s">
        <v>3264</v>
      </c>
      <c r="C659" s="681" t="s">
        <v>3248</v>
      </c>
      <c r="D659" s="413" t="s">
        <v>3274</v>
      </c>
      <c r="E659" s="565" t="s">
        <v>3249</v>
      </c>
      <c r="F659" s="454">
        <v>9631619763</v>
      </c>
      <c r="G659" s="564" t="s">
        <v>3250</v>
      </c>
      <c r="H659" s="454">
        <v>6</v>
      </c>
      <c r="I659" s="454">
        <v>6</v>
      </c>
      <c r="J659" s="566" t="s">
        <v>1600</v>
      </c>
      <c r="K659" s="566" t="s">
        <v>1600</v>
      </c>
      <c r="L659" s="455">
        <v>1800</v>
      </c>
      <c r="M659" s="564" t="s">
        <v>3247</v>
      </c>
      <c r="N659" s="717">
        <v>45268</v>
      </c>
      <c r="O659" s="459">
        <v>45420</v>
      </c>
      <c r="P659" s="461">
        <v>45264</v>
      </c>
      <c r="Q659" s="461">
        <v>45416</v>
      </c>
      <c r="R659" s="694" t="str">
        <f t="shared" si="182"/>
        <v>M</v>
      </c>
      <c r="S659" s="694">
        <f t="shared" si="176"/>
        <v>0</v>
      </c>
      <c r="T659" s="322" t="s">
        <v>2908</v>
      </c>
      <c r="U659" s="132" t="s">
        <v>9</v>
      </c>
      <c r="V659" s="987">
        <v>5000</v>
      </c>
      <c r="W659" s="985">
        <f t="shared" si="177"/>
        <v>0.64</v>
      </c>
      <c r="X659" s="986">
        <f t="shared" si="178"/>
        <v>3200</v>
      </c>
      <c r="Y659" s="326"/>
      <c r="Z659" s="327"/>
      <c r="AA659" s="414"/>
      <c r="AB659" s="604" t="str">
        <f ca="1">IF(Cat_alumnos[[#This Row],[Termina Programa]]&lt;TODAY(), "EGRESADO", "VIGENTE")</f>
        <v>EGRESADO</v>
      </c>
      <c r="AD659" s="1248">
        <v>641</v>
      </c>
      <c r="AE659" s="46">
        <v>0</v>
      </c>
      <c r="AF65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CALENDARIO)]],TODAY())/30,0)-AE659, IF(Cat_alumnos[[#This Row],[ESTATUS ACADÉMICO]]="VIGENTE",ROUNDDOWN(DAYS360(Cat_alumnos[[#This Row],[FECHA DE INICIO (PRIMERA CLASE CALENDARIO)]],TODAY())/30,0)+1-AE659,"NO VIGENTE"))</f>
        <v>NO VIGENTE</v>
      </c>
      <c r="AG659" s="145">
        <v>6</v>
      </c>
      <c r="AH6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59" s="726"/>
      <c r="AJ659" s="726"/>
      <c r="AK659" s="726"/>
      <c r="AL659" s="604"/>
      <c r="CC659">
        <f t="shared" si="181"/>
        <v>0</v>
      </c>
    </row>
    <row r="660" spans="1:87" ht="18" hidden="1" thickBot="1">
      <c r="A660" s="447">
        <f t="shared" si="183"/>
        <v>642</v>
      </c>
      <c r="B660" s="562" t="s">
        <v>3264</v>
      </c>
      <c r="C660" s="681" t="s">
        <v>3251</v>
      </c>
      <c r="D660" s="413" t="s">
        <v>3275</v>
      </c>
      <c r="E660" s="565" t="s">
        <v>3252</v>
      </c>
      <c r="F660" s="454">
        <v>4447260010</v>
      </c>
      <c r="G660" s="564" t="s">
        <v>3253</v>
      </c>
      <c r="H660" s="454">
        <v>6</v>
      </c>
      <c r="I660" s="454">
        <v>6</v>
      </c>
      <c r="J660" s="566" t="s">
        <v>1600</v>
      </c>
      <c r="K660" s="566" t="s">
        <v>1600</v>
      </c>
      <c r="L660" s="455">
        <v>1800</v>
      </c>
      <c r="M660" s="564" t="s">
        <v>3247</v>
      </c>
      <c r="N660" s="717">
        <v>45268</v>
      </c>
      <c r="O660" s="459">
        <v>45420</v>
      </c>
      <c r="P660" s="459">
        <v>45254</v>
      </c>
      <c r="Q660" s="459">
        <v>45406</v>
      </c>
      <c r="R660" s="694" t="str">
        <f t="shared" si="182"/>
        <v>M</v>
      </c>
      <c r="S660" s="694">
        <f t="shared" si="176"/>
        <v>0</v>
      </c>
      <c r="T660" s="322" t="s">
        <v>2908</v>
      </c>
      <c r="U660" s="132" t="s">
        <v>9</v>
      </c>
      <c r="V660" s="987">
        <v>5000</v>
      </c>
      <c r="W660" s="985">
        <f t="shared" si="177"/>
        <v>0.64</v>
      </c>
      <c r="X660" s="986">
        <f t="shared" si="178"/>
        <v>3200</v>
      </c>
      <c r="Y660" s="326"/>
      <c r="Z660" s="327"/>
      <c r="AA660" s="414"/>
      <c r="AB660" s="604" t="str">
        <f ca="1">IF(Cat_alumnos[[#This Row],[Termina Programa]]&lt;TODAY(), "EGRESADO", "VIGENTE")</f>
        <v>EGRESADO</v>
      </c>
      <c r="AD660" s="1249">
        <v>642</v>
      </c>
      <c r="AE660" s="46">
        <v>0</v>
      </c>
      <c r="AF66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CALENDARIO)]],TODAY())/30,0)-AE660, IF(Cat_alumnos[[#This Row],[ESTATUS ACADÉMICO]]="VIGENTE",ROUNDDOWN(DAYS360(Cat_alumnos[[#This Row],[FECHA DE INICIO (PRIMERA CLASE CALENDARIO)]],TODAY())/30,0)+1-AE660,"NO VIGENTE"))</f>
        <v>NO VIGENTE</v>
      </c>
      <c r="AG660" s="145">
        <v>6</v>
      </c>
      <c r="AH6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0" s="726"/>
      <c r="AJ660" s="726"/>
      <c r="AK660" s="726"/>
      <c r="AL660" s="604"/>
      <c r="CC660">
        <f t="shared" si="181"/>
        <v>0</v>
      </c>
    </row>
    <row r="661" spans="1:87" ht="18" hidden="1" thickBot="1">
      <c r="A661" s="447">
        <f t="shared" si="183"/>
        <v>643</v>
      </c>
      <c r="B661" s="562" t="s">
        <v>3264</v>
      </c>
      <c r="C661" s="681" t="s">
        <v>1565</v>
      </c>
      <c r="D661" s="413" t="s">
        <v>3276</v>
      </c>
      <c r="E661" s="782" t="s">
        <v>1567</v>
      </c>
      <c r="F661" s="951">
        <v>9632526121</v>
      </c>
      <c r="G661" s="782" t="s">
        <v>1569</v>
      </c>
      <c r="H661" s="454">
        <v>6</v>
      </c>
      <c r="I661" s="454">
        <v>6</v>
      </c>
      <c r="J661" s="566" t="s">
        <v>1600</v>
      </c>
      <c r="K661" s="566" t="s">
        <v>1600</v>
      </c>
      <c r="L661" s="566">
        <v>0</v>
      </c>
      <c r="M661" s="564" t="s">
        <v>3247</v>
      </c>
      <c r="N661" s="717">
        <v>45268</v>
      </c>
      <c r="O661" s="459">
        <v>45420</v>
      </c>
      <c r="P661" s="453"/>
      <c r="Q661" s="453"/>
      <c r="R661" s="694" t="str">
        <f t="shared" si="182"/>
        <v>H</v>
      </c>
      <c r="S661" s="694">
        <f t="shared" si="176"/>
        <v>0</v>
      </c>
      <c r="T661" s="322" t="s">
        <v>2908</v>
      </c>
      <c r="U661" s="132" t="s">
        <v>9</v>
      </c>
      <c r="V661" s="987">
        <v>5000</v>
      </c>
      <c r="W661" s="985">
        <f t="shared" si="177"/>
        <v>1</v>
      </c>
      <c r="X661" s="986">
        <f t="shared" si="178"/>
        <v>5000</v>
      </c>
      <c r="Y661" s="326"/>
      <c r="Z661" s="327"/>
      <c r="AA661" s="414"/>
      <c r="AB661" s="604" t="str">
        <f ca="1">IF(Cat_alumnos[[#This Row],[Termina Programa]]&lt;TODAY(), "EGRESADO", "VIGENTE")</f>
        <v>EGRESADO</v>
      </c>
      <c r="AD661" s="1248">
        <v>643</v>
      </c>
      <c r="AE661" s="46">
        <v>0</v>
      </c>
      <c r="AF66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CALENDARIO)]],TODAY())/30,0)-AE661, IF(Cat_alumnos[[#This Row],[ESTATUS ACADÉMICO]]="VIGENTE",ROUNDDOWN(DAYS360(Cat_alumnos[[#This Row],[FECHA DE INICIO (PRIMERA CLASE CALENDARIO)]],TODAY())/30,0)+1-AE661,"NO VIGENTE"))</f>
        <v>NO VIGENTE</v>
      </c>
      <c r="AG661" s="145">
        <v>6</v>
      </c>
      <c r="AH66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61" s="726"/>
      <c r="AJ661" s="726"/>
      <c r="AK661" s="726"/>
      <c r="AL661" s="604"/>
      <c r="CC661">
        <f t="shared" si="181"/>
        <v>0</v>
      </c>
    </row>
    <row r="662" spans="1:87" ht="18" hidden="1" thickBot="1">
      <c r="A662" s="447">
        <f t="shared" si="183"/>
        <v>644</v>
      </c>
      <c r="B662" s="562" t="s">
        <v>3264</v>
      </c>
      <c r="C662" s="666" t="s">
        <v>3259</v>
      </c>
      <c r="D662" s="572" t="s">
        <v>3277</v>
      </c>
      <c r="E662" s="525" t="s">
        <v>3260</v>
      </c>
      <c r="F662" s="450">
        <v>9631296962</v>
      </c>
      <c r="G662" s="1188" t="s">
        <v>3323</v>
      </c>
      <c r="H662" s="450">
        <v>6</v>
      </c>
      <c r="I662" s="450">
        <v>6</v>
      </c>
      <c r="J662" s="540" t="s">
        <v>1600</v>
      </c>
      <c r="K662" s="540" t="s">
        <v>1600</v>
      </c>
      <c r="L662" s="451">
        <v>1800</v>
      </c>
      <c r="M662" s="502" t="s">
        <v>3247</v>
      </c>
      <c r="N662" s="717">
        <v>45268</v>
      </c>
      <c r="O662" s="459">
        <v>45420</v>
      </c>
      <c r="P662" s="413"/>
      <c r="Q662" s="413"/>
      <c r="R662" s="694" t="str">
        <f t="shared" si="182"/>
        <v>M</v>
      </c>
      <c r="S662" s="694">
        <f t="shared" si="176"/>
        <v>0</v>
      </c>
      <c r="T662" s="322" t="s">
        <v>2908</v>
      </c>
      <c r="U662" s="132" t="s">
        <v>9</v>
      </c>
      <c r="V662" s="987">
        <v>5000</v>
      </c>
      <c r="W662" s="985">
        <f t="shared" si="177"/>
        <v>0.64</v>
      </c>
      <c r="X662" s="986">
        <f t="shared" si="178"/>
        <v>3200</v>
      </c>
      <c r="Y662" s="326"/>
      <c r="Z662" s="327"/>
      <c r="AA662" s="414"/>
      <c r="AB662" s="604" t="str">
        <f ca="1">IF(Cat_alumnos[[#This Row],[Termina Programa]]&lt;TODAY(), "EGRESADO", "VIGENTE")</f>
        <v>EGRESADO</v>
      </c>
      <c r="AD662" s="1249">
        <v>644</v>
      </c>
      <c r="AE662" s="46">
        <v>0</v>
      </c>
      <c r="AF66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CALENDARIO)]],TODAY())/30,0)-AE662, IF(Cat_alumnos[[#This Row],[ESTATUS ACADÉMICO]]="VIGENTE",ROUNDDOWN(DAYS360(Cat_alumnos[[#This Row],[FECHA DE INICIO (PRIMERA CLASE CALENDARIO)]],TODAY())/30,0)+1-AE662,"NO VIGENTE"))</f>
        <v>NO VIGENTE</v>
      </c>
      <c r="AG662" s="145">
        <v>6</v>
      </c>
      <c r="AH6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2" s="726"/>
      <c r="AJ662" s="726"/>
      <c r="AK662" s="726"/>
      <c r="AL662" s="604"/>
      <c r="CC662">
        <f t="shared" si="181"/>
        <v>0</v>
      </c>
    </row>
    <row r="663" spans="1:87" ht="35" hidden="1" thickBot="1">
      <c r="A663" s="447">
        <f t="shared" si="183"/>
        <v>645</v>
      </c>
      <c r="B663" s="963" t="s">
        <v>3264</v>
      </c>
      <c r="C663" s="964" t="s">
        <v>3261</v>
      </c>
      <c r="D663" s="998" t="s">
        <v>137</v>
      </c>
      <c r="E663" s="624" t="s">
        <v>3262</v>
      </c>
      <c r="F663" s="450">
        <v>5530605277</v>
      </c>
      <c r="G663" s="502" t="s">
        <v>3263</v>
      </c>
      <c r="H663" s="450">
        <v>6</v>
      </c>
      <c r="I663" s="450">
        <v>6</v>
      </c>
      <c r="J663" s="451">
        <v>600</v>
      </c>
      <c r="K663" s="540" t="s">
        <v>1600</v>
      </c>
      <c r="L663" s="451">
        <v>2520</v>
      </c>
      <c r="M663" s="502" t="s">
        <v>3247</v>
      </c>
      <c r="N663" s="379">
        <v>45268</v>
      </c>
      <c r="O663" s="379">
        <v>45420</v>
      </c>
      <c r="P663" s="1192">
        <v>45266</v>
      </c>
      <c r="Q663" s="378">
        <v>45418</v>
      </c>
      <c r="R663" s="694" t="str">
        <f t="shared" si="182"/>
        <v>H</v>
      </c>
      <c r="S663" s="694">
        <f t="shared" si="176"/>
        <v>0</v>
      </c>
      <c r="T663" s="322" t="s">
        <v>2908</v>
      </c>
      <c r="U663" s="132" t="s">
        <v>14</v>
      </c>
      <c r="V663" s="987">
        <v>5000</v>
      </c>
      <c r="W663" s="985">
        <f t="shared" si="177"/>
        <v>0.496</v>
      </c>
      <c r="X663" s="986">
        <f t="shared" si="178"/>
        <v>2480</v>
      </c>
      <c r="Y663" s="326"/>
      <c r="Z663" s="327"/>
      <c r="AA663" s="414"/>
      <c r="AB663" s="604" t="s">
        <v>14</v>
      </c>
      <c r="AD663" s="1248">
        <v>645</v>
      </c>
      <c r="AE663" s="46">
        <v>0</v>
      </c>
      <c r="AF66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CALENDARIO)]],TODAY())/30,0)-AE663, IF(Cat_alumnos[[#This Row],[ESTATUS ACADÉMICO]]="VIGENTE",ROUNDDOWN(DAYS360(Cat_alumnos[[#This Row],[FECHA DE INICIO (PRIMERA CLASE CALENDARIO)]],TODAY())/30,0)+1-AE663,"NO VIGENTE"))</f>
        <v>NO VIGENTE</v>
      </c>
      <c r="AG663" s="145">
        <v>4</v>
      </c>
      <c r="AH6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63" s="726"/>
      <c r="AJ663" s="726"/>
      <c r="AK663" s="726"/>
      <c r="AL663" s="604"/>
      <c r="CC663">
        <f t="shared" si="181"/>
        <v>0</v>
      </c>
    </row>
    <row r="664" spans="1:87" ht="18" hidden="1" thickBot="1">
      <c r="A664" s="447">
        <f t="shared" si="183"/>
        <v>646</v>
      </c>
      <c r="B664" s="562" t="s">
        <v>3264</v>
      </c>
      <c r="C664" s="666" t="s">
        <v>3266</v>
      </c>
      <c r="D664" s="572" t="s">
        <v>3278</v>
      </c>
      <c r="E664" s="502" t="s">
        <v>3267</v>
      </c>
      <c r="F664" s="450">
        <v>7225604807</v>
      </c>
      <c r="G664" s="830" t="s">
        <v>3268</v>
      </c>
      <c r="H664" s="450">
        <v>6</v>
      </c>
      <c r="I664" s="450">
        <v>6</v>
      </c>
      <c r="J664" s="451">
        <v>600</v>
      </c>
      <c r="K664" s="540" t="s">
        <v>1600</v>
      </c>
      <c r="L664" s="451">
        <v>2520</v>
      </c>
      <c r="M664" s="502" t="s">
        <v>3247</v>
      </c>
      <c r="N664" s="379">
        <v>45268</v>
      </c>
      <c r="O664" s="379">
        <v>45420</v>
      </c>
      <c r="P664" s="379">
        <v>45266</v>
      </c>
      <c r="Q664" s="717">
        <v>45418</v>
      </c>
      <c r="R664" s="694" t="str">
        <f t="shared" si="182"/>
        <v>M</v>
      </c>
      <c r="S664" s="694">
        <f t="shared" si="176"/>
        <v>0</v>
      </c>
      <c r="T664" s="322" t="s">
        <v>2908</v>
      </c>
      <c r="U664" s="132" t="s">
        <v>9</v>
      </c>
      <c r="V664" s="987">
        <v>5000</v>
      </c>
      <c r="W664" s="985">
        <f t="shared" si="177"/>
        <v>0.496</v>
      </c>
      <c r="X664" s="986">
        <f t="shared" si="178"/>
        <v>2480</v>
      </c>
      <c r="Y664" s="326"/>
      <c r="Z664" s="327"/>
      <c r="AA664" s="414"/>
      <c r="AB664" s="604" t="str">
        <f ca="1">IF(Cat_alumnos[[#This Row],[Termina Programa]]&lt;TODAY(), "EGRESADO", "VIGENTE")</f>
        <v>EGRESADO</v>
      </c>
      <c r="AD664" s="1249">
        <v>646</v>
      </c>
      <c r="AE664" s="46">
        <v>0</v>
      </c>
      <c r="AF66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CALENDARIO)]],TODAY())/30,0)-AE664, IF(Cat_alumnos[[#This Row],[ESTATUS ACADÉMICO]]="VIGENTE",ROUNDDOWN(DAYS360(Cat_alumnos[[#This Row],[FECHA DE INICIO (PRIMERA CLASE CALENDARIO)]],TODAY())/30,0)+1-AE664,"NO VIGENTE"))</f>
        <v>NO VIGENTE</v>
      </c>
      <c r="AG664" s="145">
        <v>6</v>
      </c>
      <c r="AH6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4" s="726"/>
      <c r="AJ664" s="726"/>
      <c r="AK664" s="726"/>
      <c r="AL664" s="993"/>
      <c r="AM664" s="726"/>
      <c r="CC664">
        <f t="shared" si="181"/>
        <v>0</v>
      </c>
    </row>
    <row r="665" spans="1:87" ht="18" hidden="1" thickBot="1">
      <c r="A665" s="1030">
        <f t="shared" si="183"/>
        <v>647</v>
      </c>
      <c r="B665" s="449" t="s">
        <v>10</v>
      </c>
      <c r="C665" s="666" t="s">
        <v>3302</v>
      </c>
      <c r="D665" s="999" t="s">
        <v>3359</v>
      </c>
      <c r="E665" s="525" t="s">
        <v>3303</v>
      </c>
      <c r="F665" s="413">
        <v>7221864789</v>
      </c>
      <c r="G665" s="413"/>
      <c r="H665" s="450">
        <v>20</v>
      </c>
      <c r="I665" s="450">
        <v>20</v>
      </c>
      <c r="J665" s="451">
        <v>1000</v>
      </c>
      <c r="K665" s="988">
        <v>0</v>
      </c>
      <c r="L665" s="451">
        <v>3575</v>
      </c>
      <c r="M665" s="502" t="s">
        <v>3304</v>
      </c>
      <c r="N665" s="379">
        <v>45310</v>
      </c>
      <c r="O665" s="379">
        <v>45888</v>
      </c>
      <c r="P665" s="379">
        <v>45210</v>
      </c>
      <c r="Q665" s="379">
        <v>45888</v>
      </c>
      <c r="R665" s="379" t="str">
        <f t="shared" si="182"/>
        <v>M</v>
      </c>
      <c r="S665" s="694" t="str">
        <f t="shared" si="176"/>
        <v>MAESTRIA EN DERECHO</v>
      </c>
      <c r="T665" s="322" t="s">
        <v>35</v>
      </c>
      <c r="U665" s="132" t="s">
        <v>9</v>
      </c>
      <c r="V665" s="987">
        <v>5000</v>
      </c>
      <c r="W665" s="985">
        <f t="shared" si="177"/>
        <v>0.28499999999999998</v>
      </c>
      <c r="X665" s="986">
        <f t="shared" si="178"/>
        <v>1425</v>
      </c>
      <c r="Y665" s="326">
        <v>2</v>
      </c>
      <c r="Z665" s="327"/>
      <c r="AA665" s="414">
        <v>25000</v>
      </c>
      <c r="AB665" s="604" t="str">
        <f ca="1">IF(Cat_alumnos[[#This Row],[Termina Programa]]&lt;TODAY(), "EGRESADO", "VIGENTE")</f>
        <v>EGRESADO</v>
      </c>
      <c r="AD665" s="1248">
        <v>647</v>
      </c>
      <c r="AE665" s="46">
        <v>0</v>
      </c>
      <c r="AF66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CALENDARIO)]],TODAY())/30,0)-AE665, IF(Cat_alumnos[[#This Row],[ESTATUS ACADÉMICO]]="VIGENTE",ROUNDDOWN(DAYS360(Cat_alumnos[[#This Row],[FECHA DE INICIO (PRIMERA CLASE CALENDARIO)]],TODAY())/30,0)+1-AE665,"NO VIGENTE"))</f>
        <v>NO VIGENTE</v>
      </c>
      <c r="AG665" s="145">
        <v>18</v>
      </c>
      <c r="AH6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665" s="994"/>
      <c r="AJ665" s="996" t="s">
        <v>9096</v>
      </c>
      <c r="AK665" s="994"/>
      <c r="AL665" s="726"/>
      <c r="AM665" s="726"/>
      <c r="AS665" s="612">
        <f>Cat_alumnos[[#This Row],[Titulación]]</f>
        <v>25000</v>
      </c>
      <c r="BX665" s="158">
        <v>6000</v>
      </c>
      <c r="BY665" s="158">
        <v>4725</v>
      </c>
      <c r="BZ665" s="81">
        <v>45210</v>
      </c>
      <c r="CA665" t="s">
        <v>2450</v>
      </c>
      <c r="CC665" s="158">
        <f t="shared" si="181"/>
        <v>1275</v>
      </c>
      <c r="CI665" t="s">
        <v>3787</v>
      </c>
    </row>
    <row r="666" spans="1:87" ht="18" hidden="1" thickBot="1">
      <c r="A666" s="447">
        <f t="shared" si="183"/>
        <v>648</v>
      </c>
      <c r="B666" s="499" t="s">
        <v>17</v>
      </c>
      <c r="C666" s="981" t="s">
        <v>3305</v>
      </c>
      <c r="D666" s="776" t="s">
        <v>3694</v>
      </c>
      <c r="E666" s="502" t="s">
        <v>3306</v>
      </c>
      <c r="F666" s="450">
        <v>722474858</v>
      </c>
      <c r="G666" s="502" t="s">
        <v>3318</v>
      </c>
      <c r="H666" s="450">
        <v>8</v>
      </c>
      <c r="I666" s="450">
        <v>8</v>
      </c>
      <c r="J666" s="451">
        <v>1000</v>
      </c>
      <c r="K666" s="413"/>
      <c r="L666" s="451">
        <v>2275</v>
      </c>
      <c r="M666" s="502" t="s">
        <v>3307</v>
      </c>
      <c r="N666" s="378">
        <v>45409</v>
      </c>
      <c r="O666" s="379">
        <v>45653</v>
      </c>
      <c r="P666" s="379">
        <v>45239</v>
      </c>
      <c r="Q666" s="379">
        <v>45670</v>
      </c>
      <c r="R666" s="379" t="str">
        <f t="shared" si="182"/>
        <v>H</v>
      </c>
      <c r="S666" s="694" t="str">
        <f t="shared" si="176"/>
        <v>JT EN LICENCIATURA EN DERECHO</v>
      </c>
      <c r="T666" s="322" t="s">
        <v>35</v>
      </c>
      <c r="U666" s="132" t="s">
        <v>9</v>
      </c>
      <c r="V666" s="987">
        <v>5000</v>
      </c>
      <c r="W666" s="985">
        <f t="shared" si="177"/>
        <v>0.54500000000000004</v>
      </c>
      <c r="X666" s="986">
        <f t="shared" si="178"/>
        <v>2725</v>
      </c>
      <c r="Y666" s="326"/>
      <c r="Z666" s="327">
        <v>5000</v>
      </c>
      <c r="AA666" s="414">
        <v>21000</v>
      </c>
      <c r="AB666" s="604" t="str">
        <f ca="1">IF(Cat_alumnos[[#This Row],[Termina Programa]]&lt;TODAY(), "EGRESADO", "VIGENTE")</f>
        <v>EGRESADO</v>
      </c>
      <c r="AD666" s="1249">
        <v>648</v>
      </c>
      <c r="AE666" s="46">
        <v>0</v>
      </c>
      <c r="AF66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CALENDARIO)]],TODAY())/30,0)-AE666, IF(Cat_alumnos[[#This Row],[ESTATUS ACADÉMICO]]="VIGENTE",ROUNDDOWN(DAYS360(Cat_alumnos[[#This Row],[FECHA DE INICIO (PRIMERA CLASE CALENDARIO)]],TODAY())/30,0)+1-AE666,"NO VIGENTE"))</f>
        <v>NO VIGENTE</v>
      </c>
      <c r="AG666" s="145">
        <v>1</v>
      </c>
      <c r="AH6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66" s="726"/>
      <c r="AJ666" s="510" t="s">
        <v>3605</v>
      </c>
      <c r="AK666" s="726"/>
      <c r="AL666" s="726"/>
      <c r="AM666" s="726"/>
      <c r="AS666" s="612">
        <f>Cat_alumnos[[#This Row],[Titulación]]</f>
        <v>21000</v>
      </c>
      <c r="BX666">
        <v>5000</v>
      </c>
      <c r="BY666" s="158">
        <v>5000</v>
      </c>
      <c r="BZ666" s="81">
        <v>45239</v>
      </c>
      <c r="CA666" s="300" t="s">
        <v>246</v>
      </c>
      <c r="CC666">
        <f t="shared" si="181"/>
        <v>0</v>
      </c>
    </row>
    <row r="667" spans="1:87" ht="18" hidden="1" thickBot="1">
      <c r="A667" s="447">
        <f t="shared" si="183"/>
        <v>649</v>
      </c>
      <c r="B667" s="655" t="s">
        <v>20</v>
      </c>
      <c r="C667" s="681" t="s">
        <v>3227</v>
      </c>
      <c r="D667" s="1001" t="s">
        <v>3366</v>
      </c>
      <c r="E667" s="565" t="s">
        <v>3184</v>
      </c>
      <c r="F667" s="454" t="s">
        <v>3185</v>
      </c>
      <c r="G667" s="564" t="s">
        <v>3234</v>
      </c>
      <c r="H667" s="562">
        <v>4</v>
      </c>
      <c r="I667" s="450">
        <v>4</v>
      </c>
      <c r="J667" s="451">
        <v>1500</v>
      </c>
      <c r="K667" s="453"/>
      <c r="L667" s="455">
        <v>3497</v>
      </c>
      <c r="M667" s="564" t="s">
        <v>2443</v>
      </c>
      <c r="N667" s="717">
        <v>45304</v>
      </c>
      <c r="O667" s="459">
        <v>45456</v>
      </c>
      <c r="P667" s="459">
        <v>45229</v>
      </c>
      <c r="Q667" s="459">
        <v>45456</v>
      </c>
      <c r="R667" s="379" t="str">
        <f t="shared" si="182"/>
        <v>H</v>
      </c>
      <c r="S667" s="694" t="str">
        <f t="shared" si="176"/>
        <v>JT DOCTORADO EN DERECHO</v>
      </c>
      <c r="T667" s="322" t="s">
        <v>35</v>
      </c>
      <c r="U667" s="132" t="s">
        <v>11</v>
      </c>
      <c r="V667" s="987">
        <v>7500</v>
      </c>
      <c r="W667" s="985">
        <f t="shared" si="177"/>
        <v>0.53373333333333328</v>
      </c>
      <c r="X667" s="986">
        <f t="shared" si="178"/>
        <v>4003</v>
      </c>
      <c r="Y667" s="326"/>
      <c r="Z667" s="327">
        <v>8000</v>
      </c>
      <c r="AA667" s="414">
        <v>25000</v>
      </c>
      <c r="AB667" s="604" t="str">
        <f ca="1">IF(Cat_alumnos[[#This Row],[Termina Programa]]&lt;TODAY(), "EGRESADO", "VIGENTE")</f>
        <v>EGRESADO</v>
      </c>
      <c r="AD667" s="1248">
        <v>649</v>
      </c>
      <c r="AE667" s="46">
        <v>0</v>
      </c>
      <c r="AF66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CALENDARIO)]],TODAY())/30,0)-AE667, IF(Cat_alumnos[[#This Row],[ESTATUS ACADÉMICO]]="VIGENTE",ROUNDDOWN(DAYS360(Cat_alumnos[[#This Row],[FECHA DE INICIO (PRIMERA CLASE CALENDARIO)]],TODAY())/30,0)+1-AE667,"NO VIGENTE"))</f>
        <v>NO VIGENTE</v>
      </c>
      <c r="AG667" s="145">
        <v>4</v>
      </c>
      <c r="AH6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667" s="726"/>
      <c r="AJ667" s="726" t="s">
        <v>3312</v>
      </c>
      <c r="AK667" s="726"/>
      <c r="AL667" s="726"/>
      <c r="AM667" s="726"/>
      <c r="AS667" s="612">
        <f>Cat_alumnos[[#This Row],[Titulación]]</f>
        <v>25000</v>
      </c>
      <c r="AW667">
        <v>25000</v>
      </c>
      <c r="BX667">
        <v>8000</v>
      </c>
      <c r="BY667" s="158">
        <v>8000</v>
      </c>
      <c r="CA667" t="s">
        <v>3313</v>
      </c>
      <c r="CC667">
        <f t="shared" si="181"/>
        <v>0</v>
      </c>
    </row>
    <row r="668" spans="1:87" ht="18" hidden="1" thickBot="1">
      <c r="A668" s="447">
        <f t="shared" si="183"/>
        <v>650</v>
      </c>
      <c r="B668" s="655" t="s">
        <v>20</v>
      </c>
      <c r="C668" s="980" t="s">
        <v>3309</v>
      </c>
      <c r="D668" s="1001" t="s">
        <v>3320</v>
      </c>
      <c r="E668" s="765" t="s">
        <v>3310</v>
      </c>
      <c r="F668" s="139">
        <v>7228516342</v>
      </c>
      <c r="G668" s="979" t="s">
        <v>3319</v>
      </c>
      <c r="H668" s="935">
        <v>4</v>
      </c>
      <c r="I668" s="454">
        <v>4</v>
      </c>
      <c r="J668" s="455">
        <v>1500</v>
      </c>
      <c r="K668" s="675"/>
      <c r="L668" s="968">
        <v>3497</v>
      </c>
      <c r="M668" s="677" t="s">
        <v>2443</v>
      </c>
      <c r="N668" s="717">
        <v>45304</v>
      </c>
      <c r="O668" s="459">
        <v>45395</v>
      </c>
      <c r="P668" s="738">
        <v>45296</v>
      </c>
      <c r="Q668" s="693">
        <v>45456</v>
      </c>
      <c r="R668" s="694" t="str">
        <f t="shared" si="182"/>
        <v>M</v>
      </c>
      <c r="S668" s="694" t="str">
        <f t="shared" si="176"/>
        <v>JT DOCTORADO EN DERECHO</v>
      </c>
      <c r="T668" s="322" t="s">
        <v>35</v>
      </c>
      <c r="U668" s="132" t="s">
        <v>9</v>
      </c>
      <c r="V668" s="987">
        <v>7500</v>
      </c>
      <c r="W668" s="985">
        <f t="shared" si="177"/>
        <v>0.53373333333333328</v>
      </c>
      <c r="X668" s="986">
        <f t="shared" si="178"/>
        <v>4003</v>
      </c>
      <c r="Y668" s="326"/>
      <c r="Z668" s="327">
        <v>8000</v>
      </c>
      <c r="AA668" s="414">
        <v>25000</v>
      </c>
      <c r="AB668" s="604" t="str">
        <f ca="1">IF(Cat_alumnos[[#This Row],[Termina Programa]]&lt;TODAY(), "EGRESADO", "VIGENTE")</f>
        <v>EGRESADO</v>
      </c>
      <c r="AD668" s="1249">
        <v>650</v>
      </c>
      <c r="AE668" s="46">
        <v>0</v>
      </c>
      <c r="AF66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CALENDARIO)]],TODAY())/30,0)-AE668, IF(Cat_alumnos[[#This Row],[ESTATUS ACADÉMICO]]="VIGENTE",ROUNDDOWN(DAYS360(Cat_alumnos[[#This Row],[FECHA DE INICIO (PRIMERA CLASE CALENDARIO)]],TODAY())/30,0)+1-AE668,"NO VIGENTE"))</f>
        <v>NO VIGENTE</v>
      </c>
      <c r="AG668" s="145">
        <v>4</v>
      </c>
      <c r="AH6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668" s="726"/>
      <c r="AJ668" s="726" t="s">
        <v>3311</v>
      </c>
      <c r="AK668" s="726"/>
      <c r="AL668" s="726"/>
      <c r="AM668" s="726"/>
      <c r="AS668" s="612">
        <f>Cat_alumnos[[#This Row],[Titulación]]</f>
        <v>25000</v>
      </c>
      <c r="BX668" s="158">
        <v>8000</v>
      </c>
      <c r="BY668" s="158">
        <v>8000</v>
      </c>
      <c r="BZ668" s="81">
        <v>45300</v>
      </c>
      <c r="CA668" t="s">
        <v>246</v>
      </c>
      <c r="CC668">
        <f>BX668-BY668</f>
        <v>0</v>
      </c>
    </row>
    <row r="669" spans="1:87" ht="18" hidden="1" thickBot="1">
      <c r="A669" s="447">
        <f t="shared" si="183"/>
        <v>651</v>
      </c>
      <c r="B669" s="570" t="s">
        <v>20</v>
      </c>
      <c r="C669" s="666" t="s">
        <v>3314</v>
      </c>
      <c r="D669" s="454" t="s">
        <v>3321</v>
      </c>
      <c r="E669" s="525" t="s">
        <v>3315</v>
      </c>
      <c r="F669" s="413"/>
      <c r="G669" s="978" t="s">
        <v>3316</v>
      </c>
      <c r="H669" s="935">
        <v>4</v>
      </c>
      <c r="I669" s="454">
        <v>4</v>
      </c>
      <c r="J669" s="455">
        <v>1500</v>
      </c>
      <c r="K669" s="413"/>
      <c r="L669" s="451">
        <v>3497</v>
      </c>
      <c r="M669" s="502" t="s">
        <v>2443</v>
      </c>
      <c r="N669" s="717">
        <v>45304</v>
      </c>
      <c r="O669" s="459">
        <v>45395</v>
      </c>
      <c r="P669" s="379">
        <v>45201</v>
      </c>
      <c r="Q669" s="379">
        <v>45456</v>
      </c>
      <c r="R669" s="694" t="str">
        <f t="shared" si="182"/>
        <v>M</v>
      </c>
      <c r="S669" s="694" t="str">
        <f t="shared" si="176"/>
        <v>JT DOCTORADO EN DERECHO</v>
      </c>
      <c r="T669" s="322" t="s">
        <v>35</v>
      </c>
      <c r="U669" s="132" t="s">
        <v>9</v>
      </c>
      <c r="V669" s="987">
        <v>7500</v>
      </c>
      <c r="W669" s="985">
        <f t="shared" si="177"/>
        <v>0.53373333333333328</v>
      </c>
      <c r="X669" s="986">
        <f t="shared" si="178"/>
        <v>4003</v>
      </c>
      <c r="Y669" s="326"/>
      <c r="Z669" s="327">
        <v>8000</v>
      </c>
      <c r="AA669" s="414">
        <v>25000</v>
      </c>
      <c r="AB669" s="604" t="str">
        <f ca="1">IF(Cat_alumnos[[#This Row],[Termina Programa]]&lt;TODAY(), "EGRESADO", "VIGENTE")</f>
        <v>EGRESADO</v>
      </c>
      <c r="AD669" s="1248">
        <v>651</v>
      </c>
      <c r="AE669" s="46">
        <v>0</v>
      </c>
      <c r="AF66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CALENDARIO)]],TODAY())/30,0)-AE669, IF(Cat_alumnos[[#This Row],[ESTATUS ACADÉMICO]]="VIGENTE",ROUNDDOWN(DAYS360(Cat_alumnos[[#This Row],[FECHA DE INICIO (PRIMERA CLASE CALENDARIO)]],TODAY())/30,0)+1-AE669,"NO VIGENTE"))</f>
        <v>NO VIGENTE</v>
      </c>
      <c r="AG669" s="145">
        <v>4</v>
      </c>
      <c r="AH6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669" s="726"/>
      <c r="AJ669" s="726" t="s">
        <v>3317</v>
      </c>
      <c r="AK669" s="726"/>
      <c r="AL669" s="726"/>
      <c r="AM669" s="726"/>
      <c r="AS669" s="612">
        <f>Cat_alumnos[[#This Row],[Titulación]]</f>
        <v>25000</v>
      </c>
      <c r="BX669" s="158"/>
      <c r="BY669" s="158"/>
    </row>
    <row r="670" spans="1:87" ht="18" hidden="1" thickBot="1">
      <c r="A670" s="447">
        <f t="shared" si="183"/>
        <v>652</v>
      </c>
      <c r="B670" s="449" t="s">
        <v>10</v>
      </c>
      <c r="C670" s="666" t="s">
        <v>3324</v>
      </c>
      <c r="D670" s="999" t="s">
        <v>3360</v>
      </c>
      <c r="E670" s="525" t="s">
        <v>3325</v>
      </c>
      <c r="F670" s="450" t="s">
        <v>3326</v>
      </c>
      <c r="G670" s="830" t="s">
        <v>3327</v>
      </c>
      <c r="H670" s="450">
        <v>20</v>
      </c>
      <c r="I670" s="450">
        <v>20</v>
      </c>
      <c r="J670" s="540" t="s">
        <v>1600</v>
      </c>
      <c r="K670" s="451">
        <v>2100</v>
      </c>
      <c r="L670" s="451">
        <v>2000</v>
      </c>
      <c r="M670" s="502" t="s">
        <v>3304</v>
      </c>
      <c r="N670" s="379">
        <v>45310</v>
      </c>
      <c r="O670" s="379">
        <v>45879</v>
      </c>
      <c r="P670" s="379">
        <v>45308</v>
      </c>
      <c r="Q670" s="379">
        <v>45879</v>
      </c>
      <c r="R670" s="694" t="str">
        <f t="shared" si="182"/>
        <v>M</v>
      </c>
      <c r="S670" s="694" t="str">
        <f t="shared" si="176"/>
        <v>MAESTRIA EN DERECHO</v>
      </c>
      <c r="T670" s="322" t="s">
        <v>1227</v>
      </c>
      <c r="U670" s="132" t="s">
        <v>9</v>
      </c>
      <c r="V670" s="987">
        <v>5000</v>
      </c>
      <c r="W670" s="985">
        <f t="shared" si="177"/>
        <v>0.6</v>
      </c>
      <c r="X670" s="986">
        <f t="shared" si="178"/>
        <v>3000</v>
      </c>
      <c r="Y670" s="326">
        <v>2</v>
      </c>
      <c r="Z670" s="327"/>
      <c r="AA670" s="414">
        <v>25000</v>
      </c>
      <c r="AB670" s="604" t="str">
        <f ca="1">IF(Cat_alumnos[[#This Row],[Termina Programa]]&lt;TODAY(), "EGRESADO", "VIGENTE")</f>
        <v>EGRESADO</v>
      </c>
      <c r="AD670" s="1249">
        <v>652</v>
      </c>
      <c r="AE670" s="46">
        <v>0</v>
      </c>
      <c r="AF67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CALENDARIO)]],TODAY())/30,0)-AE670, IF(Cat_alumnos[[#This Row],[ESTATUS ACADÉMICO]]="VIGENTE",ROUNDDOWN(DAYS360(Cat_alumnos[[#This Row],[FECHA DE INICIO (PRIMERA CLASE CALENDARIO)]],TODAY())/30,0)+1-AE670,"NO VIGENTE"))</f>
        <v>NO VIGENTE</v>
      </c>
      <c r="AG670" s="145">
        <v>20</v>
      </c>
      <c r="AH6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70" s="922"/>
      <c r="AJ670" s="1032" t="s">
        <v>3613</v>
      </c>
      <c r="AK670" s="726"/>
      <c r="AL670" s="726"/>
      <c r="AM670" s="726"/>
      <c r="AS670" s="612">
        <f>Cat_alumnos[[#This Row],[Titulación]]</f>
        <v>25000</v>
      </c>
      <c r="BX670" s="158"/>
      <c r="BY670" s="158"/>
    </row>
    <row r="671" spans="1:87" ht="18" hidden="1" thickBot="1">
      <c r="A671" s="447">
        <f t="shared" si="183"/>
        <v>653</v>
      </c>
      <c r="B671" s="570" t="s">
        <v>20</v>
      </c>
      <c r="C671" s="666" t="s">
        <v>3328</v>
      </c>
      <c r="D671" s="1001" t="s">
        <v>3368</v>
      </c>
      <c r="E671" s="1031" t="s">
        <v>3329</v>
      </c>
      <c r="F671" s="413"/>
      <c r="G671" s="502" t="s">
        <v>3330</v>
      </c>
      <c r="H671" s="450">
        <v>4</v>
      </c>
      <c r="I671" s="450">
        <v>4</v>
      </c>
      <c r="J671" s="451">
        <v>1500</v>
      </c>
      <c r="K671" s="540" t="s">
        <v>1600</v>
      </c>
      <c r="L671" s="451">
        <v>3497</v>
      </c>
      <c r="M671" s="502" t="s">
        <v>2443</v>
      </c>
      <c r="N671" s="379">
        <v>45304</v>
      </c>
      <c r="O671" s="379">
        <v>45395</v>
      </c>
      <c r="P671" s="379">
        <v>45303</v>
      </c>
      <c r="Q671" s="379">
        <v>45395</v>
      </c>
      <c r="R671" s="694" t="str">
        <f t="shared" si="182"/>
        <v>H</v>
      </c>
      <c r="S671" s="694" t="str">
        <f t="shared" si="176"/>
        <v>JT DOCTORADO EN DERECHO</v>
      </c>
      <c r="T671" s="322" t="s">
        <v>35</v>
      </c>
      <c r="U671" s="132" t="s">
        <v>9</v>
      </c>
      <c r="V671" s="987">
        <v>7000</v>
      </c>
      <c r="W671" s="985">
        <f t="shared" si="177"/>
        <v>0.50042857142857144</v>
      </c>
      <c r="X671" s="986">
        <f t="shared" si="178"/>
        <v>3503</v>
      </c>
      <c r="Y671" s="326"/>
      <c r="Z671" s="327">
        <v>8000</v>
      </c>
      <c r="AA671" s="414">
        <v>25000</v>
      </c>
      <c r="AB671" s="604" t="str">
        <f ca="1">IF(Cat_alumnos[[#This Row],[Termina Programa]]&lt;TODAY(), "EGRESADO", "VIGENTE")</f>
        <v>EGRESADO</v>
      </c>
      <c r="AD671" s="1248">
        <v>653</v>
      </c>
      <c r="AE671" s="46">
        <v>0</v>
      </c>
      <c r="AF67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CALENDARIO)]],TODAY())/30,0)-AE671, IF(Cat_alumnos[[#This Row],[ESTATUS ACADÉMICO]]="VIGENTE",ROUNDDOWN(DAYS360(Cat_alumnos[[#This Row],[FECHA DE INICIO (PRIMERA CLASE CALENDARIO)]],TODAY())/30,0)+1-AE671,"NO VIGENTE"))</f>
        <v>NO VIGENTE</v>
      </c>
      <c r="AG671" s="145">
        <v>4</v>
      </c>
      <c r="AH6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-4</v>
      </c>
      <c r="AI671" s="726"/>
      <c r="AJ671" s="510" t="s">
        <v>3391</v>
      </c>
      <c r="AK671" s="993"/>
      <c r="AL671" s="726"/>
      <c r="AM671" s="726"/>
      <c r="AS671" s="612">
        <f>Cat_alumnos[[#This Row],[Titulación]]</f>
        <v>25000</v>
      </c>
      <c r="AT671">
        <v>7000</v>
      </c>
      <c r="BX671" s="158">
        <v>8000</v>
      </c>
      <c r="BY671" s="158">
        <v>8000</v>
      </c>
      <c r="BZ671" s="81">
        <v>45303</v>
      </c>
      <c r="CA671" t="s">
        <v>420</v>
      </c>
      <c r="CC671">
        <f>BX671-BY671</f>
        <v>0</v>
      </c>
    </row>
    <row r="672" spans="1:87" ht="18" hidden="1" thickBot="1">
      <c r="A672" s="447">
        <f t="shared" si="183"/>
        <v>654</v>
      </c>
      <c r="B672" s="655" t="s">
        <v>20</v>
      </c>
      <c r="C672" s="681" t="s">
        <v>3331</v>
      </c>
      <c r="D672" s="1001" t="s">
        <v>3365</v>
      </c>
      <c r="E672" s="565" t="s">
        <v>3332</v>
      </c>
      <c r="F672" s="453"/>
      <c r="G672" s="564" t="s">
        <v>3333</v>
      </c>
      <c r="H672" s="454">
        <v>4</v>
      </c>
      <c r="I672" s="454">
        <v>4</v>
      </c>
      <c r="J672" s="455">
        <v>1500</v>
      </c>
      <c r="K672" s="566" t="s">
        <v>1600</v>
      </c>
      <c r="L672" s="455">
        <v>3497</v>
      </c>
      <c r="M672" s="564" t="s">
        <v>2443</v>
      </c>
      <c r="N672" s="459">
        <v>45304</v>
      </c>
      <c r="O672" s="459">
        <v>45395</v>
      </c>
      <c r="P672" s="459">
        <v>45303</v>
      </c>
      <c r="Q672" s="459">
        <v>45395</v>
      </c>
      <c r="R672" s="694" t="str">
        <f t="shared" si="182"/>
        <v>M</v>
      </c>
      <c r="S672" s="694" t="str">
        <f t="shared" si="176"/>
        <v>JT DOCTORADO EN DERECHO</v>
      </c>
      <c r="T672" s="322" t="s">
        <v>35</v>
      </c>
      <c r="U672" s="132" t="s">
        <v>11</v>
      </c>
      <c r="V672" s="987">
        <v>7000</v>
      </c>
      <c r="W672" s="985">
        <f t="shared" si="177"/>
        <v>0.50042857142857144</v>
      </c>
      <c r="X672" s="986">
        <f t="shared" si="178"/>
        <v>3503</v>
      </c>
      <c r="Y672" s="326"/>
      <c r="Z672" s="327">
        <v>8000</v>
      </c>
      <c r="AA672" s="414">
        <v>25000</v>
      </c>
      <c r="AB672" s="604" t="str">
        <f ca="1">IF(Cat_alumnos[[#This Row],[Termina Programa]]&lt;TODAY(), "EGRESADO", "VIGENTE")</f>
        <v>EGRESADO</v>
      </c>
      <c r="AD672" s="1249">
        <v>654</v>
      </c>
      <c r="AE672" s="46">
        <v>0</v>
      </c>
      <c r="AF67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CALENDARIO)]],TODAY())/30,0)-AE672, IF(Cat_alumnos[[#This Row],[ESTATUS ACADÉMICO]]="VIGENTE",ROUNDDOWN(DAYS360(Cat_alumnos[[#This Row],[FECHA DE INICIO (PRIMERA CLASE CALENDARIO)]],TODAY())/30,0)+1-AE672,"NO VIGENTE"))</f>
        <v>NO VIGENTE</v>
      </c>
      <c r="AG672" s="145">
        <v>4</v>
      </c>
      <c r="AH6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672" s="726"/>
      <c r="AJ672" s="726">
        <f>10000-1500-3350</f>
        <v>5150</v>
      </c>
      <c r="AK672" s="993"/>
      <c r="AL672" s="726"/>
      <c r="AM672" s="726"/>
      <c r="AS672" s="612">
        <f>Cat_alumnos[[#This Row],[Titulación]]</f>
        <v>25000</v>
      </c>
      <c r="AT672">
        <v>10000</v>
      </c>
      <c r="AW672">
        <v>18000</v>
      </c>
      <c r="AZ672">
        <v>5000</v>
      </c>
      <c r="BC672">
        <v>5000</v>
      </c>
      <c r="BS672">
        <f>AT672+AW672+AZ672+BC672</f>
        <v>38000</v>
      </c>
      <c r="BX672" s="158">
        <v>8000</v>
      </c>
      <c r="BY672" s="158">
        <v>5150</v>
      </c>
      <c r="BZ672" s="81">
        <v>45302</v>
      </c>
      <c r="CA672" t="s">
        <v>246</v>
      </c>
    </row>
    <row r="673" spans="1:87" ht="18" hidden="1" thickBot="1">
      <c r="A673" s="447">
        <f t="shared" si="183"/>
        <v>655</v>
      </c>
      <c r="B673" s="449" t="s">
        <v>10</v>
      </c>
      <c r="C673" s="666" t="s">
        <v>3335</v>
      </c>
      <c r="D673" s="999" t="s">
        <v>3361</v>
      </c>
      <c r="E673" s="982" t="s">
        <v>3336</v>
      </c>
      <c r="F673" s="450" t="s">
        <v>3337</v>
      </c>
      <c r="G673" s="502" t="s">
        <v>3338</v>
      </c>
      <c r="H673" s="450">
        <v>20</v>
      </c>
      <c r="I673" s="450">
        <v>20</v>
      </c>
      <c r="J673" s="540" t="s">
        <v>1600</v>
      </c>
      <c r="K673" s="451">
        <v>2100</v>
      </c>
      <c r="L673" s="451">
        <v>2000</v>
      </c>
      <c r="M673" s="502" t="s">
        <v>3304</v>
      </c>
      <c r="N673" s="379">
        <v>45310</v>
      </c>
      <c r="O673" s="379">
        <v>45888</v>
      </c>
      <c r="P673" s="379">
        <v>45309</v>
      </c>
      <c r="Q673" s="379">
        <v>45888</v>
      </c>
      <c r="R673" s="694" t="str">
        <f t="shared" si="182"/>
        <v>M</v>
      </c>
      <c r="S673" s="694" t="str">
        <f t="shared" si="176"/>
        <v>MAESTRIA EN DERECHO</v>
      </c>
      <c r="T673" s="322" t="s">
        <v>1227</v>
      </c>
      <c r="U673" s="132" t="s">
        <v>9</v>
      </c>
      <c r="V673" s="987">
        <v>5000</v>
      </c>
      <c r="W673" s="985">
        <f t="shared" si="177"/>
        <v>0.6</v>
      </c>
      <c r="X673" s="986">
        <f t="shared" si="178"/>
        <v>3000</v>
      </c>
      <c r="Y673" s="326">
        <v>2</v>
      </c>
      <c r="Z673" s="327"/>
      <c r="AA673" s="414">
        <v>26000</v>
      </c>
      <c r="AB673" s="604" t="str">
        <f ca="1">IF(Cat_alumnos[[#This Row],[Termina Programa]]&lt;TODAY(), "EGRESADO", "VIGENTE")</f>
        <v>EGRESADO</v>
      </c>
      <c r="AD673" s="1248">
        <v>655</v>
      </c>
      <c r="AE673" s="46">
        <v>0</v>
      </c>
      <c r="AF67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CALENDARIO)]],TODAY())/30,0)-AE673, IF(Cat_alumnos[[#This Row],[ESTATUS ACADÉMICO]]="VIGENTE",ROUNDDOWN(DAYS360(Cat_alumnos[[#This Row],[FECHA DE INICIO (PRIMERA CLASE CALENDARIO)]],TODAY())/30,0)+1-AE673,"NO VIGENTE"))</f>
        <v>NO VIGENTE</v>
      </c>
      <c r="AG673" s="145">
        <v>16</v>
      </c>
      <c r="AH6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73" s="726"/>
      <c r="AJ673" s="726"/>
      <c r="AK673" s="993"/>
      <c r="AL673" s="726"/>
      <c r="AM673" s="726"/>
      <c r="AS673" s="612">
        <f>Cat_alumnos[[#This Row],[Titulación]]</f>
        <v>26000</v>
      </c>
    </row>
    <row r="674" spans="1:87" ht="18" hidden="1" thickBot="1">
      <c r="A674" s="447">
        <f t="shared" si="183"/>
        <v>656</v>
      </c>
      <c r="B674" s="449" t="s">
        <v>10</v>
      </c>
      <c r="C674" s="666" t="s">
        <v>3340</v>
      </c>
      <c r="D674" s="999" t="s">
        <v>3364</v>
      </c>
      <c r="E674" s="525" t="s">
        <v>3341</v>
      </c>
      <c r="F674" s="450" t="s">
        <v>3342</v>
      </c>
      <c r="G674" s="502" t="s">
        <v>3343</v>
      </c>
      <c r="H674" s="450">
        <v>20</v>
      </c>
      <c r="I674" s="450">
        <v>20</v>
      </c>
      <c r="J674" s="540" t="s">
        <v>1600</v>
      </c>
      <c r="K674" s="451">
        <v>2100</v>
      </c>
      <c r="L674" s="451">
        <v>2000</v>
      </c>
      <c r="M674" s="502" t="s">
        <v>3304</v>
      </c>
      <c r="N674" s="379">
        <v>45310</v>
      </c>
      <c r="O674" s="379">
        <v>45888</v>
      </c>
      <c r="P674" s="379">
        <v>45310</v>
      </c>
      <c r="Q674" s="379">
        <v>45888</v>
      </c>
      <c r="R674" s="694" t="str">
        <f t="shared" si="182"/>
        <v>M</v>
      </c>
      <c r="S674" s="694" t="str">
        <f t="shared" si="176"/>
        <v>MAESTRIA EN DERECHO</v>
      </c>
      <c r="T674" s="322" t="s">
        <v>1227</v>
      </c>
      <c r="U674" s="132" t="s">
        <v>16</v>
      </c>
      <c r="V674" s="987">
        <v>5000</v>
      </c>
      <c r="W674" s="985">
        <f t="shared" si="177"/>
        <v>0.6</v>
      </c>
      <c r="X674" s="986">
        <f t="shared" si="178"/>
        <v>3000</v>
      </c>
      <c r="Y674" s="326">
        <v>2</v>
      </c>
      <c r="Z674" s="327"/>
      <c r="AA674" s="414">
        <v>26000</v>
      </c>
      <c r="AB674" s="604" t="s">
        <v>16</v>
      </c>
      <c r="AD674" s="1249">
        <v>656</v>
      </c>
      <c r="AE674" s="46">
        <v>0</v>
      </c>
      <c r="AF67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CALENDARIO)]],TODAY())/30,0)-AE674, IF(Cat_alumnos[[#This Row],[ESTATUS ACADÉMICO]]="VIGENTE",ROUNDDOWN(DAYS360(Cat_alumnos[[#This Row],[FECHA DE INICIO (PRIMERA CLASE CALENDARIO)]],TODAY())/30,0)+1-AE674,"NO VIGENTE"))</f>
        <v>NO VIGENTE</v>
      </c>
      <c r="AG674" s="145">
        <v>2</v>
      </c>
      <c r="AH6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674" s="726"/>
      <c r="AJ674" s="726"/>
      <c r="AK674" s="604"/>
      <c r="AS674" s="612">
        <f>Cat_alumnos[[#This Row],[Titulación]]</f>
        <v>26000</v>
      </c>
    </row>
    <row r="675" spans="1:87" ht="18" hidden="1" thickBot="1">
      <c r="A675" s="447">
        <f t="shared" si="183"/>
        <v>657</v>
      </c>
      <c r="B675" s="449" t="s">
        <v>10</v>
      </c>
      <c r="C675" s="1006" t="s">
        <v>3363</v>
      </c>
      <c r="D675" s="999" t="s">
        <v>3362</v>
      </c>
      <c r="E675" s="525" t="s">
        <v>3352</v>
      </c>
      <c r="F675" s="413"/>
      <c r="G675" s="413"/>
      <c r="H675" s="450">
        <v>20</v>
      </c>
      <c r="I675" s="450">
        <v>20</v>
      </c>
      <c r="J675" s="451">
        <v>1000</v>
      </c>
      <c r="K675" s="413">
        <v>2000</v>
      </c>
      <c r="L675" s="451">
        <v>2275</v>
      </c>
      <c r="M675" s="502" t="s">
        <v>3304</v>
      </c>
      <c r="N675" s="379">
        <v>45310</v>
      </c>
      <c r="O675" s="379">
        <v>45888</v>
      </c>
      <c r="P675" s="379">
        <v>41652</v>
      </c>
      <c r="Q675" s="379">
        <v>45890</v>
      </c>
      <c r="R675" s="694" t="str">
        <f t="shared" si="182"/>
        <v>M</v>
      </c>
      <c r="S675" s="694" t="str">
        <f t="shared" si="176"/>
        <v>MAESTRIA EN DERECHO</v>
      </c>
      <c r="T675" s="322" t="s">
        <v>35</v>
      </c>
      <c r="U675" s="132" t="s">
        <v>9</v>
      </c>
      <c r="V675" s="987">
        <v>5000</v>
      </c>
      <c r="W675" s="886">
        <f t="shared" si="177"/>
        <v>0.54500000000000004</v>
      </c>
      <c r="X675" s="700">
        <f t="shared" si="178"/>
        <v>2725</v>
      </c>
      <c r="Y675" s="326"/>
      <c r="Z675" s="327"/>
      <c r="AA675" s="414"/>
      <c r="AB675" s="604" t="str">
        <f ca="1">IF(Cat_alumnos[[#This Row],[Termina Programa]]&lt;TODAY(), "EGRESADO", "VIGENTE")</f>
        <v>EGRESADO</v>
      </c>
      <c r="AD675" s="1248">
        <v>657</v>
      </c>
      <c r="AE675" s="46">
        <v>0</v>
      </c>
      <c r="AF67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CALENDARIO)]],TODAY())/30,0)-AE675, IF(Cat_alumnos[[#This Row],[ESTATUS ACADÉMICO]]="VIGENTE",ROUNDDOWN(DAYS360(Cat_alumnos[[#This Row],[FECHA DE INICIO (PRIMERA CLASE CALENDARIO)]],TODAY())/30,0)+1-AE675,"NO VIGENTE"))</f>
        <v>NO VIGENTE</v>
      </c>
      <c r="AG675" s="145">
        <v>20</v>
      </c>
      <c r="AH6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675" s="994"/>
      <c r="AJ675" s="995" t="s">
        <v>3353</v>
      </c>
      <c r="AS675" s="612">
        <f>Cat_alumnos[[#This Row],[Titulación]]</f>
        <v>0</v>
      </c>
    </row>
    <row r="676" spans="1:87" ht="18" hidden="1" thickBot="1">
      <c r="A676" s="447">
        <f t="shared" si="183"/>
        <v>658</v>
      </c>
      <c r="B676" s="997" t="s">
        <v>17</v>
      </c>
      <c r="C676" s="666" t="s">
        <v>3354</v>
      </c>
      <c r="D676" s="1000" t="s">
        <v>3272</v>
      </c>
      <c r="E676" s="525" t="s">
        <v>3355</v>
      </c>
      <c r="F676" s="450">
        <v>9999691877</v>
      </c>
      <c r="G676" s="830" t="s">
        <v>3369</v>
      </c>
      <c r="H676" s="450">
        <v>10</v>
      </c>
      <c r="I676" s="450">
        <v>10</v>
      </c>
      <c r="J676" s="540" t="s">
        <v>1600</v>
      </c>
      <c r="K676" s="540" t="s">
        <v>1600</v>
      </c>
      <c r="L676" s="451">
        <v>1600</v>
      </c>
      <c r="M676" s="502" t="s">
        <v>1512</v>
      </c>
      <c r="N676" s="378">
        <v>45332</v>
      </c>
      <c r="O676" s="379">
        <v>45630</v>
      </c>
      <c r="P676" s="379">
        <v>45321</v>
      </c>
      <c r="Q676" s="379">
        <v>45606</v>
      </c>
      <c r="R676" s="694" t="str">
        <f t="shared" si="182"/>
        <v>H</v>
      </c>
      <c r="S676" s="694" t="s">
        <v>1675</v>
      </c>
      <c r="T676" s="322" t="s">
        <v>1227</v>
      </c>
      <c r="U676" s="132" t="s">
        <v>11</v>
      </c>
      <c r="V676" s="883">
        <v>5000</v>
      </c>
      <c r="W676" s="886">
        <f t="shared" si="177"/>
        <v>0.68</v>
      </c>
      <c r="X676" s="700">
        <f t="shared" si="178"/>
        <v>3400</v>
      </c>
      <c r="Y676" s="326">
        <v>0</v>
      </c>
      <c r="Z676" s="327">
        <v>5000</v>
      </c>
      <c r="AA676" s="414">
        <v>21000</v>
      </c>
      <c r="AB676" s="604" t="s">
        <v>11</v>
      </c>
      <c r="AD676" s="1249">
        <v>658</v>
      </c>
      <c r="AE676" s="46">
        <v>0</v>
      </c>
      <c r="AF67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CALENDARIO)]],TODAY())/30,0)-AE676, IF(Cat_alumnos[[#This Row],[ESTATUS ACADÉMICO]]="VIGENTE",ROUNDDOWN(DAYS360(Cat_alumnos[[#This Row],[FECHA DE INICIO (PRIMERA CLASE CALENDARIO)]],TODAY())/30,0)+1-AE676,"NO VIGENTE"))</f>
        <v>NO VIGENTE</v>
      </c>
      <c r="AG676" s="145">
        <v>10</v>
      </c>
      <c r="AH6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76" s="726"/>
      <c r="AJ676" s="300" t="s">
        <v>3852</v>
      </c>
      <c r="AS676" s="612">
        <f>Cat_alumnos[[#This Row],[Titulación]]</f>
        <v>21000</v>
      </c>
    </row>
    <row r="677" spans="1:87" ht="18" hidden="1" thickBot="1">
      <c r="A677" s="447">
        <f t="shared" si="183"/>
        <v>659</v>
      </c>
      <c r="B677" s="570" t="s">
        <v>20</v>
      </c>
      <c r="C677" s="413" t="s">
        <v>3370</v>
      </c>
      <c r="D677" s="1001" t="s">
        <v>3322</v>
      </c>
      <c r="E677" s="525" t="s">
        <v>3189</v>
      </c>
      <c r="F677" s="450" t="s">
        <v>3367</v>
      </c>
      <c r="G677" s="1301" t="s">
        <v>9417</v>
      </c>
      <c r="H677" s="450">
        <v>4</v>
      </c>
      <c r="I677" s="450">
        <v>4</v>
      </c>
      <c r="J677" s="451">
        <v>1500</v>
      </c>
      <c r="K677" s="540" t="s">
        <v>1600</v>
      </c>
      <c r="L677" s="451">
        <v>3497</v>
      </c>
      <c r="M677" s="502" t="s">
        <v>2443</v>
      </c>
      <c r="N677" s="378">
        <v>45304</v>
      </c>
      <c r="O677" s="379">
        <v>45394</v>
      </c>
      <c r="P677" s="379">
        <v>45303</v>
      </c>
      <c r="Q677" s="379">
        <v>45395</v>
      </c>
      <c r="R677" s="694" t="s">
        <v>1616</v>
      </c>
      <c r="S677" s="694" t="str">
        <f t="shared" ref="S677:S708" si="184">IFERROR(VLOOKUP($B677,BDPROGRAMA,2,FALSE),)</f>
        <v>JT DOCTORADO EN DERECHO</v>
      </c>
      <c r="T677" s="322" t="s">
        <v>35</v>
      </c>
      <c r="U677" s="132" t="s">
        <v>9</v>
      </c>
      <c r="V677" s="883">
        <v>7000</v>
      </c>
      <c r="W677" s="886">
        <f t="shared" si="177"/>
        <v>0.50042857142857144</v>
      </c>
      <c r="X677" s="700">
        <f t="shared" si="178"/>
        <v>3503</v>
      </c>
      <c r="Y677" s="326"/>
      <c r="Z677" s="327">
        <v>8000</v>
      </c>
      <c r="AA677" s="414">
        <v>25000</v>
      </c>
      <c r="AB677" s="604" t="str">
        <f ca="1">IF(Cat_alumnos[[#This Row],[Termina Programa]]&lt;TODAY(), "EGRESADO", "VIGENTE")</f>
        <v>EGRESADO</v>
      </c>
      <c r="AD677" s="1248">
        <v>659</v>
      </c>
      <c r="AE677" s="46">
        <v>0</v>
      </c>
      <c r="AF67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CALENDARIO)]],TODAY())/30,0)-AE677, IF(Cat_alumnos[[#This Row],[ESTATUS ACADÉMICO]]="VIGENTE",ROUNDDOWN(DAYS360(Cat_alumnos[[#This Row],[FECHA DE INICIO (PRIMERA CLASE CALENDARIO)]],TODAY())/30,0)+1-AE677,"NO VIGENTE"))</f>
        <v>NO VIGENTE</v>
      </c>
      <c r="AG677" s="145">
        <v>4</v>
      </c>
      <c r="AH6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677" s="726"/>
      <c r="AJ677">
        <f>8000-1500-3350</f>
        <v>3150</v>
      </c>
      <c r="AS677" s="612">
        <f>Cat_alumnos[[#This Row],[Titulación]]</f>
        <v>25000</v>
      </c>
      <c r="AZ677">
        <v>25000</v>
      </c>
      <c r="BX677">
        <v>8000</v>
      </c>
      <c r="BY677">
        <v>3150</v>
      </c>
      <c r="BZ677" s="81">
        <v>45303</v>
      </c>
      <c r="CA677" t="s">
        <v>246</v>
      </c>
      <c r="CC677">
        <f>8000-BY677</f>
        <v>4850</v>
      </c>
      <c r="CF677">
        <v>4850</v>
      </c>
      <c r="CI677">
        <f>CC677-CF677</f>
        <v>0</v>
      </c>
    </row>
    <row r="678" spans="1:87" ht="18" hidden="1" thickBot="1">
      <c r="A678" s="447">
        <f t="shared" si="183"/>
        <v>660</v>
      </c>
      <c r="B678" s="570" t="s">
        <v>12</v>
      </c>
      <c r="C678" s="413" t="s">
        <v>3371</v>
      </c>
      <c r="D678" s="1000" t="s">
        <v>3375</v>
      </c>
      <c r="E678" s="1111" t="s">
        <v>3606</v>
      </c>
      <c r="F678" s="1279" t="s">
        <v>9129</v>
      </c>
      <c r="G678" s="413"/>
      <c r="H678" s="450">
        <v>20</v>
      </c>
      <c r="I678" s="450">
        <v>20</v>
      </c>
      <c r="J678" s="451">
        <v>1500</v>
      </c>
      <c r="K678" s="451">
        <v>3000</v>
      </c>
      <c r="L678" s="451">
        <v>3497</v>
      </c>
      <c r="M678" s="502" t="s">
        <v>2443</v>
      </c>
      <c r="N678" s="717">
        <v>45304</v>
      </c>
      <c r="O678" s="459">
        <v>45893</v>
      </c>
      <c r="P678" s="459">
        <v>45304</v>
      </c>
      <c r="Q678" s="459">
        <v>45882</v>
      </c>
      <c r="R678" s="694" t="s">
        <v>1620</v>
      </c>
      <c r="S678" s="694" t="str">
        <f t="shared" si="184"/>
        <v>DOCTORADO EN DERECHO</v>
      </c>
      <c r="T678" s="322" t="s">
        <v>35</v>
      </c>
      <c r="U678" s="132" t="s">
        <v>9</v>
      </c>
      <c r="V678" s="883">
        <v>7000</v>
      </c>
      <c r="W678" s="886">
        <f t="shared" si="177"/>
        <v>0.50042857142857144</v>
      </c>
      <c r="X678" s="700">
        <f t="shared" si="178"/>
        <v>3503</v>
      </c>
      <c r="Y678" s="326">
        <v>1</v>
      </c>
      <c r="Z678" s="327"/>
      <c r="AA678" s="414">
        <v>29000</v>
      </c>
      <c r="AB678" s="604" t="str">
        <f ca="1">IF(Cat_alumnos[[#This Row],[Termina Programa]]&lt;TODAY(), "EGRESADO", "VIGENTE")</f>
        <v>EGRESADO</v>
      </c>
      <c r="AD678" s="1249">
        <v>660</v>
      </c>
      <c r="AE678" s="46">
        <v>0</v>
      </c>
      <c r="AF67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CALENDARIO)]],TODAY())/30,0)-AE678, IF(Cat_alumnos[[#This Row],[ESTATUS ACADÉMICO]]="VIGENTE",ROUNDDOWN(DAYS360(Cat_alumnos[[#This Row],[FECHA DE INICIO (PRIMERA CLASE CALENDARIO)]],TODAY())/30,0)+1-AE678,"NO VIGENTE"))</f>
        <v>NO VIGENTE</v>
      </c>
      <c r="AG678" s="145">
        <v>13</v>
      </c>
      <c r="AH6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78" s="55" t="str">
        <f t="shared" ref="AI678" si="185">IF(AH678&gt;=2,"SUSPENDER",IF(AH678&lt;=0,CONCATENATE("Al día"," ",$AK$17),IF(AND(AH678&lt;=2,AH678&gt;0),"COBRANZA",)))</f>
        <v>SUSPENDER</v>
      </c>
      <c r="AJ678" t="s">
        <v>9095</v>
      </c>
    </row>
    <row r="679" spans="1:87" ht="18" hidden="1" thickBot="1">
      <c r="A679" s="447">
        <f t="shared" si="183"/>
        <v>661</v>
      </c>
      <c r="B679" s="655" t="s">
        <v>12</v>
      </c>
      <c r="C679" s="453" t="s">
        <v>3372</v>
      </c>
      <c r="D679" s="1001" t="s">
        <v>3374</v>
      </c>
      <c r="E679" s="1097" t="s">
        <v>3373</v>
      </c>
      <c r="F679" s="453">
        <v>7223992045</v>
      </c>
      <c r="G679" s="953" t="s">
        <v>9418</v>
      </c>
      <c r="H679" s="454">
        <v>20</v>
      </c>
      <c r="I679" s="454">
        <v>20</v>
      </c>
      <c r="J679" s="455">
        <v>1500</v>
      </c>
      <c r="K679" s="455">
        <v>3000</v>
      </c>
      <c r="L679" s="455">
        <v>3497</v>
      </c>
      <c r="M679" s="564" t="s">
        <v>2443</v>
      </c>
      <c r="N679" s="717">
        <v>45304</v>
      </c>
      <c r="O679" s="459">
        <v>45893</v>
      </c>
      <c r="P679" s="459">
        <v>45304</v>
      </c>
      <c r="Q679" s="459">
        <v>45882</v>
      </c>
      <c r="R679" s="694" t="s">
        <v>1616</v>
      </c>
      <c r="S679" s="694" t="str">
        <f t="shared" si="184"/>
        <v>DOCTORADO EN DERECHO</v>
      </c>
      <c r="T679" s="322" t="s">
        <v>35</v>
      </c>
      <c r="U679" s="132" t="s">
        <v>9</v>
      </c>
      <c r="V679" s="883">
        <v>7000</v>
      </c>
      <c r="W679" s="886">
        <f t="shared" si="177"/>
        <v>0.50042857142857144</v>
      </c>
      <c r="X679" s="700">
        <f t="shared" si="178"/>
        <v>3503</v>
      </c>
      <c r="Y679" s="326">
        <v>1</v>
      </c>
      <c r="Z679" s="327"/>
      <c r="AA679" s="414">
        <v>29000</v>
      </c>
      <c r="AB679" s="604" t="str">
        <f ca="1">IF(Cat_alumnos[[#This Row],[Termina Programa]]&lt;TODAY(), "EGRESADO", "VIGENTE")</f>
        <v>EGRESADO</v>
      </c>
      <c r="AD679" s="1248">
        <v>661</v>
      </c>
      <c r="AE679" s="46">
        <v>0</v>
      </c>
      <c r="AF67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CALENDARIO)]],TODAY())/30,0)-AE679, IF(Cat_alumnos[[#This Row],[ESTATUS ACADÉMICO]]="VIGENTE",ROUNDDOWN(DAYS360(Cat_alumnos[[#This Row],[FECHA DE INICIO (PRIMERA CLASE CALENDARIO)]],TODAY())/30,0)+1-AE679,"NO VIGENTE"))</f>
        <v>NO VIGENTE</v>
      </c>
      <c r="AG679" s="145">
        <v>11</v>
      </c>
      <c r="AH6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CI679" t="s">
        <v>3788</v>
      </c>
    </row>
    <row r="680" spans="1:87" ht="18" hidden="1" thickBot="1">
      <c r="A680" s="447">
        <f t="shared" si="183"/>
        <v>662</v>
      </c>
      <c r="B680" s="498" t="s">
        <v>67</v>
      </c>
      <c r="C680" s="666" t="s">
        <v>3377</v>
      </c>
      <c r="D680" s="776" t="s">
        <v>3413</v>
      </c>
      <c r="E680" s="525" t="s">
        <v>3378</v>
      </c>
      <c r="F680" s="450">
        <v>9985772988</v>
      </c>
      <c r="G680" s="830" t="s">
        <v>3380</v>
      </c>
      <c r="H680" s="450">
        <v>20</v>
      </c>
      <c r="I680" s="450">
        <v>20</v>
      </c>
      <c r="J680" s="540" t="s">
        <v>1600</v>
      </c>
      <c r="K680" s="540" t="s">
        <v>1600</v>
      </c>
      <c r="L680" s="451">
        <v>5200</v>
      </c>
      <c r="M680" s="502" t="s">
        <v>3381</v>
      </c>
      <c r="N680" s="378">
        <v>45339</v>
      </c>
      <c r="O680" s="379">
        <v>45913</v>
      </c>
      <c r="P680" s="379">
        <v>45323</v>
      </c>
      <c r="Q680" s="379">
        <v>45917</v>
      </c>
      <c r="R680" s="694" t="s">
        <v>1616</v>
      </c>
      <c r="S680" s="694" t="str">
        <f t="shared" si="184"/>
        <v>DOCTORADO EN INNOVACION, ADMON Y POLITICAS PUBLICAS</v>
      </c>
      <c r="T680" s="322" t="s">
        <v>1227</v>
      </c>
      <c r="U680" s="132" t="s">
        <v>9</v>
      </c>
      <c r="V680" s="883">
        <v>7000</v>
      </c>
      <c r="W680" s="886">
        <f t="shared" si="177"/>
        <v>0.25714285714285712</v>
      </c>
      <c r="X680" s="700">
        <f t="shared" si="178"/>
        <v>1800</v>
      </c>
      <c r="Y680" s="326">
        <v>1</v>
      </c>
      <c r="Z680" s="327"/>
      <c r="AA680" s="414">
        <v>0</v>
      </c>
      <c r="AB680" s="604" t="str">
        <f ca="1">IF(Cat_alumnos[[#This Row],[Termina Programa]]&lt;TODAY(), "EGRESADO", "VIGENTE")</f>
        <v>EGRESADO</v>
      </c>
      <c r="AD680" s="1249">
        <v>662</v>
      </c>
      <c r="AE680" s="46">
        <v>0</v>
      </c>
      <c r="AF68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CALENDARIO)]],TODAY())/30,0)-AE680, IF(Cat_alumnos[[#This Row],[ESTATUS ACADÉMICO]]="VIGENTE",ROUNDDOWN(DAYS360(Cat_alumnos[[#This Row],[FECHA DE INICIO (PRIMERA CLASE CALENDARIO)]],TODAY())/30,0)+1-AE680,"NO VIGENTE"))</f>
        <v>NO VIGENTE</v>
      </c>
      <c r="AG680" s="145">
        <v>15</v>
      </c>
      <c r="AH6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</row>
    <row r="681" spans="1:87" ht="18" hidden="1" thickBot="1">
      <c r="A681" s="447">
        <f t="shared" si="183"/>
        <v>663</v>
      </c>
      <c r="B681" s="499" t="s">
        <v>8</v>
      </c>
      <c r="C681" s="666" t="s">
        <v>3382</v>
      </c>
      <c r="D681" s="776" t="s">
        <v>9419</v>
      </c>
      <c r="E681" s="525" t="s">
        <v>3383</v>
      </c>
      <c r="F681" s="450">
        <v>9843094976</v>
      </c>
      <c r="G681" s="502" t="s">
        <v>3384</v>
      </c>
      <c r="H681" s="450">
        <v>36</v>
      </c>
      <c r="I681" s="450">
        <v>36</v>
      </c>
      <c r="J681" s="451">
        <v>1000</v>
      </c>
      <c r="K681" s="451">
        <v>1500</v>
      </c>
      <c r="L681" s="451">
        <v>1800</v>
      </c>
      <c r="M681" s="502" t="s">
        <v>1512</v>
      </c>
      <c r="N681" s="379">
        <v>45332</v>
      </c>
      <c r="O681" s="379">
        <v>45882</v>
      </c>
      <c r="P681" s="379">
        <v>45323</v>
      </c>
      <c r="Q681" s="379">
        <v>45882</v>
      </c>
      <c r="R681" s="694" t="s">
        <v>1616</v>
      </c>
      <c r="S681" s="694" t="str">
        <f t="shared" si="184"/>
        <v>LICENCIATURA EN DERECHO</v>
      </c>
      <c r="T681" s="322" t="s">
        <v>1227</v>
      </c>
      <c r="U681" s="132" t="s">
        <v>16</v>
      </c>
      <c r="V681" s="883">
        <v>3150</v>
      </c>
      <c r="W681" s="886">
        <f t="shared" si="177"/>
        <v>0.42857142857142855</v>
      </c>
      <c r="X681" s="700">
        <f t="shared" si="178"/>
        <v>1350</v>
      </c>
      <c r="Y681" s="326">
        <v>4</v>
      </c>
      <c r="Z681" s="327"/>
      <c r="AA681" s="414">
        <v>23000</v>
      </c>
      <c r="AB681" s="604" t="s">
        <v>16</v>
      </c>
      <c r="AD681" s="1248">
        <v>663</v>
      </c>
      <c r="AE681" s="46">
        <v>0</v>
      </c>
      <c r="AF68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CALENDARIO)]],TODAY())/30,0)-AE681, IF(Cat_alumnos[[#This Row],[ESTATUS ACADÉMICO]]="VIGENTE",ROUNDDOWN(DAYS360(Cat_alumnos[[#This Row],[FECHA DE INICIO (PRIMERA CLASE CALENDARIO)]],TODAY())/30,0)+1-AE681,"NO VIGENTE"))</f>
        <v>NO VIGENTE</v>
      </c>
      <c r="AG681" s="145">
        <v>5</v>
      </c>
      <c r="AH6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</row>
    <row r="682" spans="1:87" ht="18" hidden="1" thickBot="1">
      <c r="A682" s="447">
        <f t="shared" si="183"/>
        <v>664</v>
      </c>
      <c r="B682" s="452" t="s">
        <v>10</v>
      </c>
      <c r="C682" s="681" t="s">
        <v>2204</v>
      </c>
      <c r="D682" s="454" t="s">
        <v>768</v>
      </c>
      <c r="E682" s="565" t="s">
        <v>2205</v>
      </c>
      <c r="F682" s="454">
        <v>9841423687</v>
      </c>
      <c r="G682" s="564" t="s">
        <v>2206</v>
      </c>
      <c r="H682" s="454">
        <v>20</v>
      </c>
      <c r="I682" s="454">
        <v>20</v>
      </c>
      <c r="J682" s="566" t="s">
        <v>1600</v>
      </c>
      <c r="K682" s="455">
        <v>2000</v>
      </c>
      <c r="L682" s="455">
        <v>2275</v>
      </c>
      <c r="M682" s="564" t="s">
        <v>3385</v>
      </c>
      <c r="N682" s="378">
        <v>45401</v>
      </c>
      <c r="O682" s="378">
        <v>45323</v>
      </c>
      <c r="P682" s="379">
        <v>45980</v>
      </c>
      <c r="Q682" s="459">
        <v>45606</v>
      </c>
      <c r="R682" s="694" t="str">
        <f t="shared" ref="R682:R691" si="186">MID($C682,11,1)</f>
        <v>H</v>
      </c>
      <c r="S682" s="694" t="str">
        <f t="shared" si="184"/>
        <v>MAESTRIA EN DERECHO</v>
      </c>
      <c r="T682" s="322" t="s">
        <v>1227</v>
      </c>
      <c r="U682" s="132" t="s">
        <v>9</v>
      </c>
      <c r="V682" s="883">
        <v>5000</v>
      </c>
      <c r="W682" s="698">
        <f t="shared" si="177"/>
        <v>0.54500000000000004</v>
      </c>
      <c r="X682" s="700">
        <f t="shared" si="178"/>
        <v>2725</v>
      </c>
      <c r="Y682" s="326">
        <v>2</v>
      </c>
      <c r="Z682" s="327"/>
      <c r="AA682" s="414">
        <v>26000</v>
      </c>
      <c r="AB682" s="604" t="str">
        <f ca="1">IF(Cat_alumnos[[#This Row],[Termina Programa]]&lt;TODAY(), "EGRESADO", "VIGENTE")</f>
        <v>EGRESADO</v>
      </c>
      <c r="AD682" s="1249">
        <v>664</v>
      </c>
      <c r="AE682" s="46">
        <v>0</v>
      </c>
      <c r="AF68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CALENDARIO)]],TODAY())/30,0)-AE682, IF(Cat_alumnos[[#This Row],[ESTATUS ACADÉMICO]]="VIGENTE",ROUNDDOWN(DAYS360(Cat_alumnos[[#This Row],[FECHA DE INICIO (PRIMERA CLASE CALENDARIO)]],TODAY())/30,0)+1-AE682,"NO VIGENTE"))</f>
        <v>NO VIGENTE</v>
      </c>
      <c r="AG682" s="145">
        <v>1</v>
      </c>
      <c r="AH6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</row>
    <row r="683" spans="1:87" ht="18" thickBot="1">
      <c r="A683" s="447">
        <f t="shared" si="183"/>
        <v>665</v>
      </c>
      <c r="B683" s="609" t="s">
        <v>15</v>
      </c>
      <c r="C683" s="981" t="s">
        <v>3547</v>
      </c>
      <c r="D683" s="1011" t="s">
        <v>3424</v>
      </c>
      <c r="E683" s="516" t="s">
        <v>3393</v>
      </c>
      <c r="F683" s="413"/>
      <c r="G683" s="1293" t="s">
        <v>9291</v>
      </c>
      <c r="H683" s="450">
        <v>16</v>
      </c>
      <c r="I683" s="450">
        <v>16</v>
      </c>
      <c r="J683" s="451">
        <v>2000</v>
      </c>
      <c r="K683" s="451">
        <v>2000</v>
      </c>
      <c r="L683" s="947">
        <f>2275*0.3</f>
        <v>682.5</v>
      </c>
      <c r="M683" s="502" t="s">
        <v>3394</v>
      </c>
      <c r="N683" s="378">
        <v>45306</v>
      </c>
      <c r="O683" s="379">
        <v>45762</v>
      </c>
      <c r="P683" s="379">
        <v>45337</v>
      </c>
      <c r="Q683" s="379">
        <v>45762</v>
      </c>
      <c r="R683" s="694" t="str">
        <f t="shared" si="186"/>
        <v>H</v>
      </c>
      <c r="S683" s="694" t="str">
        <f t="shared" si="184"/>
        <v>MAESTRIA EN DERECHO PROCESAL PENAL Y JUICIOS ORALES</v>
      </c>
      <c r="T683" s="322" t="s">
        <v>2133</v>
      </c>
      <c r="U683" s="132" t="s">
        <v>9</v>
      </c>
      <c r="V683" s="883">
        <v>5000</v>
      </c>
      <c r="W683" s="698">
        <f t="shared" si="177"/>
        <v>0.86350000000000005</v>
      </c>
      <c r="X683" s="700">
        <f t="shared" si="178"/>
        <v>4317.5</v>
      </c>
      <c r="Y683" s="326">
        <v>2</v>
      </c>
      <c r="Z683" s="327"/>
      <c r="AA683" s="414">
        <v>26000</v>
      </c>
      <c r="AB683" s="604" t="s">
        <v>9</v>
      </c>
      <c r="AD683" s="1248">
        <v>665</v>
      </c>
      <c r="AE683" s="46">
        <v>0</v>
      </c>
      <c r="AF68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CALENDARIO)]],TODAY())/30,0)-AE683, IF(Cat_alumnos[[#This Row],[ESTATUS ACADÉMICO]]="VIGENTE",ROUNDDOWN(DAYS360(Cat_alumnos[[#This Row],[FECHA DE INICIO (PRIMERA CLASE CALENDARIO)]],TODAY())/30,0)+1-AE683,"NO VIGENTE"))</f>
        <v>20</v>
      </c>
      <c r="AG683" s="145">
        <v>12</v>
      </c>
      <c r="AH683" s="47">
        <f>Cat_alumnos[[#This Row],[NO DE PAGOS (MESES)]]-Dat_Cobranza[[#This Row],[MODULOS PAGADOS]]</f>
        <v>4</v>
      </c>
      <c r="AI683" s="55" t="str">
        <f t="shared" ref="AI683:AI735" si="187">IF(AH683&gt;=2,"SUSPENDER",IF(AH683&lt;=0,CONCATENATE("Al día"," ",$AK$17),IF(AND(AH683&lt;=2,AH683&gt;0),"COBRANZA",)))</f>
        <v>SUSPENDER</v>
      </c>
      <c r="AJ683" s="300" t="s">
        <v>8895</v>
      </c>
      <c r="AK683" t="s">
        <v>8896</v>
      </c>
      <c r="AL683">
        <v>2</v>
      </c>
    </row>
    <row r="684" spans="1:87" ht="18" thickBot="1">
      <c r="A684" s="447">
        <f t="shared" si="183"/>
        <v>666</v>
      </c>
      <c r="B684" s="611" t="s">
        <v>15</v>
      </c>
      <c r="C684" s="1008" t="s">
        <v>3548</v>
      </c>
      <c r="D684" s="1011" t="s">
        <v>3425</v>
      </c>
      <c r="E684" s="565" t="s">
        <v>3396</v>
      </c>
      <c r="F684" s="453">
        <v>55237300</v>
      </c>
      <c r="G684" s="1290" t="s">
        <v>9292</v>
      </c>
      <c r="H684" s="454">
        <v>16</v>
      </c>
      <c r="I684" s="454">
        <v>16</v>
      </c>
      <c r="J684" s="455">
        <v>2000</v>
      </c>
      <c r="K684" s="455">
        <v>2000</v>
      </c>
      <c r="L684" s="947">
        <f t="shared" ref="L684:L687" si="188">2275*0.3</f>
        <v>682.5</v>
      </c>
      <c r="M684" s="564" t="s">
        <v>3394</v>
      </c>
      <c r="N684" s="717">
        <v>45306</v>
      </c>
      <c r="O684" s="459">
        <v>45762</v>
      </c>
      <c r="P684" s="459">
        <v>45337</v>
      </c>
      <c r="Q684" s="459">
        <v>45762</v>
      </c>
      <c r="R684" s="694" t="str">
        <f t="shared" si="186"/>
        <v>M</v>
      </c>
      <c r="S684" s="694" t="str">
        <f t="shared" si="184"/>
        <v>MAESTRIA EN DERECHO PROCESAL PENAL Y JUICIOS ORALES</v>
      </c>
      <c r="T684" s="322" t="s">
        <v>2133</v>
      </c>
      <c r="U684" s="132" t="s">
        <v>9</v>
      </c>
      <c r="V684" s="883">
        <v>5000</v>
      </c>
      <c r="W684" s="698">
        <f t="shared" si="177"/>
        <v>0.86350000000000005</v>
      </c>
      <c r="X684" s="700">
        <f t="shared" si="178"/>
        <v>4317.5</v>
      </c>
      <c r="Y684" s="326">
        <v>2</v>
      </c>
      <c r="Z684" s="327"/>
      <c r="AA684" s="414">
        <v>26000</v>
      </c>
      <c r="AB684" s="604" t="s">
        <v>9</v>
      </c>
      <c r="AD684" s="1249">
        <v>666</v>
      </c>
      <c r="AE684" s="46">
        <v>0</v>
      </c>
      <c r="AF68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CALENDARIO)]],TODAY())/30,0)-AE684, IF(Cat_alumnos[[#This Row],[ESTATUS ACADÉMICO]]="VIGENTE",ROUNDDOWN(DAYS360(Cat_alumnos[[#This Row],[FECHA DE INICIO (PRIMERA CLASE CALENDARIO)]],TODAY())/30,0)+1-AE684,"NO VIGENTE"))</f>
        <v>20</v>
      </c>
      <c r="AG684" s="145">
        <v>12</v>
      </c>
      <c r="AH684" s="47">
        <f>Cat_alumnos[[#This Row],[NO DE PAGOS (MESES)]]-Dat_Cobranza[[#This Row],[MODULOS PAGADOS]]</f>
        <v>4</v>
      </c>
      <c r="AI684" s="55" t="str">
        <f t="shared" si="187"/>
        <v>SUSPENDER</v>
      </c>
      <c r="AJ684" s="300" t="s">
        <v>8895</v>
      </c>
      <c r="AK684" t="s">
        <v>8896</v>
      </c>
      <c r="AL684">
        <v>2</v>
      </c>
    </row>
    <row r="685" spans="1:87" ht="18" hidden="1" thickBot="1">
      <c r="A685" s="447">
        <f t="shared" si="183"/>
        <v>667</v>
      </c>
      <c r="B685" s="611" t="s">
        <v>15</v>
      </c>
      <c r="C685" s="1010" t="s">
        <v>3549</v>
      </c>
      <c r="D685" s="1011" t="s">
        <v>3428</v>
      </c>
      <c r="E685" s="1320" t="s">
        <v>2954</v>
      </c>
      <c r="F685" s="453">
        <v>47559436</v>
      </c>
      <c r="G685" s="1292" t="s">
        <v>9237</v>
      </c>
      <c r="H685" s="454">
        <v>16</v>
      </c>
      <c r="I685" s="454">
        <v>16</v>
      </c>
      <c r="J685" s="455">
        <v>2000</v>
      </c>
      <c r="K685" s="455">
        <v>2000</v>
      </c>
      <c r="L685" s="947">
        <f t="shared" si="188"/>
        <v>682.5</v>
      </c>
      <c r="M685" s="564" t="s">
        <v>3394</v>
      </c>
      <c r="N685" s="717">
        <v>45306</v>
      </c>
      <c r="O685" s="459">
        <v>45762</v>
      </c>
      <c r="P685" s="459">
        <v>45337</v>
      </c>
      <c r="Q685" s="459">
        <v>45762</v>
      </c>
      <c r="R685" s="694" t="str">
        <f t="shared" si="186"/>
        <v>H</v>
      </c>
      <c r="S685" s="694" t="str">
        <f t="shared" si="184"/>
        <v>MAESTRIA EN DERECHO PROCESAL PENAL Y JUICIOS ORALES</v>
      </c>
      <c r="T685" s="322" t="s">
        <v>2133</v>
      </c>
      <c r="U685" s="132" t="s">
        <v>11</v>
      </c>
      <c r="V685" s="883">
        <v>5000</v>
      </c>
      <c r="W685" s="698">
        <f t="shared" si="177"/>
        <v>0.86350000000000005</v>
      </c>
      <c r="X685" s="700">
        <f t="shared" si="178"/>
        <v>4317.5</v>
      </c>
      <c r="Y685" s="326">
        <v>2</v>
      </c>
      <c r="Z685" s="327"/>
      <c r="AA685" s="414">
        <v>26000</v>
      </c>
      <c r="AB685" s="604" t="s">
        <v>11</v>
      </c>
      <c r="AD685" s="1248">
        <v>667</v>
      </c>
      <c r="AE685" s="46">
        <v>0</v>
      </c>
      <c r="AF68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CALENDARIO)]],TODAY())/30,0)-AE685, IF(Cat_alumnos[[#This Row],[ESTATUS ACADÉMICO]]="VIGENTE",ROUNDDOWN(DAYS360(Cat_alumnos[[#This Row],[FECHA DE INICIO (PRIMERA CLASE CALENDARIO)]],TODAY())/30,0)+1-AE685,"NO VIGENTE"))</f>
        <v>NO VIGENTE</v>
      </c>
      <c r="AG685" s="145">
        <v>16</v>
      </c>
      <c r="AH6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685" s="55" t="str">
        <f t="shared" si="187"/>
        <v>SUSPENDER</v>
      </c>
      <c r="AJ685" s="300" t="s">
        <v>9173</v>
      </c>
      <c r="AK685" s="983" t="s">
        <v>8897</v>
      </c>
    </row>
    <row r="686" spans="1:87" ht="18" hidden="1" thickBot="1">
      <c r="A686" s="447">
        <f t="shared" si="183"/>
        <v>668</v>
      </c>
      <c r="B686" s="611" t="s">
        <v>15</v>
      </c>
      <c r="C686" s="1008" t="s">
        <v>3550</v>
      </c>
      <c r="D686" s="1028" t="s">
        <v>3426</v>
      </c>
      <c r="E686" s="565" t="s">
        <v>3398</v>
      </c>
      <c r="F686" s="453">
        <v>41923306</v>
      </c>
      <c r="G686" s="1292" t="s">
        <v>9293</v>
      </c>
      <c r="H686" s="454">
        <v>16</v>
      </c>
      <c r="I686" s="454">
        <v>16</v>
      </c>
      <c r="J686" s="455">
        <v>2000</v>
      </c>
      <c r="K686" s="455">
        <v>2000</v>
      </c>
      <c r="L686" s="947">
        <f t="shared" si="188"/>
        <v>682.5</v>
      </c>
      <c r="M686" s="564" t="s">
        <v>3394</v>
      </c>
      <c r="N686" s="717">
        <v>45306</v>
      </c>
      <c r="O686" s="459">
        <v>45762</v>
      </c>
      <c r="P686" s="459">
        <v>45337</v>
      </c>
      <c r="Q686" s="459">
        <v>45762</v>
      </c>
      <c r="R686" s="694" t="str">
        <f t="shared" si="186"/>
        <v>M</v>
      </c>
      <c r="S686" s="694" t="str">
        <f t="shared" si="184"/>
        <v>MAESTRIA EN DERECHO PROCESAL PENAL Y JUICIOS ORALES</v>
      </c>
      <c r="T686" s="322" t="s">
        <v>2133</v>
      </c>
      <c r="U686" s="132" t="s">
        <v>9</v>
      </c>
      <c r="V686" s="883">
        <v>5000</v>
      </c>
      <c r="W686" s="698">
        <f t="shared" si="177"/>
        <v>0.86350000000000005</v>
      </c>
      <c r="X686" s="700">
        <f t="shared" si="178"/>
        <v>4317.5</v>
      </c>
      <c r="Y686" s="326">
        <v>2</v>
      </c>
      <c r="Z686" s="327"/>
      <c r="AA686" s="414">
        <v>26000</v>
      </c>
      <c r="AB686" s="604" t="s">
        <v>11</v>
      </c>
      <c r="AD686" s="1249">
        <v>668</v>
      </c>
      <c r="AE686" s="46">
        <v>0</v>
      </c>
      <c r="AF68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CALENDARIO)]],TODAY())/30,0)-AE686, IF(Cat_alumnos[[#This Row],[ESTATUS ACADÉMICO]]="VIGENTE",ROUNDDOWN(DAYS360(Cat_alumnos[[#This Row],[FECHA DE INICIO (PRIMERA CLASE CALENDARIO)]],TODAY())/30,0)+1-AE686,"NO VIGENTE"))</f>
        <v>NO VIGENTE</v>
      </c>
      <c r="AG686" s="145">
        <v>16</v>
      </c>
      <c r="AH6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686" s="55" t="str">
        <f t="shared" si="187"/>
        <v>SUSPENDER</v>
      </c>
      <c r="AJ686" s="300" t="s">
        <v>17083</v>
      </c>
      <c r="AK686" t="s">
        <v>8896</v>
      </c>
      <c r="AL686">
        <v>2</v>
      </c>
    </row>
    <row r="687" spans="1:87" ht="18" hidden="1" thickBot="1">
      <c r="A687" s="447">
        <f t="shared" si="183"/>
        <v>669</v>
      </c>
      <c r="B687" s="611" t="s">
        <v>15</v>
      </c>
      <c r="C687" s="1008" t="s">
        <v>3551</v>
      </c>
      <c r="D687" s="1011" t="s">
        <v>3428</v>
      </c>
      <c r="E687" s="565" t="s">
        <v>3400</v>
      </c>
      <c r="F687" s="453">
        <v>50182141</v>
      </c>
      <c r="G687" s="1292" t="s">
        <v>9294</v>
      </c>
      <c r="H687" s="454">
        <v>16</v>
      </c>
      <c r="I687" s="454">
        <v>16</v>
      </c>
      <c r="J687" s="455">
        <v>2000</v>
      </c>
      <c r="K687" s="455">
        <v>2000</v>
      </c>
      <c r="L687" s="947">
        <f t="shared" si="188"/>
        <v>682.5</v>
      </c>
      <c r="M687" s="564" t="s">
        <v>3394</v>
      </c>
      <c r="N687" s="717">
        <v>45306</v>
      </c>
      <c r="O687" s="459">
        <v>45762</v>
      </c>
      <c r="P687" s="459">
        <v>45337</v>
      </c>
      <c r="Q687" s="459">
        <v>45762</v>
      </c>
      <c r="R687" s="694" t="str">
        <f t="shared" si="186"/>
        <v>H</v>
      </c>
      <c r="S687" s="694" t="str">
        <f t="shared" si="184"/>
        <v>MAESTRIA EN DERECHO PROCESAL PENAL Y JUICIOS ORALES</v>
      </c>
      <c r="T687" s="322" t="s">
        <v>2133</v>
      </c>
      <c r="U687" s="132" t="s">
        <v>9</v>
      </c>
      <c r="V687" s="883">
        <v>5000</v>
      </c>
      <c r="W687" s="886">
        <f t="shared" si="177"/>
        <v>0.86350000000000005</v>
      </c>
      <c r="X687" s="700">
        <f t="shared" si="178"/>
        <v>4317.5</v>
      </c>
      <c r="Y687" s="326">
        <v>2</v>
      </c>
      <c r="Z687" s="327"/>
      <c r="AA687" s="414">
        <v>26000</v>
      </c>
      <c r="AB687" s="604" t="s">
        <v>11</v>
      </c>
      <c r="AD687" s="1248">
        <v>669</v>
      </c>
      <c r="AE687" s="46">
        <v>0</v>
      </c>
      <c r="AF68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CALENDARIO)]],TODAY())/30,0)-AE687, IF(Cat_alumnos[[#This Row],[ESTATUS ACADÉMICO]]="VIGENTE",ROUNDDOWN(DAYS360(Cat_alumnos[[#This Row],[FECHA DE INICIO (PRIMERA CLASE CALENDARIO)]],TODAY())/30,0)+1-AE687,"NO VIGENTE"))</f>
        <v>NO VIGENTE</v>
      </c>
      <c r="AG687" s="145">
        <v>16</v>
      </c>
      <c r="AH6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87" s="55" t="str">
        <f t="shared" si="187"/>
        <v>SUSPENDER</v>
      </c>
      <c r="AJ687" s="300" t="s">
        <v>9595</v>
      </c>
      <c r="AK687">
        <v>2</v>
      </c>
      <c r="AL687">
        <v>2</v>
      </c>
    </row>
    <row r="688" spans="1:87" ht="18" thickBot="1">
      <c r="A688" s="447">
        <f t="shared" si="183"/>
        <v>670</v>
      </c>
      <c r="B688" s="655" t="s">
        <v>3889</v>
      </c>
      <c r="C688" s="1015" t="s">
        <v>3553</v>
      </c>
      <c r="D688" s="1013" t="s">
        <v>3443</v>
      </c>
      <c r="E688" s="1208" t="s">
        <v>3401</v>
      </c>
      <c r="F688" s="453">
        <v>41517700</v>
      </c>
      <c r="G688" s="1292" t="s">
        <v>9295</v>
      </c>
      <c r="H688" s="454">
        <v>20</v>
      </c>
      <c r="I688" s="454">
        <v>20</v>
      </c>
      <c r="J688" s="455">
        <v>3497</v>
      </c>
      <c r="K688" s="455">
        <v>3350</v>
      </c>
      <c r="L688" s="455">
        <f t="shared" ref="L688" si="189">3497*0.3</f>
        <v>1049.0999999999999</v>
      </c>
      <c r="M688" s="564" t="s">
        <v>3402</v>
      </c>
      <c r="N688" s="717">
        <v>45306</v>
      </c>
      <c r="O688" s="379">
        <f t="shared" ref="O688" si="190">IF($N688&lt;&gt;"", EDATE($N688,$I688-1),"")</f>
        <v>45884</v>
      </c>
      <c r="P688" s="459">
        <v>45337</v>
      </c>
      <c r="Q688" s="379">
        <v>45458</v>
      </c>
      <c r="R688" s="694" t="str">
        <f t="shared" si="186"/>
        <v>H</v>
      </c>
      <c r="S688" s="694" t="str">
        <f t="shared" si="184"/>
        <v>DOCTORADO EN DERECHO</v>
      </c>
      <c r="T688" s="322" t="s">
        <v>2133</v>
      </c>
      <c r="U688" s="132" t="s">
        <v>9</v>
      </c>
      <c r="V688" s="883">
        <v>7000</v>
      </c>
      <c r="W688" s="886">
        <f t="shared" si="177"/>
        <v>0.85012857142857134</v>
      </c>
      <c r="X688" s="700">
        <f t="shared" si="178"/>
        <v>5950.9</v>
      </c>
      <c r="Y688" s="326">
        <v>1</v>
      </c>
      <c r="Z688" s="327"/>
      <c r="AA688" s="328">
        <v>30000</v>
      </c>
      <c r="AB688" s="604" t="s">
        <v>9</v>
      </c>
      <c r="AD688" s="1249">
        <v>670</v>
      </c>
      <c r="AE688" s="46">
        <v>0</v>
      </c>
      <c r="AF68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CALENDARIO)]],TODAY())/30,0)-AE688, IF(Cat_alumnos[[#This Row],[ESTATUS ACADÉMICO]]="VIGENTE",ROUNDDOWN(DAYS360(Cat_alumnos[[#This Row],[FECHA DE INICIO (PRIMERA CLASE CALENDARIO)]],TODAY())/30,0)+1-AE688,"NO VIGENTE"))</f>
        <v>20</v>
      </c>
      <c r="AG688" s="145">
        <v>20</v>
      </c>
      <c r="AH688" s="47">
        <f>Cat_alumnos[[#This Row],[NO DE PAGOS (MESES)]]-Dat_Cobranza[[#This Row],[MODULOS PAGADOS]]</f>
        <v>0</v>
      </c>
      <c r="AI688" s="55" t="str">
        <f t="shared" ca="1" si="187"/>
        <v>Al día septiembre</v>
      </c>
      <c r="AJ688" t="s">
        <v>9582</v>
      </c>
      <c r="AK688">
        <v>1</v>
      </c>
    </row>
    <row r="689" spans="1:38" ht="18" hidden="1" thickBot="1">
      <c r="A689" s="447">
        <f t="shared" si="183"/>
        <v>671</v>
      </c>
      <c r="B689" s="655" t="s">
        <v>22</v>
      </c>
      <c r="C689" s="1015" t="s">
        <v>3545</v>
      </c>
      <c r="D689" s="1013" t="s">
        <v>3442</v>
      </c>
      <c r="E689" s="565" t="s">
        <v>3403</v>
      </c>
      <c r="F689" s="453">
        <v>53067498</v>
      </c>
      <c r="G689" s="1289" t="s">
        <v>9296</v>
      </c>
      <c r="H689" s="454">
        <v>6</v>
      </c>
      <c r="I689" s="454">
        <v>6</v>
      </c>
      <c r="J689" s="455">
        <v>3000</v>
      </c>
      <c r="K689" s="455">
        <v>0</v>
      </c>
      <c r="L689" s="455">
        <f>3497*0.3</f>
        <v>1049.0999999999999</v>
      </c>
      <c r="M689" s="564" t="s">
        <v>3402</v>
      </c>
      <c r="N689" s="717">
        <v>45306</v>
      </c>
      <c r="O689" s="459">
        <v>45884</v>
      </c>
      <c r="P689" s="459">
        <v>45337</v>
      </c>
      <c r="Q689" s="459">
        <v>45884</v>
      </c>
      <c r="R689" s="694" t="str">
        <f t="shared" si="186"/>
        <v>H</v>
      </c>
      <c r="S689" s="694" t="str">
        <f t="shared" si="184"/>
        <v>JT DOCTORADO EN INNOVACION ADMON Y POLITICAS PUBLICAS</v>
      </c>
      <c r="T689" s="322" t="s">
        <v>2133</v>
      </c>
      <c r="U689" s="132" t="s">
        <v>11</v>
      </c>
      <c r="V689" s="883">
        <v>7000</v>
      </c>
      <c r="W689" s="886">
        <f t="shared" si="177"/>
        <v>0.85012857142857134</v>
      </c>
      <c r="X689" s="700">
        <f t="shared" si="178"/>
        <v>5950.9</v>
      </c>
      <c r="Y689" s="326">
        <v>1</v>
      </c>
      <c r="Z689" s="327">
        <v>8000</v>
      </c>
      <c r="AA689" s="414">
        <v>29000</v>
      </c>
      <c r="AB689" s="604" t="s">
        <v>11</v>
      </c>
      <c r="AD689" s="1248">
        <v>671</v>
      </c>
      <c r="AE689" s="46">
        <v>0</v>
      </c>
      <c r="AF68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CALENDARIO)]],TODAY())/30,0)-AE689, IF(Cat_alumnos[[#This Row],[ESTATUS ACADÉMICO]]="VIGENTE",ROUNDDOWN(DAYS360(Cat_alumnos[[#This Row],[FECHA DE INICIO (PRIMERA CLASE CALENDARIO)]],TODAY())/30,0)+1-AE689,"NO VIGENTE"))</f>
        <v>NO VIGENTE</v>
      </c>
      <c r="AG689" s="145">
        <v>6</v>
      </c>
      <c r="AH6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89" s="55" t="str">
        <f t="shared" si="187"/>
        <v>SUSPENDER</v>
      </c>
      <c r="AJ689" t="s">
        <v>8815</v>
      </c>
    </row>
    <row r="690" spans="1:38" ht="18" thickBot="1">
      <c r="A690" s="447">
        <f t="shared" si="183"/>
        <v>672</v>
      </c>
      <c r="B690" s="655" t="s">
        <v>3889</v>
      </c>
      <c r="C690" s="1015" t="s">
        <v>3556</v>
      </c>
      <c r="D690" s="1013" t="s">
        <v>3440</v>
      </c>
      <c r="E690" s="1208" t="s">
        <v>9420</v>
      </c>
      <c r="F690" s="453">
        <v>52028129</v>
      </c>
      <c r="G690" s="1289" t="s">
        <v>9297</v>
      </c>
      <c r="H690" s="454">
        <v>20</v>
      </c>
      <c r="I690" s="454">
        <v>20</v>
      </c>
      <c r="J690" s="455">
        <v>3000</v>
      </c>
      <c r="K690" s="455">
        <v>3350</v>
      </c>
      <c r="L690" s="455">
        <f t="shared" ref="L690" si="191">3497*0.3</f>
        <v>1049.0999999999999</v>
      </c>
      <c r="M690" s="564" t="s">
        <v>3402</v>
      </c>
      <c r="N690" s="717">
        <v>45306</v>
      </c>
      <c r="O690" s="459">
        <v>45884</v>
      </c>
      <c r="P690" s="459">
        <v>45337</v>
      </c>
      <c r="Q690" s="459">
        <v>45884</v>
      </c>
      <c r="R690" s="694" t="str">
        <f t="shared" si="186"/>
        <v>H</v>
      </c>
      <c r="S690" s="694" t="str">
        <f t="shared" si="184"/>
        <v>DOCTORADO EN DERECHO</v>
      </c>
      <c r="T690" s="322" t="s">
        <v>2133</v>
      </c>
      <c r="U690" s="132" t="s">
        <v>9</v>
      </c>
      <c r="V690" s="883">
        <v>7000</v>
      </c>
      <c r="W690" s="886">
        <f t="shared" si="177"/>
        <v>0.85012857142857134</v>
      </c>
      <c r="X690" s="700">
        <f t="shared" si="178"/>
        <v>5950.9</v>
      </c>
      <c r="Y690" s="326">
        <v>1</v>
      </c>
      <c r="Z690" s="327"/>
      <c r="AA690" s="328">
        <v>30000</v>
      </c>
      <c r="AB690" s="604" t="s">
        <v>9</v>
      </c>
      <c r="AD690" s="1249">
        <v>672</v>
      </c>
      <c r="AE690" s="46">
        <v>0</v>
      </c>
      <c r="AF69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CALENDARIO)]],TODAY())/30,0)-AE690, IF(Cat_alumnos[[#This Row],[ESTATUS ACADÉMICO]]="VIGENTE",ROUNDDOWN(DAYS360(Cat_alumnos[[#This Row],[FECHA DE INICIO (PRIMERA CLASE CALENDARIO)]],TODAY())/30,0)+1-AE690,"NO VIGENTE"))</f>
        <v>20</v>
      </c>
      <c r="AG690" s="145">
        <v>20</v>
      </c>
      <c r="AH690" s="47">
        <f>Cat_alumnos[[#This Row],[NO DE PAGOS (MESES)]]-Dat_Cobranza[[#This Row],[MODULOS PAGADOS]]</f>
        <v>0</v>
      </c>
      <c r="AI690" s="55" t="str">
        <f t="shared" ca="1" si="187"/>
        <v>Al día septiembre</v>
      </c>
      <c r="AJ690" t="s">
        <v>9597</v>
      </c>
      <c r="AK690">
        <v>1</v>
      </c>
      <c r="AL690" s="300"/>
    </row>
    <row r="691" spans="1:38" ht="18" thickBot="1">
      <c r="A691" s="447">
        <f t="shared" si="183"/>
        <v>673</v>
      </c>
      <c r="B691" s="655" t="s">
        <v>3889</v>
      </c>
      <c r="C691" s="1015" t="s">
        <v>3557</v>
      </c>
      <c r="D691" s="1013" t="s">
        <v>3436</v>
      </c>
      <c r="E691" s="1097" t="s">
        <v>3405</v>
      </c>
      <c r="F691" s="453">
        <v>42511230</v>
      </c>
      <c r="G691" s="1289" t="s">
        <v>9298</v>
      </c>
      <c r="H691" s="454">
        <v>20</v>
      </c>
      <c r="I691" s="454">
        <v>20</v>
      </c>
      <c r="J691" s="455">
        <v>3000</v>
      </c>
      <c r="K691" s="455">
        <v>3350</v>
      </c>
      <c r="L691" s="455">
        <f t="shared" ref="L691" si="192">3497*0.3</f>
        <v>1049.0999999999999</v>
      </c>
      <c r="M691" s="564" t="s">
        <v>3402</v>
      </c>
      <c r="N691" s="717">
        <v>45306</v>
      </c>
      <c r="O691" s="459">
        <v>45884</v>
      </c>
      <c r="P691" s="459">
        <v>45337</v>
      </c>
      <c r="Q691" s="459">
        <v>45884</v>
      </c>
      <c r="R691" s="694" t="str">
        <f t="shared" si="186"/>
        <v>M</v>
      </c>
      <c r="S691" s="694" t="str">
        <f t="shared" si="184"/>
        <v>DOCTORADO EN DERECHO</v>
      </c>
      <c r="T691" s="322" t="s">
        <v>2133</v>
      </c>
      <c r="U691" s="132" t="s">
        <v>9</v>
      </c>
      <c r="V691" s="883">
        <v>7000</v>
      </c>
      <c r="W691" s="886">
        <f t="shared" si="177"/>
        <v>0.85012857142857134</v>
      </c>
      <c r="X691" s="700">
        <f t="shared" si="178"/>
        <v>5950.9</v>
      </c>
      <c r="Y691" s="326">
        <v>1</v>
      </c>
      <c r="Z691" s="327"/>
      <c r="AA691" s="328">
        <v>30000</v>
      </c>
      <c r="AB691" s="604" t="s">
        <v>9</v>
      </c>
      <c r="AD691" s="1248">
        <v>673</v>
      </c>
      <c r="AE691" s="46">
        <v>0</v>
      </c>
      <c r="AF69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CALENDARIO)]],TODAY())/30,0)-AE691, IF(Cat_alumnos[[#This Row],[ESTATUS ACADÉMICO]]="VIGENTE",ROUNDDOWN(DAYS360(Cat_alumnos[[#This Row],[FECHA DE INICIO (PRIMERA CLASE CALENDARIO)]],TODAY())/30,0)+1-AE691,"NO VIGENTE"))</f>
        <v>20</v>
      </c>
      <c r="AG691" s="145">
        <v>16</v>
      </c>
      <c r="AH691" s="47">
        <f>Cat_alumnos[[#This Row],[NO DE PAGOS (MESES)]]-Dat_Cobranza[[#This Row],[MODULOS PAGADOS]]</f>
        <v>4</v>
      </c>
      <c r="AI691" s="55" t="str">
        <f t="shared" si="187"/>
        <v>SUSPENDER</v>
      </c>
      <c r="AJ691" t="s">
        <v>9574</v>
      </c>
      <c r="AK691">
        <v>1</v>
      </c>
      <c r="AL691" s="300"/>
    </row>
    <row r="692" spans="1:38" ht="18" hidden="1" thickBot="1">
      <c r="A692" s="447">
        <f t="shared" si="183"/>
        <v>674</v>
      </c>
      <c r="B692" s="655" t="s">
        <v>20</v>
      </c>
      <c r="C692" s="1015" t="s">
        <v>3555</v>
      </c>
      <c r="D692" s="1028" t="s">
        <v>3437</v>
      </c>
      <c r="E692" s="1025" t="s">
        <v>3406</v>
      </c>
      <c r="F692" s="413">
        <v>30077043</v>
      </c>
      <c r="G692" s="1291" t="s">
        <v>9421</v>
      </c>
      <c r="H692" s="450">
        <v>6</v>
      </c>
      <c r="I692" s="450">
        <v>6</v>
      </c>
      <c r="J692" s="451">
        <v>3000</v>
      </c>
      <c r="K692" s="451">
        <v>3350</v>
      </c>
      <c r="L692" s="455">
        <f t="shared" ref="L692:L693" si="193">3497*0.3</f>
        <v>1049.0999999999999</v>
      </c>
      <c r="M692" s="502" t="s">
        <v>3402</v>
      </c>
      <c r="N692" s="379">
        <v>45306</v>
      </c>
      <c r="O692" s="379">
        <v>45488</v>
      </c>
      <c r="P692" s="379">
        <v>45337</v>
      </c>
      <c r="Q692" s="379">
        <v>45884</v>
      </c>
      <c r="R692" s="413" t="s">
        <v>1620</v>
      </c>
      <c r="S692" s="694" t="str">
        <f t="shared" si="184"/>
        <v>JT DOCTORADO EN DERECHO</v>
      </c>
      <c r="T692" s="322" t="s">
        <v>2133</v>
      </c>
      <c r="U692" s="132" t="s">
        <v>9</v>
      </c>
      <c r="V692" s="883">
        <v>7000</v>
      </c>
      <c r="W692" s="886">
        <f t="shared" si="177"/>
        <v>0.85012857142857134</v>
      </c>
      <c r="X692" s="700">
        <f t="shared" si="178"/>
        <v>5950.9</v>
      </c>
      <c r="Y692" s="326">
        <v>0</v>
      </c>
      <c r="Z692" s="327">
        <v>8000</v>
      </c>
      <c r="AA692" s="328">
        <v>30000</v>
      </c>
      <c r="AB692" s="604" t="s">
        <v>11</v>
      </c>
      <c r="AD692" s="1249">
        <v>674</v>
      </c>
      <c r="AE692" s="46">
        <v>0</v>
      </c>
      <c r="AF69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CALENDARIO)]],TODAY())/30,0)-AE692, IF(Cat_alumnos[[#This Row],[ESTATUS ACADÉMICO]]="VIGENTE",ROUNDDOWN(DAYS360(Cat_alumnos[[#This Row],[FECHA DE INICIO (PRIMERA CLASE CALENDARIO)]],TODAY())/30,0)+1-AE692,"NO VIGENTE"))</f>
        <v>NO VIGENTE</v>
      </c>
      <c r="AG692" s="145">
        <v>6</v>
      </c>
      <c r="AH6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2" s="55" t="str">
        <f t="shared" si="187"/>
        <v>SUSPENDER</v>
      </c>
      <c r="AJ692" t="s">
        <v>8854</v>
      </c>
      <c r="AK692">
        <v>0</v>
      </c>
      <c r="AL692">
        <v>0</v>
      </c>
    </row>
    <row r="693" spans="1:38" ht="18" thickBot="1">
      <c r="A693" s="447">
        <f t="shared" si="183"/>
        <v>675</v>
      </c>
      <c r="B693" s="655" t="s">
        <v>3889</v>
      </c>
      <c r="C693" s="1015" t="s">
        <v>3558</v>
      </c>
      <c r="D693" s="1013" t="s">
        <v>3439</v>
      </c>
      <c r="E693" s="1208" t="s">
        <v>3407</v>
      </c>
      <c r="F693" s="453">
        <v>56987560</v>
      </c>
      <c r="G693" s="1289" t="s">
        <v>9299</v>
      </c>
      <c r="H693" s="454">
        <v>20</v>
      </c>
      <c r="I693" s="454">
        <v>20</v>
      </c>
      <c r="J693" s="455">
        <v>3000</v>
      </c>
      <c r="K693" s="455">
        <v>3350</v>
      </c>
      <c r="L693" s="455">
        <f t="shared" si="193"/>
        <v>1049.0999999999999</v>
      </c>
      <c r="M693" s="564" t="s">
        <v>3402</v>
      </c>
      <c r="N693" s="717">
        <v>45306</v>
      </c>
      <c r="O693" s="459">
        <v>45884</v>
      </c>
      <c r="P693" s="459">
        <v>45337</v>
      </c>
      <c r="Q693" s="459">
        <v>45884</v>
      </c>
      <c r="R693" s="694" t="str">
        <f t="shared" ref="R693:R707" si="194">MID($C693,11,1)</f>
        <v>H</v>
      </c>
      <c r="S693" s="694" t="str">
        <f t="shared" si="184"/>
        <v>DOCTORADO EN DERECHO</v>
      </c>
      <c r="T693" s="322" t="s">
        <v>2133</v>
      </c>
      <c r="U693" s="132" t="s">
        <v>9</v>
      </c>
      <c r="V693" s="883">
        <v>7000</v>
      </c>
      <c r="W693" s="886">
        <f t="shared" ref="W693:W737" si="195">IFERROR($X693/$V693,"")</f>
        <v>0.85012857142857134</v>
      </c>
      <c r="X693" s="700">
        <f t="shared" ref="X693:X737" si="196">$V693-$L693</f>
        <v>5950.9</v>
      </c>
      <c r="Y693" s="326">
        <v>1</v>
      </c>
      <c r="Z693" s="327"/>
      <c r="AA693" s="328">
        <v>30000</v>
      </c>
      <c r="AB693" s="604" t="s">
        <v>9</v>
      </c>
      <c r="AD693" s="1248">
        <v>675</v>
      </c>
      <c r="AE693" s="46">
        <v>0</v>
      </c>
      <c r="AF69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CALENDARIO)]],TODAY())/30,0)-AE693, IF(Cat_alumnos[[#This Row],[ESTATUS ACADÉMICO]]="VIGENTE",ROUNDDOWN(DAYS360(Cat_alumnos[[#This Row],[FECHA DE INICIO (PRIMERA CLASE CALENDARIO)]],TODAY())/30,0)+1-AE693,"NO VIGENTE"))</f>
        <v>20</v>
      </c>
      <c r="AG693" s="145">
        <v>16</v>
      </c>
      <c r="AH693" s="47">
        <f>Cat_alumnos[[#This Row],[NO DE PAGOS (MESES)]]-Dat_Cobranza[[#This Row],[MODULOS PAGADOS]]</f>
        <v>4</v>
      </c>
      <c r="AI693" s="55" t="str">
        <f t="shared" si="187"/>
        <v>SUSPENDER</v>
      </c>
      <c r="AJ693" t="s">
        <v>9425</v>
      </c>
      <c r="AK693">
        <v>1</v>
      </c>
      <c r="AL693" s="300"/>
    </row>
    <row r="694" spans="1:38" ht="18" hidden="1" thickBot="1">
      <c r="A694" s="447">
        <f t="shared" si="183"/>
        <v>676</v>
      </c>
      <c r="B694" s="570" t="s">
        <v>12</v>
      </c>
      <c r="C694" s="1209" t="s">
        <v>3408</v>
      </c>
      <c r="D694" s="413" t="s">
        <v>3414</v>
      </c>
      <c r="E694" s="525" t="s">
        <v>3409</v>
      </c>
      <c r="F694" s="413" t="s">
        <v>3932</v>
      </c>
      <c r="G694" s="953" t="s">
        <v>9422</v>
      </c>
      <c r="H694" s="450">
        <v>20</v>
      </c>
      <c r="I694" s="450">
        <v>20</v>
      </c>
      <c r="J694" s="451">
        <v>1500</v>
      </c>
      <c r="K694" s="451">
        <v>3000</v>
      </c>
      <c r="L694" s="451">
        <v>5200</v>
      </c>
      <c r="M694" s="502" t="s">
        <v>3410</v>
      </c>
      <c r="N694" s="379">
        <v>45339</v>
      </c>
      <c r="O694" s="379">
        <v>45917</v>
      </c>
      <c r="P694" s="379">
        <v>45328</v>
      </c>
      <c r="Q694" s="379">
        <v>45917</v>
      </c>
      <c r="R694" s="694" t="str">
        <f t="shared" si="194"/>
        <v>M</v>
      </c>
      <c r="S694" s="694" t="str">
        <f t="shared" si="184"/>
        <v>DOCTORADO EN DERECHO</v>
      </c>
      <c r="T694" s="322" t="s">
        <v>1227</v>
      </c>
      <c r="U694" s="132" t="s">
        <v>9</v>
      </c>
      <c r="V694" s="883">
        <v>7000</v>
      </c>
      <c r="W694" s="886">
        <f t="shared" si="195"/>
        <v>0.25714285714285712</v>
      </c>
      <c r="X694" s="700">
        <f t="shared" si="196"/>
        <v>1800</v>
      </c>
      <c r="Y694" s="326">
        <v>0</v>
      </c>
      <c r="Z694" s="327"/>
      <c r="AA694" s="414">
        <v>29000</v>
      </c>
      <c r="AB694" s="604" t="s">
        <v>9</v>
      </c>
      <c r="AD694" s="1249">
        <v>676</v>
      </c>
      <c r="AE694" s="46">
        <v>0</v>
      </c>
      <c r="AF69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CALENDARIO)]],TODAY())/30,0)-AE694, IF(Cat_alumnos[[#This Row],[ESTATUS ACADÉMICO]]="VIGENTE",ROUNDDOWN(DAYS360(Cat_alumnos[[#This Row],[FECHA DE INICIO (PRIMERA CLASE CALENDARIO)]],TODAY())/30,0)+1-AE694,"NO VIGENTE"))</f>
        <v>20</v>
      </c>
      <c r="AG694" s="145">
        <v>14</v>
      </c>
      <c r="AH6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94" s="55" t="str">
        <f t="shared" si="187"/>
        <v>SUSPENDER</v>
      </c>
    </row>
    <row r="695" spans="1:38" ht="18" hidden="1" thickBot="1">
      <c r="A695" s="447">
        <f t="shared" si="183"/>
        <v>677</v>
      </c>
      <c r="B695" s="655" t="s">
        <v>12</v>
      </c>
      <c r="C695" s="681" t="s">
        <v>3411</v>
      </c>
      <c r="D695" s="453" t="s">
        <v>3415</v>
      </c>
      <c r="E695" s="1007" t="s">
        <v>3412</v>
      </c>
      <c r="F695" s="453" t="s">
        <v>3933</v>
      </c>
      <c r="G695" s="1295" t="s">
        <v>9423</v>
      </c>
      <c r="H695" s="454">
        <v>20</v>
      </c>
      <c r="I695" s="454">
        <v>20</v>
      </c>
      <c r="J695" s="455">
        <v>1500</v>
      </c>
      <c r="K695" s="773">
        <v>3000</v>
      </c>
      <c r="L695" s="455">
        <v>5200</v>
      </c>
      <c r="M695" s="564" t="s">
        <v>3410</v>
      </c>
      <c r="N695" s="459">
        <v>45339</v>
      </c>
      <c r="O695" s="459">
        <v>45917</v>
      </c>
      <c r="P695" s="459">
        <v>45328</v>
      </c>
      <c r="Q695" s="459">
        <v>45917</v>
      </c>
      <c r="R695" s="694" t="str">
        <f t="shared" si="194"/>
        <v>M</v>
      </c>
      <c r="S695" s="694" t="str">
        <f t="shared" si="184"/>
        <v>DOCTORADO EN DERECHO</v>
      </c>
      <c r="T695" s="322" t="s">
        <v>1227</v>
      </c>
      <c r="U695" s="132" t="s">
        <v>9</v>
      </c>
      <c r="V695" s="883">
        <v>7000</v>
      </c>
      <c r="W695" s="886">
        <f t="shared" si="195"/>
        <v>0.25714285714285712</v>
      </c>
      <c r="X695" s="700">
        <f t="shared" si="196"/>
        <v>1800</v>
      </c>
      <c r="Y695" s="326">
        <v>0</v>
      </c>
      <c r="Z695" s="327"/>
      <c r="AA695" s="414">
        <v>29000</v>
      </c>
      <c r="AB695" s="604" t="str">
        <f ca="1">IF(Cat_alumnos[[#This Row],[Termina Programa]]&lt;TODAY(), "EGRESADO", "VIGENTE")</f>
        <v>VIGENTE</v>
      </c>
      <c r="AD695" s="1248">
        <v>677</v>
      </c>
      <c r="AE695" s="46">
        <v>0</v>
      </c>
      <c r="AF69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CALENDARIO)]],TODAY())/30,0)-AE695, IF(Cat_alumnos[[#This Row],[ESTATUS ACADÉMICO]]="VIGENTE",ROUNDDOWN(DAYS360(Cat_alumnos[[#This Row],[FECHA DE INICIO (PRIMERA CLASE CALENDARIO)]],TODAY())/30,0)+1-AE695,"NO VIGENTE"))</f>
        <v>20</v>
      </c>
      <c r="AG695" s="145">
        <v>9</v>
      </c>
      <c r="AH6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95" s="55" t="str">
        <f t="shared" si="187"/>
        <v>SUSPENDER</v>
      </c>
    </row>
    <row r="696" spans="1:38" ht="18" hidden="1" thickBot="1">
      <c r="A696" s="447">
        <f t="shared" si="183"/>
        <v>678</v>
      </c>
      <c r="B696" s="609" t="s">
        <v>20</v>
      </c>
      <c r="C696" s="1009" t="s">
        <v>3546</v>
      </c>
      <c r="D696" s="505" t="s">
        <v>3423</v>
      </c>
      <c r="E696" s="525" t="s">
        <v>3418</v>
      </c>
      <c r="F696" s="413">
        <v>56300577</v>
      </c>
      <c r="G696" s="1293" t="s">
        <v>9300</v>
      </c>
      <c r="H696" s="450">
        <v>6</v>
      </c>
      <c r="I696" s="450">
        <v>6</v>
      </c>
      <c r="J696" s="451">
        <v>3497</v>
      </c>
      <c r="K696" s="451">
        <v>0</v>
      </c>
      <c r="L696" s="455">
        <f t="shared" ref="L696:L698" si="197">3497*0.3</f>
        <v>1049.0999999999999</v>
      </c>
      <c r="M696" s="1016" t="s">
        <v>3394</v>
      </c>
      <c r="N696" s="379">
        <v>45303</v>
      </c>
      <c r="O696" s="379">
        <f t="shared" ref="O696" si="198">IF($N696&lt;&gt;"", EDATE($N696,$I696-1),"")</f>
        <v>45455</v>
      </c>
      <c r="P696" s="379">
        <v>45342</v>
      </c>
      <c r="Q696" s="379">
        <f t="shared" ref="Q696" si="199">IF($P696&lt;&gt;"", EDATE($P696,$H696-1),"")</f>
        <v>45493</v>
      </c>
      <c r="R696" s="694" t="str">
        <f t="shared" si="194"/>
        <v>M</v>
      </c>
      <c r="S696" s="694" t="str">
        <f t="shared" si="184"/>
        <v>JT DOCTORADO EN DERECHO</v>
      </c>
      <c r="T696" s="322" t="s">
        <v>2133</v>
      </c>
      <c r="U696" s="132" t="s">
        <v>11</v>
      </c>
      <c r="V696" s="883">
        <v>7000</v>
      </c>
      <c r="W696" s="886">
        <f t="shared" si="195"/>
        <v>0.85012857142857134</v>
      </c>
      <c r="X696" s="700">
        <f t="shared" si="196"/>
        <v>5950.9</v>
      </c>
      <c r="Y696" s="326">
        <v>0</v>
      </c>
      <c r="Z696" s="327">
        <v>8000</v>
      </c>
      <c r="AA696" s="328">
        <v>30000</v>
      </c>
      <c r="AB696" s="604" t="s">
        <v>11</v>
      </c>
      <c r="AD696" s="1249">
        <v>678</v>
      </c>
      <c r="AE696" s="46">
        <v>0</v>
      </c>
      <c r="AF69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CALENDARIO)]],TODAY())/30,0)-AE696, IF(Cat_alumnos[[#This Row],[ESTATUS ACADÉMICO]]="VIGENTE",ROUNDDOWN(DAYS360(Cat_alumnos[[#This Row],[FECHA DE INICIO (PRIMERA CLASE CALENDARIO)]],TODAY())/30,0)+1-AE696,"NO VIGENTE"))</f>
        <v>NO VIGENTE</v>
      </c>
      <c r="AG696" s="145">
        <v>6</v>
      </c>
      <c r="AH6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6" s="55" t="str">
        <f t="shared" si="187"/>
        <v>SUSPENDER</v>
      </c>
      <c r="AJ696" t="s">
        <v>8853</v>
      </c>
      <c r="AK696">
        <v>0</v>
      </c>
      <c r="AL696" t="s">
        <v>8901</v>
      </c>
    </row>
    <row r="697" spans="1:38" ht="18" hidden="1" thickBot="1">
      <c r="A697" s="447">
        <f t="shared" si="183"/>
        <v>679</v>
      </c>
      <c r="B697" s="570" t="s">
        <v>20</v>
      </c>
      <c r="C697" s="1012" t="s">
        <v>3552</v>
      </c>
      <c r="D697" s="1013" t="s">
        <v>3433</v>
      </c>
      <c r="E697" s="525" t="s">
        <v>3430</v>
      </c>
      <c r="F697" s="413"/>
      <c r="G697" s="1292" t="s">
        <v>9230</v>
      </c>
      <c r="H697" s="450">
        <v>6</v>
      </c>
      <c r="I697" s="450">
        <v>6</v>
      </c>
      <c r="J697" s="502">
        <v>3000</v>
      </c>
      <c r="K697" s="451">
        <v>3000</v>
      </c>
      <c r="L697" s="455">
        <f t="shared" si="197"/>
        <v>1049.0999999999999</v>
      </c>
      <c r="M697" s="502" t="s">
        <v>3402</v>
      </c>
      <c r="N697" s="379">
        <v>45339</v>
      </c>
      <c r="O697" s="118">
        <f t="shared" ref="O697" si="200">EDATE($N697,$I697-1)</f>
        <v>45490</v>
      </c>
      <c r="P697" s="379">
        <v>45344</v>
      </c>
      <c r="Q697" s="118">
        <f t="shared" ref="Q697" si="201">EDATE(P697,H697-1)</f>
        <v>45495</v>
      </c>
      <c r="R697" s="694" t="str">
        <f t="shared" si="194"/>
        <v>M</v>
      </c>
      <c r="S697" s="694" t="str">
        <f t="shared" si="184"/>
        <v>JT DOCTORADO EN DERECHO</v>
      </c>
      <c r="T697" s="322" t="s">
        <v>2133</v>
      </c>
      <c r="U697" s="132" t="s">
        <v>11</v>
      </c>
      <c r="V697" s="883">
        <v>7000</v>
      </c>
      <c r="W697" s="886">
        <f t="shared" si="195"/>
        <v>0.85012857142857134</v>
      </c>
      <c r="X697" s="700">
        <f t="shared" si="196"/>
        <v>5950.9</v>
      </c>
      <c r="Y697" s="326">
        <v>0</v>
      </c>
      <c r="Z697" s="327">
        <v>8000</v>
      </c>
      <c r="AA697" s="328">
        <v>30000</v>
      </c>
      <c r="AB697" s="604" t="s">
        <v>11</v>
      </c>
      <c r="AD697" s="1248">
        <v>679</v>
      </c>
      <c r="AE697" s="46">
        <v>0</v>
      </c>
      <c r="AF69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CALENDARIO)]],TODAY())/30,0)-AE697, IF(Cat_alumnos[[#This Row],[ESTATUS ACADÉMICO]]="VIGENTE",ROUNDDOWN(DAYS360(Cat_alumnos[[#This Row],[FECHA DE INICIO (PRIMERA CLASE CALENDARIO)]],TODAY())/30,0)+1-AE697,"NO VIGENTE"))</f>
        <v>NO VIGENTE</v>
      </c>
      <c r="AG697" s="145">
        <v>6</v>
      </c>
      <c r="AH6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7" s="55" t="str">
        <f t="shared" si="187"/>
        <v>SUSPENDER</v>
      </c>
      <c r="AJ697" t="s">
        <v>8854</v>
      </c>
      <c r="AK697">
        <v>0</v>
      </c>
    </row>
    <row r="698" spans="1:38" ht="18" thickBot="1">
      <c r="A698" s="447">
        <f t="shared" si="183"/>
        <v>680</v>
      </c>
      <c r="B698" s="655" t="s">
        <v>3889</v>
      </c>
      <c r="C698" s="1014" t="s">
        <v>3554</v>
      </c>
      <c r="D698" s="1013" t="s">
        <v>3435</v>
      </c>
      <c r="E698" s="827" t="s">
        <v>3931</v>
      </c>
      <c r="F698" s="453">
        <v>37866838</v>
      </c>
      <c r="G698" s="1292" t="s">
        <v>9231</v>
      </c>
      <c r="H698" s="454">
        <v>20</v>
      </c>
      <c r="I698" s="454">
        <v>20</v>
      </c>
      <c r="J698" s="564">
        <v>3000</v>
      </c>
      <c r="K698" s="455">
        <v>3000</v>
      </c>
      <c r="L698" s="455">
        <f t="shared" si="197"/>
        <v>1049.0999999999999</v>
      </c>
      <c r="M698" s="564" t="s">
        <v>3402</v>
      </c>
      <c r="N698" s="459">
        <v>45339</v>
      </c>
      <c r="O698" s="459">
        <v>45917</v>
      </c>
      <c r="P698" s="459">
        <v>45342</v>
      </c>
      <c r="Q698" s="459">
        <v>45917</v>
      </c>
      <c r="R698" s="694" t="str">
        <f t="shared" si="194"/>
        <v>M</v>
      </c>
      <c r="S698" s="694" t="str">
        <f t="shared" si="184"/>
        <v>DOCTORADO EN DERECHO</v>
      </c>
      <c r="T698" s="322" t="s">
        <v>2133</v>
      </c>
      <c r="U698" s="132" t="s">
        <v>9</v>
      </c>
      <c r="V698" s="883">
        <v>7000</v>
      </c>
      <c r="W698" s="886">
        <f t="shared" si="195"/>
        <v>0.85012857142857134</v>
      </c>
      <c r="X698" s="700">
        <f t="shared" si="196"/>
        <v>5950.9</v>
      </c>
      <c r="Y698" s="326">
        <v>1</v>
      </c>
      <c r="Z698" s="327"/>
      <c r="AA698" s="328">
        <v>30000</v>
      </c>
      <c r="AB698" s="604" t="str">
        <f ca="1">IF(Cat_alumnos[[#This Row],[Termina Programa]]&lt;TODAY(), "EGRESADO", "VIGENTE")</f>
        <v>VIGENTE</v>
      </c>
      <c r="AD698" s="1249">
        <v>680</v>
      </c>
      <c r="AE698" s="46">
        <v>0</v>
      </c>
      <c r="AF69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CALENDARIO)]],TODAY())/30,0)-AE698, IF(Cat_alumnos[[#This Row],[ESTATUS ACADÉMICO]]="VIGENTE",ROUNDDOWN(DAYS360(Cat_alumnos[[#This Row],[FECHA DE INICIO (PRIMERA CLASE CALENDARIO)]],TODAY())/30,0)+1-AE698,"NO VIGENTE"))</f>
        <v>20</v>
      </c>
      <c r="AG698" s="145">
        <v>20</v>
      </c>
      <c r="AH698" s="47">
        <f>Cat_alumnos[[#This Row],[NO DE PAGOS (MESES)]]-Dat_Cobranza[[#This Row],[MODULOS PAGADOS]]</f>
        <v>0</v>
      </c>
      <c r="AI698" s="55" t="str">
        <f t="shared" ca="1" si="187"/>
        <v>Al día septiembre</v>
      </c>
      <c r="AJ698" t="s">
        <v>9573</v>
      </c>
      <c r="AK698">
        <v>1</v>
      </c>
    </row>
    <row r="699" spans="1:38" ht="18" hidden="1" thickBot="1">
      <c r="A699" s="447">
        <f t="shared" si="183"/>
        <v>681</v>
      </c>
      <c r="B699" s="609" t="s">
        <v>15</v>
      </c>
      <c r="C699" s="666" t="s">
        <v>3444</v>
      </c>
      <c r="D699" s="413" t="s">
        <v>3453</v>
      </c>
      <c r="E699" s="525" t="s">
        <v>3445</v>
      </c>
      <c r="F699" s="413">
        <v>30619975</v>
      </c>
      <c r="G699" s="1292" t="s">
        <v>9232</v>
      </c>
      <c r="H699" s="450">
        <v>16</v>
      </c>
      <c r="I699" s="450">
        <v>16</v>
      </c>
      <c r="J699" s="451">
        <v>1000</v>
      </c>
      <c r="K699" s="451">
        <v>2000</v>
      </c>
      <c r="L699" s="947">
        <f>2275*0.3</f>
        <v>682.5</v>
      </c>
      <c r="M699" s="502" t="s">
        <v>2561</v>
      </c>
      <c r="N699" s="378">
        <v>45308</v>
      </c>
      <c r="O699" s="379">
        <v>45794</v>
      </c>
      <c r="P699" s="379">
        <v>45304</v>
      </c>
      <c r="Q699" s="379">
        <v>45917</v>
      </c>
      <c r="R699" s="694" t="str">
        <f t="shared" si="194"/>
        <v>H</v>
      </c>
      <c r="S699" s="694" t="str">
        <f t="shared" si="184"/>
        <v>MAESTRIA EN DERECHO PROCESAL PENAL Y JUICIOS ORALES</v>
      </c>
      <c r="T699" s="322" t="s">
        <v>2133</v>
      </c>
      <c r="U699" s="132" t="s">
        <v>9</v>
      </c>
      <c r="V699" s="883">
        <v>5000</v>
      </c>
      <c r="W699" s="886">
        <f t="shared" si="195"/>
        <v>0.86350000000000005</v>
      </c>
      <c r="X699" s="700">
        <f t="shared" si="196"/>
        <v>4317.5</v>
      </c>
      <c r="Y699" s="326">
        <v>2</v>
      </c>
      <c r="Z699" s="327"/>
      <c r="AA699" s="414">
        <v>26000</v>
      </c>
      <c r="AB699" s="604" t="str">
        <f ca="1">IF(Cat_alumnos[[#This Row],[Termina Programa]]&lt;TODAY(), "EGRESADO", "VIGENTE")</f>
        <v>EGRESADO</v>
      </c>
      <c r="AD699" s="1248">
        <v>681</v>
      </c>
      <c r="AE699" s="46">
        <v>0</v>
      </c>
      <c r="AF69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CALENDARIO)]],TODAY())/30,0)-AE699, IF(Cat_alumnos[[#This Row],[ESTATUS ACADÉMICO]]="VIGENTE",ROUNDDOWN(DAYS360(Cat_alumnos[[#This Row],[FECHA DE INICIO (PRIMERA CLASE CALENDARIO)]],TODAY())/30,0)+1-AE699,"NO VIGENTE"))</f>
        <v>NO VIGENTE</v>
      </c>
      <c r="AG699" s="145">
        <v>15</v>
      </c>
      <c r="AH6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99" s="55" t="str">
        <f t="shared" si="187"/>
        <v>SUSPENDER</v>
      </c>
      <c r="AJ699" s="300" t="s">
        <v>9594</v>
      </c>
      <c r="AK699">
        <v>2</v>
      </c>
      <c r="AL699">
        <v>2</v>
      </c>
    </row>
    <row r="700" spans="1:38" ht="18" hidden="1" thickBot="1">
      <c r="A700" s="447">
        <f t="shared" si="183"/>
        <v>682</v>
      </c>
      <c r="B700" s="570" t="s">
        <v>12</v>
      </c>
      <c r="C700" s="666" t="s">
        <v>3504</v>
      </c>
      <c r="D700" s="776" t="s">
        <v>3647</v>
      </c>
      <c r="E700" s="450" t="s">
        <v>3450</v>
      </c>
      <c r="F700" s="450" t="s">
        <v>3451</v>
      </c>
      <c r="G700" s="502" t="s">
        <v>3452</v>
      </c>
      <c r="H700" s="450">
        <v>20</v>
      </c>
      <c r="I700" s="450">
        <v>20</v>
      </c>
      <c r="J700" s="451">
        <v>3000</v>
      </c>
      <c r="K700" s="451">
        <v>3000</v>
      </c>
      <c r="L700" s="451">
        <v>3497</v>
      </c>
      <c r="M700" s="502" t="s">
        <v>3410</v>
      </c>
      <c r="N700" s="378">
        <v>45339</v>
      </c>
      <c r="O700" s="379">
        <v>45917</v>
      </c>
      <c r="P700" s="379">
        <v>45342</v>
      </c>
      <c r="Q700" s="379">
        <v>45917</v>
      </c>
      <c r="R700" s="694" t="str">
        <f t="shared" si="194"/>
        <v>M</v>
      </c>
      <c r="S700" s="694" t="str">
        <f t="shared" si="184"/>
        <v>DOCTORADO EN DERECHO</v>
      </c>
      <c r="T700" s="322" t="s">
        <v>1227</v>
      </c>
      <c r="U700" s="132" t="s">
        <v>9</v>
      </c>
      <c r="V700" s="883">
        <v>7000</v>
      </c>
      <c r="W700" s="886">
        <f t="shared" si="195"/>
        <v>0.50042857142857144</v>
      </c>
      <c r="X700" s="700">
        <f t="shared" si="196"/>
        <v>3503</v>
      </c>
      <c r="Y700" s="326">
        <v>1</v>
      </c>
      <c r="Z700" s="327"/>
      <c r="AA700" s="414">
        <v>29000</v>
      </c>
      <c r="AB700" s="604" t="str">
        <f ca="1">IF(Cat_alumnos[[#This Row],[Termina Programa]]&lt;TODAY(), "EGRESADO", "VIGENTE")</f>
        <v>VIGENTE</v>
      </c>
      <c r="AD700" s="1249">
        <v>682</v>
      </c>
      <c r="AE700" s="46">
        <v>0</v>
      </c>
      <c r="AF70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CALENDARIO)]],TODAY())/30,0)-AE700, IF(Cat_alumnos[[#This Row],[ESTATUS ACADÉMICO]]="VIGENTE",ROUNDDOWN(DAYS360(Cat_alumnos[[#This Row],[FECHA DE INICIO (PRIMERA CLASE CALENDARIO)]],TODAY())/30,0)-AE700,"NO VIGENTE"))</f>
        <v>19</v>
      </c>
      <c r="AG700" s="145">
        <v>15</v>
      </c>
      <c r="AH7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700" s="55" t="str">
        <f t="shared" si="187"/>
        <v>SUSPENDER</v>
      </c>
      <c r="AJ700" s="300" t="s">
        <v>3576</v>
      </c>
    </row>
    <row r="701" spans="1:38" ht="18" hidden="1" thickBot="1">
      <c r="A701" s="447">
        <f t="shared" si="183"/>
        <v>683</v>
      </c>
      <c r="B701" s="570" t="s">
        <v>12</v>
      </c>
      <c r="C701" s="666" t="s">
        <v>3455</v>
      </c>
      <c r="D701" s="413" t="s">
        <v>137</v>
      </c>
      <c r="E701" s="624" t="s">
        <v>3456</v>
      </c>
      <c r="F701" s="450">
        <v>4421280179</v>
      </c>
      <c r="G701" s="830" t="s">
        <v>3457</v>
      </c>
      <c r="H701" s="450">
        <v>20</v>
      </c>
      <c r="I701" s="450">
        <v>20</v>
      </c>
      <c r="J701" s="451">
        <v>3000</v>
      </c>
      <c r="K701" s="451">
        <v>3197</v>
      </c>
      <c r="L701" s="451">
        <v>3497</v>
      </c>
      <c r="M701" s="502" t="s">
        <v>3410</v>
      </c>
      <c r="N701" s="717">
        <v>45367</v>
      </c>
      <c r="O701" s="459">
        <v>45946</v>
      </c>
      <c r="P701" s="379">
        <v>45343</v>
      </c>
      <c r="Q701" s="379">
        <v>45917</v>
      </c>
      <c r="R701" s="694" t="str">
        <f t="shared" si="194"/>
        <v>H</v>
      </c>
      <c r="S701" s="694" t="str">
        <f t="shared" si="184"/>
        <v>DOCTORADO EN DERECHO</v>
      </c>
      <c r="T701" s="322" t="s">
        <v>1227</v>
      </c>
      <c r="U701" s="132" t="s">
        <v>14</v>
      </c>
      <c r="V701" s="883">
        <v>7000</v>
      </c>
      <c r="W701" s="886">
        <f t="shared" si="195"/>
        <v>0.50042857142857144</v>
      </c>
      <c r="X701" s="700">
        <f t="shared" si="196"/>
        <v>3503</v>
      </c>
      <c r="Y701" s="326">
        <v>1</v>
      </c>
      <c r="Z701" s="327"/>
      <c r="AA701" s="414">
        <v>29000</v>
      </c>
      <c r="AB701" s="604" t="s">
        <v>14</v>
      </c>
      <c r="AD701" s="1248">
        <v>683</v>
      </c>
      <c r="AE701" s="46">
        <v>0</v>
      </c>
      <c r="AF70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CALENDARIO)]],TODAY())/30,0)-AE701, IF(Cat_alumnos[[#This Row],[ESTATUS ACADÉMICO]]="VIGENTE",ROUNDDOWN(DAYS360(Cat_alumnos[[#This Row],[FECHA DE INICIO (PRIMERA CLASE CALENDARIO)]],TODAY())/30,0)+1-AE701,"NO VIGENTE"))</f>
        <v>NO VIGENTE</v>
      </c>
      <c r="AG701" s="145">
        <v>1</v>
      </c>
      <c r="AH7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701" s="55" t="str">
        <f t="shared" si="187"/>
        <v>SUSPENDER</v>
      </c>
    </row>
    <row r="702" spans="1:38" ht="18" hidden="1" thickBot="1">
      <c r="A702" s="447">
        <f t="shared" si="183"/>
        <v>684</v>
      </c>
      <c r="B702" s="570" t="s">
        <v>20</v>
      </c>
      <c r="C702" s="938" t="s">
        <v>3460</v>
      </c>
      <c r="D702" s="776" t="s">
        <v>3648</v>
      </c>
      <c r="E702" s="413" t="s">
        <v>3461</v>
      </c>
      <c r="F702" s="450">
        <v>4774750502</v>
      </c>
      <c r="G702" s="830" t="s">
        <v>3462</v>
      </c>
      <c r="H702" s="450">
        <v>6</v>
      </c>
      <c r="I702" s="450">
        <v>6</v>
      </c>
      <c r="J702" s="413">
        <v>0</v>
      </c>
      <c r="K702" s="413">
        <v>0</v>
      </c>
      <c r="L702" s="451">
        <v>3497</v>
      </c>
      <c r="M702" s="502" t="s">
        <v>3410</v>
      </c>
      <c r="N702" s="379">
        <v>45367</v>
      </c>
      <c r="O702" s="379">
        <v>45520</v>
      </c>
      <c r="P702" s="379">
        <v>45345</v>
      </c>
      <c r="Q702" s="379">
        <v>45520</v>
      </c>
      <c r="R702" s="694" t="str">
        <f t="shared" si="194"/>
        <v>H</v>
      </c>
      <c r="S702" s="694" t="str">
        <f t="shared" si="184"/>
        <v>JT DOCTORADO EN DERECHO</v>
      </c>
      <c r="T702" s="322" t="s">
        <v>1227</v>
      </c>
      <c r="U702" s="132" t="s">
        <v>11</v>
      </c>
      <c r="V702" s="883">
        <v>7000</v>
      </c>
      <c r="W702" s="886">
        <f t="shared" si="195"/>
        <v>0.50042857142857144</v>
      </c>
      <c r="X702" s="700">
        <f t="shared" si="196"/>
        <v>3503</v>
      </c>
      <c r="Y702" s="326">
        <v>0</v>
      </c>
      <c r="Z702" s="327">
        <v>8000</v>
      </c>
      <c r="AA702" s="414">
        <v>25000</v>
      </c>
      <c r="AB702" s="604" t="str">
        <f ca="1">IF(Cat_alumnos[[#This Row],[Termina Programa]]&lt;TODAY(), "EGRESADO", "VIGENTE")</f>
        <v>EGRESADO</v>
      </c>
      <c r="AD702" s="1249">
        <v>684</v>
      </c>
      <c r="AE702" s="46">
        <v>0</v>
      </c>
      <c r="AF70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CALENDARIO)]],TODAY())/30,0)-AE702, IF(Cat_alumnos[[#This Row],[ESTATUS ACADÉMICO]]="VIGENTE",ROUNDDOWN(DAYS360(Cat_alumnos[[#This Row],[FECHA DE INICIO (PRIMERA CLASE CALENDARIO)]],TODAY())/30,0)+1-AE702,"NO VIGENTE"))</f>
        <v>NO VIGENTE</v>
      </c>
      <c r="AG702" s="1261">
        <v>6</v>
      </c>
      <c r="AH7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702" s="55" t="str">
        <f t="shared" ca="1" si="187"/>
        <v>Al día septiembre</v>
      </c>
      <c r="AJ702" s="300" t="s">
        <v>3866</v>
      </c>
    </row>
    <row r="703" spans="1:38" ht="18" hidden="1" thickBot="1">
      <c r="A703" s="447">
        <f t="shared" si="183"/>
        <v>685</v>
      </c>
      <c r="B703" s="449" t="s">
        <v>10</v>
      </c>
      <c r="C703" s="666" t="s">
        <v>3467</v>
      </c>
      <c r="D703" s="413" t="s">
        <v>8995</v>
      </c>
      <c r="E703" s="502" t="s">
        <v>3468</v>
      </c>
      <c r="F703" s="450">
        <v>9636322439</v>
      </c>
      <c r="G703" s="830" t="s">
        <v>3469</v>
      </c>
      <c r="H703" s="450">
        <v>20</v>
      </c>
      <c r="I703" s="450">
        <v>20</v>
      </c>
      <c r="J703" s="540" t="s">
        <v>1600</v>
      </c>
      <c r="K703" s="451">
        <v>2000</v>
      </c>
      <c r="L703" s="451">
        <v>2275</v>
      </c>
      <c r="M703" s="413" t="s">
        <v>3385</v>
      </c>
      <c r="N703" s="379">
        <v>45366</v>
      </c>
      <c r="O703" s="379">
        <v>45945</v>
      </c>
      <c r="P703" s="379">
        <v>45350</v>
      </c>
      <c r="Q703" s="379">
        <v>45928</v>
      </c>
      <c r="R703" s="694" t="str">
        <f t="shared" si="194"/>
        <v>H</v>
      </c>
      <c r="S703" s="694" t="str">
        <f t="shared" si="184"/>
        <v>MAESTRIA EN DERECHO</v>
      </c>
      <c r="T703" s="322" t="s">
        <v>2908</v>
      </c>
      <c r="U703" s="132" t="s">
        <v>9</v>
      </c>
      <c r="V703" s="883">
        <v>5000</v>
      </c>
      <c r="W703" s="886">
        <f t="shared" si="195"/>
        <v>0.54500000000000004</v>
      </c>
      <c r="X703" s="700">
        <f t="shared" si="196"/>
        <v>2725</v>
      </c>
      <c r="Y703" s="326">
        <v>2</v>
      </c>
      <c r="Z703" s="327"/>
      <c r="AA703" s="414">
        <v>26000</v>
      </c>
      <c r="AB703" s="604" t="str">
        <f ca="1">IF(Cat_alumnos[[#This Row],[Termina Programa]]&lt;TODAY(), "EGRESADO", "VIGENTE")</f>
        <v>VIGENTE</v>
      </c>
      <c r="AD703" s="1248">
        <v>685</v>
      </c>
      <c r="AE703" s="46">
        <v>0</v>
      </c>
      <c r="AF70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CALENDARIO)]],TODAY())/30,0)-AE703, IF(Cat_alumnos[[#This Row],[ESTATUS ACADÉMICO]]="VIGENTE",ROUNDDOWN(DAYS360(Cat_alumnos[[#This Row],[FECHA DE INICIO (PRIMERA CLASE CALENDARIO)]],TODAY())/30,0)+1-AE703,"NO VIGENTE"))</f>
        <v>18</v>
      </c>
      <c r="AG703" s="145">
        <v>10</v>
      </c>
      <c r="AH7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703" s="55" t="str">
        <f t="shared" si="187"/>
        <v>SUSPENDER</v>
      </c>
    </row>
    <row r="704" spans="1:38" ht="18" hidden="1" thickBot="1">
      <c r="A704" s="447">
        <f t="shared" si="183"/>
        <v>686</v>
      </c>
      <c r="B704" s="449" t="s">
        <v>10</v>
      </c>
      <c r="C704" s="666" t="s">
        <v>3470</v>
      </c>
      <c r="D704" s="776" t="s">
        <v>3696</v>
      </c>
      <c r="E704" s="1018" t="s">
        <v>3471</v>
      </c>
      <c r="F704" s="1019">
        <v>9611517185</v>
      </c>
      <c r="G704" s="1018" t="s">
        <v>3472</v>
      </c>
      <c r="H704" s="450">
        <v>20</v>
      </c>
      <c r="I704" s="450">
        <v>20</v>
      </c>
      <c r="J704" s="540" t="s">
        <v>1600</v>
      </c>
      <c r="K704" s="451">
        <v>2000</v>
      </c>
      <c r="L704" s="451">
        <v>2275</v>
      </c>
      <c r="M704" s="413" t="s">
        <v>3385</v>
      </c>
      <c r="N704" s="379">
        <v>45366</v>
      </c>
      <c r="O704" s="379">
        <v>45945</v>
      </c>
      <c r="P704" s="379">
        <v>45357</v>
      </c>
      <c r="Q704" s="379">
        <v>45936</v>
      </c>
      <c r="R704" s="694" t="str">
        <f t="shared" si="194"/>
        <v>H</v>
      </c>
      <c r="S704" s="694" t="str">
        <f t="shared" si="184"/>
        <v>MAESTRIA EN DERECHO</v>
      </c>
      <c r="T704" s="322" t="s">
        <v>2908</v>
      </c>
      <c r="U704" s="132" t="s">
        <v>14</v>
      </c>
      <c r="V704" s="883">
        <v>5000</v>
      </c>
      <c r="W704" s="698">
        <f t="shared" si="195"/>
        <v>0.54500000000000004</v>
      </c>
      <c r="X704" s="700">
        <f t="shared" si="196"/>
        <v>2725</v>
      </c>
      <c r="Y704" s="326">
        <v>2</v>
      </c>
      <c r="Z704" s="327"/>
      <c r="AA704" s="414">
        <v>26000</v>
      </c>
      <c r="AB704" s="604" t="s">
        <v>14</v>
      </c>
      <c r="AD704" s="1249">
        <v>686</v>
      </c>
      <c r="AE704" s="46">
        <v>0</v>
      </c>
      <c r="AF70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CALENDARIO)]],TODAY())/30,0)-AE704, IF(Cat_alumnos[[#This Row],[ESTATUS ACADÉMICO]]="VIGENTE",ROUNDDOWN(DAYS360(Cat_alumnos[[#This Row],[FECHA DE INICIO (PRIMERA CLASE CALENDARIO)]],TODAY())/30,0)+1-AE704,"NO VIGENTE"))</f>
        <v>NO VIGENTE</v>
      </c>
      <c r="AG704" s="145">
        <v>3</v>
      </c>
      <c r="AH7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04" s="55" t="str">
        <f t="shared" si="187"/>
        <v>SUSPENDER</v>
      </c>
      <c r="AJ704" t="s">
        <v>3673</v>
      </c>
    </row>
    <row r="705" spans="1:87" ht="18" hidden="1" thickBot="1">
      <c r="A705" s="447">
        <f t="shared" si="183"/>
        <v>687</v>
      </c>
      <c r="B705" s="499" t="s">
        <v>17</v>
      </c>
      <c r="C705" s="666" t="s">
        <v>3473</v>
      </c>
      <c r="D705" s="413" t="s">
        <v>9000</v>
      </c>
      <c r="E705" s="525" t="s">
        <v>3503</v>
      </c>
      <c r="F705" s="450">
        <v>7228771330</v>
      </c>
      <c r="G705" s="830" t="s">
        <v>3475</v>
      </c>
      <c r="H705" s="1020">
        <v>8</v>
      </c>
      <c r="I705" s="1021">
        <v>8</v>
      </c>
      <c r="J705" s="675">
        <v>1000</v>
      </c>
      <c r="K705" s="675">
        <v>0</v>
      </c>
      <c r="L705" s="676">
        <v>2275</v>
      </c>
      <c r="M705" s="677" t="s">
        <v>3492</v>
      </c>
      <c r="N705" s="378">
        <v>45360</v>
      </c>
      <c r="O705" s="379">
        <v>45939</v>
      </c>
      <c r="P705" s="379">
        <v>45357</v>
      </c>
      <c r="Q705" s="693">
        <f>IFERROR(EDATE($P705,$H705-1),"")</f>
        <v>45571</v>
      </c>
      <c r="R705" s="694" t="str">
        <f t="shared" si="194"/>
        <v>M</v>
      </c>
      <c r="S705" s="694" t="str">
        <f t="shared" si="184"/>
        <v>JT EN LICENCIATURA EN DERECHO</v>
      </c>
      <c r="T705" s="322" t="s">
        <v>35</v>
      </c>
      <c r="U705" s="132" t="s">
        <v>9</v>
      </c>
      <c r="V705" s="883">
        <v>4200</v>
      </c>
      <c r="W705" s="886">
        <f t="shared" si="195"/>
        <v>0.45833333333333331</v>
      </c>
      <c r="X705" s="700">
        <f t="shared" si="196"/>
        <v>1925</v>
      </c>
      <c r="Y705" s="326">
        <v>0</v>
      </c>
      <c r="Z705" s="327">
        <v>5000</v>
      </c>
      <c r="AA705" s="414">
        <v>21000</v>
      </c>
      <c r="AB705" s="604" t="s">
        <v>11</v>
      </c>
      <c r="AD705" s="1248">
        <v>687</v>
      </c>
      <c r="AE705" s="46">
        <v>0</v>
      </c>
      <c r="AF70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CALENDARIO)]],TODAY())/30,0)-AE705, IF(Cat_alumnos[[#This Row],[ESTATUS ACADÉMICO]]="VIGENTE",ROUNDDOWN(DAYS360(Cat_alumnos[[#This Row],[FECHA DE INICIO (PRIMERA CLASE CALENDARIO)]],TODAY())/30,0)+1-AE705,"NO VIGENTE"))</f>
        <v>NO VIGENTE</v>
      </c>
      <c r="AG705" s="145">
        <v>8</v>
      </c>
      <c r="AH7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05" s="55" t="str">
        <f t="shared" ca="1" si="187"/>
        <v>Al día septiembre</v>
      </c>
    </row>
    <row r="706" spans="1:87" ht="18" hidden="1" thickBot="1">
      <c r="A706" s="447">
        <f t="shared" si="183"/>
        <v>688</v>
      </c>
      <c r="B706" s="563" t="s">
        <v>17</v>
      </c>
      <c r="C706" s="681" t="s">
        <v>3476</v>
      </c>
      <c r="D706" s="413" t="s">
        <v>2353</v>
      </c>
      <c r="E706" s="565" t="s">
        <v>3477</v>
      </c>
      <c r="F706" s="454">
        <v>5528865630</v>
      </c>
      <c r="G706" s="564" t="s">
        <v>3478</v>
      </c>
      <c r="H706" s="1020">
        <v>8</v>
      </c>
      <c r="I706" s="1021">
        <v>8</v>
      </c>
      <c r="J706" s="675">
        <v>1000</v>
      </c>
      <c r="K706" s="675">
        <v>0</v>
      </c>
      <c r="L706" s="676">
        <v>2275</v>
      </c>
      <c r="M706" s="677" t="s">
        <v>3492</v>
      </c>
      <c r="N706" s="717">
        <v>45409</v>
      </c>
      <c r="O706" s="459">
        <v>45653</v>
      </c>
      <c r="P706" s="379">
        <v>45357</v>
      </c>
      <c r="Q706" s="693">
        <f>IFERROR(EDATE($P706,$H706-1),"")</f>
        <v>45571</v>
      </c>
      <c r="R706" s="694" t="str">
        <f t="shared" si="194"/>
        <v>M</v>
      </c>
      <c r="S706" s="694" t="str">
        <f t="shared" si="184"/>
        <v>JT EN LICENCIATURA EN DERECHO</v>
      </c>
      <c r="T706" s="322" t="s">
        <v>35</v>
      </c>
      <c r="U706" s="132" t="s">
        <v>9</v>
      </c>
      <c r="V706" s="883">
        <v>4200</v>
      </c>
      <c r="W706" s="886">
        <f t="shared" si="195"/>
        <v>0.45833333333333331</v>
      </c>
      <c r="X706" s="700">
        <f t="shared" si="196"/>
        <v>1925</v>
      </c>
      <c r="Y706" s="326">
        <v>0</v>
      </c>
      <c r="Z706" s="327">
        <v>5000</v>
      </c>
      <c r="AA706" s="414">
        <v>21000</v>
      </c>
      <c r="AB706" s="604" t="str">
        <f ca="1">IF(Cat_alumnos[[#This Row],[Termina Programa]]&lt;TODAY(), "EGRESADO", "VIGENTE")</f>
        <v>EGRESADO</v>
      </c>
      <c r="AD706" s="1249">
        <v>688</v>
      </c>
      <c r="AE706" s="46">
        <v>0</v>
      </c>
      <c r="AF70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CALENDARIO)]],TODAY())/30,0)-AE706, IF(Cat_alumnos[[#This Row],[ESTATUS ACADÉMICO]]="VIGENTE",ROUNDDOWN(DAYS360(Cat_alumnos[[#This Row],[FECHA DE INICIO (PRIMERA CLASE CALENDARIO)]],TODAY())/30,0)+1-AE706,"NO VIGENTE"))</f>
        <v>NO VIGENTE</v>
      </c>
      <c r="AG706" s="145">
        <v>0</v>
      </c>
      <c r="AH7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06" s="55" t="str">
        <f t="shared" si="187"/>
        <v>SUSPENDER</v>
      </c>
    </row>
    <row r="707" spans="1:87" ht="18" hidden="1" thickBot="1">
      <c r="A707" s="447">
        <f t="shared" si="183"/>
        <v>689</v>
      </c>
      <c r="B707" s="498" t="s">
        <v>22</v>
      </c>
      <c r="C707" s="666" t="s">
        <v>3479</v>
      </c>
      <c r="D707" s="413" t="s">
        <v>8991</v>
      </c>
      <c r="E707" s="1023" t="s">
        <v>3480</v>
      </c>
      <c r="F707" s="1019">
        <v>5540100786</v>
      </c>
      <c r="G707" s="777" t="s">
        <v>3499</v>
      </c>
      <c r="H707" s="450">
        <v>6</v>
      </c>
      <c r="I707" s="450">
        <v>6</v>
      </c>
      <c r="J707" s="451">
        <v>1500</v>
      </c>
      <c r="K707" s="413"/>
      <c r="L707" s="451">
        <v>3497</v>
      </c>
      <c r="M707" s="502" t="s">
        <v>3493</v>
      </c>
      <c r="N707" s="379">
        <v>45360</v>
      </c>
      <c r="O707" s="379">
        <v>45513</v>
      </c>
      <c r="P707" s="427">
        <v>45432</v>
      </c>
      <c r="Q707" s="427">
        <v>45585</v>
      </c>
      <c r="R707" s="694" t="str">
        <f t="shared" si="194"/>
        <v>M</v>
      </c>
      <c r="S707" s="694" t="str">
        <f t="shared" si="184"/>
        <v>JT DOCTORADO EN INNOVACION ADMON Y POLITICAS PUBLICAS</v>
      </c>
      <c r="T707" s="322" t="s">
        <v>35</v>
      </c>
      <c r="U707" s="132" t="s">
        <v>9</v>
      </c>
      <c r="V707" s="883">
        <v>7000</v>
      </c>
      <c r="W707" s="886">
        <f t="shared" si="195"/>
        <v>0.50042857142857144</v>
      </c>
      <c r="X707" s="700">
        <f t="shared" si="196"/>
        <v>3503</v>
      </c>
      <c r="Y707" s="326">
        <v>0</v>
      </c>
      <c r="Z707" s="327">
        <v>8000</v>
      </c>
      <c r="AA707" s="414">
        <v>29000</v>
      </c>
      <c r="AB707" s="604" t="str">
        <f ca="1">IF(Cat_alumnos[[#This Row],[Termina Programa]]&lt;TODAY(), "EGRESADO", "VIGENTE")</f>
        <v>EGRESADO</v>
      </c>
      <c r="AD707" s="1248">
        <v>689</v>
      </c>
      <c r="AE707" s="46">
        <v>0</v>
      </c>
      <c r="AF70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CALENDARIO)]],TODAY())/30,0)-AE707, IF(Cat_alumnos[[#This Row],[ESTATUS ACADÉMICO]]="VIGENTE",ROUNDDOWN(DAYS360(Cat_alumnos[[#This Row],[FECHA DE INICIO (PRIMERA CLASE CALENDARIO)]],TODAY())/30,0)+1-AE707,"NO VIGENTE"))</f>
        <v>NO VIGENTE</v>
      </c>
      <c r="AG707" s="145">
        <v>3</v>
      </c>
      <c r="AH7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707" s="55" t="str">
        <f t="shared" ca="1" si="187"/>
        <v>Al día septiembre</v>
      </c>
      <c r="AJ707" t="s">
        <v>3859</v>
      </c>
      <c r="CI707" t="s">
        <v>3789</v>
      </c>
    </row>
    <row r="708" spans="1:87" ht="18" hidden="1" thickBot="1">
      <c r="A708" s="447">
        <f t="shared" si="183"/>
        <v>690</v>
      </c>
      <c r="B708" s="570" t="s">
        <v>12</v>
      </c>
      <c r="C708" s="413" t="s">
        <v>3641</v>
      </c>
      <c r="D708" s="776" t="s">
        <v>3651</v>
      </c>
      <c r="E708" s="525" t="s">
        <v>3481</v>
      </c>
      <c r="F708" s="450">
        <v>50766163704</v>
      </c>
      <c r="G708" s="830" t="s">
        <v>3482</v>
      </c>
      <c r="H708" s="450">
        <v>20</v>
      </c>
      <c r="I708" s="450">
        <v>20</v>
      </c>
      <c r="J708" s="540" t="s">
        <v>1600</v>
      </c>
      <c r="K708" s="451">
        <v>3000</v>
      </c>
      <c r="L708" s="451">
        <v>3497</v>
      </c>
      <c r="M708" s="502" t="s">
        <v>3483</v>
      </c>
      <c r="N708" s="379">
        <v>45367</v>
      </c>
      <c r="O708" s="379">
        <v>45946</v>
      </c>
      <c r="P708" s="379">
        <v>45365</v>
      </c>
      <c r="Q708" s="379">
        <v>45944</v>
      </c>
      <c r="R708" s="694" t="s">
        <v>1620</v>
      </c>
      <c r="S708" s="694" t="str">
        <f t="shared" si="184"/>
        <v>DOCTORADO EN DERECHO</v>
      </c>
      <c r="T708" s="322" t="s">
        <v>1227</v>
      </c>
      <c r="U708" s="132" t="s">
        <v>9</v>
      </c>
      <c r="V708" s="883">
        <v>7000</v>
      </c>
      <c r="W708" s="886">
        <f t="shared" si="195"/>
        <v>0.50042857142857144</v>
      </c>
      <c r="X708" s="700">
        <f t="shared" si="196"/>
        <v>3503</v>
      </c>
      <c r="Y708" s="326">
        <v>1</v>
      </c>
      <c r="Z708" s="327"/>
      <c r="AA708" s="414">
        <v>34000</v>
      </c>
      <c r="AB708" s="604" t="str">
        <f ca="1">IF(Cat_alumnos[[#This Row],[Termina Programa]]&lt;TODAY(), "EGRESADO", "VIGENTE")</f>
        <v>VIGENTE</v>
      </c>
      <c r="AD708" s="1249">
        <v>690</v>
      </c>
      <c r="AE708" s="46">
        <v>0</v>
      </c>
      <c r="AF70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CALENDARIO)]],TODAY())/30,0)-AE708, IF(Cat_alumnos[[#This Row],[ESTATUS ACADÉMICO]]="VIGENTE",ROUNDDOWN(DAYS360(Cat_alumnos[[#This Row],[FECHA DE INICIO (PRIMERA CLASE CALENDARIO)]],TODAY())/30,0)+1-AE708,"NO VIGENTE"))</f>
        <v>18</v>
      </c>
      <c r="AG708" s="145">
        <v>12</v>
      </c>
      <c r="AH7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708" s="55" t="str">
        <f t="shared" ca="1" si="187"/>
        <v>Al día septiembre</v>
      </c>
      <c r="AJ708" t="s">
        <v>3842</v>
      </c>
    </row>
    <row r="709" spans="1:87" ht="18" hidden="1" thickBot="1">
      <c r="A709" s="447">
        <f t="shared" ref="A709:A772" si="202">A708+1</f>
        <v>691</v>
      </c>
      <c r="B709" s="452" t="s">
        <v>10</v>
      </c>
      <c r="C709" s="252" t="s">
        <v>305</v>
      </c>
      <c r="D709" s="413" t="s">
        <v>8998</v>
      </c>
      <c r="E709" s="207" t="s">
        <v>307</v>
      </c>
      <c r="F709" s="454">
        <v>9983442417</v>
      </c>
      <c r="G709" s="564" t="s">
        <v>3485</v>
      </c>
      <c r="H709" s="454">
        <v>20</v>
      </c>
      <c r="I709" s="454">
        <v>20</v>
      </c>
      <c r="J709" s="566" t="s">
        <v>1600</v>
      </c>
      <c r="K709" s="455">
        <v>2000</v>
      </c>
      <c r="L709" s="455">
        <v>2275</v>
      </c>
      <c r="M709" s="564" t="s">
        <v>3304</v>
      </c>
      <c r="N709" s="459">
        <v>45366</v>
      </c>
      <c r="O709" s="459">
        <v>45945</v>
      </c>
      <c r="P709" s="459">
        <v>45366</v>
      </c>
      <c r="Q709" s="459">
        <v>45945</v>
      </c>
      <c r="R709" s="694" t="str">
        <f>MID($C709,11,1)</f>
        <v>M</v>
      </c>
      <c r="S709" s="694" t="str">
        <f t="shared" ref="S709:S740" si="203">IFERROR(VLOOKUP($B709,BDPROGRAMA,2,FALSE),)</f>
        <v>MAESTRIA EN DERECHO</v>
      </c>
      <c r="T709" s="322" t="s">
        <v>1227</v>
      </c>
      <c r="U709" s="132" t="s">
        <v>16</v>
      </c>
      <c r="V709" s="883">
        <v>5000</v>
      </c>
      <c r="W709" s="886">
        <f t="shared" si="195"/>
        <v>0.54500000000000004</v>
      </c>
      <c r="X709" s="700">
        <f t="shared" si="196"/>
        <v>2725</v>
      </c>
      <c r="Y709" s="326">
        <v>2</v>
      </c>
      <c r="Z709" s="327"/>
      <c r="AA709" s="414">
        <v>26000</v>
      </c>
      <c r="AB709" s="604" t="s">
        <v>16</v>
      </c>
      <c r="AD709" s="1248">
        <v>691</v>
      </c>
      <c r="AE709" s="46">
        <v>0</v>
      </c>
      <c r="AF70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CALENDARIO)]],TODAY())/30,0)-AE709, IF(Cat_alumnos[[#This Row],[ESTATUS ACADÉMICO]]="VIGENTE",ROUNDDOWN(DAYS360(Cat_alumnos[[#This Row],[FECHA DE INICIO (PRIMERA CLASE CALENDARIO)]],TODAY())/30,0)+1-AE709,"NO VIGENTE"))</f>
        <v>NO VIGENTE</v>
      </c>
      <c r="AG709" s="145">
        <v>3</v>
      </c>
      <c r="AH7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09" s="55" t="str">
        <f t="shared" si="187"/>
        <v>SUSPENDER</v>
      </c>
    </row>
    <row r="710" spans="1:87" ht="18" hidden="1" thickBot="1">
      <c r="A710" s="447">
        <f t="shared" si="202"/>
        <v>692</v>
      </c>
      <c r="B710" s="655" t="s">
        <v>12</v>
      </c>
      <c r="C710" s="453" t="s">
        <v>3640</v>
      </c>
      <c r="D710" s="776" t="s">
        <v>3650</v>
      </c>
      <c r="E710" s="1208" t="s">
        <v>3486</v>
      </c>
      <c r="F710" s="454">
        <v>50765347792</v>
      </c>
      <c r="G710" s="564" t="s">
        <v>3487</v>
      </c>
      <c r="H710" s="454">
        <v>20</v>
      </c>
      <c r="I710" s="454">
        <v>20</v>
      </c>
      <c r="J710" s="566" t="s">
        <v>1600</v>
      </c>
      <c r="K710" s="455">
        <v>3000</v>
      </c>
      <c r="L710" s="455">
        <v>3497</v>
      </c>
      <c r="M710" s="564" t="s">
        <v>3483</v>
      </c>
      <c r="N710" s="459">
        <v>45367</v>
      </c>
      <c r="O710" s="459">
        <v>45946</v>
      </c>
      <c r="P710" s="459">
        <v>45366</v>
      </c>
      <c r="Q710" s="459">
        <v>45945</v>
      </c>
      <c r="R710" s="694" t="s">
        <v>1620</v>
      </c>
      <c r="S710" s="694" t="str">
        <f t="shared" si="203"/>
        <v>DOCTORADO EN DERECHO</v>
      </c>
      <c r="T710" s="322" t="s">
        <v>1227</v>
      </c>
      <c r="U710" s="132" t="s">
        <v>9</v>
      </c>
      <c r="V710" s="883">
        <v>7000</v>
      </c>
      <c r="W710" s="886">
        <f t="shared" si="195"/>
        <v>0.50042857142857144</v>
      </c>
      <c r="X710" s="700">
        <f t="shared" si="196"/>
        <v>3503</v>
      </c>
      <c r="Y710" s="326">
        <v>1</v>
      </c>
      <c r="Z710" s="327"/>
      <c r="AA710" s="414">
        <v>34000</v>
      </c>
      <c r="AB710" s="604" t="s">
        <v>16</v>
      </c>
      <c r="AD710" s="1249">
        <v>692</v>
      </c>
      <c r="AE710" s="46">
        <v>0</v>
      </c>
      <c r="AF71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CALENDARIO)]],TODAY())/30,0)-AE710, IF(Cat_alumnos[[#This Row],[ESTATUS ACADÉMICO]]="VIGENTE",ROUNDDOWN(DAYS360(Cat_alumnos[[#This Row],[FECHA DE INICIO (PRIMERA CLASE CALENDARIO)]],TODAY())/30,0)+3-AE710,"NO VIGENTE"))</f>
        <v>NO VIGENTE</v>
      </c>
      <c r="AG710" s="145">
        <v>4</v>
      </c>
      <c r="AH7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710" s="55" t="str">
        <f t="shared" si="187"/>
        <v>SUSPENDER</v>
      </c>
    </row>
    <row r="711" spans="1:87" ht="18" hidden="1" thickBot="1">
      <c r="A711" s="447">
        <f t="shared" si="202"/>
        <v>693</v>
      </c>
      <c r="B711" s="452" t="s">
        <v>10</v>
      </c>
      <c r="C711" s="681" t="s">
        <v>3488</v>
      </c>
      <c r="D711" s="413" t="s">
        <v>8996</v>
      </c>
      <c r="E711" s="564" t="s">
        <v>3489</v>
      </c>
      <c r="F711" s="454">
        <v>5540375509</v>
      </c>
      <c r="G711" s="564" t="s">
        <v>3490</v>
      </c>
      <c r="H711" s="454">
        <v>20</v>
      </c>
      <c r="I711" s="454">
        <v>20</v>
      </c>
      <c r="J711" s="566" t="s">
        <v>1600</v>
      </c>
      <c r="K711" s="455">
        <v>2000</v>
      </c>
      <c r="L711" s="455">
        <v>2000</v>
      </c>
      <c r="M711" s="564" t="s">
        <v>3304</v>
      </c>
      <c r="N711" s="459">
        <v>45366</v>
      </c>
      <c r="O711" s="459">
        <v>45945</v>
      </c>
      <c r="P711" s="459">
        <v>45366</v>
      </c>
      <c r="Q711" s="459">
        <v>45945</v>
      </c>
      <c r="R711" s="694" t="str">
        <f t="shared" ref="R711:R742" si="204">MID($C711,11,1)</f>
        <v>H</v>
      </c>
      <c r="S711" s="694" t="str">
        <f t="shared" si="203"/>
        <v>MAESTRIA EN DERECHO</v>
      </c>
      <c r="T711" s="322" t="s">
        <v>1227</v>
      </c>
      <c r="U711" s="132" t="s">
        <v>9</v>
      </c>
      <c r="V711" s="883">
        <v>5000</v>
      </c>
      <c r="W711" s="886">
        <f t="shared" si="195"/>
        <v>0.6</v>
      </c>
      <c r="X711" s="700">
        <f t="shared" si="196"/>
        <v>3000</v>
      </c>
      <c r="Y711" s="326">
        <v>2</v>
      </c>
      <c r="Z711" s="327"/>
      <c r="AA711" s="414">
        <v>26000</v>
      </c>
      <c r="AB711" s="604" t="s">
        <v>9</v>
      </c>
      <c r="AD711" s="1248">
        <v>693</v>
      </c>
      <c r="AE711" s="46">
        <v>4</v>
      </c>
      <c r="AF71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CALENDARIO)]],TODAY())/30,0)-AE711, IF(Cat_alumnos[[#This Row],[ESTATUS ACADÉMICO]]="VIGENTE",ROUNDDOWN(DAYS360(Cat_alumnos[[#This Row],[FECHA DE INICIO (PRIMERA CLASE CALENDARIO)]],TODAY())/30,0)+1-AE711,"NO VIGENTE"))</f>
        <v>14</v>
      </c>
      <c r="AG711" s="145">
        <v>14</v>
      </c>
      <c r="AH7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711" s="55" t="str">
        <f t="shared" si="187"/>
        <v>SUSPENDER</v>
      </c>
    </row>
    <row r="712" spans="1:87" ht="18" hidden="1" thickBot="1">
      <c r="A712" s="447">
        <f t="shared" si="202"/>
        <v>694</v>
      </c>
      <c r="B712" s="452" t="s">
        <v>10</v>
      </c>
      <c r="C712" s="564" t="s">
        <v>3172</v>
      </c>
      <c r="D712" s="413" t="s">
        <v>8997</v>
      </c>
      <c r="E712" s="564" t="s">
        <v>3491</v>
      </c>
      <c r="F712" s="454">
        <v>5580337247</v>
      </c>
      <c r="G712" s="564" t="s">
        <v>3175</v>
      </c>
      <c r="H712" s="454">
        <v>20</v>
      </c>
      <c r="I712" s="454">
        <v>20</v>
      </c>
      <c r="J712" s="566" t="s">
        <v>1600</v>
      </c>
      <c r="K712" s="455">
        <v>2000</v>
      </c>
      <c r="L712" s="455">
        <v>2000</v>
      </c>
      <c r="M712" s="564" t="s">
        <v>3304</v>
      </c>
      <c r="N712" s="459">
        <v>45366</v>
      </c>
      <c r="O712" s="459">
        <v>45945</v>
      </c>
      <c r="P712" s="459">
        <v>45366</v>
      </c>
      <c r="Q712" s="459">
        <v>45945</v>
      </c>
      <c r="R712" s="694" t="str">
        <f t="shared" si="204"/>
        <v>M</v>
      </c>
      <c r="S712" s="694" t="str">
        <f t="shared" si="203"/>
        <v>MAESTRIA EN DERECHO</v>
      </c>
      <c r="T712" s="322" t="s">
        <v>1227</v>
      </c>
      <c r="U712" s="132" t="s">
        <v>9</v>
      </c>
      <c r="V712" s="883">
        <v>5000</v>
      </c>
      <c r="W712" s="886">
        <f t="shared" si="195"/>
        <v>0.6</v>
      </c>
      <c r="X712" s="700">
        <f t="shared" si="196"/>
        <v>3000</v>
      </c>
      <c r="Y712" s="326">
        <v>2</v>
      </c>
      <c r="Z712" s="327"/>
      <c r="AA712" s="414">
        <v>26000</v>
      </c>
      <c r="AB712" s="604" t="s">
        <v>9</v>
      </c>
      <c r="AD712" s="1249">
        <v>694</v>
      </c>
      <c r="AE712" s="46">
        <v>4</v>
      </c>
      <c r="AF71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CALENDARIO)]],TODAY())/30,0)-AE712, IF(Cat_alumnos[[#This Row],[ESTATUS ACADÉMICO]]="VIGENTE",ROUNDDOWN(DAYS360(Cat_alumnos[[#This Row],[FECHA DE INICIO (PRIMERA CLASE CALENDARIO)]],TODAY())/30,0)+1-AE712,"NO VIGENTE"))</f>
        <v>14</v>
      </c>
      <c r="AG712" s="145">
        <v>14</v>
      </c>
      <c r="AH7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712" s="55" t="str">
        <f t="shared" si="187"/>
        <v>SUSPENDER</v>
      </c>
      <c r="AJ712" t="s">
        <v>9067</v>
      </c>
    </row>
    <row r="713" spans="1:87" ht="18" hidden="1" thickBot="1">
      <c r="A713" s="447">
        <f t="shared" si="202"/>
        <v>695</v>
      </c>
      <c r="B713" s="570" t="s">
        <v>20</v>
      </c>
      <c r="C713" s="666" t="s">
        <v>3494</v>
      </c>
      <c r="D713" s="776" t="s">
        <v>3642</v>
      </c>
      <c r="E713" s="502" t="s">
        <v>3496</v>
      </c>
      <c r="F713" s="450">
        <v>72211818218</v>
      </c>
      <c r="G713" s="502" t="s">
        <v>3497</v>
      </c>
      <c r="H713" s="450">
        <v>6</v>
      </c>
      <c r="I713" s="450">
        <v>6</v>
      </c>
      <c r="J713" s="451">
        <v>1500</v>
      </c>
      <c r="K713" s="413"/>
      <c r="L713" s="426">
        <v>3497</v>
      </c>
      <c r="M713" s="413" t="s">
        <v>3483</v>
      </c>
      <c r="N713" s="379">
        <v>45409</v>
      </c>
      <c r="O713" s="379">
        <v>45562</v>
      </c>
      <c r="P713" s="379">
        <v>45371</v>
      </c>
      <c r="Q713" s="379">
        <v>45555</v>
      </c>
      <c r="R713" s="694" t="str">
        <f t="shared" si="204"/>
        <v>M</v>
      </c>
      <c r="S713" s="694" t="str">
        <f t="shared" si="203"/>
        <v>JT DOCTORADO EN DERECHO</v>
      </c>
      <c r="T713" s="322" t="s">
        <v>35</v>
      </c>
      <c r="U713" s="132" t="s">
        <v>9</v>
      </c>
      <c r="V713" s="883">
        <v>7000</v>
      </c>
      <c r="W713" s="886">
        <f t="shared" si="195"/>
        <v>0.50042857142857144</v>
      </c>
      <c r="X713" s="700">
        <f t="shared" si="196"/>
        <v>3503</v>
      </c>
      <c r="Y713" s="326">
        <v>0</v>
      </c>
      <c r="Z713" s="327">
        <v>8000</v>
      </c>
      <c r="AA713" s="414">
        <v>25000</v>
      </c>
      <c r="AB713" s="604" t="str">
        <f ca="1">IF(Cat_alumnos[[#This Row],[Termina Programa]]&lt;TODAY(), "EGRESADO", "VIGENTE")</f>
        <v>EGRESADO</v>
      </c>
      <c r="AD713" s="1248">
        <v>695</v>
      </c>
      <c r="AE713" s="46">
        <v>0</v>
      </c>
      <c r="AF71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CALENDARIO)]],TODAY())/30,0)-AE713, IF(Cat_alumnos[[#This Row],[ESTATUS ACADÉMICO]]="VIGENTE",ROUNDDOWN(DAYS360(Cat_alumnos[[#This Row],[FECHA DE INICIO (PRIMERA CLASE CALENDARIO)]],TODAY())/30,0)+2-AE713,"NO VIGENTE"))</f>
        <v>NO VIGENTE</v>
      </c>
      <c r="AG713" s="145">
        <v>6</v>
      </c>
      <c r="AH7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713" s="55" t="str">
        <f t="shared" ca="1" si="187"/>
        <v>Al día septiembre</v>
      </c>
      <c r="AJ713" s="300" t="s">
        <v>3867</v>
      </c>
    </row>
    <row r="714" spans="1:87" ht="18" hidden="1" thickBot="1">
      <c r="A714" s="447">
        <f t="shared" si="202"/>
        <v>696</v>
      </c>
      <c r="B714" s="570" t="s">
        <v>20</v>
      </c>
      <c r="C714" s="666" t="s">
        <v>3500</v>
      </c>
      <c r="D714" s="776" t="s">
        <v>3643</v>
      </c>
      <c r="E714" s="525" t="s">
        <v>3501</v>
      </c>
      <c r="F714" s="450">
        <v>7223554536</v>
      </c>
      <c r="G714" s="502" t="s">
        <v>3502</v>
      </c>
      <c r="H714" s="450">
        <v>6</v>
      </c>
      <c r="I714" s="413">
        <v>6</v>
      </c>
      <c r="J714" s="451">
        <v>1500</v>
      </c>
      <c r="K714" s="413"/>
      <c r="L714" s="451">
        <v>3497</v>
      </c>
      <c r="M714" s="502" t="s">
        <v>3483</v>
      </c>
      <c r="N714" s="379">
        <v>45339</v>
      </c>
      <c r="O714" s="379">
        <v>45424</v>
      </c>
      <c r="P714" s="379">
        <v>45339</v>
      </c>
      <c r="Q714" s="693">
        <f>IFERROR(EDATE($P714,$H714-1),"")</f>
        <v>45490</v>
      </c>
      <c r="R714" s="694" t="str">
        <f t="shared" si="204"/>
        <v>H</v>
      </c>
      <c r="S714" s="694" t="str">
        <f t="shared" si="203"/>
        <v>JT DOCTORADO EN DERECHO</v>
      </c>
      <c r="T714" s="322" t="s">
        <v>35</v>
      </c>
      <c r="U714" s="132" t="s">
        <v>9</v>
      </c>
      <c r="V714" s="883">
        <v>7000</v>
      </c>
      <c r="W714" s="886">
        <f t="shared" si="195"/>
        <v>0.50042857142857144</v>
      </c>
      <c r="X714" s="700">
        <f t="shared" si="196"/>
        <v>3503</v>
      </c>
      <c r="Y714" s="326">
        <v>0</v>
      </c>
      <c r="Z714" s="327">
        <v>8000</v>
      </c>
      <c r="AA714" s="414">
        <v>25000</v>
      </c>
      <c r="AB714" s="604" t="s">
        <v>11</v>
      </c>
      <c r="AD714" s="1249">
        <v>696</v>
      </c>
      <c r="AE714" s="46">
        <v>0</v>
      </c>
      <c r="AF714" s="992">
        <v>4</v>
      </c>
      <c r="AG714" s="145">
        <v>4</v>
      </c>
      <c r="AH7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714" s="55" t="str">
        <f t="shared" si="187"/>
        <v>SUSPENDER</v>
      </c>
      <c r="AJ714" t="s">
        <v>9168</v>
      </c>
    </row>
    <row r="715" spans="1:87" ht="18" hidden="1" thickBot="1">
      <c r="A715" s="447">
        <f t="shared" si="202"/>
        <v>697</v>
      </c>
      <c r="B715" s="570" t="s">
        <v>20</v>
      </c>
      <c r="C715" s="666" t="s">
        <v>3508</v>
      </c>
      <c r="D715" s="776" t="s">
        <v>3645</v>
      </c>
      <c r="E715" s="502" t="s">
        <v>3509</v>
      </c>
      <c r="F715" s="413">
        <v>5523254136</v>
      </c>
      <c r="G715" s="830" t="s">
        <v>9424</v>
      </c>
      <c r="H715" s="450">
        <v>1</v>
      </c>
      <c r="I715" s="450">
        <v>4</v>
      </c>
      <c r="J715" s="451">
        <v>1500</v>
      </c>
      <c r="K715" s="451">
        <v>3497</v>
      </c>
      <c r="L715" s="451">
        <v>3497</v>
      </c>
      <c r="M715" s="413" t="s">
        <v>3483</v>
      </c>
      <c r="N715" s="379">
        <v>45402</v>
      </c>
      <c r="O715" s="379">
        <v>45555</v>
      </c>
      <c r="P715" s="379">
        <v>45383</v>
      </c>
      <c r="Q715" s="379">
        <v>45383</v>
      </c>
      <c r="R715" s="694" t="str">
        <f t="shared" si="204"/>
        <v>H</v>
      </c>
      <c r="S715" s="694" t="str">
        <f t="shared" si="203"/>
        <v>JT DOCTORADO EN DERECHO</v>
      </c>
      <c r="T715" s="322" t="s">
        <v>35</v>
      </c>
      <c r="U715" s="132" t="s">
        <v>9</v>
      </c>
      <c r="V715" s="883">
        <v>7000</v>
      </c>
      <c r="W715" s="886">
        <f t="shared" si="195"/>
        <v>0.50042857142857144</v>
      </c>
      <c r="X715" s="700">
        <f t="shared" si="196"/>
        <v>3503</v>
      </c>
      <c r="Y715" s="326">
        <v>0</v>
      </c>
      <c r="Z715" s="327">
        <v>8000</v>
      </c>
      <c r="AA715" s="414">
        <v>25000</v>
      </c>
      <c r="AB715" s="604" t="str">
        <f ca="1">IF(Cat_alumnos[[#This Row],[Termina Programa]]&lt;TODAY(), "EGRESADO", "VIGENTE")</f>
        <v>EGRESADO</v>
      </c>
      <c r="AD715" s="1248">
        <v>697</v>
      </c>
      <c r="AE715" s="46">
        <v>0</v>
      </c>
      <c r="AF71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CALENDARIO)]],TODAY())/30,0)-AE715, IF(Cat_alumnos[[#This Row],[ESTATUS ACADÉMICO]]="VIGENTE",ROUNDDOWN(DAYS360(Cat_alumnos[[#This Row],[FECHA DE INICIO (PRIMERA CLASE CALENDARIO)]],TODAY())/30,0)+1-AE715,"NO VIGENTE"))</f>
        <v>NO VIGENTE</v>
      </c>
      <c r="AG715" s="145">
        <v>4</v>
      </c>
      <c r="AH7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-12</v>
      </c>
      <c r="AI715" s="55" t="str">
        <f t="shared" ca="1" si="187"/>
        <v>Al día septiembre</v>
      </c>
    </row>
    <row r="716" spans="1:87" ht="18" hidden="1" thickBot="1">
      <c r="A716" s="447">
        <f t="shared" si="202"/>
        <v>698</v>
      </c>
      <c r="B716" s="499" t="s">
        <v>17</v>
      </c>
      <c r="C716" s="666" t="s">
        <v>3513</v>
      </c>
      <c r="D716" s="413" t="s">
        <v>9001</v>
      </c>
      <c r="E716" s="525" t="s">
        <v>3514</v>
      </c>
      <c r="F716" s="450">
        <v>9982404940</v>
      </c>
      <c r="G716" s="830" t="s">
        <v>3515</v>
      </c>
      <c r="H716" s="450">
        <v>8</v>
      </c>
      <c r="I716" s="450">
        <v>8</v>
      </c>
      <c r="J716" s="451">
        <v>1000</v>
      </c>
      <c r="K716" s="540" t="s">
        <v>1600</v>
      </c>
      <c r="L716" s="451">
        <v>2275</v>
      </c>
      <c r="M716" s="502" t="s">
        <v>3307</v>
      </c>
      <c r="N716" s="379">
        <v>45402</v>
      </c>
      <c r="O716" s="379">
        <v>45616</v>
      </c>
      <c r="P716" s="379">
        <v>45392</v>
      </c>
      <c r="Q716" s="379">
        <v>45606</v>
      </c>
      <c r="R716" s="694" t="str">
        <f t="shared" si="204"/>
        <v>M</v>
      </c>
      <c r="S716" s="694" t="str">
        <f t="shared" si="203"/>
        <v>JT EN LICENCIATURA EN DERECHO</v>
      </c>
      <c r="T716" s="322" t="s">
        <v>1227</v>
      </c>
      <c r="U716" s="132" t="s">
        <v>9</v>
      </c>
      <c r="V716" s="883">
        <v>5000</v>
      </c>
      <c r="W716" s="886">
        <f t="shared" si="195"/>
        <v>0.54500000000000004</v>
      </c>
      <c r="X716" s="700">
        <f t="shared" si="196"/>
        <v>2725</v>
      </c>
      <c r="Y716" s="326"/>
      <c r="Z716" s="327">
        <v>5000</v>
      </c>
      <c r="AA716" s="414">
        <v>21000</v>
      </c>
      <c r="AB716" s="604" t="str">
        <f ca="1">IF(Cat_alumnos[[#This Row],[Termina Programa]]&lt;TODAY(), "EGRESADO", "VIGENTE")</f>
        <v>EGRESADO</v>
      </c>
      <c r="AD716" s="1249">
        <v>698</v>
      </c>
      <c r="AE716" s="46">
        <v>0</v>
      </c>
      <c r="AF71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CALENDARIO)]],TODAY())/30,0)-AE716, IF(Cat_alumnos[[#This Row],[ESTATUS ACADÉMICO]]="VIGENTE",ROUNDDOWN(DAYS360(Cat_alumnos[[#This Row],[FECHA DE INICIO (PRIMERA CLASE CALENDARIO)]],TODAY())/30,0)+1-AE716,"NO VIGENTE"))</f>
        <v>NO VIGENTE</v>
      </c>
      <c r="AG716" s="145">
        <v>8</v>
      </c>
      <c r="AH7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16" s="55" t="str">
        <f t="shared" ca="1" si="187"/>
        <v>Al día septiembre</v>
      </c>
      <c r="AJ716" s="300" t="s">
        <v>3516</v>
      </c>
    </row>
    <row r="717" spans="1:87" ht="18" hidden="1" thickBot="1">
      <c r="A717" s="447">
        <f t="shared" si="202"/>
        <v>699</v>
      </c>
      <c r="B717" s="570" t="s">
        <v>12</v>
      </c>
      <c r="C717" s="413"/>
      <c r="D717" s="413" t="s">
        <v>2353</v>
      </c>
      <c r="E717" s="624" t="s">
        <v>3520</v>
      </c>
      <c r="F717" s="450" t="s">
        <v>3521</v>
      </c>
      <c r="G717" s="830" t="s">
        <v>3526</v>
      </c>
      <c r="H717" s="450">
        <v>20</v>
      </c>
      <c r="I717" s="450">
        <v>20</v>
      </c>
      <c r="J717" s="451">
        <v>1000</v>
      </c>
      <c r="K717" s="451">
        <v>3000</v>
      </c>
      <c r="L717" s="451">
        <v>3497</v>
      </c>
      <c r="M717" s="502" t="s">
        <v>3483</v>
      </c>
      <c r="N717" s="379">
        <v>45402</v>
      </c>
      <c r="O717" s="379">
        <v>45981</v>
      </c>
      <c r="P717" s="379">
        <v>45392</v>
      </c>
      <c r="Q717" s="379">
        <v>45971</v>
      </c>
      <c r="R717" s="694" t="str">
        <f t="shared" si="204"/>
        <v/>
      </c>
      <c r="S717" s="694" t="str">
        <f t="shared" si="203"/>
        <v>DOCTORADO EN DERECHO</v>
      </c>
      <c r="T717" s="322" t="s">
        <v>1227</v>
      </c>
      <c r="U717" s="132" t="s">
        <v>14</v>
      </c>
      <c r="V717" s="883">
        <v>7000</v>
      </c>
      <c r="W717" s="886">
        <f t="shared" si="195"/>
        <v>0.50042857142857144</v>
      </c>
      <c r="X717" s="700">
        <f t="shared" si="196"/>
        <v>3503</v>
      </c>
      <c r="Y717" s="326">
        <v>1</v>
      </c>
      <c r="Z717" s="327"/>
      <c r="AA717" s="414">
        <v>29000</v>
      </c>
      <c r="AB717" s="604" t="s">
        <v>14</v>
      </c>
      <c r="AD717" s="1248">
        <v>699</v>
      </c>
      <c r="AE717" s="46">
        <v>0</v>
      </c>
      <c r="AF71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CALENDARIO)]],TODAY())/30,0)-AE717, IF(Cat_alumnos[[#This Row],[ESTATUS ACADÉMICO]]="VIGENTE",ROUNDDOWN(DAYS360(Cat_alumnos[[#This Row],[FECHA DE INICIO (PRIMERA CLASE CALENDARIO)]],TODAY())/30,0)+1-AE717,"NO VIGENTE"))</f>
        <v>NO VIGENTE</v>
      </c>
      <c r="AG717" s="145"/>
      <c r="AH7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17" s="55" t="str">
        <f t="shared" si="187"/>
        <v>SUSPENDER</v>
      </c>
    </row>
    <row r="718" spans="1:87" ht="18" hidden="1" thickBot="1">
      <c r="A718" s="447">
        <f t="shared" si="202"/>
        <v>700</v>
      </c>
      <c r="B718" s="680" t="s">
        <v>67</v>
      </c>
      <c r="C718" s="781" t="s">
        <v>3522</v>
      </c>
      <c r="D718" s="413" t="s">
        <v>8990</v>
      </c>
      <c r="E718" s="565" t="s">
        <v>3523</v>
      </c>
      <c r="F718" s="454" t="s">
        <v>3524</v>
      </c>
      <c r="G718" s="953" t="s">
        <v>3527</v>
      </c>
      <c r="H718" s="454">
        <v>20</v>
      </c>
      <c r="I718" s="454">
        <v>20</v>
      </c>
      <c r="J718" s="566" t="s">
        <v>1600</v>
      </c>
      <c r="K718" s="455">
        <v>3000</v>
      </c>
      <c r="L718" s="455">
        <v>3497</v>
      </c>
      <c r="M718" s="564" t="s">
        <v>3525</v>
      </c>
      <c r="N718" s="459">
        <v>45402</v>
      </c>
      <c r="O718" s="459">
        <v>45981</v>
      </c>
      <c r="P718" s="459">
        <v>45394</v>
      </c>
      <c r="Q718" s="459">
        <v>45973</v>
      </c>
      <c r="R718" s="694" t="str">
        <f t="shared" si="204"/>
        <v>H</v>
      </c>
      <c r="S718" s="694" t="str">
        <f t="shared" si="203"/>
        <v>DOCTORADO EN INNOVACION, ADMON Y POLITICAS PUBLICAS</v>
      </c>
      <c r="T718" s="322" t="s">
        <v>1227</v>
      </c>
      <c r="U718" s="132" t="s">
        <v>9</v>
      </c>
      <c r="V718" s="883">
        <v>7000</v>
      </c>
      <c r="W718" s="886">
        <f t="shared" si="195"/>
        <v>0.50042857142857144</v>
      </c>
      <c r="X718" s="700">
        <f t="shared" si="196"/>
        <v>3503</v>
      </c>
      <c r="Y718" s="326">
        <v>1</v>
      </c>
      <c r="Z718" s="327"/>
      <c r="AA718" s="414">
        <v>29000</v>
      </c>
      <c r="AB718" s="604" t="str">
        <f ca="1">IF(Cat_alumnos[[#This Row],[Termina Programa]]&lt;TODAY(), "EGRESADO", "VIGENTE")</f>
        <v>VIGENTE</v>
      </c>
      <c r="AD718" s="1249">
        <v>700</v>
      </c>
      <c r="AE718" s="46">
        <v>0</v>
      </c>
      <c r="AF71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CALENDARIO)]],TODAY())/30,0)-AE718, IF(Cat_alumnos[[#This Row],[ESTATUS ACADÉMICO]]="VIGENTE",ROUNDDOWN(DAYS360(Cat_alumnos[[#This Row],[FECHA DE INICIO (PRIMERA CLASE CALENDARIO)]],TODAY())/30,0)+1-AE718,"NO VIGENTE"))</f>
        <v>17</v>
      </c>
      <c r="AG718" s="145">
        <v>12</v>
      </c>
      <c r="AH7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18" s="55" t="str">
        <f t="shared" si="187"/>
        <v>SUSPENDER</v>
      </c>
    </row>
    <row r="719" spans="1:87" ht="18" thickBot="1">
      <c r="A719" s="447">
        <f t="shared" si="202"/>
        <v>701</v>
      </c>
      <c r="B719" s="570" t="s">
        <v>3889</v>
      </c>
      <c r="C719" s="1300" t="s">
        <v>3564</v>
      </c>
      <c r="D719" s="1302" t="s">
        <v>3657</v>
      </c>
      <c r="E719" s="1300" t="s">
        <v>3529</v>
      </c>
      <c r="F719" s="413">
        <v>50259186495</v>
      </c>
      <c r="G719" s="502" t="s">
        <v>9233</v>
      </c>
      <c r="H719" s="450">
        <v>20</v>
      </c>
      <c r="I719" s="450">
        <v>20</v>
      </c>
      <c r="J719" s="451">
        <v>3000</v>
      </c>
      <c r="K719" s="451">
        <v>3000</v>
      </c>
      <c r="L719" s="455">
        <f t="shared" ref="L719" si="205">3497*0.3</f>
        <v>1049.0999999999999</v>
      </c>
      <c r="M719" s="502" t="s">
        <v>3530</v>
      </c>
      <c r="N719" s="379">
        <v>45417</v>
      </c>
      <c r="O719" s="379">
        <v>45995</v>
      </c>
      <c r="P719" s="379">
        <v>45432</v>
      </c>
      <c r="Q719" s="379">
        <v>46011</v>
      </c>
      <c r="R719" s="694" t="str">
        <f t="shared" si="204"/>
        <v>M</v>
      </c>
      <c r="S719" s="694" t="str">
        <f t="shared" si="203"/>
        <v>DOCTORADO EN DERECHO</v>
      </c>
      <c r="T719" s="322" t="s">
        <v>2133</v>
      </c>
      <c r="U719" s="132" t="s">
        <v>9</v>
      </c>
      <c r="V719" s="883">
        <v>7000</v>
      </c>
      <c r="W719" s="886">
        <f t="shared" si="195"/>
        <v>0.85012857142857134</v>
      </c>
      <c r="X719" s="700">
        <f t="shared" si="196"/>
        <v>5950.9</v>
      </c>
      <c r="Y719" s="326">
        <v>1</v>
      </c>
      <c r="Z719" s="327"/>
      <c r="AA719" s="414">
        <v>30000</v>
      </c>
      <c r="AB719" s="604" t="s">
        <v>9</v>
      </c>
      <c r="AD719" s="1248">
        <v>701</v>
      </c>
      <c r="AE719" s="46">
        <v>0</v>
      </c>
      <c r="AF71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CALENDARIO)]],TODAY())/30,0)-AE719, IF(Cat_alumnos[[#This Row],[ESTATUS ACADÉMICO]]="VIGENTE",ROUNDDOWN(DAYS360(Cat_alumnos[[#This Row],[FECHA DE INICIO (PRIMERA CLASE CALENDARIO)]],TODAY())/30,0)+1-AE719,"NO VIGENTE"))</f>
        <v>16</v>
      </c>
      <c r="AG719" s="145">
        <v>8</v>
      </c>
      <c r="AH719" s="47">
        <f>Cat_alumnos[[#This Row],[NO DE PAGOS (MESES)]]-Dat_Cobranza[[#This Row],[MODULOS PAGADOS]]</f>
        <v>12</v>
      </c>
      <c r="AI719" s="55" t="str">
        <f t="shared" si="187"/>
        <v>SUSPENDER</v>
      </c>
      <c r="AJ719" s="300" t="s">
        <v>9426</v>
      </c>
    </row>
    <row r="720" spans="1:87" ht="18" thickBot="1">
      <c r="A720" s="447">
        <f t="shared" si="202"/>
        <v>702</v>
      </c>
      <c r="B720" s="570" t="s">
        <v>3889</v>
      </c>
      <c r="C720" s="453" t="s">
        <v>3560</v>
      </c>
      <c r="D720" s="1180" t="s">
        <v>3664</v>
      </c>
      <c r="E720" s="453" t="s">
        <v>3531</v>
      </c>
      <c r="F720" s="942" t="s">
        <v>9362</v>
      </c>
      <c r="G720" s="564" t="s">
        <v>3721</v>
      </c>
      <c r="H720" s="454">
        <v>20</v>
      </c>
      <c r="I720" s="454">
        <v>20</v>
      </c>
      <c r="J720" s="455">
        <v>3000</v>
      </c>
      <c r="K720" s="455">
        <v>3000</v>
      </c>
      <c r="L720" s="455">
        <f t="shared" ref="L720:L725" si="206">3497*0.3</f>
        <v>1049.0999999999999</v>
      </c>
      <c r="M720" s="564" t="s">
        <v>3530</v>
      </c>
      <c r="N720" s="379">
        <v>45417</v>
      </c>
      <c r="O720" s="459">
        <v>45995</v>
      </c>
      <c r="P720" s="459">
        <v>45432</v>
      </c>
      <c r="Q720" s="459">
        <v>46011</v>
      </c>
      <c r="R720" s="694" t="str">
        <f t="shared" si="204"/>
        <v>M</v>
      </c>
      <c r="S720" s="694" t="str">
        <f t="shared" si="203"/>
        <v>DOCTORADO EN DERECHO</v>
      </c>
      <c r="T720" s="322" t="s">
        <v>2133</v>
      </c>
      <c r="U720" s="132" t="s">
        <v>9</v>
      </c>
      <c r="V720" s="883">
        <v>7000</v>
      </c>
      <c r="W720" s="886">
        <f t="shared" si="195"/>
        <v>0.85012857142857134</v>
      </c>
      <c r="X720" s="700">
        <f t="shared" si="196"/>
        <v>5950.9</v>
      </c>
      <c r="Y720" s="326">
        <v>1</v>
      </c>
      <c r="Z720" s="327"/>
      <c r="AA720" s="328">
        <v>30000</v>
      </c>
      <c r="AB720" s="604" t="s">
        <v>9</v>
      </c>
      <c r="AD720" s="1249">
        <v>702</v>
      </c>
      <c r="AE720" s="46">
        <v>0</v>
      </c>
      <c r="AF72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CALENDARIO)]],TODAY())/30,0)-AE720, IF(Cat_alumnos[[#This Row],[ESTATUS ACADÉMICO]]="VIGENTE",ROUNDDOWN(DAYS360(Cat_alumnos[[#This Row],[FECHA DE INICIO (PRIMERA CLASE CALENDARIO)]],TODAY())/30,0)+1-AE720,"NO VIGENTE"))</f>
        <v>16</v>
      </c>
      <c r="AG720" s="145">
        <v>12</v>
      </c>
      <c r="AH720" s="47">
        <f>Cat_alumnos[[#This Row],[NO DE PAGOS (MESES)]]-Dat_Cobranza[[#This Row],[MODULOS PAGADOS]]</f>
        <v>8</v>
      </c>
      <c r="AI720" s="55" t="str">
        <f t="shared" si="187"/>
        <v>SUSPENDER</v>
      </c>
      <c r="AJ720" s="300" t="s">
        <v>4007</v>
      </c>
      <c r="AK720">
        <v>0</v>
      </c>
      <c r="AL720" s="66">
        <f t="shared" ref="AL720:AL727" si="207">Y720-AK720</f>
        <v>1</v>
      </c>
    </row>
    <row r="721" spans="1:38" ht="18" thickBot="1">
      <c r="A721" s="447">
        <f t="shared" si="202"/>
        <v>703</v>
      </c>
      <c r="B721" s="570" t="s">
        <v>3889</v>
      </c>
      <c r="C721" s="453" t="s">
        <v>3567</v>
      </c>
      <c r="D721" s="776" t="s">
        <v>3661</v>
      </c>
      <c r="E721" s="453" t="s">
        <v>3532</v>
      </c>
      <c r="F721" s="1290" t="s">
        <v>9363</v>
      </c>
      <c r="G721" s="564" t="s">
        <v>9301</v>
      </c>
      <c r="H721" s="454">
        <v>20</v>
      </c>
      <c r="I721" s="454">
        <v>20</v>
      </c>
      <c r="J721" s="455">
        <v>3000</v>
      </c>
      <c r="K721" s="455">
        <v>3000</v>
      </c>
      <c r="L721" s="455">
        <f t="shared" si="206"/>
        <v>1049.0999999999999</v>
      </c>
      <c r="M721" s="564" t="s">
        <v>3530</v>
      </c>
      <c r="N721" s="379">
        <v>45417</v>
      </c>
      <c r="O721" s="459">
        <v>45995</v>
      </c>
      <c r="P721" s="459">
        <v>45432</v>
      </c>
      <c r="Q721" s="459">
        <v>46011</v>
      </c>
      <c r="R721" s="694" t="str">
        <f t="shared" si="204"/>
        <v>M</v>
      </c>
      <c r="S721" s="694" t="str">
        <f t="shared" si="203"/>
        <v>DOCTORADO EN DERECHO</v>
      </c>
      <c r="T721" s="322" t="s">
        <v>2133</v>
      </c>
      <c r="U721" s="132" t="s">
        <v>9</v>
      </c>
      <c r="V721" s="883">
        <v>7000</v>
      </c>
      <c r="W721" s="886">
        <f t="shared" si="195"/>
        <v>0.85012857142857134</v>
      </c>
      <c r="X721" s="700">
        <f t="shared" si="196"/>
        <v>5950.9</v>
      </c>
      <c r="Y721" s="326">
        <v>1</v>
      </c>
      <c r="Z721" s="327"/>
      <c r="AA721" s="328">
        <v>30000</v>
      </c>
      <c r="AB721" s="604" t="str">
        <f ca="1">IF(Cat_alumnos[[#This Row],[Termina Programa]]&lt;TODAY(), "EGRESADO", "VIGENTE")</f>
        <v>VIGENTE</v>
      </c>
      <c r="AD721" s="1248">
        <v>703</v>
      </c>
      <c r="AE721" s="46">
        <v>0</v>
      </c>
      <c r="AF72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CALENDARIO)]],TODAY())/30,0)-AE721, IF(Cat_alumnos[[#This Row],[ESTATUS ACADÉMICO]]="VIGENTE",ROUNDDOWN(DAYS360(Cat_alumnos[[#This Row],[FECHA DE INICIO (PRIMERA CLASE CALENDARIO)]],TODAY())/30,0)+1-AE721,"NO VIGENTE"))</f>
        <v>16</v>
      </c>
      <c r="AG721" s="145">
        <v>12</v>
      </c>
      <c r="AH721" s="47">
        <f>Cat_alumnos[[#This Row],[NO DE PAGOS (MESES)]]-Dat_Cobranza[[#This Row],[MODULOS PAGADOS]]</f>
        <v>8</v>
      </c>
      <c r="AI721" s="55" t="str">
        <f t="shared" si="187"/>
        <v>SUSPENDER</v>
      </c>
      <c r="AJ721" s="300" t="s">
        <v>4007</v>
      </c>
      <c r="AK721">
        <v>0</v>
      </c>
      <c r="AL721" s="66">
        <f t="shared" si="207"/>
        <v>1</v>
      </c>
    </row>
    <row r="722" spans="1:38" ht="18" thickBot="1">
      <c r="A722" s="447">
        <f t="shared" si="202"/>
        <v>704</v>
      </c>
      <c r="B722" s="570" t="s">
        <v>3889</v>
      </c>
      <c r="C722" s="453" t="s">
        <v>3568</v>
      </c>
      <c r="D722" s="776" t="s">
        <v>3662</v>
      </c>
      <c r="E722" s="453" t="s">
        <v>3533</v>
      </c>
      <c r="F722" s="1290" t="s">
        <v>9364</v>
      </c>
      <c r="G722" s="564" t="s">
        <v>9302</v>
      </c>
      <c r="H722" s="454">
        <v>20</v>
      </c>
      <c r="I722" s="454">
        <v>20</v>
      </c>
      <c r="J722" s="455">
        <v>3000</v>
      </c>
      <c r="K722" s="455">
        <v>3000</v>
      </c>
      <c r="L722" s="455">
        <f t="shared" si="206"/>
        <v>1049.0999999999999</v>
      </c>
      <c r="M722" s="564" t="s">
        <v>3530</v>
      </c>
      <c r="N722" s="379">
        <v>45417</v>
      </c>
      <c r="O722" s="459">
        <v>45995</v>
      </c>
      <c r="P722" s="459">
        <v>45432</v>
      </c>
      <c r="Q722" s="459">
        <v>46011</v>
      </c>
      <c r="R722" s="694" t="str">
        <f t="shared" si="204"/>
        <v>M</v>
      </c>
      <c r="S722" s="694" t="str">
        <f t="shared" si="203"/>
        <v>DOCTORADO EN DERECHO</v>
      </c>
      <c r="T722" s="322" t="s">
        <v>2133</v>
      </c>
      <c r="U722" s="132" t="s">
        <v>9</v>
      </c>
      <c r="V722" s="883">
        <v>7000</v>
      </c>
      <c r="W722" s="886">
        <f t="shared" si="195"/>
        <v>0.85012857142857134</v>
      </c>
      <c r="X722" s="700">
        <f t="shared" si="196"/>
        <v>5950.9</v>
      </c>
      <c r="Y722" s="326">
        <v>1</v>
      </c>
      <c r="Z722" s="327"/>
      <c r="AA722" s="328">
        <v>30000</v>
      </c>
      <c r="AB722" s="604" t="str">
        <f ca="1">IF(Cat_alumnos[[#This Row],[Termina Programa]]&lt;TODAY(), "EGRESADO", "VIGENTE")</f>
        <v>VIGENTE</v>
      </c>
      <c r="AD722" s="1249">
        <v>704</v>
      </c>
      <c r="AE722" s="46">
        <v>0</v>
      </c>
      <c r="AF72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CALENDARIO)]],TODAY())/30,0)-AE722, IF(Cat_alumnos[[#This Row],[ESTATUS ACADÉMICO]]="VIGENTE",ROUNDDOWN(DAYS360(Cat_alumnos[[#This Row],[FECHA DE INICIO (PRIMERA CLASE CALENDARIO)]],TODAY())/30,0)+1-AE722,"NO VIGENTE"))</f>
        <v>16</v>
      </c>
      <c r="AG722" s="145">
        <v>12</v>
      </c>
      <c r="AH722" s="47">
        <f>Cat_alumnos[[#This Row],[NO DE PAGOS (MESES)]]-Dat_Cobranza[[#This Row],[MODULOS PAGADOS]]</f>
        <v>8</v>
      </c>
      <c r="AI722" s="55" t="str">
        <f t="shared" si="187"/>
        <v>SUSPENDER</v>
      </c>
      <c r="AJ722" s="300" t="s">
        <v>4007</v>
      </c>
      <c r="AK722">
        <v>0</v>
      </c>
      <c r="AL722" s="66">
        <f t="shared" si="207"/>
        <v>1</v>
      </c>
    </row>
    <row r="723" spans="1:38" ht="18" thickBot="1">
      <c r="A723" s="447">
        <f t="shared" si="202"/>
        <v>705</v>
      </c>
      <c r="B723" s="570" t="s">
        <v>3889</v>
      </c>
      <c r="C723" s="453" t="s">
        <v>3565</v>
      </c>
      <c r="D723" s="1028" t="s">
        <v>3636</v>
      </c>
      <c r="E723" s="453" t="s">
        <v>2335</v>
      </c>
      <c r="F723" s="1290" t="s">
        <v>9365</v>
      </c>
      <c r="G723" s="564" t="s">
        <v>9303</v>
      </c>
      <c r="H723" s="454">
        <v>20</v>
      </c>
      <c r="I723" s="454">
        <v>20</v>
      </c>
      <c r="J723" s="455">
        <v>3000</v>
      </c>
      <c r="K723" s="455">
        <v>3000</v>
      </c>
      <c r="L723" s="455">
        <f t="shared" si="206"/>
        <v>1049.0999999999999</v>
      </c>
      <c r="M723" s="564" t="s">
        <v>3530</v>
      </c>
      <c r="N723" s="379">
        <v>45417</v>
      </c>
      <c r="O723" s="459">
        <v>45995</v>
      </c>
      <c r="P723" s="459">
        <v>45432</v>
      </c>
      <c r="Q723" s="459">
        <v>46011</v>
      </c>
      <c r="R723" s="694" t="str">
        <f t="shared" si="204"/>
        <v>M</v>
      </c>
      <c r="S723" s="694" t="str">
        <f t="shared" si="203"/>
        <v>DOCTORADO EN DERECHO</v>
      </c>
      <c r="T723" s="322" t="s">
        <v>2133</v>
      </c>
      <c r="U723" s="132" t="s">
        <v>9</v>
      </c>
      <c r="V723" s="883">
        <v>7000</v>
      </c>
      <c r="W723" s="886">
        <f t="shared" si="195"/>
        <v>0.85012857142857134</v>
      </c>
      <c r="X723" s="700">
        <f t="shared" si="196"/>
        <v>5950.9</v>
      </c>
      <c r="Y723" s="326">
        <v>1</v>
      </c>
      <c r="Z723" s="327"/>
      <c r="AA723" s="328">
        <v>30000</v>
      </c>
      <c r="AB723" s="604" t="str">
        <f ca="1">IF(Cat_alumnos[[#This Row],[Termina Programa]]&lt;TODAY(), "EGRESADO", "VIGENTE")</f>
        <v>VIGENTE</v>
      </c>
      <c r="AD723" s="1248">
        <v>705</v>
      </c>
      <c r="AE723" s="46">
        <v>0</v>
      </c>
      <c r="AF72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CALENDARIO)]],TODAY())/30,0)-AE723, IF(Cat_alumnos[[#This Row],[ESTATUS ACADÉMICO]]="VIGENTE",ROUNDDOWN(DAYS360(Cat_alumnos[[#This Row],[FECHA DE INICIO (PRIMERA CLASE CALENDARIO)]],TODAY())/30,0)+1-AE723,"NO VIGENTE"))</f>
        <v>16</v>
      </c>
      <c r="AG723" s="145">
        <v>12</v>
      </c>
      <c r="AH723" s="47">
        <f>Cat_alumnos[[#This Row],[NO DE PAGOS (MESES)]]-Dat_Cobranza[[#This Row],[MODULOS PAGADOS]]</f>
        <v>8</v>
      </c>
      <c r="AI723" s="55" t="str">
        <f t="shared" si="187"/>
        <v>SUSPENDER</v>
      </c>
      <c r="AJ723" s="300" t="s">
        <v>4007</v>
      </c>
      <c r="AK723">
        <v>0</v>
      </c>
      <c r="AL723" s="66">
        <f t="shared" si="207"/>
        <v>1</v>
      </c>
    </row>
    <row r="724" spans="1:38" ht="18" thickBot="1">
      <c r="A724" s="447">
        <f t="shared" si="202"/>
        <v>706</v>
      </c>
      <c r="B724" s="570" t="s">
        <v>3889</v>
      </c>
      <c r="C724" s="453" t="s">
        <v>3579</v>
      </c>
      <c r="D724" s="776" t="s">
        <v>3658</v>
      </c>
      <c r="E724" s="453" t="s">
        <v>2386</v>
      </c>
      <c r="F724" s="1290" t="s">
        <v>9366</v>
      </c>
      <c r="G724" s="564" t="s">
        <v>9304</v>
      </c>
      <c r="H724" s="454">
        <v>20</v>
      </c>
      <c r="I724" s="454">
        <v>20</v>
      </c>
      <c r="J724" s="455">
        <v>3000</v>
      </c>
      <c r="K724" s="455">
        <v>3000</v>
      </c>
      <c r="L724" s="455">
        <f t="shared" si="206"/>
        <v>1049.0999999999999</v>
      </c>
      <c r="M724" s="564" t="s">
        <v>3530</v>
      </c>
      <c r="N724" s="379">
        <v>45417</v>
      </c>
      <c r="O724" s="459">
        <v>45995</v>
      </c>
      <c r="P724" s="459">
        <v>45432</v>
      </c>
      <c r="Q724" s="459">
        <v>46011</v>
      </c>
      <c r="R724" s="694" t="str">
        <f t="shared" si="204"/>
        <v>H</v>
      </c>
      <c r="S724" s="694" t="str">
        <f t="shared" si="203"/>
        <v>DOCTORADO EN DERECHO</v>
      </c>
      <c r="T724" s="322" t="s">
        <v>2133</v>
      </c>
      <c r="U724" s="132" t="s">
        <v>9</v>
      </c>
      <c r="V724" s="883">
        <v>7000</v>
      </c>
      <c r="W724" s="886">
        <f t="shared" si="195"/>
        <v>0.85012857142857134</v>
      </c>
      <c r="X724" s="700">
        <f t="shared" si="196"/>
        <v>5950.9</v>
      </c>
      <c r="Y724" s="326">
        <v>1</v>
      </c>
      <c r="Z724" s="327"/>
      <c r="AA724" s="328">
        <v>30000</v>
      </c>
      <c r="AB724" s="604" t="str">
        <f ca="1">IF(Cat_alumnos[[#This Row],[Termina Programa]]&lt;TODAY(), "EGRESADO", "VIGENTE")</f>
        <v>VIGENTE</v>
      </c>
      <c r="AD724" s="1249">
        <v>706</v>
      </c>
      <c r="AE724" s="46">
        <v>0</v>
      </c>
      <c r="AF72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CALENDARIO)]],TODAY())/30,0)-AE724, IF(Cat_alumnos[[#This Row],[ESTATUS ACADÉMICO]]="VIGENTE",ROUNDDOWN(DAYS360(Cat_alumnos[[#This Row],[FECHA DE INICIO (PRIMERA CLASE CALENDARIO)]],TODAY())/30,0)+1-AE724,"NO VIGENTE"))</f>
        <v>16</v>
      </c>
      <c r="AG724" s="145">
        <v>12</v>
      </c>
      <c r="AH724" s="47">
        <f>Cat_alumnos[[#This Row],[NO DE PAGOS (MESES)]]-Dat_Cobranza[[#This Row],[MODULOS PAGADOS]]</f>
        <v>8</v>
      </c>
      <c r="AI724" s="55" t="str">
        <f t="shared" si="187"/>
        <v>SUSPENDER</v>
      </c>
      <c r="AJ724" s="300" t="s">
        <v>4007</v>
      </c>
      <c r="AK724">
        <v>0</v>
      </c>
      <c r="AL724" s="66">
        <f t="shared" si="207"/>
        <v>1</v>
      </c>
    </row>
    <row r="725" spans="1:38" ht="18" thickBot="1">
      <c r="A725" s="447">
        <f t="shared" si="202"/>
        <v>707</v>
      </c>
      <c r="B725" s="570" t="s">
        <v>3889</v>
      </c>
      <c r="C725" s="453" t="s">
        <v>3566</v>
      </c>
      <c r="D725" s="776" t="s">
        <v>3659</v>
      </c>
      <c r="E725" s="453" t="s">
        <v>2702</v>
      </c>
      <c r="F725" s="1290" t="s">
        <v>9367</v>
      </c>
      <c r="G725" s="564" t="s">
        <v>9220</v>
      </c>
      <c r="H725" s="454">
        <v>20</v>
      </c>
      <c r="I725" s="454">
        <v>20</v>
      </c>
      <c r="J725" s="455">
        <v>3000</v>
      </c>
      <c r="K725" s="455">
        <v>3000</v>
      </c>
      <c r="L725" s="455">
        <f t="shared" si="206"/>
        <v>1049.0999999999999</v>
      </c>
      <c r="M725" s="564" t="s">
        <v>3530</v>
      </c>
      <c r="N725" s="379">
        <v>45417</v>
      </c>
      <c r="O725" s="459">
        <v>45995</v>
      </c>
      <c r="P725" s="459">
        <v>45432</v>
      </c>
      <c r="Q725" s="459">
        <v>46011</v>
      </c>
      <c r="R725" s="694" t="str">
        <f t="shared" si="204"/>
        <v>M</v>
      </c>
      <c r="S725" s="694" t="str">
        <f t="shared" si="203"/>
        <v>DOCTORADO EN DERECHO</v>
      </c>
      <c r="T725" s="322" t="s">
        <v>2133</v>
      </c>
      <c r="U725" s="132" t="s">
        <v>9</v>
      </c>
      <c r="V725" s="883">
        <v>7000</v>
      </c>
      <c r="W725" s="886">
        <f t="shared" si="195"/>
        <v>0.85012857142857134</v>
      </c>
      <c r="X725" s="700">
        <f t="shared" si="196"/>
        <v>5950.9</v>
      </c>
      <c r="Y725" s="326">
        <v>1</v>
      </c>
      <c r="Z725" s="327"/>
      <c r="AA725" s="328">
        <v>30000</v>
      </c>
      <c r="AB725" s="604" t="str">
        <f ca="1">IF(Cat_alumnos[[#This Row],[Termina Programa]]&lt;TODAY(), "EGRESADO", "VIGENTE")</f>
        <v>VIGENTE</v>
      </c>
      <c r="AD725" s="1248">
        <v>707</v>
      </c>
      <c r="AE725" s="46">
        <v>0</v>
      </c>
      <c r="AF72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CALENDARIO)]],TODAY())/30,0)-AE725, IF(Cat_alumnos[[#This Row],[ESTATUS ACADÉMICO]]="VIGENTE",ROUNDDOWN(DAYS360(Cat_alumnos[[#This Row],[FECHA DE INICIO (PRIMERA CLASE CALENDARIO)]],TODAY())/30,0)+1-AE725,"NO VIGENTE"))</f>
        <v>16</v>
      </c>
      <c r="AG725" s="145">
        <v>12</v>
      </c>
      <c r="AH725" s="47">
        <f>Cat_alumnos[[#This Row],[NO DE PAGOS (MESES)]]-Dat_Cobranza[[#This Row],[MODULOS PAGADOS]]</f>
        <v>8</v>
      </c>
      <c r="AI725" s="55" t="str">
        <f t="shared" si="187"/>
        <v>SUSPENDER</v>
      </c>
      <c r="AJ725" s="300" t="s">
        <v>4007</v>
      </c>
      <c r="AK725">
        <v>0</v>
      </c>
      <c r="AL725" s="66">
        <f t="shared" si="207"/>
        <v>1</v>
      </c>
    </row>
    <row r="726" spans="1:38" ht="18" thickBot="1">
      <c r="A726" s="447">
        <f t="shared" si="202"/>
        <v>708</v>
      </c>
      <c r="B726" s="570" t="s">
        <v>3889</v>
      </c>
      <c r="C726" s="453" t="s">
        <v>3563</v>
      </c>
      <c r="D726" s="1028" t="s">
        <v>3637</v>
      </c>
      <c r="E726" s="453" t="s">
        <v>2298</v>
      </c>
      <c r="F726" s="942" t="s">
        <v>9368</v>
      </c>
      <c r="G726" s="564" t="s">
        <v>9305</v>
      </c>
      <c r="H726" s="454">
        <v>20</v>
      </c>
      <c r="I726" s="454">
        <v>20</v>
      </c>
      <c r="J726" s="455">
        <v>3000</v>
      </c>
      <c r="K726" s="455">
        <v>3000</v>
      </c>
      <c r="L726" s="455">
        <f>3497*0.3</f>
        <v>1049.0999999999999</v>
      </c>
      <c r="M726" s="564" t="s">
        <v>3530</v>
      </c>
      <c r="N726" s="379">
        <v>45417</v>
      </c>
      <c r="O726" s="459">
        <v>45995</v>
      </c>
      <c r="P726" s="459">
        <v>45432</v>
      </c>
      <c r="Q726" s="459">
        <v>46011</v>
      </c>
      <c r="R726" s="694" t="str">
        <f t="shared" si="204"/>
        <v>H</v>
      </c>
      <c r="S726" s="694" t="str">
        <f t="shared" si="203"/>
        <v>DOCTORADO EN DERECHO</v>
      </c>
      <c r="T726" s="322" t="s">
        <v>2133</v>
      </c>
      <c r="U726" s="132" t="s">
        <v>9</v>
      </c>
      <c r="V726" s="883">
        <v>7000</v>
      </c>
      <c r="W726" s="886">
        <f t="shared" si="195"/>
        <v>0.85012857142857134</v>
      </c>
      <c r="X726" s="700">
        <f t="shared" si="196"/>
        <v>5950.9</v>
      </c>
      <c r="Y726" s="326">
        <v>1</v>
      </c>
      <c r="Z726" s="327"/>
      <c r="AA726" s="328">
        <v>30000</v>
      </c>
      <c r="AB726" s="604" t="str">
        <f ca="1">IF(Cat_alumnos[[#This Row],[Termina Programa]]&lt;TODAY(), "EGRESADO", "VIGENTE")</f>
        <v>VIGENTE</v>
      </c>
      <c r="AD726" s="1249">
        <v>708</v>
      </c>
      <c r="AE726" s="46">
        <v>0</v>
      </c>
      <c r="AF72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CALENDARIO)]],TODAY())/30,0)-AE726, IF(Cat_alumnos[[#This Row],[ESTATUS ACADÉMICO]]="VIGENTE",ROUNDDOWN(DAYS360(Cat_alumnos[[#This Row],[FECHA DE INICIO (PRIMERA CLASE CALENDARIO)]],TODAY())/30,0)+1-AE726,"NO VIGENTE"))</f>
        <v>16</v>
      </c>
      <c r="AG726" s="145">
        <v>12</v>
      </c>
      <c r="AH726" s="47">
        <f>Cat_alumnos[[#This Row],[NO DE PAGOS (MESES)]]-Dat_Cobranza[[#This Row],[MODULOS PAGADOS]]</f>
        <v>8</v>
      </c>
      <c r="AI726" s="55" t="str">
        <f t="shared" si="187"/>
        <v>SUSPENDER</v>
      </c>
      <c r="AJ726" s="300" t="s">
        <v>4007</v>
      </c>
      <c r="AK726">
        <v>0</v>
      </c>
      <c r="AL726" s="66">
        <f t="shared" si="207"/>
        <v>1</v>
      </c>
    </row>
    <row r="727" spans="1:38" ht="18" thickBot="1">
      <c r="A727" s="447">
        <f t="shared" si="202"/>
        <v>709</v>
      </c>
      <c r="B727" s="570" t="s">
        <v>3889</v>
      </c>
      <c r="C727" s="453" t="s">
        <v>3559</v>
      </c>
      <c r="D727" s="776" t="s">
        <v>3660</v>
      </c>
      <c r="E727" s="453" t="s">
        <v>2297</v>
      </c>
      <c r="F727" s="1290" t="s">
        <v>9369</v>
      </c>
      <c r="G727" s="564" t="s">
        <v>9306</v>
      </c>
      <c r="H727" s="454">
        <v>20</v>
      </c>
      <c r="I727" s="454">
        <v>20</v>
      </c>
      <c r="J727" s="455">
        <v>3000</v>
      </c>
      <c r="K727" s="455">
        <v>3000</v>
      </c>
      <c r="L727" s="455">
        <f>3497*0.3</f>
        <v>1049.0999999999999</v>
      </c>
      <c r="M727" s="564" t="s">
        <v>3530</v>
      </c>
      <c r="N727" s="379">
        <v>45417</v>
      </c>
      <c r="O727" s="459">
        <v>45995</v>
      </c>
      <c r="P727" s="459">
        <v>45432</v>
      </c>
      <c r="Q727" s="459">
        <v>46011</v>
      </c>
      <c r="R727" s="694" t="str">
        <f t="shared" si="204"/>
        <v>H</v>
      </c>
      <c r="S727" s="694" t="str">
        <f t="shared" si="203"/>
        <v>DOCTORADO EN DERECHO</v>
      </c>
      <c r="T727" s="322" t="s">
        <v>2133</v>
      </c>
      <c r="U727" s="132" t="s">
        <v>9</v>
      </c>
      <c r="V727" s="883">
        <v>7000</v>
      </c>
      <c r="W727" s="886">
        <f t="shared" si="195"/>
        <v>0.85012857142857134</v>
      </c>
      <c r="X727" s="700">
        <f t="shared" si="196"/>
        <v>5950.9</v>
      </c>
      <c r="Y727" s="326">
        <v>1</v>
      </c>
      <c r="Z727" s="327"/>
      <c r="AA727" s="328">
        <v>30000</v>
      </c>
      <c r="AB727" s="604" t="str">
        <f ca="1">IF(Cat_alumnos[[#This Row],[Termina Programa]]&lt;TODAY(), "EGRESADO", "VIGENTE")</f>
        <v>VIGENTE</v>
      </c>
      <c r="AD727" s="1248">
        <v>709</v>
      </c>
      <c r="AE727" s="46">
        <v>0</v>
      </c>
      <c r="AF72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CALENDARIO)]],TODAY())/30,0)-AE727, IF(Cat_alumnos[[#This Row],[ESTATUS ACADÉMICO]]="VIGENTE",ROUNDDOWN(DAYS360(Cat_alumnos[[#This Row],[FECHA DE INICIO (PRIMERA CLASE CALENDARIO)]],TODAY())/30,0)+1-AE727,"NO VIGENTE"))</f>
        <v>16</v>
      </c>
      <c r="AG727" s="145">
        <v>12</v>
      </c>
      <c r="AH727" s="47">
        <f>Cat_alumnos[[#This Row],[NO DE PAGOS (MESES)]]-Dat_Cobranza[[#This Row],[MODULOS PAGADOS]]</f>
        <v>8</v>
      </c>
      <c r="AI727" s="55" t="str">
        <f t="shared" si="187"/>
        <v>SUSPENDER</v>
      </c>
      <c r="AJ727" s="300" t="s">
        <v>4007</v>
      </c>
      <c r="AK727">
        <v>0</v>
      </c>
      <c r="AL727" s="66">
        <f t="shared" si="207"/>
        <v>1</v>
      </c>
    </row>
    <row r="728" spans="1:38" ht="18" hidden="1" thickBot="1">
      <c r="A728" s="447">
        <f t="shared" si="202"/>
        <v>710</v>
      </c>
      <c r="B728" s="655" t="s">
        <v>20</v>
      </c>
      <c r="C728" s="1040" t="s">
        <v>3562</v>
      </c>
      <c r="D728" s="776" t="s">
        <v>3702</v>
      </c>
      <c r="E728" s="1044" t="s">
        <v>3534</v>
      </c>
      <c r="F728" s="1290">
        <v>58649011</v>
      </c>
      <c r="G728" s="564" t="s">
        <v>9307</v>
      </c>
      <c r="H728" s="454">
        <v>6</v>
      </c>
      <c r="I728" s="454">
        <v>6</v>
      </c>
      <c r="J728" s="455">
        <v>3000</v>
      </c>
      <c r="K728" s="455">
        <v>3000</v>
      </c>
      <c r="L728" s="455">
        <f>3497*0.3</f>
        <v>1049.0999999999999</v>
      </c>
      <c r="M728" s="564" t="s">
        <v>3530</v>
      </c>
      <c r="N728" s="379">
        <v>45417</v>
      </c>
      <c r="O728" s="459">
        <v>45569</v>
      </c>
      <c r="P728" s="459">
        <v>45432</v>
      </c>
      <c r="Q728" s="459">
        <v>45585</v>
      </c>
      <c r="R728" s="694" t="str">
        <f t="shared" si="204"/>
        <v>M</v>
      </c>
      <c r="S728" s="694" t="str">
        <f t="shared" si="203"/>
        <v>JT DOCTORADO EN DERECHO</v>
      </c>
      <c r="T728" s="322" t="s">
        <v>2133</v>
      </c>
      <c r="U728" s="132" t="s">
        <v>11</v>
      </c>
      <c r="V728" s="883">
        <v>7000</v>
      </c>
      <c r="W728" s="886">
        <f t="shared" si="195"/>
        <v>0.85012857142857134</v>
      </c>
      <c r="X728" s="700">
        <f t="shared" si="196"/>
        <v>5950.9</v>
      </c>
      <c r="Y728" s="326"/>
      <c r="Z728" s="327">
        <v>8000</v>
      </c>
      <c r="AA728" s="414">
        <v>29000</v>
      </c>
      <c r="AB728" s="604" t="str">
        <f ca="1">IF(Cat_alumnos[[#This Row],[Termina Programa]]&lt;TODAY(), "EGRESADO", "VIGENTE")</f>
        <v>EGRESADO</v>
      </c>
      <c r="AD728" s="1249">
        <v>710</v>
      </c>
      <c r="AE728" s="46">
        <v>0</v>
      </c>
      <c r="AF72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CALENDARIO)]],TODAY())/30,0)-AE728, IF(Cat_alumnos[[#This Row],[ESTATUS ACADÉMICO]]="VIGENTE",ROUNDDOWN(DAYS360(Cat_alumnos[[#This Row],[FECHA DE INICIO (PRIMERA CLASE CALENDARIO)]],TODAY())/30,0)+1-AE728,"NO VIGENTE"))</f>
        <v>NO VIGENTE</v>
      </c>
      <c r="AG728" s="145">
        <v>6</v>
      </c>
      <c r="AH728" s="47">
        <f>Cat_alumnos[[#This Row],[NO DE PAGOS (MESES)]]-Dat_Cobranza[[#This Row],[MODULOS PAGADOS]]</f>
        <v>0</v>
      </c>
      <c r="AI728" s="55" t="str">
        <f t="shared" ca="1" si="187"/>
        <v>Al día septiembre</v>
      </c>
      <c r="AJ728" s="300" t="s">
        <v>11</v>
      </c>
    </row>
    <row r="729" spans="1:38" ht="18" hidden="1" thickBot="1">
      <c r="A729" s="447">
        <f t="shared" si="202"/>
        <v>711</v>
      </c>
      <c r="B729" s="655" t="s">
        <v>20</v>
      </c>
      <c r="C729" s="1040" t="s">
        <v>3561</v>
      </c>
      <c r="D729" s="1052" t="s">
        <v>3638</v>
      </c>
      <c r="E729" s="1045" t="s">
        <v>3535</v>
      </c>
      <c r="F729" s="1290">
        <v>59984990</v>
      </c>
      <c r="G729" s="564" t="s">
        <v>9308</v>
      </c>
      <c r="H729" s="454">
        <v>6</v>
      </c>
      <c r="I729" s="454">
        <v>6</v>
      </c>
      <c r="J729" s="455">
        <v>3000</v>
      </c>
      <c r="K729" s="455">
        <v>3000</v>
      </c>
      <c r="L729" s="455">
        <f>3497*0.3</f>
        <v>1049.0999999999999</v>
      </c>
      <c r="M729" s="564" t="s">
        <v>3530</v>
      </c>
      <c r="N729" s="379">
        <v>45417</v>
      </c>
      <c r="O729" s="459">
        <v>45569</v>
      </c>
      <c r="P729" s="459">
        <v>45432</v>
      </c>
      <c r="Q729" s="459">
        <v>45585</v>
      </c>
      <c r="R729" s="694" t="str">
        <f t="shared" si="204"/>
        <v>M</v>
      </c>
      <c r="S729" s="694" t="str">
        <f t="shared" si="203"/>
        <v>JT DOCTORADO EN DERECHO</v>
      </c>
      <c r="T729" s="322" t="s">
        <v>2133</v>
      </c>
      <c r="U729" s="132" t="s">
        <v>11</v>
      </c>
      <c r="V729" s="883">
        <v>7000</v>
      </c>
      <c r="W729" s="886">
        <f t="shared" si="195"/>
        <v>0.85012857142857134</v>
      </c>
      <c r="X729" s="700">
        <f t="shared" si="196"/>
        <v>5950.9</v>
      </c>
      <c r="Y729" s="326"/>
      <c r="Z729" s="327">
        <v>8000</v>
      </c>
      <c r="AA729" s="414">
        <v>29000</v>
      </c>
      <c r="AB729" s="604" t="str">
        <f ca="1">IF(Cat_alumnos[[#This Row],[Termina Programa]]&lt;TODAY(), "EGRESADO", "VIGENTE")</f>
        <v>EGRESADO</v>
      </c>
      <c r="AD729" s="1248">
        <v>711</v>
      </c>
      <c r="AE729" s="46">
        <v>0</v>
      </c>
      <c r="AF72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CALENDARIO)]],TODAY())/30,0)-AE729, IF(Cat_alumnos[[#This Row],[ESTATUS ACADÉMICO]]="VIGENTE",ROUNDDOWN(DAYS360(Cat_alumnos[[#This Row],[FECHA DE INICIO (PRIMERA CLASE CALENDARIO)]],TODAY())/30,0)+1-AE729,"NO VIGENTE"))</f>
        <v>NO VIGENTE</v>
      </c>
      <c r="AG729" s="145">
        <v>6</v>
      </c>
      <c r="AH729" s="47">
        <f>Cat_alumnos[[#This Row],[NO DE PAGOS (MESES)]]-Dat_Cobranza[[#This Row],[MODULOS PAGADOS]]</f>
        <v>0</v>
      </c>
      <c r="AI729" s="55" t="str">
        <f t="shared" ca="1" si="187"/>
        <v>Al día septiembre</v>
      </c>
      <c r="AJ729" s="300" t="s">
        <v>11</v>
      </c>
    </row>
    <row r="730" spans="1:38" ht="18" hidden="1" thickBot="1">
      <c r="A730" s="447">
        <f t="shared" si="202"/>
        <v>712</v>
      </c>
      <c r="B730" s="655" t="s">
        <v>20</v>
      </c>
      <c r="C730" s="1040" t="s">
        <v>3542</v>
      </c>
      <c r="D730" s="776" t="s">
        <v>3663</v>
      </c>
      <c r="E730" s="1045" t="s">
        <v>3536</v>
      </c>
      <c r="F730" s="1290">
        <v>52021730</v>
      </c>
      <c r="G730" s="1293" t="s">
        <v>9309</v>
      </c>
      <c r="H730" s="454">
        <v>6</v>
      </c>
      <c r="I730" s="454">
        <v>6</v>
      </c>
      <c r="J730" s="455">
        <v>3000</v>
      </c>
      <c r="K730" s="455">
        <v>3000</v>
      </c>
      <c r="L730" s="455">
        <f>3497*0.3</f>
        <v>1049.0999999999999</v>
      </c>
      <c r="M730" s="564" t="s">
        <v>3530</v>
      </c>
      <c r="N730" s="379">
        <v>45417</v>
      </c>
      <c r="O730" s="459">
        <v>45569</v>
      </c>
      <c r="P730" s="459">
        <v>45432</v>
      </c>
      <c r="Q730" s="459">
        <v>45585</v>
      </c>
      <c r="R730" s="694" t="str">
        <f t="shared" si="204"/>
        <v>H</v>
      </c>
      <c r="S730" s="694" t="str">
        <f t="shared" si="203"/>
        <v>JT DOCTORADO EN DERECHO</v>
      </c>
      <c r="T730" s="322" t="s">
        <v>2133</v>
      </c>
      <c r="U730" s="132" t="s">
        <v>11</v>
      </c>
      <c r="V730" s="883">
        <v>7000</v>
      </c>
      <c r="W730" s="886">
        <f t="shared" si="195"/>
        <v>0.85012857142857134</v>
      </c>
      <c r="X730" s="700">
        <f t="shared" si="196"/>
        <v>5950.9</v>
      </c>
      <c r="Y730" s="326"/>
      <c r="Z730" s="327">
        <v>8000</v>
      </c>
      <c r="AA730" s="414">
        <v>29000</v>
      </c>
      <c r="AB730" s="604" t="str">
        <f ca="1">IF(Cat_alumnos[[#This Row],[Termina Programa]]&lt;TODAY(), "EGRESADO", "VIGENTE")</f>
        <v>EGRESADO</v>
      </c>
      <c r="AD730" s="1249">
        <v>712</v>
      </c>
      <c r="AE730" s="46">
        <v>0</v>
      </c>
      <c r="AF73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CALENDARIO)]],TODAY())/30,0)-AE730, IF(Cat_alumnos[[#This Row],[ESTATUS ACADÉMICO]]="VIGENTE",ROUNDDOWN(DAYS360(Cat_alumnos[[#This Row],[FECHA DE INICIO (PRIMERA CLASE CALENDARIO)]],TODAY())/30,0)+1-AE730,"NO VIGENTE"))</f>
        <v>NO VIGENTE</v>
      </c>
      <c r="AG730" s="145">
        <v>6</v>
      </c>
      <c r="AH730" s="47">
        <f>Cat_alumnos[[#This Row],[NO DE PAGOS (MESES)]]-Dat_Cobranza[[#This Row],[MODULOS PAGADOS]]</f>
        <v>0</v>
      </c>
      <c r="AI730" s="55" t="str">
        <f t="shared" ca="1" si="187"/>
        <v>Al día septiembre</v>
      </c>
      <c r="AJ730" s="300" t="s">
        <v>11</v>
      </c>
    </row>
    <row r="731" spans="1:38" ht="18" hidden="1" thickBot="1">
      <c r="A731" s="447">
        <f t="shared" si="202"/>
        <v>713</v>
      </c>
      <c r="B731" s="611" t="s">
        <v>15</v>
      </c>
      <c r="C731" s="1040" t="s">
        <v>3543</v>
      </c>
      <c r="D731" s="776" t="s">
        <v>3701</v>
      </c>
      <c r="E731" s="1044" t="s">
        <v>3537</v>
      </c>
      <c r="F731" s="1290">
        <v>54110100</v>
      </c>
      <c r="G731" s="1292" t="s">
        <v>9310</v>
      </c>
      <c r="H731" s="454">
        <v>16</v>
      </c>
      <c r="I731" s="454">
        <v>16</v>
      </c>
      <c r="J731" s="455">
        <v>2000</v>
      </c>
      <c r="K731" s="455">
        <v>2000</v>
      </c>
      <c r="L731" s="947">
        <f t="shared" ref="L731:L735" si="208">2275*0.3</f>
        <v>682.5</v>
      </c>
      <c r="M731" s="564" t="s">
        <v>3538</v>
      </c>
      <c r="N731" s="379">
        <v>45417</v>
      </c>
      <c r="O731" s="459">
        <v>45873</v>
      </c>
      <c r="P731" s="459">
        <v>45432</v>
      </c>
      <c r="Q731" s="459">
        <v>45889</v>
      </c>
      <c r="R731" s="694" t="str">
        <f t="shared" si="204"/>
        <v>H</v>
      </c>
      <c r="S731" s="694" t="str">
        <f t="shared" si="203"/>
        <v>MAESTRIA EN DERECHO PROCESAL PENAL Y JUICIOS ORALES</v>
      </c>
      <c r="T731" s="322" t="s">
        <v>2133</v>
      </c>
      <c r="U731" s="132" t="s">
        <v>9</v>
      </c>
      <c r="V731" s="883">
        <v>5000</v>
      </c>
      <c r="W731" s="886">
        <f t="shared" si="195"/>
        <v>0.86350000000000005</v>
      </c>
      <c r="X731" s="700">
        <f t="shared" si="196"/>
        <v>4317.5</v>
      </c>
      <c r="Y731" s="326">
        <v>2</v>
      </c>
      <c r="Z731" s="327"/>
      <c r="AA731" s="414">
        <v>26000</v>
      </c>
      <c r="AB731" s="604" t="str">
        <f ca="1">IF(Cat_alumnos[[#This Row],[Termina Programa]]&lt;TODAY(), "EGRESADO", "VIGENTE")</f>
        <v>EGRESADO</v>
      </c>
      <c r="AD731" s="1248">
        <v>713</v>
      </c>
      <c r="AE731" s="46">
        <v>0</v>
      </c>
      <c r="AF73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CALENDARIO)]],TODAY())/30,0)-AE731, IF(Cat_alumnos[[#This Row],[ESTATUS ACADÉMICO]]="VIGENTE",ROUNDDOWN(DAYS360(Cat_alumnos[[#This Row],[FECHA DE INICIO (PRIMERA CLASE CALENDARIO)]],TODAY())/30,0)+1-AE731,"NO VIGENTE"))</f>
        <v>NO VIGENTE</v>
      </c>
      <c r="AG731" s="145">
        <v>8</v>
      </c>
      <c r="AH731" s="47">
        <f>Cat_alumnos[[#This Row],[NO DE PAGOS (MESES)]]-Dat_Cobranza[[#This Row],[MODULOS PAGADOS]]</f>
        <v>8</v>
      </c>
      <c r="AI731" s="55" t="str">
        <f t="shared" si="187"/>
        <v>SUSPENDER</v>
      </c>
      <c r="AJ731" s="300" t="s">
        <v>9590</v>
      </c>
      <c r="AK731">
        <v>1</v>
      </c>
      <c r="AL731">
        <v>1</v>
      </c>
    </row>
    <row r="732" spans="1:38" ht="18" hidden="1" thickBot="1">
      <c r="A732" s="447">
        <f t="shared" si="202"/>
        <v>714</v>
      </c>
      <c r="B732" s="611" t="s">
        <v>15</v>
      </c>
      <c r="C732" s="1040" t="s">
        <v>3544</v>
      </c>
      <c r="D732" s="776" t="s">
        <v>3700</v>
      </c>
      <c r="E732" s="1044" t="s">
        <v>3635</v>
      </c>
      <c r="F732" s="942" t="s">
        <v>9370</v>
      </c>
      <c r="G732" s="1292" t="s">
        <v>9311</v>
      </c>
      <c r="H732" s="454">
        <v>16</v>
      </c>
      <c r="I732" s="454">
        <v>16</v>
      </c>
      <c r="J732" s="455">
        <v>2000</v>
      </c>
      <c r="K732" s="455">
        <v>2000</v>
      </c>
      <c r="L732" s="947">
        <f t="shared" si="208"/>
        <v>682.5</v>
      </c>
      <c r="M732" s="564" t="s">
        <v>3538</v>
      </c>
      <c r="N732" s="379">
        <v>45417</v>
      </c>
      <c r="O732" s="459">
        <v>45873</v>
      </c>
      <c r="P732" s="459">
        <v>45432</v>
      </c>
      <c r="Q732" s="459">
        <v>45889</v>
      </c>
      <c r="R732" s="694" t="str">
        <f t="shared" si="204"/>
        <v>M</v>
      </c>
      <c r="S732" s="694" t="str">
        <f t="shared" si="203"/>
        <v>MAESTRIA EN DERECHO PROCESAL PENAL Y JUICIOS ORALES</v>
      </c>
      <c r="T732" s="322" t="s">
        <v>2133</v>
      </c>
      <c r="U732" s="132" t="s">
        <v>9</v>
      </c>
      <c r="V732" s="883">
        <v>5000</v>
      </c>
      <c r="W732" s="886">
        <f t="shared" si="195"/>
        <v>0.86350000000000005</v>
      </c>
      <c r="X732" s="700">
        <f t="shared" si="196"/>
        <v>4317.5</v>
      </c>
      <c r="Y732" s="326">
        <v>2</v>
      </c>
      <c r="Z732" s="327"/>
      <c r="AA732" s="414">
        <v>26000</v>
      </c>
      <c r="AB732" s="604" t="str">
        <f ca="1">IF(Cat_alumnos[[#This Row],[Termina Programa]]&lt;TODAY(), "EGRESADO", "VIGENTE")</f>
        <v>EGRESADO</v>
      </c>
      <c r="AD732" s="1249">
        <v>714</v>
      </c>
      <c r="AE732" s="46">
        <v>0</v>
      </c>
      <c r="AF73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CALENDARIO)]],TODAY())/30,0)-AE732, IF(Cat_alumnos[[#This Row],[ESTATUS ACADÉMICO]]="VIGENTE",ROUNDDOWN(DAYS360(Cat_alumnos[[#This Row],[FECHA DE INICIO (PRIMERA CLASE CALENDARIO)]],TODAY())/30,0)+1-AE732,"NO VIGENTE"))</f>
        <v>NO VIGENTE</v>
      </c>
      <c r="AG732" s="145">
        <v>8</v>
      </c>
      <c r="AH732" s="47">
        <f>Cat_alumnos[[#This Row],[NO DE PAGOS (MESES)]]-Dat_Cobranza[[#This Row],[MODULOS PAGADOS]]</f>
        <v>8</v>
      </c>
      <c r="AI732" s="55" t="str">
        <f t="shared" si="187"/>
        <v>SUSPENDER</v>
      </c>
      <c r="AJ732" s="300" t="s">
        <v>9591</v>
      </c>
      <c r="AK732">
        <v>1</v>
      </c>
      <c r="AL732">
        <v>1</v>
      </c>
    </row>
    <row r="733" spans="1:38" ht="18" hidden="1" thickBot="1">
      <c r="A733" s="447">
        <f t="shared" si="202"/>
        <v>715</v>
      </c>
      <c r="B733" s="611" t="s">
        <v>15</v>
      </c>
      <c r="C733" s="1040" t="s">
        <v>3578</v>
      </c>
      <c r="D733" s="776" t="s">
        <v>3699</v>
      </c>
      <c r="E733" s="1045" t="s">
        <v>3539</v>
      </c>
      <c r="F733" s="1290" t="s">
        <v>9371</v>
      </c>
      <c r="G733" s="1292" t="s">
        <v>9312</v>
      </c>
      <c r="H733" s="454">
        <v>16</v>
      </c>
      <c r="I733" s="454">
        <v>16</v>
      </c>
      <c r="J733" s="455">
        <v>2000</v>
      </c>
      <c r="K733" s="455">
        <v>2000</v>
      </c>
      <c r="L733" s="947">
        <f t="shared" si="208"/>
        <v>682.5</v>
      </c>
      <c r="M733" s="564" t="s">
        <v>3538</v>
      </c>
      <c r="N733" s="379">
        <v>45417</v>
      </c>
      <c r="O733" s="459">
        <v>45873</v>
      </c>
      <c r="P733" s="459">
        <v>45432</v>
      </c>
      <c r="Q733" s="459">
        <v>45889</v>
      </c>
      <c r="R733" s="694" t="str">
        <f t="shared" si="204"/>
        <v>H</v>
      </c>
      <c r="S733" s="694" t="str">
        <f t="shared" si="203"/>
        <v>MAESTRIA EN DERECHO PROCESAL PENAL Y JUICIOS ORALES</v>
      </c>
      <c r="T733" s="322" t="s">
        <v>2133</v>
      </c>
      <c r="U733" s="132" t="s">
        <v>9</v>
      </c>
      <c r="V733" s="883">
        <v>5000</v>
      </c>
      <c r="W733" s="886">
        <f t="shared" si="195"/>
        <v>0.86350000000000005</v>
      </c>
      <c r="X733" s="700">
        <f t="shared" si="196"/>
        <v>4317.5</v>
      </c>
      <c r="Y733" s="326">
        <v>2</v>
      </c>
      <c r="Z733" s="327"/>
      <c r="AA733" s="414">
        <v>26000</v>
      </c>
      <c r="AB733" s="604" t="str">
        <f ca="1">IF(Cat_alumnos[[#This Row],[Termina Programa]]&lt;TODAY(), "EGRESADO", "VIGENTE")</f>
        <v>EGRESADO</v>
      </c>
      <c r="AD733" s="1248">
        <v>715</v>
      </c>
      <c r="AE733" s="46">
        <v>0</v>
      </c>
      <c r="AF73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CALENDARIO)]],TODAY())/30,0)-AE733, IF(Cat_alumnos[[#This Row],[ESTATUS ACADÉMICO]]="VIGENTE",ROUNDDOWN(DAYS360(Cat_alumnos[[#This Row],[FECHA DE INICIO (PRIMERA CLASE CALENDARIO)]],TODAY())/30,0)+1-AE733,"NO VIGENTE"))</f>
        <v>NO VIGENTE</v>
      </c>
      <c r="AG733" s="145">
        <v>7</v>
      </c>
      <c r="AH733" s="47">
        <f>Cat_alumnos[[#This Row],[NO DE PAGOS (MESES)]]-Dat_Cobranza[[#This Row],[MODULOS PAGADOS]]</f>
        <v>9</v>
      </c>
      <c r="AI733" s="55" t="str">
        <f t="shared" si="187"/>
        <v>SUSPENDER</v>
      </c>
      <c r="AJ733" s="300" t="s">
        <v>9592</v>
      </c>
      <c r="AK733">
        <v>1</v>
      </c>
      <c r="AL733">
        <v>1</v>
      </c>
    </row>
    <row r="734" spans="1:38" ht="18" hidden="1" thickBot="1">
      <c r="A734" s="447">
        <f t="shared" si="202"/>
        <v>716</v>
      </c>
      <c r="B734" s="611" t="s">
        <v>15</v>
      </c>
      <c r="C734" s="1040" t="s">
        <v>3577</v>
      </c>
      <c r="D734" s="776" t="s">
        <v>3698</v>
      </c>
      <c r="E734" s="1045" t="s">
        <v>3540</v>
      </c>
      <c r="F734" s="942" t="s">
        <v>9372</v>
      </c>
      <c r="G734" s="1292" t="s">
        <v>9313</v>
      </c>
      <c r="H734" s="454">
        <v>16</v>
      </c>
      <c r="I734" s="454">
        <v>16</v>
      </c>
      <c r="J734" s="455">
        <v>2000</v>
      </c>
      <c r="K734" s="455">
        <v>2000</v>
      </c>
      <c r="L734" s="947">
        <f t="shared" si="208"/>
        <v>682.5</v>
      </c>
      <c r="M734" s="564" t="s">
        <v>3538</v>
      </c>
      <c r="N734" s="379">
        <v>45417</v>
      </c>
      <c r="O734" s="459">
        <v>45873</v>
      </c>
      <c r="P734" s="459">
        <v>45432</v>
      </c>
      <c r="Q734" s="459">
        <v>45889</v>
      </c>
      <c r="R734" s="694" t="str">
        <f t="shared" si="204"/>
        <v>M</v>
      </c>
      <c r="S734" s="694" t="str">
        <f t="shared" si="203"/>
        <v>MAESTRIA EN DERECHO PROCESAL PENAL Y JUICIOS ORALES</v>
      </c>
      <c r="T734" s="322" t="s">
        <v>2133</v>
      </c>
      <c r="U734" s="132" t="s">
        <v>9</v>
      </c>
      <c r="V734" s="883">
        <v>5000</v>
      </c>
      <c r="W734" s="886">
        <f t="shared" si="195"/>
        <v>0.86350000000000005</v>
      </c>
      <c r="X734" s="700">
        <f t="shared" si="196"/>
        <v>4317.5</v>
      </c>
      <c r="Y734" s="326">
        <v>2</v>
      </c>
      <c r="Z734" s="327"/>
      <c r="AA734" s="414">
        <v>26000</v>
      </c>
      <c r="AB734" s="604" t="str">
        <f ca="1">IF(Cat_alumnos[[#This Row],[Termina Programa]]&lt;TODAY(), "EGRESADO", "VIGENTE")</f>
        <v>EGRESADO</v>
      </c>
      <c r="AD734" s="1249">
        <v>716</v>
      </c>
      <c r="AE734" s="46">
        <v>0</v>
      </c>
      <c r="AF73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CALENDARIO)]],TODAY())/30,0)-AE734, IF(Cat_alumnos[[#This Row],[ESTATUS ACADÉMICO]]="VIGENTE",ROUNDDOWN(DAYS360(Cat_alumnos[[#This Row],[FECHA DE INICIO (PRIMERA CLASE CALENDARIO)]],TODAY())/30,0)+1-AE734,"NO VIGENTE"))</f>
        <v>NO VIGENTE</v>
      </c>
      <c r="AG734" s="145">
        <v>8</v>
      </c>
      <c r="AH734" s="47">
        <f>Cat_alumnos[[#This Row],[NO DE PAGOS (MESES)]]-Dat_Cobranza[[#This Row],[MODULOS PAGADOS]]</f>
        <v>8</v>
      </c>
      <c r="AI734" s="55" t="str">
        <f t="shared" si="187"/>
        <v>SUSPENDER</v>
      </c>
      <c r="AJ734" s="300" t="s">
        <v>9593</v>
      </c>
      <c r="AK734">
        <v>1</v>
      </c>
      <c r="AL734">
        <v>1</v>
      </c>
    </row>
    <row r="735" spans="1:38" ht="18" hidden="1" thickBot="1">
      <c r="A735" s="447">
        <f t="shared" si="202"/>
        <v>717</v>
      </c>
      <c r="B735" s="611" t="s">
        <v>15</v>
      </c>
      <c r="C735" s="1040" t="s">
        <v>3569</v>
      </c>
      <c r="D735" s="776" t="s">
        <v>3697</v>
      </c>
      <c r="E735" s="1045" t="s">
        <v>3541</v>
      </c>
      <c r="F735" s="1290" t="s">
        <v>9373</v>
      </c>
      <c r="G735" s="1292" t="s">
        <v>9314</v>
      </c>
      <c r="H735" s="454">
        <v>16</v>
      </c>
      <c r="I735" s="454">
        <v>16</v>
      </c>
      <c r="J735" s="455">
        <v>2000</v>
      </c>
      <c r="K735" s="455">
        <v>2000</v>
      </c>
      <c r="L735" s="947">
        <f t="shared" si="208"/>
        <v>682.5</v>
      </c>
      <c r="M735" s="564" t="s">
        <v>3538</v>
      </c>
      <c r="N735" s="379">
        <v>45417</v>
      </c>
      <c r="O735" s="459">
        <v>45873</v>
      </c>
      <c r="P735" s="459">
        <v>45432</v>
      </c>
      <c r="Q735" s="459">
        <v>45889</v>
      </c>
      <c r="R735" s="694" t="str">
        <f t="shared" si="204"/>
        <v>H</v>
      </c>
      <c r="S735" s="694" t="str">
        <f t="shared" si="203"/>
        <v>MAESTRIA EN DERECHO PROCESAL PENAL Y JUICIOS ORALES</v>
      </c>
      <c r="T735" s="322" t="s">
        <v>2133</v>
      </c>
      <c r="U735" s="132" t="s">
        <v>9</v>
      </c>
      <c r="V735" s="883">
        <v>5000</v>
      </c>
      <c r="W735" s="886">
        <f t="shared" si="195"/>
        <v>0.86350000000000005</v>
      </c>
      <c r="X735" s="700">
        <f t="shared" si="196"/>
        <v>4317.5</v>
      </c>
      <c r="Y735" s="326">
        <v>2</v>
      </c>
      <c r="Z735" s="327"/>
      <c r="AA735" s="414">
        <v>26000</v>
      </c>
      <c r="AB735" s="604" t="str">
        <f ca="1">IF(Cat_alumnos[[#This Row],[Termina Programa]]&lt;TODAY(), "EGRESADO", "VIGENTE")</f>
        <v>EGRESADO</v>
      </c>
      <c r="AD735" s="1248">
        <v>717</v>
      </c>
      <c r="AE735" s="46">
        <v>0</v>
      </c>
      <c r="AF73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CALENDARIO)]],TODAY())/30,0)-AE735, IF(Cat_alumnos[[#This Row],[ESTATUS ACADÉMICO]]="VIGENTE",ROUNDDOWN(DAYS360(Cat_alumnos[[#This Row],[FECHA DE INICIO (PRIMERA CLASE CALENDARIO)]],TODAY())/30,0)+1-AE735,"NO VIGENTE"))</f>
        <v>NO VIGENTE</v>
      </c>
      <c r="AG735" s="145">
        <v>8</v>
      </c>
      <c r="AH735" s="47">
        <f>Cat_alumnos[[#This Row],[NO DE PAGOS (MESES)]]-Dat_Cobranza[[#This Row],[MODULOS PAGADOS]]</f>
        <v>8</v>
      </c>
      <c r="AI735" s="55" t="str">
        <f t="shared" si="187"/>
        <v>SUSPENDER</v>
      </c>
      <c r="AJ735" s="300" t="s">
        <v>9591</v>
      </c>
      <c r="AK735">
        <v>0</v>
      </c>
      <c r="AL735">
        <v>1</v>
      </c>
    </row>
    <row r="736" spans="1:38" ht="18" hidden="1" thickBot="1">
      <c r="A736" s="447">
        <f t="shared" si="202"/>
        <v>718</v>
      </c>
      <c r="B736" s="498" t="s">
        <v>67</v>
      </c>
      <c r="C736" s="971" t="s">
        <v>3607</v>
      </c>
      <c r="D736" s="1053" t="s">
        <v>3655</v>
      </c>
      <c r="E736" s="975" t="s">
        <v>3583</v>
      </c>
      <c r="F736" s="450" t="s">
        <v>3581</v>
      </c>
      <c r="G736" s="830" t="s">
        <v>3582</v>
      </c>
      <c r="H736" s="450">
        <v>20</v>
      </c>
      <c r="I736" s="450">
        <v>20</v>
      </c>
      <c r="J736" s="540" t="s">
        <v>1600</v>
      </c>
      <c r="K736" s="451">
        <v>3000</v>
      </c>
      <c r="L736" s="451">
        <v>3497</v>
      </c>
      <c r="M736" s="502" t="s">
        <v>3525</v>
      </c>
      <c r="N736" s="378">
        <v>45402</v>
      </c>
      <c r="O736" s="379">
        <v>45965</v>
      </c>
      <c r="P736" s="379">
        <v>45430</v>
      </c>
      <c r="Q736" s="379">
        <v>45981</v>
      </c>
      <c r="R736" s="694" t="str">
        <f t="shared" si="204"/>
        <v>H</v>
      </c>
      <c r="S736" s="694" t="str">
        <f t="shared" si="203"/>
        <v>DOCTORADO EN INNOVACION, ADMON Y POLITICAS PUBLICAS</v>
      </c>
      <c r="T736" s="322" t="s">
        <v>1227</v>
      </c>
      <c r="U736" s="132" t="s">
        <v>9</v>
      </c>
      <c r="V736" s="883">
        <v>7000</v>
      </c>
      <c r="W736" s="886">
        <f t="shared" si="195"/>
        <v>0.50042857142857144</v>
      </c>
      <c r="X736" s="700">
        <f t="shared" si="196"/>
        <v>3503</v>
      </c>
      <c r="Y736" s="326">
        <v>1</v>
      </c>
      <c r="Z736" s="327"/>
      <c r="AA736" s="414">
        <v>29000</v>
      </c>
      <c r="AB736" s="604" t="str">
        <f ca="1">IF(Cat_alumnos[[#This Row],[Termina Programa]]&lt;TODAY(), "EGRESADO", "VIGENTE")</f>
        <v>VIGENTE</v>
      </c>
      <c r="AD736" s="1249">
        <v>718</v>
      </c>
      <c r="AE736" s="46">
        <v>0</v>
      </c>
      <c r="AF73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CALENDARIO)]],TODAY())/30,0)-AE736, IF(Cat_alumnos[[#This Row],[ESTATUS ACADÉMICO]]="VIGENTE",ROUNDDOWN(DAYS360(Cat_alumnos[[#This Row],[FECHA DE INICIO (PRIMERA CLASE CALENDARIO)]],TODAY())/30,0)+1-AE736,"NO VIGENTE"))</f>
        <v>17</v>
      </c>
      <c r="AG736" s="145">
        <v>20</v>
      </c>
      <c r="AH736" s="47">
        <f>Cat_alumnos[[#This Row],[NO DE PAGOS (MESES)]]-Dat_Cobranza[[#This Row],[MODULOS PAGADOS]]</f>
        <v>0</v>
      </c>
      <c r="AI736" s="55" t="str">
        <f t="shared" ref="AI736:AI764" ca="1" si="209">IF(AH736&gt;=2,"SUSPENDER",IF(AH736&lt;=0,CONCATENATE("Al día"," ",$AK$17),IF(AND(AH736&lt;=2,AH736&gt;0),"COBRANZA",)))</f>
        <v>Al día septiembre</v>
      </c>
    </row>
    <row r="737" spans="1:36" ht="23.25" hidden="1" customHeight="1" thickBot="1">
      <c r="A737" s="447">
        <f t="shared" si="202"/>
        <v>719</v>
      </c>
      <c r="B737" s="570" t="s">
        <v>20</v>
      </c>
      <c r="C737" s="971" t="s">
        <v>3587</v>
      </c>
      <c r="D737" s="1054" t="s">
        <v>3646</v>
      </c>
      <c r="E737" s="802" t="s">
        <v>1488</v>
      </c>
      <c r="F737" s="450">
        <v>6562640729</v>
      </c>
      <c r="G737" s="502" t="s">
        <v>1490</v>
      </c>
      <c r="H737" s="450">
        <v>6</v>
      </c>
      <c r="I737" s="450">
        <v>6</v>
      </c>
      <c r="J737" s="540" t="s">
        <v>1600</v>
      </c>
      <c r="K737" s="413"/>
      <c r="L737" s="451">
        <v>3497</v>
      </c>
      <c r="M737" s="502" t="s">
        <v>3483</v>
      </c>
      <c r="N737" s="379">
        <v>45402</v>
      </c>
      <c r="O737" s="379">
        <v>45873</v>
      </c>
      <c r="P737" s="379">
        <v>45432</v>
      </c>
      <c r="Q737" s="379">
        <v>45585</v>
      </c>
      <c r="R737" s="694" t="str">
        <f t="shared" si="204"/>
        <v>H</v>
      </c>
      <c r="S737" s="694" t="str">
        <f t="shared" si="203"/>
        <v>JT DOCTORADO EN DERECHO</v>
      </c>
      <c r="T737" s="322" t="s">
        <v>1227</v>
      </c>
      <c r="U737" s="132" t="s">
        <v>9</v>
      </c>
      <c r="V737" s="883">
        <v>7000</v>
      </c>
      <c r="W737" s="1171">
        <f t="shared" si="195"/>
        <v>0.50042857142857144</v>
      </c>
      <c r="X737" s="573">
        <f t="shared" si="196"/>
        <v>3503</v>
      </c>
      <c r="Y737" s="326">
        <v>0</v>
      </c>
      <c r="Z737" s="327">
        <v>8000</v>
      </c>
      <c r="AA737" s="414">
        <v>29000</v>
      </c>
      <c r="AB737" t="s">
        <v>11</v>
      </c>
      <c r="AD737" s="1248">
        <v>719</v>
      </c>
      <c r="AE737" s="46">
        <v>0</v>
      </c>
      <c r="AF73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CALENDARIO)]],TODAY())/30,0)-AE737, IF(Cat_alumnos[[#This Row],[ESTATUS ACADÉMICO]]="VIGENTE",ROUNDDOWN(DAYS360(Cat_alumnos[[#This Row],[FECHA DE INICIO (PRIMERA CLASE CALENDARIO)]],TODAY())/30,0)+1-AE737,"NO VIGENTE"))</f>
        <v>NO VIGENTE</v>
      </c>
      <c r="AG737" s="145">
        <v>3</v>
      </c>
      <c r="AH737" s="47">
        <f>Cat_alumnos[[#This Row],[NO DE PAGOS (MESES)]]-Dat_Cobranza[[#This Row],[MODULOS PAGADOS]]</f>
        <v>3</v>
      </c>
      <c r="AI737" s="55" t="str">
        <f t="shared" si="209"/>
        <v>SUSPENDER</v>
      </c>
    </row>
    <row r="738" spans="1:36" ht="18" hidden="1" thickBot="1">
      <c r="A738" s="447">
        <f t="shared" si="202"/>
        <v>720</v>
      </c>
      <c r="B738" s="449" t="s">
        <v>10</v>
      </c>
      <c r="C738" s="972" t="s">
        <v>3599</v>
      </c>
      <c r="D738" s="1051" t="s">
        <v>3656</v>
      </c>
      <c r="E738" s="1046" t="s">
        <v>3600</v>
      </c>
      <c r="F738" s="1029">
        <v>9631331596</v>
      </c>
      <c r="G738" s="953" t="s">
        <v>3601</v>
      </c>
      <c r="H738" s="450">
        <v>20</v>
      </c>
      <c r="I738" s="450">
        <v>20</v>
      </c>
      <c r="J738" s="451">
        <v>1000</v>
      </c>
      <c r="K738" s="451">
        <v>2000</v>
      </c>
      <c r="L738" s="451">
        <v>2275</v>
      </c>
      <c r="M738" s="413" t="s">
        <v>3604</v>
      </c>
      <c r="N738" s="379">
        <v>45453</v>
      </c>
      <c r="O738" s="379">
        <v>46041</v>
      </c>
      <c r="P738" s="460">
        <v>45427</v>
      </c>
      <c r="Q738" s="460">
        <v>46041</v>
      </c>
      <c r="R738" s="118" t="str">
        <f t="shared" si="204"/>
        <v>H</v>
      </c>
      <c r="S738" s="49" t="str">
        <f t="shared" si="203"/>
        <v>MAESTRIA EN DERECHO</v>
      </c>
      <c r="T738" s="322" t="s">
        <v>2908</v>
      </c>
      <c r="U738" s="132" t="s">
        <v>16</v>
      </c>
      <c r="V738" s="883">
        <v>5000</v>
      </c>
      <c r="W738" s="1027">
        <v>0.55000000000000004</v>
      </c>
      <c r="X738" s="573">
        <v>2725</v>
      </c>
      <c r="Y738" s="326">
        <v>2</v>
      </c>
      <c r="Z738" s="327"/>
      <c r="AA738" s="414">
        <v>26000</v>
      </c>
      <c r="AB738" t="s">
        <v>16</v>
      </c>
      <c r="AD738" s="1249">
        <v>720</v>
      </c>
      <c r="AE738" s="46">
        <v>0</v>
      </c>
      <c r="AF73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CALENDARIO)]],TODAY())/30,0)-AE738, IF(Cat_alumnos[[#This Row],[ESTATUS ACADÉMICO]]="VIGENTE",ROUNDDOWN(DAYS360(Cat_alumnos[[#This Row],[FECHA DE INICIO (PRIMERA CLASE CALENDARIO)]],TODAY())/30,0)+1-AE738,"NO VIGENTE"))</f>
        <v>NO VIGENTE</v>
      </c>
      <c r="AG738" s="145">
        <v>2</v>
      </c>
      <c r="AH738" s="47">
        <f>Cat_alumnos[[#This Row],[NO DE PAGOS (MESES)]]-Dat_Cobranza[[#This Row],[MODULOS PAGADOS]]</f>
        <v>18</v>
      </c>
      <c r="AI738" s="55" t="str">
        <f t="shared" si="209"/>
        <v>SUSPENDER</v>
      </c>
    </row>
    <row r="739" spans="1:36" ht="18" hidden="1" thickBot="1">
      <c r="A739" s="447">
        <f t="shared" si="202"/>
        <v>721</v>
      </c>
      <c r="B739" s="570" t="s">
        <v>20</v>
      </c>
      <c r="C739" s="971" t="s">
        <v>3602</v>
      </c>
      <c r="D739" s="1054" t="s">
        <v>3644</v>
      </c>
      <c r="E739" s="975" t="s">
        <v>3603</v>
      </c>
      <c r="F739" s="450">
        <v>7228302510</v>
      </c>
      <c r="G739" s="413"/>
      <c r="H739" s="450">
        <v>6</v>
      </c>
      <c r="I739" s="450">
        <v>6</v>
      </c>
      <c r="J739" s="451">
        <v>1500</v>
      </c>
      <c r="K739" s="413"/>
      <c r="L739" s="451">
        <v>3497</v>
      </c>
      <c r="M739" s="413" t="s">
        <v>2443</v>
      </c>
      <c r="N739" s="379">
        <v>45409</v>
      </c>
      <c r="O739" s="379">
        <v>45557</v>
      </c>
      <c r="P739" s="379">
        <v>45404</v>
      </c>
      <c r="Q739" s="118">
        <f>IFERROR(EDATE($P739,$H739-1),"")</f>
        <v>45557</v>
      </c>
      <c r="R739" s="49" t="str">
        <f t="shared" si="204"/>
        <v>H</v>
      </c>
      <c r="S739" s="49" t="str">
        <f t="shared" si="203"/>
        <v>JT DOCTORADO EN DERECHO</v>
      </c>
      <c r="T739" s="322" t="s">
        <v>35</v>
      </c>
      <c r="U739" s="132" t="s">
        <v>9</v>
      </c>
      <c r="V739" s="883">
        <v>7000</v>
      </c>
      <c r="W739" s="1171">
        <f t="shared" ref="W739:W770" si="210">IFERROR($X739/$V739,"")</f>
        <v>0.50042857142857144</v>
      </c>
      <c r="X739" s="573">
        <f t="shared" ref="X739:X770" si="211">$V739-$L739</f>
        <v>3503</v>
      </c>
      <c r="Y739" s="326"/>
      <c r="Z739" s="327">
        <v>8000</v>
      </c>
      <c r="AA739" s="414">
        <v>25000</v>
      </c>
      <c r="AB739" t="s">
        <v>16</v>
      </c>
      <c r="AD739" s="1248">
        <v>721</v>
      </c>
      <c r="AE739" s="46">
        <v>0</v>
      </c>
      <c r="AF73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CALENDARIO)]],TODAY())/30,0)-AE739, IF(Cat_alumnos[[#This Row],[ESTATUS ACADÉMICO]]="VIGENTE",ROUNDDOWN(DAYS360(Cat_alumnos[[#This Row],[FECHA DE INICIO (PRIMERA CLASE CALENDARIO)]],TODAY())/30,0)+1-AE739,"NO VIGENTE"))</f>
        <v>NO VIGENTE</v>
      </c>
      <c r="AG739" s="1262">
        <v>1</v>
      </c>
      <c r="AH739" s="47">
        <f>Cat_alumnos[[#This Row],[NO DE PAGOS (MESES)]]-Dat_Cobranza[[#This Row],[MODULOS PAGADOS]]</f>
        <v>5</v>
      </c>
      <c r="AI739" s="55" t="str">
        <f t="shared" si="209"/>
        <v>SUSPENDER</v>
      </c>
    </row>
    <row r="740" spans="1:36" ht="18" hidden="1" thickBot="1">
      <c r="A740" s="447">
        <f t="shared" si="202"/>
        <v>722</v>
      </c>
      <c r="B740" s="570" t="s">
        <v>12</v>
      </c>
      <c r="C740" s="971" t="s">
        <v>3639</v>
      </c>
      <c r="D740" s="1053" t="s">
        <v>3649</v>
      </c>
      <c r="E740" s="975" t="s">
        <v>3608</v>
      </c>
      <c r="F740" s="450">
        <v>5519524644</v>
      </c>
      <c r="G740" s="502" t="s">
        <v>3609</v>
      </c>
      <c r="H740" s="450">
        <v>20</v>
      </c>
      <c r="I740" s="450">
        <v>20</v>
      </c>
      <c r="J740" s="451">
        <v>1500</v>
      </c>
      <c r="K740" s="451">
        <v>3000</v>
      </c>
      <c r="L740" s="451">
        <v>3497</v>
      </c>
      <c r="M740" s="502" t="s">
        <v>3483</v>
      </c>
      <c r="N740" s="379">
        <v>45437</v>
      </c>
      <c r="O740" s="379">
        <v>46016</v>
      </c>
      <c r="P740" s="379">
        <v>45416</v>
      </c>
      <c r="Q740" s="118">
        <f>IFERROR(EDATE($P740,$H740-1),"")</f>
        <v>45995</v>
      </c>
      <c r="R740" s="1033" t="str">
        <f t="shared" si="204"/>
        <v>M</v>
      </c>
      <c r="S740" s="49" t="str">
        <f t="shared" si="203"/>
        <v>DOCTORADO EN DERECHO</v>
      </c>
      <c r="T740" s="322" t="s">
        <v>35</v>
      </c>
      <c r="U740" s="132" t="s">
        <v>9</v>
      </c>
      <c r="V740" s="883">
        <v>7000</v>
      </c>
      <c r="W740" s="1171">
        <f t="shared" si="210"/>
        <v>0.50042857142857144</v>
      </c>
      <c r="X740" s="573">
        <f t="shared" si="211"/>
        <v>3503</v>
      </c>
      <c r="Y740" s="326">
        <v>1</v>
      </c>
      <c r="Z740" s="327">
        <v>0</v>
      </c>
      <c r="AA740" s="414">
        <v>29000</v>
      </c>
      <c r="AB740" t="s">
        <v>16</v>
      </c>
      <c r="AD740" s="1249">
        <v>722</v>
      </c>
      <c r="AE740" s="46">
        <v>4</v>
      </c>
      <c r="AF74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CALENDARIO)]],TODAY())/30,0)-AE740, IF(Cat_alumnos[[#This Row],[ESTATUS ACADÉMICO]]="VIGENTE",ROUNDDOWN(DAYS360(Cat_alumnos[[#This Row],[FECHA DE INICIO (PRIMERA CLASE CALENDARIO)]],TODAY())/30,0)+1-AE740,"NO VIGENTE"))</f>
        <v>NO VIGENTE</v>
      </c>
      <c r="AG740" s="1262">
        <v>5</v>
      </c>
      <c r="AH740" s="47">
        <f>Cat_alumnos[[#This Row],[NO DE PAGOS (MESES)]]-Dat_Cobranza[[#This Row],[MODULOS PAGADOS]]</f>
        <v>15</v>
      </c>
      <c r="AI740" s="55" t="str">
        <f t="shared" si="209"/>
        <v>SUSPENDER</v>
      </c>
      <c r="AJ740" t="s">
        <v>9442</v>
      </c>
    </row>
    <row r="741" spans="1:36" ht="18" hidden="1" thickBot="1">
      <c r="A741" s="447">
        <f t="shared" si="202"/>
        <v>723</v>
      </c>
      <c r="B741" s="655" t="s">
        <v>12</v>
      </c>
      <c r="C741" s="972" t="s">
        <v>3610</v>
      </c>
      <c r="D741" s="1053" t="s">
        <v>3652</v>
      </c>
      <c r="E741" s="974" t="s">
        <v>3611</v>
      </c>
      <c r="F741" s="454">
        <v>5545946833</v>
      </c>
      <c r="G741" s="564" t="s">
        <v>3612</v>
      </c>
      <c r="H741" s="454">
        <v>20</v>
      </c>
      <c r="I741" s="454">
        <v>20</v>
      </c>
      <c r="J741" s="455">
        <v>1500</v>
      </c>
      <c r="K741" s="455">
        <v>3000</v>
      </c>
      <c r="L741" s="455">
        <v>3497</v>
      </c>
      <c r="M741" s="564" t="s">
        <v>3483</v>
      </c>
      <c r="N741" s="459">
        <v>45437</v>
      </c>
      <c r="O741" s="459">
        <v>46016</v>
      </c>
      <c r="P741" s="459">
        <v>45416</v>
      </c>
      <c r="Q741" s="118">
        <f>IFERROR(EDATE($P741,$H741-1),"")</f>
        <v>45995</v>
      </c>
      <c r="R741" s="49" t="str">
        <f t="shared" si="204"/>
        <v>H</v>
      </c>
      <c r="S741" s="49" t="str">
        <f t="shared" ref="S741:S763" si="212">IFERROR(VLOOKUP($B741,BDPROGRAMA,2,FALSE),)</f>
        <v>DOCTORADO EN DERECHO</v>
      </c>
      <c r="T741" s="322" t="s">
        <v>35</v>
      </c>
      <c r="U741" s="132" t="s">
        <v>9</v>
      </c>
      <c r="V741" s="883">
        <v>7000</v>
      </c>
      <c r="W741" s="1171">
        <f t="shared" si="210"/>
        <v>0.50042857142857144</v>
      </c>
      <c r="X741" s="573">
        <f t="shared" si="211"/>
        <v>3503</v>
      </c>
      <c r="Y741" s="326">
        <v>1</v>
      </c>
      <c r="Z741" s="327"/>
      <c r="AA741" s="414">
        <v>29000</v>
      </c>
      <c r="AB741" t="s">
        <v>16</v>
      </c>
      <c r="AD741" s="1248">
        <v>723</v>
      </c>
      <c r="AE741" s="46">
        <v>4</v>
      </c>
      <c r="AF74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CALENDARIO)]],TODAY())/30,0)-AE741, IF(Cat_alumnos[[#This Row],[ESTATUS ACADÉMICO]]="VIGENTE",ROUNDDOWN(DAYS360(Cat_alumnos[[#This Row],[FECHA DE INICIO (PRIMERA CLASE CALENDARIO)]],TODAY())/30,0)+1-AE741,"NO VIGENTE"))</f>
        <v>NO VIGENTE</v>
      </c>
      <c r="AG741" s="145">
        <v>5</v>
      </c>
      <c r="AH741" s="47">
        <f>Cat_alumnos[[#This Row],[NO DE PAGOS (MESES)]]-Dat_Cobranza[[#This Row],[MODULOS PAGADOS]]</f>
        <v>15</v>
      </c>
      <c r="AI741" s="55" t="str">
        <f t="shared" si="209"/>
        <v>SUSPENDER</v>
      </c>
      <c r="AJ741" t="s">
        <v>9442</v>
      </c>
    </row>
    <row r="742" spans="1:36" ht="19.5" hidden="1" customHeight="1" thickBot="1">
      <c r="A742" s="447">
        <f t="shared" si="202"/>
        <v>724</v>
      </c>
      <c r="B742" s="498" t="s">
        <v>67</v>
      </c>
      <c r="C742" s="971" t="s">
        <v>3614</v>
      </c>
      <c r="D742" s="1053" t="s">
        <v>3654</v>
      </c>
      <c r="E742" s="1047" t="s">
        <v>3615</v>
      </c>
      <c r="F742" s="450" t="s">
        <v>3616</v>
      </c>
      <c r="G742" s="830" t="s">
        <v>3621</v>
      </c>
      <c r="H742" s="450">
        <v>20</v>
      </c>
      <c r="I742" s="450">
        <v>20</v>
      </c>
      <c r="J742" s="540" t="s">
        <v>1600</v>
      </c>
      <c r="K742" s="540" t="s">
        <v>1600</v>
      </c>
      <c r="L742" s="451">
        <v>3497</v>
      </c>
      <c r="M742" s="502" t="s">
        <v>3493</v>
      </c>
      <c r="N742" s="379">
        <v>45423</v>
      </c>
      <c r="O742" s="379">
        <v>46002</v>
      </c>
      <c r="P742" s="379">
        <v>45420</v>
      </c>
      <c r="Q742" s="379">
        <v>46002</v>
      </c>
      <c r="R742" s="49" t="str">
        <f t="shared" si="204"/>
        <v>M</v>
      </c>
      <c r="S742" s="49" t="str">
        <f t="shared" si="212"/>
        <v>DOCTORADO EN INNOVACION, ADMON Y POLITICAS PUBLICAS</v>
      </c>
      <c r="T742" s="322" t="s">
        <v>1227</v>
      </c>
      <c r="U742" s="132" t="s">
        <v>9</v>
      </c>
      <c r="V742" s="883">
        <v>7000</v>
      </c>
      <c r="W742" s="1171">
        <f t="shared" si="210"/>
        <v>0.50042857142857144</v>
      </c>
      <c r="X742" s="573">
        <f t="shared" si="211"/>
        <v>3503</v>
      </c>
      <c r="Y742" s="326">
        <v>1</v>
      </c>
      <c r="Z742" s="327"/>
      <c r="AA742" s="414">
        <v>29000</v>
      </c>
      <c r="AB742" t="str">
        <f ca="1">IF(Cat_alumnos[[#This Row],[Termina Programa]]&lt;TODAY(), "EGRESADO", "VIGENTE")</f>
        <v>VIGENTE</v>
      </c>
      <c r="AD742" s="1249">
        <v>724</v>
      </c>
      <c r="AE742" s="46">
        <v>0</v>
      </c>
      <c r="AF74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CALENDARIO)]],TODAY())/30,0)-AE742, IF(Cat_alumnos[[#This Row],[ESTATUS ACADÉMICO]]="VIGENTE",ROUNDDOWN(DAYS360(Cat_alumnos[[#This Row],[FECHA DE INICIO (PRIMERA CLASE CALENDARIO)]],TODAY())/30,0)+1-AE742,"NO VIGENTE"))</f>
        <v>16</v>
      </c>
      <c r="AG742" s="145">
        <v>13</v>
      </c>
      <c r="AH742" s="47">
        <f>Cat_alumnos[[#This Row],[NO DE PAGOS (MESES)]]-Dat_Cobranza[[#This Row],[MODULOS PAGADOS]]</f>
        <v>7</v>
      </c>
      <c r="AI742" s="55" t="str">
        <f t="shared" si="209"/>
        <v>SUSPENDER</v>
      </c>
    </row>
    <row r="743" spans="1:36" ht="19.5" hidden="1" customHeight="1" thickBot="1">
      <c r="A743" s="447">
        <f t="shared" si="202"/>
        <v>725</v>
      </c>
      <c r="B743" s="611" t="s">
        <v>15</v>
      </c>
      <c r="C743" s="972" t="s">
        <v>3617</v>
      </c>
      <c r="D743" s="776" t="s">
        <v>3704</v>
      </c>
      <c r="E743" s="1048" t="s">
        <v>3618</v>
      </c>
      <c r="F743" s="454" t="s">
        <v>3619</v>
      </c>
      <c r="G743" s="564" t="s">
        <v>3620</v>
      </c>
      <c r="H743" s="454">
        <v>16</v>
      </c>
      <c r="I743" s="454">
        <v>16</v>
      </c>
      <c r="J743" s="455">
        <v>1000</v>
      </c>
      <c r="K743" s="455">
        <v>2000</v>
      </c>
      <c r="L743" s="455">
        <v>2275</v>
      </c>
      <c r="M743" s="564" t="s">
        <v>2561</v>
      </c>
      <c r="N743" s="459">
        <v>45422</v>
      </c>
      <c r="O743" s="459">
        <v>45879</v>
      </c>
      <c r="P743" s="459">
        <v>45420</v>
      </c>
      <c r="Q743" s="459">
        <v>45879</v>
      </c>
      <c r="R743" s="49" t="str">
        <f t="shared" ref="R743:R763" si="213">MID($C743,11,1)</f>
        <v>H</v>
      </c>
      <c r="S743" s="49" t="str">
        <f t="shared" si="212"/>
        <v>MAESTRIA EN DERECHO PROCESAL PENAL Y JUICIOS ORALES</v>
      </c>
      <c r="T743" s="322" t="s">
        <v>1227</v>
      </c>
      <c r="U743" s="132" t="s">
        <v>9</v>
      </c>
      <c r="V743" s="883">
        <v>5000</v>
      </c>
      <c r="W743" s="1171">
        <f t="shared" si="210"/>
        <v>0.54500000000000004</v>
      </c>
      <c r="X743" s="573">
        <f t="shared" si="211"/>
        <v>2725</v>
      </c>
      <c r="Y743" s="326">
        <v>2</v>
      </c>
      <c r="Z743" s="327"/>
      <c r="AA743" s="414">
        <v>26000</v>
      </c>
      <c r="AB743" t="s">
        <v>14</v>
      </c>
      <c r="AD743" s="1248">
        <v>725</v>
      </c>
      <c r="AE743" s="46">
        <v>0</v>
      </c>
      <c r="AF74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CALENDARIO)]],TODAY())/30,0)-AE743, IF(Cat_alumnos[[#This Row],[ESTATUS ACADÉMICO]]="VIGENTE",ROUNDDOWN(DAYS360(Cat_alumnos[[#This Row],[FECHA DE INICIO (PRIMERA CLASE CALENDARIO)]],TODAY())/30,0)+1-AE743,"NO VIGENTE"))</f>
        <v>NO VIGENTE</v>
      </c>
      <c r="AG743" s="145">
        <v>1</v>
      </c>
      <c r="AH743" s="47">
        <f>Cat_alumnos[[#This Row],[NO DE PAGOS (MESES)]]-Dat_Cobranza[[#This Row],[MODULOS PAGADOS]]</f>
        <v>15</v>
      </c>
      <c r="AI743" s="55" t="str">
        <f t="shared" si="209"/>
        <v>SUSPENDER</v>
      </c>
    </row>
    <row r="744" spans="1:36" ht="18" hidden="1" thickBot="1">
      <c r="A744" s="447">
        <f t="shared" si="202"/>
        <v>726</v>
      </c>
      <c r="B744" s="562" t="s">
        <v>3622</v>
      </c>
      <c r="C744" s="971" t="s">
        <v>960</v>
      </c>
      <c r="D744" s="1051" t="s">
        <v>3684</v>
      </c>
      <c r="E744" s="975" t="s">
        <v>962</v>
      </c>
      <c r="F744" s="413">
        <v>9878769266</v>
      </c>
      <c r="G744" s="48" t="s">
        <v>964</v>
      </c>
      <c r="H744" s="450">
        <v>6</v>
      </c>
      <c r="I744" s="450">
        <v>6</v>
      </c>
      <c r="J744" s="947">
        <v>2000</v>
      </c>
      <c r="K744" s="451">
        <v>0</v>
      </c>
      <c r="L744" s="451">
        <v>3000</v>
      </c>
      <c r="M744" s="502" t="s">
        <v>3622</v>
      </c>
      <c r="N744" s="379">
        <v>45436</v>
      </c>
      <c r="O744" s="379">
        <v>45589</v>
      </c>
      <c r="P744" s="540" t="s">
        <v>3623</v>
      </c>
      <c r="Q744" s="379">
        <v>45589</v>
      </c>
      <c r="R744" s="49" t="str">
        <f t="shared" si="213"/>
        <v>M</v>
      </c>
      <c r="S744" s="49" t="str">
        <f t="shared" si="212"/>
        <v>DIPLOMADO INT ARTIFICIAL</v>
      </c>
      <c r="T744" s="322" t="s">
        <v>1227</v>
      </c>
      <c r="U744" s="132" t="s">
        <v>9</v>
      </c>
      <c r="V744" s="883">
        <v>5000</v>
      </c>
      <c r="W744" s="1171">
        <f t="shared" si="210"/>
        <v>0.4</v>
      </c>
      <c r="X744" s="573">
        <f t="shared" si="211"/>
        <v>2000</v>
      </c>
      <c r="Y744" s="326">
        <v>0</v>
      </c>
      <c r="Z744" s="327"/>
      <c r="AA744" s="414"/>
      <c r="AB744" t="str">
        <f ca="1">IF(Cat_alumnos[[#This Row],[Termina Programa]]&lt;TODAY(), "EGRESADO", "VIGENTE")</f>
        <v>EGRESADO</v>
      </c>
      <c r="AD744" s="1249">
        <v>726</v>
      </c>
      <c r="AE744" s="46">
        <v>0</v>
      </c>
      <c r="AF74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CALENDARIO)]],TODAY())/30,0)-AE744, IF(Cat_alumnos[[#This Row],[ESTATUS ACADÉMICO]]="VIGENTE",ROUNDDOWN(DAYS360(Cat_alumnos[[#This Row],[FECHA DE INICIO (PRIMERA CLASE CALENDARIO)]],TODAY())/30,0)+1-AE744,"NO VIGENTE"))</f>
        <v>NO VIGENTE</v>
      </c>
      <c r="AG744" s="145">
        <v>4</v>
      </c>
      <c r="AH744" s="47">
        <f>Cat_alumnos[[#This Row],[NO DE PAGOS (MESES)]]-Dat_Cobranza[[#This Row],[MODULOS PAGADOS]]</f>
        <v>2</v>
      </c>
      <c r="AI744" s="55" t="str">
        <f t="shared" si="209"/>
        <v>SUSPENDER</v>
      </c>
    </row>
    <row r="745" spans="1:36" ht="18" hidden="1" thickBot="1">
      <c r="A745" s="447">
        <f t="shared" si="202"/>
        <v>727</v>
      </c>
      <c r="B745" s="935" t="s">
        <v>3622</v>
      </c>
      <c r="C745" s="972" t="s">
        <v>3624</v>
      </c>
      <c r="D745" s="1051" t="s">
        <v>3682</v>
      </c>
      <c r="E745" s="1049" t="s">
        <v>3625</v>
      </c>
      <c r="F745" s="951">
        <v>9631190475</v>
      </c>
      <c r="G745" s="1128" t="s">
        <v>3626</v>
      </c>
      <c r="H745" s="454">
        <v>6</v>
      </c>
      <c r="I745" s="454">
        <v>6</v>
      </c>
      <c r="J745" s="773">
        <v>2000</v>
      </c>
      <c r="K745" s="566" t="s">
        <v>1600</v>
      </c>
      <c r="L745" s="455">
        <v>2520</v>
      </c>
      <c r="M745" s="564" t="s">
        <v>3622</v>
      </c>
      <c r="N745" s="459">
        <v>45436</v>
      </c>
      <c r="O745" s="459">
        <v>45589</v>
      </c>
      <c r="P745" s="459">
        <v>45487</v>
      </c>
      <c r="Q745" s="459">
        <v>45589</v>
      </c>
      <c r="R745" s="49" t="str">
        <f t="shared" si="213"/>
        <v>M</v>
      </c>
      <c r="S745" s="49" t="str">
        <f t="shared" si="212"/>
        <v>DIPLOMADO INT ARTIFICIAL</v>
      </c>
      <c r="T745" s="322" t="s">
        <v>1227</v>
      </c>
      <c r="U745" s="132" t="s">
        <v>9</v>
      </c>
      <c r="V745" s="883">
        <v>5000</v>
      </c>
      <c r="W745" s="1171">
        <f t="shared" si="210"/>
        <v>0.496</v>
      </c>
      <c r="X745" s="573">
        <f t="shared" si="211"/>
        <v>2480</v>
      </c>
      <c r="Y745" s="326">
        <v>0</v>
      </c>
      <c r="Z745" s="327"/>
      <c r="AA745" s="414"/>
      <c r="AB745" t="str">
        <f ca="1">IF(Cat_alumnos[[#This Row],[Termina Programa]]&lt;TODAY(), "EGRESADO", "VIGENTE")</f>
        <v>EGRESADO</v>
      </c>
      <c r="AD745" s="1248">
        <v>727</v>
      </c>
      <c r="AE745" s="46">
        <v>0</v>
      </c>
      <c r="AF74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CALENDARIO)]],TODAY())/30,0)-AE745, IF(Cat_alumnos[[#This Row],[ESTATUS ACADÉMICO]]="VIGENTE",ROUNDDOWN(DAYS360(Cat_alumnos[[#This Row],[FECHA DE INICIO (PRIMERA CLASE CALENDARIO)]],TODAY())/30,0)+1-AE745,"NO VIGENTE"))</f>
        <v>NO VIGENTE</v>
      </c>
      <c r="AG745" s="145">
        <v>6</v>
      </c>
      <c r="AH745" s="47">
        <f>Cat_alumnos[[#This Row],[NO DE PAGOS (MESES)]]-Dat_Cobranza[[#This Row],[MODULOS PAGADOS]]</f>
        <v>0</v>
      </c>
      <c r="AI745" s="55" t="str">
        <f t="shared" ca="1" si="209"/>
        <v>Al día septiembre</v>
      </c>
    </row>
    <row r="746" spans="1:36" ht="18" hidden="1" thickBot="1">
      <c r="A746" s="447">
        <f t="shared" si="202"/>
        <v>728</v>
      </c>
      <c r="B746" s="570" t="s">
        <v>12</v>
      </c>
      <c r="C746" s="1041" t="s">
        <v>1649</v>
      </c>
      <c r="D746" s="1053" t="s">
        <v>3653</v>
      </c>
      <c r="E746" s="975" t="s">
        <v>1827</v>
      </c>
      <c r="F746" s="450" t="s">
        <v>3629</v>
      </c>
      <c r="G746" s="413" t="s">
        <v>1650</v>
      </c>
      <c r="H746" s="450">
        <v>20</v>
      </c>
      <c r="I746" s="450">
        <v>20</v>
      </c>
      <c r="J746" s="540" t="s">
        <v>1600</v>
      </c>
      <c r="K746" s="540" t="s">
        <v>1600</v>
      </c>
      <c r="L746" s="451">
        <v>5200</v>
      </c>
      <c r="M746" s="502" t="s">
        <v>3483</v>
      </c>
      <c r="N746" s="379">
        <v>45437</v>
      </c>
      <c r="O746" s="379">
        <v>46016</v>
      </c>
      <c r="P746" s="379">
        <v>45429</v>
      </c>
      <c r="Q746" s="379">
        <v>46016</v>
      </c>
      <c r="R746" s="49" t="str">
        <f t="shared" si="213"/>
        <v>M</v>
      </c>
      <c r="S746" s="49" t="str">
        <f t="shared" si="212"/>
        <v>DOCTORADO EN DERECHO</v>
      </c>
      <c r="T746" s="322" t="s">
        <v>1227</v>
      </c>
      <c r="U746" s="132" t="s">
        <v>9</v>
      </c>
      <c r="V746" s="883">
        <v>7000</v>
      </c>
      <c r="W746" s="1171">
        <f t="shared" si="210"/>
        <v>0.25714285714285712</v>
      </c>
      <c r="X746" s="573">
        <f t="shared" si="211"/>
        <v>1800</v>
      </c>
      <c r="Y746" s="326">
        <v>0</v>
      </c>
      <c r="Z746" s="327"/>
      <c r="AA746" s="414">
        <v>29000</v>
      </c>
      <c r="AB746" t="str">
        <f ca="1">IF(Cat_alumnos[[#This Row],[Termina Programa]]&lt;TODAY(), "EGRESADO", "VIGENTE")</f>
        <v>VIGENTE</v>
      </c>
      <c r="AD746" s="1249">
        <v>728</v>
      </c>
      <c r="AE746" s="46">
        <v>0</v>
      </c>
      <c r="AF74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CALENDARIO)]],TODAY())/30,0)-AE746, IF(Cat_alumnos[[#This Row],[ESTATUS ACADÉMICO]]="VIGENTE",ROUNDDOWN(DAYS360(Cat_alumnos[[#This Row],[FECHA DE INICIO (PRIMERA CLASE CALENDARIO)]],TODAY())/30,0)+1-AE746,"NO VIGENTE"))</f>
        <v>16</v>
      </c>
      <c r="AG746" s="145">
        <v>14</v>
      </c>
      <c r="AH746" s="47">
        <f>Cat_alumnos[[#This Row],[NO DE PAGOS (MESES)]]-Dat_Cobranza[[#This Row],[MODULOS PAGADOS]]</f>
        <v>6</v>
      </c>
      <c r="AI746" s="55" t="str">
        <f t="shared" si="209"/>
        <v>SUSPENDER</v>
      </c>
    </row>
    <row r="747" spans="1:36" ht="18" hidden="1" thickBot="1">
      <c r="A747" s="447">
        <f t="shared" si="202"/>
        <v>729</v>
      </c>
      <c r="B747" s="563" t="s">
        <v>8</v>
      </c>
      <c r="C747" s="972" t="s">
        <v>3630</v>
      </c>
      <c r="D747" s="776" t="s">
        <v>3703</v>
      </c>
      <c r="E747" s="974" t="s">
        <v>3631</v>
      </c>
      <c r="F747" s="454" t="s">
        <v>3632</v>
      </c>
      <c r="G747" s="564" t="s">
        <v>3633</v>
      </c>
      <c r="H747" s="454">
        <v>36</v>
      </c>
      <c r="I747" s="454">
        <v>36</v>
      </c>
      <c r="J747" s="455">
        <v>1000</v>
      </c>
      <c r="K747" s="455">
        <v>1000</v>
      </c>
      <c r="L747" s="455">
        <v>1800</v>
      </c>
      <c r="M747" s="564" t="s">
        <v>3634</v>
      </c>
      <c r="N747" s="459">
        <v>45430</v>
      </c>
      <c r="O747" s="459">
        <v>45589</v>
      </c>
      <c r="P747" s="459">
        <v>45429</v>
      </c>
      <c r="Q747" s="459">
        <v>45436</v>
      </c>
      <c r="R747" s="49" t="str">
        <f t="shared" si="213"/>
        <v>H</v>
      </c>
      <c r="S747" s="49" t="str">
        <f t="shared" si="212"/>
        <v>LICENCIATURA EN DERECHO</v>
      </c>
      <c r="T747" s="322" t="s">
        <v>1227</v>
      </c>
      <c r="U747" s="132" t="s">
        <v>9</v>
      </c>
      <c r="V747" s="883">
        <v>3150</v>
      </c>
      <c r="W747" s="1171">
        <f t="shared" si="210"/>
        <v>0.42857142857142855</v>
      </c>
      <c r="X747" s="573">
        <f t="shared" si="211"/>
        <v>1350</v>
      </c>
      <c r="Y747" s="326">
        <v>1000</v>
      </c>
      <c r="Z747" s="327"/>
      <c r="AA747" s="414">
        <v>23000</v>
      </c>
      <c r="AB747" t="s">
        <v>16</v>
      </c>
      <c r="AD747" s="1248">
        <v>729</v>
      </c>
      <c r="AE747" s="46">
        <v>0</v>
      </c>
      <c r="AF74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CALENDARIO)]],TODAY())/30,0)-AE747, IF(Cat_alumnos[[#This Row],[ESTATUS ACADÉMICO]]="VIGENTE",ROUNDDOWN(DAYS360(Cat_alumnos[[#This Row],[FECHA DE INICIO (PRIMERA CLASE CALENDARIO)]],TODAY())/30,0)+1-AE747,"NO VIGENTE"))</f>
        <v>NO VIGENTE</v>
      </c>
      <c r="AG747" s="145">
        <v>1</v>
      </c>
      <c r="AH747" s="47">
        <f>Cat_alumnos[[#This Row],[NO DE PAGOS (MESES)]]-Dat_Cobranza[[#This Row],[MODULOS PAGADOS]]</f>
        <v>35</v>
      </c>
      <c r="AI747" s="55" t="str">
        <f t="shared" si="209"/>
        <v>SUSPENDER</v>
      </c>
    </row>
    <row r="748" spans="1:36" ht="18" hidden="1" thickBot="1">
      <c r="A748" s="447">
        <f t="shared" si="202"/>
        <v>730</v>
      </c>
      <c r="B748" s="562" t="s">
        <v>3622</v>
      </c>
      <c r="C748" s="1042" t="s">
        <v>3259</v>
      </c>
      <c r="D748" s="1051" t="s">
        <v>3680</v>
      </c>
      <c r="E748" s="1050" t="s">
        <v>3260</v>
      </c>
      <c r="F748" s="1019">
        <v>9631296962</v>
      </c>
      <c r="G748" s="777" t="s">
        <v>3323</v>
      </c>
      <c r="H748" s="450">
        <v>6</v>
      </c>
      <c r="I748" s="450">
        <v>6</v>
      </c>
      <c r="J748" s="540" t="s">
        <v>1600</v>
      </c>
      <c r="K748" s="540" t="s">
        <v>1600</v>
      </c>
      <c r="L748" s="1038">
        <v>2000</v>
      </c>
      <c r="M748" s="891" t="s">
        <v>3622</v>
      </c>
      <c r="N748" s="379">
        <v>45436</v>
      </c>
      <c r="O748" s="379">
        <v>45589</v>
      </c>
      <c r="P748" s="379">
        <v>45435</v>
      </c>
      <c r="Q748" s="379">
        <v>45588</v>
      </c>
      <c r="R748" s="49" t="str">
        <f t="shared" si="213"/>
        <v>M</v>
      </c>
      <c r="S748" s="49" t="str">
        <f t="shared" si="212"/>
        <v>DIPLOMADO INT ARTIFICIAL</v>
      </c>
      <c r="T748" s="322" t="s">
        <v>1227</v>
      </c>
      <c r="U748" s="132" t="s">
        <v>9</v>
      </c>
      <c r="V748" s="883">
        <v>5000</v>
      </c>
      <c r="W748" s="1171">
        <f t="shared" si="210"/>
        <v>0.6</v>
      </c>
      <c r="X748" s="573">
        <f t="shared" si="211"/>
        <v>3000</v>
      </c>
      <c r="Y748" s="326"/>
      <c r="Z748" s="327"/>
      <c r="AA748" s="328"/>
      <c r="AB748" t="str">
        <f ca="1">IF(Cat_alumnos[[#This Row],[Termina Programa]]&lt;TODAY(), "EGRESADO", "VIGENTE")</f>
        <v>EGRESADO</v>
      </c>
      <c r="AD748" s="1249">
        <v>730</v>
      </c>
      <c r="AE748" s="46">
        <v>0</v>
      </c>
      <c r="AF74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CALENDARIO)]],TODAY())/30,0)-AE748, IF(Cat_alumnos[[#This Row],[ESTATUS ACADÉMICO]]="VIGENTE",ROUNDDOWN(DAYS360(Cat_alumnos[[#This Row],[FECHA DE INICIO (PRIMERA CLASE CALENDARIO)]],TODAY())/30,0)+1-AE748,"NO VIGENTE"))</f>
        <v>NO VIGENTE</v>
      </c>
      <c r="AG748" s="145">
        <v>6</v>
      </c>
      <c r="AH748" s="47">
        <f>Cat_alumnos[[#This Row],[NO DE PAGOS (MESES)]]-Dat_Cobranza[[#This Row],[MODULOS PAGADOS]]</f>
        <v>0</v>
      </c>
      <c r="AI748" s="55" t="str">
        <f t="shared" ca="1" si="209"/>
        <v>Al día septiembre</v>
      </c>
    </row>
    <row r="749" spans="1:36" ht="24.75" hidden="1" customHeight="1" thickBot="1">
      <c r="A749" s="447">
        <f t="shared" si="202"/>
        <v>731</v>
      </c>
      <c r="B749" s="935" t="s">
        <v>3622</v>
      </c>
      <c r="C749" s="1043" t="s">
        <v>1565</v>
      </c>
      <c r="D749" s="1051" t="s">
        <v>3677</v>
      </c>
      <c r="E749" s="1049" t="s">
        <v>1567</v>
      </c>
      <c r="F749" s="951">
        <v>9632526121</v>
      </c>
      <c r="G749" s="1128" t="s">
        <v>1569</v>
      </c>
      <c r="H749" s="454">
        <v>6</v>
      </c>
      <c r="I749" s="454">
        <v>6</v>
      </c>
      <c r="J749" s="566" t="s">
        <v>1600</v>
      </c>
      <c r="K749" s="566" t="s">
        <v>1600</v>
      </c>
      <c r="L749" s="1039">
        <v>2000</v>
      </c>
      <c r="M749" s="1036" t="s">
        <v>3622</v>
      </c>
      <c r="N749" s="459">
        <v>45436</v>
      </c>
      <c r="O749" s="459">
        <v>45589</v>
      </c>
      <c r="P749" s="1037"/>
      <c r="Q749" s="1037"/>
      <c r="R749" s="49" t="str">
        <f t="shared" si="213"/>
        <v>H</v>
      </c>
      <c r="S749" s="49" t="str">
        <f t="shared" si="212"/>
        <v>DIPLOMADO INT ARTIFICIAL</v>
      </c>
      <c r="T749" s="322" t="s">
        <v>2908</v>
      </c>
      <c r="U749" s="132" t="s">
        <v>9</v>
      </c>
      <c r="V749" s="883">
        <v>5000</v>
      </c>
      <c r="W749" s="1171">
        <f t="shared" si="210"/>
        <v>0.6</v>
      </c>
      <c r="X749" s="573">
        <f t="shared" si="211"/>
        <v>3000</v>
      </c>
      <c r="Y749" s="326"/>
      <c r="Z749" s="327"/>
      <c r="AA749" s="328"/>
      <c r="AB749" t="str">
        <f ca="1">IF(Cat_alumnos[[#This Row],[Termina Programa]]&lt;TODAY(), "EGRESADO", "VIGENTE")</f>
        <v>EGRESADO</v>
      </c>
      <c r="AD749" s="1248">
        <v>731</v>
      </c>
      <c r="AE749" s="46">
        <v>0</v>
      </c>
      <c r="AF74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CALENDARIO)]],TODAY())/30,0)-AE749, IF(Cat_alumnos[[#This Row],[ESTATUS ACADÉMICO]]="VIGENTE",ROUNDDOWN(DAYS360(Cat_alumnos[[#This Row],[FECHA DE INICIO (PRIMERA CLASE CALENDARIO)]],TODAY())/30,0)+1-AE749,"NO VIGENTE"))</f>
        <v>NO VIGENTE</v>
      </c>
      <c r="AG749" s="145">
        <v>6</v>
      </c>
      <c r="AH749" s="47">
        <f>Cat_alumnos[[#This Row],[NO DE PAGOS (MESES)]]-Dat_Cobranza[[#This Row],[MODULOS PAGADOS]]</f>
        <v>0</v>
      </c>
      <c r="AI749" s="55" t="str">
        <f t="shared" ca="1" si="209"/>
        <v>Al día septiembre</v>
      </c>
    </row>
    <row r="750" spans="1:36" ht="18" hidden="1" thickBot="1">
      <c r="A750" s="447">
        <f t="shared" si="202"/>
        <v>732</v>
      </c>
      <c r="B750" s="1064" t="s">
        <v>3622</v>
      </c>
      <c r="C750" s="666" t="s">
        <v>3129</v>
      </c>
      <c r="D750" s="1051" t="s">
        <v>3678</v>
      </c>
      <c r="E750" s="1124" t="s">
        <v>3130</v>
      </c>
      <c r="F750" s="1019">
        <v>9631595972</v>
      </c>
      <c r="G750" s="502" t="s">
        <v>3131</v>
      </c>
      <c r="H750" s="450">
        <v>6</v>
      </c>
      <c r="I750" s="450">
        <v>6</v>
      </c>
      <c r="J750" s="540" t="s">
        <v>1600</v>
      </c>
      <c r="K750" s="451">
        <v>2000</v>
      </c>
      <c r="L750" s="1055">
        <v>2000</v>
      </c>
      <c r="M750" s="891" t="s">
        <v>3622</v>
      </c>
      <c r="N750" s="379">
        <v>45457</v>
      </c>
      <c r="O750" s="379">
        <v>45610</v>
      </c>
      <c r="P750" s="1056"/>
      <c r="Q750" s="456"/>
      <c r="R750" s="49" t="str">
        <f t="shared" si="213"/>
        <v>M</v>
      </c>
      <c r="S750" s="49" t="str">
        <f t="shared" si="212"/>
        <v>DIPLOMADO INT ARTIFICIAL</v>
      </c>
      <c r="T750" s="322" t="s">
        <v>2908</v>
      </c>
      <c r="U750" s="132" t="s">
        <v>14</v>
      </c>
      <c r="V750" s="883">
        <v>5000</v>
      </c>
      <c r="W750" s="1171">
        <f t="shared" si="210"/>
        <v>0.6</v>
      </c>
      <c r="X750" s="573">
        <f t="shared" si="211"/>
        <v>3000</v>
      </c>
      <c r="Y750" s="326"/>
      <c r="Z750" s="327"/>
      <c r="AA750" s="328"/>
      <c r="AB750" t="s">
        <v>14</v>
      </c>
      <c r="AD750" s="1249">
        <v>732</v>
      </c>
      <c r="AE750" s="46">
        <v>0</v>
      </c>
      <c r="AF75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CALENDARIO)]],TODAY())/30,0)-AE750, IF(Cat_alumnos[[#This Row],[ESTATUS ACADÉMICO]]="VIGENTE",ROUNDDOWN(DAYS360(Cat_alumnos[[#This Row],[FECHA DE INICIO (PRIMERA CLASE CALENDARIO)]],TODAY())/30,0)+1-AE750,"NO VIGENTE"))</f>
        <v>NO VIGENTE</v>
      </c>
      <c r="AG750" s="145">
        <v>1</v>
      </c>
      <c r="AH750" s="47">
        <f>Cat_alumnos[[#This Row],[NO DE PAGOS (MESES)]]-Dat_Cobranza[[#This Row],[MODULOS PAGADOS]]</f>
        <v>5</v>
      </c>
      <c r="AI750" s="55" t="str">
        <f t="shared" si="209"/>
        <v>SUSPENDER</v>
      </c>
      <c r="AJ750" s="300" t="s">
        <v>3669</v>
      </c>
    </row>
    <row r="751" spans="1:36" ht="18" hidden="1" thickBot="1">
      <c r="A751" s="447">
        <f t="shared" si="202"/>
        <v>733</v>
      </c>
      <c r="B751" s="1065" t="s">
        <v>3622</v>
      </c>
      <c r="C751" s="681" t="s">
        <v>3120</v>
      </c>
      <c r="D751" s="1051" t="s">
        <v>3674</v>
      </c>
      <c r="E751" s="1125" t="s">
        <v>3121</v>
      </c>
      <c r="F751" s="951">
        <v>9631481918</v>
      </c>
      <c r="G751" s="564" t="s">
        <v>3122</v>
      </c>
      <c r="H751" s="454">
        <v>6</v>
      </c>
      <c r="I751" s="454">
        <v>6</v>
      </c>
      <c r="J751" s="566" t="s">
        <v>1600</v>
      </c>
      <c r="K751" s="455">
        <v>2000</v>
      </c>
      <c r="L751" s="1058">
        <v>2000</v>
      </c>
      <c r="M751" s="1036" t="s">
        <v>3622</v>
      </c>
      <c r="N751" s="459">
        <v>45457</v>
      </c>
      <c r="O751" s="459">
        <v>45610</v>
      </c>
      <c r="P751" s="1068">
        <v>45465</v>
      </c>
      <c r="Q751" s="1069">
        <v>45641</v>
      </c>
      <c r="R751" s="49" t="str">
        <f t="shared" si="213"/>
        <v>H</v>
      </c>
      <c r="S751" s="49" t="str">
        <f t="shared" si="212"/>
        <v>DIPLOMADO INT ARTIFICIAL</v>
      </c>
      <c r="T751" s="322" t="s">
        <v>2908</v>
      </c>
      <c r="U751" s="132" t="s">
        <v>14</v>
      </c>
      <c r="V751" s="883">
        <v>5000</v>
      </c>
      <c r="W751" s="1171">
        <f t="shared" si="210"/>
        <v>0.6</v>
      </c>
      <c r="X751" s="573">
        <f t="shared" si="211"/>
        <v>3000</v>
      </c>
      <c r="Y751" s="326"/>
      <c r="Z751" s="327"/>
      <c r="AA751" s="328"/>
      <c r="AB751" t="s">
        <v>14</v>
      </c>
      <c r="AD751" s="1248">
        <v>733</v>
      </c>
      <c r="AE751" s="46">
        <v>0</v>
      </c>
      <c r="AF75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CALENDARIO)]],TODAY())/30,0)-AE751, IF(Cat_alumnos[[#This Row],[ESTATUS ACADÉMICO]]="VIGENTE",ROUNDDOWN(DAYS360(Cat_alumnos[[#This Row],[FECHA DE INICIO (PRIMERA CLASE CALENDARIO)]],TODAY())/30,0)+1-AE751,"NO VIGENTE"))</f>
        <v>NO VIGENTE</v>
      </c>
      <c r="AG751" s="145">
        <v>1</v>
      </c>
      <c r="AH751" s="47">
        <f>Cat_alumnos[[#This Row],[NO DE PAGOS (MESES)]]-Dat_Cobranza[[#This Row],[MODULOS PAGADOS]]</f>
        <v>5</v>
      </c>
      <c r="AI751" s="55" t="str">
        <f t="shared" si="209"/>
        <v>SUSPENDER</v>
      </c>
      <c r="AJ751" s="300" t="s">
        <v>3669</v>
      </c>
    </row>
    <row r="752" spans="1:36" ht="18" hidden="1" thickBot="1">
      <c r="A752" s="447">
        <f t="shared" si="202"/>
        <v>734</v>
      </c>
      <c r="B752" s="1057" t="s">
        <v>3622</v>
      </c>
      <c r="C752" s="681" t="s">
        <v>3117</v>
      </c>
      <c r="D752" s="1051" t="s">
        <v>3675</v>
      </c>
      <c r="E752" s="782" t="s">
        <v>3118</v>
      </c>
      <c r="F752" s="951">
        <v>9633458300</v>
      </c>
      <c r="G752" s="1128" t="s">
        <v>3119</v>
      </c>
      <c r="H752" s="454">
        <v>6</v>
      </c>
      <c r="I752" s="454">
        <v>6</v>
      </c>
      <c r="J752" s="566" t="s">
        <v>1600</v>
      </c>
      <c r="K752" s="566" t="s">
        <v>1600</v>
      </c>
      <c r="L752" s="1058">
        <v>2000</v>
      </c>
      <c r="M752" s="1036" t="s">
        <v>3622</v>
      </c>
      <c r="N752" s="459">
        <v>45457</v>
      </c>
      <c r="O752" s="459">
        <v>45610</v>
      </c>
      <c r="P752" s="1068">
        <v>45465</v>
      </c>
      <c r="Q752" s="1069">
        <v>45641</v>
      </c>
      <c r="R752" s="49" t="str">
        <f t="shared" si="213"/>
        <v>M</v>
      </c>
      <c r="S752" s="49" t="str">
        <f t="shared" si="212"/>
        <v>DIPLOMADO INT ARTIFICIAL</v>
      </c>
      <c r="T752" s="322" t="s">
        <v>2908</v>
      </c>
      <c r="U752" s="132" t="s">
        <v>9</v>
      </c>
      <c r="V752" s="883">
        <v>5000</v>
      </c>
      <c r="W752" s="1171">
        <f t="shared" si="210"/>
        <v>0.6</v>
      </c>
      <c r="X752" s="573">
        <f t="shared" si="211"/>
        <v>3000</v>
      </c>
      <c r="Y752" s="326"/>
      <c r="Z752" s="327"/>
      <c r="AA752" s="328"/>
      <c r="AB752" t="str">
        <f ca="1">IF(Cat_alumnos[[#This Row],[Termina Programa]]&lt;TODAY(), "EGRESADO", "VIGENTE")</f>
        <v>EGRESADO</v>
      </c>
      <c r="AD752" s="1249">
        <v>734</v>
      </c>
      <c r="AE752" s="46">
        <v>0</v>
      </c>
      <c r="AF75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CALENDARIO)]],TODAY())/30,0)-AE752, IF(Cat_alumnos[[#This Row],[ESTATUS ACADÉMICO]]="VIGENTE",ROUNDDOWN(DAYS360(Cat_alumnos[[#This Row],[FECHA DE INICIO (PRIMERA CLASE CALENDARIO)]],TODAY())/30,0)+1-AE752,"NO VIGENTE"))</f>
        <v>NO VIGENTE</v>
      </c>
      <c r="AG752" s="145">
        <v>4</v>
      </c>
      <c r="AH752" s="47">
        <f>Cat_alumnos[[#This Row],[NO DE PAGOS (MESES)]]-Dat_Cobranza[[#This Row],[MODULOS PAGADOS]]</f>
        <v>2</v>
      </c>
      <c r="AI752" s="55" t="str">
        <f t="shared" si="209"/>
        <v>SUSPENDER</v>
      </c>
    </row>
    <row r="753" spans="1:36" ht="18" hidden="1" thickBot="1">
      <c r="A753" s="447">
        <f t="shared" si="202"/>
        <v>735</v>
      </c>
      <c r="B753" s="1057" t="s">
        <v>3622</v>
      </c>
      <c r="C753" s="681" t="s">
        <v>3665</v>
      </c>
      <c r="D753" s="1051" t="s">
        <v>3679</v>
      </c>
      <c r="E753" s="1126" t="s">
        <v>3666</v>
      </c>
      <c r="F753" s="454">
        <v>9631246392</v>
      </c>
      <c r="G753" s="564" t="s">
        <v>3667</v>
      </c>
      <c r="H753" s="454">
        <v>6</v>
      </c>
      <c r="I753" s="454">
        <v>6</v>
      </c>
      <c r="J753" s="566" t="s">
        <v>1600</v>
      </c>
      <c r="K753" s="566" t="s">
        <v>1600</v>
      </c>
      <c r="L753" s="1058">
        <v>2000</v>
      </c>
      <c r="M753" s="1036" t="s">
        <v>3622</v>
      </c>
      <c r="N753" s="459">
        <v>45457</v>
      </c>
      <c r="O753" s="459">
        <v>45610</v>
      </c>
      <c r="P753" s="1068">
        <v>45465</v>
      </c>
      <c r="Q753" s="1069">
        <v>45641</v>
      </c>
      <c r="R753" s="49" t="str">
        <f t="shared" si="213"/>
        <v>H</v>
      </c>
      <c r="S753" s="49" t="str">
        <f t="shared" si="212"/>
        <v>DIPLOMADO INT ARTIFICIAL</v>
      </c>
      <c r="T753" s="322" t="s">
        <v>2908</v>
      </c>
      <c r="U753" s="132" t="s">
        <v>14</v>
      </c>
      <c r="V753" s="883">
        <v>5000</v>
      </c>
      <c r="W753" s="1171">
        <f t="shared" si="210"/>
        <v>0.6</v>
      </c>
      <c r="X753" s="573">
        <f t="shared" si="211"/>
        <v>3000</v>
      </c>
      <c r="Y753" s="326"/>
      <c r="Z753" s="327"/>
      <c r="AA753" s="328"/>
      <c r="AB753" t="s">
        <v>14</v>
      </c>
      <c r="AD753" s="1248">
        <v>735</v>
      </c>
      <c r="AE753" s="46">
        <v>0</v>
      </c>
      <c r="AF75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CALENDARIO)]],TODAY())/30,0)-AE753, IF(Cat_alumnos[[#This Row],[ESTATUS ACADÉMICO]]="VIGENTE",ROUNDDOWN(DAYS360(Cat_alumnos[[#This Row],[FECHA DE INICIO (PRIMERA CLASE CALENDARIO)]],TODAY())/30,0)+1-AE753,"NO VIGENTE"))</f>
        <v>NO VIGENTE</v>
      </c>
      <c r="AG753" s="145">
        <v>1</v>
      </c>
      <c r="AH753" s="47">
        <f>Cat_alumnos[[#This Row],[NO DE PAGOS (MESES)]]-Dat_Cobranza[[#This Row],[MODULOS PAGADOS]]</f>
        <v>5</v>
      </c>
      <c r="AI753" s="55" t="str">
        <f t="shared" si="209"/>
        <v>SUSPENDER</v>
      </c>
    </row>
    <row r="754" spans="1:36" ht="16.5" hidden="1" customHeight="1" thickBot="1">
      <c r="A754" s="447">
        <f t="shared" si="202"/>
        <v>736</v>
      </c>
      <c r="B754" s="1059" t="s">
        <v>3622</v>
      </c>
      <c r="C754" s="681" t="s">
        <v>3138</v>
      </c>
      <c r="D754" s="1051" t="s">
        <v>3681</v>
      </c>
      <c r="E754" s="564" t="s">
        <v>3139</v>
      </c>
      <c r="F754" s="454">
        <v>9632384891</v>
      </c>
      <c r="G754" s="1129" t="s">
        <v>3140</v>
      </c>
      <c r="H754" s="454">
        <v>6</v>
      </c>
      <c r="I754" s="454">
        <v>6</v>
      </c>
      <c r="J754" s="566" t="s">
        <v>1600</v>
      </c>
      <c r="K754" s="566" t="s">
        <v>1600</v>
      </c>
      <c r="L754" s="1058">
        <v>2000</v>
      </c>
      <c r="M754" s="1036" t="s">
        <v>3622</v>
      </c>
      <c r="N754" s="459">
        <v>45457</v>
      </c>
      <c r="O754" s="459">
        <v>45610</v>
      </c>
      <c r="P754" s="1068">
        <v>45465</v>
      </c>
      <c r="Q754" s="1069">
        <v>45641</v>
      </c>
      <c r="R754" s="49" t="str">
        <f t="shared" si="213"/>
        <v>M</v>
      </c>
      <c r="S754" s="49" t="str">
        <f t="shared" si="212"/>
        <v>DIPLOMADO INT ARTIFICIAL</v>
      </c>
      <c r="T754" s="322" t="s">
        <v>2908</v>
      </c>
      <c r="U754" s="132" t="s">
        <v>9</v>
      </c>
      <c r="V754" s="883">
        <v>5000</v>
      </c>
      <c r="W754" s="1027">
        <f t="shared" si="210"/>
        <v>0.6</v>
      </c>
      <c r="X754" s="573">
        <f t="shared" si="211"/>
        <v>3000</v>
      </c>
      <c r="Y754" s="326"/>
      <c r="Z754" s="327"/>
      <c r="AA754" s="328"/>
      <c r="AB754" t="str">
        <f ca="1">IF(Cat_alumnos[[#This Row],[Termina Programa]]&lt;TODAY(), "EGRESADO", "VIGENTE")</f>
        <v>EGRESADO</v>
      </c>
      <c r="AD754" s="1249">
        <v>736</v>
      </c>
      <c r="AE754" s="46">
        <v>0</v>
      </c>
      <c r="AF75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CALENDARIO)]],TODAY())/30,0)-AE754, IF(Cat_alumnos[[#This Row],[ESTATUS ACADÉMICO]]="VIGENTE",ROUNDDOWN(DAYS360(Cat_alumnos[[#This Row],[FECHA DE INICIO (PRIMERA CLASE CALENDARIO)]],TODAY())/30,0)+1-AE754,"NO VIGENTE"))</f>
        <v>NO VIGENTE</v>
      </c>
      <c r="AG754" s="145">
        <v>5</v>
      </c>
      <c r="AH754" s="47">
        <f>Cat_alumnos[[#This Row],[NO DE PAGOS (MESES)]]-Dat_Cobranza[[#This Row],[MODULOS PAGADOS]]</f>
        <v>1</v>
      </c>
      <c r="AI754" s="55" t="str">
        <f t="shared" si="209"/>
        <v>COBRANZA</v>
      </c>
    </row>
    <row r="755" spans="1:36" ht="15.75" hidden="1" customHeight="1" thickBot="1">
      <c r="A755" s="447">
        <f t="shared" si="202"/>
        <v>737</v>
      </c>
      <c r="B755" s="1059" t="s">
        <v>3622</v>
      </c>
      <c r="C755" s="981" t="s">
        <v>3248</v>
      </c>
      <c r="D755" s="1051" t="s">
        <v>3683</v>
      </c>
      <c r="E755" s="502" t="s">
        <v>3249</v>
      </c>
      <c r="F755" s="450">
        <v>9631619763</v>
      </c>
      <c r="G755" s="830" t="s">
        <v>3668</v>
      </c>
      <c r="H755" s="450">
        <v>6</v>
      </c>
      <c r="I755" s="450">
        <v>6</v>
      </c>
      <c r="J755" s="540" t="s">
        <v>1600</v>
      </c>
      <c r="K755" s="451">
        <v>2000</v>
      </c>
      <c r="L755" s="1055">
        <v>2000</v>
      </c>
      <c r="M755" s="891" t="s">
        <v>3622</v>
      </c>
      <c r="N755" s="379">
        <v>45436</v>
      </c>
      <c r="O755" s="379">
        <v>46016</v>
      </c>
      <c r="P755" s="1068">
        <v>45465</v>
      </c>
      <c r="Q755" s="118">
        <f>IFERROR(EDATE($P755,$H755-1),"")</f>
        <v>45618</v>
      </c>
      <c r="R755" s="49" t="str">
        <f t="shared" si="213"/>
        <v>M</v>
      </c>
      <c r="S755" s="49" t="str">
        <f t="shared" si="212"/>
        <v>DIPLOMADO INT ARTIFICIAL</v>
      </c>
      <c r="T755" s="322" t="s">
        <v>2908</v>
      </c>
      <c r="U755" s="132" t="s">
        <v>9</v>
      </c>
      <c r="V755" s="883">
        <v>5000</v>
      </c>
      <c r="W755" s="1171">
        <f t="shared" si="210"/>
        <v>0.6</v>
      </c>
      <c r="X755" s="573">
        <f t="shared" si="211"/>
        <v>3000</v>
      </c>
      <c r="Y755" s="326"/>
      <c r="Z755" s="327"/>
      <c r="AA755" s="328"/>
      <c r="AB755" t="s">
        <v>11</v>
      </c>
      <c r="AD755" s="1248">
        <v>737</v>
      </c>
      <c r="AE755" s="46">
        <v>0</v>
      </c>
      <c r="AF75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CALENDARIO)]],TODAY())/30,0)-AE755, IF(Cat_alumnos[[#This Row],[ESTATUS ACADÉMICO]]="VIGENTE",ROUNDDOWN(DAYS360(Cat_alumnos[[#This Row],[FECHA DE INICIO (PRIMERA CLASE CALENDARIO)]],TODAY())/30,0)+1-AE755,"NO VIGENTE"))</f>
        <v>NO VIGENTE</v>
      </c>
      <c r="AG755" s="145">
        <v>6</v>
      </c>
      <c r="AH755" s="47">
        <f>Cat_alumnos[[#This Row],[NO DE PAGOS (MESES)]]-Dat_Cobranza[[#This Row],[MODULOS PAGADOS]]</f>
        <v>0</v>
      </c>
      <c r="AI755" s="55" t="str">
        <f t="shared" ca="1" si="209"/>
        <v>Al día septiembre</v>
      </c>
    </row>
    <row r="756" spans="1:36" ht="18" hidden="1" customHeight="1" thickBot="1">
      <c r="A756" s="447">
        <f t="shared" si="202"/>
        <v>738</v>
      </c>
      <c r="B756" s="1059" t="s">
        <v>3622</v>
      </c>
      <c r="C756" s="1061" t="s">
        <v>599</v>
      </c>
      <c r="D756" s="1051" t="s">
        <v>3676</v>
      </c>
      <c r="E756" s="1062" t="s">
        <v>601</v>
      </c>
      <c r="F756" s="1063">
        <v>9988451496</v>
      </c>
      <c r="G756" s="453" t="s">
        <v>1501</v>
      </c>
      <c r="H756" s="453"/>
      <c r="I756" s="450">
        <v>6</v>
      </c>
      <c r="J756" s="453"/>
      <c r="K756" s="453"/>
      <c r="L756" s="1058">
        <v>0</v>
      </c>
      <c r="M756" s="1036" t="s">
        <v>3622</v>
      </c>
      <c r="N756" s="459">
        <v>45436</v>
      </c>
      <c r="O756" s="459">
        <v>46495</v>
      </c>
      <c r="P756" s="135"/>
      <c r="Q756" s="118" t="str">
        <f>IFERROR(EDATE($P756,$H756-1),"")</f>
        <v/>
      </c>
      <c r="R756" s="49" t="str">
        <f t="shared" si="213"/>
        <v>M</v>
      </c>
      <c r="S756" s="49" t="str">
        <f t="shared" si="212"/>
        <v>DIPLOMADO INT ARTIFICIAL</v>
      </c>
      <c r="T756" s="322" t="s">
        <v>2908</v>
      </c>
      <c r="U756" s="132" t="s">
        <v>9</v>
      </c>
      <c r="V756" s="883">
        <v>5000</v>
      </c>
      <c r="W756" s="1171">
        <f t="shared" si="210"/>
        <v>1</v>
      </c>
      <c r="X756" s="573">
        <f t="shared" si="211"/>
        <v>5000</v>
      </c>
      <c r="Y756" s="326"/>
      <c r="Z756" s="327"/>
      <c r="AA756" s="328"/>
      <c r="AB756" t="s">
        <v>14</v>
      </c>
      <c r="AD756" s="1249">
        <v>738</v>
      </c>
      <c r="AE756" s="46">
        <v>0</v>
      </c>
      <c r="AF75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CALENDARIO)]],TODAY())/30,0)-AE756, IF(Cat_alumnos[[#This Row],[ESTATUS ACADÉMICO]]="VIGENTE",ROUNDDOWN(DAYS360(Cat_alumnos[[#This Row],[FECHA DE INICIO (PRIMERA CLASE CALENDARIO)]],TODAY())/30,0)+1-AE756,"NO VIGENTE"))</f>
        <v>NO VIGENTE</v>
      </c>
      <c r="AG756" s="145">
        <v>0</v>
      </c>
      <c r="AH756" s="47">
        <f>Cat_alumnos[[#This Row],[NO DE PAGOS (MESES)]]-Dat_Cobranza[[#This Row],[MODULOS PAGADOS]]</f>
        <v>0</v>
      </c>
      <c r="AI756" s="55" t="str">
        <f t="shared" ca="1" si="209"/>
        <v>Al día septiembre</v>
      </c>
    </row>
    <row r="757" spans="1:36" ht="15.75" hidden="1" customHeight="1" thickBot="1">
      <c r="A757" s="447">
        <f t="shared" si="202"/>
        <v>739</v>
      </c>
      <c r="B757" s="1066" t="s">
        <v>19</v>
      </c>
      <c r="C757" s="1067" t="s">
        <v>4031</v>
      </c>
      <c r="D757" s="776"/>
      <c r="E757" s="525" t="s">
        <v>3828</v>
      </c>
      <c r="F757" s="413"/>
      <c r="G757" s="413"/>
      <c r="H757" s="450">
        <v>6</v>
      </c>
      <c r="I757" s="450"/>
      <c r="J757" s="451"/>
      <c r="K757" s="540"/>
      <c r="L757" s="413"/>
      <c r="M757" s="502"/>
      <c r="N757" s="379"/>
      <c r="O757" s="379"/>
      <c r="P757" s="379"/>
      <c r="Q757" s="379"/>
      <c r="R757" s="49"/>
      <c r="S757" s="49"/>
      <c r="T757" s="322"/>
      <c r="U757" s="132"/>
      <c r="V757" s="883"/>
      <c r="X757" s="573"/>
      <c r="Y757" s="326"/>
      <c r="Z757" s="327"/>
      <c r="AA757" s="328"/>
      <c r="AB757" t="str">
        <f ca="1">IF(Cat_alumnos[[#This Row],[Termina Programa]]&lt;TODAY(), "EGRESADO", "VIGENTE")</f>
        <v>EGRESADO</v>
      </c>
      <c r="AD757" s="1248">
        <v>739</v>
      </c>
      <c r="AE757" s="46">
        <v>0</v>
      </c>
      <c r="AF75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CALENDARIO)]],TODAY())/30,0)-AE757, IF(Cat_alumnos[[#This Row],[ESTATUS ACADÉMICO]]="VIGENTE",ROUNDDOWN(DAYS360(Cat_alumnos[[#This Row],[FECHA DE INICIO (PRIMERA CLASE CALENDARIO)]],TODAY())/30,0)+1-AE757,"NO VIGENTE"))</f>
        <v>NO VIGENTE</v>
      </c>
      <c r="AG757" s="145">
        <v>1</v>
      </c>
      <c r="AH757" s="47">
        <f>Cat_alumnos[[#This Row],[NO DE PAGOS (MESES)]]-Dat_Cobranza[[#This Row],[MODULOS PAGADOS]]</f>
        <v>5</v>
      </c>
      <c r="AI757" s="55" t="str">
        <f t="shared" si="209"/>
        <v>SUSPENDER</v>
      </c>
    </row>
    <row r="758" spans="1:36" ht="27.75" hidden="1" customHeight="1" thickBot="1">
      <c r="A758" s="447">
        <f t="shared" si="202"/>
        <v>740</v>
      </c>
      <c r="B758" s="609" t="s">
        <v>21</v>
      </c>
      <c r="C758" s="1067" t="s">
        <v>3685</v>
      </c>
      <c r="D758" s="776" t="s">
        <v>8955</v>
      </c>
      <c r="E758" s="891" t="s">
        <v>3686</v>
      </c>
      <c r="F758" s="450">
        <v>58002939</v>
      </c>
      <c r="G758" s="502"/>
      <c r="H758" s="450">
        <v>6</v>
      </c>
      <c r="I758" s="450">
        <v>6</v>
      </c>
      <c r="J758" s="426">
        <v>2000</v>
      </c>
      <c r="K758" s="426">
        <v>2000</v>
      </c>
      <c r="L758" s="947">
        <f>2275*0.3</f>
        <v>682.5</v>
      </c>
      <c r="M758" s="413" t="s">
        <v>3687</v>
      </c>
      <c r="N758" s="379">
        <v>45474</v>
      </c>
      <c r="O758" s="379">
        <v>45627</v>
      </c>
      <c r="P758" s="461">
        <v>45499</v>
      </c>
      <c r="Q758" s="379">
        <v>45627</v>
      </c>
      <c r="R758" s="127" t="str">
        <f t="shared" si="213"/>
        <v>H</v>
      </c>
      <c r="S758" s="127" t="str">
        <f t="shared" si="212"/>
        <v>JT MAESTRIA EN DERECHO PROCESAL PENAL Y JUICIOS ORALES</v>
      </c>
      <c r="T758" s="322" t="s">
        <v>2133</v>
      </c>
      <c r="U758" s="132" t="s">
        <v>9</v>
      </c>
      <c r="V758" s="883">
        <v>5000</v>
      </c>
      <c r="W758" s="1073">
        <f t="shared" si="210"/>
        <v>0.86350000000000005</v>
      </c>
      <c r="X758" s="1022">
        <f t="shared" si="211"/>
        <v>4317.5</v>
      </c>
      <c r="Y758" s="415"/>
      <c r="Z758" s="416">
        <v>6000</v>
      </c>
      <c r="AA758" s="730">
        <v>26000</v>
      </c>
      <c r="AB758" s="604" t="str">
        <f ca="1">IF(Cat_alumnos[[#This Row],[Termina Programa]]&lt;TODAY(), "EGRESADO", "VIGENTE")</f>
        <v>EGRESADO</v>
      </c>
      <c r="AD758" s="1249">
        <v>740</v>
      </c>
      <c r="AE758" s="46">
        <v>0</v>
      </c>
      <c r="AF75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CALENDARIO)]],TODAY())/30,0)-AE758, IF(Cat_alumnos[[#This Row],[ESTATUS ACADÉMICO]]="VIGENTE",ROUNDDOWN(DAYS360(Cat_alumnos[[#This Row],[FECHA DE INICIO (PRIMERA CLASE CALENDARIO)]],TODAY())/30,0)+1-AE758,"NO VIGENTE"))</f>
        <v>NO VIGENTE</v>
      </c>
      <c r="AG758" s="145">
        <v>6</v>
      </c>
      <c r="AH758" s="47">
        <f>Cat_alumnos[[#This Row],[NO DE PAGOS (MESES)]]-Dat_Cobranza[[#This Row],[MODULOS PAGADOS]]</f>
        <v>0</v>
      </c>
      <c r="AI758" s="55" t="str">
        <f t="shared" ca="1" si="209"/>
        <v>Al día septiembre</v>
      </c>
      <c r="AJ758" t="s">
        <v>8856</v>
      </c>
    </row>
    <row r="759" spans="1:36" ht="18" hidden="1" thickBot="1">
      <c r="A759" s="447">
        <f t="shared" si="202"/>
        <v>741</v>
      </c>
      <c r="B759" s="655" t="s">
        <v>20</v>
      </c>
      <c r="C759" s="1217" t="s">
        <v>8959</v>
      </c>
      <c r="D759" s="413" t="s">
        <v>3835</v>
      </c>
      <c r="E759" s="564" t="s">
        <v>3828</v>
      </c>
      <c r="F759" s="454"/>
      <c r="G759" s="564"/>
      <c r="H759" s="454"/>
      <c r="I759" s="454"/>
      <c r="J759" s="1072"/>
      <c r="K759" s="1072"/>
      <c r="L759" s="1072"/>
      <c r="M759" s="453" t="s">
        <v>3530</v>
      </c>
      <c r="N759" s="379">
        <v>45474</v>
      </c>
      <c r="O759" s="379">
        <v>45627</v>
      </c>
      <c r="P759" s="453"/>
      <c r="Q759" s="459">
        <v>45383</v>
      </c>
      <c r="R759" s="49"/>
      <c r="S759" s="49"/>
      <c r="T759" s="322"/>
      <c r="U759" s="132"/>
      <c r="V759" s="883"/>
      <c r="W759" s="1073"/>
      <c r="X759" s="1022"/>
      <c r="Y759" s="326"/>
      <c r="Z759" s="327">
        <v>8000</v>
      </c>
      <c r="AA759" s="328">
        <v>30000</v>
      </c>
      <c r="AB759" s="604" t="str">
        <f ca="1">IF(Cat_alumnos[[#This Row],[Termina Programa]]&lt;TODAY(), "EGRESADO", "VIGENTE")</f>
        <v>EGRESADO</v>
      </c>
      <c r="AD759" s="1248">
        <v>741</v>
      </c>
      <c r="AE759" s="46">
        <v>0</v>
      </c>
      <c r="AF75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CALENDARIO)]],TODAY())/30,0)-AE759, IF(Cat_alumnos[[#This Row],[ESTATUS ACADÉMICO]]="VIGENTE",ROUNDDOWN(DAYS360(Cat_alumnos[[#This Row],[FECHA DE INICIO (PRIMERA CLASE CALENDARIO)]],TODAY())/30,0)+1-AE759,"NO VIGENTE"))</f>
        <v>NO VIGENTE</v>
      </c>
      <c r="AG759" s="145">
        <v>0</v>
      </c>
      <c r="AH759" s="47">
        <f>Cat_alumnos[[#This Row],[NO DE PAGOS (MESES)]]-Dat_Cobranza[[#This Row],[MODULOS PAGADOS]]</f>
        <v>0</v>
      </c>
      <c r="AI759" s="55" t="str">
        <f t="shared" ca="1" si="209"/>
        <v>Al día septiembre</v>
      </c>
      <c r="AJ759" t="s">
        <v>4000</v>
      </c>
    </row>
    <row r="760" spans="1:36" ht="18" hidden="1" thickBot="1">
      <c r="A760" s="447">
        <f t="shared" si="202"/>
        <v>742</v>
      </c>
      <c r="B760" s="655" t="s">
        <v>20</v>
      </c>
      <c r="C760" s="1217" t="s">
        <v>9234</v>
      </c>
      <c r="D760" s="965" t="s">
        <v>136</v>
      </c>
      <c r="E760" s="1117" t="s">
        <v>3689</v>
      </c>
      <c r="F760" s="454">
        <v>46364043</v>
      </c>
      <c r="G760" s="1293" t="s">
        <v>9315</v>
      </c>
      <c r="H760" s="454">
        <v>6</v>
      </c>
      <c r="I760" s="454">
        <v>6</v>
      </c>
      <c r="J760" s="1072">
        <v>3000</v>
      </c>
      <c r="K760" s="1072">
        <v>3000</v>
      </c>
      <c r="L760" s="455">
        <f>3497*0.3</f>
        <v>1049.0999999999999</v>
      </c>
      <c r="M760" s="453" t="s">
        <v>3530</v>
      </c>
      <c r="N760" s="459">
        <v>45298</v>
      </c>
      <c r="O760" s="459">
        <v>45627</v>
      </c>
      <c r="P760" s="461">
        <v>45499</v>
      </c>
      <c r="Q760" s="459">
        <v>45627</v>
      </c>
      <c r="R760" s="49" t="str">
        <f>MID($C773,11,1)</f>
        <v/>
      </c>
      <c r="S760" s="49" t="str">
        <f>IFERROR(VLOOKUP($B773,BDPROGRAMA,2,FALSE),)</f>
        <v>JT DOCTORADO EN DERECHO</v>
      </c>
      <c r="T760" s="322" t="s">
        <v>2133</v>
      </c>
      <c r="U760" s="132" t="s">
        <v>16</v>
      </c>
      <c r="V760" s="883">
        <v>7000</v>
      </c>
      <c r="W760" s="1073" t="str">
        <f t="shared" si="210"/>
        <v/>
      </c>
      <c r="X760" s="1022" t="e">
        <f>$V760-#REF!</f>
        <v>#REF!</v>
      </c>
      <c r="Y760" s="326"/>
      <c r="Z760" s="327">
        <v>8000</v>
      </c>
      <c r="AA760" s="328">
        <v>30000</v>
      </c>
      <c r="AB760" s="604" t="s">
        <v>16</v>
      </c>
      <c r="AD760" s="1249">
        <v>742</v>
      </c>
      <c r="AE760" s="46">
        <v>0</v>
      </c>
      <c r="AF76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CALENDARIO)]],TODAY())/30,0)-AE760, IF(Cat_alumnos[[#This Row],[ESTATUS ACADÉMICO]]="VIGENTE",ROUNDDOWN(DAYS360(Cat_alumnos[[#This Row],[FECHA DE INICIO (PRIMERA CLASE CALENDARIO)]],TODAY())/30,0)+1-AE760,"NO VIGENTE"))</f>
        <v>NO VIGENTE</v>
      </c>
      <c r="AG760" s="145">
        <v>0</v>
      </c>
      <c r="AH760" s="47">
        <f>Cat_alumnos[[#This Row],[NO DE PAGOS (MESES)]]-Dat_Cobranza[[#This Row],[MODULOS PAGADOS]]</f>
        <v>6</v>
      </c>
      <c r="AI760" s="55" t="str">
        <f t="shared" si="209"/>
        <v>SUSPENDER</v>
      </c>
    </row>
    <row r="761" spans="1:36" ht="18" hidden="1" thickBot="1">
      <c r="A761" s="447">
        <f t="shared" si="202"/>
        <v>743</v>
      </c>
      <c r="B761" s="655" t="s">
        <v>20</v>
      </c>
      <c r="C761" s="1071" t="s">
        <v>3692</v>
      </c>
      <c r="D761" s="413" t="s">
        <v>8993</v>
      </c>
      <c r="E761" s="564" t="s">
        <v>3782</v>
      </c>
      <c r="F761" s="454">
        <v>59125828</v>
      </c>
      <c r="G761" s="1292" t="s">
        <v>9316</v>
      </c>
      <c r="H761" s="454">
        <v>6</v>
      </c>
      <c r="I761" s="454">
        <v>6</v>
      </c>
      <c r="J761" s="1072">
        <v>3000</v>
      </c>
      <c r="K761" s="1072">
        <v>3000</v>
      </c>
      <c r="L761" s="455">
        <f>3497*0.3</f>
        <v>1049.0999999999999</v>
      </c>
      <c r="M761" s="453" t="s">
        <v>3530</v>
      </c>
      <c r="N761" s="459">
        <v>45298</v>
      </c>
      <c r="O761" s="459">
        <v>45450</v>
      </c>
      <c r="P761" s="453"/>
      <c r="Q761" s="459">
        <v>45453</v>
      </c>
      <c r="R761" s="49" t="str">
        <f t="shared" si="213"/>
        <v>H</v>
      </c>
      <c r="S761" s="49" t="str">
        <f t="shared" si="212"/>
        <v>JT DOCTORADO EN DERECHO</v>
      </c>
      <c r="T761" s="322" t="s">
        <v>2133</v>
      </c>
      <c r="U761" s="132" t="s">
        <v>9</v>
      </c>
      <c r="V761" s="883">
        <v>7000</v>
      </c>
      <c r="W761" s="1073">
        <f t="shared" si="210"/>
        <v>0.85012857142857134</v>
      </c>
      <c r="X761" s="1022">
        <f t="shared" si="211"/>
        <v>5950.9</v>
      </c>
      <c r="Y761" s="326"/>
      <c r="Z761" s="327">
        <v>8000</v>
      </c>
      <c r="AA761" s="414">
        <v>30000</v>
      </c>
      <c r="AB761" s="604" t="str">
        <f ca="1">IF(Cat_alumnos[[#This Row],[Termina Programa]]&lt;TODAY(), "EGRESADO", "VIGENTE")</f>
        <v>EGRESADO</v>
      </c>
      <c r="AD761" s="1248">
        <v>743</v>
      </c>
      <c r="AE761" s="46">
        <v>0</v>
      </c>
      <c r="AF76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CALENDARIO)]],TODAY())/30,0)-AE761, IF(Cat_alumnos[[#This Row],[ESTATUS ACADÉMICO]]="VIGENTE",ROUNDDOWN(DAYS360(Cat_alumnos[[#This Row],[FECHA DE INICIO (PRIMERA CLASE CALENDARIO)]],TODAY())/30,0)+1-AE761,"NO VIGENTE"))</f>
        <v>NO VIGENTE</v>
      </c>
      <c r="AG761" s="145">
        <v>6</v>
      </c>
      <c r="AH761" s="47">
        <f>Cat_alumnos[[#This Row],[NO DE PAGOS (MESES)]]-Dat_Cobranza[[#This Row],[MODULOS PAGADOS]]</f>
        <v>0</v>
      </c>
      <c r="AI761" s="55" t="str">
        <f t="shared" ca="1" si="209"/>
        <v>Al día septiembre</v>
      </c>
      <c r="AJ761" s="300" t="s">
        <v>9171</v>
      </c>
    </row>
    <row r="762" spans="1:36" ht="18" hidden="1" thickBot="1">
      <c r="A762" s="447">
        <f t="shared" si="202"/>
        <v>744</v>
      </c>
      <c r="B762" s="655" t="s">
        <v>20</v>
      </c>
      <c r="C762" s="781"/>
      <c r="D762" s="776" t="s">
        <v>3705</v>
      </c>
      <c r="E762" s="564" t="s">
        <v>3828</v>
      </c>
      <c r="F762" s="454">
        <v>53034375</v>
      </c>
      <c r="G762" s="564"/>
      <c r="H762" s="454">
        <v>6</v>
      </c>
      <c r="I762" s="454">
        <v>6</v>
      </c>
      <c r="J762" s="1072">
        <v>3000</v>
      </c>
      <c r="K762" s="1072">
        <v>3000</v>
      </c>
      <c r="L762" s="1072">
        <v>3497</v>
      </c>
      <c r="M762" s="453" t="s">
        <v>3530</v>
      </c>
      <c r="N762" s="459">
        <v>45418</v>
      </c>
      <c r="O762" s="459"/>
      <c r="P762" s="453"/>
      <c r="Q762" s="459"/>
      <c r="R762" s="49"/>
      <c r="S762" s="49" t="str">
        <f t="shared" si="212"/>
        <v>JT DOCTORADO EN DERECHO</v>
      </c>
      <c r="T762" s="322"/>
      <c r="U762" s="132"/>
      <c r="V762" s="883">
        <v>7000</v>
      </c>
      <c r="W762" s="1073">
        <f t="shared" si="210"/>
        <v>0.50042857142857144</v>
      </c>
      <c r="X762" s="1022">
        <f t="shared" si="211"/>
        <v>3503</v>
      </c>
      <c r="Y762" s="326"/>
      <c r="Z762" s="327">
        <v>8000</v>
      </c>
      <c r="AA762" s="328">
        <v>30000</v>
      </c>
      <c r="AB762" s="604" t="str">
        <f ca="1">IF(Cat_alumnos[[#This Row],[Termina Programa]]&lt;TODAY(), "EGRESADO", "VIGENTE")</f>
        <v>EGRESADO</v>
      </c>
      <c r="AD762" s="1249">
        <v>744</v>
      </c>
      <c r="AE762" s="46">
        <v>0</v>
      </c>
      <c r="AF76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CALENDARIO)]],TODAY())/30,0)-AE762, IF(Cat_alumnos[[#This Row],[ESTATUS ACADÉMICO]]="VIGENTE",ROUNDDOWN(DAYS360(Cat_alumnos[[#This Row],[FECHA DE INICIO (PRIMERA CLASE CALENDARIO)]],TODAY())/30,0)+1-AE762,"NO VIGENTE"))</f>
        <v>NO VIGENTE</v>
      </c>
      <c r="AG762" s="145"/>
      <c r="AH762" s="47">
        <f>Cat_alumnos[[#This Row],[NO DE PAGOS (MESES)]]-Dat_Cobranza[[#This Row],[MODULOS PAGADOS]]</f>
        <v>6</v>
      </c>
      <c r="AI762" s="55" t="str">
        <f t="shared" si="209"/>
        <v>SUSPENDER</v>
      </c>
    </row>
    <row r="763" spans="1:36" ht="18" thickBot="1">
      <c r="A763" s="447">
        <f t="shared" si="202"/>
        <v>745</v>
      </c>
      <c r="B763" s="570" t="s">
        <v>3889</v>
      </c>
      <c r="C763" s="1074" t="s">
        <v>3709</v>
      </c>
      <c r="D763" s="1075" t="s">
        <v>3708</v>
      </c>
      <c r="E763" s="525" t="s">
        <v>3706</v>
      </c>
      <c r="F763" s="450">
        <v>32426464</v>
      </c>
      <c r="G763" s="502" t="s">
        <v>3707</v>
      </c>
      <c r="H763" s="450">
        <v>20</v>
      </c>
      <c r="I763" s="450">
        <v>20</v>
      </c>
      <c r="J763" s="413">
        <v>3000</v>
      </c>
      <c r="K763" s="413">
        <v>3000</v>
      </c>
      <c r="L763" s="455">
        <f>3497*0.3</f>
        <v>1049.0999999999999</v>
      </c>
      <c r="M763" s="453" t="s">
        <v>3530</v>
      </c>
      <c r="N763" s="379">
        <v>45417</v>
      </c>
      <c r="O763" s="379">
        <v>45996</v>
      </c>
      <c r="P763" s="413"/>
      <c r="Q763" s="118">
        <f>IFERROR(EDATE($P763,$H763-1),"")</f>
        <v>578</v>
      </c>
      <c r="R763" s="49" t="str">
        <f t="shared" si="213"/>
        <v>H</v>
      </c>
      <c r="S763" s="49" t="str">
        <f t="shared" si="212"/>
        <v>DOCTORADO EN DERECHO</v>
      </c>
      <c r="T763" s="322" t="s">
        <v>2133</v>
      </c>
      <c r="U763" s="132" t="s">
        <v>9</v>
      </c>
      <c r="V763" s="883">
        <v>7000</v>
      </c>
      <c r="W763" s="1073">
        <f t="shared" si="210"/>
        <v>0.85012857142857134</v>
      </c>
      <c r="X763" s="1022">
        <f t="shared" si="211"/>
        <v>5950.9</v>
      </c>
      <c r="Y763" s="326">
        <v>1</v>
      </c>
      <c r="Z763" s="327"/>
      <c r="AA763" s="414">
        <v>30000</v>
      </c>
      <c r="AB763" s="604" t="str">
        <f ca="1">IF(Cat_alumnos[[#This Row],[Termina Programa]]&lt;TODAY(), "EGRESADO", "VIGENTE")</f>
        <v>VIGENTE</v>
      </c>
      <c r="AD763" s="1248">
        <v>745</v>
      </c>
      <c r="AE763" s="46">
        <v>0</v>
      </c>
      <c r="AF76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CALENDARIO)]],TODAY())/30,0)-AE763, IF(Cat_alumnos[[#This Row],[ESTATUS ACADÉMICO]]="VIGENTE",ROUNDDOWN(DAYS360(Cat_alumnos[[#This Row],[FECHA DE INICIO (PRIMERA CLASE CALENDARIO)]],TODAY())/30,0)+1-AE763,"NO VIGENTE"))</f>
        <v>16</v>
      </c>
      <c r="AG763" s="145">
        <v>4</v>
      </c>
      <c r="AH763" s="47">
        <f>Cat_alumnos[[#This Row],[NO DE PAGOS (MESES)]]-Dat_Cobranza[[#This Row],[MODULOS PAGADOS]]</f>
        <v>16</v>
      </c>
      <c r="AI763" s="55" t="str">
        <f t="shared" si="209"/>
        <v>SUSPENDER</v>
      </c>
      <c r="AJ763" s="300" t="s">
        <v>8982</v>
      </c>
    </row>
    <row r="764" spans="1:36" ht="18" hidden="1" thickBot="1">
      <c r="A764" s="447">
        <f t="shared" si="202"/>
        <v>746</v>
      </c>
      <c r="B764" s="1076" t="s">
        <v>3622</v>
      </c>
      <c r="C764" s="666" t="s">
        <v>3129</v>
      </c>
      <c r="D764" s="457"/>
      <c r="E764" s="1117" t="s">
        <v>3828</v>
      </c>
      <c r="F764" s="1019"/>
      <c r="G764" s="502"/>
      <c r="H764" s="450"/>
      <c r="I764" s="450"/>
      <c r="J764" s="540"/>
      <c r="K764" s="451"/>
      <c r="L764" s="1055"/>
      <c r="M764" s="891"/>
      <c r="N764" s="379"/>
      <c r="O764" s="379"/>
      <c r="P764" s="1056"/>
      <c r="Q764" s="379"/>
      <c r="R764" s="49"/>
      <c r="S764" s="49"/>
      <c r="T764" s="245"/>
      <c r="U764" s="132"/>
      <c r="V764" s="883"/>
      <c r="W764" s="604" t="str">
        <f t="shared" si="210"/>
        <v/>
      </c>
      <c r="X764" s="1022">
        <f t="shared" si="211"/>
        <v>0</v>
      </c>
      <c r="Y764" s="326"/>
      <c r="Z764" s="327"/>
      <c r="AA764" s="328"/>
      <c r="AB764" s="604" t="str">
        <f ca="1">IF(Cat_alumnos[[#This Row],[Termina Programa]]&lt;TODAY(), "EGRESADO", "VIGENTE")</f>
        <v>EGRESADO</v>
      </c>
      <c r="AD764" s="1249">
        <v>746</v>
      </c>
      <c r="AE764" s="46">
        <v>0</v>
      </c>
      <c r="AF76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CALENDARIO)]],TODAY())/30,0)-AE764, IF(Cat_alumnos[[#This Row],[ESTATUS ACADÉMICO]]="VIGENTE",ROUNDDOWN(DAYS360(Cat_alumnos[[#This Row],[FECHA DE INICIO (PRIMERA CLASE CALENDARIO)]],TODAY())/30,0)+1-AE764,"NO VIGENTE"))</f>
        <v>NO VIGENTE</v>
      </c>
      <c r="AG764" s="145">
        <v>1</v>
      </c>
      <c r="AH764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4" s="55" t="str">
        <f t="shared" si="209"/>
        <v>SUSPENDER</v>
      </c>
    </row>
    <row r="765" spans="1:36" ht="18" hidden="1" thickBot="1">
      <c r="A765" s="447">
        <f t="shared" si="202"/>
        <v>747</v>
      </c>
      <c r="B765" s="1057" t="s">
        <v>3622</v>
      </c>
      <c r="C765" s="681"/>
      <c r="D765" s="457"/>
      <c r="E765" s="1117" t="s">
        <v>3828</v>
      </c>
      <c r="F765" s="951"/>
      <c r="G765" s="564"/>
      <c r="H765" s="454"/>
      <c r="I765" s="454"/>
      <c r="J765" s="566"/>
      <c r="K765" s="455"/>
      <c r="L765" s="1058"/>
      <c r="M765" s="1036"/>
      <c r="N765" s="459"/>
      <c r="O765" s="459"/>
      <c r="P765" s="1037"/>
      <c r="Q765" s="459"/>
      <c r="R765" s="49"/>
      <c r="S765" s="49"/>
      <c r="T765" s="245"/>
      <c r="U765" s="132"/>
      <c r="V765" s="883"/>
      <c r="W765" s="604" t="str">
        <f t="shared" si="210"/>
        <v/>
      </c>
      <c r="X765" s="1022">
        <f t="shared" si="211"/>
        <v>0</v>
      </c>
      <c r="Y765" s="326"/>
      <c r="Z765" s="327"/>
      <c r="AA765" s="328"/>
      <c r="AB765" s="604" t="str">
        <f ca="1">IF(Cat_alumnos[[#This Row],[Termina Programa]]&lt;TODAY(), "EGRESADO", "VIGENTE")</f>
        <v>EGRESADO</v>
      </c>
      <c r="AD765" s="1248">
        <v>747</v>
      </c>
      <c r="AE765" s="46">
        <v>0</v>
      </c>
      <c r="AF76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CALENDARIO)]],TODAY())/30,0)-AE765, IF(Cat_alumnos[[#This Row],[ESTATUS ACADÉMICO]]="VIGENTE",ROUNDDOWN(DAYS360(Cat_alumnos[[#This Row],[FECHA DE INICIO (PRIMERA CLASE CALENDARIO)]],TODAY())/30,0)+1-AE765,"NO VIGENTE"))</f>
        <v>NO VIGENTE</v>
      </c>
      <c r="AG765" s="145">
        <v>1</v>
      </c>
      <c r="AH76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5" s="55" t="str">
        <f t="shared" ref="AI765:AI773" si="214">IF(AH765&gt;=2,"SUSPENDER",IF(AH765&lt;=0,CONCATENATE("Al día"," ",$AK$17),IF(AND(AH765&lt;=2,AH765&gt;0),"COBRANZA",)))</f>
        <v>SUSPENDER</v>
      </c>
    </row>
    <row r="766" spans="1:36" ht="18" hidden="1" thickBot="1">
      <c r="A766" s="447">
        <f t="shared" si="202"/>
        <v>748</v>
      </c>
      <c r="B766" s="1057" t="s">
        <v>3622</v>
      </c>
      <c r="C766" s="681"/>
      <c r="D766" s="457"/>
      <c r="E766" s="782" t="s">
        <v>3827</v>
      </c>
      <c r="F766" s="951"/>
      <c r="G766" s="782"/>
      <c r="H766" s="454"/>
      <c r="I766" s="454"/>
      <c r="J766" s="566"/>
      <c r="K766" s="566"/>
      <c r="L766" s="1058"/>
      <c r="M766" s="1036"/>
      <c r="N766" s="459"/>
      <c r="O766" s="459"/>
      <c r="P766" s="1037"/>
      <c r="Q766" s="459"/>
      <c r="R766" s="49"/>
      <c r="S766" s="49"/>
      <c r="T766" s="245"/>
      <c r="U766" s="132"/>
      <c r="V766" s="883"/>
      <c r="W766" s="604" t="str">
        <f t="shared" si="210"/>
        <v/>
      </c>
      <c r="X766" s="1022">
        <f t="shared" si="211"/>
        <v>0</v>
      </c>
      <c r="Y766" s="326"/>
      <c r="Z766" s="327"/>
      <c r="AA766" s="328"/>
      <c r="AB766" s="604" t="str">
        <f ca="1">IF(Cat_alumnos[[#This Row],[Termina Programa]]&lt;TODAY(), "EGRESADO", "VIGENTE")</f>
        <v>EGRESADO</v>
      </c>
      <c r="AD766" s="1249">
        <v>748</v>
      </c>
      <c r="AE766" s="46">
        <v>0</v>
      </c>
      <c r="AF76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CALENDARIO)]],TODAY())/30,0)-AE766, IF(Cat_alumnos[[#This Row],[ESTATUS ACADÉMICO]]="VIGENTE",ROUNDDOWN(DAYS360(Cat_alumnos[[#This Row],[FECHA DE INICIO (PRIMERA CLASE CALENDARIO)]],TODAY())/30,0)+1-AE766,"NO VIGENTE"))</f>
        <v>NO VIGENTE</v>
      </c>
      <c r="AG766" s="145">
        <v>1</v>
      </c>
      <c r="AH76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6" s="55" t="str">
        <f t="shared" si="214"/>
        <v>SUSPENDER</v>
      </c>
    </row>
    <row r="767" spans="1:36" ht="18" hidden="1" thickBot="1">
      <c r="A767" s="447">
        <f t="shared" si="202"/>
        <v>749</v>
      </c>
      <c r="B767" s="1057" t="s">
        <v>3622</v>
      </c>
      <c r="C767" s="681"/>
      <c r="D767" s="457"/>
      <c r="E767" s="1117" t="s">
        <v>3828</v>
      </c>
      <c r="F767" s="454"/>
      <c r="G767" s="564"/>
      <c r="H767" s="454"/>
      <c r="I767" s="454"/>
      <c r="J767" s="566"/>
      <c r="K767" s="566"/>
      <c r="L767" s="1058"/>
      <c r="M767" s="1036"/>
      <c r="N767" s="459"/>
      <c r="O767" s="459"/>
      <c r="P767" s="1037"/>
      <c r="Q767" s="459"/>
      <c r="R767" s="49"/>
      <c r="S767" s="49"/>
      <c r="T767" s="245"/>
      <c r="U767" s="132"/>
      <c r="V767" s="883"/>
      <c r="W767" s="604" t="str">
        <f t="shared" si="210"/>
        <v/>
      </c>
      <c r="X767" s="1022">
        <f t="shared" si="211"/>
        <v>0</v>
      </c>
      <c r="Y767" s="326"/>
      <c r="Z767" s="327"/>
      <c r="AA767" s="328"/>
      <c r="AB767" s="604" t="str">
        <f ca="1">IF(Cat_alumnos[[#This Row],[Termina Programa]]&lt;TODAY(), "EGRESADO", "VIGENTE")</f>
        <v>EGRESADO</v>
      </c>
      <c r="AD767" s="1248">
        <v>749</v>
      </c>
      <c r="AE767" s="46">
        <v>0</v>
      </c>
      <c r="AF76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CALENDARIO)]],TODAY())/30,0)-AE767, IF(Cat_alumnos[[#This Row],[ESTATUS ACADÉMICO]]="VIGENTE",ROUNDDOWN(DAYS360(Cat_alumnos[[#This Row],[FECHA DE INICIO (PRIMERA CLASE CALENDARIO)]],TODAY())/30,0)+1-AE767,"NO VIGENTE"))</f>
        <v>NO VIGENTE</v>
      </c>
      <c r="AG767" s="1262">
        <v>1</v>
      </c>
      <c r="AH76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7" s="55" t="str">
        <f t="shared" si="214"/>
        <v>SUSPENDER</v>
      </c>
    </row>
    <row r="768" spans="1:36" ht="18" hidden="1" thickBot="1">
      <c r="A768" s="447">
        <f t="shared" si="202"/>
        <v>750</v>
      </c>
      <c r="B768" s="1059" t="s">
        <v>3622</v>
      </c>
      <c r="C768" s="681"/>
      <c r="D768" s="453"/>
      <c r="E768" s="1117" t="s">
        <v>3828</v>
      </c>
      <c r="F768" s="454"/>
      <c r="G768" s="1060"/>
      <c r="H768" s="454"/>
      <c r="I768" s="454"/>
      <c r="J768" s="566" t="s">
        <v>1600</v>
      </c>
      <c r="K768" s="566" t="s">
        <v>1600</v>
      </c>
      <c r="L768" s="1058">
        <v>2000</v>
      </c>
      <c r="M768" s="1036" t="s">
        <v>3622</v>
      </c>
      <c r="N768" s="459">
        <v>45457</v>
      </c>
      <c r="O768" s="459">
        <v>45610</v>
      </c>
      <c r="P768" s="786"/>
      <c r="Q768" s="459">
        <v>45610</v>
      </c>
      <c r="R768" s="49" t="str">
        <f t="shared" ref="R768:R776" si="215">MID($C768,11,1)</f>
        <v/>
      </c>
      <c r="S768" s="49" t="str">
        <f t="shared" ref="S768:S799" si="216">IFERROR(VLOOKUP($B768,BDPROGRAMA,2,FALSE),)</f>
        <v>DIPLOMADO INT ARTIFICIAL</v>
      </c>
      <c r="T768" s="322" t="s">
        <v>2908</v>
      </c>
      <c r="U768" s="132" t="s">
        <v>9</v>
      </c>
      <c r="V768" s="883">
        <v>5000</v>
      </c>
      <c r="W768" s="604">
        <f t="shared" si="210"/>
        <v>0.6</v>
      </c>
      <c r="X768" s="1022">
        <f t="shared" si="211"/>
        <v>3000</v>
      </c>
      <c r="Y768" s="326"/>
      <c r="Z768" s="327"/>
      <c r="AA768" s="328"/>
      <c r="AB768" s="604" t="str">
        <f ca="1">IF(Cat_alumnos[[#This Row],[Termina Programa]]&lt;TODAY(), "EGRESADO", "VIGENTE")</f>
        <v>EGRESADO</v>
      </c>
      <c r="AD768" s="1249">
        <v>750</v>
      </c>
      <c r="AE768" s="46">
        <v>0</v>
      </c>
      <c r="AF76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CALENDARIO)]],TODAY())/30,0)-AE768, IF(Cat_alumnos[[#This Row],[ESTATUS ACADÉMICO]]="VIGENTE",ROUNDDOWN(DAYS360(Cat_alumnos[[#This Row],[FECHA DE INICIO (PRIMERA CLASE CALENDARIO)]],TODAY())/30,0)+1-AE768,"NO VIGENTE"))</f>
        <v>NO VIGENTE</v>
      </c>
      <c r="AG768" s="1262">
        <v>1</v>
      </c>
      <c r="AH7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68" s="55" t="str">
        <f t="shared" ca="1" si="214"/>
        <v>Al día septiembre</v>
      </c>
    </row>
    <row r="769" spans="1:79" ht="18" hidden="1" thickBot="1">
      <c r="A769" s="447">
        <f t="shared" si="202"/>
        <v>751</v>
      </c>
      <c r="B769" s="452" t="s">
        <v>19</v>
      </c>
      <c r="C769" s="1077" t="s">
        <v>3670</v>
      </c>
      <c r="D769" s="776" t="s">
        <v>3837</v>
      </c>
      <c r="E769" s="565" t="s">
        <v>3671</v>
      </c>
      <c r="F769" s="453">
        <v>7224801386</v>
      </c>
      <c r="G769" s="953" t="s">
        <v>9347</v>
      </c>
      <c r="H769" s="454">
        <v>6</v>
      </c>
      <c r="I769" s="454">
        <v>6</v>
      </c>
      <c r="J769" s="455">
        <v>3000</v>
      </c>
      <c r="K769" s="566" t="s">
        <v>1600</v>
      </c>
      <c r="L769" s="453">
        <v>0</v>
      </c>
      <c r="M769" s="564" t="s">
        <v>3672</v>
      </c>
      <c r="N769" s="459">
        <v>45429</v>
      </c>
      <c r="O769" s="459">
        <v>45610</v>
      </c>
      <c r="P769" s="459">
        <v>45455</v>
      </c>
      <c r="Q769" s="459">
        <v>45582</v>
      </c>
      <c r="R769" s="49" t="str">
        <f t="shared" si="215"/>
        <v>H</v>
      </c>
      <c r="S769" s="49" t="str">
        <f t="shared" si="216"/>
        <v>JT MAESTRIA EN DERECHO</v>
      </c>
      <c r="T769" s="322" t="s">
        <v>1227</v>
      </c>
      <c r="U769" s="132" t="s">
        <v>9</v>
      </c>
      <c r="V769" s="883">
        <v>5000</v>
      </c>
      <c r="W769" s="604">
        <f t="shared" si="210"/>
        <v>1</v>
      </c>
      <c r="X769" s="1022">
        <f t="shared" si="211"/>
        <v>5000</v>
      </c>
      <c r="Y769" s="326"/>
      <c r="Z769" s="327">
        <v>6000</v>
      </c>
      <c r="AA769" s="328">
        <v>26000</v>
      </c>
      <c r="AB769" s="604" t="str">
        <f ca="1">IF(Cat_alumnos[[#This Row],[Termina Programa]]&lt;TODAY(), "EGRESADO", "VIGENTE")</f>
        <v>EGRESADO</v>
      </c>
      <c r="AD769" s="1248">
        <v>751</v>
      </c>
      <c r="AE769" s="46">
        <v>0</v>
      </c>
      <c r="AF76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CALENDARIO)]],TODAY())/30,0)-AE769, IF(Cat_alumnos[[#This Row],[ESTATUS ACADÉMICO]]="VIGENTE",ROUNDDOWN(DAYS360(Cat_alumnos[[#This Row],[FECHA DE INICIO (PRIMERA CLASE CALENDARIO)]],TODAY())/30,0)+1-AE769,"NO VIGENTE"))</f>
        <v>NO VIGENTE</v>
      </c>
      <c r="AG769" s="145"/>
      <c r="AH76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9" s="55" t="str">
        <f t="shared" si="214"/>
        <v>SUSPENDER</v>
      </c>
      <c r="AJ769" s="300" t="s">
        <v>4032</v>
      </c>
      <c r="AS769" s="343">
        <v>26000</v>
      </c>
      <c r="AT769">
        <v>26000</v>
      </c>
      <c r="AU769" s="81">
        <v>45708</v>
      </c>
    </row>
    <row r="770" spans="1:79" ht="18" hidden="1" thickBot="1">
      <c r="A770" s="447">
        <f t="shared" si="202"/>
        <v>752</v>
      </c>
      <c r="B770" s="452" t="s">
        <v>10</v>
      </c>
      <c r="C770" s="681" t="s">
        <v>3599</v>
      </c>
      <c r="D770" s="962" t="s">
        <v>3838</v>
      </c>
      <c r="E770" s="782" t="s">
        <v>3600</v>
      </c>
      <c r="F770" s="951">
        <v>9631331596</v>
      </c>
      <c r="G770" s="1078" t="s">
        <v>3711</v>
      </c>
      <c r="H770" s="454">
        <v>20</v>
      </c>
      <c r="I770" s="454">
        <v>20</v>
      </c>
      <c r="J770" s="455">
        <v>1000</v>
      </c>
      <c r="K770" s="455">
        <v>2000</v>
      </c>
      <c r="L770" s="455">
        <v>2275</v>
      </c>
      <c r="M770" s="564" t="s">
        <v>3672</v>
      </c>
      <c r="N770" s="459">
        <v>45401</v>
      </c>
      <c r="O770" s="459">
        <v>45980</v>
      </c>
      <c r="P770" s="459">
        <v>45411</v>
      </c>
      <c r="Q770" s="459">
        <v>45990</v>
      </c>
      <c r="R770" s="49" t="str">
        <f t="shared" si="215"/>
        <v>H</v>
      </c>
      <c r="S770" s="49" t="str">
        <f t="shared" si="216"/>
        <v>MAESTRIA EN DERECHO</v>
      </c>
      <c r="T770" s="322" t="s">
        <v>2908</v>
      </c>
      <c r="U770" s="132" t="s">
        <v>14</v>
      </c>
      <c r="V770" s="883">
        <v>5000</v>
      </c>
      <c r="W770" s="604">
        <f t="shared" si="210"/>
        <v>0.54500000000000004</v>
      </c>
      <c r="X770" s="1022">
        <f t="shared" si="211"/>
        <v>2725</v>
      </c>
      <c r="Y770" s="326"/>
      <c r="Z770" s="327"/>
      <c r="AA770" s="328">
        <v>26000</v>
      </c>
      <c r="AB770" s="604" t="s">
        <v>14</v>
      </c>
      <c r="AD770" s="1249">
        <v>752</v>
      </c>
      <c r="AE770" s="46">
        <v>0</v>
      </c>
      <c r="AF77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CALENDARIO)]],TODAY())/30,0)-AE770, IF(Cat_alumnos[[#This Row],[ESTATUS ACADÉMICO]]="VIGENTE",ROUNDDOWN(DAYS360(Cat_alumnos[[#This Row],[FECHA DE INICIO (PRIMERA CLASE CALENDARIO)]],TODAY())/30,0)+1-AE770,"NO VIGENTE"))</f>
        <v>NO VIGENTE</v>
      </c>
      <c r="AG770" s="145"/>
      <c r="AH7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70" s="55" t="str">
        <f t="shared" si="214"/>
        <v>SUSPENDER</v>
      </c>
    </row>
    <row r="771" spans="1:79" ht="18" thickBot="1">
      <c r="A771" s="447">
        <f t="shared" si="202"/>
        <v>753</v>
      </c>
      <c r="B771" s="609" t="s">
        <v>15</v>
      </c>
      <c r="C771" s="1074" t="s">
        <v>3805</v>
      </c>
      <c r="D771" s="413" t="s">
        <v>4002</v>
      </c>
      <c r="E771" s="946" t="s">
        <v>3801</v>
      </c>
      <c r="F771" s="413">
        <v>54122290</v>
      </c>
      <c r="G771" s="41" t="s">
        <v>9317</v>
      </c>
      <c r="H771" s="562">
        <v>16</v>
      </c>
      <c r="I771" s="450">
        <v>16</v>
      </c>
      <c r="J771" s="413">
        <v>2000</v>
      </c>
      <c r="K771" s="451">
        <v>2000</v>
      </c>
      <c r="L771" s="947">
        <f>2275*0.3</f>
        <v>682.5</v>
      </c>
      <c r="M771" s="1087" t="s">
        <v>8968</v>
      </c>
      <c r="N771" s="1122">
        <v>45513</v>
      </c>
      <c r="O771" s="379">
        <v>45970</v>
      </c>
      <c r="P771" s="461">
        <v>45499</v>
      </c>
      <c r="Q771" s="379">
        <v>45970</v>
      </c>
      <c r="R771" s="49" t="str">
        <f t="shared" si="215"/>
        <v>H</v>
      </c>
      <c r="S771" s="49" t="str">
        <f t="shared" si="216"/>
        <v>MAESTRIA EN DERECHO PROCESAL PENAL Y JUICIOS ORALES</v>
      </c>
      <c r="T771" s="322" t="s">
        <v>2133</v>
      </c>
      <c r="U771" s="132" t="s">
        <v>9</v>
      </c>
      <c r="V771" s="883">
        <v>5000</v>
      </c>
      <c r="W771" s="1073">
        <f t="shared" ref="W771:W802" si="217">IFERROR($X771/$V771,"")</f>
        <v>0.86350000000000005</v>
      </c>
      <c r="X771" s="1022">
        <f t="shared" ref="X771:X802" si="218">$V771-$L771</f>
        <v>4317.5</v>
      </c>
      <c r="Y771" s="326">
        <v>2</v>
      </c>
      <c r="Z771" s="327"/>
      <c r="AA771" s="328">
        <v>26000</v>
      </c>
      <c r="AB771" s="604" t="str">
        <f ca="1">IF(Cat_alumnos[[#This Row],[Termina Programa]]&lt;TODAY(), "EGRESADO", "VIGENTE")</f>
        <v>VIGENTE</v>
      </c>
      <c r="AD771" s="1248">
        <v>753</v>
      </c>
      <c r="AE771" s="46">
        <v>0</v>
      </c>
      <c r="AF77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CALENDARIO)]],TODAY())/30,0)-AE771, IF(Cat_alumnos[[#This Row],[ESTATUS ACADÉMICO]]="VIGENTE",ROUNDDOWN(DAYS360(Cat_alumnos[[#This Row],[FECHA DE INICIO (PRIMERA CLASE CALENDARIO)]],TODAY())/30,0)+1-AE771,"NO VIGENTE"))</f>
        <v>13</v>
      </c>
      <c r="AG771" s="145">
        <v>4</v>
      </c>
      <c r="AH7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771" s="55" t="str">
        <f t="shared" si="214"/>
        <v>SUSPENDER</v>
      </c>
      <c r="AJ771" s="300" t="s">
        <v>8986</v>
      </c>
      <c r="AL771">
        <v>1</v>
      </c>
    </row>
    <row r="772" spans="1:79" ht="18" hidden="1" thickBot="1">
      <c r="A772" s="447">
        <f t="shared" si="202"/>
        <v>754</v>
      </c>
      <c r="B772" s="655" t="s">
        <v>20</v>
      </c>
      <c r="C772" s="1071" t="s">
        <v>3691</v>
      </c>
      <c r="D772" s="454" t="s">
        <v>8994</v>
      </c>
      <c r="E772" s="564" t="s">
        <v>8814</v>
      </c>
      <c r="F772" s="454">
        <v>58264270</v>
      </c>
      <c r="G772" s="564" t="s">
        <v>3688</v>
      </c>
      <c r="H772" s="454">
        <v>6</v>
      </c>
      <c r="I772" s="454">
        <v>6</v>
      </c>
      <c r="J772" s="1072">
        <v>3000</v>
      </c>
      <c r="K772" s="1072">
        <v>3000</v>
      </c>
      <c r="L772" s="455">
        <f>3497*0.3</f>
        <v>1049.0999999999999</v>
      </c>
      <c r="M772" s="453" t="s">
        <v>3530</v>
      </c>
      <c r="N772" s="459">
        <v>44937</v>
      </c>
      <c r="O772" s="459">
        <v>45383</v>
      </c>
      <c r="P772" s="461">
        <v>45499</v>
      </c>
      <c r="Q772" s="459">
        <v>45383</v>
      </c>
      <c r="R772" s="49" t="str">
        <f t="shared" si="215"/>
        <v>M</v>
      </c>
      <c r="S772" s="49" t="str">
        <f t="shared" si="216"/>
        <v>JT DOCTORADO EN DERECHO</v>
      </c>
      <c r="T772" s="322" t="s">
        <v>2133</v>
      </c>
      <c r="U772" s="132" t="s">
        <v>9</v>
      </c>
      <c r="V772" s="883">
        <v>7000</v>
      </c>
      <c r="W772" s="1073">
        <f t="shared" si="217"/>
        <v>0.85012857142857134</v>
      </c>
      <c r="X772" s="1022">
        <f t="shared" si="218"/>
        <v>5950.9</v>
      </c>
      <c r="Y772" s="326"/>
      <c r="Z772" s="327">
        <v>8000</v>
      </c>
      <c r="AA772" s="414">
        <v>30000</v>
      </c>
      <c r="AB772" s="604" t="s">
        <v>11</v>
      </c>
      <c r="AD772" s="1249">
        <v>754</v>
      </c>
      <c r="AE772" s="46">
        <v>0</v>
      </c>
      <c r="AF77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CALENDARIO)]],TODAY())/30,0)-AE772, IF(Cat_alumnos[[#This Row],[ESTATUS ACADÉMICO]]="VIGENTE",ROUNDDOWN(DAYS360(Cat_alumnos[[#This Row],[FECHA DE INICIO (PRIMERA CLASE CALENDARIO)]],TODAY())/30,0)+1-AE772,"NO VIGENTE"))</f>
        <v>NO VIGENTE</v>
      </c>
      <c r="AG772" s="145">
        <v>6</v>
      </c>
      <c r="AH7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2" s="55" t="str">
        <f t="shared" si="214"/>
        <v>SUSPENDER</v>
      </c>
      <c r="AJ772" s="300" t="s">
        <v>9172</v>
      </c>
      <c r="AL772" t="s">
        <v>8902</v>
      </c>
    </row>
    <row r="773" spans="1:79" ht="18" hidden="1" thickBot="1">
      <c r="A773" s="447">
        <f t="shared" ref="A773:A836" si="219">A772+1</f>
        <v>755</v>
      </c>
      <c r="B773" s="655" t="s">
        <v>20</v>
      </c>
      <c r="C773" s="1217">
        <v>30369</v>
      </c>
      <c r="D773" s="1123" t="s">
        <v>137</v>
      </c>
      <c r="E773" s="1117" t="s">
        <v>3828</v>
      </c>
      <c r="F773" s="139"/>
      <c r="G773" s="139"/>
      <c r="H773" s="673"/>
      <c r="I773" s="674"/>
      <c r="J773" s="676"/>
      <c r="K773" s="676"/>
      <c r="L773" s="676"/>
      <c r="M773" s="134"/>
      <c r="N773" s="135"/>
      <c r="O773" s="118"/>
      <c r="P773" s="135"/>
      <c r="Q773" s="118"/>
      <c r="R773" s="49"/>
      <c r="S773" s="49"/>
      <c r="T773" s="322"/>
      <c r="U773" s="132" t="s">
        <v>14</v>
      </c>
      <c r="V773" s="883">
        <v>7000</v>
      </c>
      <c r="W773" s="1073">
        <f t="shared" si="217"/>
        <v>0.85012857142857134</v>
      </c>
      <c r="X773" s="1022">
        <f>$V773-$L760</f>
        <v>5950.9</v>
      </c>
      <c r="Y773" s="326"/>
      <c r="Z773" s="327"/>
      <c r="AA773" s="328">
        <v>30000</v>
      </c>
      <c r="AB773" s="604" t="s">
        <v>14</v>
      </c>
      <c r="AD773" s="1248">
        <v>755</v>
      </c>
      <c r="AE773" s="46">
        <v>0</v>
      </c>
      <c r="AF77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CALENDARIO)]],TODAY())/30,0)-AE773, IF(Cat_alumnos[[#This Row],[ESTATUS ACADÉMICO]]="VIGENTE",ROUNDDOWN(DAYS360(Cat_alumnos[[#This Row],[FECHA DE INICIO (PRIMERA CLASE CALENDARIO)]],TODAY())/30,0)+1-AE773,"NO VIGENTE"))</f>
        <v>NO VIGENTE</v>
      </c>
      <c r="AG773" s="145">
        <v>0</v>
      </c>
      <c r="AH77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73" s="55" t="str">
        <f t="shared" si="214"/>
        <v>SUSPENDER</v>
      </c>
      <c r="AJ773" t="s">
        <v>8983</v>
      </c>
    </row>
    <row r="774" spans="1:79" ht="18" hidden="1" thickBot="1">
      <c r="A774" s="447">
        <f t="shared" si="219"/>
        <v>756</v>
      </c>
      <c r="B774" s="655" t="s">
        <v>20</v>
      </c>
      <c r="C774" s="1218" t="s">
        <v>3839</v>
      </c>
      <c r="D774" s="1079" t="s">
        <v>3705</v>
      </c>
      <c r="E774" s="1117" t="s">
        <v>3690</v>
      </c>
      <c r="F774" s="454">
        <v>53034375</v>
      </c>
      <c r="G774" s="564" t="s">
        <v>2520</v>
      </c>
      <c r="H774" s="454">
        <v>6</v>
      </c>
      <c r="I774" s="454">
        <v>6</v>
      </c>
      <c r="J774" s="1072">
        <v>3000</v>
      </c>
      <c r="K774" s="1072">
        <v>3000</v>
      </c>
      <c r="L774" s="1072">
        <v>3497</v>
      </c>
      <c r="M774" s="453" t="s">
        <v>3530</v>
      </c>
      <c r="N774" s="459">
        <v>45418</v>
      </c>
      <c r="O774" s="459">
        <v>45601</v>
      </c>
      <c r="P774" s="461">
        <v>45499</v>
      </c>
      <c r="Q774" s="459">
        <v>45601</v>
      </c>
      <c r="R774" s="49" t="s">
        <v>9235</v>
      </c>
      <c r="S774" s="49" t="str">
        <f t="shared" si="216"/>
        <v>JT DOCTORADO EN DERECHO</v>
      </c>
      <c r="T774" s="322" t="s">
        <v>2133</v>
      </c>
      <c r="U774" s="132" t="s">
        <v>11</v>
      </c>
      <c r="V774" s="883">
        <v>7000</v>
      </c>
      <c r="W774" s="1073">
        <f t="shared" si="217"/>
        <v>0.50042857142857144</v>
      </c>
      <c r="X774" s="1022">
        <f t="shared" si="218"/>
        <v>3503</v>
      </c>
      <c r="Y774" s="326"/>
      <c r="Z774" s="327"/>
      <c r="AA774" s="414">
        <v>30000</v>
      </c>
      <c r="AB774" s="604" t="str">
        <f ca="1">IF(Cat_alumnos[[#This Row],[Termina Programa]]&lt;TODAY(), "EGRESADO", "VIGENTE")</f>
        <v>EGRESADO</v>
      </c>
      <c r="AD774" s="1249">
        <v>756</v>
      </c>
      <c r="AE774" s="46">
        <v>0</v>
      </c>
      <c r="AF77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CALENDARIO)]],TODAY())/30,0)-AE774, IF(Cat_alumnos[[#This Row],[ESTATUS ACADÉMICO]]="VIGENTE",ROUNDDOWN(DAYS360(Cat_alumnos[[#This Row],[FECHA DE INICIO (PRIMERA CLASE CALENDARIO)]],TODAY())/30,0)+1-AE774,"NO VIGENTE"))</f>
        <v>NO VIGENTE</v>
      </c>
      <c r="AG774" s="145"/>
      <c r="AH7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4" s="55" t="str">
        <f t="shared" ref="AI774:AI799" si="220">IF(AH774&gt;=2,"SUSPENDER",IF(AH774&lt;=0,CONCATENATE("Al día"," ",$AK$17),IF(AND(AH774&lt;=2,AH774&gt;0),"COBRANZA",)))</f>
        <v>SUSPENDER</v>
      </c>
    </row>
    <row r="775" spans="1:79" ht="18" hidden="1" thickBot="1">
      <c r="A775" s="447">
        <f t="shared" si="219"/>
        <v>757</v>
      </c>
      <c r="B775" s="1080" t="s">
        <v>3622</v>
      </c>
      <c r="C775" s="1081" t="s">
        <v>3712</v>
      </c>
      <c r="D775" s="454" t="s">
        <v>3710</v>
      </c>
      <c r="E775" s="1127" t="s">
        <v>3713</v>
      </c>
      <c r="F775" s="951">
        <v>9632722920</v>
      </c>
      <c r="G775" s="41" t="s">
        <v>3714</v>
      </c>
      <c r="H775" s="454">
        <v>6</v>
      </c>
      <c r="I775" s="454">
        <v>6</v>
      </c>
      <c r="J775" s="566" t="s">
        <v>1600</v>
      </c>
      <c r="K775" s="566" t="s">
        <v>1600</v>
      </c>
      <c r="L775" s="1058">
        <v>2000</v>
      </c>
      <c r="M775" s="1036" t="s">
        <v>3622</v>
      </c>
      <c r="N775" s="459">
        <v>45492</v>
      </c>
      <c r="O775" s="459">
        <v>45589</v>
      </c>
      <c r="P775" s="459">
        <v>45481</v>
      </c>
      <c r="Q775" s="937">
        <v>45584</v>
      </c>
      <c r="R775" s="49" t="str">
        <f t="shared" si="215"/>
        <v>H</v>
      </c>
      <c r="S775" s="49" t="str">
        <f t="shared" si="216"/>
        <v>DIPLOMADO INT ARTIFICIAL</v>
      </c>
      <c r="T775" s="322" t="s">
        <v>2908</v>
      </c>
      <c r="U775" s="132" t="s">
        <v>14</v>
      </c>
      <c r="V775" s="883">
        <v>7000</v>
      </c>
      <c r="W775" s="1073">
        <f t="shared" si="217"/>
        <v>0.7142857142857143</v>
      </c>
      <c r="X775" s="1022">
        <f t="shared" si="218"/>
        <v>5000</v>
      </c>
      <c r="Y775" s="326"/>
      <c r="Z775" s="327"/>
      <c r="AA775" s="328"/>
      <c r="AB775" s="604" t="s">
        <v>14</v>
      </c>
      <c r="AD775" s="1248">
        <v>757</v>
      </c>
      <c r="AE775" s="46">
        <v>0</v>
      </c>
      <c r="AF77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CALENDARIO)]],TODAY())/30,0)-AE775, IF(Cat_alumnos[[#This Row],[ESTATUS ACADÉMICO]]="VIGENTE",ROUNDDOWN(DAYS360(Cat_alumnos[[#This Row],[FECHA DE INICIO (PRIMERA CLASE CALENDARIO)]],TODAY())/30,0)+1-AE775,"NO VIGENTE"))</f>
        <v>NO VIGENTE</v>
      </c>
      <c r="AG775" s="145">
        <v>2</v>
      </c>
      <c r="AH7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75" s="55" t="str">
        <f t="shared" si="220"/>
        <v>SUSPENDER</v>
      </c>
    </row>
    <row r="776" spans="1:79" ht="32" hidden="1" thickBot="1">
      <c r="A776" s="447">
        <f t="shared" si="219"/>
        <v>758</v>
      </c>
      <c r="B776" s="449" t="s">
        <v>10</v>
      </c>
      <c r="C776" s="666" t="s">
        <v>3715</v>
      </c>
      <c r="D776" s="450" t="s">
        <v>3710</v>
      </c>
      <c r="E776" s="891" t="s">
        <v>3716</v>
      </c>
      <c r="F776" s="450">
        <v>9632293183</v>
      </c>
      <c r="G776" s="502" t="s">
        <v>3717</v>
      </c>
      <c r="H776" s="450">
        <v>20</v>
      </c>
      <c r="I776" s="450">
        <v>20</v>
      </c>
      <c r="J776" s="426">
        <v>1000</v>
      </c>
      <c r="K776" s="426">
        <v>2000</v>
      </c>
      <c r="L776" s="426">
        <v>2275</v>
      </c>
      <c r="M776" s="891" t="s">
        <v>3718</v>
      </c>
      <c r="N776" s="379">
        <v>45520</v>
      </c>
      <c r="O776" s="379">
        <v>46097</v>
      </c>
      <c r="P776" s="427">
        <v>45516</v>
      </c>
      <c r="Q776" s="379">
        <v>46097</v>
      </c>
      <c r="R776" s="49" t="str">
        <f t="shared" si="215"/>
        <v>M</v>
      </c>
      <c r="S776" s="49" t="str">
        <f t="shared" si="216"/>
        <v>MAESTRIA EN DERECHO</v>
      </c>
      <c r="T776" s="322" t="s">
        <v>2908</v>
      </c>
      <c r="U776" s="132" t="s">
        <v>16</v>
      </c>
      <c r="V776" s="883">
        <v>5000</v>
      </c>
      <c r="W776" s="1073">
        <f t="shared" si="217"/>
        <v>0.54500000000000004</v>
      </c>
      <c r="X776" s="1022">
        <f t="shared" si="218"/>
        <v>2725</v>
      </c>
      <c r="Y776" s="326">
        <v>2</v>
      </c>
      <c r="Z776" s="327"/>
      <c r="AA776" s="328">
        <v>26000</v>
      </c>
      <c r="AB776" s="604" t="s">
        <v>16</v>
      </c>
      <c r="AD776" s="1249">
        <v>758</v>
      </c>
      <c r="AE776" s="46">
        <v>0</v>
      </c>
      <c r="AF77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CALENDARIO)]],TODAY())/30,0)-AE776, IF(Cat_alumnos[[#This Row],[ESTATUS ACADÉMICO]]="VIGENTE",ROUNDDOWN(DAYS360(Cat_alumnos[[#This Row],[FECHA DE INICIO (PRIMERA CLASE CALENDARIO)]],TODAY())/30,0)+1-AE776,"NO VIGENTE"))</f>
        <v>NO VIGENTE</v>
      </c>
      <c r="AG776" s="145">
        <v>1</v>
      </c>
      <c r="AH7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776" s="55" t="str">
        <f t="shared" si="220"/>
        <v>SUSPENDER</v>
      </c>
    </row>
    <row r="777" spans="1:79" ht="18" thickBot="1">
      <c r="A777" s="447">
        <f t="shared" si="219"/>
        <v>759</v>
      </c>
      <c r="B777" s="611" t="s">
        <v>15</v>
      </c>
      <c r="C777" s="1071" t="s">
        <v>3722</v>
      </c>
      <c r="D777" s="776" t="s">
        <v>8956</v>
      </c>
      <c r="E777" s="564" t="s">
        <v>3719</v>
      </c>
      <c r="F777" s="453"/>
      <c r="G777" s="564" t="s">
        <v>3720</v>
      </c>
      <c r="H777" s="454">
        <v>16</v>
      </c>
      <c r="I777" s="454">
        <v>16</v>
      </c>
      <c r="J777" s="950">
        <v>2000</v>
      </c>
      <c r="K777" s="950">
        <v>2000</v>
      </c>
      <c r="L777" s="947">
        <f t="shared" ref="L777:L778" si="221">2275*0.3</f>
        <v>682.5</v>
      </c>
      <c r="M777" s="1087" t="s">
        <v>8968</v>
      </c>
      <c r="N777" s="459">
        <v>45474</v>
      </c>
      <c r="O777" s="459">
        <v>45937</v>
      </c>
      <c r="P777" s="461">
        <v>45499</v>
      </c>
      <c r="Q777" s="453"/>
      <c r="R777" s="303" t="s">
        <v>1616</v>
      </c>
      <c r="S777" s="49" t="str">
        <f t="shared" si="216"/>
        <v>MAESTRIA EN DERECHO PROCESAL PENAL Y JUICIOS ORALES</v>
      </c>
      <c r="T777" s="322" t="s">
        <v>2133</v>
      </c>
      <c r="U777" s="132" t="s">
        <v>9</v>
      </c>
      <c r="V777" s="883">
        <v>5000</v>
      </c>
      <c r="W777" s="1073">
        <f t="shared" si="217"/>
        <v>0.86350000000000005</v>
      </c>
      <c r="X777" s="1022">
        <f t="shared" si="218"/>
        <v>4317.5</v>
      </c>
      <c r="Y777" s="326">
        <v>2</v>
      </c>
      <c r="Z777" s="327"/>
      <c r="AA777" s="328">
        <v>26000</v>
      </c>
      <c r="AB777" s="604" t="str">
        <f ca="1">IF(Cat_alumnos[[#This Row],[Termina Programa]]&lt;TODAY(), "EGRESADO", "VIGENTE")</f>
        <v>VIGENTE</v>
      </c>
      <c r="AD777" s="1248">
        <v>759</v>
      </c>
      <c r="AE777" s="46">
        <v>0</v>
      </c>
      <c r="AF77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CALENDARIO)]],TODAY())/30,0)-AE777, IF(Cat_alumnos[[#This Row],[ESTATUS ACADÉMICO]]="VIGENTE",ROUNDDOWN(DAYS360(Cat_alumnos[[#This Row],[FECHA DE INICIO (PRIMERA CLASE CALENDARIO)]],TODAY())/30,0)+1-AE777,"NO VIGENTE"))</f>
        <v>14</v>
      </c>
      <c r="AG777" s="145">
        <v>8</v>
      </c>
      <c r="AH7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777" s="55" t="str">
        <f t="shared" si="220"/>
        <v>SUSPENDER</v>
      </c>
      <c r="AJ777" s="300" t="s">
        <v>8987</v>
      </c>
      <c r="AL777">
        <v>1</v>
      </c>
    </row>
    <row r="778" spans="1:79" ht="18" hidden="1" thickBot="1">
      <c r="A778" s="447">
        <f t="shared" si="219"/>
        <v>760</v>
      </c>
      <c r="B778" s="611" t="s">
        <v>21</v>
      </c>
      <c r="C778" s="1071" t="s">
        <v>3723</v>
      </c>
      <c r="D778" s="454" t="s">
        <v>3997</v>
      </c>
      <c r="E778" s="453" t="s">
        <v>3531</v>
      </c>
      <c r="F778" s="454">
        <v>45459155</v>
      </c>
      <c r="G778" s="564" t="s">
        <v>3721</v>
      </c>
      <c r="H778" s="454">
        <v>6</v>
      </c>
      <c r="I778" s="454">
        <v>6</v>
      </c>
      <c r="J778" s="950">
        <v>2000</v>
      </c>
      <c r="K778" s="950">
        <v>2000</v>
      </c>
      <c r="L778" s="947">
        <f t="shared" si="221"/>
        <v>682.5</v>
      </c>
      <c r="M778" s="1087" t="s">
        <v>8968</v>
      </c>
      <c r="N778" s="459">
        <v>45474</v>
      </c>
      <c r="O778" s="459">
        <v>45633</v>
      </c>
      <c r="P778" s="461">
        <v>45499</v>
      </c>
      <c r="Q778" s="459">
        <v>45633</v>
      </c>
      <c r="R778" s="303" t="s">
        <v>1616</v>
      </c>
      <c r="S778" s="49" t="str">
        <f t="shared" si="216"/>
        <v>JT MAESTRIA EN DERECHO PROCESAL PENAL Y JUICIOS ORALES</v>
      </c>
      <c r="T778" s="322" t="s">
        <v>2133</v>
      </c>
      <c r="U778" s="132" t="s">
        <v>9</v>
      </c>
      <c r="V778" s="883">
        <v>5000</v>
      </c>
      <c r="W778" s="1073">
        <f t="shared" si="217"/>
        <v>0.86350000000000005</v>
      </c>
      <c r="X778" s="1022">
        <f t="shared" si="218"/>
        <v>4317.5</v>
      </c>
      <c r="Y778" s="326"/>
      <c r="Z778" s="327">
        <v>6000</v>
      </c>
      <c r="AA778" s="328">
        <v>26000</v>
      </c>
      <c r="AB778" s="604" t="s">
        <v>11</v>
      </c>
      <c r="AD778" s="1249">
        <v>760</v>
      </c>
      <c r="AE778" s="46">
        <v>0</v>
      </c>
      <c r="AF77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CALENDARIO)]],TODAY())/30,0)-AE778, IF(Cat_alumnos[[#This Row],[ESTATUS ACADÉMICO]]="VIGENTE",ROUNDDOWN(DAYS360(Cat_alumnos[[#This Row],[FECHA DE INICIO (PRIMERA CLASE CALENDARIO)]],TODAY())/30,0)+1-AE778,"NO VIGENTE"))</f>
        <v>NO VIGENTE</v>
      </c>
      <c r="AG778" s="145">
        <v>6</v>
      </c>
      <c r="AH7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8" s="55" t="str">
        <f t="shared" si="220"/>
        <v>SUSPENDER</v>
      </c>
      <c r="AJ778" s="300" t="s">
        <v>8855</v>
      </c>
    </row>
    <row r="779" spans="1:79" ht="18" hidden="1" thickBot="1">
      <c r="A779" s="447">
        <f t="shared" si="219"/>
        <v>761</v>
      </c>
      <c r="B779" s="570" t="s">
        <v>20</v>
      </c>
      <c r="C779" s="1074" t="s">
        <v>3727</v>
      </c>
      <c r="D779" s="454" t="s">
        <v>3998</v>
      </c>
      <c r="E779" s="502" t="s">
        <v>3724</v>
      </c>
      <c r="F779" s="450">
        <v>59116131</v>
      </c>
      <c r="G779" s="502" t="s">
        <v>3725</v>
      </c>
      <c r="H779" s="808">
        <v>6</v>
      </c>
      <c r="I779" s="808">
        <v>6</v>
      </c>
      <c r="J779" s="1083">
        <v>2000</v>
      </c>
      <c r="K779" s="1084"/>
      <c r="L779" s="455">
        <f>3497*0.3</f>
        <v>1049.0999999999999</v>
      </c>
      <c r="M779" s="502" t="s">
        <v>3726</v>
      </c>
      <c r="N779" s="379">
        <v>45485</v>
      </c>
      <c r="O779" s="379">
        <v>45638</v>
      </c>
      <c r="P779" s="379">
        <v>45498</v>
      </c>
      <c r="Q779" s="379">
        <v>45638</v>
      </c>
      <c r="R779" s="49" t="str">
        <f t="shared" ref="R779:R798" si="222">MID($C779,11,1)</f>
        <v>H</v>
      </c>
      <c r="S779" s="49" t="str">
        <f t="shared" si="216"/>
        <v>JT DOCTORADO EN DERECHO</v>
      </c>
      <c r="T779" s="322" t="s">
        <v>2133</v>
      </c>
      <c r="U779" s="132" t="s">
        <v>9</v>
      </c>
      <c r="V779" s="883">
        <v>7000</v>
      </c>
      <c r="W779" s="1073">
        <f t="shared" si="217"/>
        <v>0.85012857142857134</v>
      </c>
      <c r="X779" s="1022">
        <f t="shared" si="218"/>
        <v>5950.9</v>
      </c>
      <c r="Y779" s="326"/>
      <c r="Z779" s="327">
        <v>8000</v>
      </c>
      <c r="AA779" s="414">
        <v>30000</v>
      </c>
      <c r="AB779" s="604" t="str">
        <f ca="1">IF(Cat_alumnos[[#This Row],[Termina Programa]]&lt;TODAY(), "EGRESADO", "VIGENTE")</f>
        <v>EGRESADO</v>
      </c>
      <c r="AD779" s="1248">
        <v>761</v>
      </c>
      <c r="AE779" s="46">
        <v>0</v>
      </c>
      <c r="AF77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CALENDARIO)]],TODAY())/30,0)-AE779, IF(Cat_alumnos[[#This Row],[ESTATUS ACADÉMICO]]="VIGENTE",ROUNDDOWN(DAYS360(Cat_alumnos[[#This Row],[FECHA DE INICIO (PRIMERA CLASE CALENDARIO)]],TODAY())/30,0)+1-AE779,"NO VIGENTE"))</f>
        <v>NO VIGENTE</v>
      </c>
      <c r="AG779" s="145">
        <v>6</v>
      </c>
      <c r="AH7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9" s="55" t="str">
        <f t="shared" si="220"/>
        <v>SUSPENDER</v>
      </c>
      <c r="AJ779" t="s">
        <v>9077</v>
      </c>
    </row>
    <row r="780" spans="1:79" ht="18" hidden="1" thickBot="1">
      <c r="A780" s="447">
        <f>A779+1</f>
        <v>762</v>
      </c>
      <c r="B780" s="570" t="s">
        <v>20</v>
      </c>
      <c r="C780" s="1091" t="s">
        <v>3777</v>
      </c>
      <c r="D780" s="1116" t="s">
        <v>3809</v>
      </c>
      <c r="E780" s="1092" t="s">
        <v>3778</v>
      </c>
      <c r="F780" s="1093">
        <v>8119095326</v>
      </c>
      <c r="G780" s="1094" t="s">
        <v>3779</v>
      </c>
      <c r="H780" s="450">
        <v>10</v>
      </c>
      <c r="I780" s="450">
        <v>10</v>
      </c>
      <c r="J780" s="413">
        <v>0</v>
      </c>
      <c r="K780" s="413"/>
      <c r="L780" s="451">
        <v>3472</v>
      </c>
      <c r="M780" s="502" t="s">
        <v>3729</v>
      </c>
      <c r="N780" s="379">
        <v>45507</v>
      </c>
      <c r="O780" s="459">
        <v>45752</v>
      </c>
      <c r="P780" s="379">
        <v>45480</v>
      </c>
      <c r="Q780" s="379">
        <v>45660</v>
      </c>
      <c r="R780" s="49" t="str">
        <f t="shared" si="222"/>
        <v>M</v>
      </c>
      <c r="S780" s="49" t="str">
        <f t="shared" si="216"/>
        <v>JT DOCTORADO EN DERECHO</v>
      </c>
      <c r="T780" s="322" t="s">
        <v>3781</v>
      </c>
      <c r="U780" s="132" t="s">
        <v>9</v>
      </c>
      <c r="V780" s="883">
        <v>7000</v>
      </c>
      <c r="W780" s="1073">
        <f t="shared" si="217"/>
        <v>0.504</v>
      </c>
      <c r="X780" s="1022">
        <f t="shared" si="218"/>
        <v>3528</v>
      </c>
      <c r="Y780" s="326"/>
      <c r="Z780" s="327">
        <v>8000</v>
      </c>
      <c r="AA780" s="414">
        <v>29000</v>
      </c>
      <c r="AB780" s="604" t="str">
        <f ca="1">IF(Cat_alumnos[[#This Row],[Termina Programa]]&lt;TODAY(), "EGRESADO", "VIGENTE")</f>
        <v>EGRESADO</v>
      </c>
      <c r="AD780" s="1249">
        <v>762</v>
      </c>
      <c r="AF78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CALENDARIO)]],TODAY())/30,0)-AE780, IF(Cat_alumnos[[#This Row],[ESTATUS ACADÉMICO]]="VIGENTE",ROUNDDOWN(DAYS360(Cat_alumnos[[#This Row],[FECHA DE INICIO (PRIMERA CLASE CALENDARIO)]],TODAY())/30,0)+1-AE780,"NO VIGENTE"))</f>
        <v>NO VIGENTE</v>
      </c>
      <c r="AG780" s="145">
        <v>10</v>
      </c>
      <c r="AH7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0" s="55" t="str">
        <f t="shared" ca="1" si="220"/>
        <v>Al día septiembre</v>
      </c>
      <c r="AJ780" s="300" t="s">
        <v>9156</v>
      </c>
      <c r="BY780" s="158">
        <v>8000</v>
      </c>
      <c r="BZ780" t="s">
        <v>8891</v>
      </c>
      <c r="CA780" t="s">
        <v>420</v>
      </c>
    </row>
    <row r="781" spans="1:79" ht="18" hidden="1" thickBot="1">
      <c r="A781" s="447">
        <f t="shared" si="219"/>
        <v>763</v>
      </c>
      <c r="B781" s="655" t="s">
        <v>20</v>
      </c>
      <c r="C781" s="1095" t="s">
        <v>3793</v>
      </c>
      <c r="D781" s="1116" t="s">
        <v>3810</v>
      </c>
      <c r="E781" s="1212" t="s">
        <v>3794</v>
      </c>
      <c r="F781" s="1098">
        <v>8661364292</v>
      </c>
      <c r="G781" s="1099" t="s">
        <v>3795</v>
      </c>
      <c r="H781" s="454">
        <v>10</v>
      </c>
      <c r="I781" s="450">
        <v>10</v>
      </c>
      <c r="J781" s="453">
        <v>0</v>
      </c>
      <c r="K781" s="453"/>
      <c r="L781" s="455">
        <v>3472</v>
      </c>
      <c r="M781" s="564" t="s">
        <v>3729</v>
      </c>
      <c r="N781" s="459">
        <v>45507</v>
      </c>
      <c r="O781" s="459">
        <v>45752</v>
      </c>
      <c r="P781" s="459">
        <v>45480</v>
      </c>
      <c r="Q781" s="459">
        <v>45660</v>
      </c>
      <c r="R781" s="49" t="str">
        <f t="shared" si="222"/>
        <v>H</v>
      </c>
      <c r="S781" s="49" t="str">
        <f t="shared" si="216"/>
        <v>JT DOCTORADO EN DERECHO</v>
      </c>
      <c r="T781" s="322" t="s">
        <v>3781</v>
      </c>
      <c r="U781" s="132" t="s">
        <v>9</v>
      </c>
      <c r="V781" s="883">
        <v>7000</v>
      </c>
      <c r="W781" s="1073">
        <f t="shared" si="217"/>
        <v>0.504</v>
      </c>
      <c r="X781" s="1022">
        <f t="shared" si="218"/>
        <v>3528</v>
      </c>
      <c r="Y781" s="326"/>
      <c r="Z781" s="327">
        <v>8000</v>
      </c>
      <c r="AA781" s="414">
        <v>29000</v>
      </c>
      <c r="AB781" s="604" t="str">
        <f ca="1">IF(Cat_alumnos[[#This Row],[Termina Programa]]&lt;TODAY(), "EGRESADO", "VIGENTE")</f>
        <v>EGRESADO</v>
      </c>
      <c r="AD781" s="1248">
        <v>763</v>
      </c>
      <c r="AF78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CALENDARIO)]],TODAY())/30,0)-AE781, IF(Cat_alumnos[[#This Row],[ESTATUS ACADÉMICO]]="VIGENTE",ROUNDDOWN(DAYS360(Cat_alumnos[[#This Row],[FECHA DE INICIO (PRIMERA CLASE CALENDARIO)]],TODAY())/30,0)+1-AE781,"NO VIGENTE"))</f>
        <v>NO VIGENTE</v>
      </c>
      <c r="AG781" s="145">
        <v>10</v>
      </c>
      <c r="AH7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1" s="55" t="str">
        <f t="shared" ca="1" si="220"/>
        <v>Al día septiembre</v>
      </c>
      <c r="AJ781" s="300" t="s">
        <v>9158</v>
      </c>
      <c r="BY781" s="158">
        <v>8000</v>
      </c>
      <c r="BZ781" t="s">
        <v>8894</v>
      </c>
      <c r="CA781" t="s">
        <v>420</v>
      </c>
    </row>
    <row r="782" spans="1:79" ht="18" hidden="1" thickBot="1">
      <c r="A782" s="447">
        <f t="shared" si="219"/>
        <v>764</v>
      </c>
      <c r="B782" s="655" t="s">
        <v>20</v>
      </c>
      <c r="C782" s="1100" t="s">
        <v>3746</v>
      </c>
      <c r="D782" s="1116" t="s">
        <v>3811</v>
      </c>
      <c r="E782" s="1096" t="s">
        <v>3747</v>
      </c>
      <c r="F782" s="1098">
        <v>8441607123</v>
      </c>
      <c r="G782" s="953" t="s">
        <v>3748</v>
      </c>
      <c r="H782" s="454">
        <v>10</v>
      </c>
      <c r="I782" s="450">
        <v>10</v>
      </c>
      <c r="J782" s="453"/>
      <c r="K782" s="453"/>
      <c r="L782" s="455">
        <v>3472</v>
      </c>
      <c r="M782" s="564" t="s">
        <v>3729</v>
      </c>
      <c r="N782" s="459">
        <v>45507</v>
      </c>
      <c r="O782" s="459">
        <v>45752</v>
      </c>
      <c r="P782" s="459">
        <v>45480</v>
      </c>
      <c r="Q782" s="459">
        <v>45660</v>
      </c>
      <c r="R782" s="49" t="str">
        <f t="shared" si="222"/>
        <v>H</v>
      </c>
      <c r="S782" s="49" t="str">
        <f t="shared" si="216"/>
        <v>JT DOCTORADO EN DERECHO</v>
      </c>
      <c r="T782" s="322" t="s">
        <v>3781</v>
      </c>
      <c r="U782" s="132" t="s">
        <v>9</v>
      </c>
      <c r="V782" s="883">
        <v>7000</v>
      </c>
      <c r="W782" s="1073">
        <f t="shared" si="217"/>
        <v>0.504</v>
      </c>
      <c r="X782" s="1022">
        <f t="shared" si="218"/>
        <v>3528</v>
      </c>
      <c r="Y782" s="326">
        <v>0</v>
      </c>
      <c r="Z782" s="327">
        <v>8000</v>
      </c>
      <c r="AA782" s="328">
        <v>29000</v>
      </c>
      <c r="AB782" s="604" t="str">
        <f ca="1">IF(Cat_alumnos[[#This Row],[Termina Programa]]&lt;TODAY(), "EGRESADO", "VIGENTE")</f>
        <v>EGRESADO</v>
      </c>
      <c r="AD782" s="1249">
        <v>764</v>
      </c>
      <c r="AF78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CALENDARIO)]],TODAY())/30,0)-AE782, IF(Cat_alumnos[[#This Row],[ESTATUS ACADÉMICO]]="VIGENTE",ROUNDDOWN(DAYS360(Cat_alumnos[[#This Row],[FECHA DE INICIO (PRIMERA CLASE CALENDARIO)]],TODAY())/30,0)+1-AE782,"NO VIGENTE"))</f>
        <v>NO VIGENTE</v>
      </c>
      <c r="AG782" s="145">
        <v>10</v>
      </c>
      <c r="AH7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2" s="55" t="str">
        <f t="shared" ca="1" si="220"/>
        <v>Al día septiembre</v>
      </c>
      <c r="AJ782" s="300" t="s">
        <v>9163</v>
      </c>
    </row>
    <row r="783" spans="1:79" ht="18" hidden="1" thickBot="1">
      <c r="A783" s="447">
        <f t="shared" si="219"/>
        <v>765</v>
      </c>
      <c r="B783" s="655" t="s">
        <v>20</v>
      </c>
      <c r="C783" s="1100" t="s">
        <v>3752</v>
      </c>
      <c r="D783" s="1116" t="s">
        <v>3812</v>
      </c>
      <c r="E783" s="1103" t="s">
        <v>3753</v>
      </c>
      <c r="F783" s="1098">
        <v>8444192226</v>
      </c>
      <c r="G783" s="953" t="s">
        <v>3754</v>
      </c>
      <c r="H783" s="454">
        <v>7</v>
      </c>
      <c r="I783" s="450">
        <v>7</v>
      </c>
      <c r="J783" s="453"/>
      <c r="K783" s="453"/>
      <c r="L783" s="455">
        <v>3472</v>
      </c>
      <c r="M783" s="564" t="s">
        <v>3729</v>
      </c>
      <c r="N783" s="459">
        <v>45507</v>
      </c>
      <c r="O783" s="459">
        <v>45660</v>
      </c>
      <c r="P783" s="459">
        <v>45480</v>
      </c>
      <c r="Q783" s="459">
        <v>45660</v>
      </c>
      <c r="R783" s="49" t="str">
        <f t="shared" si="222"/>
        <v>H</v>
      </c>
      <c r="S783" s="49" t="str">
        <f t="shared" si="216"/>
        <v>JT DOCTORADO EN DERECHO</v>
      </c>
      <c r="T783" s="322" t="s">
        <v>3781</v>
      </c>
      <c r="U783" s="132" t="s">
        <v>9</v>
      </c>
      <c r="V783" s="883">
        <v>7000</v>
      </c>
      <c r="W783" s="1073">
        <f t="shared" si="217"/>
        <v>0.504</v>
      </c>
      <c r="X783" s="1022">
        <f t="shared" si="218"/>
        <v>3528</v>
      </c>
      <c r="Y783" s="326">
        <v>0</v>
      </c>
      <c r="Z783" s="327">
        <v>8000</v>
      </c>
      <c r="AA783" s="328">
        <v>29000</v>
      </c>
      <c r="AB783" s="604" t="str">
        <f ca="1">IF(Cat_alumnos[[#This Row],[Termina Programa]]&lt;TODAY(), "EGRESADO", "VIGENTE")</f>
        <v>EGRESADO</v>
      </c>
      <c r="AD783" s="1248">
        <v>765</v>
      </c>
      <c r="AF78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CALENDARIO)]],TODAY())/30,0)-AE783, IF(Cat_alumnos[[#This Row],[ESTATUS ACADÉMICO]]="VIGENTE",ROUNDDOWN(DAYS360(Cat_alumnos[[#This Row],[FECHA DE INICIO (PRIMERA CLASE CALENDARIO)]],TODAY())/30,0)+1-AE783,"NO VIGENTE"))</f>
        <v>NO VIGENTE</v>
      </c>
      <c r="AG783" s="145">
        <v>6</v>
      </c>
      <c r="AH7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783" s="55" t="str">
        <f t="shared" si="220"/>
        <v>COBRANZA</v>
      </c>
      <c r="AJ783" s="300" t="s">
        <v>8727</v>
      </c>
    </row>
    <row r="784" spans="1:79" ht="18" hidden="1" thickBot="1">
      <c r="A784" s="447">
        <f t="shared" si="219"/>
        <v>766</v>
      </c>
      <c r="B784" s="655" t="s">
        <v>20</v>
      </c>
      <c r="C784" s="1100" t="s">
        <v>3740</v>
      </c>
      <c r="D784" s="1116" t="s">
        <v>3813</v>
      </c>
      <c r="E784" s="1104" t="s">
        <v>3741</v>
      </c>
      <c r="F784" s="1098">
        <v>8441224302</v>
      </c>
      <c r="G784" s="953" t="s">
        <v>3742</v>
      </c>
      <c r="H784" s="454">
        <v>7</v>
      </c>
      <c r="I784" s="454">
        <v>7</v>
      </c>
      <c r="J784" s="453"/>
      <c r="K784" s="453"/>
      <c r="L784" s="455">
        <v>3472</v>
      </c>
      <c r="M784" s="564" t="s">
        <v>3729</v>
      </c>
      <c r="N784" s="459">
        <v>45507</v>
      </c>
      <c r="O784" s="459">
        <v>45660</v>
      </c>
      <c r="P784" s="459">
        <v>45480</v>
      </c>
      <c r="Q784" s="459">
        <v>45660</v>
      </c>
      <c r="R784" s="49" t="str">
        <f t="shared" si="222"/>
        <v>H</v>
      </c>
      <c r="S784" s="49" t="str">
        <f t="shared" si="216"/>
        <v>JT DOCTORADO EN DERECHO</v>
      </c>
      <c r="T784" s="322" t="s">
        <v>3781</v>
      </c>
      <c r="U784" s="132" t="s">
        <v>9</v>
      </c>
      <c r="V784" s="883">
        <v>7000</v>
      </c>
      <c r="W784" s="1073">
        <f t="shared" si="217"/>
        <v>0.504</v>
      </c>
      <c r="X784" s="1022">
        <f t="shared" si="218"/>
        <v>3528</v>
      </c>
      <c r="Y784" s="326">
        <v>0</v>
      </c>
      <c r="Z784" s="327">
        <v>8000</v>
      </c>
      <c r="AA784" s="328">
        <v>29000</v>
      </c>
      <c r="AB784" s="604" t="str">
        <f ca="1">IF(Cat_alumnos[[#This Row],[Termina Programa]]&lt;TODAY(), "EGRESADO", "VIGENTE")</f>
        <v>EGRESADO</v>
      </c>
      <c r="AD784" s="1249">
        <v>766</v>
      </c>
      <c r="AF78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CALENDARIO)]],TODAY())/30,0)-AE784, IF(Cat_alumnos[[#This Row],[ESTATUS ACADÉMICO]]="VIGENTE",ROUNDDOWN(DAYS360(Cat_alumnos[[#This Row],[FECHA DE INICIO (PRIMERA CLASE CALENDARIO)]],TODAY())/30,0)+1-AE784,"NO VIGENTE"))</f>
        <v>NO VIGENTE</v>
      </c>
      <c r="AG784" s="145">
        <v>6</v>
      </c>
      <c r="AH7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784" s="55" t="str">
        <f t="shared" ca="1" si="220"/>
        <v>Al día septiembre</v>
      </c>
      <c r="AJ784" s="300" t="s">
        <v>9153</v>
      </c>
      <c r="BY784" s="158">
        <v>8000</v>
      </c>
      <c r="BZ784" t="s">
        <v>8885</v>
      </c>
      <c r="CA784" t="s">
        <v>420</v>
      </c>
    </row>
    <row r="785" spans="1:80" ht="18" hidden="1" thickBot="1">
      <c r="A785" s="447">
        <f t="shared" si="219"/>
        <v>767</v>
      </c>
      <c r="B785" s="655" t="s">
        <v>20</v>
      </c>
      <c r="C785" s="1100" t="s">
        <v>3764</v>
      </c>
      <c r="D785" s="1116" t="s">
        <v>3814</v>
      </c>
      <c r="E785" s="1096" t="s">
        <v>3765</v>
      </c>
      <c r="F785" s="1105">
        <v>8448693256</v>
      </c>
      <c r="G785" s="1102" t="s">
        <v>3766</v>
      </c>
      <c r="H785" s="454">
        <v>10</v>
      </c>
      <c r="I785" s="450">
        <v>10</v>
      </c>
      <c r="J785" s="453"/>
      <c r="K785" s="453"/>
      <c r="L785" s="455">
        <v>3472</v>
      </c>
      <c r="M785" s="564" t="s">
        <v>3729</v>
      </c>
      <c r="N785" s="459">
        <v>45507</v>
      </c>
      <c r="O785" s="459">
        <v>45750</v>
      </c>
      <c r="P785" s="459">
        <v>45480</v>
      </c>
      <c r="Q785" s="459">
        <v>45660</v>
      </c>
      <c r="R785" s="49" t="str">
        <f t="shared" si="222"/>
        <v>M</v>
      </c>
      <c r="S785" s="49" t="str">
        <f t="shared" si="216"/>
        <v>JT DOCTORADO EN DERECHO</v>
      </c>
      <c r="T785" s="322" t="s">
        <v>3781</v>
      </c>
      <c r="U785" s="132" t="s">
        <v>9</v>
      </c>
      <c r="V785" s="883">
        <v>7000</v>
      </c>
      <c r="W785" s="1073">
        <f t="shared" si="217"/>
        <v>0.504</v>
      </c>
      <c r="X785" s="1022">
        <f t="shared" si="218"/>
        <v>3528</v>
      </c>
      <c r="Y785" s="326">
        <v>0</v>
      </c>
      <c r="Z785" s="327">
        <v>8000</v>
      </c>
      <c r="AA785" s="328">
        <v>29000</v>
      </c>
      <c r="AB785" s="604" t="s">
        <v>11</v>
      </c>
      <c r="AD785" s="1248">
        <v>767</v>
      </c>
      <c r="AF78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CALENDARIO)]],TODAY())/30,0)-AE785, IF(Cat_alumnos[[#This Row],[ESTATUS ACADÉMICO]]="VIGENTE",ROUNDDOWN(DAYS360(Cat_alumnos[[#This Row],[FECHA DE INICIO (PRIMERA CLASE CALENDARIO)]],TODAY())/30,0)+1-AE785,"NO VIGENTE"))</f>
        <v>NO VIGENTE</v>
      </c>
      <c r="AG785" s="145">
        <v>6</v>
      </c>
      <c r="AH7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85" s="55" t="str">
        <f t="shared" si="220"/>
        <v>SUSPENDER</v>
      </c>
      <c r="AJ785" s="300" t="s">
        <v>9069</v>
      </c>
    </row>
    <row r="786" spans="1:80" ht="16.5" hidden="1" customHeight="1" thickBot="1">
      <c r="A786" s="447">
        <f t="shared" si="219"/>
        <v>768</v>
      </c>
      <c r="B786" s="655" t="s">
        <v>20</v>
      </c>
      <c r="C786" s="1100" t="s">
        <v>3749</v>
      </c>
      <c r="D786" s="1116" t="s">
        <v>3815</v>
      </c>
      <c r="E786" s="1103" t="s">
        <v>3750</v>
      </c>
      <c r="F786" s="1098">
        <v>8444192225</v>
      </c>
      <c r="G786" s="953" t="s">
        <v>3751</v>
      </c>
      <c r="H786" s="454">
        <v>10</v>
      </c>
      <c r="I786" s="450">
        <v>10</v>
      </c>
      <c r="J786" s="453"/>
      <c r="K786" s="453"/>
      <c r="L786" s="455">
        <v>3472</v>
      </c>
      <c r="M786" s="564" t="s">
        <v>3729</v>
      </c>
      <c r="N786" s="459">
        <v>45507</v>
      </c>
      <c r="O786" s="459">
        <v>45752</v>
      </c>
      <c r="P786" s="459">
        <v>45480</v>
      </c>
      <c r="Q786" s="459">
        <v>45660</v>
      </c>
      <c r="R786" s="49" t="str">
        <f t="shared" si="222"/>
        <v>M</v>
      </c>
      <c r="S786" s="49" t="str">
        <f t="shared" si="216"/>
        <v>JT DOCTORADO EN DERECHO</v>
      </c>
      <c r="T786" s="322" t="s">
        <v>3781</v>
      </c>
      <c r="U786" s="132" t="s">
        <v>9</v>
      </c>
      <c r="V786" s="883">
        <v>7000</v>
      </c>
      <c r="W786" s="1073">
        <f t="shared" si="217"/>
        <v>0.504</v>
      </c>
      <c r="X786" s="1022">
        <f t="shared" si="218"/>
        <v>3528</v>
      </c>
      <c r="Y786" s="326">
        <v>0</v>
      </c>
      <c r="Z786" s="327">
        <v>8000</v>
      </c>
      <c r="AA786" s="328">
        <v>29000</v>
      </c>
      <c r="AB786" s="604" t="s">
        <v>11</v>
      </c>
      <c r="AD786" s="1249">
        <v>768</v>
      </c>
      <c r="AF78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CALENDARIO)]],TODAY())/30,0)-AE786, IF(Cat_alumnos[[#This Row],[ESTATUS ACADÉMICO]]="VIGENTE",ROUNDDOWN(DAYS360(Cat_alumnos[[#This Row],[FECHA DE INICIO (PRIMERA CLASE CALENDARIO)]],TODAY())/30,0)+1-AE786,"NO VIGENTE"))</f>
        <v>NO VIGENTE</v>
      </c>
      <c r="AG786" s="1263">
        <v>9</v>
      </c>
      <c r="AH786" s="47">
        <v>1</v>
      </c>
      <c r="AI786" s="55" t="str">
        <f t="shared" si="220"/>
        <v>COBRANZA</v>
      </c>
      <c r="AJ786" s="300" t="s">
        <v>9159</v>
      </c>
    </row>
    <row r="787" spans="1:80" ht="16.5" hidden="1" customHeight="1" thickBot="1">
      <c r="A787" s="447">
        <f t="shared" si="219"/>
        <v>769</v>
      </c>
      <c r="B787" s="655" t="s">
        <v>20</v>
      </c>
      <c r="C787" s="1100" t="s">
        <v>3737</v>
      </c>
      <c r="D787" s="1116" t="s">
        <v>3816</v>
      </c>
      <c r="E787" s="1096" t="s">
        <v>3738</v>
      </c>
      <c r="F787" s="1098">
        <v>8441970090</v>
      </c>
      <c r="G787" s="1102" t="s">
        <v>3739</v>
      </c>
      <c r="H787" s="454">
        <v>7</v>
      </c>
      <c r="I787" s="454">
        <v>7</v>
      </c>
      <c r="J787" s="453"/>
      <c r="K787" s="453"/>
      <c r="L787" s="455">
        <v>3472</v>
      </c>
      <c r="M787" s="564" t="s">
        <v>3729</v>
      </c>
      <c r="N787" s="459">
        <v>45507</v>
      </c>
      <c r="O787" s="459">
        <v>45660</v>
      </c>
      <c r="P787" s="459">
        <v>45480</v>
      </c>
      <c r="Q787" s="459">
        <v>45660</v>
      </c>
      <c r="R787" s="49" t="str">
        <f t="shared" si="222"/>
        <v>M</v>
      </c>
      <c r="S787" s="49" t="str">
        <f t="shared" si="216"/>
        <v>JT DOCTORADO EN DERECHO</v>
      </c>
      <c r="T787" s="322" t="s">
        <v>3781</v>
      </c>
      <c r="U787" s="132" t="s">
        <v>9</v>
      </c>
      <c r="V787" s="883">
        <v>7000</v>
      </c>
      <c r="W787" s="1073">
        <f t="shared" si="217"/>
        <v>0.504</v>
      </c>
      <c r="X787" s="1022">
        <f t="shared" si="218"/>
        <v>3528</v>
      </c>
      <c r="Y787" s="326">
        <v>0</v>
      </c>
      <c r="Z787" s="327">
        <v>8000</v>
      </c>
      <c r="AA787" s="328">
        <v>29000</v>
      </c>
      <c r="AB787" s="604" t="str">
        <f ca="1">IF(Cat_alumnos[[#This Row],[Termina Programa]]&lt;TODAY(), "EGRESADO", "VIGENTE")</f>
        <v>EGRESADO</v>
      </c>
      <c r="AD787" s="1248">
        <v>769</v>
      </c>
      <c r="AF78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CALENDARIO)]],TODAY())/30,0)-AE787, IF(Cat_alumnos[[#This Row],[ESTATUS ACADÉMICO]]="VIGENTE",ROUNDDOWN(DAYS360(Cat_alumnos[[#This Row],[FECHA DE INICIO (PRIMERA CLASE CALENDARIO)]],TODAY())/30,0)+1-AE787,"NO VIGENTE"))</f>
        <v>NO VIGENTE</v>
      </c>
      <c r="AG787" s="145">
        <v>6</v>
      </c>
      <c r="AH7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787" s="55" t="str">
        <f t="shared" si="220"/>
        <v>COBRANZA</v>
      </c>
      <c r="AJ787" s="300" t="s">
        <v>8727</v>
      </c>
      <c r="AM787" t="s">
        <v>2020</v>
      </c>
      <c r="AN787" s="933" t="s">
        <v>3784</v>
      </c>
      <c r="BY787" s="158">
        <v>8000</v>
      </c>
      <c r="BZ787" t="s">
        <v>8885</v>
      </c>
      <c r="CA787" t="s">
        <v>420</v>
      </c>
    </row>
    <row r="788" spans="1:80" ht="18" hidden="1" thickBot="1">
      <c r="A788" s="447">
        <f t="shared" si="219"/>
        <v>770</v>
      </c>
      <c r="B788" s="655" t="s">
        <v>20</v>
      </c>
      <c r="C788" s="1100" t="s">
        <v>3768</v>
      </c>
      <c r="D788" s="1116" t="s">
        <v>3817</v>
      </c>
      <c r="E788" s="1211" t="s">
        <v>3769</v>
      </c>
      <c r="F788" s="1106" t="s">
        <v>3871</v>
      </c>
      <c r="G788" s="953" t="s">
        <v>3770</v>
      </c>
      <c r="H788" s="454">
        <v>5</v>
      </c>
      <c r="I788" s="450">
        <v>10</v>
      </c>
      <c r="J788" s="453"/>
      <c r="K788" s="453"/>
      <c r="L788" s="455">
        <v>3472</v>
      </c>
      <c r="M788" s="564" t="s">
        <v>3729</v>
      </c>
      <c r="N788" s="459">
        <v>45507</v>
      </c>
      <c r="O788" s="459">
        <v>45752</v>
      </c>
      <c r="P788" s="459">
        <v>45480</v>
      </c>
      <c r="Q788" s="459">
        <v>45660</v>
      </c>
      <c r="R788" s="49" t="str">
        <f t="shared" si="222"/>
        <v>M</v>
      </c>
      <c r="S788" s="49" t="str">
        <f t="shared" si="216"/>
        <v>JT DOCTORADO EN DERECHO</v>
      </c>
      <c r="T788" s="322" t="s">
        <v>3781</v>
      </c>
      <c r="U788" s="132" t="s">
        <v>9</v>
      </c>
      <c r="V788" s="883">
        <v>7000</v>
      </c>
      <c r="W788" s="1073">
        <f t="shared" si="217"/>
        <v>0.504</v>
      </c>
      <c r="X788" s="1022">
        <f t="shared" si="218"/>
        <v>3528</v>
      </c>
      <c r="Y788" s="326">
        <v>0</v>
      </c>
      <c r="Z788" s="327">
        <v>8000</v>
      </c>
      <c r="AA788" s="328">
        <v>29000</v>
      </c>
      <c r="AB788" s="604" t="str">
        <f ca="1">IF(Cat_alumnos[[#This Row],[Termina Programa]]&lt;TODAY(), "EGRESADO", "VIGENTE")</f>
        <v>EGRESADO</v>
      </c>
      <c r="AD788" s="1249">
        <v>770</v>
      </c>
      <c r="AF78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CALENDARIO)]],TODAY())/30,0)-AE788, IF(Cat_alumnos[[#This Row],[ESTATUS ACADÉMICO]]="VIGENTE",ROUNDDOWN(DAYS360(Cat_alumnos[[#This Row],[FECHA DE INICIO (PRIMERA CLASE CALENDARIO)]],TODAY())/30,0)+1-AE788,"NO VIGENTE"))</f>
        <v>NO VIGENTE</v>
      </c>
      <c r="AG788" s="1263">
        <v>10</v>
      </c>
      <c r="AH7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788" s="55" t="str">
        <f t="shared" ca="1" si="220"/>
        <v>Al día septiembre</v>
      </c>
      <c r="AJ788" s="300" t="s">
        <v>8727</v>
      </c>
      <c r="AM788" s="300" t="s">
        <v>3786</v>
      </c>
      <c r="AN788" s="933" t="s">
        <v>3785</v>
      </c>
      <c r="BY788" s="158">
        <v>8000</v>
      </c>
      <c r="BZ788" t="s">
        <v>8893</v>
      </c>
      <c r="CA788" t="s">
        <v>6305</v>
      </c>
    </row>
    <row r="789" spans="1:80" ht="18" hidden="1" thickBot="1">
      <c r="A789" s="447">
        <f t="shared" si="219"/>
        <v>771</v>
      </c>
      <c r="B789" s="655" t="s">
        <v>20</v>
      </c>
      <c r="C789" s="1100" t="s">
        <v>3758</v>
      </c>
      <c r="D789" s="1116" t="s">
        <v>3818</v>
      </c>
      <c r="E789" s="1096" t="s">
        <v>3759</v>
      </c>
      <c r="F789" s="1098">
        <v>8441224382</v>
      </c>
      <c r="G789" s="953" t="s">
        <v>3760</v>
      </c>
      <c r="H789" s="454">
        <v>5</v>
      </c>
      <c r="I789" s="450">
        <v>10</v>
      </c>
      <c r="J789" s="453"/>
      <c r="K789" s="453"/>
      <c r="L789" s="455">
        <v>3472</v>
      </c>
      <c r="M789" s="564" t="s">
        <v>3729</v>
      </c>
      <c r="N789" s="459">
        <v>45507</v>
      </c>
      <c r="O789" s="459">
        <v>45752</v>
      </c>
      <c r="P789" s="459">
        <v>45480</v>
      </c>
      <c r="Q789" s="459">
        <v>45660</v>
      </c>
      <c r="R789" s="49" t="str">
        <f t="shared" si="222"/>
        <v>H</v>
      </c>
      <c r="S789" s="49" t="str">
        <f t="shared" si="216"/>
        <v>JT DOCTORADO EN DERECHO</v>
      </c>
      <c r="T789" s="322" t="s">
        <v>3781</v>
      </c>
      <c r="U789" s="132" t="s">
        <v>9</v>
      </c>
      <c r="V789" s="883">
        <v>7000</v>
      </c>
      <c r="W789" s="1073">
        <f t="shared" si="217"/>
        <v>0.504</v>
      </c>
      <c r="X789" s="1022">
        <f t="shared" si="218"/>
        <v>3528</v>
      </c>
      <c r="Y789" s="326">
        <v>0</v>
      </c>
      <c r="Z789" s="327">
        <v>8000</v>
      </c>
      <c r="AA789" s="328">
        <v>29000</v>
      </c>
      <c r="AB789" s="604" t="str">
        <f ca="1">IF(Cat_alumnos[[#This Row],[Termina Programa]]&lt;TODAY(), "EGRESADO", "VIGENTE")</f>
        <v>EGRESADO</v>
      </c>
      <c r="AD789" s="1248">
        <v>771</v>
      </c>
      <c r="AF78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CALENDARIO)]],TODAY())/30,0)-AE789, IF(Cat_alumnos[[#This Row],[ESTATUS ACADÉMICO]]="VIGENTE",ROUNDDOWN(DAYS360(Cat_alumnos[[#This Row],[FECHA DE INICIO (PRIMERA CLASE CALENDARIO)]],TODAY())/30,0)+1-AE789,"NO VIGENTE"))</f>
        <v>NO VIGENTE</v>
      </c>
      <c r="AG789" s="145">
        <v>9</v>
      </c>
      <c r="AH7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789" s="55" t="str">
        <f t="shared" ca="1" si="220"/>
        <v>Al día septiembre</v>
      </c>
      <c r="AJ789" s="300" t="s">
        <v>9070</v>
      </c>
    </row>
    <row r="790" spans="1:80" ht="18" hidden="1" thickBot="1">
      <c r="A790" s="447">
        <f t="shared" si="219"/>
        <v>772</v>
      </c>
      <c r="B790" s="655" t="s">
        <v>20</v>
      </c>
      <c r="C790" s="1100" t="s">
        <v>3734</v>
      </c>
      <c r="D790" s="1116" t="s">
        <v>3819</v>
      </c>
      <c r="E790" s="1096" t="s">
        <v>3735</v>
      </c>
      <c r="F790" s="1098">
        <v>8446663508</v>
      </c>
      <c r="G790" s="953" t="s">
        <v>3736</v>
      </c>
      <c r="H790" s="454">
        <v>10</v>
      </c>
      <c r="I790" s="450">
        <v>10</v>
      </c>
      <c r="J790" s="453"/>
      <c r="K790" s="453"/>
      <c r="L790" s="455">
        <v>3472</v>
      </c>
      <c r="M790" s="564" t="s">
        <v>3729</v>
      </c>
      <c r="N790" s="459">
        <v>45507</v>
      </c>
      <c r="O790" s="459">
        <v>45752</v>
      </c>
      <c r="P790" s="459">
        <v>45480</v>
      </c>
      <c r="Q790" s="459">
        <v>45660</v>
      </c>
      <c r="R790" s="49" t="str">
        <f t="shared" si="222"/>
        <v>H</v>
      </c>
      <c r="S790" s="49" t="str">
        <f t="shared" si="216"/>
        <v>JT DOCTORADO EN DERECHO</v>
      </c>
      <c r="T790" s="322" t="s">
        <v>3781</v>
      </c>
      <c r="U790" s="132" t="s">
        <v>9</v>
      </c>
      <c r="V790" s="883">
        <v>7000</v>
      </c>
      <c r="W790" s="1073">
        <f t="shared" si="217"/>
        <v>0.504</v>
      </c>
      <c r="X790" s="1022">
        <f t="shared" si="218"/>
        <v>3528</v>
      </c>
      <c r="Y790" s="326">
        <v>0</v>
      </c>
      <c r="Z790" s="327">
        <v>8000</v>
      </c>
      <c r="AA790" s="328">
        <v>29000</v>
      </c>
      <c r="AB790" s="604" t="str">
        <f ca="1">IF(Cat_alumnos[[#This Row],[Termina Programa]]&lt;TODAY(), "EGRESADO", "VIGENTE")</f>
        <v>EGRESADO</v>
      </c>
      <c r="AD790" s="1249">
        <v>772</v>
      </c>
      <c r="AF79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CALENDARIO)]],TODAY())/30,0)-AE790, IF(Cat_alumnos[[#This Row],[ESTATUS ACADÉMICO]]="VIGENTE",ROUNDDOWN(DAYS360(Cat_alumnos[[#This Row],[FECHA DE INICIO (PRIMERA CLASE CALENDARIO)]],TODAY())/30,0)+1-AE790,"NO VIGENTE"))</f>
        <v>NO VIGENTE</v>
      </c>
      <c r="AG790" s="145">
        <v>10</v>
      </c>
      <c r="AH7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0" s="55" t="str">
        <f t="shared" ca="1" si="220"/>
        <v>Al día septiembre</v>
      </c>
      <c r="AJ790" s="300" t="s">
        <v>9154</v>
      </c>
      <c r="BY790" s="158">
        <v>8000</v>
      </c>
      <c r="BZ790" s="158" t="s">
        <v>8884</v>
      </c>
      <c r="CA790" s="158" t="s">
        <v>420</v>
      </c>
    </row>
    <row r="791" spans="1:80" ht="18" hidden="1" thickBot="1">
      <c r="A791" s="447">
        <f t="shared" si="219"/>
        <v>773</v>
      </c>
      <c r="B791" s="655" t="s">
        <v>20</v>
      </c>
      <c r="C791" s="1095" t="s">
        <v>3728</v>
      </c>
      <c r="D791" s="1116" t="s">
        <v>3820</v>
      </c>
      <c r="E791" s="1096" t="s">
        <v>3780</v>
      </c>
      <c r="F791" s="1101">
        <v>8114147198</v>
      </c>
      <c r="G791" s="1099" t="s">
        <v>3730</v>
      </c>
      <c r="H791" s="454">
        <v>10</v>
      </c>
      <c r="I791" s="450">
        <v>10</v>
      </c>
      <c r="J791" s="566"/>
      <c r="K791" s="453">
        <v>0</v>
      </c>
      <c r="L791" s="455">
        <v>3472</v>
      </c>
      <c r="M791" s="564" t="s">
        <v>3729</v>
      </c>
      <c r="N791" s="459">
        <v>45507</v>
      </c>
      <c r="O791" s="459">
        <v>45752</v>
      </c>
      <c r="P791" s="459">
        <v>45480</v>
      </c>
      <c r="Q791" s="459">
        <v>45660</v>
      </c>
      <c r="R791" s="49" t="str">
        <f t="shared" si="222"/>
        <v>H</v>
      </c>
      <c r="S791" s="49" t="str">
        <f t="shared" si="216"/>
        <v>JT DOCTORADO EN DERECHO</v>
      </c>
      <c r="T791" s="322" t="s">
        <v>3781</v>
      </c>
      <c r="U791" s="132" t="s">
        <v>9</v>
      </c>
      <c r="V791" s="883">
        <v>7000</v>
      </c>
      <c r="W791" s="1073">
        <f t="shared" si="217"/>
        <v>0.504</v>
      </c>
      <c r="X791" s="1022">
        <f t="shared" si="218"/>
        <v>3528</v>
      </c>
      <c r="Y791" s="326">
        <v>0</v>
      </c>
      <c r="Z791" s="327">
        <v>8000</v>
      </c>
      <c r="AA791" s="328">
        <v>29000</v>
      </c>
      <c r="AB791" s="604" t="str">
        <f ca="1">IF(Cat_alumnos[[#This Row],[Termina Programa]]&lt;TODAY(), "EGRESADO", "VIGENTE")</f>
        <v>EGRESADO</v>
      </c>
      <c r="AD791" s="1248">
        <v>773</v>
      </c>
      <c r="AF79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CALENDARIO)]],TODAY())/30,0)-AE791, IF(Cat_alumnos[[#This Row],[ESTATUS ACADÉMICO]]="VIGENTE",ROUNDDOWN(DAYS360(Cat_alumnos[[#This Row],[FECHA DE INICIO (PRIMERA CLASE CALENDARIO)]],TODAY())/30,0)+1-AE791,"NO VIGENTE"))</f>
        <v>NO VIGENTE</v>
      </c>
      <c r="AG791" s="1263">
        <v>10</v>
      </c>
      <c r="AH7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1" s="55" t="str">
        <f t="shared" ca="1" si="220"/>
        <v>Al día septiembre</v>
      </c>
      <c r="AJ791" s="300" t="s">
        <v>9155</v>
      </c>
      <c r="BY791" s="158">
        <v>8000</v>
      </c>
      <c r="BZ791" t="s">
        <v>8891</v>
      </c>
      <c r="CA791" t="s">
        <v>420</v>
      </c>
    </row>
    <row r="792" spans="1:80" ht="18" hidden="1" thickBot="1">
      <c r="A792" s="447">
        <f>A791+1</f>
        <v>774</v>
      </c>
      <c r="B792" s="655" t="s">
        <v>20</v>
      </c>
      <c r="C792" s="1100" t="s">
        <v>3755</v>
      </c>
      <c r="D792" s="1116" t="s">
        <v>3821</v>
      </c>
      <c r="E792" s="1096" t="s">
        <v>3756</v>
      </c>
      <c r="F792" s="1186">
        <v>8442774599</v>
      </c>
      <c r="G792" s="953" t="s">
        <v>3757</v>
      </c>
      <c r="H792" s="454">
        <v>7</v>
      </c>
      <c r="I792" s="454">
        <v>7</v>
      </c>
      <c r="J792" s="453"/>
      <c r="K792" s="453"/>
      <c r="L792" s="455">
        <v>3472</v>
      </c>
      <c r="M792" s="564" t="s">
        <v>3729</v>
      </c>
      <c r="N792" s="459">
        <v>45507</v>
      </c>
      <c r="O792" s="459">
        <v>45660</v>
      </c>
      <c r="P792" s="459">
        <v>45480</v>
      </c>
      <c r="Q792" s="459">
        <v>45660</v>
      </c>
      <c r="R792" s="49" t="str">
        <f t="shared" si="222"/>
        <v>H</v>
      </c>
      <c r="S792" s="49" t="str">
        <f t="shared" si="216"/>
        <v>JT DOCTORADO EN DERECHO</v>
      </c>
      <c r="T792" s="322" t="s">
        <v>3781</v>
      </c>
      <c r="U792" s="132" t="s">
        <v>9</v>
      </c>
      <c r="V792" s="883">
        <v>7000</v>
      </c>
      <c r="W792" s="1073">
        <f t="shared" si="217"/>
        <v>0.504</v>
      </c>
      <c r="X792" s="1022">
        <f t="shared" si="218"/>
        <v>3528</v>
      </c>
      <c r="Y792" s="326">
        <v>0</v>
      </c>
      <c r="Z792" s="327">
        <v>8000</v>
      </c>
      <c r="AA792" s="328">
        <v>29000</v>
      </c>
      <c r="AB792" s="604" t="str">
        <f ca="1">IF(Cat_alumnos[[#This Row],[Termina Programa]]&lt;TODAY(), "EGRESADO", "VIGENTE")</f>
        <v>EGRESADO</v>
      </c>
      <c r="AD792" s="1249">
        <v>774</v>
      </c>
      <c r="AF79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CALENDARIO)]],TODAY())/30,0)-AE792, IF(Cat_alumnos[[#This Row],[ESTATUS ACADÉMICO]]="VIGENTE",ROUNDDOWN(DAYS360(Cat_alumnos[[#This Row],[FECHA DE INICIO (PRIMERA CLASE CALENDARIO)]],TODAY())/30,0)+1-AE792,"NO VIGENTE"))</f>
        <v>NO VIGENTE</v>
      </c>
      <c r="AG792" s="145">
        <v>6</v>
      </c>
      <c r="AH7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792" s="55" t="str">
        <f t="shared" si="220"/>
        <v>COBRANZA</v>
      </c>
      <c r="AJ792" s="300" t="s">
        <v>9151</v>
      </c>
      <c r="BY792" s="158">
        <v>8000</v>
      </c>
      <c r="BZ792" t="s">
        <v>8886</v>
      </c>
      <c r="CA792" t="s">
        <v>420</v>
      </c>
    </row>
    <row r="793" spans="1:80" ht="18" hidden="1" thickBot="1">
      <c r="A793" s="447">
        <f t="shared" si="219"/>
        <v>775</v>
      </c>
      <c r="B793" s="655" t="s">
        <v>20</v>
      </c>
      <c r="C793" s="1107" t="s">
        <v>3761</v>
      </c>
      <c r="D793" s="1116" t="s">
        <v>3822</v>
      </c>
      <c r="E793" s="1096" t="s">
        <v>3762</v>
      </c>
      <c r="F793" s="1096" t="s">
        <v>9345</v>
      </c>
      <c r="G793" s="953" t="s">
        <v>3763</v>
      </c>
      <c r="H793" s="454">
        <v>10</v>
      </c>
      <c r="I793" s="450">
        <v>10</v>
      </c>
      <c r="J793" s="453"/>
      <c r="K793" s="453"/>
      <c r="L793" s="455">
        <v>3472</v>
      </c>
      <c r="M793" s="564" t="s">
        <v>3729</v>
      </c>
      <c r="N793" s="459">
        <v>45507</v>
      </c>
      <c r="O793" s="459">
        <v>45752</v>
      </c>
      <c r="P793" s="459">
        <v>45480</v>
      </c>
      <c r="Q793" s="459">
        <v>45660</v>
      </c>
      <c r="R793" s="49" t="str">
        <f t="shared" si="222"/>
        <v>M</v>
      </c>
      <c r="S793" s="49" t="str">
        <f t="shared" si="216"/>
        <v>JT DOCTORADO EN DERECHO</v>
      </c>
      <c r="T793" s="322" t="s">
        <v>3781</v>
      </c>
      <c r="U793" s="132" t="s">
        <v>9</v>
      </c>
      <c r="V793" s="883">
        <v>7000</v>
      </c>
      <c r="W793" s="1073">
        <f t="shared" si="217"/>
        <v>0.504</v>
      </c>
      <c r="X793" s="1022">
        <f t="shared" si="218"/>
        <v>3528</v>
      </c>
      <c r="Y793" s="326">
        <v>0</v>
      </c>
      <c r="Z793" s="327">
        <v>8000</v>
      </c>
      <c r="AA793" s="328">
        <v>29000</v>
      </c>
      <c r="AB793" s="604" t="str">
        <f ca="1">IF(Cat_alumnos[[#This Row],[Termina Programa]]&lt;TODAY(), "EGRESADO", "VIGENTE")</f>
        <v>EGRESADO</v>
      </c>
      <c r="AD793" s="1248">
        <v>775</v>
      </c>
      <c r="AF79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CALENDARIO)]],TODAY())/30,0)-AE793, IF(Cat_alumnos[[#This Row],[ESTATUS ACADÉMICO]]="VIGENTE",ROUNDDOWN(DAYS360(Cat_alumnos[[#This Row],[FECHA DE INICIO (PRIMERA CLASE CALENDARIO)]],TODAY())/30,0)+1-AE793,"NO VIGENTE"))</f>
        <v>NO VIGENTE</v>
      </c>
      <c r="AG793" s="145">
        <v>10</v>
      </c>
      <c r="AH7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3" s="1085" t="str">
        <f t="shared" ca="1" si="220"/>
        <v>Al día septiembre</v>
      </c>
      <c r="AJ793" s="300" t="s">
        <v>9152</v>
      </c>
    </row>
    <row r="794" spans="1:80" ht="18" thickBot="1">
      <c r="A794" s="447">
        <f t="shared" si="219"/>
        <v>776</v>
      </c>
      <c r="B794" s="655" t="s">
        <v>3889</v>
      </c>
      <c r="C794" s="1108" t="s">
        <v>3996</v>
      </c>
      <c r="D794" s="454" t="s">
        <v>3999</v>
      </c>
      <c r="E794" s="1102" t="s">
        <v>2343</v>
      </c>
      <c r="F794" s="1096" t="s">
        <v>9346</v>
      </c>
      <c r="G794" s="1296" t="s">
        <v>9196</v>
      </c>
      <c r="H794" s="454">
        <v>20</v>
      </c>
      <c r="I794" s="454">
        <v>20</v>
      </c>
      <c r="J794" s="1072">
        <v>3000</v>
      </c>
      <c r="K794" s="453"/>
      <c r="L794" s="455">
        <f>3497*0.3</f>
        <v>1049.0999999999999</v>
      </c>
      <c r="M794" s="453" t="s">
        <v>3771</v>
      </c>
      <c r="N794" s="459">
        <v>45507</v>
      </c>
      <c r="O794" s="459">
        <v>46084</v>
      </c>
      <c r="P794" s="461">
        <v>45677</v>
      </c>
      <c r="Q794" s="459">
        <v>46084</v>
      </c>
      <c r="R794" s="49" t="str">
        <f t="shared" si="222"/>
        <v>H</v>
      </c>
      <c r="S794" s="49" t="str">
        <f t="shared" si="216"/>
        <v>DOCTORADO EN DERECHO</v>
      </c>
      <c r="T794" s="322" t="s">
        <v>2133</v>
      </c>
      <c r="U794" s="132" t="s">
        <v>9</v>
      </c>
      <c r="V794" s="883">
        <v>7000</v>
      </c>
      <c r="W794" s="1073">
        <f t="shared" si="217"/>
        <v>0.85012857142857134</v>
      </c>
      <c r="X794" s="1022">
        <f t="shared" si="218"/>
        <v>5950.9</v>
      </c>
      <c r="Y794" s="326"/>
      <c r="Z794" s="327"/>
      <c r="AA794" s="414">
        <v>30000</v>
      </c>
      <c r="AB794" s="604" t="str">
        <f ca="1">IF(Cat_alumnos[[#This Row],[Termina Programa]]&lt;TODAY(), "EGRESADO", "VIGENTE")</f>
        <v>VIGENTE</v>
      </c>
      <c r="AD794" s="1249">
        <v>776</v>
      </c>
      <c r="AF79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CALENDARIO)]],TODAY())/30,0)-AE794, IF(Cat_alumnos[[#This Row],[ESTATUS ACADÉMICO]]="VIGENTE",ROUNDDOWN(DAYS360(Cat_alumnos[[#This Row],[FECHA DE INICIO (PRIMERA CLASE CALENDARIO)]],TODAY())/30,0)+1-AE794,"NO VIGENTE"))</f>
        <v>13</v>
      </c>
      <c r="AG794" s="145">
        <v>12</v>
      </c>
      <c r="AH7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94" s="1085" t="str">
        <f t="shared" si="220"/>
        <v>SUSPENDER</v>
      </c>
      <c r="AJ794" s="300" t="s">
        <v>8903</v>
      </c>
      <c r="AK794">
        <v>1</v>
      </c>
      <c r="AL794">
        <v>0</v>
      </c>
    </row>
    <row r="795" spans="1:80" ht="18" hidden="1" thickBot="1">
      <c r="A795" s="447">
        <f t="shared" si="219"/>
        <v>777</v>
      </c>
      <c r="B795" s="611" t="s">
        <v>21</v>
      </c>
      <c r="C795" s="1107" t="s">
        <v>3772</v>
      </c>
      <c r="D795" s="300" t="s">
        <v>3836</v>
      </c>
      <c r="E795" s="1102" t="s">
        <v>3773</v>
      </c>
      <c r="F795" s="1096">
        <v>51971477</v>
      </c>
      <c r="G795" s="1297" t="s">
        <v>9318</v>
      </c>
      <c r="H795" s="454">
        <v>6</v>
      </c>
      <c r="I795" s="454">
        <v>6</v>
      </c>
      <c r="J795" s="1072">
        <v>2000</v>
      </c>
      <c r="K795" s="453"/>
      <c r="L795" s="947">
        <f>2275*0.3</f>
        <v>682.5</v>
      </c>
      <c r="M795" s="1087" t="s">
        <v>8968</v>
      </c>
      <c r="N795" s="459">
        <v>45507</v>
      </c>
      <c r="O795" s="459">
        <v>45660</v>
      </c>
      <c r="P795" s="453"/>
      <c r="Q795" s="459">
        <v>45660</v>
      </c>
      <c r="R795" s="49" t="str">
        <f t="shared" si="222"/>
        <v>H</v>
      </c>
      <c r="S795" s="49" t="str">
        <f t="shared" si="216"/>
        <v>JT MAESTRIA EN DERECHO PROCESAL PENAL Y JUICIOS ORALES</v>
      </c>
      <c r="T795" s="322" t="s">
        <v>2133</v>
      </c>
      <c r="U795" s="132" t="s">
        <v>9</v>
      </c>
      <c r="V795" s="883">
        <v>5000</v>
      </c>
      <c r="W795" s="1073">
        <f t="shared" si="217"/>
        <v>0.86350000000000005</v>
      </c>
      <c r="X795" s="1022">
        <f t="shared" si="218"/>
        <v>4317.5</v>
      </c>
      <c r="Y795" s="326"/>
      <c r="Z795" s="327">
        <v>6000</v>
      </c>
      <c r="AA795" s="414">
        <v>26000</v>
      </c>
      <c r="AB795" s="604" t="str">
        <f ca="1">IF(Cat_alumnos[[#This Row],[Termina Programa]]&lt;TODAY(), "EGRESADO", "VIGENTE")</f>
        <v>EGRESADO</v>
      </c>
      <c r="AD795" s="1248">
        <v>777</v>
      </c>
      <c r="AF79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CALENDARIO)]],TODAY())/30,0)-AE795, IF(Cat_alumnos[[#This Row],[ESTATUS ACADÉMICO]]="VIGENTE",ROUNDDOWN(DAYS360(Cat_alumnos[[#This Row],[FECHA DE INICIO (PRIMERA CLASE CALENDARIO)]],TODAY())/30,0)+1-AE795,"NO VIGENTE"))</f>
        <v>NO VIGENTE</v>
      </c>
      <c r="AG795" s="145">
        <v>6</v>
      </c>
      <c r="AH7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95" s="1085" t="str">
        <f t="shared" si="220"/>
        <v>SUSPENDER</v>
      </c>
      <c r="AJ795" s="300" t="s">
        <v>8816</v>
      </c>
    </row>
    <row r="796" spans="1:80" ht="18" thickBot="1">
      <c r="A796" s="447">
        <f t="shared" si="219"/>
        <v>778</v>
      </c>
      <c r="B796" s="655" t="s">
        <v>3889</v>
      </c>
      <c r="C796" s="1108" t="s">
        <v>3774</v>
      </c>
      <c r="D796" s="1116" t="s">
        <v>8992</v>
      </c>
      <c r="E796" s="1109" t="s">
        <v>2294</v>
      </c>
      <c r="F796" s="1096">
        <v>50304466</v>
      </c>
      <c r="G796" s="1296" t="s">
        <v>3027</v>
      </c>
      <c r="H796" s="454">
        <v>20</v>
      </c>
      <c r="I796" s="454">
        <v>20</v>
      </c>
      <c r="J796" s="1072">
        <v>3000</v>
      </c>
      <c r="K796" s="453"/>
      <c r="L796" s="455">
        <f>3497*0.3</f>
        <v>1049.0999999999999</v>
      </c>
      <c r="M796" s="413" t="s">
        <v>3987</v>
      </c>
      <c r="N796" s="459">
        <v>45507</v>
      </c>
      <c r="O796" s="459">
        <v>46084</v>
      </c>
      <c r="P796" s="461">
        <v>45820</v>
      </c>
      <c r="Q796" s="459">
        <v>46084</v>
      </c>
      <c r="R796" s="49" t="str">
        <f t="shared" si="222"/>
        <v>H</v>
      </c>
      <c r="S796" s="49" t="str">
        <f t="shared" si="216"/>
        <v>DOCTORADO EN DERECHO</v>
      </c>
      <c r="T796" s="322" t="s">
        <v>2133</v>
      </c>
      <c r="U796" s="132" t="s">
        <v>9</v>
      </c>
      <c r="V796" s="883">
        <v>7000</v>
      </c>
      <c r="W796" s="1073">
        <f t="shared" si="217"/>
        <v>0.85012857142857134</v>
      </c>
      <c r="X796" s="1022">
        <f t="shared" si="218"/>
        <v>5950.9</v>
      </c>
      <c r="Y796" s="326">
        <v>1</v>
      </c>
      <c r="Z796" s="327"/>
      <c r="AA796" s="414">
        <v>30000</v>
      </c>
      <c r="AB796" s="604" t="str">
        <f ca="1">IF(Cat_alumnos[[#This Row],[Termina Programa]]&lt;TODAY(), "EGRESADO", "VIGENTE")</f>
        <v>VIGENTE</v>
      </c>
      <c r="AD796" s="1249">
        <v>778</v>
      </c>
      <c r="AF79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CALENDARIO)]],TODAY())/30,0)-AE796, IF(Cat_alumnos[[#This Row],[ESTATUS ACADÉMICO]]="VIGENTE",ROUNDDOWN(DAYS360(Cat_alumnos[[#This Row],[FECHA DE INICIO (PRIMERA CLASE CALENDARIO)]],TODAY())/30,0)+1-AE796,"NO VIGENTE"))</f>
        <v>13</v>
      </c>
      <c r="AG796" s="145">
        <v>4</v>
      </c>
      <c r="AH7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96" s="1085" t="str">
        <f t="shared" si="220"/>
        <v>SUSPENDER</v>
      </c>
      <c r="AJ796" s="300" t="s">
        <v>9585</v>
      </c>
      <c r="AK796">
        <v>1</v>
      </c>
      <c r="AL796">
        <v>1</v>
      </c>
    </row>
    <row r="797" spans="1:80" ht="42.75" customHeight="1" thickBot="1">
      <c r="A797" s="447">
        <f t="shared" si="219"/>
        <v>779</v>
      </c>
      <c r="B797" s="611" t="s">
        <v>15</v>
      </c>
      <c r="C797" s="1108" t="s">
        <v>3775</v>
      </c>
      <c r="D797" s="1116" t="s">
        <v>3995</v>
      </c>
      <c r="E797" s="1096" t="s">
        <v>3776</v>
      </c>
      <c r="F797" s="1096">
        <v>30876809</v>
      </c>
      <c r="G797" s="1296" t="s">
        <v>9319</v>
      </c>
      <c r="H797" s="454">
        <v>16</v>
      </c>
      <c r="I797" s="454">
        <v>16</v>
      </c>
      <c r="J797" s="1072">
        <v>2000</v>
      </c>
      <c r="K797" s="453"/>
      <c r="L797" s="947">
        <f>2275*0.3</f>
        <v>682.5</v>
      </c>
      <c r="M797" s="1087" t="s">
        <v>8968</v>
      </c>
      <c r="N797" s="459">
        <v>45507</v>
      </c>
      <c r="O797" s="459">
        <v>45964</v>
      </c>
      <c r="P797" s="461">
        <v>45499</v>
      </c>
      <c r="Q797" s="459">
        <v>45964</v>
      </c>
      <c r="R797" s="49" t="str">
        <f t="shared" si="222"/>
        <v>H</v>
      </c>
      <c r="S797" s="49" t="str">
        <f t="shared" si="216"/>
        <v>MAESTRIA EN DERECHO PROCESAL PENAL Y JUICIOS ORALES</v>
      </c>
      <c r="T797" s="322" t="s">
        <v>2133</v>
      </c>
      <c r="U797" s="132" t="s">
        <v>9</v>
      </c>
      <c r="V797" s="883">
        <v>5000</v>
      </c>
      <c r="W797" s="1073">
        <f t="shared" si="217"/>
        <v>0.86350000000000005</v>
      </c>
      <c r="X797" s="1022">
        <f t="shared" si="218"/>
        <v>4317.5</v>
      </c>
      <c r="Y797" s="326">
        <v>2</v>
      </c>
      <c r="Z797" s="327"/>
      <c r="AA797" s="414">
        <v>26000</v>
      </c>
      <c r="AB797" s="604" t="str">
        <f ca="1">IF(Cat_alumnos[[#This Row],[Termina Programa]]&lt;TODAY(), "EGRESADO", "VIGENTE")</f>
        <v>VIGENTE</v>
      </c>
      <c r="AD797" s="1248">
        <v>779</v>
      </c>
      <c r="AF79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CALENDARIO)]],TODAY())/30,0)-AE797, IF(Cat_alumnos[[#This Row],[ESTATUS ACADÉMICO]]="VIGENTE",ROUNDDOWN(DAYS360(Cat_alumnos[[#This Row],[FECHA DE INICIO (PRIMERA CLASE CALENDARIO)]],TODAY())/30,0)+1-AE797,"NO VIGENTE"))</f>
        <v>13</v>
      </c>
      <c r="AG797" s="1264">
        <v>4</v>
      </c>
      <c r="AH7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797" s="1085" t="str">
        <f t="shared" si="220"/>
        <v>SUSPENDER</v>
      </c>
      <c r="AJ797" s="300" t="s">
        <v>8971</v>
      </c>
      <c r="AL797">
        <v>2</v>
      </c>
    </row>
    <row r="798" spans="1:80" ht="17.25" hidden="1" customHeight="1" thickBot="1">
      <c r="A798" s="447">
        <f t="shared" si="219"/>
        <v>780</v>
      </c>
      <c r="B798" s="655" t="s">
        <v>20</v>
      </c>
      <c r="C798" s="1107" t="s">
        <v>3731</v>
      </c>
      <c r="D798" s="1116" t="s">
        <v>3824</v>
      </c>
      <c r="E798" s="1096" t="s">
        <v>3732</v>
      </c>
      <c r="F798" s="1093">
        <v>8446593111</v>
      </c>
      <c r="G798" s="1110" t="s">
        <v>3733</v>
      </c>
      <c r="H798" s="454">
        <v>10</v>
      </c>
      <c r="I798" s="450">
        <v>10</v>
      </c>
      <c r="J798" s="453"/>
      <c r="K798" s="453"/>
      <c r="L798" s="455">
        <v>3472</v>
      </c>
      <c r="M798" s="564" t="s">
        <v>3729</v>
      </c>
      <c r="N798" s="459">
        <v>45507</v>
      </c>
      <c r="O798" s="459">
        <v>45752</v>
      </c>
      <c r="P798" s="459">
        <v>45480</v>
      </c>
      <c r="Q798" s="459">
        <v>45660</v>
      </c>
      <c r="R798" s="49" t="str">
        <f t="shared" si="222"/>
        <v>M</v>
      </c>
      <c r="S798" s="49" t="str">
        <f t="shared" si="216"/>
        <v>JT DOCTORADO EN DERECHO</v>
      </c>
      <c r="T798" s="322" t="s">
        <v>3781</v>
      </c>
      <c r="U798" s="132" t="s">
        <v>9</v>
      </c>
      <c r="V798" s="883">
        <v>7000</v>
      </c>
      <c r="W798" s="1073">
        <f t="shared" si="217"/>
        <v>0.504</v>
      </c>
      <c r="X798" s="1022">
        <f t="shared" si="218"/>
        <v>3528</v>
      </c>
      <c r="Y798" s="326">
        <v>0</v>
      </c>
      <c r="Z798" s="327">
        <v>8000</v>
      </c>
      <c r="AA798" s="414">
        <v>29000</v>
      </c>
      <c r="AB798" s="604" t="str">
        <f ca="1">IF(Cat_alumnos[[#This Row],[Termina Programa]]&lt;TODAY(), "EGRESADO", "VIGENTE")</f>
        <v>EGRESADO</v>
      </c>
      <c r="AD798" s="1249">
        <v>780</v>
      </c>
      <c r="AF79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CALENDARIO)]],TODAY())/30,0)-AE798, IF(Cat_alumnos[[#This Row],[ESTATUS ACADÉMICO]]="VIGENTE",ROUNDDOWN(DAYS360(Cat_alumnos[[#This Row],[FECHA DE INICIO (PRIMERA CLASE CALENDARIO)]],TODAY())/30,0)+1-AE798,"NO VIGENTE"))</f>
        <v>NO VIGENTE</v>
      </c>
      <c r="AG798" s="145">
        <v>10</v>
      </c>
      <c r="AH7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8" s="1085" t="str">
        <f t="shared" ca="1" si="220"/>
        <v>Al día septiembre</v>
      </c>
      <c r="AJ798" s="300" t="s">
        <v>9068</v>
      </c>
      <c r="BY798" s="158">
        <v>8000</v>
      </c>
      <c r="BZ798" t="s">
        <v>8888</v>
      </c>
      <c r="CA798" t="s">
        <v>420</v>
      </c>
      <c r="CB798" t="s">
        <v>8889</v>
      </c>
    </row>
    <row r="799" spans="1:80" ht="15" hidden="1" customHeight="1" thickBot="1">
      <c r="A799" s="447">
        <f t="shared" si="219"/>
        <v>781</v>
      </c>
      <c r="B799" s="570" t="s">
        <v>20</v>
      </c>
      <c r="C799" s="1092" t="s">
        <v>3808</v>
      </c>
      <c r="D799" s="1116" t="s">
        <v>3825</v>
      </c>
      <c r="E799" s="1111" t="s">
        <v>3796</v>
      </c>
      <c r="F799" s="1098">
        <v>8441320712</v>
      </c>
      <c r="G799" s="830" t="s">
        <v>3797</v>
      </c>
      <c r="H799" s="450">
        <v>10</v>
      </c>
      <c r="I799" s="450">
        <v>10</v>
      </c>
      <c r="J799" s="413">
        <v>0</v>
      </c>
      <c r="K799" s="413"/>
      <c r="L799" s="451">
        <v>3472</v>
      </c>
      <c r="M799" s="502" t="s">
        <v>3729</v>
      </c>
      <c r="N799" s="379">
        <v>45507</v>
      </c>
      <c r="O799" s="459">
        <v>45752</v>
      </c>
      <c r="P799" s="379">
        <v>45480</v>
      </c>
      <c r="Q799" s="379">
        <v>45660</v>
      </c>
      <c r="R799" s="303" t="s">
        <v>1620</v>
      </c>
      <c r="S799" s="49" t="str">
        <f t="shared" si="216"/>
        <v>JT DOCTORADO EN DERECHO</v>
      </c>
      <c r="T799" s="322" t="s">
        <v>3781</v>
      </c>
      <c r="U799" s="132" t="s">
        <v>9</v>
      </c>
      <c r="V799" s="883">
        <v>7000</v>
      </c>
      <c r="W799" s="1073">
        <f t="shared" si="217"/>
        <v>0.504</v>
      </c>
      <c r="X799" s="1022">
        <f t="shared" si="218"/>
        <v>3528</v>
      </c>
      <c r="Y799" s="326"/>
      <c r="Z799" s="327">
        <v>8000</v>
      </c>
      <c r="AA799" s="414">
        <v>29000</v>
      </c>
      <c r="AB799" s="604" t="str">
        <f ca="1">IF(Cat_alumnos[[#This Row],[Termina Programa]]&lt;TODAY(), "EGRESADO", "VIGENTE")</f>
        <v>EGRESADO</v>
      </c>
      <c r="AD799" s="1248">
        <v>781</v>
      </c>
      <c r="AF79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CALENDARIO)]],TODAY())/30,0)-AE799, IF(Cat_alumnos[[#This Row],[ESTATUS ACADÉMICO]]="VIGENTE",ROUNDDOWN(DAYS360(Cat_alumnos[[#This Row],[FECHA DE INICIO (PRIMERA CLASE CALENDARIO)]],TODAY())/30,0)+1-AE799,"NO VIGENTE"))</f>
        <v>NO VIGENTE</v>
      </c>
      <c r="AG799" s="145">
        <v>10</v>
      </c>
      <c r="AH7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9" s="1085" t="str">
        <f t="shared" ca="1" si="220"/>
        <v>Al día septiembre</v>
      </c>
      <c r="AJ799" s="300" t="s">
        <v>9157</v>
      </c>
      <c r="BY799" s="158">
        <v>8000</v>
      </c>
      <c r="BZ799" t="s">
        <v>8892</v>
      </c>
      <c r="CA799" t="s">
        <v>420</v>
      </c>
    </row>
    <row r="800" spans="1:80" ht="18" hidden="1" thickBot="1">
      <c r="A800" s="447">
        <f t="shared" si="219"/>
        <v>782</v>
      </c>
      <c r="B800" s="570" t="s">
        <v>20</v>
      </c>
      <c r="C800" s="1112" t="s">
        <v>3743</v>
      </c>
      <c r="D800" s="1116" t="s">
        <v>3826</v>
      </c>
      <c r="E800" s="1092" t="s">
        <v>3744</v>
      </c>
      <c r="F800" s="1098">
        <v>8443503130</v>
      </c>
      <c r="G800" s="830" t="s">
        <v>3745</v>
      </c>
      <c r="H800" s="450">
        <v>10</v>
      </c>
      <c r="I800" s="450">
        <v>10</v>
      </c>
      <c r="J800" s="413"/>
      <c r="K800" s="413"/>
      <c r="L800" s="451">
        <v>3472</v>
      </c>
      <c r="M800" s="502" t="s">
        <v>3729</v>
      </c>
      <c r="N800" s="379">
        <v>45507</v>
      </c>
      <c r="O800" s="459">
        <v>45750</v>
      </c>
      <c r="P800" s="379">
        <v>45480</v>
      </c>
      <c r="Q800" s="379">
        <v>45660</v>
      </c>
      <c r="R800" s="49" t="str">
        <f t="shared" ref="R800:R831" si="223">MID($C800,11,1)</f>
        <v>M</v>
      </c>
      <c r="S800" s="49" t="str">
        <f t="shared" ref="S800:S831" si="224">IFERROR(VLOOKUP($B800,BDPROGRAMA,2,FALSE),)</f>
        <v>JT DOCTORADO EN DERECHO</v>
      </c>
      <c r="T800" s="322" t="s">
        <v>3781</v>
      </c>
      <c r="U800" s="132" t="s">
        <v>9</v>
      </c>
      <c r="V800" s="883">
        <v>7000</v>
      </c>
      <c r="W800" s="1073">
        <f t="shared" si="217"/>
        <v>0.504</v>
      </c>
      <c r="X800" s="1022">
        <f t="shared" si="218"/>
        <v>3528</v>
      </c>
      <c r="Y800" s="326">
        <v>0</v>
      </c>
      <c r="Z800" s="327">
        <v>8000</v>
      </c>
      <c r="AA800" s="414">
        <v>29000</v>
      </c>
      <c r="AB800" s="604" t="s">
        <v>11</v>
      </c>
      <c r="AD800" s="1249">
        <v>782</v>
      </c>
      <c r="AF80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CALENDARIO)]],TODAY())/30,0)-AE800, IF(Cat_alumnos[[#This Row],[ESTATUS ACADÉMICO]]="VIGENTE",ROUNDDOWN(DAYS360(Cat_alumnos[[#This Row],[FECHA DE INICIO (PRIMERA CLASE CALENDARIO)]],TODAY())/30,0)+1-AE800,"NO VIGENTE"))</f>
        <v>NO VIGENTE</v>
      </c>
      <c r="AG800" s="145">
        <v>7</v>
      </c>
      <c r="AH800" s="47">
        <v>3</v>
      </c>
      <c r="AI800" s="1085" t="str">
        <f>IF(AH800&gt;=2,"SUSPENDER",IF(AH800&lt;=0,CONCATENATE("Al día"," ",$AK$17),IF(AND(AH800&lt;=2,AH800&gt;0),"COBRANZA",)))</f>
        <v>SUSPENDER</v>
      </c>
      <c r="AJ800" s="1210" t="s">
        <v>9185</v>
      </c>
      <c r="BY800" s="158">
        <v>8000</v>
      </c>
      <c r="BZ800" t="s">
        <v>8890</v>
      </c>
      <c r="CA800" t="s">
        <v>420</v>
      </c>
    </row>
    <row r="801" spans="1:79" ht="26.25" hidden="1" customHeight="1" thickBot="1">
      <c r="A801" s="447">
        <f t="shared" si="219"/>
        <v>783</v>
      </c>
      <c r="B801" s="570" t="s">
        <v>20</v>
      </c>
      <c r="C801" s="1113" t="s">
        <v>3790</v>
      </c>
      <c r="D801" s="1116" t="s">
        <v>3847</v>
      </c>
      <c r="E801" s="1114" t="s">
        <v>3791</v>
      </c>
      <c r="F801" s="1098">
        <v>8444426842</v>
      </c>
      <c r="G801" s="1115" t="s">
        <v>3792</v>
      </c>
      <c r="H801" s="450">
        <v>7</v>
      </c>
      <c r="I801" s="450">
        <v>7</v>
      </c>
      <c r="J801" s="413">
        <v>0</v>
      </c>
      <c r="K801" s="413"/>
      <c r="L801" s="451">
        <v>3472</v>
      </c>
      <c r="M801" s="502" t="s">
        <v>3729</v>
      </c>
      <c r="N801" s="379">
        <v>45507</v>
      </c>
      <c r="O801" s="459">
        <v>45660</v>
      </c>
      <c r="P801" s="379">
        <v>45480</v>
      </c>
      <c r="Q801" s="379">
        <v>45660</v>
      </c>
      <c r="R801" s="49" t="str">
        <f t="shared" si="223"/>
        <v>H</v>
      </c>
      <c r="S801" s="49" t="str">
        <f t="shared" si="224"/>
        <v>JT DOCTORADO EN DERECHO</v>
      </c>
      <c r="T801" s="322" t="s">
        <v>3781</v>
      </c>
      <c r="U801" s="132" t="s">
        <v>11</v>
      </c>
      <c r="V801" s="883">
        <v>7000</v>
      </c>
      <c r="W801" s="1073">
        <f t="shared" si="217"/>
        <v>0.504</v>
      </c>
      <c r="X801" s="1022">
        <f t="shared" si="218"/>
        <v>3528</v>
      </c>
      <c r="Y801" s="326"/>
      <c r="Z801" s="327">
        <v>8000</v>
      </c>
      <c r="AA801" s="414">
        <v>29000</v>
      </c>
      <c r="AB801" s="604" t="str">
        <f ca="1">IF(Cat_alumnos[[#This Row],[Termina Programa]]&lt;TODAY(), "EGRESADO", "VIGENTE")</f>
        <v>EGRESADO</v>
      </c>
      <c r="AD801" s="1248">
        <v>783</v>
      </c>
      <c r="AF80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CALENDARIO)]],TODAY())/30,0)-AE801, IF(Cat_alumnos[[#This Row],[ESTATUS ACADÉMICO]]="VIGENTE",ROUNDDOWN(DAYS360(Cat_alumnos[[#This Row],[FECHA DE INICIO (PRIMERA CLASE CALENDARIO)]],TODAY())/30,0)+1-AE801,"NO VIGENTE"))</f>
        <v>NO VIGENTE</v>
      </c>
      <c r="AG801" s="145">
        <v>6</v>
      </c>
      <c r="AH801" s="47">
        <v>0</v>
      </c>
      <c r="AI801" s="1085" t="str">
        <f ca="1">IF(AH801&gt;=2,"SUSPENDER",IF(AH801&lt;=0,CONCATENATE("Al día"," ",$AK$17),IF(AND(AH801&lt;=2,AH801&gt;0),"COBRANZA",)))</f>
        <v>Al día septiembre</v>
      </c>
      <c r="AJ801" s="300" t="s">
        <v>9161</v>
      </c>
    </row>
    <row r="802" spans="1:79" ht="18" thickBot="1">
      <c r="A802" s="447">
        <f t="shared" si="219"/>
        <v>784</v>
      </c>
      <c r="B802" s="570" t="s">
        <v>3889</v>
      </c>
      <c r="C802" s="1074" t="s">
        <v>3802</v>
      </c>
      <c r="D802" s="413"/>
      <c r="E802" s="946" t="s">
        <v>3798</v>
      </c>
      <c r="F802" s="413">
        <v>42192006</v>
      </c>
      <c r="G802" s="1297" t="s">
        <v>3024</v>
      </c>
      <c r="H802" s="450">
        <v>20</v>
      </c>
      <c r="I802" s="450">
        <v>20</v>
      </c>
      <c r="J802" s="453">
        <v>3000</v>
      </c>
      <c r="K802" s="453">
        <v>3000</v>
      </c>
      <c r="L802" s="455">
        <f t="shared" ref="L802:L804" si="225">3497*0.3</f>
        <v>1049.0999999999999</v>
      </c>
      <c r="M802" s="413" t="s">
        <v>3987</v>
      </c>
      <c r="N802" s="379">
        <v>45513</v>
      </c>
      <c r="O802" s="379">
        <v>46090</v>
      </c>
      <c r="P802" s="460">
        <v>45550</v>
      </c>
      <c r="Q802" s="379">
        <v>46090</v>
      </c>
      <c r="R802" s="49" t="str">
        <f t="shared" si="223"/>
        <v>M</v>
      </c>
      <c r="S802" s="49" t="str">
        <f t="shared" si="224"/>
        <v>DOCTORADO EN DERECHO</v>
      </c>
      <c r="T802" s="322" t="s">
        <v>2133</v>
      </c>
      <c r="U802" s="132" t="s">
        <v>9</v>
      </c>
      <c r="V802" s="883">
        <v>7000</v>
      </c>
      <c r="W802" s="1073">
        <f t="shared" si="217"/>
        <v>0.85012857142857134</v>
      </c>
      <c r="X802" s="1022">
        <f t="shared" si="218"/>
        <v>5950.9</v>
      </c>
      <c r="Y802" s="326"/>
      <c r="Z802" s="327"/>
      <c r="AA802" s="414">
        <v>30000</v>
      </c>
      <c r="AB802" s="604" t="str">
        <f ca="1">IF(Cat_alumnos[[#This Row],[Termina Programa]]&lt;TODAY(), "EGRESADO", "VIGENTE")</f>
        <v>VIGENTE</v>
      </c>
      <c r="AD802" s="1249">
        <v>784</v>
      </c>
      <c r="AF80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CALENDARIO)]],TODAY())/30,0)-AE802, IF(Cat_alumnos[[#This Row],[ESTATUS ACADÉMICO]]="VIGENTE",ROUNDDOWN(DAYS360(Cat_alumnos[[#This Row],[FECHA DE INICIO (PRIMERA CLASE CALENDARIO)]],TODAY())/30,0)+1-AE802,"NO VIGENTE"))</f>
        <v>13</v>
      </c>
      <c r="AG802" s="145">
        <v>8</v>
      </c>
      <c r="AH8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02" s="1085" t="str">
        <f t="shared" ref="AI802:AI841" si="226">IF(AH802&gt;=2,"SUSPENDER",IF(AH802&lt;=0,CONCATENATE("Al día"," ",$AK$17),IF(AND(AH802&lt;=2,AH802&gt;0),"COBRANZA",)))</f>
        <v>SUSPENDER</v>
      </c>
      <c r="AJ802" s="1210" t="s">
        <v>9584</v>
      </c>
      <c r="AK802">
        <v>0</v>
      </c>
      <c r="AL802">
        <v>1</v>
      </c>
    </row>
    <row r="803" spans="1:79" ht="18" hidden="1" thickBot="1">
      <c r="A803" s="447">
        <f t="shared" si="219"/>
        <v>785</v>
      </c>
      <c r="B803" s="570" t="s">
        <v>20</v>
      </c>
      <c r="C803" s="1071" t="s">
        <v>3803</v>
      </c>
      <c r="D803" s="453" t="s">
        <v>4003</v>
      </c>
      <c r="E803" s="786" t="s">
        <v>3799</v>
      </c>
      <c r="F803" s="453">
        <v>42196587</v>
      </c>
      <c r="G803" s="1297" t="s">
        <v>9320</v>
      </c>
      <c r="H803" s="454">
        <v>6</v>
      </c>
      <c r="I803" s="454">
        <v>6</v>
      </c>
      <c r="J803" s="453">
        <v>3000</v>
      </c>
      <c r="K803" s="453"/>
      <c r="L803" s="455">
        <f t="shared" si="225"/>
        <v>1049.0999999999999</v>
      </c>
      <c r="M803" s="413" t="s">
        <v>3987</v>
      </c>
      <c r="N803" s="459">
        <v>45513</v>
      </c>
      <c r="O803" s="459">
        <v>45666</v>
      </c>
      <c r="P803" s="460">
        <v>45550</v>
      </c>
      <c r="Q803" s="459">
        <v>45666</v>
      </c>
      <c r="R803" s="49" t="str">
        <f t="shared" si="223"/>
        <v>M</v>
      </c>
      <c r="S803" s="49" t="str">
        <f t="shared" si="224"/>
        <v>JT DOCTORADO EN DERECHO</v>
      </c>
      <c r="T803" s="322" t="s">
        <v>2133</v>
      </c>
      <c r="U803" s="132" t="s">
        <v>9</v>
      </c>
      <c r="V803" s="883">
        <v>7000</v>
      </c>
      <c r="W803" s="1073">
        <f t="shared" ref="W803:W834" si="227">IFERROR($X803/$V803,"")</f>
        <v>0.85012857142857134</v>
      </c>
      <c r="X803" s="1022">
        <f t="shared" ref="X803:X834" si="228">$V803-$L803</f>
        <v>5950.9</v>
      </c>
      <c r="Y803" s="326"/>
      <c r="Z803" s="327">
        <v>8000</v>
      </c>
      <c r="AA803" s="414">
        <v>30000</v>
      </c>
      <c r="AB803" s="604" t="str">
        <f ca="1">IF(Cat_alumnos[[#This Row],[Termina Programa]]&lt;TODAY(), "EGRESADO", "VIGENTE")</f>
        <v>EGRESADO</v>
      </c>
      <c r="AD803" s="1248">
        <v>785</v>
      </c>
      <c r="AF80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CALENDARIO)]],TODAY())/30,0)-AE803, IF(Cat_alumnos[[#This Row],[ESTATUS ACADÉMICO]]="VIGENTE",ROUNDDOWN(DAYS360(Cat_alumnos[[#This Row],[FECHA DE INICIO (PRIMERA CLASE CALENDARIO)]],TODAY())/30,0)+1-AE803,"NO VIGENTE"))</f>
        <v>NO VIGENTE</v>
      </c>
      <c r="AG803" s="145">
        <v>6</v>
      </c>
      <c r="AH8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03" s="1085" t="str">
        <f t="shared" si="226"/>
        <v>SUSPENDER</v>
      </c>
      <c r="AJ803" s="1210" t="s">
        <v>9599</v>
      </c>
    </row>
    <row r="804" spans="1:79" ht="18" thickBot="1">
      <c r="A804" s="447">
        <f t="shared" si="219"/>
        <v>786</v>
      </c>
      <c r="B804" s="655" t="s">
        <v>3889</v>
      </c>
      <c r="C804" s="1071" t="s">
        <v>3804</v>
      </c>
      <c r="D804" s="453" t="s">
        <v>4006</v>
      </c>
      <c r="E804" s="786" t="s">
        <v>3800</v>
      </c>
      <c r="F804" s="453">
        <v>319329844</v>
      </c>
      <c r="G804" s="1297" t="s">
        <v>9321</v>
      </c>
      <c r="H804" s="454">
        <v>20</v>
      </c>
      <c r="I804" s="454">
        <v>20</v>
      </c>
      <c r="J804" s="453">
        <v>3000</v>
      </c>
      <c r="K804" s="453">
        <v>3000</v>
      </c>
      <c r="L804" s="455">
        <f t="shared" si="225"/>
        <v>1049.0999999999999</v>
      </c>
      <c r="M804" s="413" t="s">
        <v>3987</v>
      </c>
      <c r="N804" s="459">
        <v>45513</v>
      </c>
      <c r="O804" s="459">
        <v>46090</v>
      </c>
      <c r="P804" s="460">
        <v>45550</v>
      </c>
      <c r="Q804" s="459">
        <v>46090</v>
      </c>
      <c r="R804" s="49" t="str">
        <f t="shared" si="223"/>
        <v>H</v>
      </c>
      <c r="S804" s="49" t="str">
        <f t="shared" si="224"/>
        <v>DOCTORADO EN DERECHO</v>
      </c>
      <c r="T804" s="322" t="s">
        <v>2133</v>
      </c>
      <c r="U804" s="132" t="s">
        <v>9</v>
      </c>
      <c r="V804" s="883">
        <v>7000</v>
      </c>
      <c r="W804" s="1073">
        <f t="shared" si="227"/>
        <v>0.85012857142857134</v>
      </c>
      <c r="X804" s="1022">
        <f t="shared" si="228"/>
        <v>5950.9</v>
      </c>
      <c r="Y804" s="326">
        <v>1</v>
      </c>
      <c r="Z804" s="327"/>
      <c r="AA804" s="414">
        <v>30000</v>
      </c>
      <c r="AB804" s="604" t="str">
        <f ca="1">IF(Cat_alumnos[[#This Row],[Termina Programa]]&lt;TODAY(), "EGRESADO", "VIGENTE")</f>
        <v>VIGENTE</v>
      </c>
      <c r="AD804" s="1249">
        <v>786</v>
      </c>
      <c r="AF80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CALENDARIO)]],TODAY())/30,0)-AE804, IF(Cat_alumnos[[#This Row],[ESTATUS ACADÉMICO]]="VIGENTE",ROUNDDOWN(DAYS360(Cat_alumnos[[#This Row],[FECHA DE INICIO (PRIMERA CLASE CALENDARIO)]],TODAY())/30,0)+1-AE804,"NO VIGENTE"))</f>
        <v>13</v>
      </c>
      <c r="AG804" s="145">
        <v>12</v>
      </c>
      <c r="AH8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04" s="1085" t="str">
        <f t="shared" si="226"/>
        <v>SUSPENDER</v>
      </c>
      <c r="AJ804" s="1210" t="s">
        <v>9598</v>
      </c>
      <c r="AK804">
        <v>0</v>
      </c>
      <c r="AL804">
        <v>1</v>
      </c>
    </row>
    <row r="805" spans="1:79" ht="25.5" hidden="1" customHeight="1" thickBot="1">
      <c r="A805" s="447">
        <f t="shared" si="219"/>
        <v>787</v>
      </c>
      <c r="B805" s="611" t="s">
        <v>10</v>
      </c>
      <c r="C805" s="1071"/>
      <c r="D805" s="453"/>
      <c r="E805" s="1216" t="s">
        <v>3828</v>
      </c>
      <c r="F805" s="453"/>
      <c r="G805" s="564"/>
      <c r="H805" s="454"/>
      <c r="I805" s="454"/>
      <c r="J805" s="453"/>
      <c r="K805" s="453"/>
      <c r="L805" s="453"/>
      <c r="M805" s="453"/>
      <c r="N805" s="459"/>
      <c r="O805" s="459"/>
      <c r="P805" s="460"/>
      <c r="Q805" s="118"/>
      <c r="R805" s="49"/>
      <c r="S805" s="49"/>
      <c r="T805" s="322"/>
      <c r="U805" s="132"/>
      <c r="V805" s="883"/>
      <c r="W805" s="1073"/>
      <c r="X805" s="1022"/>
      <c r="Y805" s="326"/>
      <c r="Z805" s="327"/>
      <c r="AA805" s="414"/>
      <c r="AB805" s="604"/>
      <c r="AD805" s="1248">
        <v>787</v>
      </c>
      <c r="AF80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CALENDARIO)]],TODAY())/30,0)-AE805, IF(Cat_alumnos[[#This Row],[ESTATUS ACADÉMICO]]="VIGENTE",ROUNDDOWN(DAYS360(Cat_alumnos[[#This Row],[FECHA DE INICIO (PRIMERA CLASE CALENDARIO)]],TODAY())/30,0)+1-AE805,"NO VIGENTE"))</f>
        <v>NO VIGENTE</v>
      </c>
      <c r="AG805" s="145">
        <v>4</v>
      </c>
      <c r="AH80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05" s="1085" t="str">
        <f t="shared" si="226"/>
        <v>SUSPENDER</v>
      </c>
      <c r="AJ805" s="1210"/>
    </row>
    <row r="806" spans="1:79" ht="24.75" hidden="1" customHeight="1" thickBot="1">
      <c r="A806" s="447">
        <f t="shared" si="219"/>
        <v>788</v>
      </c>
      <c r="B806" s="570" t="s">
        <v>12</v>
      </c>
      <c r="C806" s="1087" t="s">
        <v>1529</v>
      </c>
      <c r="D806" s="776" t="s">
        <v>8786</v>
      </c>
      <c r="E806" s="1088" t="s">
        <v>1531</v>
      </c>
      <c r="F806" s="1089" t="s">
        <v>3806</v>
      </c>
      <c r="G806" s="304" t="s">
        <v>1533</v>
      </c>
      <c r="H806" s="450">
        <v>20</v>
      </c>
      <c r="I806" s="450">
        <v>20</v>
      </c>
      <c r="J806" s="451">
        <v>1500</v>
      </c>
      <c r="K806" s="451">
        <v>2500</v>
      </c>
      <c r="L806" s="451">
        <v>3000</v>
      </c>
      <c r="M806" s="1088" t="s">
        <v>3483</v>
      </c>
      <c r="N806" s="1194">
        <v>45521</v>
      </c>
      <c r="O806" s="379">
        <v>46098</v>
      </c>
      <c r="P806" s="1090">
        <v>45520</v>
      </c>
      <c r="Q806" s="379">
        <v>46098</v>
      </c>
      <c r="R806" s="49" t="str">
        <f t="shared" si="223"/>
        <v>M</v>
      </c>
      <c r="S806" s="49" t="str">
        <f t="shared" si="224"/>
        <v>DOCTORADO EN DERECHO</v>
      </c>
      <c r="T806" s="322" t="s">
        <v>1227</v>
      </c>
      <c r="U806" s="132" t="s">
        <v>9</v>
      </c>
      <c r="V806" s="883">
        <v>7000</v>
      </c>
      <c r="W806" s="1073">
        <f t="shared" si="227"/>
        <v>0.5714285714285714</v>
      </c>
      <c r="X806" s="1022">
        <f t="shared" si="228"/>
        <v>4000</v>
      </c>
      <c r="Y806" s="326">
        <v>1</v>
      </c>
      <c r="Z806" s="327"/>
      <c r="AA806" s="414">
        <v>29000</v>
      </c>
      <c r="AB806" s="604" t="str">
        <f ca="1">IF(Cat_alumnos[[#This Row],[Termina Programa]]&lt;TODAY(), "EGRESADO", "VIGENTE")</f>
        <v>VIGENTE</v>
      </c>
      <c r="AD806" s="1249">
        <v>788</v>
      </c>
      <c r="AF80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CALENDARIO)]],TODAY())/30,0)-AE806, IF(Cat_alumnos[[#This Row],[ESTATUS ACADÉMICO]]="VIGENTE",ROUNDDOWN(DAYS360(Cat_alumnos[[#This Row],[FECHA DE INICIO (PRIMERA CLASE CALENDARIO)]],TODAY())/30,0)+1-AE806,"NO VIGENTE"))</f>
        <v>14</v>
      </c>
      <c r="AG806" s="145">
        <v>9</v>
      </c>
      <c r="AH8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806" s="1085" t="str">
        <f t="shared" si="226"/>
        <v>SUSPENDER</v>
      </c>
      <c r="AJ806" s="1210" t="s">
        <v>3807</v>
      </c>
    </row>
    <row r="807" spans="1:79" ht="26.25" hidden="1" customHeight="1" thickBot="1">
      <c r="A807" s="447">
        <f t="shared" si="219"/>
        <v>789</v>
      </c>
      <c r="B807" s="498" t="s">
        <v>22</v>
      </c>
      <c r="C807" s="1087" t="s">
        <v>3831</v>
      </c>
      <c r="D807" s="786" t="s">
        <v>8989</v>
      </c>
      <c r="E807" s="786" t="s">
        <v>3832</v>
      </c>
      <c r="F807" s="1119" t="s">
        <v>3833</v>
      </c>
      <c r="G807" s="786" t="s">
        <v>3834</v>
      </c>
      <c r="H807" s="450">
        <v>6</v>
      </c>
      <c r="I807" s="450">
        <v>6</v>
      </c>
      <c r="J807" s="451">
        <v>1500</v>
      </c>
      <c r="K807" s="413"/>
      <c r="L807" s="451">
        <v>3497</v>
      </c>
      <c r="M807" s="1087" t="s">
        <v>2414</v>
      </c>
      <c r="N807" s="1120">
        <v>45521</v>
      </c>
      <c r="O807" s="379">
        <v>45674</v>
      </c>
      <c r="P807" s="1121">
        <v>45520</v>
      </c>
      <c r="Q807" s="379">
        <v>45674</v>
      </c>
      <c r="R807" s="49" t="str">
        <f t="shared" si="223"/>
        <v>H</v>
      </c>
      <c r="S807" s="49" t="str">
        <f t="shared" si="224"/>
        <v>JT DOCTORADO EN INNOVACION ADMON Y POLITICAS PUBLICAS</v>
      </c>
      <c r="T807" s="322" t="s">
        <v>35</v>
      </c>
      <c r="U807" s="132" t="s">
        <v>9</v>
      </c>
      <c r="V807" s="883">
        <v>7000</v>
      </c>
      <c r="W807" s="1073">
        <f t="shared" si="227"/>
        <v>0.50042857142857144</v>
      </c>
      <c r="X807" s="1022">
        <f t="shared" si="228"/>
        <v>3503</v>
      </c>
      <c r="Y807" s="326">
        <v>0</v>
      </c>
      <c r="Z807" s="327">
        <v>8000</v>
      </c>
      <c r="AA807" s="414">
        <v>29000</v>
      </c>
      <c r="AB807" s="604" t="str">
        <f ca="1">IF(Cat_alumnos[[#This Row],[Termina Programa]]&lt;TODAY(), "EGRESADO", "VIGENTE")</f>
        <v>EGRESADO</v>
      </c>
      <c r="AD807" s="1248">
        <v>789</v>
      </c>
      <c r="AF80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CALENDARIO)]],TODAY())/30,0)-AE807, IF(Cat_alumnos[[#This Row],[ESTATUS ACADÉMICO]]="VIGENTE",ROUNDDOWN(DAYS360(Cat_alumnos[[#This Row],[FECHA DE INICIO (PRIMERA CLASE CALENDARIO)]],TODAY())/30,0)+1-AE807,"NO VIGENTE"))</f>
        <v>NO VIGENTE</v>
      </c>
      <c r="AG807" s="145">
        <v>2</v>
      </c>
      <c r="AH8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-11</v>
      </c>
      <c r="AI807" s="1085" t="str">
        <f t="shared" ca="1" si="226"/>
        <v>Al día septiembre</v>
      </c>
      <c r="AJ807" s="1210"/>
    </row>
    <row r="808" spans="1:79" ht="18" hidden="1" customHeight="1" thickBot="1">
      <c r="A808" s="447">
        <f t="shared" si="219"/>
        <v>790</v>
      </c>
      <c r="B808" s="570" t="s">
        <v>12</v>
      </c>
      <c r="C808" s="666" t="s">
        <v>2488</v>
      </c>
      <c r="D808" s="456"/>
      <c r="E808" s="525" t="s">
        <v>2489</v>
      </c>
      <c r="F808" s="450">
        <v>9981804977</v>
      </c>
      <c r="G808" s="830" t="s">
        <v>2490</v>
      </c>
      <c r="H808" s="450">
        <v>20</v>
      </c>
      <c r="I808" s="450">
        <v>20</v>
      </c>
      <c r="J808" s="451">
        <v>3000</v>
      </c>
      <c r="K808" s="540" t="s">
        <v>1600</v>
      </c>
      <c r="L808" s="451">
        <v>5280</v>
      </c>
      <c r="M808" s="1087" t="s">
        <v>3843</v>
      </c>
      <c r="N808" s="1122">
        <v>45584</v>
      </c>
      <c r="O808" s="379">
        <v>46161</v>
      </c>
      <c r="P808" s="1121">
        <v>45584</v>
      </c>
      <c r="Q808" s="379">
        <v>46161</v>
      </c>
      <c r="R808" s="49" t="str">
        <f t="shared" si="223"/>
        <v>H</v>
      </c>
      <c r="S808" s="49" t="str">
        <f t="shared" si="224"/>
        <v>DOCTORADO EN DERECHO</v>
      </c>
      <c r="T808" s="322" t="s">
        <v>1227</v>
      </c>
      <c r="U808" s="132" t="s">
        <v>9</v>
      </c>
      <c r="V808" s="883">
        <v>7000</v>
      </c>
      <c r="W808" s="1073">
        <f t="shared" si="227"/>
        <v>0.24571428571428572</v>
      </c>
      <c r="X808" s="1022">
        <f t="shared" si="228"/>
        <v>1720</v>
      </c>
      <c r="Y808" s="326">
        <v>1</v>
      </c>
      <c r="Z808" s="327"/>
      <c r="AA808" s="414">
        <v>0</v>
      </c>
      <c r="AB808" s="604" t="s">
        <v>16</v>
      </c>
      <c r="AD808" s="1249">
        <v>790</v>
      </c>
      <c r="AF80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CALENDARIO)]],TODAY())/30,0)-AE808, IF(Cat_alumnos[[#This Row],[ESTATUS ACADÉMICO]]="VIGENTE",ROUNDDOWN(DAYS360(Cat_alumnos[[#This Row],[FECHA DE INICIO (PRIMERA CLASE CALENDARIO)]],TODAY())/30,0)+1-AE808,"NO VIGENTE"))</f>
        <v>NO VIGENTE</v>
      </c>
      <c r="AG808" s="145"/>
      <c r="AH8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08" s="1085" t="str">
        <f t="shared" si="226"/>
        <v>SUSPENDER</v>
      </c>
      <c r="AJ808" s="1210"/>
    </row>
    <row r="809" spans="1:79" ht="17.25" hidden="1" customHeight="1" thickBot="1">
      <c r="A809" s="447">
        <f t="shared" si="219"/>
        <v>791</v>
      </c>
      <c r="B809" s="570" t="s">
        <v>20</v>
      </c>
      <c r="C809" s="666" t="s">
        <v>3844</v>
      </c>
      <c r="D809" s="1116" t="s">
        <v>3823</v>
      </c>
      <c r="E809" s="413" t="s">
        <v>8728</v>
      </c>
      <c r="F809" s="450" t="s">
        <v>3845</v>
      </c>
      <c r="G809" s="830" t="s">
        <v>3846</v>
      </c>
      <c r="H809" s="450">
        <v>10</v>
      </c>
      <c r="I809" s="450">
        <v>10</v>
      </c>
      <c r="J809" s="540" t="s">
        <v>1600</v>
      </c>
      <c r="K809" s="540" t="s">
        <v>1600</v>
      </c>
      <c r="L809" s="451">
        <v>3472</v>
      </c>
      <c r="M809" s="1087" t="s">
        <v>3729</v>
      </c>
      <c r="N809" s="1122">
        <v>45570</v>
      </c>
      <c r="O809" s="459">
        <v>45752</v>
      </c>
      <c r="P809" s="1121">
        <v>45569</v>
      </c>
      <c r="Q809" s="379">
        <v>45721</v>
      </c>
      <c r="R809" s="49" t="str">
        <f t="shared" si="223"/>
        <v>H</v>
      </c>
      <c r="S809" s="49" t="str">
        <f t="shared" si="224"/>
        <v>JT DOCTORADO EN DERECHO</v>
      </c>
      <c r="T809" s="322" t="s">
        <v>3781</v>
      </c>
      <c r="U809" s="132" t="s">
        <v>9</v>
      </c>
      <c r="V809" s="883">
        <v>7000</v>
      </c>
      <c r="W809" s="1073">
        <f t="shared" si="227"/>
        <v>0.504</v>
      </c>
      <c r="X809" s="1022">
        <f t="shared" si="228"/>
        <v>3528</v>
      </c>
      <c r="Y809" s="326">
        <v>0</v>
      </c>
      <c r="Z809" s="327">
        <v>8000</v>
      </c>
      <c r="AA809" s="414">
        <v>29000</v>
      </c>
      <c r="AB809" s="604" t="str">
        <f ca="1">IF(Cat_alumnos[[#This Row],[Termina Programa]]&lt;TODAY(), "EGRESADO", "VIGENTE")</f>
        <v>EGRESADO</v>
      </c>
      <c r="AD809" s="1248">
        <v>791</v>
      </c>
      <c r="AE809" s="1">
        <v>0</v>
      </c>
      <c r="AF80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CALENDARIO)]],TODAY())/30,0)-AE809, IF(Cat_alumnos[[#This Row],[ESTATUS ACADÉMICO]]="VIGENTE",ROUNDDOWN(DAYS360(Cat_alumnos[[#This Row],[FECHA DE INICIO (PRIMERA CLASE CALENDARIO)]],TODAY())/30,0)+1-AE809,"NO VIGENTE"))</f>
        <v>NO VIGENTE</v>
      </c>
      <c r="AG809" s="145">
        <v>10</v>
      </c>
      <c r="AH8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809" s="1085" t="str">
        <f t="shared" ca="1" si="226"/>
        <v>Al día septiembre</v>
      </c>
      <c r="AJ809" s="1210" t="s">
        <v>9160</v>
      </c>
      <c r="BY809" s="158">
        <v>8000</v>
      </c>
      <c r="BZ809" t="s">
        <v>8887</v>
      </c>
      <c r="CA809" t="s">
        <v>420</v>
      </c>
    </row>
    <row r="810" spans="1:79" ht="17.25" hidden="1" customHeight="1" thickBot="1">
      <c r="A810" s="447">
        <f t="shared" si="219"/>
        <v>792</v>
      </c>
      <c r="B810" s="570" t="s">
        <v>20</v>
      </c>
      <c r="C810" s="1067" t="s">
        <v>3873</v>
      </c>
      <c r="D810" s="453" t="s">
        <v>4005</v>
      </c>
      <c r="E810" s="946" t="s">
        <v>3848</v>
      </c>
      <c r="F810" s="413">
        <v>48931234</v>
      </c>
      <c r="G810" s="502" t="s">
        <v>3849</v>
      </c>
      <c r="H810" s="450">
        <v>6</v>
      </c>
      <c r="I810" s="450">
        <v>6</v>
      </c>
      <c r="J810" s="451">
        <v>3000</v>
      </c>
      <c r="K810" s="540" t="s">
        <v>1600</v>
      </c>
      <c r="L810" s="455">
        <f t="shared" ref="L810:L814" si="229">3497*0.3</f>
        <v>1049.0999999999999</v>
      </c>
      <c r="M810" s="413" t="s">
        <v>3987</v>
      </c>
      <c r="N810" s="379">
        <v>45544</v>
      </c>
      <c r="O810" s="379">
        <v>45697</v>
      </c>
      <c r="P810" s="1037"/>
      <c r="Q810" s="379">
        <v>45697</v>
      </c>
      <c r="R810" s="49" t="str">
        <f t="shared" si="223"/>
        <v>M</v>
      </c>
      <c r="S810" s="49" t="str">
        <f t="shared" si="224"/>
        <v>JT DOCTORADO EN DERECHO</v>
      </c>
      <c r="T810" s="245" t="s">
        <v>2133</v>
      </c>
      <c r="U810" s="132" t="s">
        <v>9</v>
      </c>
      <c r="V810" s="883">
        <v>7000</v>
      </c>
      <c r="W810" s="1073">
        <f t="shared" si="227"/>
        <v>0.85012857142857134</v>
      </c>
      <c r="X810" s="1022">
        <f t="shared" si="228"/>
        <v>5950.9</v>
      </c>
      <c r="Y810" s="326">
        <f>VLOOKUP(Cat_alumnos[[#This Row],[PROGRAMA]],Table_1[#All],5,FALSE)</f>
        <v>0</v>
      </c>
      <c r="Z810" s="327">
        <f>VLOOKUP(Cat_alumnos[[#This Row],[PROGRAMA]],Table_1[#All],6,FALSE)</f>
        <v>8000</v>
      </c>
      <c r="AA810" s="414">
        <v>30000</v>
      </c>
      <c r="AB810" s="604" t="str">
        <f ca="1">IF(Cat_alumnos[[#This Row],[Termina Programa]]&lt;TODAY(), "EGRESADO", "VIGENTE")</f>
        <v>EGRESADO</v>
      </c>
      <c r="AD810" s="1249">
        <v>792</v>
      </c>
      <c r="AF810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CALENDARIO)]],TODAY())/30,0)-AE810, IF(Cat_alumnos[[#This Row],[ESTATUS ACADÉMICO]]="VIGENTE",ROUNDDOWN(DAYS360(Cat_alumnos[[#This Row],[FECHA DE INICIO (PRIMERA CLASE CALENDARIO)]],TODAY())/30,0)+1-AE810,"NO VIGENTE"))</f>
        <v>NO VIGENTE</v>
      </c>
      <c r="AG810" s="145">
        <v>6</v>
      </c>
      <c r="AH8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0" s="1085" t="str">
        <f t="shared" si="226"/>
        <v>SUSPENDER</v>
      </c>
      <c r="AJ810" s="1210" t="s">
        <v>9078</v>
      </c>
      <c r="AK810" t="s">
        <v>9080</v>
      </c>
    </row>
    <row r="811" spans="1:79" ht="18" customHeight="1" thickBot="1">
      <c r="A811" s="447">
        <f t="shared" si="219"/>
        <v>793</v>
      </c>
      <c r="B811" s="655" t="s">
        <v>3889</v>
      </c>
      <c r="C811" s="1077" t="s">
        <v>3874</v>
      </c>
      <c r="D811" s="776" t="s">
        <v>3951</v>
      </c>
      <c r="E811" s="786" t="s">
        <v>2522</v>
      </c>
      <c r="F811" s="453">
        <v>55541295</v>
      </c>
      <c r="G811" s="953" t="s">
        <v>3850</v>
      </c>
      <c r="H811" s="454">
        <v>20</v>
      </c>
      <c r="I811" s="454">
        <v>20</v>
      </c>
      <c r="J811" s="1072">
        <v>3000</v>
      </c>
      <c r="K811" s="1072">
        <v>3000</v>
      </c>
      <c r="L811" s="455">
        <f t="shared" si="229"/>
        <v>1049.0999999999999</v>
      </c>
      <c r="M811" s="413" t="s">
        <v>3987</v>
      </c>
      <c r="N811" s="459">
        <v>45576</v>
      </c>
      <c r="O811" s="459">
        <v>46153</v>
      </c>
      <c r="P811" s="1068">
        <v>45690</v>
      </c>
      <c r="Q811" s="459">
        <v>46153</v>
      </c>
      <c r="R811" s="49" t="str">
        <f t="shared" si="223"/>
        <v>M</v>
      </c>
      <c r="S811" s="49" t="str">
        <f t="shared" si="224"/>
        <v>DOCTORADO EN DERECHO</v>
      </c>
      <c r="T811" s="245" t="s">
        <v>2133</v>
      </c>
      <c r="U811" s="132" t="s">
        <v>9</v>
      </c>
      <c r="V811" s="883">
        <v>7000</v>
      </c>
      <c r="W811" s="1073">
        <f t="shared" si="227"/>
        <v>0.85012857142857134</v>
      </c>
      <c r="X811" s="1022">
        <f t="shared" si="228"/>
        <v>5950.9</v>
      </c>
      <c r="Y811" s="326">
        <f>VLOOKUP(Cat_alumnos[[#This Row],[PROGRAMA]],Table_1[#All],5,FALSE)</f>
        <v>1</v>
      </c>
      <c r="Z811" s="327" t="str">
        <f>VLOOKUP(Cat_alumnos[[#This Row],[PROGRAMA]],Table_1[#All],6,FALSE)</f>
        <v>N/A</v>
      </c>
      <c r="AA811" s="414">
        <f>VLOOKUP(Cat_alumnos[[#This Row],[PROGRAMA]],Table_1[#All],7,FALSE)</f>
        <v>30000</v>
      </c>
      <c r="AB811" s="604" t="str">
        <f ca="1">IF(Cat_alumnos[[#This Row],[Termina Programa]]&lt;TODAY(), "EGRESADO", "VIGENTE")</f>
        <v>VIGENTE</v>
      </c>
      <c r="AD811" s="1248">
        <v>793</v>
      </c>
      <c r="AF81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CALENDARIO)]],TODAY())/30,0)-AE811, IF(Cat_alumnos[[#This Row],[ESTATUS ACADÉMICO]]="VIGENTE",ROUNDDOWN(DAYS360(Cat_alumnos[[#This Row],[FECHA DE INICIO (PRIMERA CLASE CALENDARIO)]],TODAY())/30,0)+1-AE811,"NO VIGENTE"))</f>
        <v>11</v>
      </c>
      <c r="AG811" s="145">
        <v>8</v>
      </c>
      <c r="AH8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11" s="1085" t="str">
        <f t="shared" si="226"/>
        <v>SUSPENDER</v>
      </c>
      <c r="AJ811" s="300" t="s">
        <v>9583</v>
      </c>
      <c r="AK811">
        <v>0</v>
      </c>
      <c r="AL811">
        <v>1</v>
      </c>
    </row>
    <row r="812" spans="1:79" ht="18.75" customHeight="1" thickBot="1">
      <c r="A812" s="447">
        <f t="shared" si="219"/>
        <v>794</v>
      </c>
      <c r="B812" s="655" t="s">
        <v>3889</v>
      </c>
      <c r="C812" s="1132" t="s">
        <v>3875</v>
      </c>
      <c r="D812" s="776" t="s">
        <v>3949</v>
      </c>
      <c r="E812" s="572" t="s">
        <v>2293</v>
      </c>
      <c r="F812" s="413">
        <v>55318236</v>
      </c>
      <c r="G812" s="572" t="s">
        <v>3062</v>
      </c>
      <c r="H812" s="1133">
        <v>20</v>
      </c>
      <c r="I812" s="1133">
        <v>20</v>
      </c>
      <c r="J812" s="1134">
        <v>3000</v>
      </c>
      <c r="K812" s="1134">
        <v>3000</v>
      </c>
      <c r="L812" s="455">
        <f t="shared" si="229"/>
        <v>1049.0999999999999</v>
      </c>
      <c r="M812" s="413" t="s">
        <v>3987</v>
      </c>
      <c r="N812" s="1135">
        <v>45576</v>
      </c>
      <c r="O812" s="1135">
        <v>46153</v>
      </c>
      <c r="P812" s="460">
        <v>45820</v>
      </c>
      <c r="Q812" s="1135">
        <v>578</v>
      </c>
      <c r="R812" s="49" t="str">
        <f t="shared" si="223"/>
        <v>H</v>
      </c>
      <c r="S812" s="49" t="str">
        <f t="shared" si="224"/>
        <v>DOCTORADO EN DERECHO</v>
      </c>
      <c r="T812" s="245" t="s">
        <v>2133</v>
      </c>
      <c r="U812" s="132" t="s">
        <v>9</v>
      </c>
      <c r="V812" s="883">
        <v>7000</v>
      </c>
      <c r="W812" s="1073">
        <f t="shared" si="227"/>
        <v>0.85012857142857134</v>
      </c>
      <c r="X812" s="1022">
        <f t="shared" si="228"/>
        <v>5950.9</v>
      </c>
      <c r="Y812" s="326">
        <f>VLOOKUP(Cat_alumnos[[#This Row],[PROGRAMA]],Table_1[#All],5,FALSE)</f>
        <v>1</v>
      </c>
      <c r="Z812" s="327" t="str">
        <f>VLOOKUP(Cat_alumnos[[#This Row],[PROGRAMA]],Table_1[#All],6,FALSE)</f>
        <v>N/A</v>
      </c>
      <c r="AA812" s="414">
        <f>VLOOKUP(Cat_alumnos[[#This Row],[PROGRAMA]],Table_1[#All],7,FALSE)</f>
        <v>30000</v>
      </c>
      <c r="AB812" s="604" t="str">
        <f ca="1">IF(Cat_alumnos[[#This Row],[Termina Programa]]&lt;TODAY(), "EGRESADO", "VIGENTE")</f>
        <v>VIGENTE</v>
      </c>
      <c r="AD812" s="1249">
        <v>794</v>
      </c>
      <c r="AF81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CALENDARIO)]],TODAY())/30,0)-AE812, IF(Cat_alumnos[[#This Row],[ESTATUS ACADÉMICO]]="VIGENTE",ROUNDDOWN(DAYS360(Cat_alumnos[[#This Row],[FECHA DE INICIO (PRIMERA CLASE CALENDARIO)]],TODAY())/30,0)+1-AE812,"NO VIGENTE"))</f>
        <v>11</v>
      </c>
      <c r="AG812" s="1264">
        <v>4</v>
      </c>
      <c r="AH8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12" s="1085" t="str">
        <f t="shared" si="226"/>
        <v>SUSPENDER</v>
      </c>
      <c r="AJ812" s="300" t="s">
        <v>8984</v>
      </c>
      <c r="AK812">
        <v>0</v>
      </c>
      <c r="AL812">
        <v>1</v>
      </c>
    </row>
    <row r="813" spans="1:79" ht="29.25" hidden="1" customHeight="1" thickBot="1">
      <c r="A813" s="447">
        <f t="shared" si="219"/>
        <v>795</v>
      </c>
      <c r="B813" s="655" t="s">
        <v>20</v>
      </c>
      <c r="C813" s="1136" t="s">
        <v>3876</v>
      </c>
      <c r="D813" s="453" t="s">
        <v>4004</v>
      </c>
      <c r="E813" s="1137" t="s">
        <v>3877</v>
      </c>
      <c r="F813" s="300" t="s">
        <v>9341</v>
      </c>
      <c r="G813" s="1137" t="s">
        <v>3878</v>
      </c>
      <c r="H813" s="944">
        <v>6</v>
      </c>
      <c r="I813" s="944">
        <v>6</v>
      </c>
      <c r="J813" s="1138">
        <v>3000</v>
      </c>
      <c r="K813" s="453"/>
      <c r="L813" s="455">
        <f t="shared" si="229"/>
        <v>1049.0999999999999</v>
      </c>
      <c r="M813" s="413" t="s">
        <v>3987</v>
      </c>
      <c r="N813" s="1139">
        <v>45576</v>
      </c>
      <c r="O813" s="1139">
        <v>45727</v>
      </c>
      <c r="P813" s="453"/>
      <c r="Q813" s="1139">
        <v>45727</v>
      </c>
      <c r="R813" s="49" t="str">
        <f t="shared" si="223"/>
        <v>H</v>
      </c>
      <c r="S813" s="49" t="str">
        <f t="shared" si="224"/>
        <v>JT DOCTORADO EN DERECHO</v>
      </c>
      <c r="T813" s="245" t="s">
        <v>2133</v>
      </c>
      <c r="U813" s="132" t="s">
        <v>9</v>
      </c>
      <c r="V813" s="883">
        <v>7000</v>
      </c>
      <c r="W813" s="1073">
        <f t="shared" si="227"/>
        <v>0.85012857142857134</v>
      </c>
      <c r="X813" s="1022">
        <f t="shared" si="228"/>
        <v>5950.9</v>
      </c>
      <c r="Y813" s="326">
        <f>VLOOKUP(Cat_alumnos[[#This Row],[PROGRAMA]],Table_1[#All],5,FALSE)</f>
        <v>0</v>
      </c>
      <c r="Z813" s="327">
        <f>VLOOKUP(Cat_alumnos[[#This Row],[PROGRAMA]],Table_1[#All],6,FALSE)</f>
        <v>8000</v>
      </c>
      <c r="AA813" s="414">
        <v>30000</v>
      </c>
      <c r="AB813" s="604" t="str">
        <f ca="1">IF(Cat_alumnos[[#This Row],[Termina Programa]]&lt;TODAY(), "EGRESADO", "VIGENTE")</f>
        <v>EGRESADO</v>
      </c>
      <c r="AD813" s="1248">
        <v>795</v>
      </c>
      <c r="AF813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CALENDARIO)]],TODAY())/30,0)-AE813, IF(Cat_alumnos[[#This Row],[ESTATUS ACADÉMICO]]="VIGENTE",ROUNDDOWN(DAYS360(Cat_alumnos[[#This Row],[FECHA DE INICIO (PRIMERA CLASE CALENDARIO)]],TODAY())/30,0)+1-AE813,"NO VIGENTE"))</f>
        <v>NO VIGENTE</v>
      </c>
      <c r="AG813" s="1264">
        <v>6</v>
      </c>
      <c r="AH8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3" s="1085" t="str">
        <f t="shared" si="226"/>
        <v>SUSPENDER</v>
      </c>
      <c r="AJ813" s="1210" t="s">
        <v>9079</v>
      </c>
      <c r="AK813" t="s">
        <v>9080</v>
      </c>
    </row>
    <row r="814" spans="1:79" ht="21.75" customHeight="1" thickBot="1">
      <c r="A814" s="447">
        <f t="shared" si="219"/>
        <v>796</v>
      </c>
      <c r="B814" s="655" t="s">
        <v>3889</v>
      </c>
      <c r="C814" s="1136" t="s">
        <v>3879</v>
      </c>
      <c r="D814" s="776" t="s">
        <v>3948</v>
      </c>
      <c r="E814" s="1137" t="s">
        <v>2906</v>
      </c>
      <c r="F814" s="41" t="s">
        <v>9342</v>
      </c>
      <c r="G814" s="41" t="s">
        <v>9343</v>
      </c>
      <c r="H814" s="944">
        <v>20</v>
      </c>
      <c r="I814" s="944">
        <v>20</v>
      </c>
      <c r="J814" s="1138">
        <v>3000</v>
      </c>
      <c r="K814" s="1138">
        <v>3000</v>
      </c>
      <c r="L814" s="455">
        <f t="shared" si="229"/>
        <v>1049.0999999999999</v>
      </c>
      <c r="M814" s="413" t="s">
        <v>3987</v>
      </c>
      <c r="N814" s="1139">
        <v>45631</v>
      </c>
      <c r="O814" s="1139">
        <v>46003</v>
      </c>
      <c r="P814" s="461">
        <v>45422</v>
      </c>
      <c r="Q814" s="881">
        <f t="shared" ref="Q814" si="230">IFERROR(EDATE($P814,$H814-1),"")</f>
        <v>46001</v>
      </c>
      <c r="R814" s="49" t="str">
        <f t="shared" si="223"/>
        <v>H</v>
      </c>
      <c r="S814" s="49" t="str">
        <f t="shared" si="224"/>
        <v>DOCTORADO EN DERECHO</v>
      </c>
      <c r="T814" s="245" t="s">
        <v>2133</v>
      </c>
      <c r="U814" s="132" t="s">
        <v>9</v>
      </c>
      <c r="V814" s="883">
        <v>7000</v>
      </c>
      <c r="W814" s="1073">
        <f t="shared" si="227"/>
        <v>0.85012857142857134</v>
      </c>
      <c r="X814" s="1022">
        <f t="shared" si="228"/>
        <v>5950.9</v>
      </c>
      <c r="Y814" s="326">
        <f>VLOOKUP(Cat_alumnos[[#This Row],[PROGRAMA]],Table_1[#All],5,FALSE)</f>
        <v>1</v>
      </c>
      <c r="Z814" s="327" t="str">
        <f>VLOOKUP(Cat_alumnos[[#This Row],[PROGRAMA]],Table_1[#All],6,FALSE)</f>
        <v>N/A</v>
      </c>
      <c r="AA814" s="414">
        <f>VLOOKUP(Cat_alumnos[[#This Row],[PROGRAMA]],Table_1[#All],7,FALSE)</f>
        <v>30000</v>
      </c>
      <c r="AB814" s="604" t="s">
        <v>9</v>
      </c>
      <c r="AD814" s="1249">
        <v>796</v>
      </c>
      <c r="AF81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CALENDARIO)]],TODAY())/30,0)-AE814, IF(Cat_alumnos[[#This Row],[ESTATUS ACADÉMICO]]="VIGENTE",ROUNDDOWN(DAYS360(Cat_alumnos[[#This Row],[FECHA DE INICIO (PRIMERA CLASE CALENDARIO)]],TODAY())/30,0)+1-AE814,"NO VIGENTE"))</f>
        <v>9</v>
      </c>
      <c r="AG814" s="145">
        <v>9</v>
      </c>
      <c r="AH8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814" s="1085" t="str">
        <f t="shared" si="226"/>
        <v>SUSPENDER</v>
      </c>
      <c r="AJ814" s="1210" t="s">
        <v>9581</v>
      </c>
      <c r="AK814">
        <v>2</v>
      </c>
      <c r="AL814">
        <v>0</v>
      </c>
    </row>
    <row r="815" spans="1:79" ht="24.75" hidden="1" customHeight="1" thickBot="1">
      <c r="A815" s="447">
        <f t="shared" si="219"/>
        <v>797</v>
      </c>
      <c r="B815" s="563" t="s">
        <v>17</v>
      </c>
      <c r="C815" s="1136" t="s">
        <v>3880</v>
      </c>
      <c r="D815" s="776" t="s">
        <v>3950</v>
      </c>
      <c r="E815" s="1165" t="s">
        <v>3881</v>
      </c>
      <c r="F815" s="1140">
        <v>7222640455</v>
      </c>
      <c r="G815" s="953" t="s">
        <v>3882</v>
      </c>
      <c r="H815" s="944">
        <v>8</v>
      </c>
      <c r="I815" s="944">
        <v>8</v>
      </c>
      <c r="J815" s="1138">
        <v>1000</v>
      </c>
      <c r="K815" s="1138">
        <v>0</v>
      </c>
      <c r="L815" s="1138">
        <v>2275</v>
      </c>
      <c r="M815" s="1137" t="s">
        <v>3883</v>
      </c>
      <c r="N815" s="1139">
        <v>45590</v>
      </c>
      <c r="O815" s="1139">
        <v>45802</v>
      </c>
      <c r="P815" s="1139">
        <v>45590</v>
      </c>
      <c r="Q815" s="1139">
        <v>45802</v>
      </c>
      <c r="R815" s="49" t="str">
        <f t="shared" si="223"/>
        <v>M</v>
      </c>
      <c r="S815" s="49" t="str">
        <f t="shared" si="224"/>
        <v>JT EN LICENCIATURA EN DERECHO</v>
      </c>
      <c r="T815" s="322" t="s">
        <v>35</v>
      </c>
      <c r="U815" s="132" t="s">
        <v>9</v>
      </c>
      <c r="V815" s="883">
        <v>4200</v>
      </c>
      <c r="W815" s="1073">
        <f t="shared" si="227"/>
        <v>0.45833333333333331</v>
      </c>
      <c r="X815" s="1022">
        <f t="shared" si="228"/>
        <v>1925</v>
      </c>
      <c r="Y815" s="326">
        <v>0</v>
      </c>
      <c r="Z815" s="327">
        <v>5000</v>
      </c>
      <c r="AA815" s="414">
        <v>23000</v>
      </c>
      <c r="AB815" s="604" t="str">
        <f ca="1">IF(Cat_alumnos[[#This Row],[Termina Programa]]&lt;TODAY(), "EGRESADO", "VIGENTE")</f>
        <v>EGRESADO</v>
      </c>
      <c r="AD815" s="1248">
        <v>797</v>
      </c>
      <c r="AF815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CALENDARIO)]],TODAY())/30,0)-AE815, IF(Cat_alumnos[[#This Row],[ESTATUS ACADÉMICO]]="VIGENTE",ROUNDDOWN(DAYS360(Cat_alumnos[[#This Row],[FECHA DE INICIO (PRIMERA CLASE CALENDARIO)]],TODAY())/30,0)+1-AE815,"NO VIGENTE"))</f>
        <v>NO VIGENTE</v>
      </c>
      <c r="AG815" s="145"/>
      <c r="AH8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-12</v>
      </c>
      <c r="AI815" s="1085" t="str">
        <f t="shared" ca="1" si="226"/>
        <v>Al día septiembre</v>
      </c>
      <c r="AJ815" s="300"/>
    </row>
    <row r="816" spans="1:79" ht="21" hidden="1" thickBot="1">
      <c r="A816" s="447">
        <f t="shared" si="219"/>
        <v>798</v>
      </c>
      <c r="B816" s="1131" t="s">
        <v>15</v>
      </c>
      <c r="C816" s="1141"/>
      <c r="D816" s="1142"/>
      <c r="E816" s="1284" t="s">
        <v>9174</v>
      </c>
      <c r="F816" s="1141"/>
      <c r="G816" s="953"/>
      <c r="H816" s="1143"/>
      <c r="I816" s="1143"/>
      <c r="J816" s="1144"/>
      <c r="K816" s="1144"/>
      <c r="L816" s="1144"/>
      <c r="M816" s="1145"/>
      <c r="N816" s="1146"/>
      <c r="O816" s="1146"/>
      <c r="P816" s="1146"/>
      <c r="Q816" s="1146">
        <v>46054</v>
      </c>
      <c r="R816" s="49" t="str">
        <f t="shared" si="223"/>
        <v/>
      </c>
      <c r="S816" s="49" t="str">
        <f t="shared" si="224"/>
        <v>MAESTRIA EN DERECHO PROCESAL PENAL Y JUICIOS ORALES</v>
      </c>
      <c r="T816" s="322"/>
      <c r="U816" s="132" t="s">
        <v>14</v>
      </c>
      <c r="V816" s="883">
        <v>5000</v>
      </c>
      <c r="W816" s="1073">
        <f t="shared" si="227"/>
        <v>1</v>
      </c>
      <c r="X816" s="1022">
        <f t="shared" si="228"/>
        <v>5000</v>
      </c>
      <c r="Y816" s="326">
        <v>1</v>
      </c>
      <c r="Z816" s="327"/>
      <c r="AA816" s="414">
        <v>26000</v>
      </c>
      <c r="AB816" s="604" t="s">
        <v>14</v>
      </c>
      <c r="AD816" s="1249">
        <v>798</v>
      </c>
      <c r="AF81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CALENDARIO)]],TODAY())/30,0)-AE816, IF(Cat_alumnos[[#This Row],[ESTATUS ACADÉMICO]]="VIGENTE",ROUNDDOWN(DAYS360(Cat_alumnos[[#This Row],[FECHA DE INICIO (PRIMERA CLASE CALENDARIO)]],TODAY())/30,0)+1-AE816,"NO VIGENTE"))</f>
        <v>NO VIGENTE</v>
      </c>
      <c r="AG816" s="145"/>
      <c r="AH81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16" s="1085" t="str">
        <f t="shared" si="226"/>
        <v>SUSPENDER</v>
      </c>
      <c r="AJ816" s="300"/>
    </row>
    <row r="817" spans="1:38" ht="23.25" hidden="1" customHeight="1" thickBot="1">
      <c r="A817" s="447">
        <f t="shared" si="219"/>
        <v>799</v>
      </c>
      <c r="B817" s="655" t="s">
        <v>20</v>
      </c>
      <c r="C817" s="453" t="s">
        <v>3923</v>
      </c>
      <c r="D817" s="1215" t="s">
        <v>3988</v>
      </c>
      <c r="E817" s="453" t="s">
        <v>3884</v>
      </c>
      <c r="F817" s="453">
        <v>58205087</v>
      </c>
      <c r="G817" s="41" t="s">
        <v>9324</v>
      </c>
      <c r="H817" s="454">
        <v>6</v>
      </c>
      <c r="I817" s="454">
        <v>6</v>
      </c>
      <c r="J817" s="1147">
        <v>3000</v>
      </c>
      <c r="K817" s="453"/>
      <c r="L817" s="455">
        <f>3497*0.3</f>
        <v>1049.0999999999999</v>
      </c>
      <c r="M817" s="413" t="s">
        <v>3987</v>
      </c>
      <c r="N817" s="459">
        <v>45604</v>
      </c>
      <c r="O817" s="459">
        <v>45755</v>
      </c>
      <c r="P817" s="453"/>
      <c r="Q817" s="459">
        <v>45755</v>
      </c>
      <c r="R817" s="49" t="str">
        <f t="shared" si="223"/>
        <v>M</v>
      </c>
      <c r="S817" s="49" t="str">
        <f t="shared" si="224"/>
        <v>JT DOCTORADO EN DERECHO</v>
      </c>
      <c r="T817" s="322" t="s">
        <v>2133</v>
      </c>
      <c r="U817" s="132" t="s">
        <v>9</v>
      </c>
      <c r="V817" s="883">
        <v>7000</v>
      </c>
      <c r="W817" s="1073">
        <f t="shared" si="227"/>
        <v>0.85012857142857134</v>
      </c>
      <c r="X817" s="1022">
        <f t="shared" si="228"/>
        <v>5950.9</v>
      </c>
      <c r="Y817" s="326">
        <v>0</v>
      </c>
      <c r="Z817" s="327">
        <v>8000</v>
      </c>
      <c r="AA817" s="414">
        <v>30000</v>
      </c>
      <c r="AB817" s="604" t="str">
        <f ca="1">IF(Cat_alumnos[[#This Row],[Termina Programa]]&lt;TODAY(), "EGRESADO", "VIGENTE")</f>
        <v>EGRESADO</v>
      </c>
      <c r="AD817" s="1248">
        <v>799</v>
      </c>
      <c r="AF81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CALENDARIO)]],TODAY())/30,0)-AE817, IF(Cat_alumnos[[#This Row],[ESTATUS ACADÉMICO]]="VIGENTE",ROUNDDOWN(DAYS360(Cat_alumnos[[#This Row],[FECHA DE INICIO (PRIMERA CLASE CALENDARIO)]],TODAY())/30,0)+1-AE817,"NO VIGENTE"))</f>
        <v>NO VIGENTE</v>
      </c>
      <c r="AG817" s="145">
        <v>6</v>
      </c>
      <c r="AH8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7" s="1085" t="str">
        <f t="shared" si="226"/>
        <v>SUSPENDER</v>
      </c>
      <c r="AJ817" s="1210" t="s">
        <v>9078</v>
      </c>
      <c r="AK817" t="s">
        <v>9080</v>
      </c>
    </row>
    <row r="818" spans="1:38" ht="24.75" hidden="1" customHeight="1" thickBot="1">
      <c r="A818" s="447">
        <f t="shared" si="219"/>
        <v>800</v>
      </c>
      <c r="B818" s="680" t="s">
        <v>67</v>
      </c>
      <c r="C818" s="1148" t="s">
        <v>2280</v>
      </c>
      <c r="D818" s="893" t="s">
        <v>3952</v>
      </c>
      <c r="E818" s="525" t="s">
        <v>2845</v>
      </c>
      <c r="F818" s="454" t="s">
        <v>2277</v>
      </c>
      <c r="G818" s="564" t="s">
        <v>2278</v>
      </c>
      <c r="H818" s="454">
        <v>20</v>
      </c>
      <c r="I818" s="454">
        <v>20</v>
      </c>
      <c r="J818" s="566" t="s">
        <v>1600</v>
      </c>
      <c r="K818" s="455">
        <v>3000</v>
      </c>
      <c r="L818" s="455">
        <v>3497</v>
      </c>
      <c r="M818" s="453" t="s">
        <v>3493</v>
      </c>
      <c r="N818" s="459">
        <v>45626</v>
      </c>
      <c r="O818" s="459">
        <v>46203</v>
      </c>
      <c r="P818" s="459">
        <v>45658</v>
      </c>
      <c r="Q818" s="459">
        <v>46203</v>
      </c>
      <c r="R818" s="49" t="str">
        <f t="shared" si="223"/>
        <v>M</v>
      </c>
      <c r="S818" s="49" t="str">
        <f t="shared" si="224"/>
        <v>DOCTORADO EN INNOVACION, ADMON Y POLITICAS PUBLICAS</v>
      </c>
      <c r="T818" s="322" t="s">
        <v>1227</v>
      </c>
      <c r="U818" s="132" t="s">
        <v>9</v>
      </c>
      <c r="V818" s="883">
        <v>7000</v>
      </c>
      <c r="W818" s="1073">
        <f t="shared" si="227"/>
        <v>0.50042857142857144</v>
      </c>
      <c r="X818" s="1022">
        <f t="shared" si="228"/>
        <v>3503</v>
      </c>
      <c r="Y818" s="326">
        <v>1</v>
      </c>
      <c r="Z818" s="327"/>
      <c r="AA818" s="414">
        <v>29000</v>
      </c>
      <c r="AB818" s="604" t="str">
        <f ca="1">IF(Cat_alumnos[[#This Row],[Termina Programa]]&lt;TODAY(), "EGRESADO", "VIGENTE")</f>
        <v>VIGENTE</v>
      </c>
      <c r="AD818" s="1249">
        <v>800</v>
      </c>
      <c r="AF81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CALENDARIO)]],TODAY())/30,0)-AE818, IF(Cat_alumnos[[#This Row],[ESTATUS ACADÉMICO]]="VIGENTE",ROUNDDOWN(DAYS360(Cat_alumnos[[#This Row],[FECHA DE INICIO (PRIMERA CLASE CALENDARIO)]],TODAY())/30,0)+1-AE818,"NO VIGENTE"))</f>
        <v>10</v>
      </c>
      <c r="AG818" s="145">
        <v>5</v>
      </c>
      <c r="AH8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18" s="1085" t="str">
        <f t="shared" si="226"/>
        <v>SUSPENDER</v>
      </c>
      <c r="AJ818" s="300"/>
    </row>
    <row r="819" spans="1:38" ht="20.25" customHeight="1" thickBot="1">
      <c r="A819" s="447">
        <f t="shared" si="219"/>
        <v>801</v>
      </c>
      <c r="B819" s="611" t="s">
        <v>15</v>
      </c>
      <c r="C819" s="1077" t="s">
        <v>3885</v>
      </c>
      <c r="D819" s="514" t="s">
        <v>3972</v>
      </c>
      <c r="E819" s="1149" t="s">
        <v>3886</v>
      </c>
      <c r="F819" s="1293">
        <v>50183081</v>
      </c>
      <c r="G819" s="564" t="s">
        <v>3887</v>
      </c>
      <c r="H819" s="454">
        <v>16</v>
      </c>
      <c r="I819" s="454">
        <v>16</v>
      </c>
      <c r="J819" s="453">
        <v>2000</v>
      </c>
      <c r="K819" s="453">
        <v>2000</v>
      </c>
      <c r="L819" s="947">
        <f>2275*0.3</f>
        <v>682.5</v>
      </c>
      <c r="M819" s="453" t="s">
        <v>3888</v>
      </c>
      <c r="N819" s="459">
        <v>45632</v>
      </c>
      <c r="O819" s="459">
        <v>46087</v>
      </c>
      <c r="P819" s="461">
        <v>45499</v>
      </c>
      <c r="Q819" s="459">
        <v>46087</v>
      </c>
      <c r="R819" s="49" t="str">
        <f t="shared" si="223"/>
        <v>H</v>
      </c>
      <c r="S819" s="49" t="str">
        <f t="shared" si="224"/>
        <v>MAESTRIA EN DERECHO PROCESAL PENAL Y JUICIOS ORALES</v>
      </c>
      <c r="T819" s="322" t="s">
        <v>2133</v>
      </c>
      <c r="U819" s="132" t="s">
        <v>9</v>
      </c>
      <c r="V819" s="883">
        <v>5000</v>
      </c>
      <c r="W819" s="1073">
        <f t="shared" si="227"/>
        <v>0.86350000000000005</v>
      </c>
      <c r="X819" s="1022">
        <f t="shared" si="228"/>
        <v>4317.5</v>
      </c>
      <c r="Y819" s="326">
        <v>2</v>
      </c>
      <c r="Z819" s="327"/>
      <c r="AA819" s="414">
        <v>26000</v>
      </c>
      <c r="AB819" s="604" t="str">
        <f ca="1">IF(Cat_alumnos[[#This Row],[Termina Programa]]&lt;TODAY(), "EGRESADO", "VIGENTE")</f>
        <v>VIGENTE</v>
      </c>
      <c r="AD819" s="1248">
        <v>801</v>
      </c>
      <c r="AF81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CALENDARIO)]],TODAY())/30,0)-AE819, IF(Cat_alumnos[[#This Row],[ESTATUS ACADÉMICO]]="VIGENTE",ROUNDDOWN(DAYS360(Cat_alumnos[[#This Row],[FECHA DE INICIO (PRIMERA CLASE CALENDARIO)]],TODAY())/30,0)+1-AE819,"NO VIGENTE"))</f>
        <v>9</v>
      </c>
      <c r="AG819" s="145">
        <v>4</v>
      </c>
      <c r="AH819" s="47">
        <v>12</v>
      </c>
      <c r="AI819" s="1085" t="str">
        <f t="shared" si="226"/>
        <v>SUSPENDER</v>
      </c>
      <c r="AJ819" s="1210" t="s">
        <v>9167</v>
      </c>
      <c r="AL819">
        <v>2</v>
      </c>
    </row>
    <row r="820" spans="1:38" ht="18.75" customHeight="1" thickBot="1">
      <c r="A820" s="447">
        <f t="shared" si="219"/>
        <v>802</v>
      </c>
      <c r="B820" s="655" t="s">
        <v>3889</v>
      </c>
      <c r="C820" s="1164" t="s">
        <v>3890</v>
      </c>
      <c r="D820" s="1199" t="s">
        <v>8975</v>
      </c>
      <c r="E820" s="1149" t="s">
        <v>3891</v>
      </c>
      <c r="F820" s="1292">
        <v>41176721</v>
      </c>
      <c r="G820" s="1200" t="s">
        <v>3892</v>
      </c>
      <c r="H820" s="454">
        <v>20</v>
      </c>
      <c r="I820" s="454">
        <v>20</v>
      </c>
      <c r="J820" s="1147">
        <v>3000</v>
      </c>
      <c r="K820" s="1072">
        <v>3000</v>
      </c>
      <c r="L820" s="455">
        <f t="shared" ref="L820:L828" si="231">3497*0.3</f>
        <v>1049.0999999999999</v>
      </c>
      <c r="M820" s="413" t="s">
        <v>3987</v>
      </c>
      <c r="N820" s="459">
        <v>45632</v>
      </c>
      <c r="O820" s="459">
        <v>46209</v>
      </c>
      <c r="P820" s="460">
        <v>45820</v>
      </c>
      <c r="Q820" s="459">
        <v>46209</v>
      </c>
      <c r="R820" s="49" t="str">
        <f t="shared" si="223"/>
        <v>H</v>
      </c>
      <c r="S820" s="49" t="str">
        <f t="shared" si="224"/>
        <v>DOCTORADO EN DERECHO</v>
      </c>
      <c r="T820" s="322" t="s">
        <v>2133</v>
      </c>
      <c r="U820" s="132" t="s">
        <v>9</v>
      </c>
      <c r="V820" s="883">
        <v>7000</v>
      </c>
      <c r="W820" s="1073">
        <f t="shared" si="227"/>
        <v>0.85012857142857134</v>
      </c>
      <c r="X820" s="1022">
        <f t="shared" si="228"/>
        <v>5950.9</v>
      </c>
      <c r="Y820" s="326">
        <v>1</v>
      </c>
      <c r="Z820" s="327"/>
      <c r="AA820" s="414">
        <v>30000</v>
      </c>
      <c r="AB820" s="604" t="str">
        <f ca="1">IF(Cat_alumnos[[#This Row],[Termina Programa]]&lt;TODAY(), "EGRESADO", "VIGENTE")</f>
        <v>VIGENTE</v>
      </c>
      <c r="AD820" s="1249">
        <v>802</v>
      </c>
      <c r="AF82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CALENDARIO)]],TODAY())/30,0)-AE820, IF(Cat_alumnos[[#This Row],[ESTATUS ACADÉMICO]]="VIGENTE",ROUNDDOWN(DAYS360(Cat_alumnos[[#This Row],[FECHA DE INICIO (PRIMERA CLASE CALENDARIO)]],TODAY())/30,0)+1-AE820,"NO VIGENTE"))</f>
        <v>9</v>
      </c>
      <c r="AG820" s="145">
        <v>8</v>
      </c>
      <c r="AH8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0" s="1085" t="str">
        <f t="shared" si="226"/>
        <v>SUSPENDER</v>
      </c>
      <c r="AJ820" s="1210" t="s">
        <v>9586</v>
      </c>
      <c r="AK820">
        <v>0</v>
      </c>
      <c r="AL820">
        <v>1</v>
      </c>
    </row>
    <row r="821" spans="1:38" ht="23.25" customHeight="1" thickBot="1">
      <c r="A821" s="447">
        <f t="shared" si="219"/>
        <v>803</v>
      </c>
      <c r="B821" s="655" t="s">
        <v>3889</v>
      </c>
      <c r="C821" s="1077" t="s">
        <v>3893</v>
      </c>
      <c r="D821" s="1199" t="s">
        <v>3994</v>
      </c>
      <c r="E821" s="1149" t="s">
        <v>2694</v>
      </c>
      <c r="F821" s="1292">
        <v>30987807</v>
      </c>
      <c r="G821" s="1296" t="s">
        <v>9322</v>
      </c>
      <c r="H821" s="454">
        <v>20</v>
      </c>
      <c r="I821" s="454">
        <v>20</v>
      </c>
      <c r="J821" s="453">
        <v>3000</v>
      </c>
      <c r="K821" s="453">
        <v>3000</v>
      </c>
      <c r="L821" s="455">
        <f t="shared" si="231"/>
        <v>1049.0999999999999</v>
      </c>
      <c r="M821" s="413" t="s">
        <v>3987</v>
      </c>
      <c r="N821" s="459">
        <v>45632</v>
      </c>
      <c r="O821" s="459">
        <v>46209</v>
      </c>
      <c r="P821" s="460">
        <v>45820</v>
      </c>
      <c r="Q821" s="459">
        <v>46209</v>
      </c>
      <c r="R821" s="49" t="str">
        <f t="shared" si="223"/>
        <v>H</v>
      </c>
      <c r="S821" s="49" t="str">
        <f t="shared" si="224"/>
        <v>DOCTORADO EN DERECHO</v>
      </c>
      <c r="T821" s="322" t="s">
        <v>2133</v>
      </c>
      <c r="U821" s="132" t="s">
        <v>9</v>
      </c>
      <c r="V821" s="883">
        <v>7000</v>
      </c>
      <c r="W821" s="1073">
        <f t="shared" si="227"/>
        <v>0.85012857142857134</v>
      </c>
      <c r="X821" s="1022">
        <f t="shared" si="228"/>
        <v>5950.9</v>
      </c>
      <c r="Y821" s="326">
        <v>1</v>
      </c>
      <c r="Z821" s="327"/>
      <c r="AA821" s="414">
        <v>30000</v>
      </c>
      <c r="AB821" s="604" t="str">
        <f ca="1">IF(Cat_alumnos[[#This Row],[Termina Programa]]&lt;TODAY(), "EGRESADO", "VIGENTE")</f>
        <v>VIGENTE</v>
      </c>
      <c r="AD821" s="1248">
        <v>803</v>
      </c>
      <c r="AF82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CALENDARIO)]],TODAY())/30,0)-AE821, IF(Cat_alumnos[[#This Row],[ESTATUS ACADÉMICO]]="VIGENTE",ROUNDDOWN(DAYS360(Cat_alumnos[[#This Row],[FECHA DE INICIO (PRIMERA CLASE CALENDARIO)]],TODAY())/30,0)+1-AE821,"NO VIGENTE"))</f>
        <v>9</v>
      </c>
      <c r="AG821" s="145">
        <v>8</v>
      </c>
      <c r="AH8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1" s="1085" t="str">
        <f t="shared" si="226"/>
        <v>SUSPENDER</v>
      </c>
      <c r="AJ821" s="1210" t="s">
        <v>9586</v>
      </c>
      <c r="AK821">
        <v>0</v>
      </c>
      <c r="AL821">
        <v>1</v>
      </c>
    </row>
    <row r="822" spans="1:38" ht="18.75" customHeight="1" thickBot="1">
      <c r="A822" s="447">
        <f t="shared" si="219"/>
        <v>804</v>
      </c>
      <c r="B822" s="655" t="s">
        <v>3889</v>
      </c>
      <c r="C822" s="1071" t="s">
        <v>3917</v>
      </c>
      <c r="D822" s="1199" t="s">
        <v>8978</v>
      </c>
      <c r="E822" s="1149" t="s">
        <v>2706</v>
      </c>
      <c r="F822" s="1292">
        <v>30388286</v>
      </c>
      <c r="G822" s="953" t="s">
        <v>3894</v>
      </c>
      <c r="H822" s="454">
        <v>20</v>
      </c>
      <c r="I822" s="454">
        <v>20</v>
      </c>
      <c r="J822" s="1147">
        <v>3000</v>
      </c>
      <c r="K822" s="1072">
        <v>3000</v>
      </c>
      <c r="L822" s="455">
        <f t="shared" si="231"/>
        <v>1049.0999999999999</v>
      </c>
      <c r="M822" s="413" t="s">
        <v>3987</v>
      </c>
      <c r="N822" s="459">
        <v>45632</v>
      </c>
      <c r="O822" s="459">
        <v>46209</v>
      </c>
      <c r="P822" s="460">
        <v>45820</v>
      </c>
      <c r="Q822" s="459">
        <v>46209</v>
      </c>
      <c r="R822" s="49" t="str">
        <f t="shared" si="223"/>
        <v>H</v>
      </c>
      <c r="S822" s="49" t="str">
        <f t="shared" si="224"/>
        <v>DOCTORADO EN DERECHO</v>
      </c>
      <c r="T822" s="322" t="s">
        <v>2133</v>
      </c>
      <c r="U822" s="132" t="s">
        <v>9</v>
      </c>
      <c r="V822" s="883">
        <v>7000</v>
      </c>
      <c r="W822" s="1073">
        <f t="shared" si="227"/>
        <v>0.85012857142857134</v>
      </c>
      <c r="X822" s="1022">
        <f t="shared" si="228"/>
        <v>5950.9</v>
      </c>
      <c r="Y822" s="326">
        <v>1</v>
      </c>
      <c r="Z822" s="327"/>
      <c r="AA822" s="414">
        <v>30000</v>
      </c>
      <c r="AB822" s="604" t="str">
        <f ca="1">IF(Cat_alumnos[[#This Row],[Termina Programa]]&lt;TODAY(), "EGRESADO", "VIGENTE")</f>
        <v>VIGENTE</v>
      </c>
      <c r="AD822" s="1249">
        <v>804</v>
      </c>
      <c r="AF82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CALENDARIO)]],TODAY())/30,0)-AE822, IF(Cat_alumnos[[#This Row],[ESTATUS ACADÉMICO]]="VIGENTE",ROUNDDOWN(DAYS360(Cat_alumnos[[#This Row],[FECHA DE INICIO (PRIMERA CLASE CALENDARIO)]],TODAY())/30,0)+1-AE822,"NO VIGENTE"))</f>
        <v>9</v>
      </c>
      <c r="AG822" s="145">
        <v>8</v>
      </c>
      <c r="AH8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2" s="1085" t="str">
        <f t="shared" si="226"/>
        <v>SUSPENDER</v>
      </c>
      <c r="AJ822" s="1210" t="s">
        <v>9586</v>
      </c>
      <c r="AK822">
        <v>0</v>
      </c>
      <c r="AL822">
        <v>1</v>
      </c>
    </row>
    <row r="823" spans="1:38" ht="18" thickBot="1">
      <c r="A823" s="447">
        <f t="shared" si="219"/>
        <v>805</v>
      </c>
      <c r="B823" s="655" t="s">
        <v>3889</v>
      </c>
      <c r="C823" s="816" t="s">
        <v>2885</v>
      </c>
      <c r="D823" s="1199" t="s">
        <v>8976</v>
      </c>
      <c r="E823" s="1149" t="s">
        <v>2571</v>
      </c>
      <c r="F823" s="1292">
        <v>57105635</v>
      </c>
      <c r="G823" s="953" t="s">
        <v>3895</v>
      </c>
      <c r="H823" s="454">
        <v>20</v>
      </c>
      <c r="I823" s="454">
        <v>20</v>
      </c>
      <c r="J823" s="1147">
        <v>3000</v>
      </c>
      <c r="K823" s="1072">
        <v>3000</v>
      </c>
      <c r="L823" s="455">
        <f t="shared" si="231"/>
        <v>1049.0999999999999</v>
      </c>
      <c r="M823" s="413" t="s">
        <v>3987</v>
      </c>
      <c r="N823" s="459">
        <v>45632</v>
      </c>
      <c r="O823" s="459">
        <v>46209</v>
      </c>
      <c r="P823" s="460">
        <v>45820</v>
      </c>
      <c r="Q823" s="459">
        <v>46209</v>
      </c>
      <c r="R823" s="49" t="str">
        <f t="shared" si="223"/>
        <v>H</v>
      </c>
      <c r="S823" s="49" t="str">
        <f t="shared" si="224"/>
        <v>DOCTORADO EN DERECHO</v>
      </c>
      <c r="T823" s="322" t="s">
        <v>2133</v>
      </c>
      <c r="U823" s="132" t="s">
        <v>9</v>
      </c>
      <c r="V823" s="883">
        <v>7000</v>
      </c>
      <c r="W823" s="1073">
        <f t="shared" si="227"/>
        <v>0.85012857142857134</v>
      </c>
      <c r="X823" s="1022">
        <f t="shared" si="228"/>
        <v>5950.9</v>
      </c>
      <c r="Y823" s="326">
        <v>1</v>
      </c>
      <c r="Z823" s="327"/>
      <c r="AA823" s="414">
        <v>30000</v>
      </c>
      <c r="AB823" s="604" t="str">
        <f ca="1">IF(Cat_alumnos[[#This Row],[Termina Programa]]&lt;TODAY(), "EGRESADO", "VIGENTE")</f>
        <v>VIGENTE</v>
      </c>
      <c r="AD823" s="1248">
        <v>805</v>
      </c>
      <c r="AF82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CALENDARIO)]],TODAY())/30,0)-AE823, IF(Cat_alumnos[[#This Row],[ESTATUS ACADÉMICO]]="VIGENTE",ROUNDDOWN(DAYS360(Cat_alumnos[[#This Row],[FECHA DE INICIO (PRIMERA CLASE CALENDARIO)]],TODAY())/30,0)+1-AE823,"NO VIGENTE"))</f>
        <v>9</v>
      </c>
      <c r="AG823" s="145">
        <v>8</v>
      </c>
      <c r="AH8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3" s="1085" t="str">
        <f t="shared" si="226"/>
        <v>SUSPENDER</v>
      </c>
      <c r="AJ823" s="1210" t="s">
        <v>9586</v>
      </c>
      <c r="AK823">
        <v>0</v>
      </c>
      <c r="AL823">
        <v>1</v>
      </c>
    </row>
    <row r="824" spans="1:38" ht="18" customHeight="1" thickBot="1">
      <c r="A824" s="447">
        <f t="shared" si="219"/>
        <v>806</v>
      </c>
      <c r="B824" s="655" t="s">
        <v>3889</v>
      </c>
      <c r="C824" s="1071" t="s">
        <v>3918</v>
      </c>
      <c r="D824" s="1199" t="s">
        <v>8977</v>
      </c>
      <c r="E824" s="1149" t="s">
        <v>2674</v>
      </c>
      <c r="F824" s="1292">
        <v>42164203</v>
      </c>
      <c r="G824" s="1296" t="s">
        <v>9207</v>
      </c>
      <c r="H824" s="454">
        <v>20</v>
      </c>
      <c r="I824" s="454">
        <v>20</v>
      </c>
      <c r="J824" s="1147">
        <v>3000</v>
      </c>
      <c r="K824" s="1072">
        <v>3000</v>
      </c>
      <c r="L824" s="455">
        <f t="shared" si="231"/>
        <v>1049.0999999999999</v>
      </c>
      <c r="M824" s="413" t="s">
        <v>3987</v>
      </c>
      <c r="N824" s="459">
        <v>45632</v>
      </c>
      <c r="O824" s="459">
        <v>46209</v>
      </c>
      <c r="P824" s="460">
        <v>45820</v>
      </c>
      <c r="Q824" s="459">
        <v>46209</v>
      </c>
      <c r="R824" s="49" t="str">
        <f t="shared" si="223"/>
        <v>H</v>
      </c>
      <c r="S824" s="49" t="str">
        <f t="shared" si="224"/>
        <v>DOCTORADO EN DERECHO</v>
      </c>
      <c r="T824" s="322" t="s">
        <v>2133</v>
      </c>
      <c r="U824" s="132" t="s">
        <v>9</v>
      </c>
      <c r="V824" s="883">
        <v>7000</v>
      </c>
      <c r="W824" s="1073">
        <f t="shared" si="227"/>
        <v>0.85012857142857134</v>
      </c>
      <c r="X824" s="1022">
        <f t="shared" si="228"/>
        <v>5950.9</v>
      </c>
      <c r="Y824" s="326">
        <v>1</v>
      </c>
      <c r="Z824" s="327"/>
      <c r="AA824" s="414">
        <v>30000</v>
      </c>
      <c r="AB824" s="604" t="str">
        <f ca="1">IF(Cat_alumnos[[#This Row],[Termina Programa]]&lt;TODAY(), "EGRESADO", "VIGENTE")</f>
        <v>VIGENTE</v>
      </c>
      <c r="AD824" s="1249">
        <v>806</v>
      </c>
      <c r="AF82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CALENDARIO)]],TODAY())/30,0)-AE824, IF(Cat_alumnos[[#This Row],[ESTATUS ACADÉMICO]]="VIGENTE",ROUNDDOWN(DAYS360(Cat_alumnos[[#This Row],[FECHA DE INICIO (PRIMERA CLASE CALENDARIO)]],TODAY())/30,0)+1-AE824,"NO VIGENTE"))</f>
        <v>9</v>
      </c>
      <c r="AG824" s="145">
        <v>8</v>
      </c>
      <c r="AH8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4" s="1085" t="str">
        <f t="shared" si="226"/>
        <v>SUSPENDER</v>
      </c>
      <c r="AJ824" s="1210" t="s">
        <v>9586</v>
      </c>
      <c r="AK824">
        <v>0</v>
      </c>
      <c r="AL824">
        <v>1</v>
      </c>
    </row>
    <row r="825" spans="1:38" ht="19.5" customHeight="1" thickBot="1">
      <c r="A825" s="447">
        <f t="shared" si="219"/>
        <v>807</v>
      </c>
      <c r="B825" s="655" t="s">
        <v>3889</v>
      </c>
      <c r="C825" s="1071" t="s">
        <v>3919</v>
      </c>
      <c r="D825" s="1199" t="s">
        <v>8979</v>
      </c>
      <c r="E825" s="1149" t="s">
        <v>2708</v>
      </c>
      <c r="F825" s="1292">
        <v>47334935</v>
      </c>
      <c r="G825" s="953" t="s">
        <v>9073</v>
      </c>
      <c r="H825" s="454">
        <v>20</v>
      </c>
      <c r="I825" s="454">
        <v>20</v>
      </c>
      <c r="J825" s="1147">
        <v>3000</v>
      </c>
      <c r="K825" s="1072">
        <v>3000</v>
      </c>
      <c r="L825" s="455">
        <f t="shared" si="231"/>
        <v>1049.0999999999999</v>
      </c>
      <c r="M825" s="413" t="s">
        <v>3987</v>
      </c>
      <c r="N825" s="459">
        <v>45632</v>
      </c>
      <c r="O825" s="459">
        <v>46209</v>
      </c>
      <c r="P825" s="460">
        <v>45820</v>
      </c>
      <c r="Q825" s="459">
        <v>46209</v>
      </c>
      <c r="R825" s="49" t="str">
        <f t="shared" si="223"/>
        <v>H</v>
      </c>
      <c r="S825" s="49" t="str">
        <f t="shared" si="224"/>
        <v>DOCTORADO EN DERECHO</v>
      </c>
      <c r="T825" s="322" t="s">
        <v>2133</v>
      </c>
      <c r="U825" s="132" t="s">
        <v>9</v>
      </c>
      <c r="V825" s="883">
        <v>7000</v>
      </c>
      <c r="W825" s="1073">
        <f t="shared" si="227"/>
        <v>0.85012857142857134</v>
      </c>
      <c r="X825" s="1022">
        <f t="shared" si="228"/>
        <v>5950.9</v>
      </c>
      <c r="Y825" s="326">
        <v>1</v>
      </c>
      <c r="Z825" s="327"/>
      <c r="AA825" s="414">
        <v>30000</v>
      </c>
      <c r="AB825" s="604" t="str">
        <f ca="1">IF(Cat_alumnos[[#This Row],[Termina Programa]]&lt;TODAY(), "EGRESADO", "VIGENTE")</f>
        <v>VIGENTE</v>
      </c>
      <c r="AD825" s="1248">
        <v>807</v>
      </c>
      <c r="AF82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CALENDARIO)]],TODAY())/30,0)-AE825, IF(Cat_alumnos[[#This Row],[ESTATUS ACADÉMICO]]="VIGENTE",ROUNDDOWN(DAYS360(Cat_alumnos[[#This Row],[FECHA DE INICIO (PRIMERA CLASE CALENDARIO)]],TODAY())/30,0)+1-AE825,"NO VIGENTE"))</f>
        <v>9</v>
      </c>
      <c r="AG825" s="145">
        <v>8</v>
      </c>
      <c r="AH8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5" s="1085" t="str">
        <f t="shared" si="226"/>
        <v>SUSPENDER</v>
      </c>
      <c r="AJ825" s="1210" t="s">
        <v>9586</v>
      </c>
      <c r="AK825">
        <v>0</v>
      </c>
      <c r="AL825">
        <v>1</v>
      </c>
    </row>
    <row r="826" spans="1:38" ht="16.5" customHeight="1" thickBot="1">
      <c r="A826" s="447">
        <f t="shared" si="219"/>
        <v>808</v>
      </c>
      <c r="B826" s="655" t="s">
        <v>3889</v>
      </c>
      <c r="C826" s="1071" t="s">
        <v>3920</v>
      </c>
      <c r="D826" s="1199" t="s">
        <v>3960</v>
      </c>
      <c r="E826" s="1149" t="s">
        <v>2709</v>
      </c>
      <c r="F826" s="1292">
        <v>33877052</v>
      </c>
      <c r="G826" s="953" t="s">
        <v>9072</v>
      </c>
      <c r="H826" s="454">
        <v>20</v>
      </c>
      <c r="I826" s="454">
        <v>20</v>
      </c>
      <c r="J826" s="1147">
        <v>3000</v>
      </c>
      <c r="K826" s="1072">
        <v>3000</v>
      </c>
      <c r="L826" s="455">
        <f t="shared" si="231"/>
        <v>1049.0999999999999</v>
      </c>
      <c r="M826" s="413" t="s">
        <v>3987</v>
      </c>
      <c r="N826" s="459">
        <v>45632</v>
      </c>
      <c r="O826" s="459">
        <v>46209</v>
      </c>
      <c r="P826" s="460">
        <v>45820</v>
      </c>
      <c r="Q826" s="459">
        <v>46209</v>
      </c>
      <c r="R826" s="49" t="str">
        <f t="shared" si="223"/>
        <v>H</v>
      </c>
      <c r="S826" s="49" t="str">
        <f t="shared" si="224"/>
        <v>DOCTORADO EN DERECHO</v>
      </c>
      <c r="T826" s="322" t="s">
        <v>2133</v>
      </c>
      <c r="U826" s="132" t="s">
        <v>9</v>
      </c>
      <c r="V826" s="883">
        <v>7000</v>
      </c>
      <c r="W826" s="1073">
        <f t="shared" si="227"/>
        <v>0.85012857142857134</v>
      </c>
      <c r="X826" s="1022">
        <f t="shared" si="228"/>
        <v>5950.9</v>
      </c>
      <c r="Y826" s="326">
        <v>1</v>
      </c>
      <c r="Z826" s="327"/>
      <c r="AA826" s="414">
        <v>30000</v>
      </c>
      <c r="AB826" s="604" t="str">
        <f ca="1">IF(Cat_alumnos[[#This Row],[Termina Programa]]&lt;TODAY(), "EGRESADO", "VIGENTE")</f>
        <v>VIGENTE</v>
      </c>
      <c r="AD826" s="1249">
        <v>808</v>
      </c>
      <c r="AF82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CALENDARIO)]],TODAY())/30,0)-AE826, IF(Cat_alumnos[[#This Row],[ESTATUS ACADÉMICO]]="VIGENTE",ROUNDDOWN(DAYS360(Cat_alumnos[[#This Row],[FECHA DE INICIO (PRIMERA CLASE CALENDARIO)]],TODAY())/30,0)+1-AE826,"NO VIGENTE"))</f>
        <v>9</v>
      </c>
      <c r="AG826" s="145">
        <v>8</v>
      </c>
      <c r="AH8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6" s="1085" t="str">
        <f t="shared" si="226"/>
        <v>SUSPENDER</v>
      </c>
      <c r="AJ826" s="1210" t="s">
        <v>9586</v>
      </c>
      <c r="AK826">
        <v>0</v>
      </c>
      <c r="AL826">
        <v>1</v>
      </c>
    </row>
    <row r="827" spans="1:38" ht="21" customHeight="1" thickBot="1">
      <c r="A827" s="447">
        <f t="shared" si="219"/>
        <v>809</v>
      </c>
      <c r="B827" s="655" t="s">
        <v>3889</v>
      </c>
      <c r="C827" s="1071" t="s">
        <v>3921</v>
      </c>
      <c r="D827" s="1199" t="s">
        <v>8980</v>
      </c>
      <c r="E827" s="1149" t="s">
        <v>2688</v>
      </c>
      <c r="F827" s="1292">
        <v>56332428</v>
      </c>
      <c r="G827" s="953" t="s">
        <v>3896</v>
      </c>
      <c r="H827" s="454">
        <v>20</v>
      </c>
      <c r="I827" s="454">
        <v>20</v>
      </c>
      <c r="J827" s="1147">
        <v>3000</v>
      </c>
      <c r="K827" s="1072">
        <v>3000</v>
      </c>
      <c r="L827" s="455">
        <f t="shared" si="231"/>
        <v>1049.0999999999999</v>
      </c>
      <c r="M827" s="413" t="s">
        <v>3987</v>
      </c>
      <c r="N827" s="459">
        <v>45632</v>
      </c>
      <c r="O827" s="459">
        <v>46209</v>
      </c>
      <c r="P827" s="460">
        <v>45820</v>
      </c>
      <c r="Q827" s="459">
        <v>46209</v>
      </c>
      <c r="R827" s="49" t="str">
        <f t="shared" si="223"/>
        <v>M</v>
      </c>
      <c r="S827" s="49" t="str">
        <f t="shared" si="224"/>
        <v>DOCTORADO EN DERECHO</v>
      </c>
      <c r="T827" s="322" t="s">
        <v>2133</v>
      </c>
      <c r="U827" s="132" t="s">
        <v>9</v>
      </c>
      <c r="V827" s="883">
        <v>7000</v>
      </c>
      <c r="W827" s="1073">
        <f t="shared" si="227"/>
        <v>0.85012857142857134</v>
      </c>
      <c r="X827" s="1022">
        <f t="shared" si="228"/>
        <v>5950.9</v>
      </c>
      <c r="Y827" s="326">
        <v>1</v>
      </c>
      <c r="Z827" s="327"/>
      <c r="AA827" s="414">
        <v>30000</v>
      </c>
      <c r="AB827" s="604" t="str">
        <f ca="1">IF(Cat_alumnos[[#This Row],[Termina Programa]]&lt;TODAY(), "EGRESADO", "VIGENTE")</f>
        <v>VIGENTE</v>
      </c>
      <c r="AD827" s="1248">
        <v>809</v>
      </c>
      <c r="AF82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CALENDARIO)]],TODAY())/30,0)-AE827, IF(Cat_alumnos[[#This Row],[ESTATUS ACADÉMICO]]="VIGENTE",ROUNDDOWN(DAYS360(Cat_alumnos[[#This Row],[FECHA DE INICIO (PRIMERA CLASE CALENDARIO)]],TODAY())/30,0)+1-AE827,"NO VIGENTE"))</f>
        <v>9</v>
      </c>
      <c r="AG827" s="145">
        <v>8</v>
      </c>
      <c r="AH8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7" s="1085" t="str">
        <f t="shared" si="226"/>
        <v>SUSPENDER</v>
      </c>
      <c r="AJ827" s="1210" t="s">
        <v>9586</v>
      </c>
      <c r="AK827">
        <v>0</v>
      </c>
      <c r="AL827">
        <v>1</v>
      </c>
    </row>
    <row r="828" spans="1:38" ht="18" thickBot="1">
      <c r="A828" s="447">
        <f t="shared" si="219"/>
        <v>810</v>
      </c>
      <c r="B828" s="655" t="s">
        <v>3889</v>
      </c>
      <c r="C828" s="1071" t="s">
        <v>3922</v>
      </c>
      <c r="D828" s="1199" t="s">
        <v>3959</v>
      </c>
      <c r="E828" s="1201" t="s">
        <v>2692</v>
      </c>
      <c r="F828" s="1292">
        <v>50199645</v>
      </c>
      <c r="G828" s="564" t="s">
        <v>3028</v>
      </c>
      <c r="H828" s="454">
        <v>20</v>
      </c>
      <c r="I828" s="454">
        <v>20</v>
      </c>
      <c r="J828" s="1147">
        <v>3000</v>
      </c>
      <c r="K828" s="1072">
        <v>3000</v>
      </c>
      <c r="L828" s="455">
        <f t="shared" si="231"/>
        <v>1049.0999999999999</v>
      </c>
      <c r="M828" s="413" t="s">
        <v>3987</v>
      </c>
      <c r="N828" s="459">
        <v>45632</v>
      </c>
      <c r="O828" s="459">
        <v>46209</v>
      </c>
      <c r="P828" s="460">
        <v>45820</v>
      </c>
      <c r="Q828" s="459">
        <v>46209</v>
      </c>
      <c r="R828" s="49" t="str">
        <f t="shared" si="223"/>
        <v>H</v>
      </c>
      <c r="S828" s="49" t="str">
        <f t="shared" si="224"/>
        <v>DOCTORADO EN DERECHO</v>
      </c>
      <c r="T828" s="322" t="s">
        <v>2133</v>
      </c>
      <c r="U828" s="132" t="s">
        <v>9</v>
      </c>
      <c r="V828" s="883">
        <v>7000</v>
      </c>
      <c r="W828" s="1171">
        <f t="shared" si="227"/>
        <v>0.85012857142857134</v>
      </c>
      <c r="X828" s="573">
        <f t="shared" si="228"/>
        <v>5950.9</v>
      </c>
      <c r="Y828" s="326">
        <v>1</v>
      </c>
      <c r="Z828" s="327"/>
      <c r="AA828" s="414">
        <v>30000</v>
      </c>
      <c r="AB828" s="604" t="str">
        <f ca="1">IF(Cat_alumnos[[#This Row],[Termina Programa]]&lt;TODAY(), "EGRESADO", "VIGENTE")</f>
        <v>VIGENTE</v>
      </c>
      <c r="AD828" s="1249">
        <v>810</v>
      </c>
      <c r="AF82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CALENDARIO)]],TODAY())/30,0)-AE828, IF(Cat_alumnos[[#This Row],[ESTATUS ACADÉMICO]]="VIGENTE",ROUNDDOWN(DAYS360(Cat_alumnos[[#This Row],[FECHA DE INICIO (PRIMERA CLASE CALENDARIO)]],TODAY())/30,0)+1-AE828,"NO VIGENTE"))</f>
        <v>9</v>
      </c>
      <c r="AG828" s="145">
        <v>8</v>
      </c>
      <c r="AH8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8" s="1085" t="str">
        <f t="shared" si="226"/>
        <v>SUSPENDER</v>
      </c>
      <c r="AJ828" s="1210" t="s">
        <v>9586</v>
      </c>
      <c r="AK828">
        <v>0</v>
      </c>
      <c r="AL828">
        <v>1</v>
      </c>
    </row>
    <row r="829" spans="1:38" ht="18" hidden="1" thickBot="1">
      <c r="A829" s="447">
        <f t="shared" si="219"/>
        <v>811</v>
      </c>
      <c r="B829" s="611" t="s">
        <v>15</v>
      </c>
      <c r="C829" s="1148" t="s">
        <v>3897</v>
      </c>
      <c r="D829" s="514" t="s">
        <v>3964</v>
      </c>
      <c r="E829" s="564" t="s">
        <v>3898</v>
      </c>
      <c r="F829" s="454" t="s">
        <v>3899</v>
      </c>
      <c r="G829" s="564" t="s">
        <v>3900</v>
      </c>
      <c r="H829" s="454">
        <v>16</v>
      </c>
      <c r="I829" s="454">
        <v>16</v>
      </c>
      <c r="J829" s="566" t="s">
        <v>1600</v>
      </c>
      <c r="K829" s="455">
        <v>2000</v>
      </c>
      <c r="L829" s="455">
        <v>2275</v>
      </c>
      <c r="M829" s="453" t="s">
        <v>2561</v>
      </c>
      <c r="N829" s="459">
        <v>45667</v>
      </c>
      <c r="O829" s="459">
        <v>46122</v>
      </c>
      <c r="P829" s="459">
        <v>45625</v>
      </c>
      <c r="Q829" s="459">
        <v>46122</v>
      </c>
      <c r="R829" s="49" t="str">
        <f t="shared" si="223"/>
        <v>H</v>
      </c>
      <c r="S829" s="49" t="str">
        <f t="shared" si="224"/>
        <v>MAESTRIA EN DERECHO PROCESAL PENAL Y JUICIOS ORALES</v>
      </c>
      <c r="T829" s="322" t="s">
        <v>1227</v>
      </c>
      <c r="U829" s="132" t="s">
        <v>9</v>
      </c>
      <c r="V829" s="158">
        <v>5000</v>
      </c>
      <c r="W829" s="1171">
        <f t="shared" si="227"/>
        <v>0.54500000000000004</v>
      </c>
      <c r="X829" s="573">
        <f t="shared" si="228"/>
        <v>2725</v>
      </c>
      <c r="Y829" s="326">
        <v>2</v>
      </c>
      <c r="Z829" s="327"/>
      <c r="AA829" s="414">
        <v>26000</v>
      </c>
      <c r="AB829" t="str">
        <f ca="1">IF(Cat_alumnos[[#This Row],[Termina Programa]]&lt;TODAY(), "EGRESADO", "VIGENTE")</f>
        <v>VIGENTE</v>
      </c>
      <c r="AD829" s="1248">
        <v>811</v>
      </c>
      <c r="AF82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CALENDARIO)]],TODAY())/30,0)-AE829, IF(Cat_alumnos[[#This Row],[ESTATUS ACADÉMICO]]="VIGENTE",ROUNDDOWN(DAYS360(Cat_alumnos[[#This Row],[FECHA DE INICIO (PRIMERA CLASE CALENDARIO)]],TODAY())/30,0)+1-AE829,"NO VIGENTE"))</f>
        <v>8</v>
      </c>
      <c r="AG829" s="145">
        <v>8</v>
      </c>
      <c r="AH8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29" s="1085" t="str">
        <f t="shared" si="226"/>
        <v>SUSPENDER</v>
      </c>
      <c r="AJ829" s="1210" t="s">
        <v>9586</v>
      </c>
      <c r="AK829">
        <v>0</v>
      </c>
      <c r="AL829">
        <v>1</v>
      </c>
    </row>
    <row r="830" spans="1:38" ht="18" thickBot="1">
      <c r="A830" s="447">
        <f t="shared" si="219"/>
        <v>812</v>
      </c>
      <c r="B830" s="655" t="s">
        <v>3889</v>
      </c>
      <c r="C830" s="1077" t="s">
        <v>3901</v>
      </c>
      <c r="D830" s="1199" t="s">
        <v>8981</v>
      </c>
      <c r="E830" s="1166" t="s">
        <v>3902</v>
      </c>
      <c r="F830" s="1293">
        <v>55728756</v>
      </c>
      <c r="G830" s="564" t="s">
        <v>3903</v>
      </c>
      <c r="H830" s="454">
        <v>20</v>
      </c>
      <c r="I830" s="454">
        <v>20</v>
      </c>
      <c r="J830" s="1072">
        <v>3000</v>
      </c>
      <c r="K830" s="1072">
        <v>3000</v>
      </c>
      <c r="L830" s="455">
        <f>3497*0.3</f>
        <v>1049.0999999999999</v>
      </c>
      <c r="M830" s="413" t="s">
        <v>3987</v>
      </c>
      <c r="N830" s="459">
        <v>45632</v>
      </c>
      <c r="O830" s="459">
        <v>46209</v>
      </c>
      <c r="P830" s="460">
        <v>45820</v>
      </c>
      <c r="Q830" s="1150">
        <v>578</v>
      </c>
      <c r="R830" s="49" t="str">
        <f t="shared" si="223"/>
        <v>H</v>
      </c>
      <c r="S830" s="49" t="str">
        <f t="shared" si="224"/>
        <v>DOCTORADO EN DERECHO</v>
      </c>
      <c r="T830" s="322" t="s">
        <v>2133</v>
      </c>
      <c r="U830" s="132" t="s">
        <v>9</v>
      </c>
      <c r="V830" s="883">
        <v>7000</v>
      </c>
      <c r="W830" s="1171">
        <f t="shared" si="227"/>
        <v>0.85012857142857134</v>
      </c>
      <c r="X830" s="573">
        <f t="shared" si="228"/>
        <v>5950.9</v>
      </c>
      <c r="Y830" s="326">
        <v>1</v>
      </c>
      <c r="Z830" s="327"/>
      <c r="AA830" s="414">
        <v>30000</v>
      </c>
      <c r="AB830" s="604" t="str">
        <f ca="1">IF(Cat_alumnos[[#This Row],[Termina Programa]]&lt;TODAY(), "EGRESADO", "VIGENTE")</f>
        <v>VIGENTE</v>
      </c>
      <c r="AD830" s="1249">
        <v>812</v>
      </c>
      <c r="AF83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CALENDARIO)]],TODAY())/30,0)-AE830, IF(Cat_alumnos[[#This Row],[ESTATUS ACADÉMICO]]="VIGENTE",ROUNDDOWN(DAYS360(Cat_alumnos[[#This Row],[FECHA DE INICIO (PRIMERA CLASE CALENDARIO)]],TODAY())/30,0)+1-AE830,"NO VIGENTE"))</f>
        <v>9</v>
      </c>
      <c r="AG830" s="145">
        <v>8</v>
      </c>
      <c r="AH8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30" s="1085" t="str">
        <f t="shared" si="226"/>
        <v>SUSPENDER</v>
      </c>
      <c r="AJ830" s="1210" t="s">
        <v>9586</v>
      </c>
      <c r="AK830">
        <v>0</v>
      </c>
      <c r="AL830">
        <v>1</v>
      </c>
    </row>
    <row r="831" spans="1:38" ht="18" thickBot="1">
      <c r="A831" s="447">
        <f t="shared" si="219"/>
        <v>813</v>
      </c>
      <c r="B831" s="611" t="s">
        <v>15</v>
      </c>
      <c r="C831" s="1077" t="s">
        <v>3904</v>
      </c>
      <c r="D831" s="514" t="s">
        <v>3966</v>
      </c>
      <c r="E831" s="1167" t="s">
        <v>3905</v>
      </c>
      <c r="F831" s="1292">
        <v>59045101</v>
      </c>
      <c r="G831" s="1296" t="s">
        <v>9323</v>
      </c>
      <c r="H831" s="454">
        <v>16</v>
      </c>
      <c r="I831" s="454">
        <v>16</v>
      </c>
      <c r="J831" s="1072">
        <v>2000</v>
      </c>
      <c r="K831" s="1072">
        <v>2000</v>
      </c>
      <c r="L831" s="947">
        <f>2275*0.3</f>
        <v>682.5</v>
      </c>
      <c r="M831" s="453" t="s">
        <v>3888</v>
      </c>
      <c r="N831" s="459">
        <v>45607</v>
      </c>
      <c r="O831" s="459">
        <v>46064</v>
      </c>
      <c r="P831" s="457"/>
      <c r="Q831" s="1150">
        <v>456</v>
      </c>
      <c r="R831" s="49" t="str">
        <f t="shared" si="223"/>
        <v>H</v>
      </c>
      <c r="S831" s="49" t="str">
        <f t="shared" si="224"/>
        <v>MAESTRIA EN DERECHO PROCESAL PENAL Y JUICIOS ORALES</v>
      </c>
      <c r="T831" s="322" t="s">
        <v>2133</v>
      </c>
      <c r="U831" s="132" t="s">
        <v>9</v>
      </c>
      <c r="V831" s="158">
        <v>5000</v>
      </c>
      <c r="W831" s="1027">
        <f t="shared" si="227"/>
        <v>0.86350000000000005</v>
      </c>
      <c r="X831" s="573">
        <f t="shared" si="228"/>
        <v>4317.5</v>
      </c>
      <c r="Y831" s="326">
        <v>2</v>
      </c>
      <c r="Z831" s="327"/>
      <c r="AA831" s="414">
        <v>26000</v>
      </c>
      <c r="AB831" s="604" t="str">
        <f ca="1">IF(Cat_alumnos[[#This Row],[Termina Programa]]&lt;TODAY(), "EGRESADO", "VIGENTE")</f>
        <v>VIGENTE</v>
      </c>
      <c r="AD831" s="1248">
        <v>813</v>
      </c>
      <c r="AF83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CALENDARIO)]],TODAY())/30,0)-AE831, IF(Cat_alumnos[[#This Row],[ESTATUS ACADÉMICO]]="VIGENTE",ROUNDDOWN(DAYS360(Cat_alumnos[[#This Row],[FECHA DE INICIO (PRIMERA CLASE CALENDARIO)]],TODAY())/30,0)+1-AE831,"NO VIGENTE"))</f>
        <v>10</v>
      </c>
      <c r="AG831" s="145">
        <v>8</v>
      </c>
      <c r="AH8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31" s="1085" t="str">
        <f t="shared" si="226"/>
        <v>SUSPENDER</v>
      </c>
      <c r="AJ831" s="1210" t="s">
        <v>9586</v>
      </c>
      <c r="AK831">
        <v>0</v>
      </c>
      <c r="AL831">
        <v>2</v>
      </c>
    </row>
    <row r="832" spans="1:38" ht="18" hidden="1" thickBot="1">
      <c r="A832" s="447">
        <f t="shared" si="219"/>
        <v>814</v>
      </c>
      <c r="B832" s="655" t="s">
        <v>12</v>
      </c>
      <c r="C832" s="41" t="s">
        <v>3906</v>
      </c>
      <c r="D832" s="1199" t="s">
        <v>3961</v>
      </c>
      <c r="E832" s="1102" t="s">
        <v>3907</v>
      </c>
      <c r="F832" s="454">
        <v>7225105420</v>
      </c>
      <c r="G832" s="953" t="s">
        <v>3908</v>
      </c>
      <c r="H832" s="454">
        <v>20</v>
      </c>
      <c r="I832" s="454">
        <v>20</v>
      </c>
      <c r="J832" s="566" t="s">
        <v>1600</v>
      </c>
      <c r="K832" s="566">
        <v>3000</v>
      </c>
      <c r="L832" s="455">
        <v>3497</v>
      </c>
      <c r="M832" s="453" t="s">
        <v>3483</v>
      </c>
      <c r="N832" s="1151">
        <v>45675</v>
      </c>
      <c r="O832" s="459">
        <v>46252</v>
      </c>
      <c r="P832" s="1151">
        <v>45630</v>
      </c>
      <c r="Q832" s="459">
        <v>46252</v>
      </c>
      <c r="R832" s="49" t="str">
        <f t="shared" ref="R832:R859" si="232">MID($C832,11,1)</f>
        <v>M</v>
      </c>
      <c r="S832" s="49" t="str">
        <f t="shared" ref="S832:S859" si="233">IFERROR(VLOOKUP($B832,BDPROGRAMA,2,FALSE),)</f>
        <v>DOCTORADO EN DERECHO</v>
      </c>
      <c r="T832" s="322" t="s">
        <v>1227</v>
      </c>
      <c r="U832" s="132" t="s">
        <v>16</v>
      </c>
      <c r="V832" s="883">
        <v>7000</v>
      </c>
      <c r="W832" s="1171">
        <f t="shared" si="227"/>
        <v>0.50042857142857144</v>
      </c>
      <c r="X832" s="573">
        <f t="shared" si="228"/>
        <v>3503</v>
      </c>
      <c r="Y832" s="326">
        <v>1</v>
      </c>
      <c r="Z832" s="327"/>
      <c r="AA832" s="414">
        <v>29000</v>
      </c>
      <c r="AB832" t="s">
        <v>16</v>
      </c>
      <c r="AD832" s="1249">
        <v>814</v>
      </c>
      <c r="AF832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CALENDARIO)]],TODAY())/30,0)-AE832, IF(Cat_alumnos[[#This Row],[ESTATUS ACADÉMICO]]="VIGENTE",ROUNDDOWN(DAYS360(Cat_alumnos[[#This Row],[FECHA DE INICIO (PRIMERA CLASE CALENDARIO)]],TODAY())/30,0)+1-AE832,"NO VIGENTE"))</f>
        <v>NO VIGENTE</v>
      </c>
      <c r="AG832" s="145">
        <v>8</v>
      </c>
      <c r="AH8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2" s="1085" t="str">
        <f t="shared" si="226"/>
        <v>SUSPENDER</v>
      </c>
      <c r="AJ832" s="1210" t="s">
        <v>9586</v>
      </c>
      <c r="AK832">
        <v>0</v>
      </c>
      <c r="AL832">
        <v>2</v>
      </c>
    </row>
    <row r="833" spans="1:38" ht="18" thickBot="1">
      <c r="A833" s="447">
        <f t="shared" si="219"/>
        <v>815</v>
      </c>
      <c r="B833" s="655" t="s">
        <v>3889</v>
      </c>
      <c r="C833" s="1077" t="s">
        <v>3909</v>
      </c>
      <c r="D833" s="1199" t="s">
        <v>3962</v>
      </c>
      <c r="E833" s="1102" t="s">
        <v>3910</v>
      </c>
      <c r="F833" s="41">
        <v>52060390</v>
      </c>
      <c r="G833" s="564" t="s">
        <v>3911</v>
      </c>
      <c r="H833" s="454">
        <v>20</v>
      </c>
      <c r="I833" s="454">
        <v>20</v>
      </c>
      <c r="J833" s="455">
        <v>3000</v>
      </c>
      <c r="K833" s="455">
        <v>3000</v>
      </c>
      <c r="L833" s="455">
        <f>3497*0.3</f>
        <v>1049.0999999999999</v>
      </c>
      <c r="M833" s="413" t="s">
        <v>3987</v>
      </c>
      <c r="N833" s="459">
        <v>45632</v>
      </c>
      <c r="O833" s="459">
        <v>46209</v>
      </c>
      <c r="P833" s="460">
        <v>45820</v>
      </c>
      <c r="Q833" s="459">
        <v>46209</v>
      </c>
      <c r="R833" s="49" t="str">
        <f t="shared" si="232"/>
        <v>M</v>
      </c>
      <c r="S833" s="49" t="str">
        <f t="shared" si="233"/>
        <v>DOCTORADO EN DERECHO</v>
      </c>
      <c r="T833" s="322" t="s">
        <v>2133</v>
      </c>
      <c r="U833" s="132" t="s">
        <v>9</v>
      </c>
      <c r="V833" s="883">
        <v>7000</v>
      </c>
      <c r="W833" s="1027">
        <f t="shared" si="227"/>
        <v>0.85012857142857134</v>
      </c>
      <c r="X833" s="573">
        <f t="shared" si="228"/>
        <v>5950.9</v>
      </c>
      <c r="Y833" s="326">
        <v>1</v>
      </c>
      <c r="Z833" s="327"/>
      <c r="AA833" s="414">
        <v>30000</v>
      </c>
      <c r="AB833" s="604" t="str">
        <f ca="1">IF(Cat_alumnos[[#This Row],[Termina Programa]]&lt;TODAY(), "EGRESADO", "VIGENTE")</f>
        <v>VIGENTE</v>
      </c>
      <c r="AD833" s="1248">
        <v>815</v>
      </c>
      <c r="AF83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CALENDARIO)]],TODAY())/30,0)-AE833, IF(Cat_alumnos[[#This Row],[ESTATUS ACADÉMICO]]="VIGENTE",ROUNDDOWN(DAYS360(Cat_alumnos[[#This Row],[FECHA DE INICIO (PRIMERA CLASE CALENDARIO)]],TODAY())/30,0)+1-AE833,"NO VIGENTE"))</f>
        <v>9</v>
      </c>
      <c r="AG833" s="145">
        <v>8</v>
      </c>
      <c r="AH8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33" s="1085" t="str">
        <f t="shared" si="226"/>
        <v>SUSPENDER</v>
      </c>
      <c r="AJ833" s="1210" t="s">
        <v>9586</v>
      </c>
      <c r="AK833">
        <v>0</v>
      </c>
      <c r="AL833">
        <v>1</v>
      </c>
    </row>
    <row r="834" spans="1:38" ht="18" hidden="1" thickBot="1">
      <c r="A834" s="447">
        <f t="shared" si="219"/>
        <v>816</v>
      </c>
      <c r="B834" s="680" t="s">
        <v>67</v>
      </c>
      <c r="C834" s="1077" t="s">
        <v>3912</v>
      </c>
      <c r="D834" s="893" t="s">
        <v>3954</v>
      </c>
      <c r="E834" s="1102" t="s">
        <v>3913</v>
      </c>
      <c r="F834" s="454" t="s">
        <v>3914</v>
      </c>
      <c r="G834" s="564" t="s">
        <v>3915</v>
      </c>
      <c r="H834" s="454">
        <v>20</v>
      </c>
      <c r="I834" s="454">
        <v>20</v>
      </c>
      <c r="J834" s="566" t="s">
        <v>1600</v>
      </c>
      <c r="K834" s="455">
        <v>3000</v>
      </c>
      <c r="L834" s="455">
        <v>3497</v>
      </c>
      <c r="M834" s="566" t="s">
        <v>3916</v>
      </c>
      <c r="N834" s="459">
        <v>45703</v>
      </c>
      <c r="O834" s="459">
        <v>46280</v>
      </c>
      <c r="P834" s="459">
        <v>45675</v>
      </c>
      <c r="Q834" s="459">
        <v>46252</v>
      </c>
      <c r="R834" s="49" t="str">
        <f t="shared" si="232"/>
        <v>H</v>
      </c>
      <c r="S834" s="49" t="str">
        <f t="shared" si="233"/>
        <v>DOCTORADO EN INNOVACION, ADMON Y POLITICAS PUBLICAS</v>
      </c>
      <c r="T834" s="322" t="s">
        <v>1227</v>
      </c>
      <c r="U834" s="132" t="s">
        <v>16</v>
      </c>
      <c r="V834" s="883">
        <v>7000</v>
      </c>
      <c r="W834" s="1171">
        <f t="shared" si="227"/>
        <v>0.50042857142857144</v>
      </c>
      <c r="X834" s="573">
        <f t="shared" si="228"/>
        <v>3503</v>
      </c>
      <c r="Y834" s="326">
        <v>1</v>
      </c>
      <c r="Z834" s="327"/>
      <c r="AA834" s="414">
        <v>29000</v>
      </c>
      <c r="AB834" s="604" t="s">
        <v>16</v>
      </c>
      <c r="AD834" s="1249">
        <v>816</v>
      </c>
      <c r="AE834" s="1">
        <v>1</v>
      </c>
      <c r="AF834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CALENDARIO)]],TODAY())/30,0)-AE834, IF(Cat_alumnos[[#This Row],[ESTATUS ACADÉMICO]]="VIGENTE",ROUNDDOWN(DAYS360(Cat_alumnos[[#This Row],[FECHA DE INICIO (PRIMERA CLASE CALENDARIO)]],TODAY())/30,0)+1-AE834,"NO VIGENTE"))</f>
        <v>NO VIGENTE</v>
      </c>
      <c r="AG834" s="145">
        <v>8</v>
      </c>
      <c r="AH8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4" s="1085" t="str">
        <f t="shared" si="226"/>
        <v>SUSPENDER</v>
      </c>
      <c r="AJ834" s="1210" t="s">
        <v>9586</v>
      </c>
      <c r="AK834">
        <v>0</v>
      </c>
      <c r="AL834">
        <v>2</v>
      </c>
    </row>
    <row r="835" spans="1:38" ht="18" hidden="1" thickBot="1">
      <c r="A835" s="447">
        <f t="shared" si="219"/>
        <v>817</v>
      </c>
      <c r="B835" s="498" t="s">
        <v>67</v>
      </c>
      <c r="C835" s="41" t="s">
        <v>3942</v>
      </c>
      <c r="D835" s="893" t="s">
        <v>3953</v>
      </c>
      <c r="E835" s="1168" t="s">
        <v>3926</v>
      </c>
      <c r="F835" s="450">
        <v>3116209785</v>
      </c>
      <c r="G835" s="502" t="s">
        <v>3927</v>
      </c>
      <c r="H835" s="450">
        <v>20</v>
      </c>
      <c r="I835" s="450">
        <v>20</v>
      </c>
      <c r="J835" s="540" t="s">
        <v>1600</v>
      </c>
      <c r="K835" s="451">
        <v>3000</v>
      </c>
      <c r="L835" s="451">
        <v>3497</v>
      </c>
      <c r="M835" s="540" t="s">
        <v>3916</v>
      </c>
      <c r="N835" s="379">
        <v>45675</v>
      </c>
      <c r="O835" s="379">
        <v>46252</v>
      </c>
      <c r="P835" s="379">
        <v>45666</v>
      </c>
      <c r="Q835" s="379">
        <v>46252</v>
      </c>
      <c r="R835" s="49" t="str">
        <f t="shared" si="232"/>
        <v>M</v>
      </c>
      <c r="S835" s="49" t="str">
        <f t="shared" si="233"/>
        <v>DOCTORADO EN INNOVACION, ADMON Y POLITICAS PUBLICAS</v>
      </c>
      <c r="T835" s="245" t="s">
        <v>1227</v>
      </c>
      <c r="U835" s="132" t="s">
        <v>9</v>
      </c>
      <c r="V835" s="158">
        <v>7000</v>
      </c>
      <c r="W835" s="1171">
        <f t="shared" ref="W835:W858" si="234">IFERROR($X835/$V835,"")</f>
        <v>0.50042857142857144</v>
      </c>
      <c r="X835" s="573">
        <f t="shared" ref="X835:X859" si="235">$V835-$L835</f>
        <v>3503</v>
      </c>
      <c r="Y835" s="326">
        <v>1</v>
      </c>
      <c r="Z835" s="327"/>
      <c r="AA835" s="414">
        <v>29000</v>
      </c>
      <c r="AB835" t="str">
        <f ca="1">IF(Cat_alumnos[[#This Row],[Termina Programa]]&lt;TODAY(), "EGRESADO", "VIGENTE")</f>
        <v>VIGENTE</v>
      </c>
      <c r="AD835" s="1248">
        <v>817</v>
      </c>
      <c r="AF83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CALENDARIO)]],TODAY())/30,0)-AE835, IF(Cat_alumnos[[#This Row],[ESTATUS ACADÉMICO]]="VIGENTE",ROUNDDOWN(DAYS360(Cat_alumnos[[#This Row],[FECHA DE INICIO (PRIMERA CLASE CALENDARIO)]],TODAY())/30,0)+1-AE835,"NO VIGENTE"))</f>
        <v>8</v>
      </c>
      <c r="AG835" s="145">
        <v>8</v>
      </c>
      <c r="AH8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835" s="1085" t="str">
        <f t="shared" si="226"/>
        <v>SUSPENDER</v>
      </c>
      <c r="AJ835" s="1210" t="s">
        <v>9586</v>
      </c>
      <c r="AK835">
        <v>0</v>
      </c>
      <c r="AL835">
        <v>2</v>
      </c>
    </row>
    <row r="836" spans="1:38" ht="18" hidden="1" thickBot="1">
      <c r="A836" s="447">
        <f t="shared" si="219"/>
        <v>818</v>
      </c>
      <c r="B836" s="680" t="s">
        <v>67</v>
      </c>
      <c r="C836" s="1077" t="s">
        <v>3928</v>
      </c>
      <c r="D836" s="893" t="s">
        <v>3970</v>
      </c>
      <c r="E836" s="1096" t="s">
        <v>3929</v>
      </c>
      <c r="F836" s="454">
        <v>9511298325</v>
      </c>
      <c r="G836" s="953" t="s">
        <v>3930</v>
      </c>
      <c r="H836" s="454">
        <v>20</v>
      </c>
      <c r="I836" s="454">
        <v>20</v>
      </c>
      <c r="J836" s="566" t="s">
        <v>1600</v>
      </c>
      <c r="K836" s="455">
        <v>3000</v>
      </c>
      <c r="L836" s="455">
        <v>3497</v>
      </c>
      <c r="M836" s="566" t="s">
        <v>3916</v>
      </c>
      <c r="N836" s="459">
        <v>45675</v>
      </c>
      <c r="O836" s="459">
        <v>46252</v>
      </c>
      <c r="P836" s="459">
        <v>45675</v>
      </c>
      <c r="Q836" s="459">
        <v>46252</v>
      </c>
      <c r="R836" s="49" t="str">
        <f t="shared" si="232"/>
        <v>H</v>
      </c>
      <c r="S836" s="49" t="str">
        <f t="shared" si="233"/>
        <v>DOCTORADO EN INNOVACION, ADMON Y POLITICAS PUBLICAS</v>
      </c>
      <c r="T836" s="245" t="s">
        <v>1227</v>
      </c>
      <c r="U836" s="132" t="s">
        <v>9</v>
      </c>
      <c r="V836" s="158">
        <v>7000</v>
      </c>
      <c r="W836" s="1171">
        <f t="shared" si="234"/>
        <v>0.50042857142857144</v>
      </c>
      <c r="X836" s="573">
        <f t="shared" si="235"/>
        <v>3503</v>
      </c>
      <c r="Y836" s="326">
        <v>1</v>
      </c>
      <c r="Z836" s="327"/>
      <c r="AA836" s="414">
        <v>29000</v>
      </c>
      <c r="AB836" t="str">
        <f ca="1">IF(Cat_alumnos[[#This Row],[Termina Programa]]&lt;TODAY(), "EGRESADO", "VIGENTE")</f>
        <v>VIGENTE</v>
      </c>
      <c r="AD836" s="1249">
        <v>818</v>
      </c>
      <c r="AF83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CALENDARIO)]],TODAY())/30,0)-AE836, IF(Cat_alumnos[[#This Row],[ESTATUS ACADÉMICO]]="VIGENTE",ROUNDDOWN(DAYS360(Cat_alumnos[[#This Row],[FECHA DE INICIO (PRIMERA CLASE CALENDARIO)]],TODAY())/30,0)+1-AE836,"NO VIGENTE"))</f>
        <v>8</v>
      </c>
      <c r="AG836" s="145">
        <v>8</v>
      </c>
      <c r="AH8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836" s="1085" t="str">
        <f t="shared" si="226"/>
        <v>SUSPENDER</v>
      </c>
      <c r="AJ836" s="1210" t="s">
        <v>9586</v>
      </c>
      <c r="AK836">
        <v>0</v>
      </c>
      <c r="AL836">
        <v>2</v>
      </c>
    </row>
    <row r="837" spans="1:38" ht="18" hidden="1" thickBot="1">
      <c r="A837" s="447">
        <f t="shared" ref="A837:A901" si="236">A836+1</f>
        <v>819</v>
      </c>
      <c r="B837" s="498" t="s">
        <v>67</v>
      </c>
      <c r="C837" s="1067" t="s">
        <v>3934</v>
      </c>
      <c r="D837" s="893" t="s">
        <v>3955</v>
      </c>
      <c r="E837" s="1184" t="s">
        <v>3956</v>
      </c>
      <c r="F837" s="450">
        <v>8443623661</v>
      </c>
      <c r="G837" s="502" t="s">
        <v>3935</v>
      </c>
      <c r="H837" s="450">
        <v>20</v>
      </c>
      <c r="I837" s="450">
        <v>20</v>
      </c>
      <c r="J837" s="540" t="s">
        <v>1600</v>
      </c>
      <c r="K837" s="451">
        <v>3000</v>
      </c>
      <c r="L837" s="451">
        <v>3497</v>
      </c>
      <c r="M837" s="540" t="s">
        <v>3916</v>
      </c>
      <c r="N837" s="379">
        <v>45675</v>
      </c>
      <c r="O837" s="379">
        <v>46252</v>
      </c>
      <c r="P837" s="379">
        <v>45675</v>
      </c>
      <c r="Q837" s="379">
        <v>46252</v>
      </c>
      <c r="R837" s="49" t="str">
        <f t="shared" si="232"/>
        <v>M</v>
      </c>
      <c r="S837" s="49" t="str">
        <f t="shared" si="233"/>
        <v>DOCTORADO EN INNOVACION, ADMON Y POLITICAS PUBLICAS</v>
      </c>
      <c r="T837" s="245" t="s">
        <v>1227</v>
      </c>
      <c r="U837" s="132" t="s">
        <v>9</v>
      </c>
      <c r="V837" s="158">
        <v>7000</v>
      </c>
      <c r="W837" s="1171">
        <f t="shared" si="234"/>
        <v>0.50042857142857144</v>
      </c>
      <c r="X837" s="573">
        <f t="shared" si="235"/>
        <v>3503</v>
      </c>
      <c r="Y837" s="326">
        <v>1</v>
      </c>
      <c r="Z837" s="327"/>
      <c r="AA837" s="414">
        <v>29000</v>
      </c>
      <c r="AB837" t="str">
        <f ca="1">IF(Cat_alumnos[[#This Row],[Termina Programa]]&lt;TODAY(), "EGRESADO", "VIGENTE")</f>
        <v>VIGENTE</v>
      </c>
      <c r="AD837" s="1248">
        <v>819</v>
      </c>
      <c r="AF83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CALENDARIO)]],TODAY())/30,0)-AE837, IF(Cat_alumnos[[#This Row],[ESTATUS ACADÉMICO]]="VIGENTE",ROUNDDOWN(DAYS360(Cat_alumnos[[#This Row],[FECHA DE INICIO (PRIMERA CLASE CALENDARIO)]],TODAY())/30,0)+1-AE837,"NO VIGENTE"))</f>
        <v>8</v>
      </c>
      <c r="AG837" s="145">
        <v>8</v>
      </c>
      <c r="AH8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37" s="1085" t="str">
        <f t="shared" si="226"/>
        <v>SUSPENDER</v>
      </c>
      <c r="AJ837" s="1210" t="s">
        <v>9586</v>
      </c>
      <c r="AK837">
        <v>0</v>
      </c>
      <c r="AL837">
        <v>2</v>
      </c>
    </row>
    <row r="838" spans="1:38" ht="18" hidden="1" thickBot="1">
      <c r="A838" s="447">
        <f t="shared" si="236"/>
        <v>820</v>
      </c>
      <c r="B838" s="611" t="s">
        <v>15</v>
      </c>
      <c r="C838" s="1077" t="s">
        <v>1126</v>
      </c>
      <c r="D838" s="514" t="s">
        <v>3965</v>
      </c>
      <c r="E838" s="1169" t="s">
        <v>3936</v>
      </c>
      <c r="F838" s="454">
        <v>9982417991</v>
      </c>
      <c r="G838" s="564" t="s">
        <v>1129</v>
      </c>
      <c r="H838" s="454">
        <v>16</v>
      </c>
      <c r="I838" s="454">
        <v>16</v>
      </c>
      <c r="J838" s="566" t="s">
        <v>1600</v>
      </c>
      <c r="K838" s="1072">
        <v>2000</v>
      </c>
      <c r="L838" s="455">
        <v>2275</v>
      </c>
      <c r="M838" s="453" t="s">
        <v>3937</v>
      </c>
      <c r="N838" s="459">
        <v>45674</v>
      </c>
      <c r="O838" s="459">
        <v>46130</v>
      </c>
      <c r="P838" s="459">
        <v>45675</v>
      </c>
      <c r="Q838" s="459">
        <v>46130</v>
      </c>
      <c r="R838" s="49" t="str">
        <f t="shared" si="232"/>
        <v>M</v>
      </c>
      <c r="S838" s="49" t="str">
        <f t="shared" si="233"/>
        <v>MAESTRIA EN DERECHO PROCESAL PENAL Y JUICIOS ORALES</v>
      </c>
      <c r="T838" s="245" t="s">
        <v>1227</v>
      </c>
      <c r="U838" s="132" t="s">
        <v>9</v>
      </c>
      <c r="V838" s="158">
        <v>5000</v>
      </c>
      <c r="W838" s="1171">
        <f t="shared" si="234"/>
        <v>0.54500000000000004</v>
      </c>
      <c r="X838" s="573">
        <f t="shared" si="235"/>
        <v>2725</v>
      </c>
      <c r="Y838" s="326">
        <v>1</v>
      </c>
      <c r="Z838" s="327"/>
      <c r="AA838" s="414">
        <v>26000</v>
      </c>
      <c r="AB838" t="str">
        <f ca="1">IF(Cat_alumnos[[#This Row],[Termina Programa]]&lt;TODAY(), "EGRESADO", "VIGENTE")</f>
        <v>VIGENTE</v>
      </c>
      <c r="AD838" s="1249">
        <v>820</v>
      </c>
      <c r="AF83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CALENDARIO)]],TODAY())/30,0)-AE838, IF(Cat_alumnos[[#This Row],[ESTATUS ACADÉMICO]]="VIGENTE",ROUNDDOWN(DAYS360(Cat_alumnos[[#This Row],[FECHA DE INICIO (PRIMERA CLASE CALENDARIO)]],TODAY())/30,0)+1-AE838,"NO VIGENTE"))</f>
        <v>9</v>
      </c>
      <c r="AG838" s="145">
        <v>8</v>
      </c>
      <c r="AH8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838" s="1085" t="str">
        <f t="shared" si="226"/>
        <v>SUSPENDER</v>
      </c>
      <c r="AJ838" s="1210" t="s">
        <v>9586</v>
      </c>
      <c r="AK838">
        <v>0</v>
      </c>
      <c r="AL838">
        <v>2</v>
      </c>
    </row>
    <row r="839" spans="1:38" ht="18" hidden="1" thickBot="1">
      <c r="A839" s="447">
        <f t="shared" si="236"/>
        <v>821</v>
      </c>
      <c r="B839" s="680" t="s">
        <v>67</v>
      </c>
      <c r="C839" s="1077" t="s">
        <v>3938</v>
      </c>
      <c r="D839" s="893" t="s">
        <v>3957</v>
      </c>
      <c r="E839" s="1096" t="s">
        <v>3939</v>
      </c>
      <c r="F839" s="454" t="s">
        <v>3940</v>
      </c>
      <c r="G839" s="564" t="s">
        <v>3941</v>
      </c>
      <c r="H839" s="454">
        <v>20</v>
      </c>
      <c r="I839" s="454">
        <v>20</v>
      </c>
      <c r="J839" s="566" t="s">
        <v>1600</v>
      </c>
      <c r="K839" s="455">
        <v>3000</v>
      </c>
      <c r="L839" s="455">
        <v>4000</v>
      </c>
      <c r="M839" s="566" t="s">
        <v>3916</v>
      </c>
      <c r="N839" s="459">
        <v>45675</v>
      </c>
      <c r="O839" s="459">
        <v>46252</v>
      </c>
      <c r="P839" s="459">
        <v>45675</v>
      </c>
      <c r="Q839" s="459">
        <v>46252</v>
      </c>
      <c r="R839" s="49" t="str">
        <f t="shared" si="232"/>
        <v>H</v>
      </c>
      <c r="S839" s="49" t="str">
        <f t="shared" si="233"/>
        <v>DOCTORADO EN INNOVACION, ADMON Y POLITICAS PUBLICAS</v>
      </c>
      <c r="T839" s="245" t="s">
        <v>1227</v>
      </c>
      <c r="U839" s="132" t="s">
        <v>16</v>
      </c>
      <c r="V839" s="1195">
        <v>7000</v>
      </c>
      <c r="W839" s="1171">
        <f t="shared" si="234"/>
        <v>0.42857142857142855</v>
      </c>
      <c r="X839" s="573">
        <f t="shared" si="235"/>
        <v>3000</v>
      </c>
      <c r="Y839" s="326">
        <v>1</v>
      </c>
      <c r="Z839" s="327"/>
      <c r="AA839" s="414">
        <v>29000</v>
      </c>
      <c r="AB839" t="s">
        <v>16</v>
      </c>
      <c r="AD839" s="1248">
        <v>821</v>
      </c>
      <c r="AF839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CALENDARIO)]],TODAY())/30,0)-AE839, IF(Cat_alumnos[[#This Row],[ESTATUS ACADÉMICO]]="VIGENTE",ROUNDDOWN(DAYS360(Cat_alumnos[[#This Row],[FECHA DE INICIO (PRIMERA CLASE CALENDARIO)]],TODAY())/30,0)+1-AE839,"NO VIGENTE"))</f>
        <v>NO VIGENTE</v>
      </c>
      <c r="AG839" s="145">
        <v>8</v>
      </c>
      <c r="AH8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9" s="1085" t="str">
        <f t="shared" si="226"/>
        <v>SUSPENDER</v>
      </c>
      <c r="AJ839" s="1210" t="s">
        <v>9586</v>
      </c>
      <c r="AK839">
        <v>0</v>
      </c>
      <c r="AL839">
        <v>2</v>
      </c>
    </row>
    <row r="840" spans="1:38" ht="18" hidden="1" thickBot="1">
      <c r="A840" s="447">
        <f t="shared" si="236"/>
        <v>822</v>
      </c>
      <c r="B840" s="498" t="s">
        <v>67</v>
      </c>
      <c r="C840" s="666" t="s">
        <v>2572</v>
      </c>
      <c r="D840" s="893" t="s">
        <v>3958</v>
      </c>
      <c r="E840" s="1111" t="s">
        <v>2574</v>
      </c>
      <c r="F840" s="450" t="s">
        <v>2575</v>
      </c>
      <c r="G840" s="830" t="s">
        <v>2576</v>
      </c>
      <c r="H840" s="450">
        <v>20</v>
      </c>
      <c r="I840" s="450">
        <v>20</v>
      </c>
      <c r="J840" s="540" t="s">
        <v>1600</v>
      </c>
      <c r="K840" s="451">
        <v>3000</v>
      </c>
      <c r="L840" s="451">
        <v>3497</v>
      </c>
      <c r="M840" s="540" t="s">
        <v>3916</v>
      </c>
      <c r="N840" s="379">
        <v>45675</v>
      </c>
      <c r="O840" s="379">
        <v>46252</v>
      </c>
      <c r="P840" s="379">
        <v>45675</v>
      </c>
      <c r="Q840" s="379">
        <v>46252</v>
      </c>
      <c r="R840" s="49" t="str">
        <f t="shared" si="232"/>
        <v>H</v>
      </c>
      <c r="S840" s="49" t="str">
        <f t="shared" si="233"/>
        <v>DOCTORADO EN INNOVACION, ADMON Y POLITICAS PUBLICAS</v>
      </c>
      <c r="T840" s="245" t="s">
        <v>1227</v>
      </c>
      <c r="U840" s="132" t="s">
        <v>9</v>
      </c>
      <c r="V840" s="158">
        <v>7000</v>
      </c>
      <c r="W840" s="1027">
        <f t="shared" si="234"/>
        <v>0.50042857142857144</v>
      </c>
      <c r="X840" s="573">
        <f t="shared" si="235"/>
        <v>3503</v>
      </c>
      <c r="Y840" s="326">
        <v>1</v>
      </c>
      <c r="Z840" s="327"/>
      <c r="AA840" s="414">
        <v>29000</v>
      </c>
      <c r="AB840" t="str">
        <f ca="1">IF(Cat_alumnos[[#This Row],[Termina Programa]]&lt;TODAY(), "EGRESADO", "VIGENTE")</f>
        <v>VIGENTE</v>
      </c>
      <c r="AD840" s="1249">
        <v>822</v>
      </c>
      <c r="AF84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CALENDARIO)]],TODAY())/30,0)-AE840, IF(Cat_alumnos[[#This Row],[ESTATUS ACADÉMICO]]="VIGENTE",ROUNDDOWN(DAYS360(Cat_alumnos[[#This Row],[FECHA DE INICIO (PRIMERA CLASE CALENDARIO)]],TODAY())/30,0)+1-AE840,"NO VIGENTE"))</f>
        <v>8</v>
      </c>
      <c r="AG840" s="145">
        <v>8</v>
      </c>
      <c r="AH8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840" s="1085" t="str">
        <f t="shared" si="226"/>
        <v>SUSPENDER</v>
      </c>
      <c r="AJ840" s="1210" t="s">
        <v>9586</v>
      </c>
      <c r="AK840">
        <v>0</v>
      </c>
      <c r="AL840">
        <v>2</v>
      </c>
    </row>
    <row r="841" spans="1:38" ht="18" hidden="1" thickBot="1">
      <c r="A841" s="447">
        <f t="shared" si="236"/>
        <v>823</v>
      </c>
      <c r="B841" s="1202" t="s">
        <v>15</v>
      </c>
      <c r="C841" s="666" t="s">
        <v>3971</v>
      </c>
      <c r="D841" s="1207" t="s">
        <v>3963</v>
      </c>
      <c r="E841" s="1168" t="s">
        <v>3967</v>
      </c>
      <c r="F841" s="1203" t="s">
        <v>3968</v>
      </c>
      <c r="G841" s="1168" t="s">
        <v>3969</v>
      </c>
      <c r="H841" s="1203">
        <v>16</v>
      </c>
      <c r="I841" s="1203">
        <v>16</v>
      </c>
      <c r="J841" s="1204" t="s">
        <v>1600</v>
      </c>
      <c r="K841" s="1205">
        <v>2000</v>
      </c>
      <c r="L841" s="1206">
        <v>2275</v>
      </c>
      <c r="M841" s="1092" t="s">
        <v>3937</v>
      </c>
      <c r="N841" s="877">
        <v>45674</v>
      </c>
      <c r="O841" s="877">
        <v>46129</v>
      </c>
      <c r="P841" s="877">
        <v>45675</v>
      </c>
      <c r="Q841" s="877">
        <v>46129</v>
      </c>
      <c r="R841" s="303" t="s">
        <v>1620</v>
      </c>
      <c r="S841" s="49" t="str">
        <f t="shared" si="233"/>
        <v>MAESTRIA EN DERECHO PROCESAL PENAL Y JUICIOS ORALES</v>
      </c>
      <c r="T841" s="245" t="s">
        <v>1227</v>
      </c>
      <c r="U841" s="132" t="s">
        <v>16</v>
      </c>
      <c r="V841" s="158">
        <v>5000</v>
      </c>
      <c r="W841" s="1027">
        <f t="shared" si="234"/>
        <v>0.54500000000000004</v>
      </c>
      <c r="X841" s="573">
        <f t="shared" si="235"/>
        <v>2725</v>
      </c>
      <c r="Y841" s="326">
        <v>1</v>
      </c>
      <c r="Z841" s="327"/>
      <c r="AA841" s="414">
        <v>26000</v>
      </c>
      <c r="AB841" s="132" t="s">
        <v>16</v>
      </c>
      <c r="AD841" s="1248">
        <v>823</v>
      </c>
      <c r="AF841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CALENDARIO)]],TODAY())/30,0)-AE841, IF(Cat_alumnos[[#This Row],[ESTATUS ACADÉMICO]]="VIGENTE",ROUNDDOWN(DAYS360(Cat_alumnos[[#This Row],[FECHA DE INICIO (PRIMERA CLASE CALENDARIO)]],TODAY())/30,0)+1-AE841,"NO VIGENTE"))</f>
        <v>NO VIGENTE</v>
      </c>
      <c r="AG841" s="145">
        <v>8</v>
      </c>
      <c r="AH8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41" s="1085" t="str">
        <f t="shared" si="226"/>
        <v>SUSPENDER</v>
      </c>
      <c r="AJ841" s="1210" t="s">
        <v>9586</v>
      </c>
      <c r="AK841">
        <v>0</v>
      </c>
      <c r="AL841">
        <v>2</v>
      </c>
    </row>
    <row r="842" spans="1:38" ht="18" thickBot="1">
      <c r="A842" s="447">
        <f t="shared" si="236"/>
        <v>824</v>
      </c>
      <c r="B842" s="655" t="s">
        <v>3889</v>
      </c>
      <c r="C842" s="1074" t="s">
        <v>9575</v>
      </c>
      <c r="D842" s="413" t="s">
        <v>3983</v>
      </c>
      <c r="E842" s="502" t="s">
        <v>3973</v>
      </c>
      <c r="F842" s="1293">
        <v>41361779</v>
      </c>
      <c r="G842" s="502" t="s">
        <v>3974</v>
      </c>
      <c r="H842" s="450">
        <v>20</v>
      </c>
      <c r="I842" s="450">
        <v>20</v>
      </c>
      <c r="J842" s="1213">
        <v>3000</v>
      </c>
      <c r="K842" s="426">
        <v>3000</v>
      </c>
      <c r="L842" s="455">
        <f t="shared" ref="L842:L845" si="237">3497*0.3</f>
        <v>1049.0999999999999</v>
      </c>
      <c r="M842" s="413" t="s">
        <v>3987</v>
      </c>
      <c r="N842" s="379">
        <v>45632</v>
      </c>
      <c r="O842" s="379">
        <v>46209</v>
      </c>
      <c r="P842" s="379">
        <v>45687</v>
      </c>
      <c r="Q842" s="379">
        <v>46209</v>
      </c>
      <c r="R842" s="303"/>
      <c r="S842" s="49" t="str">
        <f t="shared" si="233"/>
        <v>DOCTORADO EN DERECHO</v>
      </c>
      <c r="T842" s="245" t="s">
        <v>2133</v>
      </c>
      <c r="U842" s="132" t="s">
        <v>9</v>
      </c>
      <c r="V842" s="883">
        <v>7000</v>
      </c>
      <c r="W842" s="1027">
        <f t="shared" si="234"/>
        <v>0.85012857142857134</v>
      </c>
      <c r="X842" s="573">
        <f t="shared" si="235"/>
        <v>5950.9</v>
      </c>
      <c r="Y842" s="326">
        <v>1</v>
      </c>
      <c r="Z842" s="327"/>
      <c r="AA842" s="414">
        <v>30000</v>
      </c>
      <c r="AB842" s="604" t="str">
        <f ca="1">IF(Cat_alumnos[[#This Row],[Termina Programa]]&lt;TODAY(), "EGRESADO", "VIGENTE")</f>
        <v>VIGENTE</v>
      </c>
      <c r="AD842" s="1249">
        <v>824</v>
      </c>
      <c r="AF84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CALENDARIO)]],TODAY())/30,0)-AE842, IF(Cat_alumnos[[#This Row],[ESTATUS ACADÉMICO]]="VIGENTE",ROUNDDOWN(DAYS360(Cat_alumnos[[#This Row],[FECHA DE INICIO (PRIMERA CLASE CALENDARIO)]],TODAY())/30,0)+1-AE842,"NO VIGENTE"))</f>
        <v>9</v>
      </c>
      <c r="AG842" s="145">
        <v>8</v>
      </c>
      <c r="AH8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2" s="1085" t="str">
        <f t="shared" ref="AI842:AI848" si="238">IF(AH842&gt;=2,"SUSPENDER",IF(AH842&lt;=0,CONCATENATE("Al día"," ",$AK$17),IF(AND(AH842&lt;=2,AH842&gt;0),"COBRANZA",)))</f>
        <v>SUSPENDER</v>
      </c>
      <c r="AJ842" s="1210" t="s">
        <v>9586</v>
      </c>
      <c r="AK842">
        <v>0</v>
      </c>
      <c r="AL842">
        <v>2</v>
      </c>
    </row>
    <row r="843" spans="1:38" ht="18" thickBot="1">
      <c r="A843" s="447">
        <f t="shared" si="236"/>
        <v>825</v>
      </c>
      <c r="B843" s="655" t="s">
        <v>3889</v>
      </c>
      <c r="C843" s="1071" t="s">
        <v>3981</v>
      </c>
      <c r="D843" s="413" t="s">
        <v>3985</v>
      </c>
      <c r="E843" s="564" t="s">
        <v>3975</v>
      </c>
      <c r="F843" s="1292">
        <v>57846745</v>
      </c>
      <c r="G843" s="564" t="s">
        <v>3976</v>
      </c>
      <c r="H843" s="454">
        <v>20</v>
      </c>
      <c r="I843" s="454">
        <v>20</v>
      </c>
      <c r="J843" s="1214">
        <v>3000</v>
      </c>
      <c r="K843" s="1072">
        <v>3000</v>
      </c>
      <c r="L843" s="455">
        <f t="shared" si="237"/>
        <v>1049.0999999999999</v>
      </c>
      <c r="M843" s="413" t="s">
        <v>3987</v>
      </c>
      <c r="N843" s="459">
        <v>45632</v>
      </c>
      <c r="O843" s="459">
        <v>46209</v>
      </c>
      <c r="P843" s="459">
        <v>45687</v>
      </c>
      <c r="Q843" s="459">
        <v>46209</v>
      </c>
      <c r="R843" s="303" t="s">
        <v>1620</v>
      </c>
      <c r="S843" s="49" t="str">
        <f t="shared" si="233"/>
        <v>DOCTORADO EN DERECHO</v>
      </c>
      <c r="T843" s="245" t="s">
        <v>2133</v>
      </c>
      <c r="U843" s="132" t="s">
        <v>9</v>
      </c>
      <c r="V843" s="883">
        <v>7000</v>
      </c>
      <c r="W843" s="1027">
        <f t="shared" si="234"/>
        <v>0.85012857142857134</v>
      </c>
      <c r="X843" s="573">
        <f t="shared" si="235"/>
        <v>5950.9</v>
      </c>
      <c r="Y843" s="326">
        <v>1</v>
      </c>
      <c r="Z843" s="327"/>
      <c r="AA843" s="414">
        <v>30000</v>
      </c>
      <c r="AB843" s="604" t="str">
        <f ca="1">IF(Cat_alumnos[[#This Row],[Termina Programa]]&lt;TODAY(), "EGRESADO", "VIGENTE")</f>
        <v>VIGENTE</v>
      </c>
      <c r="AD843" s="1248">
        <v>825</v>
      </c>
      <c r="AF84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CALENDARIO)]],TODAY())/30,0)-AE843, IF(Cat_alumnos[[#This Row],[ESTATUS ACADÉMICO]]="VIGENTE",ROUNDDOWN(DAYS360(Cat_alumnos[[#This Row],[FECHA DE INICIO (PRIMERA CLASE CALENDARIO)]],TODAY())/30,0)+1-AE843,"NO VIGENTE"))</f>
        <v>9</v>
      </c>
      <c r="AG843" s="145">
        <v>8</v>
      </c>
      <c r="AH8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3" s="1085" t="str">
        <f t="shared" si="238"/>
        <v>SUSPENDER</v>
      </c>
      <c r="AJ843" s="1210" t="s">
        <v>9586</v>
      </c>
      <c r="AK843">
        <v>0</v>
      </c>
      <c r="AL843">
        <v>2</v>
      </c>
    </row>
    <row r="844" spans="1:38" ht="18" thickBot="1">
      <c r="A844" s="447">
        <f t="shared" si="236"/>
        <v>826</v>
      </c>
      <c r="B844" s="655" t="s">
        <v>3889</v>
      </c>
      <c r="C844" s="1071" t="s">
        <v>9576</v>
      </c>
      <c r="D844" s="413" t="s">
        <v>3984</v>
      </c>
      <c r="E844" s="564" t="s">
        <v>3977</v>
      </c>
      <c r="F844" s="1292">
        <v>46110581</v>
      </c>
      <c r="G844" s="564" t="s">
        <v>3978</v>
      </c>
      <c r="H844" s="454">
        <v>20</v>
      </c>
      <c r="I844" s="454">
        <v>20</v>
      </c>
      <c r="J844" s="1214">
        <v>3000</v>
      </c>
      <c r="K844" s="1072">
        <v>3000</v>
      </c>
      <c r="L844" s="455">
        <f t="shared" si="237"/>
        <v>1049.0999999999999</v>
      </c>
      <c r="M844" s="413" t="s">
        <v>3987</v>
      </c>
      <c r="N844" s="459">
        <v>45632</v>
      </c>
      <c r="O844" s="459">
        <v>46209</v>
      </c>
      <c r="P844" s="459">
        <v>45687</v>
      </c>
      <c r="Q844" s="459">
        <v>46209</v>
      </c>
      <c r="R844" s="303" t="s">
        <v>1620</v>
      </c>
      <c r="S844" s="49" t="str">
        <f t="shared" si="233"/>
        <v>DOCTORADO EN DERECHO</v>
      </c>
      <c r="T844" s="245" t="s">
        <v>2133</v>
      </c>
      <c r="U844" s="132" t="s">
        <v>9</v>
      </c>
      <c r="V844" s="883">
        <v>7000</v>
      </c>
      <c r="W844" s="1027">
        <f t="shared" si="234"/>
        <v>0.85012857142857134</v>
      </c>
      <c r="X844" s="573">
        <f t="shared" si="235"/>
        <v>5950.9</v>
      </c>
      <c r="Y844" s="326">
        <v>1</v>
      </c>
      <c r="Z844" s="327"/>
      <c r="AA844" s="414">
        <v>30000</v>
      </c>
      <c r="AB844" s="604" t="str">
        <f ca="1">IF(Cat_alumnos[[#This Row],[Termina Programa]]&lt;TODAY(), "EGRESADO", "VIGENTE")</f>
        <v>VIGENTE</v>
      </c>
      <c r="AD844" s="1249">
        <v>826</v>
      </c>
      <c r="AF84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CALENDARIO)]],TODAY())/30,0)-AE844, IF(Cat_alumnos[[#This Row],[ESTATUS ACADÉMICO]]="VIGENTE",ROUNDDOWN(DAYS360(Cat_alumnos[[#This Row],[FECHA DE INICIO (PRIMERA CLASE CALENDARIO)]],TODAY())/30,0)+1-AE844,"NO VIGENTE"))</f>
        <v>9</v>
      </c>
      <c r="AG844" s="145">
        <v>8</v>
      </c>
      <c r="AH8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4" s="1085" t="str">
        <f t="shared" si="238"/>
        <v>SUSPENDER</v>
      </c>
      <c r="AJ844" s="1210" t="s">
        <v>9586</v>
      </c>
      <c r="AK844">
        <v>0</v>
      </c>
      <c r="AL844">
        <v>2</v>
      </c>
    </row>
    <row r="845" spans="1:38" ht="18" thickBot="1">
      <c r="A845" s="447">
        <f t="shared" si="236"/>
        <v>827</v>
      </c>
      <c r="B845" s="655" t="s">
        <v>3889</v>
      </c>
      <c r="C845" s="1071" t="s">
        <v>3982</v>
      </c>
      <c r="D845" s="413" t="s">
        <v>3986</v>
      </c>
      <c r="E845" s="564" t="s">
        <v>3979</v>
      </c>
      <c r="F845" s="1292">
        <v>42205520</v>
      </c>
      <c r="G845" s="564" t="s">
        <v>3980</v>
      </c>
      <c r="H845" s="454">
        <v>20</v>
      </c>
      <c r="I845" s="454">
        <v>20</v>
      </c>
      <c r="J845" s="1214">
        <v>3000</v>
      </c>
      <c r="K845" s="1072">
        <v>3000</v>
      </c>
      <c r="L845" s="455">
        <f t="shared" si="237"/>
        <v>1049.0999999999999</v>
      </c>
      <c r="M845" s="413" t="s">
        <v>3987</v>
      </c>
      <c r="N845" s="459">
        <v>45632</v>
      </c>
      <c r="O845" s="459">
        <v>46209</v>
      </c>
      <c r="P845" s="459">
        <v>45687</v>
      </c>
      <c r="Q845" s="459">
        <v>46209</v>
      </c>
      <c r="R845" s="303" t="s">
        <v>1616</v>
      </c>
      <c r="S845" s="49" t="str">
        <f t="shared" si="233"/>
        <v>DOCTORADO EN DERECHO</v>
      </c>
      <c r="T845" s="245" t="s">
        <v>2133</v>
      </c>
      <c r="U845" s="132" t="s">
        <v>9</v>
      </c>
      <c r="V845" s="883">
        <v>7000</v>
      </c>
      <c r="W845" s="1027">
        <f t="shared" si="234"/>
        <v>0.85012857142857134</v>
      </c>
      <c r="X845" s="573">
        <f t="shared" si="235"/>
        <v>5950.9</v>
      </c>
      <c r="Y845" s="326">
        <v>1</v>
      </c>
      <c r="Z845" s="327"/>
      <c r="AA845" s="414">
        <v>30000</v>
      </c>
      <c r="AB845" s="604" t="str">
        <f ca="1">IF(Cat_alumnos[[#This Row],[Termina Programa]]&lt;TODAY(), "EGRESADO", "VIGENTE")</f>
        <v>VIGENTE</v>
      </c>
      <c r="AD845" s="1248">
        <v>827</v>
      </c>
      <c r="AF84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CALENDARIO)]],TODAY())/30,0)-AE845, IF(Cat_alumnos[[#This Row],[ESTATUS ACADÉMICO]]="VIGENTE",ROUNDDOWN(DAYS360(Cat_alumnos[[#This Row],[FECHA DE INICIO (PRIMERA CLASE CALENDARIO)]],TODAY())/30,0)+1-AE845,"NO VIGENTE"))</f>
        <v>9</v>
      </c>
      <c r="AG845" s="145">
        <v>8</v>
      </c>
      <c r="AH8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5" s="1085" t="str">
        <f t="shared" si="238"/>
        <v>SUSPENDER</v>
      </c>
      <c r="AJ845" s="300" t="s">
        <v>9577</v>
      </c>
      <c r="AK845">
        <v>0</v>
      </c>
      <c r="AL845">
        <v>2</v>
      </c>
    </row>
    <row r="846" spans="1:38" ht="18" hidden="1" thickBot="1">
      <c r="A846" s="447">
        <f t="shared" si="236"/>
        <v>828</v>
      </c>
      <c r="B846" s="570" t="s">
        <v>20</v>
      </c>
      <c r="C846" s="1067" t="s">
        <v>3989</v>
      </c>
      <c r="D846" s="413" t="s">
        <v>9059</v>
      </c>
      <c r="E846" s="502" t="s">
        <v>3993</v>
      </c>
      <c r="F846" s="413" t="s">
        <v>3990</v>
      </c>
      <c r="G846" s="502" t="s">
        <v>3991</v>
      </c>
      <c r="H846" s="450">
        <v>10</v>
      </c>
      <c r="I846" s="450">
        <v>10</v>
      </c>
      <c r="J846" s="426">
        <v>0</v>
      </c>
      <c r="K846" s="413"/>
      <c r="L846" s="426">
        <v>3472</v>
      </c>
      <c r="M846" s="413" t="s">
        <v>3992</v>
      </c>
      <c r="N846" s="379">
        <v>45632</v>
      </c>
      <c r="O846" s="379">
        <v>45906</v>
      </c>
      <c r="P846" s="379">
        <v>45694</v>
      </c>
      <c r="Q846" s="379">
        <v>45906</v>
      </c>
      <c r="R846" s="49" t="str">
        <f t="shared" si="232"/>
        <v>H</v>
      </c>
      <c r="S846" s="49" t="str">
        <f t="shared" si="233"/>
        <v>JT DOCTORADO EN DERECHO</v>
      </c>
      <c r="T846" s="245" t="s">
        <v>3781</v>
      </c>
      <c r="U846" s="132" t="s">
        <v>9</v>
      </c>
      <c r="V846" s="158">
        <v>7000</v>
      </c>
      <c r="W846" s="1027">
        <f t="shared" si="234"/>
        <v>0.504</v>
      </c>
      <c r="X846" s="573">
        <f t="shared" si="235"/>
        <v>3528</v>
      </c>
      <c r="Y846" s="326">
        <v>0</v>
      </c>
      <c r="Z846" s="327">
        <v>8000</v>
      </c>
      <c r="AA846" s="414">
        <v>29000</v>
      </c>
      <c r="AB846" t="str">
        <f ca="1">IF(Cat_alumnos[[#This Row],[Termina Programa]]&lt;TODAY(), "EGRESADO", "VIGENTE")</f>
        <v>EGRESADO</v>
      </c>
      <c r="AD846" s="1249">
        <v>828</v>
      </c>
      <c r="AF846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CALENDARIO)]],TODAY())/30,0)-AE846, IF(Cat_alumnos[[#This Row],[ESTATUS ACADÉMICO]]="VIGENTE",ROUNDDOWN(DAYS360(Cat_alumnos[[#This Row],[FECHA DE INICIO (PRIMERA CLASE CALENDARIO)]],TODAY())/30,0)+1-AE846,"NO VIGENTE"))</f>
        <v>NO VIGENTE</v>
      </c>
      <c r="AG846" s="145">
        <v>6</v>
      </c>
      <c r="AH8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846" s="1085" t="str">
        <f t="shared" si="238"/>
        <v>SUSPENDER</v>
      </c>
      <c r="AJ846" s="300" t="s">
        <v>9162</v>
      </c>
      <c r="AK846">
        <v>0</v>
      </c>
      <c r="AL846">
        <v>2</v>
      </c>
    </row>
    <row r="847" spans="1:38" ht="18" hidden="1" thickBot="1">
      <c r="A847" s="447">
        <f t="shared" si="236"/>
        <v>829</v>
      </c>
      <c r="B847" s="570" t="s">
        <v>20</v>
      </c>
      <c r="C847" s="666" t="s">
        <v>4008</v>
      </c>
      <c r="D847" s="450" t="s">
        <v>9055</v>
      </c>
      <c r="E847" s="502" t="s">
        <v>4009</v>
      </c>
      <c r="F847" s="450">
        <v>7121988273</v>
      </c>
      <c r="G847" s="502" t="s">
        <v>4010</v>
      </c>
      <c r="H847" s="450">
        <v>6</v>
      </c>
      <c r="I847" s="450">
        <v>6</v>
      </c>
      <c r="J847" s="451">
        <v>1500</v>
      </c>
      <c r="K847" s="413"/>
      <c r="L847" s="426">
        <v>3497</v>
      </c>
      <c r="M847" s="413" t="s">
        <v>3483</v>
      </c>
      <c r="N847" s="379">
        <v>45703</v>
      </c>
      <c r="O847" s="379">
        <v>45853</v>
      </c>
      <c r="P847" s="379">
        <v>45698</v>
      </c>
      <c r="Q847" s="379">
        <v>45853</v>
      </c>
      <c r="R847" s="127" t="str">
        <f t="shared" si="232"/>
        <v>M</v>
      </c>
      <c r="S847" s="127" t="str">
        <f t="shared" si="233"/>
        <v>JT DOCTORADO EN DERECHO</v>
      </c>
      <c r="T847" s="245" t="s">
        <v>35</v>
      </c>
      <c r="U847" s="697" t="s">
        <v>9</v>
      </c>
      <c r="V847" s="1238">
        <v>7000</v>
      </c>
      <c r="W847" s="1073">
        <f t="shared" si="234"/>
        <v>0.50042857142857144</v>
      </c>
      <c r="X847" s="1022">
        <f t="shared" si="235"/>
        <v>3503</v>
      </c>
      <c r="Y847" s="415">
        <v>0</v>
      </c>
      <c r="Z847" s="416">
        <v>8000</v>
      </c>
      <c r="AA847" s="414">
        <v>29000</v>
      </c>
      <c r="AB847" s="604" t="str">
        <f ca="1">IF(Cat_alumnos[[#This Row],[Termina Programa]]&lt;TODAY(), "EGRESADO", "VIGENTE")</f>
        <v>EGRESADO</v>
      </c>
      <c r="AD847" s="1248">
        <v>829</v>
      </c>
      <c r="AF84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CALENDARIO)]],TODAY())/30,0)-AE847, IF(Cat_alumnos[[#This Row],[ESTATUS ACADÉMICO]]="VIGENTE",ROUNDDOWN(DAYS360(Cat_alumnos[[#This Row],[FECHA DE INICIO (PRIMERA CLASE CALENDARIO)]],TODAY())/30,0)+1-AE847,"NO VIGENTE"))</f>
        <v>NO VIGENTE</v>
      </c>
      <c r="AG847" s="145">
        <v>3.8</v>
      </c>
      <c r="AH8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847" s="1085" t="str">
        <f t="shared" ca="1" si="238"/>
        <v>Al día septiembre</v>
      </c>
      <c r="AJ847" s="300" t="s">
        <v>9060</v>
      </c>
      <c r="AK847">
        <v>0</v>
      </c>
      <c r="AL847">
        <v>2</v>
      </c>
    </row>
    <row r="848" spans="1:38" ht="18" hidden="1" thickBot="1">
      <c r="A848" s="447">
        <f t="shared" si="236"/>
        <v>830</v>
      </c>
      <c r="B848" s="1220" t="s">
        <v>10</v>
      </c>
      <c r="C848" s="1221" t="s">
        <v>9061</v>
      </c>
      <c r="D848" s="1222" t="s">
        <v>137</v>
      </c>
      <c r="E848" s="1299" t="s">
        <v>4012</v>
      </c>
      <c r="F848" s="1223">
        <v>9513231034</v>
      </c>
      <c r="G848" s="1224" t="s">
        <v>4013</v>
      </c>
      <c r="H848" s="1225">
        <v>20</v>
      </c>
      <c r="I848" s="1225">
        <v>20</v>
      </c>
      <c r="J848" s="1222"/>
      <c r="K848" s="1226">
        <v>2000</v>
      </c>
      <c r="L848" s="1226">
        <v>2275</v>
      </c>
      <c r="M848" s="1224" t="s">
        <v>3718</v>
      </c>
      <c r="N848" s="1227">
        <v>45723</v>
      </c>
      <c r="O848" s="1227">
        <v>46302</v>
      </c>
      <c r="P848" s="1227">
        <v>45727</v>
      </c>
      <c r="Q848" s="1227">
        <v>46306</v>
      </c>
      <c r="R848" s="1228" t="str">
        <f t="shared" si="232"/>
        <v>H</v>
      </c>
      <c r="S848" s="1228" t="str">
        <f t="shared" si="233"/>
        <v>MAESTRIA EN DERECHO</v>
      </c>
      <c r="T848" s="1229" t="s">
        <v>1227</v>
      </c>
      <c r="U848" s="1230" t="s">
        <v>16</v>
      </c>
      <c r="V848" s="1239">
        <v>5000</v>
      </c>
      <c r="W848" s="1231">
        <f t="shared" si="234"/>
        <v>0.54500000000000004</v>
      </c>
      <c r="X848" s="1232">
        <f t="shared" si="235"/>
        <v>2725</v>
      </c>
      <c r="Y848" s="1233">
        <v>2</v>
      </c>
      <c r="Z848" s="1234"/>
      <c r="AA848" s="1235">
        <v>26000</v>
      </c>
      <c r="AB848" s="1230" t="s">
        <v>16</v>
      </c>
      <c r="AD848" s="1249">
        <v>830</v>
      </c>
      <c r="AF84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CALENDARIO)]],TODAY())/30,0)-AE848, IF(Cat_alumnos[[#This Row],[ESTATUS ACADÉMICO]]="VIGENTE",ROUNDDOWN(DAYS360(Cat_alumnos[[#This Row],[FECHA DE INICIO (PRIMERA CLASE CALENDARIO)]],TODAY())/30,0)+1-AE848,"NO VIGENTE"))</f>
        <v>NO VIGENTE</v>
      </c>
      <c r="AG848" s="145">
        <v>1</v>
      </c>
      <c r="AH8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8" s="1085" t="str">
        <f t="shared" si="238"/>
        <v>SUSPENDER</v>
      </c>
      <c r="AJ848" s="300" t="s">
        <v>9038</v>
      </c>
      <c r="AK848">
        <v>0</v>
      </c>
      <c r="AL848">
        <v>2</v>
      </c>
    </row>
    <row r="849" spans="1:38" ht="18" hidden="1" thickBot="1">
      <c r="A849" s="447">
        <f t="shared" si="236"/>
        <v>831</v>
      </c>
      <c r="B849" s="570" t="s">
        <v>12</v>
      </c>
      <c r="C849" s="1067" t="s">
        <v>4014</v>
      </c>
      <c r="D849" s="413" t="s">
        <v>9058</v>
      </c>
      <c r="E849" s="525" t="s">
        <v>4015</v>
      </c>
      <c r="F849" s="450">
        <v>4871093347</v>
      </c>
      <c r="G849" s="502" t="s">
        <v>4016</v>
      </c>
      <c r="H849" s="450">
        <v>20</v>
      </c>
      <c r="I849" s="450">
        <v>20</v>
      </c>
      <c r="J849" s="540" t="s">
        <v>1600</v>
      </c>
      <c r="K849" s="451">
        <v>3000</v>
      </c>
      <c r="L849" s="451">
        <v>3497</v>
      </c>
      <c r="M849" s="413" t="s">
        <v>3483</v>
      </c>
      <c r="N849" s="1237">
        <v>45703</v>
      </c>
      <c r="O849" s="379">
        <v>46240</v>
      </c>
      <c r="P849" s="1237">
        <v>45701</v>
      </c>
      <c r="Q849" s="379">
        <v>46280</v>
      </c>
      <c r="R849" s="49" t="str">
        <f t="shared" si="232"/>
        <v>H</v>
      </c>
      <c r="S849" s="49" t="str">
        <f t="shared" si="233"/>
        <v>DOCTORADO EN DERECHO</v>
      </c>
      <c r="T849" s="245" t="s">
        <v>1227</v>
      </c>
      <c r="U849" s="132" t="s">
        <v>9</v>
      </c>
      <c r="V849" s="1238">
        <v>7000</v>
      </c>
      <c r="W849" s="1073">
        <f t="shared" si="234"/>
        <v>0.50042857142857144</v>
      </c>
      <c r="X849" s="1022">
        <f t="shared" si="235"/>
        <v>3503</v>
      </c>
      <c r="Y849" s="326">
        <v>1</v>
      </c>
      <c r="Z849" s="327"/>
      <c r="AA849" s="414">
        <v>29000</v>
      </c>
      <c r="AB849" s="604" t="str">
        <f ca="1">IF(Cat_alumnos[[#This Row],[Termina Programa]]&lt;TODAY(), "EGRESADO", "VIGENTE")</f>
        <v>VIGENTE</v>
      </c>
      <c r="AD849" s="1248">
        <v>831</v>
      </c>
      <c r="AF84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CALENDARIO)]],TODAY())/30,0)-AE849, IF(Cat_alumnos[[#This Row],[ESTATUS ACADÉMICO]]="VIGENTE",ROUNDDOWN(DAYS360(Cat_alumnos[[#This Row],[FECHA DE INICIO (PRIMERA CLASE CALENDARIO)]],TODAY())/30,0)+1-AE849,"NO VIGENTE"))</f>
        <v>7</v>
      </c>
      <c r="AG849" s="145">
        <v>8</v>
      </c>
      <c r="AH8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49" s="1085" t="str">
        <f t="shared" ref="AI849:AI865" si="239">IF(AH849&gt;=2,"SUSPENDER",IF(AH849&lt;=0,CONCATENATE("Al día"," ",$AK$17),IF(AND(AH849&lt;=2,AH849&gt;0),"COBRANZA",)))</f>
        <v>SUSPENDER</v>
      </c>
      <c r="AJ849" t="s">
        <v>9038</v>
      </c>
      <c r="AK849">
        <v>0</v>
      </c>
      <c r="AL849">
        <v>2</v>
      </c>
    </row>
    <row r="850" spans="1:38" ht="18" hidden="1" thickBot="1">
      <c r="A850" s="447">
        <f t="shared" si="236"/>
        <v>832</v>
      </c>
      <c r="B850" s="655" t="s">
        <v>12</v>
      </c>
      <c r="C850" s="1077" t="s">
        <v>4017</v>
      </c>
      <c r="D850" s="453" t="s">
        <v>9056</v>
      </c>
      <c r="E850" s="565" t="s">
        <v>4018</v>
      </c>
      <c r="F850" s="454">
        <v>50242609444</v>
      </c>
      <c r="G850" s="564" t="s">
        <v>4019</v>
      </c>
      <c r="H850" s="454">
        <v>20</v>
      </c>
      <c r="I850" s="454">
        <v>20</v>
      </c>
      <c r="J850" s="566" t="s">
        <v>1600</v>
      </c>
      <c r="K850" s="455">
        <v>3000</v>
      </c>
      <c r="L850" s="455">
        <v>4400</v>
      </c>
      <c r="M850" s="453" t="s">
        <v>3483</v>
      </c>
      <c r="N850" s="1151">
        <v>45703</v>
      </c>
      <c r="O850" s="459">
        <v>46283</v>
      </c>
      <c r="P850" s="1151">
        <v>45701</v>
      </c>
      <c r="Q850" s="459">
        <v>46280</v>
      </c>
      <c r="R850" s="49" t="str">
        <f t="shared" si="232"/>
        <v>H</v>
      </c>
      <c r="S850" s="49" t="str">
        <f t="shared" si="233"/>
        <v>DOCTORADO EN DERECHO</v>
      </c>
      <c r="T850" s="245" t="s">
        <v>1227</v>
      </c>
      <c r="U850" s="132" t="s">
        <v>9</v>
      </c>
      <c r="V850" s="1238">
        <v>7000</v>
      </c>
      <c r="W850" s="1073">
        <f t="shared" si="234"/>
        <v>0.37142857142857144</v>
      </c>
      <c r="X850" s="1022">
        <f t="shared" si="235"/>
        <v>2600</v>
      </c>
      <c r="Y850" s="326">
        <v>1</v>
      </c>
      <c r="Z850" s="327">
        <v>0</v>
      </c>
      <c r="AA850" s="414">
        <v>29000</v>
      </c>
      <c r="AB850" s="604" t="str">
        <f ca="1">IF(Cat_alumnos[[#This Row],[Termina Programa]]&lt;TODAY(), "EGRESADO", "VIGENTE")</f>
        <v>VIGENTE</v>
      </c>
      <c r="AD850" s="1249">
        <v>832</v>
      </c>
      <c r="AF85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CALENDARIO)]],TODAY())/30,0)-AE850, IF(Cat_alumnos[[#This Row],[ESTATUS ACADÉMICO]]="VIGENTE",ROUNDDOWN(DAYS360(Cat_alumnos[[#This Row],[FECHA DE INICIO (PRIMERA CLASE CALENDARIO)]],TODAY())/30,0)+1-AE850,"NO VIGENTE"))</f>
        <v>7</v>
      </c>
      <c r="AG850" s="145">
        <v>3</v>
      </c>
      <c r="AH8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50" s="1085" t="str">
        <f t="shared" si="239"/>
        <v>SUSPENDER</v>
      </c>
      <c r="AJ850" t="s">
        <v>9038</v>
      </c>
      <c r="AK850">
        <v>0</v>
      </c>
      <c r="AL850">
        <v>2</v>
      </c>
    </row>
    <row r="851" spans="1:38" ht="18" thickBot="1">
      <c r="A851" s="447">
        <f t="shared" si="236"/>
        <v>833</v>
      </c>
      <c r="B851" s="611" t="s">
        <v>15</v>
      </c>
      <c r="C851" s="1071" t="s">
        <v>9039</v>
      </c>
      <c r="D851" s="514" t="s">
        <v>9040</v>
      </c>
      <c r="E851" s="453" t="s">
        <v>4020</v>
      </c>
      <c r="F851" s="1293">
        <v>42191735</v>
      </c>
      <c r="G851" s="564" t="s">
        <v>4021</v>
      </c>
      <c r="H851" s="454">
        <v>16</v>
      </c>
      <c r="I851" s="454">
        <v>16</v>
      </c>
      <c r="J851" s="1072">
        <v>2000</v>
      </c>
      <c r="K851" s="1072">
        <v>2000</v>
      </c>
      <c r="L851" s="947">
        <f t="shared" ref="L851:L852" si="240">2275*0.3</f>
        <v>682.5</v>
      </c>
      <c r="M851" s="453" t="s">
        <v>4022</v>
      </c>
      <c r="N851" s="459">
        <v>45690</v>
      </c>
      <c r="O851" s="459">
        <v>46283</v>
      </c>
      <c r="P851" s="459">
        <v>45720</v>
      </c>
      <c r="Q851" s="459">
        <v>46144</v>
      </c>
      <c r="R851" s="49" t="str">
        <f t="shared" si="232"/>
        <v>M</v>
      </c>
      <c r="S851" s="49" t="str">
        <f t="shared" si="233"/>
        <v>MAESTRIA EN DERECHO PROCESAL PENAL Y JUICIOS ORALES</v>
      </c>
      <c r="T851" s="245" t="s">
        <v>2133</v>
      </c>
      <c r="U851" s="132" t="s">
        <v>9</v>
      </c>
      <c r="V851" s="1238">
        <v>5000</v>
      </c>
      <c r="W851" s="1073">
        <f t="shared" si="234"/>
        <v>0.86350000000000005</v>
      </c>
      <c r="X851" s="1022">
        <f t="shared" si="235"/>
        <v>4317.5</v>
      </c>
      <c r="Y851" s="326">
        <v>2</v>
      </c>
      <c r="Z851" s="327"/>
      <c r="AA851" s="1235">
        <v>26000</v>
      </c>
      <c r="AB851" s="604" t="str">
        <f ca="1">IF(Cat_alumnos[[#This Row],[Termina Programa]]&lt;TODAY(), "EGRESADO", "VIGENTE")</f>
        <v>VIGENTE</v>
      </c>
      <c r="AD851" s="1248">
        <v>833</v>
      </c>
      <c r="AF85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CALENDARIO)]],TODAY())/30,0)-AE851, IF(Cat_alumnos[[#This Row],[ESTATUS ACADÉMICO]]="VIGENTE",ROUNDDOWN(DAYS360(Cat_alumnos[[#This Row],[FECHA DE INICIO (PRIMERA CLASE CALENDARIO)]],TODAY())/30,0)+1-AE851,"NO VIGENTE"))</f>
        <v>7</v>
      </c>
      <c r="AG851" s="145">
        <v>4</v>
      </c>
      <c r="AH8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51" s="1085" t="str">
        <f t="shared" si="239"/>
        <v>SUSPENDER</v>
      </c>
      <c r="AJ851" s="604" t="s">
        <v>9569</v>
      </c>
      <c r="AK851">
        <v>0</v>
      </c>
      <c r="AL851">
        <v>2</v>
      </c>
    </row>
    <row r="852" spans="1:38" ht="18" thickBot="1">
      <c r="A852" s="447">
        <f t="shared" si="236"/>
        <v>834</v>
      </c>
      <c r="B852" s="611" t="s">
        <v>15</v>
      </c>
      <c r="C852" s="1071" t="s">
        <v>4030</v>
      </c>
      <c r="D852" s="453" t="s">
        <v>9042</v>
      </c>
      <c r="E852" s="453" t="s">
        <v>4023</v>
      </c>
      <c r="F852" s="1292">
        <v>54373468</v>
      </c>
      <c r="G852" s="41" t="s">
        <v>9239</v>
      </c>
      <c r="H852" s="454">
        <v>16</v>
      </c>
      <c r="I852" s="454">
        <v>16</v>
      </c>
      <c r="J852" s="1072">
        <v>2000</v>
      </c>
      <c r="K852" s="1072">
        <v>2000</v>
      </c>
      <c r="L852" s="947">
        <f t="shared" si="240"/>
        <v>682.5</v>
      </c>
      <c r="M852" s="453" t="s">
        <v>4022</v>
      </c>
      <c r="N852" s="459">
        <v>45690</v>
      </c>
      <c r="O852" s="459">
        <v>46283</v>
      </c>
      <c r="P852" s="459">
        <v>45720</v>
      </c>
      <c r="Q852" s="459">
        <v>46144</v>
      </c>
      <c r="R852" s="49" t="str">
        <f t="shared" si="232"/>
        <v>M</v>
      </c>
      <c r="S852" s="49" t="str">
        <f t="shared" si="233"/>
        <v>MAESTRIA EN DERECHO PROCESAL PENAL Y JUICIOS ORALES</v>
      </c>
      <c r="T852" s="245" t="s">
        <v>2133</v>
      </c>
      <c r="U852" s="132" t="s">
        <v>9</v>
      </c>
      <c r="V852" s="1238">
        <v>5000</v>
      </c>
      <c r="W852" s="1073">
        <f t="shared" si="234"/>
        <v>0.86350000000000005</v>
      </c>
      <c r="X852" s="1022">
        <f t="shared" si="235"/>
        <v>4317.5</v>
      </c>
      <c r="Y852" s="326">
        <v>2</v>
      </c>
      <c r="Z852" s="327"/>
      <c r="AA852" s="1235">
        <v>26000</v>
      </c>
      <c r="AB852" s="604" t="str">
        <f ca="1">IF(Cat_alumnos[[#This Row],[Termina Programa]]&lt;TODAY(), "EGRESADO", "VIGENTE")</f>
        <v>VIGENTE</v>
      </c>
      <c r="AD852" s="1249">
        <v>834</v>
      </c>
      <c r="AF85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CALENDARIO)]],TODAY())/30,0)-AE852, IF(Cat_alumnos[[#This Row],[ESTATUS ACADÉMICO]]="VIGENTE",ROUNDDOWN(DAYS360(Cat_alumnos[[#This Row],[FECHA DE INICIO (PRIMERA CLASE CALENDARIO)]],TODAY())/30,0)+1-AE852,"NO VIGENTE"))</f>
        <v>7</v>
      </c>
      <c r="AG852" s="145">
        <v>4</v>
      </c>
      <c r="AH8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52" s="1085" t="str">
        <f t="shared" si="239"/>
        <v>SUSPENDER</v>
      </c>
      <c r="AJ852" s="604" t="s">
        <v>9569</v>
      </c>
      <c r="AK852">
        <v>0</v>
      </c>
      <c r="AL852">
        <v>2</v>
      </c>
    </row>
    <row r="853" spans="1:38" ht="18" thickBot="1">
      <c r="A853" s="447">
        <f t="shared" si="236"/>
        <v>835</v>
      </c>
      <c r="B853" s="655" t="s">
        <v>3889</v>
      </c>
      <c r="C853" s="1071" t="s">
        <v>4033</v>
      </c>
      <c r="D853" s="453" t="s">
        <v>9048</v>
      </c>
      <c r="E853" s="453" t="s">
        <v>4024</v>
      </c>
      <c r="F853" s="1292">
        <v>47559436</v>
      </c>
      <c r="G853" s="1293" t="s">
        <v>9237</v>
      </c>
      <c r="H853" s="454">
        <v>20</v>
      </c>
      <c r="I853" s="454">
        <v>20</v>
      </c>
      <c r="J853" s="1072">
        <v>3000</v>
      </c>
      <c r="K853" s="1072">
        <v>3000</v>
      </c>
      <c r="L853" s="1072">
        <f t="shared" ref="L853:L856" si="241">3497*0.3</f>
        <v>1049.0999999999999</v>
      </c>
      <c r="M853" s="413" t="s">
        <v>3987</v>
      </c>
      <c r="N853" s="459">
        <v>45659</v>
      </c>
      <c r="O853" s="459">
        <v>46283</v>
      </c>
      <c r="P853" s="459">
        <v>45720</v>
      </c>
      <c r="Q853" s="459">
        <v>46236</v>
      </c>
      <c r="R853" s="49" t="str">
        <f t="shared" si="232"/>
        <v>H</v>
      </c>
      <c r="S853" s="49" t="str">
        <f t="shared" si="233"/>
        <v>DOCTORADO EN DERECHO</v>
      </c>
      <c r="T853" s="245" t="s">
        <v>2133</v>
      </c>
      <c r="U853" s="132" t="s">
        <v>9</v>
      </c>
      <c r="V853" s="1238">
        <v>7000</v>
      </c>
      <c r="W853" s="1073">
        <f t="shared" si="234"/>
        <v>0.85012857142857134</v>
      </c>
      <c r="X853" s="1022">
        <f t="shared" si="235"/>
        <v>5950.9</v>
      </c>
      <c r="Y853" s="326">
        <v>1</v>
      </c>
      <c r="Z853" s="327"/>
      <c r="AA853" s="414">
        <v>30000</v>
      </c>
      <c r="AB853" s="604" t="str">
        <f ca="1">IF(Cat_alumnos[[#This Row],[Termina Programa]]&lt;TODAY(), "EGRESADO", "VIGENTE")</f>
        <v>VIGENTE</v>
      </c>
      <c r="AD853" s="1248">
        <v>835</v>
      </c>
      <c r="AF85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CALENDARIO)]],TODAY())/30,0)-AE853, IF(Cat_alumnos[[#This Row],[ESTATUS ACADÉMICO]]="VIGENTE",ROUNDDOWN(DAYS360(Cat_alumnos[[#This Row],[FECHA DE INICIO (PRIMERA CLASE CALENDARIO)]],TODAY())/30,0)+1-AE853,"NO VIGENTE"))</f>
        <v>8</v>
      </c>
      <c r="AG853" s="145">
        <v>4</v>
      </c>
      <c r="AH8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3" s="1085" t="str">
        <f t="shared" si="239"/>
        <v>SUSPENDER</v>
      </c>
      <c r="AJ853" t="s">
        <v>9564</v>
      </c>
      <c r="AK853">
        <v>0</v>
      </c>
      <c r="AL853">
        <v>2</v>
      </c>
    </row>
    <row r="854" spans="1:38" ht="18" thickBot="1">
      <c r="A854" s="447">
        <f t="shared" si="236"/>
        <v>836</v>
      </c>
      <c r="B854" s="655" t="s">
        <v>3889</v>
      </c>
      <c r="C854" s="1071" t="s">
        <v>2900</v>
      </c>
      <c r="D854" s="453" t="s">
        <v>9052</v>
      </c>
      <c r="E854" s="453" t="s">
        <v>2753</v>
      </c>
      <c r="F854" s="1292">
        <v>53435000</v>
      </c>
      <c r="G854" s="1292" t="s">
        <v>9238</v>
      </c>
      <c r="H854" s="454">
        <v>20</v>
      </c>
      <c r="I854" s="454">
        <v>20</v>
      </c>
      <c r="J854" s="1072">
        <v>3000</v>
      </c>
      <c r="K854" s="1072">
        <v>3000</v>
      </c>
      <c r="L854" s="1072">
        <f t="shared" si="241"/>
        <v>1049.0999999999999</v>
      </c>
      <c r="M854" s="413" t="s">
        <v>3987</v>
      </c>
      <c r="N854" s="459">
        <v>45690</v>
      </c>
      <c r="O854" s="459">
        <v>46159</v>
      </c>
      <c r="P854" s="459">
        <v>45720</v>
      </c>
      <c r="Q854" s="459">
        <v>46267</v>
      </c>
      <c r="R854" s="49" t="str">
        <f t="shared" si="232"/>
        <v>H</v>
      </c>
      <c r="S854" s="49" t="str">
        <f t="shared" si="233"/>
        <v>DOCTORADO EN DERECHO</v>
      </c>
      <c r="T854" s="245" t="s">
        <v>2133</v>
      </c>
      <c r="U854" s="132" t="s">
        <v>9</v>
      </c>
      <c r="V854" s="1238">
        <v>7000</v>
      </c>
      <c r="W854" s="1073">
        <f t="shared" si="234"/>
        <v>0.85012857142857134</v>
      </c>
      <c r="X854" s="1022">
        <f t="shared" si="235"/>
        <v>5950.9</v>
      </c>
      <c r="Y854" s="326">
        <v>1</v>
      </c>
      <c r="Z854" s="327"/>
      <c r="AA854" s="414">
        <v>30000</v>
      </c>
      <c r="AB854" s="604" t="str">
        <f ca="1">IF(Cat_alumnos[[#This Row],[Termina Programa]]&lt;TODAY(), "EGRESADO", "VIGENTE")</f>
        <v>VIGENTE</v>
      </c>
      <c r="AD854" s="1249">
        <v>836</v>
      </c>
      <c r="AF85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CALENDARIO)]],TODAY())/30,0)-AE854, IF(Cat_alumnos[[#This Row],[ESTATUS ACADÉMICO]]="VIGENTE",ROUNDDOWN(DAYS360(Cat_alumnos[[#This Row],[FECHA DE INICIO (PRIMERA CLASE CALENDARIO)]],TODAY())/30,0)+1-AE854,"NO VIGENTE"))</f>
        <v>7</v>
      </c>
      <c r="AG854" s="145">
        <v>4</v>
      </c>
      <c r="AH8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4" s="1085" t="str">
        <f t="shared" si="239"/>
        <v>SUSPENDER</v>
      </c>
      <c r="AJ854" t="s">
        <v>9565</v>
      </c>
      <c r="AK854">
        <v>0</v>
      </c>
      <c r="AL854">
        <v>2</v>
      </c>
    </row>
    <row r="855" spans="1:38" ht="18" thickBot="1">
      <c r="A855" s="447">
        <f t="shared" si="236"/>
        <v>837</v>
      </c>
      <c r="B855" s="655" t="s">
        <v>3889</v>
      </c>
      <c r="C855" s="1071" t="s">
        <v>4034</v>
      </c>
      <c r="D855" s="453" t="s">
        <v>9049</v>
      </c>
      <c r="E855" s="453" t="s">
        <v>4025</v>
      </c>
      <c r="F855" s="1292">
        <v>53234464</v>
      </c>
      <c r="G855" s="41" t="s">
        <v>9236</v>
      </c>
      <c r="H855" s="454">
        <v>20</v>
      </c>
      <c r="I855" s="454">
        <v>20</v>
      </c>
      <c r="J855" s="1072">
        <v>3000</v>
      </c>
      <c r="K855" s="1072">
        <v>3000</v>
      </c>
      <c r="L855" s="1072">
        <f t="shared" si="241"/>
        <v>1049.0999999999999</v>
      </c>
      <c r="M855" s="413" t="s">
        <v>3987</v>
      </c>
      <c r="N855" s="459">
        <v>45690</v>
      </c>
      <c r="O855" s="459">
        <v>46283</v>
      </c>
      <c r="P855" s="459">
        <v>45720</v>
      </c>
      <c r="Q855" s="459">
        <v>46267</v>
      </c>
      <c r="R855" s="49" t="str">
        <f t="shared" si="232"/>
        <v>M</v>
      </c>
      <c r="S855" s="49" t="str">
        <f t="shared" si="233"/>
        <v>DOCTORADO EN DERECHO</v>
      </c>
      <c r="T855" s="245" t="s">
        <v>2133</v>
      </c>
      <c r="U855" s="132" t="s">
        <v>9</v>
      </c>
      <c r="V855" s="1238">
        <v>7000</v>
      </c>
      <c r="W855" s="1073">
        <f t="shared" si="234"/>
        <v>0.85012857142857134</v>
      </c>
      <c r="X855" s="1022">
        <f t="shared" si="235"/>
        <v>5950.9</v>
      </c>
      <c r="Y855" s="326">
        <v>1</v>
      </c>
      <c r="Z855" s="327"/>
      <c r="AA855" s="414">
        <v>30000</v>
      </c>
      <c r="AB855" s="604" t="str">
        <f ca="1">IF(Cat_alumnos[[#This Row],[Termina Programa]]&lt;TODAY(), "EGRESADO", "VIGENTE")</f>
        <v>VIGENTE</v>
      </c>
      <c r="AD855" s="1248">
        <v>837</v>
      </c>
      <c r="AF85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CALENDARIO)]],TODAY())/30,0)-AE855, IF(Cat_alumnos[[#This Row],[ESTATUS ACADÉMICO]]="VIGENTE",ROUNDDOWN(DAYS360(Cat_alumnos[[#This Row],[FECHA DE INICIO (PRIMERA CLASE CALENDARIO)]],TODAY())/30,0)+1-AE855,"NO VIGENTE"))</f>
        <v>7</v>
      </c>
      <c r="AG855" s="145">
        <v>4</v>
      </c>
      <c r="AH8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5" s="1085" t="str">
        <f t="shared" si="239"/>
        <v>SUSPENDER</v>
      </c>
      <c r="AJ855" s="604" t="s">
        <v>9566</v>
      </c>
      <c r="AK855">
        <v>0</v>
      </c>
      <c r="AL855">
        <v>2</v>
      </c>
    </row>
    <row r="856" spans="1:38" ht="18" thickBot="1">
      <c r="A856" s="447">
        <f t="shared" si="236"/>
        <v>838</v>
      </c>
      <c r="B856" s="655" t="s">
        <v>3889</v>
      </c>
      <c r="C856" s="1071" t="s">
        <v>4035</v>
      </c>
      <c r="D856" s="453" t="s">
        <v>9051</v>
      </c>
      <c r="E856" s="453" t="s">
        <v>4026</v>
      </c>
      <c r="F856" s="1292">
        <v>40399993</v>
      </c>
      <c r="G856" s="564" t="s">
        <v>4027</v>
      </c>
      <c r="H856" s="454">
        <v>20</v>
      </c>
      <c r="I856" s="454">
        <v>20</v>
      </c>
      <c r="J856" s="1072">
        <v>3000</v>
      </c>
      <c r="K856" s="1072">
        <v>3000</v>
      </c>
      <c r="L856" s="1072">
        <f t="shared" si="241"/>
        <v>1049.0999999999999</v>
      </c>
      <c r="M856" s="413" t="s">
        <v>3987</v>
      </c>
      <c r="N856" s="459">
        <v>45690</v>
      </c>
      <c r="O856" s="459">
        <v>46159</v>
      </c>
      <c r="P856" s="459">
        <v>45720</v>
      </c>
      <c r="Q856" s="459">
        <v>46267</v>
      </c>
      <c r="R856" s="49" t="str">
        <f t="shared" si="232"/>
        <v>M</v>
      </c>
      <c r="S856" s="49" t="str">
        <f t="shared" si="233"/>
        <v>DOCTORADO EN DERECHO</v>
      </c>
      <c r="T856" s="245" t="s">
        <v>2133</v>
      </c>
      <c r="U856" s="132" t="s">
        <v>9</v>
      </c>
      <c r="V856" s="1238">
        <v>7000</v>
      </c>
      <c r="W856" s="1073">
        <f t="shared" si="234"/>
        <v>0.85012857142857134</v>
      </c>
      <c r="X856" s="1022">
        <f t="shared" si="235"/>
        <v>5950.9</v>
      </c>
      <c r="Y856" s="326">
        <v>1</v>
      </c>
      <c r="Z856" s="327"/>
      <c r="AA856" s="414">
        <v>30000</v>
      </c>
      <c r="AB856" s="604" t="str">
        <f ca="1">IF(Cat_alumnos[[#This Row],[Termina Programa]]&lt;TODAY(), "EGRESADO", "VIGENTE")</f>
        <v>VIGENTE</v>
      </c>
      <c r="AD856" s="1249">
        <v>838</v>
      </c>
      <c r="AF85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CALENDARIO)]],TODAY())/30,0)-AE856, IF(Cat_alumnos[[#This Row],[ESTATUS ACADÉMICO]]="VIGENTE",ROUNDDOWN(DAYS360(Cat_alumnos[[#This Row],[FECHA DE INICIO (PRIMERA CLASE CALENDARIO)]],TODAY())/30,0)+1-AE856,"NO VIGENTE"))</f>
        <v>7</v>
      </c>
      <c r="AG856" s="145">
        <v>4</v>
      </c>
      <c r="AH8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6" s="1085" t="str">
        <f t="shared" si="239"/>
        <v>SUSPENDER</v>
      </c>
      <c r="AJ856" s="604" t="s">
        <v>9567</v>
      </c>
      <c r="AK856">
        <v>0</v>
      </c>
      <c r="AL856">
        <v>2</v>
      </c>
    </row>
    <row r="857" spans="1:38" ht="18" thickBot="1">
      <c r="A857" s="447">
        <f t="shared" si="236"/>
        <v>839</v>
      </c>
      <c r="B857" s="655" t="s">
        <v>3889</v>
      </c>
      <c r="C857" s="1071" t="s">
        <v>4036</v>
      </c>
      <c r="D857" s="453" t="s">
        <v>9046</v>
      </c>
      <c r="E857" s="453" t="s">
        <v>4028</v>
      </c>
      <c r="F857" s="1292">
        <v>57800248</v>
      </c>
      <c r="G857" s="1296" t="s">
        <v>3911</v>
      </c>
      <c r="H857" s="454">
        <v>20</v>
      </c>
      <c r="I857" s="454">
        <v>20</v>
      </c>
      <c r="J857" s="1072">
        <v>3000</v>
      </c>
      <c r="K857" s="1072">
        <v>3000</v>
      </c>
      <c r="L857" s="1072">
        <f>3497*0.3</f>
        <v>1049.0999999999999</v>
      </c>
      <c r="M857" s="413" t="s">
        <v>3987</v>
      </c>
      <c r="N857" s="459">
        <v>45690</v>
      </c>
      <c r="O857" s="459">
        <v>46283</v>
      </c>
      <c r="P857" s="459">
        <v>45720</v>
      </c>
      <c r="Q857" s="459">
        <v>46267</v>
      </c>
      <c r="R857" s="49" t="str">
        <f t="shared" si="232"/>
        <v>M</v>
      </c>
      <c r="S857" s="49" t="str">
        <f t="shared" si="233"/>
        <v>DOCTORADO EN DERECHO</v>
      </c>
      <c r="T857" s="245" t="s">
        <v>2133</v>
      </c>
      <c r="U857" s="132" t="s">
        <v>9</v>
      </c>
      <c r="V857" s="1238">
        <v>7000</v>
      </c>
      <c r="W857" s="1073">
        <f t="shared" si="234"/>
        <v>0.85012857142857134</v>
      </c>
      <c r="X857" s="1022">
        <f t="shared" si="235"/>
        <v>5950.9</v>
      </c>
      <c r="Y857" s="326">
        <v>1</v>
      </c>
      <c r="Z857" s="327"/>
      <c r="AA857" s="414">
        <v>30000</v>
      </c>
      <c r="AB857" s="604" t="str">
        <f ca="1">IF(Cat_alumnos[[#This Row],[Termina Programa]]&lt;TODAY(), "EGRESADO", "VIGENTE")</f>
        <v>VIGENTE</v>
      </c>
      <c r="AD857" s="1248">
        <v>839</v>
      </c>
      <c r="AF85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CALENDARIO)]],TODAY())/30,0)-AE857, IF(Cat_alumnos[[#This Row],[ESTATUS ACADÉMICO]]="VIGENTE",ROUNDDOWN(DAYS360(Cat_alumnos[[#This Row],[FECHA DE INICIO (PRIMERA CLASE CALENDARIO)]],TODAY())/30,0)+1-AE857,"NO VIGENTE"))</f>
        <v>7</v>
      </c>
      <c r="AG857" s="145">
        <v>4</v>
      </c>
      <c r="AH8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7" s="1085" t="str">
        <f t="shared" si="239"/>
        <v>SUSPENDER</v>
      </c>
      <c r="AJ857" s="604" t="s">
        <v>9568</v>
      </c>
      <c r="AK857">
        <v>0</v>
      </c>
      <c r="AL857">
        <v>2</v>
      </c>
    </row>
    <row r="858" spans="1:38" ht="25.5" hidden="1" customHeight="1" thickBot="1">
      <c r="A858" s="447">
        <f t="shared" si="236"/>
        <v>840</v>
      </c>
      <c r="B858" s="570" t="s">
        <v>20</v>
      </c>
      <c r="C858" s="1252" t="s">
        <v>8724</v>
      </c>
      <c r="D858" s="450" t="s">
        <v>9057</v>
      </c>
      <c r="E858" s="502" t="s">
        <v>8725</v>
      </c>
      <c r="F858" s="450">
        <v>5513862022</v>
      </c>
      <c r="G858" s="502" t="s">
        <v>8726</v>
      </c>
      <c r="H858" s="450">
        <v>6</v>
      </c>
      <c r="I858" s="450">
        <v>6</v>
      </c>
      <c r="J858" s="451">
        <v>1500</v>
      </c>
      <c r="K858" s="413"/>
      <c r="L858" s="451">
        <v>3497</v>
      </c>
      <c r="M858" s="502" t="s">
        <v>3483</v>
      </c>
      <c r="N858" s="379">
        <v>45715</v>
      </c>
      <c r="O858" s="379">
        <v>45865</v>
      </c>
      <c r="P858" s="460">
        <v>45719</v>
      </c>
      <c r="Q858" s="379">
        <v>45865</v>
      </c>
      <c r="R858" s="49" t="str">
        <f t="shared" si="232"/>
        <v>H</v>
      </c>
      <c r="S858" s="49" t="str">
        <f t="shared" si="233"/>
        <v>JT DOCTORADO EN DERECHO</v>
      </c>
      <c r="T858" s="245" t="s">
        <v>35</v>
      </c>
      <c r="U858" s="132" t="s">
        <v>9</v>
      </c>
      <c r="V858" s="1238">
        <v>7000</v>
      </c>
      <c r="W858" s="1073">
        <f t="shared" si="234"/>
        <v>0.50042857142857144</v>
      </c>
      <c r="X858" s="1022">
        <f t="shared" si="235"/>
        <v>3503</v>
      </c>
      <c r="Y858" s="326"/>
      <c r="Z858" s="327">
        <v>8000</v>
      </c>
      <c r="AA858" s="414">
        <v>29000</v>
      </c>
      <c r="AB858" s="604" t="str">
        <f ca="1">IF(Cat_alumnos[[#This Row],[Termina Programa]]&lt;TODAY(), "EGRESADO", "VIGENTE")</f>
        <v>EGRESADO</v>
      </c>
      <c r="AD858" s="1249">
        <v>840</v>
      </c>
      <c r="AF85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CALENDARIO)]],TODAY())/30,0)-AE858, IF(Cat_alumnos[[#This Row],[ESTATUS ACADÉMICO]]="VIGENTE",ROUNDDOWN(DAYS360(Cat_alumnos[[#This Row],[FECHA DE INICIO (PRIMERA CLASE CALENDARIO)]],TODAY())/30,0)+1-AE858,"NO VIGENTE"))</f>
        <v>NO VIGENTE</v>
      </c>
      <c r="AG858" s="145">
        <v>1</v>
      </c>
      <c r="AH8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858" s="1085" t="str">
        <f t="shared" ca="1" si="239"/>
        <v>Al día septiembre</v>
      </c>
      <c r="AJ858" s="604" t="s">
        <v>9038</v>
      </c>
      <c r="AL858">
        <v>2</v>
      </c>
    </row>
    <row r="859" spans="1:38" ht="18" hidden="1" thickBot="1">
      <c r="A859" s="447">
        <f t="shared" si="236"/>
        <v>841</v>
      </c>
      <c r="B859" s="570" t="s">
        <v>17</v>
      </c>
      <c r="C859" s="1088" t="s">
        <v>8805</v>
      </c>
      <c r="D859" s="1056" t="s">
        <v>9065</v>
      </c>
      <c r="E859" s="1088" t="s">
        <v>8806</v>
      </c>
      <c r="F859" s="1253">
        <v>9831577992</v>
      </c>
      <c r="G859" s="1056" t="s">
        <v>8807</v>
      </c>
      <c r="H859" s="450">
        <v>8</v>
      </c>
      <c r="I859" s="450">
        <v>8</v>
      </c>
      <c r="J859" s="451">
        <v>1000</v>
      </c>
      <c r="K859" s="413"/>
      <c r="L859" s="825">
        <v>2275</v>
      </c>
      <c r="M859" s="413" t="s">
        <v>3883</v>
      </c>
      <c r="N859" s="379">
        <v>45724</v>
      </c>
      <c r="O859" s="379">
        <v>46240</v>
      </c>
      <c r="P859" s="379">
        <v>45728</v>
      </c>
      <c r="Q859" s="1192">
        <v>45938</v>
      </c>
      <c r="R859" s="49" t="str">
        <f t="shared" si="232"/>
        <v>M</v>
      </c>
      <c r="S859" s="49" t="str">
        <f t="shared" si="233"/>
        <v>JT EN LICENCIATURA EN DERECHO</v>
      </c>
      <c r="T859" s="245" t="s">
        <v>1227</v>
      </c>
      <c r="U859" s="132" t="s">
        <v>9</v>
      </c>
      <c r="V859" s="1238">
        <v>5000</v>
      </c>
      <c r="W859" s="1073">
        <f>IFERROR($X859/$V859,"")</f>
        <v>0.54500000000000004</v>
      </c>
      <c r="X859" s="1022">
        <f t="shared" si="235"/>
        <v>2725</v>
      </c>
      <c r="Y859" s="326">
        <v>0</v>
      </c>
      <c r="Z859" s="327">
        <v>5000</v>
      </c>
      <c r="AA859" s="414">
        <v>23000</v>
      </c>
      <c r="AB859" s="604" t="str">
        <f ca="1">IF(Cat_alumnos[[#This Row],[Termina Programa]]&lt;TODAY(), "EGRESADO", "VIGENTE")</f>
        <v>VIGENTE</v>
      </c>
      <c r="AD859" s="1248">
        <v>841</v>
      </c>
      <c r="AF85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CALENDARIO)]],TODAY())/30,0)-AE859, IF(Cat_alumnos[[#This Row],[ESTATUS ACADÉMICO]]="VIGENTE",ROUNDDOWN(DAYS360(Cat_alumnos[[#This Row],[FECHA DE INICIO (PRIMERA CLASE CALENDARIO)]],TODAY())/30,0)+1-AE859,"NO VIGENTE"))</f>
        <v>6</v>
      </c>
      <c r="AG859" s="145">
        <v>1</v>
      </c>
      <c r="AH8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859" s="1085" t="str">
        <f t="shared" si="239"/>
        <v>SUSPENDER</v>
      </c>
      <c r="AJ859" s="604" t="s">
        <v>9037</v>
      </c>
      <c r="AL859">
        <v>2</v>
      </c>
    </row>
    <row r="860" spans="1:38" ht="18" thickBot="1">
      <c r="A860" s="447">
        <f t="shared" si="236"/>
        <v>842</v>
      </c>
      <c r="B860" s="570" t="s">
        <v>3889</v>
      </c>
      <c r="C860" s="1074" t="s">
        <v>8973</v>
      </c>
      <c r="D860" s="413" t="s">
        <v>9053</v>
      </c>
      <c r="E860" s="502" t="s">
        <v>8857</v>
      </c>
      <c r="F860" s="1293">
        <v>57101802</v>
      </c>
      <c r="G860" s="564" t="s">
        <v>8864</v>
      </c>
      <c r="H860" s="450">
        <v>20</v>
      </c>
      <c r="I860" s="450">
        <v>20</v>
      </c>
      <c r="J860" s="426">
        <v>3000</v>
      </c>
      <c r="K860" s="426">
        <v>3000</v>
      </c>
      <c r="L860" s="455">
        <f t="shared" ref="L860:L861" si="242">3497*0.3</f>
        <v>1049.0999999999999</v>
      </c>
      <c r="M860" s="413" t="s">
        <v>3987</v>
      </c>
      <c r="N860" s="379">
        <v>45744</v>
      </c>
      <c r="O860" s="379">
        <v>46323</v>
      </c>
      <c r="P860" s="413"/>
      <c r="Q860" s="379">
        <v>46323</v>
      </c>
      <c r="R860" s="49" t="str">
        <f t="shared" ref="R860:R865" si="243">MID($C860,11,1)</f>
        <v>M</v>
      </c>
      <c r="S860" s="49" t="str">
        <f t="shared" ref="S860:S865" si="244">IFERROR(VLOOKUP($B860,BDPROGRAMA,2,FALSE),)</f>
        <v>DOCTORADO EN DERECHO</v>
      </c>
      <c r="T860" s="245" t="s">
        <v>2133</v>
      </c>
      <c r="U860" s="132" t="s">
        <v>9</v>
      </c>
      <c r="V860" s="1238">
        <v>7000</v>
      </c>
      <c r="W860" s="1073">
        <f>IFERROR($X860/$V860,"")</f>
        <v>0.85012857142857134</v>
      </c>
      <c r="X860" s="1022">
        <f>$V860-$L860</f>
        <v>5950.9</v>
      </c>
      <c r="Y860" s="326">
        <v>1</v>
      </c>
      <c r="Z860" s="327"/>
      <c r="AA860" s="414">
        <v>30000</v>
      </c>
      <c r="AB860" s="604" t="str">
        <f ca="1">IF(Cat_alumnos[[#This Row],[Termina Programa]]&lt;TODAY(), "EGRESADO", "VIGENTE")</f>
        <v>VIGENTE</v>
      </c>
      <c r="AD860" s="1249">
        <v>842</v>
      </c>
      <c r="AF86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CALENDARIO)]],TODAY())/30,0)-AE860, IF(Cat_alumnos[[#This Row],[ESTATUS ACADÉMICO]]="VIGENTE",ROUNDDOWN(DAYS360(Cat_alumnos[[#This Row],[FECHA DE INICIO (PRIMERA CLASE CALENDARIO)]],TODAY())/30,0)+1-AE860,"NO VIGENTE"))</f>
        <v>6</v>
      </c>
      <c r="AG860" s="145">
        <v>4</v>
      </c>
      <c r="AH8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60" s="1085" t="str">
        <f t="shared" si="239"/>
        <v>SUSPENDER</v>
      </c>
      <c r="AJ860" s="604" t="s">
        <v>9578</v>
      </c>
      <c r="AL860">
        <v>2</v>
      </c>
    </row>
    <row r="861" spans="1:38" ht="18" thickBot="1">
      <c r="A861" s="447">
        <f t="shared" si="236"/>
        <v>843</v>
      </c>
      <c r="B861" s="655" t="s">
        <v>3889</v>
      </c>
      <c r="C861" s="1071" t="s">
        <v>8972</v>
      </c>
      <c r="D861" s="453" t="s">
        <v>9044</v>
      </c>
      <c r="E861" s="564" t="s">
        <v>8858</v>
      </c>
      <c r="F861" s="1292">
        <v>54603202</v>
      </c>
      <c r="G861" s="564" t="s">
        <v>8859</v>
      </c>
      <c r="H861" s="454">
        <v>20</v>
      </c>
      <c r="I861" s="454">
        <v>20</v>
      </c>
      <c r="J861" s="1072">
        <v>3000</v>
      </c>
      <c r="K861" s="1072">
        <v>3000</v>
      </c>
      <c r="L861" s="455">
        <f t="shared" si="242"/>
        <v>1049.0999999999999</v>
      </c>
      <c r="M861" s="413" t="s">
        <v>3987</v>
      </c>
      <c r="N861" s="459">
        <v>45744</v>
      </c>
      <c r="O861" s="459">
        <v>46323</v>
      </c>
      <c r="P861" s="453"/>
      <c r="Q861" s="459">
        <v>46323</v>
      </c>
      <c r="R861" s="49" t="str">
        <f t="shared" si="243"/>
        <v>M</v>
      </c>
      <c r="S861" s="49" t="str">
        <f t="shared" si="244"/>
        <v>DOCTORADO EN DERECHO</v>
      </c>
      <c r="T861" s="245" t="s">
        <v>2133</v>
      </c>
      <c r="U861" s="132" t="s">
        <v>9</v>
      </c>
      <c r="V861" s="1238">
        <v>7000</v>
      </c>
      <c r="W861" s="1073">
        <f>IFERROR($X861/$V861,"")</f>
        <v>0.85012857142857134</v>
      </c>
      <c r="X861" s="1022">
        <f>$V861-$L861</f>
        <v>5950.9</v>
      </c>
      <c r="Y861" s="326">
        <v>1</v>
      </c>
      <c r="Z861" s="327"/>
      <c r="AA861" s="414">
        <v>30000</v>
      </c>
      <c r="AB861" s="604" t="str">
        <f ca="1">IF(Cat_alumnos[[#This Row],[Termina Programa]]&lt;TODAY(), "EGRESADO", "VIGENTE")</f>
        <v>VIGENTE</v>
      </c>
      <c r="AD861" s="1248">
        <v>843</v>
      </c>
      <c r="AF86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CALENDARIO)]],TODAY())/30,0)-AE861, IF(Cat_alumnos[[#This Row],[ESTATUS ACADÉMICO]]="VIGENTE",ROUNDDOWN(DAYS360(Cat_alumnos[[#This Row],[FECHA DE INICIO (PRIMERA CLASE CALENDARIO)]],TODAY())/30,0)+1-AE861,"NO VIGENTE"))</f>
        <v>6</v>
      </c>
      <c r="AG861" s="145">
        <v>4</v>
      </c>
      <c r="AH8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61" s="1085" t="str">
        <f t="shared" si="239"/>
        <v>SUSPENDER</v>
      </c>
      <c r="AJ861" s="604" t="s">
        <v>9579</v>
      </c>
      <c r="AL861">
        <v>2</v>
      </c>
    </row>
    <row r="862" spans="1:38" ht="18" thickBot="1">
      <c r="A862" s="447">
        <f t="shared" si="236"/>
        <v>844</v>
      </c>
      <c r="B862" s="611" t="s">
        <v>15</v>
      </c>
      <c r="C862" s="1071" t="s">
        <v>8957</v>
      </c>
      <c r="D862" s="453" t="s">
        <v>9041</v>
      </c>
      <c r="E862" s="1036" t="s">
        <v>8860</v>
      </c>
      <c r="F862" s="1292">
        <v>58430387</v>
      </c>
      <c r="G862" s="564" t="s">
        <v>8861</v>
      </c>
      <c r="H862" s="454">
        <v>16</v>
      </c>
      <c r="I862" s="454">
        <v>16</v>
      </c>
      <c r="J862" s="1072">
        <v>2000</v>
      </c>
      <c r="K862" s="1072">
        <v>2000</v>
      </c>
      <c r="L862" s="947">
        <f t="shared" ref="L862:L863" si="245">2275*0.3</f>
        <v>682.5</v>
      </c>
      <c r="M862" s="453" t="s">
        <v>4022</v>
      </c>
      <c r="N862" s="459">
        <v>45744</v>
      </c>
      <c r="O862" s="459">
        <v>46201</v>
      </c>
      <c r="P862" s="453"/>
      <c r="Q862" s="459">
        <v>46201</v>
      </c>
      <c r="R862" s="49" t="str">
        <f t="shared" si="243"/>
        <v>H</v>
      </c>
      <c r="S862" s="49" t="str">
        <f t="shared" si="244"/>
        <v>MAESTRIA EN DERECHO PROCESAL PENAL Y JUICIOS ORALES</v>
      </c>
      <c r="T862" s="245" t="s">
        <v>2133</v>
      </c>
      <c r="U862" s="132" t="s">
        <v>9</v>
      </c>
      <c r="V862" s="1238">
        <v>5000</v>
      </c>
      <c r="W862" s="1073">
        <f t="shared" ref="W862:W865" si="246">IFERROR($X862/$V862,"")</f>
        <v>0.86350000000000005</v>
      </c>
      <c r="X862" s="1022">
        <f t="shared" ref="X862:X865" si="247">$V862-$L862</f>
        <v>4317.5</v>
      </c>
      <c r="Y862" s="326">
        <v>2</v>
      </c>
      <c r="Z862" s="327"/>
      <c r="AA862" s="414">
        <v>26000</v>
      </c>
      <c r="AB862" s="604" t="str">
        <f ca="1">IF(Cat_alumnos[[#This Row],[Termina Programa]]&lt;TODAY(), "EGRESADO", "VIGENTE")</f>
        <v>VIGENTE</v>
      </c>
      <c r="AD862" s="1249">
        <v>844</v>
      </c>
      <c r="AF86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CALENDARIO)]],TODAY())/30,0)-AE862, IF(Cat_alumnos[[#This Row],[ESTATUS ACADÉMICO]]="VIGENTE",ROUNDDOWN(DAYS360(Cat_alumnos[[#This Row],[FECHA DE INICIO (PRIMERA CLASE CALENDARIO)]],TODAY())/30,0)+1-AE862,"NO VIGENTE"))</f>
        <v>6</v>
      </c>
      <c r="AG862" s="145">
        <v>4</v>
      </c>
      <c r="AH8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862" s="1085" t="str">
        <f t="shared" si="239"/>
        <v>SUSPENDER</v>
      </c>
      <c r="AJ862" s="604" t="s">
        <v>9600</v>
      </c>
      <c r="AK862">
        <v>0</v>
      </c>
      <c r="AL862">
        <v>2</v>
      </c>
    </row>
    <row r="863" spans="1:38" ht="18" thickBot="1">
      <c r="A863" s="447">
        <f t="shared" si="236"/>
        <v>845</v>
      </c>
      <c r="B863" s="611" t="s">
        <v>15</v>
      </c>
      <c r="C863" s="1071" t="s">
        <v>9002</v>
      </c>
      <c r="D863" s="453" t="s">
        <v>9043</v>
      </c>
      <c r="E863" s="564" t="s">
        <v>8862</v>
      </c>
      <c r="F863" s="41">
        <v>55887727</v>
      </c>
      <c r="G863" s="564" t="s">
        <v>8863</v>
      </c>
      <c r="H863" s="454">
        <v>16</v>
      </c>
      <c r="I863" s="454">
        <v>16</v>
      </c>
      <c r="J863" s="1072">
        <v>2000</v>
      </c>
      <c r="K863" s="1072">
        <v>2000</v>
      </c>
      <c r="L863" s="947">
        <f t="shared" si="245"/>
        <v>682.5</v>
      </c>
      <c r="M863" s="453" t="s">
        <v>4022</v>
      </c>
      <c r="N863" s="459">
        <v>45744</v>
      </c>
      <c r="O863" s="459">
        <v>46201</v>
      </c>
      <c r="P863" s="453"/>
      <c r="Q863" s="459">
        <v>46201</v>
      </c>
      <c r="R863" s="49" t="str">
        <f t="shared" si="243"/>
        <v>M</v>
      </c>
      <c r="S863" s="49" t="str">
        <f t="shared" si="244"/>
        <v>MAESTRIA EN DERECHO PROCESAL PENAL Y JUICIOS ORALES</v>
      </c>
      <c r="T863" s="245" t="s">
        <v>2133</v>
      </c>
      <c r="U863" s="132" t="s">
        <v>9</v>
      </c>
      <c r="V863" s="1238">
        <v>5000</v>
      </c>
      <c r="W863" s="1073">
        <f t="shared" si="246"/>
        <v>0.86350000000000005</v>
      </c>
      <c r="X863" s="1022">
        <f t="shared" si="247"/>
        <v>4317.5</v>
      </c>
      <c r="Y863" s="326">
        <v>2</v>
      </c>
      <c r="Z863" s="327"/>
      <c r="AA863" s="414">
        <v>26000</v>
      </c>
      <c r="AB863" s="604" t="str">
        <f ca="1">IF(Cat_alumnos[[#This Row],[Termina Programa]]&lt;TODAY(), "EGRESADO", "VIGENTE")</f>
        <v>VIGENTE</v>
      </c>
      <c r="AD863" s="1248">
        <v>845</v>
      </c>
      <c r="AF86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CALENDARIO)]],TODAY())/30,0)-AE863, IF(Cat_alumnos[[#This Row],[ESTATUS ACADÉMICO]]="VIGENTE",ROUNDDOWN(DAYS360(Cat_alumnos[[#This Row],[FECHA DE INICIO (PRIMERA CLASE CALENDARIO)]],TODAY())/30,0)+1-AE863,"NO VIGENTE"))</f>
        <v>6</v>
      </c>
      <c r="AG863" s="145">
        <v>4</v>
      </c>
      <c r="AH8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63" s="1085" t="str">
        <f t="shared" si="239"/>
        <v>SUSPENDER</v>
      </c>
      <c r="AJ863" s="604" t="s">
        <v>9601</v>
      </c>
      <c r="AK863">
        <v>0</v>
      </c>
      <c r="AL863">
        <v>2</v>
      </c>
    </row>
    <row r="864" spans="1:38" ht="21.75" hidden="1" customHeight="1" thickBot="1">
      <c r="A864" s="447">
        <f t="shared" si="236"/>
        <v>846</v>
      </c>
      <c r="B864" s="570" t="s">
        <v>17</v>
      </c>
      <c r="C864" s="1088" t="s">
        <v>8904</v>
      </c>
      <c r="D864" s="1056" t="s">
        <v>9063</v>
      </c>
      <c r="E864" s="1254" t="s">
        <v>9062</v>
      </c>
      <c r="F864" s="1253">
        <v>9981968817</v>
      </c>
      <c r="G864" s="1255" t="s">
        <v>8905</v>
      </c>
      <c r="H864" s="450">
        <v>8</v>
      </c>
      <c r="I864" s="450">
        <v>8</v>
      </c>
      <c r="J864" s="451">
        <v>1000</v>
      </c>
      <c r="K864" s="413"/>
      <c r="L864" s="426">
        <v>2275</v>
      </c>
      <c r="M864" s="453" t="s">
        <v>3883</v>
      </c>
      <c r="N864" s="379">
        <v>45773</v>
      </c>
      <c r="O864" s="379">
        <v>45987</v>
      </c>
      <c r="P864" s="379">
        <v>45750</v>
      </c>
      <c r="Q864" s="379">
        <v>45987</v>
      </c>
      <c r="R864" s="49" t="str">
        <f t="shared" si="243"/>
        <v>H</v>
      </c>
      <c r="S864" s="49" t="str">
        <f t="shared" si="244"/>
        <v>JT EN LICENCIATURA EN DERECHO</v>
      </c>
      <c r="T864" s="245" t="s">
        <v>1227</v>
      </c>
      <c r="U864" s="132" t="s">
        <v>9</v>
      </c>
      <c r="V864" s="1238">
        <v>5000</v>
      </c>
      <c r="W864" s="1073">
        <f t="shared" si="246"/>
        <v>0.54500000000000004</v>
      </c>
      <c r="X864" s="1022">
        <f t="shared" si="247"/>
        <v>2725</v>
      </c>
      <c r="Y864" s="326">
        <v>0</v>
      </c>
      <c r="Z864" s="327">
        <v>5000</v>
      </c>
      <c r="AA864" s="414">
        <v>21000</v>
      </c>
      <c r="AB864" s="604" t="str">
        <f ca="1">IF(Cat_alumnos[[#This Row],[Termina Programa]]&lt;TODAY(), "EGRESADO", "VIGENTE")</f>
        <v>VIGENTE</v>
      </c>
      <c r="AD864" s="1249">
        <v>846</v>
      </c>
      <c r="AF86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CALENDARIO)]],TODAY())/30,0)-AE864, IF(Cat_alumnos[[#This Row],[ESTATUS ACADÉMICO]]="VIGENTE",ROUNDDOWN(DAYS360(Cat_alumnos[[#This Row],[FECHA DE INICIO (PRIMERA CLASE CALENDARIO)]],TODAY())/30,0)+1-AE864,"NO VIGENTE"))</f>
        <v>5</v>
      </c>
      <c r="AG864" s="145">
        <v>1</v>
      </c>
      <c r="AH8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864" s="1085" t="str">
        <f t="shared" si="239"/>
        <v>SUSPENDER</v>
      </c>
      <c r="AJ864" t="s">
        <v>9036</v>
      </c>
    </row>
    <row r="865" spans="1:36" ht="16.5" hidden="1" customHeight="1" thickBot="1">
      <c r="A865" s="447">
        <f t="shared" si="236"/>
        <v>847</v>
      </c>
      <c r="B865" s="655" t="s">
        <v>17</v>
      </c>
      <c r="C865" s="1037" t="s">
        <v>8909</v>
      </c>
      <c r="D865" s="1056" t="s">
        <v>9064</v>
      </c>
      <c r="E865" s="1087" t="s">
        <v>8906</v>
      </c>
      <c r="F865" s="1256">
        <v>9981867622</v>
      </c>
      <c r="G865" s="1282" t="s">
        <v>8907</v>
      </c>
      <c r="H865" s="454">
        <v>8</v>
      </c>
      <c r="I865" s="454">
        <v>8</v>
      </c>
      <c r="J865" s="455">
        <v>1000</v>
      </c>
      <c r="K865" s="453"/>
      <c r="L865" s="1072">
        <v>2275</v>
      </c>
      <c r="M865" s="453" t="s">
        <v>3883</v>
      </c>
      <c r="N865" s="459">
        <v>45773</v>
      </c>
      <c r="O865" s="459">
        <v>45987</v>
      </c>
      <c r="P865" s="459">
        <v>45750</v>
      </c>
      <c r="Q865" s="459">
        <v>45987</v>
      </c>
      <c r="R865" s="49" t="str">
        <f t="shared" si="243"/>
        <v>M</v>
      </c>
      <c r="S865" s="49" t="str">
        <f t="shared" si="244"/>
        <v>JT EN LICENCIATURA EN DERECHO</v>
      </c>
      <c r="T865" s="245" t="s">
        <v>1227</v>
      </c>
      <c r="U865" s="132" t="s">
        <v>9</v>
      </c>
      <c r="V865" s="604">
        <v>5000</v>
      </c>
      <c r="W865" s="1073">
        <f t="shared" si="246"/>
        <v>0.54500000000000004</v>
      </c>
      <c r="X865" s="1022">
        <f t="shared" si="247"/>
        <v>2725</v>
      </c>
      <c r="Y865" s="326">
        <v>0</v>
      </c>
      <c r="Z865" s="327">
        <v>5000</v>
      </c>
      <c r="AA865" s="414">
        <v>21000</v>
      </c>
      <c r="AB865" s="604" t="str">
        <f ca="1">IF(Cat_alumnos[[#This Row],[Termina Programa]]&lt;TODAY(), "EGRESADO", "VIGENTE")</f>
        <v>VIGENTE</v>
      </c>
      <c r="AD865" s="1248">
        <v>847</v>
      </c>
      <c r="AF86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CALENDARIO)]],TODAY())/30,0)-AE865, IF(Cat_alumnos[[#This Row],[ESTATUS ACADÉMICO]]="VIGENTE",ROUNDDOWN(DAYS360(Cat_alumnos[[#This Row],[FECHA DE INICIO (PRIMERA CLASE CALENDARIO)]],TODAY())/30,0)+1-AE865,"NO VIGENTE"))</f>
        <v>5</v>
      </c>
      <c r="AG865" s="145">
        <v>1</v>
      </c>
      <c r="AH8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865" s="1085" t="str">
        <f t="shared" si="239"/>
        <v>SUSPENDER</v>
      </c>
      <c r="AJ865" t="s">
        <v>9149</v>
      </c>
    </row>
    <row r="866" spans="1:36" ht="18" thickBot="1">
      <c r="A866" s="447">
        <f t="shared" si="236"/>
        <v>848</v>
      </c>
      <c r="B866" s="570" t="s">
        <v>3889</v>
      </c>
      <c r="C866" s="1074" t="s">
        <v>8911</v>
      </c>
      <c r="D866" s="413" t="s">
        <v>9047</v>
      </c>
      <c r="E866" s="525" t="s">
        <v>8908</v>
      </c>
      <c r="F866" s="450">
        <v>53879438</v>
      </c>
      <c r="G866" s="502" t="s">
        <v>8859</v>
      </c>
      <c r="H866" s="450">
        <v>20</v>
      </c>
      <c r="I866" s="450">
        <v>20</v>
      </c>
      <c r="J866" s="451">
        <v>3000</v>
      </c>
      <c r="K866" s="451">
        <v>3000</v>
      </c>
      <c r="L866" s="455">
        <f t="shared" ref="L866:L870" si="248">3497*0.3</f>
        <v>1049.0999999999999</v>
      </c>
      <c r="M866" s="413" t="s">
        <v>3987</v>
      </c>
      <c r="N866" s="379">
        <v>45744</v>
      </c>
      <c r="O866" s="379">
        <v>46323</v>
      </c>
      <c r="P866" s="135"/>
      <c r="Q866" s="118">
        <f t="shared" ref="Q866:Q872" si="249">IFERROR(EDATE($P866,$H866-1),"")</f>
        <v>578</v>
      </c>
      <c r="R866" s="49" t="str">
        <f t="shared" ref="R866:R873" si="250">MID($C866,11,1)</f>
        <v>H</v>
      </c>
      <c r="S866" s="49" t="str">
        <f t="shared" ref="S866:S876" si="251">IFERROR(VLOOKUP($B866,BDPROGRAMA,2,FALSE),)</f>
        <v>DOCTORADO EN DERECHO</v>
      </c>
      <c r="T866" s="245" t="s">
        <v>2133</v>
      </c>
      <c r="U866" s="132" t="s">
        <v>9</v>
      </c>
      <c r="V866" s="1238">
        <v>7000</v>
      </c>
      <c r="W866" s="1073">
        <f t="shared" ref="W866:W873" si="252">IFERROR($X866/$V866,"")</f>
        <v>0.85012857142857134</v>
      </c>
      <c r="X866" s="1022">
        <f t="shared" ref="X866:X873" si="253">$V866-$L866</f>
        <v>5950.9</v>
      </c>
      <c r="Y866" s="326">
        <v>1</v>
      </c>
      <c r="Z866" s="327"/>
      <c r="AA866" s="414">
        <v>30000</v>
      </c>
      <c r="AB866" s="604" t="str">
        <f ca="1">IF(Cat_alumnos[[#This Row],[Termina Programa]]&lt;TODAY(), "EGRESADO", "VIGENTE")</f>
        <v>VIGENTE</v>
      </c>
      <c r="AD866" s="1249">
        <v>848</v>
      </c>
      <c r="AF86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CALENDARIO)]],TODAY())/30,0)-AE866, IF(Cat_alumnos[[#This Row],[ESTATUS ACADÉMICO]]="VIGENTE",ROUNDDOWN(DAYS360(Cat_alumnos[[#This Row],[FECHA DE INICIO (PRIMERA CLASE CALENDARIO)]],TODAY())/30,0)+1-AE866,"NO VIGENTE"))</f>
        <v>6</v>
      </c>
      <c r="AG866" s="145">
        <v>4</v>
      </c>
      <c r="AH8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6" s="1085" t="str">
        <f t="shared" ref="AI866:AI891" si="254">IF(AH866&gt;=2,"SUSPENDER",IF(AH866&lt;=0,CONCATENATE("Al día"," ",$AK$17),IF(AND(AH866&lt;=2,AH866&gt;0),"COBRANZA",)))</f>
        <v>SUSPENDER</v>
      </c>
      <c r="AJ866" t="s">
        <v>9602</v>
      </c>
    </row>
    <row r="867" spans="1:36" ht="18" hidden="1" thickBot="1">
      <c r="A867" s="447">
        <f t="shared" si="236"/>
        <v>849</v>
      </c>
      <c r="B867" s="570" t="s">
        <v>3889</v>
      </c>
      <c r="C867" s="413" t="s">
        <v>9336</v>
      </c>
      <c r="D867" s="413" t="s">
        <v>9054</v>
      </c>
      <c r="E867" s="1266" t="s">
        <v>8958</v>
      </c>
      <c r="F867" s="413"/>
      <c r="G867" s="456"/>
      <c r="H867" s="450">
        <v>20</v>
      </c>
      <c r="I867" s="450">
        <v>20</v>
      </c>
      <c r="J867" s="451">
        <v>3000</v>
      </c>
      <c r="K867" s="451">
        <v>3000</v>
      </c>
      <c r="L867" s="455">
        <f t="shared" si="248"/>
        <v>1049.0999999999999</v>
      </c>
      <c r="M867" s="413" t="s">
        <v>3987</v>
      </c>
      <c r="N867" s="379">
        <v>45569</v>
      </c>
      <c r="O867" s="378">
        <v>46147</v>
      </c>
      <c r="P867" s="1090">
        <v>45833</v>
      </c>
      <c r="Q867" s="379">
        <v>45873</v>
      </c>
      <c r="R867" s="49" t="str">
        <f t="shared" si="250"/>
        <v>M</v>
      </c>
      <c r="S867" s="49" t="str">
        <f t="shared" si="251"/>
        <v>DOCTORADO EN DERECHO</v>
      </c>
      <c r="T867" s="245" t="s">
        <v>2133</v>
      </c>
      <c r="U867" s="132" t="s">
        <v>9</v>
      </c>
      <c r="V867" s="1238">
        <v>7000</v>
      </c>
      <c r="W867" s="1073">
        <f t="shared" si="252"/>
        <v>0.85012857142857134</v>
      </c>
      <c r="X867" s="1022">
        <f t="shared" si="253"/>
        <v>5950.9</v>
      </c>
      <c r="Y867" s="326">
        <v>1</v>
      </c>
      <c r="Z867" s="327">
        <v>0</v>
      </c>
      <c r="AA867" s="414">
        <v>30000</v>
      </c>
      <c r="AB867" s="604" t="s">
        <v>16</v>
      </c>
      <c r="AD867" s="1248">
        <v>849</v>
      </c>
      <c r="AF867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CALENDARIO)]],TODAY())/30,0)-AE867, IF(Cat_alumnos[[#This Row],[ESTATUS ACADÉMICO]]="VIGENTE",ROUNDDOWN(DAYS360(Cat_alumnos[[#This Row],[FECHA DE INICIO (PRIMERA CLASE CALENDARIO)]],TODAY())/30,0)+1-AE867,"NO VIGENTE"))</f>
        <v>NO VIGENTE</v>
      </c>
      <c r="AG867" s="145">
        <v>7</v>
      </c>
      <c r="AH8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7" s="1085" t="str">
        <f t="shared" si="254"/>
        <v>SUSPENDER</v>
      </c>
      <c r="AJ867" s="31" t="s">
        <v>9580</v>
      </c>
    </row>
    <row r="868" spans="1:36" ht="18" hidden="1" thickBot="1">
      <c r="A868" s="447">
        <f t="shared" si="236"/>
        <v>850</v>
      </c>
      <c r="B868" s="611" t="s">
        <v>15</v>
      </c>
      <c r="C868" s="413" t="s">
        <v>9336</v>
      </c>
      <c r="D868" s="413" t="s">
        <v>9054</v>
      </c>
      <c r="E868" s="1266" t="s">
        <v>8958</v>
      </c>
      <c r="F868" s="139"/>
      <c r="G868" s="139"/>
      <c r="H868" s="454">
        <v>16</v>
      </c>
      <c r="I868" s="454">
        <v>16</v>
      </c>
      <c r="J868" s="1072">
        <v>2000</v>
      </c>
      <c r="K868" s="1072">
        <v>2000</v>
      </c>
      <c r="L868" s="947">
        <f t="shared" ref="L868" si="255">2275*0.3</f>
        <v>682.5</v>
      </c>
      <c r="M868" s="453" t="s">
        <v>4022</v>
      </c>
      <c r="N868" s="379">
        <v>45569</v>
      </c>
      <c r="O868" s="717">
        <v>46027</v>
      </c>
      <c r="P868" s="1338">
        <v>45833</v>
      </c>
      <c r="Q868" s="1314">
        <f t="shared" si="249"/>
        <v>46290</v>
      </c>
      <c r="R868" s="127" t="str">
        <f t="shared" si="250"/>
        <v>M</v>
      </c>
      <c r="S868" s="127" t="str">
        <f t="shared" si="251"/>
        <v>MAESTRIA EN DERECHO PROCESAL PENAL Y JUICIOS ORALES</v>
      </c>
      <c r="T868" s="1315" t="s">
        <v>2133</v>
      </c>
      <c r="U868" s="697" t="s">
        <v>9</v>
      </c>
      <c r="V868" s="1238">
        <v>5000</v>
      </c>
      <c r="W868" s="1073">
        <f t="shared" si="252"/>
        <v>0.86350000000000005</v>
      </c>
      <c r="X868" s="1022">
        <f t="shared" si="253"/>
        <v>4317.5</v>
      </c>
      <c r="Y868" s="415">
        <v>2</v>
      </c>
      <c r="Z868" s="416"/>
      <c r="AA868" s="417">
        <v>26000</v>
      </c>
      <c r="AB868" s="604" t="s">
        <v>16</v>
      </c>
      <c r="AD868" s="1249">
        <v>850</v>
      </c>
      <c r="AF868" s="992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CALENDARIO)]],TODAY())/30,0)-AE868, IF(Cat_alumnos[[#This Row],[ESTATUS ACADÉMICO]]="VIGENTE",ROUNDDOWN(DAYS360(Cat_alumnos[[#This Row],[FECHA DE INICIO (PRIMERA CLASE CALENDARIO)]],TODAY())/30,0)+1-AE868,"NO VIGENTE"))</f>
        <v>NO VIGENTE</v>
      </c>
      <c r="AG868" s="145">
        <v>7</v>
      </c>
      <c r="AH8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68" s="1085" t="str">
        <f t="shared" si="254"/>
        <v>SUSPENDER</v>
      </c>
      <c r="AJ868" s="31" t="s">
        <v>9563</v>
      </c>
    </row>
    <row r="869" spans="1:36" ht="18" thickBot="1">
      <c r="A869" s="447">
        <f t="shared" si="236"/>
        <v>851</v>
      </c>
      <c r="B869" s="570" t="s">
        <v>3889</v>
      </c>
      <c r="C869" s="1074" t="s">
        <v>9006</v>
      </c>
      <c r="D869" s="413" t="s">
        <v>9050</v>
      </c>
      <c r="E869" s="525" t="s">
        <v>2751</v>
      </c>
      <c r="F869" s="450">
        <v>54752065</v>
      </c>
      <c r="G869" s="502" t="s">
        <v>9003</v>
      </c>
      <c r="H869" s="450">
        <v>20</v>
      </c>
      <c r="I869" s="450">
        <v>20</v>
      </c>
      <c r="J869" s="455">
        <v>3000</v>
      </c>
      <c r="K869" s="455">
        <v>3000</v>
      </c>
      <c r="L869" s="455">
        <f t="shared" si="248"/>
        <v>1049.0999999999999</v>
      </c>
      <c r="M869" s="413" t="s">
        <v>3987</v>
      </c>
      <c r="N869" s="379">
        <v>45775</v>
      </c>
      <c r="O869" s="863">
        <v>46354</v>
      </c>
      <c r="P869" s="1347"/>
      <c r="Q869" s="1348">
        <f t="shared" si="249"/>
        <v>578</v>
      </c>
      <c r="R869" s="726" t="str">
        <f t="shared" si="250"/>
        <v>H</v>
      </c>
      <c r="S869" s="726" t="str">
        <f t="shared" si="251"/>
        <v>DOCTORADO EN DERECHO</v>
      </c>
      <c r="T869" s="1341" t="s">
        <v>2133</v>
      </c>
      <c r="U869" s="1341" t="s">
        <v>9</v>
      </c>
      <c r="V869" s="1355">
        <v>7000</v>
      </c>
      <c r="W869" s="1356">
        <f t="shared" si="252"/>
        <v>0.85012857142857134</v>
      </c>
      <c r="X869" s="1357">
        <f t="shared" si="253"/>
        <v>5950.9</v>
      </c>
      <c r="Y869" s="1358">
        <v>1</v>
      </c>
      <c r="Z869" s="1359">
        <v>0</v>
      </c>
      <c r="AA869" s="1360">
        <v>30000</v>
      </c>
      <c r="AB869" s="604" t="str">
        <f ca="1">IF(Cat_alumnos[[#This Row],[Termina Programa]]&lt;TODAY(), "EGRESADO", "VIGENTE")</f>
        <v>VIGENTE</v>
      </c>
      <c r="AD869" s="1248">
        <v>851</v>
      </c>
      <c r="AF86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CALENDARIO)]],TODAY())/30,0)-AE869, IF(Cat_alumnos[[#This Row],[ESTATUS ACADÉMICO]]="VIGENTE",ROUNDDOWN(DAYS360(Cat_alumnos[[#This Row],[FECHA DE INICIO (PRIMERA CLASE CALENDARIO)]],TODAY())/30,0)+1-AE869,"NO VIGENTE"))</f>
        <v>5</v>
      </c>
      <c r="AG869" s="145">
        <v>4</v>
      </c>
      <c r="AH8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9" s="1085" t="str">
        <f t="shared" si="254"/>
        <v>SUSPENDER</v>
      </c>
      <c r="AJ869" t="s">
        <v>9571</v>
      </c>
    </row>
    <row r="870" spans="1:36" ht="18" thickBot="1">
      <c r="A870" s="447">
        <f t="shared" si="236"/>
        <v>852</v>
      </c>
      <c r="B870" s="570" t="s">
        <v>3889</v>
      </c>
      <c r="C870" s="1071" t="s">
        <v>9007</v>
      </c>
      <c r="D870" s="453" t="s">
        <v>9045</v>
      </c>
      <c r="E870" s="565" t="s">
        <v>9004</v>
      </c>
      <c r="F870" s="454">
        <v>57029541</v>
      </c>
      <c r="G870" s="564" t="s">
        <v>9005</v>
      </c>
      <c r="H870" s="454">
        <v>20</v>
      </c>
      <c r="I870" s="454">
        <v>20</v>
      </c>
      <c r="J870" s="455">
        <v>3000</v>
      </c>
      <c r="K870" s="455">
        <v>3000</v>
      </c>
      <c r="L870" s="455">
        <f t="shared" si="248"/>
        <v>1049.0999999999999</v>
      </c>
      <c r="M870" s="413" t="s">
        <v>3987</v>
      </c>
      <c r="N870" s="379">
        <v>45775</v>
      </c>
      <c r="O870" s="1349">
        <v>46354</v>
      </c>
      <c r="P870" s="1347"/>
      <c r="Q870" s="1348">
        <f t="shared" si="249"/>
        <v>578</v>
      </c>
      <c r="R870" s="726" t="str">
        <f t="shared" si="250"/>
        <v>H</v>
      </c>
      <c r="S870" s="726" t="str">
        <f t="shared" si="251"/>
        <v>DOCTORADO EN DERECHO</v>
      </c>
      <c r="T870" s="1341" t="s">
        <v>2133</v>
      </c>
      <c r="U870" s="1341" t="s">
        <v>9</v>
      </c>
      <c r="V870" s="1355">
        <v>7000</v>
      </c>
      <c r="W870" s="1356">
        <f t="shared" si="252"/>
        <v>0.85012857142857134</v>
      </c>
      <c r="X870" s="1357">
        <f t="shared" si="253"/>
        <v>5950.9</v>
      </c>
      <c r="Y870" s="1358">
        <v>1</v>
      </c>
      <c r="Z870" s="1359">
        <v>0</v>
      </c>
      <c r="AA870" s="1360">
        <v>30000</v>
      </c>
      <c r="AB870" s="604" t="str">
        <f ca="1">IF(Cat_alumnos[[#This Row],[Termina Programa]]&lt;TODAY(), "EGRESADO", "VIGENTE")</f>
        <v>VIGENTE</v>
      </c>
      <c r="AD870" s="1249">
        <v>852</v>
      </c>
      <c r="AF87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CALENDARIO)]],TODAY())/30,0)-AE870, IF(Cat_alumnos[[#This Row],[ESTATUS ACADÉMICO]]="VIGENTE",ROUNDDOWN(DAYS360(Cat_alumnos[[#This Row],[FECHA DE INICIO (PRIMERA CLASE CALENDARIO)]],TODAY())/30,0)+1-AE870,"NO VIGENTE"))</f>
        <v>5</v>
      </c>
      <c r="AG870" s="145">
        <v>4</v>
      </c>
      <c r="AH8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70" s="1085" t="str">
        <f t="shared" si="254"/>
        <v>SUSPENDER</v>
      </c>
      <c r="AJ870" t="s">
        <v>9570</v>
      </c>
    </row>
    <row r="871" spans="1:36" ht="18" thickBot="1">
      <c r="A871" s="447">
        <f t="shared" si="236"/>
        <v>853</v>
      </c>
      <c r="B871" s="609" t="s">
        <v>15</v>
      </c>
      <c r="C871" s="1074" t="s">
        <v>9011</v>
      </c>
      <c r="D871" s="413" t="s">
        <v>9066</v>
      </c>
      <c r="E871" s="525" t="s">
        <v>9008</v>
      </c>
      <c r="F871" s="450">
        <v>47369279</v>
      </c>
      <c r="G871" s="502" t="s">
        <v>9009</v>
      </c>
      <c r="H871" s="450">
        <v>16</v>
      </c>
      <c r="I871" s="450">
        <v>16</v>
      </c>
      <c r="J871" s="455">
        <v>2400</v>
      </c>
      <c r="K871" s="455">
        <v>2400</v>
      </c>
      <c r="L871" s="947">
        <f t="shared" ref="L871:L872" si="256">2275*0.3</f>
        <v>682.5</v>
      </c>
      <c r="M871" s="453" t="s">
        <v>4022</v>
      </c>
      <c r="N871" s="379">
        <v>45693</v>
      </c>
      <c r="O871" s="863">
        <v>46236</v>
      </c>
      <c r="P871" s="1347"/>
      <c r="Q871" s="1348">
        <f t="shared" si="249"/>
        <v>456</v>
      </c>
      <c r="R871" s="726" t="str">
        <f t="shared" si="250"/>
        <v>M</v>
      </c>
      <c r="S871" s="726" t="str">
        <f t="shared" si="251"/>
        <v>MAESTRIA EN DERECHO PROCESAL PENAL Y JUICIOS ORALES</v>
      </c>
      <c r="T871" s="1341" t="s">
        <v>2133</v>
      </c>
      <c r="U871" s="1341" t="s">
        <v>9</v>
      </c>
      <c r="V871" s="1355">
        <v>5000</v>
      </c>
      <c r="W871" s="1356">
        <f t="shared" si="252"/>
        <v>0.86350000000000005</v>
      </c>
      <c r="X871" s="1357">
        <f t="shared" si="253"/>
        <v>4317.5</v>
      </c>
      <c r="Y871" s="1358">
        <v>2</v>
      </c>
      <c r="Z871" s="1359">
        <v>0</v>
      </c>
      <c r="AA871" s="1360">
        <v>26000</v>
      </c>
      <c r="AB871" s="604" t="str">
        <f ca="1">IF(Cat_alumnos[[#This Row],[Termina Programa]]&lt;TODAY(), "EGRESADO", "VIGENTE")</f>
        <v>VIGENTE</v>
      </c>
      <c r="AD871" s="1248">
        <v>853</v>
      </c>
      <c r="AF87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CALENDARIO)]],TODAY())/30,0)-AE871, IF(Cat_alumnos[[#This Row],[ESTATUS ACADÉMICO]]="VIGENTE",ROUNDDOWN(DAYS360(Cat_alumnos[[#This Row],[FECHA DE INICIO (PRIMERA CLASE CALENDARIO)]],TODAY())/30,0)+1-AE871,"NO VIGENTE"))</f>
        <v>7</v>
      </c>
      <c r="AG871" s="145">
        <v>4</v>
      </c>
      <c r="AH871" s="47">
        <f ca="1">Dat_Cobranza[[#This Row],[Módulo En Curso]]-Dat_Cobranza[[#This Row],[MODULOS PAGADOS]]</f>
        <v>3</v>
      </c>
      <c r="AI871" s="1085" t="str">
        <f t="shared" ca="1" si="254"/>
        <v>SUSPENDER</v>
      </c>
      <c r="AJ871" t="s">
        <v>9561</v>
      </c>
    </row>
    <row r="872" spans="1:36" ht="18" thickBot="1">
      <c r="A872" s="447">
        <f t="shared" si="236"/>
        <v>854</v>
      </c>
      <c r="B872" s="609" t="s">
        <v>15</v>
      </c>
      <c r="C872" s="1070" t="s">
        <v>9337</v>
      </c>
      <c r="D872" s="413" t="s">
        <v>9054</v>
      </c>
      <c r="E872" s="672" t="s">
        <v>9010</v>
      </c>
      <c r="F872" s="139"/>
      <c r="G872" s="139"/>
      <c r="H872" s="450">
        <v>16</v>
      </c>
      <c r="I872" s="450">
        <v>16</v>
      </c>
      <c r="J872" s="455">
        <v>2400</v>
      </c>
      <c r="K872" s="455">
        <v>2400</v>
      </c>
      <c r="L872" s="947">
        <f t="shared" si="256"/>
        <v>682.5</v>
      </c>
      <c r="M872" s="1337" t="s">
        <v>4022</v>
      </c>
      <c r="N872" s="1326">
        <v>45485</v>
      </c>
      <c r="O872" s="1350">
        <v>46027</v>
      </c>
      <c r="P872" s="1342">
        <v>45833</v>
      </c>
      <c r="Q872" s="1348">
        <f t="shared" si="249"/>
        <v>46290</v>
      </c>
      <c r="R872" s="726" t="str">
        <f t="shared" si="250"/>
        <v>M</v>
      </c>
      <c r="S872" s="726" t="str">
        <f t="shared" si="251"/>
        <v>MAESTRIA EN DERECHO PROCESAL PENAL Y JUICIOS ORALES</v>
      </c>
      <c r="T872" s="1341" t="s">
        <v>2133</v>
      </c>
      <c r="U872" s="1341" t="s">
        <v>9</v>
      </c>
      <c r="V872" s="1355">
        <v>5000</v>
      </c>
      <c r="W872" s="1356">
        <f t="shared" si="252"/>
        <v>0.86350000000000005</v>
      </c>
      <c r="X872" s="1357">
        <f t="shared" si="253"/>
        <v>4317.5</v>
      </c>
      <c r="Y872" s="1358">
        <v>2</v>
      </c>
      <c r="Z872" s="1359">
        <v>0</v>
      </c>
      <c r="AA872" s="1360">
        <v>26000</v>
      </c>
      <c r="AB872" s="604" t="str">
        <f ca="1">IF(Cat_alumnos[[#This Row],[Termina Programa]]&lt;TODAY(), "EGRESADO", "VIGENTE")</f>
        <v>VIGENTE</v>
      </c>
      <c r="AD872" s="1249">
        <v>854</v>
      </c>
      <c r="AF87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CALENDARIO)]],TODAY())/30,0)-AE872, IF(Cat_alumnos[[#This Row],[ESTATUS ACADÉMICO]]="VIGENTE",ROUNDDOWN(DAYS360(Cat_alumnos[[#This Row],[FECHA DE INICIO (PRIMERA CLASE CALENDARIO)]],TODAY())/30,0)+1-AE872,"NO VIGENTE"))</f>
        <v>14</v>
      </c>
      <c r="AG872" s="145">
        <v>4</v>
      </c>
      <c r="AH8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72" s="1085" t="str">
        <f t="shared" si="254"/>
        <v>SUSPENDER</v>
      </c>
      <c r="AJ872" s="31" t="s">
        <v>9562</v>
      </c>
    </row>
    <row r="873" spans="1:36" ht="16.5" hidden="1" customHeight="1" thickBot="1">
      <c r="A873" s="447">
        <f t="shared" si="236"/>
        <v>855</v>
      </c>
      <c r="B873" s="570" t="s">
        <v>15</v>
      </c>
      <c r="C873" s="1088" t="s">
        <v>9074</v>
      </c>
      <c r="D873" s="776" t="s">
        <v>9335</v>
      </c>
      <c r="E873" s="1088" t="s">
        <v>9075</v>
      </c>
      <c r="F873" s="1253">
        <v>9981441040</v>
      </c>
      <c r="G873" s="1280" t="s">
        <v>9076</v>
      </c>
      <c r="H873" s="450">
        <v>16</v>
      </c>
      <c r="I873" s="450">
        <v>16</v>
      </c>
      <c r="J873" s="540" t="s">
        <v>1600</v>
      </c>
      <c r="K873" s="451">
        <v>2000</v>
      </c>
      <c r="L873" s="1324">
        <v>2275</v>
      </c>
      <c r="M873" s="1051" t="s">
        <v>2405</v>
      </c>
      <c r="N873" s="1330">
        <v>45800</v>
      </c>
      <c r="O873" s="1351">
        <v>46257</v>
      </c>
      <c r="P873" s="1330">
        <v>45792</v>
      </c>
      <c r="Q873" s="1328">
        <v>46257</v>
      </c>
      <c r="R873" s="726" t="str">
        <f t="shared" si="250"/>
        <v>M</v>
      </c>
      <c r="S873" s="726" t="str">
        <f t="shared" si="251"/>
        <v>MAESTRIA EN DERECHO PROCESAL PENAL Y JUICIOS ORALES</v>
      </c>
      <c r="T873" s="1341" t="s">
        <v>1227</v>
      </c>
      <c r="U873" s="1341" t="s">
        <v>9</v>
      </c>
      <c r="V873" s="1355">
        <v>5000</v>
      </c>
      <c r="W873" s="1356">
        <f t="shared" si="252"/>
        <v>0.54500000000000004</v>
      </c>
      <c r="X873" s="1357">
        <f t="shared" si="253"/>
        <v>2725</v>
      </c>
      <c r="Y873" s="1358">
        <v>1</v>
      </c>
      <c r="Z873" s="1359"/>
      <c r="AA873" s="1360">
        <v>26000</v>
      </c>
      <c r="AB873" s="726" t="str">
        <f ca="1">IF(Cat_alumnos[[#This Row],[Termina Programa]]&lt;TODAY(), "EGRESADO", "VIGENTE")</f>
        <v>VIGENTE</v>
      </c>
      <c r="AD873" s="1248">
        <v>855</v>
      </c>
      <c r="AF87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CALENDARIO)]],TODAY())/30,0)-AE873, IF(Cat_alumnos[[#This Row],[ESTATUS ACADÉMICO]]="VIGENTE",ROUNDDOWN(DAYS360(Cat_alumnos[[#This Row],[FECHA DE INICIO (PRIMERA CLASE CALENDARIO)]],TODAY())/30,0)+1-AE873,"NO VIGENTE"))</f>
        <v>4</v>
      </c>
      <c r="AG873" s="145"/>
      <c r="AH8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73" s="1085" t="str">
        <f t="shared" si="254"/>
        <v>SUSPENDER</v>
      </c>
    </row>
    <row r="874" spans="1:36" ht="18" hidden="1" thickBot="1">
      <c r="A874" s="447">
        <f t="shared" si="236"/>
        <v>856</v>
      </c>
      <c r="B874" s="570" t="s">
        <v>8</v>
      </c>
      <c r="C874" s="1269" t="s">
        <v>9087</v>
      </c>
      <c r="D874" s="776" t="s">
        <v>9332</v>
      </c>
      <c r="E874" s="1087" t="s">
        <v>9088</v>
      </c>
      <c r="F874" s="1256">
        <v>9994146274</v>
      </c>
      <c r="G874" s="1278" t="s">
        <v>9128</v>
      </c>
      <c r="H874" s="450">
        <v>36</v>
      </c>
      <c r="I874" s="450">
        <v>36</v>
      </c>
      <c r="J874" s="540" t="s">
        <v>1600</v>
      </c>
      <c r="K874" s="425" t="s">
        <v>1600</v>
      </c>
      <c r="L874" s="1324">
        <v>500</v>
      </c>
      <c r="M874" s="1329" t="s">
        <v>9089</v>
      </c>
      <c r="N874" s="1330">
        <v>45822</v>
      </c>
      <c r="O874" s="1351">
        <v>46887</v>
      </c>
      <c r="P874" s="1330">
        <v>45807</v>
      </c>
      <c r="Q874" s="1328">
        <v>46887</v>
      </c>
      <c r="R874" s="726" t="str">
        <f t="shared" ref="R874:R876" si="257">MID($C874,11,1)</f>
        <v>M</v>
      </c>
      <c r="S874" s="726" t="str">
        <f t="shared" si="251"/>
        <v>LICENCIATURA EN DERECHO</v>
      </c>
      <c r="T874" s="1341" t="s">
        <v>1227</v>
      </c>
      <c r="U874" s="1341" t="s">
        <v>9</v>
      </c>
      <c r="V874" s="1355">
        <v>3150</v>
      </c>
      <c r="W874" s="1356">
        <f>IFERROR($X874/$V874,"")</f>
        <v>0.84126984126984128</v>
      </c>
      <c r="X874" s="1357">
        <f t="shared" ref="X874:X876" si="258">$V874-$L874</f>
        <v>2650</v>
      </c>
      <c r="Y874" s="1358">
        <v>0</v>
      </c>
      <c r="Z874" s="1359">
        <v>0</v>
      </c>
      <c r="AA874" s="1360">
        <v>23000</v>
      </c>
      <c r="AB874" s="726" t="str">
        <f ca="1">IF(Cat_alumnos[[#This Row],[Termina Programa]]&lt;TODAY(), "EGRESADO", "VIGENTE")</f>
        <v>VIGENTE</v>
      </c>
      <c r="AD874" s="1249">
        <v>856</v>
      </c>
      <c r="AF87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CALENDARIO)]],TODAY())/30,0)-AE874, IF(Cat_alumnos[[#This Row],[ESTATUS ACADÉMICO]]="VIGENTE",ROUNDDOWN(DAYS360(Cat_alumnos[[#This Row],[FECHA DE INICIO (PRIMERA CLASE CALENDARIO)]],TODAY())/30,0)+1-AE874,"NO VIGENTE"))</f>
        <v>3</v>
      </c>
      <c r="AG874" s="145">
        <v>2</v>
      </c>
      <c r="AH874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34</v>
      </c>
      <c r="AI874" s="1085" t="str">
        <f t="shared" si="254"/>
        <v>SUSPENDER</v>
      </c>
    </row>
    <row r="875" spans="1:36" ht="18" hidden="1" thickBot="1">
      <c r="A875" s="447">
        <f t="shared" si="236"/>
        <v>857</v>
      </c>
      <c r="B875" s="655" t="s">
        <v>8</v>
      </c>
      <c r="C875" s="1270" t="s">
        <v>9090</v>
      </c>
      <c r="D875" s="776" t="s">
        <v>9333</v>
      </c>
      <c r="E875" s="1062" t="s">
        <v>9091</v>
      </c>
      <c r="F875" s="1063">
        <v>9982464726</v>
      </c>
      <c r="G875" s="953" t="s">
        <v>9344</v>
      </c>
      <c r="H875" s="454">
        <v>36</v>
      </c>
      <c r="I875" s="454">
        <v>36</v>
      </c>
      <c r="J875" s="566" t="s">
        <v>1600</v>
      </c>
      <c r="K875" s="1072">
        <v>1000</v>
      </c>
      <c r="L875" s="1325">
        <v>1650</v>
      </c>
      <c r="M875" s="1329" t="s">
        <v>9089</v>
      </c>
      <c r="N875" s="1330">
        <v>45822</v>
      </c>
      <c r="O875" s="1351">
        <v>46887</v>
      </c>
      <c r="P875" s="1330">
        <v>45820</v>
      </c>
      <c r="Q875" s="1328">
        <v>46887</v>
      </c>
      <c r="R875" s="726" t="str">
        <f t="shared" si="257"/>
        <v>M</v>
      </c>
      <c r="S875" s="726" t="str">
        <f t="shared" si="251"/>
        <v>LICENCIATURA EN DERECHO</v>
      </c>
      <c r="T875" s="1341" t="s">
        <v>1227</v>
      </c>
      <c r="U875" s="1341" t="s">
        <v>9</v>
      </c>
      <c r="V875" s="1355">
        <v>3150</v>
      </c>
      <c r="W875" s="1356">
        <f>IFERROR($X875/$V875,"")</f>
        <v>0.47619047619047616</v>
      </c>
      <c r="X875" s="1357">
        <f t="shared" si="258"/>
        <v>1500</v>
      </c>
      <c r="Y875" s="1358">
        <v>4</v>
      </c>
      <c r="Z875" s="1359">
        <v>0</v>
      </c>
      <c r="AA875" s="1360">
        <v>23000</v>
      </c>
      <c r="AB875" s="726" t="str">
        <f ca="1">IF(Cat_alumnos[[#This Row],[Termina Programa]]&lt;TODAY(), "EGRESADO", "VIGENTE")</f>
        <v>VIGENTE</v>
      </c>
      <c r="AD875" s="1248">
        <v>857</v>
      </c>
      <c r="AF87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CALENDARIO)]],TODAY())/30,0)-AE875, IF(Cat_alumnos[[#This Row],[ESTATUS ACADÉMICO]]="VIGENTE",ROUNDDOWN(DAYS360(Cat_alumnos[[#This Row],[FECHA DE INICIO (PRIMERA CLASE CALENDARIO)]],TODAY())/30,0)+1-AE875,"NO VIGENTE"))</f>
        <v>3</v>
      </c>
      <c r="AG875" s="145">
        <v>2</v>
      </c>
      <c r="AH875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35</v>
      </c>
      <c r="AI875" s="1085" t="str">
        <f t="shared" si="254"/>
        <v>SUSPENDER</v>
      </c>
    </row>
    <row r="876" spans="1:36" ht="18" thickBot="1">
      <c r="A876" s="447">
        <f t="shared" si="236"/>
        <v>858</v>
      </c>
      <c r="B876" s="611" t="s">
        <v>15</v>
      </c>
      <c r="C876" s="1071" t="s">
        <v>9094</v>
      </c>
      <c r="D876" s="776" t="s">
        <v>9340</v>
      </c>
      <c r="E876" s="1200" t="s">
        <v>9092</v>
      </c>
      <c r="F876" s="454">
        <v>55254168</v>
      </c>
      <c r="G876" s="564" t="s">
        <v>9093</v>
      </c>
      <c r="H876" s="454">
        <v>16</v>
      </c>
      <c r="I876" s="454">
        <v>16</v>
      </c>
      <c r="J876" s="455">
        <v>2400</v>
      </c>
      <c r="K876" s="455">
        <v>2400</v>
      </c>
      <c r="L876" s="1335">
        <f t="shared" ref="L876" si="259">2275*0.3</f>
        <v>682.5</v>
      </c>
      <c r="M876" s="1051" t="s">
        <v>4022</v>
      </c>
      <c r="N876" s="1328">
        <v>45793</v>
      </c>
      <c r="O876" s="1351">
        <v>46250</v>
      </c>
      <c r="P876" s="1342">
        <v>45807</v>
      </c>
      <c r="Q876" s="1328">
        <v>46250</v>
      </c>
      <c r="R876" s="726" t="str">
        <f t="shared" si="257"/>
        <v>H</v>
      </c>
      <c r="S876" s="726" t="str">
        <f t="shared" si="251"/>
        <v>MAESTRIA EN DERECHO PROCESAL PENAL Y JUICIOS ORALES</v>
      </c>
      <c r="T876" s="1341" t="s">
        <v>2133</v>
      </c>
      <c r="U876" s="1341" t="s">
        <v>9</v>
      </c>
      <c r="V876" s="1355">
        <v>5000</v>
      </c>
      <c r="W876" s="1356">
        <f t="shared" ref="W876:W879" si="260">IFERROR($X876/$V876,"")</f>
        <v>0.86350000000000005</v>
      </c>
      <c r="X876" s="1357">
        <f t="shared" si="258"/>
        <v>4317.5</v>
      </c>
      <c r="Y876" s="1358">
        <v>2</v>
      </c>
      <c r="Z876" s="1359">
        <v>0</v>
      </c>
      <c r="AA876" s="1360">
        <v>26000</v>
      </c>
      <c r="AB876" s="604" t="str">
        <f ca="1">IF(Cat_alumnos[[#This Row],[Termina Programa]]&lt;TODAY(), "EGRESADO", "VIGENTE")</f>
        <v>VIGENTE</v>
      </c>
      <c r="AD876" s="1249">
        <v>858</v>
      </c>
      <c r="AF87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CALENDARIO)]],TODAY())/30,0)-AE876, IF(Cat_alumnos[[#This Row],[ESTATUS ACADÉMICO]]="VIGENTE",ROUNDDOWN(DAYS360(Cat_alumnos[[#This Row],[FECHA DE INICIO (PRIMERA CLASE CALENDARIO)]],TODAY())/30,0)+1-AE876,"NO VIGENTE"))</f>
        <v>4</v>
      </c>
      <c r="AG876" s="145">
        <v>4</v>
      </c>
      <c r="AH876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76" s="1085" t="str">
        <f t="shared" si="254"/>
        <v>SUSPENDER</v>
      </c>
      <c r="AJ876" t="s">
        <v>9572</v>
      </c>
    </row>
    <row r="877" spans="1:36" ht="22" hidden="1" thickBot="1">
      <c r="A877" s="447">
        <f t="shared" si="236"/>
        <v>859</v>
      </c>
      <c r="B877" s="1362" t="s">
        <v>67</v>
      </c>
      <c r="C877" s="1274" t="s">
        <v>9123</v>
      </c>
      <c r="D877" s="776" t="s">
        <v>9334</v>
      </c>
      <c r="E877" s="1275" t="s">
        <v>9124</v>
      </c>
      <c r="F877" s="1276" t="s">
        <v>9125</v>
      </c>
      <c r="G877" s="1277" t="s">
        <v>9126</v>
      </c>
      <c r="H877" s="1271">
        <v>20</v>
      </c>
      <c r="I877" s="1272">
        <v>20</v>
      </c>
      <c r="J877" s="1273">
        <v>0</v>
      </c>
      <c r="K877" s="1273">
        <v>3000</v>
      </c>
      <c r="L877" s="1336">
        <v>3497</v>
      </c>
      <c r="M877" s="1343" t="s">
        <v>3916</v>
      </c>
      <c r="N877" s="1344">
        <v>45794</v>
      </c>
      <c r="O877" s="1351">
        <v>46373</v>
      </c>
      <c r="P877" s="1345">
        <v>45794</v>
      </c>
      <c r="Q877" s="1328">
        <f>IFERROR(EDATE($P877,$H877-1),"")</f>
        <v>46373</v>
      </c>
      <c r="R877" s="726" t="str">
        <f>MID($C877,11,1)</f>
        <v>M</v>
      </c>
      <c r="S877" s="726" t="str">
        <f t="shared" ref="S877:S903" si="261">IFERROR(VLOOKUP($B877,BDPROGRAMA,2,FALSE),)</f>
        <v>DOCTORADO EN INNOVACION, ADMON Y POLITICAS PUBLICAS</v>
      </c>
      <c r="T877" s="1341" t="s">
        <v>1227</v>
      </c>
      <c r="U877" s="1341" t="s">
        <v>9</v>
      </c>
      <c r="V877" s="1355">
        <v>7000</v>
      </c>
      <c r="W877" s="1356">
        <f>IFERROR($X877/$V877,"")</f>
        <v>0.50042857142857144</v>
      </c>
      <c r="X877" s="1357">
        <f>$V877-$L877</f>
        <v>3503</v>
      </c>
      <c r="Y877" s="1358">
        <v>1</v>
      </c>
      <c r="Z877" s="1359"/>
      <c r="AA877" s="1361">
        <v>29000</v>
      </c>
      <c r="AB877" s="726" t="str">
        <f ca="1">IF(Cat_alumnos[[#This Row],[Termina Programa]]&lt;TODAY(), "EGRESADO", "VIGENTE")</f>
        <v>VIGENTE</v>
      </c>
      <c r="AD877" s="1248">
        <v>859</v>
      </c>
      <c r="AF87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CALENDARIO)]],TODAY())/30,0)-AE877, IF(Cat_alumnos[[#This Row],[ESTATUS ACADÉMICO]]="VIGENTE",ROUNDDOWN(DAYS360(Cat_alumnos[[#This Row],[FECHA DE INICIO (PRIMERA CLASE CALENDARIO)]],TODAY())/30,0)+1-AE877,"NO VIGENTE"))</f>
        <v>5</v>
      </c>
      <c r="AG877" s="145">
        <v>1</v>
      </c>
      <c r="AH877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77" s="1085" t="str">
        <f t="shared" si="254"/>
        <v>SUSPENDER</v>
      </c>
    </row>
    <row r="878" spans="1:36" ht="18" hidden="1" thickBot="1">
      <c r="A878" s="447">
        <f t="shared" si="236"/>
        <v>860</v>
      </c>
      <c r="B878" s="570" t="s">
        <v>12</v>
      </c>
      <c r="C878" s="1281" t="s">
        <v>9143</v>
      </c>
      <c r="D878" s="776" t="s">
        <v>9329</v>
      </c>
      <c r="E878" s="1087" t="s">
        <v>9610</v>
      </c>
      <c r="F878" s="1037">
        <v>8441597677</v>
      </c>
      <c r="G878" s="457" t="s">
        <v>9145</v>
      </c>
      <c r="H878" s="450">
        <v>20</v>
      </c>
      <c r="I878" s="450">
        <v>20</v>
      </c>
      <c r="J878" s="540" t="s">
        <v>1600</v>
      </c>
      <c r="K878" s="426">
        <v>3000</v>
      </c>
      <c r="L878" s="1324">
        <v>3497</v>
      </c>
      <c r="M878" s="1329" t="s">
        <v>9146</v>
      </c>
      <c r="N878" s="1330">
        <v>45829</v>
      </c>
      <c r="O878" s="1351">
        <v>46408</v>
      </c>
      <c r="P878" s="1330">
        <v>45807</v>
      </c>
      <c r="Q878" s="1328">
        <v>46408</v>
      </c>
      <c r="R878" s="726" t="str">
        <f>MID($C878,11,1)</f>
        <v>M</v>
      </c>
      <c r="S878" s="726" t="str">
        <f t="shared" si="261"/>
        <v>DOCTORADO EN DERECHO</v>
      </c>
      <c r="T878" s="1341" t="s">
        <v>3781</v>
      </c>
      <c r="U878" s="1341" t="s">
        <v>9</v>
      </c>
      <c r="V878" s="1355">
        <v>7000</v>
      </c>
      <c r="W878" s="1356">
        <f>IFERROR($X878/$V878,"")</f>
        <v>0.50042857142857144</v>
      </c>
      <c r="X878" s="1357">
        <f>$V878-$L878</f>
        <v>3503</v>
      </c>
      <c r="Y878" s="1358">
        <v>1</v>
      </c>
      <c r="Z878" s="1359"/>
      <c r="AA878" s="1361">
        <v>29000</v>
      </c>
      <c r="AB878" s="726" t="str">
        <f ca="1">IF(Cat_alumnos[[#This Row],[Termina Programa]]&lt;TODAY(), "EGRESADO", "VIGENTE")</f>
        <v>VIGENTE</v>
      </c>
      <c r="AD878" s="1249">
        <v>860</v>
      </c>
      <c r="AF87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CALENDARIO)]],TODAY())/30,0)-AE878, IF(Cat_alumnos[[#This Row],[ESTATUS ACADÉMICO]]="VIGENTE",ROUNDDOWN(DAYS360(Cat_alumnos[[#This Row],[FECHA DE INICIO (PRIMERA CLASE CALENDARIO)]],TODAY())/30,0)+1-AE878,"NO VIGENTE"))</f>
        <v>3</v>
      </c>
      <c r="AG878" s="145">
        <v>4</v>
      </c>
      <c r="AH878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78" s="1085" t="str">
        <f t="shared" si="254"/>
        <v>SUSPENDER</v>
      </c>
    </row>
    <row r="879" spans="1:36" ht="18" hidden="1" thickBot="1">
      <c r="A879" s="447">
        <f t="shared" si="236"/>
        <v>861</v>
      </c>
      <c r="B879" s="570" t="s">
        <v>12</v>
      </c>
      <c r="C879" s="1087" t="s">
        <v>9164</v>
      </c>
      <c r="D879" s="776" t="s">
        <v>9330</v>
      </c>
      <c r="E879" s="1087" t="s">
        <v>9165</v>
      </c>
      <c r="F879" s="1256">
        <v>8441603600</v>
      </c>
      <c r="G879" s="457" t="s">
        <v>9166</v>
      </c>
      <c r="H879" s="450">
        <v>20</v>
      </c>
      <c r="I879" s="450">
        <v>20</v>
      </c>
      <c r="J879" s="540" t="s">
        <v>1600</v>
      </c>
      <c r="K879" s="425" t="s">
        <v>1600</v>
      </c>
      <c r="L879" s="1324">
        <v>3497</v>
      </c>
      <c r="M879" s="1329" t="s">
        <v>9146</v>
      </c>
      <c r="N879" s="1330">
        <v>45829</v>
      </c>
      <c r="O879" s="1351">
        <v>46408</v>
      </c>
      <c r="P879" s="1330">
        <v>45796</v>
      </c>
      <c r="Q879" s="1328">
        <v>46408</v>
      </c>
      <c r="R879" s="726" t="str">
        <f>MID($C879,11,1)</f>
        <v>M</v>
      </c>
      <c r="S879" s="726" t="str">
        <f t="shared" si="261"/>
        <v>DOCTORADO EN DERECHO</v>
      </c>
      <c r="T879" s="1341" t="s">
        <v>3781</v>
      </c>
      <c r="U879" s="1341" t="s">
        <v>9</v>
      </c>
      <c r="V879" s="1355">
        <v>7000</v>
      </c>
      <c r="W879" s="1356">
        <f t="shared" si="260"/>
        <v>0.50042857142857144</v>
      </c>
      <c r="X879" s="1357">
        <f>$V879-$L879</f>
        <v>3503</v>
      </c>
      <c r="Y879" s="1358">
        <v>0</v>
      </c>
      <c r="Z879" s="1359"/>
      <c r="AA879" s="1360">
        <v>29000</v>
      </c>
      <c r="AB879" s="726" t="str">
        <f ca="1">IF(Cat_alumnos[[#This Row],[Termina Programa]]&lt;TODAY(), "EGRESADO", "VIGENTE")</f>
        <v>VIGENTE</v>
      </c>
      <c r="AD879" s="1248">
        <v>861</v>
      </c>
      <c r="AF87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CALENDARIO)]],TODAY())/30,0)-AE879, IF(Cat_alumnos[[#This Row],[ESTATUS ACADÉMICO]]="VIGENTE",ROUNDDOWN(DAYS360(Cat_alumnos[[#This Row],[FECHA DE INICIO (PRIMERA CLASE CALENDARIO)]],TODAY())/30,0)+1-AE879,"NO VIGENTE"))</f>
        <v>3</v>
      </c>
      <c r="AG879" s="145">
        <v>2</v>
      </c>
      <c r="AH879" s="1331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79" s="1085" t="str">
        <f t="shared" si="254"/>
        <v>SUSPENDER</v>
      </c>
    </row>
    <row r="880" spans="1:36" ht="18" thickBot="1">
      <c r="A880" s="447">
        <f t="shared" si="236"/>
        <v>862</v>
      </c>
      <c r="B880" s="570" t="s">
        <v>3889</v>
      </c>
      <c r="C880" s="1067" t="s">
        <v>9187</v>
      </c>
      <c r="D880" s="413" t="s">
        <v>9338</v>
      </c>
      <c r="E880" s="413" t="s">
        <v>9331</v>
      </c>
      <c r="F880" s="450">
        <v>59945384</v>
      </c>
      <c r="G880" s="502" t="s">
        <v>9188</v>
      </c>
      <c r="H880" s="450">
        <v>20</v>
      </c>
      <c r="I880" s="450">
        <v>20</v>
      </c>
      <c r="J880" s="451">
        <v>3000</v>
      </c>
      <c r="K880" s="451">
        <v>3000</v>
      </c>
      <c r="L880" s="455">
        <f t="shared" ref="L880:L881" si="262">3497*0.3</f>
        <v>1049.0999999999999</v>
      </c>
      <c r="M880" s="1051" t="s">
        <v>9361</v>
      </c>
      <c r="N880" s="1328">
        <v>45814</v>
      </c>
      <c r="O880" s="1351">
        <v>46393</v>
      </c>
      <c r="P880" s="1330">
        <v>45828</v>
      </c>
      <c r="Q880" s="1328">
        <v>46393</v>
      </c>
      <c r="R880" s="726" t="str">
        <f t="shared" ref="R880:R895" si="263">MID($C880,11,1)</f>
        <v>H</v>
      </c>
      <c r="S880" s="726" t="str">
        <f t="shared" si="261"/>
        <v>DOCTORADO EN DERECHO</v>
      </c>
      <c r="T880" s="1341" t="s">
        <v>2133</v>
      </c>
      <c r="U880" s="1341" t="s">
        <v>9</v>
      </c>
      <c r="V880" s="1355">
        <v>7000</v>
      </c>
      <c r="W880" s="1356">
        <f t="shared" ref="W880:W895" si="264">IFERROR($X880/$V880,"")</f>
        <v>0.85012857142857134</v>
      </c>
      <c r="X880" s="1357">
        <f t="shared" ref="X880:X895" si="265">$V880-$L880</f>
        <v>5950.9</v>
      </c>
      <c r="Y880" s="1358">
        <v>1</v>
      </c>
      <c r="Z880" s="1359"/>
      <c r="AA880" s="1360">
        <v>30000</v>
      </c>
      <c r="AB880" s="604" t="str">
        <f ca="1">IF(Cat_alumnos[[#This Row],[Termina Programa]]&lt;TODAY(), "EGRESADO", "VIGENTE")</f>
        <v>VIGENTE</v>
      </c>
      <c r="AD880" s="1249">
        <v>862</v>
      </c>
      <c r="AF88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CALENDARIO)]],TODAY())/30,0)-AE880, IF(Cat_alumnos[[#This Row],[ESTATUS ACADÉMICO]]="VIGENTE",ROUNDDOWN(DAYS360(Cat_alumnos[[#This Row],[FECHA DE INICIO (PRIMERA CLASE CALENDARIO)]],TODAY())/30,0)+1-AE880,"NO VIGENTE"))</f>
        <v>3</v>
      </c>
      <c r="AG880" s="145">
        <v>4</v>
      </c>
      <c r="AH880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0" s="1085" t="str">
        <f t="shared" si="254"/>
        <v>SUSPENDER</v>
      </c>
      <c r="AJ880" t="s">
        <v>9572</v>
      </c>
    </row>
    <row r="881" spans="1:89" ht="18" thickBot="1">
      <c r="A881" s="447">
        <f t="shared" si="236"/>
        <v>863</v>
      </c>
      <c r="B881" s="655" t="s">
        <v>3889</v>
      </c>
      <c r="C881" s="1077" t="s">
        <v>9191</v>
      </c>
      <c r="D881" s="413" t="s">
        <v>9339</v>
      </c>
      <c r="E881" s="564" t="s">
        <v>9189</v>
      </c>
      <c r="F881" s="454">
        <v>54171632</v>
      </c>
      <c r="G881" s="564" t="s">
        <v>9190</v>
      </c>
      <c r="H881" s="454">
        <v>20</v>
      </c>
      <c r="I881" s="454">
        <v>20</v>
      </c>
      <c r="J881" s="455">
        <v>3000</v>
      </c>
      <c r="K881" s="455">
        <v>3000</v>
      </c>
      <c r="L881" s="455">
        <f t="shared" si="262"/>
        <v>1049.0999999999999</v>
      </c>
      <c r="M881" s="1051" t="s">
        <v>9361</v>
      </c>
      <c r="N881" s="1328">
        <v>45814</v>
      </c>
      <c r="O881" s="1351">
        <v>46393</v>
      </c>
      <c r="P881" s="1330">
        <v>45828</v>
      </c>
      <c r="Q881" s="1328">
        <v>46393</v>
      </c>
      <c r="R881" s="726" t="str">
        <f t="shared" si="263"/>
        <v>M</v>
      </c>
      <c r="S881" s="726" t="str">
        <f t="shared" si="261"/>
        <v>DOCTORADO EN DERECHO</v>
      </c>
      <c r="T881" s="1341" t="s">
        <v>2133</v>
      </c>
      <c r="U881" s="1341" t="s">
        <v>9</v>
      </c>
      <c r="V881" s="1355">
        <v>7000</v>
      </c>
      <c r="W881" s="1356">
        <f t="shared" si="264"/>
        <v>0.85012857142857134</v>
      </c>
      <c r="X881" s="1357">
        <f t="shared" si="265"/>
        <v>5950.9</v>
      </c>
      <c r="Y881" s="1358">
        <v>1</v>
      </c>
      <c r="Z881" s="1359"/>
      <c r="AA881" s="1360">
        <v>30000</v>
      </c>
      <c r="AB881" s="604" t="str">
        <f ca="1">IF(Cat_alumnos[[#This Row],[Termina Programa]]&lt;TODAY(), "EGRESADO", "VIGENTE")</f>
        <v>VIGENTE</v>
      </c>
      <c r="AD881" s="1248">
        <v>863</v>
      </c>
      <c r="AF88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CALENDARIO)]],TODAY())/30,0)-AE881, IF(Cat_alumnos[[#This Row],[ESTATUS ACADÉMICO]]="VIGENTE",ROUNDDOWN(DAYS360(Cat_alumnos[[#This Row],[FECHA DE INICIO (PRIMERA CLASE CALENDARIO)]],TODAY())/30,0)+1-AE881,"NO VIGENTE"))</f>
        <v>3</v>
      </c>
      <c r="AG881" s="145">
        <v>4</v>
      </c>
      <c r="AH881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1" s="1085" t="str">
        <f t="shared" si="254"/>
        <v>SUSPENDER</v>
      </c>
      <c r="AJ881" t="s">
        <v>9572</v>
      </c>
    </row>
    <row r="882" spans="1:89" ht="18" hidden="1" thickBot="1">
      <c r="A882" s="447">
        <f t="shared" si="236"/>
        <v>864</v>
      </c>
      <c r="B882" s="570" t="s">
        <v>8</v>
      </c>
      <c r="C882" s="1087" t="s">
        <v>9469</v>
      </c>
      <c r="D882" s="1000" t="s">
        <v>17079</v>
      </c>
      <c r="E882" s="1087" t="s">
        <v>9470</v>
      </c>
      <c r="F882" s="1321">
        <v>9984039639</v>
      </c>
      <c r="G882" s="1322" t="s">
        <v>9471</v>
      </c>
      <c r="H882" s="450">
        <v>36</v>
      </c>
      <c r="I882" s="450">
        <v>36</v>
      </c>
      <c r="J882" s="988">
        <v>500</v>
      </c>
      <c r="K882" s="426">
        <v>1000</v>
      </c>
      <c r="L882" s="1324">
        <v>1650</v>
      </c>
      <c r="M882" s="1329" t="s">
        <v>3307</v>
      </c>
      <c r="N882" s="1330">
        <v>45848</v>
      </c>
      <c r="O882" s="1351">
        <v>46914</v>
      </c>
      <c r="P882" s="1330">
        <v>45843</v>
      </c>
      <c r="Q882" s="1328">
        <v>46914</v>
      </c>
      <c r="R882" s="726" t="str">
        <f t="shared" si="263"/>
        <v>M</v>
      </c>
      <c r="S882" s="726" t="str">
        <f t="shared" si="261"/>
        <v>LICENCIATURA EN DERECHO</v>
      </c>
      <c r="T882" s="1341" t="s">
        <v>1227</v>
      </c>
      <c r="U882" s="1341" t="s">
        <v>9</v>
      </c>
      <c r="V882" s="1355">
        <v>3150</v>
      </c>
      <c r="W882" s="1356">
        <f t="shared" si="264"/>
        <v>0.47619047619047616</v>
      </c>
      <c r="X882" s="1357">
        <f t="shared" si="265"/>
        <v>1500</v>
      </c>
      <c r="Y882" s="1358">
        <v>4</v>
      </c>
      <c r="Z882" s="1359"/>
      <c r="AA882" s="1360">
        <v>23000</v>
      </c>
      <c r="AB882" s="726" t="str">
        <f ca="1">IF(Cat_alumnos[[#This Row],[Termina Programa]]&lt;TODAY(), "EGRESADO", "VIGENTE")</f>
        <v>VIGENTE</v>
      </c>
      <c r="AD882" s="1249">
        <v>864</v>
      </c>
      <c r="AF882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CALENDARIO)]],TODAY())/30,0)-AE882, IF(Cat_alumnos[[#This Row],[ESTATUS ACADÉMICO]]="VIGENTE",ROUNDDOWN(DAYS360(Cat_alumnos[[#This Row],[FECHA DE INICIO (PRIMERA CLASE CALENDARIO)]],TODAY())/30,0)+1-AE882,"NO VIGENTE"))</f>
        <v>2</v>
      </c>
      <c r="AG882" s="145">
        <v>1</v>
      </c>
      <c r="AH882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882" s="1085" t="str">
        <f t="shared" si="254"/>
        <v>SUSPENDER</v>
      </c>
    </row>
    <row r="883" spans="1:89" ht="18" hidden="1" thickBot="1">
      <c r="A883" s="447">
        <f t="shared" si="236"/>
        <v>865</v>
      </c>
      <c r="B883" s="254" t="s">
        <v>19</v>
      </c>
      <c r="C883" s="1067" t="s">
        <v>4014</v>
      </c>
      <c r="D883" s="1000" t="s">
        <v>17080</v>
      </c>
      <c r="E883" s="672" t="s">
        <v>4015</v>
      </c>
      <c r="F883" s="450">
        <v>4871093347</v>
      </c>
      <c r="G883" s="502" t="s">
        <v>4016</v>
      </c>
      <c r="H883" s="450">
        <v>6</v>
      </c>
      <c r="I883" s="450">
        <v>6</v>
      </c>
      <c r="J883" s="540" t="s">
        <v>1600</v>
      </c>
      <c r="K883" s="676">
        <v>0</v>
      </c>
      <c r="L883" s="1336">
        <v>2275</v>
      </c>
      <c r="M883" s="1346" t="s">
        <v>3718</v>
      </c>
      <c r="N883" s="1328">
        <v>45849</v>
      </c>
      <c r="O883" s="1351">
        <v>46033</v>
      </c>
      <c r="P883" s="1330">
        <v>45846</v>
      </c>
      <c r="Q883" s="1328">
        <v>46033</v>
      </c>
      <c r="R883" s="726" t="str">
        <f t="shared" si="263"/>
        <v>H</v>
      </c>
      <c r="S883" s="726" t="str">
        <f t="shared" si="261"/>
        <v>JT MAESTRIA EN DERECHO</v>
      </c>
      <c r="T883" s="1341" t="s">
        <v>1227</v>
      </c>
      <c r="U883" s="1341" t="s">
        <v>9</v>
      </c>
      <c r="V883" s="1355">
        <v>5000</v>
      </c>
      <c r="W883" s="1356">
        <f t="shared" si="264"/>
        <v>0.54500000000000004</v>
      </c>
      <c r="X883" s="1357">
        <f t="shared" si="265"/>
        <v>2725</v>
      </c>
      <c r="Y883" s="1358">
        <v>0</v>
      </c>
      <c r="Z883" s="1359">
        <v>6000</v>
      </c>
      <c r="AA883" s="1360">
        <v>26000</v>
      </c>
      <c r="AB883" s="726" t="str">
        <f ca="1">IF(Cat_alumnos[[#This Row],[Termina Programa]]&lt;TODAY(), "EGRESADO", "VIGENTE")</f>
        <v>VIGENTE</v>
      </c>
      <c r="AD883" s="1248">
        <v>865</v>
      </c>
      <c r="AF883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CALENDARIO)]],TODAY())/30,0)-AE883, IF(Cat_alumnos[[#This Row],[ESTATUS ACADÉMICO]]="VIGENTE",ROUNDDOWN(DAYS360(Cat_alumnos[[#This Row],[FECHA DE INICIO (PRIMERA CLASE CALENDARIO)]],TODAY())/30,0)+1-AE883,"NO VIGENTE"))</f>
        <v>2</v>
      </c>
      <c r="AG883" s="145">
        <v>1</v>
      </c>
      <c r="AH883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883" s="1085" t="str">
        <f t="shared" si="254"/>
        <v>SUSPENDER</v>
      </c>
      <c r="AJ883" s="300" t="s">
        <v>9472</v>
      </c>
    </row>
    <row r="884" spans="1:89" ht="18" hidden="1" thickBot="1">
      <c r="A884" s="447">
        <f t="shared" si="236"/>
        <v>866</v>
      </c>
      <c r="B884" s="570" t="s">
        <v>67</v>
      </c>
      <c r="C884" s="1037" t="s">
        <v>9480</v>
      </c>
      <c r="D884" s="1000" t="s">
        <v>17081</v>
      </c>
      <c r="E884" s="888" t="s">
        <v>9474</v>
      </c>
      <c r="F884" s="1256">
        <v>3002661197</v>
      </c>
      <c r="G884" s="457" t="s">
        <v>9473</v>
      </c>
      <c r="H884" s="450">
        <v>20</v>
      </c>
      <c r="I884" s="450">
        <v>20</v>
      </c>
      <c r="J884" s="540" t="s">
        <v>1600</v>
      </c>
      <c r="K884" s="426">
        <v>3000</v>
      </c>
      <c r="L884" s="1324">
        <v>3497</v>
      </c>
      <c r="M884" s="1329" t="s">
        <v>3916</v>
      </c>
      <c r="N884" s="1328">
        <v>45857</v>
      </c>
      <c r="O884" s="1351">
        <v>46437</v>
      </c>
      <c r="P884" s="1328">
        <v>45847</v>
      </c>
      <c r="Q884" s="1328">
        <v>46437</v>
      </c>
      <c r="R884" s="726" t="str">
        <f t="shared" si="263"/>
        <v>M</v>
      </c>
      <c r="S884" s="726" t="str">
        <f t="shared" si="261"/>
        <v>DOCTORADO EN INNOVACION, ADMON Y POLITICAS PUBLICAS</v>
      </c>
      <c r="T884" s="1341" t="s">
        <v>1227</v>
      </c>
      <c r="U884" s="1341" t="s">
        <v>9</v>
      </c>
      <c r="V884" s="1355">
        <v>7000</v>
      </c>
      <c r="W884" s="1356">
        <f t="shared" si="264"/>
        <v>0.50042857142857144</v>
      </c>
      <c r="X884" s="1357">
        <f t="shared" si="265"/>
        <v>3503</v>
      </c>
      <c r="Y884" s="1358">
        <v>1</v>
      </c>
      <c r="Z884" s="1359"/>
      <c r="AA884" s="1360">
        <v>29000</v>
      </c>
      <c r="AB884" s="726" t="str">
        <f ca="1">IF(Cat_alumnos[[#This Row],[Termina Programa]]&lt;TODAY(), "EGRESADO", "VIGENTE")</f>
        <v>VIGENTE</v>
      </c>
      <c r="AD884" s="1249">
        <v>866</v>
      </c>
      <c r="AF884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CALENDARIO)]],TODAY())/30,0)-AE884, IF(Cat_alumnos[[#This Row],[ESTATUS ACADÉMICO]]="VIGENTE",ROUNDDOWN(DAYS360(Cat_alumnos[[#This Row],[FECHA DE INICIO (PRIMERA CLASE CALENDARIO)]],TODAY())/30,0)+1-AE884,"NO VIGENTE"))</f>
        <v>2</v>
      </c>
      <c r="AG884" s="145">
        <v>1</v>
      </c>
      <c r="AH884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4" s="1085" t="str">
        <f t="shared" si="254"/>
        <v>SUSPENDER</v>
      </c>
      <c r="AJ884" s="300" t="s">
        <v>9475</v>
      </c>
    </row>
    <row r="885" spans="1:89" ht="18" thickBot="1">
      <c r="A885" s="447">
        <f t="shared" si="236"/>
        <v>867</v>
      </c>
      <c r="B885" s="570" t="s">
        <v>3889</v>
      </c>
      <c r="C885" s="666" t="s">
        <v>9476</v>
      </c>
      <c r="D885" s="413"/>
      <c r="E885" s="525" t="s">
        <v>9477</v>
      </c>
      <c r="F885" s="502">
        <v>54604830</v>
      </c>
      <c r="G885" s="502" t="s">
        <v>9478</v>
      </c>
      <c r="H885" s="450">
        <v>20</v>
      </c>
      <c r="I885" s="450">
        <v>20</v>
      </c>
      <c r="J885" s="451">
        <v>3000</v>
      </c>
      <c r="K885" s="451">
        <v>3000</v>
      </c>
      <c r="L885" s="455">
        <f t="shared" ref="L885" si="266">3497*0.3</f>
        <v>1049.0999999999999</v>
      </c>
      <c r="M885" s="1327" t="s">
        <v>9479</v>
      </c>
      <c r="N885" s="1328">
        <v>45849</v>
      </c>
      <c r="O885" s="1351">
        <v>46429</v>
      </c>
      <c r="P885" s="1347"/>
      <c r="Q885" s="1348">
        <f t="shared" ref="Q885:Q893" si="267">IFERROR(EDATE($P885,$H885-1),"")</f>
        <v>578</v>
      </c>
      <c r="R885" s="726" t="str">
        <f t="shared" si="263"/>
        <v>H</v>
      </c>
      <c r="S885" s="726" t="str">
        <f t="shared" si="261"/>
        <v>DOCTORADO EN DERECHO</v>
      </c>
      <c r="T885" s="1341" t="s">
        <v>2133</v>
      </c>
      <c r="U885" s="1341" t="s">
        <v>9</v>
      </c>
      <c r="V885" s="1355">
        <v>7000</v>
      </c>
      <c r="W885" s="1356">
        <f t="shared" si="264"/>
        <v>0.85012857142857134</v>
      </c>
      <c r="X885" s="1357">
        <f t="shared" si="265"/>
        <v>5950.9</v>
      </c>
      <c r="Y885" s="1358">
        <v>1</v>
      </c>
      <c r="Z885" s="1359"/>
      <c r="AA885" s="1360">
        <v>30000</v>
      </c>
      <c r="AB885" s="604" t="str">
        <f ca="1">IF(Cat_alumnos[[#This Row],[Termina Programa]]&lt;TODAY(), "EGRESADO", "VIGENTE")</f>
        <v>VIGENTE</v>
      </c>
      <c r="AD885" s="1248">
        <v>867</v>
      </c>
      <c r="AF885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CALENDARIO)]],TODAY())/30,0)-AE885, IF(Cat_alumnos[[#This Row],[ESTATUS ACADÉMICO]]="VIGENTE",ROUNDDOWN(DAYS360(Cat_alumnos[[#This Row],[FECHA DE INICIO (PRIMERA CLASE CALENDARIO)]],TODAY())/30,0)+1-AE885,"NO VIGENTE"))</f>
        <v>2</v>
      </c>
      <c r="AG885" s="145"/>
      <c r="AH885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5" s="1085" t="str">
        <f t="shared" si="254"/>
        <v>SUSPENDER</v>
      </c>
      <c r="AJ885" s="300" t="s">
        <v>9481</v>
      </c>
    </row>
    <row r="886" spans="1:89" ht="18" hidden="1" thickBot="1">
      <c r="A886" s="447">
        <f t="shared" si="236"/>
        <v>868</v>
      </c>
      <c r="B886" s="570" t="s">
        <v>12</v>
      </c>
      <c r="C886" s="1037" t="s">
        <v>9485</v>
      </c>
      <c r="D886" s="1087" t="s">
        <v>17082</v>
      </c>
      <c r="E886" s="1087" t="s">
        <v>9482</v>
      </c>
      <c r="F886" s="1323">
        <v>573024474037</v>
      </c>
      <c r="G886" s="1278" t="s">
        <v>9483</v>
      </c>
      <c r="H886" s="450">
        <v>20</v>
      </c>
      <c r="I886" s="450">
        <v>20</v>
      </c>
      <c r="J886" s="540" t="s">
        <v>1600</v>
      </c>
      <c r="K886" s="426">
        <v>3000</v>
      </c>
      <c r="L886" s="1324">
        <v>3497</v>
      </c>
      <c r="M886" s="1329" t="s">
        <v>9484</v>
      </c>
      <c r="N886" s="1330">
        <v>45849</v>
      </c>
      <c r="O886" s="1351">
        <v>46429</v>
      </c>
      <c r="P886" s="1330">
        <v>45849</v>
      </c>
      <c r="Q886" s="1348">
        <f t="shared" si="267"/>
        <v>46429</v>
      </c>
      <c r="R886" s="726" t="str">
        <f t="shared" si="263"/>
        <v>H</v>
      </c>
      <c r="S886" s="726" t="str">
        <f t="shared" si="261"/>
        <v>DOCTORADO EN DERECHO</v>
      </c>
      <c r="T886" s="1341" t="s">
        <v>1227</v>
      </c>
      <c r="U886" s="1341" t="s">
        <v>9</v>
      </c>
      <c r="V886" s="1355">
        <v>7000</v>
      </c>
      <c r="W886" s="1356">
        <f t="shared" si="264"/>
        <v>0.50042857142857144</v>
      </c>
      <c r="X886" s="1357">
        <f t="shared" si="265"/>
        <v>3503</v>
      </c>
      <c r="Y886" s="1358">
        <v>1</v>
      </c>
      <c r="Z886" s="1359"/>
      <c r="AA886" s="1360">
        <v>29000</v>
      </c>
      <c r="AB886" s="726" t="str">
        <f ca="1">IF(Cat_alumnos[[#This Row],[Termina Programa]]&lt;TODAY(), "EGRESADO", "VIGENTE")</f>
        <v>VIGENTE</v>
      </c>
      <c r="AD886" s="1249">
        <v>868</v>
      </c>
      <c r="AF886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CALENDARIO)]],TODAY())/30,0)-AE886, IF(Cat_alumnos[[#This Row],[ESTATUS ACADÉMICO]]="VIGENTE",ROUNDDOWN(DAYS360(Cat_alumnos[[#This Row],[FECHA DE INICIO (PRIMERA CLASE CALENDARIO)]],TODAY())/30,0)+1-AE886,"NO VIGENTE"))</f>
        <v>2</v>
      </c>
      <c r="AG886" s="145">
        <v>1</v>
      </c>
      <c r="AH886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6" s="1085" t="str">
        <f t="shared" si="254"/>
        <v>SUSPENDER</v>
      </c>
    </row>
    <row r="887" spans="1:89" ht="18" hidden="1" thickBot="1">
      <c r="A887" s="447">
        <f t="shared" si="236"/>
        <v>869</v>
      </c>
      <c r="B887" s="570" t="s">
        <v>8</v>
      </c>
      <c r="C887" s="1087" t="s">
        <v>9486</v>
      </c>
      <c r="D887" s="1000" t="s">
        <v>17080</v>
      </c>
      <c r="E887" s="1087" t="s">
        <v>9487</v>
      </c>
      <c r="F887" s="1256">
        <v>9983814127</v>
      </c>
      <c r="G887" s="457" t="s">
        <v>9488</v>
      </c>
      <c r="H887" s="450">
        <v>36</v>
      </c>
      <c r="I887" s="450">
        <v>36</v>
      </c>
      <c r="J887" s="540" t="s">
        <v>1600</v>
      </c>
      <c r="K887" s="426">
        <v>1000</v>
      </c>
      <c r="L887" s="1324">
        <v>1650</v>
      </c>
      <c r="M887" s="1329" t="s">
        <v>3307</v>
      </c>
      <c r="N887" s="1330">
        <v>45850</v>
      </c>
      <c r="O887" s="1351">
        <v>46916</v>
      </c>
      <c r="P887" s="1330">
        <v>45850</v>
      </c>
      <c r="Q887" s="1348">
        <f t="shared" si="267"/>
        <v>46916</v>
      </c>
      <c r="R887" s="726" t="str">
        <f t="shared" si="263"/>
        <v>M</v>
      </c>
      <c r="S887" s="726" t="str">
        <f t="shared" si="261"/>
        <v>LICENCIATURA EN DERECHO</v>
      </c>
      <c r="T887" s="1341" t="s">
        <v>1227</v>
      </c>
      <c r="U887" s="1341" t="s">
        <v>9</v>
      </c>
      <c r="V887" s="1355">
        <v>3150</v>
      </c>
      <c r="W887" s="1356">
        <f t="shared" si="264"/>
        <v>0.47619047619047616</v>
      </c>
      <c r="X887" s="1357">
        <f t="shared" si="265"/>
        <v>1500</v>
      </c>
      <c r="Y887" s="1358">
        <v>4</v>
      </c>
      <c r="Z887" s="1359"/>
      <c r="AA887" s="1360">
        <v>23000</v>
      </c>
      <c r="AB887" s="726" t="str">
        <f ca="1">IF(Cat_alumnos[[#This Row],[Termina Programa]]&lt;TODAY(), "EGRESADO", "VIGENTE")</f>
        <v>VIGENTE</v>
      </c>
      <c r="AD887" s="1248">
        <v>869</v>
      </c>
      <c r="AF887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CALENDARIO)]],TODAY())/30,0)-AE887, IF(Cat_alumnos[[#This Row],[ESTATUS ACADÉMICO]]="VIGENTE",ROUNDDOWN(DAYS360(Cat_alumnos[[#This Row],[FECHA DE INICIO (PRIMERA CLASE CALENDARIO)]],TODAY())/30,0)+1-AE887,"NO VIGENTE"))</f>
        <v>2</v>
      </c>
      <c r="AG887" s="145">
        <v>1</v>
      </c>
      <c r="AH887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35</v>
      </c>
      <c r="AI887" s="1085" t="str">
        <f t="shared" si="254"/>
        <v>SUSPENDER</v>
      </c>
    </row>
    <row r="888" spans="1:89" ht="18" hidden="1" thickBot="1">
      <c r="A888" s="447">
        <f t="shared" si="236"/>
        <v>870</v>
      </c>
      <c r="B888" s="655" t="s">
        <v>8</v>
      </c>
      <c r="C888" s="1087" t="s">
        <v>9489</v>
      </c>
      <c r="D888" s="1000" t="s">
        <v>17081</v>
      </c>
      <c r="E888" s="1087" t="s">
        <v>9490</v>
      </c>
      <c r="F888" s="1256">
        <v>9985772803</v>
      </c>
      <c r="G888" s="457" t="s">
        <v>9491</v>
      </c>
      <c r="H888" s="454">
        <v>36</v>
      </c>
      <c r="I888" s="454">
        <v>36</v>
      </c>
      <c r="J888" s="566">
        <v>1650</v>
      </c>
      <c r="K888" s="1072">
        <v>1000</v>
      </c>
      <c r="L888" s="1325">
        <v>1650</v>
      </c>
      <c r="M888" s="1329" t="s">
        <v>3307</v>
      </c>
      <c r="N888" s="1330">
        <v>45852</v>
      </c>
      <c r="O888" s="1351">
        <v>46918</v>
      </c>
      <c r="P888" s="1330">
        <v>45852</v>
      </c>
      <c r="Q888" s="1348">
        <f t="shared" si="267"/>
        <v>46918</v>
      </c>
      <c r="R888" s="726" t="str">
        <f t="shared" si="263"/>
        <v>H</v>
      </c>
      <c r="S888" s="726" t="str">
        <f t="shared" si="261"/>
        <v>LICENCIATURA EN DERECHO</v>
      </c>
      <c r="T888" s="1341" t="s">
        <v>1227</v>
      </c>
      <c r="U888" s="1341" t="s">
        <v>9</v>
      </c>
      <c r="V888" s="1355">
        <v>3150</v>
      </c>
      <c r="W888" s="1356">
        <f t="shared" si="264"/>
        <v>0.47619047619047616</v>
      </c>
      <c r="X888" s="1357">
        <f t="shared" si="265"/>
        <v>1500</v>
      </c>
      <c r="Y888" s="1358">
        <v>4</v>
      </c>
      <c r="Z888" s="1359"/>
      <c r="AA888" s="1360">
        <v>23000</v>
      </c>
      <c r="AB888" s="726" t="str">
        <f ca="1">IF(Cat_alumnos[[#This Row],[Termina Programa]]&lt;TODAY(), "EGRESADO", "VIGENTE")</f>
        <v>VIGENTE</v>
      </c>
      <c r="AD888" s="1249">
        <v>870</v>
      </c>
      <c r="AF888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CALENDARIO)]],TODAY())/30,0)-AE888, IF(Cat_alumnos[[#This Row],[ESTATUS ACADÉMICO]]="VIGENTE",ROUNDDOWN(DAYS360(Cat_alumnos[[#This Row],[FECHA DE INICIO (PRIMERA CLASE CALENDARIO)]],TODAY())/30,0)+1-AE888,"NO VIGENTE"))</f>
        <v>2</v>
      </c>
      <c r="AG888" s="145">
        <v>1</v>
      </c>
      <c r="AH888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888" s="1085" t="str">
        <f t="shared" si="254"/>
        <v>SUSPENDER</v>
      </c>
    </row>
    <row r="889" spans="1:89" ht="18" hidden="1" thickBot="1">
      <c r="A889" s="447">
        <f t="shared" si="236"/>
        <v>871</v>
      </c>
      <c r="B889" s="609" t="s">
        <v>15</v>
      </c>
      <c r="C889" s="1087" t="s">
        <v>9603</v>
      </c>
      <c r="D889" s="1087"/>
      <c r="E889" s="1087" t="s">
        <v>9604</v>
      </c>
      <c r="F889" s="1256">
        <v>9984296262</v>
      </c>
      <c r="G889" s="457" t="s">
        <v>9605</v>
      </c>
      <c r="H889" s="450">
        <v>16</v>
      </c>
      <c r="I889" s="450">
        <v>16</v>
      </c>
      <c r="J889" s="540">
        <v>0</v>
      </c>
      <c r="K889" s="426">
        <v>2000</v>
      </c>
      <c r="L889" s="451">
        <v>1800</v>
      </c>
      <c r="M889" s="1037" t="s">
        <v>3937</v>
      </c>
      <c r="N889" s="1363">
        <v>45870</v>
      </c>
      <c r="O889" s="379">
        <v>46327</v>
      </c>
      <c r="P889" s="1364">
        <v>45868</v>
      </c>
      <c r="Q889" s="1348">
        <f t="shared" si="267"/>
        <v>46325</v>
      </c>
      <c r="R889" s="994" t="str">
        <f t="shared" si="263"/>
        <v>H</v>
      </c>
      <c r="S889" s="994" t="str">
        <f t="shared" si="261"/>
        <v>MAESTRIA EN DERECHO PROCESAL PENAL Y JUICIOS ORALES</v>
      </c>
      <c r="T889" s="1341" t="s">
        <v>1227</v>
      </c>
      <c r="U889" s="1341" t="s">
        <v>9</v>
      </c>
      <c r="V889" s="1238">
        <v>5000</v>
      </c>
      <c r="W889" s="1073">
        <f t="shared" si="264"/>
        <v>0.64</v>
      </c>
      <c r="X889" s="1022">
        <f t="shared" si="265"/>
        <v>3200</v>
      </c>
      <c r="Y889" s="1352">
        <v>1</v>
      </c>
      <c r="Z889" s="1353"/>
      <c r="AA889" s="1354">
        <v>26000</v>
      </c>
      <c r="AB889" s="604" t="str">
        <f ca="1">IF(Cat_alumnos[[#This Row],[Termina Programa]]&lt;TODAY(), "EGRESADO", "VIGENTE")</f>
        <v>VIGENTE</v>
      </c>
      <c r="AD889" s="1248">
        <v>871</v>
      </c>
      <c r="AF889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CALENDARIO)]],TODAY())/30,0)-AE889, IF(Cat_alumnos[[#This Row],[ESTATUS ACADÉMICO]]="VIGENTE",ROUNDDOWN(DAYS360(Cat_alumnos[[#This Row],[FECHA DE INICIO (PRIMERA CLASE CALENDARIO)]],TODAY())/30,0)+1-AE889,"NO VIGENTE"))</f>
        <v>1</v>
      </c>
      <c r="AG889" s="145">
        <v>1</v>
      </c>
      <c r="AH889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89" s="1085" t="str">
        <f t="shared" si="254"/>
        <v>SUSPENDER</v>
      </c>
    </row>
    <row r="890" spans="1:89" ht="18" hidden="1" thickBot="1">
      <c r="A890" s="447">
        <f t="shared" si="236"/>
        <v>872</v>
      </c>
      <c r="B890" s="570" t="s">
        <v>17</v>
      </c>
      <c r="C890" s="1087" t="s">
        <v>9606</v>
      </c>
      <c r="D890" s="1037"/>
      <c r="E890" s="1087" t="s">
        <v>9607</v>
      </c>
      <c r="F890" s="1037" t="s">
        <v>9608</v>
      </c>
      <c r="G890" s="457" t="s">
        <v>9609</v>
      </c>
      <c r="H890" s="450">
        <v>8</v>
      </c>
      <c r="I890" s="450">
        <v>8</v>
      </c>
      <c r="J890" s="540" t="s">
        <v>1600</v>
      </c>
      <c r="K890" s="425" t="s">
        <v>1600</v>
      </c>
      <c r="L890" s="451">
        <v>2275</v>
      </c>
      <c r="M890" s="1087" t="s">
        <v>3883</v>
      </c>
      <c r="N890" s="1122">
        <v>45892</v>
      </c>
      <c r="O890" s="379">
        <v>46104</v>
      </c>
      <c r="P890" s="1122">
        <v>45889</v>
      </c>
      <c r="Q890" s="1348">
        <f t="shared" si="267"/>
        <v>46101</v>
      </c>
      <c r="R890" s="242" t="str">
        <f t="shared" si="263"/>
        <v>M</v>
      </c>
      <c r="S890" s="242" t="str">
        <f t="shared" si="261"/>
        <v>JT EN LICENCIATURA EN DERECHO</v>
      </c>
      <c r="T890" s="1339" t="s">
        <v>1227</v>
      </c>
      <c r="U890" s="1340" t="s">
        <v>9</v>
      </c>
      <c r="V890" s="1238">
        <v>4200</v>
      </c>
      <c r="W890" s="1073">
        <f t="shared" si="264"/>
        <v>0.45833333333333331</v>
      </c>
      <c r="X890" s="1022">
        <f t="shared" si="265"/>
        <v>1925</v>
      </c>
      <c r="Y890" s="326"/>
      <c r="Z890" s="327">
        <v>5000</v>
      </c>
      <c r="AA890" s="414">
        <v>23000</v>
      </c>
      <c r="AB890" s="604" t="str">
        <f ca="1">IF(Cat_alumnos[[#This Row],[Termina Programa]]&lt;TODAY(), "EGRESADO", "VIGENTE")</f>
        <v>VIGENTE</v>
      </c>
      <c r="AD890" s="1249">
        <v>872</v>
      </c>
      <c r="AF890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CALENDARIO)]],TODAY())/30,0)-AE890, IF(Cat_alumnos[[#This Row],[ESTATUS ACADÉMICO]]="VIGENTE",ROUNDDOWN(DAYS360(Cat_alumnos[[#This Row],[FECHA DE INICIO (PRIMERA CLASE CALENDARIO)]],TODAY())/30,0)+1-AE890,"NO VIGENTE"))</f>
        <v>1</v>
      </c>
      <c r="AG890" s="145">
        <v>1</v>
      </c>
      <c r="AH890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890" s="1085" t="str">
        <f t="shared" si="254"/>
        <v>SUSPENDER</v>
      </c>
    </row>
    <row r="891" spans="1:89" ht="18" thickBot="1">
      <c r="A891" s="447">
        <f t="shared" si="236"/>
        <v>873</v>
      </c>
      <c r="B891" s="570" t="s">
        <v>3889</v>
      </c>
      <c r="C891" s="666" t="s">
        <v>9476</v>
      </c>
      <c r="D891" s="413"/>
      <c r="E891" s="502" t="s">
        <v>9477</v>
      </c>
      <c r="F891" s="450">
        <v>54604830</v>
      </c>
      <c r="G891" s="502" t="s">
        <v>9478</v>
      </c>
      <c r="H891" s="450">
        <v>20</v>
      </c>
      <c r="I891" s="450">
        <v>20</v>
      </c>
      <c r="J891" s="451">
        <v>3000</v>
      </c>
      <c r="K891" s="451">
        <v>3000</v>
      </c>
      <c r="L891" s="451">
        <v>3497</v>
      </c>
      <c r="M891" s="502" t="s">
        <v>9479</v>
      </c>
      <c r="N891" s="379">
        <v>45849</v>
      </c>
      <c r="O891" s="379">
        <v>46429</v>
      </c>
      <c r="P891" s="1069">
        <v>45910</v>
      </c>
      <c r="Q891" s="1348">
        <f t="shared" si="267"/>
        <v>46487</v>
      </c>
      <c r="R891" s="49" t="str">
        <f t="shared" si="263"/>
        <v>H</v>
      </c>
      <c r="S891" s="49" t="str">
        <f t="shared" si="261"/>
        <v>DOCTORADO EN DERECHO</v>
      </c>
      <c r="T891" s="245" t="s">
        <v>2133</v>
      </c>
      <c r="U891" s="132" t="s">
        <v>9</v>
      </c>
      <c r="V891" s="1355">
        <v>7000</v>
      </c>
      <c r="W891" s="1073">
        <f t="shared" si="264"/>
        <v>0.50042857142857144</v>
      </c>
      <c r="X891" s="1022">
        <f t="shared" si="265"/>
        <v>3503</v>
      </c>
      <c r="Y891" s="326">
        <v>1</v>
      </c>
      <c r="Z891" s="327"/>
      <c r="AA891" s="414">
        <v>30000</v>
      </c>
      <c r="AB891" s="604" t="str">
        <f ca="1">IF(Cat_alumnos[[#This Row],[Termina Programa]]&lt;TODAY(), "EGRESADO", "VIGENTE")</f>
        <v>VIGENTE</v>
      </c>
      <c r="AD891" s="1248">
        <v>873</v>
      </c>
      <c r="AF891" s="992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CALENDARIO)]],TODAY())/30,0)-AE891, IF(Cat_alumnos[[#This Row],[ESTATUS ACADÉMICO]]="VIGENTE",ROUNDDOWN(DAYS360(Cat_alumnos[[#This Row],[FECHA DE INICIO (PRIMERA CLASE CALENDARIO)]],TODAY())/30,0)+1-AE891,"NO VIGENTE"))</f>
        <v>2</v>
      </c>
      <c r="AG891" s="145"/>
      <c r="AH891" s="1308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1" s="1085" t="str">
        <f t="shared" si="254"/>
        <v>SUSPENDER</v>
      </c>
    </row>
    <row r="892" spans="1:89" ht="18" thickBot="1">
      <c r="A892" s="447">
        <f t="shared" si="236"/>
        <v>874</v>
      </c>
      <c r="B892" s="570" t="s">
        <v>3889</v>
      </c>
      <c r="C892" s="1074" t="s">
        <v>9613</v>
      </c>
      <c r="D892" s="413"/>
      <c r="E892" s="502" t="s">
        <v>9611</v>
      </c>
      <c r="F892" s="540">
        <v>59012192</v>
      </c>
      <c r="G892" s="502" t="s">
        <v>9612</v>
      </c>
      <c r="H892" s="450">
        <v>20</v>
      </c>
      <c r="I892" s="450">
        <v>20</v>
      </c>
      <c r="J892" s="451">
        <v>3000</v>
      </c>
      <c r="K892" s="451">
        <v>3000</v>
      </c>
      <c r="L892" s="451">
        <v>3497</v>
      </c>
      <c r="M892" s="502" t="s">
        <v>9479</v>
      </c>
      <c r="N892" s="379">
        <v>45905</v>
      </c>
      <c r="O892" s="379">
        <v>46482</v>
      </c>
      <c r="P892" s="1069">
        <v>45910</v>
      </c>
      <c r="Q892" s="400">
        <f t="shared" si="267"/>
        <v>46487</v>
      </c>
      <c r="R892" s="49" t="str">
        <f t="shared" si="263"/>
        <v>H</v>
      </c>
      <c r="S892" s="49" t="str">
        <f t="shared" si="261"/>
        <v>DOCTORADO EN DERECHO</v>
      </c>
      <c r="T892" s="245" t="s">
        <v>2133</v>
      </c>
      <c r="U892" s="132" t="s">
        <v>9</v>
      </c>
      <c r="V892" s="1355">
        <v>7000</v>
      </c>
      <c r="W892" s="1073">
        <f t="shared" si="264"/>
        <v>0.50042857142857144</v>
      </c>
      <c r="X892" s="1022">
        <f t="shared" si="265"/>
        <v>3503</v>
      </c>
      <c r="Y892" s="326">
        <v>1</v>
      </c>
      <c r="Z892" s="327"/>
      <c r="AA892" s="414">
        <v>30000</v>
      </c>
      <c r="AB892" s="604" t="str">
        <f ca="1">IF(Cat_alumnos[[#This Row],[Termina Programa]]&lt;TODAY(), "EGRESADO", "VIGENTE")</f>
        <v>VIGENTE</v>
      </c>
      <c r="AD892" s="1249">
        <v>874</v>
      </c>
      <c r="AE892" s="1257"/>
      <c r="AF892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CALENDARIO)]],TODAY())/30,0)-AE892, IF(Cat_alumnos[[#This Row],[ESTATUS ACADÉMICO]]="VIGENTE",ROUNDDOWN(DAYS360(Cat_alumnos[[#This Row],[FECHA DE INICIO (PRIMERA CLASE CALENDARIO)]],TODAY())/30,0)+1-AE892,"NO VIGENTE"))</f>
        <v>0</v>
      </c>
      <c r="AG892" s="1265">
        <v>0</v>
      </c>
      <c r="AH892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2" s="1085" t="str">
        <f t="shared" ref="AI892" si="268">IF(AH892&gt;=2,"SUSPENDER",IF(AH892&lt;=0,CONCATENATE("Al día"," ",$AK$17),IF(AND(AH892&lt;=2,AH892&gt;0),"COBRANZA",)))</f>
        <v>SUSPENDER</v>
      </c>
      <c r="AJ892" s="604" t="s">
        <v>9035</v>
      </c>
      <c r="AK892" s="604"/>
      <c r="AL892" s="604"/>
      <c r="AM892" s="604"/>
      <c r="AN892" s="924"/>
      <c r="AO892" s="924"/>
      <c r="AP892" s="924"/>
      <c r="AQ892" s="924"/>
      <c r="AR892" s="924"/>
      <c r="AS892" s="924"/>
      <c r="AT892" s="604"/>
      <c r="AU892" s="604"/>
      <c r="AV892" s="604"/>
      <c r="AW892" s="604"/>
      <c r="AX892" s="604"/>
      <c r="AY892" s="604"/>
      <c r="AZ892" s="604"/>
      <c r="BA892" s="604"/>
      <c r="BB892" s="604"/>
      <c r="BC892" s="604"/>
      <c r="BD892" s="604"/>
      <c r="BE892" s="604"/>
      <c r="BF892" s="604"/>
      <c r="BG892" s="604"/>
      <c r="BH892" s="604"/>
      <c r="BI892" s="604"/>
      <c r="BJ892" s="604"/>
      <c r="BK892" s="604"/>
      <c r="BL892" s="604"/>
      <c r="BM892" s="604"/>
      <c r="BN892" s="604"/>
      <c r="BO892" s="604"/>
      <c r="BP892" s="604"/>
      <c r="BQ892" s="604"/>
      <c r="BR892" s="604"/>
      <c r="BS892" s="604"/>
      <c r="BT892" s="604"/>
      <c r="BU892" s="604"/>
      <c r="BV892" s="604"/>
      <c r="BW892" s="604"/>
      <c r="BX892" s="604"/>
      <c r="BY892" s="604"/>
      <c r="BZ892" s="604"/>
      <c r="CA892" s="604"/>
      <c r="CB892" s="604"/>
      <c r="CC892" s="604"/>
      <c r="CD892" s="604"/>
      <c r="CE892" s="604"/>
      <c r="CF892" s="604"/>
      <c r="CG892" s="604"/>
      <c r="CH892" s="604"/>
      <c r="CI892" s="604"/>
      <c r="CJ892" s="604"/>
      <c r="CK892" s="604"/>
    </row>
    <row r="893" spans="1:89" ht="18" thickBot="1">
      <c r="A893" s="447">
        <f t="shared" si="236"/>
        <v>875</v>
      </c>
      <c r="B893" s="570" t="s">
        <v>3889</v>
      </c>
      <c r="C893" s="1074" t="s">
        <v>9616</v>
      </c>
      <c r="D893" s="413"/>
      <c r="E893" s="502" t="s">
        <v>9614</v>
      </c>
      <c r="F893" s="540">
        <v>37740238</v>
      </c>
      <c r="G893" s="502" t="s">
        <v>9615</v>
      </c>
      <c r="H893" s="450">
        <v>20</v>
      </c>
      <c r="I893" s="450">
        <v>20</v>
      </c>
      <c r="J893" s="451">
        <v>3000</v>
      </c>
      <c r="K893" s="451">
        <v>3000</v>
      </c>
      <c r="L893" s="451">
        <v>3497</v>
      </c>
      <c r="M893" s="502" t="s">
        <v>9479</v>
      </c>
      <c r="N893" s="379">
        <v>45905</v>
      </c>
      <c r="O893" s="379">
        <v>46482</v>
      </c>
      <c r="P893" s="1069">
        <v>45910</v>
      </c>
      <c r="Q893" s="118">
        <f t="shared" si="267"/>
        <v>46487</v>
      </c>
      <c r="R893" s="49" t="str">
        <f t="shared" si="263"/>
        <v>H</v>
      </c>
      <c r="S893" s="49" t="str">
        <f t="shared" si="261"/>
        <v>DOCTORADO EN DERECHO</v>
      </c>
      <c r="T893" s="245" t="s">
        <v>2133</v>
      </c>
      <c r="U893" s="132" t="s">
        <v>9</v>
      </c>
      <c r="V893" s="1355">
        <v>7000</v>
      </c>
      <c r="W893" s="1073">
        <f t="shared" si="264"/>
        <v>0.50042857142857144</v>
      </c>
      <c r="X893" s="1022">
        <f t="shared" si="265"/>
        <v>3503</v>
      </c>
      <c r="Y893" s="326">
        <v>1</v>
      </c>
      <c r="Z893" s="327"/>
      <c r="AA893" s="414">
        <v>30000</v>
      </c>
      <c r="AB893" s="604" t="str">
        <f ca="1">IF(Cat_alumnos[[#This Row],[Termina Programa]]&lt;TODAY(), "EGRESADO", "VIGENTE")</f>
        <v>VIGENTE</v>
      </c>
      <c r="AD893" s="1248">
        <v>875</v>
      </c>
      <c r="AE893" s="1257"/>
      <c r="AF893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CALENDARIO)]],TODAY())/30,0)-AE893, IF(Cat_alumnos[[#This Row],[ESTATUS ACADÉMICO]]="VIGENTE",ROUNDDOWN(DAYS360(Cat_alumnos[[#This Row],[FECHA DE INICIO (PRIMERA CLASE CALENDARIO)]],TODAY())/30,0)+1-AE893,"NO VIGENTE"))</f>
        <v>0</v>
      </c>
      <c r="AG893" s="1265">
        <v>0</v>
      </c>
      <c r="AH893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3" s="1085" t="str">
        <f t="shared" ref="AI893:AI905" si="269">IF(AH893&gt;=2,"SUSPENDER",IF(AH893&lt;=0,CONCATENATE("Al día"," ",$AK$17),IF(AND(AH893&lt;=2,AH893&gt;0),"COBRANZA",)))</f>
        <v>SUSPENDER</v>
      </c>
      <c r="AJ893" s="604"/>
      <c r="AK893" s="604">
        <v>0</v>
      </c>
      <c r="AL893" s="604">
        <v>1</v>
      </c>
      <c r="AM893" s="604"/>
      <c r="AN893" s="924"/>
      <c r="AO893" s="924"/>
      <c r="AP893" s="924"/>
      <c r="AQ893" s="924"/>
      <c r="AR893" s="924"/>
      <c r="AS893" s="924"/>
      <c r="AT893" s="604"/>
      <c r="AU893" s="604"/>
      <c r="AV893" s="604"/>
      <c r="AW893" s="604"/>
      <c r="AX893" s="604"/>
      <c r="AY893" s="604"/>
      <c r="AZ893" s="604"/>
      <c r="BA893" s="604"/>
      <c r="BB893" s="604"/>
      <c r="BC893" s="604"/>
      <c r="BD893" s="604"/>
      <c r="BE893" s="604"/>
      <c r="BF893" s="604"/>
      <c r="BG893" s="604"/>
      <c r="BH893" s="604"/>
      <c r="BI893" s="604"/>
      <c r="BJ893" s="604"/>
      <c r="BK893" s="604"/>
      <c r="BL893" s="604"/>
      <c r="BM893" s="604"/>
      <c r="BN893" s="604"/>
      <c r="BO893" s="604"/>
      <c r="BP893" s="604"/>
      <c r="BQ893" s="604"/>
      <c r="BR893" s="604"/>
      <c r="BS893" s="604"/>
      <c r="BT893" s="604"/>
      <c r="BU893" s="604"/>
      <c r="BV893" s="604"/>
      <c r="BW893" s="604"/>
      <c r="BX893" s="604"/>
      <c r="BY893" s="604"/>
      <c r="BZ893" s="604"/>
      <c r="CA893" s="604"/>
      <c r="CB893" s="604"/>
      <c r="CC893" s="604"/>
      <c r="CD893" s="604"/>
      <c r="CE893" s="604"/>
      <c r="CF893" s="604"/>
      <c r="CG893" s="604"/>
      <c r="CH893" s="604"/>
      <c r="CI893" s="604"/>
      <c r="CJ893" s="604"/>
      <c r="CK893" s="604"/>
    </row>
    <row r="894" spans="1:89" ht="18" thickBot="1">
      <c r="A894" s="447">
        <f t="shared" si="236"/>
        <v>876</v>
      </c>
      <c r="B894" s="570" t="s">
        <v>3889</v>
      </c>
      <c r="C894" s="1067" t="s">
        <v>16969</v>
      </c>
      <c r="D894" s="413"/>
      <c r="E894" s="502" t="s">
        <v>16970</v>
      </c>
      <c r="F894" s="450">
        <v>32779375</v>
      </c>
      <c r="G894" s="502" t="s">
        <v>16971</v>
      </c>
      <c r="H894" s="450">
        <v>20</v>
      </c>
      <c r="I894" s="450">
        <v>20</v>
      </c>
      <c r="J894" s="451">
        <v>3000</v>
      </c>
      <c r="K894" s="451">
        <v>3000</v>
      </c>
      <c r="L894" s="451">
        <v>3497</v>
      </c>
      <c r="M894" s="502" t="s">
        <v>9479</v>
      </c>
      <c r="N894" s="379">
        <v>45905</v>
      </c>
      <c r="O894" s="379">
        <v>46482</v>
      </c>
      <c r="P894" s="1122">
        <v>45915</v>
      </c>
      <c r="Q894" s="379">
        <v>46482</v>
      </c>
      <c r="R894" s="49" t="str">
        <f t="shared" si="263"/>
        <v>H</v>
      </c>
      <c r="S894" s="49" t="str">
        <f t="shared" si="261"/>
        <v>DOCTORADO EN DERECHO</v>
      </c>
      <c r="T894" s="245" t="s">
        <v>2133</v>
      </c>
      <c r="U894" s="132" t="s">
        <v>9</v>
      </c>
      <c r="V894" s="1355">
        <v>7000</v>
      </c>
      <c r="W894" s="1073">
        <f t="shared" si="264"/>
        <v>0.50042857142857144</v>
      </c>
      <c r="X894" s="1022">
        <f t="shared" si="265"/>
        <v>3503</v>
      </c>
      <c r="Y894" s="326">
        <v>1</v>
      </c>
      <c r="Z894" s="327"/>
      <c r="AA894" s="414">
        <v>30000</v>
      </c>
      <c r="AB894" s="604" t="str">
        <f ca="1">IF(Cat_alumnos[[#This Row],[Termina Programa]]&lt;TODAY(), "EGRESADO", "VIGENTE")</f>
        <v>VIGENTE</v>
      </c>
      <c r="AD894" s="1249">
        <v>876</v>
      </c>
      <c r="AE894" s="1257"/>
      <c r="AF894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CALENDARIO)]],TODAY())/30,0)-AE894, IF(Cat_alumnos[[#This Row],[ESTATUS ACADÉMICO]]="VIGENTE",ROUNDDOWN(DAYS360(Cat_alumnos[[#This Row],[FECHA DE INICIO (PRIMERA CLASE CALENDARIO)]],TODAY())/30,0)+1-AE894,"NO VIGENTE"))</f>
        <v>0</v>
      </c>
      <c r="AG894" s="1265">
        <v>0</v>
      </c>
      <c r="AH894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4" s="1085" t="str">
        <f t="shared" si="269"/>
        <v>SUSPENDER</v>
      </c>
      <c r="AJ894" s="604"/>
      <c r="AK894" s="604"/>
      <c r="AL894" s="604"/>
      <c r="AM894" s="604"/>
      <c r="AN894" s="924"/>
      <c r="AO894" s="924"/>
      <c r="AP894" s="924"/>
      <c r="AQ894" s="924"/>
      <c r="AR894" s="924"/>
      <c r="AS894" s="924"/>
      <c r="AT894" s="604"/>
      <c r="AU894" s="604"/>
      <c r="AV894" s="604"/>
      <c r="AW894" s="604"/>
      <c r="AX894" s="604"/>
      <c r="AY894" s="604"/>
      <c r="AZ894" s="604"/>
      <c r="BA894" s="604"/>
      <c r="BB894" s="604"/>
      <c r="BC894" s="604"/>
      <c r="BD894" s="604"/>
      <c r="BE894" s="604"/>
      <c r="BF894" s="604"/>
      <c r="BG894" s="604"/>
      <c r="BH894" s="604"/>
      <c r="BI894" s="604"/>
      <c r="BJ894" s="604"/>
      <c r="BK894" s="604"/>
      <c r="BL894" s="604"/>
      <c r="BM894" s="604"/>
      <c r="BN894" s="604"/>
      <c r="BO894" s="604"/>
      <c r="BP894" s="604"/>
      <c r="BQ894" s="604"/>
      <c r="BR894" s="604"/>
      <c r="BS894" s="604"/>
      <c r="BT894" s="604"/>
      <c r="BU894" s="604"/>
      <c r="BV894" s="604"/>
      <c r="BW894" s="604"/>
      <c r="BX894" s="604"/>
      <c r="BY894" s="604"/>
      <c r="BZ894" s="604"/>
      <c r="CA894" s="604"/>
      <c r="CB894" s="604"/>
      <c r="CC894" s="604"/>
      <c r="CD894" s="604"/>
      <c r="CE894" s="604"/>
      <c r="CF894" s="604"/>
      <c r="CG894" s="604"/>
      <c r="CH894" s="604"/>
      <c r="CI894" s="604"/>
      <c r="CJ894" s="604"/>
      <c r="CK894" s="604"/>
    </row>
    <row r="895" spans="1:89" ht="18" thickBot="1">
      <c r="A895" s="447">
        <f t="shared" si="236"/>
        <v>877</v>
      </c>
      <c r="B895" s="655" t="s">
        <v>3889</v>
      </c>
      <c r="C895" s="1077" t="s">
        <v>16972</v>
      </c>
      <c r="D895" s="453"/>
      <c r="E895" s="564" t="s">
        <v>2707</v>
      </c>
      <c r="F895" s="454">
        <v>47529499</v>
      </c>
      <c r="G895" s="564" t="s">
        <v>3056</v>
      </c>
      <c r="H895" s="454">
        <v>20</v>
      </c>
      <c r="I895" s="454">
        <v>20</v>
      </c>
      <c r="J895" s="455">
        <v>3000</v>
      </c>
      <c r="K895" s="455">
        <v>3000</v>
      </c>
      <c r="L895" s="455">
        <v>3497</v>
      </c>
      <c r="M895" s="564" t="s">
        <v>9479</v>
      </c>
      <c r="N895" s="459">
        <v>45905</v>
      </c>
      <c r="O895" s="459">
        <v>46482</v>
      </c>
      <c r="P895" s="1122">
        <v>45915</v>
      </c>
      <c r="Q895" s="459">
        <v>46482</v>
      </c>
      <c r="R895" s="49" t="str">
        <f t="shared" si="263"/>
        <v>H</v>
      </c>
      <c r="S895" s="49" t="str">
        <f t="shared" si="261"/>
        <v>DOCTORADO EN DERECHO</v>
      </c>
      <c r="T895" s="245" t="s">
        <v>2133</v>
      </c>
      <c r="U895" s="132" t="s">
        <v>9</v>
      </c>
      <c r="V895" s="1355">
        <v>7000</v>
      </c>
      <c r="W895" s="1073">
        <f t="shared" si="264"/>
        <v>0.50042857142857144</v>
      </c>
      <c r="X895" s="1022">
        <f t="shared" si="265"/>
        <v>3503</v>
      </c>
      <c r="Y895" s="326">
        <v>1</v>
      </c>
      <c r="Z895" s="327"/>
      <c r="AA895" s="414">
        <v>30000</v>
      </c>
      <c r="AB895" s="604" t="str">
        <f ca="1">IF(Cat_alumnos[[#This Row],[Termina Programa]]&lt;TODAY(), "EGRESADO", "VIGENTE")</f>
        <v>VIGENTE</v>
      </c>
      <c r="AD895" s="1248">
        <v>877</v>
      </c>
      <c r="AE895" s="1257"/>
      <c r="AF895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CALENDARIO)]],TODAY())/30,0)-AE895, IF(Cat_alumnos[[#This Row],[ESTATUS ACADÉMICO]]="VIGENTE",ROUNDDOWN(DAYS360(Cat_alumnos[[#This Row],[FECHA DE INICIO (PRIMERA CLASE CALENDARIO)]],TODAY())/30,0)+1-AE895,"NO VIGENTE"))</f>
        <v>0</v>
      </c>
      <c r="AG895" s="1265">
        <v>0</v>
      </c>
      <c r="AH895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5" s="1085" t="str">
        <f t="shared" si="269"/>
        <v>SUSPENDER</v>
      </c>
      <c r="AJ895" s="604"/>
      <c r="AK895" s="604"/>
      <c r="AL895" s="604"/>
      <c r="AM895" s="604"/>
      <c r="AN895" s="924"/>
      <c r="AO895" s="924"/>
      <c r="AP895" s="924"/>
      <c r="AQ895" s="924"/>
      <c r="AR895" s="924"/>
      <c r="AS895" s="924"/>
      <c r="AT895" s="604"/>
      <c r="AU895" s="604"/>
      <c r="AV895" s="604"/>
      <c r="AW895" s="604"/>
      <c r="AX895" s="604"/>
      <c r="AY895" s="604"/>
      <c r="AZ895" s="604"/>
      <c r="BA895" s="604"/>
      <c r="BB895" s="604"/>
      <c r="BC895" s="604"/>
      <c r="BD895" s="604"/>
      <c r="BE895" s="604"/>
      <c r="BF895" s="604"/>
      <c r="BG895" s="604"/>
      <c r="BH895" s="604"/>
      <c r="BI895" s="604"/>
      <c r="BJ895" s="604"/>
      <c r="BK895" s="604"/>
      <c r="BL895" s="604"/>
      <c r="BM895" s="604"/>
      <c r="BN895" s="604"/>
      <c r="BO895" s="604"/>
      <c r="BP895" s="604"/>
      <c r="BQ895" s="604"/>
      <c r="BR895" s="604"/>
      <c r="BS895" s="604"/>
      <c r="BT895" s="604"/>
      <c r="BU895" s="604"/>
      <c r="BV895" s="604"/>
      <c r="BW895" s="604"/>
      <c r="BX895" s="604"/>
      <c r="BY895" s="604"/>
      <c r="BZ895" s="604"/>
      <c r="CA895" s="604"/>
      <c r="CB895" s="604"/>
      <c r="CC895" s="604"/>
      <c r="CD895" s="604"/>
      <c r="CE895" s="604"/>
      <c r="CF895" s="604"/>
      <c r="CG895" s="604"/>
      <c r="CH895" s="604"/>
      <c r="CI895" s="604"/>
      <c r="CJ895" s="604"/>
      <c r="CK895" s="604"/>
    </row>
    <row r="896" spans="1:89" ht="18" hidden="1" thickBot="1">
      <c r="A896" s="447">
        <f t="shared" si="236"/>
        <v>878</v>
      </c>
      <c r="B896" s="570" t="s">
        <v>15</v>
      </c>
      <c r="C896" s="888" t="s">
        <v>16991</v>
      </c>
      <c r="D896" s="1088" t="s">
        <v>16987</v>
      </c>
      <c r="E896" s="888" t="s">
        <v>16990</v>
      </c>
      <c r="F896" s="1253">
        <v>5591056486</v>
      </c>
      <c r="G896" s="456" t="s">
        <v>16988</v>
      </c>
      <c r="H896" s="450">
        <v>16</v>
      </c>
      <c r="I896" s="450">
        <v>16</v>
      </c>
      <c r="J896" s="540" t="s">
        <v>1600</v>
      </c>
      <c r="K896" s="451">
        <v>2000</v>
      </c>
      <c r="L896" s="451">
        <v>1800</v>
      </c>
      <c r="M896" s="1056" t="s">
        <v>3937</v>
      </c>
      <c r="N896" s="1363">
        <v>45905</v>
      </c>
      <c r="O896" s="379">
        <v>46361</v>
      </c>
      <c r="P896" s="1365">
        <v>45905</v>
      </c>
      <c r="Q896" s="379">
        <v>46483</v>
      </c>
      <c r="R896" s="49" t="str">
        <f t="shared" ref="R896:R901" si="270">MID($C896,11,1)</f>
        <v>H</v>
      </c>
      <c r="S896" s="49" t="str">
        <f t="shared" si="261"/>
        <v>MAESTRIA EN DERECHO PROCESAL PENAL Y JUICIOS ORALES</v>
      </c>
      <c r="T896" s="245" t="s">
        <v>1227</v>
      </c>
      <c r="U896" s="132" t="s">
        <v>9</v>
      </c>
      <c r="V896" s="1238">
        <v>5000</v>
      </c>
      <c r="W896" s="1027">
        <f t="shared" ref="W896:W901" si="271">IFERROR($X896/$V896,"")</f>
        <v>0.64</v>
      </c>
      <c r="X896" s="573">
        <f t="shared" ref="X896:X901" si="272">$V896-$L896</f>
        <v>3200</v>
      </c>
      <c r="Y896" s="326">
        <v>1</v>
      </c>
      <c r="Z896" s="327"/>
      <c r="AA896" s="1354">
        <v>26000</v>
      </c>
      <c r="AB896" t="str">
        <f ca="1">IF(Cat_alumnos[[#This Row],[Termina Programa]]&lt;TODAY(), "EGRESADO", "VIGENTE")</f>
        <v>VIGENTE</v>
      </c>
      <c r="AD896" s="1249">
        <v>878</v>
      </c>
      <c r="AE896" s="1257"/>
      <c r="AF896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CALENDARIO)]],TODAY())/30,0)-AE896, IF(Cat_alumnos[[#This Row],[ESTATUS ACADÉMICO]]="VIGENTE",ROUNDDOWN(DAYS360(Cat_alumnos[[#This Row],[FECHA DE INICIO (PRIMERA CLASE CALENDARIO)]],TODAY())/30,0)+1-AE896,"NO VIGENTE"))</f>
        <v>0</v>
      </c>
      <c r="AG896" s="1265">
        <v>0</v>
      </c>
      <c r="AH896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96" s="1085" t="str">
        <f t="shared" si="269"/>
        <v>SUSPENDER</v>
      </c>
      <c r="AJ896" s="995" t="s">
        <v>16989</v>
      </c>
      <c r="AK896" s="604"/>
      <c r="AL896" s="604"/>
      <c r="AM896" s="604"/>
      <c r="AN896" s="924"/>
      <c r="AO896" s="924"/>
      <c r="AP896" s="924"/>
      <c r="AQ896" s="924"/>
      <c r="AR896" s="924"/>
      <c r="AS896" s="924"/>
      <c r="AT896" s="604"/>
      <c r="AU896" s="604"/>
      <c r="AV896" s="604"/>
      <c r="AW896" s="604"/>
      <c r="AX896" s="604"/>
      <c r="AY896" s="604"/>
      <c r="AZ896" s="604"/>
      <c r="BA896" s="604"/>
      <c r="BB896" s="604"/>
      <c r="BC896" s="604"/>
      <c r="BD896" s="604"/>
      <c r="BE896" s="604"/>
      <c r="BF896" s="604"/>
      <c r="BG896" s="604"/>
      <c r="BH896" s="604"/>
      <c r="BI896" s="604"/>
      <c r="BJ896" s="604"/>
      <c r="BK896" s="604"/>
      <c r="BL896" s="604"/>
      <c r="BM896" s="604"/>
      <c r="BN896" s="604"/>
      <c r="BO896" s="604"/>
      <c r="BP896" s="604"/>
      <c r="BQ896" s="604"/>
      <c r="BR896" s="604"/>
      <c r="BS896" s="604"/>
      <c r="BT896" s="604"/>
      <c r="BU896" s="604"/>
      <c r="BV896" s="604"/>
      <c r="BW896" s="604"/>
      <c r="BX896" s="604"/>
      <c r="BY896" s="604"/>
      <c r="BZ896" s="604"/>
      <c r="CA896" s="604"/>
      <c r="CB896" s="604"/>
      <c r="CC896" s="604"/>
      <c r="CD896" s="604"/>
      <c r="CE896" s="604"/>
      <c r="CF896" s="604"/>
      <c r="CG896" s="604"/>
      <c r="CH896" s="604"/>
      <c r="CI896" s="604"/>
      <c r="CJ896" s="604"/>
      <c r="CK896" s="604"/>
    </row>
    <row r="897" spans="1:89" ht="18" thickBot="1">
      <c r="A897" s="447">
        <f t="shared" si="236"/>
        <v>879</v>
      </c>
      <c r="B897" s="609" t="s">
        <v>15</v>
      </c>
      <c r="C897" s="1067" t="s">
        <v>16992</v>
      </c>
      <c r="D897" s="413"/>
      <c r="E897" s="502" t="s">
        <v>16993</v>
      </c>
      <c r="F897" s="450">
        <v>55019935</v>
      </c>
      <c r="G897" s="502" t="s">
        <v>16994</v>
      </c>
      <c r="H897" s="450">
        <v>16</v>
      </c>
      <c r="I897" s="450">
        <v>16</v>
      </c>
      <c r="J897" s="451">
        <v>2000</v>
      </c>
      <c r="K897" s="451">
        <v>2000</v>
      </c>
      <c r="L897" s="426">
        <v>2200</v>
      </c>
      <c r="M897" s="413" t="s">
        <v>16998</v>
      </c>
      <c r="N897" s="379">
        <v>45905</v>
      </c>
      <c r="O897" s="379">
        <v>46361</v>
      </c>
      <c r="P897" s="457"/>
      <c r="Q897" s="379">
        <v>46484</v>
      </c>
      <c r="R897" s="1037" t="s">
        <v>1616</v>
      </c>
      <c r="S897" s="49" t="str">
        <f t="shared" si="261"/>
        <v>MAESTRIA EN DERECHO PROCESAL PENAL Y JUICIOS ORALES</v>
      </c>
      <c r="T897" s="413" t="s">
        <v>2133</v>
      </c>
      <c r="U897" s="132" t="s">
        <v>9</v>
      </c>
      <c r="V897" s="1238">
        <v>5000</v>
      </c>
      <c r="W897" s="1027">
        <f t="shared" si="271"/>
        <v>0.56000000000000005</v>
      </c>
      <c r="X897" s="573">
        <f t="shared" si="272"/>
        <v>2800</v>
      </c>
      <c r="Y897" s="326">
        <v>2</v>
      </c>
      <c r="Z897" s="327"/>
      <c r="AA897" s="1354">
        <v>26000</v>
      </c>
      <c r="AB897" t="str">
        <f ca="1">IF(Cat_alumnos[[#This Row],[Termina Programa]]&lt;TODAY(), "EGRESADO", "VIGENTE")</f>
        <v>VIGENTE</v>
      </c>
      <c r="AD897" s="1248">
        <v>879</v>
      </c>
      <c r="AE897" s="1257"/>
      <c r="AF897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CALENDARIO)]],TODAY())/30,0)-AE897, IF(Cat_alumnos[[#This Row],[ESTATUS ACADÉMICO]]="VIGENTE",ROUNDDOWN(DAYS360(Cat_alumnos[[#This Row],[FECHA DE INICIO (PRIMERA CLASE CALENDARIO)]],TODAY())/30,0)+1-AE897,"NO VIGENTE"))</f>
        <v>0</v>
      </c>
      <c r="AG897" s="1265">
        <v>0</v>
      </c>
      <c r="AH897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97" s="1085" t="str">
        <f t="shared" si="269"/>
        <v>SUSPENDER</v>
      </c>
      <c r="AJ897" s="604"/>
      <c r="AK897" s="604"/>
      <c r="AL897" s="604"/>
      <c r="AM897" s="604"/>
      <c r="AN897" s="924"/>
      <c r="AO897" s="924"/>
      <c r="AP897" s="924"/>
      <c r="AQ897" s="924"/>
      <c r="AR897" s="924"/>
      <c r="AS897" s="924"/>
      <c r="AT897" s="604"/>
      <c r="AU897" s="604"/>
      <c r="AV897" s="604"/>
      <c r="AW897" s="604"/>
      <c r="AX897" s="604"/>
      <c r="AY897" s="604"/>
      <c r="AZ897" s="604"/>
      <c r="BA897" s="604"/>
      <c r="BB897" s="604"/>
      <c r="BC897" s="604"/>
      <c r="BD897" s="604"/>
      <c r="BE897" s="604"/>
      <c r="BF897" s="604"/>
      <c r="BG897" s="604"/>
      <c r="BH897" s="604"/>
      <c r="BI897" s="604"/>
      <c r="BJ897" s="604"/>
      <c r="BK897" s="604"/>
      <c r="BL897" s="604"/>
      <c r="BM897" s="604"/>
      <c r="BN897" s="604"/>
      <c r="BO897" s="604"/>
      <c r="BP897" s="604"/>
      <c r="BQ897" s="604"/>
      <c r="BR897" s="604"/>
      <c r="BS897" s="604"/>
      <c r="BT897" s="604"/>
      <c r="BU897" s="604"/>
      <c r="BV897" s="604"/>
      <c r="BW897" s="604"/>
      <c r="BX897" s="604"/>
      <c r="BY897" s="604"/>
      <c r="BZ897" s="604"/>
      <c r="CA897" s="604"/>
      <c r="CB897" s="604"/>
      <c r="CC897" s="604"/>
      <c r="CD897" s="604"/>
      <c r="CE897" s="604"/>
      <c r="CF897" s="604"/>
      <c r="CG897" s="604"/>
      <c r="CH897" s="604"/>
      <c r="CI897" s="604"/>
      <c r="CJ897" s="604"/>
      <c r="CK897" s="604"/>
    </row>
    <row r="898" spans="1:89" ht="18" hidden="1" thickBot="1">
      <c r="A898" s="447">
        <f t="shared" si="236"/>
        <v>880</v>
      </c>
      <c r="B898" s="655" t="s">
        <v>20</v>
      </c>
      <c r="C898" s="1087" t="s">
        <v>16995</v>
      </c>
      <c r="D898" s="1087" t="s">
        <v>16987</v>
      </c>
      <c r="E898" s="1087" t="s">
        <v>16996</v>
      </c>
      <c r="F898" s="1256">
        <v>50230224602</v>
      </c>
      <c r="G898" s="457" t="s">
        <v>16997</v>
      </c>
      <c r="H898" s="454">
        <v>6</v>
      </c>
      <c r="I898" s="454">
        <v>6</v>
      </c>
      <c r="J898" s="566" t="s">
        <v>1600</v>
      </c>
      <c r="K898" s="1147" t="s">
        <v>1600</v>
      </c>
      <c r="L898" s="455">
        <v>3497</v>
      </c>
      <c r="M898" s="1087" t="s">
        <v>3483</v>
      </c>
      <c r="N898" s="1194">
        <v>45920</v>
      </c>
      <c r="O898" s="459">
        <v>46362</v>
      </c>
      <c r="P898" s="1122">
        <v>45912</v>
      </c>
      <c r="Q898" s="459">
        <v>46485</v>
      </c>
      <c r="R898" s="1366" t="s">
        <v>1620</v>
      </c>
      <c r="S898" s="49" t="str">
        <f t="shared" si="261"/>
        <v>JT DOCTORADO EN DERECHO</v>
      </c>
      <c r="T898" s="245" t="s">
        <v>1227</v>
      </c>
      <c r="U898" s="132" t="s">
        <v>9</v>
      </c>
      <c r="V898" s="1238">
        <v>7000</v>
      </c>
      <c r="W898" s="1027">
        <f t="shared" si="271"/>
        <v>0.50042857142857144</v>
      </c>
      <c r="X898" s="573">
        <f t="shared" si="272"/>
        <v>3503</v>
      </c>
      <c r="Y898" s="326">
        <v>1</v>
      </c>
      <c r="Z898" s="327">
        <v>8000</v>
      </c>
      <c r="AA898" s="1354">
        <v>29000</v>
      </c>
      <c r="AB898" t="str">
        <f ca="1">IF(Cat_alumnos[[#This Row],[Termina Programa]]&lt;TODAY(), "EGRESADO", "VIGENTE")</f>
        <v>VIGENTE</v>
      </c>
      <c r="AD898" s="1249">
        <v>880</v>
      </c>
      <c r="AE898" s="1257"/>
      <c r="AF898" s="1258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CALENDARIO)]],TODAY())/30,0)-AE898, IF(Cat_alumnos[[#This Row],[ESTATUS ACADÉMICO]]="VIGENTE",ROUNDDOWN(DAYS360(Cat_alumnos[[#This Row],[FECHA DE INICIO (PRIMERA CLASE CALENDARIO)]],TODAY())/30,0)+1-AE898,"NO VIGENTE"))</f>
        <v>1</v>
      </c>
      <c r="AG898" s="1265">
        <v>0</v>
      </c>
      <c r="AH898" s="1333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898" s="1085" t="str">
        <f t="shared" si="269"/>
        <v>SUSPENDER</v>
      </c>
      <c r="AJ898" s="604"/>
      <c r="AK898" s="604"/>
      <c r="AL898" s="604"/>
      <c r="AM898" s="604"/>
      <c r="AN898" s="924"/>
      <c r="AO898" s="924"/>
      <c r="AP898" s="924"/>
      <c r="AQ898" s="924"/>
      <c r="AR898" s="924"/>
      <c r="AS898" s="924"/>
      <c r="AT898" s="604"/>
      <c r="AU898" s="604"/>
      <c r="AV898" s="604"/>
      <c r="AW898" s="604"/>
      <c r="AX898" s="604"/>
      <c r="AY898" s="604"/>
      <c r="AZ898" s="604"/>
      <c r="BA898" s="604"/>
      <c r="BB898" s="604"/>
      <c r="BC898" s="604"/>
      <c r="BD898" s="604"/>
      <c r="BE898" s="604"/>
      <c r="BF898" s="604"/>
      <c r="BG898" s="604"/>
      <c r="BH898" s="604"/>
      <c r="BI898" s="604"/>
      <c r="BJ898" s="604"/>
      <c r="BK898" s="604"/>
      <c r="BL898" s="604"/>
      <c r="BM898" s="604"/>
      <c r="BN898" s="604"/>
      <c r="BO898" s="604"/>
      <c r="BP898" s="604"/>
      <c r="BQ898" s="604"/>
      <c r="BR898" s="604"/>
      <c r="BS898" s="604"/>
      <c r="BT898" s="604"/>
      <c r="BU898" s="604"/>
      <c r="BV898" s="604"/>
      <c r="BW898" s="604"/>
      <c r="BX898" s="604"/>
      <c r="BY898" s="604"/>
      <c r="BZ898" s="604"/>
      <c r="CA898" s="604"/>
      <c r="CB898" s="604"/>
      <c r="CC898" s="604"/>
      <c r="CD898" s="604"/>
      <c r="CE898" s="604"/>
      <c r="CF898" s="604"/>
      <c r="CG898" s="604"/>
      <c r="CH898" s="604"/>
      <c r="CI898" s="604"/>
      <c r="CJ898" s="604"/>
      <c r="CK898" s="604"/>
    </row>
    <row r="899" spans="1:89" ht="16" hidden="1">
      <c r="A899" s="447">
        <f t="shared" si="236"/>
        <v>881</v>
      </c>
      <c r="B899" s="46"/>
      <c r="C899" s="1070"/>
      <c r="D899" s="46"/>
      <c r="E899" s="672"/>
      <c r="F899" s="139"/>
      <c r="G899" s="139"/>
      <c r="H899" s="673"/>
      <c r="I899" s="674"/>
      <c r="J899" s="676"/>
      <c r="K899" s="676"/>
      <c r="L899" s="676"/>
      <c r="M899" s="134"/>
      <c r="N899" s="135"/>
      <c r="O899" s="118" t="e">
        <f>EDATE($N899,#REF!-1)</f>
        <v>#REF!</v>
      </c>
      <c r="P899" s="135"/>
      <c r="Q899" s="118" t="str">
        <f t="shared" ref="Q899:Q901" si="273">IFERROR(EDATE($P899,$H899-1),"")</f>
        <v/>
      </c>
      <c r="R899" s="49" t="str">
        <f t="shared" si="270"/>
        <v/>
      </c>
      <c r="S899" s="49">
        <f t="shared" si="261"/>
        <v>0</v>
      </c>
      <c r="T899" s="245"/>
      <c r="U899" s="132"/>
      <c r="V899" s="1238"/>
      <c r="W899" t="str">
        <f t="shared" si="271"/>
        <v/>
      </c>
      <c r="X899" s="573">
        <f t="shared" si="272"/>
        <v>0</v>
      </c>
      <c r="Y899" s="326"/>
      <c r="Z899" s="327"/>
      <c r="AA899" s="1354"/>
      <c r="AB899" t="e">
        <f ca="1">IF(Cat_alumnos[[#This Row],[Termina Programa]]&lt;TODAY(), "EGRESADO", "VIGENTE")</f>
        <v>#REF!</v>
      </c>
      <c r="AD899" s="1248">
        <v>881</v>
      </c>
      <c r="AE899" s="1257"/>
      <c r="AF899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CALENDARIO)]],TODAY())/30,0)-AE899, IF(Cat_alumnos[[#This Row],[ESTATUS ACADÉMICO]]="VIGENTE",ROUNDDOWN(DAYS360(Cat_alumnos[[#This Row],[FECHA DE INICIO (PRIMERA CLASE CALENDARIO)]],TODAY())/30,0)+1-AE899,"NO VIGENTE"))</f>
        <v>#REF!</v>
      </c>
      <c r="AG899" s="1265">
        <v>1</v>
      </c>
      <c r="AH899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99" s="1085" t="str">
        <f t="shared" si="269"/>
        <v>SUSPENDER</v>
      </c>
      <c r="AJ899" s="604"/>
      <c r="AK899" s="604"/>
      <c r="AL899" s="604"/>
      <c r="AM899" s="604"/>
      <c r="AN899" s="924"/>
      <c r="AO899" s="924"/>
      <c r="AP899" s="924"/>
      <c r="AQ899" s="924"/>
      <c r="AR899" s="924"/>
      <c r="AS899" s="924"/>
      <c r="AT899" s="604"/>
      <c r="AU899" s="604"/>
      <c r="AV899" s="604"/>
      <c r="AW899" s="604"/>
      <c r="AX899" s="604"/>
      <c r="AY899" s="604"/>
      <c r="AZ899" s="604"/>
      <c r="BA899" s="604"/>
      <c r="BB899" s="604"/>
      <c r="BC899" s="604"/>
      <c r="BD899" s="604"/>
      <c r="BE899" s="604"/>
      <c r="BF899" s="604"/>
      <c r="BG899" s="604"/>
      <c r="BH899" s="604"/>
      <c r="BI899" s="604"/>
      <c r="BJ899" s="604"/>
      <c r="BK899" s="604"/>
      <c r="BL899" s="604"/>
      <c r="BM899" s="604"/>
      <c r="BN899" s="604"/>
      <c r="BO899" s="604"/>
      <c r="BP899" s="604"/>
      <c r="BQ899" s="604"/>
      <c r="BR899" s="604"/>
      <c r="BS899" s="604"/>
      <c r="BT899" s="604"/>
      <c r="BU899" s="604"/>
      <c r="BV899" s="604"/>
      <c r="BW899" s="604"/>
      <c r="BX899" s="604"/>
      <c r="BY899" s="604"/>
      <c r="BZ899" s="604"/>
      <c r="CA899" s="604"/>
      <c r="CB899" s="604"/>
      <c r="CC899" s="604"/>
      <c r="CD899" s="604"/>
      <c r="CE899" s="604"/>
      <c r="CF899" s="604"/>
      <c r="CG899" s="604"/>
      <c r="CH899" s="604"/>
      <c r="CI899" s="604"/>
      <c r="CJ899" s="604"/>
      <c r="CK899" s="604"/>
    </row>
    <row r="900" spans="1:89" ht="16" hidden="1">
      <c r="A900" s="447">
        <f t="shared" si="236"/>
        <v>882</v>
      </c>
      <c r="B900" s="46"/>
      <c r="C900" s="1070"/>
      <c r="D900" s="46"/>
      <c r="E900" s="672"/>
      <c r="F900" s="139"/>
      <c r="G900" s="139"/>
      <c r="H900" s="673"/>
      <c r="I900" s="674"/>
      <c r="J900" s="676"/>
      <c r="K900" s="676"/>
      <c r="L900" s="676"/>
      <c r="M900" s="134"/>
      <c r="N900" s="135"/>
      <c r="O900" s="118" t="e">
        <f>EDATE($N900,#REF!-1)</f>
        <v>#REF!</v>
      </c>
      <c r="P900" s="135"/>
      <c r="Q900" s="118" t="str">
        <f t="shared" si="273"/>
        <v/>
      </c>
      <c r="R900" s="49" t="str">
        <f t="shared" si="270"/>
        <v/>
      </c>
      <c r="S900" s="49">
        <f t="shared" si="261"/>
        <v>0</v>
      </c>
      <c r="T900" s="245"/>
      <c r="U900" s="132"/>
      <c r="V900" s="1238"/>
      <c r="W900" t="str">
        <f t="shared" si="271"/>
        <v/>
      </c>
      <c r="X900" s="573">
        <f t="shared" si="272"/>
        <v>0</v>
      </c>
      <c r="Y900" s="326"/>
      <c r="Z900" s="327"/>
      <c r="AA900" s="1354"/>
      <c r="AB900" t="e">
        <f ca="1">IF(Cat_alumnos[[#This Row],[Termina Programa]]&lt;TODAY(), "EGRESADO", "VIGENTE")</f>
        <v>#REF!</v>
      </c>
      <c r="AD900" s="1249">
        <v>882</v>
      </c>
      <c r="AE900" s="1257"/>
      <c r="AF900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CALENDARIO)]],TODAY())/30,0)-AE900, IF(Cat_alumnos[[#This Row],[ESTATUS ACADÉMICO]]="VIGENTE",ROUNDDOWN(DAYS360(Cat_alumnos[[#This Row],[FECHA DE INICIO (PRIMERA CLASE CALENDARIO)]],TODAY())/30,0)+1-AE900,"NO VIGENTE"))</f>
        <v>#REF!</v>
      </c>
      <c r="AG900" s="1265">
        <v>1</v>
      </c>
      <c r="AH900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0" s="1085" t="str">
        <f t="shared" si="269"/>
        <v>SUSPENDER</v>
      </c>
      <c r="AJ900" s="604"/>
      <c r="AK900" s="604"/>
      <c r="AL900" s="604"/>
      <c r="AM900" s="604"/>
      <c r="AN900" s="924"/>
      <c r="AO900" s="924"/>
      <c r="AP900" s="924"/>
      <c r="AQ900" s="924"/>
      <c r="AR900" s="924"/>
      <c r="AS900" s="924"/>
      <c r="AT900" s="604"/>
      <c r="AU900" s="604"/>
      <c r="AV900" s="604"/>
      <c r="AW900" s="604"/>
      <c r="AX900" s="604"/>
      <c r="AY900" s="604"/>
      <c r="AZ900" s="604"/>
      <c r="BA900" s="604"/>
      <c r="BB900" s="604"/>
      <c r="BC900" s="604"/>
      <c r="BD900" s="604"/>
      <c r="BE900" s="604"/>
      <c r="BF900" s="604"/>
      <c r="BG900" s="604"/>
      <c r="BH900" s="604"/>
      <c r="BI900" s="604"/>
      <c r="BJ900" s="604"/>
      <c r="BK900" s="604"/>
      <c r="BL900" s="604"/>
      <c r="BM900" s="604"/>
      <c r="BN900" s="604"/>
      <c r="BO900" s="604"/>
      <c r="BP900" s="604"/>
      <c r="BQ900" s="604"/>
      <c r="BR900" s="604"/>
      <c r="BS900" s="604"/>
      <c r="BT900" s="604"/>
      <c r="BU900" s="604"/>
      <c r="BV900" s="604"/>
      <c r="BW900" s="604"/>
      <c r="BX900" s="604"/>
      <c r="BY900" s="604"/>
      <c r="BZ900" s="604"/>
      <c r="CA900" s="604"/>
      <c r="CB900" s="604"/>
      <c r="CC900" s="604"/>
      <c r="CD900" s="604"/>
      <c r="CE900" s="604"/>
      <c r="CF900" s="604"/>
      <c r="CG900" s="604"/>
      <c r="CH900" s="604"/>
      <c r="CI900" s="604"/>
      <c r="CJ900" s="604"/>
      <c r="CK900" s="604"/>
    </row>
    <row r="901" spans="1:89" ht="16" hidden="1">
      <c r="A901" s="447">
        <f t="shared" si="236"/>
        <v>883</v>
      </c>
      <c r="B901" s="125"/>
      <c r="C901" s="1309"/>
      <c r="D901" s="125"/>
      <c r="E901" s="1310"/>
      <c r="F901" s="1311"/>
      <c r="G901" s="1311"/>
      <c r="H901" s="674"/>
      <c r="I901" s="674"/>
      <c r="J901" s="1312"/>
      <c r="K901" s="1312"/>
      <c r="L901" s="1312"/>
      <c r="M901" s="251"/>
      <c r="N901" s="1313"/>
      <c r="O901" s="1314" t="e">
        <f>EDATE($N901,#REF!-1)</f>
        <v>#REF!</v>
      </c>
      <c r="P901" s="1313"/>
      <c r="Q901" s="1314" t="str">
        <f t="shared" si="273"/>
        <v/>
      </c>
      <c r="R901" s="127" t="str">
        <f t="shared" si="270"/>
        <v/>
      </c>
      <c r="S901" s="49">
        <f t="shared" si="261"/>
        <v>0</v>
      </c>
      <c r="T901" s="245"/>
      <c r="U901" s="132"/>
      <c r="V901" s="1238"/>
      <c r="W901" s="604" t="str">
        <f t="shared" si="271"/>
        <v/>
      </c>
      <c r="X901" s="1022">
        <f t="shared" si="272"/>
        <v>0</v>
      </c>
      <c r="Y901" s="415"/>
      <c r="Z901" s="416"/>
      <c r="AA901" s="1354"/>
      <c r="AB901" s="604" t="e">
        <f ca="1">IF(Cat_alumnos[[#This Row],[Termina Programa]]&lt;TODAY(), "EGRESADO", "VIGENTE")</f>
        <v>#REF!</v>
      </c>
      <c r="AD901" s="1248">
        <v>883</v>
      </c>
      <c r="AE901" s="1257"/>
      <c r="AF901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CALENDARIO)]],TODAY())/30,0)-AE901, IF(Cat_alumnos[[#This Row],[ESTATUS ACADÉMICO]]="VIGENTE",ROUNDDOWN(DAYS360(Cat_alumnos[[#This Row],[FECHA DE INICIO (PRIMERA CLASE CALENDARIO)]],TODAY())/30,0)+1-AE901,"NO VIGENTE"))</f>
        <v>#REF!</v>
      </c>
      <c r="AG901" s="1265">
        <v>1</v>
      </c>
      <c r="AH901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1" s="1085" t="str">
        <f t="shared" si="269"/>
        <v>SUSPENDER</v>
      </c>
      <c r="AJ901" s="604"/>
      <c r="AK901" s="604"/>
      <c r="AL901" s="604"/>
      <c r="AM901" s="604"/>
      <c r="AN901" s="924"/>
      <c r="AO901" s="924"/>
      <c r="AP901" s="924"/>
      <c r="AQ901" s="924"/>
      <c r="AR901" s="924"/>
      <c r="AS901" s="924"/>
      <c r="AT901" s="604"/>
      <c r="AU901" s="604"/>
      <c r="AV901" s="604"/>
      <c r="AW901" s="604"/>
      <c r="AX901" s="604"/>
      <c r="AY901" s="604"/>
      <c r="AZ901" s="604"/>
      <c r="BA901" s="604"/>
      <c r="BB901" s="604"/>
      <c r="BC901" s="604"/>
      <c r="BD901" s="604"/>
      <c r="BE901" s="604"/>
      <c r="BF901" s="604"/>
      <c r="BG901" s="604"/>
      <c r="BH901" s="604"/>
      <c r="BI901" s="604"/>
      <c r="BJ901" s="604"/>
      <c r="BK901" s="604"/>
      <c r="BL901" s="604"/>
      <c r="BM901" s="604"/>
      <c r="BN901" s="604"/>
      <c r="BO901" s="604"/>
      <c r="BP901" s="604"/>
      <c r="BQ901" s="604"/>
      <c r="BR901" s="604"/>
      <c r="BS901" s="604"/>
      <c r="BT901" s="604"/>
      <c r="BU901" s="604"/>
      <c r="BV901" s="604"/>
      <c r="BW901" s="604"/>
      <c r="BX901" s="604"/>
      <c r="BY901" s="604"/>
      <c r="BZ901" s="604"/>
      <c r="CA901" s="604"/>
      <c r="CB901" s="604"/>
      <c r="CC901" s="604"/>
      <c r="CD901" s="604"/>
      <c r="CE901" s="604"/>
      <c r="CF901" s="604"/>
      <c r="CG901" s="604"/>
      <c r="CH901" s="604"/>
      <c r="CI901" s="604"/>
      <c r="CJ901" s="604"/>
      <c r="CK901" s="604"/>
    </row>
    <row r="902" spans="1:89" ht="16" hidden="1">
      <c r="A902" s="447">
        <f t="shared" ref="A902:A965" si="274">A901+1</f>
        <v>884</v>
      </c>
      <c r="B902" s="46"/>
      <c r="C902" s="1070"/>
      <c r="D902" s="46"/>
      <c r="E902" s="672"/>
      <c r="F902" s="139"/>
      <c r="G902" s="139"/>
      <c r="H902" s="673"/>
      <c r="I902" s="674"/>
      <c r="J902" s="676"/>
      <c r="K902" s="676"/>
      <c r="L902" s="676"/>
      <c r="M902" s="134"/>
      <c r="N902" s="135"/>
      <c r="O902" s="118" t="e">
        <f>EDATE($N902,#REF!-1)</f>
        <v>#REF!</v>
      </c>
      <c r="P902" s="135"/>
      <c r="Q902" s="118" t="str">
        <f t="shared" ref="Q902:Q924" si="275">IFERROR(EDATE($P902,$H902-1),"")</f>
        <v/>
      </c>
      <c r="R902" s="49" t="str">
        <f t="shared" ref="R902:R924" si="276">MID($C902,11,1)</f>
        <v/>
      </c>
      <c r="S902" s="49">
        <f t="shared" si="261"/>
        <v>0</v>
      </c>
      <c r="T902" s="245"/>
      <c r="U902" s="132"/>
      <c r="V902" s="1238"/>
      <c r="W902" t="str">
        <f t="shared" ref="W902:W924" si="277">IFERROR($X902/$V902,"")</f>
        <v/>
      </c>
      <c r="X902" s="573">
        <f t="shared" ref="X902:X924" si="278">$V902-$L902</f>
        <v>0</v>
      </c>
      <c r="Y902" s="326"/>
      <c r="Z902" s="327"/>
      <c r="AA902" s="1354"/>
      <c r="AB902" t="e">
        <f ca="1">IF(Cat_alumnos[[#This Row],[Termina Programa]]&lt;TODAY(), "EGRESADO", "VIGENTE")</f>
        <v>#REF!</v>
      </c>
      <c r="AD902" s="1249">
        <v>884</v>
      </c>
      <c r="AE902" s="1257"/>
      <c r="AF902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CALENDARIO)]],TODAY())/30,0)-AE902, IF(Cat_alumnos[[#This Row],[ESTATUS ACADÉMICO]]="VIGENTE",ROUNDDOWN(DAYS360(Cat_alumnos[[#This Row],[FECHA DE INICIO (PRIMERA CLASE CALENDARIO)]],TODAY())/30,0)+1-AE902,"NO VIGENTE"))</f>
        <v>#REF!</v>
      </c>
      <c r="AG902" s="1265">
        <v>0</v>
      </c>
      <c r="AH902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2" s="1085" t="str">
        <f t="shared" si="269"/>
        <v>SUSPENDER</v>
      </c>
      <c r="AJ902" s="604"/>
      <c r="AK902" s="604"/>
      <c r="AL902" s="604"/>
      <c r="AM902" s="604"/>
      <c r="AN902" s="924"/>
      <c r="AO902" s="924"/>
      <c r="AP902" s="924"/>
      <c r="AQ902" s="924"/>
      <c r="AR902" s="924"/>
      <c r="AS902" s="924"/>
      <c r="AT902" s="604"/>
      <c r="AU902" s="604"/>
      <c r="AV902" s="604"/>
      <c r="AW902" s="604"/>
      <c r="AX902" s="604"/>
      <c r="AY902" s="604"/>
      <c r="AZ902" s="604"/>
      <c r="BA902" s="604"/>
      <c r="BB902" s="604"/>
      <c r="BC902" s="604"/>
      <c r="BD902" s="604"/>
      <c r="BE902" s="604"/>
      <c r="BF902" s="604"/>
      <c r="BG902" s="604"/>
      <c r="BH902" s="604"/>
      <c r="BI902" s="604"/>
      <c r="BJ902" s="604"/>
      <c r="BK902" s="604"/>
      <c r="BL902" s="604"/>
      <c r="BM902" s="604"/>
      <c r="BN902" s="604"/>
      <c r="BO902" s="604"/>
      <c r="BP902" s="604"/>
      <c r="BQ902" s="604"/>
      <c r="BR902" s="604"/>
      <c r="BS902" s="604"/>
      <c r="BT902" s="604"/>
      <c r="BU902" s="604"/>
      <c r="BV902" s="604"/>
      <c r="BW902" s="604"/>
      <c r="BX902" s="604"/>
      <c r="BY902" s="604"/>
      <c r="BZ902" s="604"/>
      <c r="CA902" s="604"/>
      <c r="CB902" s="604"/>
      <c r="CC902" s="604"/>
      <c r="CD902" s="604"/>
      <c r="CE902" s="604"/>
      <c r="CF902" s="604"/>
      <c r="CG902" s="604"/>
      <c r="CH902" s="604"/>
      <c r="CI902" s="604"/>
      <c r="CJ902" s="604"/>
      <c r="CK902" s="604"/>
    </row>
    <row r="903" spans="1:89" ht="16" hidden="1">
      <c r="A903" s="447">
        <f t="shared" si="274"/>
        <v>885</v>
      </c>
      <c r="B903" s="46"/>
      <c r="C903" s="1070"/>
      <c r="D903" s="46"/>
      <c r="E903" s="672"/>
      <c r="F903" s="139"/>
      <c r="G903" s="139"/>
      <c r="H903" s="673"/>
      <c r="I903" s="674"/>
      <c r="J903" s="676"/>
      <c r="K903" s="676"/>
      <c r="L903" s="676"/>
      <c r="M903" s="134"/>
      <c r="N903" s="135"/>
      <c r="O903" s="118" t="e">
        <f>EDATE($N903,#REF!-1)</f>
        <v>#REF!</v>
      </c>
      <c r="P903" s="135"/>
      <c r="Q903" s="118" t="str">
        <f t="shared" si="275"/>
        <v/>
      </c>
      <c r="R903" s="49" t="str">
        <f t="shared" si="276"/>
        <v/>
      </c>
      <c r="S903" s="49">
        <f t="shared" si="261"/>
        <v>0</v>
      </c>
      <c r="T903" s="245"/>
      <c r="U903" s="132"/>
      <c r="V903" s="1238"/>
      <c r="W903" t="str">
        <f t="shared" si="277"/>
        <v/>
      </c>
      <c r="X903" s="573">
        <f t="shared" si="278"/>
        <v>0</v>
      </c>
      <c r="Y903" s="326"/>
      <c r="Z903" s="327"/>
      <c r="AA903" s="1354"/>
      <c r="AB903" t="e">
        <f ca="1">IF(Cat_alumnos[[#This Row],[Termina Programa]]&lt;TODAY(), "EGRESADO", "VIGENTE")</f>
        <v>#REF!</v>
      </c>
      <c r="AD903" s="1248">
        <v>885</v>
      </c>
      <c r="AE903" s="1257"/>
      <c r="AF903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CALENDARIO)]],TODAY())/30,0)-AE903, IF(Cat_alumnos[[#This Row],[ESTATUS ACADÉMICO]]="VIGENTE",ROUNDDOWN(DAYS360(Cat_alumnos[[#This Row],[FECHA DE INICIO (PRIMERA CLASE CALENDARIO)]],TODAY())/30,0)+1-AE903,"NO VIGENTE"))</f>
        <v>#REF!</v>
      </c>
      <c r="AG903" s="1265">
        <v>1</v>
      </c>
      <c r="AH903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3" s="1085" t="str">
        <f t="shared" ref="AI903:AI904" si="279">IF(AH903&gt;=2,"SUSPENDER",IF(AH903&lt;=0,CONCATENATE("Al día"," ",$AK$17),IF(AND(AH903&lt;=2,AH903&gt;0),"COBRANZA",)))</f>
        <v>SUSPENDER</v>
      </c>
      <c r="AJ903" s="604" t="s">
        <v>9127</v>
      </c>
      <c r="AK903" s="604"/>
      <c r="AL903" s="604"/>
      <c r="AM903" s="604"/>
      <c r="AN903" s="924"/>
      <c r="AO903" s="924"/>
      <c r="AP903" s="924"/>
      <c r="AQ903" s="924"/>
      <c r="AR903" s="924"/>
      <c r="AS903" s="924"/>
      <c r="AT903" s="604"/>
      <c r="AU903" s="604"/>
      <c r="AV903" s="604"/>
      <c r="AW903" s="604"/>
      <c r="AX903" s="604"/>
      <c r="AY903" s="604"/>
      <c r="AZ903" s="604"/>
      <c r="BA903" s="604"/>
      <c r="BB903" s="604"/>
      <c r="BC903" s="604"/>
      <c r="BD903" s="604"/>
      <c r="BE903" s="604"/>
      <c r="BF903" s="604"/>
      <c r="BG903" s="604"/>
      <c r="BH903" s="604"/>
      <c r="BI903" s="604"/>
      <c r="BJ903" s="604"/>
      <c r="BK903" s="604"/>
      <c r="BL903" s="604"/>
      <c r="BM903" s="604"/>
      <c r="BN903" s="604"/>
      <c r="BO903" s="604"/>
      <c r="BP903" s="604"/>
      <c r="BQ903" s="604"/>
      <c r="BR903" s="604"/>
      <c r="BS903" s="604"/>
      <c r="BT903" s="604"/>
      <c r="BU903" s="604"/>
      <c r="BV903" s="604"/>
      <c r="BW903" s="604"/>
      <c r="BX903" s="604"/>
      <c r="BY903" s="604"/>
      <c r="BZ903" s="604"/>
      <c r="CA903" s="604"/>
      <c r="CB903" s="604"/>
      <c r="CC903" s="604"/>
      <c r="CD903" s="604"/>
      <c r="CE903" s="604"/>
      <c r="CF903" s="604"/>
      <c r="CG903" s="604"/>
      <c r="CH903" s="604"/>
      <c r="CI903" s="604"/>
      <c r="CJ903" s="604"/>
      <c r="CK903" s="604"/>
    </row>
    <row r="904" spans="1:89" ht="16" hidden="1">
      <c r="A904" s="447">
        <f t="shared" si="274"/>
        <v>886</v>
      </c>
      <c r="B904" s="46"/>
      <c r="C904" s="1070"/>
      <c r="D904" s="46"/>
      <c r="E904" s="672"/>
      <c r="F904" s="139"/>
      <c r="G904" s="139"/>
      <c r="H904" s="673"/>
      <c r="I904" s="674"/>
      <c r="J904" s="676"/>
      <c r="K904" s="676"/>
      <c r="L904" s="676"/>
      <c r="M904" s="134"/>
      <c r="N904" s="135"/>
      <c r="O904" s="118" t="e">
        <f>EDATE($N904,#REF!-1)</f>
        <v>#REF!</v>
      </c>
      <c r="P904" s="135"/>
      <c r="Q904" s="118" t="str">
        <f t="shared" si="275"/>
        <v/>
      </c>
      <c r="R904" s="49" t="str">
        <f t="shared" si="276"/>
        <v/>
      </c>
      <c r="S904" s="49">
        <f t="shared" ref="S904:S924" si="280">IFERROR(VLOOKUP($B904,BDPROGRAMA,2,FALSE),)</f>
        <v>0</v>
      </c>
      <c r="T904" s="245"/>
      <c r="U904" s="132"/>
      <c r="V904" s="1238"/>
      <c r="W904" t="str">
        <f t="shared" si="277"/>
        <v/>
      </c>
      <c r="X904" s="573">
        <f t="shared" si="278"/>
        <v>0</v>
      </c>
      <c r="Y904" s="326"/>
      <c r="Z904" s="327"/>
      <c r="AA904" s="1354"/>
      <c r="AB904" t="e">
        <f ca="1">IF(Cat_alumnos[[#This Row],[Termina Programa]]&lt;TODAY(), "EGRESADO", "VIGENTE")</f>
        <v>#REF!</v>
      </c>
      <c r="AD904" s="1249">
        <v>886</v>
      </c>
      <c r="AE904" s="1257"/>
      <c r="AF904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CALENDARIO)]],TODAY())/30,0)-AE904, IF(Cat_alumnos[[#This Row],[ESTATUS ACADÉMICO]]="VIGENTE",ROUNDDOWN(DAYS360(Cat_alumnos[[#This Row],[FECHA DE INICIO (PRIMERA CLASE CALENDARIO)]],TODAY())/30,0)+1-AE904,"NO VIGENTE"))</f>
        <v>#REF!</v>
      </c>
      <c r="AG904" s="1265">
        <v>1</v>
      </c>
      <c r="AH904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4" s="1085" t="str">
        <f t="shared" si="279"/>
        <v>SUSPENDER</v>
      </c>
      <c r="AJ904" s="995"/>
      <c r="AK904" s="604"/>
      <c r="AL904" s="604"/>
      <c r="AM904" s="604"/>
      <c r="AN904" s="924"/>
      <c r="AO904" s="924"/>
      <c r="AP904" s="924"/>
      <c r="AQ904" s="924"/>
      <c r="AR904" s="924"/>
      <c r="AS904" s="924"/>
      <c r="AT904" s="604"/>
      <c r="AU904" s="604"/>
      <c r="AV904" s="604"/>
      <c r="AW904" s="604"/>
      <c r="AX904" s="604"/>
      <c r="AY904" s="604"/>
      <c r="AZ904" s="604"/>
      <c r="BA904" s="604"/>
      <c r="BB904" s="604"/>
      <c r="BC904" s="604"/>
      <c r="BD904" s="604"/>
      <c r="BE904" s="604"/>
      <c r="BF904" s="604"/>
      <c r="BG904" s="604"/>
      <c r="BH904" s="604"/>
      <c r="BI904" s="604"/>
      <c r="BJ904" s="604"/>
      <c r="BK904" s="604"/>
      <c r="BL904" s="604"/>
      <c r="BM904" s="604"/>
      <c r="BN904" s="604"/>
      <c r="BO904" s="604"/>
      <c r="BP904" s="604"/>
      <c r="BQ904" s="604"/>
      <c r="BR904" s="604"/>
      <c r="BS904" s="604"/>
      <c r="BT904" s="604"/>
      <c r="BU904" s="604"/>
      <c r="BV904" s="604"/>
      <c r="BW904" s="604"/>
      <c r="BX904" s="604"/>
      <c r="BY904" s="604"/>
      <c r="BZ904" s="604"/>
      <c r="CA904" s="604"/>
      <c r="CB904" s="604"/>
      <c r="CC904" s="604"/>
      <c r="CD904" s="604"/>
      <c r="CE904" s="604"/>
      <c r="CF904" s="604"/>
      <c r="CG904" s="604"/>
      <c r="CH904" s="604"/>
      <c r="CI904" s="604"/>
      <c r="CJ904" s="604"/>
      <c r="CK904" s="604"/>
    </row>
    <row r="905" spans="1:89" ht="16" hidden="1">
      <c r="A905" s="447">
        <f t="shared" si="274"/>
        <v>887</v>
      </c>
      <c r="B905" s="46"/>
      <c r="C905" s="1070"/>
      <c r="D905" s="46"/>
      <c r="E905" s="672"/>
      <c r="F905" s="139"/>
      <c r="G905" s="139"/>
      <c r="H905" s="673"/>
      <c r="I905" s="674"/>
      <c r="J905" s="676"/>
      <c r="K905" s="676"/>
      <c r="L905" s="676"/>
      <c r="M905" s="134"/>
      <c r="N905" s="135"/>
      <c r="O905" s="118" t="e">
        <f>EDATE($N905,#REF!-1)</f>
        <v>#REF!</v>
      </c>
      <c r="P905" s="135"/>
      <c r="Q905" s="118" t="str">
        <f t="shared" si="275"/>
        <v/>
      </c>
      <c r="R905" s="49" t="str">
        <f t="shared" si="276"/>
        <v/>
      </c>
      <c r="S905" s="49">
        <f t="shared" si="280"/>
        <v>0</v>
      </c>
      <c r="T905" s="245"/>
      <c r="U905" s="132"/>
      <c r="V905" s="1238"/>
      <c r="W905" t="str">
        <f t="shared" si="277"/>
        <v/>
      </c>
      <c r="X905" s="573">
        <f t="shared" si="278"/>
        <v>0</v>
      </c>
      <c r="Y905" s="326"/>
      <c r="Z905" s="327"/>
      <c r="AA905" s="1354"/>
      <c r="AB905" t="e">
        <f ca="1">IF(Cat_alumnos[[#This Row],[Termina Programa]]&lt;TODAY(), "EGRESADO", "VIGENTE")</f>
        <v>#REF!</v>
      </c>
      <c r="AD905" s="1248">
        <v>887</v>
      </c>
      <c r="AE905" s="1257"/>
      <c r="AF905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CALENDARIO)]],TODAY())/30,0)-AE905, IF(Cat_alumnos[[#This Row],[ESTATUS ACADÉMICO]]="VIGENTE",ROUNDDOWN(DAYS360(Cat_alumnos[[#This Row],[FECHA DE INICIO (PRIMERA CLASE CALENDARIO)]],TODAY())/30,0)+1-AE905,"NO VIGENTE"))</f>
        <v>#REF!</v>
      </c>
      <c r="AG905" s="1265">
        <v>1</v>
      </c>
      <c r="AH905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5" s="1085" t="str">
        <f t="shared" si="269"/>
        <v>SUSPENDER</v>
      </c>
      <c r="AJ905" s="604"/>
      <c r="AK905" s="604"/>
      <c r="AL905" s="604"/>
      <c r="AM905" s="604"/>
      <c r="AN905" s="924"/>
      <c r="AO905" s="924"/>
      <c r="AP905" s="924"/>
      <c r="AQ905" s="924"/>
      <c r="AR905" s="924"/>
      <c r="AS905" s="924"/>
      <c r="AT905" s="604"/>
      <c r="AU905" s="604"/>
      <c r="AV905" s="604"/>
      <c r="AW905" s="604"/>
      <c r="AX905" s="604"/>
      <c r="AY905" s="604"/>
      <c r="AZ905" s="604"/>
      <c r="BA905" s="604"/>
      <c r="BB905" s="604"/>
      <c r="BC905" s="604"/>
      <c r="BD905" s="604"/>
      <c r="BE905" s="604"/>
      <c r="BF905" s="604"/>
      <c r="BG905" s="604"/>
      <c r="BH905" s="604"/>
      <c r="BI905" s="604"/>
      <c r="BJ905" s="604"/>
      <c r="BK905" s="604"/>
      <c r="BL905" s="604"/>
      <c r="BM905" s="604"/>
      <c r="BN905" s="604"/>
      <c r="BO905" s="604"/>
      <c r="BP905" s="604"/>
      <c r="BQ905" s="604"/>
      <c r="BR905" s="604"/>
      <c r="BS905" s="604"/>
      <c r="BT905" s="604"/>
      <c r="BU905" s="604"/>
      <c r="BV905" s="604"/>
      <c r="BW905" s="604"/>
      <c r="BX905" s="604"/>
      <c r="BY905" s="604"/>
      <c r="BZ905" s="604"/>
      <c r="CA905" s="604"/>
      <c r="CB905" s="604"/>
      <c r="CC905" s="604"/>
      <c r="CD905" s="604"/>
      <c r="CE905" s="604"/>
      <c r="CF905" s="604"/>
      <c r="CG905" s="604"/>
      <c r="CH905" s="604"/>
      <c r="CI905" s="604"/>
      <c r="CJ905" s="604"/>
      <c r="CK905" s="604"/>
    </row>
    <row r="906" spans="1:89" ht="16" hidden="1">
      <c r="A906" s="447">
        <f t="shared" si="274"/>
        <v>888</v>
      </c>
      <c r="B906" s="46"/>
      <c r="C906" s="1070"/>
      <c r="D906" s="46"/>
      <c r="E906" s="672"/>
      <c r="F906" s="139"/>
      <c r="G906" s="139"/>
      <c r="H906" s="673"/>
      <c r="I906" s="674"/>
      <c r="J906" s="676"/>
      <c r="K906" s="676"/>
      <c r="L906" s="676"/>
      <c r="M906" s="134"/>
      <c r="N906" s="135"/>
      <c r="O906" s="118" t="e">
        <f>EDATE($N906,#REF!-1)</f>
        <v>#REF!</v>
      </c>
      <c r="P906" s="135"/>
      <c r="Q906" s="118" t="str">
        <f t="shared" si="275"/>
        <v/>
      </c>
      <c r="R906" s="49" t="str">
        <f t="shared" si="276"/>
        <v/>
      </c>
      <c r="S906" s="49">
        <f t="shared" si="280"/>
        <v>0</v>
      </c>
      <c r="T906" s="245"/>
      <c r="U906" s="132"/>
      <c r="V906" s="1238"/>
      <c r="W906" t="str">
        <f t="shared" si="277"/>
        <v/>
      </c>
      <c r="X906" s="573">
        <f t="shared" si="278"/>
        <v>0</v>
      </c>
      <c r="Y906" s="326"/>
      <c r="Z906" s="327"/>
      <c r="AA906" s="1354"/>
      <c r="AB906" t="e">
        <f ca="1">IF(Cat_alumnos[[#This Row],[Termina Programa]]&lt;TODAY(), "EGRESADO", "VIGENTE")</f>
        <v>#REF!</v>
      </c>
      <c r="AD906" s="1249">
        <v>888</v>
      </c>
      <c r="AE906" s="1257"/>
      <c r="AF906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CALENDARIO)]],TODAY())/30,0)-AE906, IF(Cat_alumnos[[#This Row],[ESTATUS ACADÉMICO]]="VIGENTE",ROUNDDOWN(DAYS360(Cat_alumnos[[#This Row],[FECHA DE INICIO (PRIMERA CLASE CALENDARIO)]],TODAY())/30,0)+1-AE906,"NO VIGENTE"))</f>
        <v>#REF!</v>
      </c>
      <c r="AG906" s="1265">
        <v>0</v>
      </c>
      <c r="AH906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6" s="1085" t="str">
        <f t="shared" ref="AI906:AI921" si="281">IF(AH906&gt;=2,"SUSPENDER",IF(AH906&lt;=0,CONCATENATE("Al día"," ",$AK$17),IF(AND(AH906&lt;=2,AH906&gt;0),"COBRANZA",)))</f>
        <v>SUSPENDER</v>
      </c>
      <c r="AJ906" s="604"/>
      <c r="AK906" s="604"/>
      <c r="AL906" s="604"/>
      <c r="AM906" s="604"/>
      <c r="AN906" s="924"/>
      <c r="AO906" s="924"/>
      <c r="AP906" s="924"/>
      <c r="AQ906" s="924"/>
      <c r="AR906" s="924"/>
      <c r="AS906" s="924"/>
      <c r="AT906" s="604"/>
      <c r="AU906" s="604"/>
      <c r="AV906" s="604"/>
      <c r="AW906" s="604"/>
      <c r="AX906" s="604"/>
      <c r="AY906" s="604"/>
      <c r="AZ906" s="604"/>
      <c r="BA906" s="604"/>
      <c r="BB906" s="604"/>
      <c r="BC906" s="604"/>
      <c r="BD906" s="604"/>
      <c r="BE906" s="604"/>
      <c r="BF906" s="604"/>
      <c r="BG906" s="604"/>
      <c r="BH906" s="604"/>
      <c r="BI906" s="604"/>
      <c r="BJ906" s="604"/>
      <c r="BK906" s="604"/>
      <c r="BL906" s="604"/>
      <c r="BM906" s="604"/>
      <c r="BN906" s="604"/>
      <c r="BO906" s="604"/>
      <c r="BP906" s="604"/>
      <c r="BQ906" s="604"/>
      <c r="BR906" s="604"/>
      <c r="BS906" s="604"/>
      <c r="BT906" s="604"/>
      <c r="BU906" s="604"/>
      <c r="BV906" s="604"/>
      <c r="BW906" s="604"/>
      <c r="BX906" s="604"/>
      <c r="BY906" s="604"/>
      <c r="BZ906" s="604"/>
      <c r="CA906" s="604"/>
      <c r="CB906" s="604"/>
      <c r="CC906" s="604"/>
      <c r="CD906" s="604"/>
      <c r="CE906" s="604"/>
      <c r="CF906" s="604"/>
      <c r="CG906" s="604"/>
      <c r="CH906" s="604"/>
      <c r="CI906" s="604"/>
      <c r="CJ906" s="604"/>
      <c r="CK906" s="604"/>
    </row>
    <row r="907" spans="1:89" ht="16" hidden="1">
      <c r="A907" s="447">
        <f t="shared" si="274"/>
        <v>889</v>
      </c>
      <c r="B907" s="46"/>
      <c r="C907" s="1070"/>
      <c r="D907" s="46"/>
      <c r="E907" s="672"/>
      <c r="F907" s="139"/>
      <c r="G907" s="139"/>
      <c r="H907" s="673"/>
      <c r="I907" s="674"/>
      <c r="J907" s="676"/>
      <c r="K907" s="676"/>
      <c r="L907" s="676"/>
      <c r="M907" s="134"/>
      <c r="N907" s="135"/>
      <c r="O907" s="118" t="e">
        <f>EDATE($N907,#REF!-1)</f>
        <v>#REF!</v>
      </c>
      <c r="P907" s="135"/>
      <c r="Q907" s="118" t="str">
        <f t="shared" si="275"/>
        <v/>
      </c>
      <c r="R907" s="49" t="str">
        <f t="shared" si="276"/>
        <v/>
      </c>
      <c r="S907" s="49">
        <f t="shared" si="280"/>
        <v>0</v>
      </c>
      <c r="T907" s="245"/>
      <c r="U907" s="132"/>
      <c r="V907" s="1238"/>
      <c r="W907" t="str">
        <f t="shared" si="277"/>
        <v/>
      </c>
      <c r="X907" s="573">
        <f t="shared" si="278"/>
        <v>0</v>
      </c>
      <c r="Y907" s="326"/>
      <c r="Z907" s="327"/>
      <c r="AA907" s="328"/>
      <c r="AB907" t="e">
        <f ca="1">IF(Cat_alumnos[[#This Row],[Termina Programa]]&lt;TODAY(), "EGRESADO", "VIGENTE")</f>
        <v>#REF!</v>
      </c>
      <c r="AD907" s="1248">
        <v>889</v>
      </c>
      <c r="AE907" s="1257"/>
      <c r="AF907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CALENDARIO)]],TODAY())/30,0)-AE907, IF(Cat_alumnos[[#This Row],[ESTATUS ACADÉMICO]]="VIGENTE",ROUNDDOWN(DAYS360(Cat_alumnos[[#This Row],[FECHA DE INICIO (PRIMERA CLASE CALENDARIO)]],TODAY())/30,0)+1-AE907,"NO VIGENTE"))</f>
        <v>#REF!</v>
      </c>
      <c r="AG907" s="1265">
        <v>0</v>
      </c>
      <c r="AH907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7" s="1085" t="str">
        <f t="shared" si="281"/>
        <v>SUSPENDER</v>
      </c>
      <c r="AJ907" s="604"/>
      <c r="AK907" s="604"/>
      <c r="AL907" s="604"/>
      <c r="AM907" s="604"/>
      <c r="AN907" s="924"/>
      <c r="AO907" s="924"/>
      <c r="AP907" s="924"/>
      <c r="AQ907" s="924"/>
      <c r="AR907" s="924"/>
      <c r="AS907" s="924"/>
      <c r="AT907" s="604"/>
      <c r="AU907" s="604"/>
      <c r="AV907" s="604"/>
      <c r="AW907" s="604"/>
      <c r="AX907" s="604"/>
      <c r="AY907" s="604"/>
      <c r="AZ907" s="604"/>
      <c r="BA907" s="604"/>
      <c r="BB907" s="604"/>
      <c r="BC907" s="604"/>
      <c r="BD907" s="604"/>
      <c r="BE907" s="604"/>
      <c r="BF907" s="604"/>
      <c r="BG907" s="604"/>
      <c r="BH907" s="604"/>
      <c r="BI907" s="604"/>
      <c r="BJ907" s="604"/>
      <c r="BK907" s="604"/>
      <c r="BL907" s="604"/>
      <c r="BM907" s="604"/>
      <c r="BN907" s="604"/>
      <c r="BO907" s="604"/>
      <c r="BP907" s="604"/>
      <c r="BQ907" s="604"/>
      <c r="BR907" s="604"/>
      <c r="BS907" s="604"/>
      <c r="BT907" s="604"/>
      <c r="BU907" s="604"/>
      <c r="BV907" s="604"/>
      <c r="BW907" s="604"/>
      <c r="BX907" s="604"/>
      <c r="BY907" s="604"/>
      <c r="BZ907" s="604"/>
      <c r="CA907" s="604"/>
      <c r="CB907" s="604"/>
      <c r="CC907" s="604"/>
      <c r="CD907" s="604"/>
      <c r="CE907" s="604"/>
      <c r="CF907" s="604"/>
      <c r="CG907" s="604"/>
      <c r="CH907" s="604"/>
      <c r="CI907" s="604"/>
      <c r="CJ907" s="604"/>
      <c r="CK907" s="604"/>
    </row>
    <row r="908" spans="1:89" ht="16" hidden="1">
      <c r="A908" s="447">
        <f t="shared" si="274"/>
        <v>890</v>
      </c>
      <c r="B908" s="46"/>
      <c r="C908" s="1070"/>
      <c r="D908" s="46"/>
      <c r="E908" s="672"/>
      <c r="F908" s="139"/>
      <c r="G908" s="139"/>
      <c r="H908" s="673"/>
      <c r="I908" s="674"/>
      <c r="J908" s="676"/>
      <c r="K908" s="676"/>
      <c r="L908" s="676"/>
      <c r="M908" s="134"/>
      <c r="N908" s="135"/>
      <c r="O908" s="118" t="e">
        <f>EDATE($N908,#REF!-1)</f>
        <v>#REF!</v>
      </c>
      <c r="P908" s="135"/>
      <c r="Q908" s="118" t="str">
        <f t="shared" si="275"/>
        <v/>
      </c>
      <c r="R908" s="49" t="str">
        <f t="shared" si="276"/>
        <v/>
      </c>
      <c r="S908" s="49">
        <f t="shared" si="280"/>
        <v>0</v>
      </c>
      <c r="T908" s="245"/>
      <c r="U908" s="132"/>
      <c r="V908" s="1238"/>
      <c r="W908" t="str">
        <f t="shared" si="277"/>
        <v/>
      </c>
      <c r="X908" s="573">
        <f t="shared" si="278"/>
        <v>0</v>
      </c>
      <c r="Y908" s="326"/>
      <c r="Z908" s="327"/>
      <c r="AA908" s="328"/>
      <c r="AB908" t="e">
        <f ca="1">IF(Cat_alumnos[[#This Row],[Termina Programa]]&lt;TODAY(), "EGRESADO", "VIGENTE")</f>
        <v>#REF!</v>
      </c>
      <c r="AD908" s="1249">
        <v>890</v>
      </c>
      <c r="AE908" s="1257"/>
      <c r="AF908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CALENDARIO)]],TODAY())/30,0)-AE908, IF(Cat_alumnos[[#This Row],[ESTATUS ACADÉMICO]]="VIGENTE",ROUNDDOWN(DAYS360(Cat_alumnos[[#This Row],[FECHA DE INICIO (PRIMERA CLASE CALENDARIO)]],TODAY())/30,0)+1-AE908,"NO VIGENTE"))</f>
        <v>#REF!</v>
      </c>
      <c r="AG908" s="1265">
        <v>0</v>
      </c>
      <c r="AH908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8" s="1085" t="str">
        <f t="shared" si="281"/>
        <v>SUSPENDER</v>
      </c>
      <c r="AJ908" s="604"/>
      <c r="AK908" s="604"/>
      <c r="AL908" s="604"/>
      <c r="AM908" s="604"/>
      <c r="AN908" s="924"/>
      <c r="AO908" s="924"/>
      <c r="AP908" s="924"/>
      <c r="AQ908" s="924"/>
      <c r="AR908" s="924"/>
      <c r="AS908" s="924"/>
      <c r="AT908" s="604"/>
      <c r="AU908" s="604"/>
      <c r="AV908" s="604"/>
      <c r="AW908" s="604"/>
      <c r="AX908" s="604"/>
      <c r="AY908" s="604"/>
      <c r="AZ908" s="604"/>
      <c r="BA908" s="604"/>
      <c r="BB908" s="604"/>
      <c r="BC908" s="604"/>
      <c r="BD908" s="604"/>
      <c r="BE908" s="604"/>
      <c r="BF908" s="604"/>
      <c r="BG908" s="604"/>
      <c r="BH908" s="604"/>
      <c r="BI908" s="604"/>
      <c r="BJ908" s="604"/>
      <c r="BK908" s="604"/>
      <c r="BL908" s="604"/>
      <c r="BM908" s="604"/>
      <c r="BN908" s="604"/>
      <c r="BO908" s="604"/>
      <c r="BP908" s="604"/>
      <c r="BQ908" s="604"/>
      <c r="BR908" s="604"/>
      <c r="BS908" s="604"/>
      <c r="BT908" s="604"/>
      <c r="BU908" s="604"/>
      <c r="BV908" s="604"/>
      <c r="BW908" s="604"/>
      <c r="BX908" s="604"/>
      <c r="BY908" s="604"/>
      <c r="BZ908" s="604"/>
      <c r="CA908" s="604"/>
      <c r="CB908" s="604"/>
      <c r="CC908" s="604"/>
      <c r="CD908" s="604"/>
      <c r="CE908" s="604"/>
      <c r="CF908" s="604"/>
      <c r="CG908" s="604"/>
      <c r="CH908" s="604"/>
      <c r="CI908" s="604"/>
      <c r="CJ908" s="604"/>
      <c r="CK908" s="604"/>
    </row>
    <row r="909" spans="1:89" ht="16" hidden="1">
      <c r="A909" s="447">
        <f t="shared" si="274"/>
        <v>891</v>
      </c>
      <c r="B909" s="46"/>
      <c r="C909" s="1070"/>
      <c r="D909" s="46"/>
      <c r="E909" s="672"/>
      <c r="F909" s="139"/>
      <c r="G909" s="139"/>
      <c r="H909" s="673"/>
      <c r="I909" s="674"/>
      <c r="J909" s="676"/>
      <c r="K909" s="676"/>
      <c r="L909" s="676"/>
      <c r="M909" s="134"/>
      <c r="N909" s="135"/>
      <c r="O909" s="118" t="e">
        <f>EDATE($N909,#REF!-1)</f>
        <v>#REF!</v>
      </c>
      <c r="P909" s="135"/>
      <c r="Q909" s="118" t="str">
        <f t="shared" si="275"/>
        <v/>
      </c>
      <c r="R909" s="49" t="str">
        <f t="shared" si="276"/>
        <v/>
      </c>
      <c r="S909" s="49">
        <f t="shared" si="280"/>
        <v>0</v>
      </c>
      <c r="T909" s="245"/>
      <c r="U909" s="132"/>
      <c r="W909" t="str">
        <f t="shared" si="277"/>
        <v/>
      </c>
      <c r="X909" s="573">
        <f t="shared" si="278"/>
        <v>0</v>
      </c>
      <c r="Y909" s="326"/>
      <c r="Z909" s="327"/>
      <c r="AA909" s="328"/>
      <c r="AB909" t="e">
        <f ca="1">IF(Cat_alumnos[[#This Row],[Termina Programa]]&lt;TODAY(), "EGRESADO", "VIGENTE")</f>
        <v>#REF!</v>
      </c>
      <c r="AD909" s="1248">
        <v>891</v>
      </c>
      <c r="AE909" s="1257"/>
      <c r="AF909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CALENDARIO)]],TODAY())/30,0)-AE909, IF(Cat_alumnos[[#This Row],[ESTATUS ACADÉMICO]]="VIGENTE",ROUNDDOWN(DAYS360(Cat_alumnos[[#This Row],[FECHA DE INICIO (PRIMERA CLASE CALENDARIO)]],TODAY())/30,0)+1-AE909,"NO VIGENTE"))</f>
        <v>#REF!</v>
      </c>
      <c r="AG909" s="1265">
        <v>0</v>
      </c>
      <c r="AH909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9" s="1085" t="str">
        <f t="shared" si="281"/>
        <v>SUSPENDER</v>
      </c>
      <c r="AJ909" s="604"/>
      <c r="AK909" s="604"/>
      <c r="AL909" s="604"/>
      <c r="AM909" s="604"/>
      <c r="AN909" s="924"/>
      <c r="AO909" s="924"/>
      <c r="AP909" s="924"/>
      <c r="AQ909" s="924"/>
      <c r="AR909" s="924"/>
      <c r="AS909" s="924"/>
      <c r="AT909" s="604"/>
      <c r="AU909" s="604"/>
      <c r="AV909" s="604"/>
      <c r="AW909" s="604"/>
      <c r="AX909" s="604"/>
      <c r="AY909" s="604"/>
      <c r="AZ909" s="604"/>
      <c r="BA909" s="604"/>
      <c r="BB909" s="604"/>
      <c r="BC909" s="604"/>
      <c r="BD909" s="604"/>
      <c r="BE909" s="604"/>
      <c r="BF909" s="604"/>
      <c r="BG909" s="604"/>
      <c r="BH909" s="604"/>
      <c r="BI909" s="604"/>
      <c r="BJ909" s="604"/>
      <c r="BK909" s="604"/>
      <c r="BL909" s="604"/>
      <c r="BM909" s="604"/>
      <c r="BN909" s="604"/>
      <c r="BO909" s="604"/>
      <c r="BP909" s="604"/>
      <c r="BQ909" s="604"/>
      <c r="BR909" s="604"/>
      <c r="BS909" s="604"/>
      <c r="BT909" s="604"/>
      <c r="BU909" s="604"/>
      <c r="BV909" s="604"/>
      <c r="BW909" s="604"/>
      <c r="BX909" s="604"/>
      <c r="BY909" s="604"/>
      <c r="BZ909" s="604"/>
      <c r="CA909" s="604"/>
      <c r="CB909" s="604"/>
      <c r="CC909" s="604"/>
      <c r="CD909" s="604"/>
      <c r="CE909" s="604"/>
      <c r="CF909" s="604"/>
      <c r="CG909" s="604"/>
      <c r="CH909" s="604"/>
      <c r="CI909" s="604"/>
      <c r="CJ909" s="604"/>
      <c r="CK909" s="604"/>
    </row>
    <row r="910" spans="1:89" ht="16" hidden="1">
      <c r="A910" s="447">
        <f t="shared" si="274"/>
        <v>892</v>
      </c>
      <c r="B910" s="46"/>
      <c r="C910" s="1070"/>
      <c r="D910" s="46"/>
      <c r="E910" s="672"/>
      <c r="F910" s="139"/>
      <c r="G910" s="139"/>
      <c r="H910" s="673"/>
      <c r="I910" s="674"/>
      <c r="J910" s="676"/>
      <c r="K910" s="676"/>
      <c r="L910" s="676"/>
      <c r="M910" s="134"/>
      <c r="N910" s="135"/>
      <c r="O910" s="118" t="e">
        <f>EDATE($N910,#REF!-1)</f>
        <v>#REF!</v>
      </c>
      <c r="P910" s="135"/>
      <c r="Q910" s="118" t="str">
        <f t="shared" si="275"/>
        <v/>
      </c>
      <c r="R910" s="49" t="str">
        <f t="shared" si="276"/>
        <v/>
      </c>
      <c r="S910" s="49">
        <f t="shared" si="280"/>
        <v>0</v>
      </c>
      <c r="T910" s="245"/>
      <c r="U910" s="132"/>
      <c r="W910" t="str">
        <f t="shared" si="277"/>
        <v/>
      </c>
      <c r="X910" s="573">
        <f t="shared" si="278"/>
        <v>0</v>
      </c>
      <c r="Y910" s="326"/>
      <c r="Z910" s="327"/>
      <c r="AA910" s="328"/>
      <c r="AB910" t="e">
        <f ca="1">IF(Cat_alumnos[[#This Row],[Termina Programa]]&lt;TODAY(), "EGRESADO", "VIGENTE")</f>
        <v>#REF!</v>
      </c>
      <c r="AD910" s="1249">
        <v>892</v>
      </c>
      <c r="AE910" s="1257"/>
      <c r="AF910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CALENDARIO)]],TODAY())/30,0)-AE910, IF(Cat_alumnos[[#This Row],[ESTATUS ACADÉMICO]]="VIGENTE",ROUNDDOWN(DAYS360(Cat_alumnos[[#This Row],[FECHA DE INICIO (PRIMERA CLASE CALENDARIO)]],TODAY())/30,0)+1-AE910,"NO VIGENTE"))</f>
        <v>#REF!</v>
      </c>
      <c r="AG910" s="1265">
        <v>0</v>
      </c>
      <c r="AH910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0" s="1085" t="str">
        <f t="shared" si="281"/>
        <v>SUSPENDER</v>
      </c>
      <c r="AJ910" s="604"/>
      <c r="AK910" s="604"/>
      <c r="AL910" s="604"/>
      <c r="AM910" s="604"/>
      <c r="AN910" s="924"/>
      <c r="AO910" s="924"/>
      <c r="AP910" s="924"/>
      <c r="AQ910" s="924"/>
      <c r="AR910" s="924"/>
      <c r="AS910" s="924"/>
      <c r="AT910" s="604"/>
      <c r="AU910" s="604"/>
      <c r="AV910" s="604"/>
      <c r="AW910" s="604"/>
      <c r="AX910" s="604"/>
      <c r="AY910" s="604"/>
      <c r="AZ910" s="604"/>
      <c r="BA910" s="604"/>
      <c r="BB910" s="604"/>
      <c r="BC910" s="604"/>
      <c r="BD910" s="604"/>
      <c r="BE910" s="604"/>
      <c r="BF910" s="604"/>
      <c r="BG910" s="604"/>
      <c r="BH910" s="604"/>
      <c r="BI910" s="604"/>
      <c r="BJ910" s="604"/>
      <c r="BK910" s="604"/>
      <c r="BL910" s="604"/>
      <c r="BM910" s="604"/>
      <c r="BN910" s="604"/>
      <c r="BO910" s="604"/>
      <c r="BP910" s="604"/>
      <c r="BQ910" s="604"/>
      <c r="BR910" s="604"/>
      <c r="BS910" s="604"/>
      <c r="BT910" s="604"/>
      <c r="BU910" s="604"/>
      <c r="BV910" s="604"/>
      <c r="BW910" s="604"/>
      <c r="BX910" s="604"/>
      <c r="BY910" s="604"/>
      <c r="BZ910" s="604"/>
      <c r="CA910" s="604"/>
      <c r="CB910" s="604"/>
      <c r="CC910" s="604"/>
      <c r="CD910" s="604"/>
      <c r="CE910" s="604"/>
      <c r="CF910" s="604"/>
      <c r="CG910" s="604"/>
      <c r="CH910" s="604"/>
      <c r="CI910" s="604"/>
      <c r="CJ910" s="604"/>
      <c r="CK910" s="604"/>
    </row>
    <row r="911" spans="1:89" ht="16" hidden="1">
      <c r="A911" s="447">
        <f t="shared" si="274"/>
        <v>893</v>
      </c>
      <c r="B911" s="46"/>
      <c r="C911" s="1070"/>
      <c r="D911" s="46"/>
      <c r="E911" s="672"/>
      <c r="F911" s="139"/>
      <c r="G911" s="139"/>
      <c r="H911" s="673"/>
      <c r="I911" s="674"/>
      <c r="J911" s="676"/>
      <c r="K911" s="676"/>
      <c r="L911" s="676"/>
      <c r="M911" s="134"/>
      <c r="N911" s="135"/>
      <c r="O911" s="118" t="e">
        <f>EDATE($N911,#REF!-1)</f>
        <v>#REF!</v>
      </c>
      <c r="P911" s="135"/>
      <c r="Q911" s="118" t="str">
        <f t="shared" si="275"/>
        <v/>
      </c>
      <c r="R911" s="49" t="str">
        <f t="shared" si="276"/>
        <v/>
      </c>
      <c r="S911" s="49">
        <f t="shared" si="280"/>
        <v>0</v>
      </c>
      <c r="T911" s="245"/>
      <c r="U911" s="132"/>
      <c r="W911" t="str">
        <f t="shared" si="277"/>
        <v/>
      </c>
      <c r="X911" s="573">
        <f t="shared" si="278"/>
        <v>0</v>
      </c>
      <c r="Y911" s="326"/>
      <c r="Z911" s="327"/>
      <c r="AA911" s="328"/>
      <c r="AB911" t="e">
        <f ca="1">IF(Cat_alumnos[[#This Row],[Termina Programa]]&lt;TODAY(), "EGRESADO", "VIGENTE")</f>
        <v>#REF!</v>
      </c>
      <c r="AD911" s="1248">
        <v>893</v>
      </c>
      <c r="AE911" s="1257"/>
      <c r="AF911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CALENDARIO)]],TODAY())/30,0)-AE911, IF(Cat_alumnos[[#This Row],[ESTATUS ACADÉMICO]]="VIGENTE",ROUNDDOWN(DAYS360(Cat_alumnos[[#This Row],[FECHA DE INICIO (PRIMERA CLASE CALENDARIO)]],TODAY())/30,0)+1-AE911,"NO VIGENTE"))</f>
        <v>#REF!</v>
      </c>
      <c r="AG911" s="1265">
        <v>0</v>
      </c>
      <c r="AH911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1" s="1085" t="str">
        <f t="shared" si="281"/>
        <v>SUSPENDER</v>
      </c>
      <c r="AJ911" s="604"/>
      <c r="AK911" s="604"/>
      <c r="AL911" s="604"/>
      <c r="AM911" s="604"/>
      <c r="AN911" s="924"/>
      <c r="AO911" s="924"/>
      <c r="AP911" s="924"/>
      <c r="AQ911" s="924"/>
      <c r="AR911" s="924"/>
      <c r="AS911" s="924"/>
      <c r="AT911" s="604"/>
      <c r="AU911" s="604"/>
      <c r="AV911" s="604"/>
      <c r="AW911" s="604"/>
      <c r="AX911" s="604"/>
      <c r="AY911" s="604"/>
      <c r="AZ911" s="604"/>
      <c r="BA911" s="604"/>
      <c r="BB911" s="604"/>
      <c r="BC911" s="604"/>
      <c r="BD911" s="604"/>
      <c r="BE911" s="604"/>
      <c r="BF911" s="604"/>
      <c r="BG911" s="604"/>
      <c r="BH911" s="604"/>
      <c r="BI911" s="604"/>
      <c r="BJ911" s="604"/>
      <c r="BK911" s="604"/>
      <c r="BL911" s="604"/>
      <c r="BM911" s="604"/>
      <c r="BN911" s="604"/>
      <c r="BO911" s="604"/>
      <c r="BP911" s="604"/>
      <c r="BQ911" s="604"/>
      <c r="BR911" s="604"/>
      <c r="BS911" s="604"/>
      <c r="BT911" s="604"/>
      <c r="BU911" s="604"/>
      <c r="BV911" s="604"/>
      <c r="BW911" s="604"/>
      <c r="BX911" s="604"/>
      <c r="BY911" s="604"/>
      <c r="BZ911" s="604"/>
      <c r="CA911" s="604"/>
      <c r="CB911" s="604"/>
      <c r="CC911" s="604"/>
      <c r="CD911" s="604"/>
      <c r="CE911" s="604"/>
      <c r="CF911" s="604"/>
      <c r="CG911" s="604"/>
      <c r="CH911" s="604"/>
      <c r="CI911" s="604"/>
      <c r="CJ911" s="604"/>
      <c r="CK911" s="604"/>
    </row>
    <row r="912" spans="1:89" ht="16" hidden="1">
      <c r="A912" s="447">
        <f t="shared" si="274"/>
        <v>894</v>
      </c>
      <c r="B912" s="46"/>
      <c r="C912" s="1070"/>
      <c r="D912" s="46"/>
      <c r="E912" s="672"/>
      <c r="F912" s="139"/>
      <c r="G912" s="139"/>
      <c r="H912" s="673"/>
      <c r="I912" s="674"/>
      <c r="J912" s="676"/>
      <c r="K912" s="676"/>
      <c r="L912" s="676"/>
      <c r="M912" s="134"/>
      <c r="N912" s="135"/>
      <c r="O912" s="118" t="e">
        <f>EDATE($N912,#REF!-1)</f>
        <v>#REF!</v>
      </c>
      <c r="P912" s="135"/>
      <c r="Q912" s="118" t="str">
        <f t="shared" si="275"/>
        <v/>
      </c>
      <c r="R912" s="49" t="str">
        <f t="shared" si="276"/>
        <v/>
      </c>
      <c r="S912" s="49">
        <f t="shared" si="280"/>
        <v>0</v>
      </c>
      <c r="T912" s="245"/>
      <c r="U912" s="132"/>
      <c r="W912" t="str">
        <f t="shared" si="277"/>
        <v/>
      </c>
      <c r="X912" s="573">
        <f t="shared" si="278"/>
        <v>0</v>
      </c>
      <c r="Y912" s="326"/>
      <c r="Z912" s="327"/>
      <c r="AA912" s="328"/>
      <c r="AB912" t="e">
        <f ca="1">IF(Cat_alumnos[[#This Row],[Termina Programa]]&lt;TODAY(), "EGRESADO", "VIGENTE")</f>
        <v>#REF!</v>
      </c>
      <c r="AD912" s="1249">
        <v>894</v>
      </c>
      <c r="AE912" s="1257"/>
      <c r="AF912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CALENDARIO)]],TODAY())/30,0)-AE912, IF(Cat_alumnos[[#This Row],[ESTATUS ACADÉMICO]]="VIGENTE",ROUNDDOWN(DAYS360(Cat_alumnos[[#This Row],[FECHA DE INICIO (PRIMERA CLASE CALENDARIO)]],TODAY())/30,0)+1-AE912,"NO VIGENTE"))</f>
        <v>#REF!</v>
      </c>
      <c r="AG912" s="1265">
        <v>0</v>
      </c>
      <c r="AH912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2" s="1085" t="str">
        <f t="shared" si="281"/>
        <v>SUSPENDER</v>
      </c>
      <c r="AJ912" s="604"/>
      <c r="AK912" s="604"/>
      <c r="AL912" s="604"/>
      <c r="AM912" s="604"/>
      <c r="AN912" s="924"/>
      <c r="AO912" s="924"/>
      <c r="AP912" s="924"/>
      <c r="AQ912" s="924"/>
      <c r="AR912" s="924"/>
      <c r="AS912" s="924"/>
      <c r="AT912" s="604"/>
      <c r="AU912" s="604"/>
      <c r="AV912" s="604"/>
      <c r="AW912" s="604"/>
      <c r="AX912" s="604"/>
      <c r="AY912" s="604"/>
      <c r="AZ912" s="604"/>
      <c r="BA912" s="604"/>
      <c r="BB912" s="604"/>
      <c r="BC912" s="604"/>
      <c r="BD912" s="604"/>
      <c r="BE912" s="604"/>
      <c r="BF912" s="604"/>
      <c r="BG912" s="604"/>
      <c r="BH912" s="604"/>
      <c r="BI912" s="604"/>
      <c r="BJ912" s="604"/>
      <c r="BK912" s="604"/>
      <c r="BL912" s="604"/>
      <c r="BM912" s="604"/>
      <c r="BN912" s="604"/>
      <c r="BO912" s="604"/>
      <c r="BP912" s="604"/>
      <c r="BQ912" s="604"/>
      <c r="BR912" s="604"/>
      <c r="BS912" s="604"/>
      <c r="BT912" s="604"/>
      <c r="BU912" s="604"/>
      <c r="BV912" s="604"/>
      <c r="BW912" s="604"/>
      <c r="BX912" s="604"/>
      <c r="BY912" s="604"/>
      <c r="BZ912" s="604"/>
      <c r="CA912" s="604"/>
      <c r="CB912" s="604"/>
      <c r="CC912" s="604"/>
      <c r="CD912" s="604"/>
      <c r="CE912" s="604"/>
      <c r="CF912" s="604"/>
      <c r="CG912" s="604"/>
      <c r="CH912" s="604"/>
      <c r="CI912" s="604"/>
      <c r="CJ912" s="604"/>
      <c r="CK912" s="604"/>
    </row>
    <row r="913" spans="1:89" ht="16" hidden="1">
      <c r="A913" s="447">
        <f t="shared" si="274"/>
        <v>895</v>
      </c>
      <c r="B913" s="46"/>
      <c r="C913" s="1070"/>
      <c r="D913" s="46"/>
      <c r="E913" s="672"/>
      <c r="F913" s="139"/>
      <c r="G913" s="139"/>
      <c r="H913" s="673"/>
      <c r="I913" s="674"/>
      <c r="J913" s="676"/>
      <c r="K913" s="676"/>
      <c r="L913" s="676"/>
      <c r="M913" s="134"/>
      <c r="N913" s="135"/>
      <c r="O913" s="118" t="e">
        <f>EDATE($N913,#REF!-1)</f>
        <v>#REF!</v>
      </c>
      <c r="P913" s="135"/>
      <c r="Q913" s="118" t="str">
        <f t="shared" si="275"/>
        <v/>
      </c>
      <c r="R913" s="49" t="str">
        <f t="shared" si="276"/>
        <v/>
      </c>
      <c r="S913" s="49">
        <f t="shared" si="280"/>
        <v>0</v>
      </c>
      <c r="T913" s="245"/>
      <c r="U913" s="132"/>
      <c r="W913" t="str">
        <f t="shared" si="277"/>
        <v/>
      </c>
      <c r="X913" s="573">
        <f t="shared" si="278"/>
        <v>0</v>
      </c>
      <c r="Y913" s="326"/>
      <c r="Z913" s="327"/>
      <c r="AA913" s="328"/>
      <c r="AB913" t="e">
        <f ca="1">IF(Cat_alumnos[[#This Row],[Termina Programa]]&lt;TODAY(), "EGRESADO", "VIGENTE")</f>
        <v>#REF!</v>
      </c>
      <c r="AD913" s="1248">
        <v>895</v>
      </c>
      <c r="AE913" s="1257"/>
      <c r="AF913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CALENDARIO)]],TODAY())/30,0)-AE913, IF(Cat_alumnos[[#This Row],[ESTATUS ACADÉMICO]]="VIGENTE",ROUNDDOWN(DAYS360(Cat_alumnos[[#This Row],[FECHA DE INICIO (PRIMERA CLASE CALENDARIO)]],TODAY())/30,0)+1-AE913,"NO VIGENTE"))</f>
        <v>#REF!</v>
      </c>
      <c r="AG913" s="1265">
        <v>0</v>
      </c>
      <c r="AH913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3" s="1085" t="str">
        <f t="shared" si="281"/>
        <v>SUSPENDER</v>
      </c>
      <c r="AJ913" s="604"/>
      <c r="AK913" s="604"/>
      <c r="AL913" s="604"/>
      <c r="AM913" s="604"/>
      <c r="AN913" s="924"/>
      <c r="AO913" s="924"/>
      <c r="AP913" s="924"/>
      <c r="AQ913" s="924"/>
      <c r="AR913" s="924"/>
      <c r="AS913" s="924"/>
      <c r="AT913" s="604"/>
      <c r="AU913" s="604"/>
      <c r="AV913" s="604"/>
      <c r="AW913" s="604"/>
      <c r="AX913" s="604"/>
      <c r="AY913" s="604"/>
      <c r="AZ913" s="604"/>
      <c r="BA913" s="604"/>
      <c r="BB913" s="604"/>
      <c r="BC913" s="604"/>
      <c r="BD913" s="604"/>
      <c r="BE913" s="604"/>
      <c r="BF913" s="604"/>
      <c r="BG913" s="604"/>
      <c r="BH913" s="604"/>
      <c r="BI913" s="604"/>
      <c r="BJ913" s="604"/>
      <c r="BK913" s="604"/>
      <c r="BL913" s="604"/>
      <c r="BM913" s="604"/>
      <c r="BN913" s="604"/>
      <c r="BO913" s="604"/>
      <c r="BP913" s="604"/>
      <c r="BQ913" s="604"/>
      <c r="BR913" s="604"/>
      <c r="BS913" s="604"/>
      <c r="BT913" s="604"/>
      <c r="BU913" s="604"/>
      <c r="BV913" s="604"/>
      <c r="BW913" s="604"/>
      <c r="BX913" s="604"/>
      <c r="BY913" s="604"/>
      <c r="BZ913" s="604"/>
      <c r="CA913" s="604"/>
      <c r="CB913" s="604"/>
      <c r="CC913" s="604"/>
      <c r="CD913" s="604"/>
      <c r="CE913" s="604"/>
      <c r="CF913" s="604"/>
      <c r="CG913" s="604"/>
      <c r="CH913" s="604"/>
      <c r="CI913" s="604"/>
      <c r="CJ913" s="604"/>
      <c r="CK913" s="604"/>
    </row>
    <row r="914" spans="1:89" ht="16" hidden="1">
      <c r="A914" s="447">
        <f t="shared" si="274"/>
        <v>896</v>
      </c>
      <c r="B914" s="46"/>
      <c r="C914" s="1070"/>
      <c r="D914" s="46"/>
      <c r="E914" s="672"/>
      <c r="F914" s="139"/>
      <c r="G914" s="139"/>
      <c r="H914" s="673"/>
      <c r="I914" s="674"/>
      <c r="J914" s="676"/>
      <c r="K914" s="676"/>
      <c r="L914" s="676"/>
      <c r="M914" s="134"/>
      <c r="N914" s="135"/>
      <c r="O914" s="118" t="e">
        <f>EDATE($N914,#REF!-1)</f>
        <v>#REF!</v>
      </c>
      <c r="P914" s="135"/>
      <c r="Q914" s="118" t="str">
        <f t="shared" si="275"/>
        <v/>
      </c>
      <c r="R914" s="49" t="str">
        <f t="shared" si="276"/>
        <v/>
      </c>
      <c r="S914" s="49">
        <f t="shared" si="280"/>
        <v>0</v>
      </c>
      <c r="T914" s="245"/>
      <c r="U914" s="132"/>
      <c r="W914" t="str">
        <f t="shared" si="277"/>
        <v/>
      </c>
      <c r="X914" s="573">
        <f t="shared" si="278"/>
        <v>0</v>
      </c>
      <c r="Y914" s="326"/>
      <c r="Z914" s="327"/>
      <c r="AA914" s="328"/>
      <c r="AB914" t="e">
        <f ca="1">IF(Cat_alumnos[[#This Row],[Termina Programa]]&lt;TODAY(), "EGRESADO", "VIGENTE")</f>
        <v>#REF!</v>
      </c>
      <c r="AD914" s="1249">
        <v>896</v>
      </c>
      <c r="AE914" s="1257"/>
      <c r="AF914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CALENDARIO)]],TODAY())/30,0)-AE914, IF(Cat_alumnos[[#This Row],[ESTATUS ACADÉMICO]]="VIGENTE",ROUNDDOWN(DAYS360(Cat_alumnos[[#This Row],[FECHA DE INICIO (PRIMERA CLASE CALENDARIO)]],TODAY())/30,0)+1-AE914,"NO VIGENTE"))</f>
        <v>#REF!</v>
      </c>
      <c r="AG914" s="1265">
        <v>0</v>
      </c>
      <c r="AH914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4" s="1085" t="str">
        <f t="shared" si="281"/>
        <v>SUSPENDER</v>
      </c>
      <c r="AJ914" s="604"/>
      <c r="AK914" s="604"/>
      <c r="AL914" s="604"/>
      <c r="AM914" s="604"/>
      <c r="AN914" s="924"/>
      <c r="AO914" s="924"/>
      <c r="AP914" s="924"/>
      <c r="AQ914" s="924"/>
      <c r="AR914" s="924"/>
      <c r="AS914" s="924"/>
      <c r="AT914" s="604"/>
      <c r="AU914" s="604"/>
      <c r="AV914" s="604"/>
      <c r="AW914" s="604"/>
      <c r="AX914" s="604"/>
      <c r="AY914" s="604"/>
      <c r="AZ914" s="604"/>
      <c r="BA914" s="604"/>
      <c r="BB914" s="604"/>
      <c r="BC914" s="604"/>
      <c r="BD914" s="604"/>
      <c r="BE914" s="604"/>
      <c r="BF914" s="604"/>
      <c r="BG914" s="604"/>
      <c r="BH914" s="604"/>
      <c r="BI914" s="604"/>
      <c r="BJ914" s="604"/>
      <c r="BK914" s="604"/>
      <c r="BL914" s="604"/>
      <c r="BM914" s="604"/>
      <c r="BN914" s="604"/>
      <c r="BO914" s="604"/>
      <c r="BP914" s="604"/>
      <c r="BQ914" s="604"/>
      <c r="BR914" s="604"/>
      <c r="BS914" s="604"/>
      <c r="BT914" s="604"/>
      <c r="BU914" s="604"/>
      <c r="BV914" s="604"/>
      <c r="BW914" s="604"/>
      <c r="BX914" s="604"/>
      <c r="BY914" s="604"/>
      <c r="BZ914" s="604"/>
      <c r="CA914" s="604"/>
      <c r="CB914" s="604"/>
      <c r="CC914" s="604"/>
      <c r="CD914" s="604"/>
      <c r="CE914" s="604"/>
      <c r="CF914" s="604"/>
      <c r="CG914" s="604"/>
      <c r="CH914" s="604"/>
      <c r="CI914" s="604"/>
      <c r="CJ914" s="604"/>
      <c r="CK914" s="604"/>
    </row>
    <row r="915" spans="1:89" ht="16" hidden="1">
      <c r="A915" s="447">
        <f t="shared" si="274"/>
        <v>897</v>
      </c>
      <c r="B915" s="46"/>
      <c r="C915" s="1070"/>
      <c r="D915" s="46"/>
      <c r="E915" s="672"/>
      <c r="F915" s="139"/>
      <c r="G915" s="139"/>
      <c r="H915" s="673"/>
      <c r="I915" s="674"/>
      <c r="J915" s="676"/>
      <c r="K915" s="676"/>
      <c r="L915" s="676"/>
      <c r="M915" s="134"/>
      <c r="N915" s="135"/>
      <c r="O915" s="118" t="e">
        <f>EDATE($N915,#REF!-1)</f>
        <v>#REF!</v>
      </c>
      <c r="P915" s="135"/>
      <c r="Q915" s="118" t="str">
        <f t="shared" si="275"/>
        <v/>
      </c>
      <c r="R915" s="49" t="str">
        <f t="shared" si="276"/>
        <v/>
      </c>
      <c r="S915" s="49">
        <f t="shared" si="280"/>
        <v>0</v>
      </c>
      <c r="T915" s="245"/>
      <c r="U915" s="132"/>
      <c r="W915" t="str">
        <f t="shared" si="277"/>
        <v/>
      </c>
      <c r="X915" s="573">
        <f t="shared" si="278"/>
        <v>0</v>
      </c>
      <c r="Y915" s="326"/>
      <c r="Z915" s="327"/>
      <c r="AA915" s="328"/>
      <c r="AB915" t="e">
        <f ca="1">IF(Cat_alumnos[[#This Row],[Termina Programa]]&lt;TODAY(), "EGRESADO", "VIGENTE")</f>
        <v>#REF!</v>
      </c>
      <c r="AD915" s="1248">
        <v>897</v>
      </c>
      <c r="AE915" s="1257"/>
      <c r="AF915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CALENDARIO)]],TODAY())/30,0)-AE915, IF(Cat_alumnos[[#This Row],[ESTATUS ACADÉMICO]]="VIGENTE",ROUNDDOWN(DAYS360(Cat_alumnos[[#This Row],[FECHA DE INICIO (PRIMERA CLASE CALENDARIO)]],TODAY())/30,0)+1-AE915,"NO VIGENTE"))</f>
        <v>#REF!</v>
      </c>
      <c r="AG915" s="1265">
        <v>0</v>
      </c>
      <c r="AH915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5" s="1085" t="str">
        <f t="shared" si="281"/>
        <v>SUSPENDER</v>
      </c>
      <c r="AJ915" s="604"/>
      <c r="AK915" s="604"/>
      <c r="AL915" s="604"/>
      <c r="AM915" s="604"/>
      <c r="AN915" s="924"/>
      <c r="AO915" s="924"/>
      <c r="AP915" s="924"/>
      <c r="AQ915" s="924"/>
      <c r="AR915" s="924"/>
      <c r="AS915" s="924"/>
      <c r="AT915" s="604"/>
      <c r="AU915" s="604"/>
      <c r="AV915" s="604"/>
      <c r="AW915" s="604"/>
      <c r="AX915" s="604"/>
      <c r="AY915" s="604"/>
      <c r="AZ915" s="604"/>
      <c r="BA915" s="604"/>
      <c r="BB915" s="604"/>
      <c r="BC915" s="604"/>
      <c r="BD915" s="604"/>
      <c r="BE915" s="604"/>
      <c r="BF915" s="604"/>
      <c r="BG915" s="604"/>
      <c r="BH915" s="604"/>
      <c r="BI915" s="604"/>
      <c r="BJ915" s="604"/>
      <c r="BK915" s="604"/>
      <c r="BL915" s="604"/>
      <c r="BM915" s="604"/>
      <c r="BN915" s="604"/>
      <c r="BO915" s="604"/>
      <c r="BP915" s="604"/>
      <c r="BQ915" s="604"/>
      <c r="BR915" s="604"/>
      <c r="BS915" s="604"/>
      <c r="BT915" s="604"/>
      <c r="BU915" s="604"/>
      <c r="BV915" s="604"/>
      <c r="BW915" s="604"/>
      <c r="BX915" s="604"/>
      <c r="BY915" s="604"/>
      <c r="BZ915" s="604"/>
      <c r="CA915" s="604"/>
      <c r="CB915" s="604"/>
      <c r="CC915" s="604"/>
      <c r="CD915" s="604"/>
      <c r="CE915" s="604"/>
      <c r="CF915" s="604"/>
      <c r="CG915" s="604"/>
      <c r="CH915" s="604"/>
      <c r="CI915" s="604"/>
      <c r="CJ915" s="604"/>
      <c r="CK915" s="604"/>
    </row>
    <row r="916" spans="1:89" ht="16" hidden="1">
      <c r="A916" s="447">
        <f t="shared" si="274"/>
        <v>898</v>
      </c>
      <c r="B916" s="46"/>
      <c r="C916" s="1070"/>
      <c r="D916" s="46"/>
      <c r="E916" s="672"/>
      <c r="F916" s="139"/>
      <c r="G916" s="139"/>
      <c r="H916" s="673"/>
      <c r="I916" s="674"/>
      <c r="J916" s="676"/>
      <c r="K916" s="676"/>
      <c r="L916" s="676"/>
      <c r="M916" s="134"/>
      <c r="N916" s="135"/>
      <c r="O916" s="118" t="e">
        <f>EDATE($N916,#REF!-1)</f>
        <v>#REF!</v>
      </c>
      <c r="P916" s="135"/>
      <c r="Q916" s="118" t="str">
        <f t="shared" si="275"/>
        <v/>
      </c>
      <c r="R916" s="49" t="str">
        <f t="shared" si="276"/>
        <v/>
      </c>
      <c r="S916" s="49">
        <f t="shared" si="280"/>
        <v>0</v>
      </c>
      <c r="T916" s="245"/>
      <c r="U916" s="132"/>
      <c r="W916" t="str">
        <f t="shared" si="277"/>
        <v/>
      </c>
      <c r="X916" s="573">
        <f t="shared" si="278"/>
        <v>0</v>
      </c>
      <c r="Y916" s="326"/>
      <c r="Z916" s="327"/>
      <c r="AA916" s="328"/>
      <c r="AB916" t="e">
        <f ca="1">IF(Cat_alumnos[[#This Row],[Termina Programa]]&lt;TODAY(), "EGRESADO", "VIGENTE")</f>
        <v>#REF!</v>
      </c>
      <c r="AD916" s="1249">
        <v>898</v>
      </c>
      <c r="AE916" s="1257"/>
      <c r="AF916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CALENDARIO)]],TODAY())/30,0)-AE916, IF(Cat_alumnos[[#This Row],[ESTATUS ACADÉMICO]]="VIGENTE",ROUNDDOWN(DAYS360(Cat_alumnos[[#This Row],[FECHA DE INICIO (PRIMERA CLASE CALENDARIO)]],TODAY())/30,0)+1-AE916,"NO VIGENTE"))</f>
        <v>#REF!</v>
      </c>
      <c r="AG916" s="1265">
        <v>0</v>
      </c>
      <c r="AH916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6" s="1085" t="str">
        <f t="shared" si="281"/>
        <v>SUSPENDER</v>
      </c>
      <c r="AJ916" s="604"/>
      <c r="AK916" s="604"/>
      <c r="AL916" s="604"/>
      <c r="AM916" s="604"/>
      <c r="AN916" s="924"/>
      <c r="AO916" s="924"/>
      <c r="AP916" s="924"/>
      <c r="AQ916" s="924"/>
      <c r="AR916" s="924"/>
      <c r="AS916" s="924"/>
      <c r="AT916" s="604"/>
      <c r="AU916" s="604"/>
      <c r="AV916" s="604"/>
      <c r="AW916" s="604"/>
      <c r="AX916" s="604"/>
      <c r="AY916" s="604"/>
      <c r="AZ916" s="604"/>
      <c r="BA916" s="604"/>
      <c r="BB916" s="604"/>
      <c r="BC916" s="604"/>
      <c r="BD916" s="604"/>
      <c r="BE916" s="604"/>
      <c r="BF916" s="604"/>
      <c r="BG916" s="604"/>
      <c r="BH916" s="604"/>
      <c r="BI916" s="604"/>
      <c r="BJ916" s="604"/>
      <c r="BK916" s="604"/>
      <c r="BL916" s="604"/>
      <c r="BM916" s="604"/>
      <c r="BN916" s="604"/>
      <c r="BO916" s="604"/>
      <c r="BP916" s="604"/>
      <c r="BQ916" s="604"/>
      <c r="BR916" s="604"/>
      <c r="BS916" s="604"/>
      <c r="BT916" s="604"/>
      <c r="BU916" s="604"/>
      <c r="BV916" s="604"/>
      <c r="BW916" s="604"/>
      <c r="BX916" s="604"/>
      <c r="BY916" s="604"/>
      <c r="BZ916" s="604"/>
      <c r="CA916" s="604"/>
      <c r="CB916" s="604"/>
      <c r="CC916" s="604"/>
      <c r="CD916" s="604"/>
      <c r="CE916" s="604"/>
      <c r="CF916" s="604"/>
      <c r="CG916" s="604"/>
      <c r="CH916" s="604"/>
      <c r="CI916" s="604"/>
      <c r="CJ916" s="604"/>
      <c r="CK916" s="604"/>
    </row>
    <row r="917" spans="1:89" ht="16" hidden="1">
      <c r="A917" s="447">
        <f t="shared" si="274"/>
        <v>899</v>
      </c>
      <c r="B917" s="46"/>
      <c r="C917" s="1070"/>
      <c r="D917" s="46"/>
      <c r="E917" s="672"/>
      <c r="F917" s="139"/>
      <c r="G917" s="139"/>
      <c r="H917" s="673"/>
      <c r="I917" s="674"/>
      <c r="J917" s="676"/>
      <c r="K917" s="676"/>
      <c r="L917" s="676"/>
      <c r="M917" s="134"/>
      <c r="N917" s="135"/>
      <c r="O917" s="118" t="e">
        <f>EDATE($N917,#REF!-1)</f>
        <v>#REF!</v>
      </c>
      <c r="P917" s="135"/>
      <c r="Q917" s="118" t="str">
        <f t="shared" si="275"/>
        <v/>
      </c>
      <c r="R917" s="49" t="str">
        <f t="shared" si="276"/>
        <v/>
      </c>
      <c r="S917" s="49">
        <f t="shared" si="280"/>
        <v>0</v>
      </c>
      <c r="T917" s="245"/>
      <c r="U917" s="132"/>
      <c r="W917" t="str">
        <f t="shared" si="277"/>
        <v/>
      </c>
      <c r="X917" s="573">
        <f t="shared" si="278"/>
        <v>0</v>
      </c>
      <c r="Y917" s="326"/>
      <c r="Z917" s="327"/>
      <c r="AA917" s="328"/>
      <c r="AB917" t="e">
        <f ca="1">IF(Cat_alumnos[[#This Row],[Termina Programa]]&lt;TODAY(), "EGRESADO", "VIGENTE")</f>
        <v>#REF!</v>
      </c>
      <c r="AD917" s="1248">
        <v>899</v>
      </c>
      <c r="AE917" s="1257"/>
      <c r="AF917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CALENDARIO)]],TODAY())/30,0)-AE917, IF(Cat_alumnos[[#This Row],[ESTATUS ACADÉMICO]]="VIGENTE",ROUNDDOWN(DAYS360(Cat_alumnos[[#This Row],[FECHA DE INICIO (PRIMERA CLASE CALENDARIO)]],TODAY())/30,0)+1-AE917,"NO VIGENTE"))</f>
        <v>#REF!</v>
      </c>
      <c r="AG917" s="1265">
        <v>0</v>
      </c>
      <c r="AH917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7" s="1085" t="str">
        <f t="shared" si="281"/>
        <v>SUSPENDER</v>
      </c>
      <c r="AJ917" s="604"/>
      <c r="AK917" s="604"/>
      <c r="AL917" s="604"/>
      <c r="AM917" s="604"/>
      <c r="AN917" s="924"/>
      <c r="AO917" s="924"/>
      <c r="AP917" s="924"/>
      <c r="AQ917" s="924"/>
      <c r="AR917" s="924"/>
      <c r="AS917" s="924"/>
      <c r="AT917" s="604"/>
      <c r="AU917" s="604"/>
      <c r="AV917" s="604"/>
      <c r="AW917" s="604"/>
      <c r="AX917" s="604"/>
      <c r="AY917" s="604"/>
      <c r="AZ917" s="604"/>
      <c r="BA917" s="604"/>
      <c r="BB917" s="604"/>
      <c r="BC917" s="604"/>
      <c r="BD917" s="604"/>
      <c r="BE917" s="604"/>
      <c r="BF917" s="604"/>
      <c r="BG917" s="604"/>
      <c r="BH917" s="604"/>
      <c r="BI917" s="604"/>
      <c r="BJ917" s="604"/>
      <c r="BK917" s="604"/>
      <c r="BL917" s="604"/>
      <c r="BM917" s="604"/>
      <c r="BN917" s="604"/>
      <c r="BO917" s="604"/>
      <c r="BP917" s="604"/>
      <c r="BQ917" s="604"/>
      <c r="BR917" s="604"/>
      <c r="BS917" s="604"/>
      <c r="BT917" s="604"/>
      <c r="BU917" s="604"/>
      <c r="BV917" s="604"/>
      <c r="BW917" s="604"/>
      <c r="BX917" s="604"/>
      <c r="BY917" s="604"/>
      <c r="BZ917" s="604"/>
      <c r="CA917" s="604"/>
      <c r="CB917" s="604"/>
      <c r="CC917" s="604"/>
      <c r="CD917" s="604"/>
      <c r="CE917" s="604"/>
      <c r="CF917" s="604"/>
      <c r="CG917" s="604"/>
      <c r="CH917" s="604"/>
      <c r="CI917" s="604"/>
      <c r="CJ917" s="604"/>
      <c r="CK917" s="604"/>
    </row>
    <row r="918" spans="1:89" ht="16" hidden="1">
      <c r="A918" s="447">
        <f t="shared" si="274"/>
        <v>900</v>
      </c>
      <c r="B918" s="46"/>
      <c r="C918" s="1070"/>
      <c r="D918" s="46"/>
      <c r="E918" s="672"/>
      <c r="F918" s="139"/>
      <c r="G918" s="139"/>
      <c r="H918" s="673"/>
      <c r="I918" s="674"/>
      <c r="J918" s="676"/>
      <c r="K918" s="676"/>
      <c r="L918" s="676"/>
      <c r="M918" s="134"/>
      <c r="N918" s="135"/>
      <c r="O918" s="118" t="e">
        <f>EDATE($N918,#REF!-1)</f>
        <v>#REF!</v>
      </c>
      <c r="P918" s="135"/>
      <c r="Q918" s="118" t="str">
        <f t="shared" si="275"/>
        <v/>
      </c>
      <c r="R918" s="49" t="str">
        <f t="shared" si="276"/>
        <v/>
      </c>
      <c r="S918" s="49">
        <f t="shared" si="280"/>
        <v>0</v>
      </c>
      <c r="T918" s="245"/>
      <c r="U918" s="132"/>
      <c r="W918" t="str">
        <f t="shared" si="277"/>
        <v/>
      </c>
      <c r="X918" s="573">
        <f t="shared" si="278"/>
        <v>0</v>
      </c>
      <c r="Y918" s="326"/>
      <c r="Z918" s="327"/>
      <c r="AA918" s="328"/>
      <c r="AB918" t="e">
        <f ca="1">IF(Cat_alumnos[[#This Row],[Termina Programa]]&lt;TODAY(), "EGRESADO", "VIGENTE")</f>
        <v>#REF!</v>
      </c>
      <c r="AD918" s="1249">
        <v>900</v>
      </c>
      <c r="AE918" s="1257"/>
      <c r="AF918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CALENDARIO)]],TODAY())/30,0)-AE918, IF(Cat_alumnos[[#This Row],[ESTATUS ACADÉMICO]]="VIGENTE",ROUNDDOWN(DAYS360(Cat_alumnos[[#This Row],[FECHA DE INICIO (PRIMERA CLASE CALENDARIO)]],TODAY())/30,0)+1-AE918,"NO VIGENTE"))</f>
        <v>#REF!</v>
      </c>
      <c r="AG918" s="1265">
        <v>0</v>
      </c>
      <c r="AH918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8" s="1085" t="str">
        <f t="shared" si="281"/>
        <v>SUSPENDER</v>
      </c>
      <c r="AJ918" s="604"/>
      <c r="AK918" s="604"/>
      <c r="AL918" s="604"/>
      <c r="AM918" s="604"/>
      <c r="AN918" s="924"/>
      <c r="AO918" s="924"/>
      <c r="AP918" s="924"/>
      <c r="AQ918" s="924"/>
      <c r="AR918" s="924"/>
      <c r="AS918" s="924"/>
      <c r="AT918" s="604"/>
      <c r="AU918" s="604"/>
      <c r="AV918" s="604"/>
      <c r="AW918" s="604"/>
      <c r="AX918" s="604"/>
      <c r="AY918" s="604"/>
      <c r="AZ918" s="604"/>
      <c r="BA918" s="604"/>
      <c r="BB918" s="604"/>
      <c r="BC918" s="604"/>
      <c r="BD918" s="604"/>
      <c r="BE918" s="604"/>
      <c r="BF918" s="604"/>
      <c r="BG918" s="604"/>
      <c r="BH918" s="604"/>
      <c r="BI918" s="604"/>
      <c r="BJ918" s="604"/>
      <c r="BK918" s="604"/>
      <c r="BL918" s="604"/>
      <c r="BM918" s="604"/>
      <c r="BN918" s="604"/>
      <c r="BO918" s="604"/>
      <c r="BP918" s="604"/>
      <c r="BQ918" s="604"/>
      <c r="BR918" s="604"/>
      <c r="BS918" s="604"/>
      <c r="BT918" s="604"/>
      <c r="BU918" s="604"/>
      <c r="BV918" s="604"/>
      <c r="BW918" s="604"/>
      <c r="BX918" s="604"/>
      <c r="BY918" s="604"/>
      <c r="BZ918" s="604"/>
      <c r="CA918" s="604"/>
      <c r="CB918" s="604"/>
      <c r="CC918" s="604"/>
      <c r="CD918" s="604"/>
      <c r="CE918" s="604"/>
      <c r="CF918" s="604"/>
      <c r="CG918" s="604"/>
      <c r="CH918" s="604"/>
      <c r="CI918" s="604"/>
      <c r="CJ918" s="604"/>
      <c r="CK918" s="604"/>
    </row>
    <row r="919" spans="1:89" ht="16" hidden="1">
      <c r="A919" s="447">
        <f t="shared" si="274"/>
        <v>901</v>
      </c>
      <c r="B919" s="46"/>
      <c r="C919" s="1070"/>
      <c r="D919" s="46"/>
      <c r="E919" s="672"/>
      <c r="F919" s="139"/>
      <c r="G919" s="139"/>
      <c r="H919" s="673"/>
      <c r="I919" s="674"/>
      <c r="J919" s="676"/>
      <c r="K919" s="676"/>
      <c r="L919" s="676"/>
      <c r="M919" s="134"/>
      <c r="N919" s="135"/>
      <c r="O919" s="118" t="e">
        <f>EDATE($N919,#REF!-1)</f>
        <v>#REF!</v>
      </c>
      <c r="P919" s="135"/>
      <c r="Q919" s="118" t="str">
        <f t="shared" si="275"/>
        <v/>
      </c>
      <c r="R919" s="49" t="str">
        <f t="shared" si="276"/>
        <v/>
      </c>
      <c r="S919" s="49">
        <f t="shared" si="280"/>
        <v>0</v>
      </c>
      <c r="T919" s="245"/>
      <c r="U919" s="132"/>
      <c r="W919" t="str">
        <f t="shared" si="277"/>
        <v/>
      </c>
      <c r="X919" s="573">
        <f t="shared" si="278"/>
        <v>0</v>
      </c>
      <c r="Y919" s="326"/>
      <c r="Z919" s="327"/>
      <c r="AA919" s="328"/>
      <c r="AB919" t="e">
        <f ca="1">IF(Cat_alumnos[[#This Row],[Termina Programa]]&lt;TODAY(), "EGRESADO", "VIGENTE")</f>
        <v>#REF!</v>
      </c>
      <c r="AD919" s="1248">
        <v>901</v>
      </c>
      <c r="AE919" s="1257"/>
      <c r="AF919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CALENDARIO)]],TODAY())/30,0)-AE919, IF(Cat_alumnos[[#This Row],[ESTATUS ACADÉMICO]]="VIGENTE",ROUNDDOWN(DAYS360(Cat_alumnos[[#This Row],[FECHA DE INICIO (PRIMERA CLASE CALENDARIO)]],TODAY())/30,0)+1-AE919,"NO VIGENTE"))</f>
        <v>#REF!</v>
      </c>
      <c r="AG919" s="1265">
        <v>0</v>
      </c>
      <c r="AH919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9" s="1085" t="str">
        <f t="shared" si="281"/>
        <v>SUSPENDER</v>
      </c>
      <c r="AJ919" s="604"/>
      <c r="AK919" s="604"/>
      <c r="AL919" s="604"/>
      <c r="AM919" s="604"/>
      <c r="AN919" s="924"/>
      <c r="AO919" s="924"/>
      <c r="AP919" s="924"/>
      <c r="AQ919" s="924"/>
      <c r="AR919" s="924"/>
      <c r="AS919" s="924"/>
      <c r="AT919" s="604"/>
      <c r="AU919" s="604"/>
      <c r="AV919" s="604"/>
      <c r="AW919" s="604"/>
      <c r="AX919" s="604"/>
      <c r="AY919" s="604"/>
      <c r="AZ919" s="604"/>
      <c r="BA919" s="604"/>
      <c r="BB919" s="604"/>
      <c r="BC919" s="604"/>
      <c r="BD919" s="604"/>
      <c r="BE919" s="604"/>
      <c r="BF919" s="604"/>
      <c r="BG919" s="604"/>
      <c r="BH919" s="604"/>
      <c r="BI919" s="604"/>
      <c r="BJ919" s="604"/>
      <c r="BK919" s="604"/>
      <c r="BL919" s="604"/>
      <c r="BM919" s="604"/>
      <c r="BN919" s="604"/>
      <c r="BO919" s="604"/>
      <c r="BP919" s="604"/>
      <c r="BQ919" s="604"/>
      <c r="BR919" s="604"/>
      <c r="BS919" s="604"/>
      <c r="BT919" s="604"/>
      <c r="BU919" s="604"/>
      <c r="BV919" s="604"/>
      <c r="BW919" s="604"/>
      <c r="BX919" s="604"/>
      <c r="BY919" s="604"/>
      <c r="BZ919" s="604"/>
      <c r="CA919" s="604"/>
      <c r="CB919" s="604"/>
      <c r="CC919" s="604"/>
      <c r="CD919" s="604"/>
      <c r="CE919" s="604"/>
      <c r="CF919" s="604"/>
      <c r="CG919" s="604"/>
      <c r="CH919" s="604"/>
      <c r="CI919" s="604"/>
      <c r="CJ919" s="604"/>
      <c r="CK919" s="604"/>
    </row>
    <row r="920" spans="1:89" ht="16" hidden="1">
      <c r="A920" s="447">
        <f t="shared" si="274"/>
        <v>902</v>
      </c>
      <c r="B920" s="46"/>
      <c r="C920" s="1070"/>
      <c r="D920" s="46"/>
      <c r="E920" s="672"/>
      <c r="F920" s="139"/>
      <c r="G920" s="139"/>
      <c r="H920" s="673"/>
      <c r="I920" s="674"/>
      <c r="J920" s="676"/>
      <c r="K920" s="676"/>
      <c r="L920" s="676"/>
      <c r="M920" s="134"/>
      <c r="N920" s="135"/>
      <c r="O920" s="118" t="e">
        <f>EDATE($N920,#REF!-1)</f>
        <v>#REF!</v>
      </c>
      <c r="P920" s="135"/>
      <c r="Q920" s="118" t="str">
        <f t="shared" si="275"/>
        <v/>
      </c>
      <c r="R920" s="49" t="str">
        <f t="shared" si="276"/>
        <v/>
      </c>
      <c r="S920" s="49">
        <f t="shared" si="280"/>
        <v>0</v>
      </c>
      <c r="T920" s="245"/>
      <c r="U920" s="132"/>
      <c r="W920" t="str">
        <f t="shared" si="277"/>
        <v/>
      </c>
      <c r="X920" s="573">
        <f t="shared" si="278"/>
        <v>0</v>
      </c>
      <c r="Y920" s="326"/>
      <c r="Z920" s="327"/>
      <c r="AA920" s="328"/>
      <c r="AB920" t="e">
        <f ca="1">IF(Cat_alumnos[[#This Row],[Termina Programa]]&lt;TODAY(), "EGRESADO", "VIGENTE")</f>
        <v>#REF!</v>
      </c>
      <c r="AD920" s="1249">
        <v>902</v>
      </c>
      <c r="AE920" s="1257"/>
      <c r="AF920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CALENDARIO)]],TODAY())/30,0)-AE920, IF(Cat_alumnos[[#This Row],[ESTATUS ACADÉMICO]]="VIGENTE",ROUNDDOWN(DAYS360(Cat_alumnos[[#This Row],[FECHA DE INICIO (PRIMERA CLASE CALENDARIO)]],TODAY())/30,0)+1-AE920,"NO VIGENTE"))</f>
        <v>#REF!</v>
      </c>
      <c r="AG920" s="1265">
        <v>0</v>
      </c>
      <c r="AH920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0" s="1085" t="str">
        <f t="shared" si="281"/>
        <v>SUSPENDER</v>
      </c>
      <c r="AJ920" s="604"/>
      <c r="AK920" s="604"/>
      <c r="AL920" s="604"/>
      <c r="AM920" s="604"/>
      <c r="AN920" s="924"/>
      <c r="AO920" s="924"/>
      <c r="AP920" s="924"/>
      <c r="AQ920" s="924"/>
      <c r="AR920" s="924"/>
      <c r="AS920" s="924"/>
      <c r="AT920" s="604"/>
      <c r="AU920" s="604"/>
      <c r="AV920" s="604"/>
      <c r="AW920" s="604"/>
      <c r="AX920" s="604"/>
      <c r="AY920" s="604"/>
      <c r="AZ920" s="604"/>
      <c r="BA920" s="604"/>
      <c r="BB920" s="604"/>
      <c r="BC920" s="604"/>
      <c r="BD920" s="604"/>
      <c r="BE920" s="604"/>
      <c r="BF920" s="604"/>
      <c r="BG920" s="604"/>
      <c r="BH920" s="604"/>
      <c r="BI920" s="604"/>
      <c r="BJ920" s="604"/>
      <c r="BK920" s="604"/>
      <c r="BL920" s="604"/>
      <c r="BM920" s="604"/>
      <c r="BN920" s="604"/>
      <c r="BO920" s="604"/>
      <c r="BP920" s="604"/>
      <c r="BQ920" s="604"/>
      <c r="BR920" s="604"/>
      <c r="BS920" s="604"/>
      <c r="BT920" s="604"/>
      <c r="BU920" s="604"/>
      <c r="BV920" s="604"/>
      <c r="BW920" s="604"/>
      <c r="BX920" s="604"/>
      <c r="BY920" s="604"/>
      <c r="BZ920" s="604"/>
      <c r="CA920" s="604"/>
      <c r="CB920" s="604"/>
      <c r="CC920" s="604"/>
      <c r="CD920" s="604"/>
      <c r="CE920" s="604"/>
      <c r="CF920" s="604"/>
      <c r="CG920" s="604"/>
      <c r="CH920" s="604"/>
      <c r="CI920" s="604"/>
      <c r="CJ920" s="604"/>
      <c r="CK920" s="604"/>
    </row>
    <row r="921" spans="1:89" ht="16" hidden="1">
      <c r="A921" s="447">
        <f t="shared" si="274"/>
        <v>903</v>
      </c>
      <c r="B921" s="46"/>
      <c r="C921" s="1070"/>
      <c r="D921" s="46"/>
      <c r="E921" s="672"/>
      <c r="F921" s="139"/>
      <c r="G921" s="139"/>
      <c r="H921" s="673"/>
      <c r="I921" s="674"/>
      <c r="J921" s="676"/>
      <c r="K921" s="676"/>
      <c r="L921" s="676"/>
      <c r="M921" s="134"/>
      <c r="N921" s="135"/>
      <c r="O921" s="118" t="e">
        <f>EDATE($N921,#REF!-1)</f>
        <v>#REF!</v>
      </c>
      <c r="P921" s="135"/>
      <c r="Q921" s="118" t="str">
        <f t="shared" si="275"/>
        <v/>
      </c>
      <c r="R921" s="49" t="str">
        <f t="shared" si="276"/>
        <v/>
      </c>
      <c r="S921" s="49">
        <f t="shared" si="280"/>
        <v>0</v>
      </c>
      <c r="T921" s="245"/>
      <c r="U921" s="132"/>
      <c r="W921" t="str">
        <f t="shared" si="277"/>
        <v/>
      </c>
      <c r="X921" s="573">
        <f t="shared" si="278"/>
        <v>0</v>
      </c>
      <c r="Y921" s="326"/>
      <c r="Z921" s="327"/>
      <c r="AA921" s="328"/>
      <c r="AB921" t="e">
        <f ca="1">IF(Cat_alumnos[[#This Row],[Termina Programa]]&lt;TODAY(), "EGRESADO", "VIGENTE")</f>
        <v>#REF!</v>
      </c>
      <c r="AD921" s="1248">
        <v>903</v>
      </c>
      <c r="AE921" s="1257"/>
      <c r="AF921" s="125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CALENDARIO)]],TODAY())/30,0)-AE921, IF(Cat_alumnos[[#This Row],[ESTATUS ACADÉMICO]]="VIGENTE",ROUNDDOWN(DAYS360(Cat_alumnos[[#This Row],[FECHA DE INICIO (PRIMERA CLASE CALENDARIO)]],TODAY())/30,0)+1-AE921,"NO VIGENTE"))</f>
        <v>#REF!</v>
      </c>
      <c r="AG921" s="1265">
        <v>0</v>
      </c>
      <c r="AH921" s="1333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1" s="1085" t="str">
        <f t="shared" si="281"/>
        <v>SUSPENDER</v>
      </c>
      <c r="AJ921" s="604"/>
      <c r="AK921" s="604"/>
      <c r="AL921" s="604"/>
      <c r="AM921" s="604"/>
      <c r="AN921" s="924"/>
      <c r="AO921" s="924"/>
      <c r="AP921" s="924"/>
      <c r="AQ921" s="924"/>
      <c r="AR921" s="924"/>
      <c r="AS921" s="924"/>
      <c r="AT921" s="604"/>
      <c r="AU921" s="604"/>
      <c r="AV921" s="604"/>
      <c r="AW921" s="604"/>
      <c r="AX921" s="604"/>
      <c r="AY921" s="604"/>
      <c r="AZ921" s="604"/>
      <c r="BA921" s="604"/>
      <c r="BB921" s="604"/>
      <c r="BC921" s="604"/>
      <c r="BD921" s="604"/>
      <c r="BE921" s="604"/>
      <c r="BF921" s="604"/>
      <c r="BG921" s="604"/>
      <c r="BH921" s="604"/>
      <c r="BI921" s="604"/>
      <c r="BJ921" s="604"/>
      <c r="BK921" s="604"/>
      <c r="BL921" s="604"/>
      <c r="BM921" s="604"/>
      <c r="BN921" s="604"/>
      <c r="BO921" s="604"/>
      <c r="BP921" s="604"/>
      <c r="BQ921" s="604"/>
      <c r="BR921" s="604"/>
      <c r="BS921" s="604"/>
      <c r="BT921" s="604"/>
      <c r="BU921" s="604"/>
      <c r="BV921" s="604"/>
      <c r="BW921" s="604"/>
      <c r="BX921" s="604"/>
      <c r="BY921" s="604"/>
      <c r="BZ921" s="604"/>
      <c r="CA921" s="604"/>
      <c r="CB921" s="604"/>
      <c r="CC921" s="604"/>
      <c r="CD921" s="604"/>
      <c r="CE921" s="604"/>
      <c r="CF921" s="604"/>
      <c r="CG921" s="604"/>
      <c r="CH921" s="604"/>
      <c r="CI921" s="604"/>
      <c r="CJ921" s="604"/>
      <c r="CK921" s="604"/>
    </row>
    <row r="922" spans="1:89" ht="16" hidden="1">
      <c r="A922" s="447">
        <f t="shared" si="274"/>
        <v>904</v>
      </c>
      <c r="B922" s="46"/>
      <c r="C922" s="1070"/>
      <c r="D922" s="46"/>
      <c r="E922" s="672"/>
      <c r="F922" s="139"/>
      <c r="G922" s="139"/>
      <c r="H922" s="673"/>
      <c r="I922" s="674"/>
      <c r="J922" s="676"/>
      <c r="K922" s="676"/>
      <c r="L922" s="676"/>
      <c r="M922" s="134"/>
      <c r="N922" s="135"/>
      <c r="O922" s="118" t="e">
        <f>EDATE($N922,#REF!-1)</f>
        <v>#REF!</v>
      </c>
      <c r="P922" s="135"/>
      <c r="Q922" s="118" t="str">
        <f t="shared" si="275"/>
        <v/>
      </c>
      <c r="R922" s="49" t="str">
        <f t="shared" si="276"/>
        <v/>
      </c>
      <c r="S922" s="49">
        <f t="shared" si="280"/>
        <v>0</v>
      </c>
      <c r="T922" s="245"/>
      <c r="U922" s="132"/>
      <c r="W922" t="str">
        <f t="shared" si="277"/>
        <v/>
      </c>
      <c r="X922" s="573">
        <f t="shared" si="278"/>
        <v>0</v>
      </c>
      <c r="Y922" s="326"/>
      <c r="Z922" s="327"/>
      <c r="AA922" s="328"/>
      <c r="AB922" t="e">
        <f ca="1">IF(Cat_alumnos[[#This Row],[Termina Programa]]&lt;TODAY(), "EGRESADO", "VIGENTE")</f>
        <v>#REF!</v>
      </c>
      <c r="AD922" s="1249">
        <v>904</v>
      </c>
      <c r="AE922" s="925"/>
      <c r="AF92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CALENDARIO)]],TODAY())/30,0)-AE922, IF(Cat_alumnos[[#This Row],[ESTATUS ACADÉMICO]]="VIGENTE",ROUNDDOWN(DAYS360(Cat_alumnos[[#This Row],[FECHA DE INICIO (PRIMERA CLASE CALENDARIO)]],TODAY())/30,0)+1-AE922,"NO VIGENTE"))</f>
        <v>#REF!</v>
      </c>
      <c r="AG922" s="604"/>
      <c r="AH92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2" s="1085" t="str">
        <f t="shared" ref="AI922:AI943" si="282">IF(AH922&gt;=2,"SUSPENDER",IF(AH922&lt;=0,CONCATENATE("Al día"," ",$AK$17),IF(AND(AH922&lt;=2,AH922&gt;0),"COBRANZA",)))</f>
        <v>SUSPENDER</v>
      </c>
      <c r="AJ922" s="604"/>
      <c r="AK922" s="604"/>
      <c r="AL922" s="604"/>
      <c r="AM922" s="604"/>
      <c r="AN922" s="924"/>
      <c r="AO922" s="924"/>
      <c r="AP922" s="924"/>
      <c r="AQ922" s="924"/>
      <c r="AR922" s="924"/>
      <c r="AS922" s="924"/>
      <c r="AT922" s="604"/>
      <c r="AU922" s="604"/>
      <c r="AV922" s="604"/>
      <c r="AW922" s="604"/>
      <c r="AX922" s="604"/>
      <c r="AY922" s="604"/>
      <c r="AZ922" s="604"/>
      <c r="BA922" s="604"/>
      <c r="BB922" s="604"/>
      <c r="BC922" s="604"/>
      <c r="BD922" s="604"/>
      <c r="BE922" s="604"/>
      <c r="BF922" s="604"/>
      <c r="BG922" s="604"/>
      <c r="BH922" s="604"/>
      <c r="BI922" s="604"/>
      <c r="BJ922" s="604"/>
      <c r="BK922" s="604"/>
      <c r="BL922" s="604"/>
      <c r="BM922" s="604"/>
      <c r="BN922" s="604"/>
      <c r="BO922" s="604"/>
      <c r="BP922" s="604"/>
      <c r="BQ922" s="604"/>
      <c r="BR922" s="604"/>
      <c r="BS922" s="604"/>
      <c r="BT922" s="604"/>
      <c r="BU922" s="604"/>
      <c r="BV922" s="604"/>
      <c r="BW922" s="604"/>
      <c r="BX922" s="604"/>
      <c r="BY922" s="604"/>
      <c r="BZ922" s="604"/>
      <c r="CA922" s="604"/>
      <c r="CB922" s="604"/>
      <c r="CC922" s="604"/>
      <c r="CD922" s="604"/>
      <c r="CE922" s="604"/>
      <c r="CF922" s="604"/>
      <c r="CG922" s="604"/>
      <c r="CH922" s="604"/>
      <c r="CI922" s="604"/>
      <c r="CJ922" s="604"/>
      <c r="CK922" s="604"/>
    </row>
    <row r="923" spans="1:89" ht="16" hidden="1">
      <c r="A923" s="447">
        <f t="shared" si="274"/>
        <v>905</v>
      </c>
      <c r="B923" s="46"/>
      <c r="C923" s="1070"/>
      <c r="D923" s="46"/>
      <c r="E923" s="672"/>
      <c r="F923" s="139"/>
      <c r="G923" s="139"/>
      <c r="H923" s="673"/>
      <c r="I923" s="674"/>
      <c r="J923" s="676"/>
      <c r="K923" s="676"/>
      <c r="L923" s="676"/>
      <c r="M923" s="134"/>
      <c r="N923" s="135"/>
      <c r="O923" s="118" t="e">
        <f>EDATE($N923,#REF!-1)</f>
        <v>#REF!</v>
      </c>
      <c r="P923" s="135"/>
      <c r="Q923" s="118" t="str">
        <f t="shared" si="275"/>
        <v/>
      </c>
      <c r="R923" s="49" t="str">
        <f t="shared" si="276"/>
        <v/>
      </c>
      <c r="S923" s="49">
        <f t="shared" si="280"/>
        <v>0</v>
      </c>
      <c r="T923" s="245"/>
      <c r="U923" s="132"/>
      <c r="W923" t="str">
        <f t="shared" si="277"/>
        <v/>
      </c>
      <c r="X923" s="573">
        <f t="shared" si="278"/>
        <v>0</v>
      </c>
      <c r="Y923" s="326"/>
      <c r="Z923" s="327"/>
      <c r="AA923" s="328"/>
      <c r="AB923" t="e">
        <f ca="1">IF(Cat_alumnos[[#This Row],[Termina Programa]]&lt;TODAY(), "EGRESADO", "VIGENTE")</f>
        <v>#REF!</v>
      </c>
      <c r="AD923" s="1248">
        <v>905</v>
      </c>
      <c r="AE923" s="925"/>
      <c r="AF92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CALENDARIO)]],TODAY())/30,0)-AE923, IF(Cat_alumnos[[#This Row],[ESTATUS ACADÉMICO]]="VIGENTE",ROUNDDOWN(DAYS360(Cat_alumnos[[#This Row],[FECHA DE INICIO (PRIMERA CLASE CALENDARIO)]],TODAY())/30,0)+1-AE923,"NO VIGENTE"))</f>
        <v>#REF!</v>
      </c>
      <c r="AG923" s="604"/>
      <c r="AH92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3" s="1085" t="str">
        <f t="shared" si="282"/>
        <v>SUSPENDER</v>
      </c>
      <c r="AJ923" s="604"/>
      <c r="AK923" s="604"/>
      <c r="AL923" s="604"/>
      <c r="AM923" s="604"/>
      <c r="AN923" s="924"/>
      <c r="AO923" s="924"/>
      <c r="AP923" s="924"/>
      <c r="AQ923" s="924"/>
      <c r="AR923" s="924"/>
      <c r="AS923" s="924"/>
      <c r="AT923" s="604"/>
      <c r="AU923" s="604"/>
      <c r="AV923" s="604"/>
      <c r="AW923" s="604"/>
      <c r="AX923" s="604"/>
      <c r="AY923" s="604"/>
      <c r="AZ923" s="604"/>
      <c r="BA923" s="604"/>
      <c r="BB923" s="604"/>
      <c r="BC923" s="604"/>
      <c r="BD923" s="604"/>
      <c r="BE923" s="604"/>
      <c r="BF923" s="604"/>
      <c r="BG923" s="604"/>
      <c r="BH923" s="604"/>
      <c r="BI923" s="604"/>
      <c r="BJ923" s="604"/>
      <c r="BK923" s="604"/>
      <c r="BL923" s="604"/>
      <c r="BM923" s="604"/>
      <c r="BN923" s="604"/>
      <c r="BO923" s="604"/>
      <c r="BP923" s="604"/>
      <c r="BQ923" s="604"/>
      <c r="BR923" s="604"/>
      <c r="BS923" s="604"/>
      <c r="BT923" s="604"/>
      <c r="BU923" s="604"/>
      <c r="BV923" s="604"/>
      <c r="BW923" s="604"/>
      <c r="BX923" s="604"/>
      <c r="BY923" s="604"/>
      <c r="BZ923" s="604"/>
      <c r="CA923" s="604"/>
      <c r="CB923" s="604"/>
      <c r="CC923" s="604"/>
      <c r="CD923" s="604"/>
      <c r="CE923" s="604"/>
      <c r="CF923" s="604"/>
      <c r="CG923" s="604"/>
      <c r="CH923" s="604"/>
      <c r="CI923" s="604"/>
      <c r="CJ923" s="604"/>
      <c r="CK923" s="604"/>
    </row>
    <row r="924" spans="1:89" ht="16" hidden="1">
      <c r="A924" s="447">
        <f t="shared" si="274"/>
        <v>906</v>
      </c>
      <c r="B924" s="125"/>
      <c r="C924" s="1309"/>
      <c r="D924" s="125"/>
      <c r="E924" s="1310"/>
      <c r="F924" s="1311"/>
      <c r="G924" s="1311"/>
      <c r="H924" s="674"/>
      <c r="I924" s="674"/>
      <c r="J924" s="1312"/>
      <c r="K924" s="1312"/>
      <c r="L924" s="1312"/>
      <c r="M924" s="251"/>
      <c r="N924" s="1313"/>
      <c r="O924" s="1314" t="e">
        <f>EDATE($N924,#REF!-1)</f>
        <v>#REF!</v>
      </c>
      <c r="P924" s="1313"/>
      <c r="Q924" s="1314" t="str">
        <f t="shared" si="275"/>
        <v/>
      </c>
      <c r="R924" s="127" t="str">
        <f t="shared" si="276"/>
        <v/>
      </c>
      <c r="S924" s="127">
        <f t="shared" si="280"/>
        <v>0</v>
      </c>
      <c r="T924" s="1315"/>
      <c r="U924" s="697"/>
      <c r="V924" s="604"/>
      <c r="W924" s="604" t="str">
        <f t="shared" si="277"/>
        <v/>
      </c>
      <c r="X924" s="1022">
        <f t="shared" si="278"/>
        <v>0</v>
      </c>
      <c r="Y924" s="415"/>
      <c r="Z924" s="416"/>
      <c r="AA924" s="730"/>
      <c r="AB924" s="604" t="e">
        <f ca="1">IF(Cat_alumnos[[#This Row],[Termina Programa]]&lt;TODAY(), "EGRESADO", "VIGENTE")</f>
        <v>#REF!</v>
      </c>
      <c r="AD924" s="1249">
        <v>906</v>
      </c>
      <c r="AE924" s="925"/>
      <c r="AF92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CALENDARIO)]],TODAY())/30,0)-AE924, IF(Cat_alumnos[[#This Row],[ESTATUS ACADÉMICO]]="VIGENTE",ROUNDDOWN(DAYS360(Cat_alumnos[[#This Row],[FECHA DE INICIO (PRIMERA CLASE CALENDARIO)]],TODAY())/30,0)+1-AE924,"NO VIGENTE"))</f>
        <v>#REF!</v>
      </c>
      <c r="AG924" s="604"/>
      <c r="AH92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4" s="1085" t="str">
        <f t="shared" si="282"/>
        <v>SUSPENDER</v>
      </c>
      <c r="AJ924" s="604"/>
      <c r="AK924" s="604"/>
      <c r="AL924" s="604"/>
      <c r="AM924" s="604"/>
      <c r="AN924" s="924"/>
      <c r="AO924" s="924"/>
      <c r="AP924" s="924"/>
      <c r="AQ924" s="924"/>
      <c r="AR924" s="924"/>
      <c r="AS924" s="924"/>
      <c r="AT924" s="604"/>
      <c r="AU924" s="604"/>
      <c r="AV924" s="604"/>
      <c r="AW924" s="604"/>
      <c r="AX924" s="604"/>
      <c r="AY924" s="604"/>
      <c r="AZ924" s="604"/>
      <c r="BA924" s="604"/>
      <c r="BB924" s="604"/>
      <c r="BC924" s="604"/>
      <c r="BD924" s="604"/>
      <c r="BE924" s="604"/>
      <c r="BF924" s="604"/>
      <c r="BG924" s="604"/>
      <c r="BH924" s="604"/>
      <c r="BI924" s="604"/>
      <c r="BJ924" s="604"/>
      <c r="BK924" s="604"/>
      <c r="BL924" s="604"/>
      <c r="BM924" s="604"/>
      <c r="BN924" s="604"/>
      <c r="BO924" s="604"/>
      <c r="BP924" s="604"/>
      <c r="BQ924" s="604"/>
      <c r="BR924" s="604"/>
      <c r="BS924" s="604"/>
      <c r="BT924" s="604"/>
      <c r="BU924" s="604"/>
      <c r="BV924" s="604"/>
      <c r="BW924" s="604"/>
      <c r="BX924" s="604"/>
      <c r="BY924" s="604"/>
      <c r="BZ924" s="604"/>
      <c r="CA924" s="604"/>
      <c r="CB924" s="604"/>
      <c r="CC924" s="604"/>
      <c r="CD924" s="604"/>
      <c r="CE924" s="604"/>
      <c r="CF924" s="604"/>
      <c r="CG924" s="604"/>
      <c r="CH924" s="604"/>
      <c r="CI924" s="604"/>
      <c r="CJ924" s="604"/>
      <c r="CK924" s="604"/>
    </row>
    <row r="925" spans="1:89" ht="16" hidden="1">
      <c r="A925" s="447">
        <f t="shared" si="274"/>
        <v>907</v>
      </c>
      <c r="B925" s="46"/>
      <c r="C925" s="1070"/>
      <c r="D925" s="46"/>
      <c r="E925" s="672"/>
      <c r="F925" s="139"/>
      <c r="G925" s="139"/>
      <c r="H925" s="673"/>
      <c r="I925" s="674"/>
      <c r="J925" s="676"/>
      <c r="K925" s="676"/>
      <c r="L925" s="676"/>
      <c r="M925" s="134"/>
      <c r="N925" s="135"/>
      <c r="O925" s="118" t="e">
        <f>EDATE($N925,#REF!-1)</f>
        <v>#REF!</v>
      </c>
      <c r="P925" s="135"/>
      <c r="Q925" s="118" t="str">
        <f>IFERROR(EDATE($P925,$H925-1),"")</f>
        <v/>
      </c>
      <c r="R925" s="49" t="str">
        <f>MID($C925,11,1)</f>
        <v/>
      </c>
      <c r="S925" s="49">
        <f t="shared" ref="S925:S988" si="283">IFERROR(VLOOKUP($B925,BDPROGRAMA,2,FALSE),)</f>
        <v>0</v>
      </c>
      <c r="T925" s="245"/>
      <c r="U925" s="132"/>
      <c r="V925" s="604"/>
      <c r="W925" s="604" t="str">
        <f>IFERROR($X925/$V925,"")</f>
        <v/>
      </c>
      <c r="X925" s="1022">
        <f>$V925-$L925</f>
        <v>0</v>
      </c>
      <c r="Y925" s="326"/>
      <c r="Z925" s="327"/>
      <c r="AA925" s="328"/>
      <c r="AB925" s="604" t="e">
        <f ca="1">IF(Cat_alumnos[[#This Row],[Termina Programa]]&lt;TODAY(), "EGRESADO", "VIGENTE")</f>
        <v>#REF!</v>
      </c>
      <c r="AD925" s="1248">
        <v>907</v>
      </c>
      <c r="AE925" s="925"/>
      <c r="AF92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CALENDARIO)]],TODAY())/30,0)-AE925, IF(Cat_alumnos[[#This Row],[ESTATUS ACADÉMICO]]="VIGENTE",ROUNDDOWN(DAYS360(Cat_alumnos[[#This Row],[FECHA DE INICIO (PRIMERA CLASE CALENDARIO)]],TODAY())/30,0)+1-AE925,"NO VIGENTE"))</f>
        <v>#REF!</v>
      </c>
      <c r="AG925" s="604"/>
      <c r="AH92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5" s="1085" t="str">
        <f t="shared" si="282"/>
        <v>SUSPENDER</v>
      </c>
      <c r="AJ925" s="604"/>
      <c r="AK925" s="604"/>
      <c r="AL925" s="604"/>
      <c r="AM925" s="604"/>
      <c r="AN925" s="924"/>
      <c r="AO925" s="924"/>
      <c r="AP925" s="924"/>
      <c r="AQ925" s="924"/>
      <c r="AR925" s="924"/>
      <c r="AS925" s="924"/>
      <c r="AT925" s="604"/>
      <c r="AU925" s="604"/>
      <c r="AV925" s="604"/>
      <c r="AW925" s="604"/>
      <c r="AX925" s="604"/>
      <c r="AY925" s="604"/>
      <c r="AZ925" s="604"/>
      <c r="BA925" s="604"/>
      <c r="BB925" s="604"/>
      <c r="BC925" s="604"/>
      <c r="BD925" s="604"/>
      <c r="BE925" s="604"/>
      <c r="BF925" s="604"/>
      <c r="BG925" s="604"/>
      <c r="BH925" s="604"/>
      <c r="BI925" s="604"/>
      <c r="BJ925" s="604"/>
      <c r="BK925" s="604"/>
      <c r="BL925" s="604"/>
      <c r="BM925" s="604"/>
      <c r="BN925" s="604"/>
      <c r="BO925" s="604"/>
      <c r="BP925" s="604"/>
      <c r="BQ925" s="604"/>
      <c r="BR925" s="604"/>
      <c r="BS925" s="604"/>
      <c r="BT925" s="604"/>
      <c r="BU925" s="604"/>
      <c r="BV925" s="604"/>
      <c r="BW925" s="604"/>
      <c r="BX925" s="604"/>
      <c r="BY925" s="604"/>
      <c r="BZ925" s="604"/>
      <c r="CA925" s="604"/>
      <c r="CB925" s="604"/>
      <c r="CC925" s="604"/>
      <c r="CD925" s="604"/>
      <c r="CE925" s="604"/>
      <c r="CF925" s="604"/>
      <c r="CG925" s="604"/>
      <c r="CH925" s="604"/>
      <c r="CI925" s="604"/>
      <c r="CJ925" s="604"/>
      <c r="CK925" s="604"/>
    </row>
    <row r="926" spans="1:89" ht="16" hidden="1">
      <c r="A926" s="447">
        <f t="shared" si="274"/>
        <v>908</v>
      </c>
      <c r="B926" s="46"/>
      <c r="C926" s="1070"/>
      <c r="D926" s="46"/>
      <c r="E926" s="672"/>
      <c r="F926" s="139"/>
      <c r="G926" s="139"/>
      <c r="H926" s="673"/>
      <c r="I926" s="674"/>
      <c r="J926" s="676"/>
      <c r="K926" s="676"/>
      <c r="L926" s="676"/>
      <c r="M926" s="134"/>
      <c r="N926" s="135"/>
      <c r="O926" s="118" t="e">
        <f>EDATE($N926,#REF!-1)</f>
        <v>#REF!</v>
      </c>
      <c r="P926" s="135"/>
      <c r="Q926" s="118" t="str">
        <f t="shared" ref="Q926:Q957" si="284">IFERROR(EDATE($P926,$H926-1),"")</f>
        <v/>
      </c>
      <c r="R926" s="49" t="str">
        <f t="shared" ref="R926:R957" si="285">MID($C926,11,1)</f>
        <v/>
      </c>
      <c r="S926" s="49">
        <f t="shared" si="283"/>
        <v>0</v>
      </c>
      <c r="T926" s="245"/>
      <c r="U926" s="132"/>
      <c r="V926" s="604"/>
      <c r="W926" s="604" t="str">
        <f t="shared" ref="W926:W957" si="286">IFERROR($X926/$V926,"")</f>
        <v/>
      </c>
      <c r="X926" s="1022">
        <f t="shared" ref="X926:X957" si="287">$V926-$L926</f>
        <v>0</v>
      </c>
      <c r="Y926" s="326"/>
      <c r="Z926" s="327"/>
      <c r="AA926" s="328"/>
      <c r="AB926" s="604" t="e">
        <f ca="1">IF(Cat_alumnos[[#This Row],[Termina Programa]]&lt;TODAY(), "EGRESADO", "VIGENTE")</f>
        <v>#REF!</v>
      </c>
      <c r="AD926" s="1249">
        <v>908</v>
      </c>
      <c r="AE926" s="925"/>
      <c r="AF92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CALENDARIO)]],TODAY())/30,0)-AE926, IF(Cat_alumnos[[#This Row],[ESTATUS ACADÉMICO]]="VIGENTE",ROUNDDOWN(DAYS360(Cat_alumnos[[#This Row],[FECHA DE INICIO (PRIMERA CLASE CALENDARIO)]],TODAY())/30,0)+1-AE926,"NO VIGENTE"))</f>
        <v>#REF!</v>
      </c>
      <c r="AG926" s="604"/>
      <c r="AH92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6" s="1085" t="str">
        <f t="shared" si="282"/>
        <v>SUSPENDER</v>
      </c>
      <c r="AJ926" s="604"/>
      <c r="AK926" s="604"/>
      <c r="AL926" s="604"/>
      <c r="AM926" s="604"/>
      <c r="AN926" s="924"/>
      <c r="AO926" s="924"/>
      <c r="AP926" s="924"/>
      <c r="AQ926" s="924"/>
      <c r="AR926" s="924"/>
      <c r="AS926" s="924"/>
      <c r="AT926" s="604"/>
      <c r="AU926" s="604"/>
      <c r="AV926" s="604"/>
      <c r="AW926" s="604"/>
      <c r="AX926" s="604"/>
      <c r="AY926" s="604"/>
      <c r="AZ926" s="604"/>
      <c r="BA926" s="604"/>
      <c r="BB926" s="604"/>
      <c r="BC926" s="604"/>
      <c r="BD926" s="604"/>
      <c r="BE926" s="604"/>
      <c r="BF926" s="604"/>
      <c r="BG926" s="604"/>
      <c r="BH926" s="604"/>
      <c r="BI926" s="604"/>
      <c r="BJ926" s="604"/>
      <c r="BK926" s="604"/>
      <c r="BL926" s="604"/>
      <c r="BM926" s="604"/>
      <c r="BN926" s="604"/>
      <c r="BO926" s="604"/>
      <c r="BP926" s="604"/>
      <c r="BQ926" s="604"/>
      <c r="BR926" s="604"/>
      <c r="BS926" s="604"/>
      <c r="BT926" s="604"/>
      <c r="BU926" s="604"/>
      <c r="BV926" s="604"/>
      <c r="BW926" s="604"/>
      <c r="BX926" s="604"/>
      <c r="BY926" s="604"/>
      <c r="BZ926" s="604"/>
      <c r="CA926" s="604"/>
      <c r="CB926" s="604"/>
      <c r="CC926" s="604"/>
      <c r="CD926" s="604"/>
      <c r="CE926" s="604"/>
      <c r="CF926" s="604"/>
      <c r="CG926" s="604"/>
      <c r="CH926" s="604"/>
      <c r="CI926" s="604"/>
      <c r="CJ926" s="604"/>
      <c r="CK926" s="604"/>
    </row>
    <row r="927" spans="1:89" ht="16" hidden="1">
      <c r="A927" s="447">
        <f t="shared" si="274"/>
        <v>909</v>
      </c>
      <c r="B927" s="46"/>
      <c r="C927" s="1070"/>
      <c r="D927" s="46"/>
      <c r="E927" s="672"/>
      <c r="F927" s="139"/>
      <c r="G927" s="139"/>
      <c r="H927" s="673"/>
      <c r="I927" s="674"/>
      <c r="J927" s="676"/>
      <c r="K927" s="676"/>
      <c r="L927" s="676"/>
      <c r="M927" s="134"/>
      <c r="N927" s="135"/>
      <c r="O927" s="118" t="e">
        <f>EDATE($N927,#REF!-1)</f>
        <v>#REF!</v>
      </c>
      <c r="P927" s="135"/>
      <c r="Q927" s="118" t="str">
        <f t="shared" si="284"/>
        <v/>
      </c>
      <c r="R927" s="49" t="str">
        <f t="shared" si="285"/>
        <v/>
      </c>
      <c r="S927" s="49">
        <f t="shared" si="283"/>
        <v>0</v>
      </c>
      <c r="T927" s="245"/>
      <c r="U927" s="132"/>
      <c r="V927" s="604"/>
      <c r="W927" s="604" t="str">
        <f t="shared" si="286"/>
        <v/>
      </c>
      <c r="X927" s="1022">
        <f t="shared" si="287"/>
        <v>0</v>
      </c>
      <c r="Y927" s="326"/>
      <c r="Z927" s="327"/>
      <c r="AA927" s="328"/>
      <c r="AB927" s="604" t="e">
        <f ca="1">IF(Cat_alumnos[[#This Row],[Termina Programa]]&lt;TODAY(), "EGRESADO", "VIGENTE")</f>
        <v>#REF!</v>
      </c>
      <c r="AD927" s="1248">
        <v>909</v>
      </c>
      <c r="AE927" s="925"/>
      <c r="AF92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CALENDARIO)]],TODAY())/30,0)-AE927, IF(Cat_alumnos[[#This Row],[ESTATUS ACADÉMICO]]="VIGENTE",ROUNDDOWN(DAYS360(Cat_alumnos[[#This Row],[FECHA DE INICIO (PRIMERA CLASE CALENDARIO)]],TODAY())/30,0)+1-AE927,"NO VIGENTE"))</f>
        <v>#REF!</v>
      </c>
      <c r="AG927" s="604"/>
      <c r="AH92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7" s="1085" t="str">
        <f t="shared" si="282"/>
        <v>SUSPENDER</v>
      </c>
      <c r="AJ927" s="604"/>
      <c r="AK927" s="604"/>
      <c r="AL927" s="604"/>
      <c r="AM927" s="604"/>
      <c r="AN927" s="924"/>
      <c r="AO927" s="924"/>
      <c r="AP927" s="924"/>
      <c r="AQ927" s="924"/>
      <c r="AR927" s="924"/>
      <c r="AS927" s="924"/>
      <c r="AT927" s="604"/>
      <c r="AU927" s="604"/>
      <c r="AV927" s="604"/>
      <c r="AW927" s="604"/>
      <c r="AX927" s="604"/>
      <c r="AY927" s="604"/>
      <c r="AZ927" s="604"/>
      <c r="BA927" s="604"/>
      <c r="BB927" s="604"/>
      <c r="BC927" s="604"/>
      <c r="BD927" s="604"/>
      <c r="BE927" s="604"/>
      <c r="BF927" s="604"/>
      <c r="BG927" s="604"/>
      <c r="BH927" s="604"/>
      <c r="BI927" s="604"/>
      <c r="BJ927" s="604"/>
      <c r="BK927" s="604"/>
      <c r="BL927" s="604"/>
      <c r="BM927" s="604"/>
      <c r="BN927" s="604"/>
      <c r="BO927" s="604"/>
      <c r="BP927" s="604"/>
      <c r="BQ927" s="604"/>
      <c r="BR927" s="604"/>
      <c r="BS927" s="604"/>
      <c r="BT927" s="604"/>
      <c r="BU927" s="604"/>
      <c r="BV927" s="604"/>
      <c r="BW927" s="604"/>
      <c r="BX927" s="604"/>
      <c r="BY927" s="604"/>
      <c r="BZ927" s="604"/>
      <c r="CA927" s="604"/>
      <c r="CB927" s="604"/>
      <c r="CC927" s="604"/>
      <c r="CD927" s="604"/>
      <c r="CE927" s="604"/>
      <c r="CF927" s="604"/>
      <c r="CG927" s="604"/>
      <c r="CH927" s="604"/>
      <c r="CI927" s="604"/>
      <c r="CJ927" s="604"/>
      <c r="CK927" s="604"/>
    </row>
    <row r="928" spans="1:89" ht="16" hidden="1">
      <c r="A928" s="447">
        <f t="shared" si="274"/>
        <v>910</v>
      </c>
      <c r="B928" s="46"/>
      <c r="C928" s="1070"/>
      <c r="D928" s="46"/>
      <c r="E928" s="672"/>
      <c r="F928" s="139"/>
      <c r="G928" s="139"/>
      <c r="H928" s="673"/>
      <c r="I928" s="674"/>
      <c r="J928" s="676"/>
      <c r="K928" s="676"/>
      <c r="L928" s="676"/>
      <c r="M928" s="134"/>
      <c r="N928" s="135"/>
      <c r="O928" s="118" t="e">
        <f>EDATE($N928,#REF!-1)</f>
        <v>#REF!</v>
      </c>
      <c r="P928" s="135"/>
      <c r="Q928" s="118" t="str">
        <f t="shared" si="284"/>
        <v/>
      </c>
      <c r="R928" s="49" t="str">
        <f t="shared" si="285"/>
        <v/>
      </c>
      <c r="S928" s="49">
        <f t="shared" si="283"/>
        <v>0</v>
      </c>
      <c r="T928" s="245"/>
      <c r="U928" s="132"/>
      <c r="V928" s="604"/>
      <c r="W928" s="604" t="str">
        <f t="shared" si="286"/>
        <v/>
      </c>
      <c r="X928" s="1022">
        <f t="shared" si="287"/>
        <v>0</v>
      </c>
      <c r="Y928" s="326"/>
      <c r="Z928" s="327"/>
      <c r="AA928" s="328"/>
      <c r="AB928" s="604" t="e">
        <f ca="1">IF(Cat_alumnos[[#This Row],[Termina Programa]]&lt;TODAY(), "EGRESADO", "VIGENTE")</f>
        <v>#REF!</v>
      </c>
      <c r="AD928" s="1249">
        <v>910</v>
      </c>
      <c r="AE928" s="925"/>
      <c r="AF92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CALENDARIO)]],TODAY())/30,0)-AE928, IF(Cat_alumnos[[#This Row],[ESTATUS ACADÉMICO]]="VIGENTE",ROUNDDOWN(DAYS360(Cat_alumnos[[#This Row],[FECHA DE INICIO (PRIMERA CLASE CALENDARIO)]],TODAY())/30,0)+1-AE928,"NO VIGENTE"))</f>
        <v>#REF!</v>
      </c>
      <c r="AG928" s="604"/>
      <c r="AH92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8" s="1085" t="str">
        <f t="shared" si="282"/>
        <v>SUSPENDER</v>
      </c>
      <c r="AJ928" s="604"/>
      <c r="AK928" s="604"/>
      <c r="AL928" s="604"/>
      <c r="AM928" s="604"/>
      <c r="AN928" s="924"/>
      <c r="AO928" s="924"/>
      <c r="AP928" s="924"/>
      <c r="AQ928" s="924"/>
      <c r="AR928" s="924"/>
      <c r="AS928" s="924"/>
      <c r="AT928" s="604"/>
      <c r="AU928" s="604"/>
      <c r="AV928" s="604"/>
      <c r="AW928" s="604"/>
      <c r="AX928" s="604"/>
      <c r="AY928" s="604"/>
      <c r="AZ928" s="604"/>
      <c r="BA928" s="604"/>
      <c r="BB928" s="604"/>
      <c r="BC928" s="604"/>
      <c r="BD928" s="604"/>
      <c r="BE928" s="604"/>
      <c r="BF928" s="604"/>
      <c r="BG928" s="604"/>
      <c r="BH928" s="604"/>
      <c r="BI928" s="604"/>
      <c r="BJ928" s="604"/>
      <c r="BK928" s="604"/>
      <c r="BL928" s="604"/>
      <c r="BM928" s="604"/>
      <c r="BN928" s="604"/>
      <c r="BO928" s="604"/>
      <c r="BP928" s="604"/>
      <c r="BQ928" s="604"/>
      <c r="BR928" s="604"/>
      <c r="BS928" s="604"/>
      <c r="BT928" s="604"/>
      <c r="BU928" s="604"/>
      <c r="BV928" s="604"/>
      <c r="BW928" s="604"/>
      <c r="BX928" s="604"/>
      <c r="BY928" s="604"/>
      <c r="BZ928" s="604"/>
      <c r="CA928" s="604"/>
      <c r="CB928" s="604"/>
      <c r="CC928" s="604"/>
      <c r="CD928" s="604"/>
      <c r="CE928" s="604"/>
      <c r="CF928" s="604"/>
      <c r="CG928" s="604"/>
      <c r="CH928" s="604"/>
      <c r="CI928" s="604"/>
      <c r="CJ928" s="604"/>
      <c r="CK928" s="604"/>
    </row>
    <row r="929" spans="1:89" ht="16" hidden="1">
      <c r="A929" s="447">
        <f t="shared" si="274"/>
        <v>911</v>
      </c>
      <c r="B929" s="46"/>
      <c r="C929" s="1070"/>
      <c r="D929" s="46"/>
      <c r="E929" s="672"/>
      <c r="F929" s="139"/>
      <c r="G929" s="139"/>
      <c r="H929" s="673"/>
      <c r="I929" s="674"/>
      <c r="J929" s="676"/>
      <c r="K929" s="676"/>
      <c r="L929" s="676"/>
      <c r="M929" s="134"/>
      <c r="N929" s="135"/>
      <c r="O929" s="118" t="e">
        <f>EDATE($N929,#REF!-1)</f>
        <v>#REF!</v>
      </c>
      <c r="P929" s="135"/>
      <c r="Q929" s="118" t="str">
        <f t="shared" si="284"/>
        <v/>
      </c>
      <c r="R929" s="49" t="str">
        <f t="shared" si="285"/>
        <v/>
      </c>
      <c r="S929" s="49">
        <f t="shared" si="283"/>
        <v>0</v>
      </c>
      <c r="T929" s="245"/>
      <c r="U929" s="132"/>
      <c r="V929" s="604"/>
      <c r="W929" s="604" t="str">
        <f t="shared" si="286"/>
        <v/>
      </c>
      <c r="X929" s="1022">
        <f t="shared" si="287"/>
        <v>0</v>
      </c>
      <c r="Y929" s="326"/>
      <c r="Z929" s="327"/>
      <c r="AA929" s="328"/>
      <c r="AB929" s="604" t="e">
        <f ca="1">IF(Cat_alumnos[[#This Row],[Termina Programa]]&lt;TODAY(), "EGRESADO", "VIGENTE")</f>
        <v>#REF!</v>
      </c>
      <c r="AD929" s="1248">
        <v>911</v>
      </c>
      <c r="AE929" s="925"/>
      <c r="AF92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CALENDARIO)]],TODAY())/30,0)-AE929, IF(Cat_alumnos[[#This Row],[ESTATUS ACADÉMICO]]="VIGENTE",ROUNDDOWN(DAYS360(Cat_alumnos[[#This Row],[FECHA DE INICIO (PRIMERA CLASE CALENDARIO)]],TODAY())/30,0)+1-AE929,"NO VIGENTE"))</f>
        <v>#REF!</v>
      </c>
      <c r="AG929" s="604"/>
      <c r="AH92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9" s="1085" t="str">
        <f t="shared" si="282"/>
        <v>SUSPENDER</v>
      </c>
      <c r="AJ929" s="604"/>
      <c r="AK929" s="604"/>
      <c r="AL929" s="604"/>
      <c r="AM929" s="604"/>
      <c r="AN929" s="924"/>
      <c r="AO929" s="924"/>
      <c r="AP929" s="924"/>
      <c r="AQ929" s="924"/>
      <c r="AR929" s="924"/>
      <c r="AS929" s="924"/>
      <c r="AT929" s="604"/>
      <c r="AU929" s="604"/>
      <c r="AV929" s="604"/>
      <c r="AW929" s="604"/>
      <c r="AX929" s="604"/>
      <c r="AY929" s="604"/>
      <c r="AZ929" s="604"/>
      <c r="BA929" s="604"/>
      <c r="BB929" s="604"/>
      <c r="BC929" s="604"/>
      <c r="BD929" s="604"/>
      <c r="BE929" s="604"/>
      <c r="BF929" s="604"/>
      <c r="BG929" s="604"/>
      <c r="BH929" s="604"/>
      <c r="BI929" s="604"/>
      <c r="BJ929" s="604"/>
      <c r="BK929" s="604"/>
      <c r="BL929" s="604"/>
      <c r="BM929" s="604"/>
      <c r="BN929" s="604"/>
      <c r="BO929" s="604"/>
      <c r="BP929" s="604"/>
      <c r="BQ929" s="604"/>
      <c r="BR929" s="604"/>
      <c r="BS929" s="604"/>
      <c r="BT929" s="604"/>
      <c r="BU929" s="604"/>
      <c r="BV929" s="604"/>
      <c r="BW929" s="604"/>
      <c r="BX929" s="604"/>
      <c r="BY929" s="604"/>
      <c r="BZ929" s="604"/>
      <c r="CA929" s="604"/>
      <c r="CB929" s="604"/>
      <c r="CC929" s="604"/>
      <c r="CD929" s="604"/>
      <c r="CE929" s="604"/>
      <c r="CF929" s="604"/>
      <c r="CG929" s="604"/>
      <c r="CH929" s="604"/>
      <c r="CI929" s="604"/>
      <c r="CJ929" s="604"/>
      <c r="CK929" s="604"/>
    </row>
    <row r="930" spans="1:89" ht="16" hidden="1">
      <c r="A930" s="447">
        <f t="shared" si="274"/>
        <v>912</v>
      </c>
      <c r="B930" s="46"/>
      <c r="C930" s="1070"/>
      <c r="D930" s="46"/>
      <c r="E930" s="672"/>
      <c r="F930" s="139"/>
      <c r="G930" s="139"/>
      <c r="H930" s="673"/>
      <c r="I930" s="674"/>
      <c r="J930" s="676"/>
      <c r="K930" s="676"/>
      <c r="L930" s="676"/>
      <c r="M930" s="134"/>
      <c r="N930" s="135"/>
      <c r="O930" s="118" t="e">
        <f>EDATE($N930,#REF!-1)</f>
        <v>#REF!</v>
      </c>
      <c r="P930" s="135"/>
      <c r="Q930" s="118" t="str">
        <f t="shared" si="284"/>
        <v/>
      </c>
      <c r="R930" s="49" t="str">
        <f t="shared" si="285"/>
        <v/>
      </c>
      <c r="S930" s="49">
        <f t="shared" si="283"/>
        <v>0</v>
      </c>
      <c r="T930" s="245"/>
      <c r="U930" s="132"/>
      <c r="V930" s="604"/>
      <c r="W930" s="604" t="str">
        <f t="shared" si="286"/>
        <v/>
      </c>
      <c r="X930" s="1022">
        <f t="shared" si="287"/>
        <v>0</v>
      </c>
      <c r="Y930" s="326"/>
      <c r="Z930" s="327"/>
      <c r="AA930" s="328"/>
      <c r="AB930" s="604" t="e">
        <f ca="1">IF(Cat_alumnos[[#This Row],[Termina Programa]]&lt;TODAY(), "EGRESADO", "VIGENTE")</f>
        <v>#REF!</v>
      </c>
      <c r="AD930" s="1249">
        <v>912</v>
      </c>
      <c r="AE930" s="925"/>
      <c r="AF93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CALENDARIO)]],TODAY())/30,0)-AE930, IF(Cat_alumnos[[#This Row],[ESTATUS ACADÉMICO]]="VIGENTE",ROUNDDOWN(DAYS360(Cat_alumnos[[#This Row],[FECHA DE INICIO (PRIMERA CLASE CALENDARIO)]],TODAY())/30,0)+1-AE930,"NO VIGENTE"))</f>
        <v>#REF!</v>
      </c>
      <c r="AG930" s="604"/>
      <c r="AH93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0" s="1085" t="str">
        <f t="shared" si="282"/>
        <v>SUSPENDER</v>
      </c>
      <c r="AJ930" s="604"/>
      <c r="AK930" s="604"/>
      <c r="AL930" s="604"/>
      <c r="AM930" s="604"/>
      <c r="AN930" s="924"/>
      <c r="AO930" s="924"/>
      <c r="AP930" s="924"/>
      <c r="AQ930" s="924"/>
      <c r="AR930" s="924"/>
      <c r="AS930" s="924"/>
      <c r="AT930" s="604"/>
      <c r="AU930" s="604"/>
      <c r="AV930" s="604"/>
      <c r="AW930" s="604"/>
      <c r="AX930" s="604"/>
      <c r="AY930" s="604"/>
      <c r="AZ930" s="604"/>
      <c r="BA930" s="604"/>
      <c r="BB930" s="604"/>
      <c r="BC930" s="604"/>
      <c r="BD930" s="604"/>
      <c r="BE930" s="604"/>
      <c r="BF930" s="604"/>
      <c r="BG930" s="604"/>
      <c r="BH930" s="604"/>
      <c r="BI930" s="604"/>
      <c r="BJ930" s="604"/>
      <c r="BK930" s="604"/>
      <c r="BL930" s="604"/>
      <c r="BM930" s="604"/>
      <c r="BN930" s="604"/>
      <c r="BO930" s="604"/>
      <c r="BP930" s="604"/>
      <c r="BQ930" s="604"/>
      <c r="BR930" s="604"/>
      <c r="BS930" s="604"/>
      <c r="BT930" s="604"/>
      <c r="BU930" s="604"/>
      <c r="BV930" s="604"/>
      <c r="BW930" s="604"/>
      <c r="BX930" s="604"/>
      <c r="BY930" s="604"/>
      <c r="BZ930" s="604"/>
      <c r="CA930" s="604"/>
      <c r="CB930" s="604"/>
      <c r="CC930" s="604"/>
      <c r="CD930" s="604"/>
      <c r="CE930" s="604"/>
      <c r="CF930" s="604"/>
      <c r="CG930" s="604"/>
      <c r="CH930" s="604"/>
      <c r="CI930" s="604"/>
      <c r="CJ930" s="604"/>
      <c r="CK930" s="604"/>
    </row>
    <row r="931" spans="1:89" ht="16" hidden="1">
      <c r="A931" s="447">
        <f t="shared" si="274"/>
        <v>913</v>
      </c>
      <c r="B931" s="46"/>
      <c r="C931" s="1070"/>
      <c r="D931" s="46"/>
      <c r="E931" s="672"/>
      <c r="F931" s="139"/>
      <c r="G931" s="139"/>
      <c r="H931" s="673"/>
      <c r="I931" s="674"/>
      <c r="J931" s="676"/>
      <c r="K931" s="676"/>
      <c r="L931" s="676"/>
      <c r="M931" s="134"/>
      <c r="N931" s="135"/>
      <c r="O931" s="118" t="e">
        <f>EDATE($N931,#REF!-1)</f>
        <v>#REF!</v>
      </c>
      <c r="P931" s="135"/>
      <c r="Q931" s="118" t="str">
        <f t="shared" si="284"/>
        <v/>
      </c>
      <c r="R931" s="49" t="str">
        <f t="shared" si="285"/>
        <v/>
      </c>
      <c r="S931" s="49">
        <f t="shared" si="283"/>
        <v>0</v>
      </c>
      <c r="T931" s="245"/>
      <c r="U931" s="132"/>
      <c r="V931" s="604"/>
      <c r="W931" s="604" t="str">
        <f t="shared" si="286"/>
        <v/>
      </c>
      <c r="X931" s="1022">
        <f t="shared" si="287"/>
        <v>0</v>
      </c>
      <c r="Y931" s="326"/>
      <c r="Z931" s="327"/>
      <c r="AA931" s="328"/>
      <c r="AB931" s="604" t="e">
        <f ca="1">IF(Cat_alumnos[[#This Row],[Termina Programa]]&lt;TODAY(), "EGRESADO", "VIGENTE")</f>
        <v>#REF!</v>
      </c>
      <c r="AD931" s="1248">
        <v>913</v>
      </c>
      <c r="AE931" s="925"/>
      <c r="AF93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CALENDARIO)]],TODAY())/30,0)-AE931, IF(Cat_alumnos[[#This Row],[ESTATUS ACADÉMICO]]="VIGENTE",ROUNDDOWN(DAYS360(Cat_alumnos[[#This Row],[FECHA DE INICIO (PRIMERA CLASE CALENDARIO)]],TODAY())/30,0)+1-AE931,"NO VIGENTE"))</f>
        <v>#REF!</v>
      </c>
      <c r="AG931" s="604"/>
      <c r="AH93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1" s="1085" t="str">
        <f t="shared" si="282"/>
        <v>SUSPENDER</v>
      </c>
      <c r="AJ931" s="604"/>
      <c r="AK931" s="604"/>
      <c r="AL931" s="604"/>
      <c r="AM931" s="604"/>
      <c r="AN931" s="924"/>
      <c r="AO931" s="924"/>
      <c r="AP931" s="924"/>
      <c r="AQ931" s="924"/>
      <c r="AR931" s="924"/>
      <c r="AS931" s="924"/>
      <c r="AT931" s="604"/>
      <c r="AU931" s="604"/>
      <c r="AV931" s="604"/>
      <c r="AW931" s="604"/>
      <c r="AX931" s="604"/>
      <c r="AY931" s="604"/>
      <c r="AZ931" s="604"/>
      <c r="BA931" s="604"/>
      <c r="BB931" s="604"/>
      <c r="BC931" s="604"/>
      <c r="BD931" s="604"/>
      <c r="BE931" s="604"/>
      <c r="BF931" s="604"/>
      <c r="BG931" s="604"/>
      <c r="BH931" s="604"/>
      <c r="BI931" s="604"/>
      <c r="BJ931" s="604"/>
      <c r="BK931" s="604"/>
      <c r="BL931" s="604"/>
      <c r="BM931" s="604"/>
      <c r="BN931" s="604"/>
      <c r="BO931" s="604"/>
      <c r="BP931" s="604"/>
      <c r="BQ931" s="604"/>
      <c r="BR931" s="604"/>
      <c r="BS931" s="604"/>
      <c r="BT931" s="604"/>
      <c r="BU931" s="604"/>
      <c r="BV931" s="604"/>
      <c r="BW931" s="604"/>
      <c r="BX931" s="604"/>
      <c r="BY931" s="604"/>
      <c r="BZ931" s="604"/>
      <c r="CA931" s="604"/>
      <c r="CB931" s="604"/>
      <c r="CC931" s="604"/>
      <c r="CD931" s="604"/>
      <c r="CE931" s="604"/>
      <c r="CF931" s="604"/>
      <c r="CG931" s="604"/>
      <c r="CH931" s="604"/>
      <c r="CI931" s="604"/>
      <c r="CJ931" s="604"/>
      <c r="CK931" s="604"/>
    </row>
    <row r="932" spans="1:89" ht="16" hidden="1">
      <c r="A932" s="447">
        <f t="shared" si="274"/>
        <v>914</v>
      </c>
      <c r="B932" s="46"/>
      <c r="C932" s="1070"/>
      <c r="D932" s="46"/>
      <c r="E932" s="672"/>
      <c r="F932" s="139"/>
      <c r="G932" s="139"/>
      <c r="H932" s="673"/>
      <c r="I932" s="674"/>
      <c r="J932" s="676"/>
      <c r="K932" s="676"/>
      <c r="L932" s="676"/>
      <c r="M932" s="134"/>
      <c r="N932" s="135"/>
      <c r="O932" s="118" t="e">
        <f>EDATE($N932,#REF!-1)</f>
        <v>#REF!</v>
      </c>
      <c r="P932" s="135"/>
      <c r="Q932" s="118" t="str">
        <f t="shared" si="284"/>
        <v/>
      </c>
      <c r="R932" s="49" t="str">
        <f t="shared" si="285"/>
        <v/>
      </c>
      <c r="S932" s="49">
        <f t="shared" si="283"/>
        <v>0</v>
      </c>
      <c r="T932" s="245"/>
      <c r="U932" s="132"/>
      <c r="V932" s="604"/>
      <c r="W932" s="604" t="str">
        <f t="shared" si="286"/>
        <v/>
      </c>
      <c r="X932" s="1022">
        <f t="shared" si="287"/>
        <v>0</v>
      </c>
      <c r="Y932" s="326"/>
      <c r="Z932" s="327"/>
      <c r="AA932" s="328"/>
      <c r="AB932" s="604" t="e">
        <f ca="1">IF(Cat_alumnos[[#This Row],[Termina Programa]]&lt;TODAY(), "EGRESADO", "VIGENTE")</f>
        <v>#REF!</v>
      </c>
      <c r="AD932" s="1249">
        <v>914</v>
      </c>
      <c r="AE932" s="925"/>
      <c r="AF93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CALENDARIO)]],TODAY())/30,0)-AE932, IF(Cat_alumnos[[#This Row],[ESTATUS ACADÉMICO]]="VIGENTE",ROUNDDOWN(DAYS360(Cat_alumnos[[#This Row],[FECHA DE INICIO (PRIMERA CLASE CALENDARIO)]],TODAY())/30,0)+1-AE932,"NO VIGENTE"))</f>
        <v>#REF!</v>
      </c>
      <c r="AG932" s="604"/>
      <c r="AH93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2" s="1085" t="str">
        <f t="shared" si="282"/>
        <v>SUSPENDER</v>
      </c>
      <c r="AJ932" s="604"/>
      <c r="AK932" s="604"/>
      <c r="AL932" s="604"/>
      <c r="AM932" s="604"/>
      <c r="AN932" s="924"/>
      <c r="AO932" s="924"/>
      <c r="AP932" s="924"/>
      <c r="AQ932" s="924"/>
      <c r="AR932" s="924"/>
      <c r="AS932" s="924"/>
      <c r="AT932" s="604"/>
      <c r="AU932" s="604"/>
      <c r="AV932" s="604"/>
      <c r="AW932" s="604"/>
      <c r="AX932" s="604"/>
      <c r="AY932" s="604"/>
      <c r="AZ932" s="604"/>
      <c r="BA932" s="604"/>
      <c r="BB932" s="604"/>
      <c r="BC932" s="604"/>
      <c r="BD932" s="604"/>
      <c r="BE932" s="604"/>
      <c r="BF932" s="604"/>
      <c r="BG932" s="604"/>
      <c r="BH932" s="604"/>
      <c r="BI932" s="604"/>
      <c r="BJ932" s="604"/>
      <c r="BK932" s="604"/>
      <c r="BL932" s="604"/>
      <c r="BM932" s="604"/>
      <c r="BN932" s="604"/>
      <c r="BO932" s="604"/>
      <c r="BP932" s="604"/>
      <c r="BQ932" s="604"/>
      <c r="BR932" s="604"/>
      <c r="BS932" s="604"/>
      <c r="BT932" s="604"/>
      <c r="BU932" s="604"/>
      <c r="BV932" s="604"/>
      <c r="BW932" s="604"/>
      <c r="BX932" s="604"/>
      <c r="BY932" s="604"/>
      <c r="BZ932" s="604"/>
      <c r="CA932" s="604"/>
      <c r="CB932" s="604"/>
      <c r="CC932" s="604"/>
      <c r="CD932" s="604"/>
      <c r="CE932" s="604"/>
      <c r="CF932" s="604"/>
      <c r="CG932" s="604"/>
      <c r="CH932" s="604"/>
      <c r="CI932" s="604"/>
      <c r="CJ932" s="604"/>
      <c r="CK932" s="604"/>
    </row>
    <row r="933" spans="1:89" ht="16" hidden="1">
      <c r="A933" s="447">
        <f t="shared" si="274"/>
        <v>915</v>
      </c>
      <c r="B933" s="46"/>
      <c r="C933" s="1070"/>
      <c r="D933" s="46"/>
      <c r="E933" s="672"/>
      <c r="F933" s="139"/>
      <c r="G933" s="139"/>
      <c r="H933" s="673"/>
      <c r="I933" s="674"/>
      <c r="J933" s="676"/>
      <c r="K933" s="676"/>
      <c r="L933" s="676"/>
      <c r="M933" s="134"/>
      <c r="N933" s="135"/>
      <c r="O933" s="118" t="e">
        <f>EDATE($N933,#REF!-1)</f>
        <v>#REF!</v>
      </c>
      <c r="P933" s="135"/>
      <c r="Q933" s="118" t="str">
        <f t="shared" si="284"/>
        <v/>
      </c>
      <c r="R933" s="49" t="str">
        <f t="shared" si="285"/>
        <v/>
      </c>
      <c r="S933" s="49">
        <f t="shared" si="283"/>
        <v>0</v>
      </c>
      <c r="T933" s="245"/>
      <c r="U933" s="132"/>
      <c r="V933" s="604"/>
      <c r="W933" s="604" t="str">
        <f t="shared" si="286"/>
        <v/>
      </c>
      <c r="X933" s="1022">
        <f t="shared" si="287"/>
        <v>0</v>
      </c>
      <c r="Y933" s="326"/>
      <c r="Z933" s="327"/>
      <c r="AA933" s="328"/>
      <c r="AB933" s="604" t="e">
        <f ca="1">IF(Cat_alumnos[[#This Row],[Termina Programa]]&lt;TODAY(), "EGRESADO", "VIGENTE")</f>
        <v>#REF!</v>
      </c>
      <c r="AD933" s="1248">
        <v>915</v>
      </c>
      <c r="AE933" s="925"/>
      <c r="AF93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CALENDARIO)]],TODAY())/30,0)-AE933, IF(Cat_alumnos[[#This Row],[ESTATUS ACADÉMICO]]="VIGENTE",ROUNDDOWN(DAYS360(Cat_alumnos[[#This Row],[FECHA DE INICIO (PRIMERA CLASE CALENDARIO)]],TODAY())/30,0)+1-AE933,"NO VIGENTE"))</f>
        <v>#REF!</v>
      </c>
      <c r="AG933" s="604"/>
      <c r="AH93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3" s="1085" t="str">
        <f t="shared" si="282"/>
        <v>SUSPENDER</v>
      </c>
      <c r="AJ933" s="604"/>
      <c r="AK933" s="604"/>
      <c r="AL933" s="604"/>
      <c r="AM933" s="604"/>
      <c r="AN933" s="924"/>
      <c r="AO933" s="924"/>
      <c r="AP933" s="924"/>
      <c r="AQ933" s="924"/>
      <c r="AR933" s="924"/>
      <c r="AS933" s="924"/>
      <c r="AT933" s="604"/>
      <c r="AU933" s="604"/>
      <c r="AV933" s="604"/>
      <c r="AW933" s="604"/>
      <c r="AX933" s="604"/>
      <c r="AY933" s="604"/>
      <c r="AZ933" s="604"/>
      <c r="BA933" s="604"/>
      <c r="BB933" s="604"/>
      <c r="BC933" s="604"/>
      <c r="BD933" s="604"/>
      <c r="BE933" s="604"/>
      <c r="BF933" s="604"/>
      <c r="BG933" s="604"/>
      <c r="BH933" s="604"/>
      <c r="BI933" s="604"/>
      <c r="BJ933" s="604"/>
      <c r="BK933" s="604"/>
      <c r="BL933" s="604"/>
      <c r="BM933" s="604"/>
      <c r="BN933" s="604"/>
      <c r="BO933" s="604"/>
      <c r="BP933" s="604"/>
      <c r="BQ933" s="604"/>
      <c r="BR933" s="604"/>
      <c r="BS933" s="604"/>
      <c r="BT933" s="604"/>
      <c r="BU933" s="604"/>
      <c r="BV933" s="604"/>
      <c r="BW933" s="604"/>
      <c r="BX933" s="604"/>
      <c r="BY933" s="604"/>
      <c r="BZ933" s="604"/>
      <c r="CA933" s="604"/>
      <c r="CB933" s="604"/>
      <c r="CC933" s="604"/>
      <c r="CD933" s="604"/>
      <c r="CE933" s="604"/>
      <c r="CF933" s="604"/>
      <c r="CG933" s="604"/>
      <c r="CH933" s="604"/>
      <c r="CI933" s="604"/>
      <c r="CJ933" s="604"/>
      <c r="CK933" s="604"/>
    </row>
    <row r="934" spans="1:89" ht="16" hidden="1">
      <c r="A934" s="447">
        <f t="shared" si="274"/>
        <v>916</v>
      </c>
      <c r="B934" s="46"/>
      <c r="C934" s="1070"/>
      <c r="D934" s="46"/>
      <c r="E934" s="672"/>
      <c r="F934" s="139"/>
      <c r="G934" s="139"/>
      <c r="H934" s="673"/>
      <c r="I934" s="674"/>
      <c r="J934" s="676"/>
      <c r="K934" s="676"/>
      <c r="L934" s="676"/>
      <c r="M934" s="134"/>
      <c r="N934" s="135"/>
      <c r="O934" s="118" t="e">
        <f>EDATE($N934,#REF!-1)</f>
        <v>#REF!</v>
      </c>
      <c r="P934" s="135"/>
      <c r="Q934" s="118" t="str">
        <f t="shared" si="284"/>
        <v/>
      </c>
      <c r="R934" s="49" t="str">
        <f t="shared" si="285"/>
        <v/>
      </c>
      <c r="S934" s="49">
        <f t="shared" si="283"/>
        <v>0</v>
      </c>
      <c r="T934" s="245"/>
      <c r="U934" s="132"/>
      <c r="V934" s="604"/>
      <c r="W934" s="604" t="str">
        <f t="shared" si="286"/>
        <v/>
      </c>
      <c r="X934" s="1022">
        <f t="shared" si="287"/>
        <v>0</v>
      </c>
      <c r="Y934" s="326"/>
      <c r="Z934" s="327"/>
      <c r="AA934" s="328"/>
      <c r="AB934" s="604" t="e">
        <f ca="1">IF(Cat_alumnos[[#This Row],[Termina Programa]]&lt;TODAY(), "EGRESADO", "VIGENTE")</f>
        <v>#REF!</v>
      </c>
      <c r="AD934" s="1249">
        <v>916</v>
      </c>
      <c r="AE934" s="925"/>
      <c r="AF93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CALENDARIO)]],TODAY())/30,0)-AE934, IF(Cat_alumnos[[#This Row],[ESTATUS ACADÉMICO]]="VIGENTE",ROUNDDOWN(DAYS360(Cat_alumnos[[#This Row],[FECHA DE INICIO (PRIMERA CLASE CALENDARIO)]],TODAY())/30,0)+1-AE934,"NO VIGENTE"))</f>
        <v>#REF!</v>
      </c>
      <c r="AG934" s="604"/>
      <c r="AH93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4" s="1085" t="str">
        <f t="shared" si="282"/>
        <v>SUSPENDER</v>
      </c>
      <c r="AJ934" s="604"/>
      <c r="AK934" s="604"/>
      <c r="AL934" s="604"/>
      <c r="AM934" s="604"/>
      <c r="AN934" s="924"/>
      <c r="AO934" s="924"/>
      <c r="AP934" s="924"/>
      <c r="AQ934" s="924"/>
      <c r="AR934" s="924"/>
      <c r="AS934" s="924"/>
      <c r="AT934" s="604"/>
      <c r="AU934" s="604"/>
      <c r="AV934" s="604"/>
      <c r="AW934" s="604"/>
      <c r="AX934" s="604"/>
      <c r="AY934" s="604"/>
      <c r="AZ934" s="604"/>
      <c r="BA934" s="604"/>
      <c r="BB934" s="604"/>
      <c r="BC934" s="604"/>
      <c r="BD934" s="604"/>
      <c r="BE934" s="604"/>
      <c r="BF934" s="604"/>
      <c r="BG934" s="604"/>
      <c r="BH934" s="604"/>
      <c r="BI934" s="604"/>
      <c r="BJ934" s="604"/>
      <c r="BK934" s="604"/>
      <c r="BL934" s="604"/>
      <c r="BM934" s="604"/>
      <c r="BN934" s="604"/>
      <c r="BO934" s="604"/>
      <c r="BP934" s="604"/>
      <c r="BQ934" s="604"/>
      <c r="BR934" s="604"/>
      <c r="BS934" s="604"/>
      <c r="BT934" s="604"/>
      <c r="BU934" s="604"/>
      <c r="BV934" s="604"/>
      <c r="BW934" s="604"/>
      <c r="BX934" s="604"/>
      <c r="BY934" s="604"/>
      <c r="BZ934" s="604"/>
      <c r="CA934" s="604"/>
      <c r="CB934" s="604"/>
      <c r="CC934" s="604"/>
      <c r="CD934" s="604"/>
      <c r="CE934" s="604"/>
      <c r="CF934" s="604"/>
      <c r="CG934" s="604"/>
      <c r="CH934" s="604"/>
      <c r="CI934" s="604"/>
      <c r="CJ934" s="604"/>
      <c r="CK934" s="604"/>
    </row>
    <row r="935" spans="1:89" ht="16" hidden="1">
      <c r="A935" s="447">
        <f t="shared" si="274"/>
        <v>917</v>
      </c>
      <c r="B935" s="46"/>
      <c r="C935" s="1070"/>
      <c r="D935" s="46"/>
      <c r="E935" s="672"/>
      <c r="F935" s="139"/>
      <c r="G935" s="139"/>
      <c r="H935" s="673"/>
      <c r="I935" s="674"/>
      <c r="J935" s="676"/>
      <c r="K935" s="676"/>
      <c r="L935" s="676"/>
      <c r="M935" s="134"/>
      <c r="N935" s="135"/>
      <c r="O935" s="118" t="e">
        <f>EDATE($N935,#REF!-1)</f>
        <v>#REF!</v>
      </c>
      <c r="P935" s="135"/>
      <c r="Q935" s="118" t="str">
        <f t="shared" si="284"/>
        <v/>
      </c>
      <c r="R935" s="49" t="str">
        <f t="shared" si="285"/>
        <v/>
      </c>
      <c r="S935" s="49">
        <f t="shared" si="283"/>
        <v>0</v>
      </c>
      <c r="T935" s="245"/>
      <c r="U935" s="132"/>
      <c r="V935" s="604"/>
      <c r="W935" s="604" t="str">
        <f t="shared" si="286"/>
        <v/>
      </c>
      <c r="X935" s="1022">
        <f t="shared" si="287"/>
        <v>0</v>
      </c>
      <c r="Y935" s="326"/>
      <c r="Z935" s="327"/>
      <c r="AA935" s="328"/>
      <c r="AB935" s="604" t="e">
        <f ca="1">IF(Cat_alumnos[[#This Row],[Termina Programa]]&lt;TODAY(), "EGRESADO", "VIGENTE")</f>
        <v>#REF!</v>
      </c>
      <c r="AD935" s="1248">
        <v>917</v>
      </c>
      <c r="AE935" s="925"/>
      <c r="AF93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CALENDARIO)]],TODAY())/30,0)-AE935, IF(Cat_alumnos[[#This Row],[ESTATUS ACADÉMICO]]="VIGENTE",ROUNDDOWN(DAYS360(Cat_alumnos[[#This Row],[FECHA DE INICIO (PRIMERA CLASE CALENDARIO)]],TODAY())/30,0)+1-AE935,"NO VIGENTE"))</f>
        <v>#REF!</v>
      </c>
      <c r="AG935" s="604"/>
      <c r="AH93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5" s="1085" t="str">
        <f t="shared" si="282"/>
        <v>SUSPENDER</v>
      </c>
      <c r="AJ935" s="604"/>
      <c r="AK935" s="604"/>
      <c r="AL935" s="604"/>
      <c r="AM935" s="604"/>
      <c r="AN935" s="924"/>
      <c r="AO935" s="924"/>
      <c r="AP935" s="924"/>
      <c r="AQ935" s="924"/>
      <c r="AR935" s="924"/>
      <c r="AS935" s="924"/>
      <c r="AT935" s="604"/>
      <c r="AU935" s="604"/>
      <c r="AV935" s="604"/>
      <c r="AW935" s="604"/>
      <c r="AX935" s="604"/>
      <c r="AY935" s="604"/>
      <c r="AZ935" s="604"/>
      <c r="BA935" s="604"/>
      <c r="BB935" s="604"/>
      <c r="BC935" s="604"/>
      <c r="BD935" s="604"/>
      <c r="BE935" s="604"/>
      <c r="BF935" s="604"/>
      <c r="BG935" s="604"/>
      <c r="BH935" s="604"/>
      <c r="BI935" s="604"/>
      <c r="BJ935" s="604"/>
      <c r="BK935" s="604"/>
      <c r="BL935" s="604"/>
      <c r="BM935" s="604"/>
      <c r="BN935" s="604"/>
      <c r="BO935" s="604"/>
      <c r="BP935" s="604"/>
      <c r="BQ935" s="604"/>
      <c r="BR935" s="604"/>
      <c r="BS935" s="604"/>
      <c r="BT935" s="604"/>
      <c r="BU935" s="604"/>
      <c r="BV935" s="604"/>
      <c r="BW935" s="604"/>
      <c r="BX935" s="604"/>
      <c r="BY935" s="604"/>
      <c r="BZ935" s="604"/>
      <c r="CA935" s="604"/>
      <c r="CB935" s="604"/>
      <c r="CC935" s="604"/>
      <c r="CD935" s="604"/>
      <c r="CE935" s="604"/>
      <c r="CF935" s="604"/>
      <c r="CG935" s="604"/>
      <c r="CH935" s="604"/>
      <c r="CI935" s="604"/>
      <c r="CJ935" s="604"/>
      <c r="CK935" s="604"/>
    </row>
    <row r="936" spans="1:89" ht="16" hidden="1">
      <c r="A936" s="447">
        <f t="shared" si="274"/>
        <v>918</v>
      </c>
      <c r="B936" s="46"/>
      <c r="C936" s="1070"/>
      <c r="D936" s="46"/>
      <c r="E936" s="672"/>
      <c r="F936" s="139"/>
      <c r="G936" s="139"/>
      <c r="H936" s="673"/>
      <c r="I936" s="674"/>
      <c r="J936" s="676"/>
      <c r="K936" s="676"/>
      <c r="L936" s="676"/>
      <c r="M936" s="134"/>
      <c r="N936" s="135"/>
      <c r="O936" s="118" t="e">
        <f>EDATE($N936,#REF!-1)</f>
        <v>#REF!</v>
      </c>
      <c r="P936" s="135"/>
      <c r="Q936" s="118" t="str">
        <f t="shared" si="284"/>
        <v/>
      </c>
      <c r="R936" s="49" t="str">
        <f t="shared" si="285"/>
        <v/>
      </c>
      <c r="S936" s="49">
        <f t="shared" si="283"/>
        <v>0</v>
      </c>
      <c r="T936" s="245"/>
      <c r="U936" s="132"/>
      <c r="V936" s="604"/>
      <c r="W936" s="604" t="str">
        <f t="shared" si="286"/>
        <v/>
      </c>
      <c r="X936" s="1022">
        <f t="shared" si="287"/>
        <v>0</v>
      </c>
      <c r="Y936" s="326"/>
      <c r="Z936" s="327"/>
      <c r="AA936" s="328"/>
      <c r="AB936" s="604" t="e">
        <f ca="1">IF(Cat_alumnos[[#This Row],[Termina Programa]]&lt;TODAY(), "EGRESADO", "VIGENTE")</f>
        <v>#REF!</v>
      </c>
      <c r="AD936" s="1249">
        <v>918</v>
      </c>
      <c r="AE936" s="925"/>
      <c r="AF93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CALENDARIO)]],TODAY())/30,0)-AE936, IF(Cat_alumnos[[#This Row],[ESTATUS ACADÉMICO]]="VIGENTE",ROUNDDOWN(DAYS360(Cat_alumnos[[#This Row],[FECHA DE INICIO (PRIMERA CLASE CALENDARIO)]],TODAY())/30,0)+1-AE936,"NO VIGENTE"))</f>
        <v>#REF!</v>
      </c>
      <c r="AG936" s="604"/>
      <c r="AH93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6" s="1085" t="str">
        <f t="shared" si="282"/>
        <v>SUSPENDER</v>
      </c>
      <c r="AJ936" s="604"/>
      <c r="AK936" s="604"/>
      <c r="AL936" s="604"/>
      <c r="AM936" s="604"/>
      <c r="AN936" s="924"/>
      <c r="AO936" s="924"/>
      <c r="AP936" s="924"/>
      <c r="AQ936" s="924"/>
      <c r="AR936" s="924"/>
      <c r="AS936" s="924"/>
      <c r="AT936" s="604"/>
      <c r="AU936" s="604"/>
      <c r="AV936" s="604"/>
      <c r="AW936" s="604"/>
      <c r="AX936" s="604"/>
      <c r="AY936" s="604"/>
      <c r="AZ936" s="604"/>
      <c r="BA936" s="604"/>
      <c r="BB936" s="604"/>
      <c r="BC936" s="604"/>
      <c r="BD936" s="604"/>
      <c r="BE936" s="604"/>
      <c r="BF936" s="604"/>
      <c r="BG936" s="604"/>
      <c r="BH936" s="604"/>
      <c r="BI936" s="604"/>
      <c r="BJ936" s="604"/>
      <c r="BK936" s="604"/>
      <c r="BL936" s="604"/>
      <c r="BM936" s="604"/>
      <c r="BN936" s="604"/>
      <c r="BO936" s="604"/>
      <c r="BP936" s="604"/>
      <c r="BQ936" s="604"/>
      <c r="BR936" s="604"/>
      <c r="BS936" s="604"/>
      <c r="BT936" s="604"/>
      <c r="BU936" s="604"/>
      <c r="BV936" s="604"/>
      <c r="BW936" s="604"/>
      <c r="BX936" s="604"/>
      <c r="BY936" s="604"/>
      <c r="BZ936" s="604"/>
      <c r="CA936" s="604"/>
      <c r="CB936" s="604"/>
      <c r="CC936" s="604"/>
      <c r="CD936" s="604"/>
      <c r="CE936" s="604"/>
      <c r="CF936" s="604"/>
      <c r="CG936" s="604"/>
      <c r="CH936" s="604"/>
      <c r="CI936" s="604"/>
      <c r="CJ936" s="604"/>
      <c r="CK936" s="604"/>
    </row>
    <row r="937" spans="1:89" ht="16" hidden="1">
      <c r="A937" s="447">
        <f t="shared" si="274"/>
        <v>919</v>
      </c>
      <c r="B937" s="46"/>
      <c r="C937" s="1070"/>
      <c r="D937" s="46"/>
      <c r="E937" s="672"/>
      <c r="F937" s="139"/>
      <c r="G937" s="139"/>
      <c r="H937" s="673"/>
      <c r="I937" s="674"/>
      <c r="J937" s="676"/>
      <c r="K937" s="676"/>
      <c r="L937" s="676"/>
      <c r="M937" s="134"/>
      <c r="N937" s="135"/>
      <c r="O937" s="118" t="e">
        <f>EDATE($N937,#REF!-1)</f>
        <v>#REF!</v>
      </c>
      <c r="P937" s="135"/>
      <c r="Q937" s="118" t="str">
        <f t="shared" si="284"/>
        <v/>
      </c>
      <c r="R937" s="49" t="str">
        <f t="shared" si="285"/>
        <v/>
      </c>
      <c r="S937" s="49">
        <f t="shared" si="283"/>
        <v>0</v>
      </c>
      <c r="T937" s="245"/>
      <c r="U937" s="132"/>
      <c r="V937" s="604"/>
      <c r="W937" s="604" t="str">
        <f t="shared" si="286"/>
        <v/>
      </c>
      <c r="X937" s="1022">
        <f t="shared" si="287"/>
        <v>0</v>
      </c>
      <c r="Y937" s="326"/>
      <c r="Z937" s="327"/>
      <c r="AA937" s="328"/>
      <c r="AB937" s="604" t="e">
        <f ca="1">IF(Cat_alumnos[[#This Row],[Termina Programa]]&lt;TODAY(), "EGRESADO", "VIGENTE")</f>
        <v>#REF!</v>
      </c>
      <c r="AD937" s="1248">
        <v>919</v>
      </c>
      <c r="AE937" s="925"/>
      <c r="AF93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CALENDARIO)]],TODAY())/30,0)-AE937, IF(Cat_alumnos[[#This Row],[ESTATUS ACADÉMICO]]="VIGENTE",ROUNDDOWN(DAYS360(Cat_alumnos[[#This Row],[FECHA DE INICIO (PRIMERA CLASE CALENDARIO)]],TODAY())/30,0)+1-AE937,"NO VIGENTE"))</f>
        <v>#REF!</v>
      </c>
      <c r="AG937" s="604"/>
      <c r="AH93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7" s="1085" t="str">
        <f t="shared" si="282"/>
        <v>SUSPENDER</v>
      </c>
      <c r="AJ937" s="604"/>
      <c r="AK937" s="604"/>
      <c r="AL937" s="604"/>
      <c r="AM937" s="604"/>
      <c r="AN937" s="924"/>
      <c r="AO937" s="924"/>
      <c r="AP937" s="924"/>
      <c r="AQ937" s="924"/>
      <c r="AR937" s="924"/>
      <c r="AS937" s="924"/>
      <c r="AT937" s="604"/>
      <c r="AU937" s="604"/>
      <c r="AV937" s="604"/>
      <c r="AW937" s="604"/>
      <c r="AX937" s="604"/>
      <c r="AY937" s="604"/>
      <c r="AZ937" s="604"/>
      <c r="BA937" s="604"/>
      <c r="BB937" s="604"/>
      <c r="BC937" s="604"/>
      <c r="BD937" s="604"/>
      <c r="BE937" s="604"/>
      <c r="BF937" s="604"/>
      <c r="BG937" s="604"/>
      <c r="BH937" s="604"/>
      <c r="BI937" s="604"/>
      <c r="BJ937" s="604"/>
      <c r="BK937" s="604"/>
      <c r="BL937" s="604"/>
      <c r="BM937" s="604"/>
      <c r="BN937" s="604"/>
      <c r="BO937" s="604"/>
      <c r="BP937" s="604"/>
      <c r="BQ937" s="604"/>
      <c r="BR937" s="604"/>
      <c r="BS937" s="604"/>
      <c r="BT937" s="604"/>
      <c r="BU937" s="604"/>
      <c r="BV937" s="604"/>
      <c r="BW937" s="604"/>
      <c r="BX937" s="604"/>
      <c r="BY937" s="604"/>
      <c r="BZ937" s="604"/>
      <c r="CA937" s="604"/>
      <c r="CB937" s="604"/>
      <c r="CC937" s="604"/>
      <c r="CD937" s="604"/>
      <c r="CE937" s="604"/>
      <c r="CF937" s="604"/>
      <c r="CG937" s="604"/>
      <c r="CH937" s="604"/>
      <c r="CI937" s="604"/>
      <c r="CJ937" s="604"/>
      <c r="CK937" s="604"/>
    </row>
    <row r="938" spans="1:89" ht="16" hidden="1">
      <c r="A938" s="447">
        <f t="shared" si="274"/>
        <v>920</v>
      </c>
      <c r="B938" s="46"/>
      <c r="C938" s="1070"/>
      <c r="D938" s="46"/>
      <c r="E938" s="672"/>
      <c r="F938" s="139"/>
      <c r="G938" s="139"/>
      <c r="H938" s="673"/>
      <c r="I938" s="674"/>
      <c r="J938" s="676"/>
      <c r="K938" s="676"/>
      <c r="L938" s="676"/>
      <c r="M938" s="134"/>
      <c r="N938" s="135"/>
      <c r="O938" s="118" t="e">
        <f>EDATE($N938,#REF!-1)</f>
        <v>#REF!</v>
      </c>
      <c r="P938" s="135"/>
      <c r="Q938" s="118" t="str">
        <f t="shared" si="284"/>
        <v/>
      </c>
      <c r="R938" s="49" t="str">
        <f t="shared" si="285"/>
        <v/>
      </c>
      <c r="S938" s="49">
        <f t="shared" si="283"/>
        <v>0</v>
      </c>
      <c r="T938" s="245"/>
      <c r="U938" s="132"/>
      <c r="V938" s="604"/>
      <c r="W938" s="604" t="str">
        <f t="shared" si="286"/>
        <v/>
      </c>
      <c r="X938" s="1022">
        <f t="shared" si="287"/>
        <v>0</v>
      </c>
      <c r="Y938" s="326"/>
      <c r="Z938" s="327"/>
      <c r="AA938" s="328"/>
      <c r="AB938" s="604" t="e">
        <f ca="1">IF(Cat_alumnos[[#This Row],[Termina Programa]]&lt;TODAY(), "EGRESADO", "VIGENTE")</f>
        <v>#REF!</v>
      </c>
      <c r="AD938" s="1249">
        <v>920</v>
      </c>
      <c r="AE938" s="925"/>
      <c r="AF93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CALENDARIO)]],TODAY())/30,0)-AE938, IF(Cat_alumnos[[#This Row],[ESTATUS ACADÉMICO]]="VIGENTE",ROUNDDOWN(DAYS360(Cat_alumnos[[#This Row],[FECHA DE INICIO (PRIMERA CLASE CALENDARIO)]],TODAY())/30,0)+1-AE938,"NO VIGENTE"))</f>
        <v>#REF!</v>
      </c>
      <c r="AG938" s="604"/>
      <c r="AH93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8" s="1085" t="str">
        <f t="shared" si="282"/>
        <v>SUSPENDER</v>
      </c>
      <c r="AJ938" s="604"/>
      <c r="AK938" s="604"/>
      <c r="AL938" s="604"/>
      <c r="AM938" s="604"/>
      <c r="AN938" s="924"/>
      <c r="AO938" s="924"/>
      <c r="AP938" s="924"/>
      <c r="AQ938" s="924"/>
      <c r="AR938" s="924"/>
      <c r="AS938" s="924"/>
      <c r="AT938" s="604"/>
      <c r="AU938" s="604"/>
      <c r="AV938" s="604"/>
      <c r="AW938" s="604"/>
      <c r="AX938" s="604"/>
      <c r="AY938" s="604"/>
      <c r="AZ938" s="604"/>
      <c r="BA938" s="604"/>
      <c r="BB938" s="604"/>
      <c r="BC938" s="604"/>
      <c r="BD938" s="604"/>
      <c r="BE938" s="604"/>
      <c r="BF938" s="604"/>
      <c r="BG938" s="604"/>
      <c r="BH938" s="604"/>
      <c r="BI938" s="604"/>
      <c r="BJ938" s="604"/>
      <c r="BK938" s="604"/>
      <c r="BL938" s="604"/>
      <c r="BM938" s="604"/>
      <c r="BN938" s="604"/>
      <c r="BO938" s="604"/>
      <c r="BP938" s="604"/>
      <c r="BQ938" s="604"/>
      <c r="BR938" s="604"/>
      <c r="BS938" s="604"/>
      <c r="BT938" s="604"/>
      <c r="BU938" s="604"/>
      <c r="BV938" s="604"/>
      <c r="BW938" s="604"/>
      <c r="BX938" s="604"/>
      <c r="BY938" s="604"/>
      <c r="BZ938" s="604"/>
      <c r="CA938" s="604"/>
      <c r="CB938" s="604"/>
      <c r="CC938" s="604"/>
      <c r="CD938" s="604"/>
      <c r="CE938" s="604"/>
      <c r="CF938" s="604"/>
      <c r="CG938" s="604"/>
      <c r="CH938" s="604"/>
      <c r="CI938" s="604"/>
      <c r="CJ938" s="604"/>
      <c r="CK938" s="604"/>
    </row>
    <row r="939" spans="1:89" ht="16" hidden="1">
      <c r="A939" s="447">
        <f t="shared" si="274"/>
        <v>921</v>
      </c>
      <c r="B939" s="46"/>
      <c r="C939" s="1070"/>
      <c r="D939" s="46"/>
      <c r="E939" s="672"/>
      <c r="F939" s="139"/>
      <c r="G939" s="139"/>
      <c r="H939" s="673"/>
      <c r="I939" s="674"/>
      <c r="J939" s="676"/>
      <c r="K939" s="676"/>
      <c r="L939" s="676"/>
      <c r="M939" s="134"/>
      <c r="N939" s="135"/>
      <c r="O939" s="118" t="e">
        <f>EDATE($N939,#REF!-1)</f>
        <v>#REF!</v>
      </c>
      <c r="P939" s="135"/>
      <c r="Q939" s="118" t="str">
        <f t="shared" si="284"/>
        <v/>
      </c>
      <c r="R939" s="49" t="str">
        <f t="shared" si="285"/>
        <v/>
      </c>
      <c r="S939" s="49">
        <f t="shared" si="283"/>
        <v>0</v>
      </c>
      <c r="T939" s="245"/>
      <c r="U939" s="132"/>
      <c r="V939" s="604"/>
      <c r="W939" s="604" t="str">
        <f t="shared" si="286"/>
        <v/>
      </c>
      <c r="X939" s="1022">
        <f t="shared" si="287"/>
        <v>0</v>
      </c>
      <c r="Y939" s="326"/>
      <c r="Z939" s="327"/>
      <c r="AA939" s="328"/>
      <c r="AB939" s="604" t="e">
        <f ca="1">IF(Cat_alumnos[[#This Row],[Termina Programa]]&lt;TODAY(), "EGRESADO", "VIGENTE")</f>
        <v>#REF!</v>
      </c>
      <c r="AD939" s="1248">
        <v>921</v>
      </c>
      <c r="AE939" s="925"/>
      <c r="AF93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CALENDARIO)]],TODAY())/30,0)-AE939, IF(Cat_alumnos[[#This Row],[ESTATUS ACADÉMICO]]="VIGENTE",ROUNDDOWN(DAYS360(Cat_alumnos[[#This Row],[FECHA DE INICIO (PRIMERA CLASE CALENDARIO)]],TODAY())/30,0)+1-AE939,"NO VIGENTE"))</f>
        <v>#REF!</v>
      </c>
      <c r="AG939" s="604"/>
      <c r="AH93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9" s="1085" t="str">
        <f t="shared" si="282"/>
        <v>SUSPENDER</v>
      </c>
      <c r="AJ939" s="604"/>
      <c r="AK939" s="604"/>
      <c r="AL939" s="604"/>
      <c r="AM939" s="604"/>
      <c r="AN939" s="924"/>
      <c r="AO939" s="924"/>
      <c r="AP939" s="924"/>
      <c r="AQ939" s="924"/>
      <c r="AR939" s="924"/>
      <c r="AS939" s="924"/>
      <c r="AT939" s="604"/>
      <c r="AU939" s="604"/>
      <c r="AV939" s="604"/>
      <c r="AW939" s="604"/>
      <c r="AX939" s="604"/>
      <c r="AY939" s="604"/>
      <c r="AZ939" s="604"/>
      <c r="BA939" s="604"/>
      <c r="BB939" s="604"/>
      <c r="BC939" s="604"/>
      <c r="BD939" s="604"/>
      <c r="BE939" s="604"/>
      <c r="BF939" s="604"/>
      <c r="BG939" s="604"/>
      <c r="BH939" s="604"/>
      <c r="BI939" s="604"/>
      <c r="BJ939" s="604"/>
      <c r="BK939" s="604"/>
      <c r="BL939" s="604"/>
      <c r="BM939" s="604"/>
      <c r="BN939" s="604"/>
      <c r="BO939" s="604"/>
      <c r="BP939" s="604"/>
      <c r="BQ939" s="604"/>
      <c r="BR939" s="604"/>
      <c r="BS939" s="604"/>
      <c r="BT939" s="604"/>
      <c r="BU939" s="604"/>
      <c r="BV939" s="604"/>
      <c r="BW939" s="604"/>
      <c r="BX939" s="604"/>
      <c r="BY939" s="604"/>
      <c r="BZ939" s="604"/>
      <c r="CA939" s="604"/>
      <c r="CB939" s="604"/>
      <c r="CC939" s="604"/>
      <c r="CD939" s="604"/>
      <c r="CE939" s="604"/>
      <c r="CF939" s="604"/>
      <c r="CG939" s="604"/>
      <c r="CH939" s="604"/>
      <c r="CI939" s="604"/>
      <c r="CJ939" s="604"/>
      <c r="CK939" s="604"/>
    </row>
    <row r="940" spans="1:89" ht="16" hidden="1">
      <c r="A940" s="447">
        <f t="shared" si="274"/>
        <v>922</v>
      </c>
      <c r="B940" s="46"/>
      <c r="C940" s="1070"/>
      <c r="D940" s="46"/>
      <c r="E940" s="672"/>
      <c r="F940" s="139"/>
      <c r="G940" s="139"/>
      <c r="H940" s="673"/>
      <c r="I940" s="674"/>
      <c r="J940" s="676"/>
      <c r="K940" s="676"/>
      <c r="L940" s="676"/>
      <c r="M940" s="134"/>
      <c r="N940" s="135"/>
      <c r="O940" s="118" t="e">
        <f>EDATE($N940,#REF!-1)</f>
        <v>#REF!</v>
      </c>
      <c r="P940" s="135"/>
      <c r="Q940" s="118" t="str">
        <f t="shared" si="284"/>
        <v/>
      </c>
      <c r="R940" s="49" t="str">
        <f t="shared" si="285"/>
        <v/>
      </c>
      <c r="S940" s="49">
        <f t="shared" si="283"/>
        <v>0</v>
      </c>
      <c r="T940" s="245"/>
      <c r="U940" s="132"/>
      <c r="V940" s="604"/>
      <c r="W940" s="604" t="str">
        <f t="shared" si="286"/>
        <v/>
      </c>
      <c r="X940" s="1022">
        <f t="shared" si="287"/>
        <v>0</v>
      </c>
      <c r="Y940" s="326"/>
      <c r="Z940" s="327"/>
      <c r="AA940" s="328"/>
      <c r="AB940" s="604" t="e">
        <f ca="1">IF(Cat_alumnos[[#This Row],[Termina Programa]]&lt;TODAY(), "EGRESADO", "VIGENTE")</f>
        <v>#REF!</v>
      </c>
      <c r="AD940" s="1249">
        <v>922</v>
      </c>
      <c r="AE940" s="925"/>
      <c r="AF94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CALENDARIO)]],TODAY())/30,0)-AE940, IF(Cat_alumnos[[#This Row],[ESTATUS ACADÉMICO]]="VIGENTE",ROUNDDOWN(DAYS360(Cat_alumnos[[#This Row],[FECHA DE INICIO (PRIMERA CLASE CALENDARIO)]],TODAY())/30,0)+1-AE940,"NO VIGENTE"))</f>
        <v>#REF!</v>
      </c>
      <c r="AG940" s="604"/>
      <c r="AH94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0" s="1085" t="str">
        <f t="shared" si="282"/>
        <v>SUSPENDER</v>
      </c>
      <c r="AJ940" s="604"/>
      <c r="AK940" s="604"/>
      <c r="AL940" s="604"/>
      <c r="AM940" s="604"/>
      <c r="AN940" s="924"/>
      <c r="AO940" s="924"/>
      <c r="AP940" s="924"/>
      <c r="AQ940" s="924"/>
      <c r="AR940" s="924"/>
      <c r="AS940" s="924"/>
      <c r="AT940" s="604"/>
      <c r="AU940" s="604"/>
      <c r="AV940" s="604"/>
      <c r="AW940" s="604"/>
      <c r="AX940" s="604"/>
      <c r="AY940" s="604"/>
      <c r="AZ940" s="604"/>
      <c r="BA940" s="604"/>
      <c r="BB940" s="604"/>
      <c r="BC940" s="604"/>
      <c r="BD940" s="604"/>
      <c r="BE940" s="604"/>
      <c r="BF940" s="604"/>
      <c r="BG940" s="604"/>
      <c r="BH940" s="604"/>
      <c r="BI940" s="604"/>
      <c r="BJ940" s="604"/>
      <c r="BK940" s="604"/>
      <c r="BL940" s="604"/>
      <c r="BM940" s="604"/>
      <c r="BN940" s="604"/>
      <c r="BO940" s="604"/>
      <c r="BP940" s="604"/>
      <c r="BQ940" s="604"/>
      <c r="BR940" s="604"/>
      <c r="BS940" s="604"/>
      <c r="BT940" s="604"/>
      <c r="BU940" s="604"/>
      <c r="BV940" s="604"/>
      <c r="BW940" s="604"/>
      <c r="BX940" s="604"/>
      <c r="BY940" s="604"/>
      <c r="BZ940" s="604"/>
      <c r="CA940" s="604"/>
      <c r="CB940" s="604"/>
      <c r="CC940" s="604"/>
      <c r="CD940" s="604"/>
      <c r="CE940" s="604"/>
      <c r="CF940" s="604"/>
      <c r="CG940" s="604"/>
      <c r="CH940" s="604"/>
      <c r="CI940" s="604"/>
      <c r="CJ940" s="604"/>
      <c r="CK940" s="604"/>
    </row>
    <row r="941" spans="1:89" ht="16" hidden="1">
      <c r="A941" s="447">
        <f t="shared" si="274"/>
        <v>923</v>
      </c>
      <c r="B941" s="46"/>
      <c r="C941" s="1070"/>
      <c r="D941" s="46"/>
      <c r="E941" s="672"/>
      <c r="F941" s="139"/>
      <c r="G941" s="139"/>
      <c r="H941" s="673"/>
      <c r="I941" s="674"/>
      <c r="J941" s="676"/>
      <c r="K941" s="676"/>
      <c r="L941" s="676"/>
      <c r="M941" s="134"/>
      <c r="N941" s="135"/>
      <c r="O941" s="118" t="e">
        <f>EDATE($N941,#REF!-1)</f>
        <v>#REF!</v>
      </c>
      <c r="P941" s="135"/>
      <c r="Q941" s="118" t="str">
        <f t="shared" si="284"/>
        <v/>
      </c>
      <c r="R941" s="49" t="str">
        <f t="shared" si="285"/>
        <v/>
      </c>
      <c r="S941" s="49">
        <f t="shared" si="283"/>
        <v>0</v>
      </c>
      <c r="T941" s="245"/>
      <c r="U941" s="132"/>
      <c r="V941" s="604"/>
      <c r="W941" s="604" t="str">
        <f t="shared" si="286"/>
        <v/>
      </c>
      <c r="X941" s="1022">
        <f t="shared" si="287"/>
        <v>0</v>
      </c>
      <c r="Y941" s="326"/>
      <c r="Z941" s="327"/>
      <c r="AA941" s="328"/>
      <c r="AB941" s="604" t="e">
        <f ca="1">IF(Cat_alumnos[[#This Row],[Termina Programa]]&lt;TODAY(), "EGRESADO", "VIGENTE")</f>
        <v>#REF!</v>
      </c>
      <c r="AD941" s="1248">
        <v>923</v>
      </c>
      <c r="AE941" s="925"/>
      <c r="AF94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CALENDARIO)]],TODAY())/30,0)-AE941, IF(Cat_alumnos[[#This Row],[ESTATUS ACADÉMICO]]="VIGENTE",ROUNDDOWN(DAYS360(Cat_alumnos[[#This Row],[FECHA DE INICIO (PRIMERA CLASE CALENDARIO)]],TODAY())/30,0)+1-AE941,"NO VIGENTE"))</f>
        <v>#REF!</v>
      </c>
      <c r="AG941" s="604"/>
      <c r="AH94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1" s="1085" t="str">
        <f t="shared" si="282"/>
        <v>SUSPENDER</v>
      </c>
      <c r="AJ941" s="604"/>
      <c r="AK941" s="604"/>
      <c r="AL941" s="604"/>
      <c r="AM941" s="604"/>
      <c r="AN941" s="924"/>
      <c r="AO941" s="924"/>
      <c r="AP941" s="924"/>
      <c r="AQ941" s="924"/>
      <c r="AR941" s="924"/>
      <c r="AS941" s="924"/>
      <c r="AT941" s="604"/>
      <c r="AU941" s="604"/>
      <c r="AV941" s="604"/>
      <c r="AW941" s="604"/>
      <c r="AX941" s="604"/>
      <c r="AY941" s="604"/>
      <c r="AZ941" s="604"/>
      <c r="BA941" s="604"/>
      <c r="BB941" s="604"/>
      <c r="BC941" s="604"/>
      <c r="BD941" s="604"/>
      <c r="BE941" s="604"/>
      <c r="BF941" s="604"/>
      <c r="BG941" s="604"/>
      <c r="BH941" s="604"/>
      <c r="BI941" s="604"/>
      <c r="BJ941" s="604"/>
      <c r="BK941" s="604"/>
      <c r="BL941" s="604"/>
      <c r="BM941" s="604"/>
      <c r="BN941" s="604"/>
      <c r="BO941" s="604"/>
      <c r="BP941" s="604"/>
      <c r="BQ941" s="604"/>
      <c r="BR941" s="604"/>
      <c r="BS941" s="604"/>
      <c r="BT941" s="604"/>
      <c r="BU941" s="604"/>
      <c r="BV941" s="604"/>
      <c r="BW941" s="604"/>
      <c r="BX941" s="604"/>
      <c r="BY941" s="604"/>
      <c r="BZ941" s="604"/>
      <c r="CA941" s="604"/>
      <c r="CB941" s="604"/>
      <c r="CC941" s="604"/>
      <c r="CD941" s="604"/>
      <c r="CE941" s="604"/>
      <c r="CF941" s="604"/>
      <c r="CG941" s="604"/>
      <c r="CH941" s="604"/>
      <c r="CI941" s="604"/>
      <c r="CJ941" s="604"/>
      <c r="CK941" s="604"/>
    </row>
    <row r="942" spans="1:89" ht="16" hidden="1">
      <c r="A942" s="447">
        <f t="shared" si="274"/>
        <v>924</v>
      </c>
      <c r="B942" s="46"/>
      <c r="C942" s="1070"/>
      <c r="D942" s="46"/>
      <c r="E942" s="672"/>
      <c r="F942" s="139"/>
      <c r="G942" s="139"/>
      <c r="H942" s="673"/>
      <c r="I942" s="674"/>
      <c r="J942" s="676"/>
      <c r="K942" s="676"/>
      <c r="L942" s="676"/>
      <c r="M942" s="134"/>
      <c r="N942" s="135"/>
      <c r="O942" s="118" t="e">
        <f>EDATE($N942,#REF!-1)</f>
        <v>#REF!</v>
      </c>
      <c r="P942" s="135"/>
      <c r="Q942" s="118" t="str">
        <f t="shared" si="284"/>
        <v/>
      </c>
      <c r="R942" s="49" t="str">
        <f t="shared" si="285"/>
        <v/>
      </c>
      <c r="S942" s="49">
        <f t="shared" si="283"/>
        <v>0</v>
      </c>
      <c r="T942" s="245"/>
      <c r="U942" s="132"/>
      <c r="V942" s="604"/>
      <c r="W942" s="604" t="str">
        <f t="shared" si="286"/>
        <v/>
      </c>
      <c r="X942" s="1022">
        <f t="shared" si="287"/>
        <v>0</v>
      </c>
      <c r="Y942" s="326"/>
      <c r="Z942" s="327"/>
      <c r="AA942" s="328"/>
      <c r="AB942" s="604" t="e">
        <f ca="1">IF(Cat_alumnos[[#This Row],[Termina Programa]]&lt;TODAY(), "EGRESADO", "VIGENTE")</f>
        <v>#REF!</v>
      </c>
      <c r="AD942" s="1249">
        <v>924</v>
      </c>
      <c r="AE942" s="925"/>
      <c r="AF94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CALENDARIO)]],TODAY())/30,0)-AE942, IF(Cat_alumnos[[#This Row],[ESTATUS ACADÉMICO]]="VIGENTE",ROUNDDOWN(DAYS360(Cat_alumnos[[#This Row],[FECHA DE INICIO (PRIMERA CLASE CALENDARIO)]],TODAY())/30,0)+1-AE942,"NO VIGENTE"))</f>
        <v>#REF!</v>
      </c>
      <c r="AG942" s="604"/>
      <c r="AH94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2" s="1085" t="str">
        <f t="shared" si="282"/>
        <v>SUSPENDER</v>
      </c>
      <c r="AJ942" s="604"/>
      <c r="AK942" s="604"/>
      <c r="AL942" s="604"/>
      <c r="AM942" s="604"/>
      <c r="AN942" s="924"/>
      <c r="AO942" s="924"/>
      <c r="AP942" s="924"/>
      <c r="AQ942" s="924"/>
      <c r="AR942" s="924"/>
      <c r="AS942" s="924"/>
      <c r="AT942" s="604"/>
      <c r="AU942" s="604"/>
      <c r="AV942" s="604"/>
      <c r="AW942" s="604"/>
      <c r="AX942" s="604"/>
      <c r="AY942" s="604"/>
      <c r="AZ942" s="604"/>
      <c r="BA942" s="604"/>
      <c r="BB942" s="604"/>
      <c r="BC942" s="604"/>
      <c r="BD942" s="604"/>
      <c r="BE942" s="604"/>
      <c r="BF942" s="604"/>
      <c r="BG942" s="604"/>
      <c r="BH942" s="604"/>
      <c r="BI942" s="604"/>
      <c r="BJ942" s="604"/>
      <c r="BK942" s="604"/>
      <c r="BL942" s="604"/>
      <c r="BM942" s="604"/>
      <c r="BN942" s="604"/>
      <c r="BO942" s="604"/>
      <c r="BP942" s="604"/>
      <c r="BQ942" s="604"/>
      <c r="BR942" s="604"/>
      <c r="BS942" s="604"/>
      <c r="BT942" s="604"/>
      <c r="BU942" s="604"/>
      <c r="BV942" s="604"/>
      <c r="BW942" s="604"/>
      <c r="BX942" s="604"/>
      <c r="BY942" s="604"/>
      <c r="BZ942" s="604"/>
      <c r="CA942" s="604"/>
      <c r="CB942" s="604"/>
      <c r="CC942" s="604"/>
      <c r="CD942" s="604"/>
      <c r="CE942" s="604"/>
      <c r="CF942" s="604"/>
      <c r="CG942" s="604"/>
      <c r="CH942" s="604"/>
      <c r="CI942" s="604"/>
      <c r="CJ942" s="604"/>
      <c r="CK942" s="604"/>
    </row>
    <row r="943" spans="1:89" ht="16" hidden="1">
      <c r="A943" s="447">
        <f t="shared" si="274"/>
        <v>925</v>
      </c>
      <c r="B943" s="46"/>
      <c r="C943" s="1070"/>
      <c r="D943" s="46"/>
      <c r="E943" s="672"/>
      <c r="F943" s="139"/>
      <c r="G943" s="139"/>
      <c r="H943" s="673"/>
      <c r="I943" s="674"/>
      <c r="J943" s="676"/>
      <c r="K943" s="676"/>
      <c r="L943" s="676"/>
      <c r="M943" s="134"/>
      <c r="N943" s="135"/>
      <c r="O943" s="118" t="e">
        <f>EDATE($N943,#REF!-1)</f>
        <v>#REF!</v>
      </c>
      <c r="P943" s="135"/>
      <c r="Q943" s="118" t="str">
        <f t="shared" si="284"/>
        <v/>
      </c>
      <c r="R943" s="49" t="str">
        <f t="shared" si="285"/>
        <v/>
      </c>
      <c r="S943" s="49">
        <f t="shared" si="283"/>
        <v>0</v>
      </c>
      <c r="T943" s="245"/>
      <c r="U943" s="132"/>
      <c r="V943" s="604"/>
      <c r="W943" s="604" t="str">
        <f t="shared" si="286"/>
        <v/>
      </c>
      <c r="X943" s="1022">
        <f t="shared" si="287"/>
        <v>0</v>
      </c>
      <c r="Y943" s="326"/>
      <c r="Z943" s="327"/>
      <c r="AA943" s="328"/>
      <c r="AB943" s="604" t="e">
        <f ca="1">IF(Cat_alumnos[[#This Row],[Termina Programa]]&lt;TODAY(), "EGRESADO", "VIGENTE")</f>
        <v>#REF!</v>
      </c>
      <c r="AD943" s="1248">
        <v>925</v>
      </c>
      <c r="AE943" s="925"/>
      <c r="AF943" s="1334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CALENDARIO)]],TODAY())/30,0)-AE943, IF(Cat_alumnos[[#This Row],[ESTATUS ACADÉMICO]]="VIGENTE",ROUNDDOWN(DAYS360(Cat_alumnos[[#This Row],[FECHA DE INICIO (PRIMERA CLASE CALENDARIO)]],TODAY())/30,0)+1-AE943,"NO VIGENTE"))</f>
        <v>#REF!</v>
      </c>
      <c r="AG943" s="604"/>
      <c r="AH94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3" s="1085" t="str">
        <f t="shared" si="282"/>
        <v>SUSPENDER</v>
      </c>
      <c r="AJ943" s="604"/>
      <c r="AK943" s="604"/>
      <c r="AL943" s="604"/>
      <c r="AM943" s="604"/>
      <c r="AN943" s="924"/>
      <c r="AO943" s="924"/>
      <c r="AP943" s="924"/>
      <c r="AQ943" s="924"/>
      <c r="AR943" s="924"/>
      <c r="AS943" s="924"/>
      <c r="AT943" s="604"/>
      <c r="AU943" s="604"/>
      <c r="AV943" s="604"/>
      <c r="AW943" s="604"/>
      <c r="AX943" s="604"/>
      <c r="AY943" s="604"/>
      <c r="AZ943" s="604"/>
      <c r="BA943" s="604"/>
      <c r="BB943" s="604"/>
      <c r="BC943" s="604"/>
      <c r="BD943" s="604"/>
      <c r="BE943" s="604"/>
      <c r="BF943" s="604"/>
      <c r="BG943" s="604"/>
      <c r="BH943" s="604"/>
      <c r="BI943" s="604"/>
      <c r="BJ943" s="604"/>
      <c r="BK943" s="604"/>
      <c r="BL943" s="604"/>
      <c r="BM943" s="604"/>
      <c r="BN943" s="604"/>
      <c r="BO943" s="604"/>
      <c r="BP943" s="604"/>
      <c r="BQ943" s="604"/>
      <c r="BR943" s="604"/>
      <c r="BS943" s="604"/>
      <c r="BT943" s="604"/>
      <c r="BU943" s="604"/>
      <c r="BV943" s="604"/>
      <c r="BW943" s="604"/>
      <c r="BX943" s="604"/>
      <c r="BY943" s="604"/>
      <c r="BZ943" s="604"/>
      <c r="CA943" s="604"/>
      <c r="CB943" s="604"/>
      <c r="CC943" s="604"/>
      <c r="CD943" s="604"/>
      <c r="CE943" s="604"/>
      <c r="CF943" s="604"/>
      <c r="CG943" s="604"/>
      <c r="CH943" s="604"/>
      <c r="CI943" s="604"/>
      <c r="CJ943" s="604"/>
      <c r="CK943" s="604"/>
    </row>
    <row r="944" spans="1:89" ht="16" hidden="1">
      <c r="A944" s="447">
        <f t="shared" si="274"/>
        <v>926</v>
      </c>
      <c r="B944" s="46"/>
      <c r="C944" s="1070"/>
      <c r="D944" s="46"/>
      <c r="E944" s="672"/>
      <c r="F944" s="139"/>
      <c r="G944" s="139"/>
      <c r="H944" s="673"/>
      <c r="I944" s="674"/>
      <c r="J944" s="676"/>
      <c r="K944" s="676"/>
      <c r="L944" s="676"/>
      <c r="M944" s="134"/>
      <c r="N944" s="135"/>
      <c r="O944" s="118" t="e">
        <f>EDATE($N944,#REF!-1)</f>
        <v>#REF!</v>
      </c>
      <c r="P944" s="135"/>
      <c r="Q944" s="118" t="str">
        <f t="shared" si="284"/>
        <v/>
      </c>
      <c r="R944" s="49" t="str">
        <f t="shared" si="285"/>
        <v/>
      </c>
      <c r="S944" s="49">
        <f t="shared" si="283"/>
        <v>0</v>
      </c>
      <c r="T944" s="245"/>
      <c r="U944" s="132"/>
      <c r="V944" s="604"/>
      <c r="W944" s="604" t="str">
        <f t="shared" si="286"/>
        <v/>
      </c>
      <c r="X944" s="1022">
        <f t="shared" si="287"/>
        <v>0</v>
      </c>
      <c r="Y944" s="326"/>
      <c r="Z944" s="327"/>
      <c r="AA944" s="328"/>
      <c r="AB944" s="604" t="e">
        <f ca="1">IF(Cat_alumnos[[#This Row],[Termina Programa]]&lt;TODAY(), "EGRESADO", "VIGENTE")</f>
        <v>#REF!</v>
      </c>
      <c r="AD944" s="1249">
        <v>926</v>
      </c>
      <c r="AE944" s="925"/>
      <c r="AF94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CALENDARIO)]],TODAY())/30,0)-AE944, IF(Cat_alumnos[[#This Row],[ESTATUS ACADÉMICO]]="VIGENTE",ROUNDDOWN(DAYS360(Cat_alumnos[[#This Row],[FECHA DE INICIO (PRIMERA CLASE CALENDARIO)]],TODAY())/30,0)+1-AE944,"NO VIGENTE"))</f>
        <v>#REF!</v>
      </c>
      <c r="AG944" s="604"/>
      <c r="AH94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4" s="1085" t="str">
        <f t="shared" ref="AI944:AI1007" si="288">IF(AH944&gt;=2,"SUSPENDER",IF(AH944&lt;=0,CONCATENATE("Al día"," ",$AK$17),IF(AND(AH944&lt;=2,AH944&gt;0),"COBRANZA",)))</f>
        <v>SUSPENDER</v>
      </c>
      <c r="AJ944" s="604"/>
      <c r="AK944" s="604"/>
      <c r="AL944" s="604"/>
      <c r="AM944" s="604"/>
      <c r="AN944" s="924"/>
      <c r="AO944" s="924"/>
      <c r="AP944" s="924"/>
      <c r="AQ944" s="924"/>
      <c r="AR944" s="924"/>
      <c r="AS944" s="924"/>
      <c r="AT944" s="604"/>
      <c r="AU944" s="604"/>
      <c r="AV944" s="604"/>
      <c r="AW944" s="604"/>
      <c r="AX944" s="604"/>
      <c r="AY944" s="604"/>
      <c r="AZ944" s="604"/>
      <c r="BA944" s="604"/>
      <c r="BB944" s="604"/>
      <c r="BC944" s="604"/>
      <c r="BD944" s="604"/>
      <c r="BE944" s="604"/>
      <c r="BF944" s="604"/>
      <c r="BG944" s="604"/>
      <c r="BH944" s="604"/>
      <c r="BI944" s="604"/>
      <c r="BJ944" s="604"/>
      <c r="BK944" s="604"/>
      <c r="BL944" s="604"/>
      <c r="BM944" s="604"/>
      <c r="BN944" s="604"/>
      <c r="BO944" s="604"/>
      <c r="BP944" s="604"/>
      <c r="BQ944" s="604"/>
      <c r="BR944" s="604"/>
      <c r="BS944" s="604"/>
      <c r="BT944" s="604"/>
      <c r="BU944" s="604"/>
      <c r="BV944" s="604"/>
      <c r="BW944" s="604"/>
      <c r="BX944" s="604"/>
      <c r="BY944" s="604"/>
      <c r="BZ944" s="604"/>
      <c r="CA944" s="604"/>
      <c r="CB944" s="604"/>
      <c r="CC944" s="604"/>
      <c r="CD944" s="604"/>
      <c r="CE944" s="604"/>
      <c r="CF944" s="604"/>
      <c r="CG944" s="604"/>
      <c r="CH944" s="604"/>
      <c r="CI944" s="604"/>
      <c r="CJ944" s="604"/>
      <c r="CK944" s="604"/>
    </row>
    <row r="945" spans="1:89" ht="16" hidden="1">
      <c r="A945" s="447">
        <f t="shared" si="274"/>
        <v>927</v>
      </c>
      <c r="B945" s="46"/>
      <c r="C945" s="1070"/>
      <c r="D945" s="46"/>
      <c r="E945" s="672"/>
      <c r="F945" s="139"/>
      <c r="G945" s="139"/>
      <c r="H945" s="673"/>
      <c r="I945" s="674"/>
      <c r="J945" s="676"/>
      <c r="K945" s="676"/>
      <c r="L945" s="676"/>
      <c r="M945" s="134"/>
      <c r="N945" s="135"/>
      <c r="O945" s="118" t="e">
        <f>EDATE($N945,#REF!-1)</f>
        <v>#REF!</v>
      </c>
      <c r="P945" s="135"/>
      <c r="Q945" s="118" t="str">
        <f t="shared" si="284"/>
        <v/>
      </c>
      <c r="R945" s="49" t="str">
        <f t="shared" si="285"/>
        <v/>
      </c>
      <c r="S945" s="49">
        <f t="shared" si="283"/>
        <v>0</v>
      </c>
      <c r="T945" s="245"/>
      <c r="U945" s="132"/>
      <c r="V945" s="604"/>
      <c r="W945" s="604" t="str">
        <f t="shared" si="286"/>
        <v/>
      </c>
      <c r="X945" s="1022">
        <f t="shared" si="287"/>
        <v>0</v>
      </c>
      <c r="Y945" s="326"/>
      <c r="Z945" s="327"/>
      <c r="AA945" s="328"/>
      <c r="AB945" s="604" t="e">
        <f ca="1">IF(Cat_alumnos[[#This Row],[Termina Programa]]&lt;TODAY(), "EGRESADO", "VIGENTE")</f>
        <v>#REF!</v>
      </c>
      <c r="AD945" s="1248">
        <v>927</v>
      </c>
      <c r="AE945" s="925"/>
      <c r="AF94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CALENDARIO)]],TODAY())/30,0)-AE945, IF(Cat_alumnos[[#This Row],[ESTATUS ACADÉMICO]]="VIGENTE",ROUNDDOWN(DAYS360(Cat_alumnos[[#This Row],[FECHA DE INICIO (PRIMERA CLASE CALENDARIO)]],TODAY())/30,0)+1-AE945,"NO VIGENTE"))</f>
        <v>#REF!</v>
      </c>
      <c r="AG945" s="604"/>
      <c r="AH94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5" s="1085" t="str">
        <f t="shared" si="288"/>
        <v>SUSPENDER</v>
      </c>
      <c r="AJ945" s="604"/>
      <c r="AK945" s="604"/>
      <c r="AL945" s="604"/>
      <c r="AM945" s="604"/>
      <c r="AN945" s="924"/>
      <c r="AO945" s="924"/>
      <c r="AP945" s="924"/>
      <c r="AQ945" s="924"/>
      <c r="AR945" s="924"/>
      <c r="AS945" s="924"/>
      <c r="AT945" s="604"/>
      <c r="AU945" s="604"/>
      <c r="AV945" s="604"/>
      <c r="AW945" s="604"/>
      <c r="AX945" s="604"/>
      <c r="AY945" s="604"/>
      <c r="AZ945" s="604"/>
      <c r="BA945" s="604"/>
      <c r="BB945" s="604"/>
      <c r="BC945" s="604"/>
      <c r="BD945" s="604"/>
      <c r="BE945" s="604"/>
      <c r="BF945" s="604"/>
      <c r="BG945" s="604"/>
      <c r="BH945" s="604"/>
      <c r="BI945" s="604"/>
      <c r="BJ945" s="604"/>
      <c r="BK945" s="604"/>
      <c r="BL945" s="604"/>
      <c r="BM945" s="604"/>
      <c r="BN945" s="604"/>
      <c r="BO945" s="604"/>
      <c r="BP945" s="604"/>
      <c r="BQ945" s="604"/>
      <c r="BR945" s="604"/>
      <c r="BS945" s="604"/>
      <c r="BT945" s="604"/>
      <c r="BU945" s="604"/>
      <c r="BV945" s="604"/>
      <c r="BW945" s="604"/>
      <c r="BX945" s="604"/>
      <c r="BY945" s="604"/>
      <c r="BZ945" s="604"/>
      <c r="CA945" s="604"/>
      <c r="CB945" s="604"/>
      <c r="CC945" s="604"/>
      <c r="CD945" s="604"/>
      <c r="CE945" s="604"/>
      <c r="CF945" s="604"/>
      <c r="CG945" s="604"/>
      <c r="CH945" s="604"/>
      <c r="CI945" s="604"/>
      <c r="CJ945" s="604"/>
      <c r="CK945" s="604"/>
    </row>
    <row r="946" spans="1:89" ht="16" hidden="1">
      <c r="A946" s="447">
        <f t="shared" si="274"/>
        <v>928</v>
      </c>
      <c r="B946" s="46"/>
      <c r="C946" s="1070"/>
      <c r="D946" s="46"/>
      <c r="E946" s="672"/>
      <c r="F946" s="139"/>
      <c r="G946" s="139"/>
      <c r="H946" s="673"/>
      <c r="I946" s="674"/>
      <c r="J946" s="676"/>
      <c r="K946" s="676"/>
      <c r="L946" s="676"/>
      <c r="M946" s="134"/>
      <c r="N946" s="135"/>
      <c r="O946" s="118" t="e">
        <f>EDATE($N946,#REF!-1)</f>
        <v>#REF!</v>
      </c>
      <c r="P946" s="135"/>
      <c r="Q946" s="118" t="str">
        <f t="shared" si="284"/>
        <v/>
      </c>
      <c r="R946" s="49" t="str">
        <f t="shared" si="285"/>
        <v/>
      </c>
      <c r="S946" s="49">
        <f t="shared" si="283"/>
        <v>0</v>
      </c>
      <c r="T946" s="245"/>
      <c r="U946" s="132"/>
      <c r="V946" s="604"/>
      <c r="W946" s="604" t="str">
        <f t="shared" si="286"/>
        <v/>
      </c>
      <c r="X946" s="1022">
        <f t="shared" si="287"/>
        <v>0</v>
      </c>
      <c r="Y946" s="326"/>
      <c r="Z946" s="327"/>
      <c r="AA946" s="328"/>
      <c r="AB946" s="604" t="e">
        <f ca="1">IF(Cat_alumnos[[#This Row],[Termina Programa]]&lt;TODAY(), "EGRESADO", "VIGENTE")</f>
        <v>#REF!</v>
      </c>
      <c r="AD946" s="1249">
        <v>928</v>
      </c>
      <c r="AE946" s="925"/>
      <c r="AF94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CALENDARIO)]],TODAY())/30,0)-AE946, IF(Cat_alumnos[[#This Row],[ESTATUS ACADÉMICO]]="VIGENTE",ROUNDDOWN(DAYS360(Cat_alumnos[[#This Row],[FECHA DE INICIO (PRIMERA CLASE CALENDARIO)]],TODAY())/30,0)+1-AE946,"NO VIGENTE"))</f>
        <v>#REF!</v>
      </c>
      <c r="AG946" s="604"/>
      <c r="AH94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6" s="1085" t="str">
        <f t="shared" si="288"/>
        <v>SUSPENDER</v>
      </c>
      <c r="AJ946" s="604"/>
      <c r="AK946" s="604"/>
      <c r="AL946" s="604"/>
      <c r="AM946" s="604"/>
      <c r="AN946" s="924"/>
      <c r="AO946" s="924"/>
      <c r="AP946" s="924"/>
      <c r="AQ946" s="924"/>
      <c r="AR946" s="924"/>
      <c r="AS946" s="924"/>
      <c r="AT946" s="604"/>
      <c r="AU946" s="604"/>
      <c r="AV946" s="604"/>
      <c r="AW946" s="604"/>
      <c r="AX946" s="604"/>
      <c r="AY946" s="604"/>
      <c r="AZ946" s="604"/>
      <c r="BA946" s="604"/>
      <c r="BB946" s="604"/>
      <c r="BC946" s="604"/>
      <c r="BD946" s="604"/>
      <c r="BE946" s="604"/>
      <c r="BF946" s="604"/>
      <c r="BG946" s="604"/>
      <c r="BH946" s="604"/>
      <c r="BI946" s="604"/>
      <c r="BJ946" s="604"/>
      <c r="BK946" s="604"/>
      <c r="BL946" s="604"/>
      <c r="BM946" s="604"/>
      <c r="BN946" s="604"/>
      <c r="BO946" s="604"/>
      <c r="BP946" s="604"/>
      <c r="BQ946" s="604"/>
      <c r="BR946" s="604"/>
      <c r="BS946" s="604"/>
      <c r="BT946" s="604"/>
      <c r="BU946" s="604"/>
      <c r="BV946" s="604"/>
      <c r="BW946" s="604"/>
      <c r="BX946" s="604"/>
      <c r="BY946" s="604"/>
      <c r="BZ946" s="604"/>
      <c r="CA946" s="604"/>
      <c r="CB946" s="604"/>
      <c r="CC946" s="604"/>
      <c r="CD946" s="604"/>
      <c r="CE946" s="604"/>
      <c r="CF946" s="604"/>
      <c r="CG946" s="604"/>
      <c r="CH946" s="604"/>
      <c r="CI946" s="604"/>
      <c r="CJ946" s="604"/>
      <c r="CK946" s="604"/>
    </row>
    <row r="947" spans="1:89" ht="16" hidden="1">
      <c r="A947" s="447">
        <f t="shared" si="274"/>
        <v>929</v>
      </c>
      <c r="B947" s="46"/>
      <c r="C947" s="1070"/>
      <c r="D947" s="46"/>
      <c r="E947" s="672"/>
      <c r="F947" s="139"/>
      <c r="G947" s="139"/>
      <c r="H947" s="673"/>
      <c r="I947" s="674"/>
      <c r="J947" s="676"/>
      <c r="K947" s="676"/>
      <c r="L947" s="676"/>
      <c r="M947" s="134"/>
      <c r="N947" s="135"/>
      <c r="O947" s="118" t="e">
        <f>EDATE($N947,#REF!-1)</f>
        <v>#REF!</v>
      </c>
      <c r="P947" s="135"/>
      <c r="Q947" s="118" t="str">
        <f t="shared" si="284"/>
        <v/>
      </c>
      <c r="R947" s="49" t="str">
        <f t="shared" si="285"/>
        <v/>
      </c>
      <c r="S947" s="49">
        <f t="shared" si="283"/>
        <v>0</v>
      </c>
      <c r="T947" s="245"/>
      <c r="U947" s="132"/>
      <c r="V947" s="604"/>
      <c r="W947" s="604" t="str">
        <f t="shared" si="286"/>
        <v/>
      </c>
      <c r="X947" s="1022">
        <f t="shared" si="287"/>
        <v>0</v>
      </c>
      <c r="Y947" s="326"/>
      <c r="Z947" s="327"/>
      <c r="AA947" s="328"/>
      <c r="AB947" s="604" t="e">
        <f ca="1">IF(Cat_alumnos[[#This Row],[Termina Programa]]&lt;TODAY(), "EGRESADO", "VIGENTE")</f>
        <v>#REF!</v>
      </c>
      <c r="AD947" s="1248">
        <v>929</v>
      </c>
      <c r="AE947" s="925"/>
      <c r="AF94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CALENDARIO)]],TODAY())/30,0)-AE947, IF(Cat_alumnos[[#This Row],[ESTATUS ACADÉMICO]]="VIGENTE",ROUNDDOWN(DAYS360(Cat_alumnos[[#This Row],[FECHA DE INICIO (PRIMERA CLASE CALENDARIO)]],TODAY())/30,0)+1-AE947,"NO VIGENTE"))</f>
        <v>#REF!</v>
      </c>
      <c r="AG947" s="604"/>
      <c r="AH94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7" s="1085" t="str">
        <f t="shared" si="288"/>
        <v>SUSPENDER</v>
      </c>
      <c r="AJ947" s="604"/>
      <c r="AK947" s="604"/>
      <c r="AL947" s="604"/>
      <c r="AM947" s="604"/>
      <c r="AN947" s="924"/>
      <c r="AO947" s="924"/>
      <c r="AP947" s="924"/>
      <c r="AQ947" s="924"/>
      <c r="AR947" s="924"/>
      <c r="AS947" s="924"/>
      <c r="AT947" s="604"/>
      <c r="AU947" s="604"/>
      <c r="AV947" s="604"/>
      <c r="AW947" s="604"/>
      <c r="AX947" s="604"/>
      <c r="AY947" s="604"/>
      <c r="AZ947" s="604"/>
      <c r="BA947" s="604"/>
      <c r="BB947" s="604"/>
      <c r="BC947" s="604"/>
      <c r="BD947" s="604"/>
      <c r="BE947" s="604"/>
      <c r="BF947" s="604"/>
      <c r="BG947" s="604"/>
      <c r="BH947" s="604"/>
      <c r="BI947" s="604"/>
      <c r="BJ947" s="604"/>
      <c r="BK947" s="604"/>
      <c r="BL947" s="604"/>
      <c r="BM947" s="604"/>
      <c r="BN947" s="604"/>
      <c r="BO947" s="604"/>
      <c r="BP947" s="604"/>
      <c r="BQ947" s="604"/>
      <c r="BR947" s="604"/>
      <c r="BS947" s="604"/>
      <c r="BT947" s="604"/>
      <c r="BU947" s="604"/>
      <c r="BV947" s="604"/>
      <c r="BW947" s="604"/>
      <c r="BX947" s="604"/>
      <c r="BY947" s="604"/>
      <c r="BZ947" s="604"/>
      <c r="CA947" s="604"/>
      <c r="CB947" s="604"/>
      <c r="CC947" s="604"/>
      <c r="CD947" s="604"/>
      <c r="CE947" s="604"/>
      <c r="CF947" s="604"/>
      <c r="CG947" s="604"/>
      <c r="CH947" s="604"/>
      <c r="CI947" s="604"/>
      <c r="CJ947" s="604"/>
      <c r="CK947" s="604"/>
    </row>
    <row r="948" spans="1:89" ht="16" hidden="1">
      <c r="A948" s="447">
        <f t="shared" si="274"/>
        <v>930</v>
      </c>
      <c r="B948" s="46"/>
      <c r="C948" s="1070"/>
      <c r="D948" s="46"/>
      <c r="E948" s="672"/>
      <c r="F948" s="139"/>
      <c r="G948" s="139"/>
      <c r="H948" s="673"/>
      <c r="I948" s="674"/>
      <c r="J948" s="676"/>
      <c r="K948" s="676"/>
      <c r="L948" s="676"/>
      <c r="M948" s="134"/>
      <c r="N948" s="135"/>
      <c r="O948" s="118" t="e">
        <f>EDATE($N948,#REF!-1)</f>
        <v>#REF!</v>
      </c>
      <c r="P948" s="135"/>
      <c r="Q948" s="118" t="str">
        <f t="shared" si="284"/>
        <v/>
      </c>
      <c r="R948" s="49" t="str">
        <f t="shared" si="285"/>
        <v/>
      </c>
      <c r="S948" s="49">
        <f t="shared" si="283"/>
        <v>0</v>
      </c>
      <c r="T948" s="245"/>
      <c r="U948" s="132"/>
      <c r="V948" s="604"/>
      <c r="W948" s="604" t="str">
        <f t="shared" si="286"/>
        <v/>
      </c>
      <c r="X948" s="1022">
        <f t="shared" si="287"/>
        <v>0</v>
      </c>
      <c r="Y948" s="326"/>
      <c r="Z948" s="327"/>
      <c r="AA948" s="328"/>
      <c r="AB948" s="604" t="e">
        <f ca="1">IF(Cat_alumnos[[#This Row],[Termina Programa]]&lt;TODAY(), "EGRESADO", "VIGENTE")</f>
        <v>#REF!</v>
      </c>
      <c r="AD948" s="1249">
        <v>930</v>
      </c>
      <c r="AE948" s="925"/>
      <c r="AF94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CALENDARIO)]],TODAY())/30,0)-AE948, IF(Cat_alumnos[[#This Row],[ESTATUS ACADÉMICO]]="VIGENTE",ROUNDDOWN(DAYS360(Cat_alumnos[[#This Row],[FECHA DE INICIO (PRIMERA CLASE CALENDARIO)]],TODAY())/30,0)+1-AE948,"NO VIGENTE"))</f>
        <v>#REF!</v>
      </c>
      <c r="AG948" s="604"/>
      <c r="AH94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8" s="1085" t="str">
        <f t="shared" si="288"/>
        <v>SUSPENDER</v>
      </c>
      <c r="AJ948" s="604"/>
      <c r="AK948" s="604"/>
      <c r="AL948" s="604"/>
      <c r="AM948" s="604"/>
      <c r="AN948" s="924"/>
      <c r="AO948" s="924"/>
      <c r="AP948" s="924"/>
      <c r="AQ948" s="924"/>
      <c r="AR948" s="924"/>
      <c r="AS948" s="924"/>
      <c r="AT948" s="604"/>
      <c r="AU948" s="604"/>
      <c r="AV948" s="604"/>
      <c r="AW948" s="604"/>
      <c r="AX948" s="604"/>
      <c r="AY948" s="604"/>
      <c r="AZ948" s="604"/>
      <c r="BA948" s="604"/>
      <c r="BB948" s="604"/>
      <c r="BC948" s="604"/>
      <c r="BD948" s="604"/>
      <c r="BE948" s="604"/>
      <c r="BF948" s="604"/>
      <c r="BG948" s="604"/>
      <c r="BH948" s="604"/>
      <c r="BI948" s="604"/>
      <c r="BJ948" s="604"/>
      <c r="BK948" s="604"/>
      <c r="BL948" s="604"/>
      <c r="BM948" s="604"/>
      <c r="BN948" s="604"/>
      <c r="BO948" s="604"/>
      <c r="BP948" s="604"/>
      <c r="BQ948" s="604"/>
      <c r="BR948" s="604"/>
      <c r="BS948" s="604"/>
      <c r="BT948" s="604"/>
      <c r="BU948" s="604"/>
      <c r="BV948" s="604"/>
      <c r="BW948" s="604"/>
      <c r="BX948" s="604"/>
      <c r="BY948" s="604"/>
      <c r="BZ948" s="604"/>
      <c r="CA948" s="604"/>
      <c r="CB948" s="604"/>
      <c r="CC948" s="604"/>
      <c r="CD948" s="604"/>
      <c r="CE948" s="604"/>
      <c r="CF948" s="604"/>
      <c r="CG948" s="604"/>
      <c r="CH948" s="604"/>
      <c r="CI948" s="604"/>
      <c r="CJ948" s="604"/>
      <c r="CK948" s="604"/>
    </row>
    <row r="949" spans="1:89" ht="16" hidden="1">
      <c r="A949" s="447">
        <f t="shared" si="274"/>
        <v>931</v>
      </c>
      <c r="B949" s="46"/>
      <c r="C949" s="1070"/>
      <c r="D949" s="46"/>
      <c r="E949" s="672"/>
      <c r="F949" s="139"/>
      <c r="G949" s="139"/>
      <c r="H949" s="673"/>
      <c r="I949" s="674"/>
      <c r="J949" s="676"/>
      <c r="K949" s="676"/>
      <c r="L949" s="676"/>
      <c r="M949" s="134"/>
      <c r="N949" s="135"/>
      <c r="O949" s="118" t="e">
        <f>EDATE($N949,#REF!-1)</f>
        <v>#REF!</v>
      </c>
      <c r="P949" s="135"/>
      <c r="Q949" s="118" t="str">
        <f t="shared" si="284"/>
        <v/>
      </c>
      <c r="R949" s="49" t="str">
        <f t="shared" si="285"/>
        <v/>
      </c>
      <c r="S949" s="49">
        <f t="shared" si="283"/>
        <v>0</v>
      </c>
      <c r="T949" s="245"/>
      <c r="U949" s="132"/>
      <c r="V949" s="604"/>
      <c r="W949" s="604" t="str">
        <f t="shared" si="286"/>
        <v/>
      </c>
      <c r="X949" s="1022">
        <f t="shared" si="287"/>
        <v>0</v>
      </c>
      <c r="Y949" s="326"/>
      <c r="Z949" s="327"/>
      <c r="AA949" s="328"/>
      <c r="AB949" s="604" t="e">
        <f ca="1">IF(Cat_alumnos[[#This Row],[Termina Programa]]&lt;TODAY(), "EGRESADO", "VIGENTE")</f>
        <v>#REF!</v>
      </c>
      <c r="AD949" s="1248">
        <v>931</v>
      </c>
      <c r="AE949" s="925"/>
      <c r="AF94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CALENDARIO)]],TODAY())/30,0)-AE949, IF(Cat_alumnos[[#This Row],[ESTATUS ACADÉMICO]]="VIGENTE",ROUNDDOWN(DAYS360(Cat_alumnos[[#This Row],[FECHA DE INICIO (PRIMERA CLASE CALENDARIO)]],TODAY())/30,0)+1-AE949,"NO VIGENTE"))</f>
        <v>#REF!</v>
      </c>
      <c r="AG949" s="604"/>
      <c r="AH94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9" s="1085" t="str">
        <f t="shared" si="288"/>
        <v>SUSPENDER</v>
      </c>
      <c r="AJ949" s="604"/>
      <c r="AK949" s="604"/>
      <c r="AL949" s="604"/>
      <c r="AM949" s="604"/>
      <c r="AN949" s="924"/>
      <c r="AO949" s="924"/>
      <c r="AP949" s="924"/>
      <c r="AQ949" s="924"/>
      <c r="AR949" s="924"/>
      <c r="AS949" s="924"/>
      <c r="AT949" s="604"/>
      <c r="AU949" s="604"/>
      <c r="AV949" s="604"/>
      <c r="AW949" s="604"/>
      <c r="AX949" s="604"/>
      <c r="AY949" s="604"/>
      <c r="AZ949" s="604"/>
      <c r="BA949" s="604"/>
      <c r="BB949" s="604"/>
      <c r="BC949" s="604"/>
      <c r="BD949" s="604"/>
      <c r="BE949" s="604"/>
      <c r="BF949" s="604"/>
      <c r="BG949" s="604"/>
      <c r="BH949" s="604"/>
      <c r="BI949" s="604"/>
      <c r="BJ949" s="604"/>
      <c r="BK949" s="604"/>
      <c r="BL949" s="604"/>
      <c r="BM949" s="604"/>
      <c r="BN949" s="604"/>
      <c r="BO949" s="604"/>
      <c r="BP949" s="604"/>
      <c r="BQ949" s="604"/>
      <c r="BR949" s="604"/>
      <c r="BS949" s="604"/>
      <c r="BT949" s="604"/>
      <c r="BU949" s="604"/>
      <c r="BV949" s="604"/>
      <c r="BW949" s="604"/>
      <c r="BX949" s="604"/>
      <c r="BY949" s="604"/>
      <c r="BZ949" s="604"/>
      <c r="CA949" s="604"/>
      <c r="CB949" s="604"/>
      <c r="CC949" s="604"/>
      <c r="CD949" s="604"/>
      <c r="CE949" s="604"/>
      <c r="CF949" s="604"/>
      <c r="CG949" s="604"/>
      <c r="CH949" s="604"/>
      <c r="CI949" s="604"/>
      <c r="CJ949" s="604"/>
      <c r="CK949" s="604"/>
    </row>
    <row r="950" spans="1:89" ht="16" hidden="1">
      <c r="A950" s="447">
        <f t="shared" si="274"/>
        <v>932</v>
      </c>
      <c r="B950" s="46"/>
      <c r="C950" s="1070"/>
      <c r="D950" s="46"/>
      <c r="E950" s="672"/>
      <c r="F950" s="139"/>
      <c r="G950" s="139"/>
      <c r="H950" s="673"/>
      <c r="I950" s="674"/>
      <c r="J950" s="676"/>
      <c r="K950" s="676"/>
      <c r="L950" s="676"/>
      <c r="M950" s="134"/>
      <c r="N950" s="135"/>
      <c r="O950" s="118" t="e">
        <f>EDATE($N950,#REF!-1)</f>
        <v>#REF!</v>
      </c>
      <c r="P950" s="135"/>
      <c r="Q950" s="118" t="str">
        <f t="shared" si="284"/>
        <v/>
      </c>
      <c r="R950" s="49" t="str">
        <f t="shared" si="285"/>
        <v/>
      </c>
      <c r="S950" s="49">
        <f t="shared" si="283"/>
        <v>0</v>
      </c>
      <c r="T950" s="245"/>
      <c r="U950" s="132"/>
      <c r="V950" s="604"/>
      <c r="W950" s="604" t="str">
        <f t="shared" si="286"/>
        <v/>
      </c>
      <c r="X950" s="1022">
        <f t="shared" si="287"/>
        <v>0</v>
      </c>
      <c r="Y950" s="326"/>
      <c r="Z950" s="327"/>
      <c r="AA950" s="328"/>
      <c r="AB950" s="604" t="e">
        <f ca="1">IF(Cat_alumnos[[#This Row],[Termina Programa]]&lt;TODAY(), "EGRESADO", "VIGENTE")</f>
        <v>#REF!</v>
      </c>
      <c r="AD950" s="1249">
        <v>932</v>
      </c>
      <c r="AE950" s="925"/>
      <c r="AF95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CALENDARIO)]],TODAY())/30,0)-AE950, IF(Cat_alumnos[[#This Row],[ESTATUS ACADÉMICO]]="VIGENTE",ROUNDDOWN(DAYS360(Cat_alumnos[[#This Row],[FECHA DE INICIO (PRIMERA CLASE CALENDARIO)]],TODAY())/30,0)+1-AE950,"NO VIGENTE"))</f>
        <v>#REF!</v>
      </c>
      <c r="AG950" s="604"/>
      <c r="AH95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0" s="1085" t="str">
        <f t="shared" si="288"/>
        <v>SUSPENDER</v>
      </c>
      <c r="AJ950" s="604"/>
      <c r="AK950" s="604"/>
      <c r="AL950" s="604"/>
      <c r="AM950" s="604"/>
      <c r="AN950" s="924"/>
      <c r="AO950" s="924"/>
      <c r="AP950" s="924"/>
      <c r="AQ950" s="924"/>
      <c r="AR950" s="924"/>
      <c r="AS950" s="924"/>
      <c r="AT950" s="604"/>
      <c r="AU950" s="604"/>
      <c r="AV950" s="604"/>
      <c r="AW950" s="604"/>
      <c r="AX950" s="604"/>
      <c r="AY950" s="604"/>
      <c r="AZ950" s="604"/>
      <c r="BA950" s="604"/>
      <c r="BB950" s="604"/>
      <c r="BC950" s="604"/>
      <c r="BD950" s="604"/>
      <c r="BE950" s="604"/>
      <c r="BF950" s="604"/>
      <c r="BG950" s="604"/>
      <c r="BH950" s="604"/>
      <c r="BI950" s="604"/>
      <c r="BJ950" s="604"/>
      <c r="BK950" s="604"/>
      <c r="BL950" s="604"/>
      <c r="BM950" s="604"/>
      <c r="BN950" s="604"/>
      <c r="BO950" s="604"/>
      <c r="BP950" s="604"/>
      <c r="BQ950" s="604"/>
      <c r="BR950" s="604"/>
      <c r="BS950" s="604"/>
      <c r="BT950" s="604"/>
      <c r="BU950" s="604"/>
      <c r="BV950" s="604"/>
      <c r="BW950" s="604"/>
      <c r="BX950" s="604"/>
      <c r="BY950" s="604"/>
      <c r="BZ950" s="604"/>
      <c r="CA950" s="604"/>
      <c r="CB950" s="604"/>
      <c r="CC950" s="604"/>
      <c r="CD950" s="604"/>
      <c r="CE950" s="604"/>
      <c r="CF950" s="604"/>
      <c r="CG950" s="604"/>
      <c r="CH950" s="604"/>
      <c r="CI950" s="604"/>
      <c r="CJ950" s="604"/>
      <c r="CK950" s="604"/>
    </row>
    <row r="951" spans="1:89" ht="16" hidden="1">
      <c r="A951" s="447">
        <f t="shared" si="274"/>
        <v>933</v>
      </c>
      <c r="B951" s="46"/>
      <c r="C951" s="1070"/>
      <c r="D951" s="46"/>
      <c r="E951" s="672"/>
      <c r="F951" s="139"/>
      <c r="G951" s="139"/>
      <c r="H951" s="673"/>
      <c r="I951" s="674"/>
      <c r="J951" s="676"/>
      <c r="K951" s="676"/>
      <c r="L951" s="676"/>
      <c r="M951" s="134"/>
      <c r="N951" s="135"/>
      <c r="O951" s="118" t="e">
        <f>EDATE($N951,#REF!-1)</f>
        <v>#REF!</v>
      </c>
      <c r="P951" s="135"/>
      <c r="Q951" s="118" t="str">
        <f t="shared" si="284"/>
        <v/>
      </c>
      <c r="R951" s="49" t="str">
        <f t="shared" si="285"/>
        <v/>
      </c>
      <c r="S951" s="49">
        <f t="shared" si="283"/>
        <v>0</v>
      </c>
      <c r="T951" s="245"/>
      <c r="U951" s="132"/>
      <c r="V951" s="604"/>
      <c r="W951" s="604" t="str">
        <f t="shared" si="286"/>
        <v/>
      </c>
      <c r="X951" s="1022">
        <f t="shared" si="287"/>
        <v>0</v>
      </c>
      <c r="Y951" s="326"/>
      <c r="Z951" s="327"/>
      <c r="AA951" s="328"/>
      <c r="AB951" s="604" t="e">
        <f ca="1">IF(Cat_alumnos[[#This Row],[Termina Programa]]&lt;TODAY(), "EGRESADO", "VIGENTE")</f>
        <v>#REF!</v>
      </c>
      <c r="AD951" s="1248">
        <v>933</v>
      </c>
      <c r="AE951" s="925"/>
      <c r="AF95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CALENDARIO)]],TODAY())/30,0)-AE951, IF(Cat_alumnos[[#This Row],[ESTATUS ACADÉMICO]]="VIGENTE",ROUNDDOWN(DAYS360(Cat_alumnos[[#This Row],[FECHA DE INICIO (PRIMERA CLASE CALENDARIO)]],TODAY())/30,0)+1-AE951,"NO VIGENTE"))</f>
        <v>#REF!</v>
      </c>
      <c r="AG951" s="604"/>
      <c r="AH95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1" s="1085" t="str">
        <f t="shared" si="288"/>
        <v>SUSPENDER</v>
      </c>
      <c r="AJ951" s="604"/>
      <c r="AK951" s="604"/>
      <c r="AL951" s="604"/>
      <c r="AM951" s="604"/>
      <c r="AN951" s="924"/>
      <c r="AO951" s="924"/>
      <c r="AP951" s="924"/>
      <c r="AQ951" s="924"/>
      <c r="AR951" s="924"/>
      <c r="AS951" s="924"/>
      <c r="AT951" s="604"/>
      <c r="AU951" s="604"/>
      <c r="AV951" s="604"/>
      <c r="AW951" s="604"/>
      <c r="AX951" s="604"/>
      <c r="AY951" s="604"/>
      <c r="AZ951" s="604"/>
      <c r="BA951" s="604"/>
      <c r="BB951" s="604"/>
      <c r="BC951" s="604"/>
      <c r="BD951" s="604"/>
      <c r="BE951" s="604"/>
      <c r="BF951" s="604"/>
      <c r="BG951" s="604"/>
      <c r="BH951" s="604"/>
      <c r="BI951" s="604"/>
      <c r="BJ951" s="604"/>
      <c r="BK951" s="604"/>
      <c r="BL951" s="604"/>
      <c r="BM951" s="604"/>
      <c r="BN951" s="604"/>
      <c r="BO951" s="604"/>
      <c r="BP951" s="604"/>
      <c r="BQ951" s="604"/>
      <c r="BR951" s="604"/>
      <c r="BS951" s="604"/>
      <c r="BT951" s="604"/>
      <c r="BU951" s="604"/>
      <c r="BV951" s="604"/>
      <c r="BW951" s="604"/>
      <c r="BX951" s="604"/>
      <c r="BY951" s="604"/>
      <c r="BZ951" s="604"/>
      <c r="CA951" s="604"/>
      <c r="CB951" s="604"/>
      <c r="CC951" s="604"/>
      <c r="CD951" s="604"/>
      <c r="CE951" s="604"/>
      <c r="CF951" s="604"/>
      <c r="CG951" s="604"/>
      <c r="CH951" s="604"/>
      <c r="CI951" s="604"/>
      <c r="CJ951" s="604"/>
      <c r="CK951" s="604"/>
    </row>
    <row r="952" spans="1:89" ht="16" hidden="1">
      <c r="A952" s="447">
        <f t="shared" si="274"/>
        <v>934</v>
      </c>
      <c r="B952" s="46"/>
      <c r="C952" s="1070"/>
      <c r="D952" s="46"/>
      <c r="E952" s="672"/>
      <c r="F952" s="139"/>
      <c r="G952" s="139"/>
      <c r="H952" s="673"/>
      <c r="I952" s="674"/>
      <c r="J952" s="676"/>
      <c r="K952" s="676"/>
      <c r="L952" s="676"/>
      <c r="M952" s="134"/>
      <c r="N952" s="135"/>
      <c r="O952" s="118" t="e">
        <f>EDATE($N952,#REF!-1)</f>
        <v>#REF!</v>
      </c>
      <c r="P952" s="135"/>
      <c r="Q952" s="118" t="str">
        <f t="shared" si="284"/>
        <v/>
      </c>
      <c r="R952" s="49" t="str">
        <f t="shared" si="285"/>
        <v/>
      </c>
      <c r="S952" s="49">
        <f t="shared" si="283"/>
        <v>0</v>
      </c>
      <c r="T952" s="245"/>
      <c r="U952" s="132"/>
      <c r="V952" s="604"/>
      <c r="W952" s="604" t="str">
        <f t="shared" si="286"/>
        <v/>
      </c>
      <c r="X952" s="1022">
        <f t="shared" si="287"/>
        <v>0</v>
      </c>
      <c r="Y952" s="326"/>
      <c r="Z952" s="327"/>
      <c r="AA952" s="328"/>
      <c r="AB952" s="604" t="e">
        <f ca="1">IF(Cat_alumnos[[#This Row],[Termina Programa]]&lt;TODAY(), "EGRESADO", "VIGENTE")</f>
        <v>#REF!</v>
      </c>
      <c r="AD952" s="1249">
        <v>934</v>
      </c>
      <c r="AE952" s="925"/>
      <c r="AF95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CALENDARIO)]],TODAY())/30,0)-AE952, IF(Cat_alumnos[[#This Row],[ESTATUS ACADÉMICO]]="VIGENTE",ROUNDDOWN(DAYS360(Cat_alumnos[[#This Row],[FECHA DE INICIO (PRIMERA CLASE CALENDARIO)]],TODAY())/30,0)+1-AE952,"NO VIGENTE"))</f>
        <v>#REF!</v>
      </c>
      <c r="AG952" s="604"/>
      <c r="AH95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2" s="1085" t="str">
        <f t="shared" si="288"/>
        <v>SUSPENDER</v>
      </c>
      <c r="AJ952" s="604"/>
      <c r="AK952" s="604"/>
      <c r="AL952" s="604"/>
      <c r="AM952" s="604"/>
      <c r="AN952" s="924"/>
      <c r="AO952" s="924"/>
      <c r="AP952" s="924"/>
      <c r="AQ952" s="924"/>
      <c r="AR952" s="924"/>
      <c r="AS952" s="924"/>
      <c r="AT952" s="604"/>
      <c r="AU952" s="604"/>
      <c r="AV952" s="604"/>
      <c r="AW952" s="604"/>
      <c r="AX952" s="604"/>
      <c r="AY952" s="604"/>
      <c r="AZ952" s="604"/>
      <c r="BA952" s="604"/>
      <c r="BB952" s="604"/>
      <c r="BC952" s="604"/>
      <c r="BD952" s="604"/>
      <c r="BE952" s="604"/>
      <c r="BF952" s="604"/>
      <c r="BG952" s="604"/>
      <c r="BH952" s="604"/>
      <c r="BI952" s="604"/>
      <c r="BJ952" s="604"/>
      <c r="BK952" s="604"/>
      <c r="BL952" s="604"/>
      <c r="BM952" s="604"/>
      <c r="BN952" s="604"/>
      <c r="BO952" s="604"/>
      <c r="BP952" s="604"/>
      <c r="BQ952" s="604"/>
      <c r="BR952" s="604"/>
      <c r="BS952" s="604"/>
      <c r="BT952" s="604"/>
      <c r="BU952" s="604"/>
      <c r="BV952" s="604"/>
      <c r="BW952" s="604"/>
      <c r="BX952" s="604"/>
      <c r="BY952" s="604"/>
      <c r="BZ952" s="604"/>
      <c r="CA952" s="604"/>
      <c r="CB952" s="604"/>
      <c r="CC952" s="604"/>
      <c r="CD952" s="604"/>
      <c r="CE952" s="604"/>
      <c r="CF952" s="604"/>
      <c r="CG952" s="604"/>
      <c r="CH952" s="604"/>
      <c r="CI952" s="604"/>
      <c r="CJ952" s="604"/>
      <c r="CK952" s="604"/>
    </row>
    <row r="953" spans="1:89" ht="16" hidden="1">
      <c r="A953" s="447">
        <f t="shared" si="274"/>
        <v>935</v>
      </c>
      <c r="B953" s="46"/>
      <c r="C953" s="1070"/>
      <c r="D953" s="46"/>
      <c r="E953" s="672"/>
      <c r="F953" s="139"/>
      <c r="G953" s="139"/>
      <c r="H953" s="673"/>
      <c r="I953" s="674"/>
      <c r="J953" s="676"/>
      <c r="K953" s="676"/>
      <c r="L953" s="676"/>
      <c r="M953" s="134"/>
      <c r="N953" s="135"/>
      <c r="O953" s="118" t="e">
        <f>EDATE($N953,#REF!-1)</f>
        <v>#REF!</v>
      </c>
      <c r="P953" s="135"/>
      <c r="Q953" s="118" t="str">
        <f t="shared" si="284"/>
        <v/>
      </c>
      <c r="R953" s="49" t="str">
        <f t="shared" si="285"/>
        <v/>
      </c>
      <c r="S953" s="49">
        <f t="shared" si="283"/>
        <v>0</v>
      </c>
      <c r="T953" s="245"/>
      <c r="U953" s="132"/>
      <c r="V953" s="604"/>
      <c r="W953" s="604" t="str">
        <f t="shared" si="286"/>
        <v/>
      </c>
      <c r="X953" s="1022">
        <f t="shared" si="287"/>
        <v>0</v>
      </c>
      <c r="Y953" s="326"/>
      <c r="Z953" s="327"/>
      <c r="AA953" s="328"/>
      <c r="AB953" s="604" t="e">
        <f ca="1">IF(Cat_alumnos[[#This Row],[Termina Programa]]&lt;TODAY(), "EGRESADO", "VIGENTE")</f>
        <v>#REF!</v>
      </c>
      <c r="AD953" s="1248">
        <v>935</v>
      </c>
      <c r="AE953" s="925"/>
      <c r="AF95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CALENDARIO)]],TODAY())/30,0)-AE953, IF(Cat_alumnos[[#This Row],[ESTATUS ACADÉMICO]]="VIGENTE",ROUNDDOWN(DAYS360(Cat_alumnos[[#This Row],[FECHA DE INICIO (PRIMERA CLASE CALENDARIO)]],TODAY())/30,0)+1-AE953,"NO VIGENTE"))</f>
        <v>#REF!</v>
      </c>
      <c r="AG953" s="604"/>
      <c r="AH95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3" s="1085" t="str">
        <f t="shared" si="288"/>
        <v>SUSPENDER</v>
      </c>
      <c r="AJ953" s="604"/>
      <c r="AK953" s="604"/>
      <c r="AL953" s="604"/>
      <c r="AM953" s="604"/>
      <c r="AN953" s="924"/>
      <c r="AO953" s="924"/>
      <c r="AP953" s="924"/>
      <c r="AQ953" s="924"/>
      <c r="AR953" s="924"/>
      <c r="AS953" s="924"/>
      <c r="AT953" s="604"/>
      <c r="AU953" s="604"/>
      <c r="AV953" s="604"/>
      <c r="AW953" s="604"/>
      <c r="AX953" s="604"/>
      <c r="AY953" s="604"/>
      <c r="AZ953" s="604"/>
      <c r="BA953" s="604"/>
      <c r="BB953" s="604"/>
      <c r="BC953" s="604"/>
      <c r="BD953" s="604"/>
      <c r="BE953" s="604"/>
      <c r="BF953" s="604"/>
      <c r="BG953" s="604"/>
      <c r="BH953" s="604"/>
      <c r="BI953" s="604"/>
      <c r="BJ953" s="604"/>
      <c r="BK953" s="604"/>
      <c r="BL953" s="604"/>
      <c r="BM953" s="604"/>
      <c r="BN953" s="604"/>
      <c r="BO953" s="604"/>
      <c r="BP953" s="604"/>
      <c r="BQ953" s="604"/>
      <c r="BR953" s="604"/>
      <c r="BS953" s="604"/>
      <c r="BT953" s="604"/>
      <c r="BU953" s="604"/>
      <c r="BV953" s="604"/>
      <c r="BW953" s="604"/>
      <c r="BX953" s="604"/>
      <c r="BY953" s="604"/>
      <c r="BZ953" s="604"/>
      <c r="CA953" s="604"/>
      <c r="CB953" s="604"/>
      <c r="CC953" s="604"/>
      <c r="CD953" s="604"/>
      <c r="CE953" s="604"/>
      <c r="CF953" s="604"/>
      <c r="CG953" s="604"/>
      <c r="CH953" s="604"/>
      <c r="CI953" s="604"/>
      <c r="CJ953" s="604"/>
      <c r="CK953" s="604"/>
    </row>
    <row r="954" spans="1:89" ht="16" hidden="1">
      <c r="A954" s="447">
        <f t="shared" si="274"/>
        <v>936</v>
      </c>
      <c r="B954" s="46"/>
      <c r="C954" s="1070"/>
      <c r="D954" s="46"/>
      <c r="E954" s="672"/>
      <c r="F954" s="139"/>
      <c r="G954" s="139"/>
      <c r="H954" s="673"/>
      <c r="I954" s="674"/>
      <c r="J954" s="676"/>
      <c r="K954" s="676"/>
      <c r="L954" s="676"/>
      <c r="M954" s="134"/>
      <c r="N954" s="135"/>
      <c r="O954" s="118" t="e">
        <f>EDATE($N954,#REF!-1)</f>
        <v>#REF!</v>
      </c>
      <c r="P954" s="135"/>
      <c r="Q954" s="118" t="str">
        <f t="shared" si="284"/>
        <v/>
      </c>
      <c r="R954" s="49" t="str">
        <f t="shared" si="285"/>
        <v/>
      </c>
      <c r="S954" s="49">
        <f t="shared" si="283"/>
        <v>0</v>
      </c>
      <c r="T954" s="245"/>
      <c r="U954" s="132"/>
      <c r="V954" s="604"/>
      <c r="W954" s="604" t="str">
        <f t="shared" si="286"/>
        <v/>
      </c>
      <c r="X954" s="1022">
        <f t="shared" si="287"/>
        <v>0</v>
      </c>
      <c r="Y954" s="326"/>
      <c r="Z954" s="327"/>
      <c r="AA954" s="328"/>
      <c r="AB954" s="604" t="e">
        <f ca="1">IF(Cat_alumnos[[#This Row],[Termina Programa]]&lt;TODAY(), "EGRESADO", "VIGENTE")</f>
        <v>#REF!</v>
      </c>
      <c r="AD954" s="1249">
        <v>936</v>
      </c>
      <c r="AE954" s="925"/>
      <c r="AF95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CALENDARIO)]],TODAY())/30,0)-AE954, IF(Cat_alumnos[[#This Row],[ESTATUS ACADÉMICO]]="VIGENTE",ROUNDDOWN(DAYS360(Cat_alumnos[[#This Row],[FECHA DE INICIO (PRIMERA CLASE CALENDARIO)]],TODAY())/30,0)+1-AE954,"NO VIGENTE"))</f>
        <v>#REF!</v>
      </c>
      <c r="AG954" s="604"/>
      <c r="AH95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4" s="1085" t="str">
        <f t="shared" si="288"/>
        <v>SUSPENDER</v>
      </c>
      <c r="AJ954" s="604"/>
      <c r="AK954" s="604"/>
      <c r="AL954" s="604"/>
      <c r="AM954" s="604"/>
      <c r="AN954" s="924"/>
      <c r="AO954" s="924"/>
      <c r="AP954" s="924"/>
      <c r="AQ954" s="924"/>
      <c r="AR954" s="924"/>
      <c r="AS954" s="924"/>
      <c r="AT954" s="604"/>
      <c r="AU954" s="604"/>
      <c r="AV954" s="604"/>
      <c r="AW954" s="604"/>
      <c r="AX954" s="604"/>
      <c r="AY954" s="604"/>
      <c r="AZ954" s="604"/>
      <c r="BA954" s="604"/>
      <c r="BB954" s="604"/>
      <c r="BC954" s="604"/>
      <c r="BD954" s="604"/>
      <c r="BE954" s="604"/>
      <c r="BF954" s="604"/>
      <c r="BG954" s="604"/>
      <c r="BH954" s="604"/>
      <c r="BI954" s="604"/>
      <c r="BJ954" s="604"/>
      <c r="BK954" s="604"/>
      <c r="BL954" s="604"/>
      <c r="BM954" s="604"/>
      <c r="BN954" s="604"/>
      <c r="BO954" s="604"/>
      <c r="BP954" s="604"/>
      <c r="BQ954" s="604"/>
      <c r="BR954" s="604"/>
      <c r="BS954" s="604"/>
      <c r="BT954" s="604"/>
      <c r="BU954" s="604"/>
      <c r="BV954" s="604"/>
      <c r="BW954" s="604"/>
      <c r="BX954" s="604"/>
      <c r="BY954" s="604"/>
      <c r="BZ954" s="604"/>
      <c r="CA954" s="604"/>
      <c r="CB954" s="604"/>
      <c r="CC954" s="604"/>
      <c r="CD954" s="604"/>
      <c r="CE954" s="604"/>
      <c r="CF954" s="604"/>
      <c r="CG954" s="604"/>
      <c r="CH954" s="604"/>
      <c r="CI954" s="604"/>
      <c r="CJ954" s="604"/>
      <c r="CK954" s="604"/>
    </row>
    <row r="955" spans="1:89" ht="16" hidden="1">
      <c r="A955" s="447">
        <f t="shared" si="274"/>
        <v>937</v>
      </c>
      <c r="B955" s="46"/>
      <c r="C955" s="1070"/>
      <c r="D955" s="46"/>
      <c r="E955" s="672"/>
      <c r="F955" s="139"/>
      <c r="G955" s="139"/>
      <c r="H955" s="673"/>
      <c r="I955" s="674"/>
      <c r="J955" s="676"/>
      <c r="K955" s="676"/>
      <c r="L955" s="676"/>
      <c r="M955" s="134"/>
      <c r="N955" s="135"/>
      <c r="O955" s="118" t="e">
        <f>EDATE($N955,#REF!-1)</f>
        <v>#REF!</v>
      </c>
      <c r="P955" s="135"/>
      <c r="Q955" s="118" t="str">
        <f t="shared" si="284"/>
        <v/>
      </c>
      <c r="R955" s="49" t="str">
        <f t="shared" si="285"/>
        <v/>
      </c>
      <c r="S955" s="49">
        <f t="shared" si="283"/>
        <v>0</v>
      </c>
      <c r="T955" s="245"/>
      <c r="U955" s="132"/>
      <c r="V955" s="604"/>
      <c r="W955" s="604" t="str">
        <f t="shared" si="286"/>
        <v/>
      </c>
      <c r="X955" s="1022">
        <f t="shared" si="287"/>
        <v>0</v>
      </c>
      <c r="Y955" s="326"/>
      <c r="Z955" s="327"/>
      <c r="AA955" s="328"/>
      <c r="AB955" s="604" t="e">
        <f ca="1">IF(Cat_alumnos[[#This Row],[Termina Programa]]&lt;TODAY(), "EGRESADO", "VIGENTE")</f>
        <v>#REF!</v>
      </c>
      <c r="AD955" s="1248">
        <v>937</v>
      </c>
      <c r="AE955" s="925"/>
      <c r="AF95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CALENDARIO)]],TODAY())/30,0)-AE955, IF(Cat_alumnos[[#This Row],[ESTATUS ACADÉMICO]]="VIGENTE",ROUNDDOWN(DAYS360(Cat_alumnos[[#This Row],[FECHA DE INICIO (PRIMERA CLASE CALENDARIO)]],TODAY())/30,0)+1-AE955,"NO VIGENTE"))</f>
        <v>#REF!</v>
      </c>
      <c r="AG955" s="604"/>
      <c r="AH95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5" s="1085" t="str">
        <f t="shared" si="288"/>
        <v>SUSPENDER</v>
      </c>
      <c r="AJ955" s="604"/>
      <c r="AK955" s="604"/>
      <c r="AL955" s="604"/>
      <c r="AM955" s="604"/>
      <c r="AN955" s="924"/>
      <c r="AO955" s="924"/>
      <c r="AP955" s="924"/>
      <c r="AQ955" s="924"/>
      <c r="AR955" s="924"/>
      <c r="AS955" s="924"/>
      <c r="AT955" s="604"/>
      <c r="AU955" s="604"/>
      <c r="AV955" s="604"/>
      <c r="AW955" s="604"/>
      <c r="AX955" s="604"/>
      <c r="AY955" s="604"/>
      <c r="AZ955" s="604"/>
      <c r="BA955" s="604"/>
      <c r="BB955" s="604"/>
      <c r="BC955" s="604"/>
      <c r="BD955" s="604"/>
      <c r="BE955" s="604"/>
      <c r="BF955" s="604"/>
      <c r="BG955" s="604"/>
      <c r="BH955" s="604"/>
      <c r="BI955" s="604"/>
      <c r="BJ955" s="604"/>
      <c r="BK955" s="604"/>
      <c r="BL955" s="604"/>
      <c r="BM955" s="604"/>
      <c r="BN955" s="604"/>
      <c r="BO955" s="604"/>
      <c r="BP955" s="604"/>
      <c r="BQ955" s="604"/>
      <c r="BR955" s="604"/>
      <c r="BS955" s="604"/>
      <c r="BT955" s="604"/>
      <c r="BU955" s="604"/>
      <c r="BV955" s="604"/>
      <c r="BW955" s="604"/>
      <c r="BX955" s="604"/>
      <c r="BY955" s="604"/>
      <c r="BZ955" s="604"/>
      <c r="CA955" s="604"/>
      <c r="CB955" s="604"/>
      <c r="CC955" s="604"/>
      <c r="CD955" s="604"/>
      <c r="CE955" s="604"/>
      <c r="CF955" s="604"/>
      <c r="CG955" s="604"/>
      <c r="CH955" s="604"/>
      <c r="CI955" s="604"/>
      <c r="CJ955" s="604"/>
      <c r="CK955" s="604"/>
    </row>
    <row r="956" spans="1:89" ht="16" hidden="1">
      <c r="A956" s="447">
        <f t="shared" si="274"/>
        <v>938</v>
      </c>
      <c r="B956" s="46"/>
      <c r="C956" s="1070"/>
      <c r="D956" s="46"/>
      <c r="E956" s="672"/>
      <c r="F956" s="139"/>
      <c r="G956" s="139"/>
      <c r="H956" s="673"/>
      <c r="I956" s="674"/>
      <c r="J956" s="676"/>
      <c r="K956" s="676"/>
      <c r="L956" s="676"/>
      <c r="M956" s="134"/>
      <c r="N956" s="135"/>
      <c r="O956" s="118" t="e">
        <f>EDATE($N956,#REF!-1)</f>
        <v>#REF!</v>
      </c>
      <c r="P956" s="135"/>
      <c r="Q956" s="118" t="str">
        <f t="shared" si="284"/>
        <v/>
      </c>
      <c r="R956" s="49" t="str">
        <f t="shared" si="285"/>
        <v/>
      </c>
      <c r="S956" s="49">
        <f t="shared" si="283"/>
        <v>0</v>
      </c>
      <c r="T956" s="245"/>
      <c r="U956" s="132"/>
      <c r="V956" s="604"/>
      <c r="W956" s="604" t="str">
        <f t="shared" si="286"/>
        <v/>
      </c>
      <c r="X956" s="1022">
        <f t="shared" si="287"/>
        <v>0</v>
      </c>
      <c r="Y956" s="326"/>
      <c r="Z956" s="327"/>
      <c r="AA956" s="328"/>
      <c r="AB956" s="604" t="e">
        <f ca="1">IF(Cat_alumnos[[#This Row],[Termina Programa]]&lt;TODAY(), "EGRESADO", "VIGENTE")</f>
        <v>#REF!</v>
      </c>
      <c r="AD956" s="1249">
        <v>938</v>
      </c>
      <c r="AE956" s="925"/>
      <c r="AF95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CALENDARIO)]],TODAY())/30,0)-AE956, IF(Cat_alumnos[[#This Row],[ESTATUS ACADÉMICO]]="VIGENTE",ROUNDDOWN(DAYS360(Cat_alumnos[[#This Row],[FECHA DE INICIO (PRIMERA CLASE CALENDARIO)]],TODAY())/30,0)+1-AE956,"NO VIGENTE"))</f>
        <v>#REF!</v>
      </c>
      <c r="AG956" s="604"/>
      <c r="AH95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6" s="1085" t="str">
        <f t="shared" si="288"/>
        <v>SUSPENDER</v>
      </c>
      <c r="AJ956" s="604"/>
      <c r="AK956" s="604"/>
      <c r="AL956" s="604"/>
      <c r="AM956" s="604"/>
      <c r="AN956" s="924"/>
      <c r="AO956" s="924"/>
      <c r="AP956" s="924"/>
      <c r="AQ956" s="924"/>
      <c r="AR956" s="924"/>
      <c r="AS956" s="924"/>
      <c r="AT956" s="604"/>
      <c r="AU956" s="604"/>
      <c r="AV956" s="604"/>
      <c r="AW956" s="604"/>
      <c r="AX956" s="604"/>
      <c r="AY956" s="604"/>
      <c r="AZ956" s="604"/>
      <c r="BA956" s="604"/>
      <c r="BB956" s="604"/>
      <c r="BC956" s="604"/>
      <c r="BD956" s="604"/>
      <c r="BE956" s="604"/>
      <c r="BF956" s="604"/>
      <c r="BG956" s="604"/>
      <c r="BH956" s="604"/>
      <c r="BI956" s="604"/>
      <c r="BJ956" s="604"/>
      <c r="BK956" s="604"/>
      <c r="BL956" s="604"/>
      <c r="BM956" s="604"/>
      <c r="BN956" s="604"/>
      <c r="BO956" s="604"/>
      <c r="BP956" s="604"/>
      <c r="BQ956" s="604"/>
      <c r="BR956" s="604"/>
      <c r="BS956" s="604"/>
      <c r="BT956" s="604"/>
      <c r="BU956" s="604"/>
      <c r="BV956" s="604"/>
      <c r="BW956" s="604"/>
      <c r="BX956" s="604"/>
      <c r="BY956" s="604"/>
      <c r="BZ956" s="604"/>
      <c r="CA956" s="604"/>
      <c r="CB956" s="604"/>
      <c r="CC956" s="604"/>
      <c r="CD956" s="604"/>
      <c r="CE956" s="604"/>
      <c r="CF956" s="604"/>
      <c r="CG956" s="604"/>
      <c r="CH956" s="604"/>
      <c r="CI956" s="604"/>
      <c r="CJ956" s="604"/>
      <c r="CK956" s="604"/>
    </row>
    <row r="957" spans="1:89" ht="16" hidden="1">
      <c r="A957" s="447">
        <f t="shared" si="274"/>
        <v>939</v>
      </c>
      <c r="B957" s="46"/>
      <c r="C957" s="1070"/>
      <c r="D957" s="46"/>
      <c r="E957" s="672"/>
      <c r="F957" s="139"/>
      <c r="G957" s="139"/>
      <c r="H957" s="673"/>
      <c r="I957" s="674"/>
      <c r="J957" s="676"/>
      <c r="K957" s="676"/>
      <c r="L957" s="676"/>
      <c r="M957" s="134"/>
      <c r="N957" s="135"/>
      <c r="O957" s="118" t="e">
        <f>EDATE($N957,#REF!-1)</f>
        <v>#REF!</v>
      </c>
      <c r="P957" s="135"/>
      <c r="Q957" s="118" t="str">
        <f t="shared" si="284"/>
        <v/>
      </c>
      <c r="R957" s="49" t="str">
        <f t="shared" si="285"/>
        <v/>
      </c>
      <c r="S957" s="49">
        <f t="shared" si="283"/>
        <v>0</v>
      </c>
      <c r="T957" s="245"/>
      <c r="U957" s="132"/>
      <c r="V957" s="604"/>
      <c r="W957" s="604" t="str">
        <f t="shared" si="286"/>
        <v/>
      </c>
      <c r="X957" s="1022">
        <f t="shared" si="287"/>
        <v>0</v>
      </c>
      <c r="Y957" s="326"/>
      <c r="Z957" s="327"/>
      <c r="AA957" s="328"/>
      <c r="AB957" s="604" t="e">
        <f ca="1">IF(Cat_alumnos[[#This Row],[Termina Programa]]&lt;TODAY(), "EGRESADO", "VIGENTE")</f>
        <v>#REF!</v>
      </c>
      <c r="AD957" s="1248">
        <v>939</v>
      </c>
      <c r="AE957" s="925"/>
      <c r="AF95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CALENDARIO)]],TODAY())/30,0)-AE957, IF(Cat_alumnos[[#This Row],[ESTATUS ACADÉMICO]]="VIGENTE",ROUNDDOWN(DAYS360(Cat_alumnos[[#This Row],[FECHA DE INICIO (PRIMERA CLASE CALENDARIO)]],TODAY())/30,0)+1-AE957,"NO VIGENTE"))</f>
        <v>#REF!</v>
      </c>
      <c r="AG957" s="604"/>
      <c r="AH95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7" s="1085" t="str">
        <f t="shared" si="288"/>
        <v>SUSPENDER</v>
      </c>
      <c r="AJ957" s="604"/>
      <c r="AK957" s="604"/>
      <c r="AL957" s="604"/>
      <c r="AM957" s="604"/>
      <c r="AN957" s="924"/>
      <c r="AO957" s="924"/>
      <c r="AP957" s="924"/>
      <c r="AQ957" s="924"/>
      <c r="AR957" s="924"/>
      <c r="AS957" s="924"/>
      <c r="AT957" s="604"/>
      <c r="AU957" s="604"/>
      <c r="AV957" s="604"/>
      <c r="AW957" s="604"/>
      <c r="AX957" s="604"/>
      <c r="AY957" s="604"/>
      <c r="AZ957" s="604"/>
      <c r="BA957" s="604"/>
      <c r="BB957" s="604"/>
      <c r="BC957" s="604"/>
      <c r="BD957" s="604"/>
      <c r="BE957" s="604"/>
      <c r="BF957" s="604"/>
      <c r="BG957" s="604"/>
      <c r="BH957" s="604"/>
      <c r="BI957" s="604"/>
      <c r="BJ957" s="604"/>
      <c r="BK957" s="604"/>
      <c r="BL957" s="604"/>
      <c r="BM957" s="604"/>
      <c r="BN957" s="604"/>
      <c r="BO957" s="604"/>
      <c r="BP957" s="604"/>
      <c r="BQ957" s="604"/>
      <c r="BR957" s="604"/>
      <c r="BS957" s="604"/>
      <c r="BT957" s="604"/>
      <c r="BU957" s="604"/>
      <c r="BV957" s="604"/>
      <c r="BW957" s="604"/>
      <c r="BX957" s="604"/>
      <c r="BY957" s="604"/>
      <c r="BZ957" s="604"/>
      <c r="CA957" s="604"/>
      <c r="CB957" s="604"/>
      <c r="CC957" s="604"/>
      <c r="CD957" s="604"/>
      <c r="CE957" s="604"/>
      <c r="CF957" s="604"/>
      <c r="CG957" s="604"/>
      <c r="CH957" s="604"/>
      <c r="CI957" s="604"/>
      <c r="CJ957" s="604"/>
      <c r="CK957" s="604"/>
    </row>
    <row r="958" spans="1:89" ht="16" hidden="1">
      <c r="A958" s="447">
        <f t="shared" si="274"/>
        <v>940</v>
      </c>
      <c r="B958" s="46"/>
      <c r="C958" s="1070"/>
      <c r="D958" s="46"/>
      <c r="E958" s="672"/>
      <c r="F958" s="139"/>
      <c r="G958" s="139"/>
      <c r="H958" s="673"/>
      <c r="I958" s="674"/>
      <c r="J958" s="676"/>
      <c r="K958" s="676"/>
      <c r="L958" s="676"/>
      <c r="M958" s="134"/>
      <c r="N958" s="135"/>
      <c r="O958" s="118" t="e">
        <f>EDATE($N958,#REF!-1)</f>
        <v>#REF!</v>
      </c>
      <c r="P958" s="135"/>
      <c r="Q958" s="118" t="str">
        <f t="shared" ref="Q958:Q989" si="289">IFERROR(EDATE($P958,$H958-1),"")</f>
        <v/>
      </c>
      <c r="R958" s="49" t="str">
        <f t="shared" ref="R958:R989" si="290">MID($C958,11,1)</f>
        <v/>
      </c>
      <c r="S958" s="49">
        <f t="shared" si="283"/>
        <v>0</v>
      </c>
      <c r="T958" s="245"/>
      <c r="U958" s="132"/>
      <c r="V958" s="604"/>
      <c r="W958" s="604" t="str">
        <f t="shared" ref="W958:W989" si="291">IFERROR($X958/$V958,"")</f>
        <v/>
      </c>
      <c r="X958" s="1022">
        <f t="shared" ref="X958:X989" si="292">$V958-$L958</f>
        <v>0</v>
      </c>
      <c r="Y958" s="326"/>
      <c r="Z958" s="327"/>
      <c r="AA958" s="328"/>
      <c r="AB958" s="604" t="e">
        <f ca="1">IF(Cat_alumnos[[#This Row],[Termina Programa]]&lt;TODAY(), "EGRESADO", "VIGENTE")</f>
        <v>#REF!</v>
      </c>
      <c r="AD958" s="1249">
        <v>940</v>
      </c>
      <c r="AE958" s="925"/>
      <c r="AF95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CALENDARIO)]],TODAY())/30,0)-AE958, IF(Cat_alumnos[[#This Row],[ESTATUS ACADÉMICO]]="VIGENTE",ROUNDDOWN(DAYS360(Cat_alumnos[[#This Row],[FECHA DE INICIO (PRIMERA CLASE CALENDARIO)]],TODAY())/30,0)+1-AE958,"NO VIGENTE"))</f>
        <v>#REF!</v>
      </c>
      <c r="AG958" s="604"/>
      <c r="AH95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8" s="1085" t="str">
        <f t="shared" si="288"/>
        <v>SUSPENDER</v>
      </c>
      <c r="AJ958" s="604"/>
      <c r="AK958" s="604"/>
      <c r="AL958" s="604"/>
      <c r="AM958" s="604"/>
      <c r="AN958" s="924"/>
      <c r="AO958" s="924"/>
      <c r="AP958" s="924"/>
      <c r="AQ958" s="924"/>
      <c r="AR958" s="924"/>
      <c r="AS958" s="924"/>
      <c r="AT958" s="604"/>
      <c r="AU958" s="604"/>
      <c r="AV958" s="604"/>
      <c r="AW958" s="604"/>
      <c r="AX958" s="604"/>
      <c r="AY958" s="604"/>
      <c r="AZ958" s="604"/>
      <c r="BA958" s="604"/>
      <c r="BB958" s="604"/>
      <c r="BC958" s="604"/>
      <c r="BD958" s="604"/>
      <c r="BE958" s="604"/>
      <c r="BF958" s="604"/>
      <c r="BG958" s="604"/>
      <c r="BH958" s="604"/>
      <c r="BI958" s="604"/>
      <c r="BJ958" s="604"/>
      <c r="BK958" s="604"/>
      <c r="BL958" s="604"/>
      <c r="BM958" s="604"/>
      <c r="BN958" s="604"/>
      <c r="BO958" s="604"/>
      <c r="BP958" s="604"/>
      <c r="BQ958" s="604"/>
      <c r="BR958" s="604"/>
      <c r="BS958" s="604"/>
      <c r="BT958" s="604"/>
      <c r="BU958" s="604"/>
      <c r="BV958" s="604"/>
      <c r="BW958" s="604"/>
      <c r="BX958" s="604"/>
      <c r="BY958" s="604"/>
      <c r="BZ958" s="604"/>
      <c r="CA958" s="604"/>
      <c r="CB958" s="604"/>
      <c r="CC958" s="604"/>
      <c r="CD958" s="604"/>
      <c r="CE958" s="604"/>
      <c r="CF958" s="604"/>
      <c r="CG958" s="604"/>
      <c r="CH958" s="604"/>
      <c r="CI958" s="604"/>
      <c r="CJ958" s="604"/>
      <c r="CK958" s="604"/>
    </row>
    <row r="959" spans="1:89" ht="16" hidden="1">
      <c r="A959" s="447">
        <f t="shared" si="274"/>
        <v>941</v>
      </c>
      <c r="B959" s="46"/>
      <c r="C959" s="1070"/>
      <c r="D959" s="46"/>
      <c r="E959" s="672"/>
      <c r="F959" s="139"/>
      <c r="G959" s="139"/>
      <c r="H959" s="673"/>
      <c r="I959" s="674"/>
      <c r="J959" s="676"/>
      <c r="K959" s="676"/>
      <c r="L959" s="676"/>
      <c r="M959" s="134"/>
      <c r="N959" s="135"/>
      <c r="O959" s="118" t="e">
        <f>EDATE($N959,#REF!-1)</f>
        <v>#REF!</v>
      </c>
      <c r="P959" s="135"/>
      <c r="Q959" s="118" t="str">
        <f t="shared" si="289"/>
        <v/>
      </c>
      <c r="R959" s="49" t="str">
        <f t="shared" si="290"/>
        <v/>
      </c>
      <c r="S959" s="49">
        <f t="shared" si="283"/>
        <v>0</v>
      </c>
      <c r="T959" s="245"/>
      <c r="U959" s="132"/>
      <c r="V959" s="604"/>
      <c r="W959" s="604" t="str">
        <f t="shared" si="291"/>
        <v/>
      </c>
      <c r="X959" s="1022">
        <f t="shared" si="292"/>
        <v>0</v>
      </c>
      <c r="Y959" s="326"/>
      <c r="Z959" s="327"/>
      <c r="AA959" s="328"/>
      <c r="AB959" s="604" t="e">
        <f ca="1">IF(Cat_alumnos[[#This Row],[Termina Programa]]&lt;TODAY(), "EGRESADO", "VIGENTE")</f>
        <v>#REF!</v>
      </c>
      <c r="AD959" s="1248">
        <v>941</v>
      </c>
      <c r="AE959" s="925"/>
      <c r="AF95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CALENDARIO)]],TODAY())/30,0)-AE959, IF(Cat_alumnos[[#This Row],[ESTATUS ACADÉMICO]]="VIGENTE",ROUNDDOWN(DAYS360(Cat_alumnos[[#This Row],[FECHA DE INICIO (PRIMERA CLASE CALENDARIO)]],TODAY())/30,0)+1-AE959,"NO VIGENTE"))</f>
        <v>#REF!</v>
      </c>
      <c r="AG959" s="604"/>
      <c r="AH95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9" s="1085" t="str">
        <f t="shared" si="288"/>
        <v>SUSPENDER</v>
      </c>
      <c r="AJ959" s="604"/>
      <c r="AK959" s="604"/>
      <c r="AL959" s="604"/>
      <c r="AM959" s="604"/>
      <c r="AN959" s="924"/>
      <c r="AO959" s="924"/>
      <c r="AP959" s="924"/>
      <c r="AQ959" s="924"/>
      <c r="AR959" s="924"/>
      <c r="AS959" s="924"/>
      <c r="AT959" s="604"/>
      <c r="AU959" s="604"/>
      <c r="AV959" s="604"/>
      <c r="AW959" s="604"/>
      <c r="AX959" s="604"/>
      <c r="AY959" s="604"/>
      <c r="AZ959" s="604"/>
      <c r="BA959" s="604"/>
      <c r="BB959" s="604"/>
      <c r="BC959" s="604"/>
      <c r="BD959" s="604"/>
      <c r="BE959" s="604"/>
      <c r="BF959" s="604"/>
      <c r="BG959" s="604"/>
      <c r="BH959" s="604"/>
      <c r="BI959" s="604"/>
      <c r="BJ959" s="604"/>
      <c r="BK959" s="604"/>
      <c r="BL959" s="604"/>
      <c r="BM959" s="604"/>
      <c r="BN959" s="604"/>
      <c r="BO959" s="604"/>
      <c r="BP959" s="604"/>
      <c r="BQ959" s="604"/>
      <c r="BR959" s="604"/>
      <c r="BS959" s="604"/>
      <c r="BT959" s="604"/>
      <c r="BU959" s="604"/>
      <c r="BV959" s="604"/>
      <c r="BW959" s="604"/>
      <c r="BX959" s="604"/>
      <c r="BY959" s="604"/>
      <c r="BZ959" s="604"/>
      <c r="CA959" s="604"/>
      <c r="CB959" s="604"/>
      <c r="CC959" s="604"/>
      <c r="CD959" s="604"/>
      <c r="CE959" s="604"/>
      <c r="CF959" s="604"/>
      <c r="CG959" s="604"/>
      <c r="CH959" s="604"/>
      <c r="CI959" s="604"/>
      <c r="CJ959" s="604"/>
      <c r="CK959" s="604"/>
    </row>
    <row r="960" spans="1:89" ht="16" hidden="1">
      <c r="A960" s="447">
        <f t="shared" si="274"/>
        <v>942</v>
      </c>
      <c r="B960" s="46"/>
      <c r="C960" s="1070"/>
      <c r="D960" s="46"/>
      <c r="E960" s="672"/>
      <c r="F960" s="139"/>
      <c r="G960" s="139"/>
      <c r="H960" s="673"/>
      <c r="I960" s="674"/>
      <c r="J960" s="676"/>
      <c r="K960" s="676"/>
      <c r="L960" s="676"/>
      <c r="M960" s="134"/>
      <c r="N960" s="135"/>
      <c r="O960" s="118" t="e">
        <f>EDATE($N960,#REF!-1)</f>
        <v>#REF!</v>
      </c>
      <c r="P960" s="135"/>
      <c r="Q960" s="118" t="str">
        <f t="shared" si="289"/>
        <v/>
      </c>
      <c r="R960" s="49" t="str">
        <f t="shared" si="290"/>
        <v/>
      </c>
      <c r="S960" s="49">
        <f t="shared" si="283"/>
        <v>0</v>
      </c>
      <c r="T960" s="245"/>
      <c r="U960" s="132"/>
      <c r="V960" s="604"/>
      <c r="W960" s="604" t="str">
        <f t="shared" si="291"/>
        <v/>
      </c>
      <c r="X960" s="1022">
        <f t="shared" si="292"/>
        <v>0</v>
      </c>
      <c r="Y960" s="326"/>
      <c r="Z960" s="327"/>
      <c r="AA960" s="328"/>
      <c r="AB960" s="604" t="e">
        <f ca="1">IF(Cat_alumnos[[#This Row],[Termina Programa]]&lt;TODAY(), "EGRESADO", "VIGENTE")</f>
        <v>#REF!</v>
      </c>
      <c r="AD960" s="1249">
        <v>942</v>
      </c>
      <c r="AE960" s="925"/>
      <c r="AF96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CALENDARIO)]],TODAY())/30,0)-AE960, IF(Cat_alumnos[[#This Row],[ESTATUS ACADÉMICO]]="VIGENTE",ROUNDDOWN(DAYS360(Cat_alumnos[[#This Row],[FECHA DE INICIO (PRIMERA CLASE CALENDARIO)]],TODAY())/30,0)+1-AE960,"NO VIGENTE"))</f>
        <v>#REF!</v>
      </c>
      <c r="AG960" s="604"/>
      <c r="AH96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0" s="1085" t="str">
        <f t="shared" si="288"/>
        <v>SUSPENDER</v>
      </c>
      <c r="AJ960" s="604"/>
      <c r="AK960" s="604"/>
      <c r="AL960" s="604"/>
      <c r="AM960" s="604"/>
      <c r="AN960" s="924"/>
      <c r="AO960" s="924"/>
      <c r="AP960" s="924"/>
      <c r="AQ960" s="924"/>
      <c r="AR960" s="924"/>
      <c r="AS960" s="924"/>
      <c r="AT960" s="604"/>
      <c r="AU960" s="604"/>
      <c r="AV960" s="604"/>
      <c r="AW960" s="604"/>
      <c r="AX960" s="604"/>
      <c r="AY960" s="604"/>
      <c r="AZ960" s="604"/>
      <c r="BA960" s="604"/>
      <c r="BB960" s="604"/>
      <c r="BC960" s="604"/>
      <c r="BD960" s="604"/>
      <c r="BE960" s="604"/>
      <c r="BF960" s="604"/>
      <c r="BG960" s="604"/>
      <c r="BH960" s="604"/>
      <c r="BI960" s="604"/>
      <c r="BJ960" s="604"/>
      <c r="BK960" s="604"/>
      <c r="BL960" s="604"/>
      <c r="BM960" s="604"/>
      <c r="BN960" s="604"/>
      <c r="BO960" s="604"/>
      <c r="BP960" s="604"/>
      <c r="BQ960" s="604"/>
      <c r="BR960" s="604"/>
      <c r="BS960" s="604"/>
      <c r="BT960" s="604"/>
      <c r="BU960" s="604"/>
      <c r="BV960" s="604"/>
      <c r="BW960" s="604"/>
      <c r="BX960" s="604"/>
      <c r="BY960" s="604"/>
      <c r="BZ960" s="604"/>
      <c r="CA960" s="604"/>
      <c r="CB960" s="604"/>
      <c r="CC960" s="604"/>
      <c r="CD960" s="604"/>
      <c r="CE960" s="604"/>
      <c r="CF960" s="604"/>
      <c r="CG960" s="604"/>
      <c r="CH960" s="604"/>
      <c r="CI960" s="604"/>
      <c r="CJ960" s="604"/>
      <c r="CK960" s="604"/>
    </row>
    <row r="961" spans="1:89" ht="16" hidden="1">
      <c r="A961" s="447">
        <f t="shared" si="274"/>
        <v>943</v>
      </c>
      <c r="B961" s="46"/>
      <c r="C961" s="1070"/>
      <c r="D961" s="46"/>
      <c r="E961" s="672"/>
      <c r="F961" s="139"/>
      <c r="G961" s="139"/>
      <c r="H961" s="673"/>
      <c r="I961" s="674"/>
      <c r="J961" s="676"/>
      <c r="K961" s="676"/>
      <c r="L961" s="676"/>
      <c r="M961" s="134"/>
      <c r="N961" s="135"/>
      <c r="O961" s="118" t="e">
        <f>EDATE($N961,#REF!-1)</f>
        <v>#REF!</v>
      </c>
      <c r="P961" s="135"/>
      <c r="Q961" s="118" t="str">
        <f t="shared" si="289"/>
        <v/>
      </c>
      <c r="R961" s="49" t="str">
        <f t="shared" si="290"/>
        <v/>
      </c>
      <c r="S961" s="49">
        <f t="shared" si="283"/>
        <v>0</v>
      </c>
      <c r="T961" s="245"/>
      <c r="U961" s="132"/>
      <c r="V961" s="604"/>
      <c r="W961" s="604" t="str">
        <f t="shared" si="291"/>
        <v/>
      </c>
      <c r="X961" s="1022">
        <f t="shared" si="292"/>
        <v>0</v>
      </c>
      <c r="Y961" s="326"/>
      <c r="Z961" s="327"/>
      <c r="AA961" s="328"/>
      <c r="AB961" s="604" t="e">
        <f ca="1">IF(Cat_alumnos[[#This Row],[Termina Programa]]&lt;TODAY(), "EGRESADO", "VIGENTE")</f>
        <v>#REF!</v>
      </c>
      <c r="AD961" s="1248">
        <v>943</v>
      </c>
      <c r="AE961" s="925"/>
      <c r="AF96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CALENDARIO)]],TODAY())/30,0)-AE961, IF(Cat_alumnos[[#This Row],[ESTATUS ACADÉMICO]]="VIGENTE",ROUNDDOWN(DAYS360(Cat_alumnos[[#This Row],[FECHA DE INICIO (PRIMERA CLASE CALENDARIO)]],TODAY())/30,0)+1-AE961,"NO VIGENTE"))</f>
        <v>#REF!</v>
      </c>
      <c r="AG961" s="604"/>
      <c r="AH96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1" s="1085" t="str">
        <f t="shared" si="288"/>
        <v>SUSPENDER</v>
      </c>
      <c r="AJ961" s="604"/>
      <c r="AK961" s="604"/>
      <c r="AL961" s="604"/>
      <c r="AM961" s="604"/>
      <c r="AN961" s="924"/>
      <c r="AO961" s="924"/>
      <c r="AP961" s="924"/>
      <c r="AQ961" s="924"/>
      <c r="AR961" s="924"/>
      <c r="AS961" s="924"/>
      <c r="AT961" s="604"/>
      <c r="AU961" s="604"/>
      <c r="AV961" s="604"/>
      <c r="AW961" s="604"/>
      <c r="AX961" s="604"/>
      <c r="AY961" s="604"/>
      <c r="AZ961" s="604"/>
      <c r="BA961" s="604"/>
      <c r="BB961" s="604"/>
      <c r="BC961" s="604"/>
      <c r="BD961" s="604"/>
      <c r="BE961" s="604"/>
      <c r="BF961" s="604"/>
      <c r="BG961" s="604"/>
      <c r="BH961" s="604"/>
      <c r="BI961" s="604"/>
      <c r="BJ961" s="604"/>
      <c r="BK961" s="604"/>
      <c r="BL961" s="604"/>
      <c r="BM961" s="604"/>
      <c r="BN961" s="604"/>
      <c r="BO961" s="604"/>
      <c r="BP961" s="604"/>
      <c r="BQ961" s="604"/>
      <c r="BR961" s="604"/>
      <c r="BS961" s="604"/>
      <c r="BT961" s="604"/>
      <c r="BU961" s="604"/>
      <c r="BV961" s="604"/>
      <c r="BW961" s="604"/>
      <c r="BX961" s="604"/>
      <c r="BY961" s="604"/>
      <c r="BZ961" s="604"/>
      <c r="CA961" s="604"/>
      <c r="CB961" s="604"/>
      <c r="CC961" s="604"/>
      <c r="CD961" s="604"/>
      <c r="CE961" s="604"/>
      <c r="CF961" s="604"/>
      <c r="CG961" s="604"/>
      <c r="CH961" s="604"/>
      <c r="CI961" s="604"/>
      <c r="CJ961" s="604"/>
      <c r="CK961" s="604"/>
    </row>
    <row r="962" spans="1:89" ht="16" hidden="1">
      <c r="A962" s="447">
        <f t="shared" si="274"/>
        <v>944</v>
      </c>
      <c r="B962" s="46"/>
      <c r="C962" s="1070"/>
      <c r="D962" s="46"/>
      <c r="E962" s="672"/>
      <c r="F962" s="139"/>
      <c r="G962" s="139"/>
      <c r="H962" s="673"/>
      <c r="I962" s="674"/>
      <c r="J962" s="676"/>
      <c r="K962" s="676"/>
      <c r="L962" s="676"/>
      <c r="M962" s="134"/>
      <c r="N962" s="135"/>
      <c r="O962" s="118" t="e">
        <f>EDATE($N962,#REF!-1)</f>
        <v>#REF!</v>
      </c>
      <c r="P962" s="135"/>
      <c r="Q962" s="118" t="str">
        <f t="shared" si="289"/>
        <v/>
      </c>
      <c r="R962" s="49" t="str">
        <f t="shared" si="290"/>
        <v/>
      </c>
      <c r="S962" s="49">
        <f t="shared" si="283"/>
        <v>0</v>
      </c>
      <c r="T962" s="245"/>
      <c r="U962" s="132"/>
      <c r="V962" s="604"/>
      <c r="W962" s="604" t="str">
        <f t="shared" si="291"/>
        <v/>
      </c>
      <c r="X962" s="1022">
        <f t="shared" si="292"/>
        <v>0</v>
      </c>
      <c r="Y962" s="326"/>
      <c r="Z962" s="327"/>
      <c r="AA962" s="328"/>
      <c r="AB962" s="604" t="e">
        <f ca="1">IF(Cat_alumnos[[#This Row],[Termina Programa]]&lt;TODAY(), "EGRESADO", "VIGENTE")</f>
        <v>#REF!</v>
      </c>
      <c r="AD962" s="1249">
        <v>944</v>
      </c>
      <c r="AE962" s="925"/>
      <c r="AF96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CALENDARIO)]],TODAY())/30,0)-AE962, IF(Cat_alumnos[[#This Row],[ESTATUS ACADÉMICO]]="VIGENTE",ROUNDDOWN(DAYS360(Cat_alumnos[[#This Row],[FECHA DE INICIO (PRIMERA CLASE CALENDARIO)]],TODAY())/30,0)+1-AE962,"NO VIGENTE"))</f>
        <v>#REF!</v>
      </c>
      <c r="AG962" s="604"/>
      <c r="AH96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2" s="1085" t="str">
        <f t="shared" si="288"/>
        <v>SUSPENDER</v>
      </c>
      <c r="AJ962" s="604"/>
      <c r="AK962" s="604"/>
      <c r="AL962" s="604"/>
      <c r="AM962" s="604"/>
      <c r="AN962" s="924"/>
      <c r="AO962" s="924"/>
      <c r="AP962" s="924"/>
      <c r="AQ962" s="924"/>
      <c r="AR962" s="924"/>
      <c r="AS962" s="924"/>
      <c r="AT962" s="604"/>
      <c r="AU962" s="604"/>
      <c r="AV962" s="604"/>
      <c r="AW962" s="604"/>
      <c r="AX962" s="604"/>
      <c r="AY962" s="604"/>
      <c r="AZ962" s="604"/>
      <c r="BA962" s="604"/>
      <c r="BB962" s="604"/>
      <c r="BC962" s="604"/>
      <c r="BD962" s="604"/>
      <c r="BE962" s="604"/>
      <c r="BF962" s="604"/>
      <c r="BG962" s="604"/>
      <c r="BH962" s="604"/>
      <c r="BI962" s="604"/>
      <c r="BJ962" s="604"/>
      <c r="BK962" s="604"/>
      <c r="BL962" s="604"/>
      <c r="BM962" s="604"/>
      <c r="BN962" s="604"/>
      <c r="BO962" s="604"/>
      <c r="BP962" s="604"/>
      <c r="BQ962" s="604"/>
      <c r="BR962" s="604"/>
      <c r="BS962" s="604"/>
      <c r="BT962" s="604"/>
      <c r="BU962" s="604"/>
      <c r="BV962" s="604"/>
      <c r="BW962" s="604"/>
      <c r="BX962" s="604"/>
      <c r="BY962" s="604"/>
      <c r="BZ962" s="604"/>
      <c r="CA962" s="604"/>
      <c r="CB962" s="604"/>
      <c r="CC962" s="604"/>
      <c r="CD962" s="604"/>
      <c r="CE962" s="604"/>
      <c r="CF962" s="604"/>
      <c r="CG962" s="604"/>
      <c r="CH962" s="604"/>
      <c r="CI962" s="604"/>
      <c r="CJ962" s="604"/>
      <c r="CK962" s="604"/>
    </row>
    <row r="963" spans="1:89" ht="16" hidden="1">
      <c r="A963" s="447">
        <f t="shared" si="274"/>
        <v>945</v>
      </c>
      <c r="B963" s="46"/>
      <c r="C963" s="1070"/>
      <c r="D963" s="46"/>
      <c r="E963" s="672"/>
      <c r="F963" s="139"/>
      <c r="G963" s="139"/>
      <c r="H963" s="673"/>
      <c r="I963" s="674"/>
      <c r="J963" s="676"/>
      <c r="K963" s="676"/>
      <c r="L963" s="676"/>
      <c r="M963" s="134"/>
      <c r="N963" s="135"/>
      <c r="O963" s="118" t="e">
        <f>EDATE($N963,#REF!-1)</f>
        <v>#REF!</v>
      </c>
      <c r="P963" s="135"/>
      <c r="Q963" s="118" t="str">
        <f t="shared" si="289"/>
        <v/>
      </c>
      <c r="R963" s="49" t="str">
        <f t="shared" si="290"/>
        <v/>
      </c>
      <c r="S963" s="49">
        <f t="shared" si="283"/>
        <v>0</v>
      </c>
      <c r="T963" s="245"/>
      <c r="U963" s="132"/>
      <c r="V963" s="604"/>
      <c r="W963" s="604" t="str">
        <f t="shared" si="291"/>
        <v/>
      </c>
      <c r="X963" s="1022">
        <f t="shared" si="292"/>
        <v>0</v>
      </c>
      <c r="Y963" s="326"/>
      <c r="Z963" s="327"/>
      <c r="AA963" s="328"/>
      <c r="AB963" s="604" t="e">
        <f ca="1">IF(Cat_alumnos[[#This Row],[Termina Programa]]&lt;TODAY(), "EGRESADO", "VIGENTE")</f>
        <v>#REF!</v>
      </c>
      <c r="AD963" s="1248">
        <v>945</v>
      </c>
      <c r="AE963" s="925"/>
      <c r="AF96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CALENDARIO)]],TODAY())/30,0)-AE963, IF(Cat_alumnos[[#This Row],[ESTATUS ACADÉMICO]]="VIGENTE",ROUNDDOWN(DAYS360(Cat_alumnos[[#This Row],[FECHA DE INICIO (PRIMERA CLASE CALENDARIO)]],TODAY())/30,0)+1-AE963,"NO VIGENTE"))</f>
        <v>#REF!</v>
      </c>
      <c r="AG963" s="604"/>
      <c r="AH96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3" s="1085" t="str">
        <f t="shared" si="288"/>
        <v>SUSPENDER</v>
      </c>
      <c r="AJ963" s="604"/>
      <c r="AK963" s="604"/>
      <c r="AL963" s="604"/>
      <c r="AM963" s="604"/>
      <c r="AN963" s="924"/>
      <c r="AO963" s="924"/>
      <c r="AP963" s="924"/>
      <c r="AQ963" s="924"/>
      <c r="AR963" s="924"/>
      <c r="AS963" s="924"/>
      <c r="AT963" s="604"/>
      <c r="AU963" s="604"/>
      <c r="AV963" s="604"/>
      <c r="AW963" s="604"/>
      <c r="AX963" s="604"/>
      <c r="AY963" s="604"/>
      <c r="AZ963" s="604"/>
      <c r="BA963" s="604"/>
      <c r="BB963" s="604"/>
      <c r="BC963" s="604"/>
      <c r="BD963" s="604"/>
      <c r="BE963" s="604"/>
      <c r="BF963" s="604"/>
      <c r="BG963" s="604"/>
      <c r="BH963" s="604"/>
      <c r="BI963" s="604"/>
      <c r="BJ963" s="604"/>
      <c r="BK963" s="604"/>
      <c r="BL963" s="604"/>
      <c r="BM963" s="604"/>
      <c r="BN963" s="604"/>
      <c r="BO963" s="604"/>
      <c r="BP963" s="604"/>
      <c r="BQ963" s="604"/>
      <c r="BR963" s="604"/>
      <c r="BS963" s="604"/>
      <c r="BT963" s="604"/>
      <c r="BU963" s="604"/>
      <c r="BV963" s="604"/>
      <c r="BW963" s="604"/>
      <c r="BX963" s="604"/>
      <c r="BY963" s="604"/>
      <c r="BZ963" s="604"/>
      <c r="CA963" s="604"/>
      <c r="CB963" s="604"/>
      <c r="CC963" s="604"/>
      <c r="CD963" s="604"/>
      <c r="CE963" s="604"/>
      <c r="CF963" s="604"/>
      <c r="CG963" s="604"/>
      <c r="CH963" s="604"/>
      <c r="CI963" s="604"/>
      <c r="CJ963" s="604"/>
      <c r="CK963" s="604"/>
    </row>
    <row r="964" spans="1:89" ht="16" hidden="1">
      <c r="A964" s="447">
        <f t="shared" si="274"/>
        <v>946</v>
      </c>
      <c r="B964" s="46"/>
      <c r="C964" s="1070"/>
      <c r="D964" s="46"/>
      <c r="E964" s="672"/>
      <c r="F964" s="139"/>
      <c r="G964" s="139"/>
      <c r="H964" s="673"/>
      <c r="I964" s="674"/>
      <c r="J964" s="676"/>
      <c r="K964" s="676"/>
      <c r="L964" s="676"/>
      <c r="M964" s="134"/>
      <c r="N964" s="135"/>
      <c r="O964" s="118" t="e">
        <f>EDATE($N964,#REF!-1)</f>
        <v>#REF!</v>
      </c>
      <c r="P964" s="135"/>
      <c r="Q964" s="118" t="str">
        <f t="shared" si="289"/>
        <v/>
      </c>
      <c r="R964" s="49" t="str">
        <f t="shared" si="290"/>
        <v/>
      </c>
      <c r="S964" s="49">
        <f t="shared" si="283"/>
        <v>0</v>
      </c>
      <c r="T964" s="245"/>
      <c r="U964" s="132"/>
      <c r="V964" s="604"/>
      <c r="W964" s="604" t="str">
        <f t="shared" si="291"/>
        <v/>
      </c>
      <c r="X964" s="1022">
        <f t="shared" si="292"/>
        <v>0</v>
      </c>
      <c r="Y964" s="326"/>
      <c r="Z964" s="327"/>
      <c r="AA964" s="328"/>
      <c r="AB964" s="604" t="e">
        <f ca="1">IF(Cat_alumnos[[#This Row],[Termina Programa]]&lt;TODAY(), "EGRESADO", "VIGENTE")</f>
        <v>#REF!</v>
      </c>
      <c r="AD964" s="1249">
        <v>946</v>
      </c>
      <c r="AE964" s="925"/>
      <c r="AF96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CALENDARIO)]],TODAY())/30,0)-AE964, IF(Cat_alumnos[[#This Row],[ESTATUS ACADÉMICO]]="VIGENTE",ROUNDDOWN(DAYS360(Cat_alumnos[[#This Row],[FECHA DE INICIO (PRIMERA CLASE CALENDARIO)]],TODAY())/30,0)+1-AE964,"NO VIGENTE"))</f>
        <v>#REF!</v>
      </c>
      <c r="AG964" s="604"/>
      <c r="AH96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4" s="1085" t="str">
        <f t="shared" si="288"/>
        <v>SUSPENDER</v>
      </c>
      <c r="AJ964" s="604"/>
      <c r="AK964" s="604"/>
      <c r="AL964" s="604"/>
      <c r="AM964" s="604"/>
      <c r="AN964" s="924"/>
      <c r="AO964" s="924"/>
      <c r="AP964" s="924"/>
      <c r="AQ964" s="924"/>
      <c r="AR964" s="924"/>
      <c r="AS964" s="924"/>
      <c r="AT964" s="604"/>
      <c r="AU964" s="604"/>
      <c r="AV964" s="604"/>
      <c r="AW964" s="604"/>
      <c r="AX964" s="604"/>
      <c r="AY964" s="604"/>
      <c r="AZ964" s="604"/>
      <c r="BA964" s="604"/>
      <c r="BB964" s="604"/>
      <c r="BC964" s="604"/>
      <c r="BD964" s="604"/>
      <c r="BE964" s="604"/>
      <c r="BF964" s="604"/>
      <c r="BG964" s="604"/>
      <c r="BH964" s="604"/>
      <c r="BI964" s="604"/>
      <c r="BJ964" s="604"/>
      <c r="BK964" s="604"/>
      <c r="BL964" s="604"/>
      <c r="BM964" s="604"/>
      <c r="BN964" s="604"/>
      <c r="BO964" s="604"/>
      <c r="BP964" s="604"/>
      <c r="BQ964" s="604"/>
      <c r="BR964" s="604"/>
      <c r="BS964" s="604"/>
      <c r="BT964" s="604"/>
      <c r="BU964" s="604"/>
      <c r="BV964" s="604"/>
      <c r="BW964" s="604"/>
      <c r="BX964" s="604"/>
      <c r="BY964" s="604"/>
      <c r="BZ964" s="604"/>
      <c r="CA964" s="604"/>
      <c r="CB964" s="604"/>
      <c r="CC964" s="604"/>
      <c r="CD964" s="604"/>
      <c r="CE964" s="604"/>
      <c r="CF964" s="604"/>
      <c r="CG964" s="604"/>
      <c r="CH964" s="604"/>
      <c r="CI964" s="604"/>
      <c r="CJ964" s="604"/>
      <c r="CK964" s="604"/>
    </row>
    <row r="965" spans="1:89" ht="16" hidden="1">
      <c r="A965" s="447">
        <f t="shared" si="274"/>
        <v>947</v>
      </c>
      <c r="B965" s="46"/>
      <c r="C965" s="1070"/>
      <c r="D965" s="46"/>
      <c r="E965" s="672"/>
      <c r="F965" s="139"/>
      <c r="G965" s="139"/>
      <c r="H965" s="673"/>
      <c r="I965" s="674"/>
      <c r="J965" s="676"/>
      <c r="K965" s="676"/>
      <c r="L965" s="676"/>
      <c r="M965" s="134"/>
      <c r="N965" s="135"/>
      <c r="O965" s="118" t="e">
        <f>EDATE($N965,#REF!-1)</f>
        <v>#REF!</v>
      </c>
      <c r="P965" s="135"/>
      <c r="Q965" s="118" t="str">
        <f t="shared" si="289"/>
        <v/>
      </c>
      <c r="R965" s="49" t="str">
        <f t="shared" si="290"/>
        <v/>
      </c>
      <c r="S965" s="49">
        <f t="shared" si="283"/>
        <v>0</v>
      </c>
      <c r="T965" s="245"/>
      <c r="U965" s="132"/>
      <c r="V965" s="604"/>
      <c r="W965" s="604" t="str">
        <f t="shared" si="291"/>
        <v/>
      </c>
      <c r="X965" s="1022">
        <f t="shared" si="292"/>
        <v>0</v>
      </c>
      <c r="Y965" s="326"/>
      <c r="Z965" s="327"/>
      <c r="AA965" s="328"/>
      <c r="AB965" s="604" t="e">
        <f ca="1">IF(Cat_alumnos[[#This Row],[Termina Programa]]&lt;TODAY(), "EGRESADO", "VIGENTE")</f>
        <v>#REF!</v>
      </c>
      <c r="AD965" s="1248">
        <v>947</v>
      </c>
      <c r="AE965" s="925"/>
      <c r="AF96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CALENDARIO)]],TODAY())/30,0)-AE965, IF(Cat_alumnos[[#This Row],[ESTATUS ACADÉMICO]]="VIGENTE",ROUNDDOWN(DAYS360(Cat_alumnos[[#This Row],[FECHA DE INICIO (PRIMERA CLASE CALENDARIO)]],TODAY())/30,0)+1-AE965,"NO VIGENTE"))</f>
        <v>#REF!</v>
      </c>
      <c r="AG965" s="604"/>
      <c r="AH96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5" s="1085" t="str">
        <f t="shared" si="288"/>
        <v>SUSPENDER</v>
      </c>
      <c r="AJ965" s="604"/>
      <c r="AK965" s="604"/>
      <c r="AL965" s="604"/>
      <c r="AM965" s="604"/>
      <c r="AN965" s="924"/>
      <c r="AO965" s="924"/>
      <c r="AP965" s="924"/>
      <c r="AQ965" s="924"/>
      <c r="AR965" s="924"/>
      <c r="AS965" s="924"/>
      <c r="AT965" s="604"/>
      <c r="AU965" s="604"/>
      <c r="AV965" s="604"/>
      <c r="AW965" s="604"/>
      <c r="AX965" s="604"/>
      <c r="AY965" s="604"/>
      <c r="AZ965" s="604"/>
      <c r="BA965" s="604"/>
      <c r="BB965" s="604"/>
      <c r="BC965" s="604"/>
      <c r="BD965" s="604"/>
      <c r="BE965" s="604"/>
      <c r="BF965" s="604"/>
      <c r="BG965" s="604"/>
      <c r="BH965" s="604"/>
      <c r="BI965" s="604"/>
      <c r="BJ965" s="604"/>
      <c r="BK965" s="604"/>
      <c r="BL965" s="604"/>
      <c r="BM965" s="604"/>
      <c r="BN965" s="604"/>
      <c r="BO965" s="604"/>
      <c r="BP965" s="604"/>
      <c r="BQ965" s="604"/>
      <c r="BR965" s="604"/>
      <c r="BS965" s="604"/>
      <c r="BT965" s="604"/>
      <c r="BU965" s="604"/>
      <c r="BV965" s="604"/>
      <c r="BW965" s="604"/>
      <c r="BX965" s="604"/>
      <c r="BY965" s="604"/>
      <c r="BZ965" s="604"/>
      <c r="CA965" s="604"/>
      <c r="CB965" s="604"/>
      <c r="CC965" s="604"/>
      <c r="CD965" s="604"/>
      <c r="CE965" s="604"/>
      <c r="CF965" s="604"/>
      <c r="CG965" s="604"/>
      <c r="CH965" s="604"/>
      <c r="CI965" s="604"/>
      <c r="CJ965" s="604"/>
      <c r="CK965" s="604"/>
    </row>
    <row r="966" spans="1:89" ht="16" hidden="1">
      <c r="A966" s="447">
        <f t="shared" ref="A966:A1029" si="293">A965+1</f>
        <v>948</v>
      </c>
      <c r="B966" s="46"/>
      <c r="C966" s="1070"/>
      <c r="D966" s="46"/>
      <c r="E966" s="672"/>
      <c r="F966" s="139"/>
      <c r="G966" s="139"/>
      <c r="H966" s="673"/>
      <c r="I966" s="674"/>
      <c r="J966" s="676"/>
      <c r="K966" s="676"/>
      <c r="L966" s="676"/>
      <c r="M966" s="134"/>
      <c r="N966" s="135"/>
      <c r="O966" s="118" t="e">
        <f>EDATE($N966,#REF!-1)</f>
        <v>#REF!</v>
      </c>
      <c r="P966" s="135"/>
      <c r="Q966" s="118" t="str">
        <f t="shared" si="289"/>
        <v/>
      </c>
      <c r="R966" s="49" t="str">
        <f t="shared" si="290"/>
        <v/>
      </c>
      <c r="S966" s="49">
        <f t="shared" si="283"/>
        <v>0</v>
      </c>
      <c r="T966" s="245"/>
      <c r="U966" s="132"/>
      <c r="V966" s="604"/>
      <c r="W966" s="604" t="str">
        <f t="shared" si="291"/>
        <v/>
      </c>
      <c r="X966" s="1022">
        <f t="shared" si="292"/>
        <v>0</v>
      </c>
      <c r="Y966" s="326"/>
      <c r="Z966" s="327"/>
      <c r="AA966" s="328"/>
      <c r="AB966" s="604" t="e">
        <f ca="1">IF(Cat_alumnos[[#This Row],[Termina Programa]]&lt;TODAY(), "EGRESADO", "VIGENTE")</f>
        <v>#REF!</v>
      </c>
      <c r="AD966" s="1249">
        <v>948</v>
      </c>
      <c r="AE966" s="925"/>
      <c r="AF96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CALENDARIO)]],TODAY())/30,0)-AE966, IF(Cat_alumnos[[#This Row],[ESTATUS ACADÉMICO]]="VIGENTE",ROUNDDOWN(DAYS360(Cat_alumnos[[#This Row],[FECHA DE INICIO (PRIMERA CLASE CALENDARIO)]],TODAY())/30,0)+1-AE966,"NO VIGENTE"))</f>
        <v>#REF!</v>
      </c>
      <c r="AG966" s="604"/>
      <c r="AH96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6" s="1085" t="str">
        <f t="shared" si="288"/>
        <v>SUSPENDER</v>
      </c>
      <c r="AJ966" s="604"/>
      <c r="AK966" s="604"/>
      <c r="AL966" s="604"/>
      <c r="AM966" s="604"/>
      <c r="AN966" s="924"/>
      <c r="AO966" s="924"/>
      <c r="AP966" s="924"/>
      <c r="AQ966" s="924"/>
      <c r="AR966" s="924"/>
      <c r="AS966" s="924"/>
      <c r="AT966" s="604"/>
      <c r="AU966" s="604"/>
      <c r="AV966" s="604"/>
      <c r="AW966" s="604"/>
      <c r="AX966" s="604"/>
      <c r="AY966" s="604"/>
      <c r="AZ966" s="604"/>
      <c r="BA966" s="604"/>
      <c r="BB966" s="604"/>
      <c r="BC966" s="604"/>
      <c r="BD966" s="604"/>
      <c r="BE966" s="604"/>
      <c r="BF966" s="604"/>
      <c r="BG966" s="604"/>
      <c r="BH966" s="604"/>
      <c r="BI966" s="604"/>
      <c r="BJ966" s="604"/>
      <c r="BK966" s="604"/>
      <c r="BL966" s="604"/>
      <c r="BM966" s="604"/>
      <c r="BN966" s="604"/>
      <c r="BO966" s="604"/>
      <c r="BP966" s="604"/>
      <c r="BQ966" s="604"/>
      <c r="BR966" s="604"/>
      <c r="BS966" s="604"/>
      <c r="BT966" s="604"/>
      <c r="BU966" s="604"/>
      <c r="BV966" s="604"/>
      <c r="BW966" s="604"/>
      <c r="BX966" s="604"/>
      <c r="BY966" s="604"/>
      <c r="BZ966" s="604"/>
      <c r="CA966" s="604"/>
      <c r="CB966" s="604"/>
      <c r="CC966" s="604"/>
      <c r="CD966" s="604"/>
      <c r="CE966" s="604"/>
      <c r="CF966" s="604"/>
      <c r="CG966" s="604"/>
      <c r="CH966" s="604"/>
      <c r="CI966" s="604"/>
      <c r="CJ966" s="604"/>
      <c r="CK966" s="604"/>
    </row>
    <row r="967" spans="1:89" ht="16" hidden="1">
      <c r="A967" s="447">
        <f t="shared" si="293"/>
        <v>949</v>
      </c>
      <c r="B967" s="46"/>
      <c r="C967" s="1070"/>
      <c r="D967" s="46"/>
      <c r="E967" s="672"/>
      <c r="F967" s="139"/>
      <c r="G967" s="139"/>
      <c r="H967" s="673"/>
      <c r="I967" s="674"/>
      <c r="J967" s="676"/>
      <c r="K967" s="676"/>
      <c r="L967" s="676"/>
      <c r="M967" s="134"/>
      <c r="N967" s="135"/>
      <c r="O967" s="118" t="e">
        <f>EDATE($N967,#REF!-1)</f>
        <v>#REF!</v>
      </c>
      <c r="P967" s="135"/>
      <c r="Q967" s="118" t="str">
        <f t="shared" si="289"/>
        <v/>
      </c>
      <c r="R967" s="49" t="str">
        <f t="shared" si="290"/>
        <v/>
      </c>
      <c r="S967" s="49">
        <f t="shared" si="283"/>
        <v>0</v>
      </c>
      <c r="T967" s="245"/>
      <c r="U967" s="132"/>
      <c r="V967" s="604"/>
      <c r="W967" s="604" t="str">
        <f t="shared" si="291"/>
        <v/>
      </c>
      <c r="X967" s="1022">
        <f t="shared" si="292"/>
        <v>0</v>
      </c>
      <c r="Y967" s="326"/>
      <c r="Z967" s="327"/>
      <c r="AA967" s="328"/>
      <c r="AB967" s="604" t="e">
        <f ca="1">IF(Cat_alumnos[[#This Row],[Termina Programa]]&lt;TODAY(), "EGRESADO", "VIGENTE")</f>
        <v>#REF!</v>
      </c>
      <c r="AD967" s="1248">
        <v>949</v>
      </c>
      <c r="AE967" s="925"/>
      <c r="AF96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CALENDARIO)]],TODAY())/30,0)-AE967, IF(Cat_alumnos[[#This Row],[ESTATUS ACADÉMICO]]="VIGENTE",ROUNDDOWN(DAYS360(Cat_alumnos[[#This Row],[FECHA DE INICIO (PRIMERA CLASE CALENDARIO)]],TODAY())/30,0)+1-AE967,"NO VIGENTE"))</f>
        <v>#REF!</v>
      </c>
      <c r="AG967" s="604"/>
      <c r="AH96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7" s="1085" t="str">
        <f t="shared" si="288"/>
        <v>SUSPENDER</v>
      </c>
      <c r="AJ967" s="604"/>
      <c r="AK967" s="604"/>
      <c r="AL967" s="604"/>
      <c r="AM967" s="604"/>
      <c r="AN967" s="924"/>
      <c r="AO967" s="924"/>
      <c r="AP967" s="924"/>
      <c r="AQ967" s="924"/>
      <c r="AR967" s="924"/>
      <c r="AS967" s="924"/>
      <c r="AT967" s="604"/>
      <c r="AU967" s="604"/>
      <c r="AV967" s="604"/>
      <c r="AW967" s="604"/>
      <c r="AX967" s="604"/>
      <c r="AY967" s="604"/>
      <c r="AZ967" s="604"/>
      <c r="BA967" s="604"/>
      <c r="BB967" s="604"/>
      <c r="BC967" s="604"/>
      <c r="BD967" s="604"/>
      <c r="BE967" s="604"/>
      <c r="BF967" s="604"/>
      <c r="BG967" s="604"/>
      <c r="BH967" s="604"/>
      <c r="BI967" s="604"/>
      <c r="BJ967" s="604"/>
      <c r="BK967" s="604"/>
      <c r="BL967" s="604"/>
      <c r="BM967" s="604"/>
      <c r="BN967" s="604"/>
      <c r="BO967" s="604"/>
      <c r="BP967" s="604"/>
      <c r="BQ967" s="604"/>
      <c r="BR967" s="604"/>
      <c r="BS967" s="604"/>
      <c r="BT967" s="604"/>
      <c r="BU967" s="604"/>
      <c r="BV967" s="604"/>
      <c r="BW967" s="604"/>
      <c r="BX967" s="604"/>
      <c r="BY967" s="604"/>
      <c r="BZ967" s="604"/>
      <c r="CA967" s="604"/>
      <c r="CB967" s="604"/>
      <c r="CC967" s="604"/>
      <c r="CD967" s="604"/>
      <c r="CE967" s="604"/>
      <c r="CF967" s="604"/>
      <c r="CG967" s="604"/>
      <c r="CH967" s="604"/>
      <c r="CI967" s="604"/>
      <c r="CJ967" s="604"/>
      <c r="CK967" s="604"/>
    </row>
    <row r="968" spans="1:89" ht="16" hidden="1">
      <c r="A968" s="447">
        <f t="shared" si="293"/>
        <v>950</v>
      </c>
      <c r="B968" s="46"/>
      <c r="C968" s="1070"/>
      <c r="D968" s="46"/>
      <c r="E968" s="672"/>
      <c r="F968" s="139"/>
      <c r="G968" s="139"/>
      <c r="H968" s="673"/>
      <c r="I968" s="674"/>
      <c r="J968" s="676"/>
      <c r="K968" s="676"/>
      <c r="L968" s="676"/>
      <c r="M968" s="134"/>
      <c r="N968" s="135"/>
      <c r="O968" s="118" t="e">
        <f>EDATE($N968,#REF!-1)</f>
        <v>#REF!</v>
      </c>
      <c r="P968" s="135"/>
      <c r="Q968" s="118" t="str">
        <f t="shared" si="289"/>
        <v/>
      </c>
      <c r="R968" s="49" t="str">
        <f t="shared" si="290"/>
        <v/>
      </c>
      <c r="S968" s="49">
        <f t="shared" si="283"/>
        <v>0</v>
      </c>
      <c r="T968" s="245"/>
      <c r="U968" s="132"/>
      <c r="V968" s="604"/>
      <c r="W968" s="604" t="str">
        <f t="shared" si="291"/>
        <v/>
      </c>
      <c r="X968" s="1022">
        <f t="shared" si="292"/>
        <v>0</v>
      </c>
      <c r="Y968" s="326"/>
      <c r="Z968" s="327"/>
      <c r="AA968" s="328"/>
      <c r="AB968" s="604" t="e">
        <f ca="1">IF(Cat_alumnos[[#This Row],[Termina Programa]]&lt;TODAY(), "EGRESADO", "VIGENTE")</f>
        <v>#REF!</v>
      </c>
      <c r="AD968" s="1249">
        <v>950</v>
      </c>
      <c r="AE968" s="925"/>
      <c r="AF96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CALENDARIO)]],TODAY())/30,0)-AE968, IF(Cat_alumnos[[#This Row],[ESTATUS ACADÉMICO]]="VIGENTE",ROUNDDOWN(DAYS360(Cat_alumnos[[#This Row],[FECHA DE INICIO (PRIMERA CLASE CALENDARIO)]],TODAY())/30,0)+1-AE968,"NO VIGENTE"))</f>
        <v>#REF!</v>
      </c>
      <c r="AG968" s="604"/>
      <c r="AH96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8" s="1085" t="str">
        <f t="shared" si="288"/>
        <v>SUSPENDER</v>
      </c>
      <c r="AJ968" s="604"/>
      <c r="AK968" s="604"/>
      <c r="AL968" s="604"/>
      <c r="AM968" s="604"/>
      <c r="AN968" s="924"/>
      <c r="AO968" s="924"/>
      <c r="AP968" s="924"/>
      <c r="AQ968" s="924"/>
      <c r="AR968" s="924"/>
      <c r="AS968" s="924"/>
      <c r="AT968" s="604"/>
      <c r="AU968" s="604"/>
      <c r="AV968" s="604"/>
      <c r="AW968" s="604"/>
      <c r="AX968" s="604"/>
      <c r="AY968" s="604"/>
      <c r="AZ968" s="604"/>
      <c r="BA968" s="604"/>
      <c r="BB968" s="604"/>
      <c r="BC968" s="604"/>
      <c r="BD968" s="604"/>
      <c r="BE968" s="604"/>
      <c r="BF968" s="604"/>
      <c r="BG968" s="604"/>
      <c r="BH968" s="604"/>
      <c r="BI968" s="604"/>
      <c r="BJ968" s="604"/>
      <c r="BK968" s="604"/>
      <c r="BL968" s="604"/>
      <c r="BM968" s="604"/>
      <c r="BN968" s="604"/>
      <c r="BO968" s="604"/>
      <c r="BP968" s="604"/>
      <c r="BQ968" s="604"/>
      <c r="BR968" s="604"/>
      <c r="BS968" s="604"/>
      <c r="BT968" s="604"/>
      <c r="BU968" s="604"/>
      <c r="BV968" s="604"/>
      <c r="BW968" s="604"/>
      <c r="BX968" s="604"/>
      <c r="BY968" s="604"/>
      <c r="BZ968" s="604"/>
      <c r="CA968" s="604"/>
      <c r="CB968" s="604"/>
      <c r="CC968" s="604"/>
      <c r="CD968" s="604"/>
      <c r="CE968" s="604"/>
      <c r="CF968" s="604"/>
      <c r="CG968" s="604"/>
      <c r="CH968" s="604"/>
      <c r="CI968" s="604"/>
      <c r="CJ968" s="604"/>
      <c r="CK968" s="604"/>
    </row>
    <row r="969" spans="1:89" ht="16" hidden="1">
      <c r="A969" s="447">
        <f t="shared" si="293"/>
        <v>951</v>
      </c>
      <c r="B969" s="46"/>
      <c r="C969" s="1070"/>
      <c r="D969" s="46"/>
      <c r="E969" s="672"/>
      <c r="F969" s="139"/>
      <c r="G969" s="139"/>
      <c r="H969" s="673"/>
      <c r="I969" s="674"/>
      <c r="J969" s="676"/>
      <c r="K969" s="676"/>
      <c r="L969" s="676"/>
      <c r="M969" s="134"/>
      <c r="N969" s="135"/>
      <c r="O969" s="118" t="e">
        <f>EDATE($N969,#REF!-1)</f>
        <v>#REF!</v>
      </c>
      <c r="P969" s="135"/>
      <c r="Q969" s="118" t="str">
        <f t="shared" si="289"/>
        <v/>
      </c>
      <c r="R969" s="49" t="str">
        <f t="shared" si="290"/>
        <v/>
      </c>
      <c r="S969" s="49">
        <f t="shared" si="283"/>
        <v>0</v>
      </c>
      <c r="T969" s="245"/>
      <c r="U969" s="132"/>
      <c r="V969" s="604"/>
      <c r="W969" s="604" t="str">
        <f t="shared" si="291"/>
        <v/>
      </c>
      <c r="X969" s="1022">
        <f t="shared" si="292"/>
        <v>0</v>
      </c>
      <c r="Y969" s="326"/>
      <c r="Z969" s="327"/>
      <c r="AA969" s="328"/>
      <c r="AB969" s="604" t="e">
        <f ca="1">IF(Cat_alumnos[[#This Row],[Termina Programa]]&lt;TODAY(), "EGRESADO", "VIGENTE")</f>
        <v>#REF!</v>
      </c>
      <c r="AD969" s="1248">
        <v>951</v>
      </c>
      <c r="AE969" s="925"/>
      <c r="AF96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CALENDARIO)]],TODAY())/30,0)-AE969, IF(Cat_alumnos[[#This Row],[ESTATUS ACADÉMICO]]="VIGENTE",ROUNDDOWN(DAYS360(Cat_alumnos[[#This Row],[FECHA DE INICIO (PRIMERA CLASE CALENDARIO)]],TODAY())/30,0)+1-AE969,"NO VIGENTE"))</f>
        <v>#REF!</v>
      </c>
      <c r="AG969" s="604"/>
      <c r="AH96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9" s="1085" t="str">
        <f t="shared" si="288"/>
        <v>SUSPENDER</v>
      </c>
      <c r="AJ969" s="604"/>
      <c r="AK969" s="604"/>
      <c r="AL969" s="604"/>
      <c r="AM969" s="604"/>
      <c r="AN969" s="924"/>
      <c r="AO969" s="924"/>
      <c r="AP969" s="924"/>
      <c r="AQ969" s="924"/>
      <c r="AR969" s="924"/>
      <c r="AS969" s="924"/>
      <c r="AT969" s="604"/>
      <c r="AU969" s="604"/>
      <c r="AV969" s="604"/>
      <c r="AW969" s="604"/>
      <c r="AX969" s="604"/>
      <c r="AY969" s="604"/>
      <c r="AZ969" s="604"/>
      <c r="BA969" s="604"/>
      <c r="BB969" s="604"/>
      <c r="BC969" s="604"/>
      <c r="BD969" s="604"/>
      <c r="BE969" s="604"/>
      <c r="BF969" s="604"/>
      <c r="BG969" s="604"/>
      <c r="BH969" s="604"/>
      <c r="BI969" s="604"/>
      <c r="BJ969" s="604"/>
      <c r="BK969" s="604"/>
      <c r="BL969" s="604"/>
      <c r="BM969" s="604"/>
      <c r="BN969" s="604"/>
      <c r="BO969" s="604"/>
      <c r="BP969" s="604"/>
      <c r="BQ969" s="604"/>
      <c r="BR969" s="604"/>
      <c r="BS969" s="604"/>
      <c r="BT969" s="604"/>
      <c r="BU969" s="604"/>
      <c r="BV969" s="604"/>
      <c r="BW969" s="604"/>
      <c r="BX969" s="604"/>
      <c r="BY969" s="604"/>
      <c r="BZ969" s="604"/>
      <c r="CA969" s="604"/>
      <c r="CB969" s="604"/>
      <c r="CC969" s="604"/>
      <c r="CD969" s="604"/>
      <c r="CE969" s="604"/>
      <c r="CF969" s="604"/>
      <c r="CG969" s="604"/>
      <c r="CH969" s="604"/>
      <c r="CI969" s="604"/>
      <c r="CJ969" s="604"/>
      <c r="CK969" s="604"/>
    </row>
    <row r="970" spans="1:89" ht="16" hidden="1">
      <c r="A970" s="447">
        <f t="shared" si="293"/>
        <v>952</v>
      </c>
      <c r="B970" s="46"/>
      <c r="C970" s="1070"/>
      <c r="D970" s="46"/>
      <c r="E970" s="672"/>
      <c r="F970" s="139"/>
      <c r="G970" s="139"/>
      <c r="H970" s="673"/>
      <c r="I970" s="674"/>
      <c r="J970" s="676"/>
      <c r="K970" s="676"/>
      <c r="L970" s="676"/>
      <c r="M970" s="134"/>
      <c r="N970" s="135"/>
      <c r="O970" s="118" t="e">
        <f>EDATE($N970,#REF!-1)</f>
        <v>#REF!</v>
      </c>
      <c r="P970" s="135"/>
      <c r="Q970" s="118" t="str">
        <f t="shared" si="289"/>
        <v/>
      </c>
      <c r="R970" s="49" t="str">
        <f t="shared" si="290"/>
        <v/>
      </c>
      <c r="S970" s="49">
        <f t="shared" si="283"/>
        <v>0</v>
      </c>
      <c r="T970" s="245"/>
      <c r="U970" s="132"/>
      <c r="V970" s="604"/>
      <c r="W970" s="604" t="str">
        <f t="shared" si="291"/>
        <v/>
      </c>
      <c r="X970" s="1022">
        <f t="shared" si="292"/>
        <v>0</v>
      </c>
      <c r="Y970" s="326"/>
      <c r="Z970" s="327"/>
      <c r="AA970" s="328"/>
      <c r="AB970" s="604" t="e">
        <f ca="1">IF(Cat_alumnos[[#This Row],[Termina Programa]]&lt;TODAY(), "EGRESADO", "VIGENTE")</f>
        <v>#REF!</v>
      </c>
      <c r="AD970" s="1249">
        <v>952</v>
      </c>
      <c r="AE970" s="925"/>
      <c r="AF97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CALENDARIO)]],TODAY())/30,0)-AE970, IF(Cat_alumnos[[#This Row],[ESTATUS ACADÉMICO]]="VIGENTE",ROUNDDOWN(DAYS360(Cat_alumnos[[#This Row],[FECHA DE INICIO (PRIMERA CLASE CALENDARIO)]],TODAY())/30,0)+1-AE970,"NO VIGENTE"))</f>
        <v>#REF!</v>
      </c>
      <c r="AG970" s="604"/>
      <c r="AH97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0" s="1085" t="str">
        <f t="shared" si="288"/>
        <v>SUSPENDER</v>
      </c>
      <c r="AJ970" s="604"/>
      <c r="AK970" s="604"/>
      <c r="AL970" s="604"/>
      <c r="AM970" s="604"/>
      <c r="AN970" s="924"/>
      <c r="AO970" s="924"/>
      <c r="AP970" s="924"/>
      <c r="AQ970" s="924"/>
      <c r="AR970" s="924"/>
      <c r="AS970" s="924"/>
      <c r="AT970" s="604"/>
      <c r="AU970" s="604"/>
      <c r="AV970" s="604"/>
      <c r="AW970" s="604"/>
      <c r="AX970" s="604"/>
      <c r="AY970" s="604"/>
      <c r="AZ970" s="604"/>
      <c r="BA970" s="604"/>
      <c r="BB970" s="604"/>
      <c r="BC970" s="604"/>
      <c r="BD970" s="604"/>
      <c r="BE970" s="604"/>
      <c r="BF970" s="604"/>
      <c r="BG970" s="604"/>
      <c r="BH970" s="604"/>
      <c r="BI970" s="604"/>
      <c r="BJ970" s="604"/>
      <c r="BK970" s="604"/>
      <c r="BL970" s="604"/>
      <c r="BM970" s="604"/>
      <c r="BN970" s="604"/>
      <c r="BO970" s="604"/>
      <c r="BP970" s="604"/>
      <c r="BQ970" s="604"/>
      <c r="BR970" s="604"/>
      <c r="BS970" s="604"/>
      <c r="BT970" s="604"/>
      <c r="BU970" s="604"/>
      <c r="BV970" s="604"/>
      <c r="BW970" s="604"/>
      <c r="BX970" s="604"/>
      <c r="BY970" s="604"/>
      <c r="BZ970" s="604"/>
      <c r="CA970" s="604"/>
      <c r="CB970" s="604"/>
      <c r="CC970" s="604"/>
      <c r="CD970" s="604"/>
      <c r="CE970" s="604"/>
      <c r="CF970" s="604"/>
      <c r="CG970" s="604"/>
      <c r="CH970" s="604"/>
      <c r="CI970" s="604"/>
      <c r="CJ970" s="604"/>
      <c r="CK970" s="604"/>
    </row>
    <row r="971" spans="1:89" ht="16" hidden="1">
      <c r="A971" s="447">
        <f t="shared" si="293"/>
        <v>953</v>
      </c>
      <c r="B971" s="46"/>
      <c r="C971" s="1070"/>
      <c r="D971" s="46"/>
      <c r="E971" s="672"/>
      <c r="F971" s="139"/>
      <c r="G971" s="139"/>
      <c r="H971" s="673"/>
      <c r="I971" s="674"/>
      <c r="J971" s="676"/>
      <c r="K971" s="676"/>
      <c r="L971" s="676"/>
      <c r="M971" s="134"/>
      <c r="N971" s="135"/>
      <c r="O971" s="118" t="e">
        <f>EDATE($N971,#REF!-1)</f>
        <v>#REF!</v>
      </c>
      <c r="P971" s="135"/>
      <c r="Q971" s="118" t="str">
        <f t="shared" si="289"/>
        <v/>
      </c>
      <c r="R971" s="49" t="str">
        <f t="shared" si="290"/>
        <v/>
      </c>
      <c r="S971" s="49">
        <f t="shared" si="283"/>
        <v>0</v>
      </c>
      <c r="T971" s="245"/>
      <c r="U971" s="132"/>
      <c r="V971" s="604"/>
      <c r="W971" s="604" t="str">
        <f t="shared" si="291"/>
        <v/>
      </c>
      <c r="X971" s="1022">
        <f t="shared" si="292"/>
        <v>0</v>
      </c>
      <c r="Y971" s="326"/>
      <c r="Z971" s="327"/>
      <c r="AA971" s="328"/>
      <c r="AB971" s="604" t="e">
        <f ca="1">IF(Cat_alumnos[[#This Row],[Termina Programa]]&lt;TODAY(), "EGRESADO", "VIGENTE")</f>
        <v>#REF!</v>
      </c>
      <c r="AD971" s="1248">
        <v>953</v>
      </c>
      <c r="AE971" s="925"/>
      <c r="AF97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CALENDARIO)]],TODAY())/30,0)-AE971, IF(Cat_alumnos[[#This Row],[ESTATUS ACADÉMICO]]="VIGENTE",ROUNDDOWN(DAYS360(Cat_alumnos[[#This Row],[FECHA DE INICIO (PRIMERA CLASE CALENDARIO)]],TODAY())/30,0)+1-AE971,"NO VIGENTE"))</f>
        <v>#REF!</v>
      </c>
      <c r="AG971" s="604"/>
      <c r="AH97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1" s="1085" t="str">
        <f t="shared" si="288"/>
        <v>SUSPENDER</v>
      </c>
      <c r="AJ971" s="604"/>
      <c r="AK971" s="604"/>
      <c r="AL971" s="604"/>
      <c r="AM971" s="604"/>
      <c r="AN971" s="924"/>
      <c r="AO971" s="924"/>
      <c r="AP971" s="924"/>
      <c r="AQ971" s="924"/>
      <c r="AR971" s="924"/>
      <c r="AS971" s="924"/>
      <c r="AT971" s="604"/>
      <c r="AU971" s="604"/>
      <c r="AV971" s="604"/>
      <c r="AW971" s="604"/>
      <c r="AX971" s="604"/>
      <c r="AY971" s="604"/>
      <c r="AZ971" s="604"/>
      <c r="BA971" s="604"/>
      <c r="BB971" s="604"/>
      <c r="BC971" s="604"/>
      <c r="BD971" s="604"/>
      <c r="BE971" s="604"/>
      <c r="BF971" s="604"/>
      <c r="BG971" s="604"/>
      <c r="BH971" s="604"/>
      <c r="BI971" s="604"/>
      <c r="BJ971" s="604"/>
      <c r="BK971" s="604"/>
      <c r="BL971" s="604"/>
      <c r="BM971" s="604"/>
      <c r="BN971" s="604"/>
      <c r="BO971" s="604"/>
      <c r="BP971" s="604"/>
      <c r="BQ971" s="604"/>
      <c r="BR971" s="604"/>
      <c r="BS971" s="604"/>
      <c r="BT971" s="604"/>
      <c r="BU971" s="604"/>
      <c r="BV971" s="604"/>
      <c r="BW971" s="604"/>
      <c r="BX971" s="604"/>
      <c r="BY971" s="604"/>
      <c r="BZ971" s="604"/>
      <c r="CA971" s="604"/>
      <c r="CB971" s="604"/>
      <c r="CC971" s="604"/>
      <c r="CD971" s="604"/>
      <c r="CE971" s="604"/>
      <c r="CF971" s="604"/>
      <c r="CG971" s="604"/>
      <c r="CH971" s="604"/>
      <c r="CI971" s="604"/>
      <c r="CJ971" s="604"/>
      <c r="CK971" s="604"/>
    </row>
    <row r="972" spans="1:89" ht="16" hidden="1">
      <c r="A972" s="447">
        <f t="shared" si="293"/>
        <v>954</v>
      </c>
      <c r="B972" s="46"/>
      <c r="C972" s="1070"/>
      <c r="D972" s="46"/>
      <c r="E972" s="672"/>
      <c r="F972" s="139"/>
      <c r="G972" s="139"/>
      <c r="H972" s="673"/>
      <c r="I972" s="674"/>
      <c r="J972" s="676"/>
      <c r="K972" s="676"/>
      <c r="L972" s="676"/>
      <c r="M972" s="134"/>
      <c r="N972" s="135"/>
      <c r="O972" s="118" t="e">
        <f>EDATE($N972,#REF!-1)</f>
        <v>#REF!</v>
      </c>
      <c r="P972" s="135"/>
      <c r="Q972" s="118" t="str">
        <f t="shared" si="289"/>
        <v/>
      </c>
      <c r="R972" s="49" t="str">
        <f t="shared" si="290"/>
        <v/>
      </c>
      <c r="S972" s="49">
        <f t="shared" si="283"/>
        <v>0</v>
      </c>
      <c r="T972" s="245"/>
      <c r="U972" s="132"/>
      <c r="V972" s="604"/>
      <c r="W972" s="604" t="str">
        <f t="shared" si="291"/>
        <v/>
      </c>
      <c r="X972" s="1022">
        <f t="shared" si="292"/>
        <v>0</v>
      </c>
      <c r="Y972" s="326"/>
      <c r="Z972" s="327"/>
      <c r="AA972" s="328"/>
      <c r="AB972" s="604" t="e">
        <f ca="1">IF(Cat_alumnos[[#This Row],[Termina Programa]]&lt;TODAY(), "EGRESADO", "VIGENTE")</f>
        <v>#REF!</v>
      </c>
      <c r="AD972" s="1249">
        <v>954</v>
      </c>
      <c r="AE972" s="925"/>
      <c r="AF97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CALENDARIO)]],TODAY())/30,0)-AE972, IF(Cat_alumnos[[#This Row],[ESTATUS ACADÉMICO]]="VIGENTE",ROUNDDOWN(DAYS360(Cat_alumnos[[#This Row],[FECHA DE INICIO (PRIMERA CLASE CALENDARIO)]],TODAY())/30,0)+1-AE972,"NO VIGENTE"))</f>
        <v>#REF!</v>
      </c>
      <c r="AG972" s="604"/>
      <c r="AH97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2" s="1085" t="str">
        <f t="shared" si="288"/>
        <v>SUSPENDER</v>
      </c>
      <c r="AJ972" s="604"/>
      <c r="AK972" s="604"/>
      <c r="AL972" s="604"/>
      <c r="AM972" s="604"/>
      <c r="AN972" s="924"/>
      <c r="AO972" s="924"/>
      <c r="AP972" s="924"/>
      <c r="AQ972" s="924"/>
      <c r="AR972" s="924"/>
      <c r="AS972" s="924"/>
      <c r="AT972" s="604"/>
      <c r="AU972" s="604"/>
      <c r="AV972" s="604"/>
      <c r="AW972" s="604"/>
      <c r="AX972" s="604"/>
      <c r="AY972" s="604"/>
      <c r="AZ972" s="604"/>
      <c r="BA972" s="604"/>
      <c r="BB972" s="604"/>
      <c r="BC972" s="604"/>
      <c r="BD972" s="604"/>
      <c r="BE972" s="604"/>
      <c r="BF972" s="604"/>
      <c r="BG972" s="604"/>
      <c r="BH972" s="604"/>
      <c r="BI972" s="604"/>
      <c r="BJ972" s="604"/>
      <c r="BK972" s="604"/>
      <c r="BL972" s="604"/>
      <c r="BM972" s="604"/>
      <c r="BN972" s="604"/>
      <c r="BO972" s="604"/>
      <c r="BP972" s="604"/>
      <c r="BQ972" s="604"/>
      <c r="BR972" s="604"/>
      <c r="BS972" s="604"/>
      <c r="BT972" s="604"/>
      <c r="BU972" s="604"/>
      <c r="BV972" s="604"/>
      <c r="BW972" s="604"/>
      <c r="BX972" s="604"/>
      <c r="BY972" s="604"/>
      <c r="BZ972" s="604"/>
      <c r="CA972" s="604"/>
      <c r="CB972" s="604"/>
      <c r="CC972" s="604"/>
      <c r="CD972" s="604"/>
      <c r="CE972" s="604"/>
      <c r="CF972" s="604"/>
      <c r="CG972" s="604"/>
      <c r="CH972" s="604"/>
      <c r="CI972" s="604"/>
      <c r="CJ972" s="604"/>
      <c r="CK972" s="604"/>
    </row>
    <row r="973" spans="1:89" ht="16" hidden="1">
      <c r="A973" s="447">
        <f t="shared" si="293"/>
        <v>955</v>
      </c>
      <c r="B973" s="46"/>
      <c r="C973" s="1070"/>
      <c r="D973" s="46"/>
      <c r="E973" s="672"/>
      <c r="F973" s="139"/>
      <c r="G973" s="139"/>
      <c r="H973" s="673"/>
      <c r="I973" s="674"/>
      <c r="J973" s="676"/>
      <c r="K973" s="676"/>
      <c r="L973" s="676"/>
      <c r="M973" s="134"/>
      <c r="N973" s="135"/>
      <c r="O973" s="118" t="e">
        <f>EDATE($N973,#REF!-1)</f>
        <v>#REF!</v>
      </c>
      <c r="P973" s="135"/>
      <c r="Q973" s="118" t="str">
        <f t="shared" si="289"/>
        <v/>
      </c>
      <c r="R973" s="49" t="str">
        <f t="shared" si="290"/>
        <v/>
      </c>
      <c r="S973" s="49">
        <f t="shared" si="283"/>
        <v>0</v>
      </c>
      <c r="T973" s="245"/>
      <c r="U973" s="132"/>
      <c r="V973" s="604"/>
      <c r="W973" s="604" t="str">
        <f t="shared" si="291"/>
        <v/>
      </c>
      <c r="X973" s="1022">
        <f t="shared" si="292"/>
        <v>0</v>
      </c>
      <c r="Y973" s="326"/>
      <c r="Z973" s="327"/>
      <c r="AA973" s="328"/>
      <c r="AB973" s="604" t="e">
        <f ca="1">IF(Cat_alumnos[[#This Row],[Termina Programa]]&lt;TODAY(), "EGRESADO", "VIGENTE")</f>
        <v>#REF!</v>
      </c>
      <c r="AD973" s="1248">
        <v>955</v>
      </c>
      <c r="AE973" s="925"/>
      <c r="AF97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CALENDARIO)]],TODAY())/30,0)-AE973, IF(Cat_alumnos[[#This Row],[ESTATUS ACADÉMICO]]="VIGENTE",ROUNDDOWN(DAYS360(Cat_alumnos[[#This Row],[FECHA DE INICIO (PRIMERA CLASE CALENDARIO)]],TODAY())/30,0)+1-AE973,"NO VIGENTE"))</f>
        <v>#REF!</v>
      </c>
      <c r="AG973" s="604"/>
      <c r="AH97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3" s="1085" t="str">
        <f t="shared" si="288"/>
        <v>SUSPENDER</v>
      </c>
      <c r="AJ973" s="604"/>
      <c r="AK973" s="604"/>
      <c r="AL973" s="604"/>
      <c r="AM973" s="604"/>
      <c r="AN973" s="924"/>
      <c r="AO973" s="924"/>
      <c r="AP973" s="924"/>
      <c r="AQ973" s="924"/>
      <c r="AR973" s="924"/>
      <c r="AS973" s="924"/>
      <c r="AT973" s="604"/>
      <c r="AU973" s="604"/>
      <c r="AV973" s="604"/>
      <c r="AW973" s="604"/>
      <c r="AX973" s="604"/>
      <c r="AY973" s="604"/>
      <c r="AZ973" s="604"/>
      <c r="BA973" s="604"/>
      <c r="BB973" s="604"/>
      <c r="BC973" s="604"/>
      <c r="BD973" s="604"/>
      <c r="BE973" s="604"/>
      <c r="BF973" s="604"/>
      <c r="BG973" s="604"/>
      <c r="BH973" s="604"/>
      <c r="BI973" s="604"/>
      <c r="BJ973" s="604"/>
      <c r="BK973" s="604"/>
      <c r="BL973" s="604"/>
      <c r="BM973" s="604"/>
      <c r="BN973" s="604"/>
      <c r="BO973" s="604"/>
      <c r="BP973" s="604"/>
      <c r="BQ973" s="604"/>
      <c r="BR973" s="604"/>
      <c r="BS973" s="604"/>
      <c r="BT973" s="604"/>
      <c r="BU973" s="604"/>
      <c r="BV973" s="604"/>
      <c r="BW973" s="604"/>
      <c r="BX973" s="604"/>
      <c r="BY973" s="604"/>
      <c r="BZ973" s="604"/>
      <c r="CA973" s="604"/>
      <c r="CB973" s="604"/>
      <c r="CC973" s="604"/>
      <c r="CD973" s="604"/>
      <c r="CE973" s="604"/>
      <c r="CF973" s="604"/>
      <c r="CG973" s="604"/>
      <c r="CH973" s="604"/>
      <c r="CI973" s="604"/>
      <c r="CJ973" s="604"/>
      <c r="CK973" s="604"/>
    </row>
    <row r="974" spans="1:89" ht="16" hidden="1">
      <c r="A974" s="447">
        <f t="shared" si="293"/>
        <v>956</v>
      </c>
      <c r="B974" s="46"/>
      <c r="C974" s="1070"/>
      <c r="D974" s="46"/>
      <c r="E974" s="672"/>
      <c r="F974" s="139"/>
      <c r="G974" s="139"/>
      <c r="H974" s="673"/>
      <c r="I974" s="674"/>
      <c r="J974" s="676"/>
      <c r="K974" s="676"/>
      <c r="L974" s="676"/>
      <c r="M974" s="134"/>
      <c r="N974" s="135"/>
      <c r="O974" s="118" t="e">
        <f>EDATE($N974,#REF!-1)</f>
        <v>#REF!</v>
      </c>
      <c r="P974" s="135"/>
      <c r="Q974" s="118" t="str">
        <f t="shared" si="289"/>
        <v/>
      </c>
      <c r="R974" s="49" t="str">
        <f t="shared" si="290"/>
        <v/>
      </c>
      <c r="S974" s="49">
        <f t="shared" si="283"/>
        <v>0</v>
      </c>
      <c r="T974" s="245"/>
      <c r="U974" s="132"/>
      <c r="V974" s="604"/>
      <c r="W974" s="604" t="str">
        <f t="shared" si="291"/>
        <v/>
      </c>
      <c r="X974" s="1022">
        <f t="shared" si="292"/>
        <v>0</v>
      </c>
      <c r="Y974" s="326"/>
      <c r="Z974" s="327"/>
      <c r="AA974" s="328"/>
      <c r="AB974" s="604" t="e">
        <f ca="1">IF(Cat_alumnos[[#This Row],[Termina Programa]]&lt;TODAY(), "EGRESADO", "VIGENTE")</f>
        <v>#REF!</v>
      </c>
      <c r="AD974" s="1249">
        <v>956</v>
      </c>
      <c r="AE974" s="925"/>
      <c r="AF97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CALENDARIO)]],TODAY())/30,0)-AE974, IF(Cat_alumnos[[#This Row],[ESTATUS ACADÉMICO]]="VIGENTE",ROUNDDOWN(DAYS360(Cat_alumnos[[#This Row],[FECHA DE INICIO (PRIMERA CLASE CALENDARIO)]],TODAY())/30,0)+1-AE974,"NO VIGENTE"))</f>
        <v>#REF!</v>
      </c>
      <c r="AG974" s="604"/>
      <c r="AH97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4" s="1085" t="str">
        <f t="shared" si="288"/>
        <v>SUSPENDER</v>
      </c>
      <c r="AJ974" s="604"/>
      <c r="AK974" s="604"/>
      <c r="AL974" s="604"/>
      <c r="AM974" s="604"/>
      <c r="AN974" s="924"/>
      <c r="AO974" s="924"/>
      <c r="AP974" s="924"/>
      <c r="AQ974" s="924"/>
      <c r="AR974" s="924"/>
      <c r="AS974" s="924"/>
      <c r="AT974" s="604"/>
      <c r="AU974" s="604"/>
      <c r="AV974" s="604"/>
      <c r="AW974" s="604"/>
      <c r="AX974" s="604"/>
      <c r="AY974" s="604"/>
      <c r="AZ974" s="604"/>
      <c r="BA974" s="604"/>
      <c r="BB974" s="604"/>
      <c r="BC974" s="604"/>
      <c r="BD974" s="604"/>
      <c r="BE974" s="604"/>
      <c r="BF974" s="604"/>
      <c r="BG974" s="604"/>
      <c r="BH974" s="604"/>
      <c r="BI974" s="604"/>
      <c r="BJ974" s="604"/>
      <c r="BK974" s="604"/>
      <c r="BL974" s="604"/>
      <c r="BM974" s="604"/>
      <c r="BN974" s="604"/>
      <c r="BO974" s="604"/>
      <c r="BP974" s="604"/>
      <c r="BQ974" s="604"/>
      <c r="BR974" s="604"/>
      <c r="BS974" s="604"/>
      <c r="BT974" s="604"/>
      <c r="BU974" s="604"/>
      <c r="BV974" s="604"/>
      <c r="BW974" s="604"/>
      <c r="BX974" s="604"/>
      <c r="BY974" s="604"/>
      <c r="BZ974" s="604"/>
      <c r="CA974" s="604"/>
      <c r="CB974" s="604"/>
      <c r="CC974" s="604"/>
      <c r="CD974" s="604"/>
      <c r="CE974" s="604"/>
      <c r="CF974" s="604"/>
      <c r="CG974" s="604"/>
      <c r="CH974" s="604"/>
      <c r="CI974" s="604"/>
      <c r="CJ974" s="604"/>
      <c r="CK974" s="604"/>
    </row>
    <row r="975" spans="1:89" ht="16" hidden="1">
      <c r="A975" s="447">
        <f t="shared" si="293"/>
        <v>957</v>
      </c>
      <c r="B975" s="46"/>
      <c r="C975" s="1070"/>
      <c r="D975" s="46"/>
      <c r="E975" s="672"/>
      <c r="F975" s="139"/>
      <c r="G975" s="139"/>
      <c r="H975" s="673"/>
      <c r="I975" s="674"/>
      <c r="J975" s="676"/>
      <c r="K975" s="676"/>
      <c r="L975" s="676"/>
      <c r="M975" s="134"/>
      <c r="N975" s="135"/>
      <c r="O975" s="118" t="e">
        <f>EDATE($N975,#REF!-1)</f>
        <v>#REF!</v>
      </c>
      <c r="P975" s="135"/>
      <c r="Q975" s="118" t="str">
        <f t="shared" si="289"/>
        <v/>
      </c>
      <c r="R975" s="49" t="str">
        <f t="shared" si="290"/>
        <v/>
      </c>
      <c r="S975" s="49">
        <f t="shared" si="283"/>
        <v>0</v>
      </c>
      <c r="T975" s="245"/>
      <c r="U975" s="132"/>
      <c r="V975" s="604"/>
      <c r="W975" s="604" t="str">
        <f t="shared" si="291"/>
        <v/>
      </c>
      <c r="X975" s="1022">
        <f t="shared" si="292"/>
        <v>0</v>
      </c>
      <c r="Y975" s="326"/>
      <c r="Z975" s="327"/>
      <c r="AA975" s="328"/>
      <c r="AB975" s="604" t="e">
        <f ca="1">IF(Cat_alumnos[[#This Row],[Termina Programa]]&lt;TODAY(), "EGRESADO", "VIGENTE")</f>
        <v>#REF!</v>
      </c>
      <c r="AD975" s="1248">
        <v>957</v>
      </c>
      <c r="AE975" s="925"/>
      <c r="AF97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CALENDARIO)]],TODAY())/30,0)-AE975, IF(Cat_alumnos[[#This Row],[ESTATUS ACADÉMICO]]="VIGENTE",ROUNDDOWN(DAYS360(Cat_alumnos[[#This Row],[FECHA DE INICIO (PRIMERA CLASE CALENDARIO)]],TODAY())/30,0)+1-AE975,"NO VIGENTE"))</f>
        <v>#REF!</v>
      </c>
      <c r="AG975" s="604"/>
      <c r="AH97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5" s="1085" t="str">
        <f t="shared" si="288"/>
        <v>SUSPENDER</v>
      </c>
      <c r="AJ975" s="604"/>
      <c r="AK975" s="604"/>
      <c r="AL975" s="604"/>
      <c r="AM975" s="604"/>
      <c r="AN975" s="924"/>
      <c r="AO975" s="924"/>
      <c r="AP975" s="924"/>
      <c r="AQ975" s="924"/>
      <c r="AR975" s="924"/>
      <c r="AS975" s="924"/>
      <c r="AT975" s="604"/>
      <c r="AU975" s="604"/>
      <c r="AV975" s="604"/>
      <c r="AW975" s="604"/>
      <c r="AX975" s="604"/>
      <c r="AY975" s="604"/>
      <c r="AZ975" s="604"/>
      <c r="BA975" s="604"/>
      <c r="BB975" s="604"/>
      <c r="BC975" s="604"/>
      <c r="BD975" s="604"/>
      <c r="BE975" s="604"/>
      <c r="BF975" s="604"/>
      <c r="BG975" s="604"/>
      <c r="BH975" s="604"/>
      <c r="BI975" s="604"/>
      <c r="BJ975" s="604"/>
      <c r="BK975" s="604"/>
      <c r="BL975" s="604"/>
      <c r="BM975" s="604"/>
      <c r="BN975" s="604"/>
      <c r="BO975" s="604"/>
      <c r="BP975" s="604"/>
      <c r="BQ975" s="604"/>
      <c r="BR975" s="604"/>
      <c r="BS975" s="604"/>
      <c r="BT975" s="604"/>
      <c r="BU975" s="604"/>
      <c r="BV975" s="604"/>
      <c r="BW975" s="604"/>
      <c r="BX975" s="604"/>
      <c r="BY975" s="604"/>
      <c r="BZ975" s="604"/>
      <c r="CA975" s="604"/>
      <c r="CB975" s="604"/>
      <c r="CC975" s="604"/>
      <c r="CD975" s="604"/>
      <c r="CE975" s="604"/>
      <c r="CF975" s="604"/>
      <c r="CG975" s="604"/>
      <c r="CH975" s="604"/>
      <c r="CI975" s="604"/>
      <c r="CJ975" s="604"/>
      <c r="CK975" s="604"/>
    </row>
    <row r="976" spans="1:89" ht="16" hidden="1">
      <c r="A976" s="447">
        <f t="shared" si="293"/>
        <v>958</v>
      </c>
      <c r="B976" s="46"/>
      <c r="C976" s="1070"/>
      <c r="D976" s="46"/>
      <c r="E976" s="672"/>
      <c r="F976" s="139"/>
      <c r="G976" s="139"/>
      <c r="H976" s="673"/>
      <c r="I976" s="674"/>
      <c r="J976" s="676"/>
      <c r="K976" s="676"/>
      <c r="L976" s="676"/>
      <c r="M976" s="134"/>
      <c r="N976" s="135"/>
      <c r="O976" s="118" t="e">
        <f>EDATE($N976,#REF!-1)</f>
        <v>#REF!</v>
      </c>
      <c r="P976" s="135"/>
      <c r="Q976" s="118" t="str">
        <f t="shared" si="289"/>
        <v/>
      </c>
      <c r="R976" s="49" t="str">
        <f t="shared" si="290"/>
        <v/>
      </c>
      <c r="S976" s="49">
        <f t="shared" si="283"/>
        <v>0</v>
      </c>
      <c r="T976" s="245"/>
      <c r="U976" s="132"/>
      <c r="V976" s="604"/>
      <c r="W976" s="604" t="str">
        <f t="shared" si="291"/>
        <v/>
      </c>
      <c r="X976" s="1022">
        <f t="shared" si="292"/>
        <v>0</v>
      </c>
      <c r="Y976" s="326"/>
      <c r="Z976" s="327"/>
      <c r="AA976" s="328"/>
      <c r="AB976" s="604" t="e">
        <f ca="1">IF(Cat_alumnos[[#This Row],[Termina Programa]]&lt;TODAY(), "EGRESADO", "VIGENTE")</f>
        <v>#REF!</v>
      </c>
      <c r="AD976" s="1249">
        <v>958</v>
      </c>
      <c r="AE976" s="925"/>
      <c r="AF97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CALENDARIO)]],TODAY())/30,0)-AE976, IF(Cat_alumnos[[#This Row],[ESTATUS ACADÉMICO]]="VIGENTE",ROUNDDOWN(DAYS360(Cat_alumnos[[#This Row],[FECHA DE INICIO (PRIMERA CLASE CALENDARIO)]],TODAY())/30,0)+1-AE976,"NO VIGENTE"))</f>
        <v>#REF!</v>
      </c>
      <c r="AG976" s="604"/>
      <c r="AH97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6" s="1085" t="str">
        <f t="shared" si="288"/>
        <v>SUSPENDER</v>
      </c>
      <c r="AJ976" s="604"/>
      <c r="AK976" s="604"/>
      <c r="AL976" s="604"/>
      <c r="AM976" s="604"/>
      <c r="AN976" s="924"/>
      <c r="AO976" s="924"/>
      <c r="AP976" s="924"/>
      <c r="AQ976" s="924"/>
      <c r="AR976" s="924"/>
      <c r="AS976" s="924"/>
      <c r="AT976" s="604"/>
      <c r="AU976" s="604"/>
      <c r="AV976" s="604"/>
      <c r="AW976" s="604"/>
      <c r="AX976" s="604"/>
      <c r="AY976" s="604"/>
      <c r="AZ976" s="604"/>
      <c r="BA976" s="604"/>
      <c r="BB976" s="604"/>
      <c r="BC976" s="604"/>
      <c r="BD976" s="604"/>
      <c r="BE976" s="604"/>
      <c r="BF976" s="604"/>
      <c r="BG976" s="604"/>
      <c r="BH976" s="604"/>
      <c r="BI976" s="604"/>
      <c r="BJ976" s="604"/>
      <c r="BK976" s="604"/>
      <c r="BL976" s="604"/>
      <c r="BM976" s="604"/>
      <c r="BN976" s="604"/>
      <c r="BO976" s="604"/>
      <c r="BP976" s="604"/>
      <c r="BQ976" s="604"/>
      <c r="BR976" s="604"/>
      <c r="BS976" s="604"/>
      <c r="BT976" s="604"/>
      <c r="BU976" s="604"/>
      <c r="BV976" s="604"/>
      <c r="BW976" s="604"/>
      <c r="BX976" s="604"/>
      <c r="BY976" s="604"/>
      <c r="BZ976" s="604"/>
      <c r="CA976" s="604"/>
      <c r="CB976" s="604"/>
      <c r="CC976" s="604"/>
      <c r="CD976" s="604"/>
      <c r="CE976" s="604"/>
      <c r="CF976" s="604"/>
      <c r="CG976" s="604"/>
      <c r="CH976" s="604"/>
      <c r="CI976" s="604"/>
      <c r="CJ976" s="604"/>
      <c r="CK976" s="604"/>
    </row>
    <row r="977" spans="1:89" ht="16" hidden="1">
      <c r="A977" s="447">
        <f t="shared" si="293"/>
        <v>959</v>
      </c>
      <c r="B977" s="46"/>
      <c r="C977" s="1070"/>
      <c r="D977" s="46"/>
      <c r="E977" s="672"/>
      <c r="F977" s="139"/>
      <c r="G977" s="139"/>
      <c r="H977" s="673"/>
      <c r="I977" s="674"/>
      <c r="J977" s="676"/>
      <c r="K977" s="676"/>
      <c r="L977" s="676"/>
      <c r="M977" s="134"/>
      <c r="N977" s="135"/>
      <c r="O977" s="118" t="e">
        <f>EDATE($N977,#REF!-1)</f>
        <v>#REF!</v>
      </c>
      <c r="P977" s="135"/>
      <c r="Q977" s="118" t="str">
        <f t="shared" si="289"/>
        <v/>
      </c>
      <c r="R977" s="49" t="str">
        <f t="shared" si="290"/>
        <v/>
      </c>
      <c r="S977" s="49">
        <f t="shared" si="283"/>
        <v>0</v>
      </c>
      <c r="T977" s="245"/>
      <c r="U977" s="132"/>
      <c r="V977" s="604"/>
      <c r="W977" s="604" t="str">
        <f t="shared" si="291"/>
        <v/>
      </c>
      <c r="X977" s="1022">
        <f t="shared" si="292"/>
        <v>0</v>
      </c>
      <c r="Y977" s="326"/>
      <c r="Z977" s="327"/>
      <c r="AA977" s="328"/>
      <c r="AB977" s="604" t="e">
        <f ca="1">IF(Cat_alumnos[[#This Row],[Termina Programa]]&lt;TODAY(), "EGRESADO", "VIGENTE")</f>
        <v>#REF!</v>
      </c>
      <c r="AD977" s="1248">
        <v>959</v>
      </c>
      <c r="AE977" s="925"/>
      <c r="AF97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CALENDARIO)]],TODAY())/30,0)-AE977, IF(Cat_alumnos[[#This Row],[ESTATUS ACADÉMICO]]="VIGENTE",ROUNDDOWN(DAYS360(Cat_alumnos[[#This Row],[FECHA DE INICIO (PRIMERA CLASE CALENDARIO)]],TODAY())/30,0)+1-AE977,"NO VIGENTE"))</f>
        <v>#REF!</v>
      </c>
      <c r="AG977" s="604"/>
      <c r="AH97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7" s="1085" t="str">
        <f t="shared" si="288"/>
        <v>SUSPENDER</v>
      </c>
      <c r="AJ977" s="604"/>
      <c r="AK977" s="604"/>
      <c r="AL977" s="604"/>
      <c r="AM977" s="604"/>
      <c r="AN977" s="924"/>
      <c r="AO977" s="924"/>
      <c r="AP977" s="924"/>
      <c r="AQ977" s="924"/>
      <c r="AR977" s="924"/>
      <c r="AS977" s="924"/>
      <c r="AT977" s="604"/>
      <c r="AU977" s="604"/>
      <c r="AV977" s="604"/>
      <c r="AW977" s="604"/>
      <c r="AX977" s="604"/>
      <c r="AY977" s="604"/>
      <c r="AZ977" s="604"/>
      <c r="BA977" s="604"/>
      <c r="BB977" s="604"/>
      <c r="BC977" s="604"/>
      <c r="BD977" s="604"/>
      <c r="BE977" s="604"/>
      <c r="BF977" s="604"/>
      <c r="BG977" s="604"/>
      <c r="BH977" s="604"/>
      <c r="BI977" s="604"/>
      <c r="BJ977" s="604"/>
      <c r="BK977" s="604"/>
      <c r="BL977" s="604"/>
      <c r="BM977" s="604"/>
      <c r="BN977" s="604"/>
      <c r="BO977" s="604"/>
      <c r="BP977" s="604"/>
      <c r="BQ977" s="604"/>
      <c r="BR977" s="604"/>
      <c r="BS977" s="604"/>
      <c r="BT977" s="604"/>
      <c r="BU977" s="604"/>
      <c r="BV977" s="604"/>
      <c r="BW977" s="604"/>
      <c r="BX977" s="604"/>
      <c r="BY977" s="604"/>
      <c r="BZ977" s="604"/>
      <c r="CA977" s="604"/>
      <c r="CB977" s="604"/>
      <c r="CC977" s="604"/>
      <c r="CD977" s="604"/>
      <c r="CE977" s="604"/>
      <c r="CF977" s="604"/>
      <c r="CG977" s="604"/>
      <c r="CH977" s="604"/>
      <c r="CI977" s="604"/>
      <c r="CJ977" s="604"/>
      <c r="CK977" s="604"/>
    </row>
    <row r="978" spans="1:89" ht="16" hidden="1">
      <c r="A978" s="447">
        <f t="shared" si="293"/>
        <v>960</v>
      </c>
      <c r="B978" s="46"/>
      <c r="C978" s="1070"/>
      <c r="D978" s="46"/>
      <c r="E978" s="672"/>
      <c r="F978" s="139"/>
      <c r="G978" s="139"/>
      <c r="H978" s="673"/>
      <c r="I978" s="674"/>
      <c r="J978" s="676"/>
      <c r="K978" s="676"/>
      <c r="L978" s="676"/>
      <c r="M978" s="134"/>
      <c r="N978" s="135"/>
      <c r="O978" s="118" t="e">
        <f>EDATE($N978,#REF!-1)</f>
        <v>#REF!</v>
      </c>
      <c r="P978" s="135"/>
      <c r="Q978" s="118" t="str">
        <f t="shared" si="289"/>
        <v/>
      </c>
      <c r="R978" s="49" t="str">
        <f t="shared" si="290"/>
        <v/>
      </c>
      <c r="S978" s="49">
        <f t="shared" si="283"/>
        <v>0</v>
      </c>
      <c r="T978" s="245"/>
      <c r="U978" s="132"/>
      <c r="V978" s="604"/>
      <c r="W978" s="604" t="str">
        <f t="shared" si="291"/>
        <v/>
      </c>
      <c r="X978" s="1022">
        <f t="shared" si="292"/>
        <v>0</v>
      </c>
      <c r="Y978" s="326"/>
      <c r="Z978" s="327"/>
      <c r="AA978" s="328"/>
      <c r="AB978" s="604" t="e">
        <f ca="1">IF(Cat_alumnos[[#This Row],[Termina Programa]]&lt;TODAY(), "EGRESADO", "VIGENTE")</f>
        <v>#REF!</v>
      </c>
      <c r="AD978" s="1249">
        <v>960</v>
      </c>
      <c r="AE978" s="925"/>
      <c r="AF97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CALENDARIO)]],TODAY())/30,0)-AE978, IF(Cat_alumnos[[#This Row],[ESTATUS ACADÉMICO]]="VIGENTE",ROUNDDOWN(DAYS360(Cat_alumnos[[#This Row],[FECHA DE INICIO (PRIMERA CLASE CALENDARIO)]],TODAY())/30,0)+1-AE978,"NO VIGENTE"))</f>
        <v>#REF!</v>
      </c>
      <c r="AG978" s="604"/>
      <c r="AH97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8" s="1085" t="str">
        <f t="shared" si="288"/>
        <v>SUSPENDER</v>
      </c>
      <c r="AJ978" s="604"/>
      <c r="AK978" s="604"/>
      <c r="AL978" s="604"/>
      <c r="AM978" s="604"/>
      <c r="AN978" s="924"/>
      <c r="AO978" s="924"/>
      <c r="AP978" s="924"/>
      <c r="AQ978" s="924"/>
      <c r="AR978" s="924"/>
      <c r="AS978" s="924"/>
      <c r="AT978" s="604"/>
      <c r="AU978" s="604"/>
      <c r="AV978" s="604"/>
      <c r="AW978" s="604"/>
      <c r="AX978" s="604"/>
      <c r="AY978" s="604"/>
      <c r="AZ978" s="604"/>
      <c r="BA978" s="604"/>
      <c r="BB978" s="604"/>
      <c r="BC978" s="604"/>
      <c r="BD978" s="604"/>
      <c r="BE978" s="604"/>
      <c r="BF978" s="604"/>
      <c r="BG978" s="604"/>
      <c r="BH978" s="604"/>
      <c r="BI978" s="604"/>
      <c r="BJ978" s="604"/>
      <c r="BK978" s="604"/>
      <c r="BL978" s="604"/>
      <c r="BM978" s="604"/>
      <c r="BN978" s="604"/>
      <c r="BO978" s="604"/>
      <c r="BP978" s="604"/>
      <c r="BQ978" s="604"/>
      <c r="BR978" s="604"/>
      <c r="BS978" s="604"/>
      <c r="BT978" s="604"/>
      <c r="BU978" s="604"/>
      <c r="BV978" s="604"/>
      <c r="BW978" s="604"/>
      <c r="BX978" s="604"/>
      <c r="BY978" s="604"/>
      <c r="BZ978" s="604"/>
      <c r="CA978" s="604"/>
      <c r="CB978" s="604"/>
      <c r="CC978" s="604"/>
      <c r="CD978" s="604"/>
      <c r="CE978" s="604"/>
      <c r="CF978" s="604"/>
      <c r="CG978" s="604"/>
      <c r="CH978" s="604"/>
      <c r="CI978" s="604"/>
      <c r="CJ978" s="604"/>
      <c r="CK978" s="604"/>
    </row>
    <row r="979" spans="1:89" ht="16" hidden="1">
      <c r="A979" s="447">
        <f t="shared" si="293"/>
        <v>961</v>
      </c>
      <c r="B979" s="46"/>
      <c r="C979" s="1070"/>
      <c r="D979" s="46"/>
      <c r="E979" s="672"/>
      <c r="F979" s="139"/>
      <c r="G979" s="139"/>
      <c r="H979" s="673"/>
      <c r="I979" s="674"/>
      <c r="J979" s="676"/>
      <c r="K979" s="676"/>
      <c r="L979" s="676"/>
      <c r="M979" s="134"/>
      <c r="N979" s="135"/>
      <c r="O979" s="118" t="e">
        <f>EDATE($N979,#REF!-1)</f>
        <v>#REF!</v>
      </c>
      <c r="P979" s="135"/>
      <c r="Q979" s="118" t="str">
        <f t="shared" si="289"/>
        <v/>
      </c>
      <c r="R979" s="49" t="str">
        <f t="shared" si="290"/>
        <v/>
      </c>
      <c r="S979" s="49">
        <f t="shared" si="283"/>
        <v>0</v>
      </c>
      <c r="T979" s="245"/>
      <c r="U979" s="132"/>
      <c r="V979" s="604"/>
      <c r="W979" s="604" t="str">
        <f t="shared" si="291"/>
        <v/>
      </c>
      <c r="X979" s="1022">
        <f t="shared" si="292"/>
        <v>0</v>
      </c>
      <c r="Y979" s="326"/>
      <c r="Z979" s="327"/>
      <c r="AA979" s="328"/>
      <c r="AB979" s="604" t="e">
        <f ca="1">IF(Cat_alumnos[[#This Row],[Termina Programa]]&lt;TODAY(), "EGRESADO", "VIGENTE")</f>
        <v>#REF!</v>
      </c>
      <c r="AD979" s="1248">
        <v>961</v>
      </c>
      <c r="AE979" s="925"/>
      <c r="AF97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CALENDARIO)]],TODAY())/30,0)-AE979, IF(Cat_alumnos[[#This Row],[ESTATUS ACADÉMICO]]="VIGENTE",ROUNDDOWN(DAYS360(Cat_alumnos[[#This Row],[FECHA DE INICIO (PRIMERA CLASE CALENDARIO)]],TODAY())/30,0)+1-AE979,"NO VIGENTE"))</f>
        <v>#REF!</v>
      </c>
      <c r="AG979" s="604"/>
      <c r="AH97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9" s="1085" t="str">
        <f t="shared" si="288"/>
        <v>SUSPENDER</v>
      </c>
      <c r="AJ979" s="604"/>
      <c r="AK979" s="604"/>
      <c r="AL979" s="604"/>
      <c r="AM979" s="604"/>
      <c r="AN979" s="924"/>
      <c r="AO979" s="924"/>
      <c r="AP979" s="924"/>
      <c r="AQ979" s="924"/>
      <c r="AR979" s="924"/>
      <c r="AS979" s="924"/>
      <c r="AT979" s="604"/>
      <c r="AU979" s="604"/>
      <c r="AV979" s="604"/>
      <c r="AW979" s="604"/>
      <c r="AX979" s="604"/>
      <c r="AY979" s="604"/>
      <c r="AZ979" s="604"/>
      <c r="BA979" s="604"/>
      <c r="BB979" s="604"/>
      <c r="BC979" s="604"/>
      <c r="BD979" s="604"/>
      <c r="BE979" s="604"/>
      <c r="BF979" s="604"/>
      <c r="BG979" s="604"/>
      <c r="BH979" s="604"/>
      <c r="BI979" s="604"/>
      <c r="BJ979" s="604"/>
      <c r="BK979" s="604"/>
      <c r="BL979" s="604"/>
      <c r="BM979" s="604"/>
      <c r="BN979" s="604"/>
      <c r="BO979" s="604"/>
      <c r="BP979" s="604"/>
      <c r="BQ979" s="604"/>
      <c r="BR979" s="604"/>
      <c r="BS979" s="604"/>
      <c r="BT979" s="604"/>
      <c r="BU979" s="604"/>
      <c r="BV979" s="604"/>
      <c r="BW979" s="604"/>
      <c r="BX979" s="604"/>
      <c r="BY979" s="604"/>
      <c r="BZ979" s="604"/>
      <c r="CA979" s="604"/>
      <c r="CB979" s="604"/>
      <c r="CC979" s="604"/>
      <c r="CD979" s="604"/>
      <c r="CE979" s="604"/>
      <c r="CF979" s="604"/>
      <c r="CG979" s="604"/>
      <c r="CH979" s="604"/>
      <c r="CI979" s="604"/>
      <c r="CJ979" s="604"/>
      <c r="CK979" s="604"/>
    </row>
    <row r="980" spans="1:89" ht="16" hidden="1">
      <c r="A980" s="447">
        <f t="shared" si="293"/>
        <v>962</v>
      </c>
      <c r="B980" s="46"/>
      <c r="C980" s="1070"/>
      <c r="D980" s="46"/>
      <c r="E980" s="672"/>
      <c r="F980" s="139"/>
      <c r="G980" s="139"/>
      <c r="H980" s="673"/>
      <c r="I980" s="674"/>
      <c r="J980" s="676"/>
      <c r="K980" s="676"/>
      <c r="L980" s="676"/>
      <c r="M980" s="134"/>
      <c r="N980" s="135"/>
      <c r="O980" s="118" t="e">
        <f>EDATE($N980,#REF!-1)</f>
        <v>#REF!</v>
      </c>
      <c r="P980" s="135"/>
      <c r="Q980" s="118" t="str">
        <f t="shared" si="289"/>
        <v/>
      </c>
      <c r="R980" s="49" t="str">
        <f t="shared" si="290"/>
        <v/>
      </c>
      <c r="S980" s="49">
        <f t="shared" si="283"/>
        <v>0</v>
      </c>
      <c r="T980" s="245"/>
      <c r="U980" s="132"/>
      <c r="V980" s="604"/>
      <c r="W980" s="604" t="str">
        <f t="shared" si="291"/>
        <v/>
      </c>
      <c r="X980" s="1022">
        <f t="shared" si="292"/>
        <v>0</v>
      </c>
      <c r="Y980" s="326"/>
      <c r="Z980" s="327"/>
      <c r="AA980" s="328"/>
      <c r="AB980" s="604" t="e">
        <f ca="1">IF(Cat_alumnos[[#This Row],[Termina Programa]]&lt;TODAY(), "EGRESADO", "VIGENTE")</f>
        <v>#REF!</v>
      </c>
      <c r="AD980" s="1249">
        <v>962</v>
      </c>
      <c r="AE980" s="925"/>
      <c r="AF98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CALENDARIO)]],TODAY())/30,0)-AE980, IF(Cat_alumnos[[#This Row],[ESTATUS ACADÉMICO]]="VIGENTE",ROUNDDOWN(DAYS360(Cat_alumnos[[#This Row],[FECHA DE INICIO (PRIMERA CLASE CALENDARIO)]],TODAY())/30,0)+1-AE980,"NO VIGENTE"))</f>
        <v>#REF!</v>
      </c>
      <c r="AG980" s="604"/>
      <c r="AH98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0" s="1085" t="str">
        <f t="shared" si="288"/>
        <v>SUSPENDER</v>
      </c>
      <c r="AJ980" s="604"/>
      <c r="AK980" s="604"/>
      <c r="AL980" s="604"/>
      <c r="AM980" s="604"/>
      <c r="AN980" s="924"/>
      <c r="AO980" s="924"/>
      <c r="AP980" s="924"/>
      <c r="AQ980" s="924"/>
      <c r="AR980" s="924"/>
      <c r="AS980" s="924"/>
      <c r="AT980" s="604"/>
      <c r="AU980" s="604"/>
      <c r="AV980" s="604"/>
      <c r="AW980" s="604"/>
      <c r="AX980" s="604"/>
      <c r="AY980" s="604"/>
      <c r="AZ980" s="604"/>
      <c r="BA980" s="604"/>
      <c r="BB980" s="604"/>
      <c r="BC980" s="604"/>
      <c r="BD980" s="604"/>
      <c r="BE980" s="604"/>
      <c r="BF980" s="604"/>
      <c r="BG980" s="604"/>
      <c r="BH980" s="604"/>
      <c r="BI980" s="604"/>
      <c r="BJ980" s="604"/>
      <c r="BK980" s="604"/>
      <c r="BL980" s="604"/>
      <c r="BM980" s="604"/>
      <c r="BN980" s="604"/>
      <c r="BO980" s="604"/>
      <c r="BP980" s="604"/>
      <c r="BQ980" s="604"/>
      <c r="BR980" s="604"/>
      <c r="BS980" s="604"/>
      <c r="BT980" s="604"/>
      <c r="BU980" s="604"/>
      <c r="BV980" s="604"/>
      <c r="BW980" s="604"/>
      <c r="BX980" s="604"/>
      <c r="BY980" s="604"/>
      <c r="BZ980" s="604"/>
      <c r="CA980" s="604"/>
      <c r="CB980" s="604"/>
      <c r="CC980" s="604"/>
      <c r="CD980" s="604"/>
      <c r="CE980" s="604"/>
      <c r="CF980" s="604"/>
      <c r="CG980" s="604"/>
      <c r="CH980" s="604"/>
      <c r="CI980" s="604"/>
      <c r="CJ980" s="604"/>
      <c r="CK980" s="604"/>
    </row>
    <row r="981" spans="1:89" ht="16" hidden="1">
      <c r="A981" s="447">
        <f t="shared" si="293"/>
        <v>963</v>
      </c>
      <c r="B981" s="46"/>
      <c r="C981" s="1070"/>
      <c r="D981" s="46"/>
      <c r="E981" s="672"/>
      <c r="F981" s="139"/>
      <c r="G981" s="139"/>
      <c r="H981" s="673"/>
      <c r="I981" s="674"/>
      <c r="J981" s="676"/>
      <c r="K981" s="676"/>
      <c r="L981" s="676"/>
      <c r="M981" s="134"/>
      <c r="N981" s="135"/>
      <c r="O981" s="118" t="e">
        <f>EDATE($N981,#REF!-1)</f>
        <v>#REF!</v>
      </c>
      <c r="P981" s="135"/>
      <c r="Q981" s="118" t="str">
        <f t="shared" si="289"/>
        <v/>
      </c>
      <c r="R981" s="49" t="str">
        <f t="shared" si="290"/>
        <v/>
      </c>
      <c r="S981" s="49">
        <f t="shared" si="283"/>
        <v>0</v>
      </c>
      <c r="T981" s="245"/>
      <c r="U981" s="132"/>
      <c r="V981" s="604"/>
      <c r="W981" s="604" t="str">
        <f t="shared" si="291"/>
        <v/>
      </c>
      <c r="X981" s="1022">
        <f t="shared" si="292"/>
        <v>0</v>
      </c>
      <c r="Y981" s="326"/>
      <c r="Z981" s="327"/>
      <c r="AA981" s="328"/>
      <c r="AB981" s="604" t="e">
        <f ca="1">IF(Cat_alumnos[[#This Row],[Termina Programa]]&lt;TODAY(), "EGRESADO", "VIGENTE")</f>
        <v>#REF!</v>
      </c>
      <c r="AD981" s="1248">
        <v>963</v>
      </c>
      <c r="AE981" s="925"/>
      <c r="AF98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CALENDARIO)]],TODAY())/30,0)-AE981, IF(Cat_alumnos[[#This Row],[ESTATUS ACADÉMICO]]="VIGENTE",ROUNDDOWN(DAYS360(Cat_alumnos[[#This Row],[FECHA DE INICIO (PRIMERA CLASE CALENDARIO)]],TODAY())/30,0)+1-AE981,"NO VIGENTE"))</f>
        <v>#REF!</v>
      </c>
      <c r="AG981" s="604"/>
      <c r="AH98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1" s="1085" t="str">
        <f t="shared" si="288"/>
        <v>SUSPENDER</v>
      </c>
      <c r="AJ981" s="604"/>
      <c r="AK981" s="604"/>
      <c r="AL981" s="604"/>
      <c r="AM981" s="604"/>
      <c r="AN981" s="924"/>
      <c r="AO981" s="924"/>
      <c r="AP981" s="924"/>
      <c r="AQ981" s="924"/>
      <c r="AR981" s="924"/>
      <c r="AS981" s="924"/>
      <c r="AT981" s="604"/>
      <c r="AU981" s="604"/>
      <c r="AV981" s="604"/>
      <c r="AW981" s="604"/>
      <c r="AX981" s="604"/>
      <c r="AY981" s="604"/>
      <c r="AZ981" s="604"/>
      <c r="BA981" s="604"/>
      <c r="BB981" s="604"/>
      <c r="BC981" s="604"/>
      <c r="BD981" s="604"/>
      <c r="BE981" s="604"/>
      <c r="BF981" s="604"/>
      <c r="BG981" s="604"/>
      <c r="BH981" s="604"/>
      <c r="BI981" s="604"/>
      <c r="BJ981" s="604"/>
      <c r="BK981" s="604"/>
      <c r="BL981" s="604"/>
      <c r="BM981" s="604"/>
      <c r="BN981" s="604"/>
      <c r="BO981" s="604"/>
      <c r="BP981" s="604"/>
      <c r="BQ981" s="604"/>
      <c r="BR981" s="604"/>
      <c r="BS981" s="604"/>
      <c r="BT981" s="604"/>
      <c r="BU981" s="604"/>
      <c r="BV981" s="604"/>
      <c r="BW981" s="604"/>
      <c r="BX981" s="604"/>
      <c r="BY981" s="604"/>
      <c r="BZ981" s="604"/>
      <c r="CA981" s="604"/>
      <c r="CB981" s="604"/>
      <c r="CC981" s="604"/>
      <c r="CD981" s="604"/>
      <c r="CE981" s="604"/>
      <c r="CF981" s="604"/>
      <c r="CG981" s="604"/>
      <c r="CH981" s="604"/>
      <c r="CI981" s="604"/>
      <c r="CJ981" s="604"/>
      <c r="CK981" s="604"/>
    </row>
    <row r="982" spans="1:89" ht="16" hidden="1">
      <c r="A982" s="447">
        <f t="shared" si="293"/>
        <v>964</v>
      </c>
      <c r="B982" s="46"/>
      <c r="C982" s="1070"/>
      <c r="D982" s="46"/>
      <c r="E982" s="672"/>
      <c r="F982" s="139"/>
      <c r="G982" s="139"/>
      <c r="H982" s="673"/>
      <c r="I982" s="674"/>
      <c r="J982" s="676"/>
      <c r="K982" s="676"/>
      <c r="L982" s="676"/>
      <c r="M982" s="134"/>
      <c r="N982" s="135"/>
      <c r="O982" s="118" t="e">
        <f>EDATE($N982,#REF!-1)</f>
        <v>#REF!</v>
      </c>
      <c r="P982" s="135"/>
      <c r="Q982" s="118" t="str">
        <f t="shared" si="289"/>
        <v/>
      </c>
      <c r="R982" s="49" t="str">
        <f t="shared" si="290"/>
        <v/>
      </c>
      <c r="S982" s="49">
        <f t="shared" si="283"/>
        <v>0</v>
      </c>
      <c r="T982" s="245"/>
      <c r="U982" s="132"/>
      <c r="V982" s="604"/>
      <c r="W982" s="604" t="str">
        <f t="shared" si="291"/>
        <v/>
      </c>
      <c r="X982" s="1022">
        <f t="shared" si="292"/>
        <v>0</v>
      </c>
      <c r="Y982" s="326"/>
      <c r="Z982" s="327"/>
      <c r="AA982" s="328"/>
      <c r="AB982" s="604" t="e">
        <f ca="1">IF(Cat_alumnos[[#This Row],[Termina Programa]]&lt;TODAY(), "EGRESADO", "VIGENTE")</f>
        <v>#REF!</v>
      </c>
      <c r="AD982" s="1249">
        <v>964</v>
      </c>
      <c r="AE982" s="925"/>
      <c r="AF98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CALENDARIO)]],TODAY())/30,0)-AE982, IF(Cat_alumnos[[#This Row],[ESTATUS ACADÉMICO]]="VIGENTE",ROUNDDOWN(DAYS360(Cat_alumnos[[#This Row],[FECHA DE INICIO (PRIMERA CLASE CALENDARIO)]],TODAY())/30,0)+1-AE982,"NO VIGENTE"))</f>
        <v>#REF!</v>
      </c>
      <c r="AG982" s="604"/>
      <c r="AH98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2" s="1085" t="str">
        <f t="shared" si="288"/>
        <v>SUSPENDER</v>
      </c>
      <c r="AJ982" s="604"/>
      <c r="AK982" s="604"/>
      <c r="AL982" s="604"/>
      <c r="AM982" s="604"/>
      <c r="AN982" s="924"/>
      <c r="AO982" s="924"/>
      <c r="AP982" s="924"/>
      <c r="AQ982" s="924"/>
      <c r="AR982" s="924"/>
      <c r="AS982" s="924"/>
      <c r="AT982" s="604"/>
      <c r="AU982" s="604"/>
      <c r="AV982" s="604"/>
      <c r="AW982" s="604"/>
      <c r="AX982" s="604"/>
      <c r="AY982" s="604"/>
      <c r="AZ982" s="604"/>
      <c r="BA982" s="604"/>
      <c r="BB982" s="604"/>
      <c r="BC982" s="604"/>
      <c r="BD982" s="604"/>
      <c r="BE982" s="604"/>
      <c r="BF982" s="604"/>
      <c r="BG982" s="604"/>
      <c r="BH982" s="604"/>
      <c r="BI982" s="604"/>
      <c r="BJ982" s="604"/>
      <c r="BK982" s="604"/>
      <c r="BL982" s="604"/>
      <c r="BM982" s="604"/>
      <c r="BN982" s="604"/>
      <c r="BO982" s="604"/>
      <c r="BP982" s="604"/>
      <c r="BQ982" s="604"/>
      <c r="BR982" s="604"/>
      <c r="BS982" s="604"/>
      <c r="BT982" s="604"/>
      <c r="BU982" s="604"/>
      <c r="BV982" s="604"/>
      <c r="BW982" s="604"/>
      <c r="BX982" s="604"/>
      <c r="BY982" s="604"/>
      <c r="BZ982" s="604"/>
      <c r="CA982" s="604"/>
      <c r="CB982" s="604"/>
      <c r="CC982" s="604"/>
      <c r="CD982" s="604"/>
      <c r="CE982" s="604"/>
      <c r="CF982" s="604"/>
      <c r="CG982" s="604"/>
      <c r="CH982" s="604"/>
      <c r="CI982" s="604"/>
      <c r="CJ982" s="604"/>
      <c r="CK982" s="604"/>
    </row>
    <row r="983" spans="1:89" ht="16" hidden="1">
      <c r="A983" s="447">
        <f t="shared" si="293"/>
        <v>965</v>
      </c>
      <c r="B983" s="46"/>
      <c r="C983" s="1070"/>
      <c r="D983" s="46"/>
      <c r="E983" s="672"/>
      <c r="F983" s="139"/>
      <c r="G983" s="139"/>
      <c r="H983" s="673"/>
      <c r="I983" s="674"/>
      <c r="J983" s="676"/>
      <c r="K983" s="676"/>
      <c r="L983" s="676"/>
      <c r="M983" s="134"/>
      <c r="N983" s="135"/>
      <c r="O983" s="118" t="e">
        <f>EDATE($N983,#REF!-1)</f>
        <v>#REF!</v>
      </c>
      <c r="P983" s="135"/>
      <c r="Q983" s="118" t="str">
        <f t="shared" si="289"/>
        <v/>
      </c>
      <c r="R983" s="49" t="str">
        <f t="shared" si="290"/>
        <v/>
      </c>
      <c r="S983" s="49">
        <f t="shared" si="283"/>
        <v>0</v>
      </c>
      <c r="T983" s="245"/>
      <c r="U983" s="132"/>
      <c r="V983" s="604"/>
      <c r="W983" s="604" t="str">
        <f t="shared" si="291"/>
        <v/>
      </c>
      <c r="X983" s="1022">
        <f t="shared" si="292"/>
        <v>0</v>
      </c>
      <c r="Y983" s="326"/>
      <c r="Z983" s="327"/>
      <c r="AA983" s="328"/>
      <c r="AB983" s="604" t="e">
        <f ca="1">IF(Cat_alumnos[[#This Row],[Termina Programa]]&lt;TODAY(), "EGRESADO", "VIGENTE")</f>
        <v>#REF!</v>
      </c>
      <c r="AD983" s="1248">
        <v>965</v>
      </c>
      <c r="AE983" s="925"/>
      <c r="AF98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CALENDARIO)]],TODAY())/30,0)-AE983, IF(Cat_alumnos[[#This Row],[ESTATUS ACADÉMICO]]="VIGENTE",ROUNDDOWN(DAYS360(Cat_alumnos[[#This Row],[FECHA DE INICIO (PRIMERA CLASE CALENDARIO)]],TODAY())/30,0)+1-AE983,"NO VIGENTE"))</f>
        <v>#REF!</v>
      </c>
      <c r="AG983" s="604"/>
      <c r="AH98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3" s="1085" t="str">
        <f t="shared" si="288"/>
        <v>SUSPENDER</v>
      </c>
      <c r="AJ983" s="604"/>
      <c r="AK983" s="604"/>
      <c r="AL983" s="604"/>
      <c r="AM983" s="604"/>
      <c r="AN983" s="924"/>
      <c r="AO983" s="924"/>
      <c r="AP983" s="924"/>
      <c r="AQ983" s="924"/>
      <c r="AR983" s="924"/>
      <c r="AS983" s="924"/>
      <c r="AT983" s="604"/>
      <c r="AU983" s="604"/>
      <c r="AV983" s="604"/>
      <c r="AW983" s="604"/>
      <c r="AX983" s="604"/>
      <c r="AY983" s="604"/>
      <c r="AZ983" s="604"/>
      <c r="BA983" s="604"/>
      <c r="BB983" s="604"/>
      <c r="BC983" s="604"/>
      <c r="BD983" s="604"/>
      <c r="BE983" s="604"/>
      <c r="BF983" s="604"/>
      <c r="BG983" s="604"/>
      <c r="BH983" s="604"/>
      <c r="BI983" s="604"/>
      <c r="BJ983" s="604"/>
      <c r="BK983" s="604"/>
      <c r="BL983" s="604"/>
      <c r="BM983" s="604"/>
      <c r="BN983" s="604"/>
      <c r="BO983" s="604"/>
      <c r="BP983" s="604"/>
      <c r="BQ983" s="604"/>
      <c r="BR983" s="604"/>
      <c r="BS983" s="604"/>
      <c r="BT983" s="604"/>
      <c r="BU983" s="604"/>
      <c r="BV983" s="604"/>
      <c r="BW983" s="604"/>
      <c r="BX983" s="604"/>
      <c r="BY983" s="604"/>
      <c r="BZ983" s="604"/>
      <c r="CA983" s="604"/>
      <c r="CB983" s="604"/>
      <c r="CC983" s="604"/>
      <c r="CD983" s="604"/>
      <c r="CE983" s="604"/>
      <c r="CF983" s="604"/>
      <c r="CG983" s="604"/>
      <c r="CH983" s="604"/>
      <c r="CI983" s="604"/>
      <c r="CJ983" s="604"/>
      <c r="CK983" s="604"/>
    </row>
    <row r="984" spans="1:89" ht="16" hidden="1">
      <c r="A984" s="447">
        <f t="shared" si="293"/>
        <v>966</v>
      </c>
      <c r="B984" s="46"/>
      <c r="C984" s="1070"/>
      <c r="D984" s="46"/>
      <c r="E984" s="672"/>
      <c r="F984" s="139"/>
      <c r="G984" s="139"/>
      <c r="H984" s="673"/>
      <c r="I984" s="674"/>
      <c r="J984" s="676"/>
      <c r="K984" s="676"/>
      <c r="L984" s="676"/>
      <c r="M984" s="134"/>
      <c r="N984" s="135"/>
      <c r="O984" s="118" t="e">
        <f>EDATE($N984,#REF!-1)</f>
        <v>#REF!</v>
      </c>
      <c r="P984" s="135"/>
      <c r="Q984" s="118" t="str">
        <f t="shared" si="289"/>
        <v/>
      </c>
      <c r="R984" s="49" t="str">
        <f t="shared" si="290"/>
        <v/>
      </c>
      <c r="S984" s="49">
        <f t="shared" si="283"/>
        <v>0</v>
      </c>
      <c r="T984" s="245"/>
      <c r="U984" s="132"/>
      <c r="V984" s="604"/>
      <c r="W984" s="604" t="str">
        <f t="shared" si="291"/>
        <v/>
      </c>
      <c r="X984" s="1022">
        <f t="shared" si="292"/>
        <v>0</v>
      </c>
      <c r="Y984" s="326"/>
      <c r="Z984" s="327"/>
      <c r="AA984" s="328"/>
      <c r="AB984" s="604" t="e">
        <f ca="1">IF(Cat_alumnos[[#This Row],[Termina Programa]]&lt;TODAY(), "EGRESADO", "VIGENTE")</f>
        <v>#REF!</v>
      </c>
      <c r="AD984" s="1249">
        <v>966</v>
      </c>
      <c r="AE984" s="925"/>
      <c r="AF98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CALENDARIO)]],TODAY())/30,0)-AE984, IF(Cat_alumnos[[#This Row],[ESTATUS ACADÉMICO]]="VIGENTE",ROUNDDOWN(DAYS360(Cat_alumnos[[#This Row],[FECHA DE INICIO (PRIMERA CLASE CALENDARIO)]],TODAY())/30,0)+1-AE984,"NO VIGENTE"))</f>
        <v>#REF!</v>
      </c>
      <c r="AG984" s="604"/>
      <c r="AH98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4" s="1085" t="str">
        <f t="shared" si="288"/>
        <v>SUSPENDER</v>
      </c>
      <c r="AJ984" s="604"/>
      <c r="AK984" s="604"/>
      <c r="AL984" s="604"/>
      <c r="AM984" s="604"/>
      <c r="AN984" s="924"/>
      <c r="AO984" s="924"/>
      <c r="AP984" s="924"/>
      <c r="AQ984" s="924"/>
      <c r="AR984" s="924"/>
      <c r="AS984" s="924"/>
      <c r="AT984" s="604"/>
      <c r="AU984" s="604"/>
      <c r="AV984" s="604"/>
      <c r="AW984" s="604"/>
      <c r="AX984" s="604"/>
      <c r="AY984" s="604"/>
      <c r="AZ984" s="604"/>
      <c r="BA984" s="604"/>
      <c r="BB984" s="604"/>
      <c r="BC984" s="604"/>
      <c r="BD984" s="604"/>
      <c r="BE984" s="604"/>
      <c r="BF984" s="604"/>
      <c r="BG984" s="604"/>
      <c r="BH984" s="604"/>
      <c r="BI984" s="604"/>
      <c r="BJ984" s="604"/>
      <c r="BK984" s="604"/>
      <c r="BL984" s="604"/>
      <c r="BM984" s="604"/>
      <c r="BN984" s="604"/>
      <c r="BO984" s="604"/>
      <c r="BP984" s="604"/>
      <c r="BQ984" s="604"/>
      <c r="BR984" s="604"/>
      <c r="BS984" s="604"/>
      <c r="BT984" s="604"/>
      <c r="BU984" s="604"/>
      <c r="BV984" s="604"/>
      <c r="BW984" s="604"/>
      <c r="BX984" s="604"/>
      <c r="BY984" s="604"/>
      <c r="BZ984" s="604"/>
      <c r="CA984" s="604"/>
      <c r="CB984" s="604"/>
      <c r="CC984" s="604"/>
      <c r="CD984" s="604"/>
      <c r="CE984" s="604"/>
      <c r="CF984" s="604"/>
      <c r="CG984" s="604"/>
      <c r="CH984" s="604"/>
      <c r="CI984" s="604"/>
      <c r="CJ984" s="604"/>
      <c r="CK984" s="604"/>
    </row>
    <row r="985" spans="1:89" ht="16" hidden="1">
      <c r="A985" s="447">
        <f t="shared" si="293"/>
        <v>967</v>
      </c>
      <c r="B985" s="46"/>
      <c r="C985" s="1070"/>
      <c r="D985" s="46"/>
      <c r="E985" s="672"/>
      <c r="F985" s="139"/>
      <c r="G985" s="139"/>
      <c r="H985" s="673"/>
      <c r="I985" s="674"/>
      <c r="J985" s="676"/>
      <c r="K985" s="676"/>
      <c r="L985" s="676"/>
      <c r="M985" s="134"/>
      <c r="N985" s="135"/>
      <c r="O985" s="118" t="e">
        <f>EDATE($N985,#REF!-1)</f>
        <v>#REF!</v>
      </c>
      <c r="P985" s="135"/>
      <c r="Q985" s="118" t="str">
        <f t="shared" si="289"/>
        <v/>
      </c>
      <c r="R985" s="49" t="str">
        <f t="shared" si="290"/>
        <v/>
      </c>
      <c r="S985" s="49">
        <f t="shared" si="283"/>
        <v>0</v>
      </c>
      <c r="T985" s="245"/>
      <c r="U985" s="132"/>
      <c r="V985" s="604"/>
      <c r="W985" s="604" t="str">
        <f t="shared" si="291"/>
        <v/>
      </c>
      <c r="X985" s="1022">
        <f t="shared" si="292"/>
        <v>0</v>
      </c>
      <c r="Y985" s="326"/>
      <c r="Z985" s="327"/>
      <c r="AA985" s="328"/>
      <c r="AB985" s="604" t="e">
        <f ca="1">IF(Cat_alumnos[[#This Row],[Termina Programa]]&lt;TODAY(), "EGRESADO", "VIGENTE")</f>
        <v>#REF!</v>
      </c>
      <c r="AD985" s="1248">
        <v>967</v>
      </c>
      <c r="AE985" s="925"/>
      <c r="AF98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CALENDARIO)]],TODAY())/30,0)-AE985, IF(Cat_alumnos[[#This Row],[ESTATUS ACADÉMICO]]="VIGENTE",ROUNDDOWN(DAYS360(Cat_alumnos[[#This Row],[FECHA DE INICIO (PRIMERA CLASE CALENDARIO)]],TODAY())/30,0)+1-AE985,"NO VIGENTE"))</f>
        <v>#REF!</v>
      </c>
      <c r="AG985" s="604"/>
      <c r="AH98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5" s="1085" t="str">
        <f t="shared" si="288"/>
        <v>SUSPENDER</v>
      </c>
      <c r="AJ985" s="604"/>
      <c r="AK985" s="604"/>
      <c r="AL985" s="604"/>
      <c r="AM985" s="604"/>
      <c r="AN985" s="924"/>
      <c r="AO985" s="924"/>
      <c r="AP985" s="924"/>
      <c r="AQ985" s="924"/>
      <c r="AR985" s="924"/>
      <c r="AS985" s="924"/>
      <c r="AT985" s="604"/>
      <c r="AU985" s="604"/>
      <c r="AV985" s="604"/>
      <c r="AW985" s="604"/>
      <c r="AX985" s="604"/>
      <c r="AY985" s="604"/>
      <c r="AZ985" s="604"/>
      <c r="BA985" s="604"/>
      <c r="BB985" s="604"/>
      <c r="BC985" s="604"/>
      <c r="BD985" s="604"/>
      <c r="BE985" s="604"/>
      <c r="BF985" s="604"/>
      <c r="BG985" s="604"/>
      <c r="BH985" s="604"/>
      <c r="BI985" s="604"/>
      <c r="BJ985" s="604"/>
      <c r="BK985" s="604"/>
      <c r="BL985" s="604"/>
      <c r="BM985" s="604"/>
      <c r="BN985" s="604"/>
      <c r="BO985" s="604"/>
      <c r="BP985" s="604"/>
      <c r="BQ985" s="604"/>
      <c r="BR985" s="604"/>
      <c r="BS985" s="604"/>
      <c r="BT985" s="604"/>
      <c r="BU985" s="604"/>
      <c r="BV985" s="604"/>
      <c r="BW985" s="604"/>
      <c r="BX985" s="604"/>
      <c r="BY985" s="604"/>
      <c r="BZ985" s="604"/>
      <c r="CA985" s="604"/>
      <c r="CB985" s="604"/>
      <c r="CC985" s="604"/>
      <c r="CD985" s="604"/>
      <c r="CE985" s="604"/>
      <c r="CF985" s="604"/>
      <c r="CG985" s="604"/>
      <c r="CH985" s="604"/>
      <c r="CI985" s="604"/>
      <c r="CJ985" s="604"/>
      <c r="CK985" s="604"/>
    </row>
    <row r="986" spans="1:89" ht="16" hidden="1">
      <c r="A986" s="447">
        <f t="shared" si="293"/>
        <v>968</v>
      </c>
      <c r="B986" s="46"/>
      <c r="C986" s="1070"/>
      <c r="D986" s="46"/>
      <c r="E986" s="672"/>
      <c r="F986" s="139"/>
      <c r="G986" s="139"/>
      <c r="H986" s="673"/>
      <c r="I986" s="674"/>
      <c r="J986" s="676"/>
      <c r="K986" s="676"/>
      <c r="L986" s="676"/>
      <c r="M986" s="134"/>
      <c r="N986" s="135"/>
      <c r="O986" s="118" t="e">
        <f>EDATE($N986,#REF!-1)</f>
        <v>#REF!</v>
      </c>
      <c r="P986" s="135"/>
      <c r="Q986" s="118" t="str">
        <f t="shared" si="289"/>
        <v/>
      </c>
      <c r="R986" s="49" t="str">
        <f t="shared" si="290"/>
        <v/>
      </c>
      <c r="S986" s="49">
        <f t="shared" si="283"/>
        <v>0</v>
      </c>
      <c r="T986" s="245"/>
      <c r="U986" s="132"/>
      <c r="V986" s="604"/>
      <c r="W986" s="604" t="str">
        <f t="shared" si="291"/>
        <v/>
      </c>
      <c r="X986" s="1022">
        <f t="shared" si="292"/>
        <v>0</v>
      </c>
      <c r="Y986" s="326"/>
      <c r="Z986" s="327"/>
      <c r="AA986" s="328"/>
      <c r="AB986" s="604" t="e">
        <f ca="1">IF(Cat_alumnos[[#This Row],[Termina Programa]]&lt;TODAY(), "EGRESADO", "VIGENTE")</f>
        <v>#REF!</v>
      </c>
      <c r="AD986" s="1249">
        <v>968</v>
      </c>
      <c r="AE986" s="925"/>
      <c r="AF98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CALENDARIO)]],TODAY())/30,0)-AE986, IF(Cat_alumnos[[#This Row],[ESTATUS ACADÉMICO]]="VIGENTE",ROUNDDOWN(DAYS360(Cat_alumnos[[#This Row],[FECHA DE INICIO (PRIMERA CLASE CALENDARIO)]],TODAY())/30,0)+1-AE986,"NO VIGENTE"))</f>
        <v>#REF!</v>
      </c>
      <c r="AG986" s="604"/>
      <c r="AH98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6" s="1085" t="str">
        <f t="shared" si="288"/>
        <v>SUSPENDER</v>
      </c>
      <c r="AJ986" s="604"/>
      <c r="AK986" s="604"/>
      <c r="AL986" s="604"/>
      <c r="AM986" s="604"/>
      <c r="AN986" s="924"/>
      <c r="AO986" s="924"/>
      <c r="AP986" s="924"/>
      <c r="AQ986" s="924"/>
      <c r="AR986" s="924"/>
      <c r="AS986" s="924"/>
      <c r="AT986" s="604"/>
      <c r="AU986" s="604"/>
      <c r="AV986" s="604"/>
      <c r="AW986" s="604"/>
      <c r="AX986" s="604"/>
      <c r="AY986" s="604"/>
      <c r="AZ986" s="604"/>
      <c r="BA986" s="604"/>
      <c r="BB986" s="604"/>
      <c r="BC986" s="604"/>
      <c r="BD986" s="604"/>
      <c r="BE986" s="604"/>
      <c r="BF986" s="604"/>
      <c r="BG986" s="604"/>
      <c r="BH986" s="604"/>
      <c r="BI986" s="604"/>
      <c r="BJ986" s="604"/>
      <c r="BK986" s="604"/>
      <c r="BL986" s="604"/>
      <c r="BM986" s="604"/>
      <c r="BN986" s="604"/>
      <c r="BO986" s="604"/>
      <c r="BP986" s="604"/>
      <c r="BQ986" s="604"/>
      <c r="BR986" s="604"/>
      <c r="BS986" s="604"/>
      <c r="BT986" s="604"/>
      <c r="BU986" s="604"/>
      <c r="BV986" s="604"/>
      <c r="BW986" s="604"/>
      <c r="BX986" s="604"/>
      <c r="BY986" s="604"/>
      <c r="BZ986" s="604"/>
      <c r="CA986" s="604"/>
      <c r="CB986" s="604"/>
      <c r="CC986" s="604"/>
      <c r="CD986" s="604"/>
      <c r="CE986" s="604"/>
      <c r="CF986" s="604"/>
      <c r="CG986" s="604"/>
      <c r="CH986" s="604"/>
      <c r="CI986" s="604"/>
      <c r="CJ986" s="604"/>
      <c r="CK986" s="604"/>
    </row>
    <row r="987" spans="1:89" ht="16" hidden="1">
      <c r="A987" s="447">
        <f t="shared" si="293"/>
        <v>969</v>
      </c>
      <c r="B987" s="46"/>
      <c r="C987" s="1070"/>
      <c r="D987" s="46"/>
      <c r="E987" s="672"/>
      <c r="F987" s="139"/>
      <c r="G987" s="139"/>
      <c r="H987" s="673"/>
      <c r="I987" s="674"/>
      <c r="J987" s="676"/>
      <c r="K987" s="676"/>
      <c r="L987" s="676"/>
      <c r="M987" s="134"/>
      <c r="N987" s="135"/>
      <c r="O987" s="118" t="e">
        <f>EDATE($N987,#REF!-1)</f>
        <v>#REF!</v>
      </c>
      <c r="P987" s="135"/>
      <c r="Q987" s="118" t="str">
        <f t="shared" si="289"/>
        <v/>
      </c>
      <c r="R987" s="49" t="str">
        <f t="shared" si="290"/>
        <v/>
      </c>
      <c r="S987" s="49">
        <f t="shared" si="283"/>
        <v>0</v>
      </c>
      <c r="T987" s="245"/>
      <c r="U987" s="132"/>
      <c r="V987" s="604"/>
      <c r="W987" s="604" t="str">
        <f t="shared" si="291"/>
        <v/>
      </c>
      <c r="X987" s="1022">
        <f t="shared" si="292"/>
        <v>0</v>
      </c>
      <c r="Y987" s="326"/>
      <c r="Z987" s="327"/>
      <c r="AA987" s="328"/>
      <c r="AB987" s="604" t="e">
        <f ca="1">IF(Cat_alumnos[[#This Row],[Termina Programa]]&lt;TODAY(), "EGRESADO", "VIGENTE")</f>
        <v>#REF!</v>
      </c>
      <c r="AD987" s="1248">
        <v>969</v>
      </c>
      <c r="AE987" s="925"/>
      <c r="AF98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CALENDARIO)]],TODAY())/30,0)-AE987, IF(Cat_alumnos[[#This Row],[ESTATUS ACADÉMICO]]="VIGENTE",ROUNDDOWN(DAYS360(Cat_alumnos[[#This Row],[FECHA DE INICIO (PRIMERA CLASE CALENDARIO)]],TODAY())/30,0)+1-AE987,"NO VIGENTE"))</f>
        <v>#REF!</v>
      </c>
      <c r="AG987" s="604"/>
      <c r="AH98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7" s="1085" t="str">
        <f t="shared" si="288"/>
        <v>SUSPENDER</v>
      </c>
      <c r="AJ987" s="604"/>
      <c r="AK987" s="604"/>
      <c r="AL987" s="604"/>
      <c r="AM987" s="604"/>
      <c r="AN987" s="924"/>
      <c r="AO987" s="924"/>
      <c r="AP987" s="924"/>
      <c r="AQ987" s="924"/>
      <c r="AR987" s="924"/>
      <c r="AS987" s="924"/>
      <c r="AT987" s="604"/>
      <c r="AU987" s="604"/>
      <c r="AV987" s="604"/>
      <c r="AW987" s="604"/>
      <c r="AX987" s="604"/>
      <c r="AY987" s="604"/>
      <c r="AZ987" s="604"/>
      <c r="BA987" s="604"/>
      <c r="BB987" s="604"/>
      <c r="BC987" s="604"/>
      <c r="BD987" s="604"/>
      <c r="BE987" s="604"/>
      <c r="BF987" s="604"/>
      <c r="BG987" s="604"/>
      <c r="BH987" s="604"/>
      <c r="BI987" s="604"/>
      <c r="BJ987" s="604"/>
      <c r="BK987" s="604"/>
      <c r="BL987" s="604"/>
      <c r="BM987" s="604"/>
      <c r="BN987" s="604"/>
      <c r="BO987" s="604"/>
      <c r="BP987" s="604"/>
      <c r="BQ987" s="604"/>
      <c r="BR987" s="604"/>
      <c r="BS987" s="604"/>
      <c r="BT987" s="604"/>
      <c r="BU987" s="604"/>
      <c r="BV987" s="604"/>
      <c r="BW987" s="604"/>
      <c r="BX987" s="604"/>
      <c r="BY987" s="604"/>
      <c r="BZ987" s="604"/>
      <c r="CA987" s="604"/>
      <c r="CB987" s="604"/>
      <c r="CC987" s="604"/>
      <c r="CD987" s="604"/>
      <c r="CE987" s="604"/>
      <c r="CF987" s="604"/>
      <c r="CG987" s="604"/>
      <c r="CH987" s="604"/>
      <c r="CI987" s="604"/>
      <c r="CJ987" s="604"/>
      <c r="CK987" s="604"/>
    </row>
    <row r="988" spans="1:89" ht="16" hidden="1">
      <c r="A988" s="447">
        <f t="shared" si="293"/>
        <v>970</v>
      </c>
      <c r="B988" s="46"/>
      <c r="C988" s="1070"/>
      <c r="D988" s="46"/>
      <c r="E988" s="672"/>
      <c r="F988" s="139"/>
      <c r="G988" s="139"/>
      <c r="H988" s="673"/>
      <c r="I988" s="674"/>
      <c r="J988" s="676"/>
      <c r="K988" s="676"/>
      <c r="L988" s="676"/>
      <c r="M988" s="134"/>
      <c r="N988" s="135"/>
      <c r="O988" s="118" t="e">
        <f>EDATE($N988,#REF!-1)</f>
        <v>#REF!</v>
      </c>
      <c r="P988" s="135"/>
      <c r="Q988" s="118" t="str">
        <f t="shared" si="289"/>
        <v/>
      </c>
      <c r="R988" s="49" t="str">
        <f t="shared" si="290"/>
        <v/>
      </c>
      <c r="S988" s="49">
        <f t="shared" si="283"/>
        <v>0</v>
      </c>
      <c r="T988" s="245"/>
      <c r="U988" s="132"/>
      <c r="V988" s="604"/>
      <c r="W988" s="604" t="str">
        <f t="shared" si="291"/>
        <v/>
      </c>
      <c r="X988" s="1022">
        <f t="shared" si="292"/>
        <v>0</v>
      </c>
      <c r="Y988" s="326"/>
      <c r="Z988" s="327"/>
      <c r="AA988" s="328"/>
      <c r="AB988" s="604" t="e">
        <f ca="1">IF(Cat_alumnos[[#This Row],[Termina Programa]]&lt;TODAY(), "EGRESADO", "VIGENTE")</f>
        <v>#REF!</v>
      </c>
      <c r="AD988" s="1249">
        <v>970</v>
      </c>
      <c r="AE988" s="925"/>
      <c r="AF98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CALENDARIO)]],TODAY())/30,0)-AE988, IF(Cat_alumnos[[#This Row],[ESTATUS ACADÉMICO]]="VIGENTE",ROUNDDOWN(DAYS360(Cat_alumnos[[#This Row],[FECHA DE INICIO (PRIMERA CLASE CALENDARIO)]],TODAY())/30,0)+1-AE988,"NO VIGENTE"))</f>
        <v>#REF!</v>
      </c>
      <c r="AG988" s="604"/>
      <c r="AH98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8" s="1085" t="str">
        <f t="shared" si="288"/>
        <v>SUSPENDER</v>
      </c>
      <c r="AJ988" s="604"/>
      <c r="AK988" s="604"/>
      <c r="AL988" s="604"/>
      <c r="AM988" s="604"/>
      <c r="AN988" s="924"/>
      <c r="AO988" s="924"/>
      <c r="AP988" s="924"/>
      <c r="AQ988" s="924"/>
      <c r="AR988" s="924"/>
      <c r="AS988" s="924"/>
      <c r="AT988" s="604"/>
      <c r="AU988" s="604"/>
      <c r="AV988" s="604"/>
      <c r="AW988" s="604"/>
      <c r="AX988" s="604"/>
      <c r="AY988" s="604"/>
      <c r="AZ988" s="604"/>
      <c r="BA988" s="604"/>
      <c r="BB988" s="604"/>
      <c r="BC988" s="604"/>
      <c r="BD988" s="604"/>
      <c r="BE988" s="604"/>
      <c r="BF988" s="604"/>
      <c r="BG988" s="604"/>
      <c r="BH988" s="604"/>
      <c r="BI988" s="604"/>
      <c r="BJ988" s="604"/>
      <c r="BK988" s="604"/>
      <c r="BL988" s="604"/>
      <c r="BM988" s="604"/>
      <c r="BN988" s="604"/>
      <c r="BO988" s="604"/>
      <c r="BP988" s="604"/>
      <c r="BQ988" s="604"/>
      <c r="BR988" s="604"/>
      <c r="BS988" s="604"/>
      <c r="BT988" s="604"/>
      <c r="BU988" s="604"/>
      <c r="BV988" s="604"/>
      <c r="BW988" s="604"/>
      <c r="BX988" s="604"/>
      <c r="BY988" s="604"/>
      <c r="BZ988" s="604"/>
      <c r="CA988" s="604"/>
      <c r="CB988" s="604"/>
      <c r="CC988" s="604"/>
      <c r="CD988" s="604"/>
      <c r="CE988" s="604"/>
      <c r="CF988" s="604"/>
      <c r="CG988" s="604"/>
      <c r="CH988" s="604"/>
      <c r="CI988" s="604"/>
      <c r="CJ988" s="604"/>
      <c r="CK988" s="604"/>
    </row>
    <row r="989" spans="1:89" ht="16" hidden="1">
      <c r="A989" s="447">
        <f t="shared" si="293"/>
        <v>971</v>
      </c>
      <c r="B989" s="46"/>
      <c r="C989" s="1070"/>
      <c r="D989" s="46"/>
      <c r="E989" s="672"/>
      <c r="F989" s="139"/>
      <c r="G989" s="139"/>
      <c r="H989" s="673"/>
      <c r="I989" s="674"/>
      <c r="J989" s="676"/>
      <c r="K989" s="676"/>
      <c r="L989" s="676"/>
      <c r="M989" s="134"/>
      <c r="N989" s="135"/>
      <c r="O989" s="118" t="e">
        <f>EDATE($N989,#REF!-1)</f>
        <v>#REF!</v>
      </c>
      <c r="P989" s="135"/>
      <c r="Q989" s="118" t="str">
        <f t="shared" si="289"/>
        <v/>
      </c>
      <c r="R989" s="49" t="str">
        <f t="shared" si="290"/>
        <v/>
      </c>
      <c r="S989" s="49">
        <f t="shared" ref="S989:S1052" si="294">IFERROR(VLOOKUP($B989,BDPROGRAMA,2,FALSE),)</f>
        <v>0</v>
      </c>
      <c r="T989" s="245"/>
      <c r="U989" s="132"/>
      <c r="V989" s="604"/>
      <c r="W989" s="604" t="str">
        <f t="shared" si="291"/>
        <v/>
      </c>
      <c r="X989" s="1022">
        <f t="shared" si="292"/>
        <v>0</v>
      </c>
      <c r="Y989" s="326"/>
      <c r="Z989" s="327"/>
      <c r="AA989" s="328"/>
      <c r="AB989" s="604" t="e">
        <f ca="1">IF(Cat_alumnos[[#This Row],[Termina Programa]]&lt;TODAY(), "EGRESADO", "VIGENTE")</f>
        <v>#REF!</v>
      </c>
      <c r="AD989" s="1248">
        <v>971</v>
      </c>
      <c r="AE989" s="925"/>
      <c r="AF98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CALENDARIO)]],TODAY())/30,0)-AE989, IF(Cat_alumnos[[#This Row],[ESTATUS ACADÉMICO]]="VIGENTE",ROUNDDOWN(DAYS360(Cat_alumnos[[#This Row],[FECHA DE INICIO (PRIMERA CLASE CALENDARIO)]],TODAY())/30,0)+1-AE989,"NO VIGENTE"))</f>
        <v>#REF!</v>
      </c>
      <c r="AG989" s="604"/>
      <c r="AH98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9" s="1085" t="str">
        <f t="shared" si="288"/>
        <v>SUSPENDER</v>
      </c>
      <c r="AJ989" s="604"/>
      <c r="AK989" s="604"/>
      <c r="AL989" s="604"/>
      <c r="AM989" s="604"/>
      <c r="AN989" s="924"/>
      <c r="AO989" s="924"/>
      <c r="AP989" s="924"/>
      <c r="AQ989" s="924"/>
      <c r="AR989" s="924"/>
      <c r="AS989" s="924"/>
      <c r="AT989" s="604"/>
      <c r="AU989" s="604"/>
      <c r="AV989" s="604"/>
      <c r="AW989" s="604"/>
      <c r="AX989" s="604"/>
      <c r="AY989" s="604"/>
      <c r="AZ989" s="604"/>
      <c r="BA989" s="604"/>
      <c r="BB989" s="604"/>
      <c r="BC989" s="604"/>
      <c r="BD989" s="604"/>
      <c r="BE989" s="604"/>
      <c r="BF989" s="604"/>
      <c r="BG989" s="604"/>
      <c r="BH989" s="604"/>
      <c r="BI989" s="604"/>
      <c r="BJ989" s="604"/>
      <c r="BK989" s="604"/>
      <c r="BL989" s="604"/>
      <c r="BM989" s="604"/>
      <c r="BN989" s="604"/>
      <c r="BO989" s="604"/>
      <c r="BP989" s="604"/>
      <c r="BQ989" s="604"/>
      <c r="BR989" s="604"/>
      <c r="BS989" s="604"/>
      <c r="BT989" s="604"/>
      <c r="BU989" s="604"/>
      <c r="BV989" s="604"/>
      <c r="BW989" s="604"/>
      <c r="BX989" s="604"/>
      <c r="BY989" s="604"/>
      <c r="BZ989" s="604"/>
      <c r="CA989" s="604"/>
      <c r="CB989" s="604"/>
      <c r="CC989" s="604"/>
      <c r="CD989" s="604"/>
      <c r="CE989" s="604"/>
      <c r="CF989" s="604"/>
      <c r="CG989" s="604"/>
      <c r="CH989" s="604"/>
      <c r="CI989" s="604"/>
      <c r="CJ989" s="604"/>
      <c r="CK989" s="604"/>
    </row>
    <row r="990" spans="1:89" ht="16" hidden="1">
      <c r="A990" s="447">
        <f t="shared" si="293"/>
        <v>972</v>
      </c>
      <c r="B990" s="46"/>
      <c r="C990" s="1070"/>
      <c r="D990" s="46"/>
      <c r="E990" s="672"/>
      <c r="F990" s="139"/>
      <c r="G990" s="139"/>
      <c r="H990" s="673"/>
      <c r="I990" s="674"/>
      <c r="J990" s="676"/>
      <c r="K990" s="676"/>
      <c r="L990" s="676"/>
      <c r="M990" s="134"/>
      <c r="N990" s="135"/>
      <c r="O990" s="118" t="e">
        <f>EDATE($N990,#REF!-1)</f>
        <v>#REF!</v>
      </c>
      <c r="P990" s="135"/>
      <c r="Q990" s="118" t="str">
        <f t="shared" ref="Q990:Q1001" si="295">IFERROR(EDATE($P990,$H990-1),"")</f>
        <v/>
      </c>
      <c r="R990" s="49" t="str">
        <f t="shared" ref="R990:R1001" si="296">MID($C990,11,1)</f>
        <v/>
      </c>
      <c r="S990" s="49">
        <f t="shared" si="294"/>
        <v>0</v>
      </c>
      <c r="T990" s="245"/>
      <c r="U990" s="132"/>
      <c r="V990" s="604"/>
      <c r="W990" s="604" t="str">
        <f t="shared" ref="W990:W1001" si="297">IFERROR($X990/$V990,"")</f>
        <v/>
      </c>
      <c r="X990" s="1022">
        <f t="shared" ref="X990:X1001" si="298">$V990-$L990</f>
        <v>0</v>
      </c>
      <c r="Y990" s="326"/>
      <c r="Z990" s="327"/>
      <c r="AA990" s="328"/>
      <c r="AB990" s="604" t="e">
        <f ca="1">IF(Cat_alumnos[[#This Row],[Termina Programa]]&lt;TODAY(), "EGRESADO", "VIGENTE")</f>
        <v>#REF!</v>
      </c>
      <c r="AD990" s="1249">
        <v>972</v>
      </c>
      <c r="AE990" s="925"/>
      <c r="AF99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CALENDARIO)]],TODAY())/30,0)-AE990, IF(Cat_alumnos[[#This Row],[ESTATUS ACADÉMICO]]="VIGENTE",ROUNDDOWN(DAYS360(Cat_alumnos[[#This Row],[FECHA DE INICIO (PRIMERA CLASE CALENDARIO)]],TODAY())/30,0)+1-AE990,"NO VIGENTE"))</f>
        <v>#REF!</v>
      </c>
      <c r="AG990" s="604"/>
      <c r="AH99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0" s="1085" t="str">
        <f t="shared" si="288"/>
        <v>SUSPENDER</v>
      </c>
      <c r="AJ990" s="604"/>
      <c r="AK990" s="604"/>
      <c r="AL990" s="604"/>
      <c r="AM990" s="604"/>
      <c r="AN990" s="924"/>
      <c r="AO990" s="924"/>
      <c r="AP990" s="924"/>
      <c r="AQ990" s="924"/>
      <c r="AR990" s="924"/>
      <c r="AS990" s="924"/>
      <c r="AT990" s="604"/>
      <c r="AU990" s="604"/>
      <c r="AV990" s="604"/>
      <c r="AW990" s="604"/>
      <c r="AX990" s="604"/>
      <c r="AY990" s="604"/>
      <c r="AZ990" s="604"/>
      <c r="BA990" s="604"/>
      <c r="BB990" s="604"/>
      <c r="BC990" s="604"/>
      <c r="BD990" s="604"/>
      <c r="BE990" s="604"/>
      <c r="BF990" s="604"/>
      <c r="BG990" s="604"/>
      <c r="BH990" s="604"/>
      <c r="BI990" s="604"/>
      <c r="BJ990" s="604"/>
      <c r="BK990" s="604"/>
      <c r="BL990" s="604"/>
      <c r="BM990" s="604"/>
      <c r="BN990" s="604"/>
      <c r="BO990" s="604"/>
      <c r="BP990" s="604"/>
      <c r="BQ990" s="604"/>
      <c r="BR990" s="604"/>
      <c r="BS990" s="604"/>
      <c r="BT990" s="604"/>
      <c r="BU990" s="604"/>
      <c r="BV990" s="604"/>
      <c r="BW990" s="604"/>
      <c r="BX990" s="604"/>
      <c r="BY990" s="604"/>
      <c r="BZ990" s="604"/>
      <c r="CA990" s="604"/>
      <c r="CB990" s="604"/>
      <c r="CC990" s="604"/>
      <c r="CD990" s="604"/>
      <c r="CE990" s="604"/>
      <c r="CF990" s="604"/>
      <c r="CG990" s="604"/>
      <c r="CH990" s="604"/>
      <c r="CI990" s="604"/>
      <c r="CJ990" s="604"/>
      <c r="CK990" s="604"/>
    </row>
    <row r="991" spans="1:89" ht="16" hidden="1">
      <c r="A991" s="447">
        <f t="shared" si="293"/>
        <v>973</v>
      </c>
      <c r="B991" s="46"/>
      <c r="C991" s="1070"/>
      <c r="D991" s="46"/>
      <c r="E991" s="672"/>
      <c r="F991" s="139"/>
      <c r="G991" s="139"/>
      <c r="H991" s="673"/>
      <c r="I991" s="674"/>
      <c r="J991" s="676"/>
      <c r="K991" s="676"/>
      <c r="L991" s="676"/>
      <c r="M991" s="134"/>
      <c r="N991" s="135"/>
      <c r="O991" s="118" t="e">
        <f>EDATE($N991,#REF!-1)</f>
        <v>#REF!</v>
      </c>
      <c r="P991" s="135"/>
      <c r="Q991" s="118" t="str">
        <f t="shared" si="295"/>
        <v/>
      </c>
      <c r="R991" s="49" t="str">
        <f t="shared" si="296"/>
        <v/>
      </c>
      <c r="S991" s="49">
        <f t="shared" si="294"/>
        <v>0</v>
      </c>
      <c r="T991" s="245"/>
      <c r="U991" s="132"/>
      <c r="V991" s="604"/>
      <c r="W991" s="604" t="str">
        <f t="shared" si="297"/>
        <v/>
      </c>
      <c r="X991" s="1022">
        <f t="shared" si="298"/>
        <v>0</v>
      </c>
      <c r="Y991" s="326"/>
      <c r="Z991" s="327"/>
      <c r="AA991" s="328"/>
      <c r="AB991" s="604" t="e">
        <f ca="1">IF(Cat_alumnos[[#This Row],[Termina Programa]]&lt;TODAY(), "EGRESADO", "VIGENTE")</f>
        <v>#REF!</v>
      </c>
      <c r="AD991" s="1248">
        <v>973</v>
      </c>
      <c r="AE991" s="925"/>
      <c r="AF99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CALENDARIO)]],TODAY())/30,0)-AE991, IF(Cat_alumnos[[#This Row],[ESTATUS ACADÉMICO]]="VIGENTE",ROUNDDOWN(DAYS360(Cat_alumnos[[#This Row],[FECHA DE INICIO (PRIMERA CLASE CALENDARIO)]],TODAY())/30,0)+1-AE991,"NO VIGENTE"))</f>
        <v>#REF!</v>
      </c>
      <c r="AG991" s="604"/>
      <c r="AH99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1" s="1085" t="str">
        <f t="shared" si="288"/>
        <v>SUSPENDER</v>
      </c>
      <c r="AJ991" s="604"/>
      <c r="AK991" s="604"/>
      <c r="AL991" s="604"/>
      <c r="AM991" s="604"/>
      <c r="AN991" s="924"/>
      <c r="AO991" s="924"/>
      <c r="AP991" s="924"/>
      <c r="AQ991" s="924"/>
      <c r="AR991" s="924"/>
      <c r="AS991" s="924"/>
      <c r="AT991" s="604"/>
      <c r="AU991" s="604"/>
      <c r="AV991" s="604"/>
      <c r="AW991" s="604"/>
      <c r="AX991" s="604"/>
      <c r="AY991" s="604"/>
      <c r="AZ991" s="604"/>
      <c r="BA991" s="604"/>
      <c r="BB991" s="604"/>
      <c r="BC991" s="604"/>
      <c r="BD991" s="604"/>
      <c r="BE991" s="604"/>
      <c r="BF991" s="604"/>
      <c r="BG991" s="604"/>
      <c r="BH991" s="604"/>
      <c r="BI991" s="604"/>
      <c r="BJ991" s="604"/>
      <c r="BK991" s="604"/>
      <c r="BL991" s="604"/>
      <c r="BM991" s="604"/>
      <c r="BN991" s="604"/>
      <c r="BO991" s="604"/>
      <c r="BP991" s="604"/>
      <c r="BQ991" s="604"/>
      <c r="BR991" s="604"/>
      <c r="BS991" s="604"/>
      <c r="BT991" s="604"/>
      <c r="BU991" s="604"/>
      <c r="BV991" s="604"/>
      <c r="BW991" s="604"/>
      <c r="BX991" s="604"/>
      <c r="BY991" s="604"/>
      <c r="BZ991" s="604"/>
      <c r="CA991" s="604"/>
      <c r="CB991" s="604"/>
      <c r="CC991" s="604"/>
      <c r="CD991" s="604"/>
      <c r="CE991" s="604"/>
      <c r="CF991" s="604"/>
      <c r="CG991" s="604"/>
      <c r="CH991" s="604"/>
      <c r="CI991" s="604"/>
      <c r="CJ991" s="604"/>
      <c r="CK991" s="604"/>
    </row>
    <row r="992" spans="1:89" ht="16" hidden="1">
      <c r="A992" s="447">
        <f t="shared" si="293"/>
        <v>974</v>
      </c>
      <c r="B992" s="46"/>
      <c r="C992" s="1070"/>
      <c r="D992" s="46"/>
      <c r="E992" s="672"/>
      <c r="F992" s="139"/>
      <c r="G992" s="139"/>
      <c r="H992" s="673"/>
      <c r="I992" s="674"/>
      <c r="J992" s="676"/>
      <c r="K992" s="676"/>
      <c r="L992" s="676"/>
      <c r="M992" s="134"/>
      <c r="N992" s="135"/>
      <c r="O992" s="118" t="e">
        <f>EDATE($N992,#REF!-1)</f>
        <v>#REF!</v>
      </c>
      <c r="P992" s="135"/>
      <c r="Q992" s="118" t="str">
        <f t="shared" si="295"/>
        <v/>
      </c>
      <c r="R992" s="49" t="str">
        <f t="shared" si="296"/>
        <v/>
      </c>
      <c r="S992" s="49">
        <f t="shared" si="294"/>
        <v>0</v>
      </c>
      <c r="T992" s="245"/>
      <c r="U992" s="132"/>
      <c r="V992" s="604"/>
      <c r="W992" s="604" t="str">
        <f t="shared" si="297"/>
        <v/>
      </c>
      <c r="X992" s="1022">
        <f t="shared" si="298"/>
        <v>0</v>
      </c>
      <c r="Y992" s="326"/>
      <c r="Z992" s="327"/>
      <c r="AA992" s="328"/>
      <c r="AB992" s="604" t="e">
        <f ca="1">IF(Cat_alumnos[[#This Row],[Termina Programa]]&lt;TODAY(), "EGRESADO", "VIGENTE")</f>
        <v>#REF!</v>
      </c>
      <c r="AD992" s="1249">
        <v>974</v>
      </c>
      <c r="AE992" s="925"/>
      <c r="AF99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CALENDARIO)]],TODAY())/30,0)-AE992, IF(Cat_alumnos[[#This Row],[ESTATUS ACADÉMICO]]="VIGENTE",ROUNDDOWN(DAYS360(Cat_alumnos[[#This Row],[FECHA DE INICIO (PRIMERA CLASE CALENDARIO)]],TODAY())/30,0)+1-AE992,"NO VIGENTE"))</f>
        <v>#REF!</v>
      </c>
      <c r="AG992" s="604"/>
      <c r="AH99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2" s="1085" t="str">
        <f t="shared" si="288"/>
        <v>SUSPENDER</v>
      </c>
      <c r="AJ992" s="604"/>
      <c r="AK992" s="604"/>
      <c r="AL992" s="604"/>
      <c r="AM992" s="604"/>
      <c r="AN992" s="924"/>
      <c r="AO992" s="924"/>
      <c r="AP992" s="924"/>
      <c r="AQ992" s="924"/>
      <c r="AR992" s="924"/>
      <c r="AS992" s="924"/>
      <c r="AT992" s="604"/>
      <c r="AU992" s="604"/>
      <c r="AV992" s="604"/>
      <c r="AW992" s="604"/>
      <c r="AX992" s="604"/>
      <c r="AY992" s="604"/>
      <c r="AZ992" s="604"/>
      <c r="BA992" s="604"/>
      <c r="BB992" s="604"/>
      <c r="BC992" s="604"/>
      <c r="BD992" s="604"/>
      <c r="BE992" s="604"/>
      <c r="BF992" s="604"/>
      <c r="BG992" s="604"/>
      <c r="BH992" s="604"/>
      <c r="BI992" s="604"/>
      <c r="BJ992" s="604"/>
      <c r="BK992" s="604"/>
      <c r="BL992" s="604"/>
      <c r="BM992" s="604"/>
      <c r="BN992" s="604"/>
      <c r="BO992" s="604"/>
      <c r="BP992" s="604"/>
      <c r="BQ992" s="604"/>
      <c r="BR992" s="604"/>
      <c r="BS992" s="604"/>
      <c r="BT992" s="604"/>
      <c r="BU992" s="604"/>
      <c r="BV992" s="604"/>
      <c r="BW992" s="604"/>
      <c r="BX992" s="604"/>
      <c r="BY992" s="604"/>
      <c r="BZ992" s="604"/>
      <c r="CA992" s="604"/>
      <c r="CB992" s="604"/>
      <c r="CC992" s="604"/>
      <c r="CD992" s="604"/>
      <c r="CE992" s="604"/>
      <c r="CF992" s="604"/>
      <c r="CG992" s="604"/>
      <c r="CH992" s="604"/>
      <c r="CI992" s="604"/>
      <c r="CJ992" s="604"/>
      <c r="CK992" s="604"/>
    </row>
    <row r="993" spans="1:89" ht="16" hidden="1">
      <c r="A993" s="447">
        <f t="shared" si="293"/>
        <v>975</v>
      </c>
      <c r="B993" s="46"/>
      <c r="C993" s="1070"/>
      <c r="D993" s="46"/>
      <c r="E993" s="672"/>
      <c r="F993" s="139"/>
      <c r="G993" s="139"/>
      <c r="H993" s="673"/>
      <c r="I993" s="674"/>
      <c r="J993" s="676"/>
      <c r="K993" s="676"/>
      <c r="L993" s="676"/>
      <c r="M993" s="134"/>
      <c r="N993" s="135"/>
      <c r="O993" s="118" t="e">
        <f>EDATE($N993,#REF!-1)</f>
        <v>#REF!</v>
      </c>
      <c r="P993" s="135"/>
      <c r="Q993" s="118" t="str">
        <f t="shared" si="295"/>
        <v/>
      </c>
      <c r="R993" s="49" t="str">
        <f t="shared" si="296"/>
        <v/>
      </c>
      <c r="S993" s="49">
        <f t="shared" si="294"/>
        <v>0</v>
      </c>
      <c r="T993" s="245"/>
      <c r="U993" s="132"/>
      <c r="V993" s="604"/>
      <c r="W993" s="604" t="str">
        <f t="shared" si="297"/>
        <v/>
      </c>
      <c r="X993" s="1022">
        <f t="shared" si="298"/>
        <v>0</v>
      </c>
      <c r="Y993" s="326"/>
      <c r="Z993" s="327"/>
      <c r="AA993" s="328"/>
      <c r="AB993" s="604" t="e">
        <f ca="1">IF(Cat_alumnos[[#This Row],[Termina Programa]]&lt;TODAY(), "EGRESADO", "VIGENTE")</f>
        <v>#REF!</v>
      </c>
      <c r="AD993" s="1248">
        <v>975</v>
      </c>
      <c r="AE993" s="925"/>
      <c r="AF99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CALENDARIO)]],TODAY())/30,0)-AE993, IF(Cat_alumnos[[#This Row],[ESTATUS ACADÉMICO]]="VIGENTE",ROUNDDOWN(DAYS360(Cat_alumnos[[#This Row],[FECHA DE INICIO (PRIMERA CLASE CALENDARIO)]],TODAY())/30,0)+1-AE993,"NO VIGENTE"))</f>
        <v>#REF!</v>
      </c>
      <c r="AG993" s="604"/>
      <c r="AH99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3" s="1085" t="str">
        <f t="shared" si="288"/>
        <v>SUSPENDER</v>
      </c>
      <c r="AJ993" s="604"/>
      <c r="AK993" s="604"/>
      <c r="AL993" s="604"/>
      <c r="AM993" s="604"/>
      <c r="AN993" s="924"/>
      <c r="AO993" s="924"/>
      <c r="AP993" s="924"/>
      <c r="AQ993" s="924"/>
      <c r="AR993" s="924"/>
      <c r="AS993" s="924"/>
      <c r="AT993" s="604"/>
      <c r="AU993" s="604"/>
      <c r="AV993" s="604"/>
      <c r="AW993" s="604"/>
      <c r="AX993" s="604"/>
      <c r="AY993" s="604"/>
      <c r="AZ993" s="604"/>
      <c r="BA993" s="604"/>
      <c r="BB993" s="604"/>
      <c r="BC993" s="604"/>
      <c r="BD993" s="604"/>
      <c r="BE993" s="604"/>
      <c r="BF993" s="604"/>
      <c r="BG993" s="604"/>
      <c r="BH993" s="604"/>
      <c r="BI993" s="604"/>
      <c r="BJ993" s="604"/>
      <c r="BK993" s="604"/>
      <c r="BL993" s="604"/>
      <c r="BM993" s="604"/>
      <c r="BN993" s="604"/>
      <c r="BO993" s="604"/>
      <c r="BP993" s="604"/>
      <c r="BQ993" s="604"/>
      <c r="BR993" s="604"/>
      <c r="BS993" s="604"/>
      <c r="BT993" s="604"/>
      <c r="BU993" s="604"/>
      <c r="BV993" s="604"/>
      <c r="BW993" s="604"/>
      <c r="BX993" s="604"/>
      <c r="BY993" s="604"/>
      <c r="BZ993" s="604"/>
      <c r="CA993" s="604"/>
      <c r="CB993" s="604"/>
      <c r="CC993" s="604"/>
      <c r="CD993" s="604"/>
      <c r="CE993" s="604"/>
      <c r="CF993" s="604"/>
      <c r="CG993" s="604"/>
      <c r="CH993" s="604"/>
      <c r="CI993" s="604"/>
      <c r="CJ993" s="604"/>
      <c r="CK993" s="604"/>
    </row>
    <row r="994" spans="1:89" ht="16" hidden="1">
      <c r="A994" s="447">
        <f t="shared" si="293"/>
        <v>976</v>
      </c>
      <c r="B994" s="46"/>
      <c r="C994" s="1070"/>
      <c r="D994" s="46"/>
      <c r="E994" s="672"/>
      <c r="F994" s="139"/>
      <c r="G994" s="139"/>
      <c r="H994" s="673"/>
      <c r="I994" s="674"/>
      <c r="J994" s="676"/>
      <c r="K994" s="676"/>
      <c r="L994" s="676"/>
      <c r="M994" s="134"/>
      <c r="N994" s="135"/>
      <c r="O994" s="118" t="e">
        <f>EDATE($N994,#REF!-1)</f>
        <v>#REF!</v>
      </c>
      <c r="P994" s="135"/>
      <c r="Q994" s="118" t="str">
        <f t="shared" si="295"/>
        <v/>
      </c>
      <c r="R994" s="49" t="str">
        <f t="shared" si="296"/>
        <v/>
      </c>
      <c r="S994" s="49">
        <f t="shared" si="294"/>
        <v>0</v>
      </c>
      <c r="T994" s="245"/>
      <c r="U994" s="132"/>
      <c r="V994" s="604"/>
      <c r="W994" s="604" t="str">
        <f t="shared" si="297"/>
        <v/>
      </c>
      <c r="X994" s="1022">
        <f t="shared" si="298"/>
        <v>0</v>
      </c>
      <c r="Y994" s="326"/>
      <c r="Z994" s="327"/>
      <c r="AA994" s="328"/>
      <c r="AB994" s="604" t="e">
        <f ca="1">IF(Cat_alumnos[[#This Row],[Termina Programa]]&lt;TODAY(), "EGRESADO", "VIGENTE")</f>
        <v>#REF!</v>
      </c>
      <c r="AD994" s="1249">
        <v>976</v>
      </c>
      <c r="AE994" s="925"/>
      <c r="AF99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CALENDARIO)]],TODAY())/30,0)-AE994, IF(Cat_alumnos[[#This Row],[ESTATUS ACADÉMICO]]="VIGENTE",ROUNDDOWN(DAYS360(Cat_alumnos[[#This Row],[FECHA DE INICIO (PRIMERA CLASE CALENDARIO)]],TODAY())/30,0)+1-AE994,"NO VIGENTE"))</f>
        <v>#REF!</v>
      </c>
      <c r="AG994" s="604"/>
      <c r="AH99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4" s="1085" t="str">
        <f t="shared" si="288"/>
        <v>SUSPENDER</v>
      </c>
      <c r="AJ994" s="604"/>
      <c r="AK994" s="604"/>
      <c r="AL994" s="604"/>
      <c r="AM994" s="604"/>
      <c r="AN994" s="924"/>
      <c r="AO994" s="924"/>
      <c r="AP994" s="924"/>
      <c r="AQ994" s="924"/>
      <c r="AR994" s="924"/>
      <c r="AS994" s="924"/>
      <c r="AT994" s="604"/>
      <c r="AU994" s="604"/>
      <c r="AV994" s="604"/>
      <c r="AW994" s="604"/>
      <c r="AX994" s="604"/>
      <c r="AY994" s="604"/>
      <c r="AZ994" s="604"/>
      <c r="BA994" s="604"/>
      <c r="BB994" s="604"/>
      <c r="BC994" s="604"/>
      <c r="BD994" s="604"/>
      <c r="BE994" s="604"/>
      <c r="BF994" s="604"/>
      <c r="BG994" s="604"/>
      <c r="BH994" s="604"/>
      <c r="BI994" s="604"/>
      <c r="BJ994" s="604"/>
      <c r="BK994" s="604"/>
      <c r="BL994" s="604"/>
      <c r="BM994" s="604"/>
      <c r="BN994" s="604"/>
      <c r="BO994" s="604"/>
      <c r="BP994" s="604"/>
      <c r="BQ994" s="604"/>
      <c r="BR994" s="604"/>
      <c r="BS994" s="604"/>
      <c r="BT994" s="604"/>
      <c r="BU994" s="604"/>
      <c r="BV994" s="604"/>
      <c r="BW994" s="604"/>
      <c r="BX994" s="604"/>
      <c r="BY994" s="604"/>
      <c r="BZ994" s="604"/>
      <c r="CA994" s="604"/>
      <c r="CB994" s="604"/>
      <c r="CC994" s="604"/>
      <c r="CD994" s="604"/>
      <c r="CE994" s="604"/>
      <c r="CF994" s="604"/>
      <c r="CG994" s="604"/>
      <c r="CH994" s="604"/>
      <c r="CI994" s="604"/>
      <c r="CJ994" s="604"/>
      <c r="CK994" s="604"/>
    </row>
    <row r="995" spans="1:89" ht="16" hidden="1">
      <c r="A995" s="447">
        <f t="shared" si="293"/>
        <v>977</v>
      </c>
      <c r="B995" s="46"/>
      <c r="C995" s="1070"/>
      <c r="D995" s="46"/>
      <c r="E995" s="672"/>
      <c r="F995" s="139"/>
      <c r="G995" s="139"/>
      <c r="H995" s="673"/>
      <c r="I995" s="674"/>
      <c r="J995" s="676"/>
      <c r="K995" s="676"/>
      <c r="L995" s="676"/>
      <c r="M995" s="134"/>
      <c r="N995" s="135"/>
      <c r="O995" s="118" t="e">
        <f>EDATE($N995,#REF!-1)</f>
        <v>#REF!</v>
      </c>
      <c r="P995" s="135"/>
      <c r="Q995" s="118" t="str">
        <f t="shared" si="295"/>
        <v/>
      </c>
      <c r="R995" s="49" t="str">
        <f t="shared" si="296"/>
        <v/>
      </c>
      <c r="S995" s="49">
        <f t="shared" si="294"/>
        <v>0</v>
      </c>
      <c r="T995" s="245"/>
      <c r="U995" s="132"/>
      <c r="V995" s="604"/>
      <c r="W995" s="604" t="str">
        <f t="shared" si="297"/>
        <v/>
      </c>
      <c r="X995" s="1022">
        <f t="shared" si="298"/>
        <v>0</v>
      </c>
      <c r="Y995" s="326"/>
      <c r="Z995" s="327"/>
      <c r="AA995" s="328"/>
      <c r="AB995" s="604" t="e">
        <f ca="1">IF(Cat_alumnos[[#This Row],[Termina Programa]]&lt;TODAY(), "EGRESADO", "VIGENTE")</f>
        <v>#REF!</v>
      </c>
      <c r="AD995" s="1248">
        <v>977</v>
      </c>
      <c r="AE995" s="925"/>
      <c r="AF99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CALENDARIO)]],TODAY())/30,0)-AE995, IF(Cat_alumnos[[#This Row],[ESTATUS ACADÉMICO]]="VIGENTE",ROUNDDOWN(DAYS360(Cat_alumnos[[#This Row],[FECHA DE INICIO (PRIMERA CLASE CALENDARIO)]],TODAY())/30,0)+1-AE995,"NO VIGENTE"))</f>
        <v>#REF!</v>
      </c>
      <c r="AG995" s="604"/>
      <c r="AH99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5" s="1085" t="str">
        <f t="shared" si="288"/>
        <v>SUSPENDER</v>
      </c>
      <c r="AJ995" s="604"/>
      <c r="AK995" s="604"/>
      <c r="AL995" s="604"/>
      <c r="AM995" s="604"/>
      <c r="AN995" s="924"/>
      <c r="AO995" s="924"/>
      <c r="AP995" s="924"/>
      <c r="AQ995" s="924"/>
      <c r="AR995" s="924"/>
      <c r="AS995" s="924"/>
      <c r="AT995" s="604"/>
      <c r="AU995" s="604"/>
      <c r="AV995" s="604"/>
      <c r="AW995" s="604"/>
      <c r="AX995" s="604"/>
      <c r="AY995" s="604"/>
      <c r="AZ995" s="604"/>
      <c r="BA995" s="604"/>
      <c r="BB995" s="604"/>
      <c r="BC995" s="604"/>
      <c r="BD995" s="604"/>
      <c r="BE995" s="604"/>
      <c r="BF995" s="604"/>
      <c r="BG995" s="604"/>
      <c r="BH995" s="604"/>
      <c r="BI995" s="604"/>
      <c r="BJ995" s="604"/>
      <c r="BK995" s="604"/>
      <c r="BL995" s="604"/>
      <c r="BM995" s="604"/>
      <c r="BN995" s="604"/>
      <c r="BO995" s="604"/>
      <c r="BP995" s="604"/>
      <c r="BQ995" s="604"/>
      <c r="BR995" s="604"/>
      <c r="BS995" s="604"/>
      <c r="BT995" s="604"/>
      <c r="BU995" s="604"/>
      <c r="BV995" s="604"/>
      <c r="BW995" s="604"/>
      <c r="BX995" s="604"/>
      <c r="BY995" s="604"/>
      <c r="BZ995" s="604"/>
      <c r="CA995" s="604"/>
      <c r="CB995" s="604"/>
      <c r="CC995" s="604"/>
      <c r="CD995" s="604"/>
      <c r="CE995" s="604"/>
      <c r="CF995" s="604"/>
      <c r="CG995" s="604"/>
      <c r="CH995" s="604"/>
      <c r="CI995" s="604"/>
      <c r="CJ995" s="604"/>
      <c r="CK995" s="604"/>
    </row>
    <row r="996" spans="1:89" ht="16" hidden="1">
      <c r="A996" s="447">
        <f t="shared" si="293"/>
        <v>978</v>
      </c>
      <c r="B996" s="46"/>
      <c r="C996" s="1070"/>
      <c r="D996" s="46"/>
      <c r="E996" s="672"/>
      <c r="F996" s="139"/>
      <c r="G996" s="139"/>
      <c r="H996" s="673"/>
      <c r="I996" s="674"/>
      <c r="J996" s="676"/>
      <c r="K996" s="676"/>
      <c r="L996" s="676"/>
      <c r="M996" s="134"/>
      <c r="N996" s="135"/>
      <c r="O996" s="118" t="e">
        <f>EDATE($N996,#REF!-1)</f>
        <v>#REF!</v>
      </c>
      <c r="P996" s="135"/>
      <c r="Q996" s="118" t="str">
        <f t="shared" si="295"/>
        <v/>
      </c>
      <c r="R996" s="49" t="str">
        <f t="shared" si="296"/>
        <v/>
      </c>
      <c r="S996" s="49">
        <f t="shared" si="294"/>
        <v>0</v>
      </c>
      <c r="T996" s="245"/>
      <c r="U996" s="132"/>
      <c r="V996" s="604"/>
      <c r="W996" s="604" t="str">
        <f t="shared" si="297"/>
        <v/>
      </c>
      <c r="X996" s="1022">
        <f t="shared" si="298"/>
        <v>0</v>
      </c>
      <c r="Y996" s="326"/>
      <c r="Z996" s="327"/>
      <c r="AA996" s="328"/>
      <c r="AB996" s="604" t="e">
        <f ca="1">IF(Cat_alumnos[[#This Row],[Termina Programa]]&lt;TODAY(), "EGRESADO", "VIGENTE")</f>
        <v>#REF!</v>
      </c>
      <c r="AD996" s="1249">
        <v>978</v>
      </c>
      <c r="AE996" s="925"/>
      <c r="AF99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CALENDARIO)]],TODAY())/30,0)-AE996, IF(Cat_alumnos[[#This Row],[ESTATUS ACADÉMICO]]="VIGENTE",ROUNDDOWN(DAYS360(Cat_alumnos[[#This Row],[FECHA DE INICIO (PRIMERA CLASE CALENDARIO)]],TODAY())/30,0)+1-AE996,"NO VIGENTE"))</f>
        <v>#REF!</v>
      </c>
      <c r="AG996" s="604"/>
      <c r="AH99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6" s="1085" t="str">
        <f t="shared" si="288"/>
        <v>SUSPENDER</v>
      </c>
      <c r="AJ996" s="604"/>
      <c r="AK996" s="604"/>
      <c r="AL996" s="604"/>
      <c r="AM996" s="604"/>
      <c r="AN996" s="924"/>
      <c r="AO996" s="924"/>
      <c r="AP996" s="924"/>
      <c r="AQ996" s="924"/>
      <c r="AR996" s="924"/>
      <c r="AS996" s="924"/>
      <c r="AT996" s="604"/>
      <c r="AU996" s="604"/>
      <c r="AV996" s="604"/>
      <c r="AW996" s="604"/>
      <c r="AX996" s="604"/>
      <c r="AY996" s="604"/>
      <c r="AZ996" s="604"/>
      <c r="BA996" s="604"/>
      <c r="BB996" s="604"/>
      <c r="BC996" s="604"/>
      <c r="BD996" s="604"/>
      <c r="BE996" s="604"/>
      <c r="BF996" s="604"/>
      <c r="BG996" s="604"/>
      <c r="BH996" s="604"/>
      <c r="BI996" s="604"/>
      <c r="BJ996" s="604"/>
      <c r="BK996" s="604"/>
      <c r="BL996" s="604"/>
      <c r="BM996" s="604"/>
      <c r="BN996" s="604"/>
      <c r="BO996" s="604"/>
      <c r="BP996" s="604"/>
      <c r="BQ996" s="604"/>
      <c r="BR996" s="604"/>
      <c r="BS996" s="604"/>
      <c r="BT996" s="604"/>
      <c r="BU996" s="604"/>
      <c r="BV996" s="604"/>
      <c r="BW996" s="604"/>
      <c r="BX996" s="604"/>
      <c r="BY996" s="604"/>
      <c r="BZ996" s="604"/>
      <c r="CA996" s="604"/>
      <c r="CB996" s="604"/>
      <c r="CC996" s="604"/>
      <c r="CD996" s="604"/>
      <c r="CE996" s="604"/>
      <c r="CF996" s="604"/>
      <c r="CG996" s="604"/>
      <c r="CH996" s="604"/>
      <c r="CI996" s="604"/>
      <c r="CJ996" s="604"/>
      <c r="CK996" s="604"/>
    </row>
    <row r="997" spans="1:89" ht="16" hidden="1">
      <c r="A997" s="447">
        <f t="shared" si="293"/>
        <v>979</v>
      </c>
      <c r="B997" s="46"/>
      <c r="C997" s="1070"/>
      <c r="D997" s="46"/>
      <c r="E997" s="672"/>
      <c r="F997" s="139"/>
      <c r="G997" s="139"/>
      <c r="H997" s="673"/>
      <c r="I997" s="674"/>
      <c r="J997" s="676"/>
      <c r="K997" s="676"/>
      <c r="L997" s="676"/>
      <c r="M997" s="134"/>
      <c r="N997" s="135"/>
      <c r="O997" s="118" t="e">
        <f>EDATE($N997,#REF!-1)</f>
        <v>#REF!</v>
      </c>
      <c r="P997" s="135"/>
      <c r="Q997" s="118" t="str">
        <f t="shared" si="295"/>
        <v/>
      </c>
      <c r="R997" s="49" t="str">
        <f t="shared" si="296"/>
        <v/>
      </c>
      <c r="S997" s="49">
        <f t="shared" si="294"/>
        <v>0</v>
      </c>
      <c r="T997" s="245"/>
      <c r="U997" s="132"/>
      <c r="V997" s="604"/>
      <c r="W997" s="604" t="str">
        <f t="shared" si="297"/>
        <v/>
      </c>
      <c r="X997" s="1022">
        <f t="shared" si="298"/>
        <v>0</v>
      </c>
      <c r="Y997" s="326"/>
      <c r="Z997" s="327"/>
      <c r="AA997" s="328"/>
      <c r="AB997" s="604" t="e">
        <f ca="1">IF(Cat_alumnos[[#This Row],[Termina Programa]]&lt;TODAY(), "EGRESADO", "VIGENTE")</f>
        <v>#REF!</v>
      </c>
      <c r="AD997" s="1248">
        <v>979</v>
      </c>
      <c r="AE997" s="925"/>
      <c r="AF99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CALENDARIO)]],TODAY())/30,0)-AE997, IF(Cat_alumnos[[#This Row],[ESTATUS ACADÉMICO]]="VIGENTE",ROUNDDOWN(DAYS360(Cat_alumnos[[#This Row],[FECHA DE INICIO (PRIMERA CLASE CALENDARIO)]],TODAY())/30,0)+1-AE997,"NO VIGENTE"))</f>
        <v>#REF!</v>
      </c>
      <c r="AG997" s="604"/>
      <c r="AH99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7" s="1085" t="str">
        <f t="shared" si="288"/>
        <v>SUSPENDER</v>
      </c>
      <c r="AJ997" s="604"/>
      <c r="AK997" s="604"/>
      <c r="AL997" s="604"/>
      <c r="AM997" s="604"/>
      <c r="AN997" s="924"/>
      <c r="AO997" s="924"/>
      <c r="AP997" s="924"/>
      <c r="AQ997" s="924"/>
      <c r="AR997" s="924"/>
      <c r="AS997" s="924"/>
      <c r="AT997" s="604"/>
      <c r="AU997" s="604"/>
      <c r="AV997" s="604"/>
      <c r="AW997" s="604"/>
      <c r="AX997" s="604"/>
      <c r="AY997" s="604"/>
      <c r="AZ997" s="604"/>
      <c r="BA997" s="604"/>
      <c r="BB997" s="604"/>
      <c r="BC997" s="604"/>
      <c r="BD997" s="604"/>
      <c r="BE997" s="604"/>
      <c r="BF997" s="604"/>
      <c r="BG997" s="604"/>
      <c r="BH997" s="604"/>
      <c r="BI997" s="604"/>
      <c r="BJ997" s="604"/>
      <c r="BK997" s="604"/>
      <c r="BL997" s="604"/>
      <c r="BM997" s="604"/>
      <c r="BN997" s="604"/>
      <c r="BO997" s="604"/>
      <c r="BP997" s="604"/>
      <c r="BQ997" s="604"/>
      <c r="BR997" s="604"/>
      <c r="BS997" s="604"/>
      <c r="BT997" s="604"/>
      <c r="BU997" s="604"/>
      <c r="BV997" s="604"/>
      <c r="BW997" s="604"/>
      <c r="BX997" s="604"/>
      <c r="BY997" s="604"/>
      <c r="BZ997" s="604"/>
      <c r="CA997" s="604"/>
      <c r="CB997" s="604"/>
      <c r="CC997" s="604"/>
      <c r="CD997" s="604"/>
      <c r="CE997" s="604"/>
      <c r="CF997" s="604"/>
      <c r="CG997" s="604"/>
      <c r="CH997" s="604"/>
      <c r="CI997" s="604"/>
      <c r="CJ997" s="604"/>
      <c r="CK997" s="604"/>
    </row>
    <row r="998" spans="1:89" ht="16" hidden="1">
      <c r="A998" s="447">
        <f t="shared" si="293"/>
        <v>980</v>
      </c>
      <c r="B998" s="46"/>
      <c r="C998" s="1070"/>
      <c r="D998" s="46"/>
      <c r="E998" s="672"/>
      <c r="F998" s="139"/>
      <c r="G998" s="139"/>
      <c r="H998" s="673"/>
      <c r="I998" s="674"/>
      <c r="J998" s="676"/>
      <c r="K998" s="676"/>
      <c r="L998" s="676"/>
      <c r="M998" s="134"/>
      <c r="N998" s="135"/>
      <c r="O998" s="118" t="e">
        <f>EDATE($N998,#REF!-1)</f>
        <v>#REF!</v>
      </c>
      <c r="P998" s="135"/>
      <c r="Q998" s="118" t="str">
        <f t="shared" si="295"/>
        <v/>
      </c>
      <c r="R998" s="49" t="str">
        <f t="shared" si="296"/>
        <v/>
      </c>
      <c r="S998" s="49">
        <f t="shared" si="294"/>
        <v>0</v>
      </c>
      <c r="T998" s="245"/>
      <c r="U998" s="132"/>
      <c r="V998" s="604"/>
      <c r="W998" s="604" t="str">
        <f t="shared" si="297"/>
        <v/>
      </c>
      <c r="X998" s="1022">
        <f t="shared" si="298"/>
        <v>0</v>
      </c>
      <c r="Y998" s="326"/>
      <c r="Z998" s="327"/>
      <c r="AA998" s="328"/>
      <c r="AB998" s="604" t="e">
        <f ca="1">IF(Cat_alumnos[[#This Row],[Termina Programa]]&lt;TODAY(), "EGRESADO", "VIGENTE")</f>
        <v>#REF!</v>
      </c>
      <c r="AD998" s="1249">
        <v>980</v>
      </c>
      <c r="AE998" s="925"/>
      <c r="AF99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CALENDARIO)]],TODAY())/30,0)-AE998, IF(Cat_alumnos[[#This Row],[ESTATUS ACADÉMICO]]="VIGENTE",ROUNDDOWN(DAYS360(Cat_alumnos[[#This Row],[FECHA DE INICIO (PRIMERA CLASE CALENDARIO)]],TODAY())/30,0)+1-AE998,"NO VIGENTE"))</f>
        <v>#REF!</v>
      </c>
      <c r="AG998" s="604"/>
      <c r="AH99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8" s="1085" t="str">
        <f t="shared" si="288"/>
        <v>SUSPENDER</v>
      </c>
      <c r="AJ998" s="604"/>
      <c r="AK998" s="604"/>
      <c r="AL998" s="604"/>
      <c r="AM998" s="604"/>
      <c r="AN998" s="924"/>
      <c r="AO998" s="924"/>
      <c r="AP998" s="924"/>
      <c r="AQ998" s="924"/>
      <c r="AR998" s="924"/>
      <c r="AS998" s="924"/>
      <c r="AT998" s="604"/>
      <c r="AU998" s="604"/>
      <c r="AV998" s="604"/>
      <c r="AW998" s="604"/>
      <c r="AX998" s="604"/>
      <c r="AY998" s="604"/>
      <c r="AZ998" s="604"/>
      <c r="BA998" s="604"/>
      <c r="BB998" s="604"/>
      <c r="BC998" s="604"/>
      <c r="BD998" s="604"/>
      <c r="BE998" s="604"/>
      <c r="BF998" s="604"/>
      <c r="BG998" s="604"/>
      <c r="BH998" s="604"/>
      <c r="BI998" s="604"/>
      <c r="BJ998" s="604"/>
      <c r="BK998" s="604"/>
      <c r="BL998" s="604"/>
      <c r="BM998" s="604"/>
      <c r="BN998" s="604"/>
      <c r="BO998" s="604"/>
      <c r="BP998" s="604"/>
      <c r="BQ998" s="604"/>
      <c r="BR998" s="604"/>
      <c r="BS998" s="604"/>
      <c r="BT998" s="604"/>
      <c r="BU998" s="604"/>
      <c r="BV998" s="604"/>
      <c r="BW998" s="604"/>
      <c r="BX998" s="604"/>
      <c r="BY998" s="604"/>
      <c r="BZ998" s="604"/>
      <c r="CA998" s="604"/>
      <c r="CB998" s="604"/>
      <c r="CC998" s="604"/>
      <c r="CD998" s="604"/>
      <c r="CE998" s="604"/>
      <c r="CF998" s="604"/>
      <c r="CG998" s="604"/>
      <c r="CH998" s="604"/>
      <c r="CI998" s="604"/>
      <c r="CJ998" s="604"/>
      <c r="CK998" s="604"/>
    </row>
    <row r="999" spans="1:89" ht="16" hidden="1">
      <c r="A999" s="447">
        <f t="shared" si="293"/>
        <v>981</v>
      </c>
      <c r="B999" s="46"/>
      <c r="C999" s="1070"/>
      <c r="D999" s="46"/>
      <c r="E999" s="672"/>
      <c r="F999" s="139"/>
      <c r="G999" s="139"/>
      <c r="H999" s="673"/>
      <c r="I999" s="674"/>
      <c r="J999" s="676"/>
      <c r="K999" s="676"/>
      <c r="L999" s="676"/>
      <c r="M999" s="134"/>
      <c r="N999" s="135"/>
      <c r="O999" s="118" t="e">
        <f>EDATE($N999,#REF!-1)</f>
        <v>#REF!</v>
      </c>
      <c r="P999" s="135"/>
      <c r="Q999" s="118" t="str">
        <f t="shared" si="295"/>
        <v/>
      </c>
      <c r="R999" s="49" t="str">
        <f t="shared" si="296"/>
        <v/>
      </c>
      <c r="S999" s="49">
        <f t="shared" si="294"/>
        <v>0</v>
      </c>
      <c r="T999" s="245"/>
      <c r="U999" s="132"/>
      <c r="V999" s="604"/>
      <c r="W999" s="604" t="str">
        <f t="shared" si="297"/>
        <v/>
      </c>
      <c r="X999" s="1022">
        <f t="shared" si="298"/>
        <v>0</v>
      </c>
      <c r="Y999" s="326"/>
      <c r="Z999" s="327"/>
      <c r="AA999" s="328"/>
      <c r="AB999" s="604" t="e">
        <f ca="1">IF(Cat_alumnos[[#This Row],[Termina Programa]]&lt;TODAY(), "EGRESADO", "VIGENTE")</f>
        <v>#REF!</v>
      </c>
      <c r="AD999" s="1248">
        <v>981</v>
      </c>
      <c r="AE999" s="925"/>
      <c r="AF99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CALENDARIO)]],TODAY())/30,0)-AE999, IF(Cat_alumnos[[#This Row],[ESTATUS ACADÉMICO]]="VIGENTE",ROUNDDOWN(DAYS360(Cat_alumnos[[#This Row],[FECHA DE INICIO (PRIMERA CLASE CALENDARIO)]],TODAY())/30,0)+1-AE999,"NO VIGENTE"))</f>
        <v>#REF!</v>
      </c>
      <c r="AG999" s="604"/>
      <c r="AH99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9" s="1085" t="str">
        <f t="shared" si="288"/>
        <v>SUSPENDER</v>
      </c>
      <c r="AJ999" s="604"/>
      <c r="AK999" s="604"/>
      <c r="AL999" s="604"/>
      <c r="AM999" s="604"/>
      <c r="AN999" s="924"/>
      <c r="AO999" s="924"/>
      <c r="AP999" s="924"/>
      <c r="AQ999" s="924"/>
      <c r="AR999" s="924"/>
      <c r="AS999" s="924"/>
      <c r="AT999" s="604"/>
      <c r="AU999" s="604"/>
      <c r="AV999" s="604"/>
      <c r="AW999" s="604"/>
      <c r="AX999" s="604"/>
      <c r="AY999" s="604"/>
      <c r="AZ999" s="604"/>
      <c r="BA999" s="604"/>
      <c r="BB999" s="604"/>
      <c r="BC999" s="604"/>
      <c r="BD999" s="604"/>
      <c r="BE999" s="604"/>
      <c r="BF999" s="604"/>
      <c r="BG999" s="604"/>
      <c r="BH999" s="604"/>
      <c r="BI999" s="604"/>
      <c r="BJ999" s="604"/>
      <c r="BK999" s="604"/>
      <c r="BL999" s="604"/>
      <c r="BM999" s="604"/>
      <c r="BN999" s="604"/>
      <c r="BO999" s="604"/>
      <c r="BP999" s="604"/>
      <c r="BQ999" s="604"/>
      <c r="BR999" s="604"/>
      <c r="BS999" s="604"/>
      <c r="BT999" s="604"/>
      <c r="BU999" s="604"/>
      <c r="BV999" s="604"/>
      <c r="BW999" s="604"/>
      <c r="BX999" s="604"/>
      <c r="BY999" s="604"/>
      <c r="BZ999" s="604"/>
      <c r="CA999" s="604"/>
      <c r="CB999" s="604"/>
      <c r="CC999" s="604"/>
      <c r="CD999" s="604"/>
      <c r="CE999" s="604"/>
      <c r="CF999" s="604"/>
      <c r="CG999" s="604"/>
      <c r="CH999" s="604"/>
      <c r="CI999" s="604"/>
      <c r="CJ999" s="604"/>
      <c r="CK999" s="604"/>
    </row>
    <row r="1000" spans="1:89" ht="16" hidden="1">
      <c r="A1000" s="447">
        <f t="shared" si="293"/>
        <v>982</v>
      </c>
      <c r="B1000" s="46"/>
      <c r="C1000" s="1070"/>
      <c r="D1000" s="46"/>
      <c r="E1000" s="672"/>
      <c r="F1000" s="139"/>
      <c r="G1000" s="139"/>
      <c r="H1000" s="673"/>
      <c r="I1000" s="674"/>
      <c r="J1000" s="676"/>
      <c r="K1000" s="676"/>
      <c r="L1000" s="676"/>
      <c r="M1000" s="134"/>
      <c r="N1000" s="135"/>
      <c r="O1000" s="118" t="e">
        <f>EDATE($N1000,#REF!-1)</f>
        <v>#REF!</v>
      </c>
      <c r="P1000" s="135"/>
      <c r="Q1000" s="118" t="str">
        <f t="shared" si="295"/>
        <v/>
      </c>
      <c r="R1000" s="49" t="str">
        <f t="shared" si="296"/>
        <v/>
      </c>
      <c r="S1000" s="49">
        <f t="shared" si="294"/>
        <v>0</v>
      </c>
      <c r="T1000" s="245"/>
      <c r="U1000" s="132"/>
      <c r="V1000" s="604"/>
      <c r="W1000" s="604" t="str">
        <f t="shared" si="297"/>
        <v/>
      </c>
      <c r="X1000" s="1022">
        <f t="shared" si="298"/>
        <v>0</v>
      </c>
      <c r="Y1000" s="326"/>
      <c r="Z1000" s="327"/>
      <c r="AA1000" s="328"/>
      <c r="AB1000" s="604" t="e">
        <f ca="1">IF(Cat_alumnos[[#This Row],[Termina Programa]]&lt;TODAY(), "EGRESADO", "VIGENTE")</f>
        <v>#REF!</v>
      </c>
      <c r="AD1000" s="1249">
        <v>982</v>
      </c>
      <c r="AE1000" s="925"/>
      <c r="AF100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CALENDARIO)]],TODAY())/30,0)-AE1000, IF(Cat_alumnos[[#This Row],[ESTATUS ACADÉMICO]]="VIGENTE",ROUNDDOWN(DAYS360(Cat_alumnos[[#This Row],[FECHA DE INICIO (PRIMERA CLASE CALENDARIO)]],TODAY())/30,0)+1-AE1000,"NO VIGENTE"))</f>
        <v>#REF!</v>
      </c>
      <c r="AG1000" s="604"/>
      <c r="AH100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0" s="1085" t="str">
        <f t="shared" si="288"/>
        <v>SUSPENDER</v>
      </c>
      <c r="AJ1000" s="604"/>
      <c r="AK1000" s="604"/>
      <c r="AL1000" s="604"/>
      <c r="AM1000" s="604"/>
      <c r="AN1000" s="924"/>
      <c r="AO1000" s="924"/>
      <c r="AP1000" s="924"/>
      <c r="AQ1000" s="924"/>
      <c r="AR1000" s="924"/>
      <c r="AS1000" s="924"/>
      <c r="AT1000" s="604"/>
      <c r="AU1000" s="604"/>
      <c r="AV1000" s="604"/>
      <c r="AW1000" s="604"/>
      <c r="AX1000" s="604"/>
      <c r="AY1000" s="604"/>
      <c r="AZ1000" s="604"/>
      <c r="BA1000" s="604"/>
      <c r="BB1000" s="604"/>
      <c r="BC1000" s="604"/>
      <c r="BD1000" s="604"/>
      <c r="BE1000" s="604"/>
      <c r="BF1000" s="604"/>
      <c r="BG1000" s="604"/>
      <c r="BH1000" s="604"/>
      <c r="BI1000" s="604"/>
      <c r="BJ1000" s="604"/>
      <c r="BK1000" s="604"/>
      <c r="BL1000" s="604"/>
      <c r="BM1000" s="604"/>
      <c r="BN1000" s="604"/>
      <c r="BO1000" s="604"/>
      <c r="BP1000" s="604"/>
      <c r="BQ1000" s="604"/>
      <c r="BR1000" s="604"/>
      <c r="BS1000" s="604"/>
      <c r="BT1000" s="604"/>
      <c r="BU1000" s="604"/>
      <c r="BV1000" s="604"/>
      <c r="BW1000" s="604"/>
      <c r="BX1000" s="604"/>
      <c r="BY1000" s="604"/>
      <c r="BZ1000" s="604"/>
      <c r="CA1000" s="604"/>
      <c r="CB1000" s="604"/>
      <c r="CC1000" s="604"/>
      <c r="CD1000" s="604"/>
      <c r="CE1000" s="604"/>
      <c r="CF1000" s="604"/>
      <c r="CG1000" s="604"/>
      <c r="CH1000" s="604"/>
      <c r="CI1000" s="604"/>
      <c r="CJ1000" s="604"/>
      <c r="CK1000" s="604"/>
    </row>
    <row r="1001" spans="1:89" ht="16" hidden="1">
      <c r="A1001" s="447">
        <f t="shared" si="293"/>
        <v>983</v>
      </c>
      <c r="B1001" s="46"/>
      <c r="C1001" s="1070"/>
      <c r="D1001" s="46"/>
      <c r="E1001" s="672"/>
      <c r="F1001" s="139"/>
      <c r="G1001" s="139"/>
      <c r="H1001" s="673"/>
      <c r="I1001" s="674"/>
      <c r="J1001" s="676"/>
      <c r="K1001" s="676"/>
      <c r="L1001" s="676"/>
      <c r="M1001" s="134"/>
      <c r="N1001" s="135"/>
      <c r="O1001" s="118" t="e">
        <f>EDATE($N1001,#REF!-1)</f>
        <v>#REF!</v>
      </c>
      <c r="P1001" s="135"/>
      <c r="Q1001" s="118" t="str">
        <f t="shared" si="295"/>
        <v/>
      </c>
      <c r="R1001" s="49" t="str">
        <f t="shared" si="296"/>
        <v/>
      </c>
      <c r="S1001" s="49">
        <f t="shared" si="294"/>
        <v>0</v>
      </c>
      <c r="T1001" s="245"/>
      <c r="U1001" s="132"/>
      <c r="V1001" s="604"/>
      <c r="W1001" s="604" t="str">
        <f t="shared" si="297"/>
        <v/>
      </c>
      <c r="X1001" s="1022">
        <f t="shared" si="298"/>
        <v>0</v>
      </c>
      <c r="Y1001" s="326"/>
      <c r="Z1001" s="327"/>
      <c r="AA1001" s="328"/>
      <c r="AB1001" s="604" t="e">
        <f ca="1">IF(Cat_alumnos[[#This Row],[Termina Programa]]&lt;TODAY(), "EGRESADO", "VIGENTE")</f>
        <v>#REF!</v>
      </c>
      <c r="AD1001" s="1248">
        <v>983</v>
      </c>
      <c r="AE1001" s="925"/>
      <c r="AF100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CALENDARIO)]],TODAY())/30,0)-AE1001, IF(Cat_alumnos[[#This Row],[ESTATUS ACADÉMICO]]="VIGENTE",ROUNDDOWN(DAYS360(Cat_alumnos[[#This Row],[FECHA DE INICIO (PRIMERA CLASE CALENDARIO)]],TODAY())/30,0)+1-AE1001,"NO VIGENTE"))</f>
        <v>#REF!</v>
      </c>
      <c r="AG1001" s="604"/>
      <c r="AH100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1" s="1085" t="str">
        <f t="shared" si="288"/>
        <v>SUSPENDER</v>
      </c>
      <c r="AJ1001" s="604"/>
      <c r="AK1001" s="604"/>
      <c r="AL1001" s="604"/>
      <c r="AM1001" s="604"/>
      <c r="AN1001" s="924"/>
      <c r="AO1001" s="924"/>
      <c r="AP1001" s="924"/>
      <c r="AQ1001" s="924"/>
      <c r="AR1001" s="924"/>
      <c r="AS1001" s="924"/>
      <c r="AT1001" s="604"/>
      <c r="AU1001" s="604"/>
      <c r="AV1001" s="604"/>
      <c r="AW1001" s="604"/>
      <c r="AX1001" s="604"/>
      <c r="AY1001" s="604"/>
      <c r="AZ1001" s="604"/>
      <c r="BA1001" s="604"/>
      <c r="BB1001" s="604"/>
      <c r="BC1001" s="604"/>
      <c r="BD1001" s="604"/>
      <c r="BE1001" s="604"/>
      <c r="BF1001" s="604"/>
      <c r="BG1001" s="604"/>
      <c r="BH1001" s="604"/>
      <c r="BI1001" s="604"/>
      <c r="BJ1001" s="604"/>
      <c r="BK1001" s="604"/>
      <c r="BL1001" s="604"/>
      <c r="BM1001" s="604"/>
      <c r="BN1001" s="604"/>
      <c r="BO1001" s="604"/>
      <c r="BP1001" s="604"/>
      <c r="BQ1001" s="604"/>
      <c r="BR1001" s="604"/>
      <c r="BS1001" s="604"/>
      <c r="BT1001" s="604"/>
      <c r="BU1001" s="604"/>
      <c r="BV1001" s="604"/>
      <c r="BW1001" s="604"/>
      <c r="BX1001" s="604"/>
      <c r="BY1001" s="604"/>
      <c r="BZ1001" s="604"/>
      <c r="CA1001" s="604"/>
      <c r="CB1001" s="604"/>
      <c r="CC1001" s="604"/>
      <c r="CD1001" s="604"/>
      <c r="CE1001" s="604"/>
      <c r="CF1001" s="604"/>
      <c r="CG1001" s="604"/>
      <c r="CH1001" s="604"/>
      <c r="CI1001" s="604"/>
      <c r="CJ1001" s="604"/>
      <c r="CK1001" s="604"/>
    </row>
    <row r="1002" spans="1:89" ht="16" hidden="1">
      <c r="A1002" s="447">
        <f t="shared" si="293"/>
        <v>984</v>
      </c>
      <c r="B1002" s="46"/>
      <c r="C1002" s="1070"/>
      <c r="D1002" s="46"/>
      <c r="E1002" s="672"/>
      <c r="F1002" s="139"/>
      <c r="G1002" s="139"/>
      <c r="H1002" s="673"/>
      <c r="I1002" s="674"/>
      <c r="J1002" s="676"/>
      <c r="K1002" s="676"/>
      <c r="L1002" s="676"/>
      <c r="M1002" s="134"/>
      <c r="N1002" s="135"/>
      <c r="O1002" s="118" t="e">
        <f>EDATE($N1002,#REF!-1)</f>
        <v>#REF!</v>
      </c>
      <c r="P1002" s="135"/>
      <c r="Q1002" s="118" t="str">
        <f t="shared" ref="Q1002:Q1024" si="299">IFERROR(EDATE($P1002,$H1002-1),"")</f>
        <v/>
      </c>
      <c r="R1002" s="49" t="str">
        <f t="shared" ref="R1002:R1024" si="300">MID($C1002,11,1)</f>
        <v/>
      </c>
      <c r="S1002" s="49">
        <f t="shared" si="294"/>
        <v>0</v>
      </c>
      <c r="T1002" s="245"/>
      <c r="U1002" s="132"/>
      <c r="V1002" s="604"/>
      <c r="W1002" s="604" t="str">
        <f t="shared" ref="W1002:W1024" si="301">IFERROR($X1002/$V1002,"")</f>
        <v/>
      </c>
      <c r="X1002" s="1022">
        <f t="shared" ref="X1002:X1024" si="302">$V1002-$L1002</f>
        <v>0</v>
      </c>
      <c r="Y1002" s="326"/>
      <c r="Z1002" s="327"/>
      <c r="AA1002" s="328"/>
      <c r="AB1002" s="604" t="e">
        <f ca="1">IF(Cat_alumnos[[#This Row],[Termina Programa]]&lt;TODAY(), "EGRESADO", "VIGENTE")</f>
        <v>#REF!</v>
      </c>
      <c r="AD1002" s="1249">
        <v>984</v>
      </c>
      <c r="AE1002" s="925"/>
      <c r="AF100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CALENDARIO)]],TODAY())/30,0)-AE1002, IF(Cat_alumnos[[#This Row],[ESTATUS ACADÉMICO]]="VIGENTE",ROUNDDOWN(DAYS360(Cat_alumnos[[#This Row],[FECHA DE INICIO (PRIMERA CLASE CALENDARIO)]],TODAY())/30,0)+1-AE1002,"NO VIGENTE"))</f>
        <v>#REF!</v>
      </c>
      <c r="AG1002" s="604"/>
      <c r="AH100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2" s="1085" t="str">
        <f t="shared" si="288"/>
        <v>SUSPENDER</v>
      </c>
      <c r="AJ1002" s="604"/>
      <c r="AK1002" s="604"/>
      <c r="AL1002" s="604"/>
      <c r="AM1002" s="604"/>
      <c r="AN1002" s="924"/>
      <c r="AO1002" s="924"/>
      <c r="AP1002" s="924"/>
      <c r="AQ1002" s="924"/>
      <c r="AR1002" s="924"/>
      <c r="AS1002" s="924"/>
      <c r="AT1002" s="604"/>
      <c r="AU1002" s="604"/>
      <c r="AV1002" s="604"/>
      <c r="AW1002" s="604"/>
      <c r="AX1002" s="604"/>
      <c r="AY1002" s="604"/>
      <c r="AZ1002" s="604"/>
      <c r="BA1002" s="604"/>
      <c r="BB1002" s="604"/>
      <c r="BC1002" s="604"/>
      <c r="BD1002" s="604"/>
      <c r="BE1002" s="604"/>
      <c r="BF1002" s="604"/>
      <c r="BG1002" s="604"/>
      <c r="BH1002" s="604"/>
      <c r="BI1002" s="604"/>
      <c r="BJ1002" s="604"/>
      <c r="BK1002" s="604"/>
      <c r="BL1002" s="604"/>
      <c r="BM1002" s="604"/>
      <c r="BN1002" s="604"/>
      <c r="BO1002" s="604"/>
      <c r="BP1002" s="604"/>
      <c r="BQ1002" s="604"/>
      <c r="BR1002" s="604"/>
      <c r="BS1002" s="604"/>
      <c r="BT1002" s="604"/>
      <c r="BU1002" s="604"/>
      <c r="BV1002" s="604"/>
      <c r="BW1002" s="604"/>
      <c r="BX1002" s="604"/>
      <c r="BY1002" s="604"/>
      <c r="BZ1002" s="604"/>
      <c r="CA1002" s="604"/>
      <c r="CB1002" s="604"/>
      <c r="CC1002" s="604"/>
      <c r="CD1002" s="604"/>
      <c r="CE1002" s="604"/>
      <c r="CF1002" s="604"/>
      <c r="CG1002" s="604"/>
      <c r="CH1002" s="604"/>
      <c r="CI1002" s="604"/>
      <c r="CJ1002" s="604"/>
      <c r="CK1002" s="604"/>
    </row>
    <row r="1003" spans="1:89" ht="16" hidden="1">
      <c r="A1003" s="447">
        <f t="shared" si="293"/>
        <v>985</v>
      </c>
      <c r="B1003" s="46"/>
      <c r="C1003" s="1070"/>
      <c r="D1003" s="46"/>
      <c r="E1003" s="672"/>
      <c r="F1003" s="139"/>
      <c r="G1003" s="139"/>
      <c r="H1003" s="673"/>
      <c r="I1003" s="674"/>
      <c r="J1003" s="676"/>
      <c r="K1003" s="676"/>
      <c r="L1003" s="676"/>
      <c r="M1003" s="134"/>
      <c r="N1003" s="135"/>
      <c r="O1003" s="118" t="e">
        <f>EDATE($N1003,#REF!-1)</f>
        <v>#REF!</v>
      </c>
      <c r="P1003" s="135"/>
      <c r="Q1003" s="118" t="str">
        <f t="shared" si="299"/>
        <v/>
      </c>
      <c r="R1003" s="49" t="str">
        <f t="shared" si="300"/>
        <v/>
      </c>
      <c r="S1003" s="49">
        <f t="shared" si="294"/>
        <v>0</v>
      </c>
      <c r="T1003" s="245"/>
      <c r="U1003" s="132"/>
      <c r="V1003" s="604"/>
      <c r="W1003" s="604" t="str">
        <f t="shared" si="301"/>
        <v/>
      </c>
      <c r="X1003" s="1022">
        <f t="shared" si="302"/>
        <v>0</v>
      </c>
      <c r="Y1003" s="326"/>
      <c r="Z1003" s="327"/>
      <c r="AA1003" s="328"/>
      <c r="AB1003" s="604" t="e">
        <f ca="1">IF(Cat_alumnos[[#This Row],[Termina Programa]]&lt;TODAY(), "EGRESADO", "VIGENTE")</f>
        <v>#REF!</v>
      </c>
      <c r="AD1003" s="1248">
        <v>985</v>
      </c>
      <c r="AE1003" s="925"/>
      <c r="AF100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CALENDARIO)]],TODAY())/30,0)-AE1003, IF(Cat_alumnos[[#This Row],[ESTATUS ACADÉMICO]]="VIGENTE",ROUNDDOWN(DAYS360(Cat_alumnos[[#This Row],[FECHA DE INICIO (PRIMERA CLASE CALENDARIO)]],TODAY())/30,0)+1-AE1003,"NO VIGENTE"))</f>
        <v>#REF!</v>
      </c>
      <c r="AG1003" s="604"/>
      <c r="AH100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3" s="1085" t="str">
        <f t="shared" si="288"/>
        <v>SUSPENDER</v>
      </c>
      <c r="AJ1003" s="604"/>
      <c r="AK1003" s="604"/>
      <c r="AL1003" s="604"/>
      <c r="AM1003" s="604"/>
      <c r="AN1003" s="924"/>
      <c r="AO1003" s="924"/>
      <c r="AP1003" s="924"/>
      <c r="AQ1003" s="924"/>
      <c r="AR1003" s="924"/>
      <c r="AS1003" s="924"/>
      <c r="AT1003" s="604"/>
      <c r="AU1003" s="604"/>
      <c r="AV1003" s="604"/>
      <c r="AW1003" s="604"/>
      <c r="AX1003" s="604"/>
      <c r="AY1003" s="604"/>
      <c r="AZ1003" s="604"/>
      <c r="BA1003" s="604"/>
      <c r="BB1003" s="604"/>
      <c r="BC1003" s="604"/>
      <c r="BD1003" s="604"/>
      <c r="BE1003" s="604"/>
      <c r="BF1003" s="604"/>
      <c r="BG1003" s="604"/>
      <c r="BH1003" s="604"/>
      <c r="BI1003" s="604"/>
      <c r="BJ1003" s="604"/>
      <c r="BK1003" s="604"/>
      <c r="BL1003" s="604"/>
      <c r="BM1003" s="604"/>
      <c r="BN1003" s="604"/>
      <c r="BO1003" s="604"/>
      <c r="BP1003" s="604"/>
      <c r="BQ1003" s="604"/>
      <c r="BR1003" s="604"/>
      <c r="BS1003" s="604"/>
      <c r="BT1003" s="604"/>
      <c r="BU1003" s="604"/>
      <c r="BV1003" s="604"/>
      <c r="BW1003" s="604"/>
      <c r="BX1003" s="604"/>
      <c r="BY1003" s="604"/>
      <c r="BZ1003" s="604"/>
      <c r="CA1003" s="604"/>
      <c r="CB1003" s="604"/>
      <c r="CC1003" s="604"/>
      <c r="CD1003" s="604"/>
      <c r="CE1003" s="604"/>
      <c r="CF1003" s="604"/>
      <c r="CG1003" s="604"/>
      <c r="CH1003" s="604"/>
      <c r="CI1003" s="604"/>
      <c r="CJ1003" s="604"/>
      <c r="CK1003" s="604"/>
    </row>
    <row r="1004" spans="1:89" ht="16" hidden="1">
      <c r="A1004" s="447">
        <f t="shared" si="293"/>
        <v>986</v>
      </c>
      <c r="B1004" s="46"/>
      <c r="C1004" s="1070"/>
      <c r="D1004" s="46"/>
      <c r="E1004" s="672"/>
      <c r="F1004" s="139"/>
      <c r="G1004" s="139"/>
      <c r="H1004" s="673"/>
      <c r="I1004" s="674"/>
      <c r="J1004" s="676"/>
      <c r="K1004" s="676"/>
      <c r="L1004" s="676"/>
      <c r="M1004" s="134"/>
      <c r="N1004" s="135"/>
      <c r="O1004" s="118" t="e">
        <f>EDATE($N1004,#REF!-1)</f>
        <v>#REF!</v>
      </c>
      <c r="P1004" s="135"/>
      <c r="Q1004" s="118" t="str">
        <f t="shared" si="299"/>
        <v/>
      </c>
      <c r="R1004" s="49" t="str">
        <f t="shared" si="300"/>
        <v/>
      </c>
      <c r="S1004" s="49">
        <f t="shared" si="294"/>
        <v>0</v>
      </c>
      <c r="T1004" s="245"/>
      <c r="U1004" s="132"/>
      <c r="V1004" s="604"/>
      <c r="W1004" s="604" t="str">
        <f t="shared" si="301"/>
        <v/>
      </c>
      <c r="X1004" s="1022">
        <f t="shared" si="302"/>
        <v>0</v>
      </c>
      <c r="Y1004" s="326"/>
      <c r="Z1004" s="327"/>
      <c r="AA1004" s="328"/>
      <c r="AB1004" s="604" t="e">
        <f ca="1">IF(Cat_alumnos[[#This Row],[Termina Programa]]&lt;TODAY(), "EGRESADO", "VIGENTE")</f>
        <v>#REF!</v>
      </c>
      <c r="AD1004" s="1249">
        <v>986</v>
      </c>
      <c r="AE1004" s="925"/>
      <c r="AF100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CALENDARIO)]],TODAY())/30,0)-AE1004, IF(Cat_alumnos[[#This Row],[ESTATUS ACADÉMICO]]="VIGENTE",ROUNDDOWN(DAYS360(Cat_alumnos[[#This Row],[FECHA DE INICIO (PRIMERA CLASE CALENDARIO)]],TODAY())/30,0)+1-AE1004,"NO VIGENTE"))</f>
        <v>#REF!</v>
      </c>
      <c r="AG1004" s="604"/>
      <c r="AH100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4" s="1085" t="str">
        <f t="shared" si="288"/>
        <v>SUSPENDER</v>
      </c>
      <c r="AJ1004" s="604"/>
      <c r="AK1004" s="604"/>
      <c r="AL1004" s="604"/>
      <c r="AM1004" s="604"/>
      <c r="AN1004" s="924"/>
      <c r="AO1004" s="924"/>
      <c r="AP1004" s="924"/>
      <c r="AQ1004" s="924"/>
      <c r="AR1004" s="924"/>
      <c r="AS1004" s="924"/>
      <c r="AT1004" s="604"/>
      <c r="AU1004" s="604"/>
      <c r="AV1004" s="604"/>
      <c r="AW1004" s="604"/>
      <c r="AX1004" s="604"/>
      <c r="AY1004" s="604"/>
      <c r="AZ1004" s="604"/>
      <c r="BA1004" s="604"/>
      <c r="BB1004" s="604"/>
      <c r="BC1004" s="604"/>
      <c r="BD1004" s="604"/>
      <c r="BE1004" s="604"/>
      <c r="BF1004" s="604"/>
      <c r="BG1004" s="604"/>
      <c r="BH1004" s="604"/>
      <c r="BI1004" s="604"/>
      <c r="BJ1004" s="604"/>
      <c r="BK1004" s="604"/>
      <c r="BL1004" s="604"/>
      <c r="BM1004" s="604"/>
      <c r="BN1004" s="604"/>
      <c r="BO1004" s="604"/>
      <c r="BP1004" s="604"/>
      <c r="BQ1004" s="604"/>
      <c r="BR1004" s="604"/>
      <c r="BS1004" s="604"/>
      <c r="BT1004" s="604"/>
      <c r="BU1004" s="604"/>
      <c r="BV1004" s="604"/>
      <c r="BW1004" s="604"/>
      <c r="BX1004" s="604"/>
      <c r="BY1004" s="604"/>
      <c r="BZ1004" s="604"/>
      <c r="CA1004" s="604"/>
      <c r="CB1004" s="604"/>
      <c r="CC1004" s="604"/>
      <c r="CD1004" s="604"/>
      <c r="CE1004" s="604"/>
      <c r="CF1004" s="604"/>
      <c r="CG1004" s="604"/>
      <c r="CH1004" s="604"/>
      <c r="CI1004" s="604"/>
      <c r="CJ1004" s="604"/>
      <c r="CK1004" s="604"/>
    </row>
    <row r="1005" spans="1:89" ht="16" hidden="1">
      <c r="A1005" s="447">
        <f t="shared" si="293"/>
        <v>987</v>
      </c>
      <c r="B1005" s="46"/>
      <c r="C1005" s="1070"/>
      <c r="D1005" s="46"/>
      <c r="E1005" s="672"/>
      <c r="F1005" s="139"/>
      <c r="G1005" s="139"/>
      <c r="H1005" s="673"/>
      <c r="I1005" s="674"/>
      <c r="J1005" s="676"/>
      <c r="K1005" s="676"/>
      <c r="L1005" s="676"/>
      <c r="M1005" s="134"/>
      <c r="N1005" s="135"/>
      <c r="O1005" s="118" t="e">
        <f>EDATE($N1005,#REF!-1)</f>
        <v>#REF!</v>
      </c>
      <c r="P1005" s="135"/>
      <c r="Q1005" s="118" t="str">
        <f t="shared" si="299"/>
        <v/>
      </c>
      <c r="R1005" s="49" t="str">
        <f t="shared" si="300"/>
        <v/>
      </c>
      <c r="S1005" s="49">
        <f t="shared" si="294"/>
        <v>0</v>
      </c>
      <c r="T1005" s="245"/>
      <c r="U1005" s="132"/>
      <c r="V1005" s="604"/>
      <c r="W1005" s="604" t="str">
        <f t="shared" si="301"/>
        <v/>
      </c>
      <c r="X1005" s="1022">
        <f t="shared" si="302"/>
        <v>0</v>
      </c>
      <c r="Y1005" s="326"/>
      <c r="Z1005" s="327"/>
      <c r="AA1005" s="328"/>
      <c r="AB1005" s="604" t="e">
        <f ca="1">IF(Cat_alumnos[[#This Row],[Termina Programa]]&lt;TODAY(), "EGRESADO", "VIGENTE")</f>
        <v>#REF!</v>
      </c>
      <c r="AD1005" s="1248">
        <v>987</v>
      </c>
      <c r="AE1005" s="925"/>
      <c r="AF100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CALENDARIO)]],TODAY())/30,0)-AE1005, IF(Cat_alumnos[[#This Row],[ESTATUS ACADÉMICO]]="VIGENTE",ROUNDDOWN(DAYS360(Cat_alumnos[[#This Row],[FECHA DE INICIO (PRIMERA CLASE CALENDARIO)]],TODAY())/30,0)+1-AE1005,"NO VIGENTE"))</f>
        <v>#REF!</v>
      </c>
      <c r="AG1005" s="604"/>
      <c r="AH100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5" s="1085" t="str">
        <f t="shared" si="288"/>
        <v>SUSPENDER</v>
      </c>
      <c r="AJ1005" s="604"/>
      <c r="AK1005" s="604"/>
      <c r="AL1005" s="604"/>
      <c r="AM1005" s="604"/>
      <c r="AN1005" s="924"/>
      <c r="AO1005" s="924"/>
      <c r="AP1005" s="924"/>
      <c r="AQ1005" s="924"/>
      <c r="AR1005" s="924"/>
      <c r="AS1005" s="924"/>
      <c r="AT1005" s="604"/>
      <c r="AU1005" s="604"/>
      <c r="AV1005" s="604"/>
      <c r="AW1005" s="604"/>
      <c r="AX1005" s="604"/>
      <c r="AY1005" s="604"/>
      <c r="AZ1005" s="604"/>
      <c r="BA1005" s="604"/>
      <c r="BB1005" s="604"/>
      <c r="BC1005" s="604"/>
      <c r="BD1005" s="604"/>
      <c r="BE1005" s="604"/>
      <c r="BF1005" s="604"/>
      <c r="BG1005" s="604"/>
      <c r="BH1005" s="604"/>
      <c r="BI1005" s="604"/>
      <c r="BJ1005" s="604"/>
      <c r="BK1005" s="604"/>
      <c r="BL1005" s="604"/>
      <c r="BM1005" s="604"/>
      <c r="BN1005" s="604"/>
      <c r="BO1005" s="604"/>
      <c r="BP1005" s="604"/>
      <c r="BQ1005" s="604"/>
      <c r="BR1005" s="604"/>
      <c r="BS1005" s="604"/>
      <c r="BT1005" s="604"/>
      <c r="BU1005" s="604"/>
      <c r="BV1005" s="604"/>
      <c r="BW1005" s="604"/>
      <c r="BX1005" s="604"/>
      <c r="BY1005" s="604"/>
      <c r="BZ1005" s="604"/>
      <c r="CA1005" s="604"/>
      <c r="CB1005" s="604"/>
      <c r="CC1005" s="604"/>
      <c r="CD1005" s="604"/>
      <c r="CE1005" s="604"/>
      <c r="CF1005" s="604"/>
      <c r="CG1005" s="604"/>
      <c r="CH1005" s="604"/>
      <c r="CI1005" s="604"/>
      <c r="CJ1005" s="604"/>
      <c r="CK1005" s="604"/>
    </row>
    <row r="1006" spans="1:89" ht="16" hidden="1">
      <c r="A1006" s="447">
        <f t="shared" si="293"/>
        <v>988</v>
      </c>
      <c r="B1006" s="46"/>
      <c r="C1006" s="1070"/>
      <c r="D1006" s="46"/>
      <c r="E1006" s="672"/>
      <c r="F1006" s="139"/>
      <c r="G1006" s="139"/>
      <c r="H1006" s="673"/>
      <c r="I1006" s="674"/>
      <c r="J1006" s="676"/>
      <c r="K1006" s="676"/>
      <c r="L1006" s="676"/>
      <c r="M1006" s="134"/>
      <c r="N1006" s="135"/>
      <c r="O1006" s="118" t="e">
        <f>EDATE($N1006,#REF!-1)</f>
        <v>#REF!</v>
      </c>
      <c r="P1006" s="135"/>
      <c r="Q1006" s="118" t="str">
        <f t="shared" si="299"/>
        <v/>
      </c>
      <c r="R1006" s="49" t="str">
        <f t="shared" si="300"/>
        <v/>
      </c>
      <c r="S1006" s="49">
        <f t="shared" si="294"/>
        <v>0</v>
      </c>
      <c r="T1006" s="245"/>
      <c r="U1006" s="132"/>
      <c r="V1006" s="604"/>
      <c r="W1006" s="604" t="str">
        <f t="shared" si="301"/>
        <v/>
      </c>
      <c r="X1006" s="1022">
        <f t="shared" si="302"/>
        <v>0</v>
      </c>
      <c r="Y1006" s="326"/>
      <c r="Z1006" s="327"/>
      <c r="AA1006" s="328"/>
      <c r="AB1006" s="604" t="e">
        <f ca="1">IF(Cat_alumnos[[#This Row],[Termina Programa]]&lt;TODAY(), "EGRESADO", "VIGENTE")</f>
        <v>#REF!</v>
      </c>
      <c r="AD1006" s="1249">
        <v>988</v>
      </c>
      <c r="AE1006" s="925"/>
      <c r="AF100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CALENDARIO)]],TODAY())/30,0)-AE1006, IF(Cat_alumnos[[#This Row],[ESTATUS ACADÉMICO]]="VIGENTE",ROUNDDOWN(DAYS360(Cat_alumnos[[#This Row],[FECHA DE INICIO (PRIMERA CLASE CALENDARIO)]],TODAY())/30,0)+1-AE1006,"NO VIGENTE"))</f>
        <v>#REF!</v>
      </c>
      <c r="AG1006" s="604"/>
      <c r="AH100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6" s="1085" t="str">
        <f t="shared" si="288"/>
        <v>SUSPENDER</v>
      </c>
      <c r="AJ1006" s="604"/>
      <c r="AK1006" s="604"/>
      <c r="AL1006" s="604"/>
      <c r="AM1006" s="604"/>
      <c r="AN1006" s="924"/>
      <c r="AO1006" s="924"/>
      <c r="AP1006" s="924"/>
      <c r="AQ1006" s="924"/>
      <c r="AR1006" s="924"/>
      <c r="AS1006" s="924"/>
      <c r="AT1006" s="604"/>
      <c r="AU1006" s="604"/>
      <c r="AV1006" s="604"/>
      <c r="AW1006" s="604"/>
      <c r="AX1006" s="604"/>
      <c r="AY1006" s="604"/>
      <c r="AZ1006" s="604"/>
      <c r="BA1006" s="604"/>
      <c r="BB1006" s="604"/>
      <c r="BC1006" s="604"/>
      <c r="BD1006" s="604"/>
      <c r="BE1006" s="604"/>
      <c r="BF1006" s="604"/>
      <c r="BG1006" s="604"/>
      <c r="BH1006" s="604"/>
      <c r="BI1006" s="604"/>
      <c r="BJ1006" s="604"/>
      <c r="BK1006" s="604"/>
      <c r="BL1006" s="604"/>
      <c r="BM1006" s="604"/>
      <c r="BN1006" s="604"/>
      <c r="BO1006" s="604"/>
      <c r="BP1006" s="604"/>
      <c r="BQ1006" s="604"/>
      <c r="BR1006" s="604"/>
      <c r="BS1006" s="604"/>
      <c r="BT1006" s="604"/>
      <c r="BU1006" s="604"/>
      <c r="BV1006" s="604"/>
      <c r="BW1006" s="604"/>
      <c r="BX1006" s="604"/>
      <c r="BY1006" s="604"/>
      <c r="BZ1006" s="604"/>
      <c r="CA1006" s="604"/>
      <c r="CB1006" s="604"/>
      <c r="CC1006" s="604"/>
      <c r="CD1006" s="604"/>
      <c r="CE1006" s="604"/>
      <c r="CF1006" s="604"/>
      <c r="CG1006" s="604"/>
      <c r="CH1006" s="604"/>
      <c r="CI1006" s="604"/>
      <c r="CJ1006" s="604"/>
      <c r="CK1006" s="604"/>
    </row>
    <row r="1007" spans="1:89" ht="16" hidden="1">
      <c r="A1007" s="447">
        <f t="shared" si="293"/>
        <v>989</v>
      </c>
      <c r="B1007" s="46"/>
      <c r="C1007" s="1070"/>
      <c r="D1007" s="46"/>
      <c r="E1007" s="672"/>
      <c r="F1007" s="139"/>
      <c r="G1007" s="139"/>
      <c r="H1007" s="673"/>
      <c r="I1007" s="674"/>
      <c r="J1007" s="676"/>
      <c r="K1007" s="676"/>
      <c r="L1007" s="676"/>
      <c r="M1007" s="134"/>
      <c r="N1007" s="135"/>
      <c r="O1007" s="118" t="e">
        <f>EDATE($N1007,#REF!-1)</f>
        <v>#REF!</v>
      </c>
      <c r="P1007" s="135"/>
      <c r="Q1007" s="118" t="str">
        <f t="shared" si="299"/>
        <v/>
      </c>
      <c r="R1007" s="49" t="str">
        <f t="shared" si="300"/>
        <v/>
      </c>
      <c r="S1007" s="49">
        <f t="shared" si="294"/>
        <v>0</v>
      </c>
      <c r="T1007" s="245"/>
      <c r="U1007" s="132"/>
      <c r="V1007" s="604"/>
      <c r="W1007" s="604" t="str">
        <f t="shared" si="301"/>
        <v/>
      </c>
      <c r="X1007" s="1022">
        <f t="shared" si="302"/>
        <v>0</v>
      </c>
      <c r="Y1007" s="326"/>
      <c r="Z1007" s="327"/>
      <c r="AA1007" s="328"/>
      <c r="AB1007" s="604" t="e">
        <f ca="1">IF(Cat_alumnos[[#This Row],[Termina Programa]]&lt;TODAY(), "EGRESADO", "VIGENTE")</f>
        <v>#REF!</v>
      </c>
      <c r="AD1007" s="1248">
        <v>989</v>
      </c>
      <c r="AE1007" s="925"/>
      <c r="AF100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CALENDARIO)]],TODAY())/30,0)-AE1007, IF(Cat_alumnos[[#This Row],[ESTATUS ACADÉMICO]]="VIGENTE",ROUNDDOWN(DAYS360(Cat_alumnos[[#This Row],[FECHA DE INICIO (PRIMERA CLASE CALENDARIO)]],TODAY())/30,0)+1-AE1007,"NO VIGENTE"))</f>
        <v>#REF!</v>
      </c>
      <c r="AG1007" s="604"/>
      <c r="AH100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7" s="1085" t="str">
        <f t="shared" si="288"/>
        <v>SUSPENDER</v>
      </c>
      <c r="AJ1007" s="604"/>
      <c r="AK1007" s="604"/>
      <c r="AL1007" s="604"/>
      <c r="AM1007" s="604"/>
      <c r="AN1007" s="924"/>
      <c r="AO1007" s="924"/>
      <c r="AP1007" s="924"/>
      <c r="AQ1007" s="924"/>
      <c r="AR1007" s="924"/>
      <c r="AS1007" s="924"/>
      <c r="AT1007" s="604"/>
      <c r="AU1007" s="604"/>
      <c r="AV1007" s="604"/>
      <c r="AW1007" s="604"/>
      <c r="AX1007" s="604"/>
      <c r="AY1007" s="604"/>
      <c r="AZ1007" s="604"/>
      <c r="BA1007" s="604"/>
      <c r="BB1007" s="604"/>
      <c r="BC1007" s="604"/>
      <c r="BD1007" s="604"/>
      <c r="BE1007" s="604"/>
      <c r="BF1007" s="604"/>
      <c r="BG1007" s="604"/>
      <c r="BH1007" s="604"/>
      <c r="BI1007" s="604"/>
      <c r="BJ1007" s="604"/>
      <c r="BK1007" s="604"/>
      <c r="BL1007" s="604"/>
      <c r="BM1007" s="604"/>
      <c r="BN1007" s="604"/>
      <c r="BO1007" s="604"/>
      <c r="BP1007" s="604"/>
      <c r="BQ1007" s="604"/>
      <c r="BR1007" s="604"/>
      <c r="BS1007" s="604"/>
      <c r="BT1007" s="604"/>
      <c r="BU1007" s="604"/>
      <c r="BV1007" s="604"/>
      <c r="BW1007" s="604"/>
      <c r="BX1007" s="604"/>
      <c r="BY1007" s="604"/>
      <c r="BZ1007" s="604"/>
      <c r="CA1007" s="604"/>
      <c r="CB1007" s="604"/>
      <c r="CC1007" s="604"/>
      <c r="CD1007" s="604"/>
      <c r="CE1007" s="604"/>
      <c r="CF1007" s="604"/>
      <c r="CG1007" s="604"/>
      <c r="CH1007" s="604"/>
      <c r="CI1007" s="604"/>
      <c r="CJ1007" s="604"/>
      <c r="CK1007" s="604"/>
    </row>
    <row r="1008" spans="1:89" ht="16" hidden="1">
      <c r="A1008" s="447">
        <f t="shared" si="293"/>
        <v>990</v>
      </c>
      <c r="B1008" s="46"/>
      <c r="C1008" s="1070"/>
      <c r="D1008" s="46"/>
      <c r="E1008" s="672"/>
      <c r="F1008" s="139"/>
      <c r="G1008" s="139"/>
      <c r="H1008" s="673"/>
      <c r="I1008" s="674"/>
      <c r="J1008" s="676"/>
      <c r="K1008" s="676"/>
      <c r="L1008" s="676"/>
      <c r="M1008" s="134"/>
      <c r="N1008" s="135"/>
      <c r="O1008" s="118" t="e">
        <f>EDATE($N1008,#REF!-1)</f>
        <v>#REF!</v>
      </c>
      <c r="P1008" s="135"/>
      <c r="Q1008" s="118" t="str">
        <f t="shared" si="299"/>
        <v/>
      </c>
      <c r="R1008" s="49" t="str">
        <f t="shared" si="300"/>
        <v/>
      </c>
      <c r="S1008" s="49">
        <f t="shared" si="294"/>
        <v>0</v>
      </c>
      <c r="T1008" s="245"/>
      <c r="U1008" s="132"/>
      <c r="V1008" s="604"/>
      <c r="W1008" s="604" t="str">
        <f t="shared" si="301"/>
        <v/>
      </c>
      <c r="X1008" s="1022">
        <f t="shared" si="302"/>
        <v>0</v>
      </c>
      <c r="Y1008" s="326"/>
      <c r="Z1008" s="327"/>
      <c r="AA1008" s="328"/>
      <c r="AB1008" s="604" t="e">
        <f ca="1">IF(Cat_alumnos[[#This Row],[Termina Programa]]&lt;TODAY(), "EGRESADO", "VIGENTE")</f>
        <v>#REF!</v>
      </c>
      <c r="AD1008" s="1249">
        <v>990</v>
      </c>
      <c r="AE1008" s="925"/>
      <c r="AF100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CALENDARIO)]],TODAY())/30,0)-AE1008, IF(Cat_alumnos[[#This Row],[ESTATUS ACADÉMICO]]="VIGENTE",ROUNDDOWN(DAYS360(Cat_alumnos[[#This Row],[FECHA DE INICIO (PRIMERA CLASE CALENDARIO)]],TODAY())/30,0)+1-AE1008,"NO VIGENTE"))</f>
        <v>#REF!</v>
      </c>
      <c r="AG1008" s="604"/>
      <c r="AH100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8" s="1085" t="str">
        <f t="shared" ref="AI1008:AI1071" si="303">IF(AH1008&gt;=2,"SUSPENDER",IF(AH1008&lt;=0,CONCATENATE("Al día"," ",$AK$17),IF(AND(AH1008&lt;=2,AH1008&gt;0),"COBRANZA",)))</f>
        <v>SUSPENDER</v>
      </c>
      <c r="AJ1008" s="604"/>
      <c r="AK1008" s="604"/>
      <c r="AL1008" s="604"/>
      <c r="AM1008" s="604"/>
      <c r="AN1008" s="924"/>
      <c r="AO1008" s="924"/>
      <c r="AP1008" s="924"/>
      <c r="AQ1008" s="924"/>
      <c r="AR1008" s="924"/>
      <c r="AS1008" s="924"/>
      <c r="AT1008" s="604"/>
      <c r="AU1008" s="604"/>
      <c r="AV1008" s="604"/>
      <c r="AW1008" s="604"/>
      <c r="AX1008" s="604"/>
      <c r="AY1008" s="604"/>
      <c r="AZ1008" s="604"/>
      <c r="BA1008" s="604"/>
      <c r="BB1008" s="604"/>
      <c r="BC1008" s="604"/>
      <c r="BD1008" s="604"/>
      <c r="BE1008" s="604"/>
      <c r="BF1008" s="604"/>
      <c r="BG1008" s="604"/>
      <c r="BH1008" s="604"/>
      <c r="BI1008" s="604"/>
      <c r="BJ1008" s="604"/>
      <c r="BK1008" s="604"/>
      <c r="BL1008" s="604"/>
      <c r="BM1008" s="604"/>
      <c r="BN1008" s="604"/>
      <c r="BO1008" s="604"/>
      <c r="BP1008" s="604"/>
      <c r="BQ1008" s="604"/>
      <c r="BR1008" s="604"/>
      <c r="BS1008" s="604"/>
      <c r="BT1008" s="604"/>
      <c r="BU1008" s="604"/>
      <c r="BV1008" s="604"/>
      <c r="BW1008" s="604"/>
      <c r="BX1008" s="604"/>
      <c r="BY1008" s="604"/>
      <c r="BZ1008" s="604"/>
      <c r="CA1008" s="604"/>
      <c r="CB1008" s="604"/>
      <c r="CC1008" s="604"/>
      <c r="CD1008" s="604"/>
      <c r="CE1008" s="604"/>
      <c r="CF1008" s="604"/>
      <c r="CG1008" s="604"/>
      <c r="CH1008" s="604"/>
      <c r="CI1008" s="604"/>
      <c r="CJ1008" s="604"/>
      <c r="CK1008" s="604"/>
    </row>
    <row r="1009" spans="1:89" ht="16" hidden="1">
      <c r="A1009" s="447">
        <f t="shared" si="293"/>
        <v>991</v>
      </c>
      <c r="B1009" s="46"/>
      <c r="C1009" s="1070"/>
      <c r="D1009" s="46"/>
      <c r="E1009" s="672"/>
      <c r="F1009" s="139"/>
      <c r="G1009" s="139"/>
      <c r="H1009" s="673"/>
      <c r="I1009" s="674"/>
      <c r="J1009" s="676"/>
      <c r="K1009" s="676"/>
      <c r="L1009" s="676"/>
      <c r="M1009" s="134"/>
      <c r="N1009" s="135"/>
      <c r="O1009" s="118" t="e">
        <f>EDATE($N1009,#REF!-1)</f>
        <v>#REF!</v>
      </c>
      <c r="P1009" s="135"/>
      <c r="Q1009" s="118" t="str">
        <f t="shared" si="299"/>
        <v/>
      </c>
      <c r="R1009" s="49" t="str">
        <f t="shared" si="300"/>
        <v/>
      </c>
      <c r="S1009" s="49">
        <f t="shared" si="294"/>
        <v>0</v>
      </c>
      <c r="T1009" s="245"/>
      <c r="U1009" s="132"/>
      <c r="V1009" s="604"/>
      <c r="W1009" s="604" t="str">
        <f t="shared" si="301"/>
        <v/>
      </c>
      <c r="X1009" s="1022">
        <f t="shared" si="302"/>
        <v>0</v>
      </c>
      <c r="Y1009" s="326"/>
      <c r="Z1009" s="327"/>
      <c r="AA1009" s="328"/>
      <c r="AB1009" s="604" t="e">
        <f ca="1">IF(Cat_alumnos[[#This Row],[Termina Programa]]&lt;TODAY(), "EGRESADO", "VIGENTE")</f>
        <v>#REF!</v>
      </c>
      <c r="AD1009" s="1248">
        <v>991</v>
      </c>
      <c r="AE1009" s="925"/>
      <c r="AF100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CALENDARIO)]],TODAY())/30,0)-AE1009, IF(Cat_alumnos[[#This Row],[ESTATUS ACADÉMICO]]="VIGENTE",ROUNDDOWN(DAYS360(Cat_alumnos[[#This Row],[FECHA DE INICIO (PRIMERA CLASE CALENDARIO)]],TODAY())/30,0)+1-AE1009,"NO VIGENTE"))</f>
        <v>#REF!</v>
      </c>
      <c r="AG1009" s="604"/>
      <c r="AH100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9" s="1085" t="str">
        <f t="shared" si="303"/>
        <v>SUSPENDER</v>
      </c>
      <c r="AJ1009" s="604"/>
      <c r="AK1009" s="604"/>
      <c r="AL1009" s="604"/>
      <c r="AM1009" s="604"/>
      <c r="AN1009" s="924"/>
      <c r="AO1009" s="924"/>
      <c r="AP1009" s="924"/>
      <c r="AQ1009" s="924"/>
      <c r="AR1009" s="924"/>
      <c r="AS1009" s="924"/>
      <c r="AT1009" s="604"/>
      <c r="AU1009" s="604"/>
      <c r="AV1009" s="604"/>
      <c r="AW1009" s="604"/>
      <c r="AX1009" s="604"/>
      <c r="AY1009" s="604"/>
      <c r="AZ1009" s="604"/>
      <c r="BA1009" s="604"/>
      <c r="BB1009" s="604"/>
      <c r="BC1009" s="604"/>
      <c r="BD1009" s="604"/>
      <c r="BE1009" s="604"/>
      <c r="BF1009" s="604"/>
      <c r="BG1009" s="604"/>
      <c r="BH1009" s="604"/>
      <c r="BI1009" s="604"/>
      <c r="BJ1009" s="604"/>
      <c r="BK1009" s="604"/>
      <c r="BL1009" s="604"/>
      <c r="BM1009" s="604"/>
      <c r="BN1009" s="604"/>
      <c r="BO1009" s="604"/>
      <c r="BP1009" s="604"/>
      <c r="BQ1009" s="604"/>
      <c r="BR1009" s="604"/>
      <c r="BS1009" s="604"/>
      <c r="BT1009" s="604"/>
      <c r="BU1009" s="604"/>
      <c r="BV1009" s="604"/>
      <c r="BW1009" s="604"/>
      <c r="BX1009" s="604"/>
      <c r="BY1009" s="604"/>
      <c r="BZ1009" s="604"/>
      <c r="CA1009" s="604"/>
      <c r="CB1009" s="604"/>
      <c r="CC1009" s="604"/>
      <c r="CD1009" s="604"/>
      <c r="CE1009" s="604"/>
      <c r="CF1009" s="604"/>
      <c r="CG1009" s="604"/>
      <c r="CH1009" s="604"/>
      <c r="CI1009" s="604"/>
      <c r="CJ1009" s="604"/>
      <c r="CK1009" s="604"/>
    </row>
    <row r="1010" spans="1:89" ht="16" hidden="1">
      <c r="A1010" s="447">
        <f t="shared" si="293"/>
        <v>992</v>
      </c>
      <c r="B1010" s="46"/>
      <c r="C1010" s="1070"/>
      <c r="D1010" s="46"/>
      <c r="E1010" s="672"/>
      <c r="F1010" s="139"/>
      <c r="G1010" s="139"/>
      <c r="H1010" s="673"/>
      <c r="I1010" s="674"/>
      <c r="J1010" s="676"/>
      <c r="K1010" s="676"/>
      <c r="L1010" s="676"/>
      <c r="M1010" s="134"/>
      <c r="N1010" s="135"/>
      <c r="O1010" s="118" t="e">
        <f>EDATE($N1010,#REF!-1)</f>
        <v>#REF!</v>
      </c>
      <c r="P1010" s="135"/>
      <c r="Q1010" s="118" t="str">
        <f t="shared" si="299"/>
        <v/>
      </c>
      <c r="R1010" s="49" t="str">
        <f t="shared" si="300"/>
        <v/>
      </c>
      <c r="S1010" s="49">
        <f t="shared" si="294"/>
        <v>0</v>
      </c>
      <c r="T1010" s="245"/>
      <c r="U1010" s="132"/>
      <c r="V1010" s="604"/>
      <c r="W1010" s="604" t="str">
        <f t="shared" si="301"/>
        <v/>
      </c>
      <c r="X1010" s="1022">
        <f t="shared" si="302"/>
        <v>0</v>
      </c>
      <c r="Y1010" s="326"/>
      <c r="Z1010" s="327"/>
      <c r="AA1010" s="328"/>
      <c r="AB1010" s="604" t="e">
        <f ca="1">IF(Cat_alumnos[[#This Row],[Termina Programa]]&lt;TODAY(), "EGRESADO", "VIGENTE")</f>
        <v>#REF!</v>
      </c>
      <c r="AD1010" s="1249">
        <v>992</v>
      </c>
      <c r="AE1010" s="925"/>
      <c r="AF101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CALENDARIO)]],TODAY())/30,0)-AE1010, IF(Cat_alumnos[[#This Row],[ESTATUS ACADÉMICO]]="VIGENTE",ROUNDDOWN(DAYS360(Cat_alumnos[[#This Row],[FECHA DE INICIO (PRIMERA CLASE CALENDARIO)]],TODAY())/30,0)+1-AE1010,"NO VIGENTE"))</f>
        <v>#REF!</v>
      </c>
      <c r="AG1010" s="604"/>
      <c r="AH101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0" s="1085" t="str">
        <f t="shared" si="303"/>
        <v>SUSPENDER</v>
      </c>
      <c r="AJ1010" s="604"/>
      <c r="AK1010" s="604"/>
      <c r="AL1010" s="604"/>
      <c r="AM1010" s="604"/>
      <c r="AN1010" s="924"/>
      <c r="AO1010" s="924"/>
      <c r="AP1010" s="924"/>
      <c r="AQ1010" s="924"/>
      <c r="AR1010" s="924"/>
      <c r="AS1010" s="924"/>
      <c r="AT1010" s="604"/>
      <c r="AU1010" s="604"/>
      <c r="AV1010" s="604"/>
      <c r="AW1010" s="604"/>
      <c r="AX1010" s="604"/>
      <c r="AY1010" s="604"/>
      <c r="AZ1010" s="604"/>
      <c r="BA1010" s="604"/>
      <c r="BB1010" s="604"/>
      <c r="BC1010" s="604"/>
      <c r="BD1010" s="604"/>
      <c r="BE1010" s="604"/>
      <c r="BF1010" s="604"/>
      <c r="BG1010" s="604"/>
      <c r="BH1010" s="604"/>
      <c r="BI1010" s="604"/>
      <c r="BJ1010" s="604"/>
      <c r="BK1010" s="604"/>
      <c r="BL1010" s="604"/>
      <c r="BM1010" s="604"/>
      <c r="BN1010" s="604"/>
      <c r="BO1010" s="604"/>
      <c r="BP1010" s="604"/>
      <c r="BQ1010" s="604"/>
      <c r="BR1010" s="604"/>
      <c r="BS1010" s="604"/>
      <c r="BT1010" s="604"/>
      <c r="BU1010" s="604"/>
      <c r="BV1010" s="604"/>
      <c r="BW1010" s="604"/>
      <c r="BX1010" s="604"/>
      <c r="BY1010" s="604"/>
      <c r="BZ1010" s="604"/>
      <c r="CA1010" s="604"/>
      <c r="CB1010" s="604"/>
      <c r="CC1010" s="604"/>
      <c r="CD1010" s="604"/>
      <c r="CE1010" s="604"/>
      <c r="CF1010" s="604"/>
      <c r="CG1010" s="604"/>
      <c r="CH1010" s="604"/>
      <c r="CI1010" s="604"/>
      <c r="CJ1010" s="604"/>
      <c r="CK1010" s="604"/>
    </row>
    <row r="1011" spans="1:89" ht="16" hidden="1">
      <c r="A1011" s="447">
        <f t="shared" si="293"/>
        <v>993</v>
      </c>
      <c r="B1011" s="46"/>
      <c r="C1011" s="1070"/>
      <c r="D1011" s="46"/>
      <c r="E1011" s="672"/>
      <c r="F1011" s="139"/>
      <c r="G1011" s="139"/>
      <c r="H1011" s="673"/>
      <c r="I1011" s="674"/>
      <c r="J1011" s="676"/>
      <c r="K1011" s="676"/>
      <c r="L1011" s="676"/>
      <c r="M1011" s="134"/>
      <c r="N1011" s="135"/>
      <c r="O1011" s="118" t="e">
        <f>EDATE($N1011,#REF!-1)</f>
        <v>#REF!</v>
      </c>
      <c r="P1011" s="135"/>
      <c r="Q1011" s="118" t="str">
        <f t="shared" si="299"/>
        <v/>
      </c>
      <c r="R1011" s="49" t="str">
        <f t="shared" si="300"/>
        <v/>
      </c>
      <c r="S1011" s="49">
        <f t="shared" si="294"/>
        <v>0</v>
      </c>
      <c r="T1011" s="245"/>
      <c r="U1011" s="132"/>
      <c r="V1011" s="604"/>
      <c r="W1011" s="604" t="str">
        <f t="shared" si="301"/>
        <v/>
      </c>
      <c r="X1011" s="1022">
        <f t="shared" si="302"/>
        <v>0</v>
      </c>
      <c r="Y1011" s="326"/>
      <c r="Z1011" s="327"/>
      <c r="AA1011" s="328"/>
      <c r="AB1011" s="604" t="e">
        <f ca="1">IF(Cat_alumnos[[#This Row],[Termina Programa]]&lt;TODAY(), "EGRESADO", "VIGENTE")</f>
        <v>#REF!</v>
      </c>
      <c r="AD1011" s="1248">
        <v>993</v>
      </c>
      <c r="AE1011" s="925"/>
      <c r="AF101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CALENDARIO)]],TODAY())/30,0)-AE1011, IF(Cat_alumnos[[#This Row],[ESTATUS ACADÉMICO]]="VIGENTE",ROUNDDOWN(DAYS360(Cat_alumnos[[#This Row],[FECHA DE INICIO (PRIMERA CLASE CALENDARIO)]],TODAY())/30,0)+1-AE1011,"NO VIGENTE"))</f>
        <v>#REF!</v>
      </c>
      <c r="AG1011" s="604"/>
      <c r="AH101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1" s="1085" t="str">
        <f t="shared" si="303"/>
        <v>SUSPENDER</v>
      </c>
      <c r="AJ1011" s="604"/>
      <c r="AK1011" s="604"/>
      <c r="AL1011" s="604"/>
      <c r="AM1011" s="604"/>
      <c r="AN1011" s="924"/>
      <c r="AO1011" s="924"/>
      <c r="AP1011" s="924"/>
      <c r="AQ1011" s="924"/>
      <c r="AR1011" s="924"/>
      <c r="AS1011" s="924"/>
      <c r="AT1011" s="604"/>
      <c r="AU1011" s="604"/>
      <c r="AV1011" s="604"/>
      <c r="AW1011" s="604"/>
      <c r="AX1011" s="604"/>
      <c r="AY1011" s="604"/>
      <c r="AZ1011" s="604"/>
      <c r="BA1011" s="604"/>
      <c r="BB1011" s="604"/>
      <c r="BC1011" s="604"/>
      <c r="BD1011" s="604"/>
      <c r="BE1011" s="604"/>
      <c r="BF1011" s="604"/>
      <c r="BG1011" s="604"/>
      <c r="BH1011" s="604"/>
      <c r="BI1011" s="604"/>
      <c r="BJ1011" s="604"/>
      <c r="BK1011" s="604"/>
      <c r="BL1011" s="604"/>
      <c r="BM1011" s="604"/>
      <c r="BN1011" s="604"/>
      <c r="BO1011" s="604"/>
      <c r="BP1011" s="604"/>
      <c r="BQ1011" s="604"/>
      <c r="BR1011" s="604"/>
      <c r="BS1011" s="604"/>
      <c r="BT1011" s="604"/>
      <c r="BU1011" s="604"/>
      <c r="BV1011" s="604"/>
      <c r="BW1011" s="604"/>
      <c r="BX1011" s="604"/>
      <c r="BY1011" s="604"/>
      <c r="BZ1011" s="604"/>
      <c r="CA1011" s="604"/>
      <c r="CB1011" s="604"/>
      <c r="CC1011" s="604"/>
      <c r="CD1011" s="604"/>
      <c r="CE1011" s="604"/>
      <c r="CF1011" s="604"/>
      <c r="CG1011" s="604"/>
      <c r="CH1011" s="604"/>
      <c r="CI1011" s="604"/>
      <c r="CJ1011" s="604"/>
      <c r="CK1011" s="604"/>
    </row>
    <row r="1012" spans="1:89" ht="16" hidden="1">
      <c r="A1012" s="447">
        <f t="shared" si="293"/>
        <v>994</v>
      </c>
      <c r="B1012" s="46"/>
      <c r="C1012" s="1070"/>
      <c r="D1012" s="46"/>
      <c r="E1012" s="672"/>
      <c r="F1012" s="139"/>
      <c r="G1012" s="139"/>
      <c r="H1012" s="673"/>
      <c r="I1012" s="674"/>
      <c r="J1012" s="676"/>
      <c r="K1012" s="676"/>
      <c r="L1012" s="676"/>
      <c r="M1012" s="134"/>
      <c r="N1012" s="135"/>
      <c r="O1012" s="118" t="e">
        <f>EDATE($N1012,#REF!-1)</f>
        <v>#REF!</v>
      </c>
      <c r="P1012" s="135"/>
      <c r="Q1012" s="118" t="str">
        <f t="shared" si="299"/>
        <v/>
      </c>
      <c r="R1012" s="49" t="str">
        <f t="shared" si="300"/>
        <v/>
      </c>
      <c r="S1012" s="49">
        <f t="shared" si="294"/>
        <v>0</v>
      </c>
      <c r="T1012" s="245"/>
      <c r="U1012" s="132"/>
      <c r="V1012" s="604"/>
      <c r="W1012" s="604" t="str">
        <f t="shared" si="301"/>
        <v/>
      </c>
      <c r="X1012" s="1022">
        <f t="shared" si="302"/>
        <v>0</v>
      </c>
      <c r="Y1012" s="326"/>
      <c r="Z1012" s="327"/>
      <c r="AA1012" s="328"/>
      <c r="AB1012" s="604" t="e">
        <f ca="1">IF(Cat_alumnos[[#This Row],[Termina Programa]]&lt;TODAY(), "EGRESADO", "VIGENTE")</f>
        <v>#REF!</v>
      </c>
      <c r="AD1012" s="1249">
        <v>994</v>
      </c>
      <c r="AE1012" s="925"/>
      <c r="AF101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CALENDARIO)]],TODAY())/30,0)-AE1012, IF(Cat_alumnos[[#This Row],[ESTATUS ACADÉMICO]]="VIGENTE",ROUNDDOWN(DAYS360(Cat_alumnos[[#This Row],[FECHA DE INICIO (PRIMERA CLASE CALENDARIO)]],TODAY())/30,0)+1-AE1012,"NO VIGENTE"))</f>
        <v>#REF!</v>
      </c>
      <c r="AG1012" s="604"/>
      <c r="AH101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2" s="1085" t="str">
        <f t="shared" si="303"/>
        <v>SUSPENDER</v>
      </c>
      <c r="AJ1012" s="604"/>
      <c r="AK1012" s="604"/>
      <c r="AL1012" s="604"/>
      <c r="AM1012" s="604"/>
      <c r="AN1012" s="924"/>
      <c r="AO1012" s="924"/>
      <c r="AP1012" s="924"/>
      <c r="AQ1012" s="924"/>
      <c r="AR1012" s="924"/>
      <c r="AS1012" s="924"/>
      <c r="AT1012" s="604"/>
      <c r="AU1012" s="604"/>
      <c r="AV1012" s="604"/>
      <c r="AW1012" s="604"/>
      <c r="AX1012" s="604"/>
      <c r="AY1012" s="604"/>
      <c r="AZ1012" s="604"/>
      <c r="BA1012" s="604"/>
      <c r="BB1012" s="604"/>
      <c r="BC1012" s="604"/>
      <c r="BD1012" s="604"/>
      <c r="BE1012" s="604"/>
      <c r="BF1012" s="604"/>
      <c r="BG1012" s="604"/>
      <c r="BH1012" s="604"/>
      <c r="BI1012" s="604"/>
      <c r="BJ1012" s="604"/>
      <c r="BK1012" s="604"/>
      <c r="BL1012" s="604"/>
      <c r="BM1012" s="604"/>
      <c r="BN1012" s="604"/>
      <c r="BO1012" s="604"/>
      <c r="BP1012" s="604"/>
      <c r="BQ1012" s="604"/>
      <c r="BR1012" s="604"/>
      <c r="BS1012" s="604"/>
      <c r="BT1012" s="604"/>
      <c r="BU1012" s="604"/>
      <c r="BV1012" s="604"/>
      <c r="BW1012" s="604"/>
      <c r="BX1012" s="604"/>
      <c r="BY1012" s="604"/>
      <c r="BZ1012" s="604"/>
      <c r="CA1012" s="604"/>
      <c r="CB1012" s="604"/>
      <c r="CC1012" s="604"/>
      <c r="CD1012" s="604"/>
      <c r="CE1012" s="604"/>
      <c r="CF1012" s="604"/>
      <c r="CG1012" s="604"/>
      <c r="CH1012" s="604"/>
      <c r="CI1012" s="604"/>
      <c r="CJ1012" s="604"/>
      <c r="CK1012" s="604"/>
    </row>
    <row r="1013" spans="1:89" ht="16" hidden="1">
      <c r="A1013" s="447">
        <f t="shared" si="293"/>
        <v>995</v>
      </c>
      <c r="B1013" s="46"/>
      <c r="C1013" s="1070"/>
      <c r="D1013" s="46"/>
      <c r="E1013" s="672"/>
      <c r="F1013" s="139"/>
      <c r="G1013" s="139"/>
      <c r="H1013" s="673"/>
      <c r="I1013" s="674"/>
      <c r="J1013" s="676"/>
      <c r="K1013" s="676"/>
      <c r="L1013" s="676"/>
      <c r="M1013" s="134"/>
      <c r="N1013" s="135"/>
      <c r="O1013" s="118" t="e">
        <f>EDATE($N1013,#REF!-1)</f>
        <v>#REF!</v>
      </c>
      <c r="P1013" s="135"/>
      <c r="Q1013" s="118" t="str">
        <f t="shared" si="299"/>
        <v/>
      </c>
      <c r="R1013" s="49" t="str">
        <f t="shared" si="300"/>
        <v/>
      </c>
      <c r="S1013" s="49">
        <f t="shared" si="294"/>
        <v>0</v>
      </c>
      <c r="T1013" s="245"/>
      <c r="U1013" s="132"/>
      <c r="V1013" s="604"/>
      <c r="W1013" s="604" t="str">
        <f t="shared" si="301"/>
        <v/>
      </c>
      <c r="X1013" s="1022">
        <f t="shared" si="302"/>
        <v>0</v>
      </c>
      <c r="Y1013" s="326"/>
      <c r="Z1013" s="327"/>
      <c r="AA1013" s="328"/>
      <c r="AB1013" s="604" t="e">
        <f ca="1">IF(Cat_alumnos[[#This Row],[Termina Programa]]&lt;TODAY(), "EGRESADO", "VIGENTE")</f>
        <v>#REF!</v>
      </c>
      <c r="AD1013" s="1248">
        <v>995</v>
      </c>
      <c r="AE1013" s="925"/>
      <c r="AF101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CALENDARIO)]],TODAY())/30,0)-AE1013, IF(Cat_alumnos[[#This Row],[ESTATUS ACADÉMICO]]="VIGENTE",ROUNDDOWN(DAYS360(Cat_alumnos[[#This Row],[FECHA DE INICIO (PRIMERA CLASE CALENDARIO)]],TODAY())/30,0)+1-AE1013,"NO VIGENTE"))</f>
        <v>#REF!</v>
      </c>
      <c r="AG1013" s="604"/>
      <c r="AH101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3" s="1085" t="str">
        <f t="shared" si="303"/>
        <v>SUSPENDER</v>
      </c>
      <c r="AJ1013" s="604"/>
      <c r="AK1013" s="604"/>
      <c r="AL1013" s="604"/>
      <c r="AM1013" s="604"/>
      <c r="AN1013" s="924"/>
      <c r="AO1013" s="924"/>
      <c r="AP1013" s="924"/>
      <c r="AQ1013" s="924"/>
      <c r="AR1013" s="924"/>
      <c r="AS1013" s="924"/>
      <c r="AT1013" s="604"/>
      <c r="AU1013" s="604"/>
      <c r="AV1013" s="604"/>
      <c r="AW1013" s="604"/>
      <c r="AX1013" s="604"/>
      <c r="AY1013" s="604"/>
      <c r="AZ1013" s="604"/>
      <c r="BA1013" s="604"/>
      <c r="BB1013" s="604"/>
      <c r="BC1013" s="604"/>
      <c r="BD1013" s="604"/>
      <c r="BE1013" s="604"/>
      <c r="BF1013" s="604"/>
      <c r="BG1013" s="604"/>
      <c r="BH1013" s="604"/>
      <c r="BI1013" s="604"/>
      <c r="BJ1013" s="604"/>
      <c r="BK1013" s="604"/>
      <c r="BL1013" s="604"/>
      <c r="BM1013" s="604"/>
      <c r="BN1013" s="604"/>
      <c r="BO1013" s="604"/>
      <c r="BP1013" s="604"/>
      <c r="BQ1013" s="604"/>
      <c r="BR1013" s="604"/>
      <c r="BS1013" s="604"/>
      <c r="BT1013" s="604"/>
      <c r="BU1013" s="604"/>
      <c r="BV1013" s="604"/>
      <c r="BW1013" s="604"/>
      <c r="BX1013" s="604"/>
      <c r="BY1013" s="604"/>
      <c r="BZ1013" s="604"/>
      <c r="CA1013" s="604"/>
      <c r="CB1013" s="604"/>
      <c r="CC1013" s="604"/>
      <c r="CD1013" s="604"/>
      <c r="CE1013" s="604"/>
      <c r="CF1013" s="604"/>
      <c r="CG1013" s="604"/>
      <c r="CH1013" s="604"/>
      <c r="CI1013" s="604"/>
      <c r="CJ1013" s="604"/>
      <c r="CK1013" s="604"/>
    </row>
    <row r="1014" spans="1:89" ht="16" hidden="1">
      <c r="A1014" s="447">
        <f t="shared" si="293"/>
        <v>996</v>
      </c>
      <c r="B1014" s="46"/>
      <c r="C1014" s="1070"/>
      <c r="D1014" s="46"/>
      <c r="E1014" s="672"/>
      <c r="F1014" s="139"/>
      <c r="G1014" s="139"/>
      <c r="H1014" s="673"/>
      <c r="I1014" s="674"/>
      <c r="J1014" s="676"/>
      <c r="K1014" s="676"/>
      <c r="L1014" s="676"/>
      <c r="M1014" s="134"/>
      <c r="N1014" s="135"/>
      <c r="O1014" s="118" t="e">
        <f>EDATE($N1014,#REF!-1)</f>
        <v>#REF!</v>
      </c>
      <c r="P1014" s="135"/>
      <c r="Q1014" s="118" t="str">
        <f t="shared" si="299"/>
        <v/>
      </c>
      <c r="R1014" s="49" t="str">
        <f t="shared" si="300"/>
        <v/>
      </c>
      <c r="S1014" s="49">
        <f t="shared" si="294"/>
        <v>0</v>
      </c>
      <c r="T1014" s="245"/>
      <c r="U1014" s="132"/>
      <c r="V1014" s="604"/>
      <c r="W1014" s="604" t="str">
        <f t="shared" si="301"/>
        <v/>
      </c>
      <c r="X1014" s="1022">
        <f t="shared" si="302"/>
        <v>0</v>
      </c>
      <c r="Y1014" s="326"/>
      <c r="Z1014" s="327"/>
      <c r="AA1014" s="328"/>
      <c r="AB1014" s="604" t="e">
        <f ca="1">IF(Cat_alumnos[[#This Row],[Termina Programa]]&lt;TODAY(), "EGRESADO", "VIGENTE")</f>
        <v>#REF!</v>
      </c>
      <c r="AD1014" s="1249">
        <v>996</v>
      </c>
      <c r="AE1014" s="925"/>
      <c r="AF101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CALENDARIO)]],TODAY())/30,0)-AE1014, IF(Cat_alumnos[[#This Row],[ESTATUS ACADÉMICO]]="VIGENTE",ROUNDDOWN(DAYS360(Cat_alumnos[[#This Row],[FECHA DE INICIO (PRIMERA CLASE CALENDARIO)]],TODAY())/30,0)+1-AE1014,"NO VIGENTE"))</f>
        <v>#REF!</v>
      </c>
      <c r="AG1014" s="604"/>
      <c r="AH101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4" s="1085" t="str">
        <f t="shared" si="303"/>
        <v>SUSPENDER</v>
      </c>
      <c r="AJ1014" s="604"/>
      <c r="AK1014" s="604"/>
      <c r="AL1014" s="604"/>
      <c r="AM1014" s="604"/>
      <c r="AN1014" s="924"/>
      <c r="AO1014" s="924"/>
      <c r="AP1014" s="924"/>
      <c r="AQ1014" s="924"/>
      <c r="AR1014" s="924"/>
      <c r="AS1014" s="924"/>
      <c r="AT1014" s="604"/>
      <c r="AU1014" s="604"/>
      <c r="AV1014" s="604"/>
      <c r="AW1014" s="604"/>
      <c r="AX1014" s="604"/>
      <c r="AY1014" s="604"/>
      <c r="AZ1014" s="604"/>
      <c r="BA1014" s="604"/>
      <c r="BB1014" s="604"/>
      <c r="BC1014" s="604"/>
      <c r="BD1014" s="604"/>
      <c r="BE1014" s="604"/>
      <c r="BF1014" s="604"/>
      <c r="BG1014" s="604"/>
      <c r="BH1014" s="604"/>
      <c r="BI1014" s="604"/>
      <c r="BJ1014" s="604"/>
      <c r="BK1014" s="604"/>
      <c r="BL1014" s="604"/>
      <c r="BM1014" s="604"/>
      <c r="BN1014" s="604"/>
      <c r="BO1014" s="604"/>
      <c r="BP1014" s="604"/>
      <c r="BQ1014" s="604"/>
      <c r="BR1014" s="604"/>
      <c r="BS1014" s="604"/>
      <c r="BT1014" s="604"/>
      <c r="BU1014" s="604"/>
      <c r="BV1014" s="604"/>
      <c r="BW1014" s="604"/>
      <c r="BX1014" s="604"/>
      <c r="BY1014" s="604"/>
      <c r="BZ1014" s="604"/>
      <c r="CA1014" s="604"/>
      <c r="CB1014" s="604"/>
      <c r="CC1014" s="604"/>
      <c r="CD1014" s="604"/>
      <c r="CE1014" s="604"/>
      <c r="CF1014" s="604"/>
      <c r="CG1014" s="604"/>
      <c r="CH1014" s="604"/>
      <c r="CI1014" s="604"/>
      <c r="CJ1014" s="604"/>
      <c r="CK1014" s="604"/>
    </row>
    <row r="1015" spans="1:89" ht="16" hidden="1">
      <c r="A1015" s="447">
        <f t="shared" si="293"/>
        <v>997</v>
      </c>
      <c r="B1015" s="46"/>
      <c r="C1015" s="1070"/>
      <c r="D1015" s="46"/>
      <c r="E1015" s="672"/>
      <c r="F1015" s="139"/>
      <c r="G1015" s="139"/>
      <c r="H1015" s="673"/>
      <c r="I1015" s="674"/>
      <c r="J1015" s="676"/>
      <c r="K1015" s="676"/>
      <c r="L1015" s="676"/>
      <c r="M1015" s="134"/>
      <c r="N1015" s="135"/>
      <c r="O1015" s="118" t="e">
        <f>EDATE($N1015,#REF!-1)</f>
        <v>#REF!</v>
      </c>
      <c r="P1015" s="135"/>
      <c r="Q1015" s="118" t="str">
        <f t="shared" si="299"/>
        <v/>
      </c>
      <c r="R1015" s="49" t="str">
        <f t="shared" si="300"/>
        <v/>
      </c>
      <c r="S1015" s="49">
        <f t="shared" si="294"/>
        <v>0</v>
      </c>
      <c r="T1015" s="245"/>
      <c r="U1015" s="132"/>
      <c r="V1015" s="604"/>
      <c r="W1015" s="604" t="str">
        <f t="shared" si="301"/>
        <v/>
      </c>
      <c r="X1015" s="1022">
        <f t="shared" si="302"/>
        <v>0</v>
      </c>
      <c r="Y1015" s="326"/>
      <c r="Z1015" s="327"/>
      <c r="AA1015" s="328"/>
      <c r="AB1015" s="604" t="e">
        <f ca="1">IF(Cat_alumnos[[#This Row],[Termina Programa]]&lt;TODAY(), "EGRESADO", "VIGENTE")</f>
        <v>#REF!</v>
      </c>
      <c r="AD1015" s="1248">
        <v>997</v>
      </c>
      <c r="AE1015" s="925"/>
      <c r="AF101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CALENDARIO)]],TODAY())/30,0)-AE1015, IF(Cat_alumnos[[#This Row],[ESTATUS ACADÉMICO]]="VIGENTE",ROUNDDOWN(DAYS360(Cat_alumnos[[#This Row],[FECHA DE INICIO (PRIMERA CLASE CALENDARIO)]],TODAY())/30,0)+1-AE1015,"NO VIGENTE"))</f>
        <v>#REF!</v>
      </c>
      <c r="AG1015" s="604"/>
      <c r="AH101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5" s="1085" t="str">
        <f t="shared" si="303"/>
        <v>SUSPENDER</v>
      </c>
      <c r="AJ1015" s="604"/>
      <c r="AK1015" s="604"/>
      <c r="AL1015" s="604"/>
      <c r="AM1015" s="604"/>
      <c r="AN1015" s="924"/>
      <c r="AO1015" s="924"/>
      <c r="AP1015" s="924"/>
      <c r="AQ1015" s="924"/>
      <c r="AR1015" s="924"/>
      <c r="AS1015" s="924"/>
      <c r="AT1015" s="604"/>
      <c r="AU1015" s="604"/>
      <c r="AV1015" s="604"/>
      <c r="AW1015" s="604"/>
      <c r="AX1015" s="604"/>
      <c r="AY1015" s="604"/>
      <c r="AZ1015" s="604"/>
      <c r="BA1015" s="604"/>
      <c r="BB1015" s="604"/>
      <c r="BC1015" s="604"/>
      <c r="BD1015" s="604"/>
      <c r="BE1015" s="604"/>
      <c r="BF1015" s="604"/>
      <c r="BG1015" s="604"/>
      <c r="BH1015" s="604"/>
      <c r="BI1015" s="604"/>
      <c r="BJ1015" s="604"/>
      <c r="BK1015" s="604"/>
      <c r="BL1015" s="604"/>
      <c r="BM1015" s="604"/>
      <c r="BN1015" s="604"/>
      <c r="BO1015" s="604"/>
      <c r="BP1015" s="604"/>
      <c r="BQ1015" s="604"/>
      <c r="BR1015" s="604"/>
      <c r="BS1015" s="604"/>
      <c r="BT1015" s="604"/>
      <c r="BU1015" s="604"/>
      <c r="BV1015" s="604"/>
      <c r="BW1015" s="604"/>
      <c r="BX1015" s="604"/>
      <c r="BY1015" s="604"/>
      <c r="BZ1015" s="604"/>
      <c r="CA1015" s="604"/>
      <c r="CB1015" s="604"/>
      <c r="CC1015" s="604"/>
      <c r="CD1015" s="604"/>
      <c r="CE1015" s="604"/>
      <c r="CF1015" s="604"/>
      <c r="CG1015" s="604"/>
      <c r="CH1015" s="604"/>
      <c r="CI1015" s="604"/>
      <c r="CJ1015" s="604"/>
      <c r="CK1015" s="604"/>
    </row>
    <row r="1016" spans="1:89" ht="16" hidden="1">
      <c r="A1016" s="447">
        <f t="shared" si="293"/>
        <v>998</v>
      </c>
      <c r="B1016" s="46"/>
      <c r="C1016" s="1070"/>
      <c r="D1016" s="46"/>
      <c r="E1016" s="672"/>
      <c r="F1016" s="139"/>
      <c r="G1016" s="139"/>
      <c r="H1016" s="673"/>
      <c r="I1016" s="674"/>
      <c r="J1016" s="676"/>
      <c r="K1016" s="676"/>
      <c r="L1016" s="676"/>
      <c r="M1016" s="134"/>
      <c r="N1016" s="135"/>
      <c r="O1016" s="118" t="e">
        <f>EDATE($N1016,#REF!-1)</f>
        <v>#REF!</v>
      </c>
      <c r="P1016" s="135"/>
      <c r="Q1016" s="118" t="str">
        <f t="shared" si="299"/>
        <v/>
      </c>
      <c r="R1016" s="49" t="str">
        <f t="shared" si="300"/>
        <v/>
      </c>
      <c r="S1016" s="49">
        <f t="shared" si="294"/>
        <v>0</v>
      </c>
      <c r="T1016" s="245"/>
      <c r="U1016" s="132"/>
      <c r="V1016" s="604"/>
      <c r="W1016" s="604" t="str">
        <f t="shared" si="301"/>
        <v/>
      </c>
      <c r="X1016" s="1022">
        <f t="shared" si="302"/>
        <v>0</v>
      </c>
      <c r="Y1016" s="326"/>
      <c r="Z1016" s="327"/>
      <c r="AA1016" s="328"/>
      <c r="AB1016" s="604" t="e">
        <f ca="1">IF(Cat_alumnos[[#This Row],[Termina Programa]]&lt;TODAY(), "EGRESADO", "VIGENTE")</f>
        <v>#REF!</v>
      </c>
      <c r="AD1016" s="1249">
        <v>998</v>
      </c>
      <c r="AE1016" s="925"/>
      <c r="AF101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CALENDARIO)]],TODAY())/30,0)-AE1016, IF(Cat_alumnos[[#This Row],[ESTATUS ACADÉMICO]]="VIGENTE",ROUNDDOWN(DAYS360(Cat_alumnos[[#This Row],[FECHA DE INICIO (PRIMERA CLASE CALENDARIO)]],TODAY())/30,0)+1-AE1016,"NO VIGENTE"))</f>
        <v>#REF!</v>
      </c>
      <c r="AG1016" s="604"/>
      <c r="AH101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6" s="1085" t="str">
        <f t="shared" si="303"/>
        <v>SUSPENDER</v>
      </c>
      <c r="AJ1016" s="604"/>
      <c r="AK1016" s="604"/>
      <c r="AL1016" s="604"/>
      <c r="AM1016" s="604"/>
      <c r="AN1016" s="924"/>
      <c r="AO1016" s="924"/>
      <c r="AP1016" s="924"/>
      <c r="AQ1016" s="924"/>
      <c r="AR1016" s="924"/>
      <c r="AS1016" s="924"/>
      <c r="AT1016" s="604"/>
      <c r="AU1016" s="604"/>
      <c r="AV1016" s="604"/>
      <c r="AW1016" s="604"/>
      <c r="AX1016" s="604"/>
      <c r="AY1016" s="604"/>
      <c r="AZ1016" s="604"/>
      <c r="BA1016" s="604"/>
      <c r="BB1016" s="604"/>
      <c r="BC1016" s="604"/>
      <c r="BD1016" s="604"/>
      <c r="BE1016" s="604"/>
      <c r="BF1016" s="604"/>
      <c r="BG1016" s="604"/>
      <c r="BH1016" s="604"/>
      <c r="BI1016" s="604"/>
      <c r="BJ1016" s="604"/>
      <c r="BK1016" s="604"/>
      <c r="BL1016" s="604"/>
      <c r="BM1016" s="604"/>
      <c r="BN1016" s="604"/>
      <c r="BO1016" s="604"/>
      <c r="BP1016" s="604"/>
      <c r="BQ1016" s="604"/>
      <c r="BR1016" s="604"/>
      <c r="BS1016" s="604"/>
      <c r="BT1016" s="604"/>
      <c r="BU1016" s="604"/>
      <c r="BV1016" s="604"/>
      <c r="BW1016" s="604"/>
      <c r="BX1016" s="604"/>
      <c r="BY1016" s="604"/>
      <c r="BZ1016" s="604"/>
      <c r="CA1016" s="604"/>
      <c r="CB1016" s="604"/>
      <c r="CC1016" s="604"/>
      <c r="CD1016" s="604"/>
      <c r="CE1016" s="604"/>
      <c r="CF1016" s="604"/>
      <c r="CG1016" s="604"/>
      <c r="CH1016" s="604"/>
      <c r="CI1016" s="604"/>
      <c r="CJ1016" s="604"/>
      <c r="CK1016" s="604"/>
    </row>
    <row r="1017" spans="1:89" ht="16" hidden="1">
      <c r="A1017" s="447">
        <f t="shared" si="293"/>
        <v>999</v>
      </c>
      <c r="B1017" s="46"/>
      <c r="C1017" s="1070"/>
      <c r="D1017" s="46"/>
      <c r="E1017" s="672"/>
      <c r="F1017" s="139"/>
      <c r="G1017" s="139"/>
      <c r="H1017" s="673"/>
      <c r="I1017" s="674"/>
      <c r="J1017" s="676"/>
      <c r="K1017" s="676"/>
      <c r="L1017" s="676"/>
      <c r="M1017" s="134"/>
      <c r="N1017" s="135"/>
      <c r="O1017" s="118" t="e">
        <f>EDATE($N1017,#REF!-1)</f>
        <v>#REF!</v>
      </c>
      <c r="P1017" s="135"/>
      <c r="Q1017" s="118" t="str">
        <f t="shared" si="299"/>
        <v/>
      </c>
      <c r="R1017" s="49" t="str">
        <f t="shared" si="300"/>
        <v/>
      </c>
      <c r="S1017" s="49">
        <f t="shared" si="294"/>
        <v>0</v>
      </c>
      <c r="T1017" s="245"/>
      <c r="U1017" s="132"/>
      <c r="V1017" s="604"/>
      <c r="W1017" s="604" t="str">
        <f t="shared" si="301"/>
        <v/>
      </c>
      <c r="X1017" s="1022">
        <f t="shared" si="302"/>
        <v>0</v>
      </c>
      <c r="Y1017" s="326"/>
      <c r="Z1017" s="327"/>
      <c r="AA1017" s="328"/>
      <c r="AB1017" s="604" t="e">
        <f ca="1">IF(Cat_alumnos[[#This Row],[Termina Programa]]&lt;TODAY(), "EGRESADO", "VIGENTE")</f>
        <v>#REF!</v>
      </c>
      <c r="AD1017" s="1248">
        <v>999</v>
      </c>
      <c r="AE1017" s="925"/>
      <c r="AF101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CALENDARIO)]],TODAY())/30,0)-AE1017, IF(Cat_alumnos[[#This Row],[ESTATUS ACADÉMICO]]="VIGENTE",ROUNDDOWN(DAYS360(Cat_alumnos[[#This Row],[FECHA DE INICIO (PRIMERA CLASE CALENDARIO)]],TODAY())/30,0)+1-AE1017,"NO VIGENTE"))</f>
        <v>#REF!</v>
      </c>
      <c r="AG1017" s="604"/>
      <c r="AH101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7" s="1085" t="str">
        <f t="shared" si="303"/>
        <v>SUSPENDER</v>
      </c>
      <c r="AJ1017" s="604"/>
      <c r="AK1017" s="604"/>
      <c r="AL1017" s="604"/>
      <c r="AM1017" s="604"/>
      <c r="AN1017" s="924"/>
      <c r="AO1017" s="924"/>
      <c r="AP1017" s="924"/>
      <c r="AQ1017" s="924"/>
      <c r="AR1017" s="924"/>
      <c r="AS1017" s="924"/>
      <c r="AT1017" s="604"/>
      <c r="AU1017" s="604"/>
      <c r="AV1017" s="604"/>
      <c r="AW1017" s="604"/>
      <c r="AX1017" s="604"/>
      <c r="AY1017" s="604"/>
      <c r="AZ1017" s="604"/>
      <c r="BA1017" s="604"/>
      <c r="BB1017" s="604"/>
      <c r="BC1017" s="604"/>
      <c r="BD1017" s="604"/>
      <c r="BE1017" s="604"/>
      <c r="BF1017" s="604"/>
      <c r="BG1017" s="604"/>
      <c r="BH1017" s="604"/>
      <c r="BI1017" s="604"/>
      <c r="BJ1017" s="604"/>
      <c r="BK1017" s="604"/>
      <c r="BL1017" s="604"/>
      <c r="BM1017" s="604"/>
      <c r="BN1017" s="604"/>
      <c r="BO1017" s="604"/>
      <c r="BP1017" s="604"/>
      <c r="BQ1017" s="604"/>
      <c r="BR1017" s="604"/>
      <c r="BS1017" s="604"/>
      <c r="BT1017" s="604"/>
      <c r="BU1017" s="604"/>
      <c r="BV1017" s="604"/>
      <c r="BW1017" s="604"/>
      <c r="BX1017" s="604"/>
      <c r="BY1017" s="604"/>
      <c r="BZ1017" s="604"/>
      <c r="CA1017" s="604"/>
      <c r="CB1017" s="604"/>
      <c r="CC1017" s="604"/>
      <c r="CD1017" s="604"/>
      <c r="CE1017" s="604"/>
      <c r="CF1017" s="604"/>
      <c r="CG1017" s="604"/>
      <c r="CH1017" s="604"/>
      <c r="CI1017" s="604"/>
      <c r="CJ1017" s="604"/>
      <c r="CK1017" s="604"/>
    </row>
    <row r="1018" spans="1:89" ht="16" hidden="1">
      <c r="A1018" s="447">
        <f t="shared" si="293"/>
        <v>1000</v>
      </c>
      <c r="B1018" s="46"/>
      <c r="C1018" s="1070"/>
      <c r="D1018" s="46"/>
      <c r="E1018" s="672"/>
      <c r="F1018" s="139"/>
      <c r="G1018" s="139"/>
      <c r="H1018" s="673"/>
      <c r="I1018" s="674"/>
      <c r="J1018" s="676"/>
      <c r="K1018" s="676"/>
      <c r="L1018" s="676"/>
      <c r="M1018" s="134"/>
      <c r="N1018" s="135"/>
      <c r="O1018" s="118" t="e">
        <f>EDATE($N1018,#REF!-1)</f>
        <v>#REF!</v>
      </c>
      <c r="P1018" s="135"/>
      <c r="Q1018" s="118" t="str">
        <f t="shared" si="299"/>
        <v/>
      </c>
      <c r="R1018" s="49" t="str">
        <f t="shared" si="300"/>
        <v/>
      </c>
      <c r="S1018" s="49">
        <f t="shared" si="294"/>
        <v>0</v>
      </c>
      <c r="T1018" s="245"/>
      <c r="U1018" s="132"/>
      <c r="V1018" s="604"/>
      <c r="W1018" s="604" t="str">
        <f t="shared" si="301"/>
        <v/>
      </c>
      <c r="X1018" s="1022">
        <f t="shared" si="302"/>
        <v>0</v>
      </c>
      <c r="Y1018" s="326"/>
      <c r="Z1018" s="327"/>
      <c r="AA1018" s="328"/>
      <c r="AB1018" s="604" t="e">
        <f ca="1">IF(Cat_alumnos[[#This Row],[Termina Programa]]&lt;TODAY(), "EGRESADO", "VIGENTE")</f>
        <v>#REF!</v>
      </c>
      <c r="AD1018" s="1249">
        <v>1000</v>
      </c>
      <c r="AE1018" s="925"/>
      <c r="AF101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CALENDARIO)]],TODAY())/30,0)-AE1018, IF(Cat_alumnos[[#This Row],[ESTATUS ACADÉMICO]]="VIGENTE",ROUNDDOWN(DAYS360(Cat_alumnos[[#This Row],[FECHA DE INICIO (PRIMERA CLASE CALENDARIO)]],TODAY())/30,0)+1-AE1018,"NO VIGENTE"))</f>
        <v>#REF!</v>
      </c>
      <c r="AG1018" s="604"/>
      <c r="AH101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8" s="1085" t="str">
        <f t="shared" si="303"/>
        <v>SUSPENDER</v>
      </c>
      <c r="AJ1018" s="604"/>
      <c r="AK1018" s="604"/>
      <c r="AL1018" s="604"/>
      <c r="AM1018" s="604"/>
      <c r="AN1018" s="924"/>
      <c r="AO1018" s="924"/>
      <c r="AP1018" s="924"/>
      <c r="AQ1018" s="924"/>
      <c r="AR1018" s="924"/>
      <c r="AS1018" s="924"/>
      <c r="AT1018" s="604"/>
      <c r="AU1018" s="604"/>
      <c r="AV1018" s="604"/>
      <c r="AW1018" s="604"/>
      <c r="AX1018" s="604"/>
      <c r="AY1018" s="604"/>
      <c r="AZ1018" s="604"/>
      <c r="BA1018" s="604"/>
      <c r="BB1018" s="604"/>
      <c r="BC1018" s="604"/>
      <c r="BD1018" s="604"/>
      <c r="BE1018" s="604"/>
      <c r="BF1018" s="604"/>
      <c r="BG1018" s="604"/>
      <c r="BH1018" s="604"/>
      <c r="BI1018" s="604"/>
      <c r="BJ1018" s="604"/>
      <c r="BK1018" s="604"/>
      <c r="BL1018" s="604"/>
      <c r="BM1018" s="604"/>
      <c r="BN1018" s="604"/>
      <c r="BO1018" s="604"/>
      <c r="BP1018" s="604"/>
      <c r="BQ1018" s="604"/>
      <c r="BR1018" s="604"/>
      <c r="BS1018" s="604"/>
      <c r="BT1018" s="604"/>
      <c r="BU1018" s="604"/>
      <c r="BV1018" s="604"/>
      <c r="BW1018" s="604"/>
      <c r="BX1018" s="604"/>
      <c r="BY1018" s="604"/>
      <c r="BZ1018" s="604"/>
      <c r="CA1018" s="604"/>
      <c r="CB1018" s="604"/>
      <c r="CC1018" s="604"/>
      <c r="CD1018" s="604"/>
      <c r="CE1018" s="604"/>
      <c r="CF1018" s="604"/>
      <c r="CG1018" s="604"/>
      <c r="CH1018" s="604"/>
      <c r="CI1018" s="604"/>
      <c r="CJ1018" s="604"/>
      <c r="CK1018" s="604"/>
    </row>
    <row r="1019" spans="1:89" ht="16" hidden="1">
      <c r="A1019" s="447">
        <f t="shared" si="293"/>
        <v>1001</v>
      </c>
      <c r="B1019" s="46"/>
      <c r="C1019" s="1070"/>
      <c r="D1019" s="46"/>
      <c r="E1019" s="672"/>
      <c r="F1019" s="139"/>
      <c r="G1019" s="139"/>
      <c r="H1019" s="673"/>
      <c r="I1019" s="674"/>
      <c r="J1019" s="676"/>
      <c r="K1019" s="676"/>
      <c r="L1019" s="676"/>
      <c r="M1019" s="134"/>
      <c r="N1019" s="135"/>
      <c r="O1019" s="118" t="e">
        <f>EDATE($N1019,#REF!-1)</f>
        <v>#REF!</v>
      </c>
      <c r="P1019" s="135"/>
      <c r="Q1019" s="118" t="str">
        <f t="shared" si="299"/>
        <v/>
      </c>
      <c r="R1019" s="49" t="str">
        <f t="shared" si="300"/>
        <v/>
      </c>
      <c r="S1019" s="49">
        <f t="shared" si="294"/>
        <v>0</v>
      </c>
      <c r="T1019" s="245"/>
      <c r="U1019" s="132"/>
      <c r="V1019" s="604"/>
      <c r="W1019" s="604" t="str">
        <f t="shared" si="301"/>
        <v/>
      </c>
      <c r="X1019" s="1022">
        <f t="shared" si="302"/>
        <v>0</v>
      </c>
      <c r="Y1019" s="326"/>
      <c r="Z1019" s="327"/>
      <c r="AA1019" s="328"/>
      <c r="AB1019" s="604" t="e">
        <f ca="1">IF(Cat_alumnos[[#This Row],[Termina Programa]]&lt;TODAY(), "EGRESADO", "VIGENTE")</f>
        <v>#REF!</v>
      </c>
      <c r="AD1019" s="1248">
        <v>1001</v>
      </c>
      <c r="AE1019" s="925"/>
      <c r="AF101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CALENDARIO)]],TODAY())/30,0)-AE1019, IF(Cat_alumnos[[#This Row],[ESTATUS ACADÉMICO]]="VIGENTE",ROUNDDOWN(DAYS360(Cat_alumnos[[#This Row],[FECHA DE INICIO (PRIMERA CLASE CALENDARIO)]],TODAY())/30,0)+1-AE1019,"NO VIGENTE"))</f>
        <v>#REF!</v>
      </c>
      <c r="AG1019" s="604"/>
      <c r="AH101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9" s="1085" t="str">
        <f t="shared" si="303"/>
        <v>SUSPENDER</v>
      </c>
      <c r="AJ1019" s="604"/>
      <c r="AK1019" s="604"/>
      <c r="AL1019" s="604"/>
      <c r="AM1019" s="604"/>
      <c r="AN1019" s="924"/>
      <c r="AO1019" s="924"/>
      <c r="AP1019" s="924"/>
      <c r="AQ1019" s="924"/>
      <c r="AR1019" s="924"/>
      <c r="AS1019" s="924"/>
      <c r="AT1019" s="604"/>
      <c r="AU1019" s="604"/>
      <c r="AV1019" s="604"/>
      <c r="AW1019" s="604"/>
      <c r="AX1019" s="604"/>
      <c r="AY1019" s="604"/>
      <c r="AZ1019" s="604"/>
      <c r="BA1019" s="604"/>
      <c r="BB1019" s="604"/>
      <c r="BC1019" s="604"/>
      <c r="BD1019" s="604"/>
      <c r="BE1019" s="604"/>
      <c r="BF1019" s="604"/>
      <c r="BG1019" s="604"/>
      <c r="BH1019" s="604"/>
      <c r="BI1019" s="604"/>
      <c r="BJ1019" s="604"/>
      <c r="BK1019" s="604"/>
      <c r="BL1019" s="604"/>
      <c r="BM1019" s="604"/>
      <c r="BN1019" s="604"/>
      <c r="BO1019" s="604"/>
      <c r="BP1019" s="604"/>
      <c r="BQ1019" s="604"/>
      <c r="BR1019" s="604"/>
      <c r="BS1019" s="604"/>
      <c r="BT1019" s="604"/>
      <c r="BU1019" s="604"/>
      <c r="BV1019" s="604"/>
      <c r="BW1019" s="604"/>
      <c r="BX1019" s="604"/>
      <c r="BY1019" s="604"/>
      <c r="BZ1019" s="604"/>
      <c r="CA1019" s="604"/>
      <c r="CB1019" s="604"/>
      <c r="CC1019" s="604"/>
      <c r="CD1019" s="604"/>
      <c r="CE1019" s="604"/>
      <c r="CF1019" s="604"/>
      <c r="CG1019" s="604"/>
      <c r="CH1019" s="604"/>
      <c r="CI1019" s="604"/>
      <c r="CJ1019" s="604"/>
      <c r="CK1019" s="604"/>
    </row>
    <row r="1020" spans="1:89" ht="16" hidden="1">
      <c r="A1020" s="447">
        <f t="shared" si="293"/>
        <v>1002</v>
      </c>
      <c r="B1020" s="46"/>
      <c r="C1020" s="1070"/>
      <c r="D1020" s="46"/>
      <c r="E1020" s="672"/>
      <c r="F1020" s="139"/>
      <c r="G1020" s="139"/>
      <c r="H1020" s="673"/>
      <c r="I1020" s="674"/>
      <c r="J1020" s="676"/>
      <c r="K1020" s="676"/>
      <c r="L1020" s="676"/>
      <c r="M1020" s="134"/>
      <c r="N1020" s="135"/>
      <c r="O1020" s="118" t="e">
        <f>EDATE($N1020,#REF!-1)</f>
        <v>#REF!</v>
      </c>
      <c r="P1020" s="135"/>
      <c r="Q1020" s="118" t="str">
        <f t="shared" si="299"/>
        <v/>
      </c>
      <c r="R1020" s="49" t="str">
        <f t="shared" si="300"/>
        <v/>
      </c>
      <c r="S1020" s="49">
        <f t="shared" si="294"/>
        <v>0</v>
      </c>
      <c r="T1020" s="245"/>
      <c r="U1020" s="132"/>
      <c r="V1020" s="604"/>
      <c r="W1020" s="604" t="str">
        <f t="shared" si="301"/>
        <v/>
      </c>
      <c r="X1020" s="1022">
        <f t="shared" si="302"/>
        <v>0</v>
      </c>
      <c r="Y1020" s="326"/>
      <c r="Z1020" s="327"/>
      <c r="AA1020" s="328"/>
      <c r="AB1020" s="604" t="e">
        <f ca="1">IF(Cat_alumnos[[#This Row],[Termina Programa]]&lt;TODAY(), "EGRESADO", "VIGENTE")</f>
        <v>#REF!</v>
      </c>
      <c r="AD1020" s="1249">
        <v>1002</v>
      </c>
      <c r="AE1020" s="925"/>
      <c r="AF102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CALENDARIO)]],TODAY())/30,0)-AE1020, IF(Cat_alumnos[[#This Row],[ESTATUS ACADÉMICO]]="VIGENTE",ROUNDDOWN(DAYS360(Cat_alumnos[[#This Row],[FECHA DE INICIO (PRIMERA CLASE CALENDARIO)]],TODAY())/30,0)+1-AE1020,"NO VIGENTE"))</f>
        <v>#REF!</v>
      </c>
      <c r="AG1020" s="604"/>
      <c r="AH102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0" s="1085" t="str">
        <f t="shared" si="303"/>
        <v>SUSPENDER</v>
      </c>
      <c r="AJ1020" s="604"/>
      <c r="AK1020" s="604"/>
      <c r="AL1020" s="604"/>
      <c r="AM1020" s="604"/>
      <c r="AN1020" s="924"/>
      <c r="AO1020" s="924"/>
      <c r="AP1020" s="924"/>
      <c r="AQ1020" s="924"/>
      <c r="AR1020" s="924"/>
      <c r="AS1020" s="924"/>
      <c r="AT1020" s="604"/>
      <c r="AU1020" s="604"/>
      <c r="AV1020" s="604"/>
      <c r="AW1020" s="604"/>
      <c r="AX1020" s="604"/>
      <c r="AY1020" s="604"/>
      <c r="AZ1020" s="604"/>
      <c r="BA1020" s="604"/>
      <c r="BB1020" s="604"/>
      <c r="BC1020" s="604"/>
      <c r="BD1020" s="604"/>
      <c r="BE1020" s="604"/>
      <c r="BF1020" s="604"/>
      <c r="BG1020" s="604"/>
      <c r="BH1020" s="604"/>
      <c r="BI1020" s="604"/>
      <c r="BJ1020" s="604"/>
      <c r="BK1020" s="604"/>
      <c r="BL1020" s="604"/>
      <c r="BM1020" s="604"/>
      <c r="BN1020" s="604"/>
      <c r="BO1020" s="604"/>
      <c r="BP1020" s="604"/>
      <c r="BQ1020" s="604"/>
      <c r="BR1020" s="604"/>
      <c r="BS1020" s="604"/>
      <c r="BT1020" s="604"/>
      <c r="BU1020" s="604"/>
      <c r="BV1020" s="604"/>
      <c r="BW1020" s="604"/>
      <c r="BX1020" s="604"/>
      <c r="BY1020" s="604"/>
      <c r="BZ1020" s="604"/>
      <c r="CA1020" s="604"/>
      <c r="CB1020" s="604"/>
      <c r="CC1020" s="604"/>
      <c r="CD1020" s="604"/>
      <c r="CE1020" s="604"/>
      <c r="CF1020" s="604"/>
      <c r="CG1020" s="604"/>
      <c r="CH1020" s="604"/>
      <c r="CI1020" s="604"/>
      <c r="CJ1020" s="604"/>
      <c r="CK1020" s="604"/>
    </row>
    <row r="1021" spans="1:89" ht="16" hidden="1">
      <c r="A1021" s="447">
        <f t="shared" si="293"/>
        <v>1003</v>
      </c>
      <c r="B1021" s="46"/>
      <c r="C1021" s="1070"/>
      <c r="D1021" s="46"/>
      <c r="E1021" s="672"/>
      <c r="F1021" s="139"/>
      <c r="G1021" s="139"/>
      <c r="H1021" s="673"/>
      <c r="I1021" s="674"/>
      <c r="J1021" s="676"/>
      <c r="K1021" s="676"/>
      <c r="L1021" s="676"/>
      <c r="M1021" s="134"/>
      <c r="N1021" s="135"/>
      <c r="O1021" s="118" t="e">
        <f>EDATE($N1021,#REF!-1)</f>
        <v>#REF!</v>
      </c>
      <c r="P1021" s="135"/>
      <c r="Q1021" s="118" t="str">
        <f t="shared" si="299"/>
        <v/>
      </c>
      <c r="R1021" s="49" t="str">
        <f t="shared" si="300"/>
        <v/>
      </c>
      <c r="S1021" s="49">
        <f t="shared" si="294"/>
        <v>0</v>
      </c>
      <c r="T1021" s="245"/>
      <c r="U1021" s="132"/>
      <c r="V1021" s="604"/>
      <c r="W1021" s="604" t="str">
        <f t="shared" si="301"/>
        <v/>
      </c>
      <c r="X1021" s="1022">
        <f t="shared" si="302"/>
        <v>0</v>
      </c>
      <c r="Y1021" s="326"/>
      <c r="Z1021" s="327"/>
      <c r="AA1021" s="328"/>
      <c r="AB1021" s="604" t="e">
        <f ca="1">IF(Cat_alumnos[[#This Row],[Termina Programa]]&lt;TODAY(), "EGRESADO", "VIGENTE")</f>
        <v>#REF!</v>
      </c>
      <c r="AD1021" s="1248">
        <v>1003</v>
      </c>
      <c r="AE1021" s="925"/>
      <c r="AF102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CALENDARIO)]],TODAY())/30,0)-AE1021, IF(Cat_alumnos[[#This Row],[ESTATUS ACADÉMICO]]="VIGENTE",ROUNDDOWN(DAYS360(Cat_alumnos[[#This Row],[FECHA DE INICIO (PRIMERA CLASE CALENDARIO)]],TODAY())/30,0)+1-AE1021,"NO VIGENTE"))</f>
        <v>#REF!</v>
      </c>
      <c r="AG1021" s="604"/>
      <c r="AH102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1" s="1085" t="str">
        <f t="shared" si="303"/>
        <v>SUSPENDER</v>
      </c>
      <c r="AJ1021" s="604"/>
      <c r="AK1021" s="604"/>
      <c r="AL1021" s="604"/>
      <c r="AM1021" s="604"/>
      <c r="AN1021" s="924"/>
      <c r="AO1021" s="924"/>
      <c r="AP1021" s="924"/>
      <c r="AQ1021" s="924"/>
      <c r="AR1021" s="924"/>
      <c r="AS1021" s="924"/>
      <c r="AT1021" s="604"/>
      <c r="AU1021" s="604"/>
      <c r="AV1021" s="604"/>
      <c r="AW1021" s="604"/>
      <c r="AX1021" s="604"/>
      <c r="AY1021" s="604"/>
      <c r="AZ1021" s="604"/>
      <c r="BA1021" s="604"/>
      <c r="BB1021" s="604"/>
      <c r="BC1021" s="604"/>
      <c r="BD1021" s="604"/>
      <c r="BE1021" s="604"/>
      <c r="BF1021" s="604"/>
      <c r="BG1021" s="604"/>
      <c r="BH1021" s="604"/>
      <c r="BI1021" s="604"/>
      <c r="BJ1021" s="604"/>
      <c r="BK1021" s="604"/>
      <c r="BL1021" s="604"/>
      <c r="BM1021" s="604"/>
      <c r="BN1021" s="604"/>
      <c r="BO1021" s="604"/>
      <c r="BP1021" s="604"/>
      <c r="BQ1021" s="604"/>
      <c r="BR1021" s="604"/>
      <c r="BS1021" s="604"/>
      <c r="BT1021" s="604"/>
      <c r="BU1021" s="604"/>
      <c r="BV1021" s="604"/>
      <c r="BW1021" s="604"/>
      <c r="BX1021" s="604"/>
      <c r="BY1021" s="604"/>
      <c r="BZ1021" s="604"/>
      <c r="CA1021" s="604"/>
      <c r="CB1021" s="604"/>
      <c r="CC1021" s="604"/>
      <c r="CD1021" s="604"/>
      <c r="CE1021" s="604"/>
      <c r="CF1021" s="604"/>
      <c r="CG1021" s="604"/>
      <c r="CH1021" s="604"/>
      <c r="CI1021" s="604"/>
      <c r="CJ1021" s="604"/>
      <c r="CK1021" s="604"/>
    </row>
    <row r="1022" spans="1:89" ht="16" hidden="1">
      <c r="A1022" s="447">
        <f t="shared" si="293"/>
        <v>1004</v>
      </c>
      <c r="B1022" s="46"/>
      <c r="C1022" s="1070"/>
      <c r="D1022" s="46"/>
      <c r="E1022" s="672"/>
      <c r="F1022" s="139"/>
      <c r="G1022" s="139"/>
      <c r="H1022" s="673"/>
      <c r="I1022" s="674"/>
      <c r="J1022" s="676"/>
      <c r="K1022" s="676"/>
      <c r="L1022" s="676"/>
      <c r="M1022" s="134"/>
      <c r="N1022" s="135"/>
      <c r="O1022" s="118" t="e">
        <f>EDATE($N1022,#REF!-1)</f>
        <v>#REF!</v>
      </c>
      <c r="P1022" s="135"/>
      <c r="Q1022" s="118" t="str">
        <f t="shared" si="299"/>
        <v/>
      </c>
      <c r="R1022" s="49" t="str">
        <f t="shared" si="300"/>
        <v/>
      </c>
      <c r="S1022" s="49">
        <f t="shared" si="294"/>
        <v>0</v>
      </c>
      <c r="T1022" s="245"/>
      <c r="U1022" s="132"/>
      <c r="V1022" s="604"/>
      <c r="W1022" s="604" t="str">
        <f t="shared" si="301"/>
        <v/>
      </c>
      <c r="X1022" s="1022">
        <f t="shared" si="302"/>
        <v>0</v>
      </c>
      <c r="Y1022" s="326"/>
      <c r="Z1022" s="327"/>
      <c r="AA1022" s="328"/>
      <c r="AB1022" s="604" t="e">
        <f ca="1">IF(Cat_alumnos[[#This Row],[Termina Programa]]&lt;TODAY(), "EGRESADO", "VIGENTE")</f>
        <v>#REF!</v>
      </c>
      <c r="AD1022" s="1249">
        <v>1004</v>
      </c>
      <c r="AE1022" s="925"/>
      <c r="AF102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CALENDARIO)]],TODAY())/30,0)-AE1022, IF(Cat_alumnos[[#This Row],[ESTATUS ACADÉMICO]]="VIGENTE",ROUNDDOWN(DAYS360(Cat_alumnos[[#This Row],[FECHA DE INICIO (PRIMERA CLASE CALENDARIO)]],TODAY())/30,0)+1-AE1022,"NO VIGENTE"))</f>
        <v>#REF!</v>
      </c>
      <c r="AG1022" s="604"/>
      <c r="AH102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2" s="1085" t="str">
        <f t="shared" si="303"/>
        <v>SUSPENDER</v>
      </c>
      <c r="AJ1022" s="604"/>
      <c r="AK1022" s="604"/>
      <c r="AL1022" s="604"/>
      <c r="AM1022" s="604"/>
      <c r="AN1022" s="924"/>
      <c r="AO1022" s="924"/>
      <c r="AP1022" s="924"/>
      <c r="AQ1022" s="924"/>
      <c r="AR1022" s="924"/>
      <c r="AS1022" s="924"/>
      <c r="AT1022" s="604"/>
      <c r="AU1022" s="604"/>
      <c r="AV1022" s="604"/>
      <c r="AW1022" s="604"/>
      <c r="AX1022" s="604"/>
      <c r="AY1022" s="604"/>
      <c r="AZ1022" s="604"/>
      <c r="BA1022" s="604"/>
      <c r="BB1022" s="604"/>
      <c r="BC1022" s="604"/>
      <c r="BD1022" s="604"/>
      <c r="BE1022" s="604"/>
      <c r="BF1022" s="604"/>
      <c r="BG1022" s="604"/>
      <c r="BH1022" s="604"/>
      <c r="BI1022" s="604"/>
      <c r="BJ1022" s="604"/>
      <c r="BK1022" s="604"/>
      <c r="BL1022" s="604"/>
      <c r="BM1022" s="604"/>
      <c r="BN1022" s="604"/>
      <c r="BO1022" s="604"/>
      <c r="BP1022" s="604"/>
      <c r="BQ1022" s="604"/>
      <c r="BR1022" s="604"/>
      <c r="BS1022" s="604"/>
      <c r="BT1022" s="604"/>
      <c r="BU1022" s="604"/>
      <c r="BV1022" s="604"/>
      <c r="BW1022" s="604"/>
      <c r="BX1022" s="604"/>
      <c r="BY1022" s="604"/>
      <c r="BZ1022" s="604"/>
      <c r="CA1022" s="604"/>
      <c r="CB1022" s="604"/>
      <c r="CC1022" s="604"/>
      <c r="CD1022" s="604"/>
      <c r="CE1022" s="604"/>
      <c r="CF1022" s="604"/>
      <c r="CG1022" s="604"/>
      <c r="CH1022" s="604"/>
      <c r="CI1022" s="604"/>
      <c r="CJ1022" s="604"/>
      <c r="CK1022" s="604"/>
    </row>
    <row r="1023" spans="1:89" ht="16" hidden="1">
      <c r="A1023" s="447">
        <f t="shared" si="293"/>
        <v>1005</v>
      </c>
      <c r="B1023" s="46"/>
      <c r="C1023" s="1070"/>
      <c r="D1023" s="46"/>
      <c r="E1023" s="672"/>
      <c r="F1023" s="139"/>
      <c r="G1023" s="139"/>
      <c r="H1023" s="673"/>
      <c r="I1023" s="674"/>
      <c r="J1023" s="676"/>
      <c r="K1023" s="676"/>
      <c r="L1023" s="676"/>
      <c r="M1023" s="134"/>
      <c r="N1023" s="135"/>
      <c r="O1023" s="118" t="e">
        <f>EDATE($N1023,#REF!-1)</f>
        <v>#REF!</v>
      </c>
      <c r="P1023" s="135"/>
      <c r="Q1023" s="118" t="str">
        <f t="shared" si="299"/>
        <v/>
      </c>
      <c r="R1023" s="49" t="str">
        <f t="shared" si="300"/>
        <v/>
      </c>
      <c r="S1023" s="49">
        <f t="shared" si="294"/>
        <v>0</v>
      </c>
      <c r="T1023" s="245"/>
      <c r="U1023" s="132"/>
      <c r="V1023" s="604"/>
      <c r="W1023" s="604" t="str">
        <f t="shared" si="301"/>
        <v/>
      </c>
      <c r="X1023" s="1022">
        <f t="shared" si="302"/>
        <v>0</v>
      </c>
      <c r="Y1023" s="326"/>
      <c r="Z1023" s="327"/>
      <c r="AA1023" s="328"/>
      <c r="AB1023" s="604" t="e">
        <f ca="1">IF(Cat_alumnos[[#This Row],[Termina Programa]]&lt;TODAY(), "EGRESADO", "VIGENTE")</f>
        <v>#REF!</v>
      </c>
      <c r="AD1023" s="1248">
        <v>1005</v>
      </c>
      <c r="AE1023" s="925"/>
      <c r="AF102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CALENDARIO)]],TODAY())/30,0)-AE1023, IF(Cat_alumnos[[#This Row],[ESTATUS ACADÉMICO]]="VIGENTE",ROUNDDOWN(DAYS360(Cat_alumnos[[#This Row],[FECHA DE INICIO (PRIMERA CLASE CALENDARIO)]],TODAY())/30,0)+1-AE1023,"NO VIGENTE"))</f>
        <v>#REF!</v>
      </c>
      <c r="AG1023" s="604"/>
      <c r="AH102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3" s="1085" t="str">
        <f t="shared" si="303"/>
        <v>SUSPENDER</v>
      </c>
      <c r="AJ1023" s="604"/>
      <c r="AK1023" s="604"/>
      <c r="AL1023" s="604"/>
      <c r="AM1023" s="604"/>
      <c r="AN1023" s="924"/>
      <c r="AO1023" s="924"/>
      <c r="AP1023" s="924"/>
      <c r="AQ1023" s="924"/>
      <c r="AR1023" s="924"/>
      <c r="AS1023" s="924"/>
      <c r="AT1023" s="604"/>
      <c r="AU1023" s="604"/>
      <c r="AV1023" s="604"/>
      <c r="AW1023" s="604"/>
      <c r="AX1023" s="604"/>
      <c r="AY1023" s="604"/>
      <c r="AZ1023" s="604"/>
      <c r="BA1023" s="604"/>
      <c r="BB1023" s="604"/>
      <c r="BC1023" s="604"/>
      <c r="BD1023" s="604"/>
      <c r="BE1023" s="604"/>
      <c r="BF1023" s="604"/>
      <c r="BG1023" s="604"/>
      <c r="BH1023" s="604"/>
      <c r="BI1023" s="604"/>
      <c r="BJ1023" s="604"/>
      <c r="BK1023" s="604"/>
      <c r="BL1023" s="604"/>
      <c r="BM1023" s="604"/>
      <c r="BN1023" s="604"/>
      <c r="BO1023" s="604"/>
      <c r="BP1023" s="604"/>
      <c r="BQ1023" s="604"/>
      <c r="BR1023" s="604"/>
      <c r="BS1023" s="604"/>
      <c r="BT1023" s="604"/>
      <c r="BU1023" s="604"/>
      <c r="BV1023" s="604"/>
      <c r="BW1023" s="604"/>
      <c r="BX1023" s="604"/>
      <c r="BY1023" s="604"/>
      <c r="BZ1023" s="604"/>
      <c r="CA1023" s="604"/>
      <c r="CB1023" s="604"/>
      <c r="CC1023" s="604"/>
      <c r="CD1023" s="604"/>
      <c r="CE1023" s="604"/>
      <c r="CF1023" s="604"/>
      <c r="CG1023" s="604"/>
      <c r="CH1023" s="604"/>
      <c r="CI1023" s="604"/>
      <c r="CJ1023" s="604"/>
      <c r="CK1023" s="604"/>
    </row>
    <row r="1024" spans="1:89" ht="16" hidden="1">
      <c r="A1024" s="447">
        <f t="shared" si="293"/>
        <v>1006</v>
      </c>
      <c r="B1024" s="46"/>
      <c r="C1024" s="1070"/>
      <c r="D1024" s="46"/>
      <c r="E1024" s="672"/>
      <c r="F1024" s="139"/>
      <c r="G1024" s="139"/>
      <c r="H1024" s="673"/>
      <c r="I1024" s="674"/>
      <c r="J1024" s="676"/>
      <c r="K1024" s="676"/>
      <c r="L1024" s="676"/>
      <c r="M1024" s="134"/>
      <c r="N1024" s="135"/>
      <c r="O1024" s="118" t="e">
        <f>EDATE($N1024,#REF!-1)</f>
        <v>#REF!</v>
      </c>
      <c r="P1024" s="135"/>
      <c r="Q1024" s="118" t="str">
        <f t="shared" si="299"/>
        <v/>
      </c>
      <c r="R1024" s="49" t="str">
        <f t="shared" si="300"/>
        <v/>
      </c>
      <c r="S1024" s="49">
        <f t="shared" si="294"/>
        <v>0</v>
      </c>
      <c r="T1024" s="245"/>
      <c r="U1024" s="132"/>
      <c r="V1024" s="604"/>
      <c r="W1024" s="604" t="str">
        <f t="shared" si="301"/>
        <v/>
      </c>
      <c r="X1024" s="1022">
        <f t="shared" si="302"/>
        <v>0</v>
      </c>
      <c r="Y1024" s="326"/>
      <c r="Z1024" s="327"/>
      <c r="AA1024" s="328"/>
      <c r="AB1024" s="604" t="e">
        <f ca="1">IF(Cat_alumnos[[#This Row],[Termina Programa]]&lt;TODAY(), "EGRESADO", "VIGENTE")</f>
        <v>#REF!</v>
      </c>
      <c r="AD1024" s="1249">
        <v>1006</v>
      </c>
      <c r="AE1024" s="925"/>
      <c r="AF102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CALENDARIO)]],TODAY())/30,0)-AE1024, IF(Cat_alumnos[[#This Row],[ESTATUS ACADÉMICO]]="VIGENTE",ROUNDDOWN(DAYS360(Cat_alumnos[[#This Row],[FECHA DE INICIO (PRIMERA CLASE CALENDARIO)]],TODAY())/30,0)+1-AE1024,"NO VIGENTE"))</f>
        <v>#REF!</v>
      </c>
      <c r="AG1024" s="604"/>
      <c r="AH102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4" s="1085" t="str">
        <f t="shared" si="303"/>
        <v>SUSPENDER</v>
      </c>
      <c r="AJ1024" s="604"/>
      <c r="AK1024" s="604"/>
      <c r="AL1024" s="604"/>
      <c r="AM1024" s="604"/>
      <c r="AN1024" s="924"/>
      <c r="AO1024" s="924"/>
      <c r="AP1024" s="924"/>
      <c r="AQ1024" s="924"/>
      <c r="AR1024" s="924"/>
      <c r="AS1024" s="924"/>
      <c r="AT1024" s="604"/>
      <c r="AU1024" s="604"/>
      <c r="AV1024" s="604"/>
      <c r="AW1024" s="604"/>
      <c r="AX1024" s="604"/>
      <c r="AY1024" s="604"/>
      <c r="AZ1024" s="604"/>
      <c r="BA1024" s="604"/>
      <c r="BB1024" s="604"/>
      <c r="BC1024" s="604"/>
      <c r="BD1024" s="604"/>
      <c r="BE1024" s="604"/>
      <c r="BF1024" s="604"/>
      <c r="BG1024" s="604"/>
      <c r="BH1024" s="604"/>
      <c r="BI1024" s="604"/>
      <c r="BJ1024" s="604"/>
      <c r="BK1024" s="604"/>
      <c r="BL1024" s="604"/>
      <c r="BM1024" s="604"/>
      <c r="BN1024" s="604"/>
      <c r="BO1024" s="604"/>
      <c r="BP1024" s="604"/>
      <c r="BQ1024" s="604"/>
      <c r="BR1024" s="604"/>
      <c r="BS1024" s="604"/>
      <c r="BT1024" s="604"/>
      <c r="BU1024" s="604"/>
      <c r="BV1024" s="604"/>
      <c r="BW1024" s="604"/>
      <c r="BX1024" s="604"/>
      <c r="BY1024" s="604"/>
      <c r="BZ1024" s="604"/>
      <c r="CA1024" s="604"/>
      <c r="CB1024" s="604"/>
      <c r="CC1024" s="604"/>
      <c r="CD1024" s="604"/>
      <c r="CE1024" s="604"/>
      <c r="CF1024" s="604"/>
      <c r="CG1024" s="604"/>
      <c r="CH1024" s="604"/>
      <c r="CI1024" s="604"/>
      <c r="CJ1024" s="604"/>
      <c r="CK1024" s="604"/>
    </row>
    <row r="1025" spans="1:89" ht="16" hidden="1">
      <c r="A1025" s="447">
        <f t="shared" si="293"/>
        <v>1007</v>
      </c>
      <c r="B1025" s="46"/>
      <c r="C1025" s="1070"/>
      <c r="D1025" s="46"/>
      <c r="E1025" s="672"/>
      <c r="F1025" s="139"/>
      <c r="G1025" s="139"/>
      <c r="H1025" s="673"/>
      <c r="I1025" s="674"/>
      <c r="J1025" s="676"/>
      <c r="K1025" s="676"/>
      <c r="L1025" s="676"/>
      <c r="M1025" s="134"/>
      <c r="N1025" s="135"/>
      <c r="O1025" s="118" t="e">
        <f>EDATE($N1025,#REF!-1)</f>
        <v>#REF!</v>
      </c>
      <c r="P1025" s="135"/>
      <c r="Q1025" s="118" t="str">
        <f t="shared" ref="Q1025:Q1088" si="304">IFERROR(EDATE($P1025,$H1025-1),"")</f>
        <v/>
      </c>
      <c r="R1025" s="49" t="str">
        <f t="shared" ref="R1025:R1088" si="305">MID($C1025,11,1)</f>
        <v/>
      </c>
      <c r="S1025" s="49">
        <f t="shared" si="294"/>
        <v>0</v>
      </c>
      <c r="T1025" s="245"/>
      <c r="U1025" s="132"/>
      <c r="V1025" s="604"/>
      <c r="W1025" s="604" t="str">
        <f t="shared" ref="W1025:W1088" si="306">IFERROR($X1025/$V1025,"")</f>
        <v/>
      </c>
      <c r="X1025" s="1022">
        <f t="shared" ref="X1025:X1088" si="307">$V1025-$L1025</f>
        <v>0</v>
      </c>
      <c r="Y1025" s="326"/>
      <c r="Z1025" s="327"/>
      <c r="AA1025" s="328"/>
      <c r="AB1025" s="604" t="e">
        <f ca="1">IF(Cat_alumnos[[#This Row],[Termina Programa]]&lt;TODAY(), "EGRESADO", "VIGENTE")</f>
        <v>#REF!</v>
      </c>
      <c r="AD1025" s="1248">
        <v>1007</v>
      </c>
      <c r="AE1025" s="925"/>
      <c r="AF102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CALENDARIO)]],TODAY())/30,0)-AE1025, IF(Cat_alumnos[[#This Row],[ESTATUS ACADÉMICO]]="VIGENTE",ROUNDDOWN(DAYS360(Cat_alumnos[[#This Row],[FECHA DE INICIO (PRIMERA CLASE CALENDARIO)]],TODAY())/30,0)+1-AE1025,"NO VIGENTE"))</f>
        <v>#REF!</v>
      </c>
      <c r="AG1025" s="604"/>
      <c r="AH102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5" s="1085" t="str">
        <f t="shared" si="303"/>
        <v>SUSPENDER</v>
      </c>
      <c r="AJ1025" s="604"/>
      <c r="AK1025" s="604"/>
      <c r="AL1025" s="604"/>
      <c r="AM1025" s="604"/>
      <c r="AN1025" s="924"/>
      <c r="AO1025" s="924"/>
      <c r="AP1025" s="924"/>
      <c r="AQ1025" s="924"/>
      <c r="AR1025" s="924"/>
      <c r="AS1025" s="924"/>
      <c r="AT1025" s="604"/>
      <c r="AU1025" s="604"/>
      <c r="AV1025" s="604"/>
      <c r="AW1025" s="604"/>
      <c r="AX1025" s="604"/>
      <c r="AY1025" s="604"/>
      <c r="AZ1025" s="604"/>
      <c r="BA1025" s="604"/>
      <c r="BB1025" s="604"/>
      <c r="BC1025" s="604"/>
      <c r="BD1025" s="604"/>
      <c r="BE1025" s="604"/>
      <c r="BF1025" s="604"/>
      <c r="BG1025" s="604"/>
      <c r="BH1025" s="604"/>
      <c r="BI1025" s="604"/>
      <c r="BJ1025" s="604"/>
      <c r="BK1025" s="604"/>
      <c r="BL1025" s="604"/>
      <c r="BM1025" s="604"/>
      <c r="BN1025" s="604"/>
      <c r="BO1025" s="604"/>
      <c r="BP1025" s="604"/>
      <c r="BQ1025" s="604"/>
      <c r="BR1025" s="604"/>
      <c r="BS1025" s="604"/>
      <c r="BT1025" s="604"/>
      <c r="BU1025" s="604"/>
      <c r="BV1025" s="604"/>
      <c r="BW1025" s="604"/>
      <c r="BX1025" s="604"/>
      <c r="BY1025" s="604"/>
      <c r="BZ1025" s="604"/>
      <c r="CA1025" s="604"/>
      <c r="CB1025" s="604"/>
      <c r="CC1025" s="604"/>
      <c r="CD1025" s="604"/>
      <c r="CE1025" s="604"/>
      <c r="CF1025" s="604"/>
      <c r="CG1025" s="604"/>
      <c r="CH1025" s="604"/>
      <c r="CI1025" s="604"/>
      <c r="CJ1025" s="604"/>
      <c r="CK1025" s="604"/>
    </row>
    <row r="1026" spans="1:89" ht="16" hidden="1">
      <c r="A1026" s="447">
        <f t="shared" si="293"/>
        <v>1008</v>
      </c>
      <c r="B1026" s="46"/>
      <c r="C1026" s="1070"/>
      <c r="D1026" s="46"/>
      <c r="E1026" s="672"/>
      <c r="F1026" s="139"/>
      <c r="G1026" s="139"/>
      <c r="H1026" s="673"/>
      <c r="I1026" s="674"/>
      <c r="J1026" s="676"/>
      <c r="K1026" s="676"/>
      <c r="L1026" s="676"/>
      <c r="M1026" s="134"/>
      <c r="N1026" s="135"/>
      <c r="O1026" s="118" t="e">
        <f>EDATE($N1026,#REF!-1)</f>
        <v>#REF!</v>
      </c>
      <c r="P1026" s="135"/>
      <c r="Q1026" s="118" t="str">
        <f t="shared" si="304"/>
        <v/>
      </c>
      <c r="R1026" s="49" t="str">
        <f t="shared" si="305"/>
        <v/>
      </c>
      <c r="S1026" s="49">
        <f t="shared" si="294"/>
        <v>0</v>
      </c>
      <c r="T1026" s="245"/>
      <c r="U1026" s="132"/>
      <c r="V1026" s="604"/>
      <c r="W1026" s="604" t="str">
        <f t="shared" si="306"/>
        <v/>
      </c>
      <c r="X1026" s="1022">
        <f t="shared" si="307"/>
        <v>0</v>
      </c>
      <c r="Y1026" s="326"/>
      <c r="Z1026" s="327"/>
      <c r="AA1026" s="328"/>
      <c r="AB1026" s="604" t="e">
        <f ca="1">IF(Cat_alumnos[[#This Row],[Termina Programa]]&lt;TODAY(), "EGRESADO", "VIGENTE")</f>
        <v>#REF!</v>
      </c>
      <c r="AD1026" s="1249">
        <v>1008</v>
      </c>
      <c r="AE1026" s="925"/>
      <c r="AF102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CALENDARIO)]],TODAY())/30,0)-AE1026, IF(Cat_alumnos[[#This Row],[ESTATUS ACADÉMICO]]="VIGENTE",ROUNDDOWN(DAYS360(Cat_alumnos[[#This Row],[FECHA DE INICIO (PRIMERA CLASE CALENDARIO)]],TODAY())/30,0)+1-AE1026,"NO VIGENTE"))</f>
        <v>#REF!</v>
      </c>
      <c r="AG1026" s="604"/>
      <c r="AH102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6" s="1085" t="str">
        <f t="shared" si="303"/>
        <v>SUSPENDER</v>
      </c>
      <c r="AJ1026" s="604"/>
      <c r="AK1026" s="604"/>
      <c r="AL1026" s="604"/>
      <c r="AM1026" s="604"/>
      <c r="AN1026" s="924"/>
      <c r="AO1026" s="924"/>
      <c r="AP1026" s="924"/>
      <c r="AQ1026" s="924"/>
      <c r="AR1026" s="924"/>
      <c r="AS1026" s="924"/>
      <c r="AT1026" s="604"/>
      <c r="AU1026" s="604"/>
      <c r="AV1026" s="604"/>
      <c r="AW1026" s="604"/>
      <c r="AX1026" s="604"/>
      <c r="AY1026" s="604"/>
      <c r="AZ1026" s="604"/>
      <c r="BA1026" s="604"/>
      <c r="BB1026" s="604"/>
      <c r="BC1026" s="604"/>
      <c r="BD1026" s="604"/>
      <c r="BE1026" s="604"/>
      <c r="BF1026" s="604"/>
      <c r="BG1026" s="604"/>
      <c r="BH1026" s="604"/>
      <c r="BI1026" s="604"/>
      <c r="BJ1026" s="604"/>
      <c r="BK1026" s="604"/>
      <c r="BL1026" s="604"/>
      <c r="BM1026" s="604"/>
      <c r="BN1026" s="604"/>
      <c r="BO1026" s="604"/>
      <c r="BP1026" s="604"/>
      <c r="BQ1026" s="604"/>
      <c r="BR1026" s="604"/>
      <c r="BS1026" s="604"/>
      <c r="BT1026" s="604"/>
      <c r="BU1026" s="604"/>
      <c r="BV1026" s="604"/>
      <c r="BW1026" s="604"/>
      <c r="BX1026" s="604"/>
      <c r="BY1026" s="604"/>
      <c r="BZ1026" s="604"/>
      <c r="CA1026" s="604"/>
      <c r="CB1026" s="604"/>
      <c r="CC1026" s="604"/>
      <c r="CD1026" s="604"/>
      <c r="CE1026" s="604"/>
      <c r="CF1026" s="604"/>
      <c r="CG1026" s="604"/>
      <c r="CH1026" s="604"/>
      <c r="CI1026" s="604"/>
      <c r="CJ1026" s="604"/>
      <c r="CK1026" s="604"/>
    </row>
    <row r="1027" spans="1:89" ht="16" hidden="1">
      <c r="A1027" s="447">
        <f t="shared" si="293"/>
        <v>1009</v>
      </c>
      <c r="B1027" s="46"/>
      <c r="C1027" s="1070"/>
      <c r="D1027" s="46"/>
      <c r="E1027" s="672"/>
      <c r="F1027" s="139"/>
      <c r="G1027" s="139"/>
      <c r="H1027" s="673"/>
      <c r="I1027" s="674"/>
      <c r="J1027" s="676"/>
      <c r="K1027" s="676"/>
      <c r="L1027" s="676"/>
      <c r="M1027" s="134"/>
      <c r="N1027" s="135"/>
      <c r="O1027" s="118" t="e">
        <f>EDATE($N1027,#REF!-1)</f>
        <v>#REF!</v>
      </c>
      <c r="P1027" s="135"/>
      <c r="Q1027" s="118" t="str">
        <f t="shared" si="304"/>
        <v/>
      </c>
      <c r="R1027" s="49" t="str">
        <f t="shared" si="305"/>
        <v/>
      </c>
      <c r="S1027" s="49">
        <f t="shared" si="294"/>
        <v>0</v>
      </c>
      <c r="T1027" s="245"/>
      <c r="U1027" s="132"/>
      <c r="V1027" s="604"/>
      <c r="W1027" s="604" t="str">
        <f t="shared" si="306"/>
        <v/>
      </c>
      <c r="X1027" s="1022">
        <f t="shared" si="307"/>
        <v>0</v>
      </c>
      <c r="Y1027" s="326"/>
      <c r="Z1027" s="327"/>
      <c r="AA1027" s="328"/>
      <c r="AB1027" s="604" t="e">
        <f ca="1">IF(Cat_alumnos[[#This Row],[Termina Programa]]&lt;TODAY(), "EGRESADO", "VIGENTE")</f>
        <v>#REF!</v>
      </c>
      <c r="AD1027" s="1248">
        <v>1009</v>
      </c>
      <c r="AE1027" s="925"/>
      <c r="AF102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CALENDARIO)]],TODAY())/30,0)-AE1027, IF(Cat_alumnos[[#This Row],[ESTATUS ACADÉMICO]]="VIGENTE",ROUNDDOWN(DAYS360(Cat_alumnos[[#This Row],[FECHA DE INICIO (PRIMERA CLASE CALENDARIO)]],TODAY())/30,0)+1-AE1027,"NO VIGENTE"))</f>
        <v>#REF!</v>
      </c>
      <c r="AG1027" s="604"/>
      <c r="AH102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7" s="1085" t="str">
        <f t="shared" si="303"/>
        <v>SUSPENDER</v>
      </c>
      <c r="AJ1027" s="604"/>
      <c r="AK1027" s="604"/>
      <c r="AL1027" s="604"/>
      <c r="AM1027" s="604"/>
      <c r="AN1027" s="924"/>
      <c r="AO1027" s="924"/>
      <c r="AP1027" s="924"/>
      <c r="AQ1027" s="924"/>
      <c r="AR1027" s="924"/>
      <c r="AS1027" s="924"/>
      <c r="AT1027" s="604"/>
      <c r="AU1027" s="604"/>
      <c r="AV1027" s="604"/>
      <c r="AW1027" s="604"/>
      <c r="AX1027" s="604"/>
      <c r="AY1027" s="604"/>
      <c r="AZ1027" s="604"/>
      <c r="BA1027" s="604"/>
      <c r="BB1027" s="604"/>
      <c r="BC1027" s="604"/>
      <c r="BD1027" s="604"/>
      <c r="BE1027" s="604"/>
      <c r="BF1027" s="604"/>
      <c r="BG1027" s="604"/>
      <c r="BH1027" s="604"/>
      <c r="BI1027" s="604"/>
      <c r="BJ1027" s="604"/>
      <c r="BK1027" s="604"/>
      <c r="BL1027" s="604"/>
      <c r="BM1027" s="604"/>
      <c r="BN1027" s="604"/>
      <c r="BO1027" s="604"/>
      <c r="BP1027" s="604"/>
      <c r="BQ1027" s="604"/>
      <c r="BR1027" s="604"/>
      <c r="BS1027" s="604"/>
      <c r="BT1027" s="604"/>
      <c r="BU1027" s="604"/>
      <c r="BV1027" s="604"/>
      <c r="BW1027" s="604"/>
      <c r="BX1027" s="604"/>
      <c r="BY1027" s="604"/>
      <c r="BZ1027" s="604"/>
      <c r="CA1027" s="604"/>
      <c r="CB1027" s="604"/>
      <c r="CC1027" s="604"/>
      <c r="CD1027" s="604"/>
      <c r="CE1027" s="604"/>
      <c r="CF1027" s="604"/>
      <c r="CG1027" s="604"/>
      <c r="CH1027" s="604"/>
      <c r="CI1027" s="604"/>
      <c r="CJ1027" s="604"/>
      <c r="CK1027" s="604"/>
    </row>
    <row r="1028" spans="1:89" ht="16" hidden="1">
      <c r="A1028" s="447">
        <f t="shared" si="293"/>
        <v>1010</v>
      </c>
      <c r="B1028" s="46"/>
      <c r="C1028" s="1070"/>
      <c r="D1028" s="46"/>
      <c r="E1028" s="672"/>
      <c r="F1028" s="139"/>
      <c r="G1028" s="139"/>
      <c r="H1028" s="673"/>
      <c r="I1028" s="674"/>
      <c r="J1028" s="676"/>
      <c r="K1028" s="676"/>
      <c r="L1028" s="676"/>
      <c r="M1028" s="134"/>
      <c r="N1028" s="135"/>
      <c r="O1028" s="118" t="e">
        <f>EDATE($N1028,#REF!-1)</f>
        <v>#REF!</v>
      </c>
      <c r="P1028" s="135"/>
      <c r="Q1028" s="118" t="str">
        <f t="shared" si="304"/>
        <v/>
      </c>
      <c r="R1028" s="49" t="str">
        <f t="shared" si="305"/>
        <v/>
      </c>
      <c r="S1028" s="49">
        <f t="shared" si="294"/>
        <v>0</v>
      </c>
      <c r="T1028" s="245"/>
      <c r="U1028" s="132"/>
      <c r="V1028" s="604"/>
      <c r="W1028" s="604" t="str">
        <f t="shared" si="306"/>
        <v/>
      </c>
      <c r="X1028" s="1022">
        <f t="shared" si="307"/>
        <v>0</v>
      </c>
      <c r="Y1028" s="326"/>
      <c r="Z1028" s="327"/>
      <c r="AA1028" s="328"/>
      <c r="AB1028" s="604" t="e">
        <f ca="1">IF(Cat_alumnos[[#This Row],[Termina Programa]]&lt;TODAY(), "EGRESADO", "VIGENTE")</f>
        <v>#REF!</v>
      </c>
      <c r="AD1028" s="1249">
        <v>1010</v>
      </c>
      <c r="AE1028" s="925"/>
      <c r="AF102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CALENDARIO)]],TODAY())/30,0)-AE1028, IF(Cat_alumnos[[#This Row],[ESTATUS ACADÉMICO]]="VIGENTE",ROUNDDOWN(DAYS360(Cat_alumnos[[#This Row],[FECHA DE INICIO (PRIMERA CLASE CALENDARIO)]],TODAY())/30,0)+1-AE1028,"NO VIGENTE"))</f>
        <v>#REF!</v>
      </c>
      <c r="AG1028" s="604"/>
      <c r="AH102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8" s="1085" t="str">
        <f t="shared" si="303"/>
        <v>SUSPENDER</v>
      </c>
      <c r="AJ1028" s="604"/>
      <c r="AK1028" s="604"/>
      <c r="AL1028" s="604"/>
      <c r="AM1028" s="604"/>
      <c r="AN1028" s="924"/>
      <c r="AO1028" s="924"/>
      <c r="AP1028" s="924"/>
      <c r="AQ1028" s="924"/>
      <c r="AR1028" s="924"/>
      <c r="AS1028" s="924"/>
      <c r="AT1028" s="604"/>
      <c r="AU1028" s="604"/>
      <c r="AV1028" s="604"/>
      <c r="AW1028" s="604"/>
      <c r="AX1028" s="604"/>
      <c r="AY1028" s="604"/>
      <c r="AZ1028" s="604"/>
      <c r="BA1028" s="604"/>
      <c r="BB1028" s="604"/>
      <c r="BC1028" s="604"/>
      <c r="BD1028" s="604"/>
      <c r="BE1028" s="604"/>
      <c r="BF1028" s="604"/>
      <c r="BG1028" s="604"/>
      <c r="BH1028" s="604"/>
      <c r="BI1028" s="604"/>
      <c r="BJ1028" s="604"/>
      <c r="BK1028" s="604"/>
      <c r="BL1028" s="604"/>
      <c r="BM1028" s="604"/>
      <c r="BN1028" s="604"/>
      <c r="BO1028" s="604"/>
      <c r="BP1028" s="604"/>
      <c r="BQ1028" s="604"/>
      <c r="BR1028" s="604"/>
      <c r="BS1028" s="604"/>
      <c r="BT1028" s="604"/>
      <c r="BU1028" s="604"/>
      <c r="BV1028" s="604"/>
      <c r="BW1028" s="604"/>
      <c r="BX1028" s="604"/>
      <c r="BY1028" s="604"/>
      <c r="BZ1028" s="604"/>
      <c r="CA1028" s="604"/>
      <c r="CB1028" s="604"/>
      <c r="CC1028" s="604"/>
      <c r="CD1028" s="604"/>
      <c r="CE1028" s="604"/>
      <c r="CF1028" s="604"/>
      <c r="CG1028" s="604"/>
      <c r="CH1028" s="604"/>
      <c r="CI1028" s="604"/>
      <c r="CJ1028" s="604"/>
      <c r="CK1028" s="604"/>
    </row>
    <row r="1029" spans="1:89" ht="16" hidden="1">
      <c r="A1029" s="447">
        <f t="shared" si="293"/>
        <v>1011</v>
      </c>
      <c r="B1029" s="46"/>
      <c r="C1029" s="1070"/>
      <c r="D1029" s="46"/>
      <c r="E1029" s="672"/>
      <c r="F1029" s="139"/>
      <c r="G1029" s="139"/>
      <c r="H1029" s="673"/>
      <c r="I1029" s="674"/>
      <c r="J1029" s="676"/>
      <c r="K1029" s="676"/>
      <c r="L1029" s="676"/>
      <c r="M1029" s="134"/>
      <c r="N1029" s="135"/>
      <c r="O1029" s="118" t="e">
        <f>EDATE($N1029,#REF!-1)</f>
        <v>#REF!</v>
      </c>
      <c r="P1029" s="135"/>
      <c r="Q1029" s="118" t="str">
        <f t="shared" si="304"/>
        <v/>
      </c>
      <c r="R1029" s="49" t="str">
        <f t="shared" si="305"/>
        <v/>
      </c>
      <c r="S1029" s="49">
        <f t="shared" si="294"/>
        <v>0</v>
      </c>
      <c r="T1029" s="245"/>
      <c r="U1029" s="132"/>
      <c r="V1029" s="604"/>
      <c r="W1029" s="604" t="str">
        <f t="shared" si="306"/>
        <v/>
      </c>
      <c r="X1029" s="1022">
        <f t="shared" si="307"/>
        <v>0</v>
      </c>
      <c r="Y1029" s="326"/>
      <c r="Z1029" s="327"/>
      <c r="AA1029" s="328"/>
      <c r="AB1029" s="604" t="e">
        <f ca="1">IF(Cat_alumnos[[#This Row],[Termina Programa]]&lt;TODAY(), "EGRESADO", "VIGENTE")</f>
        <v>#REF!</v>
      </c>
      <c r="AD1029" s="1248">
        <v>1011</v>
      </c>
      <c r="AE1029" s="925"/>
      <c r="AF102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CALENDARIO)]],TODAY())/30,0)-AE1029, IF(Cat_alumnos[[#This Row],[ESTATUS ACADÉMICO]]="VIGENTE",ROUNDDOWN(DAYS360(Cat_alumnos[[#This Row],[FECHA DE INICIO (PRIMERA CLASE CALENDARIO)]],TODAY())/30,0)+1-AE1029,"NO VIGENTE"))</f>
        <v>#REF!</v>
      </c>
      <c r="AG1029" s="604"/>
      <c r="AH102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9" s="1085" t="str">
        <f t="shared" si="303"/>
        <v>SUSPENDER</v>
      </c>
      <c r="AJ1029" s="604"/>
      <c r="AK1029" s="604"/>
      <c r="AL1029" s="604"/>
      <c r="AM1029" s="604"/>
      <c r="AN1029" s="924"/>
      <c r="AO1029" s="924"/>
      <c r="AP1029" s="924"/>
      <c r="AQ1029" s="924"/>
      <c r="AR1029" s="924"/>
      <c r="AS1029" s="924"/>
      <c r="AT1029" s="604"/>
      <c r="AU1029" s="604"/>
      <c r="AV1029" s="604"/>
      <c r="AW1029" s="604"/>
      <c r="AX1029" s="604"/>
      <c r="AY1029" s="604"/>
      <c r="AZ1029" s="604"/>
      <c r="BA1029" s="604"/>
      <c r="BB1029" s="604"/>
      <c r="BC1029" s="604"/>
      <c r="BD1029" s="604"/>
      <c r="BE1029" s="604"/>
      <c r="BF1029" s="604"/>
      <c r="BG1029" s="604"/>
      <c r="BH1029" s="604"/>
      <c r="BI1029" s="604"/>
      <c r="BJ1029" s="604"/>
      <c r="BK1029" s="604"/>
      <c r="BL1029" s="604"/>
      <c r="BM1029" s="604"/>
      <c r="BN1029" s="604"/>
      <c r="BO1029" s="604"/>
      <c r="BP1029" s="604"/>
      <c r="BQ1029" s="604"/>
      <c r="BR1029" s="604"/>
      <c r="BS1029" s="604"/>
      <c r="BT1029" s="604"/>
      <c r="BU1029" s="604"/>
      <c r="BV1029" s="604"/>
      <c r="BW1029" s="604"/>
      <c r="BX1029" s="604"/>
      <c r="BY1029" s="604"/>
      <c r="BZ1029" s="604"/>
      <c r="CA1029" s="604"/>
      <c r="CB1029" s="604"/>
      <c r="CC1029" s="604"/>
      <c r="CD1029" s="604"/>
      <c r="CE1029" s="604"/>
      <c r="CF1029" s="604"/>
      <c r="CG1029" s="604"/>
      <c r="CH1029" s="604"/>
      <c r="CI1029" s="604"/>
      <c r="CJ1029" s="604"/>
      <c r="CK1029" s="604"/>
    </row>
    <row r="1030" spans="1:89" ht="16" hidden="1">
      <c r="A1030" s="447">
        <f t="shared" ref="A1030:A1093" si="308">A1029+1</f>
        <v>1012</v>
      </c>
      <c r="B1030" s="46"/>
      <c r="C1030" s="1070"/>
      <c r="D1030" s="46"/>
      <c r="E1030" s="672"/>
      <c r="F1030" s="139"/>
      <c r="G1030" s="139"/>
      <c r="H1030" s="673"/>
      <c r="I1030" s="674"/>
      <c r="J1030" s="676"/>
      <c r="K1030" s="676"/>
      <c r="L1030" s="676"/>
      <c r="M1030" s="134"/>
      <c r="N1030" s="135"/>
      <c r="O1030" s="118" t="e">
        <f>EDATE($N1030,#REF!-1)</f>
        <v>#REF!</v>
      </c>
      <c r="P1030" s="135"/>
      <c r="Q1030" s="118" t="str">
        <f t="shared" si="304"/>
        <v/>
      </c>
      <c r="R1030" s="49" t="str">
        <f t="shared" si="305"/>
        <v/>
      </c>
      <c r="S1030" s="49">
        <f t="shared" si="294"/>
        <v>0</v>
      </c>
      <c r="T1030" s="245"/>
      <c r="U1030" s="132"/>
      <c r="V1030" s="604"/>
      <c r="W1030" s="604" t="str">
        <f t="shared" si="306"/>
        <v/>
      </c>
      <c r="X1030" s="1022">
        <f t="shared" si="307"/>
        <v>0</v>
      </c>
      <c r="Y1030" s="326"/>
      <c r="Z1030" s="327"/>
      <c r="AA1030" s="328"/>
      <c r="AB1030" s="604" t="e">
        <f ca="1">IF(Cat_alumnos[[#This Row],[Termina Programa]]&lt;TODAY(), "EGRESADO", "VIGENTE")</f>
        <v>#REF!</v>
      </c>
      <c r="AD1030" s="1249">
        <v>1012</v>
      </c>
      <c r="AE1030" s="925"/>
      <c r="AF103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CALENDARIO)]],TODAY())/30,0)-AE1030, IF(Cat_alumnos[[#This Row],[ESTATUS ACADÉMICO]]="VIGENTE",ROUNDDOWN(DAYS360(Cat_alumnos[[#This Row],[FECHA DE INICIO (PRIMERA CLASE CALENDARIO)]],TODAY())/30,0)+1-AE1030,"NO VIGENTE"))</f>
        <v>#REF!</v>
      </c>
      <c r="AG1030" s="604"/>
      <c r="AH103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0" s="1085" t="str">
        <f t="shared" si="303"/>
        <v>SUSPENDER</v>
      </c>
      <c r="AJ1030" s="604"/>
      <c r="AK1030" s="604"/>
      <c r="AL1030" s="604"/>
      <c r="AM1030" s="604"/>
      <c r="AN1030" s="924"/>
      <c r="AO1030" s="924"/>
      <c r="AP1030" s="924"/>
      <c r="AQ1030" s="924"/>
      <c r="AR1030" s="924"/>
      <c r="AS1030" s="924"/>
      <c r="AT1030" s="604"/>
      <c r="AU1030" s="604"/>
      <c r="AV1030" s="604"/>
      <c r="AW1030" s="604"/>
      <c r="AX1030" s="604"/>
      <c r="AY1030" s="604"/>
      <c r="AZ1030" s="604"/>
      <c r="BA1030" s="604"/>
      <c r="BB1030" s="604"/>
      <c r="BC1030" s="604"/>
      <c r="BD1030" s="604"/>
      <c r="BE1030" s="604"/>
      <c r="BF1030" s="604"/>
      <c r="BG1030" s="604"/>
      <c r="BH1030" s="604"/>
      <c r="BI1030" s="604"/>
      <c r="BJ1030" s="604"/>
      <c r="BK1030" s="604"/>
      <c r="BL1030" s="604"/>
      <c r="BM1030" s="604"/>
      <c r="BN1030" s="604"/>
      <c r="BO1030" s="604"/>
      <c r="BP1030" s="604"/>
      <c r="BQ1030" s="604"/>
      <c r="BR1030" s="604"/>
      <c r="BS1030" s="604"/>
      <c r="BT1030" s="604"/>
      <c r="BU1030" s="604"/>
      <c r="BV1030" s="604"/>
      <c r="BW1030" s="604"/>
      <c r="BX1030" s="604"/>
      <c r="BY1030" s="604"/>
      <c r="BZ1030" s="604"/>
      <c r="CA1030" s="604"/>
      <c r="CB1030" s="604"/>
      <c r="CC1030" s="604"/>
      <c r="CD1030" s="604"/>
      <c r="CE1030" s="604"/>
      <c r="CF1030" s="604"/>
      <c r="CG1030" s="604"/>
      <c r="CH1030" s="604"/>
      <c r="CI1030" s="604"/>
      <c r="CJ1030" s="604"/>
      <c r="CK1030" s="604"/>
    </row>
    <row r="1031" spans="1:89" ht="16" hidden="1">
      <c r="A1031" s="447">
        <f t="shared" si="308"/>
        <v>1013</v>
      </c>
      <c r="B1031" s="46"/>
      <c r="C1031" s="1070"/>
      <c r="D1031" s="46"/>
      <c r="E1031" s="672"/>
      <c r="F1031" s="139"/>
      <c r="G1031" s="139"/>
      <c r="H1031" s="673"/>
      <c r="I1031" s="674"/>
      <c r="J1031" s="676"/>
      <c r="K1031" s="676"/>
      <c r="L1031" s="676"/>
      <c r="M1031" s="134"/>
      <c r="N1031" s="135"/>
      <c r="O1031" s="118" t="e">
        <f>EDATE($N1031,#REF!-1)</f>
        <v>#REF!</v>
      </c>
      <c r="P1031" s="135"/>
      <c r="Q1031" s="118" t="str">
        <f t="shared" si="304"/>
        <v/>
      </c>
      <c r="R1031" s="49" t="str">
        <f t="shared" si="305"/>
        <v/>
      </c>
      <c r="S1031" s="49">
        <f t="shared" si="294"/>
        <v>0</v>
      </c>
      <c r="T1031" s="245"/>
      <c r="U1031" s="132"/>
      <c r="V1031" s="604"/>
      <c r="W1031" s="604" t="str">
        <f t="shared" si="306"/>
        <v/>
      </c>
      <c r="X1031" s="1022">
        <f t="shared" si="307"/>
        <v>0</v>
      </c>
      <c r="Y1031" s="326"/>
      <c r="Z1031" s="327"/>
      <c r="AA1031" s="328"/>
      <c r="AB1031" s="604" t="e">
        <f ca="1">IF(Cat_alumnos[[#This Row],[Termina Programa]]&lt;TODAY(), "EGRESADO", "VIGENTE")</f>
        <v>#REF!</v>
      </c>
      <c r="AD1031" s="1248">
        <v>1013</v>
      </c>
      <c r="AE1031" s="925"/>
      <c r="AF103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CALENDARIO)]],TODAY())/30,0)-AE1031, IF(Cat_alumnos[[#This Row],[ESTATUS ACADÉMICO]]="VIGENTE",ROUNDDOWN(DAYS360(Cat_alumnos[[#This Row],[FECHA DE INICIO (PRIMERA CLASE CALENDARIO)]],TODAY())/30,0)+1-AE1031,"NO VIGENTE"))</f>
        <v>#REF!</v>
      </c>
      <c r="AG1031" s="604"/>
      <c r="AH103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1" s="1085" t="str">
        <f t="shared" si="303"/>
        <v>SUSPENDER</v>
      </c>
      <c r="AJ1031" s="604"/>
      <c r="AK1031" s="604"/>
      <c r="AL1031" s="604"/>
      <c r="AM1031" s="604"/>
      <c r="AN1031" s="924"/>
      <c r="AO1031" s="924"/>
      <c r="AP1031" s="924"/>
      <c r="AQ1031" s="924"/>
      <c r="AR1031" s="924"/>
      <c r="AS1031" s="924"/>
      <c r="AT1031" s="604"/>
      <c r="AU1031" s="604"/>
      <c r="AV1031" s="604"/>
      <c r="AW1031" s="604"/>
      <c r="AX1031" s="604"/>
      <c r="AY1031" s="604"/>
      <c r="AZ1031" s="604"/>
      <c r="BA1031" s="604"/>
      <c r="BB1031" s="604"/>
      <c r="BC1031" s="604"/>
      <c r="BD1031" s="604"/>
      <c r="BE1031" s="604"/>
      <c r="BF1031" s="604"/>
      <c r="BG1031" s="604"/>
      <c r="BH1031" s="604"/>
      <c r="BI1031" s="604"/>
      <c r="BJ1031" s="604"/>
      <c r="BK1031" s="604"/>
      <c r="BL1031" s="604"/>
      <c r="BM1031" s="604"/>
      <c r="BN1031" s="604"/>
      <c r="BO1031" s="604"/>
      <c r="BP1031" s="604"/>
      <c r="BQ1031" s="604"/>
      <c r="BR1031" s="604"/>
      <c r="BS1031" s="604"/>
      <c r="BT1031" s="604"/>
      <c r="BU1031" s="604"/>
      <c r="BV1031" s="604"/>
      <c r="BW1031" s="604"/>
      <c r="BX1031" s="604"/>
      <c r="BY1031" s="604"/>
      <c r="BZ1031" s="604"/>
      <c r="CA1031" s="604"/>
      <c r="CB1031" s="604"/>
      <c r="CC1031" s="604"/>
      <c r="CD1031" s="604"/>
      <c r="CE1031" s="604"/>
      <c r="CF1031" s="604"/>
      <c r="CG1031" s="604"/>
      <c r="CH1031" s="604"/>
      <c r="CI1031" s="604"/>
      <c r="CJ1031" s="604"/>
      <c r="CK1031" s="604"/>
    </row>
    <row r="1032" spans="1:89" ht="16" hidden="1">
      <c r="A1032" s="447">
        <f t="shared" si="308"/>
        <v>1014</v>
      </c>
      <c r="B1032" s="46"/>
      <c r="C1032" s="1070"/>
      <c r="D1032" s="46"/>
      <c r="E1032" s="672"/>
      <c r="F1032" s="139"/>
      <c r="G1032" s="139"/>
      <c r="H1032" s="673"/>
      <c r="I1032" s="674"/>
      <c r="J1032" s="676"/>
      <c r="K1032" s="676"/>
      <c r="L1032" s="676"/>
      <c r="M1032" s="134"/>
      <c r="N1032" s="135"/>
      <c r="O1032" s="118" t="e">
        <f>EDATE($N1032,#REF!-1)</f>
        <v>#REF!</v>
      </c>
      <c r="P1032" s="135"/>
      <c r="Q1032" s="118" t="str">
        <f t="shared" si="304"/>
        <v/>
      </c>
      <c r="R1032" s="49" t="str">
        <f t="shared" si="305"/>
        <v/>
      </c>
      <c r="S1032" s="49">
        <f t="shared" si="294"/>
        <v>0</v>
      </c>
      <c r="T1032" s="245"/>
      <c r="U1032" s="132"/>
      <c r="V1032" s="604"/>
      <c r="W1032" s="604" t="str">
        <f t="shared" si="306"/>
        <v/>
      </c>
      <c r="X1032" s="1022">
        <f t="shared" si="307"/>
        <v>0</v>
      </c>
      <c r="Y1032" s="326"/>
      <c r="Z1032" s="327"/>
      <c r="AA1032" s="328"/>
      <c r="AB1032" s="604" t="e">
        <f ca="1">IF(Cat_alumnos[[#This Row],[Termina Programa]]&lt;TODAY(), "EGRESADO", "VIGENTE")</f>
        <v>#REF!</v>
      </c>
      <c r="AD1032" s="1249">
        <v>1014</v>
      </c>
      <c r="AE1032" s="925"/>
      <c r="AF103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CALENDARIO)]],TODAY())/30,0)-AE1032, IF(Cat_alumnos[[#This Row],[ESTATUS ACADÉMICO]]="VIGENTE",ROUNDDOWN(DAYS360(Cat_alumnos[[#This Row],[FECHA DE INICIO (PRIMERA CLASE CALENDARIO)]],TODAY())/30,0)+1-AE1032,"NO VIGENTE"))</f>
        <v>#REF!</v>
      </c>
      <c r="AG1032" s="604"/>
      <c r="AH103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2" s="1085" t="str">
        <f t="shared" si="303"/>
        <v>SUSPENDER</v>
      </c>
      <c r="AJ1032" s="604"/>
      <c r="AK1032" s="604"/>
      <c r="AL1032" s="604"/>
      <c r="AM1032" s="604"/>
      <c r="AN1032" s="924"/>
      <c r="AO1032" s="924"/>
      <c r="AP1032" s="924"/>
      <c r="AQ1032" s="924"/>
      <c r="AR1032" s="924"/>
      <c r="AS1032" s="924"/>
      <c r="AT1032" s="604"/>
      <c r="AU1032" s="604"/>
      <c r="AV1032" s="604"/>
      <c r="AW1032" s="604"/>
      <c r="AX1032" s="604"/>
      <c r="AY1032" s="604"/>
      <c r="AZ1032" s="604"/>
      <c r="BA1032" s="604"/>
      <c r="BB1032" s="604"/>
      <c r="BC1032" s="604"/>
      <c r="BD1032" s="604"/>
      <c r="BE1032" s="604"/>
      <c r="BF1032" s="604"/>
      <c r="BG1032" s="604"/>
      <c r="BH1032" s="604"/>
      <c r="BI1032" s="604"/>
      <c r="BJ1032" s="604"/>
      <c r="BK1032" s="604"/>
      <c r="BL1032" s="604"/>
      <c r="BM1032" s="604"/>
      <c r="BN1032" s="604"/>
      <c r="BO1032" s="604"/>
      <c r="BP1032" s="604"/>
      <c r="BQ1032" s="604"/>
      <c r="BR1032" s="604"/>
      <c r="BS1032" s="604"/>
      <c r="BT1032" s="604"/>
      <c r="BU1032" s="604"/>
      <c r="BV1032" s="604"/>
      <c r="BW1032" s="604"/>
      <c r="BX1032" s="604"/>
      <c r="BY1032" s="604"/>
      <c r="BZ1032" s="604"/>
      <c r="CA1032" s="604"/>
      <c r="CB1032" s="604"/>
      <c r="CC1032" s="604"/>
      <c r="CD1032" s="604"/>
      <c r="CE1032" s="604"/>
      <c r="CF1032" s="604"/>
      <c r="CG1032" s="604"/>
      <c r="CH1032" s="604"/>
      <c r="CI1032" s="604"/>
      <c r="CJ1032" s="604"/>
      <c r="CK1032" s="604"/>
    </row>
    <row r="1033" spans="1:89" ht="16" hidden="1">
      <c r="A1033" s="447">
        <f t="shared" si="308"/>
        <v>1015</v>
      </c>
      <c r="B1033" s="46"/>
      <c r="C1033" s="1070"/>
      <c r="D1033" s="46"/>
      <c r="E1033" s="672"/>
      <c r="F1033" s="139"/>
      <c r="G1033" s="139"/>
      <c r="H1033" s="673"/>
      <c r="I1033" s="674"/>
      <c r="J1033" s="676"/>
      <c r="K1033" s="676"/>
      <c r="L1033" s="676"/>
      <c r="M1033" s="134"/>
      <c r="N1033" s="135"/>
      <c r="O1033" s="118" t="e">
        <f>EDATE($N1033,#REF!-1)</f>
        <v>#REF!</v>
      </c>
      <c r="P1033" s="135"/>
      <c r="Q1033" s="118" t="str">
        <f t="shared" si="304"/>
        <v/>
      </c>
      <c r="R1033" s="49" t="str">
        <f t="shared" si="305"/>
        <v/>
      </c>
      <c r="S1033" s="49">
        <f t="shared" si="294"/>
        <v>0</v>
      </c>
      <c r="T1033" s="245"/>
      <c r="U1033" s="132"/>
      <c r="V1033" s="604"/>
      <c r="W1033" s="604" t="str">
        <f t="shared" si="306"/>
        <v/>
      </c>
      <c r="X1033" s="1022">
        <f t="shared" si="307"/>
        <v>0</v>
      </c>
      <c r="Y1033" s="326"/>
      <c r="Z1033" s="327"/>
      <c r="AA1033" s="328"/>
      <c r="AB1033" s="604" t="e">
        <f ca="1">IF(Cat_alumnos[[#This Row],[Termina Programa]]&lt;TODAY(), "EGRESADO", "VIGENTE")</f>
        <v>#REF!</v>
      </c>
      <c r="AD1033" s="1248">
        <v>1015</v>
      </c>
      <c r="AE1033" s="925"/>
      <c r="AF103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CALENDARIO)]],TODAY())/30,0)-AE1033, IF(Cat_alumnos[[#This Row],[ESTATUS ACADÉMICO]]="VIGENTE",ROUNDDOWN(DAYS360(Cat_alumnos[[#This Row],[FECHA DE INICIO (PRIMERA CLASE CALENDARIO)]],TODAY())/30,0)+1-AE1033,"NO VIGENTE"))</f>
        <v>#REF!</v>
      </c>
      <c r="AG1033" s="604"/>
      <c r="AH103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3" s="1085" t="str">
        <f t="shared" si="303"/>
        <v>SUSPENDER</v>
      </c>
      <c r="AJ1033" s="604"/>
      <c r="AK1033" s="604"/>
      <c r="AL1033" s="604"/>
      <c r="AM1033" s="604"/>
      <c r="AN1033" s="924"/>
      <c r="AO1033" s="924"/>
      <c r="AP1033" s="924"/>
      <c r="AQ1033" s="924"/>
      <c r="AR1033" s="924"/>
      <c r="AS1033" s="924"/>
      <c r="AT1033" s="604"/>
      <c r="AU1033" s="604"/>
      <c r="AV1033" s="604"/>
      <c r="AW1033" s="604"/>
      <c r="AX1033" s="604"/>
      <c r="AY1033" s="604"/>
      <c r="AZ1033" s="604"/>
      <c r="BA1033" s="604"/>
      <c r="BB1033" s="604"/>
      <c r="BC1033" s="604"/>
      <c r="BD1033" s="604"/>
      <c r="BE1033" s="604"/>
      <c r="BF1033" s="604"/>
      <c r="BG1033" s="604"/>
      <c r="BH1033" s="604"/>
      <c r="BI1033" s="604"/>
      <c r="BJ1033" s="604"/>
      <c r="BK1033" s="604"/>
      <c r="BL1033" s="604"/>
      <c r="BM1033" s="604"/>
      <c r="BN1033" s="604"/>
      <c r="BO1033" s="604"/>
      <c r="BP1033" s="604"/>
      <c r="BQ1033" s="604"/>
      <c r="BR1033" s="604"/>
      <c r="BS1033" s="604"/>
      <c r="BT1033" s="604"/>
      <c r="BU1033" s="604"/>
      <c r="BV1033" s="604"/>
      <c r="BW1033" s="604"/>
      <c r="BX1033" s="604"/>
      <c r="BY1033" s="604"/>
      <c r="BZ1033" s="604"/>
      <c r="CA1033" s="604"/>
      <c r="CB1033" s="604"/>
      <c r="CC1033" s="604"/>
      <c r="CD1033" s="604"/>
      <c r="CE1033" s="604"/>
      <c r="CF1033" s="604"/>
      <c r="CG1033" s="604"/>
      <c r="CH1033" s="604"/>
      <c r="CI1033" s="604"/>
      <c r="CJ1033" s="604"/>
      <c r="CK1033" s="604"/>
    </row>
    <row r="1034" spans="1:89" ht="16" hidden="1">
      <c r="A1034" s="447">
        <f t="shared" si="308"/>
        <v>1016</v>
      </c>
      <c r="B1034" s="46"/>
      <c r="C1034" s="1070"/>
      <c r="D1034" s="46"/>
      <c r="E1034" s="672"/>
      <c r="F1034" s="139"/>
      <c r="G1034" s="139"/>
      <c r="H1034" s="673"/>
      <c r="I1034" s="674"/>
      <c r="J1034" s="676"/>
      <c r="K1034" s="676"/>
      <c r="L1034" s="676"/>
      <c r="M1034" s="134"/>
      <c r="N1034" s="135"/>
      <c r="O1034" s="118" t="e">
        <f>EDATE($N1034,#REF!-1)</f>
        <v>#REF!</v>
      </c>
      <c r="P1034" s="135"/>
      <c r="Q1034" s="118" t="str">
        <f t="shared" si="304"/>
        <v/>
      </c>
      <c r="R1034" s="49" t="str">
        <f t="shared" si="305"/>
        <v/>
      </c>
      <c r="S1034" s="49">
        <f t="shared" si="294"/>
        <v>0</v>
      </c>
      <c r="T1034" s="245"/>
      <c r="U1034" s="132"/>
      <c r="V1034" s="604"/>
      <c r="W1034" s="604" t="str">
        <f t="shared" si="306"/>
        <v/>
      </c>
      <c r="X1034" s="1022">
        <f t="shared" si="307"/>
        <v>0</v>
      </c>
      <c r="Y1034" s="326"/>
      <c r="Z1034" s="327"/>
      <c r="AA1034" s="328"/>
      <c r="AB1034" s="604" t="e">
        <f ca="1">IF(Cat_alumnos[[#This Row],[Termina Programa]]&lt;TODAY(), "EGRESADO", "VIGENTE")</f>
        <v>#REF!</v>
      </c>
      <c r="AD1034" s="1249">
        <v>1016</v>
      </c>
      <c r="AE1034" s="925"/>
      <c r="AF103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CALENDARIO)]],TODAY())/30,0)-AE1034, IF(Cat_alumnos[[#This Row],[ESTATUS ACADÉMICO]]="VIGENTE",ROUNDDOWN(DAYS360(Cat_alumnos[[#This Row],[FECHA DE INICIO (PRIMERA CLASE CALENDARIO)]],TODAY())/30,0)+1-AE1034,"NO VIGENTE"))</f>
        <v>#REF!</v>
      </c>
      <c r="AG1034" s="604"/>
      <c r="AH103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4" s="1085" t="str">
        <f t="shared" si="303"/>
        <v>SUSPENDER</v>
      </c>
      <c r="AJ1034" s="604"/>
      <c r="AK1034" s="604"/>
      <c r="AL1034" s="604"/>
      <c r="AM1034" s="604"/>
      <c r="AN1034" s="924"/>
      <c r="AO1034" s="924"/>
      <c r="AP1034" s="924"/>
      <c r="AQ1034" s="924"/>
      <c r="AR1034" s="924"/>
      <c r="AS1034" s="924"/>
      <c r="AT1034" s="604"/>
      <c r="AU1034" s="604"/>
      <c r="AV1034" s="604"/>
      <c r="AW1034" s="604"/>
      <c r="AX1034" s="604"/>
      <c r="AY1034" s="604"/>
      <c r="AZ1034" s="604"/>
      <c r="BA1034" s="604"/>
      <c r="BB1034" s="604"/>
      <c r="BC1034" s="604"/>
      <c r="BD1034" s="604"/>
      <c r="BE1034" s="604"/>
      <c r="BF1034" s="604"/>
      <c r="BG1034" s="604"/>
      <c r="BH1034" s="604"/>
      <c r="BI1034" s="604"/>
      <c r="BJ1034" s="604"/>
      <c r="BK1034" s="604"/>
      <c r="BL1034" s="604"/>
      <c r="BM1034" s="604"/>
      <c r="BN1034" s="604"/>
      <c r="BO1034" s="604"/>
      <c r="BP1034" s="604"/>
      <c r="BQ1034" s="604"/>
      <c r="BR1034" s="604"/>
      <c r="BS1034" s="604"/>
      <c r="BT1034" s="604"/>
      <c r="BU1034" s="604"/>
      <c r="BV1034" s="604"/>
      <c r="BW1034" s="604"/>
      <c r="BX1034" s="604"/>
      <c r="BY1034" s="604"/>
      <c r="BZ1034" s="604"/>
      <c r="CA1034" s="604"/>
      <c r="CB1034" s="604"/>
      <c r="CC1034" s="604"/>
      <c r="CD1034" s="604"/>
      <c r="CE1034" s="604"/>
      <c r="CF1034" s="604"/>
      <c r="CG1034" s="604"/>
      <c r="CH1034" s="604"/>
      <c r="CI1034" s="604"/>
      <c r="CJ1034" s="604"/>
      <c r="CK1034" s="604"/>
    </row>
    <row r="1035" spans="1:89" ht="16" hidden="1">
      <c r="A1035" s="447">
        <f t="shared" si="308"/>
        <v>1017</v>
      </c>
      <c r="B1035" s="46"/>
      <c r="C1035" s="1070"/>
      <c r="D1035" s="46"/>
      <c r="E1035" s="672"/>
      <c r="F1035" s="139"/>
      <c r="G1035" s="139"/>
      <c r="H1035" s="673"/>
      <c r="I1035" s="674"/>
      <c r="J1035" s="676"/>
      <c r="K1035" s="676"/>
      <c r="L1035" s="676"/>
      <c r="M1035" s="134"/>
      <c r="N1035" s="135"/>
      <c r="O1035" s="118" t="e">
        <f>EDATE($N1035,#REF!-1)</f>
        <v>#REF!</v>
      </c>
      <c r="P1035" s="135"/>
      <c r="Q1035" s="118" t="str">
        <f t="shared" si="304"/>
        <v/>
      </c>
      <c r="R1035" s="49" t="str">
        <f t="shared" si="305"/>
        <v/>
      </c>
      <c r="S1035" s="49">
        <f t="shared" si="294"/>
        <v>0</v>
      </c>
      <c r="T1035" s="245"/>
      <c r="U1035" s="132"/>
      <c r="V1035" s="604"/>
      <c r="W1035" s="604" t="str">
        <f t="shared" si="306"/>
        <v/>
      </c>
      <c r="X1035" s="1022">
        <f t="shared" si="307"/>
        <v>0</v>
      </c>
      <c r="Y1035" s="326"/>
      <c r="Z1035" s="327"/>
      <c r="AA1035" s="328"/>
      <c r="AB1035" s="604" t="e">
        <f ca="1">IF(Cat_alumnos[[#This Row],[Termina Programa]]&lt;TODAY(), "EGRESADO", "VIGENTE")</f>
        <v>#REF!</v>
      </c>
      <c r="AD1035" s="1248">
        <v>1017</v>
      </c>
      <c r="AE1035" s="925"/>
      <c r="AF103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CALENDARIO)]],TODAY())/30,0)-AE1035, IF(Cat_alumnos[[#This Row],[ESTATUS ACADÉMICO]]="VIGENTE",ROUNDDOWN(DAYS360(Cat_alumnos[[#This Row],[FECHA DE INICIO (PRIMERA CLASE CALENDARIO)]],TODAY())/30,0)+1-AE1035,"NO VIGENTE"))</f>
        <v>#REF!</v>
      </c>
      <c r="AG1035" s="604"/>
      <c r="AH103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5" s="1085" t="str">
        <f t="shared" si="303"/>
        <v>SUSPENDER</v>
      </c>
      <c r="AJ1035" s="604"/>
      <c r="AK1035" s="604"/>
      <c r="AL1035" s="604"/>
      <c r="AM1035" s="604"/>
      <c r="AN1035" s="924"/>
      <c r="AO1035" s="924"/>
      <c r="AP1035" s="924"/>
      <c r="AQ1035" s="924"/>
      <c r="AR1035" s="924"/>
      <c r="AS1035" s="924"/>
      <c r="AT1035" s="604"/>
      <c r="AU1035" s="604"/>
      <c r="AV1035" s="604"/>
      <c r="AW1035" s="604"/>
      <c r="AX1035" s="604"/>
      <c r="AY1035" s="604"/>
      <c r="AZ1035" s="604"/>
      <c r="BA1035" s="604"/>
      <c r="BB1035" s="604"/>
      <c r="BC1035" s="604"/>
      <c r="BD1035" s="604"/>
      <c r="BE1035" s="604"/>
      <c r="BF1035" s="604"/>
      <c r="BG1035" s="604"/>
      <c r="BH1035" s="604"/>
      <c r="BI1035" s="604"/>
      <c r="BJ1035" s="604"/>
      <c r="BK1035" s="604"/>
      <c r="BL1035" s="604"/>
      <c r="BM1035" s="604"/>
      <c r="BN1035" s="604"/>
      <c r="BO1035" s="604"/>
      <c r="BP1035" s="604"/>
      <c r="BQ1035" s="604"/>
      <c r="BR1035" s="604"/>
      <c r="BS1035" s="604"/>
      <c r="BT1035" s="604"/>
      <c r="BU1035" s="604"/>
      <c r="BV1035" s="604"/>
      <c r="BW1035" s="604"/>
      <c r="BX1035" s="604"/>
      <c r="BY1035" s="604"/>
      <c r="BZ1035" s="604"/>
      <c r="CA1035" s="604"/>
      <c r="CB1035" s="604"/>
      <c r="CC1035" s="604"/>
      <c r="CD1035" s="604"/>
      <c r="CE1035" s="604"/>
      <c r="CF1035" s="604"/>
      <c r="CG1035" s="604"/>
      <c r="CH1035" s="604"/>
      <c r="CI1035" s="604"/>
      <c r="CJ1035" s="604"/>
      <c r="CK1035" s="604"/>
    </row>
    <row r="1036" spans="1:89" ht="16" hidden="1">
      <c r="A1036" s="447">
        <f t="shared" si="308"/>
        <v>1018</v>
      </c>
      <c r="B1036" s="46"/>
      <c r="C1036" s="1070"/>
      <c r="D1036" s="46"/>
      <c r="E1036" s="672"/>
      <c r="F1036" s="139"/>
      <c r="G1036" s="139"/>
      <c r="H1036" s="673"/>
      <c r="I1036" s="674"/>
      <c r="J1036" s="676"/>
      <c r="K1036" s="676"/>
      <c r="L1036" s="676"/>
      <c r="M1036" s="134"/>
      <c r="N1036" s="135"/>
      <c r="O1036" s="118" t="e">
        <f>EDATE($N1036,#REF!-1)</f>
        <v>#REF!</v>
      </c>
      <c r="P1036" s="135"/>
      <c r="Q1036" s="118" t="str">
        <f t="shared" si="304"/>
        <v/>
      </c>
      <c r="R1036" s="49" t="str">
        <f t="shared" si="305"/>
        <v/>
      </c>
      <c r="S1036" s="49">
        <f t="shared" si="294"/>
        <v>0</v>
      </c>
      <c r="T1036" s="245"/>
      <c r="U1036" s="132"/>
      <c r="V1036" s="604"/>
      <c r="W1036" s="604" t="str">
        <f t="shared" si="306"/>
        <v/>
      </c>
      <c r="X1036" s="1022">
        <f t="shared" si="307"/>
        <v>0</v>
      </c>
      <c r="Y1036" s="326"/>
      <c r="Z1036" s="327"/>
      <c r="AA1036" s="328"/>
      <c r="AB1036" s="604" t="e">
        <f ca="1">IF(Cat_alumnos[[#This Row],[Termina Programa]]&lt;TODAY(), "EGRESADO", "VIGENTE")</f>
        <v>#REF!</v>
      </c>
      <c r="AD1036" s="1249">
        <v>1018</v>
      </c>
      <c r="AE1036" s="925"/>
      <c r="AF103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CALENDARIO)]],TODAY())/30,0)-AE1036, IF(Cat_alumnos[[#This Row],[ESTATUS ACADÉMICO]]="VIGENTE",ROUNDDOWN(DAYS360(Cat_alumnos[[#This Row],[FECHA DE INICIO (PRIMERA CLASE CALENDARIO)]],TODAY())/30,0)+1-AE1036,"NO VIGENTE"))</f>
        <v>#REF!</v>
      </c>
      <c r="AG1036" s="604"/>
      <c r="AH103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6" s="1085" t="str">
        <f t="shared" si="303"/>
        <v>SUSPENDER</v>
      </c>
      <c r="AJ1036" s="604"/>
      <c r="AK1036" s="604"/>
      <c r="AL1036" s="604"/>
      <c r="AM1036" s="604"/>
      <c r="AN1036" s="924"/>
      <c r="AO1036" s="924"/>
      <c r="AP1036" s="924"/>
      <c r="AQ1036" s="924"/>
      <c r="AR1036" s="924"/>
      <c r="AS1036" s="924"/>
      <c r="AT1036" s="604"/>
      <c r="AU1036" s="604"/>
      <c r="AV1036" s="604"/>
      <c r="AW1036" s="604"/>
      <c r="AX1036" s="604"/>
      <c r="AY1036" s="604"/>
      <c r="AZ1036" s="604"/>
      <c r="BA1036" s="604"/>
      <c r="BB1036" s="604"/>
      <c r="BC1036" s="604"/>
      <c r="BD1036" s="604"/>
      <c r="BE1036" s="604"/>
      <c r="BF1036" s="604"/>
      <c r="BG1036" s="604"/>
      <c r="BH1036" s="604"/>
      <c r="BI1036" s="604"/>
      <c r="BJ1036" s="604"/>
      <c r="BK1036" s="604"/>
      <c r="BL1036" s="604"/>
      <c r="BM1036" s="604"/>
      <c r="BN1036" s="604"/>
      <c r="BO1036" s="604"/>
      <c r="BP1036" s="604"/>
      <c r="BQ1036" s="604"/>
      <c r="BR1036" s="604"/>
      <c r="BS1036" s="604"/>
      <c r="BT1036" s="604"/>
      <c r="BU1036" s="604"/>
      <c r="BV1036" s="604"/>
      <c r="BW1036" s="604"/>
      <c r="BX1036" s="604"/>
      <c r="BY1036" s="604"/>
      <c r="BZ1036" s="604"/>
      <c r="CA1036" s="604"/>
      <c r="CB1036" s="604"/>
      <c r="CC1036" s="604"/>
      <c r="CD1036" s="604"/>
      <c r="CE1036" s="604"/>
      <c r="CF1036" s="604"/>
      <c r="CG1036" s="604"/>
      <c r="CH1036" s="604"/>
      <c r="CI1036" s="604"/>
      <c r="CJ1036" s="604"/>
      <c r="CK1036" s="604"/>
    </row>
    <row r="1037" spans="1:89" ht="16" hidden="1">
      <c r="A1037" s="447">
        <f t="shared" si="308"/>
        <v>1019</v>
      </c>
      <c r="B1037" s="46"/>
      <c r="C1037" s="1070"/>
      <c r="D1037" s="46"/>
      <c r="E1037" s="672"/>
      <c r="F1037" s="139"/>
      <c r="G1037" s="139"/>
      <c r="H1037" s="673"/>
      <c r="I1037" s="674"/>
      <c r="J1037" s="676"/>
      <c r="K1037" s="676"/>
      <c r="L1037" s="676"/>
      <c r="M1037" s="134"/>
      <c r="N1037" s="135"/>
      <c r="O1037" s="118" t="e">
        <f>EDATE($N1037,#REF!-1)</f>
        <v>#REF!</v>
      </c>
      <c r="P1037" s="135"/>
      <c r="Q1037" s="118" t="str">
        <f t="shared" si="304"/>
        <v/>
      </c>
      <c r="R1037" s="49" t="str">
        <f t="shared" si="305"/>
        <v/>
      </c>
      <c r="S1037" s="49">
        <f t="shared" si="294"/>
        <v>0</v>
      </c>
      <c r="T1037" s="245"/>
      <c r="U1037" s="132"/>
      <c r="V1037" s="604"/>
      <c r="W1037" s="604" t="str">
        <f t="shared" si="306"/>
        <v/>
      </c>
      <c r="X1037" s="1022">
        <f t="shared" si="307"/>
        <v>0</v>
      </c>
      <c r="Y1037" s="326"/>
      <c r="Z1037" s="327"/>
      <c r="AA1037" s="328"/>
      <c r="AB1037" s="604" t="e">
        <f ca="1">IF(Cat_alumnos[[#This Row],[Termina Programa]]&lt;TODAY(), "EGRESADO", "VIGENTE")</f>
        <v>#REF!</v>
      </c>
      <c r="AD1037" s="1248">
        <v>1019</v>
      </c>
      <c r="AE1037" s="925"/>
      <c r="AF103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CALENDARIO)]],TODAY())/30,0)-AE1037, IF(Cat_alumnos[[#This Row],[ESTATUS ACADÉMICO]]="VIGENTE",ROUNDDOWN(DAYS360(Cat_alumnos[[#This Row],[FECHA DE INICIO (PRIMERA CLASE CALENDARIO)]],TODAY())/30,0)+1-AE1037,"NO VIGENTE"))</f>
        <v>#REF!</v>
      </c>
      <c r="AG1037" s="604"/>
      <c r="AH103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7" s="1085" t="str">
        <f t="shared" si="303"/>
        <v>SUSPENDER</v>
      </c>
      <c r="AJ1037" s="604"/>
      <c r="AK1037" s="604"/>
      <c r="AL1037" s="604"/>
      <c r="AM1037" s="604"/>
      <c r="AN1037" s="924"/>
      <c r="AO1037" s="924"/>
      <c r="AP1037" s="924"/>
      <c r="AQ1037" s="924"/>
      <c r="AR1037" s="924"/>
      <c r="AS1037" s="924"/>
      <c r="AT1037" s="604"/>
      <c r="AU1037" s="604"/>
      <c r="AV1037" s="604"/>
      <c r="AW1037" s="604"/>
      <c r="AX1037" s="604"/>
      <c r="AY1037" s="604"/>
      <c r="AZ1037" s="604"/>
      <c r="BA1037" s="604"/>
      <c r="BB1037" s="604"/>
      <c r="BC1037" s="604"/>
      <c r="BD1037" s="604"/>
      <c r="BE1037" s="604"/>
      <c r="BF1037" s="604"/>
      <c r="BG1037" s="604"/>
      <c r="BH1037" s="604"/>
      <c r="BI1037" s="604"/>
      <c r="BJ1037" s="604"/>
      <c r="BK1037" s="604"/>
      <c r="BL1037" s="604"/>
      <c r="BM1037" s="604"/>
      <c r="BN1037" s="604"/>
      <c r="BO1037" s="604"/>
      <c r="BP1037" s="604"/>
      <c r="BQ1037" s="604"/>
      <c r="BR1037" s="604"/>
      <c r="BS1037" s="604"/>
      <c r="BT1037" s="604"/>
      <c r="BU1037" s="604"/>
      <c r="BV1037" s="604"/>
      <c r="BW1037" s="604"/>
      <c r="BX1037" s="604"/>
      <c r="BY1037" s="604"/>
      <c r="BZ1037" s="604"/>
      <c r="CA1037" s="604"/>
      <c r="CB1037" s="604"/>
      <c r="CC1037" s="604"/>
      <c r="CD1037" s="604"/>
      <c r="CE1037" s="604"/>
      <c r="CF1037" s="604"/>
      <c r="CG1037" s="604"/>
      <c r="CH1037" s="604"/>
      <c r="CI1037" s="604"/>
      <c r="CJ1037" s="604"/>
      <c r="CK1037" s="604"/>
    </row>
    <row r="1038" spans="1:89" ht="16" hidden="1">
      <c r="A1038" s="447">
        <f t="shared" si="308"/>
        <v>1020</v>
      </c>
      <c r="B1038" s="46"/>
      <c r="C1038" s="1070"/>
      <c r="D1038" s="46"/>
      <c r="E1038" s="672"/>
      <c r="F1038" s="139"/>
      <c r="G1038" s="139"/>
      <c r="H1038" s="673"/>
      <c r="I1038" s="674"/>
      <c r="J1038" s="676"/>
      <c r="K1038" s="676"/>
      <c r="L1038" s="676"/>
      <c r="M1038" s="134"/>
      <c r="N1038" s="135"/>
      <c r="O1038" s="118" t="e">
        <f>EDATE($N1038,#REF!-1)</f>
        <v>#REF!</v>
      </c>
      <c r="P1038" s="135"/>
      <c r="Q1038" s="118" t="str">
        <f t="shared" si="304"/>
        <v/>
      </c>
      <c r="R1038" s="49" t="str">
        <f t="shared" si="305"/>
        <v/>
      </c>
      <c r="S1038" s="49">
        <f t="shared" si="294"/>
        <v>0</v>
      </c>
      <c r="T1038" s="245"/>
      <c r="U1038" s="132"/>
      <c r="V1038" s="604"/>
      <c r="W1038" s="604" t="str">
        <f t="shared" si="306"/>
        <v/>
      </c>
      <c r="X1038" s="1022">
        <f t="shared" si="307"/>
        <v>0</v>
      </c>
      <c r="Y1038" s="326"/>
      <c r="Z1038" s="327"/>
      <c r="AA1038" s="328"/>
      <c r="AB1038" s="604" t="e">
        <f ca="1">IF(Cat_alumnos[[#This Row],[Termina Programa]]&lt;TODAY(), "EGRESADO", "VIGENTE")</f>
        <v>#REF!</v>
      </c>
      <c r="AD1038" s="1249">
        <v>1020</v>
      </c>
      <c r="AE1038" s="925"/>
      <c r="AF103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CALENDARIO)]],TODAY())/30,0)-AE1038, IF(Cat_alumnos[[#This Row],[ESTATUS ACADÉMICO]]="VIGENTE",ROUNDDOWN(DAYS360(Cat_alumnos[[#This Row],[FECHA DE INICIO (PRIMERA CLASE CALENDARIO)]],TODAY())/30,0)+1-AE1038,"NO VIGENTE"))</f>
        <v>#REF!</v>
      </c>
      <c r="AG1038" s="604"/>
      <c r="AH103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8" s="1085" t="str">
        <f t="shared" si="303"/>
        <v>SUSPENDER</v>
      </c>
      <c r="AJ1038" s="604"/>
      <c r="AK1038" s="604"/>
      <c r="AL1038" s="604"/>
      <c r="AM1038" s="604"/>
      <c r="AN1038" s="924"/>
      <c r="AO1038" s="924"/>
      <c r="AP1038" s="924"/>
      <c r="AQ1038" s="924"/>
      <c r="AR1038" s="924"/>
      <c r="AS1038" s="924"/>
      <c r="AT1038" s="604"/>
      <c r="AU1038" s="604"/>
      <c r="AV1038" s="604"/>
      <c r="AW1038" s="604"/>
      <c r="AX1038" s="604"/>
      <c r="AY1038" s="604"/>
      <c r="AZ1038" s="604"/>
      <c r="BA1038" s="604"/>
      <c r="BB1038" s="604"/>
      <c r="BC1038" s="604"/>
      <c r="BD1038" s="604"/>
      <c r="BE1038" s="604"/>
      <c r="BF1038" s="604"/>
      <c r="BG1038" s="604"/>
      <c r="BH1038" s="604"/>
      <c r="BI1038" s="604"/>
      <c r="BJ1038" s="604"/>
      <c r="BK1038" s="604"/>
      <c r="BL1038" s="604"/>
      <c r="BM1038" s="604"/>
      <c r="BN1038" s="604"/>
      <c r="BO1038" s="604"/>
      <c r="BP1038" s="604"/>
      <c r="BQ1038" s="604"/>
      <c r="BR1038" s="604"/>
      <c r="BS1038" s="604"/>
      <c r="BT1038" s="604"/>
      <c r="BU1038" s="604"/>
      <c r="BV1038" s="604"/>
      <c r="BW1038" s="604"/>
      <c r="BX1038" s="604"/>
      <c r="BY1038" s="604"/>
      <c r="BZ1038" s="604"/>
      <c r="CA1038" s="604"/>
      <c r="CB1038" s="604"/>
      <c r="CC1038" s="604"/>
      <c r="CD1038" s="604"/>
      <c r="CE1038" s="604"/>
      <c r="CF1038" s="604"/>
      <c r="CG1038" s="604"/>
      <c r="CH1038" s="604"/>
      <c r="CI1038" s="604"/>
      <c r="CJ1038" s="604"/>
      <c r="CK1038" s="604"/>
    </row>
    <row r="1039" spans="1:89" ht="16" hidden="1">
      <c r="A1039" s="447">
        <f t="shared" si="308"/>
        <v>1021</v>
      </c>
      <c r="B1039" s="46"/>
      <c r="C1039" s="1070"/>
      <c r="D1039" s="46"/>
      <c r="E1039" s="672"/>
      <c r="F1039" s="139"/>
      <c r="G1039" s="139"/>
      <c r="H1039" s="673"/>
      <c r="I1039" s="674"/>
      <c r="J1039" s="676"/>
      <c r="K1039" s="676"/>
      <c r="L1039" s="676"/>
      <c r="M1039" s="134"/>
      <c r="N1039" s="135"/>
      <c r="O1039" s="118" t="e">
        <f>EDATE($N1039,#REF!-1)</f>
        <v>#REF!</v>
      </c>
      <c r="P1039" s="135"/>
      <c r="Q1039" s="118" t="str">
        <f t="shared" si="304"/>
        <v/>
      </c>
      <c r="R1039" s="49" t="str">
        <f t="shared" si="305"/>
        <v/>
      </c>
      <c r="S1039" s="49">
        <f t="shared" si="294"/>
        <v>0</v>
      </c>
      <c r="T1039" s="245"/>
      <c r="U1039" s="132"/>
      <c r="V1039" s="604"/>
      <c r="W1039" s="604" t="str">
        <f t="shared" si="306"/>
        <v/>
      </c>
      <c r="X1039" s="1022">
        <f t="shared" si="307"/>
        <v>0</v>
      </c>
      <c r="Y1039" s="326"/>
      <c r="Z1039" s="327"/>
      <c r="AA1039" s="328"/>
      <c r="AB1039" s="604" t="e">
        <f ca="1">IF(Cat_alumnos[[#This Row],[Termina Programa]]&lt;TODAY(), "EGRESADO", "VIGENTE")</f>
        <v>#REF!</v>
      </c>
      <c r="AD1039" s="1248">
        <v>1021</v>
      </c>
      <c r="AE1039" s="925"/>
      <c r="AF103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CALENDARIO)]],TODAY())/30,0)-AE1039, IF(Cat_alumnos[[#This Row],[ESTATUS ACADÉMICO]]="VIGENTE",ROUNDDOWN(DAYS360(Cat_alumnos[[#This Row],[FECHA DE INICIO (PRIMERA CLASE CALENDARIO)]],TODAY())/30,0)+1-AE1039,"NO VIGENTE"))</f>
        <v>#REF!</v>
      </c>
      <c r="AG1039" s="604"/>
      <c r="AH103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9" s="1085" t="str">
        <f t="shared" si="303"/>
        <v>SUSPENDER</v>
      </c>
      <c r="AJ1039" s="604"/>
      <c r="AK1039" s="604"/>
      <c r="AL1039" s="604"/>
      <c r="AM1039" s="604"/>
      <c r="AN1039" s="924"/>
      <c r="AO1039" s="924"/>
      <c r="AP1039" s="924"/>
      <c r="AQ1039" s="924"/>
      <c r="AR1039" s="924"/>
      <c r="AS1039" s="924"/>
      <c r="AT1039" s="604"/>
      <c r="AU1039" s="604"/>
      <c r="AV1039" s="604"/>
      <c r="AW1039" s="604"/>
      <c r="AX1039" s="604"/>
      <c r="AY1039" s="604"/>
      <c r="AZ1039" s="604"/>
      <c r="BA1039" s="604"/>
      <c r="BB1039" s="604"/>
      <c r="BC1039" s="604"/>
      <c r="BD1039" s="604"/>
      <c r="BE1039" s="604"/>
      <c r="BF1039" s="604"/>
      <c r="BG1039" s="604"/>
      <c r="BH1039" s="604"/>
      <c r="BI1039" s="604"/>
      <c r="BJ1039" s="604"/>
      <c r="BK1039" s="604"/>
      <c r="BL1039" s="604"/>
      <c r="BM1039" s="604"/>
      <c r="BN1039" s="604"/>
      <c r="BO1039" s="604"/>
      <c r="BP1039" s="604"/>
      <c r="BQ1039" s="604"/>
      <c r="BR1039" s="604"/>
      <c r="BS1039" s="604"/>
      <c r="BT1039" s="604"/>
      <c r="BU1039" s="604"/>
      <c r="BV1039" s="604"/>
      <c r="BW1039" s="604"/>
      <c r="BX1039" s="604"/>
      <c r="BY1039" s="604"/>
      <c r="BZ1039" s="604"/>
      <c r="CA1039" s="604"/>
      <c r="CB1039" s="604"/>
      <c r="CC1039" s="604"/>
      <c r="CD1039" s="604"/>
      <c r="CE1039" s="604"/>
      <c r="CF1039" s="604"/>
      <c r="CG1039" s="604"/>
      <c r="CH1039" s="604"/>
      <c r="CI1039" s="604"/>
      <c r="CJ1039" s="604"/>
      <c r="CK1039" s="604"/>
    </row>
    <row r="1040" spans="1:89" ht="16" hidden="1">
      <c r="A1040" s="447">
        <f t="shared" si="308"/>
        <v>1022</v>
      </c>
      <c r="B1040" s="46"/>
      <c r="C1040" s="1070"/>
      <c r="D1040" s="46"/>
      <c r="E1040" s="672"/>
      <c r="F1040" s="139"/>
      <c r="G1040" s="139"/>
      <c r="H1040" s="673"/>
      <c r="I1040" s="674"/>
      <c r="J1040" s="676"/>
      <c r="K1040" s="676"/>
      <c r="L1040" s="676"/>
      <c r="M1040" s="134"/>
      <c r="N1040" s="135"/>
      <c r="O1040" s="118" t="e">
        <f>EDATE($N1040,#REF!-1)</f>
        <v>#REF!</v>
      </c>
      <c r="P1040" s="135"/>
      <c r="Q1040" s="118" t="str">
        <f t="shared" si="304"/>
        <v/>
      </c>
      <c r="R1040" s="49" t="str">
        <f t="shared" si="305"/>
        <v/>
      </c>
      <c r="S1040" s="49">
        <f t="shared" si="294"/>
        <v>0</v>
      </c>
      <c r="T1040" s="245"/>
      <c r="U1040" s="132"/>
      <c r="V1040" s="604"/>
      <c r="W1040" s="604" t="str">
        <f t="shared" si="306"/>
        <v/>
      </c>
      <c r="X1040" s="1022">
        <f t="shared" si="307"/>
        <v>0</v>
      </c>
      <c r="Y1040" s="326"/>
      <c r="Z1040" s="327"/>
      <c r="AA1040" s="328"/>
      <c r="AB1040" s="604" t="e">
        <f ca="1">IF(Cat_alumnos[[#This Row],[Termina Programa]]&lt;TODAY(), "EGRESADO", "VIGENTE")</f>
        <v>#REF!</v>
      </c>
      <c r="AD1040" s="1249">
        <v>1022</v>
      </c>
      <c r="AE1040" s="925"/>
      <c r="AF104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CALENDARIO)]],TODAY())/30,0)-AE1040, IF(Cat_alumnos[[#This Row],[ESTATUS ACADÉMICO]]="VIGENTE",ROUNDDOWN(DAYS360(Cat_alumnos[[#This Row],[FECHA DE INICIO (PRIMERA CLASE CALENDARIO)]],TODAY())/30,0)+1-AE1040,"NO VIGENTE"))</f>
        <v>#REF!</v>
      </c>
      <c r="AG1040" s="604"/>
      <c r="AH104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0" s="1085" t="str">
        <f t="shared" si="303"/>
        <v>SUSPENDER</v>
      </c>
      <c r="AJ1040" s="604"/>
      <c r="AK1040" s="604"/>
      <c r="AL1040" s="604"/>
      <c r="AM1040" s="604"/>
      <c r="AN1040" s="924"/>
      <c r="AO1040" s="924"/>
      <c r="AP1040" s="924"/>
      <c r="AQ1040" s="924"/>
      <c r="AR1040" s="924"/>
      <c r="AS1040" s="924"/>
      <c r="AT1040" s="604"/>
      <c r="AU1040" s="604"/>
      <c r="AV1040" s="604"/>
      <c r="AW1040" s="604"/>
      <c r="AX1040" s="604"/>
      <c r="AY1040" s="604"/>
      <c r="AZ1040" s="604"/>
      <c r="BA1040" s="604"/>
      <c r="BB1040" s="604"/>
      <c r="BC1040" s="604"/>
      <c r="BD1040" s="604"/>
      <c r="BE1040" s="604"/>
      <c r="BF1040" s="604"/>
      <c r="BG1040" s="604"/>
      <c r="BH1040" s="604"/>
      <c r="BI1040" s="604"/>
      <c r="BJ1040" s="604"/>
      <c r="BK1040" s="604"/>
      <c r="BL1040" s="604"/>
      <c r="BM1040" s="604"/>
      <c r="BN1040" s="604"/>
      <c r="BO1040" s="604"/>
      <c r="BP1040" s="604"/>
      <c r="BQ1040" s="604"/>
      <c r="BR1040" s="604"/>
      <c r="BS1040" s="604"/>
      <c r="BT1040" s="604"/>
      <c r="BU1040" s="604"/>
      <c r="BV1040" s="604"/>
      <c r="BW1040" s="604"/>
      <c r="BX1040" s="604"/>
      <c r="BY1040" s="604"/>
      <c r="BZ1040" s="604"/>
      <c r="CA1040" s="604"/>
      <c r="CB1040" s="604"/>
      <c r="CC1040" s="604"/>
      <c r="CD1040" s="604"/>
      <c r="CE1040" s="604"/>
      <c r="CF1040" s="604"/>
      <c r="CG1040" s="604"/>
      <c r="CH1040" s="604"/>
      <c r="CI1040" s="604"/>
      <c r="CJ1040" s="604"/>
      <c r="CK1040" s="604"/>
    </row>
    <row r="1041" spans="1:89" ht="16" hidden="1">
      <c r="A1041" s="447">
        <f t="shared" si="308"/>
        <v>1023</v>
      </c>
      <c r="B1041" s="46"/>
      <c r="C1041" s="1070"/>
      <c r="D1041" s="46"/>
      <c r="E1041" s="672"/>
      <c r="F1041" s="139"/>
      <c r="G1041" s="139"/>
      <c r="H1041" s="673"/>
      <c r="I1041" s="674"/>
      <c r="J1041" s="676"/>
      <c r="K1041" s="676"/>
      <c r="L1041" s="676"/>
      <c r="M1041" s="134"/>
      <c r="N1041" s="135"/>
      <c r="O1041" s="118" t="e">
        <f>EDATE($N1041,#REF!-1)</f>
        <v>#REF!</v>
      </c>
      <c r="P1041" s="135"/>
      <c r="Q1041" s="118" t="str">
        <f t="shared" si="304"/>
        <v/>
      </c>
      <c r="R1041" s="49" t="str">
        <f t="shared" si="305"/>
        <v/>
      </c>
      <c r="S1041" s="49">
        <f t="shared" si="294"/>
        <v>0</v>
      </c>
      <c r="T1041" s="245"/>
      <c r="U1041" s="132"/>
      <c r="V1041" s="604"/>
      <c r="W1041" s="604" t="str">
        <f t="shared" si="306"/>
        <v/>
      </c>
      <c r="X1041" s="1022">
        <f t="shared" si="307"/>
        <v>0</v>
      </c>
      <c r="Y1041" s="326"/>
      <c r="Z1041" s="327"/>
      <c r="AA1041" s="328"/>
      <c r="AB1041" s="604" t="e">
        <f ca="1">IF(Cat_alumnos[[#This Row],[Termina Programa]]&lt;TODAY(), "EGRESADO", "VIGENTE")</f>
        <v>#REF!</v>
      </c>
      <c r="AD1041" s="1248">
        <v>1023</v>
      </c>
      <c r="AE1041" s="925"/>
      <c r="AF104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CALENDARIO)]],TODAY())/30,0)-AE1041, IF(Cat_alumnos[[#This Row],[ESTATUS ACADÉMICO]]="VIGENTE",ROUNDDOWN(DAYS360(Cat_alumnos[[#This Row],[FECHA DE INICIO (PRIMERA CLASE CALENDARIO)]],TODAY())/30,0)+1-AE1041,"NO VIGENTE"))</f>
        <v>#REF!</v>
      </c>
      <c r="AG1041" s="604"/>
      <c r="AH104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1" s="1085" t="str">
        <f t="shared" si="303"/>
        <v>SUSPENDER</v>
      </c>
      <c r="AJ1041" s="604"/>
      <c r="AK1041" s="604"/>
      <c r="AL1041" s="604"/>
      <c r="AM1041" s="604"/>
      <c r="AN1041" s="924"/>
      <c r="AO1041" s="924"/>
      <c r="AP1041" s="924"/>
      <c r="AQ1041" s="924"/>
      <c r="AR1041" s="924"/>
      <c r="AS1041" s="924"/>
      <c r="AT1041" s="604"/>
      <c r="AU1041" s="604"/>
      <c r="AV1041" s="604"/>
      <c r="AW1041" s="604"/>
      <c r="AX1041" s="604"/>
      <c r="AY1041" s="604"/>
      <c r="AZ1041" s="604"/>
      <c r="BA1041" s="604"/>
      <c r="BB1041" s="604"/>
      <c r="BC1041" s="604"/>
      <c r="BD1041" s="604"/>
      <c r="BE1041" s="604"/>
      <c r="BF1041" s="604"/>
      <c r="BG1041" s="604"/>
      <c r="BH1041" s="604"/>
      <c r="BI1041" s="604"/>
      <c r="BJ1041" s="604"/>
      <c r="BK1041" s="604"/>
      <c r="BL1041" s="604"/>
      <c r="BM1041" s="604"/>
      <c r="BN1041" s="604"/>
      <c r="BO1041" s="604"/>
      <c r="BP1041" s="604"/>
      <c r="BQ1041" s="604"/>
      <c r="BR1041" s="604"/>
      <c r="BS1041" s="604"/>
      <c r="BT1041" s="604"/>
      <c r="BU1041" s="604"/>
      <c r="BV1041" s="604"/>
      <c r="BW1041" s="604"/>
      <c r="BX1041" s="604"/>
      <c r="BY1041" s="604"/>
      <c r="BZ1041" s="604"/>
      <c r="CA1041" s="604"/>
      <c r="CB1041" s="604"/>
      <c r="CC1041" s="604"/>
      <c r="CD1041" s="604"/>
      <c r="CE1041" s="604"/>
      <c r="CF1041" s="604"/>
      <c r="CG1041" s="604"/>
      <c r="CH1041" s="604"/>
      <c r="CI1041" s="604"/>
      <c r="CJ1041" s="604"/>
      <c r="CK1041" s="604"/>
    </row>
    <row r="1042" spans="1:89" ht="16" hidden="1">
      <c r="A1042" s="447">
        <f t="shared" si="308"/>
        <v>1024</v>
      </c>
      <c r="B1042" s="46"/>
      <c r="C1042" s="1070"/>
      <c r="D1042" s="46"/>
      <c r="E1042" s="672"/>
      <c r="F1042" s="139"/>
      <c r="G1042" s="139"/>
      <c r="H1042" s="673"/>
      <c r="I1042" s="674"/>
      <c r="J1042" s="676"/>
      <c r="K1042" s="676"/>
      <c r="L1042" s="676"/>
      <c r="M1042" s="134"/>
      <c r="N1042" s="135"/>
      <c r="O1042" s="118" t="e">
        <f>EDATE($N1042,#REF!-1)</f>
        <v>#REF!</v>
      </c>
      <c r="P1042" s="135"/>
      <c r="Q1042" s="118" t="str">
        <f t="shared" si="304"/>
        <v/>
      </c>
      <c r="R1042" s="49" t="str">
        <f t="shared" si="305"/>
        <v/>
      </c>
      <c r="S1042" s="49">
        <f t="shared" si="294"/>
        <v>0</v>
      </c>
      <c r="T1042" s="245"/>
      <c r="U1042" s="132"/>
      <c r="V1042" s="604"/>
      <c r="W1042" s="604" t="str">
        <f t="shared" si="306"/>
        <v/>
      </c>
      <c r="X1042" s="1022">
        <f t="shared" si="307"/>
        <v>0</v>
      </c>
      <c r="Y1042" s="326"/>
      <c r="Z1042" s="327"/>
      <c r="AA1042" s="328"/>
      <c r="AB1042" s="604" t="e">
        <f ca="1">IF(Cat_alumnos[[#This Row],[Termina Programa]]&lt;TODAY(), "EGRESADO", "VIGENTE")</f>
        <v>#REF!</v>
      </c>
      <c r="AD1042" s="1249">
        <v>1024</v>
      </c>
      <c r="AE1042" s="925"/>
      <c r="AF104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CALENDARIO)]],TODAY())/30,0)-AE1042, IF(Cat_alumnos[[#This Row],[ESTATUS ACADÉMICO]]="VIGENTE",ROUNDDOWN(DAYS360(Cat_alumnos[[#This Row],[FECHA DE INICIO (PRIMERA CLASE CALENDARIO)]],TODAY())/30,0)+1-AE1042,"NO VIGENTE"))</f>
        <v>#REF!</v>
      </c>
      <c r="AG1042" s="604"/>
      <c r="AH104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2" s="1085" t="str">
        <f t="shared" si="303"/>
        <v>SUSPENDER</v>
      </c>
      <c r="AJ1042" s="604"/>
      <c r="AK1042" s="604"/>
      <c r="AL1042" s="604"/>
      <c r="AM1042" s="604"/>
      <c r="AN1042" s="924"/>
      <c r="AO1042" s="924"/>
      <c r="AP1042" s="924"/>
      <c r="AQ1042" s="924"/>
      <c r="AR1042" s="924"/>
      <c r="AS1042" s="924"/>
      <c r="AT1042" s="604"/>
      <c r="AU1042" s="604"/>
      <c r="AV1042" s="604"/>
      <c r="AW1042" s="604"/>
      <c r="AX1042" s="604"/>
      <c r="AY1042" s="604"/>
      <c r="AZ1042" s="604"/>
      <c r="BA1042" s="604"/>
      <c r="BB1042" s="604"/>
      <c r="BC1042" s="604"/>
      <c r="BD1042" s="604"/>
      <c r="BE1042" s="604"/>
      <c r="BF1042" s="604"/>
      <c r="BG1042" s="604"/>
      <c r="BH1042" s="604"/>
      <c r="BI1042" s="604"/>
      <c r="BJ1042" s="604"/>
      <c r="BK1042" s="604"/>
      <c r="BL1042" s="604"/>
      <c r="BM1042" s="604"/>
      <c r="BN1042" s="604"/>
      <c r="BO1042" s="604"/>
      <c r="BP1042" s="604"/>
      <c r="BQ1042" s="604"/>
      <c r="BR1042" s="604"/>
      <c r="BS1042" s="604"/>
      <c r="BT1042" s="604"/>
      <c r="BU1042" s="604"/>
      <c r="BV1042" s="604"/>
      <c r="BW1042" s="604"/>
      <c r="BX1042" s="604"/>
      <c r="BY1042" s="604"/>
      <c r="BZ1042" s="604"/>
      <c r="CA1042" s="604"/>
      <c r="CB1042" s="604"/>
      <c r="CC1042" s="604"/>
      <c r="CD1042" s="604"/>
      <c r="CE1042" s="604"/>
      <c r="CF1042" s="604"/>
      <c r="CG1042" s="604"/>
      <c r="CH1042" s="604"/>
      <c r="CI1042" s="604"/>
      <c r="CJ1042" s="604"/>
      <c r="CK1042" s="604"/>
    </row>
    <row r="1043" spans="1:89" ht="16" hidden="1">
      <c r="A1043" s="447">
        <f t="shared" si="308"/>
        <v>1025</v>
      </c>
      <c r="B1043" s="46"/>
      <c r="C1043" s="1070"/>
      <c r="D1043" s="46"/>
      <c r="E1043" s="672"/>
      <c r="F1043" s="139"/>
      <c r="G1043" s="139"/>
      <c r="H1043" s="673"/>
      <c r="I1043" s="674"/>
      <c r="J1043" s="676"/>
      <c r="K1043" s="676"/>
      <c r="L1043" s="676"/>
      <c r="M1043" s="134"/>
      <c r="N1043" s="135"/>
      <c r="O1043" s="118" t="e">
        <f>EDATE($N1043,#REF!-1)</f>
        <v>#REF!</v>
      </c>
      <c r="P1043" s="135"/>
      <c r="Q1043" s="118" t="str">
        <f t="shared" si="304"/>
        <v/>
      </c>
      <c r="R1043" s="49" t="str">
        <f t="shared" si="305"/>
        <v/>
      </c>
      <c r="S1043" s="49">
        <f t="shared" si="294"/>
        <v>0</v>
      </c>
      <c r="T1043" s="245"/>
      <c r="U1043" s="132"/>
      <c r="V1043" s="604"/>
      <c r="W1043" s="604" t="str">
        <f t="shared" si="306"/>
        <v/>
      </c>
      <c r="X1043" s="1022">
        <f t="shared" si="307"/>
        <v>0</v>
      </c>
      <c r="Y1043" s="326"/>
      <c r="Z1043" s="327"/>
      <c r="AA1043" s="328"/>
      <c r="AB1043" s="604" t="e">
        <f ca="1">IF(Cat_alumnos[[#This Row],[Termina Programa]]&lt;TODAY(), "EGRESADO", "VIGENTE")</f>
        <v>#REF!</v>
      </c>
      <c r="AD1043" s="1248">
        <v>1025</v>
      </c>
      <c r="AE1043" s="925"/>
      <c r="AF104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CALENDARIO)]],TODAY())/30,0)-AE1043, IF(Cat_alumnos[[#This Row],[ESTATUS ACADÉMICO]]="VIGENTE",ROUNDDOWN(DAYS360(Cat_alumnos[[#This Row],[FECHA DE INICIO (PRIMERA CLASE CALENDARIO)]],TODAY())/30,0)+1-AE1043,"NO VIGENTE"))</f>
        <v>#REF!</v>
      </c>
      <c r="AG1043" s="604"/>
      <c r="AH104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3" s="1085" t="str">
        <f t="shared" si="303"/>
        <v>SUSPENDER</v>
      </c>
      <c r="AJ1043" s="604"/>
      <c r="AK1043" s="604"/>
      <c r="AL1043" s="604"/>
      <c r="AM1043" s="604"/>
      <c r="AN1043" s="924"/>
      <c r="AO1043" s="924"/>
      <c r="AP1043" s="924"/>
      <c r="AQ1043" s="924"/>
      <c r="AR1043" s="924"/>
      <c r="AS1043" s="924"/>
      <c r="AT1043" s="604"/>
      <c r="AU1043" s="604"/>
      <c r="AV1043" s="604"/>
      <c r="AW1043" s="604"/>
      <c r="AX1043" s="604"/>
      <c r="AY1043" s="604"/>
      <c r="AZ1043" s="604"/>
      <c r="BA1043" s="604"/>
      <c r="BB1043" s="604"/>
      <c r="BC1043" s="604"/>
      <c r="BD1043" s="604"/>
      <c r="BE1043" s="604"/>
      <c r="BF1043" s="604"/>
      <c r="BG1043" s="604"/>
      <c r="BH1043" s="604"/>
      <c r="BI1043" s="604"/>
      <c r="BJ1043" s="604"/>
      <c r="BK1043" s="604"/>
      <c r="BL1043" s="604"/>
      <c r="BM1043" s="604"/>
      <c r="BN1043" s="604"/>
      <c r="BO1043" s="604"/>
      <c r="BP1043" s="604"/>
      <c r="BQ1043" s="604"/>
      <c r="BR1043" s="604"/>
      <c r="BS1043" s="604"/>
      <c r="BT1043" s="604"/>
      <c r="BU1043" s="604"/>
      <c r="BV1043" s="604"/>
      <c r="BW1043" s="604"/>
      <c r="BX1043" s="604"/>
      <c r="BY1043" s="604"/>
      <c r="BZ1043" s="604"/>
      <c r="CA1043" s="604"/>
      <c r="CB1043" s="604"/>
      <c r="CC1043" s="604"/>
      <c r="CD1043" s="604"/>
      <c r="CE1043" s="604"/>
      <c r="CF1043" s="604"/>
      <c r="CG1043" s="604"/>
      <c r="CH1043" s="604"/>
      <c r="CI1043" s="604"/>
      <c r="CJ1043" s="604"/>
      <c r="CK1043" s="604"/>
    </row>
    <row r="1044" spans="1:89" ht="16" hidden="1">
      <c r="A1044" s="447">
        <f t="shared" si="308"/>
        <v>1026</v>
      </c>
      <c r="B1044" s="46"/>
      <c r="C1044" s="1070"/>
      <c r="D1044" s="46"/>
      <c r="E1044" s="672"/>
      <c r="F1044" s="139"/>
      <c r="G1044" s="139"/>
      <c r="H1044" s="673"/>
      <c r="I1044" s="674"/>
      <c r="J1044" s="676"/>
      <c r="K1044" s="676"/>
      <c r="L1044" s="676"/>
      <c r="M1044" s="134"/>
      <c r="N1044" s="135"/>
      <c r="O1044" s="118" t="e">
        <f>EDATE($N1044,#REF!-1)</f>
        <v>#REF!</v>
      </c>
      <c r="P1044" s="135"/>
      <c r="Q1044" s="118" t="str">
        <f t="shared" si="304"/>
        <v/>
      </c>
      <c r="R1044" s="49" t="str">
        <f t="shared" si="305"/>
        <v/>
      </c>
      <c r="S1044" s="49">
        <f t="shared" si="294"/>
        <v>0</v>
      </c>
      <c r="T1044" s="245"/>
      <c r="U1044" s="132"/>
      <c r="V1044" s="604"/>
      <c r="W1044" s="604" t="str">
        <f t="shared" si="306"/>
        <v/>
      </c>
      <c r="X1044" s="1022">
        <f t="shared" si="307"/>
        <v>0</v>
      </c>
      <c r="Y1044" s="326"/>
      <c r="Z1044" s="327"/>
      <c r="AA1044" s="328"/>
      <c r="AB1044" s="604" t="e">
        <f ca="1">IF(Cat_alumnos[[#This Row],[Termina Programa]]&lt;TODAY(), "EGRESADO", "VIGENTE")</f>
        <v>#REF!</v>
      </c>
      <c r="AD1044" s="1249">
        <v>1026</v>
      </c>
      <c r="AE1044" s="925"/>
      <c r="AF104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CALENDARIO)]],TODAY())/30,0)-AE1044, IF(Cat_alumnos[[#This Row],[ESTATUS ACADÉMICO]]="VIGENTE",ROUNDDOWN(DAYS360(Cat_alumnos[[#This Row],[FECHA DE INICIO (PRIMERA CLASE CALENDARIO)]],TODAY())/30,0)+1-AE1044,"NO VIGENTE"))</f>
        <v>#REF!</v>
      </c>
      <c r="AG1044" s="604"/>
      <c r="AH104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4" s="1085" t="str">
        <f t="shared" si="303"/>
        <v>SUSPENDER</v>
      </c>
      <c r="AJ1044" s="604"/>
      <c r="AK1044" s="604"/>
      <c r="AL1044" s="604"/>
      <c r="AM1044" s="604"/>
      <c r="AN1044" s="924"/>
      <c r="AO1044" s="924"/>
      <c r="AP1044" s="924"/>
      <c r="AQ1044" s="924"/>
      <c r="AR1044" s="924"/>
      <c r="AS1044" s="924"/>
      <c r="AT1044" s="604"/>
      <c r="AU1044" s="604"/>
      <c r="AV1044" s="604"/>
      <c r="AW1044" s="604"/>
      <c r="AX1044" s="604"/>
      <c r="AY1044" s="604"/>
      <c r="AZ1044" s="604"/>
      <c r="BA1044" s="604"/>
      <c r="BB1044" s="604"/>
      <c r="BC1044" s="604"/>
      <c r="BD1044" s="604"/>
      <c r="BE1044" s="604"/>
      <c r="BF1044" s="604"/>
      <c r="BG1044" s="604"/>
      <c r="BH1044" s="604"/>
      <c r="BI1044" s="604"/>
      <c r="BJ1044" s="604"/>
      <c r="BK1044" s="604"/>
      <c r="BL1044" s="604"/>
      <c r="BM1044" s="604"/>
      <c r="BN1044" s="604"/>
      <c r="BO1044" s="604"/>
      <c r="BP1044" s="604"/>
      <c r="BQ1044" s="604"/>
      <c r="BR1044" s="604"/>
      <c r="BS1044" s="604"/>
      <c r="BT1044" s="604"/>
      <c r="BU1044" s="604"/>
      <c r="BV1044" s="604"/>
      <c r="BW1044" s="604"/>
      <c r="BX1044" s="604"/>
      <c r="BY1044" s="604"/>
      <c r="BZ1044" s="604"/>
      <c r="CA1044" s="604"/>
      <c r="CB1044" s="604"/>
      <c r="CC1044" s="604"/>
      <c r="CD1044" s="604"/>
      <c r="CE1044" s="604"/>
      <c r="CF1044" s="604"/>
      <c r="CG1044" s="604"/>
      <c r="CH1044" s="604"/>
      <c r="CI1044" s="604"/>
      <c r="CJ1044" s="604"/>
      <c r="CK1044" s="604"/>
    </row>
    <row r="1045" spans="1:89" ht="16" hidden="1">
      <c r="A1045" s="447">
        <f t="shared" si="308"/>
        <v>1027</v>
      </c>
      <c r="B1045" s="46"/>
      <c r="C1045" s="1070"/>
      <c r="D1045" s="46"/>
      <c r="E1045" s="672"/>
      <c r="F1045" s="139"/>
      <c r="G1045" s="139"/>
      <c r="H1045" s="673"/>
      <c r="I1045" s="674"/>
      <c r="J1045" s="676"/>
      <c r="K1045" s="676"/>
      <c r="L1045" s="676"/>
      <c r="M1045" s="134"/>
      <c r="N1045" s="135"/>
      <c r="O1045" s="118" t="e">
        <f>EDATE($N1045,#REF!-1)</f>
        <v>#REF!</v>
      </c>
      <c r="P1045" s="135"/>
      <c r="Q1045" s="118" t="str">
        <f t="shared" si="304"/>
        <v/>
      </c>
      <c r="R1045" s="49" t="str">
        <f t="shared" si="305"/>
        <v/>
      </c>
      <c r="S1045" s="49">
        <f t="shared" si="294"/>
        <v>0</v>
      </c>
      <c r="T1045" s="245"/>
      <c r="U1045" s="132"/>
      <c r="V1045" s="604"/>
      <c r="W1045" s="604" t="str">
        <f t="shared" si="306"/>
        <v/>
      </c>
      <c r="X1045" s="1022">
        <f t="shared" si="307"/>
        <v>0</v>
      </c>
      <c r="Y1045" s="326"/>
      <c r="Z1045" s="327"/>
      <c r="AA1045" s="328"/>
      <c r="AB1045" s="604" t="e">
        <f ca="1">IF(Cat_alumnos[[#This Row],[Termina Programa]]&lt;TODAY(), "EGRESADO", "VIGENTE")</f>
        <v>#REF!</v>
      </c>
      <c r="AD1045" s="1248">
        <v>1027</v>
      </c>
      <c r="AE1045" s="925"/>
      <c r="AF104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CALENDARIO)]],TODAY())/30,0)-AE1045, IF(Cat_alumnos[[#This Row],[ESTATUS ACADÉMICO]]="VIGENTE",ROUNDDOWN(DAYS360(Cat_alumnos[[#This Row],[FECHA DE INICIO (PRIMERA CLASE CALENDARIO)]],TODAY())/30,0)+1-AE1045,"NO VIGENTE"))</f>
        <v>#REF!</v>
      </c>
      <c r="AG1045" s="604"/>
      <c r="AH104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5" s="1085" t="str">
        <f t="shared" si="303"/>
        <v>SUSPENDER</v>
      </c>
      <c r="AJ1045" s="604"/>
      <c r="AK1045" s="604"/>
      <c r="AL1045" s="604"/>
      <c r="AM1045" s="604"/>
      <c r="AN1045" s="924"/>
      <c r="AO1045" s="924"/>
      <c r="AP1045" s="924"/>
      <c r="AQ1045" s="924"/>
      <c r="AR1045" s="924"/>
      <c r="AS1045" s="924"/>
      <c r="AT1045" s="604"/>
      <c r="AU1045" s="604"/>
      <c r="AV1045" s="604"/>
      <c r="AW1045" s="604"/>
      <c r="AX1045" s="604"/>
      <c r="AY1045" s="604"/>
      <c r="AZ1045" s="604"/>
      <c r="BA1045" s="604"/>
      <c r="BB1045" s="604"/>
      <c r="BC1045" s="604"/>
      <c r="BD1045" s="604"/>
      <c r="BE1045" s="604"/>
      <c r="BF1045" s="604"/>
      <c r="BG1045" s="604"/>
      <c r="BH1045" s="604"/>
      <c r="BI1045" s="604"/>
      <c r="BJ1045" s="604"/>
      <c r="BK1045" s="604"/>
      <c r="BL1045" s="604"/>
      <c r="BM1045" s="604"/>
      <c r="BN1045" s="604"/>
      <c r="BO1045" s="604"/>
      <c r="BP1045" s="604"/>
      <c r="BQ1045" s="604"/>
      <c r="BR1045" s="604"/>
      <c r="BS1045" s="604"/>
      <c r="BT1045" s="604"/>
      <c r="BU1045" s="604"/>
      <c r="BV1045" s="604"/>
      <c r="BW1045" s="604"/>
      <c r="BX1045" s="604"/>
      <c r="BY1045" s="604"/>
      <c r="BZ1045" s="604"/>
      <c r="CA1045" s="604"/>
      <c r="CB1045" s="604"/>
      <c r="CC1045" s="604"/>
      <c r="CD1045" s="604"/>
      <c r="CE1045" s="604"/>
      <c r="CF1045" s="604"/>
      <c r="CG1045" s="604"/>
      <c r="CH1045" s="604"/>
      <c r="CI1045" s="604"/>
      <c r="CJ1045" s="604"/>
      <c r="CK1045" s="604"/>
    </row>
    <row r="1046" spans="1:89" ht="16" hidden="1">
      <c r="A1046" s="447">
        <f t="shared" si="308"/>
        <v>1028</v>
      </c>
      <c r="B1046" s="46"/>
      <c r="C1046" s="1070"/>
      <c r="D1046" s="46"/>
      <c r="E1046" s="672"/>
      <c r="F1046" s="139"/>
      <c r="G1046" s="139"/>
      <c r="H1046" s="673"/>
      <c r="I1046" s="674"/>
      <c r="J1046" s="676"/>
      <c r="K1046" s="676"/>
      <c r="L1046" s="676"/>
      <c r="M1046" s="134"/>
      <c r="N1046" s="135"/>
      <c r="O1046" s="118" t="e">
        <f>EDATE($N1046,#REF!-1)</f>
        <v>#REF!</v>
      </c>
      <c r="P1046" s="135"/>
      <c r="Q1046" s="118" t="str">
        <f t="shared" si="304"/>
        <v/>
      </c>
      <c r="R1046" s="49" t="str">
        <f t="shared" si="305"/>
        <v/>
      </c>
      <c r="S1046" s="49">
        <f t="shared" si="294"/>
        <v>0</v>
      </c>
      <c r="T1046" s="245"/>
      <c r="U1046" s="132"/>
      <c r="V1046" s="604"/>
      <c r="W1046" s="604" t="str">
        <f t="shared" si="306"/>
        <v/>
      </c>
      <c r="X1046" s="1022">
        <f t="shared" si="307"/>
        <v>0</v>
      </c>
      <c r="Y1046" s="326"/>
      <c r="Z1046" s="327"/>
      <c r="AA1046" s="328"/>
      <c r="AB1046" s="604" t="e">
        <f ca="1">IF(Cat_alumnos[[#This Row],[Termina Programa]]&lt;TODAY(), "EGRESADO", "VIGENTE")</f>
        <v>#REF!</v>
      </c>
      <c r="AD1046" s="1249">
        <v>1028</v>
      </c>
      <c r="AE1046" s="925"/>
      <c r="AF104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CALENDARIO)]],TODAY())/30,0)-AE1046, IF(Cat_alumnos[[#This Row],[ESTATUS ACADÉMICO]]="VIGENTE",ROUNDDOWN(DAYS360(Cat_alumnos[[#This Row],[FECHA DE INICIO (PRIMERA CLASE CALENDARIO)]],TODAY())/30,0)+1-AE1046,"NO VIGENTE"))</f>
        <v>#REF!</v>
      </c>
      <c r="AG1046" s="604"/>
      <c r="AH104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6" s="1085" t="str">
        <f t="shared" si="303"/>
        <v>SUSPENDER</v>
      </c>
      <c r="AJ1046" s="604"/>
      <c r="AK1046" s="604"/>
      <c r="AL1046" s="604"/>
      <c r="AM1046" s="604"/>
      <c r="AN1046" s="924"/>
      <c r="AO1046" s="924"/>
      <c r="AP1046" s="924"/>
      <c r="AQ1046" s="924"/>
      <c r="AR1046" s="924"/>
      <c r="AS1046" s="924"/>
      <c r="AT1046" s="604"/>
      <c r="AU1046" s="604"/>
      <c r="AV1046" s="604"/>
      <c r="AW1046" s="604"/>
      <c r="AX1046" s="604"/>
      <c r="AY1046" s="604"/>
      <c r="AZ1046" s="604"/>
      <c r="BA1046" s="604"/>
      <c r="BB1046" s="604"/>
      <c r="BC1046" s="604"/>
      <c r="BD1046" s="604"/>
      <c r="BE1046" s="604"/>
      <c r="BF1046" s="604"/>
      <c r="BG1046" s="604"/>
      <c r="BH1046" s="604"/>
      <c r="BI1046" s="604"/>
      <c r="BJ1046" s="604"/>
      <c r="BK1046" s="604"/>
      <c r="BL1046" s="604"/>
      <c r="BM1046" s="604"/>
      <c r="BN1046" s="604"/>
      <c r="BO1046" s="604"/>
      <c r="BP1046" s="604"/>
      <c r="BQ1046" s="604"/>
      <c r="BR1046" s="604"/>
      <c r="BS1046" s="604"/>
      <c r="BT1046" s="604"/>
      <c r="BU1046" s="604"/>
      <c r="BV1046" s="604"/>
      <c r="BW1046" s="604"/>
      <c r="BX1046" s="604"/>
      <c r="BY1046" s="604"/>
      <c r="BZ1046" s="604"/>
      <c r="CA1046" s="604"/>
      <c r="CB1046" s="604"/>
      <c r="CC1046" s="604"/>
      <c r="CD1046" s="604"/>
      <c r="CE1046" s="604"/>
      <c r="CF1046" s="604"/>
      <c r="CG1046" s="604"/>
      <c r="CH1046" s="604"/>
      <c r="CI1046" s="604"/>
      <c r="CJ1046" s="604"/>
      <c r="CK1046" s="604"/>
    </row>
    <row r="1047" spans="1:89" ht="16" hidden="1">
      <c r="A1047" s="447">
        <f t="shared" si="308"/>
        <v>1029</v>
      </c>
      <c r="B1047" s="46"/>
      <c r="C1047" s="1070"/>
      <c r="D1047" s="46"/>
      <c r="E1047" s="672"/>
      <c r="F1047" s="139"/>
      <c r="G1047" s="139"/>
      <c r="H1047" s="673"/>
      <c r="I1047" s="674"/>
      <c r="J1047" s="676"/>
      <c r="K1047" s="676"/>
      <c r="L1047" s="676"/>
      <c r="M1047" s="134"/>
      <c r="N1047" s="135"/>
      <c r="O1047" s="118" t="e">
        <f>EDATE($N1047,#REF!-1)</f>
        <v>#REF!</v>
      </c>
      <c r="P1047" s="135"/>
      <c r="Q1047" s="118" t="str">
        <f t="shared" si="304"/>
        <v/>
      </c>
      <c r="R1047" s="49" t="str">
        <f t="shared" si="305"/>
        <v/>
      </c>
      <c r="S1047" s="49">
        <f t="shared" si="294"/>
        <v>0</v>
      </c>
      <c r="T1047" s="245"/>
      <c r="U1047" s="132"/>
      <c r="V1047" s="604"/>
      <c r="W1047" s="604" t="str">
        <f t="shared" si="306"/>
        <v/>
      </c>
      <c r="X1047" s="1022">
        <f t="shared" si="307"/>
        <v>0</v>
      </c>
      <c r="Y1047" s="326"/>
      <c r="Z1047" s="327"/>
      <c r="AA1047" s="328"/>
      <c r="AB1047" s="604" t="e">
        <f ca="1">IF(Cat_alumnos[[#This Row],[Termina Programa]]&lt;TODAY(), "EGRESADO", "VIGENTE")</f>
        <v>#REF!</v>
      </c>
      <c r="AD1047" s="1248">
        <v>1029</v>
      </c>
      <c r="AE1047" s="925"/>
      <c r="AF104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CALENDARIO)]],TODAY())/30,0)-AE1047, IF(Cat_alumnos[[#This Row],[ESTATUS ACADÉMICO]]="VIGENTE",ROUNDDOWN(DAYS360(Cat_alumnos[[#This Row],[FECHA DE INICIO (PRIMERA CLASE CALENDARIO)]],TODAY())/30,0)+1-AE1047,"NO VIGENTE"))</f>
        <v>#REF!</v>
      </c>
      <c r="AG1047" s="604"/>
      <c r="AH104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7" s="1085" t="str">
        <f t="shared" si="303"/>
        <v>SUSPENDER</v>
      </c>
      <c r="AJ1047" s="604"/>
      <c r="AK1047" s="604"/>
      <c r="AL1047" s="604"/>
      <c r="AM1047" s="604"/>
      <c r="AN1047" s="924"/>
      <c r="AO1047" s="924"/>
      <c r="AP1047" s="924"/>
      <c r="AQ1047" s="924"/>
      <c r="AR1047" s="924"/>
      <c r="AS1047" s="924"/>
      <c r="AT1047" s="604"/>
      <c r="AU1047" s="604"/>
      <c r="AV1047" s="604"/>
      <c r="AW1047" s="604"/>
      <c r="AX1047" s="604"/>
      <c r="AY1047" s="604"/>
      <c r="AZ1047" s="604"/>
      <c r="BA1047" s="604"/>
      <c r="BB1047" s="604"/>
      <c r="BC1047" s="604"/>
      <c r="BD1047" s="604"/>
      <c r="BE1047" s="604"/>
      <c r="BF1047" s="604"/>
      <c r="BG1047" s="604"/>
      <c r="BH1047" s="604"/>
      <c r="BI1047" s="604"/>
      <c r="BJ1047" s="604"/>
      <c r="BK1047" s="604"/>
      <c r="BL1047" s="604"/>
      <c r="BM1047" s="604"/>
      <c r="BN1047" s="604"/>
      <c r="BO1047" s="604"/>
      <c r="BP1047" s="604"/>
      <c r="BQ1047" s="604"/>
      <c r="BR1047" s="604"/>
      <c r="BS1047" s="604"/>
      <c r="BT1047" s="604"/>
      <c r="BU1047" s="604"/>
      <c r="BV1047" s="604"/>
      <c r="BW1047" s="604"/>
      <c r="BX1047" s="604"/>
      <c r="BY1047" s="604"/>
      <c r="BZ1047" s="604"/>
      <c r="CA1047" s="604"/>
      <c r="CB1047" s="604"/>
      <c r="CC1047" s="604"/>
      <c r="CD1047" s="604"/>
      <c r="CE1047" s="604"/>
      <c r="CF1047" s="604"/>
      <c r="CG1047" s="604"/>
      <c r="CH1047" s="604"/>
      <c r="CI1047" s="604"/>
      <c r="CJ1047" s="604"/>
      <c r="CK1047" s="604"/>
    </row>
    <row r="1048" spans="1:89" ht="16" hidden="1">
      <c r="A1048" s="447">
        <f t="shared" si="308"/>
        <v>1030</v>
      </c>
      <c r="B1048" s="46"/>
      <c r="C1048" s="1070"/>
      <c r="D1048" s="46"/>
      <c r="E1048" s="672"/>
      <c r="F1048" s="139"/>
      <c r="G1048" s="139"/>
      <c r="H1048" s="673"/>
      <c r="I1048" s="674"/>
      <c r="J1048" s="676"/>
      <c r="K1048" s="676"/>
      <c r="L1048" s="676"/>
      <c r="M1048" s="134"/>
      <c r="N1048" s="135"/>
      <c r="O1048" s="118" t="e">
        <f>EDATE($N1048,#REF!-1)</f>
        <v>#REF!</v>
      </c>
      <c r="P1048" s="135"/>
      <c r="Q1048" s="118" t="str">
        <f t="shared" si="304"/>
        <v/>
      </c>
      <c r="R1048" s="49" t="str">
        <f t="shared" si="305"/>
        <v/>
      </c>
      <c r="S1048" s="49">
        <f t="shared" si="294"/>
        <v>0</v>
      </c>
      <c r="T1048" s="245"/>
      <c r="U1048" s="132"/>
      <c r="V1048" s="604"/>
      <c r="W1048" s="604" t="str">
        <f t="shared" si="306"/>
        <v/>
      </c>
      <c r="X1048" s="1022">
        <f t="shared" si="307"/>
        <v>0</v>
      </c>
      <c r="Y1048" s="326"/>
      <c r="Z1048" s="327"/>
      <c r="AA1048" s="328"/>
      <c r="AB1048" s="604" t="e">
        <f ca="1">IF(Cat_alumnos[[#This Row],[Termina Programa]]&lt;TODAY(), "EGRESADO", "VIGENTE")</f>
        <v>#REF!</v>
      </c>
      <c r="AD1048" s="1249">
        <v>1030</v>
      </c>
      <c r="AE1048" s="925"/>
      <c r="AF104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CALENDARIO)]],TODAY())/30,0)-AE1048, IF(Cat_alumnos[[#This Row],[ESTATUS ACADÉMICO]]="VIGENTE",ROUNDDOWN(DAYS360(Cat_alumnos[[#This Row],[FECHA DE INICIO (PRIMERA CLASE CALENDARIO)]],TODAY())/30,0)+1-AE1048,"NO VIGENTE"))</f>
        <v>#REF!</v>
      </c>
      <c r="AG1048" s="604"/>
      <c r="AH104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8" s="1085" t="str">
        <f t="shared" si="303"/>
        <v>SUSPENDER</v>
      </c>
      <c r="AJ1048" s="604"/>
      <c r="AK1048" s="604"/>
      <c r="AL1048" s="604"/>
      <c r="AM1048" s="604"/>
      <c r="AN1048" s="924"/>
      <c r="AO1048" s="924"/>
      <c r="AP1048" s="924"/>
      <c r="AQ1048" s="924"/>
      <c r="AR1048" s="924"/>
      <c r="AS1048" s="924"/>
      <c r="AT1048" s="604"/>
      <c r="AU1048" s="604"/>
      <c r="AV1048" s="604"/>
      <c r="AW1048" s="604"/>
      <c r="AX1048" s="604"/>
      <c r="AY1048" s="604"/>
      <c r="AZ1048" s="604"/>
      <c r="BA1048" s="604"/>
      <c r="BB1048" s="604"/>
      <c r="BC1048" s="604"/>
      <c r="BD1048" s="604"/>
      <c r="BE1048" s="604"/>
      <c r="BF1048" s="604"/>
      <c r="BG1048" s="604"/>
      <c r="BH1048" s="604"/>
      <c r="BI1048" s="604"/>
      <c r="BJ1048" s="604"/>
      <c r="BK1048" s="604"/>
      <c r="BL1048" s="604"/>
      <c r="BM1048" s="604"/>
      <c r="BN1048" s="604"/>
      <c r="BO1048" s="604"/>
      <c r="BP1048" s="604"/>
      <c r="BQ1048" s="604"/>
      <c r="BR1048" s="604"/>
      <c r="BS1048" s="604"/>
      <c r="BT1048" s="604"/>
      <c r="BU1048" s="604"/>
      <c r="BV1048" s="604"/>
      <c r="BW1048" s="604"/>
      <c r="BX1048" s="604"/>
      <c r="BY1048" s="604"/>
      <c r="BZ1048" s="604"/>
      <c r="CA1048" s="604"/>
      <c r="CB1048" s="604"/>
      <c r="CC1048" s="604"/>
      <c r="CD1048" s="604"/>
      <c r="CE1048" s="604"/>
      <c r="CF1048" s="604"/>
      <c r="CG1048" s="604"/>
      <c r="CH1048" s="604"/>
      <c r="CI1048" s="604"/>
      <c r="CJ1048" s="604"/>
      <c r="CK1048" s="604"/>
    </row>
    <row r="1049" spans="1:89" ht="16" hidden="1">
      <c r="A1049" s="447">
        <f t="shared" si="308"/>
        <v>1031</v>
      </c>
      <c r="B1049" s="46"/>
      <c r="C1049" s="1070"/>
      <c r="D1049" s="46"/>
      <c r="E1049" s="672"/>
      <c r="F1049" s="139"/>
      <c r="G1049" s="139"/>
      <c r="H1049" s="673"/>
      <c r="I1049" s="674"/>
      <c r="J1049" s="676"/>
      <c r="K1049" s="676"/>
      <c r="L1049" s="676"/>
      <c r="M1049" s="134"/>
      <c r="N1049" s="135"/>
      <c r="O1049" s="118" t="e">
        <f>EDATE($N1049,#REF!-1)</f>
        <v>#REF!</v>
      </c>
      <c r="P1049" s="135"/>
      <c r="Q1049" s="118" t="str">
        <f t="shared" si="304"/>
        <v/>
      </c>
      <c r="R1049" s="49" t="str">
        <f t="shared" si="305"/>
        <v/>
      </c>
      <c r="S1049" s="49">
        <f t="shared" si="294"/>
        <v>0</v>
      </c>
      <c r="T1049" s="245"/>
      <c r="U1049" s="132"/>
      <c r="V1049" s="604"/>
      <c r="W1049" s="604" t="str">
        <f t="shared" si="306"/>
        <v/>
      </c>
      <c r="X1049" s="1022">
        <f t="shared" si="307"/>
        <v>0</v>
      </c>
      <c r="Y1049" s="326"/>
      <c r="Z1049" s="327"/>
      <c r="AA1049" s="328"/>
      <c r="AB1049" s="604" t="e">
        <f ca="1">IF(Cat_alumnos[[#This Row],[Termina Programa]]&lt;TODAY(), "EGRESADO", "VIGENTE")</f>
        <v>#REF!</v>
      </c>
      <c r="AD1049" s="1248">
        <v>1031</v>
      </c>
      <c r="AE1049" s="925"/>
      <c r="AF104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CALENDARIO)]],TODAY())/30,0)-AE1049, IF(Cat_alumnos[[#This Row],[ESTATUS ACADÉMICO]]="VIGENTE",ROUNDDOWN(DAYS360(Cat_alumnos[[#This Row],[FECHA DE INICIO (PRIMERA CLASE CALENDARIO)]],TODAY())/30,0)+1-AE1049,"NO VIGENTE"))</f>
        <v>#REF!</v>
      </c>
      <c r="AG1049" s="604"/>
      <c r="AH104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9" s="1085" t="str">
        <f t="shared" si="303"/>
        <v>SUSPENDER</v>
      </c>
      <c r="AJ1049" s="604"/>
      <c r="AK1049" s="604"/>
      <c r="AL1049" s="604"/>
      <c r="AM1049" s="604"/>
      <c r="AN1049" s="924"/>
      <c r="AO1049" s="924"/>
      <c r="AP1049" s="924"/>
      <c r="AQ1049" s="924"/>
      <c r="AR1049" s="924"/>
      <c r="AS1049" s="924"/>
      <c r="AT1049" s="604"/>
      <c r="AU1049" s="604"/>
      <c r="AV1049" s="604"/>
      <c r="AW1049" s="604"/>
      <c r="AX1049" s="604"/>
      <c r="AY1049" s="604"/>
      <c r="AZ1049" s="604"/>
      <c r="BA1049" s="604"/>
      <c r="BB1049" s="604"/>
      <c r="BC1049" s="604"/>
      <c r="BD1049" s="604"/>
      <c r="BE1049" s="604"/>
      <c r="BF1049" s="604"/>
      <c r="BG1049" s="604"/>
      <c r="BH1049" s="604"/>
      <c r="BI1049" s="604"/>
      <c r="BJ1049" s="604"/>
      <c r="BK1049" s="604"/>
      <c r="BL1049" s="604"/>
      <c r="BM1049" s="604"/>
      <c r="BN1049" s="604"/>
      <c r="BO1049" s="604"/>
      <c r="BP1049" s="604"/>
      <c r="BQ1049" s="604"/>
      <c r="BR1049" s="604"/>
      <c r="BS1049" s="604"/>
      <c r="BT1049" s="604"/>
      <c r="BU1049" s="604"/>
      <c r="BV1049" s="604"/>
      <c r="BW1049" s="604"/>
      <c r="BX1049" s="604"/>
      <c r="BY1049" s="604"/>
      <c r="BZ1049" s="604"/>
      <c r="CA1049" s="604"/>
      <c r="CB1049" s="604"/>
      <c r="CC1049" s="604"/>
      <c r="CD1049" s="604"/>
      <c r="CE1049" s="604"/>
      <c r="CF1049" s="604"/>
      <c r="CG1049" s="604"/>
      <c r="CH1049" s="604"/>
      <c r="CI1049" s="604"/>
      <c r="CJ1049" s="604"/>
      <c r="CK1049" s="604"/>
    </row>
    <row r="1050" spans="1:89" ht="16" hidden="1">
      <c r="A1050" s="447">
        <f t="shared" si="308"/>
        <v>1032</v>
      </c>
      <c r="B1050" s="46"/>
      <c r="C1050" s="1070"/>
      <c r="D1050" s="46"/>
      <c r="E1050" s="672"/>
      <c r="F1050" s="139"/>
      <c r="G1050" s="139"/>
      <c r="H1050" s="673"/>
      <c r="I1050" s="674"/>
      <c r="J1050" s="676"/>
      <c r="K1050" s="676"/>
      <c r="L1050" s="676"/>
      <c r="M1050" s="134"/>
      <c r="N1050" s="135"/>
      <c r="O1050" s="118" t="e">
        <f>EDATE($N1050,#REF!-1)</f>
        <v>#REF!</v>
      </c>
      <c r="P1050" s="135"/>
      <c r="Q1050" s="118" t="str">
        <f t="shared" si="304"/>
        <v/>
      </c>
      <c r="R1050" s="49" t="str">
        <f t="shared" si="305"/>
        <v/>
      </c>
      <c r="S1050" s="49">
        <f t="shared" si="294"/>
        <v>0</v>
      </c>
      <c r="T1050" s="245"/>
      <c r="U1050" s="132"/>
      <c r="V1050" s="604"/>
      <c r="W1050" s="604" t="str">
        <f t="shared" si="306"/>
        <v/>
      </c>
      <c r="X1050" s="1022">
        <f t="shared" si="307"/>
        <v>0</v>
      </c>
      <c r="Y1050" s="326"/>
      <c r="Z1050" s="327"/>
      <c r="AA1050" s="328"/>
      <c r="AB1050" s="604" t="e">
        <f ca="1">IF(Cat_alumnos[[#This Row],[Termina Programa]]&lt;TODAY(), "EGRESADO", "VIGENTE")</f>
        <v>#REF!</v>
      </c>
      <c r="AD1050" s="1249">
        <v>1032</v>
      </c>
      <c r="AE1050" s="925"/>
      <c r="AF105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CALENDARIO)]],TODAY())/30,0)-AE1050, IF(Cat_alumnos[[#This Row],[ESTATUS ACADÉMICO]]="VIGENTE",ROUNDDOWN(DAYS360(Cat_alumnos[[#This Row],[FECHA DE INICIO (PRIMERA CLASE CALENDARIO)]],TODAY())/30,0)+1-AE1050,"NO VIGENTE"))</f>
        <v>#REF!</v>
      </c>
      <c r="AG1050" s="604"/>
      <c r="AH105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0" s="1085" t="str">
        <f t="shared" si="303"/>
        <v>SUSPENDER</v>
      </c>
      <c r="AJ1050" s="604"/>
      <c r="AK1050" s="604"/>
      <c r="AL1050" s="604"/>
      <c r="AM1050" s="604"/>
      <c r="AN1050" s="924"/>
      <c r="AO1050" s="924"/>
      <c r="AP1050" s="924"/>
      <c r="AQ1050" s="924"/>
      <c r="AR1050" s="924"/>
      <c r="AS1050" s="924"/>
      <c r="AT1050" s="604"/>
      <c r="AU1050" s="604"/>
      <c r="AV1050" s="604"/>
      <c r="AW1050" s="604"/>
      <c r="AX1050" s="604"/>
      <c r="AY1050" s="604"/>
      <c r="AZ1050" s="604"/>
      <c r="BA1050" s="604"/>
      <c r="BB1050" s="604"/>
      <c r="BC1050" s="604"/>
      <c r="BD1050" s="604"/>
      <c r="BE1050" s="604"/>
      <c r="BF1050" s="604"/>
      <c r="BG1050" s="604"/>
      <c r="BH1050" s="604"/>
      <c r="BI1050" s="604"/>
      <c r="BJ1050" s="604"/>
      <c r="BK1050" s="604"/>
      <c r="BL1050" s="604"/>
      <c r="BM1050" s="604"/>
      <c r="BN1050" s="604"/>
      <c r="BO1050" s="604"/>
      <c r="BP1050" s="604"/>
      <c r="BQ1050" s="604"/>
      <c r="BR1050" s="604"/>
      <c r="BS1050" s="604"/>
      <c r="BT1050" s="604"/>
      <c r="BU1050" s="604"/>
      <c r="BV1050" s="604"/>
      <c r="BW1050" s="604"/>
      <c r="BX1050" s="604"/>
      <c r="BY1050" s="604"/>
      <c r="BZ1050" s="604"/>
      <c r="CA1050" s="604"/>
      <c r="CB1050" s="604"/>
      <c r="CC1050" s="604"/>
      <c r="CD1050" s="604"/>
      <c r="CE1050" s="604"/>
      <c r="CF1050" s="604"/>
      <c r="CG1050" s="604"/>
      <c r="CH1050" s="604"/>
      <c r="CI1050" s="604"/>
      <c r="CJ1050" s="604"/>
      <c r="CK1050" s="604"/>
    </row>
    <row r="1051" spans="1:89" ht="16" hidden="1">
      <c r="A1051" s="447">
        <f t="shared" si="308"/>
        <v>1033</v>
      </c>
      <c r="B1051" s="46"/>
      <c r="C1051" s="1070"/>
      <c r="D1051" s="46"/>
      <c r="E1051" s="672"/>
      <c r="F1051" s="139"/>
      <c r="G1051" s="139"/>
      <c r="H1051" s="673"/>
      <c r="I1051" s="674"/>
      <c r="J1051" s="676"/>
      <c r="K1051" s="676"/>
      <c r="L1051" s="676"/>
      <c r="M1051" s="134"/>
      <c r="N1051" s="135"/>
      <c r="O1051" s="118" t="e">
        <f>EDATE($N1051,#REF!-1)</f>
        <v>#REF!</v>
      </c>
      <c r="P1051" s="135"/>
      <c r="Q1051" s="118" t="str">
        <f t="shared" si="304"/>
        <v/>
      </c>
      <c r="R1051" s="49" t="str">
        <f t="shared" si="305"/>
        <v/>
      </c>
      <c r="S1051" s="49">
        <f t="shared" si="294"/>
        <v>0</v>
      </c>
      <c r="T1051" s="245"/>
      <c r="U1051" s="132"/>
      <c r="V1051" s="604"/>
      <c r="W1051" s="604" t="str">
        <f t="shared" si="306"/>
        <v/>
      </c>
      <c r="X1051" s="1022">
        <f t="shared" si="307"/>
        <v>0</v>
      </c>
      <c r="Y1051" s="326"/>
      <c r="Z1051" s="327"/>
      <c r="AA1051" s="328"/>
      <c r="AB1051" s="604" t="e">
        <f ca="1">IF(Cat_alumnos[[#This Row],[Termina Programa]]&lt;TODAY(), "EGRESADO", "VIGENTE")</f>
        <v>#REF!</v>
      </c>
      <c r="AD1051" s="1248">
        <v>1033</v>
      </c>
      <c r="AE1051" s="925"/>
      <c r="AF105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CALENDARIO)]],TODAY())/30,0)-AE1051, IF(Cat_alumnos[[#This Row],[ESTATUS ACADÉMICO]]="VIGENTE",ROUNDDOWN(DAYS360(Cat_alumnos[[#This Row],[FECHA DE INICIO (PRIMERA CLASE CALENDARIO)]],TODAY())/30,0)+1-AE1051,"NO VIGENTE"))</f>
        <v>#REF!</v>
      </c>
      <c r="AG1051" s="604"/>
      <c r="AH105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1" s="1085" t="str">
        <f t="shared" si="303"/>
        <v>SUSPENDER</v>
      </c>
      <c r="AJ1051" s="604"/>
      <c r="AK1051" s="604"/>
      <c r="AL1051" s="604"/>
      <c r="AM1051" s="604"/>
      <c r="AN1051" s="924"/>
      <c r="AO1051" s="924"/>
      <c r="AP1051" s="924"/>
      <c r="AQ1051" s="924"/>
      <c r="AR1051" s="924"/>
      <c r="AS1051" s="924"/>
      <c r="AT1051" s="604"/>
      <c r="AU1051" s="604"/>
      <c r="AV1051" s="604"/>
      <c r="AW1051" s="604"/>
      <c r="AX1051" s="604"/>
      <c r="AY1051" s="604"/>
      <c r="AZ1051" s="604"/>
      <c r="BA1051" s="604"/>
      <c r="BB1051" s="604"/>
      <c r="BC1051" s="604"/>
      <c r="BD1051" s="604"/>
      <c r="BE1051" s="604"/>
      <c r="BF1051" s="604"/>
      <c r="BG1051" s="604"/>
      <c r="BH1051" s="604"/>
      <c r="BI1051" s="604"/>
      <c r="BJ1051" s="604"/>
      <c r="BK1051" s="604"/>
      <c r="BL1051" s="604"/>
      <c r="BM1051" s="604"/>
      <c r="BN1051" s="604"/>
      <c r="BO1051" s="604"/>
      <c r="BP1051" s="604"/>
      <c r="BQ1051" s="604"/>
      <c r="BR1051" s="604"/>
      <c r="BS1051" s="604"/>
      <c r="BT1051" s="604"/>
      <c r="BU1051" s="604"/>
      <c r="BV1051" s="604"/>
      <c r="BW1051" s="604"/>
      <c r="BX1051" s="604"/>
      <c r="BY1051" s="604"/>
      <c r="BZ1051" s="604"/>
      <c r="CA1051" s="604"/>
      <c r="CB1051" s="604"/>
      <c r="CC1051" s="604"/>
      <c r="CD1051" s="604"/>
      <c r="CE1051" s="604"/>
      <c r="CF1051" s="604"/>
      <c r="CG1051" s="604"/>
      <c r="CH1051" s="604"/>
      <c r="CI1051" s="604"/>
      <c r="CJ1051" s="604"/>
      <c r="CK1051" s="604"/>
    </row>
    <row r="1052" spans="1:89" ht="16" hidden="1">
      <c r="A1052" s="447">
        <f t="shared" si="308"/>
        <v>1034</v>
      </c>
      <c r="B1052" s="46"/>
      <c r="C1052" s="1070"/>
      <c r="D1052" s="46"/>
      <c r="E1052" s="672"/>
      <c r="F1052" s="139"/>
      <c r="G1052" s="139"/>
      <c r="H1052" s="673"/>
      <c r="I1052" s="674"/>
      <c r="J1052" s="676"/>
      <c r="K1052" s="676"/>
      <c r="L1052" s="676"/>
      <c r="M1052" s="134"/>
      <c r="N1052" s="135"/>
      <c r="O1052" s="118" t="e">
        <f>EDATE($N1052,#REF!-1)</f>
        <v>#REF!</v>
      </c>
      <c r="P1052" s="135"/>
      <c r="Q1052" s="118" t="str">
        <f t="shared" si="304"/>
        <v/>
      </c>
      <c r="R1052" s="49" t="str">
        <f t="shared" si="305"/>
        <v/>
      </c>
      <c r="S1052" s="49">
        <f t="shared" si="294"/>
        <v>0</v>
      </c>
      <c r="T1052" s="245"/>
      <c r="U1052" s="132"/>
      <c r="V1052" s="604"/>
      <c r="W1052" s="604" t="str">
        <f t="shared" si="306"/>
        <v/>
      </c>
      <c r="X1052" s="1022">
        <f t="shared" si="307"/>
        <v>0</v>
      </c>
      <c r="Y1052" s="326"/>
      <c r="Z1052" s="327"/>
      <c r="AA1052" s="328"/>
      <c r="AB1052" s="604" t="e">
        <f ca="1">IF(Cat_alumnos[[#This Row],[Termina Programa]]&lt;TODAY(), "EGRESADO", "VIGENTE")</f>
        <v>#REF!</v>
      </c>
      <c r="AD1052" s="1249">
        <v>1034</v>
      </c>
      <c r="AE1052" s="925"/>
      <c r="AF105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CALENDARIO)]],TODAY())/30,0)-AE1052, IF(Cat_alumnos[[#This Row],[ESTATUS ACADÉMICO]]="VIGENTE",ROUNDDOWN(DAYS360(Cat_alumnos[[#This Row],[FECHA DE INICIO (PRIMERA CLASE CALENDARIO)]],TODAY())/30,0)+1-AE1052,"NO VIGENTE"))</f>
        <v>#REF!</v>
      </c>
      <c r="AG1052" s="604"/>
      <c r="AH105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2" s="1085" t="str">
        <f t="shared" si="303"/>
        <v>SUSPENDER</v>
      </c>
      <c r="AJ1052" s="604"/>
      <c r="AK1052" s="604"/>
      <c r="AL1052" s="604"/>
      <c r="AM1052" s="604"/>
      <c r="AN1052" s="924"/>
      <c r="AO1052" s="924"/>
      <c r="AP1052" s="924"/>
      <c r="AQ1052" s="924"/>
      <c r="AR1052" s="924"/>
      <c r="AS1052" s="924"/>
      <c r="AT1052" s="604"/>
      <c r="AU1052" s="604"/>
      <c r="AV1052" s="604"/>
      <c r="AW1052" s="604"/>
      <c r="AX1052" s="604"/>
      <c r="AY1052" s="604"/>
      <c r="AZ1052" s="604"/>
      <c r="BA1052" s="604"/>
      <c r="BB1052" s="604"/>
      <c r="BC1052" s="604"/>
      <c r="BD1052" s="604"/>
      <c r="BE1052" s="604"/>
      <c r="BF1052" s="604"/>
      <c r="BG1052" s="604"/>
      <c r="BH1052" s="604"/>
      <c r="BI1052" s="604"/>
      <c r="BJ1052" s="604"/>
      <c r="BK1052" s="604"/>
      <c r="BL1052" s="604"/>
      <c r="BM1052" s="604"/>
      <c r="BN1052" s="604"/>
      <c r="BO1052" s="604"/>
      <c r="BP1052" s="604"/>
      <c r="BQ1052" s="604"/>
      <c r="BR1052" s="604"/>
      <c r="BS1052" s="604"/>
      <c r="BT1052" s="604"/>
      <c r="BU1052" s="604"/>
      <c r="BV1052" s="604"/>
      <c r="BW1052" s="604"/>
      <c r="BX1052" s="604"/>
      <c r="BY1052" s="604"/>
      <c r="BZ1052" s="604"/>
      <c r="CA1052" s="604"/>
      <c r="CB1052" s="604"/>
      <c r="CC1052" s="604"/>
      <c r="CD1052" s="604"/>
      <c r="CE1052" s="604"/>
      <c r="CF1052" s="604"/>
      <c r="CG1052" s="604"/>
      <c r="CH1052" s="604"/>
      <c r="CI1052" s="604"/>
      <c r="CJ1052" s="604"/>
      <c r="CK1052" s="604"/>
    </row>
    <row r="1053" spans="1:89" ht="16" hidden="1">
      <c r="A1053" s="447">
        <f t="shared" si="308"/>
        <v>1035</v>
      </c>
      <c r="B1053" s="46"/>
      <c r="C1053" s="1070"/>
      <c r="D1053" s="46"/>
      <c r="E1053" s="672"/>
      <c r="F1053" s="139"/>
      <c r="G1053" s="139"/>
      <c r="H1053" s="673"/>
      <c r="I1053" s="674"/>
      <c r="J1053" s="676"/>
      <c r="K1053" s="676"/>
      <c r="L1053" s="676"/>
      <c r="M1053" s="134"/>
      <c r="N1053" s="135"/>
      <c r="O1053" s="118" t="e">
        <f>EDATE($N1053,#REF!-1)</f>
        <v>#REF!</v>
      </c>
      <c r="P1053" s="135"/>
      <c r="Q1053" s="118" t="str">
        <f t="shared" si="304"/>
        <v/>
      </c>
      <c r="R1053" s="49" t="str">
        <f t="shared" si="305"/>
        <v/>
      </c>
      <c r="S1053" s="49">
        <f t="shared" ref="S1053:S1116" si="309">IFERROR(VLOOKUP($B1053,BDPROGRAMA,2,FALSE),)</f>
        <v>0</v>
      </c>
      <c r="T1053" s="245"/>
      <c r="U1053" s="132"/>
      <c r="V1053" s="604"/>
      <c r="W1053" s="604" t="str">
        <f t="shared" si="306"/>
        <v/>
      </c>
      <c r="X1053" s="1022">
        <f t="shared" si="307"/>
        <v>0</v>
      </c>
      <c r="Y1053" s="326"/>
      <c r="Z1053" s="327"/>
      <c r="AA1053" s="328"/>
      <c r="AB1053" s="604" t="e">
        <f ca="1">IF(Cat_alumnos[[#This Row],[Termina Programa]]&lt;TODAY(), "EGRESADO", "VIGENTE")</f>
        <v>#REF!</v>
      </c>
      <c r="AD1053" s="1248">
        <v>1035</v>
      </c>
      <c r="AE1053" s="925"/>
      <c r="AF105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CALENDARIO)]],TODAY())/30,0)-AE1053, IF(Cat_alumnos[[#This Row],[ESTATUS ACADÉMICO]]="VIGENTE",ROUNDDOWN(DAYS360(Cat_alumnos[[#This Row],[FECHA DE INICIO (PRIMERA CLASE CALENDARIO)]],TODAY())/30,0)+1-AE1053,"NO VIGENTE"))</f>
        <v>#REF!</v>
      </c>
      <c r="AG1053" s="604"/>
      <c r="AH105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3" s="1085" t="str">
        <f t="shared" si="303"/>
        <v>SUSPENDER</v>
      </c>
      <c r="AJ1053" s="604"/>
      <c r="AK1053" s="604"/>
      <c r="AL1053" s="604"/>
      <c r="AM1053" s="604"/>
      <c r="AN1053" s="924"/>
      <c r="AO1053" s="924"/>
      <c r="AP1053" s="924"/>
      <c r="AQ1053" s="924"/>
      <c r="AR1053" s="924"/>
      <c r="AS1053" s="924"/>
      <c r="AT1053" s="604"/>
      <c r="AU1053" s="604"/>
      <c r="AV1053" s="604"/>
      <c r="AW1053" s="604"/>
      <c r="AX1053" s="604"/>
      <c r="AY1053" s="604"/>
      <c r="AZ1053" s="604"/>
      <c r="BA1053" s="604"/>
      <c r="BB1053" s="604"/>
      <c r="BC1053" s="604"/>
      <c r="BD1053" s="604"/>
      <c r="BE1053" s="604"/>
      <c r="BF1053" s="604"/>
      <c r="BG1053" s="604"/>
      <c r="BH1053" s="604"/>
      <c r="BI1053" s="604"/>
      <c r="BJ1053" s="604"/>
      <c r="BK1053" s="604"/>
      <c r="BL1053" s="604"/>
      <c r="BM1053" s="604"/>
      <c r="BN1053" s="604"/>
      <c r="BO1053" s="604"/>
      <c r="BP1053" s="604"/>
      <c r="BQ1053" s="604"/>
      <c r="BR1053" s="604"/>
      <c r="BS1053" s="604"/>
      <c r="BT1053" s="604"/>
      <c r="BU1053" s="604"/>
      <c r="BV1053" s="604"/>
      <c r="BW1053" s="604"/>
      <c r="BX1053" s="604"/>
      <c r="BY1053" s="604"/>
      <c r="BZ1053" s="604"/>
      <c r="CA1053" s="604"/>
      <c r="CB1053" s="604"/>
      <c r="CC1053" s="604"/>
      <c r="CD1053" s="604"/>
      <c r="CE1053" s="604"/>
      <c r="CF1053" s="604"/>
      <c r="CG1053" s="604"/>
      <c r="CH1053" s="604"/>
      <c r="CI1053" s="604"/>
      <c r="CJ1053" s="604"/>
      <c r="CK1053" s="604"/>
    </row>
    <row r="1054" spans="1:89" ht="16" hidden="1">
      <c r="A1054" s="447">
        <f t="shared" si="308"/>
        <v>1036</v>
      </c>
      <c r="B1054" s="46"/>
      <c r="C1054" s="1070"/>
      <c r="D1054" s="46"/>
      <c r="E1054" s="672"/>
      <c r="F1054" s="139"/>
      <c r="G1054" s="139"/>
      <c r="H1054" s="673"/>
      <c r="I1054" s="674"/>
      <c r="J1054" s="676"/>
      <c r="K1054" s="676"/>
      <c r="L1054" s="676"/>
      <c r="M1054" s="134"/>
      <c r="N1054" s="135"/>
      <c r="O1054" s="118" t="e">
        <f>EDATE($N1054,#REF!-1)</f>
        <v>#REF!</v>
      </c>
      <c r="P1054" s="135"/>
      <c r="Q1054" s="118" t="str">
        <f t="shared" si="304"/>
        <v/>
      </c>
      <c r="R1054" s="49" t="str">
        <f t="shared" si="305"/>
        <v/>
      </c>
      <c r="S1054" s="49">
        <f t="shared" si="309"/>
        <v>0</v>
      </c>
      <c r="T1054" s="245"/>
      <c r="U1054" s="132"/>
      <c r="V1054" s="604"/>
      <c r="W1054" s="604" t="str">
        <f t="shared" si="306"/>
        <v/>
      </c>
      <c r="X1054" s="1022">
        <f t="shared" si="307"/>
        <v>0</v>
      </c>
      <c r="Y1054" s="326"/>
      <c r="Z1054" s="327"/>
      <c r="AA1054" s="328"/>
      <c r="AB1054" s="604" t="e">
        <f ca="1">IF(Cat_alumnos[[#This Row],[Termina Programa]]&lt;TODAY(), "EGRESADO", "VIGENTE")</f>
        <v>#REF!</v>
      </c>
      <c r="AD1054" s="1249">
        <v>1036</v>
      </c>
      <c r="AE1054" s="925"/>
      <c r="AF105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CALENDARIO)]],TODAY())/30,0)-AE1054, IF(Cat_alumnos[[#This Row],[ESTATUS ACADÉMICO]]="VIGENTE",ROUNDDOWN(DAYS360(Cat_alumnos[[#This Row],[FECHA DE INICIO (PRIMERA CLASE CALENDARIO)]],TODAY())/30,0)+1-AE1054,"NO VIGENTE"))</f>
        <v>#REF!</v>
      </c>
      <c r="AG1054" s="604"/>
      <c r="AH105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4" s="1085" t="str">
        <f t="shared" si="303"/>
        <v>SUSPENDER</v>
      </c>
      <c r="AJ1054" s="604"/>
      <c r="AK1054" s="604"/>
      <c r="AL1054" s="604"/>
      <c r="AM1054" s="604"/>
      <c r="AN1054" s="924"/>
      <c r="AO1054" s="924"/>
      <c r="AP1054" s="924"/>
      <c r="AQ1054" s="924"/>
      <c r="AR1054" s="924"/>
      <c r="AS1054" s="924"/>
      <c r="AT1054" s="604"/>
      <c r="AU1054" s="604"/>
      <c r="AV1054" s="604"/>
      <c r="AW1054" s="604"/>
      <c r="AX1054" s="604"/>
      <c r="AY1054" s="604"/>
      <c r="AZ1054" s="604"/>
      <c r="BA1054" s="604"/>
      <c r="BB1054" s="604"/>
      <c r="BC1054" s="604"/>
      <c r="BD1054" s="604"/>
      <c r="BE1054" s="604"/>
      <c r="BF1054" s="604"/>
      <c r="BG1054" s="604"/>
      <c r="BH1054" s="604"/>
      <c r="BI1054" s="604"/>
      <c r="BJ1054" s="604"/>
      <c r="BK1054" s="604"/>
      <c r="BL1054" s="604"/>
      <c r="BM1054" s="604"/>
      <c r="BN1054" s="604"/>
      <c r="BO1054" s="604"/>
      <c r="BP1054" s="604"/>
      <c r="BQ1054" s="604"/>
      <c r="BR1054" s="604"/>
      <c r="BS1054" s="604"/>
      <c r="BT1054" s="604"/>
      <c r="BU1054" s="604"/>
      <c r="BV1054" s="604"/>
      <c r="BW1054" s="604"/>
      <c r="BX1054" s="604"/>
      <c r="BY1054" s="604"/>
      <c r="BZ1054" s="604"/>
      <c r="CA1054" s="604"/>
      <c r="CB1054" s="604"/>
      <c r="CC1054" s="604"/>
      <c r="CD1054" s="604"/>
      <c r="CE1054" s="604"/>
      <c r="CF1054" s="604"/>
      <c r="CG1054" s="604"/>
      <c r="CH1054" s="604"/>
      <c r="CI1054" s="604"/>
      <c r="CJ1054" s="604"/>
      <c r="CK1054" s="604"/>
    </row>
    <row r="1055" spans="1:89" ht="16" hidden="1">
      <c r="A1055" s="447">
        <f t="shared" si="308"/>
        <v>1037</v>
      </c>
      <c r="B1055" s="46"/>
      <c r="C1055" s="1070"/>
      <c r="D1055" s="46"/>
      <c r="E1055" s="672"/>
      <c r="F1055" s="139"/>
      <c r="G1055" s="139"/>
      <c r="H1055" s="673"/>
      <c r="I1055" s="674"/>
      <c r="J1055" s="676"/>
      <c r="K1055" s="676"/>
      <c r="L1055" s="676"/>
      <c r="M1055" s="134"/>
      <c r="N1055" s="135"/>
      <c r="O1055" s="118" t="e">
        <f>EDATE($N1055,#REF!-1)</f>
        <v>#REF!</v>
      </c>
      <c r="P1055" s="135"/>
      <c r="Q1055" s="118" t="str">
        <f t="shared" si="304"/>
        <v/>
      </c>
      <c r="R1055" s="49" t="str">
        <f t="shared" si="305"/>
        <v/>
      </c>
      <c r="S1055" s="49">
        <f t="shared" si="309"/>
        <v>0</v>
      </c>
      <c r="T1055" s="245"/>
      <c r="U1055" s="132"/>
      <c r="V1055" s="604"/>
      <c r="W1055" s="604" t="str">
        <f t="shared" si="306"/>
        <v/>
      </c>
      <c r="X1055" s="1022">
        <f t="shared" si="307"/>
        <v>0</v>
      </c>
      <c r="Y1055" s="326"/>
      <c r="Z1055" s="327"/>
      <c r="AA1055" s="328"/>
      <c r="AB1055" s="604" t="e">
        <f ca="1">IF(Cat_alumnos[[#This Row],[Termina Programa]]&lt;TODAY(), "EGRESADO", "VIGENTE")</f>
        <v>#REF!</v>
      </c>
      <c r="AD1055" s="1248">
        <v>1037</v>
      </c>
      <c r="AE1055" s="925"/>
      <c r="AF105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CALENDARIO)]],TODAY())/30,0)-AE1055, IF(Cat_alumnos[[#This Row],[ESTATUS ACADÉMICO]]="VIGENTE",ROUNDDOWN(DAYS360(Cat_alumnos[[#This Row],[FECHA DE INICIO (PRIMERA CLASE CALENDARIO)]],TODAY())/30,0)+1-AE1055,"NO VIGENTE"))</f>
        <v>#REF!</v>
      </c>
      <c r="AG1055" s="604"/>
      <c r="AH105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5" s="1085" t="str">
        <f t="shared" si="303"/>
        <v>SUSPENDER</v>
      </c>
      <c r="AJ1055" s="604"/>
      <c r="AK1055" s="604"/>
      <c r="AL1055" s="604"/>
      <c r="AM1055" s="604"/>
      <c r="AN1055" s="924"/>
      <c r="AO1055" s="924"/>
      <c r="AP1055" s="924"/>
      <c r="AQ1055" s="924"/>
      <c r="AR1055" s="924"/>
      <c r="AS1055" s="924"/>
      <c r="AT1055" s="604"/>
      <c r="AU1055" s="604"/>
      <c r="AV1055" s="604"/>
      <c r="AW1055" s="604"/>
      <c r="AX1055" s="604"/>
      <c r="AY1055" s="604"/>
      <c r="AZ1055" s="604"/>
      <c r="BA1055" s="604"/>
      <c r="BB1055" s="604"/>
      <c r="BC1055" s="604"/>
      <c r="BD1055" s="604"/>
      <c r="BE1055" s="604"/>
      <c r="BF1055" s="604"/>
      <c r="BG1055" s="604"/>
      <c r="BH1055" s="604"/>
      <c r="BI1055" s="604"/>
      <c r="BJ1055" s="604"/>
      <c r="BK1055" s="604"/>
      <c r="BL1055" s="604"/>
      <c r="BM1055" s="604"/>
      <c r="BN1055" s="604"/>
      <c r="BO1055" s="604"/>
      <c r="BP1055" s="604"/>
      <c r="BQ1055" s="604"/>
      <c r="BR1055" s="604"/>
      <c r="BS1055" s="604"/>
      <c r="BT1055" s="604"/>
      <c r="BU1055" s="604"/>
      <c r="BV1055" s="604"/>
      <c r="BW1055" s="604"/>
      <c r="BX1055" s="604"/>
      <c r="BY1055" s="604"/>
      <c r="BZ1055" s="604"/>
      <c r="CA1055" s="604"/>
      <c r="CB1055" s="604"/>
      <c r="CC1055" s="604"/>
      <c r="CD1055" s="604"/>
      <c r="CE1055" s="604"/>
      <c r="CF1055" s="604"/>
      <c r="CG1055" s="604"/>
      <c r="CH1055" s="604"/>
      <c r="CI1055" s="604"/>
      <c r="CJ1055" s="604"/>
      <c r="CK1055" s="604"/>
    </row>
    <row r="1056" spans="1:89" ht="16" hidden="1">
      <c r="A1056" s="447">
        <f t="shared" si="308"/>
        <v>1038</v>
      </c>
      <c r="B1056" s="46"/>
      <c r="C1056" s="1070"/>
      <c r="D1056" s="46"/>
      <c r="E1056" s="672"/>
      <c r="F1056" s="139"/>
      <c r="G1056" s="139"/>
      <c r="H1056" s="673"/>
      <c r="I1056" s="674"/>
      <c r="J1056" s="676"/>
      <c r="K1056" s="676"/>
      <c r="L1056" s="676"/>
      <c r="M1056" s="134"/>
      <c r="N1056" s="135"/>
      <c r="O1056" s="118" t="e">
        <f>EDATE($N1056,#REF!-1)</f>
        <v>#REF!</v>
      </c>
      <c r="P1056" s="135"/>
      <c r="Q1056" s="118" t="str">
        <f t="shared" si="304"/>
        <v/>
      </c>
      <c r="R1056" s="49" t="str">
        <f t="shared" si="305"/>
        <v/>
      </c>
      <c r="S1056" s="49">
        <f t="shared" si="309"/>
        <v>0</v>
      </c>
      <c r="T1056" s="245"/>
      <c r="U1056" s="132"/>
      <c r="V1056" s="604"/>
      <c r="W1056" s="604" t="str">
        <f t="shared" si="306"/>
        <v/>
      </c>
      <c r="X1056" s="1022">
        <f t="shared" si="307"/>
        <v>0</v>
      </c>
      <c r="Y1056" s="326"/>
      <c r="Z1056" s="327"/>
      <c r="AA1056" s="328"/>
      <c r="AB1056" s="604" t="e">
        <f ca="1">IF(Cat_alumnos[[#This Row],[Termina Programa]]&lt;TODAY(), "EGRESADO", "VIGENTE")</f>
        <v>#REF!</v>
      </c>
      <c r="AD1056" s="1249">
        <v>1038</v>
      </c>
      <c r="AE1056" s="925"/>
      <c r="AF105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CALENDARIO)]],TODAY())/30,0)-AE1056, IF(Cat_alumnos[[#This Row],[ESTATUS ACADÉMICO]]="VIGENTE",ROUNDDOWN(DAYS360(Cat_alumnos[[#This Row],[FECHA DE INICIO (PRIMERA CLASE CALENDARIO)]],TODAY())/30,0)+1-AE1056,"NO VIGENTE"))</f>
        <v>#REF!</v>
      </c>
      <c r="AG1056" s="604"/>
      <c r="AH105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6" s="1085" t="str">
        <f t="shared" si="303"/>
        <v>SUSPENDER</v>
      </c>
      <c r="AJ1056" s="604"/>
      <c r="AK1056" s="604"/>
      <c r="AL1056" s="604"/>
      <c r="AM1056" s="604"/>
      <c r="AN1056" s="924"/>
      <c r="AO1056" s="924"/>
      <c r="AP1056" s="924"/>
      <c r="AQ1056" s="924"/>
      <c r="AR1056" s="924"/>
      <c r="AS1056" s="924"/>
      <c r="AT1056" s="604"/>
      <c r="AU1056" s="604"/>
      <c r="AV1056" s="604"/>
      <c r="AW1056" s="604"/>
      <c r="AX1056" s="604"/>
      <c r="AY1056" s="604"/>
      <c r="AZ1056" s="604"/>
      <c r="BA1056" s="604"/>
      <c r="BB1056" s="604"/>
      <c r="BC1056" s="604"/>
      <c r="BD1056" s="604"/>
      <c r="BE1056" s="604"/>
      <c r="BF1056" s="604"/>
      <c r="BG1056" s="604"/>
      <c r="BH1056" s="604"/>
      <c r="BI1056" s="604"/>
      <c r="BJ1056" s="604"/>
      <c r="BK1056" s="604"/>
      <c r="BL1056" s="604"/>
      <c r="BM1056" s="604"/>
      <c r="BN1056" s="604"/>
      <c r="BO1056" s="604"/>
      <c r="BP1056" s="604"/>
      <c r="BQ1056" s="604"/>
      <c r="BR1056" s="604"/>
      <c r="BS1056" s="604"/>
      <c r="BT1056" s="604"/>
      <c r="BU1056" s="604"/>
      <c r="BV1056" s="604"/>
      <c r="BW1056" s="604"/>
      <c r="BX1056" s="604"/>
      <c r="BY1056" s="604"/>
      <c r="BZ1056" s="604"/>
      <c r="CA1056" s="604"/>
      <c r="CB1056" s="604"/>
      <c r="CC1056" s="604"/>
      <c r="CD1056" s="604"/>
      <c r="CE1056" s="604"/>
      <c r="CF1056" s="604"/>
      <c r="CG1056" s="604"/>
      <c r="CH1056" s="604"/>
      <c r="CI1056" s="604"/>
      <c r="CJ1056" s="604"/>
      <c r="CK1056" s="604"/>
    </row>
    <row r="1057" spans="1:89" ht="16" hidden="1">
      <c r="A1057" s="447">
        <f t="shared" si="308"/>
        <v>1039</v>
      </c>
      <c r="B1057" s="46"/>
      <c r="C1057" s="1070"/>
      <c r="D1057" s="46"/>
      <c r="E1057" s="672"/>
      <c r="F1057" s="139"/>
      <c r="G1057" s="139"/>
      <c r="H1057" s="673"/>
      <c r="I1057" s="674"/>
      <c r="J1057" s="676"/>
      <c r="K1057" s="676"/>
      <c r="L1057" s="676"/>
      <c r="M1057" s="134"/>
      <c r="N1057" s="135"/>
      <c r="O1057" s="118" t="e">
        <f>EDATE($N1057,#REF!-1)</f>
        <v>#REF!</v>
      </c>
      <c r="P1057" s="135"/>
      <c r="Q1057" s="118" t="str">
        <f t="shared" si="304"/>
        <v/>
      </c>
      <c r="R1057" s="49" t="str">
        <f t="shared" si="305"/>
        <v/>
      </c>
      <c r="S1057" s="49">
        <f t="shared" si="309"/>
        <v>0</v>
      </c>
      <c r="T1057" s="245"/>
      <c r="U1057" s="132"/>
      <c r="V1057" s="604"/>
      <c r="W1057" s="604" t="str">
        <f t="shared" si="306"/>
        <v/>
      </c>
      <c r="X1057" s="1022">
        <f t="shared" si="307"/>
        <v>0</v>
      </c>
      <c r="Y1057" s="326"/>
      <c r="Z1057" s="327"/>
      <c r="AA1057" s="328"/>
      <c r="AB1057" s="604" t="e">
        <f ca="1">IF(Cat_alumnos[[#This Row],[Termina Programa]]&lt;TODAY(), "EGRESADO", "VIGENTE")</f>
        <v>#REF!</v>
      </c>
      <c r="AD1057" s="1248">
        <v>1039</v>
      </c>
      <c r="AE1057" s="925"/>
      <c r="AF105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CALENDARIO)]],TODAY())/30,0)-AE1057, IF(Cat_alumnos[[#This Row],[ESTATUS ACADÉMICO]]="VIGENTE",ROUNDDOWN(DAYS360(Cat_alumnos[[#This Row],[FECHA DE INICIO (PRIMERA CLASE CALENDARIO)]],TODAY())/30,0)+1-AE1057,"NO VIGENTE"))</f>
        <v>#REF!</v>
      </c>
      <c r="AG1057" s="604"/>
      <c r="AH105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7" s="1085" t="str">
        <f t="shared" si="303"/>
        <v>SUSPENDER</v>
      </c>
      <c r="AJ1057" s="604"/>
      <c r="AK1057" s="604"/>
      <c r="AL1057" s="604"/>
      <c r="AM1057" s="604"/>
      <c r="AN1057" s="924"/>
      <c r="AO1057" s="924"/>
      <c r="AP1057" s="924"/>
      <c r="AQ1057" s="924"/>
      <c r="AR1057" s="924"/>
      <c r="AS1057" s="924"/>
      <c r="AT1057" s="604"/>
      <c r="AU1057" s="604"/>
      <c r="AV1057" s="604"/>
      <c r="AW1057" s="604"/>
      <c r="AX1057" s="604"/>
      <c r="AY1057" s="604"/>
      <c r="AZ1057" s="604"/>
      <c r="BA1057" s="604"/>
      <c r="BB1057" s="604"/>
      <c r="BC1057" s="604"/>
      <c r="BD1057" s="604"/>
      <c r="BE1057" s="604"/>
      <c r="BF1057" s="604"/>
      <c r="BG1057" s="604"/>
      <c r="BH1057" s="604"/>
      <c r="BI1057" s="604"/>
      <c r="BJ1057" s="604"/>
      <c r="BK1057" s="604"/>
      <c r="BL1057" s="604"/>
      <c r="BM1057" s="604"/>
      <c r="BN1057" s="604"/>
      <c r="BO1057" s="604"/>
      <c r="BP1057" s="604"/>
      <c r="BQ1057" s="604"/>
      <c r="BR1057" s="604"/>
      <c r="BS1057" s="604"/>
      <c r="BT1057" s="604"/>
      <c r="BU1057" s="604"/>
      <c r="BV1057" s="604"/>
      <c r="BW1057" s="604"/>
      <c r="BX1057" s="604"/>
      <c r="BY1057" s="604"/>
      <c r="BZ1057" s="604"/>
      <c r="CA1057" s="604"/>
      <c r="CB1057" s="604"/>
      <c r="CC1057" s="604"/>
      <c r="CD1057" s="604"/>
      <c r="CE1057" s="604"/>
      <c r="CF1057" s="604"/>
      <c r="CG1057" s="604"/>
      <c r="CH1057" s="604"/>
      <c r="CI1057" s="604"/>
      <c r="CJ1057" s="604"/>
      <c r="CK1057" s="604"/>
    </row>
    <row r="1058" spans="1:89" ht="16" hidden="1">
      <c r="A1058" s="447">
        <f t="shared" si="308"/>
        <v>1040</v>
      </c>
      <c r="B1058" s="46"/>
      <c r="C1058" s="1070"/>
      <c r="D1058" s="46"/>
      <c r="E1058" s="672"/>
      <c r="F1058" s="139"/>
      <c r="G1058" s="139"/>
      <c r="H1058" s="673"/>
      <c r="I1058" s="674"/>
      <c r="J1058" s="676"/>
      <c r="K1058" s="676"/>
      <c r="L1058" s="676"/>
      <c r="M1058" s="134"/>
      <c r="N1058" s="135"/>
      <c r="O1058" s="118" t="e">
        <f>EDATE($N1058,#REF!-1)</f>
        <v>#REF!</v>
      </c>
      <c r="P1058" s="135"/>
      <c r="Q1058" s="118" t="str">
        <f t="shared" si="304"/>
        <v/>
      </c>
      <c r="R1058" s="49" t="str">
        <f t="shared" si="305"/>
        <v/>
      </c>
      <c r="S1058" s="49">
        <f t="shared" si="309"/>
        <v>0</v>
      </c>
      <c r="T1058" s="245"/>
      <c r="U1058" s="132"/>
      <c r="V1058" s="604"/>
      <c r="W1058" s="604" t="str">
        <f t="shared" si="306"/>
        <v/>
      </c>
      <c r="X1058" s="1022">
        <f t="shared" si="307"/>
        <v>0</v>
      </c>
      <c r="Y1058" s="326"/>
      <c r="Z1058" s="327"/>
      <c r="AA1058" s="328"/>
      <c r="AB1058" s="604" t="e">
        <f ca="1">IF(Cat_alumnos[[#This Row],[Termina Programa]]&lt;TODAY(), "EGRESADO", "VIGENTE")</f>
        <v>#REF!</v>
      </c>
      <c r="AD1058" s="1249">
        <v>1040</v>
      </c>
      <c r="AE1058" s="925"/>
      <c r="AF105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CALENDARIO)]],TODAY())/30,0)-AE1058, IF(Cat_alumnos[[#This Row],[ESTATUS ACADÉMICO]]="VIGENTE",ROUNDDOWN(DAYS360(Cat_alumnos[[#This Row],[FECHA DE INICIO (PRIMERA CLASE CALENDARIO)]],TODAY())/30,0)+1-AE1058,"NO VIGENTE"))</f>
        <v>#REF!</v>
      </c>
      <c r="AG1058" s="604"/>
      <c r="AH105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8" s="1085" t="str">
        <f t="shared" si="303"/>
        <v>SUSPENDER</v>
      </c>
      <c r="AJ1058" s="604"/>
      <c r="AK1058" s="604"/>
      <c r="AL1058" s="604"/>
      <c r="AM1058" s="604"/>
      <c r="AN1058" s="924"/>
      <c r="AO1058" s="924"/>
      <c r="AP1058" s="924"/>
      <c r="AQ1058" s="924"/>
      <c r="AR1058" s="924"/>
      <c r="AS1058" s="924"/>
      <c r="AT1058" s="604"/>
      <c r="AU1058" s="604"/>
      <c r="AV1058" s="604"/>
      <c r="AW1058" s="604"/>
      <c r="AX1058" s="604"/>
      <c r="AY1058" s="604"/>
      <c r="AZ1058" s="604"/>
      <c r="BA1058" s="604"/>
      <c r="BB1058" s="604"/>
      <c r="BC1058" s="604"/>
      <c r="BD1058" s="604"/>
      <c r="BE1058" s="604"/>
      <c r="BF1058" s="604"/>
      <c r="BG1058" s="604"/>
      <c r="BH1058" s="604"/>
      <c r="BI1058" s="604"/>
      <c r="BJ1058" s="604"/>
      <c r="BK1058" s="604"/>
      <c r="BL1058" s="604"/>
      <c r="BM1058" s="604"/>
      <c r="BN1058" s="604"/>
      <c r="BO1058" s="604"/>
      <c r="BP1058" s="604"/>
      <c r="BQ1058" s="604"/>
      <c r="BR1058" s="604"/>
      <c r="BS1058" s="604"/>
      <c r="BT1058" s="604"/>
      <c r="BU1058" s="604"/>
      <c r="BV1058" s="604"/>
      <c r="BW1058" s="604"/>
      <c r="BX1058" s="604"/>
      <c r="BY1058" s="604"/>
      <c r="BZ1058" s="604"/>
      <c r="CA1058" s="604"/>
      <c r="CB1058" s="604"/>
      <c r="CC1058" s="604"/>
      <c r="CD1058" s="604"/>
      <c r="CE1058" s="604"/>
      <c r="CF1058" s="604"/>
      <c r="CG1058" s="604"/>
      <c r="CH1058" s="604"/>
      <c r="CI1058" s="604"/>
      <c r="CJ1058" s="604"/>
      <c r="CK1058" s="604"/>
    </row>
    <row r="1059" spans="1:89" ht="16" hidden="1">
      <c r="A1059" s="447">
        <f t="shared" si="308"/>
        <v>1041</v>
      </c>
      <c r="B1059" s="46"/>
      <c r="C1059" s="1070"/>
      <c r="D1059" s="46"/>
      <c r="E1059" s="672"/>
      <c r="F1059" s="139"/>
      <c r="G1059" s="139"/>
      <c r="H1059" s="673"/>
      <c r="I1059" s="674"/>
      <c r="J1059" s="676"/>
      <c r="K1059" s="676"/>
      <c r="L1059" s="676"/>
      <c r="M1059" s="134"/>
      <c r="N1059" s="135"/>
      <c r="O1059" s="118" t="e">
        <f>EDATE($N1059,#REF!-1)</f>
        <v>#REF!</v>
      </c>
      <c r="P1059" s="135"/>
      <c r="Q1059" s="118" t="str">
        <f t="shared" si="304"/>
        <v/>
      </c>
      <c r="R1059" s="49" t="str">
        <f t="shared" si="305"/>
        <v/>
      </c>
      <c r="S1059" s="49">
        <f t="shared" si="309"/>
        <v>0</v>
      </c>
      <c r="T1059" s="245"/>
      <c r="U1059" s="132"/>
      <c r="V1059" s="604"/>
      <c r="W1059" s="604" t="str">
        <f t="shared" si="306"/>
        <v/>
      </c>
      <c r="X1059" s="1022">
        <f t="shared" si="307"/>
        <v>0</v>
      </c>
      <c r="Y1059" s="326"/>
      <c r="Z1059" s="327"/>
      <c r="AA1059" s="328"/>
      <c r="AB1059" s="604" t="e">
        <f ca="1">IF(Cat_alumnos[[#This Row],[Termina Programa]]&lt;TODAY(), "EGRESADO", "VIGENTE")</f>
        <v>#REF!</v>
      </c>
      <c r="AD1059" s="1248">
        <v>1041</v>
      </c>
      <c r="AE1059" s="925"/>
      <c r="AF105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CALENDARIO)]],TODAY())/30,0)-AE1059, IF(Cat_alumnos[[#This Row],[ESTATUS ACADÉMICO]]="VIGENTE",ROUNDDOWN(DAYS360(Cat_alumnos[[#This Row],[FECHA DE INICIO (PRIMERA CLASE CALENDARIO)]],TODAY())/30,0)+1-AE1059,"NO VIGENTE"))</f>
        <v>#REF!</v>
      </c>
      <c r="AG1059" s="604"/>
      <c r="AH105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9" s="1085" t="str">
        <f t="shared" si="303"/>
        <v>SUSPENDER</v>
      </c>
      <c r="AJ1059" s="604"/>
      <c r="AK1059" s="604"/>
      <c r="AL1059" s="604"/>
      <c r="AM1059" s="604"/>
      <c r="AN1059" s="924"/>
      <c r="AO1059" s="924"/>
      <c r="AP1059" s="924"/>
      <c r="AQ1059" s="924"/>
      <c r="AR1059" s="924"/>
      <c r="AS1059" s="924"/>
      <c r="AT1059" s="604"/>
      <c r="AU1059" s="604"/>
      <c r="AV1059" s="604"/>
      <c r="AW1059" s="604"/>
      <c r="AX1059" s="604"/>
      <c r="AY1059" s="604"/>
      <c r="AZ1059" s="604"/>
      <c r="BA1059" s="604"/>
      <c r="BB1059" s="604"/>
      <c r="BC1059" s="604"/>
      <c r="BD1059" s="604"/>
      <c r="BE1059" s="604"/>
      <c r="BF1059" s="604"/>
      <c r="BG1059" s="604"/>
      <c r="BH1059" s="604"/>
      <c r="BI1059" s="604"/>
      <c r="BJ1059" s="604"/>
      <c r="BK1059" s="604"/>
      <c r="BL1059" s="604"/>
      <c r="BM1059" s="604"/>
      <c r="BN1059" s="604"/>
      <c r="BO1059" s="604"/>
      <c r="BP1059" s="604"/>
      <c r="BQ1059" s="604"/>
      <c r="BR1059" s="604"/>
      <c r="BS1059" s="604"/>
      <c r="BT1059" s="604"/>
      <c r="BU1059" s="604"/>
      <c r="BV1059" s="604"/>
      <c r="BW1059" s="604"/>
      <c r="BX1059" s="604"/>
      <c r="BY1059" s="604"/>
      <c r="BZ1059" s="604"/>
      <c r="CA1059" s="604"/>
      <c r="CB1059" s="604"/>
      <c r="CC1059" s="604"/>
      <c r="CD1059" s="604"/>
      <c r="CE1059" s="604"/>
      <c r="CF1059" s="604"/>
      <c r="CG1059" s="604"/>
      <c r="CH1059" s="604"/>
      <c r="CI1059" s="604"/>
      <c r="CJ1059" s="604"/>
      <c r="CK1059" s="604"/>
    </row>
    <row r="1060" spans="1:89" ht="16" hidden="1">
      <c r="A1060" s="447">
        <f t="shared" si="308"/>
        <v>1042</v>
      </c>
      <c r="B1060" s="46"/>
      <c r="C1060" s="1070"/>
      <c r="D1060" s="46"/>
      <c r="E1060" s="672"/>
      <c r="F1060" s="139"/>
      <c r="G1060" s="139"/>
      <c r="H1060" s="673"/>
      <c r="I1060" s="674"/>
      <c r="J1060" s="676"/>
      <c r="K1060" s="676"/>
      <c r="L1060" s="676"/>
      <c r="M1060" s="134"/>
      <c r="N1060" s="135"/>
      <c r="O1060" s="118" t="e">
        <f>EDATE($N1060,#REF!-1)</f>
        <v>#REF!</v>
      </c>
      <c r="P1060" s="135"/>
      <c r="Q1060" s="118" t="str">
        <f t="shared" si="304"/>
        <v/>
      </c>
      <c r="R1060" s="49" t="str">
        <f t="shared" si="305"/>
        <v/>
      </c>
      <c r="S1060" s="49">
        <f t="shared" si="309"/>
        <v>0</v>
      </c>
      <c r="T1060" s="245"/>
      <c r="U1060" s="132"/>
      <c r="V1060" s="604"/>
      <c r="W1060" s="604" t="str">
        <f t="shared" si="306"/>
        <v/>
      </c>
      <c r="X1060" s="1022">
        <f t="shared" si="307"/>
        <v>0</v>
      </c>
      <c r="Y1060" s="326"/>
      <c r="Z1060" s="327"/>
      <c r="AA1060" s="328"/>
      <c r="AB1060" s="604" t="e">
        <f ca="1">IF(Cat_alumnos[[#This Row],[Termina Programa]]&lt;TODAY(), "EGRESADO", "VIGENTE")</f>
        <v>#REF!</v>
      </c>
      <c r="AD1060" s="1249">
        <v>1042</v>
      </c>
      <c r="AE1060" s="925"/>
      <c r="AF106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CALENDARIO)]],TODAY())/30,0)-AE1060, IF(Cat_alumnos[[#This Row],[ESTATUS ACADÉMICO]]="VIGENTE",ROUNDDOWN(DAYS360(Cat_alumnos[[#This Row],[FECHA DE INICIO (PRIMERA CLASE CALENDARIO)]],TODAY())/30,0)+1-AE1060,"NO VIGENTE"))</f>
        <v>#REF!</v>
      </c>
      <c r="AG1060" s="604"/>
      <c r="AH106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0" s="1085" t="str">
        <f t="shared" si="303"/>
        <v>SUSPENDER</v>
      </c>
      <c r="AJ1060" s="604"/>
      <c r="AK1060" s="604"/>
      <c r="AL1060" s="604"/>
      <c r="AM1060" s="604"/>
      <c r="AN1060" s="924"/>
      <c r="AO1060" s="924"/>
      <c r="AP1060" s="924"/>
      <c r="AQ1060" s="924"/>
      <c r="AR1060" s="924"/>
      <c r="AS1060" s="924"/>
      <c r="AT1060" s="604"/>
      <c r="AU1060" s="604"/>
      <c r="AV1060" s="604"/>
      <c r="AW1060" s="604"/>
      <c r="AX1060" s="604"/>
      <c r="AY1060" s="604"/>
      <c r="AZ1060" s="604"/>
      <c r="BA1060" s="604"/>
      <c r="BB1060" s="604"/>
      <c r="BC1060" s="604"/>
      <c r="BD1060" s="604"/>
      <c r="BE1060" s="604"/>
      <c r="BF1060" s="604"/>
      <c r="BG1060" s="604"/>
      <c r="BH1060" s="604"/>
      <c r="BI1060" s="604"/>
      <c r="BJ1060" s="604"/>
      <c r="BK1060" s="604"/>
      <c r="BL1060" s="604"/>
      <c r="BM1060" s="604"/>
      <c r="BN1060" s="604"/>
      <c r="BO1060" s="604"/>
      <c r="BP1060" s="604"/>
      <c r="BQ1060" s="604"/>
      <c r="BR1060" s="604"/>
      <c r="BS1060" s="604"/>
      <c r="BT1060" s="604"/>
      <c r="BU1060" s="604"/>
      <c r="BV1060" s="604"/>
      <c r="BW1060" s="604"/>
      <c r="BX1060" s="604"/>
      <c r="BY1060" s="604"/>
      <c r="BZ1060" s="604"/>
      <c r="CA1060" s="604"/>
      <c r="CB1060" s="604"/>
      <c r="CC1060" s="604"/>
      <c r="CD1060" s="604"/>
      <c r="CE1060" s="604"/>
      <c r="CF1060" s="604"/>
      <c r="CG1060" s="604"/>
      <c r="CH1060" s="604"/>
      <c r="CI1060" s="604"/>
      <c r="CJ1060" s="604"/>
      <c r="CK1060" s="604"/>
    </row>
    <row r="1061" spans="1:89" ht="16" hidden="1">
      <c r="A1061" s="447">
        <f t="shared" si="308"/>
        <v>1043</v>
      </c>
      <c r="B1061" s="46"/>
      <c r="C1061" s="1070"/>
      <c r="D1061" s="46"/>
      <c r="E1061" s="672"/>
      <c r="F1061" s="139"/>
      <c r="G1061" s="139"/>
      <c r="H1061" s="673"/>
      <c r="I1061" s="674"/>
      <c r="J1061" s="676"/>
      <c r="K1061" s="676"/>
      <c r="L1061" s="676"/>
      <c r="M1061" s="134"/>
      <c r="N1061" s="135"/>
      <c r="O1061" s="118" t="e">
        <f>EDATE($N1061,#REF!-1)</f>
        <v>#REF!</v>
      </c>
      <c r="P1061" s="135"/>
      <c r="Q1061" s="118" t="str">
        <f t="shared" si="304"/>
        <v/>
      </c>
      <c r="R1061" s="49" t="str">
        <f t="shared" si="305"/>
        <v/>
      </c>
      <c r="S1061" s="49">
        <f t="shared" si="309"/>
        <v>0</v>
      </c>
      <c r="T1061" s="245"/>
      <c r="U1061" s="132"/>
      <c r="V1061" s="604"/>
      <c r="W1061" s="604" t="str">
        <f t="shared" si="306"/>
        <v/>
      </c>
      <c r="X1061" s="1022">
        <f t="shared" si="307"/>
        <v>0</v>
      </c>
      <c r="Y1061" s="326"/>
      <c r="Z1061" s="327"/>
      <c r="AA1061" s="328"/>
      <c r="AB1061" s="604" t="e">
        <f ca="1">IF(Cat_alumnos[[#This Row],[Termina Programa]]&lt;TODAY(), "EGRESADO", "VIGENTE")</f>
        <v>#REF!</v>
      </c>
      <c r="AD1061" s="1248">
        <v>1043</v>
      </c>
      <c r="AE1061" s="925"/>
      <c r="AF106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CALENDARIO)]],TODAY())/30,0)-AE1061, IF(Cat_alumnos[[#This Row],[ESTATUS ACADÉMICO]]="VIGENTE",ROUNDDOWN(DAYS360(Cat_alumnos[[#This Row],[FECHA DE INICIO (PRIMERA CLASE CALENDARIO)]],TODAY())/30,0)+1-AE1061,"NO VIGENTE"))</f>
        <v>#REF!</v>
      </c>
      <c r="AG1061" s="604"/>
      <c r="AH106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1" s="1085" t="str">
        <f t="shared" si="303"/>
        <v>SUSPENDER</v>
      </c>
      <c r="AJ1061" s="604"/>
      <c r="AK1061" s="604"/>
      <c r="AL1061" s="604"/>
      <c r="AM1061" s="604"/>
      <c r="AN1061" s="924"/>
      <c r="AO1061" s="924"/>
      <c r="AP1061" s="924"/>
      <c r="AQ1061" s="924"/>
      <c r="AR1061" s="924"/>
      <c r="AS1061" s="924"/>
      <c r="AT1061" s="604"/>
      <c r="AU1061" s="604"/>
      <c r="AV1061" s="604"/>
      <c r="AW1061" s="604"/>
      <c r="AX1061" s="604"/>
      <c r="AY1061" s="604"/>
      <c r="AZ1061" s="604"/>
      <c r="BA1061" s="604"/>
      <c r="BB1061" s="604"/>
      <c r="BC1061" s="604"/>
      <c r="BD1061" s="604"/>
      <c r="BE1061" s="604"/>
      <c r="BF1061" s="604"/>
      <c r="BG1061" s="604"/>
      <c r="BH1061" s="604"/>
      <c r="BI1061" s="604"/>
      <c r="BJ1061" s="604"/>
      <c r="BK1061" s="604"/>
      <c r="BL1061" s="604"/>
      <c r="BM1061" s="604"/>
      <c r="BN1061" s="604"/>
      <c r="BO1061" s="604"/>
      <c r="BP1061" s="604"/>
      <c r="BQ1061" s="604"/>
      <c r="BR1061" s="604"/>
      <c r="BS1061" s="604"/>
      <c r="BT1061" s="604"/>
      <c r="BU1061" s="604"/>
      <c r="BV1061" s="604"/>
      <c r="BW1061" s="604"/>
      <c r="BX1061" s="604"/>
      <c r="BY1061" s="604"/>
      <c r="BZ1061" s="604"/>
      <c r="CA1061" s="604"/>
      <c r="CB1061" s="604"/>
      <c r="CC1061" s="604"/>
      <c r="CD1061" s="604"/>
      <c r="CE1061" s="604"/>
      <c r="CF1061" s="604"/>
      <c r="CG1061" s="604"/>
      <c r="CH1061" s="604"/>
      <c r="CI1061" s="604"/>
      <c r="CJ1061" s="604"/>
      <c r="CK1061" s="604"/>
    </row>
    <row r="1062" spans="1:89" ht="16" hidden="1">
      <c r="A1062" s="447">
        <f t="shared" si="308"/>
        <v>1044</v>
      </c>
      <c r="B1062" s="46"/>
      <c r="C1062" s="1070"/>
      <c r="D1062" s="46"/>
      <c r="E1062" s="672"/>
      <c r="F1062" s="139"/>
      <c r="G1062" s="139"/>
      <c r="H1062" s="673"/>
      <c r="I1062" s="674"/>
      <c r="J1062" s="676"/>
      <c r="K1062" s="676"/>
      <c r="L1062" s="676"/>
      <c r="M1062" s="134"/>
      <c r="N1062" s="135"/>
      <c r="O1062" s="118" t="e">
        <f>EDATE($N1062,#REF!-1)</f>
        <v>#REF!</v>
      </c>
      <c r="P1062" s="135"/>
      <c r="Q1062" s="118" t="str">
        <f t="shared" si="304"/>
        <v/>
      </c>
      <c r="R1062" s="49" t="str">
        <f t="shared" si="305"/>
        <v/>
      </c>
      <c r="S1062" s="49">
        <f t="shared" si="309"/>
        <v>0</v>
      </c>
      <c r="T1062" s="245"/>
      <c r="U1062" s="132"/>
      <c r="V1062" s="604"/>
      <c r="W1062" s="604" t="str">
        <f t="shared" si="306"/>
        <v/>
      </c>
      <c r="X1062" s="1022">
        <f t="shared" si="307"/>
        <v>0</v>
      </c>
      <c r="Y1062" s="326"/>
      <c r="Z1062" s="327"/>
      <c r="AA1062" s="328"/>
      <c r="AB1062" s="604" t="e">
        <f ca="1">IF(Cat_alumnos[[#This Row],[Termina Programa]]&lt;TODAY(), "EGRESADO", "VIGENTE")</f>
        <v>#REF!</v>
      </c>
      <c r="AD1062" s="1249">
        <v>1044</v>
      </c>
      <c r="AE1062" s="925"/>
      <c r="AF106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CALENDARIO)]],TODAY())/30,0)-AE1062, IF(Cat_alumnos[[#This Row],[ESTATUS ACADÉMICO]]="VIGENTE",ROUNDDOWN(DAYS360(Cat_alumnos[[#This Row],[FECHA DE INICIO (PRIMERA CLASE CALENDARIO)]],TODAY())/30,0)+1-AE1062,"NO VIGENTE"))</f>
        <v>#REF!</v>
      </c>
      <c r="AG1062" s="604"/>
      <c r="AH106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2" s="1085" t="str">
        <f t="shared" si="303"/>
        <v>SUSPENDER</v>
      </c>
      <c r="AJ1062" s="604"/>
      <c r="AK1062" s="604"/>
      <c r="AL1062" s="604"/>
      <c r="AM1062" s="604"/>
      <c r="AN1062" s="924"/>
      <c r="AO1062" s="924"/>
      <c r="AP1062" s="924"/>
      <c r="AQ1062" s="924"/>
      <c r="AR1062" s="924"/>
      <c r="AS1062" s="924"/>
      <c r="AT1062" s="604"/>
      <c r="AU1062" s="604"/>
      <c r="AV1062" s="604"/>
      <c r="AW1062" s="604"/>
      <c r="AX1062" s="604"/>
      <c r="AY1062" s="604"/>
      <c r="AZ1062" s="604"/>
      <c r="BA1062" s="604"/>
      <c r="BB1062" s="604"/>
      <c r="BC1062" s="604"/>
      <c r="BD1062" s="604"/>
      <c r="BE1062" s="604"/>
      <c r="BF1062" s="604"/>
      <c r="BG1062" s="604"/>
      <c r="BH1062" s="604"/>
      <c r="BI1062" s="604"/>
      <c r="BJ1062" s="604"/>
      <c r="BK1062" s="604"/>
      <c r="BL1062" s="604"/>
      <c r="BM1062" s="604"/>
      <c r="BN1062" s="604"/>
      <c r="BO1062" s="604"/>
      <c r="BP1062" s="604"/>
      <c r="BQ1062" s="604"/>
      <c r="BR1062" s="604"/>
      <c r="BS1062" s="604"/>
      <c r="BT1062" s="604"/>
      <c r="BU1062" s="604"/>
      <c r="BV1062" s="604"/>
      <c r="BW1062" s="604"/>
      <c r="BX1062" s="604"/>
      <c r="BY1062" s="604"/>
      <c r="BZ1062" s="604"/>
      <c r="CA1062" s="604"/>
      <c r="CB1062" s="604"/>
      <c r="CC1062" s="604"/>
      <c r="CD1062" s="604"/>
      <c r="CE1062" s="604"/>
      <c r="CF1062" s="604"/>
      <c r="CG1062" s="604"/>
      <c r="CH1062" s="604"/>
      <c r="CI1062" s="604"/>
      <c r="CJ1062" s="604"/>
      <c r="CK1062" s="604"/>
    </row>
    <row r="1063" spans="1:89" ht="16" hidden="1">
      <c r="A1063" s="447">
        <f t="shared" si="308"/>
        <v>1045</v>
      </c>
      <c r="B1063" s="46"/>
      <c r="C1063" s="1070"/>
      <c r="D1063" s="46"/>
      <c r="E1063" s="672"/>
      <c r="F1063" s="139"/>
      <c r="G1063" s="139"/>
      <c r="H1063" s="673"/>
      <c r="I1063" s="674"/>
      <c r="J1063" s="676"/>
      <c r="K1063" s="676"/>
      <c r="L1063" s="676"/>
      <c r="M1063" s="134"/>
      <c r="N1063" s="135"/>
      <c r="O1063" s="118" t="e">
        <f>EDATE($N1063,#REF!-1)</f>
        <v>#REF!</v>
      </c>
      <c r="P1063" s="135"/>
      <c r="Q1063" s="118" t="str">
        <f t="shared" si="304"/>
        <v/>
      </c>
      <c r="R1063" s="49" t="str">
        <f t="shared" si="305"/>
        <v/>
      </c>
      <c r="S1063" s="49">
        <f t="shared" si="309"/>
        <v>0</v>
      </c>
      <c r="T1063" s="245"/>
      <c r="U1063" s="132"/>
      <c r="V1063" s="604"/>
      <c r="W1063" s="604" t="str">
        <f t="shared" si="306"/>
        <v/>
      </c>
      <c r="X1063" s="1022">
        <f t="shared" si="307"/>
        <v>0</v>
      </c>
      <c r="Y1063" s="326"/>
      <c r="Z1063" s="327"/>
      <c r="AA1063" s="328"/>
      <c r="AB1063" s="604" t="e">
        <f ca="1">IF(Cat_alumnos[[#This Row],[Termina Programa]]&lt;TODAY(), "EGRESADO", "VIGENTE")</f>
        <v>#REF!</v>
      </c>
      <c r="AD1063" s="1248">
        <v>1045</v>
      </c>
      <c r="AE1063" s="925"/>
      <c r="AF106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CALENDARIO)]],TODAY())/30,0)-AE1063, IF(Cat_alumnos[[#This Row],[ESTATUS ACADÉMICO]]="VIGENTE",ROUNDDOWN(DAYS360(Cat_alumnos[[#This Row],[FECHA DE INICIO (PRIMERA CLASE CALENDARIO)]],TODAY())/30,0)+1-AE1063,"NO VIGENTE"))</f>
        <v>#REF!</v>
      </c>
      <c r="AG1063" s="604"/>
      <c r="AH106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3" s="1085" t="str">
        <f t="shared" si="303"/>
        <v>SUSPENDER</v>
      </c>
      <c r="AJ1063" s="604"/>
      <c r="AK1063" s="604"/>
      <c r="AL1063" s="604"/>
      <c r="AM1063" s="604"/>
      <c r="AN1063" s="924"/>
      <c r="AO1063" s="924"/>
      <c r="AP1063" s="924"/>
      <c r="AQ1063" s="924"/>
      <c r="AR1063" s="924"/>
      <c r="AS1063" s="924"/>
      <c r="AT1063" s="604"/>
      <c r="AU1063" s="604"/>
      <c r="AV1063" s="604"/>
      <c r="AW1063" s="604"/>
      <c r="AX1063" s="604"/>
      <c r="AY1063" s="604"/>
      <c r="AZ1063" s="604"/>
      <c r="BA1063" s="604"/>
      <c r="BB1063" s="604"/>
      <c r="BC1063" s="604"/>
      <c r="BD1063" s="604"/>
      <c r="BE1063" s="604"/>
      <c r="BF1063" s="604"/>
      <c r="BG1063" s="604"/>
      <c r="BH1063" s="604"/>
      <c r="BI1063" s="604"/>
      <c r="BJ1063" s="604"/>
      <c r="BK1063" s="604"/>
      <c r="BL1063" s="604"/>
      <c r="BM1063" s="604"/>
      <c r="BN1063" s="604"/>
      <c r="BO1063" s="604"/>
      <c r="BP1063" s="604"/>
      <c r="BQ1063" s="604"/>
      <c r="BR1063" s="604"/>
      <c r="BS1063" s="604"/>
      <c r="BT1063" s="604"/>
      <c r="BU1063" s="604"/>
      <c r="BV1063" s="604"/>
      <c r="BW1063" s="604"/>
      <c r="BX1063" s="604"/>
      <c r="BY1063" s="604"/>
      <c r="BZ1063" s="604"/>
      <c r="CA1063" s="604"/>
      <c r="CB1063" s="604"/>
      <c r="CC1063" s="604"/>
      <c r="CD1063" s="604"/>
      <c r="CE1063" s="604"/>
      <c r="CF1063" s="604"/>
      <c r="CG1063" s="604"/>
      <c r="CH1063" s="604"/>
      <c r="CI1063" s="604"/>
      <c r="CJ1063" s="604"/>
      <c r="CK1063" s="604"/>
    </row>
    <row r="1064" spans="1:89" ht="16" hidden="1">
      <c r="A1064" s="447">
        <f t="shared" si="308"/>
        <v>1046</v>
      </c>
      <c r="B1064" s="46"/>
      <c r="C1064" s="1070"/>
      <c r="D1064" s="46"/>
      <c r="E1064" s="672"/>
      <c r="F1064" s="139"/>
      <c r="G1064" s="139"/>
      <c r="H1064" s="673"/>
      <c r="I1064" s="674"/>
      <c r="J1064" s="676"/>
      <c r="K1064" s="676"/>
      <c r="L1064" s="676"/>
      <c r="M1064" s="134"/>
      <c r="N1064" s="135"/>
      <c r="O1064" s="118" t="e">
        <f>EDATE($N1064,#REF!-1)</f>
        <v>#REF!</v>
      </c>
      <c r="P1064" s="135"/>
      <c r="Q1064" s="118" t="str">
        <f t="shared" si="304"/>
        <v/>
      </c>
      <c r="R1064" s="49" t="str">
        <f t="shared" si="305"/>
        <v/>
      </c>
      <c r="S1064" s="49">
        <f t="shared" si="309"/>
        <v>0</v>
      </c>
      <c r="T1064" s="245"/>
      <c r="U1064" s="132"/>
      <c r="V1064" s="604"/>
      <c r="W1064" s="604" t="str">
        <f t="shared" si="306"/>
        <v/>
      </c>
      <c r="X1064" s="1022">
        <f t="shared" si="307"/>
        <v>0</v>
      </c>
      <c r="Y1064" s="326"/>
      <c r="Z1064" s="327"/>
      <c r="AA1064" s="328"/>
      <c r="AB1064" s="604" t="e">
        <f ca="1">IF(Cat_alumnos[[#This Row],[Termina Programa]]&lt;TODAY(), "EGRESADO", "VIGENTE")</f>
        <v>#REF!</v>
      </c>
      <c r="AD1064" s="1249">
        <v>1046</v>
      </c>
      <c r="AE1064" s="925"/>
      <c r="AF106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CALENDARIO)]],TODAY())/30,0)-AE1064, IF(Cat_alumnos[[#This Row],[ESTATUS ACADÉMICO]]="VIGENTE",ROUNDDOWN(DAYS360(Cat_alumnos[[#This Row],[FECHA DE INICIO (PRIMERA CLASE CALENDARIO)]],TODAY())/30,0)+1-AE1064,"NO VIGENTE"))</f>
        <v>#REF!</v>
      </c>
      <c r="AG1064" s="604"/>
      <c r="AH106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4" s="1085" t="str">
        <f t="shared" si="303"/>
        <v>SUSPENDER</v>
      </c>
      <c r="AJ1064" s="604"/>
      <c r="AK1064" s="604"/>
      <c r="AL1064" s="604"/>
      <c r="AM1064" s="604"/>
      <c r="AN1064" s="924"/>
      <c r="AO1064" s="924"/>
      <c r="AP1064" s="924"/>
      <c r="AQ1064" s="924"/>
      <c r="AR1064" s="924"/>
      <c r="AS1064" s="924"/>
      <c r="AT1064" s="604"/>
      <c r="AU1064" s="604"/>
      <c r="AV1064" s="604"/>
      <c r="AW1064" s="604"/>
      <c r="AX1064" s="604"/>
      <c r="AY1064" s="604"/>
      <c r="AZ1064" s="604"/>
      <c r="BA1064" s="604"/>
      <c r="BB1064" s="604"/>
      <c r="BC1064" s="604"/>
      <c r="BD1064" s="604"/>
      <c r="BE1064" s="604"/>
      <c r="BF1064" s="604"/>
      <c r="BG1064" s="604"/>
      <c r="BH1064" s="604"/>
      <c r="BI1064" s="604"/>
      <c r="BJ1064" s="604"/>
      <c r="BK1064" s="604"/>
      <c r="BL1064" s="604"/>
      <c r="BM1064" s="604"/>
      <c r="BN1064" s="604"/>
      <c r="BO1064" s="604"/>
      <c r="BP1064" s="604"/>
      <c r="BQ1064" s="604"/>
      <c r="BR1064" s="604"/>
      <c r="BS1064" s="604"/>
      <c r="BT1064" s="604"/>
      <c r="BU1064" s="604"/>
      <c r="BV1064" s="604"/>
      <c r="BW1064" s="604"/>
      <c r="BX1064" s="604"/>
      <c r="BY1064" s="604"/>
      <c r="BZ1064" s="604"/>
      <c r="CA1064" s="604"/>
      <c r="CB1064" s="604"/>
      <c r="CC1064" s="604"/>
      <c r="CD1064" s="604"/>
      <c r="CE1064" s="604"/>
      <c r="CF1064" s="604"/>
      <c r="CG1064" s="604"/>
      <c r="CH1064" s="604"/>
      <c r="CI1064" s="604"/>
      <c r="CJ1064" s="604"/>
      <c r="CK1064" s="604"/>
    </row>
    <row r="1065" spans="1:89" ht="16" hidden="1">
      <c r="A1065" s="447">
        <f t="shared" si="308"/>
        <v>1047</v>
      </c>
      <c r="B1065" s="46"/>
      <c r="C1065" s="1070"/>
      <c r="D1065" s="46"/>
      <c r="E1065" s="672"/>
      <c r="F1065" s="139"/>
      <c r="G1065" s="139"/>
      <c r="H1065" s="673"/>
      <c r="I1065" s="674"/>
      <c r="J1065" s="676"/>
      <c r="K1065" s="676"/>
      <c r="L1065" s="676"/>
      <c r="M1065" s="134"/>
      <c r="N1065" s="135"/>
      <c r="O1065" s="118" t="e">
        <f>EDATE($N1065,#REF!-1)</f>
        <v>#REF!</v>
      </c>
      <c r="P1065" s="135"/>
      <c r="Q1065" s="118" t="str">
        <f t="shared" si="304"/>
        <v/>
      </c>
      <c r="R1065" s="49" t="str">
        <f t="shared" si="305"/>
        <v/>
      </c>
      <c r="S1065" s="49">
        <f t="shared" si="309"/>
        <v>0</v>
      </c>
      <c r="T1065" s="245"/>
      <c r="U1065" s="132"/>
      <c r="V1065" s="604"/>
      <c r="W1065" s="604" t="str">
        <f t="shared" si="306"/>
        <v/>
      </c>
      <c r="X1065" s="1022">
        <f t="shared" si="307"/>
        <v>0</v>
      </c>
      <c r="Y1065" s="326"/>
      <c r="Z1065" s="327"/>
      <c r="AA1065" s="328"/>
      <c r="AB1065" s="604" t="e">
        <f ca="1">IF(Cat_alumnos[[#This Row],[Termina Programa]]&lt;TODAY(), "EGRESADO", "VIGENTE")</f>
        <v>#REF!</v>
      </c>
      <c r="AD1065" s="1248">
        <v>1047</v>
      </c>
      <c r="AE1065" s="925"/>
      <c r="AF106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CALENDARIO)]],TODAY())/30,0)-AE1065, IF(Cat_alumnos[[#This Row],[ESTATUS ACADÉMICO]]="VIGENTE",ROUNDDOWN(DAYS360(Cat_alumnos[[#This Row],[FECHA DE INICIO (PRIMERA CLASE CALENDARIO)]],TODAY())/30,0)+1-AE1065,"NO VIGENTE"))</f>
        <v>#REF!</v>
      </c>
      <c r="AG1065" s="604"/>
      <c r="AH106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5" s="1085" t="str">
        <f t="shared" si="303"/>
        <v>SUSPENDER</v>
      </c>
      <c r="AJ1065" s="604"/>
      <c r="AK1065" s="604"/>
      <c r="AL1065" s="604"/>
      <c r="AM1065" s="604"/>
      <c r="AN1065" s="924"/>
      <c r="AO1065" s="924"/>
      <c r="AP1065" s="924"/>
      <c r="AQ1065" s="924"/>
      <c r="AR1065" s="924"/>
      <c r="AS1065" s="924"/>
      <c r="AT1065" s="604"/>
      <c r="AU1065" s="604"/>
      <c r="AV1065" s="604"/>
      <c r="AW1065" s="604"/>
      <c r="AX1065" s="604"/>
      <c r="AY1065" s="604"/>
      <c r="AZ1065" s="604"/>
      <c r="BA1065" s="604"/>
      <c r="BB1065" s="604"/>
      <c r="BC1065" s="604"/>
      <c r="BD1065" s="604"/>
      <c r="BE1065" s="604"/>
      <c r="BF1065" s="604"/>
      <c r="BG1065" s="604"/>
      <c r="BH1065" s="604"/>
      <c r="BI1065" s="604"/>
      <c r="BJ1065" s="604"/>
      <c r="BK1065" s="604"/>
      <c r="BL1065" s="604"/>
      <c r="BM1065" s="604"/>
      <c r="BN1065" s="604"/>
      <c r="BO1065" s="604"/>
      <c r="BP1065" s="604"/>
      <c r="BQ1065" s="604"/>
      <c r="BR1065" s="604"/>
      <c r="BS1065" s="604"/>
      <c r="BT1065" s="604"/>
      <c r="BU1065" s="604"/>
      <c r="BV1065" s="604"/>
      <c r="BW1065" s="604"/>
      <c r="BX1065" s="604"/>
      <c r="BY1065" s="604"/>
      <c r="BZ1065" s="604"/>
      <c r="CA1065" s="604"/>
      <c r="CB1065" s="604"/>
      <c r="CC1065" s="604"/>
      <c r="CD1065" s="604"/>
      <c r="CE1065" s="604"/>
      <c r="CF1065" s="604"/>
      <c r="CG1065" s="604"/>
      <c r="CH1065" s="604"/>
      <c r="CI1065" s="604"/>
      <c r="CJ1065" s="604"/>
      <c r="CK1065" s="604"/>
    </row>
    <row r="1066" spans="1:89" ht="16" hidden="1">
      <c r="A1066" s="447">
        <f t="shared" si="308"/>
        <v>1048</v>
      </c>
      <c r="B1066" s="46"/>
      <c r="C1066" s="1070"/>
      <c r="D1066" s="46"/>
      <c r="E1066" s="672"/>
      <c r="F1066" s="139"/>
      <c r="G1066" s="139"/>
      <c r="H1066" s="673"/>
      <c r="I1066" s="674"/>
      <c r="J1066" s="676"/>
      <c r="K1066" s="676"/>
      <c r="L1066" s="676"/>
      <c r="M1066" s="134"/>
      <c r="N1066" s="135"/>
      <c r="O1066" s="118" t="e">
        <f>EDATE($N1066,#REF!-1)</f>
        <v>#REF!</v>
      </c>
      <c r="P1066" s="135"/>
      <c r="Q1066" s="118" t="str">
        <f t="shared" si="304"/>
        <v/>
      </c>
      <c r="R1066" s="49" t="str">
        <f t="shared" si="305"/>
        <v/>
      </c>
      <c r="S1066" s="49">
        <f t="shared" si="309"/>
        <v>0</v>
      </c>
      <c r="T1066" s="245"/>
      <c r="U1066" s="132"/>
      <c r="V1066" s="604"/>
      <c r="W1066" s="604" t="str">
        <f t="shared" si="306"/>
        <v/>
      </c>
      <c r="X1066" s="1022">
        <f t="shared" si="307"/>
        <v>0</v>
      </c>
      <c r="Y1066" s="326"/>
      <c r="Z1066" s="327"/>
      <c r="AA1066" s="328"/>
      <c r="AB1066" s="604" t="e">
        <f ca="1">IF(Cat_alumnos[[#This Row],[Termina Programa]]&lt;TODAY(), "EGRESADO", "VIGENTE")</f>
        <v>#REF!</v>
      </c>
      <c r="AD1066" s="1249">
        <v>1048</v>
      </c>
      <c r="AE1066" s="925"/>
      <c r="AF106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CALENDARIO)]],TODAY())/30,0)-AE1066, IF(Cat_alumnos[[#This Row],[ESTATUS ACADÉMICO]]="VIGENTE",ROUNDDOWN(DAYS360(Cat_alumnos[[#This Row],[FECHA DE INICIO (PRIMERA CLASE CALENDARIO)]],TODAY())/30,0)+1-AE1066,"NO VIGENTE"))</f>
        <v>#REF!</v>
      </c>
      <c r="AG1066" s="604"/>
      <c r="AH106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6" s="1085" t="str">
        <f t="shared" si="303"/>
        <v>SUSPENDER</v>
      </c>
      <c r="AJ1066" s="604"/>
      <c r="AK1066" s="604"/>
      <c r="AL1066" s="604"/>
      <c r="AM1066" s="604"/>
      <c r="AN1066" s="924"/>
      <c r="AO1066" s="924"/>
      <c r="AP1066" s="924"/>
      <c r="AQ1066" s="924"/>
      <c r="AR1066" s="924"/>
      <c r="AS1066" s="924"/>
      <c r="AT1066" s="604"/>
      <c r="AU1066" s="604"/>
      <c r="AV1066" s="604"/>
      <c r="AW1066" s="604"/>
      <c r="AX1066" s="604"/>
      <c r="AY1066" s="604"/>
      <c r="AZ1066" s="604"/>
      <c r="BA1066" s="604"/>
      <c r="BB1066" s="604"/>
      <c r="BC1066" s="604"/>
      <c r="BD1066" s="604"/>
      <c r="BE1066" s="604"/>
      <c r="BF1066" s="604"/>
      <c r="BG1066" s="604"/>
      <c r="BH1066" s="604"/>
      <c r="BI1066" s="604"/>
      <c r="BJ1066" s="604"/>
      <c r="BK1066" s="604"/>
      <c r="BL1066" s="604"/>
      <c r="BM1066" s="604"/>
      <c r="BN1066" s="604"/>
      <c r="BO1066" s="604"/>
      <c r="BP1066" s="604"/>
      <c r="BQ1066" s="604"/>
      <c r="BR1066" s="604"/>
      <c r="BS1066" s="604"/>
      <c r="BT1066" s="604"/>
      <c r="BU1066" s="604"/>
      <c r="BV1066" s="604"/>
      <c r="BW1066" s="604"/>
      <c r="BX1066" s="604"/>
      <c r="BY1066" s="604"/>
      <c r="BZ1066" s="604"/>
      <c r="CA1066" s="604"/>
      <c r="CB1066" s="604"/>
      <c r="CC1066" s="604"/>
      <c r="CD1066" s="604"/>
      <c r="CE1066" s="604"/>
      <c r="CF1066" s="604"/>
      <c r="CG1066" s="604"/>
      <c r="CH1066" s="604"/>
      <c r="CI1066" s="604"/>
      <c r="CJ1066" s="604"/>
      <c r="CK1066" s="604"/>
    </row>
    <row r="1067" spans="1:89" ht="16" hidden="1">
      <c r="A1067" s="447">
        <f t="shared" si="308"/>
        <v>1049</v>
      </c>
      <c r="B1067" s="46"/>
      <c r="C1067" s="1070"/>
      <c r="D1067" s="46"/>
      <c r="E1067" s="672"/>
      <c r="F1067" s="139"/>
      <c r="G1067" s="139"/>
      <c r="H1067" s="673"/>
      <c r="I1067" s="674"/>
      <c r="J1067" s="676"/>
      <c r="K1067" s="676"/>
      <c r="L1067" s="676"/>
      <c r="M1067" s="134"/>
      <c r="N1067" s="135"/>
      <c r="O1067" s="118" t="e">
        <f>EDATE($N1067,#REF!-1)</f>
        <v>#REF!</v>
      </c>
      <c r="P1067" s="135"/>
      <c r="Q1067" s="118" t="str">
        <f t="shared" si="304"/>
        <v/>
      </c>
      <c r="R1067" s="49" t="str">
        <f t="shared" si="305"/>
        <v/>
      </c>
      <c r="S1067" s="49">
        <f t="shared" si="309"/>
        <v>0</v>
      </c>
      <c r="T1067" s="245"/>
      <c r="U1067" s="132"/>
      <c r="V1067" s="604"/>
      <c r="W1067" s="604" t="str">
        <f t="shared" si="306"/>
        <v/>
      </c>
      <c r="X1067" s="1022">
        <f t="shared" si="307"/>
        <v>0</v>
      </c>
      <c r="Y1067" s="326"/>
      <c r="Z1067" s="327"/>
      <c r="AA1067" s="328"/>
      <c r="AB1067" s="604" t="e">
        <f ca="1">IF(Cat_alumnos[[#This Row],[Termina Programa]]&lt;TODAY(), "EGRESADO", "VIGENTE")</f>
        <v>#REF!</v>
      </c>
      <c r="AD1067" s="1248">
        <v>1049</v>
      </c>
      <c r="AE1067" s="925"/>
      <c r="AF106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CALENDARIO)]],TODAY())/30,0)-AE1067, IF(Cat_alumnos[[#This Row],[ESTATUS ACADÉMICO]]="VIGENTE",ROUNDDOWN(DAYS360(Cat_alumnos[[#This Row],[FECHA DE INICIO (PRIMERA CLASE CALENDARIO)]],TODAY())/30,0)+1-AE1067,"NO VIGENTE"))</f>
        <v>#REF!</v>
      </c>
      <c r="AG1067" s="604"/>
      <c r="AH106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7" s="1085" t="str">
        <f t="shared" si="303"/>
        <v>SUSPENDER</v>
      </c>
      <c r="AJ1067" s="604"/>
      <c r="AK1067" s="604"/>
      <c r="AL1067" s="604"/>
      <c r="AM1067" s="604"/>
      <c r="AN1067" s="924"/>
      <c r="AO1067" s="924"/>
      <c r="AP1067" s="924"/>
      <c r="AQ1067" s="924"/>
      <c r="AR1067" s="924"/>
      <c r="AS1067" s="924"/>
      <c r="AT1067" s="604"/>
      <c r="AU1067" s="604"/>
      <c r="AV1067" s="604"/>
      <c r="AW1067" s="604"/>
      <c r="AX1067" s="604"/>
      <c r="AY1067" s="604"/>
      <c r="AZ1067" s="604"/>
      <c r="BA1067" s="604"/>
      <c r="BB1067" s="604"/>
      <c r="BC1067" s="604"/>
      <c r="BD1067" s="604"/>
      <c r="BE1067" s="604"/>
      <c r="BF1067" s="604"/>
      <c r="BG1067" s="604"/>
      <c r="BH1067" s="604"/>
      <c r="BI1067" s="604"/>
      <c r="BJ1067" s="604"/>
      <c r="BK1067" s="604"/>
      <c r="BL1067" s="604"/>
      <c r="BM1067" s="604"/>
      <c r="BN1067" s="604"/>
      <c r="BO1067" s="604"/>
      <c r="BP1067" s="604"/>
      <c r="BQ1067" s="604"/>
      <c r="BR1067" s="604"/>
      <c r="BS1067" s="604"/>
      <c r="BT1067" s="604"/>
      <c r="BU1067" s="604"/>
      <c r="BV1067" s="604"/>
      <c r="BW1067" s="604"/>
      <c r="BX1067" s="604"/>
      <c r="BY1067" s="604"/>
      <c r="BZ1067" s="604"/>
      <c r="CA1067" s="604"/>
      <c r="CB1067" s="604"/>
      <c r="CC1067" s="604"/>
      <c r="CD1067" s="604"/>
      <c r="CE1067" s="604"/>
      <c r="CF1067" s="604"/>
      <c r="CG1067" s="604"/>
      <c r="CH1067" s="604"/>
      <c r="CI1067" s="604"/>
      <c r="CJ1067" s="604"/>
      <c r="CK1067" s="604"/>
    </row>
    <row r="1068" spans="1:89" ht="16" hidden="1">
      <c r="A1068" s="447">
        <f t="shared" si="308"/>
        <v>1050</v>
      </c>
      <c r="B1068" s="46"/>
      <c r="C1068" s="1070"/>
      <c r="D1068" s="46"/>
      <c r="E1068" s="672"/>
      <c r="F1068" s="139"/>
      <c r="G1068" s="139"/>
      <c r="H1068" s="673"/>
      <c r="I1068" s="674"/>
      <c r="J1068" s="676"/>
      <c r="K1068" s="676"/>
      <c r="L1068" s="676"/>
      <c r="M1068" s="134"/>
      <c r="N1068" s="135"/>
      <c r="O1068" s="118" t="e">
        <f>EDATE($N1068,#REF!-1)</f>
        <v>#REF!</v>
      </c>
      <c r="P1068" s="135"/>
      <c r="Q1068" s="118" t="str">
        <f t="shared" si="304"/>
        <v/>
      </c>
      <c r="R1068" s="49" t="str">
        <f t="shared" si="305"/>
        <v/>
      </c>
      <c r="S1068" s="49">
        <f t="shared" si="309"/>
        <v>0</v>
      </c>
      <c r="T1068" s="245"/>
      <c r="U1068" s="132"/>
      <c r="V1068" s="604"/>
      <c r="W1068" s="604" t="str">
        <f t="shared" si="306"/>
        <v/>
      </c>
      <c r="X1068" s="1022">
        <f t="shared" si="307"/>
        <v>0</v>
      </c>
      <c r="Y1068" s="326"/>
      <c r="Z1068" s="327"/>
      <c r="AA1068" s="328"/>
      <c r="AB1068" s="604" t="e">
        <f ca="1">IF(Cat_alumnos[[#This Row],[Termina Programa]]&lt;TODAY(), "EGRESADO", "VIGENTE")</f>
        <v>#REF!</v>
      </c>
      <c r="AD1068" s="1249">
        <v>1050</v>
      </c>
      <c r="AE1068" s="925"/>
      <c r="AF106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CALENDARIO)]],TODAY())/30,0)-AE1068, IF(Cat_alumnos[[#This Row],[ESTATUS ACADÉMICO]]="VIGENTE",ROUNDDOWN(DAYS360(Cat_alumnos[[#This Row],[FECHA DE INICIO (PRIMERA CLASE CALENDARIO)]],TODAY())/30,0)+1-AE1068,"NO VIGENTE"))</f>
        <v>#REF!</v>
      </c>
      <c r="AG1068" s="604"/>
      <c r="AH106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8" s="1085" t="str">
        <f t="shared" si="303"/>
        <v>SUSPENDER</v>
      </c>
      <c r="AJ1068" s="604"/>
      <c r="AK1068" s="604"/>
      <c r="AL1068" s="604"/>
      <c r="AM1068" s="604"/>
      <c r="AN1068" s="924"/>
      <c r="AO1068" s="924"/>
      <c r="AP1068" s="924"/>
      <c r="AQ1068" s="924"/>
      <c r="AR1068" s="924"/>
      <c r="AS1068" s="924"/>
      <c r="AT1068" s="604"/>
      <c r="AU1068" s="604"/>
      <c r="AV1068" s="604"/>
      <c r="AW1068" s="604"/>
      <c r="AX1068" s="604"/>
      <c r="AY1068" s="604"/>
      <c r="AZ1068" s="604"/>
      <c r="BA1068" s="604"/>
      <c r="BB1068" s="604"/>
      <c r="BC1068" s="604"/>
      <c r="BD1068" s="604"/>
      <c r="BE1068" s="604"/>
      <c r="BF1068" s="604"/>
      <c r="BG1068" s="604"/>
      <c r="BH1068" s="604"/>
      <c r="BI1068" s="604"/>
      <c r="BJ1068" s="604"/>
      <c r="BK1068" s="604"/>
      <c r="BL1068" s="604"/>
      <c r="BM1068" s="604"/>
      <c r="BN1068" s="604"/>
      <c r="BO1068" s="604"/>
      <c r="BP1068" s="604"/>
      <c r="BQ1068" s="604"/>
      <c r="BR1068" s="604"/>
      <c r="BS1068" s="604"/>
      <c r="BT1068" s="604"/>
      <c r="BU1068" s="604"/>
      <c r="BV1068" s="604"/>
      <c r="BW1068" s="604"/>
      <c r="BX1068" s="604"/>
      <c r="BY1068" s="604"/>
      <c r="BZ1068" s="604"/>
      <c r="CA1068" s="604"/>
      <c r="CB1068" s="604"/>
      <c r="CC1068" s="604"/>
      <c r="CD1068" s="604"/>
      <c r="CE1068" s="604"/>
      <c r="CF1068" s="604"/>
      <c r="CG1068" s="604"/>
      <c r="CH1068" s="604"/>
      <c r="CI1068" s="604"/>
      <c r="CJ1068" s="604"/>
      <c r="CK1068" s="604"/>
    </row>
    <row r="1069" spans="1:89" ht="16" hidden="1">
      <c r="A1069" s="447">
        <f t="shared" si="308"/>
        <v>1051</v>
      </c>
      <c r="B1069" s="46"/>
      <c r="C1069" s="1070"/>
      <c r="D1069" s="46"/>
      <c r="E1069" s="672"/>
      <c r="F1069" s="139"/>
      <c r="G1069" s="139"/>
      <c r="H1069" s="673"/>
      <c r="I1069" s="674"/>
      <c r="J1069" s="676"/>
      <c r="K1069" s="676"/>
      <c r="L1069" s="676"/>
      <c r="M1069" s="134"/>
      <c r="N1069" s="135"/>
      <c r="O1069" s="118" t="e">
        <f>EDATE($N1069,#REF!-1)</f>
        <v>#REF!</v>
      </c>
      <c r="P1069" s="135"/>
      <c r="Q1069" s="118" t="str">
        <f t="shared" si="304"/>
        <v/>
      </c>
      <c r="R1069" s="49" t="str">
        <f t="shared" si="305"/>
        <v/>
      </c>
      <c r="S1069" s="49">
        <f t="shared" si="309"/>
        <v>0</v>
      </c>
      <c r="T1069" s="245"/>
      <c r="U1069" s="132"/>
      <c r="V1069" s="604"/>
      <c r="W1069" s="604" t="str">
        <f t="shared" si="306"/>
        <v/>
      </c>
      <c r="X1069" s="1022">
        <f t="shared" si="307"/>
        <v>0</v>
      </c>
      <c r="Y1069" s="326"/>
      <c r="Z1069" s="327"/>
      <c r="AA1069" s="328"/>
      <c r="AB1069" s="604" t="e">
        <f ca="1">IF(Cat_alumnos[[#This Row],[Termina Programa]]&lt;TODAY(), "EGRESADO", "VIGENTE")</f>
        <v>#REF!</v>
      </c>
      <c r="AD1069" s="1248">
        <v>1051</v>
      </c>
      <c r="AE1069" s="925"/>
      <c r="AF106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CALENDARIO)]],TODAY())/30,0)-AE1069, IF(Cat_alumnos[[#This Row],[ESTATUS ACADÉMICO]]="VIGENTE",ROUNDDOWN(DAYS360(Cat_alumnos[[#This Row],[FECHA DE INICIO (PRIMERA CLASE CALENDARIO)]],TODAY())/30,0)+1-AE1069,"NO VIGENTE"))</f>
        <v>#REF!</v>
      </c>
      <c r="AG1069" s="604"/>
      <c r="AH106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9" s="1085" t="str">
        <f t="shared" si="303"/>
        <v>SUSPENDER</v>
      </c>
      <c r="AJ1069" s="604"/>
      <c r="AK1069" s="604"/>
      <c r="AL1069" s="604"/>
      <c r="AM1069" s="604"/>
      <c r="AN1069" s="924"/>
      <c r="AO1069" s="924"/>
      <c r="AP1069" s="924"/>
      <c r="AQ1069" s="924"/>
      <c r="AR1069" s="924"/>
      <c r="AS1069" s="924"/>
      <c r="AT1069" s="604"/>
      <c r="AU1069" s="604"/>
      <c r="AV1069" s="604"/>
      <c r="AW1069" s="604"/>
      <c r="AX1069" s="604"/>
      <c r="AY1069" s="604"/>
      <c r="AZ1069" s="604"/>
      <c r="BA1069" s="604"/>
      <c r="BB1069" s="604"/>
      <c r="BC1069" s="604"/>
      <c r="BD1069" s="604"/>
      <c r="BE1069" s="604"/>
      <c r="BF1069" s="604"/>
      <c r="BG1069" s="604"/>
      <c r="BH1069" s="604"/>
      <c r="BI1069" s="604"/>
      <c r="BJ1069" s="604"/>
      <c r="BK1069" s="604"/>
      <c r="BL1069" s="604"/>
      <c r="BM1069" s="604"/>
      <c r="BN1069" s="604"/>
      <c r="BO1069" s="604"/>
      <c r="BP1069" s="604"/>
      <c r="BQ1069" s="604"/>
      <c r="BR1069" s="604"/>
      <c r="BS1069" s="604"/>
      <c r="BT1069" s="604"/>
      <c r="BU1069" s="604"/>
      <c r="BV1069" s="604"/>
      <c r="BW1069" s="604"/>
      <c r="BX1069" s="604"/>
      <c r="BY1069" s="604"/>
      <c r="BZ1069" s="604"/>
      <c r="CA1069" s="604"/>
      <c r="CB1069" s="604"/>
      <c r="CC1069" s="604"/>
      <c r="CD1069" s="604"/>
      <c r="CE1069" s="604"/>
      <c r="CF1069" s="604"/>
      <c r="CG1069" s="604"/>
      <c r="CH1069" s="604"/>
      <c r="CI1069" s="604"/>
      <c r="CJ1069" s="604"/>
      <c r="CK1069" s="604"/>
    </row>
    <row r="1070" spans="1:89" ht="16" hidden="1">
      <c r="A1070" s="447">
        <f t="shared" si="308"/>
        <v>1052</v>
      </c>
      <c r="B1070" s="46"/>
      <c r="C1070" s="1070"/>
      <c r="D1070" s="46"/>
      <c r="E1070" s="672"/>
      <c r="F1070" s="139"/>
      <c r="G1070" s="139"/>
      <c r="H1070" s="673"/>
      <c r="I1070" s="674"/>
      <c r="J1070" s="676"/>
      <c r="K1070" s="676"/>
      <c r="L1070" s="676"/>
      <c r="M1070" s="134"/>
      <c r="N1070" s="135"/>
      <c r="O1070" s="118" t="e">
        <f>EDATE($N1070,#REF!-1)</f>
        <v>#REF!</v>
      </c>
      <c r="P1070" s="135"/>
      <c r="Q1070" s="118" t="str">
        <f t="shared" si="304"/>
        <v/>
      </c>
      <c r="R1070" s="49" t="str">
        <f t="shared" si="305"/>
        <v/>
      </c>
      <c r="S1070" s="49">
        <f t="shared" si="309"/>
        <v>0</v>
      </c>
      <c r="T1070" s="245"/>
      <c r="U1070" s="132"/>
      <c r="V1070" s="604"/>
      <c r="W1070" s="604" t="str">
        <f t="shared" si="306"/>
        <v/>
      </c>
      <c r="X1070" s="1022">
        <f t="shared" si="307"/>
        <v>0</v>
      </c>
      <c r="Y1070" s="326"/>
      <c r="Z1070" s="327"/>
      <c r="AA1070" s="328"/>
      <c r="AB1070" s="604" t="e">
        <f ca="1">IF(Cat_alumnos[[#This Row],[Termina Programa]]&lt;TODAY(), "EGRESADO", "VIGENTE")</f>
        <v>#REF!</v>
      </c>
      <c r="AD1070" s="1249">
        <v>1052</v>
      </c>
      <c r="AE1070" s="925"/>
      <c r="AF107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CALENDARIO)]],TODAY())/30,0)-AE1070, IF(Cat_alumnos[[#This Row],[ESTATUS ACADÉMICO]]="VIGENTE",ROUNDDOWN(DAYS360(Cat_alumnos[[#This Row],[FECHA DE INICIO (PRIMERA CLASE CALENDARIO)]],TODAY())/30,0)+1-AE1070,"NO VIGENTE"))</f>
        <v>#REF!</v>
      </c>
      <c r="AG1070" s="604"/>
      <c r="AH107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0" s="1085" t="str">
        <f t="shared" si="303"/>
        <v>SUSPENDER</v>
      </c>
      <c r="AJ1070" s="604"/>
      <c r="AK1070" s="604"/>
      <c r="AL1070" s="604"/>
      <c r="AM1070" s="604"/>
      <c r="AN1070" s="924"/>
      <c r="AO1070" s="924"/>
      <c r="AP1070" s="924"/>
      <c r="AQ1070" s="924"/>
      <c r="AR1070" s="924"/>
      <c r="AS1070" s="924"/>
      <c r="AT1070" s="604"/>
      <c r="AU1070" s="604"/>
      <c r="AV1070" s="604"/>
      <c r="AW1070" s="604"/>
      <c r="AX1070" s="604"/>
      <c r="AY1070" s="604"/>
      <c r="AZ1070" s="604"/>
      <c r="BA1070" s="604"/>
      <c r="BB1070" s="604"/>
      <c r="BC1070" s="604"/>
      <c r="BD1070" s="604"/>
      <c r="BE1070" s="604"/>
      <c r="BF1070" s="604"/>
      <c r="BG1070" s="604"/>
      <c r="BH1070" s="604"/>
      <c r="BI1070" s="604"/>
      <c r="BJ1070" s="604"/>
      <c r="BK1070" s="604"/>
      <c r="BL1070" s="604"/>
      <c r="BM1070" s="604"/>
      <c r="BN1070" s="604"/>
      <c r="BO1070" s="604"/>
      <c r="BP1070" s="604"/>
      <c r="BQ1070" s="604"/>
      <c r="BR1070" s="604"/>
      <c r="BS1070" s="604"/>
      <c r="BT1070" s="604"/>
      <c r="BU1070" s="604"/>
      <c r="BV1070" s="604"/>
      <c r="BW1070" s="604"/>
      <c r="BX1070" s="604"/>
      <c r="BY1070" s="604"/>
      <c r="BZ1070" s="604"/>
      <c r="CA1070" s="604"/>
      <c r="CB1070" s="604"/>
      <c r="CC1070" s="604"/>
      <c r="CD1070" s="604"/>
      <c r="CE1070" s="604"/>
      <c r="CF1070" s="604"/>
      <c r="CG1070" s="604"/>
      <c r="CH1070" s="604"/>
      <c r="CI1070" s="604"/>
      <c r="CJ1070" s="604"/>
      <c r="CK1070" s="604"/>
    </row>
    <row r="1071" spans="1:89" ht="16" hidden="1">
      <c r="A1071" s="447">
        <f t="shared" si="308"/>
        <v>1053</v>
      </c>
      <c r="B1071" s="46"/>
      <c r="C1071" s="1070"/>
      <c r="D1071" s="46"/>
      <c r="E1071" s="672"/>
      <c r="F1071" s="139"/>
      <c r="G1071" s="139"/>
      <c r="H1071" s="673"/>
      <c r="I1071" s="674"/>
      <c r="J1071" s="676"/>
      <c r="K1071" s="676"/>
      <c r="L1071" s="676"/>
      <c r="M1071" s="134"/>
      <c r="N1071" s="135"/>
      <c r="O1071" s="118" t="e">
        <f>EDATE($N1071,#REF!-1)</f>
        <v>#REF!</v>
      </c>
      <c r="P1071" s="135"/>
      <c r="Q1071" s="118" t="str">
        <f t="shared" si="304"/>
        <v/>
      </c>
      <c r="R1071" s="49" t="str">
        <f t="shared" si="305"/>
        <v/>
      </c>
      <c r="S1071" s="49">
        <f t="shared" si="309"/>
        <v>0</v>
      </c>
      <c r="T1071" s="245"/>
      <c r="U1071" s="132"/>
      <c r="V1071" s="604"/>
      <c r="W1071" s="604" t="str">
        <f t="shared" si="306"/>
        <v/>
      </c>
      <c r="X1071" s="1022">
        <f t="shared" si="307"/>
        <v>0</v>
      </c>
      <c r="Y1071" s="326"/>
      <c r="Z1071" s="327"/>
      <c r="AA1071" s="328"/>
      <c r="AB1071" s="604" t="e">
        <f ca="1">IF(Cat_alumnos[[#This Row],[Termina Programa]]&lt;TODAY(), "EGRESADO", "VIGENTE")</f>
        <v>#REF!</v>
      </c>
      <c r="AD1071" s="1248">
        <v>1053</v>
      </c>
      <c r="AE1071" s="925"/>
      <c r="AF107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CALENDARIO)]],TODAY())/30,0)-AE1071, IF(Cat_alumnos[[#This Row],[ESTATUS ACADÉMICO]]="VIGENTE",ROUNDDOWN(DAYS360(Cat_alumnos[[#This Row],[FECHA DE INICIO (PRIMERA CLASE CALENDARIO)]],TODAY())/30,0)+1-AE1071,"NO VIGENTE"))</f>
        <v>#REF!</v>
      </c>
      <c r="AG1071" s="604"/>
      <c r="AH107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1" s="1085" t="str">
        <f t="shared" si="303"/>
        <v>SUSPENDER</v>
      </c>
      <c r="AJ1071" s="604"/>
      <c r="AK1071" s="604"/>
      <c r="AL1071" s="604"/>
      <c r="AM1071" s="604"/>
      <c r="AN1071" s="924"/>
      <c r="AO1071" s="924"/>
      <c r="AP1071" s="924"/>
      <c r="AQ1071" s="924"/>
      <c r="AR1071" s="924"/>
      <c r="AS1071" s="924"/>
      <c r="AT1071" s="604"/>
      <c r="AU1071" s="604"/>
      <c r="AV1071" s="604"/>
      <c r="AW1071" s="604"/>
      <c r="AX1071" s="604"/>
      <c r="AY1071" s="604"/>
      <c r="AZ1071" s="604"/>
      <c r="BA1071" s="604"/>
      <c r="BB1071" s="604"/>
      <c r="BC1071" s="604"/>
      <c r="BD1071" s="604"/>
      <c r="BE1071" s="604"/>
      <c r="BF1071" s="604"/>
      <c r="BG1071" s="604"/>
      <c r="BH1071" s="604"/>
      <c r="BI1071" s="604"/>
      <c r="BJ1071" s="604"/>
      <c r="BK1071" s="604"/>
      <c r="BL1071" s="604"/>
      <c r="BM1071" s="604"/>
      <c r="BN1071" s="604"/>
      <c r="BO1071" s="604"/>
      <c r="BP1071" s="604"/>
      <c r="BQ1071" s="604"/>
      <c r="BR1071" s="604"/>
      <c r="BS1071" s="604"/>
      <c r="BT1071" s="604"/>
      <c r="BU1071" s="604"/>
      <c r="BV1071" s="604"/>
      <c r="BW1071" s="604"/>
      <c r="BX1071" s="604"/>
      <c r="BY1071" s="604"/>
      <c r="BZ1071" s="604"/>
      <c r="CA1071" s="604"/>
      <c r="CB1071" s="604"/>
      <c r="CC1071" s="604"/>
      <c r="CD1071" s="604"/>
      <c r="CE1071" s="604"/>
      <c r="CF1071" s="604"/>
      <c r="CG1071" s="604"/>
      <c r="CH1071" s="604"/>
      <c r="CI1071" s="604"/>
      <c r="CJ1071" s="604"/>
      <c r="CK1071" s="604"/>
    </row>
    <row r="1072" spans="1:89" ht="16" hidden="1">
      <c r="A1072" s="447">
        <f t="shared" si="308"/>
        <v>1054</v>
      </c>
      <c r="B1072" s="46"/>
      <c r="C1072" s="1070"/>
      <c r="D1072" s="46"/>
      <c r="E1072" s="672"/>
      <c r="F1072" s="139"/>
      <c r="G1072" s="139"/>
      <c r="H1072" s="673"/>
      <c r="I1072" s="674"/>
      <c r="J1072" s="676"/>
      <c r="K1072" s="676"/>
      <c r="L1072" s="676"/>
      <c r="M1072" s="134"/>
      <c r="N1072" s="135"/>
      <c r="O1072" s="118" t="e">
        <f>EDATE($N1072,#REF!-1)</f>
        <v>#REF!</v>
      </c>
      <c r="P1072" s="135"/>
      <c r="Q1072" s="118" t="str">
        <f t="shared" si="304"/>
        <v/>
      </c>
      <c r="R1072" s="49" t="str">
        <f t="shared" si="305"/>
        <v/>
      </c>
      <c r="S1072" s="49">
        <f t="shared" si="309"/>
        <v>0</v>
      </c>
      <c r="T1072" s="245"/>
      <c r="U1072" s="132"/>
      <c r="V1072" s="604"/>
      <c r="W1072" s="604" t="str">
        <f t="shared" si="306"/>
        <v/>
      </c>
      <c r="X1072" s="1022">
        <f t="shared" si="307"/>
        <v>0</v>
      </c>
      <c r="Y1072" s="326"/>
      <c r="Z1072" s="327"/>
      <c r="AA1072" s="328"/>
      <c r="AB1072" s="604" t="e">
        <f ca="1">IF(Cat_alumnos[[#This Row],[Termina Programa]]&lt;TODAY(), "EGRESADO", "VIGENTE")</f>
        <v>#REF!</v>
      </c>
      <c r="AD1072" s="1249">
        <v>1054</v>
      </c>
      <c r="AE1072" s="925"/>
      <c r="AF107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CALENDARIO)]],TODAY())/30,0)-AE1072, IF(Cat_alumnos[[#This Row],[ESTATUS ACADÉMICO]]="VIGENTE",ROUNDDOWN(DAYS360(Cat_alumnos[[#This Row],[FECHA DE INICIO (PRIMERA CLASE CALENDARIO)]],TODAY())/30,0)+1-AE1072,"NO VIGENTE"))</f>
        <v>#REF!</v>
      </c>
      <c r="AG1072" s="604"/>
      <c r="AH107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2" s="1085" t="str">
        <f t="shared" ref="AI1072:AI1135" si="310">IF(AH1072&gt;=2,"SUSPENDER",IF(AH1072&lt;=0,CONCATENATE("Al día"," ",$AK$17),IF(AND(AH1072&lt;=2,AH1072&gt;0),"COBRANZA",)))</f>
        <v>SUSPENDER</v>
      </c>
      <c r="AJ1072" s="604"/>
      <c r="AK1072" s="604"/>
      <c r="AL1072" s="604"/>
      <c r="AM1072" s="604"/>
      <c r="AN1072" s="924"/>
      <c r="AO1072" s="924"/>
      <c r="AP1072" s="924"/>
      <c r="AQ1072" s="924"/>
      <c r="AR1072" s="924"/>
      <c r="AS1072" s="924"/>
      <c r="AT1072" s="604"/>
      <c r="AU1072" s="604"/>
      <c r="AV1072" s="604"/>
      <c r="AW1072" s="604"/>
      <c r="AX1072" s="604"/>
      <c r="AY1072" s="604"/>
      <c r="AZ1072" s="604"/>
      <c r="BA1072" s="604"/>
      <c r="BB1072" s="604"/>
      <c r="BC1072" s="604"/>
      <c r="BD1072" s="604"/>
      <c r="BE1072" s="604"/>
      <c r="BF1072" s="604"/>
      <c r="BG1072" s="604"/>
      <c r="BH1072" s="604"/>
      <c r="BI1072" s="604"/>
      <c r="BJ1072" s="604"/>
      <c r="BK1072" s="604"/>
      <c r="BL1072" s="604"/>
      <c r="BM1072" s="604"/>
      <c r="BN1072" s="604"/>
      <c r="BO1072" s="604"/>
      <c r="BP1072" s="604"/>
      <c r="BQ1072" s="604"/>
      <c r="BR1072" s="604"/>
      <c r="BS1072" s="604"/>
      <c r="BT1072" s="604"/>
      <c r="BU1072" s="604"/>
      <c r="BV1072" s="604"/>
      <c r="BW1072" s="604"/>
      <c r="BX1072" s="604"/>
      <c r="BY1072" s="604"/>
      <c r="BZ1072" s="604"/>
      <c r="CA1072" s="604"/>
      <c r="CB1072" s="604"/>
      <c r="CC1072" s="604"/>
      <c r="CD1072" s="604"/>
      <c r="CE1072" s="604"/>
      <c r="CF1072" s="604"/>
      <c r="CG1072" s="604"/>
      <c r="CH1072" s="604"/>
      <c r="CI1072" s="604"/>
      <c r="CJ1072" s="604"/>
      <c r="CK1072" s="604"/>
    </row>
    <row r="1073" spans="1:89" ht="16" hidden="1">
      <c r="A1073" s="447">
        <f t="shared" si="308"/>
        <v>1055</v>
      </c>
      <c r="B1073" s="46"/>
      <c r="C1073" s="1070"/>
      <c r="D1073" s="46"/>
      <c r="E1073" s="672"/>
      <c r="F1073" s="139"/>
      <c r="G1073" s="139"/>
      <c r="H1073" s="673"/>
      <c r="I1073" s="674"/>
      <c r="J1073" s="676"/>
      <c r="K1073" s="676"/>
      <c r="L1073" s="676"/>
      <c r="M1073" s="134"/>
      <c r="N1073" s="135"/>
      <c r="O1073" s="118" t="e">
        <f>EDATE($N1073,#REF!-1)</f>
        <v>#REF!</v>
      </c>
      <c r="P1073" s="135"/>
      <c r="Q1073" s="118" t="str">
        <f t="shared" si="304"/>
        <v/>
      </c>
      <c r="R1073" s="49" t="str">
        <f t="shared" si="305"/>
        <v/>
      </c>
      <c r="S1073" s="49">
        <f t="shared" si="309"/>
        <v>0</v>
      </c>
      <c r="T1073" s="245"/>
      <c r="U1073" s="132"/>
      <c r="V1073" s="604"/>
      <c r="W1073" s="604" t="str">
        <f t="shared" si="306"/>
        <v/>
      </c>
      <c r="X1073" s="1022">
        <f t="shared" si="307"/>
        <v>0</v>
      </c>
      <c r="Y1073" s="326"/>
      <c r="Z1073" s="327"/>
      <c r="AA1073" s="328"/>
      <c r="AB1073" s="604" t="e">
        <f ca="1">IF(Cat_alumnos[[#This Row],[Termina Programa]]&lt;TODAY(), "EGRESADO", "VIGENTE")</f>
        <v>#REF!</v>
      </c>
      <c r="AD1073" s="1248">
        <v>1055</v>
      </c>
      <c r="AE1073" s="925"/>
      <c r="AF107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CALENDARIO)]],TODAY())/30,0)-AE1073, IF(Cat_alumnos[[#This Row],[ESTATUS ACADÉMICO]]="VIGENTE",ROUNDDOWN(DAYS360(Cat_alumnos[[#This Row],[FECHA DE INICIO (PRIMERA CLASE CALENDARIO)]],TODAY())/30,0)+1-AE1073,"NO VIGENTE"))</f>
        <v>#REF!</v>
      </c>
      <c r="AG1073" s="604"/>
      <c r="AH107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3" s="1085" t="str">
        <f t="shared" si="310"/>
        <v>SUSPENDER</v>
      </c>
      <c r="AJ1073" s="604"/>
      <c r="AK1073" s="604"/>
      <c r="AL1073" s="604"/>
      <c r="AM1073" s="604"/>
      <c r="AN1073" s="924"/>
      <c r="AO1073" s="924"/>
      <c r="AP1073" s="924"/>
      <c r="AQ1073" s="924"/>
      <c r="AR1073" s="924"/>
      <c r="AS1073" s="924"/>
      <c r="AT1073" s="604"/>
      <c r="AU1073" s="604"/>
      <c r="AV1073" s="604"/>
      <c r="AW1073" s="604"/>
      <c r="AX1073" s="604"/>
      <c r="AY1073" s="604"/>
      <c r="AZ1073" s="604"/>
      <c r="BA1073" s="604"/>
      <c r="BB1073" s="604"/>
      <c r="BC1073" s="604"/>
      <c r="BD1073" s="604"/>
      <c r="BE1073" s="604"/>
      <c r="BF1073" s="604"/>
      <c r="BG1073" s="604"/>
      <c r="BH1073" s="604"/>
      <c r="BI1073" s="604"/>
      <c r="BJ1073" s="604"/>
      <c r="BK1073" s="604"/>
      <c r="BL1073" s="604"/>
      <c r="BM1073" s="604"/>
      <c r="BN1073" s="604"/>
      <c r="BO1073" s="604"/>
      <c r="BP1073" s="604"/>
      <c r="BQ1073" s="604"/>
      <c r="BR1073" s="604"/>
      <c r="BS1073" s="604"/>
      <c r="BT1073" s="604"/>
      <c r="BU1073" s="604"/>
      <c r="BV1073" s="604"/>
      <c r="BW1073" s="604"/>
      <c r="BX1073" s="604"/>
      <c r="BY1073" s="604"/>
      <c r="BZ1073" s="604"/>
      <c r="CA1073" s="604"/>
      <c r="CB1073" s="604"/>
      <c r="CC1073" s="604"/>
      <c r="CD1073" s="604"/>
      <c r="CE1073" s="604"/>
      <c r="CF1073" s="604"/>
      <c r="CG1073" s="604"/>
      <c r="CH1073" s="604"/>
      <c r="CI1073" s="604"/>
      <c r="CJ1073" s="604"/>
      <c r="CK1073" s="604"/>
    </row>
    <row r="1074" spans="1:89" ht="16" hidden="1">
      <c r="A1074" s="447">
        <f t="shared" si="308"/>
        <v>1056</v>
      </c>
      <c r="B1074" s="46"/>
      <c r="C1074" s="1070"/>
      <c r="D1074" s="46"/>
      <c r="E1074" s="672"/>
      <c r="F1074" s="139"/>
      <c r="G1074" s="139"/>
      <c r="H1074" s="673"/>
      <c r="I1074" s="674"/>
      <c r="J1074" s="676"/>
      <c r="K1074" s="676"/>
      <c r="L1074" s="676"/>
      <c r="M1074" s="134"/>
      <c r="N1074" s="135"/>
      <c r="O1074" s="118" t="e">
        <f>EDATE($N1074,#REF!-1)</f>
        <v>#REF!</v>
      </c>
      <c r="P1074" s="135"/>
      <c r="Q1074" s="118" t="str">
        <f t="shared" si="304"/>
        <v/>
      </c>
      <c r="R1074" s="49" t="str">
        <f t="shared" si="305"/>
        <v/>
      </c>
      <c r="S1074" s="49">
        <f t="shared" si="309"/>
        <v>0</v>
      </c>
      <c r="T1074" s="245"/>
      <c r="U1074" s="132"/>
      <c r="V1074" s="604"/>
      <c r="W1074" s="604" t="str">
        <f t="shared" si="306"/>
        <v/>
      </c>
      <c r="X1074" s="1022">
        <f t="shared" si="307"/>
        <v>0</v>
      </c>
      <c r="Y1074" s="326"/>
      <c r="Z1074" s="327"/>
      <c r="AA1074" s="328"/>
      <c r="AB1074" s="604" t="e">
        <f ca="1">IF(Cat_alumnos[[#This Row],[Termina Programa]]&lt;TODAY(), "EGRESADO", "VIGENTE")</f>
        <v>#REF!</v>
      </c>
      <c r="AD1074" s="1249">
        <v>1056</v>
      </c>
      <c r="AE1074" s="925"/>
      <c r="AF107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CALENDARIO)]],TODAY())/30,0)-AE1074, IF(Cat_alumnos[[#This Row],[ESTATUS ACADÉMICO]]="VIGENTE",ROUNDDOWN(DAYS360(Cat_alumnos[[#This Row],[FECHA DE INICIO (PRIMERA CLASE CALENDARIO)]],TODAY())/30,0)+1-AE1074,"NO VIGENTE"))</f>
        <v>#REF!</v>
      </c>
      <c r="AG1074" s="604"/>
      <c r="AH107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4" s="1085" t="str">
        <f t="shared" si="310"/>
        <v>SUSPENDER</v>
      </c>
      <c r="AJ1074" s="604"/>
      <c r="AK1074" s="604"/>
      <c r="AL1074" s="604"/>
      <c r="AM1074" s="604"/>
      <c r="AN1074" s="924"/>
      <c r="AO1074" s="924"/>
      <c r="AP1074" s="924"/>
      <c r="AQ1074" s="924"/>
      <c r="AR1074" s="924"/>
      <c r="AS1074" s="924"/>
      <c r="AT1074" s="604"/>
      <c r="AU1074" s="604"/>
      <c r="AV1074" s="604"/>
      <c r="AW1074" s="604"/>
      <c r="AX1074" s="604"/>
      <c r="AY1074" s="604"/>
      <c r="AZ1074" s="604"/>
      <c r="BA1074" s="604"/>
      <c r="BB1074" s="604"/>
      <c r="BC1074" s="604"/>
      <c r="BD1074" s="604"/>
      <c r="BE1074" s="604"/>
      <c r="BF1074" s="604"/>
      <c r="BG1074" s="604"/>
      <c r="BH1074" s="604"/>
      <c r="BI1074" s="604"/>
      <c r="BJ1074" s="604"/>
      <c r="BK1074" s="604"/>
      <c r="BL1074" s="604"/>
      <c r="BM1074" s="604"/>
      <c r="BN1074" s="604"/>
      <c r="BO1074" s="604"/>
      <c r="BP1074" s="604"/>
      <c r="BQ1074" s="604"/>
      <c r="BR1074" s="604"/>
      <c r="BS1074" s="604"/>
      <c r="BT1074" s="604"/>
      <c r="BU1074" s="604"/>
      <c r="BV1074" s="604"/>
      <c r="BW1074" s="604"/>
      <c r="BX1074" s="604"/>
      <c r="BY1074" s="604"/>
      <c r="BZ1074" s="604"/>
      <c r="CA1074" s="604"/>
      <c r="CB1074" s="604"/>
      <c r="CC1074" s="604"/>
      <c r="CD1074" s="604"/>
      <c r="CE1074" s="604"/>
      <c r="CF1074" s="604"/>
      <c r="CG1074" s="604"/>
      <c r="CH1074" s="604"/>
      <c r="CI1074" s="604"/>
      <c r="CJ1074" s="604"/>
      <c r="CK1074" s="604"/>
    </row>
    <row r="1075" spans="1:89" ht="16" hidden="1">
      <c r="A1075" s="447">
        <f t="shared" si="308"/>
        <v>1057</v>
      </c>
      <c r="B1075" s="46"/>
      <c r="C1075" s="1070"/>
      <c r="D1075" s="46"/>
      <c r="E1075" s="672"/>
      <c r="F1075" s="139"/>
      <c r="G1075" s="139"/>
      <c r="H1075" s="673"/>
      <c r="I1075" s="674"/>
      <c r="J1075" s="676"/>
      <c r="K1075" s="676"/>
      <c r="L1075" s="676"/>
      <c r="M1075" s="134"/>
      <c r="N1075" s="135"/>
      <c r="O1075" s="118" t="e">
        <f>EDATE($N1075,#REF!-1)</f>
        <v>#REF!</v>
      </c>
      <c r="P1075" s="135"/>
      <c r="Q1075" s="118" t="str">
        <f t="shared" si="304"/>
        <v/>
      </c>
      <c r="R1075" s="49" t="str">
        <f t="shared" si="305"/>
        <v/>
      </c>
      <c r="S1075" s="49">
        <f t="shared" si="309"/>
        <v>0</v>
      </c>
      <c r="T1075" s="245"/>
      <c r="U1075" s="132"/>
      <c r="V1075" s="604"/>
      <c r="W1075" s="604" t="str">
        <f t="shared" si="306"/>
        <v/>
      </c>
      <c r="X1075" s="1022">
        <f t="shared" si="307"/>
        <v>0</v>
      </c>
      <c r="Y1075" s="326"/>
      <c r="Z1075" s="327"/>
      <c r="AA1075" s="328"/>
      <c r="AB1075" s="604" t="e">
        <f ca="1">IF(Cat_alumnos[[#This Row],[Termina Programa]]&lt;TODAY(), "EGRESADO", "VIGENTE")</f>
        <v>#REF!</v>
      </c>
      <c r="AD1075" s="1248">
        <v>1057</v>
      </c>
      <c r="AE1075" s="925"/>
      <c r="AF107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CALENDARIO)]],TODAY())/30,0)-AE1075, IF(Cat_alumnos[[#This Row],[ESTATUS ACADÉMICO]]="VIGENTE",ROUNDDOWN(DAYS360(Cat_alumnos[[#This Row],[FECHA DE INICIO (PRIMERA CLASE CALENDARIO)]],TODAY())/30,0)+1-AE1075,"NO VIGENTE"))</f>
        <v>#REF!</v>
      </c>
      <c r="AG1075" s="604"/>
      <c r="AH107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5" s="1085" t="str">
        <f t="shared" si="310"/>
        <v>SUSPENDER</v>
      </c>
      <c r="AJ1075" s="604"/>
      <c r="AK1075" s="604"/>
      <c r="AL1075" s="604"/>
      <c r="AM1075" s="604"/>
      <c r="AN1075" s="924"/>
      <c r="AO1075" s="924"/>
      <c r="AP1075" s="924"/>
      <c r="AQ1075" s="924"/>
      <c r="AR1075" s="924"/>
      <c r="AS1075" s="924"/>
      <c r="AT1075" s="604"/>
      <c r="AU1075" s="604"/>
      <c r="AV1075" s="604"/>
      <c r="AW1075" s="604"/>
      <c r="AX1075" s="604"/>
      <c r="AY1075" s="604"/>
      <c r="AZ1075" s="604"/>
      <c r="BA1075" s="604"/>
      <c r="BB1075" s="604"/>
      <c r="BC1075" s="604"/>
      <c r="BD1075" s="604"/>
      <c r="BE1075" s="604"/>
      <c r="BF1075" s="604"/>
      <c r="BG1075" s="604"/>
      <c r="BH1075" s="604"/>
      <c r="BI1075" s="604"/>
      <c r="BJ1075" s="604"/>
      <c r="BK1075" s="604"/>
      <c r="BL1075" s="604"/>
      <c r="BM1075" s="604"/>
      <c r="BN1075" s="604"/>
      <c r="BO1075" s="604"/>
      <c r="BP1075" s="604"/>
      <c r="BQ1075" s="604"/>
      <c r="BR1075" s="604"/>
      <c r="BS1075" s="604"/>
      <c r="BT1075" s="604"/>
      <c r="BU1075" s="604"/>
      <c r="BV1075" s="604"/>
      <c r="BW1075" s="604"/>
      <c r="BX1075" s="604"/>
      <c r="BY1075" s="604"/>
      <c r="BZ1075" s="604"/>
      <c r="CA1075" s="604"/>
      <c r="CB1075" s="604"/>
      <c r="CC1075" s="604"/>
      <c r="CD1075" s="604"/>
      <c r="CE1075" s="604"/>
      <c r="CF1075" s="604"/>
      <c r="CG1075" s="604"/>
      <c r="CH1075" s="604"/>
      <c r="CI1075" s="604"/>
      <c r="CJ1075" s="604"/>
      <c r="CK1075" s="604"/>
    </row>
    <row r="1076" spans="1:89" ht="16" hidden="1">
      <c r="A1076" s="447">
        <f t="shared" si="308"/>
        <v>1058</v>
      </c>
      <c r="B1076" s="46"/>
      <c r="C1076" s="1070"/>
      <c r="D1076" s="46"/>
      <c r="E1076" s="672"/>
      <c r="F1076" s="139"/>
      <c r="G1076" s="139"/>
      <c r="H1076" s="673"/>
      <c r="I1076" s="674"/>
      <c r="J1076" s="676"/>
      <c r="K1076" s="676"/>
      <c r="L1076" s="676"/>
      <c r="M1076" s="134"/>
      <c r="N1076" s="135"/>
      <c r="O1076" s="118" t="e">
        <f>EDATE($N1076,#REF!-1)</f>
        <v>#REF!</v>
      </c>
      <c r="P1076" s="135"/>
      <c r="Q1076" s="118" t="str">
        <f t="shared" si="304"/>
        <v/>
      </c>
      <c r="R1076" s="49" t="str">
        <f t="shared" si="305"/>
        <v/>
      </c>
      <c r="S1076" s="49">
        <f t="shared" si="309"/>
        <v>0</v>
      </c>
      <c r="T1076" s="245"/>
      <c r="U1076" s="132"/>
      <c r="V1076" s="604"/>
      <c r="W1076" s="604" t="str">
        <f t="shared" si="306"/>
        <v/>
      </c>
      <c r="X1076" s="1022">
        <f t="shared" si="307"/>
        <v>0</v>
      </c>
      <c r="Y1076" s="326"/>
      <c r="Z1076" s="327"/>
      <c r="AA1076" s="328"/>
      <c r="AB1076" s="604" t="e">
        <f ca="1">IF(Cat_alumnos[[#This Row],[Termina Programa]]&lt;TODAY(), "EGRESADO", "VIGENTE")</f>
        <v>#REF!</v>
      </c>
      <c r="AD1076" s="1249">
        <v>1058</v>
      </c>
      <c r="AE1076" s="925"/>
      <c r="AF107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CALENDARIO)]],TODAY())/30,0)-AE1076, IF(Cat_alumnos[[#This Row],[ESTATUS ACADÉMICO]]="VIGENTE",ROUNDDOWN(DAYS360(Cat_alumnos[[#This Row],[FECHA DE INICIO (PRIMERA CLASE CALENDARIO)]],TODAY())/30,0)+1-AE1076,"NO VIGENTE"))</f>
        <v>#REF!</v>
      </c>
      <c r="AG1076" s="604"/>
      <c r="AH107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6" s="1085" t="str">
        <f t="shared" si="310"/>
        <v>SUSPENDER</v>
      </c>
      <c r="AJ1076" s="604"/>
      <c r="AK1076" s="604"/>
      <c r="AL1076" s="604"/>
      <c r="AM1076" s="604"/>
      <c r="AN1076" s="924"/>
      <c r="AO1076" s="924"/>
      <c r="AP1076" s="924"/>
      <c r="AQ1076" s="924"/>
      <c r="AR1076" s="924"/>
      <c r="AS1076" s="924"/>
      <c r="AT1076" s="604"/>
      <c r="AU1076" s="604"/>
      <c r="AV1076" s="604"/>
      <c r="AW1076" s="604"/>
      <c r="AX1076" s="604"/>
      <c r="AY1076" s="604"/>
      <c r="AZ1076" s="604"/>
      <c r="BA1076" s="604"/>
      <c r="BB1076" s="604"/>
      <c r="BC1076" s="604"/>
      <c r="BD1076" s="604"/>
      <c r="BE1076" s="604"/>
      <c r="BF1076" s="604"/>
      <c r="BG1076" s="604"/>
      <c r="BH1076" s="604"/>
      <c r="BI1076" s="604"/>
      <c r="BJ1076" s="604"/>
      <c r="BK1076" s="604"/>
      <c r="BL1076" s="604"/>
      <c r="BM1076" s="604"/>
      <c r="BN1076" s="604"/>
      <c r="BO1076" s="604"/>
      <c r="BP1076" s="604"/>
      <c r="BQ1076" s="604"/>
      <c r="BR1076" s="604"/>
      <c r="BS1076" s="604"/>
      <c r="BT1076" s="604"/>
      <c r="BU1076" s="604"/>
      <c r="BV1076" s="604"/>
      <c r="BW1076" s="604"/>
      <c r="BX1076" s="604"/>
      <c r="BY1076" s="604"/>
      <c r="BZ1076" s="604"/>
      <c r="CA1076" s="604"/>
      <c r="CB1076" s="604"/>
      <c r="CC1076" s="604"/>
      <c r="CD1076" s="604"/>
      <c r="CE1076" s="604"/>
      <c r="CF1076" s="604"/>
      <c r="CG1076" s="604"/>
      <c r="CH1076" s="604"/>
      <c r="CI1076" s="604"/>
      <c r="CJ1076" s="604"/>
      <c r="CK1076" s="604"/>
    </row>
    <row r="1077" spans="1:89" ht="16" hidden="1">
      <c r="A1077" s="447">
        <f t="shared" si="308"/>
        <v>1059</v>
      </c>
      <c r="B1077" s="46"/>
      <c r="C1077" s="1070"/>
      <c r="D1077" s="46"/>
      <c r="E1077" s="672"/>
      <c r="F1077" s="139"/>
      <c r="G1077" s="139"/>
      <c r="H1077" s="673"/>
      <c r="I1077" s="674"/>
      <c r="J1077" s="676"/>
      <c r="K1077" s="676"/>
      <c r="L1077" s="676"/>
      <c r="M1077" s="134"/>
      <c r="N1077" s="135"/>
      <c r="O1077" s="118" t="e">
        <f>EDATE($N1077,#REF!-1)</f>
        <v>#REF!</v>
      </c>
      <c r="P1077" s="135"/>
      <c r="Q1077" s="118" t="str">
        <f t="shared" si="304"/>
        <v/>
      </c>
      <c r="R1077" s="49" t="str">
        <f t="shared" si="305"/>
        <v/>
      </c>
      <c r="S1077" s="49">
        <f t="shared" si="309"/>
        <v>0</v>
      </c>
      <c r="T1077" s="245"/>
      <c r="U1077" s="132"/>
      <c r="V1077" s="604"/>
      <c r="W1077" s="604" t="str">
        <f t="shared" si="306"/>
        <v/>
      </c>
      <c r="X1077" s="1022">
        <f t="shared" si="307"/>
        <v>0</v>
      </c>
      <c r="Y1077" s="326"/>
      <c r="Z1077" s="327"/>
      <c r="AA1077" s="328"/>
      <c r="AB1077" s="604" t="e">
        <f ca="1">IF(Cat_alumnos[[#This Row],[Termina Programa]]&lt;TODAY(), "EGRESADO", "VIGENTE")</f>
        <v>#REF!</v>
      </c>
      <c r="AD1077" s="1248">
        <v>1059</v>
      </c>
      <c r="AE1077" s="925"/>
      <c r="AF107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CALENDARIO)]],TODAY())/30,0)-AE1077, IF(Cat_alumnos[[#This Row],[ESTATUS ACADÉMICO]]="VIGENTE",ROUNDDOWN(DAYS360(Cat_alumnos[[#This Row],[FECHA DE INICIO (PRIMERA CLASE CALENDARIO)]],TODAY())/30,0)+1-AE1077,"NO VIGENTE"))</f>
        <v>#REF!</v>
      </c>
      <c r="AG1077" s="604"/>
      <c r="AH107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7" s="1085" t="str">
        <f t="shared" si="310"/>
        <v>SUSPENDER</v>
      </c>
      <c r="AJ1077" s="604"/>
      <c r="AK1077" s="604"/>
      <c r="AL1077" s="604"/>
      <c r="AM1077" s="604"/>
      <c r="AN1077" s="924"/>
      <c r="AO1077" s="924"/>
      <c r="AP1077" s="924"/>
      <c r="AQ1077" s="924"/>
      <c r="AR1077" s="924"/>
      <c r="AS1077" s="924"/>
      <c r="AT1077" s="604"/>
      <c r="AU1077" s="604"/>
      <c r="AV1077" s="604"/>
      <c r="AW1077" s="604"/>
      <c r="AX1077" s="604"/>
      <c r="AY1077" s="604"/>
      <c r="AZ1077" s="604"/>
      <c r="BA1077" s="604"/>
      <c r="BB1077" s="604"/>
      <c r="BC1077" s="604"/>
      <c r="BD1077" s="604"/>
      <c r="BE1077" s="604"/>
      <c r="BF1077" s="604"/>
      <c r="BG1077" s="604"/>
      <c r="BH1077" s="604"/>
      <c r="BI1077" s="604"/>
      <c r="BJ1077" s="604"/>
      <c r="BK1077" s="604"/>
      <c r="BL1077" s="604"/>
      <c r="BM1077" s="604"/>
      <c r="BN1077" s="604"/>
      <c r="BO1077" s="604"/>
      <c r="BP1077" s="604"/>
      <c r="BQ1077" s="604"/>
      <c r="BR1077" s="604"/>
      <c r="BS1077" s="604"/>
      <c r="BT1077" s="604"/>
      <c r="BU1077" s="604"/>
      <c r="BV1077" s="604"/>
      <c r="BW1077" s="604"/>
      <c r="BX1077" s="604"/>
      <c r="BY1077" s="604"/>
      <c r="BZ1077" s="604"/>
      <c r="CA1077" s="604"/>
      <c r="CB1077" s="604"/>
      <c r="CC1077" s="604"/>
      <c r="CD1077" s="604"/>
      <c r="CE1077" s="604"/>
      <c r="CF1077" s="604"/>
      <c r="CG1077" s="604"/>
      <c r="CH1077" s="604"/>
      <c r="CI1077" s="604"/>
      <c r="CJ1077" s="604"/>
      <c r="CK1077" s="604"/>
    </row>
    <row r="1078" spans="1:89" ht="16" hidden="1">
      <c r="A1078" s="447">
        <f t="shared" si="308"/>
        <v>1060</v>
      </c>
      <c r="B1078" s="46"/>
      <c r="C1078" s="1070"/>
      <c r="D1078" s="46"/>
      <c r="E1078" s="672"/>
      <c r="F1078" s="139"/>
      <c r="G1078" s="139"/>
      <c r="H1078" s="673"/>
      <c r="I1078" s="674"/>
      <c r="J1078" s="676"/>
      <c r="K1078" s="676"/>
      <c r="L1078" s="676"/>
      <c r="M1078" s="134"/>
      <c r="N1078" s="135"/>
      <c r="O1078" s="118" t="e">
        <f>EDATE($N1078,#REF!-1)</f>
        <v>#REF!</v>
      </c>
      <c r="P1078" s="135"/>
      <c r="Q1078" s="118" t="str">
        <f t="shared" si="304"/>
        <v/>
      </c>
      <c r="R1078" s="49" t="str">
        <f t="shared" si="305"/>
        <v/>
      </c>
      <c r="S1078" s="49">
        <f t="shared" si="309"/>
        <v>0</v>
      </c>
      <c r="T1078" s="245"/>
      <c r="U1078" s="132"/>
      <c r="V1078" s="604"/>
      <c r="W1078" s="604" t="str">
        <f t="shared" si="306"/>
        <v/>
      </c>
      <c r="X1078" s="1022">
        <f t="shared" si="307"/>
        <v>0</v>
      </c>
      <c r="Y1078" s="326"/>
      <c r="Z1078" s="327"/>
      <c r="AA1078" s="328"/>
      <c r="AB1078" s="604" t="e">
        <f ca="1">IF(Cat_alumnos[[#This Row],[Termina Programa]]&lt;TODAY(), "EGRESADO", "VIGENTE")</f>
        <v>#REF!</v>
      </c>
      <c r="AD1078" s="1249">
        <v>1060</v>
      </c>
      <c r="AE1078" s="925"/>
      <c r="AF107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CALENDARIO)]],TODAY())/30,0)-AE1078, IF(Cat_alumnos[[#This Row],[ESTATUS ACADÉMICO]]="VIGENTE",ROUNDDOWN(DAYS360(Cat_alumnos[[#This Row],[FECHA DE INICIO (PRIMERA CLASE CALENDARIO)]],TODAY())/30,0)+1-AE1078,"NO VIGENTE"))</f>
        <v>#REF!</v>
      </c>
      <c r="AG1078" s="604"/>
      <c r="AH107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8" s="1085" t="str">
        <f t="shared" si="310"/>
        <v>SUSPENDER</v>
      </c>
      <c r="AJ1078" s="604"/>
      <c r="AK1078" s="604"/>
      <c r="AL1078" s="604"/>
      <c r="AM1078" s="604"/>
      <c r="AN1078" s="924"/>
      <c r="AO1078" s="924"/>
      <c r="AP1078" s="924"/>
      <c r="AQ1078" s="924"/>
      <c r="AR1078" s="924"/>
      <c r="AS1078" s="924"/>
      <c r="AT1078" s="604"/>
      <c r="AU1078" s="604"/>
      <c r="AV1078" s="604"/>
      <c r="AW1078" s="604"/>
      <c r="AX1078" s="604"/>
      <c r="AY1078" s="604"/>
      <c r="AZ1078" s="604"/>
      <c r="BA1078" s="604"/>
      <c r="BB1078" s="604"/>
      <c r="BC1078" s="604"/>
      <c r="BD1078" s="604"/>
      <c r="BE1078" s="604"/>
      <c r="BF1078" s="604"/>
      <c r="BG1078" s="604"/>
      <c r="BH1078" s="604"/>
      <c r="BI1078" s="604"/>
      <c r="BJ1078" s="604"/>
      <c r="BK1078" s="604"/>
      <c r="BL1078" s="604"/>
      <c r="BM1078" s="604"/>
      <c r="BN1078" s="604"/>
      <c r="BO1078" s="604"/>
      <c r="BP1078" s="604"/>
      <c r="BQ1078" s="604"/>
      <c r="BR1078" s="604"/>
      <c r="BS1078" s="604"/>
      <c r="BT1078" s="604"/>
      <c r="BU1078" s="604"/>
      <c r="BV1078" s="604"/>
      <c r="BW1078" s="604"/>
      <c r="BX1078" s="604"/>
      <c r="BY1078" s="604"/>
      <c r="BZ1078" s="604"/>
      <c r="CA1078" s="604"/>
      <c r="CB1078" s="604"/>
      <c r="CC1078" s="604"/>
      <c r="CD1078" s="604"/>
      <c r="CE1078" s="604"/>
      <c r="CF1078" s="604"/>
      <c r="CG1078" s="604"/>
      <c r="CH1078" s="604"/>
      <c r="CI1078" s="604"/>
      <c r="CJ1078" s="604"/>
      <c r="CK1078" s="604"/>
    </row>
    <row r="1079" spans="1:89" ht="16" hidden="1">
      <c r="A1079" s="447">
        <f t="shared" si="308"/>
        <v>1061</v>
      </c>
      <c r="B1079" s="46"/>
      <c r="C1079" s="1070"/>
      <c r="D1079" s="46"/>
      <c r="E1079" s="672"/>
      <c r="F1079" s="139"/>
      <c r="G1079" s="139"/>
      <c r="H1079" s="673"/>
      <c r="I1079" s="674"/>
      <c r="J1079" s="676"/>
      <c r="K1079" s="676"/>
      <c r="L1079" s="676"/>
      <c r="M1079" s="134"/>
      <c r="N1079" s="135"/>
      <c r="O1079" s="118" t="e">
        <f>EDATE($N1079,#REF!-1)</f>
        <v>#REF!</v>
      </c>
      <c r="P1079" s="135"/>
      <c r="Q1079" s="118" t="str">
        <f t="shared" si="304"/>
        <v/>
      </c>
      <c r="R1079" s="49" t="str">
        <f t="shared" si="305"/>
        <v/>
      </c>
      <c r="S1079" s="49">
        <f t="shared" si="309"/>
        <v>0</v>
      </c>
      <c r="T1079" s="245"/>
      <c r="U1079" s="132"/>
      <c r="V1079" s="604"/>
      <c r="W1079" s="604" t="str">
        <f t="shared" si="306"/>
        <v/>
      </c>
      <c r="X1079" s="1022">
        <f t="shared" si="307"/>
        <v>0</v>
      </c>
      <c r="Y1079" s="326"/>
      <c r="Z1079" s="327"/>
      <c r="AA1079" s="328"/>
      <c r="AB1079" s="604" t="e">
        <f ca="1">IF(Cat_alumnos[[#This Row],[Termina Programa]]&lt;TODAY(), "EGRESADO", "VIGENTE")</f>
        <v>#REF!</v>
      </c>
      <c r="AD1079" s="1248">
        <v>1061</v>
      </c>
      <c r="AE1079" s="925"/>
      <c r="AF107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CALENDARIO)]],TODAY())/30,0)-AE1079, IF(Cat_alumnos[[#This Row],[ESTATUS ACADÉMICO]]="VIGENTE",ROUNDDOWN(DAYS360(Cat_alumnos[[#This Row],[FECHA DE INICIO (PRIMERA CLASE CALENDARIO)]],TODAY())/30,0)+1-AE1079,"NO VIGENTE"))</f>
        <v>#REF!</v>
      </c>
      <c r="AG1079" s="604"/>
      <c r="AH107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9" s="1085" t="str">
        <f t="shared" si="310"/>
        <v>SUSPENDER</v>
      </c>
      <c r="AJ1079" s="604"/>
      <c r="AK1079" s="604"/>
      <c r="AL1079" s="604"/>
      <c r="AM1079" s="604"/>
      <c r="AN1079" s="924"/>
      <c r="AO1079" s="924"/>
      <c r="AP1079" s="924"/>
      <c r="AQ1079" s="924"/>
      <c r="AR1079" s="924"/>
      <c r="AS1079" s="924"/>
      <c r="AT1079" s="604"/>
      <c r="AU1079" s="604"/>
      <c r="AV1079" s="604"/>
      <c r="AW1079" s="604"/>
      <c r="AX1079" s="604"/>
      <c r="AY1079" s="604"/>
      <c r="AZ1079" s="604"/>
      <c r="BA1079" s="604"/>
      <c r="BB1079" s="604"/>
      <c r="BC1079" s="604"/>
      <c r="BD1079" s="604"/>
      <c r="BE1079" s="604"/>
      <c r="BF1079" s="604"/>
      <c r="BG1079" s="604"/>
      <c r="BH1079" s="604"/>
      <c r="BI1079" s="604"/>
      <c r="BJ1079" s="604"/>
      <c r="BK1079" s="604"/>
      <c r="BL1079" s="604"/>
      <c r="BM1079" s="604"/>
      <c r="BN1079" s="604"/>
      <c r="BO1079" s="604"/>
      <c r="BP1079" s="604"/>
      <c r="BQ1079" s="604"/>
      <c r="BR1079" s="604"/>
      <c r="BS1079" s="604"/>
      <c r="BT1079" s="604"/>
      <c r="BU1079" s="604"/>
      <c r="BV1079" s="604"/>
      <c r="BW1079" s="604"/>
      <c r="BX1079" s="604"/>
      <c r="BY1079" s="604"/>
      <c r="BZ1079" s="604"/>
      <c r="CA1079" s="604"/>
      <c r="CB1079" s="604"/>
      <c r="CC1079" s="604"/>
      <c r="CD1079" s="604"/>
      <c r="CE1079" s="604"/>
      <c r="CF1079" s="604"/>
      <c r="CG1079" s="604"/>
      <c r="CH1079" s="604"/>
      <c r="CI1079" s="604"/>
      <c r="CJ1079" s="604"/>
      <c r="CK1079" s="604"/>
    </row>
    <row r="1080" spans="1:89" ht="16" hidden="1">
      <c r="A1080" s="447">
        <f t="shared" si="308"/>
        <v>1062</v>
      </c>
      <c r="B1080" s="46"/>
      <c r="C1080" s="1070"/>
      <c r="D1080" s="46"/>
      <c r="E1080" s="672"/>
      <c r="F1080" s="139"/>
      <c r="G1080" s="139"/>
      <c r="H1080" s="673"/>
      <c r="I1080" s="674"/>
      <c r="J1080" s="676"/>
      <c r="K1080" s="676"/>
      <c r="L1080" s="676"/>
      <c r="M1080" s="134"/>
      <c r="N1080" s="135"/>
      <c r="O1080" s="118" t="e">
        <f>EDATE($N1080,#REF!-1)</f>
        <v>#REF!</v>
      </c>
      <c r="P1080" s="135"/>
      <c r="Q1080" s="118" t="str">
        <f t="shared" si="304"/>
        <v/>
      </c>
      <c r="R1080" s="49" t="str">
        <f t="shared" si="305"/>
        <v/>
      </c>
      <c r="S1080" s="49">
        <f t="shared" si="309"/>
        <v>0</v>
      </c>
      <c r="T1080" s="245"/>
      <c r="U1080" s="132"/>
      <c r="V1080" s="604"/>
      <c r="W1080" s="604" t="str">
        <f t="shared" si="306"/>
        <v/>
      </c>
      <c r="X1080" s="1022">
        <f t="shared" si="307"/>
        <v>0</v>
      </c>
      <c r="Y1080" s="326"/>
      <c r="Z1080" s="327"/>
      <c r="AA1080" s="328"/>
      <c r="AB1080" s="604" t="e">
        <f ca="1">IF(Cat_alumnos[[#This Row],[Termina Programa]]&lt;TODAY(), "EGRESADO", "VIGENTE")</f>
        <v>#REF!</v>
      </c>
      <c r="AD1080" s="1249">
        <v>1062</v>
      </c>
      <c r="AE1080" s="925"/>
      <c r="AF108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CALENDARIO)]],TODAY())/30,0)-AE1080, IF(Cat_alumnos[[#This Row],[ESTATUS ACADÉMICO]]="VIGENTE",ROUNDDOWN(DAYS360(Cat_alumnos[[#This Row],[FECHA DE INICIO (PRIMERA CLASE CALENDARIO)]],TODAY())/30,0)+1-AE1080,"NO VIGENTE"))</f>
        <v>#REF!</v>
      </c>
      <c r="AG1080" s="604"/>
      <c r="AH108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0" s="1085" t="str">
        <f t="shared" si="310"/>
        <v>SUSPENDER</v>
      </c>
      <c r="AJ1080" s="604"/>
      <c r="AK1080" s="604"/>
      <c r="AL1080" s="604"/>
      <c r="AM1080" s="604"/>
      <c r="AN1080" s="924"/>
      <c r="AO1080" s="924"/>
      <c r="AP1080" s="924"/>
      <c r="AQ1080" s="924"/>
      <c r="AR1080" s="924"/>
      <c r="AS1080" s="924"/>
      <c r="AT1080" s="604"/>
      <c r="AU1080" s="604"/>
      <c r="AV1080" s="604"/>
      <c r="AW1080" s="604"/>
      <c r="AX1080" s="604"/>
      <c r="AY1080" s="604"/>
      <c r="AZ1080" s="604"/>
      <c r="BA1080" s="604"/>
      <c r="BB1080" s="604"/>
      <c r="BC1080" s="604"/>
      <c r="BD1080" s="604"/>
      <c r="BE1080" s="604"/>
      <c r="BF1080" s="604"/>
      <c r="BG1080" s="604"/>
      <c r="BH1080" s="604"/>
      <c r="BI1080" s="604"/>
      <c r="BJ1080" s="604"/>
      <c r="BK1080" s="604"/>
      <c r="BL1080" s="604"/>
      <c r="BM1080" s="604"/>
      <c r="BN1080" s="604"/>
      <c r="BO1080" s="604"/>
      <c r="BP1080" s="604"/>
      <c r="BQ1080" s="604"/>
      <c r="BR1080" s="604"/>
      <c r="BS1080" s="604"/>
      <c r="BT1080" s="604"/>
      <c r="BU1080" s="604"/>
      <c r="BV1080" s="604"/>
      <c r="BW1080" s="604"/>
      <c r="BX1080" s="604"/>
      <c r="BY1080" s="604"/>
      <c r="BZ1080" s="604"/>
      <c r="CA1080" s="604"/>
      <c r="CB1080" s="604"/>
      <c r="CC1080" s="604"/>
      <c r="CD1080" s="604"/>
      <c r="CE1080" s="604"/>
      <c r="CF1080" s="604"/>
      <c r="CG1080" s="604"/>
      <c r="CH1080" s="604"/>
      <c r="CI1080" s="604"/>
      <c r="CJ1080" s="604"/>
      <c r="CK1080" s="604"/>
    </row>
    <row r="1081" spans="1:89" ht="16" hidden="1">
      <c r="A1081" s="447">
        <f t="shared" si="308"/>
        <v>1063</v>
      </c>
      <c r="B1081" s="46"/>
      <c r="C1081" s="1070"/>
      <c r="D1081" s="46"/>
      <c r="E1081" s="672"/>
      <c r="F1081" s="139"/>
      <c r="G1081" s="139"/>
      <c r="H1081" s="673"/>
      <c r="I1081" s="674"/>
      <c r="J1081" s="676"/>
      <c r="K1081" s="676"/>
      <c r="L1081" s="676"/>
      <c r="M1081" s="134"/>
      <c r="N1081" s="135"/>
      <c r="O1081" s="118" t="e">
        <f>EDATE($N1081,#REF!-1)</f>
        <v>#REF!</v>
      </c>
      <c r="P1081" s="135"/>
      <c r="Q1081" s="118" t="str">
        <f t="shared" si="304"/>
        <v/>
      </c>
      <c r="R1081" s="49" t="str">
        <f t="shared" si="305"/>
        <v/>
      </c>
      <c r="S1081" s="49">
        <f t="shared" si="309"/>
        <v>0</v>
      </c>
      <c r="T1081" s="245"/>
      <c r="U1081" s="132"/>
      <c r="V1081" s="604"/>
      <c r="W1081" s="604" t="str">
        <f t="shared" si="306"/>
        <v/>
      </c>
      <c r="X1081" s="1022">
        <f t="shared" si="307"/>
        <v>0</v>
      </c>
      <c r="Y1081" s="326"/>
      <c r="Z1081" s="327"/>
      <c r="AA1081" s="328"/>
      <c r="AB1081" s="604" t="e">
        <f ca="1">IF(Cat_alumnos[[#This Row],[Termina Programa]]&lt;TODAY(), "EGRESADO", "VIGENTE")</f>
        <v>#REF!</v>
      </c>
      <c r="AD1081" s="1248">
        <v>1063</v>
      </c>
      <c r="AE1081" s="925"/>
      <c r="AF108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CALENDARIO)]],TODAY())/30,0)-AE1081, IF(Cat_alumnos[[#This Row],[ESTATUS ACADÉMICO]]="VIGENTE",ROUNDDOWN(DAYS360(Cat_alumnos[[#This Row],[FECHA DE INICIO (PRIMERA CLASE CALENDARIO)]],TODAY())/30,0)+1-AE1081,"NO VIGENTE"))</f>
        <v>#REF!</v>
      </c>
      <c r="AG1081" s="604"/>
      <c r="AH108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1" s="1085" t="str">
        <f t="shared" si="310"/>
        <v>SUSPENDER</v>
      </c>
      <c r="AJ1081" s="604"/>
      <c r="AK1081" s="604"/>
      <c r="AL1081" s="604"/>
      <c r="AM1081" s="604"/>
      <c r="AN1081" s="924"/>
      <c r="AO1081" s="924"/>
      <c r="AP1081" s="924"/>
      <c r="AQ1081" s="924"/>
      <c r="AR1081" s="924"/>
      <c r="AS1081" s="924"/>
      <c r="AT1081" s="604"/>
      <c r="AU1081" s="604"/>
      <c r="AV1081" s="604"/>
      <c r="AW1081" s="604"/>
      <c r="AX1081" s="604"/>
      <c r="AY1081" s="604"/>
      <c r="AZ1081" s="604"/>
      <c r="BA1081" s="604"/>
      <c r="BB1081" s="604"/>
      <c r="BC1081" s="604"/>
      <c r="BD1081" s="604"/>
      <c r="BE1081" s="604"/>
      <c r="BF1081" s="604"/>
      <c r="BG1081" s="604"/>
      <c r="BH1081" s="604"/>
      <c r="BI1081" s="604"/>
      <c r="BJ1081" s="604"/>
      <c r="BK1081" s="604"/>
      <c r="BL1081" s="604"/>
      <c r="BM1081" s="604"/>
      <c r="BN1081" s="604"/>
      <c r="BO1081" s="604"/>
      <c r="BP1081" s="604"/>
      <c r="BQ1081" s="604"/>
      <c r="BR1081" s="604"/>
      <c r="BS1081" s="604"/>
      <c r="BT1081" s="604"/>
      <c r="BU1081" s="604"/>
      <c r="BV1081" s="604"/>
      <c r="BW1081" s="604"/>
      <c r="BX1081" s="604"/>
      <c r="BY1081" s="604"/>
      <c r="BZ1081" s="604"/>
      <c r="CA1081" s="604"/>
      <c r="CB1081" s="604"/>
      <c r="CC1081" s="604"/>
      <c r="CD1081" s="604"/>
      <c r="CE1081" s="604"/>
      <c r="CF1081" s="604"/>
      <c r="CG1081" s="604"/>
      <c r="CH1081" s="604"/>
      <c r="CI1081" s="604"/>
      <c r="CJ1081" s="604"/>
      <c r="CK1081" s="604"/>
    </row>
    <row r="1082" spans="1:89" ht="16" hidden="1">
      <c r="A1082" s="447">
        <f t="shared" si="308"/>
        <v>1064</v>
      </c>
      <c r="B1082" s="46"/>
      <c r="C1082" s="1070"/>
      <c r="D1082" s="46"/>
      <c r="E1082" s="672"/>
      <c r="F1082" s="139"/>
      <c r="G1082" s="139"/>
      <c r="H1082" s="673"/>
      <c r="I1082" s="674"/>
      <c r="J1082" s="676"/>
      <c r="K1082" s="676"/>
      <c r="L1082" s="676"/>
      <c r="M1082" s="134"/>
      <c r="N1082" s="135"/>
      <c r="O1082" s="118" t="e">
        <f>EDATE($N1082,#REF!-1)</f>
        <v>#REF!</v>
      </c>
      <c r="P1082" s="135"/>
      <c r="Q1082" s="118" t="str">
        <f t="shared" si="304"/>
        <v/>
      </c>
      <c r="R1082" s="49" t="str">
        <f t="shared" si="305"/>
        <v/>
      </c>
      <c r="S1082" s="49">
        <f t="shared" si="309"/>
        <v>0</v>
      </c>
      <c r="T1082" s="245"/>
      <c r="U1082" s="132"/>
      <c r="V1082" s="604"/>
      <c r="W1082" s="604" t="str">
        <f t="shared" si="306"/>
        <v/>
      </c>
      <c r="X1082" s="1022">
        <f t="shared" si="307"/>
        <v>0</v>
      </c>
      <c r="Y1082" s="326"/>
      <c r="Z1082" s="327"/>
      <c r="AA1082" s="328"/>
      <c r="AB1082" s="604" t="e">
        <f ca="1">IF(Cat_alumnos[[#This Row],[Termina Programa]]&lt;TODAY(), "EGRESADO", "VIGENTE")</f>
        <v>#REF!</v>
      </c>
      <c r="AD1082" s="1249">
        <v>1064</v>
      </c>
      <c r="AE1082" s="925"/>
      <c r="AF108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CALENDARIO)]],TODAY())/30,0)-AE1082, IF(Cat_alumnos[[#This Row],[ESTATUS ACADÉMICO]]="VIGENTE",ROUNDDOWN(DAYS360(Cat_alumnos[[#This Row],[FECHA DE INICIO (PRIMERA CLASE CALENDARIO)]],TODAY())/30,0)+1-AE1082,"NO VIGENTE"))</f>
        <v>#REF!</v>
      </c>
      <c r="AG1082" s="604"/>
      <c r="AH108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2" s="1085" t="str">
        <f t="shared" si="310"/>
        <v>SUSPENDER</v>
      </c>
      <c r="AJ1082" s="604"/>
      <c r="AK1082" s="604"/>
      <c r="AL1082" s="604"/>
      <c r="AM1082" s="604"/>
      <c r="AN1082" s="924"/>
      <c r="AO1082" s="924"/>
      <c r="AP1082" s="924"/>
      <c r="AQ1082" s="924"/>
      <c r="AR1082" s="924"/>
      <c r="AS1082" s="924"/>
      <c r="AT1082" s="604"/>
      <c r="AU1082" s="604"/>
      <c r="AV1082" s="604"/>
      <c r="AW1082" s="604"/>
      <c r="AX1082" s="604"/>
      <c r="AY1082" s="604"/>
      <c r="AZ1082" s="604"/>
      <c r="BA1082" s="604"/>
      <c r="BB1082" s="604"/>
      <c r="BC1082" s="604"/>
      <c r="BD1082" s="604"/>
      <c r="BE1082" s="604"/>
      <c r="BF1082" s="604"/>
      <c r="BG1082" s="604"/>
      <c r="BH1082" s="604"/>
      <c r="BI1082" s="604"/>
      <c r="BJ1082" s="604"/>
      <c r="BK1082" s="604"/>
      <c r="BL1082" s="604"/>
      <c r="BM1082" s="604"/>
      <c r="BN1082" s="604"/>
      <c r="BO1082" s="604"/>
      <c r="BP1082" s="604"/>
      <c r="BQ1082" s="604"/>
      <c r="BR1082" s="604"/>
      <c r="BS1082" s="604"/>
      <c r="BT1082" s="604"/>
      <c r="BU1082" s="604"/>
      <c r="BV1082" s="604"/>
      <c r="BW1082" s="604"/>
      <c r="BX1082" s="604"/>
      <c r="BY1082" s="604"/>
      <c r="BZ1082" s="604"/>
      <c r="CA1082" s="604"/>
      <c r="CB1082" s="604"/>
      <c r="CC1082" s="604"/>
      <c r="CD1082" s="604"/>
      <c r="CE1082" s="604"/>
      <c r="CF1082" s="604"/>
      <c r="CG1082" s="604"/>
      <c r="CH1082" s="604"/>
      <c r="CI1082" s="604"/>
      <c r="CJ1082" s="604"/>
      <c r="CK1082" s="604"/>
    </row>
    <row r="1083" spans="1:89" ht="16" hidden="1">
      <c r="A1083" s="447">
        <f t="shared" si="308"/>
        <v>1065</v>
      </c>
      <c r="B1083" s="46"/>
      <c r="C1083" s="1070"/>
      <c r="D1083" s="46"/>
      <c r="E1083" s="672"/>
      <c r="F1083" s="139"/>
      <c r="G1083" s="139"/>
      <c r="H1083" s="673"/>
      <c r="I1083" s="674"/>
      <c r="J1083" s="676"/>
      <c r="K1083" s="676"/>
      <c r="L1083" s="676"/>
      <c r="M1083" s="134"/>
      <c r="N1083" s="135"/>
      <c r="O1083" s="118" t="e">
        <f>EDATE($N1083,#REF!-1)</f>
        <v>#REF!</v>
      </c>
      <c r="P1083" s="135"/>
      <c r="Q1083" s="118" t="str">
        <f t="shared" si="304"/>
        <v/>
      </c>
      <c r="R1083" s="49" t="str">
        <f t="shared" si="305"/>
        <v/>
      </c>
      <c r="S1083" s="49">
        <f t="shared" si="309"/>
        <v>0</v>
      </c>
      <c r="T1083" s="245"/>
      <c r="U1083" s="132"/>
      <c r="V1083" s="604"/>
      <c r="W1083" s="604" t="str">
        <f t="shared" si="306"/>
        <v/>
      </c>
      <c r="X1083" s="1022">
        <f t="shared" si="307"/>
        <v>0</v>
      </c>
      <c r="Y1083" s="326"/>
      <c r="Z1083" s="327"/>
      <c r="AA1083" s="328"/>
      <c r="AB1083" s="604" t="e">
        <f ca="1">IF(Cat_alumnos[[#This Row],[Termina Programa]]&lt;TODAY(), "EGRESADO", "VIGENTE")</f>
        <v>#REF!</v>
      </c>
      <c r="AD1083" s="1248">
        <v>1065</v>
      </c>
      <c r="AE1083" s="925"/>
      <c r="AF108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CALENDARIO)]],TODAY())/30,0)-AE1083, IF(Cat_alumnos[[#This Row],[ESTATUS ACADÉMICO]]="VIGENTE",ROUNDDOWN(DAYS360(Cat_alumnos[[#This Row],[FECHA DE INICIO (PRIMERA CLASE CALENDARIO)]],TODAY())/30,0)+1-AE1083,"NO VIGENTE"))</f>
        <v>#REF!</v>
      </c>
      <c r="AG1083" s="604"/>
      <c r="AH108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3" s="1085" t="str">
        <f t="shared" si="310"/>
        <v>SUSPENDER</v>
      </c>
      <c r="AJ1083" s="604"/>
      <c r="AK1083" s="604"/>
      <c r="AL1083" s="604"/>
      <c r="AM1083" s="604"/>
      <c r="AN1083" s="924"/>
      <c r="AO1083" s="924"/>
      <c r="AP1083" s="924"/>
      <c r="AQ1083" s="924"/>
      <c r="AR1083" s="924"/>
      <c r="AS1083" s="924"/>
      <c r="AT1083" s="604"/>
      <c r="AU1083" s="604"/>
      <c r="AV1083" s="604"/>
      <c r="AW1083" s="604"/>
      <c r="AX1083" s="604"/>
      <c r="AY1083" s="604"/>
      <c r="AZ1083" s="604"/>
      <c r="BA1083" s="604"/>
      <c r="BB1083" s="604"/>
      <c r="BC1083" s="604"/>
      <c r="BD1083" s="604"/>
      <c r="BE1083" s="604"/>
      <c r="BF1083" s="604"/>
      <c r="BG1083" s="604"/>
      <c r="BH1083" s="604"/>
      <c r="BI1083" s="604"/>
      <c r="BJ1083" s="604"/>
      <c r="BK1083" s="604"/>
      <c r="BL1083" s="604"/>
      <c r="BM1083" s="604"/>
      <c r="BN1083" s="604"/>
      <c r="BO1083" s="604"/>
      <c r="BP1083" s="604"/>
      <c r="BQ1083" s="604"/>
      <c r="BR1083" s="604"/>
      <c r="BS1083" s="604"/>
      <c r="BT1083" s="604"/>
      <c r="BU1083" s="604"/>
      <c r="BV1083" s="604"/>
      <c r="BW1083" s="604"/>
      <c r="BX1083" s="604"/>
      <c r="BY1083" s="604"/>
      <c r="BZ1083" s="604"/>
      <c r="CA1083" s="604"/>
      <c r="CB1083" s="604"/>
      <c r="CC1083" s="604"/>
      <c r="CD1083" s="604"/>
      <c r="CE1083" s="604"/>
      <c r="CF1083" s="604"/>
      <c r="CG1083" s="604"/>
      <c r="CH1083" s="604"/>
      <c r="CI1083" s="604"/>
      <c r="CJ1083" s="604"/>
      <c r="CK1083" s="604"/>
    </row>
    <row r="1084" spans="1:89" ht="16" hidden="1">
      <c r="A1084" s="447">
        <f t="shared" si="308"/>
        <v>1066</v>
      </c>
      <c r="B1084" s="46"/>
      <c r="C1084" s="1070"/>
      <c r="D1084" s="46"/>
      <c r="E1084" s="672"/>
      <c r="F1084" s="139"/>
      <c r="G1084" s="139"/>
      <c r="H1084" s="673"/>
      <c r="I1084" s="674"/>
      <c r="J1084" s="676"/>
      <c r="K1084" s="676"/>
      <c r="L1084" s="676"/>
      <c r="M1084" s="134"/>
      <c r="N1084" s="135"/>
      <c r="O1084" s="118" t="e">
        <f>EDATE($N1084,#REF!-1)</f>
        <v>#REF!</v>
      </c>
      <c r="P1084" s="135"/>
      <c r="Q1084" s="118" t="str">
        <f t="shared" si="304"/>
        <v/>
      </c>
      <c r="R1084" s="49" t="str">
        <f t="shared" si="305"/>
        <v/>
      </c>
      <c r="S1084" s="49">
        <f t="shared" si="309"/>
        <v>0</v>
      </c>
      <c r="T1084" s="245"/>
      <c r="U1084" s="132"/>
      <c r="V1084" s="604"/>
      <c r="W1084" s="604" t="str">
        <f t="shared" si="306"/>
        <v/>
      </c>
      <c r="X1084" s="1022">
        <f t="shared" si="307"/>
        <v>0</v>
      </c>
      <c r="Y1084" s="326"/>
      <c r="Z1084" s="327"/>
      <c r="AA1084" s="328"/>
      <c r="AB1084" s="604" t="e">
        <f ca="1">IF(Cat_alumnos[[#This Row],[Termina Programa]]&lt;TODAY(), "EGRESADO", "VIGENTE")</f>
        <v>#REF!</v>
      </c>
      <c r="AD1084" s="1249">
        <v>1066</v>
      </c>
      <c r="AE1084" s="925"/>
      <c r="AF108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CALENDARIO)]],TODAY())/30,0)-AE1084, IF(Cat_alumnos[[#This Row],[ESTATUS ACADÉMICO]]="VIGENTE",ROUNDDOWN(DAYS360(Cat_alumnos[[#This Row],[FECHA DE INICIO (PRIMERA CLASE CALENDARIO)]],TODAY())/30,0)+1-AE1084,"NO VIGENTE"))</f>
        <v>#REF!</v>
      </c>
      <c r="AG1084" s="604"/>
      <c r="AH108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4" s="1085" t="str">
        <f t="shared" si="310"/>
        <v>SUSPENDER</v>
      </c>
      <c r="AJ1084" s="604"/>
      <c r="AK1084" s="604"/>
      <c r="AL1084" s="604"/>
      <c r="AM1084" s="604"/>
      <c r="AN1084" s="924"/>
      <c r="AO1084" s="924"/>
      <c r="AP1084" s="924"/>
      <c r="AQ1084" s="924"/>
      <c r="AR1084" s="924"/>
      <c r="AS1084" s="924"/>
      <c r="AT1084" s="604"/>
      <c r="AU1084" s="604"/>
      <c r="AV1084" s="604"/>
      <c r="AW1084" s="604"/>
      <c r="AX1084" s="604"/>
      <c r="AY1084" s="604"/>
      <c r="AZ1084" s="604"/>
      <c r="BA1084" s="604"/>
      <c r="BB1084" s="604"/>
      <c r="BC1084" s="604"/>
      <c r="BD1084" s="604"/>
      <c r="BE1084" s="604"/>
      <c r="BF1084" s="604"/>
      <c r="BG1084" s="604"/>
      <c r="BH1084" s="604"/>
      <c r="BI1084" s="604"/>
      <c r="BJ1084" s="604"/>
      <c r="BK1084" s="604"/>
      <c r="BL1084" s="604"/>
      <c r="BM1084" s="604"/>
      <c r="BN1084" s="604"/>
      <c r="BO1084" s="604"/>
      <c r="BP1084" s="604"/>
      <c r="BQ1084" s="604"/>
      <c r="BR1084" s="604"/>
      <c r="BS1084" s="604"/>
      <c r="BT1084" s="604"/>
      <c r="BU1084" s="604"/>
      <c r="BV1084" s="604"/>
      <c r="BW1084" s="604"/>
      <c r="BX1084" s="604"/>
      <c r="BY1084" s="604"/>
      <c r="BZ1084" s="604"/>
      <c r="CA1084" s="604"/>
      <c r="CB1084" s="604"/>
      <c r="CC1084" s="604"/>
      <c r="CD1084" s="604"/>
      <c r="CE1084" s="604"/>
      <c r="CF1084" s="604"/>
      <c r="CG1084" s="604"/>
      <c r="CH1084" s="604"/>
      <c r="CI1084" s="604"/>
      <c r="CJ1084" s="604"/>
      <c r="CK1084" s="604"/>
    </row>
    <row r="1085" spans="1:89" ht="16" hidden="1">
      <c r="A1085" s="447">
        <f t="shared" si="308"/>
        <v>1067</v>
      </c>
      <c r="B1085" s="46"/>
      <c r="C1085" s="1070"/>
      <c r="D1085" s="46"/>
      <c r="E1085" s="672"/>
      <c r="F1085" s="139"/>
      <c r="G1085" s="139"/>
      <c r="H1085" s="673"/>
      <c r="I1085" s="674"/>
      <c r="J1085" s="676"/>
      <c r="K1085" s="676"/>
      <c r="L1085" s="676"/>
      <c r="M1085" s="134"/>
      <c r="N1085" s="135"/>
      <c r="O1085" s="118" t="e">
        <f>EDATE($N1085,#REF!-1)</f>
        <v>#REF!</v>
      </c>
      <c r="P1085" s="135"/>
      <c r="Q1085" s="118" t="str">
        <f t="shared" si="304"/>
        <v/>
      </c>
      <c r="R1085" s="49" t="str">
        <f t="shared" si="305"/>
        <v/>
      </c>
      <c r="S1085" s="49">
        <f t="shared" si="309"/>
        <v>0</v>
      </c>
      <c r="T1085" s="245"/>
      <c r="U1085" s="132"/>
      <c r="V1085" s="604"/>
      <c r="W1085" s="604" t="str">
        <f t="shared" si="306"/>
        <v/>
      </c>
      <c r="X1085" s="1022">
        <f t="shared" si="307"/>
        <v>0</v>
      </c>
      <c r="Y1085" s="326"/>
      <c r="Z1085" s="327"/>
      <c r="AA1085" s="328"/>
      <c r="AB1085" s="604" t="e">
        <f ca="1">IF(Cat_alumnos[[#This Row],[Termina Programa]]&lt;TODAY(), "EGRESADO", "VIGENTE")</f>
        <v>#REF!</v>
      </c>
      <c r="AD1085" s="1248">
        <v>1067</v>
      </c>
      <c r="AE1085" s="925"/>
      <c r="AF108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CALENDARIO)]],TODAY())/30,0)-AE1085, IF(Cat_alumnos[[#This Row],[ESTATUS ACADÉMICO]]="VIGENTE",ROUNDDOWN(DAYS360(Cat_alumnos[[#This Row],[FECHA DE INICIO (PRIMERA CLASE CALENDARIO)]],TODAY())/30,0)+1-AE1085,"NO VIGENTE"))</f>
        <v>#REF!</v>
      </c>
      <c r="AG1085" s="604"/>
      <c r="AH108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5" s="1085" t="str">
        <f t="shared" si="310"/>
        <v>SUSPENDER</v>
      </c>
      <c r="AJ1085" s="604"/>
      <c r="AK1085" s="604"/>
      <c r="AL1085" s="604"/>
      <c r="AM1085" s="604"/>
      <c r="AN1085" s="924"/>
      <c r="AO1085" s="924"/>
      <c r="AP1085" s="924"/>
      <c r="AQ1085" s="924"/>
      <c r="AR1085" s="924"/>
      <c r="AS1085" s="924"/>
      <c r="AT1085" s="604"/>
      <c r="AU1085" s="604"/>
      <c r="AV1085" s="604"/>
      <c r="AW1085" s="604"/>
      <c r="AX1085" s="604"/>
      <c r="AY1085" s="604"/>
      <c r="AZ1085" s="604"/>
      <c r="BA1085" s="604"/>
      <c r="BB1085" s="604"/>
      <c r="BC1085" s="604"/>
      <c r="BD1085" s="604"/>
      <c r="BE1085" s="604"/>
      <c r="BF1085" s="604"/>
      <c r="BG1085" s="604"/>
      <c r="BH1085" s="604"/>
      <c r="BI1085" s="604"/>
      <c r="BJ1085" s="604"/>
      <c r="BK1085" s="604"/>
      <c r="BL1085" s="604"/>
      <c r="BM1085" s="604"/>
      <c r="BN1085" s="604"/>
      <c r="BO1085" s="604"/>
      <c r="BP1085" s="604"/>
      <c r="BQ1085" s="604"/>
      <c r="BR1085" s="604"/>
      <c r="BS1085" s="604"/>
      <c r="BT1085" s="604"/>
      <c r="BU1085" s="604"/>
      <c r="BV1085" s="604"/>
      <c r="BW1085" s="604"/>
      <c r="BX1085" s="604"/>
      <c r="BY1085" s="604"/>
      <c r="BZ1085" s="604"/>
      <c r="CA1085" s="604"/>
      <c r="CB1085" s="604"/>
      <c r="CC1085" s="604"/>
      <c r="CD1085" s="604"/>
      <c r="CE1085" s="604"/>
      <c r="CF1085" s="604"/>
      <c r="CG1085" s="604"/>
      <c r="CH1085" s="604"/>
      <c r="CI1085" s="604"/>
      <c r="CJ1085" s="604"/>
      <c r="CK1085" s="604"/>
    </row>
    <row r="1086" spans="1:89" ht="16" hidden="1">
      <c r="A1086" s="447">
        <f t="shared" si="308"/>
        <v>1068</v>
      </c>
      <c r="B1086" s="46"/>
      <c r="C1086" s="1070"/>
      <c r="D1086" s="46"/>
      <c r="E1086" s="672"/>
      <c r="F1086" s="139"/>
      <c r="G1086" s="139"/>
      <c r="H1086" s="673"/>
      <c r="I1086" s="674"/>
      <c r="J1086" s="676"/>
      <c r="K1086" s="676"/>
      <c r="L1086" s="676"/>
      <c r="M1086" s="134"/>
      <c r="N1086" s="135"/>
      <c r="O1086" s="118" t="e">
        <f>EDATE($N1086,#REF!-1)</f>
        <v>#REF!</v>
      </c>
      <c r="P1086" s="135"/>
      <c r="Q1086" s="118" t="str">
        <f t="shared" si="304"/>
        <v/>
      </c>
      <c r="R1086" s="49" t="str">
        <f t="shared" si="305"/>
        <v/>
      </c>
      <c r="S1086" s="49">
        <f t="shared" si="309"/>
        <v>0</v>
      </c>
      <c r="T1086" s="245"/>
      <c r="U1086" s="132"/>
      <c r="V1086" s="604"/>
      <c r="W1086" s="604" t="str">
        <f t="shared" si="306"/>
        <v/>
      </c>
      <c r="X1086" s="1022">
        <f t="shared" si="307"/>
        <v>0</v>
      </c>
      <c r="Y1086" s="326"/>
      <c r="Z1086" s="327"/>
      <c r="AA1086" s="328"/>
      <c r="AB1086" s="604" t="e">
        <f ca="1">IF(Cat_alumnos[[#This Row],[Termina Programa]]&lt;TODAY(), "EGRESADO", "VIGENTE")</f>
        <v>#REF!</v>
      </c>
      <c r="AD1086" s="1249">
        <v>1068</v>
      </c>
      <c r="AE1086" s="925"/>
      <c r="AF108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CALENDARIO)]],TODAY())/30,0)-AE1086, IF(Cat_alumnos[[#This Row],[ESTATUS ACADÉMICO]]="VIGENTE",ROUNDDOWN(DAYS360(Cat_alumnos[[#This Row],[FECHA DE INICIO (PRIMERA CLASE CALENDARIO)]],TODAY())/30,0)+1-AE1086,"NO VIGENTE"))</f>
        <v>#REF!</v>
      </c>
      <c r="AG1086" s="604"/>
      <c r="AH108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6" s="1085" t="str">
        <f t="shared" si="310"/>
        <v>SUSPENDER</v>
      </c>
      <c r="AJ1086" s="604"/>
      <c r="AK1086" s="604"/>
      <c r="AL1086" s="604"/>
      <c r="AM1086" s="604"/>
      <c r="AN1086" s="924"/>
      <c r="AO1086" s="924"/>
      <c r="AP1086" s="924"/>
      <c r="AQ1086" s="924"/>
      <c r="AR1086" s="924"/>
      <c r="AS1086" s="924"/>
      <c r="AT1086" s="604"/>
      <c r="AU1086" s="604"/>
      <c r="AV1086" s="604"/>
      <c r="AW1086" s="604"/>
      <c r="AX1086" s="604"/>
      <c r="AY1086" s="604"/>
      <c r="AZ1086" s="604"/>
      <c r="BA1086" s="604"/>
      <c r="BB1086" s="604"/>
      <c r="BC1086" s="604"/>
      <c r="BD1086" s="604"/>
      <c r="BE1086" s="604"/>
      <c r="BF1086" s="604"/>
      <c r="BG1086" s="604"/>
      <c r="BH1086" s="604"/>
      <c r="BI1086" s="604"/>
      <c r="BJ1086" s="604"/>
      <c r="BK1086" s="604"/>
      <c r="BL1086" s="604"/>
      <c r="BM1086" s="604"/>
      <c r="BN1086" s="604"/>
      <c r="BO1086" s="604"/>
      <c r="BP1086" s="604"/>
      <c r="BQ1086" s="604"/>
      <c r="BR1086" s="604"/>
      <c r="BS1086" s="604"/>
      <c r="BT1086" s="604"/>
      <c r="BU1086" s="604"/>
      <c r="BV1086" s="604"/>
      <c r="BW1086" s="604"/>
      <c r="BX1086" s="604"/>
      <c r="BY1086" s="604"/>
      <c r="BZ1086" s="604"/>
      <c r="CA1086" s="604"/>
      <c r="CB1086" s="604"/>
      <c r="CC1086" s="604"/>
      <c r="CD1086" s="604"/>
      <c r="CE1086" s="604"/>
      <c r="CF1086" s="604"/>
      <c r="CG1086" s="604"/>
      <c r="CH1086" s="604"/>
      <c r="CI1086" s="604"/>
      <c r="CJ1086" s="604"/>
      <c r="CK1086" s="604"/>
    </row>
    <row r="1087" spans="1:89" ht="16" hidden="1">
      <c r="A1087" s="447">
        <f t="shared" si="308"/>
        <v>1069</v>
      </c>
      <c r="B1087" s="46"/>
      <c r="C1087" s="1070"/>
      <c r="D1087" s="46"/>
      <c r="E1087" s="672"/>
      <c r="F1087" s="139"/>
      <c r="G1087" s="139"/>
      <c r="H1087" s="673"/>
      <c r="I1087" s="674"/>
      <c r="J1087" s="676"/>
      <c r="K1087" s="676"/>
      <c r="L1087" s="676"/>
      <c r="M1087" s="134"/>
      <c r="N1087" s="135"/>
      <c r="O1087" s="118" t="e">
        <f>EDATE($N1087,#REF!-1)</f>
        <v>#REF!</v>
      </c>
      <c r="P1087" s="135"/>
      <c r="Q1087" s="118" t="str">
        <f t="shared" si="304"/>
        <v/>
      </c>
      <c r="R1087" s="49" t="str">
        <f t="shared" si="305"/>
        <v/>
      </c>
      <c r="S1087" s="49">
        <f t="shared" si="309"/>
        <v>0</v>
      </c>
      <c r="T1087" s="245"/>
      <c r="U1087" s="132"/>
      <c r="V1087" s="604"/>
      <c r="W1087" s="604" t="str">
        <f t="shared" si="306"/>
        <v/>
      </c>
      <c r="X1087" s="1022">
        <f t="shared" si="307"/>
        <v>0</v>
      </c>
      <c r="Y1087" s="326"/>
      <c r="Z1087" s="327"/>
      <c r="AA1087" s="328"/>
      <c r="AB1087" s="604" t="e">
        <f ca="1">IF(Cat_alumnos[[#This Row],[Termina Programa]]&lt;TODAY(), "EGRESADO", "VIGENTE")</f>
        <v>#REF!</v>
      </c>
      <c r="AD1087" s="1248">
        <v>1069</v>
      </c>
      <c r="AE1087" s="925"/>
      <c r="AF108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CALENDARIO)]],TODAY())/30,0)-AE1087, IF(Cat_alumnos[[#This Row],[ESTATUS ACADÉMICO]]="VIGENTE",ROUNDDOWN(DAYS360(Cat_alumnos[[#This Row],[FECHA DE INICIO (PRIMERA CLASE CALENDARIO)]],TODAY())/30,0)+1-AE1087,"NO VIGENTE"))</f>
        <v>#REF!</v>
      </c>
      <c r="AG1087" s="604"/>
      <c r="AH108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7" s="1085" t="str">
        <f t="shared" si="310"/>
        <v>SUSPENDER</v>
      </c>
      <c r="AJ1087" s="604"/>
      <c r="AK1087" s="604"/>
      <c r="AL1087" s="604"/>
      <c r="AM1087" s="604"/>
      <c r="AN1087" s="924"/>
      <c r="AO1087" s="924"/>
      <c r="AP1087" s="924"/>
      <c r="AQ1087" s="924"/>
      <c r="AR1087" s="924"/>
      <c r="AS1087" s="924"/>
      <c r="AT1087" s="604"/>
      <c r="AU1087" s="604"/>
      <c r="AV1087" s="604"/>
      <c r="AW1087" s="604"/>
      <c r="AX1087" s="604"/>
      <c r="AY1087" s="604"/>
      <c r="AZ1087" s="604"/>
      <c r="BA1087" s="604"/>
      <c r="BB1087" s="604"/>
      <c r="BC1087" s="604"/>
      <c r="BD1087" s="604"/>
      <c r="BE1087" s="604"/>
      <c r="BF1087" s="604"/>
      <c r="BG1087" s="604"/>
      <c r="BH1087" s="604"/>
      <c r="BI1087" s="604"/>
      <c r="BJ1087" s="604"/>
      <c r="BK1087" s="604"/>
      <c r="BL1087" s="604"/>
      <c r="BM1087" s="604"/>
      <c r="BN1087" s="604"/>
      <c r="BO1087" s="604"/>
      <c r="BP1087" s="604"/>
      <c r="BQ1087" s="604"/>
      <c r="BR1087" s="604"/>
      <c r="BS1087" s="604"/>
      <c r="BT1087" s="604"/>
      <c r="BU1087" s="604"/>
      <c r="BV1087" s="604"/>
      <c r="BW1087" s="604"/>
      <c r="BX1087" s="604"/>
      <c r="BY1087" s="604"/>
      <c r="BZ1087" s="604"/>
      <c r="CA1087" s="604"/>
      <c r="CB1087" s="604"/>
      <c r="CC1087" s="604"/>
      <c r="CD1087" s="604"/>
      <c r="CE1087" s="604"/>
      <c r="CF1087" s="604"/>
      <c r="CG1087" s="604"/>
      <c r="CH1087" s="604"/>
      <c r="CI1087" s="604"/>
      <c r="CJ1087" s="604"/>
      <c r="CK1087" s="604"/>
    </row>
    <row r="1088" spans="1:89" ht="16" hidden="1">
      <c r="A1088" s="447">
        <f t="shared" si="308"/>
        <v>1070</v>
      </c>
      <c r="B1088" s="46"/>
      <c r="C1088" s="1070"/>
      <c r="D1088" s="46"/>
      <c r="E1088" s="672"/>
      <c r="F1088" s="139"/>
      <c r="G1088" s="139"/>
      <c r="H1088" s="673"/>
      <c r="I1088" s="674"/>
      <c r="J1088" s="676"/>
      <c r="K1088" s="676"/>
      <c r="L1088" s="676"/>
      <c r="M1088" s="134"/>
      <c r="N1088" s="135"/>
      <c r="O1088" s="118" t="e">
        <f>EDATE($N1088,#REF!-1)</f>
        <v>#REF!</v>
      </c>
      <c r="P1088" s="135"/>
      <c r="Q1088" s="118" t="str">
        <f t="shared" si="304"/>
        <v/>
      </c>
      <c r="R1088" s="49" t="str">
        <f t="shared" si="305"/>
        <v/>
      </c>
      <c r="S1088" s="49">
        <f t="shared" si="309"/>
        <v>0</v>
      </c>
      <c r="T1088" s="245"/>
      <c r="U1088" s="132"/>
      <c r="V1088" s="604"/>
      <c r="W1088" s="604" t="str">
        <f t="shared" si="306"/>
        <v/>
      </c>
      <c r="X1088" s="1022">
        <f t="shared" si="307"/>
        <v>0</v>
      </c>
      <c r="Y1088" s="326"/>
      <c r="Z1088" s="327"/>
      <c r="AA1088" s="328"/>
      <c r="AB1088" s="604" t="e">
        <f ca="1">IF(Cat_alumnos[[#This Row],[Termina Programa]]&lt;TODAY(), "EGRESADO", "VIGENTE")</f>
        <v>#REF!</v>
      </c>
      <c r="AD1088" s="1249">
        <v>1070</v>
      </c>
      <c r="AE1088" s="925"/>
      <c r="AF108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CALENDARIO)]],TODAY())/30,0)-AE1088, IF(Cat_alumnos[[#This Row],[ESTATUS ACADÉMICO]]="VIGENTE",ROUNDDOWN(DAYS360(Cat_alumnos[[#This Row],[FECHA DE INICIO (PRIMERA CLASE CALENDARIO)]],TODAY())/30,0)+1-AE1088,"NO VIGENTE"))</f>
        <v>#REF!</v>
      </c>
      <c r="AG1088" s="604"/>
      <c r="AH108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8" s="1085" t="str">
        <f t="shared" si="310"/>
        <v>SUSPENDER</v>
      </c>
      <c r="AJ1088" s="604"/>
      <c r="AK1088" s="604"/>
      <c r="AL1088" s="604"/>
      <c r="AM1088" s="604"/>
      <c r="AN1088" s="924"/>
      <c r="AO1088" s="924"/>
      <c r="AP1088" s="924"/>
      <c r="AQ1088" s="924"/>
      <c r="AR1088" s="924"/>
      <c r="AS1088" s="924"/>
      <c r="AT1088" s="604"/>
      <c r="AU1088" s="604"/>
      <c r="AV1088" s="604"/>
      <c r="AW1088" s="604"/>
      <c r="AX1088" s="604"/>
      <c r="AY1088" s="604"/>
      <c r="AZ1088" s="604"/>
      <c r="BA1088" s="604"/>
      <c r="BB1088" s="604"/>
      <c r="BC1088" s="604"/>
      <c r="BD1088" s="604"/>
      <c r="BE1088" s="604"/>
      <c r="BF1088" s="604"/>
      <c r="BG1088" s="604"/>
      <c r="BH1088" s="604"/>
      <c r="BI1088" s="604"/>
      <c r="BJ1088" s="604"/>
      <c r="BK1088" s="604"/>
      <c r="BL1088" s="604"/>
      <c r="BM1088" s="604"/>
      <c r="BN1088" s="604"/>
      <c r="BO1088" s="604"/>
      <c r="BP1088" s="604"/>
      <c r="BQ1088" s="604"/>
      <c r="BR1088" s="604"/>
      <c r="BS1088" s="604"/>
      <c r="BT1088" s="604"/>
      <c r="BU1088" s="604"/>
      <c r="BV1088" s="604"/>
      <c r="BW1088" s="604"/>
      <c r="BX1088" s="604"/>
      <c r="BY1088" s="604"/>
      <c r="BZ1088" s="604"/>
      <c r="CA1088" s="604"/>
      <c r="CB1088" s="604"/>
      <c r="CC1088" s="604"/>
      <c r="CD1088" s="604"/>
      <c r="CE1088" s="604"/>
      <c r="CF1088" s="604"/>
      <c r="CG1088" s="604"/>
      <c r="CH1088" s="604"/>
      <c r="CI1088" s="604"/>
      <c r="CJ1088" s="604"/>
      <c r="CK1088" s="604"/>
    </row>
    <row r="1089" spans="1:89" ht="16" hidden="1">
      <c r="A1089" s="447">
        <f t="shared" si="308"/>
        <v>1071</v>
      </c>
      <c r="B1089" s="46"/>
      <c r="C1089" s="1070"/>
      <c r="D1089" s="46"/>
      <c r="E1089" s="672"/>
      <c r="F1089" s="139"/>
      <c r="G1089" s="139"/>
      <c r="H1089" s="673"/>
      <c r="I1089" s="674"/>
      <c r="J1089" s="676"/>
      <c r="K1089" s="676"/>
      <c r="L1089" s="676"/>
      <c r="M1089" s="134"/>
      <c r="N1089" s="135"/>
      <c r="O1089" s="118" t="e">
        <f>EDATE($N1089,#REF!-1)</f>
        <v>#REF!</v>
      </c>
      <c r="P1089" s="135"/>
      <c r="Q1089" s="118" t="str">
        <f t="shared" ref="Q1089:Q1152" si="311">IFERROR(EDATE($P1089,$H1089-1),"")</f>
        <v/>
      </c>
      <c r="R1089" s="49" t="str">
        <f t="shared" ref="R1089:R1152" si="312">MID($C1089,11,1)</f>
        <v/>
      </c>
      <c r="S1089" s="49">
        <f t="shared" si="309"/>
        <v>0</v>
      </c>
      <c r="T1089" s="245"/>
      <c r="U1089" s="132"/>
      <c r="V1089" s="604"/>
      <c r="W1089" s="604" t="str">
        <f t="shared" ref="W1089:W1152" si="313">IFERROR($X1089/$V1089,"")</f>
        <v/>
      </c>
      <c r="X1089" s="1022">
        <f t="shared" ref="X1089:X1152" si="314">$V1089-$L1089</f>
        <v>0</v>
      </c>
      <c r="Y1089" s="326"/>
      <c r="Z1089" s="327"/>
      <c r="AA1089" s="328"/>
      <c r="AB1089" s="604" t="e">
        <f ca="1">IF(Cat_alumnos[[#This Row],[Termina Programa]]&lt;TODAY(), "EGRESADO", "VIGENTE")</f>
        <v>#REF!</v>
      </c>
      <c r="AD1089" s="1248">
        <v>1071</v>
      </c>
      <c r="AE1089" s="925"/>
      <c r="AF108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CALENDARIO)]],TODAY())/30,0)-AE1089, IF(Cat_alumnos[[#This Row],[ESTATUS ACADÉMICO]]="VIGENTE",ROUNDDOWN(DAYS360(Cat_alumnos[[#This Row],[FECHA DE INICIO (PRIMERA CLASE CALENDARIO)]],TODAY())/30,0)+1-AE1089,"NO VIGENTE"))</f>
        <v>#REF!</v>
      </c>
      <c r="AG1089" s="604"/>
      <c r="AH108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9" s="1085" t="str">
        <f t="shared" si="310"/>
        <v>SUSPENDER</v>
      </c>
      <c r="AJ1089" s="604"/>
      <c r="AK1089" s="604"/>
      <c r="AL1089" s="604"/>
      <c r="AM1089" s="604"/>
      <c r="AN1089" s="924"/>
      <c r="AO1089" s="924"/>
      <c r="AP1089" s="924"/>
      <c r="AQ1089" s="924"/>
      <c r="AR1089" s="924"/>
      <c r="AS1089" s="924"/>
      <c r="AT1089" s="604"/>
      <c r="AU1089" s="604"/>
      <c r="AV1089" s="604"/>
      <c r="AW1089" s="604"/>
      <c r="AX1089" s="604"/>
      <c r="AY1089" s="604"/>
      <c r="AZ1089" s="604"/>
      <c r="BA1089" s="604"/>
      <c r="BB1089" s="604"/>
      <c r="BC1089" s="604"/>
      <c r="BD1089" s="604"/>
      <c r="BE1089" s="604"/>
      <c r="BF1089" s="604"/>
      <c r="BG1089" s="604"/>
      <c r="BH1089" s="604"/>
      <c r="BI1089" s="604"/>
      <c r="BJ1089" s="604"/>
      <c r="BK1089" s="604"/>
      <c r="BL1089" s="604"/>
      <c r="BM1089" s="604"/>
      <c r="BN1089" s="604"/>
      <c r="BO1089" s="604"/>
      <c r="BP1089" s="604"/>
      <c r="BQ1089" s="604"/>
      <c r="BR1089" s="604"/>
      <c r="BS1089" s="604"/>
      <c r="BT1089" s="604"/>
      <c r="BU1089" s="604"/>
      <c r="BV1089" s="604"/>
      <c r="BW1089" s="604"/>
      <c r="BX1089" s="604"/>
      <c r="BY1089" s="604"/>
      <c r="BZ1089" s="604"/>
      <c r="CA1089" s="604"/>
      <c r="CB1089" s="604"/>
      <c r="CC1089" s="604"/>
      <c r="CD1089" s="604"/>
      <c r="CE1089" s="604"/>
      <c r="CF1089" s="604"/>
      <c r="CG1089" s="604"/>
      <c r="CH1089" s="604"/>
      <c r="CI1089" s="604"/>
      <c r="CJ1089" s="604"/>
      <c r="CK1089" s="604"/>
    </row>
    <row r="1090" spans="1:89" ht="16" hidden="1">
      <c r="A1090" s="447">
        <f t="shared" si="308"/>
        <v>1072</v>
      </c>
      <c r="B1090" s="46"/>
      <c r="C1090" s="1070"/>
      <c r="D1090" s="46"/>
      <c r="E1090" s="672"/>
      <c r="F1090" s="139"/>
      <c r="G1090" s="139"/>
      <c r="H1090" s="673"/>
      <c r="I1090" s="674"/>
      <c r="J1090" s="676"/>
      <c r="K1090" s="676"/>
      <c r="L1090" s="676"/>
      <c r="M1090" s="134"/>
      <c r="N1090" s="135"/>
      <c r="O1090" s="118" t="e">
        <f>EDATE($N1090,#REF!-1)</f>
        <v>#REF!</v>
      </c>
      <c r="P1090" s="135"/>
      <c r="Q1090" s="118" t="str">
        <f t="shared" si="311"/>
        <v/>
      </c>
      <c r="R1090" s="49" t="str">
        <f t="shared" si="312"/>
        <v/>
      </c>
      <c r="S1090" s="49">
        <f t="shared" si="309"/>
        <v>0</v>
      </c>
      <c r="T1090" s="245"/>
      <c r="U1090" s="132"/>
      <c r="V1090" s="604"/>
      <c r="W1090" s="604" t="str">
        <f t="shared" si="313"/>
        <v/>
      </c>
      <c r="X1090" s="1022">
        <f t="shared" si="314"/>
        <v>0</v>
      </c>
      <c r="Y1090" s="326"/>
      <c r="Z1090" s="327"/>
      <c r="AA1090" s="328"/>
      <c r="AB1090" s="604" t="e">
        <f ca="1">IF(Cat_alumnos[[#This Row],[Termina Programa]]&lt;TODAY(), "EGRESADO", "VIGENTE")</f>
        <v>#REF!</v>
      </c>
      <c r="AD1090" s="1249">
        <v>1072</v>
      </c>
      <c r="AE1090" s="925"/>
      <c r="AF109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CALENDARIO)]],TODAY())/30,0)-AE1090, IF(Cat_alumnos[[#This Row],[ESTATUS ACADÉMICO]]="VIGENTE",ROUNDDOWN(DAYS360(Cat_alumnos[[#This Row],[FECHA DE INICIO (PRIMERA CLASE CALENDARIO)]],TODAY())/30,0)+1-AE1090,"NO VIGENTE"))</f>
        <v>#REF!</v>
      </c>
      <c r="AG1090" s="604"/>
      <c r="AH109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0" s="1085" t="str">
        <f t="shared" si="310"/>
        <v>SUSPENDER</v>
      </c>
      <c r="AJ1090" s="604"/>
      <c r="AK1090" s="604"/>
      <c r="AL1090" s="604"/>
      <c r="AM1090" s="604"/>
      <c r="AN1090" s="924"/>
      <c r="AO1090" s="924"/>
      <c r="AP1090" s="924"/>
      <c r="AQ1090" s="924"/>
      <c r="AR1090" s="924"/>
      <c r="AS1090" s="924"/>
      <c r="AT1090" s="604"/>
      <c r="AU1090" s="604"/>
      <c r="AV1090" s="604"/>
      <c r="AW1090" s="604"/>
      <c r="AX1090" s="604"/>
      <c r="AY1090" s="604"/>
      <c r="AZ1090" s="604"/>
      <c r="BA1090" s="604"/>
      <c r="BB1090" s="604"/>
      <c r="BC1090" s="604"/>
      <c r="BD1090" s="604"/>
      <c r="BE1090" s="604"/>
      <c r="BF1090" s="604"/>
      <c r="BG1090" s="604"/>
      <c r="BH1090" s="604"/>
      <c r="BI1090" s="604"/>
      <c r="BJ1090" s="604"/>
      <c r="BK1090" s="604"/>
      <c r="BL1090" s="604"/>
      <c r="BM1090" s="604"/>
      <c r="BN1090" s="604"/>
      <c r="BO1090" s="604"/>
      <c r="BP1090" s="604"/>
      <c r="BQ1090" s="604"/>
      <c r="BR1090" s="604"/>
      <c r="BS1090" s="604"/>
      <c r="BT1090" s="604"/>
      <c r="BU1090" s="604"/>
      <c r="BV1090" s="604"/>
      <c r="BW1090" s="604"/>
      <c r="BX1090" s="604"/>
      <c r="BY1090" s="604"/>
      <c r="BZ1090" s="604"/>
      <c r="CA1090" s="604"/>
      <c r="CB1090" s="604"/>
      <c r="CC1090" s="604"/>
      <c r="CD1090" s="604"/>
      <c r="CE1090" s="604"/>
      <c r="CF1090" s="604"/>
      <c r="CG1090" s="604"/>
      <c r="CH1090" s="604"/>
      <c r="CI1090" s="604"/>
      <c r="CJ1090" s="604"/>
      <c r="CK1090" s="604"/>
    </row>
    <row r="1091" spans="1:89" ht="16" hidden="1">
      <c r="A1091" s="447">
        <f t="shared" si="308"/>
        <v>1073</v>
      </c>
      <c r="B1091" s="46"/>
      <c r="C1091" s="1070"/>
      <c r="D1091" s="46"/>
      <c r="E1091" s="672"/>
      <c r="F1091" s="139"/>
      <c r="G1091" s="139"/>
      <c r="H1091" s="673"/>
      <c r="I1091" s="674"/>
      <c r="J1091" s="676"/>
      <c r="K1091" s="676"/>
      <c r="L1091" s="676"/>
      <c r="M1091" s="134"/>
      <c r="N1091" s="135"/>
      <c r="O1091" s="118" t="e">
        <f>EDATE($N1091,#REF!-1)</f>
        <v>#REF!</v>
      </c>
      <c r="P1091" s="135"/>
      <c r="Q1091" s="118" t="str">
        <f t="shared" si="311"/>
        <v/>
      </c>
      <c r="R1091" s="49" t="str">
        <f t="shared" si="312"/>
        <v/>
      </c>
      <c r="S1091" s="49">
        <f t="shared" si="309"/>
        <v>0</v>
      </c>
      <c r="T1091" s="245"/>
      <c r="U1091" s="132"/>
      <c r="V1091" s="604"/>
      <c r="W1091" s="604" t="str">
        <f t="shared" si="313"/>
        <v/>
      </c>
      <c r="X1091" s="1022">
        <f t="shared" si="314"/>
        <v>0</v>
      </c>
      <c r="Y1091" s="326"/>
      <c r="Z1091" s="327"/>
      <c r="AA1091" s="328"/>
      <c r="AB1091" s="604" t="e">
        <f ca="1">IF(Cat_alumnos[[#This Row],[Termina Programa]]&lt;TODAY(), "EGRESADO", "VIGENTE")</f>
        <v>#REF!</v>
      </c>
      <c r="AD1091" s="1248">
        <v>1073</v>
      </c>
      <c r="AE1091" s="925"/>
      <c r="AF109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CALENDARIO)]],TODAY())/30,0)-AE1091, IF(Cat_alumnos[[#This Row],[ESTATUS ACADÉMICO]]="VIGENTE",ROUNDDOWN(DAYS360(Cat_alumnos[[#This Row],[FECHA DE INICIO (PRIMERA CLASE CALENDARIO)]],TODAY())/30,0)+1-AE1091,"NO VIGENTE"))</f>
        <v>#REF!</v>
      </c>
      <c r="AG1091" s="604"/>
      <c r="AH109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1" s="1085" t="str">
        <f t="shared" si="310"/>
        <v>SUSPENDER</v>
      </c>
      <c r="AJ1091" s="604"/>
      <c r="AK1091" s="604"/>
      <c r="AL1091" s="604"/>
      <c r="AM1091" s="604"/>
      <c r="AN1091" s="924"/>
      <c r="AO1091" s="924"/>
      <c r="AP1091" s="924"/>
      <c r="AQ1091" s="924"/>
      <c r="AR1091" s="924"/>
      <c r="AS1091" s="924"/>
      <c r="AT1091" s="604"/>
      <c r="AU1091" s="604"/>
      <c r="AV1091" s="604"/>
      <c r="AW1091" s="604"/>
      <c r="AX1091" s="604"/>
      <c r="AY1091" s="604"/>
      <c r="AZ1091" s="604"/>
      <c r="BA1091" s="604"/>
      <c r="BB1091" s="604"/>
      <c r="BC1091" s="604"/>
      <c r="BD1091" s="604"/>
      <c r="BE1091" s="604"/>
      <c r="BF1091" s="604"/>
      <c r="BG1091" s="604"/>
      <c r="BH1091" s="604"/>
      <c r="BI1091" s="604"/>
      <c r="BJ1091" s="604"/>
      <c r="BK1091" s="604"/>
      <c r="BL1091" s="604"/>
      <c r="BM1091" s="604"/>
      <c r="BN1091" s="604"/>
      <c r="BO1091" s="604"/>
      <c r="BP1091" s="604"/>
      <c r="BQ1091" s="604"/>
      <c r="BR1091" s="604"/>
      <c r="BS1091" s="604"/>
      <c r="BT1091" s="604"/>
      <c r="BU1091" s="604"/>
      <c r="BV1091" s="604"/>
      <c r="BW1091" s="604"/>
      <c r="BX1091" s="604"/>
      <c r="BY1091" s="604"/>
      <c r="BZ1091" s="604"/>
      <c r="CA1091" s="604"/>
      <c r="CB1091" s="604"/>
      <c r="CC1091" s="604"/>
      <c r="CD1091" s="604"/>
      <c r="CE1091" s="604"/>
      <c r="CF1091" s="604"/>
      <c r="CG1091" s="604"/>
      <c r="CH1091" s="604"/>
      <c r="CI1091" s="604"/>
      <c r="CJ1091" s="604"/>
      <c r="CK1091" s="604"/>
    </row>
    <row r="1092" spans="1:89" ht="16" hidden="1">
      <c r="A1092" s="447">
        <f t="shared" si="308"/>
        <v>1074</v>
      </c>
      <c r="B1092" s="46"/>
      <c r="C1092" s="1070"/>
      <c r="D1092" s="46"/>
      <c r="E1092" s="672"/>
      <c r="F1092" s="139"/>
      <c r="G1092" s="139"/>
      <c r="H1092" s="673"/>
      <c r="I1092" s="674"/>
      <c r="J1092" s="676"/>
      <c r="K1092" s="676"/>
      <c r="L1092" s="676"/>
      <c r="M1092" s="134"/>
      <c r="N1092" s="135"/>
      <c r="O1092" s="118" t="e">
        <f>EDATE($N1092,#REF!-1)</f>
        <v>#REF!</v>
      </c>
      <c r="P1092" s="135"/>
      <c r="Q1092" s="118" t="str">
        <f t="shared" si="311"/>
        <v/>
      </c>
      <c r="R1092" s="49" t="str">
        <f t="shared" si="312"/>
        <v/>
      </c>
      <c r="S1092" s="49">
        <f t="shared" si="309"/>
        <v>0</v>
      </c>
      <c r="T1092" s="245"/>
      <c r="U1092" s="132"/>
      <c r="V1092" s="604"/>
      <c r="W1092" s="604" t="str">
        <f t="shared" si="313"/>
        <v/>
      </c>
      <c r="X1092" s="1022">
        <f t="shared" si="314"/>
        <v>0</v>
      </c>
      <c r="Y1092" s="326"/>
      <c r="Z1092" s="327"/>
      <c r="AA1092" s="328"/>
      <c r="AB1092" s="604" t="e">
        <f ca="1">IF(Cat_alumnos[[#This Row],[Termina Programa]]&lt;TODAY(), "EGRESADO", "VIGENTE")</f>
        <v>#REF!</v>
      </c>
      <c r="AD1092" s="1249">
        <v>1074</v>
      </c>
      <c r="AE1092" s="925"/>
      <c r="AF109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CALENDARIO)]],TODAY())/30,0)-AE1092, IF(Cat_alumnos[[#This Row],[ESTATUS ACADÉMICO]]="VIGENTE",ROUNDDOWN(DAYS360(Cat_alumnos[[#This Row],[FECHA DE INICIO (PRIMERA CLASE CALENDARIO)]],TODAY())/30,0)+1-AE1092,"NO VIGENTE"))</f>
        <v>#REF!</v>
      </c>
      <c r="AG1092" s="604"/>
      <c r="AH109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2" s="1085" t="str">
        <f t="shared" si="310"/>
        <v>SUSPENDER</v>
      </c>
      <c r="AJ1092" s="604"/>
      <c r="AK1092" s="604"/>
      <c r="AL1092" s="604"/>
      <c r="AM1092" s="604"/>
      <c r="AN1092" s="924"/>
      <c r="AO1092" s="924"/>
      <c r="AP1092" s="924"/>
      <c r="AQ1092" s="924"/>
      <c r="AR1092" s="924"/>
      <c r="AS1092" s="924"/>
      <c r="AT1092" s="604"/>
      <c r="AU1092" s="604"/>
      <c r="AV1092" s="604"/>
      <c r="AW1092" s="604"/>
      <c r="AX1092" s="604"/>
      <c r="AY1092" s="604"/>
      <c r="AZ1092" s="604"/>
      <c r="BA1092" s="604"/>
      <c r="BB1092" s="604"/>
      <c r="BC1092" s="604"/>
      <c r="BD1092" s="604"/>
      <c r="BE1092" s="604"/>
      <c r="BF1092" s="604"/>
      <c r="BG1092" s="604"/>
      <c r="BH1092" s="604"/>
      <c r="BI1092" s="604"/>
      <c r="BJ1092" s="604"/>
      <c r="BK1092" s="604"/>
      <c r="BL1092" s="604"/>
      <c r="BM1092" s="604"/>
      <c r="BN1092" s="604"/>
      <c r="BO1092" s="604"/>
      <c r="BP1092" s="604"/>
      <c r="BQ1092" s="604"/>
      <c r="BR1092" s="604"/>
      <c r="BS1092" s="604"/>
      <c r="BT1092" s="604"/>
      <c r="BU1092" s="604"/>
      <c r="BV1092" s="604"/>
      <c r="BW1092" s="604"/>
      <c r="BX1092" s="604"/>
      <c r="BY1092" s="604"/>
      <c r="BZ1092" s="604"/>
      <c r="CA1092" s="604"/>
      <c r="CB1092" s="604"/>
      <c r="CC1092" s="604"/>
      <c r="CD1092" s="604"/>
      <c r="CE1092" s="604"/>
      <c r="CF1092" s="604"/>
      <c r="CG1092" s="604"/>
      <c r="CH1092" s="604"/>
      <c r="CI1092" s="604"/>
      <c r="CJ1092" s="604"/>
      <c r="CK1092" s="604"/>
    </row>
    <row r="1093" spans="1:89" ht="16" hidden="1">
      <c r="A1093" s="447">
        <f t="shared" si="308"/>
        <v>1075</v>
      </c>
      <c r="B1093" s="46"/>
      <c r="C1093" s="1070"/>
      <c r="D1093" s="46"/>
      <c r="E1093" s="672"/>
      <c r="F1093" s="139"/>
      <c r="G1093" s="139"/>
      <c r="H1093" s="673"/>
      <c r="I1093" s="674"/>
      <c r="J1093" s="676"/>
      <c r="K1093" s="676"/>
      <c r="L1093" s="676"/>
      <c r="M1093" s="134"/>
      <c r="N1093" s="135"/>
      <c r="O1093" s="118" t="e">
        <f>EDATE($N1093,#REF!-1)</f>
        <v>#REF!</v>
      </c>
      <c r="P1093" s="135"/>
      <c r="Q1093" s="118" t="str">
        <f t="shared" si="311"/>
        <v/>
      </c>
      <c r="R1093" s="49" t="str">
        <f t="shared" si="312"/>
        <v/>
      </c>
      <c r="S1093" s="49">
        <f t="shared" si="309"/>
        <v>0</v>
      </c>
      <c r="T1093" s="245"/>
      <c r="U1093" s="132"/>
      <c r="V1093" s="604"/>
      <c r="W1093" s="604" t="str">
        <f t="shared" si="313"/>
        <v/>
      </c>
      <c r="X1093" s="1022">
        <f t="shared" si="314"/>
        <v>0</v>
      </c>
      <c r="Y1093" s="326"/>
      <c r="Z1093" s="327"/>
      <c r="AA1093" s="328"/>
      <c r="AB1093" s="604" t="e">
        <f ca="1">IF(Cat_alumnos[[#This Row],[Termina Programa]]&lt;TODAY(), "EGRESADO", "VIGENTE")</f>
        <v>#REF!</v>
      </c>
      <c r="AD1093" s="1248">
        <v>1075</v>
      </c>
      <c r="AE1093" s="925"/>
      <c r="AF109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CALENDARIO)]],TODAY())/30,0)-AE1093, IF(Cat_alumnos[[#This Row],[ESTATUS ACADÉMICO]]="VIGENTE",ROUNDDOWN(DAYS360(Cat_alumnos[[#This Row],[FECHA DE INICIO (PRIMERA CLASE CALENDARIO)]],TODAY())/30,0)+1-AE1093,"NO VIGENTE"))</f>
        <v>#REF!</v>
      </c>
      <c r="AG1093" s="604"/>
      <c r="AH109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3" s="1085" t="str">
        <f t="shared" si="310"/>
        <v>SUSPENDER</v>
      </c>
      <c r="AJ1093" s="604"/>
      <c r="AK1093" s="604"/>
      <c r="AL1093" s="604"/>
      <c r="AM1093" s="604"/>
      <c r="AN1093" s="924"/>
      <c r="AO1093" s="924"/>
      <c r="AP1093" s="924"/>
      <c r="AQ1093" s="924"/>
      <c r="AR1093" s="924"/>
      <c r="AS1093" s="924"/>
      <c r="AT1093" s="604"/>
      <c r="AU1093" s="604"/>
      <c r="AV1093" s="604"/>
      <c r="AW1093" s="604"/>
      <c r="AX1093" s="604"/>
      <c r="AY1093" s="604"/>
      <c r="AZ1093" s="604"/>
      <c r="BA1093" s="604"/>
      <c r="BB1093" s="604"/>
      <c r="BC1093" s="604"/>
      <c r="BD1093" s="604"/>
      <c r="BE1093" s="604"/>
      <c r="BF1093" s="604"/>
      <c r="BG1093" s="604"/>
      <c r="BH1093" s="604"/>
      <c r="BI1093" s="604"/>
      <c r="BJ1093" s="604"/>
      <c r="BK1093" s="604"/>
      <c r="BL1093" s="604"/>
      <c r="BM1093" s="604"/>
      <c r="BN1093" s="604"/>
      <c r="BO1093" s="604"/>
      <c r="BP1093" s="604"/>
      <c r="BQ1093" s="604"/>
      <c r="BR1093" s="604"/>
      <c r="BS1093" s="604"/>
      <c r="BT1093" s="604"/>
      <c r="BU1093" s="604"/>
      <c r="BV1093" s="604"/>
      <c r="BW1093" s="604"/>
      <c r="BX1093" s="604"/>
      <c r="BY1093" s="604"/>
      <c r="BZ1093" s="604"/>
      <c r="CA1093" s="604"/>
      <c r="CB1093" s="604"/>
      <c r="CC1093" s="604"/>
      <c r="CD1093" s="604"/>
      <c r="CE1093" s="604"/>
      <c r="CF1093" s="604"/>
      <c r="CG1093" s="604"/>
      <c r="CH1093" s="604"/>
      <c r="CI1093" s="604"/>
      <c r="CJ1093" s="604"/>
      <c r="CK1093" s="604"/>
    </row>
    <row r="1094" spans="1:89" ht="16" hidden="1">
      <c r="A1094" s="447">
        <f t="shared" ref="A1094:A1157" si="315">A1093+1</f>
        <v>1076</v>
      </c>
      <c r="B1094" s="46"/>
      <c r="C1094" s="1070"/>
      <c r="D1094" s="46"/>
      <c r="E1094" s="672"/>
      <c r="F1094" s="139"/>
      <c r="G1094" s="139"/>
      <c r="H1094" s="673"/>
      <c r="I1094" s="674"/>
      <c r="J1094" s="676"/>
      <c r="K1094" s="676"/>
      <c r="L1094" s="676"/>
      <c r="M1094" s="134"/>
      <c r="N1094" s="135"/>
      <c r="O1094" s="118" t="e">
        <f>EDATE($N1094,#REF!-1)</f>
        <v>#REF!</v>
      </c>
      <c r="P1094" s="135"/>
      <c r="Q1094" s="118" t="str">
        <f t="shared" si="311"/>
        <v/>
      </c>
      <c r="R1094" s="49" t="str">
        <f t="shared" si="312"/>
        <v/>
      </c>
      <c r="S1094" s="49">
        <f t="shared" si="309"/>
        <v>0</v>
      </c>
      <c r="T1094" s="245"/>
      <c r="U1094" s="132"/>
      <c r="V1094" s="604"/>
      <c r="W1094" s="604" t="str">
        <f t="shared" si="313"/>
        <v/>
      </c>
      <c r="X1094" s="1022">
        <f t="shared" si="314"/>
        <v>0</v>
      </c>
      <c r="Y1094" s="326"/>
      <c r="Z1094" s="327"/>
      <c r="AA1094" s="328"/>
      <c r="AB1094" s="604" t="e">
        <f ca="1">IF(Cat_alumnos[[#This Row],[Termina Programa]]&lt;TODAY(), "EGRESADO", "VIGENTE")</f>
        <v>#REF!</v>
      </c>
      <c r="AD1094" s="1249">
        <v>1076</v>
      </c>
      <c r="AE1094" s="925"/>
      <c r="AF109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CALENDARIO)]],TODAY())/30,0)-AE1094, IF(Cat_alumnos[[#This Row],[ESTATUS ACADÉMICO]]="VIGENTE",ROUNDDOWN(DAYS360(Cat_alumnos[[#This Row],[FECHA DE INICIO (PRIMERA CLASE CALENDARIO)]],TODAY())/30,0)+1-AE1094,"NO VIGENTE"))</f>
        <v>#REF!</v>
      </c>
      <c r="AG1094" s="604"/>
      <c r="AH109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4" s="1085" t="str">
        <f t="shared" si="310"/>
        <v>SUSPENDER</v>
      </c>
      <c r="AJ1094" s="604"/>
      <c r="AK1094" s="604"/>
      <c r="AL1094" s="604"/>
      <c r="AM1094" s="604"/>
      <c r="AN1094" s="924"/>
      <c r="AO1094" s="924"/>
      <c r="AP1094" s="924"/>
      <c r="AQ1094" s="924"/>
      <c r="AR1094" s="924"/>
      <c r="AS1094" s="924"/>
      <c r="AT1094" s="604"/>
      <c r="AU1094" s="604"/>
      <c r="AV1094" s="604"/>
      <c r="AW1094" s="604"/>
      <c r="AX1094" s="604"/>
      <c r="AY1094" s="604"/>
      <c r="AZ1094" s="604"/>
      <c r="BA1094" s="604"/>
      <c r="BB1094" s="604"/>
      <c r="BC1094" s="604"/>
      <c r="BD1094" s="604"/>
      <c r="BE1094" s="604"/>
      <c r="BF1094" s="604"/>
      <c r="BG1094" s="604"/>
      <c r="BH1094" s="604"/>
      <c r="BI1094" s="604"/>
      <c r="BJ1094" s="604"/>
      <c r="BK1094" s="604"/>
      <c r="BL1094" s="604"/>
      <c r="BM1094" s="604"/>
      <c r="BN1094" s="604"/>
      <c r="BO1094" s="604"/>
      <c r="BP1094" s="604"/>
      <c r="BQ1094" s="604"/>
      <c r="BR1094" s="604"/>
      <c r="BS1094" s="604"/>
      <c r="BT1094" s="604"/>
      <c r="BU1094" s="604"/>
      <c r="BV1094" s="604"/>
      <c r="BW1094" s="604"/>
      <c r="BX1094" s="604"/>
      <c r="BY1094" s="604"/>
      <c r="BZ1094" s="604"/>
      <c r="CA1094" s="604"/>
      <c r="CB1094" s="604"/>
      <c r="CC1094" s="604"/>
      <c r="CD1094" s="604"/>
      <c r="CE1094" s="604"/>
      <c r="CF1094" s="604"/>
      <c r="CG1094" s="604"/>
      <c r="CH1094" s="604"/>
      <c r="CI1094" s="604"/>
      <c r="CJ1094" s="604"/>
      <c r="CK1094" s="604"/>
    </row>
    <row r="1095" spans="1:89" ht="16" hidden="1">
      <c r="A1095" s="447">
        <f t="shared" si="315"/>
        <v>1077</v>
      </c>
      <c r="B1095" s="46"/>
      <c r="C1095" s="1070"/>
      <c r="D1095" s="46"/>
      <c r="E1095" s="672"/>
      <c r="F1095" s="139"/>
      <c r="G1095" s="139"/>
      <c r="H1095" s="673"/>
      <c r="I1095" s="674"/>
      <c r="J1095" s="676"/>
      <c r="K1095" s="676"/>
      <c r="L1095" s="676"/>
      <c r="M1095" s="134"/>
      <c r="N1095" s="135"/>
      <c r="O1095" s="118" t="e">
        <f>EDATE($N1095,#REF!-1)</f>
        <v>#REF!</v>
      </c>
      <c r="P1095" s="135"/>
      <c r="Q1095" s="118" t="str">
        <f t="shared" si="311"/>
        <v/>
      </c>
      <c r="R1095" s="49" t="str">
        <f t="shared" si="312"/>
        <v/>
      </c>
      <c r="S1095" s="49">
        <f t="shared" si="309"/>
        <v>0</v>
      </c>
      <c r="T1095" s="245"/>
      <c r="U1095" s="132"/>
      <c r="V1095" s="604"/>
      <c r="W1095" s="604" t="str">
        <f t="shared" si="313"/>
        <v/>
      </c>
      <c r="X1095" s="1022">
        <f t="shared" si="314"/>
        <v>0</v>
      </c>
      <c r="Y1095" s="326"/>
      <c r="Z1095" s="327"/>
      <c r="AA1095" s="328"/>
      <c r="AB1095" s="604" t="e">
        <f ca="1">IF(Cat_alumnos[[#This Row],[Termina Programa]]&lt;TODAY(), "EGRESADO", "VIGENTE")</f>
        <v>#REF!</v>
      </c>
      <c r="AD1095" s="1248">
        <v>1077</v>
      </c>
      <c r="AE1095" s="925"/>
      <c r="AF109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CALENDARIO)]],TODAY())/30,0)-AE1095, IF(Cat_alumnos[[#This Row],[ESTATUS ACADÉMICO]]="VIGENTE",ROUNDDOWN(DAYS360(Cat_alumnos[[#This Row],[FECHA DE INICIO (PRIMERA CLASE CALENDARIO)]],TODAY())/30,0)+1-AE1095,"NO VIGENTE"))</f>
        <v>#REF!</v>
      </c>
      <c r="AG1095" s="604"/>
      <c r="AH109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5" s="1085" t="str">
        <f t="shared" si="310"/>
        <v>SUSPENDER</v>
      </c>
      <c r="AJ1095" s="604"/>
      <c r="AK1095" s="604"/>
      <c r="AL1095" s="604"/>
      <c r="AM1095" s="604"/>
      <c r="AN1095" s="924"/>
      <c r="AO1095" s="924"/>
      <c r="AP1095" s="924"/>
      <c r="AQ1095" s="924"/>
      <c r="AR1095" s="924"/>
      <c r="AS1095" s="924"/>
      <c r="AT1095" s="604"/>
      <c r="AU1095" s="604"/>
      <c r="AV1095" s="604"/>
      <c r="AW1095" s="604"/>
      <c r="AX1095" s="604"/>
      <c r="AY1095" s="604"/>
      <c r="AZ1095" s="604"/>
      <c r="BA1095" s="604"/>
      <c r="BB1095" s="604"/>
      <c r="BC1095" s="604"/>
      <c r="BD1095" s="604"/>
      <c r="BE1095" s="604"/>
      <c r="BF1095" s="604"/>
      <c r="BG1095" s="604"/>
      <c r="BH1095" s="604"/>
      <c r="BI1095" s="604"/>
      <c r="BJ1095" s="604"/>
      <c r="BK1095" s="604"/>
      <c r="BL1095" s="604"/>
      <c r="BM1095" s="604"/>
      <c r="BN1095" s="604"/>
      <c r="BO1095" s="604"/>
      <c r="BP1095" s="604"/>
      <c r="BQ1095" s="604"/>
      <c r="BR1095" s="604"/>
      <c r="BS1095" s="604"/>
      <c r="BT1095" s="604"/>
      <c r="BU1095" s="604"/>
      <c r="BV1095" s="604"/>
      <c r="BW1095" s="604"/>
      <c r="BX1095" s="604"/>
      <c r="BY1095" s="604"/>
      <c r="BZ1095" s="604"/>
      <c r="CA1095" s="604"/>
      <c r="CB1095" s="604"/>
      <c r="CC1095" s="604"/>
      <c r="CD1095" s="604"/>
      <c r="CE1095" s="604"/>
      <c r="CF1095" s="604"/>
      <c r="CG1095" s="604"/>
      <c r="CH1095" s="604"/>
      <c r="CI1095" s="604"/>
      <c r="CJ1095" s="604"/>
      <c r="CK1095" s="604"/>
    </row>
    <row r="1096" spans="1:89" ht="16" hidden="1">
      <c r="A1096" s="447">
        <f t="shared" si="315"/>
        <v>1078</v>
      </c>
      <c r="B1096" s="46"/>
      <c r="C1096" s="1070"/>
      <c r="D1096" s="46"/>
      <c r="E1096" s="672"/>
      <c r="F1096" s="139"/>
      <c r="G1096" s="139"/>
      <c r="H1096" s="673"/>
      <c r="I1096" s="674"/>
      <c r="J1096" s="676"/>
      <c r="K1096" s="676"/>
      <c r="L1096" s="676"/>
      <c r="M1096" s="134"/>
      <c r="N1096" s="135"/>
      <c r="O1096" s="118" t="e">
        <f>EDATE($N1096,#REF!-1)</f>
        <v>#REF!</v>
      </c>
      <c r="P1096" s="135"/>
      <c r="Q1096" s="118" t="str">
        <f t="shared" si="311"/>
        <v/>
      </c>
      <c r="R1096" s="49" t="str">
        <f t="shared" si="312"/>
        <v/>
      </c>
      <c r="S1096" s="49">
        <f t="shared" si="309"/>
        <v>0</v>
      </c>
      <c r="T1096" s="245"/>
      <c r="U1096" s="132"/>
      <c r="V1096" s="604"/>
      <c r="W1096" s="604" t="str">
        <f t="shared" si="313"/>
        <v/>
      </c>
      <c r="X1096" s="1022">
        <f t="shared" si="314"/>
        <v>0</v>
      </c>
      <c r="Y1096" s="326"/>
      <c r="Z1096" s="327"/>
      <c r="AA1096" s="328"/>
      <c r="AB1096" s="604" t="e">
        <f ca="1">IF(Cat_alumnos[[#This Row],[Termina Programa]]&lt;TODAY(), "EGRESADO", "VIGENTE")</f>
        <v>#REF!</v>
      </c>
      <c r="AD1096" s="1249">
        <v>1078</v>
      </c>
      <c r="AE1096" s="925"/>
      <c r="AF109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CALENDARIO)]],TODAY())/30,0)-AE1096, IF(Cat_alumnos[[#This Row],[ESTATUS ACADÉMICO]]="VIGENTE",ROUNDDOWN(DAYS360(Cat_alumnos[[#This Row],[FECHA DE INICIO (PRIMERA CLASE CALENDARIO)]],TODAY())/30,0)+1-AE1096,"NO VIGENTE"))</f>
        <v>#REF!</v>
      </c>
      <c r="AG1096" s="604"/>
      <c r="AH109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6" s="1085" t="str">
        <f t="shared" si="310"/>
        <v>SUSPENDER</v>
      </c>
      <c r="AJ1096" s="604"/>
      <c r="AK1096" s="604"/>
      <c r="AL1096" s="604"/>
      <c r="AM1096" s="604"/>
      <c r="AN1096" s="924"/>
      <c r="AO1096" s="924"/>
      <c r="AP1096" s="924"/>
      <c r="AQ1096" s="924"/>
      <c r="AR1096" s="924"/>
      <c r="AS1096" s="924"/>
      <c r="AT1096" s="604"/>
      <c r="AU1096" s="604"/>
      <c r="AV1096" s="604"/>
      <c r="AW1096" s="604"/>
      <c r="AX1096" s="604"/>
      <c r="AY1096" s="604"/>
      <c r="AZ1096" s="604"/>
      <c r="BA1096" s="604"/>
      <c r="BB1096" s="604"/>
      <c r="BC1096" s="604"/>
      <c r="BD1096" s="604"/>
      <c r="BE1096" s="604"/>
      <c r="BF1096" s="604"/>
      <c r="BG1096" s="604"/>
      <c r="BH1096" s="604"/>
      <c r="BI1096" s="604"/>
      <c r="BJ1096" s="604"/>
      <c r="BK1096" s="604"/>
      <c r="BL1096" s="604"/>
      <c r="BM1096" s="604"/>
      <c r="BN1096" s="604"/>
      <c r="BO1096" s="604"/>
      <c r="BP1096" s="604"/>
      <c r="BQ1096" s="604"/>
      <c r="BR1096" s="604"/>
      <c r="BS1096" s="604"/>
      <c r="BT1096" s="604"/>
      <c r="BU1096" s="604"/>
      <c r="BV1096" s="604"/>
      <c r="BW1096" s="604"/>
      <c r="BX1096" s="604"/>
      <c r="BY1096" s="604"/>
      <c r="BZ1096" s="604"/>
      <c r="CA1096" s="604"/>
      <c r="CB1096" s="604"/>
      <c r="CC1096" s="604"/>
      <c r="CD1096" s="604"/>
      <c r="CE1096" s="604"/>
      <c r="CF1096" s="604"/>
      <c r="CG1096" s="604"/>
      <c r="CH1096" s="604"/>
      <c r="CI1096" s="604"/>
      <c r="CJ1096" s="604"/>
      <c r="CK1096" s="604"/>
    </row>
    <row r="1097" spans="1:89" ht="16" hidden="1">
      <c r="A1097" s="447">
        <f t="shared" si="315"/>
        <v>1079</v>
      </c>
      <c r="B1097" s="46"/>
      <c r="C1097" s="1070"/>
      <c r="D1097" s="46"/>
      <c r="E1097" s="672"/>
      <c r="F1097" s="139"/>
      <c r="G1097" s="139"/>
      <c r="H1097" s="673"/>
      <c r="I1097" s="674"/>
      <c r="J1097" s="676"/>
      <c r="K1097" s="676"/>
      <c r="L1097" s="676"/>
      <c r="M1097" s="134"/>
      <c r="N1097" s="135"/>
      <c r="O1097" s="118" t="e">
        <f>EDATE($N1097,#REF!-1)</f>
        <v>#REF!</v>
      </c>
      <c r="P1097" s="135"/>
      <c r="Q1097" s="118" t="str">
        <f t="shared" si="311"/>
        <v/>
      </c>
      <c r="R1097" s="49" t="str">
        <f t="shared" si="312"/>
        <v/>
      </c>
      <c r="S1097" s="49">
        <f t="shared" si="309"/>
        <v>0</v>
      </c>
      <c r="T1097" s="245"/>
      <c r="U1097" s="132"/>
      <c r="V1097" s="604"/>
      <c r="W1097" s="604" t="str">
        <f t="shared" si="313"/>
        <v/>
      </c>
      <c r="X1097" s="1022">
        <f t="shared" si="314"/>
        <v>0</v>
      </c>
      <c r="Y1097" s="326"/>
      <c r="Z1097" s="327"/>
      <c r="AA1097" s="328"/>
      <c r="AB1097" s="604" t="e">
        <f ca="1">IF(Cat_alumnos[[#This Row],[Termina Programa]]&lt;TODAY(), "EGRESADO", "VIGENTE")</f>
        <v>#REF!</v>
      </c>
      <c r="AD1097" s="1248">
        <v>1079</v>
      </c>
      <c r="AE1097" s="925"/>
      <c r="AF109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CALENDARIO)]],TODAY())/30,0)-AE1097, IF(Cat_alumnos[[#This Row],[ESTATUS ACADÉMICO]]="VIGENTE",ROUNDDOWN(DAYS360(Cat_alumnos[[#This Row],[FECHA DE INICIO (PRIMERA CLASE CALENDARIO)]],TODAY())/30,0)+1-AE1097,"NO VIGENTE"))</f>
        <v>#REF!</v>
      </c>
      <c r="AG1097" s="604"/>
      <c r="AH109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7" s="1085" t="str">
        <f t="shared" si="310"/>
        <v>SUSPENDER</v>
      </c>
      <c r="AJ1097" s="604"/>
      <c r="AK1097" s="604"/>
      <c r="AL1097" s="604"/>
      <c r="AM1097" s="604"/>
      <c r="AN1097" s="924"/>
      <c r="AO1097" s="924"/>
      <c r="AP1097" s="924"/>
      <c r="AQ1097" s="924"/>
      <c r="AR1097" s="924"/>
      <c r="AS1097" s="924"/>
      <c r="AT1097" s="604"/>
      <c r="AU1097" s="604"/>
      <c r="AV1097" s="604"/>
      <c r="AW1097" s="604"/>
      <c r="AX1097" s="604"/>
      <c r="AY1097" s="604"/>
      <c r="AZ1097" s="604"/>
      <c r="BA1097" s="604"/>
      <c r="BB1097" s="604"/>
      <c r="BC1097" s="604"/>
      <c r="BD1097" s="604"/>
      <c r="BE1097" s="604"/>
      <c r="BF1097" s="604"/>
      <c r="BG1097" s="604"/>
      <c r="BH1097" s="604"/>
      <c r="BI1097" s="604"/>
      <c r="BJ1097" s="604"/>
      <c r="BK1097" s="604"/>
      <c r="BL1097" s="604"/>
      <c r="BM1097" s="604"/>
      <c r="BN1097" s="604"/>
      <c r="BO1097" s="604"/>
      <c r="BP1097" s="604"/>
      <c r="BQ1097" s="604"/>
      <c r="BR1097" s="604"/>
      <c r="BS1097" s="604"/>
      <c r="BT1097" s="604"/>
      <c r="BU1097" s="604"/>
      <c r="BV1097" s="604"/>
      <c r="BW1097" s="604"/>
      <c r="BX1097" s="604"/>
      <c r="BY1097" s="604"/>
      <c r="BZ1097" s="604"/>
      <c r="CA1097" s="604"/>
      <c r="CB1097" s="604"/>
      <c r="CC1097" s="604"/>
      <c r="CD1097" s="604"/>
      <c r="CE1097" s="604"/>
      <c r="CF1097" s="604"/>
      <c r="CG1097" s="604"/>
      <c r="CH1097" s="604"/>
      <c r="CI1097" s="604"/>
      <c r="CJ1097" s="604"/>
      <c r="CK1097" s="604"/>
    </row>
    <row r="1098" spans="1:89" ht="16" hidden="1">
      <c r="A1098" s="447">
        <f t="shared" si="315"/>
        <v>1080</v>
      </c>
      <c r="B1098" s="46"/>
      <c r="C1098" s="1070"/>
      <c r="D1098" s="46"/>
      <c r="E1098" s="672"/>
      <c r="F1098" s="139"/>
      <c r="G1098" s="139"/>
      <c r="H1098" s="673"/>
      <c r="I1098" s="674"/>
      <c r="J1098" s="676"/>
      <c r="K1098" s="676"/>
      <c r="L1098" s="676"/>
      <c r="M1098" s="134"/>
      <c r="N1098" s="135"/>
      <c r="O1098" s="118" t="e">
        <f>EDATE($N1098,#REF!-1)</f>
        <v>#REF!</v>
      </c>
      <c r="P1098" s="135"/>
      <c r="Q1098" s="118" t="str">
        <f t="shared" si="311"/>
        <v/>
      </c>
      <c r="R1098" s="49" t="str">
        <f t="shared" si="312"/>
        <v/>
      </c>
      <c r="S1098" s="49">
        <f t="shared" si="309"/>
        <v>0</v>
      </c>
      <c r="T1098" s="245"/>
      <c r="U1098" s="132"/>
      <c r="V1098" s="604"/>
      <c r="W1098" s="604" t="str">
        <f t="shared" si="313"/>
        <v/>
      </c>
      <c r="X1098" s="1022">
        <f t="shared" si="314"/>
        <v>0</v>
      </c>
      <c r="Y1098" s="326"/>
      <c r="Z1098" s="327"/>
      <c r="AA1098" s="328"/>
      <c r="AB1098" s="604" t="e">
        <f ca="1">IF(Cat_alumnos[[#This Row],[Termina Programa]]&lt;TODAY(), "EGRESADO", "VIGENTE")</f>
        <v>#REF!</v>
      </c>
      <c r="AD1098" s="1249">
        <v>1080</v>
      </c>
      <c r="AE1098" s="925"/>
      <c r="AF109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CALENDARIO)]],TODAY())/30,0)-AE1098, IF(Cat_alumnos[[#This Row],[ESTATUS ACADÉMICO]]="VIGENTE",ROUNDDOWN(DAYS360(Cat_alumnos[[#This Row],[FECHA DE INICIO (PRIMERA CLASE CALENDARIO)]],TODAY())/30,0)+1-AE1098,"NO VIGENTE"))</f>
        <v>#REF!</v>
      </c>
      <c r="AG1098" s="604"/>
      <c r="AH109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8" s="1085" t="str">
        <f t="shared" si="310"/>
        <v>SUSPENDER</v>
      </c>
      <c r="AJ1098" s="604"/>
      <c r="AK1098" s="604"/>
      <c r="AL1098" s="604"/>
      <c r="AM1098" s="604"/>
      <c r="AN1098" s="924"/>
      <c r="AO1098" s="924"/>
      <c r="AP1098" s="924"/>
      <c r="AQ1098" s="924"/>
      <c r="AR1098" s="924"/>
      <c r="AS1098" s="924"/>
      <c r="AT1098" s="604"/>
      <c r="AU1098" s="604"/>
      <c r="AV1098" s="604"/>
      <c r="AW1098" s="604"/>
      <c r="AX1098" s="604"/>
      <c r="AY1098" s="604"/>
      <c r="AZ1098" s="604"/>
      <c r="BA1098" s="604"/>
      <c r="BB1098" s="604"/>
      <c r="BC1098" s="604"/>
      <c r="BD1098" s="604"/>
      <c r="BE1098" s="604"/>
      <c r="BF1098" s="604"/>
      <c r="BG1098" s="604"/>
      <c r="BH1098" s="604"/>
      <c r="BI1098" s="604"/>
      <c r="BJ1098" s="604"/>
      <c r="BK1098" s="604"/>
      <c r="BL1098" s="604"/>
      <c r="BM1098" s="604"/>
      <c r="BN1098" s="604"/>
      <c r="BO1098" s="604"/>
      <c r="BP1098" s="604"/>
      <c r="BQ1098" s="604"/>
      <c r="BR1098" s="604"/>
      <c r="BS1098" s="604"/>
      <c r="BT1098" s="604"/>
      <c r="BU1098" s="604"/>
      <c r="BV1098" s="604"/>
      <c r="BW1098" s="604"/>
      <c r="BX1098" s="604"/>
      <c r="BY1098" s="604"/>
      <c r="BZ1098" s="604"/>
      <c r="CA1098" s="604"/>
      <c r="CB1098" s="604"/>
      <c r="CC1098" s="604"/>
      <c r="CD1098" s="604"/>
      <c r="CE1098" s="604"/>
      <c r="CF1098" s="604"/>
      <c r="CG1098" s="604"/>
      <c r="CH1098" s="604"/>
      <c r="CI1098" s="604"/>
      <c r="CJ1098" s="604"/>
      <c r="CK1098" s="604"/>
    </row>
    <row r="1099" spans="1:89" ht="16" hidden="1">
      <c r="A1099" s="447">
        <f t="shared" si="315"/>
        <v>1081</v>
      </c>
      <c r="B1099" s="46"/>
      <c r="C1099" s="1070"/>
      <c r="D1099" s="46"/>
      <c r="E1099" s="672"/>
      <c r="F1099" s="139"/>
      <c r="G1099" s="139"/>
      <c r="H1099" s="673"/>
      <c r="I1099" s="674"/>
      <c r="J1099" s="676"/>
      <c r="K1099" s="676"/>
      <c r="L1099" s="676"/>
      <c r="M1099" s="134"/>
      <c r="N1099" s="135"/>
      <c r="O1099" s="118" t="e">
        <f>EDATE($N1099,#REF!-1)</f>
        <v>#REF!</v>
      </c>
      <c r="P1099" s="135"/>
      <c r="Q1099" s="118" t="str">
        <f t="shared" si="311"/>
        <v/>
      </c>
      <c r="R1099" s="49" t="str">
        <f t="shared" si="312"/>
        <v/>
      </c>
      <c r="S1099" s="49">
        <f t="shared" si="309"/>
        <v>0</v>
      </c>
      <c r="T1099" s="245"/>
      <c r="U1099" s="132"/>
      <c r="V1099" s="604"/>
      <c r="W1099" s="604" t="str">
        <f t="shared" si="313"/>
        <v/>
      </c>
      <c r="X1099" s="1022">
        <f t="shared" si="314"/>
        <v>0</v>
      </c>
      <c r="Y1099" s="326"/>
      <c r="Z1099" s="327"/>
      <c r="AA1099" s="328"/>
      <c r="AB1099" s="604" t="e">
        <f ca="1">IF(Cat_alumnos[[#This Row],[Termina Programa]]&lt;TODAY(), "EGRESADO", "VIGENTE")</f>
        <v>#REF!</v>
      </c>
      <c r="AD1099" s="1248">
        <v>1081</v>
      </c>
      <c r="AE1099" s="925"/>
      <c r="AF109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CALENDARIO)]],TODAY())/30,0)-AE1099, IF(Cat_alumnos[[#This Row],[ESTATUS ACADÉMICO]]="VIGENTE",ROUNDDOWN(DAYS360(Cat_alumnos[[#This Row],[FECHA DE INICIO (PRIMERA CLASE CALENDARIO)]],TODAY())/30,0)+1-AE1099,"NO VIGENTE"))</f>
        <v>#REF!</v>
      </c>
      <c r="AG1099" s="604"/>
      <c r="AH109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9" s="1085" t="str">
        <f t="shared" si="310"/>
        <v>SUSPENDER</v>
      </c>
      <c r="AJ1099" s="604"/>
      <c r="AK1099" s="604"/>
      <c r="AL1099" s="604"/>
      <c r="AM1099" s="604"/>
      <c r="AN1099" s="924"/>
      <c r="AO1099" s="924"/>
      <c r="AP1099" s="924"/>
      <c r="AQ1099" s="924"/>
      <c r="AR1099" s="924"/>
      <c r="AS1099" s="924"/>
      <c r="AT1099" s="604"/>
      <c r="AU1099" s="604"/>
      <c r="AV1099" s="604"/>
      <c r="AW1099" s="604"/>
      <c r="AX1099" s="604"/>
      <c r="AY1099" s="604"/>
      <c r="AZ1099" s="604"/>
      <c r="BA1099" s="604"/>
      <c r="BB1099" s="604"/>
      <c r="BC1099" s="604"/>
      <c r="BD1099" s="604"/>
      <c r="BE1099" s="604"/>
      <c r="BF1099" s="604"/>
      <c r="BG1099" s="604"/>
      <c r="BH1099" s="604"/>
      <c r="BI1099" s="604"/>
      <c r="BJ1099" s="604"/>
      <c r="BK1099" s="604"/>
      <c r="BL1099" s="604"/>
      <c r="BM1099" s="604"/>
      <c r="BN1099" s="604"/>
      <c r="BO1099" s="604"/>
      <c r="BP1099" s="604"/>
      <c r="BQ1099" s="604"/>
      <c r="BR1099" s="604"/>
      <c r="BS1099" s="604"/>
      <c r="BT1099" s="604"/>
      <c r="BU1099" s="604"/>
      <c r="BV1099" s="604"/>
      <c r="BW1099" s="604"/>
      <c r="BX1099" s="604"/>
      <c r="BY1099" s="604"/>
      <c r="BZ1099" s="604"/>
      <c r="CA1099" s="604"/>
      <c r="CB1099" s="604"/>
      <c r="CC1099" s="604"/>
      <c r="CD1099" s="604"/>
      <c r="CE1099" s="604"/>
      <c r="CF1099" s="604"/>
      <c r="CG1099" s="604"/>
      <c r="CH1099" s="604"/>
      <c r="CI1099" s="604"/>
      <c r="CJ1099" s="604"/>
      <c r="CK1099" s="604"/>
    </row>
    <row r="1100" spans="1:89" ht="16" hidden="1">
      <c r="A1100" s="447">
        <f t="shared" si="315"/>
        <v>1082</v>
      </c>
      <c r="B1100" s="46"/>
      <c r="C1100" s="1070"/>
      <c r="D1100" s="46"/>
      <c r="E1100" s="672"/>
      <c r="F1100" s="139"/>
      <c r="G1100" s="139"/>
      <c r="H1100" s="673"/>
      <c r="I1100" s="674"/>
      <c r="J1100" s="676"/>
      <c r="K1100" s="676"/>
      <c r="L1100" s="676"/>
      <c r="M1100" s="134"/>
      <c r="N1100" s="135"/>
      <c r="O1100" s="118" t="e">
        <f>EDATE($N1100,#REF!-1)</f>
        <v>#REF!</v>
      </c>
      <c r="P1100" s="135"/>
      <c r="Q1100" s="118" t="str">
        <f t="shared" si="311"/>
        <v/>
      </c>
      <c r="R1100" s="49" t="str">
        <f t="shared" si="312"/>
        <v/>
      </c>
      <c r="S1100" s="49">
        <f t="shared" si="309"/>
        <v>0</v>
      </c>
      <c r="T1100" s="245"/>
      <c r="U1100" s="132"/>
      <c r="V1100" s="604"/>
      <c r="W1100" s="604" t="str">
        <f t="shared" si="313"/>
        <v/>
      </c>
      <c r="X1100" s="1022">
        <f t="shared" si="314"/>
        <v>0</v>
      </c>
      <c r="Y1100" s="326"/>
      <c r="Z1100" s="327"/>
      <c r="AA1100" s="328"/>
      <c r="AB1100" s="604" t="e">
        <f ca="1">IF(Cat_alumnos[[#This Row],[Termina Programa]]&lt;TODAY(), "EGRESADO", "VIGENTE")</f>
        <v>#REF!</v>
      </c>
      <c r="AD1100" s="1249">
        <v>1082</v>
      </c>
      <c r="AE1100" s="925"/>
      <c r="AF110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CALENDARIO)]],TODAY())/30,0)-AE1100, IF(Cat_alumnos[[#This Row],[ESTATUS ACADÉMICO]]="VIGENTE",ROUNDDOWN(DAYS360(Cat_alumnos[[#This Row],[FECHA DE INICIO (PRIMERA CLASE CALENDARIO)]],TODAY())/30,0)+1-AE1100,"NO VIGENTE"))</f>
        <v>#REF!</v>
      </c>
      <c r="AG1100" s="604"/>
      <c r="AH110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0" s="1085" t="str">
        <f t="shared" si="310"/>
        <v>SUSPENDER</v>
      </c>
      <c r="AJ1100" s="604"/>
      <c r="AK1100" s="604"/>
      <c r="AL1100" s="604"/>
      <c r="AM1100" s="604"/>
      <c r="AN1100" s="924"/>
      <c r="AO1100" s="924"/>
      <c r="AP1100" s="924"/>
      <c r="AQ1100" s="924"/>
      <c r="AR1100" s="924"/>
      <c r="AS1100" s="924"/>
      <c r="AT1100" s="604"/>
      <c r="AU1100" s="604"/>
      <c r="AV1100" s="604"/>
      <c r="AW1100" s="604"/>
      <c r="AX1100" s="604"/>
      <c r="AY1100" s="604"/>
      <c r="AZ1100" s="604"/>
      <c r="BA1100" s="604"/>
      <c r="BB1100" s="604"/>
      <c r="BC1100" s="604"/>
      <c r="BD1100" s="604"/>
      <c r="BE1100" s="604"/>
      <c r="BF1100" s="604"/>
      <c r="BG1100" s="604"/>
      <c r="BH1100" s="604"/>
      <c r="BI1100" s="604"/>
      <c r="BJ1100" s="604"/>
      <c r="BK1100" s="604"/>
      <c r="BL1100" s="604"/>
      <c r="BM1100" s="604"/>
      <c r="BN1100" s="604"/>
      <c r="BO1100" s="604"/>
      <c r="BP1100" s="604"/>
      <c r="BQ1100" s="604"/>
      <c r="BR1100" s="604"/>
      <c r="BS1100" s="604"/>
      <c r="BT1100" s="604"/>
      <c r="BU1100" s="604"/>
      <c r="BV1100" s="604"/>
      <c r="BW1100" s="604"/>
      <c r="BX1100" s="604"/>
      <c r="BY1100" s="604"/>
      <c r="BZ1100" s="604"/>
      <c r="CA1100" s="604"/>
      <c r="CB1100" s="604"/>
      <c r="CC1100" s="604"/>
      <c r="CD1100" s="604"/>
      <c r="CE1100" s="604"/>
      <c r="CF1100" s="604"/>
      <c r="CG1100" s="604"/>
      <c r="CH1100" s="604"/>
      <c r="CI1100" s="604"/>
      <c r="CJ1100" s="604"/>
      <c r="CK1100" s="604"/>
    </row>
    <row r="1101" spans="1:89" ht="16" hidden="1">
      <c r="A1101" s="447">
        <f t="shared" si="315"/>
        <v>1083</v>
      </c>
      <c r="B1101" s="46"/>
      <c r="C1101" s="1070"/>
      <c r="D1101" s="46"/>
      <c r="E1101" s="672"/>
      <c r="F1101" s="139"/>
      <c r="G1101" s="139"/>
      <c r="H1101" s="673"/>
      <c r="I1101" s="674"/>
      <c r="J1101" s="676"/>
      <c r="K1101" s="676"/>
      <c r="L1101" s="676"/>
      <c r="M1101" s="134"/>
      <c r="N1101" s="135"/>
      <c r="O1101" s="118" t="e">
        <f>EDATE($N1101,#REF!-1)</f>
        <v>#REF!</v>
      </c>
      <c r="P1101" s="135"/>
      <c r="Q1101" s="118" t="str">
        <f t="shared" si="311"/>
        <v/>
      </c>
      <c r="R1101" s="49" t="str">
        <f t="shared" si="312"/>
        <v/>
      </c>
      <c r="S1101" s="49">
        <f t="shared" si="309"/>
        <v>0</v>
      </c>
      <c r="T1101" s="245"/>
      <c r="U1101" s="132"/>
      <c r="V1101" s="604"/>
      <c r="W1101" s="604" t="str">
        <f t="shared" si="313"/>
        <v/>
      </c>
      <c r="X1101" s="1022">
        <f t="shared" si="314"/>
        <v>0</v>
      </c>
      <c r="Y1101" s="326"/>
      <c r="Z1101" s="327"/>
      <c r="AA1101" s="328"/>
      <c r="AB1101" s="604" t="e">
        <f ca="1">IF(Cat_alumnos[[#This Row],[Termina Programa]]&lt;TODAY(), "EGRESADO", "VIGENTE")</f>
        <v>#REF!</v>
      </c>
      <c r="AD1101" s="1248">
        <v>1083</v>
      </c>
      <c r="AE1101" s="925"/>
      <c r="AF110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CALENDARIO)]],TODAY())/30,0)-AE1101, IF(Cat_alumnos[[#This Row],[ESTATUS ACADÉMICO]]="VIGENTE",ROUNDDOWN(DAYS360(Cat_alumnos[[#This Row],[FECHA DE INICIO (PRIMERA CLASE CALENDARIO)]],TODAY())/30,0)+1-AE1101,"NO VIGENTE"))</f>
        <v>#REF!</v>
      </c>
      <c r="AG1101" s="604"/>
      <c r="AH110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1" s="1085" t="str">
        <f t="shared" si="310"/>
        <v>SUSPENDER</v>
      </c>
      <c r="AJ1101" s="604"/>
      <c r="AK1101" s="604"/>
      <c r="AL1101" s="604"/>
      <c r="AM1101" s="604"/>
      <c r="AN1101" s="924"/>
      <c r="AO1101" s="924"/>
      <c r="AP1101" s="924"/>
      <c r="AQ1101" s="924"/>
      <c r="AR1101" s="924"/>
      <c r="AS1101" s="924"/>
      <c r="AT1101" s="604"/>
      <c r="AU1101" s="604"/>
      <c r="AV1101" s="604"/>
      <c r="AW1101" s="604"/>
      <c r="AX1101" s="604"/>
      <c r="AY1101" s="604"/>
      <c r="AZ1101" s="604"/>
      <c r="BA1101" s="604"/>
      <c r="BB1101" s="604"/>
      <c r="BC1101" s="604"/>
      <c r="BD1101" s="604"/>
      <c r="BE1101" s="604"/>
      <c r="BF1101" s="604"/>
      <c r="BG1101" s="604"/>
      <c r="BH1101" s="604"/>
      <c r="BI1101" s="604"/>
      <c r="BJ1101" s="604"/>
      <c r="BK1101" s="604"/>
      <c r="BL1101" s="604"/>
      <c r="BM1101" s="604"/>
      <c r="BN1101" s="604"/>
      <c r="BO1101" s="604"/>
      <c r="BP1101" s="604"/>
      <c r="BQ1101" s="604"/>
      <c r="BR1101" s="604"/>
      <c r="BS1101" s="604"/>
      <c r="BT1101" s="604"/>
      <c r="BU1101" s="604"/>
      <c r="BV1101" s="604"/>
      <c r="BW1101" s="604"/>
      <c r="BX1101" s="604"/>
      <c r="BY1101" s="604"/>
      <c r="BZ1101" s="604"/>
      <c r="CA1101" s="604"/>
      <c r="CB1101" s="604"/>
      <c r="CC1101" s="604"/>
      <c r="CD1101" s="604"/>
      <c r="CE1101" s="604"/>
      <c r="CF1101" s="604"/>
      <c r="CG1101" s="604"/>
      <c r="CH1101" s="604"/>
      <c r="CI1101" s="604"/>
      <c r="CJ1101" s="604"/>
      <c r="CK1101" s="604"/>
    </row>
    <row r="1102" spans="1:89" ht="16" hidden="1">
      <c r="A1102" s="447">
        <f t="shared" si="315"/>
        <v>1084</v>
      </c>
      <c r="B1102" s="46"/>
      <c r="C1102" s="1070"/>
      <c r="D1102" s="46"/>
      <c r="E1102" s="672"/>
      <c r="F1102" s="139"/>
      <c r="G1102" s="139"/>
      <c r="H1102" s="673"/>
      <c r="I1102" s="674"/>
      <c r="J1102" s="676"/>
      <c r="K1102" s="676"/>
      <c r="L1102" s="676"/>
      <c r="M1102" s="134"/>
      <c r="N1102" s="135"/>
      <c r="O1102" s="118" t="e">
        <f>EDATE($N1102,#REF!-1)</f>
        <v>#REF!</v>
      </c>
      <c r="P1102" s="135"/>
      <c r="Q1102" s="118" t="str">
        <f t="shared" si="311"/>
        <v/>
      </c>
      <c r="R1102" s="49" t="str">
        <f t="shared" si="312"/>
        <v/>
      </c>
      <c r="S1102" s="49">
        <f t="shared" si="309"/>
        <v>0</v>
      </c>
      <c r="T1102" s="245"/>
      <c r="U1102" s="132"/>
      <c r="V1102" s="604"/>
      <c r="W1102" s="604" t="str">
        <f t="shared" si="313"/>
        <v/>
      </c>
      <c r="X1102" s="1022">
        <f t="shared" si="314"/>
        <v>0</v>
      </c>
      <c r="Y1102" s="326"/>
      <c r="Z1102" s="327"/>
      <c r="AA1102" s="328"/>
      <c r="AB1102" s="604" t="e">
        <f ca="1">IF(Cat_alumnos[[#This Row],[Termina Programa]]&lt;TODAY(), "EGRESADO", "VIGENTE")</f>
        <v>#REF!</v>
      </c>
      <c r="AD1102" s="1249">
        <v>1084</v>
      </c>
      <c r="AE1102" s="925"/>
      <c r="AF110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CALENDARIO)]],TODAY())/30,0)-AE1102, IF(Cat_alumnos[[#This Row],[ESTATUS ACADÉMICO]]="VIGENTE",ROUNDDOWN(DAYS360(Cat_alumnos[[#This Row],[FECHA DE INICIO (PRIMERA CLASE CALENDARIO)]],TODAY())/30,0)+1-AE1102,"NO VIGENTE"))</f>
        <v>#REF!</v>
      </c>
      <c r="AG1102" s="604"/>
      <c r="AH110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2" s="1085" t="str">
        <f t="shared" si="310"/>
        <v>SUSPENDER</v>
      </c>
      <c r="AJ1102" s="604"/>
      <c r="AK1102" s="604"/>
      <c r="AL1102" s="604"/>
      <c r="AM1102" s="604"/>
      <c r="AN1102" s="924"/>
      <c r="AO1102" s="924"/>
      <c r="AP1102" s="924"/>
      <c r="AQ1102" s="924"/>
      <c r="AR1102" s="924"/>
      <c r="AS1102" s="924"/>
      <c r="AT1102" s="604"/>
      <c r="AU1102" s="604"/>
      <c r="AV1102" s="604"/>
      <c r="AW1102" s="604"/>
      <c r="AX1102" s="604"/>
      <c r="AY1102" s="604"/>
      <c r="AZ1102" s="604"/>
      <c r="BA1102" s="604"/>
      <c r="BB1102" s="604"/>
      <c r="BC1102" s="604"/>
      <c r="BD1102" s="604"/>
      <c r="BE1102" s="604"/>
      <c r="BF1102" s="604"/>
      <c r="BG1102" s="604"/>
      <c r="BH1102" s="604"/>
      <c r="BI1102" s="604"/>
      <c r="BJ1102" s="604"/>
      <c r="BK1102" s="604"/>
      <c r="BL1102" s="604"/>
      <c r="BM1102" s="604"/>
      <c r="BN1102" s="604"/>
      <c r="BO1102" s="604"/>
      <c r="BP1102" s="604"/>
      <c r="BQ1102" s="604"/>
      <c r="BR1102" s="604"/>
      <c r="BS1102" s="604"/>
      <c r="BT1102" s="604"/>
      <c r="BU1102" s="604"/>
      <c r="BV1102" s="604"/>
      <c r="BW1102" s="604"/>
      <c r="BX1102" s="604"/>
      <c r="BY1102" s="604"/>
      <c r="BZ1102" s="604"/>
      <c r="CA1102" s="604"/>
      <c r="CB1102" s="604"/>
      <c r="CC1102" s="604"/>
      <c r="CD1102" s="604"/>
      <c r="CE1102" s="604"/>
      <c r="CF1102" s="604"/>
      <c r="CG1102" s="604"/>
      <c r="CH1102" s="604"/>
      <c r="CI1102" s="604"/>
      <c r="CJ1102" s="604"/>
      <c r="CK1102" s="604"/>
    </row>
    <row r="1103" spans="1:89" ht="16" hidden="1">
      <c r="A1103" s="447">
        <f t="shared" si="315"/>
        <v>1085</v>
      </c>
      <c r="B1103" s="46"/>
      <c r="C1103" s="1070"/>
      <c r="D1103" s="46"/>
      <c r="E1103" s="672"/>
      <c r="F1103" s="139"/>
      <c r="G1103" s="139"/>
      <c r="H1103" s="673"/>
      <c r="I1103" s="674"/>
      <c r="J1103" s="676"/>
      <c r="K1103" s="676"/>
      <c r="L1103" s="676"/>
      <c r="M1103" s="134"/>
      <c r="N1103" s="135"/>
      <c r="O1103" s="118" t="e">
        <f>EDATE($N1103,#REF!-1)</f>
        <v>#REF!</v>
      </c>
      <c r="P1103" s="135"/>
      <c r="Q1103" s="118" t="str">
        <f t="shared" si="311"/>
        <v/>
      </c>
      <c r="R1103" s="49" t="str">
        <f t="shared" si="312"/>
        <v/>
      </c>
      <c r="S1103" s="49">
        <f t="shared" si="309"/>
        <v>0</v>
      </c>
      <c r="T1103" s="245"/>
      <c r="U1103" s="132"/>
      <c r="V1103" s="604"/>
      <c r="W1103" s="604" t="str">
        <f t="shared" si="313"/>
        <v/>
      </c>
      <c r="X1103" s="1022">
        <f t="shared" si="314"/>
        <v>0</v>
      </c>
      <c r="Y1103" s="326"/>
      <c r="Z1103" s="327"/>
      <c r="AA1103" s="328"/>
      <c r="AB1103" s="604" t="e">
        <f ca="1">IF(Cat_alumnos[[#This Row],[Termina Programa]]&lt;TODAY(), "EGRESADO", "VIGENTE")</f>
        <v>#REF!</v>
      </c>
      <c r="AD1103" s="1248">
        <v>1085</v>
      </c>
      <c r="AE1103" s="925"/>
      <c r="AF110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CALENDARIO)]],TODAY())/30,0)-AE1103, IF(Cat_alumnos[[#This Row],[ESTATUS ACADÉMICO]]="VIGENTE",ROUNDDOWN(DAYS360(Cat_alumnos[[#This Row],[FECHA DE INICIO (PRIMERA CLASE CALENDARIO)]],TODAY())/30,0)+1-AE1103,"NO VIGENTE"))</f>
        <v>#REF!</v>
      </c>
      <c r="AG1103" s="604"/>
      <c r="AH110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3" s="1085" t="str">
        <f t="shared" si="310"/>
        <v>SUSPENDER</v>
      </c>
      <c r="AJ1103" s="604"/>
      <c r="AK1103" s="604"/>
      <c r="AL1103" s="604"/>
      <c r="AM1103" s="604"/>
      <c r="AN1103" s="924"/>
      <c r="AO1103" s="924"/>
      <c r="AP1103" s="924"/>
      <c r="AQ1103" s="924"/>
      <c r="AR1103" s="924"/>
      <c r="AS1103" s="924"/>
      <c r="AT1103" s="604"/>
      <c r="AU1103" s="604"/>
      <c r="AV1103" s="604"/>
      <c r="AW1103" s="604"/>
      <c r="AX1103" s="604"/>
      <c r="AY1103" s="604"/>
      <c r="AZ1103" s="604"/>
      <c r="BA1103" s="604"/>
      <c r="BB1103" s="604"/>
      <c r="BC1103" s="604"/>
      <c r="BD1103" s="604"/>
      <c r="BE1103" s="604"/>
      <c r="BF1103" s="604"/>
      <c r="BG1103" s="604"/>
      <c r="BH1103" s="604"/>
      <c r="BI1103" s="604"/>
      <c r="BJ1103" s="604"/>
      <c r="BK1103" s="604"/>
      <c r="BL1103" s="604"/>
      <c r="BM1103" s="604"/>
      <c r="BN1103" s="604"/>
      <c r="BO1103" s="604"/>
      <c r="BP1103" s="604"/>
      <c r="BQ1103" s="604"/>
      <c r="BR1103" s="604"/>
      <c r="BS1103" s="604"/>
      <c r="BT1103" s="604"/>
      <c r="BU1103" s="604"/>
      <c r="BV1103" s="604"/>
      <c r="BW1103" s="604"/>
      <c r="BX1103" s="604"/>
      <c r="BY1103" s="604"/>
      <c r="BZ1103" s="604"/>
      <c r="CA1103" s="604"/>
      <c r="CB1103" s="604"/>
      <c r="CC1103" s="604"/>
      <c r="CD1103" s="604"/>
      <c r="CE1103" s="604"/>
      <c r="CF1103" s="604"/>
      <c r="CG1103" s="604"/>
      <c r="CH1103" s="604"/>
      <c r="CI1103" s="604"/>
      <c r="CJ1103" s="604"/>
      <c r="CK1103" s="604"/>
    </row>
    <row r="1104" spans="1:89" ht="16" hidden="1">
      <c r="A1104" s="447">
        <f t="shared" si="315"/>
        <v>1086</v>
      </c>
      <c r="B1104" s="46"/>
      <c r="C1104" s="1070"/>
      <c r="D1104" s="46"/>
      <c r="E1104" s="672"/>
      <c r="F1104" s="139"/>
      <c r="G1104" s="139"/>
      <c r="H1104" s="673"/>
      <c r="I1104" s="674"/>
      <c r="J1104" s="676"/>
      <c r="K1104" s="676"/>
      <c r="L1104" s="676"/>
      <c r="M1104" s="134"/>
      <c r="N1104" s="135"/>
      <c r="O1104" s="118" t="e">
        <f>EDATE($N1104,#REF!-1)</f>
        <v>#REF!</v>
      </c>
      <c r="P1104" s="135"/>
      <c r="Q1104" s="118" t="str">
        <f t="shared" si="311"/>
        <v/>
      </c>
      <c r="R1104" s="49" t="str">
        <f t="shared" si="312"/>
        <v/>
      </c>
      <c r="S1104" s="49">
        <f t="shared" si="309"/>
        <v>0</v>
      </c>
      <c r="T1104" s="245"/>
      <c r="U1104" s="132"/>
      <c r="V1104" s="604"/>
      <c r="W1104" s="604" t="str">
        <f t="shared" si="313"/>
        <v/>
      </c>
      <c r="X1104" s="1022">
        <f t="shared" si="314"/>
        <v>0</v>
      </c>
      <c r="Y1104" s="326"/>
      <c r="Z1104" s="327"/>
      <c r="AA1104" s="328"/>
      <c r="AB1104" s="604" t="e">
        <f ca="1">IF(Cat_alumnos[[#This Row],[Termina Programa]]&lt;TODAY(), "EGRESADO", "VIGENTE")</f>
        <v>#REF!</v>
      </c>
      <c r="AD1104" s="1249">
        <v>1086</v>
      </c>
      <c r="AE1104" s="925"/>
      <c r="AF110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CALENDARIO)]],TODAY())/30,0)-AE1104, IF(Cat_alumnos[[#This Row],[ESTATUS ACADÉMICO]]="VIGENTE",ROUNDDOWN(DAYS360(Cat_alumnos[[#This Row],[FECHA DE INICIO (PRIMERA CLASE CALENDARIO)]],TODAY())/30,0)+1-AE1104,"NO VIGENTE"))</f>
        <v>#REF!</v>
      </c>
      <c r="AG1104" s="604"/>
      <c r="AH110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4" s="1085" t="str">
        <f t="shared" si="310"/>
        <v>SUSPENDER</v>
      </c>
      <c r="AJ1104" s="604"/>
      <c r="AK1104" s="604"/>
      <c r="AL1104" s="604"/>
      <c r="AM1104" s="604"/>
      <c r="AN1104" s="924"/>
      <c r="AO1104" s="924"/>
      <c r="AP1104" s="924"/>
      <c r="AQ1104" s="924"/>
      <c r="AR1104" s="924"/>
      <c r="AS1104" s="924"/>
      <c r="AT1104" s="604"/>
      <c r="AU1104" s="604"/>
      <c r="AV1104" s="604"/>
      <c r="AW1104" s="604"/>
      <c r="AX1104" s="604"/>
      <c r="AY1104" s="604"/>
      <c r="AZ1104" s="604"/>
      <c r="BA1104" s="604"/>
      <c r="BB1104" s="604"/>
      <c r="BC1104" s="604"/>
      <c r="BD1104" s="604"/>
      <c r="BE1104" s="604"/>
      <c r="BF1104" s="604"/>
      <c r="BG1104" s="604"/>
      <c r="BH1104" s="604"/>
      <c r="BI1104" s="604"/>
      <c r="BJ1104" s="604"/>
      <c r="BK1104" s="604"/>
      <c r="BL1104" s="604"/>
      <c r="BM1104" s="604"/>
      <c r="BN1104" s="604"/>
      <c r="BO1104" s="604"/>
      <c r="BP1104" s="604"/>
      <c r="BQ1104" s="604"/>
      <c r="BR1104" s="604"/>
      <c r="BS1104" s="604"/>
      <c r="BT1104" s="604"/>
      <c r="BU1104" s="604"/>
      <c r="BV1104" s="604"/>
      <c r="BW1104" s="604"/>
      <c r="BX1104" s="604"/>
      <c r="BY1104" s="604"/>
      <c r="BZ1104" s="604"/>
      <c r="CA1104" s="604"/>
      <c r="CB1104" s="604"/>
      <c r="CC1104" s="604"/>
      <c r="CD1104" s="604"/>
      <c r="CE1104" s="604"/>
      <c r="CF1104" s="604"/>
      <c r="CG1104" s="604"/>
      <c r="CH1104" s="604"/>
      <c r="CI1104" s="604"/>
      <c r="CJ1104" s="604"/>
      <c r="CK1104" s="604"/>
    </row>
    <row r="1105" spans="1:89" ht="16" hidden="1">
      <c r="A1105" s="447">
        <f t="shared" si="315"/>
        <v>1087</v>
      </c>
      <c r="B1105" s="46"/>
      <c r="C1105" s="1070"/>
      <c r="D1105" s="46"/>
      <c r="E1105" s="672"/>
      <c r="F1105" s="139"/>
      <c r="G1105" s="139"/>
      <c r="H1105" s="673"/>
      <c r="I1105" s="674"/>
      <c r="J1105" s="676"/>
      <c r="K1105" s="676"/>
      <c r="L1105" s="676"/>
      <c r="M1105" s="134"/>
      <c r="N1105" s="135"/>
      <c r="O1105" s="118" t="e">
        <f>EDATE($N1105,#REF!-1)</f>
        <v>#REF!</v>
      </c>
      <c r="P1105" s="135"/>
      <c r="Q1105" s="118" t="str">
        <f t="shared" si="311"/>
        <v/>
      </c>
      <c r="R1105" s="49" t="str">
        <f t="shared" si="312"/>
        <v/>
      </c>
      <c r="S1105" s="49">
        <f t="shared" si="309"/>
        <v>0</v>
      </c>
      <c r="T1105" s="245"/>
      <c r="U1105" s="132"/>
      <c r="V1105" s="604"/>
      <c r="W1105" s="604" t="str">
        <f t="shared" si="313"/>
        <v/>
      </c>
      <c r="X1105" s="1022">
        <f t="shared" si="314"/>
        <v>0</v>
      </c>
      <c r="Y1105" s="326"/>
      <c r="Z1105" s="327"/>
      <c r="AA1105" s="328"/>
      <c r="AB1105" s="604" t="e">
        <f ca="1">IF(Cat_alumnos[[#This Row],[Termina Programa]]&lt;TODAY(), "EGRESADO", "VIGENTE")</f>
        <v>#REF!</v>
      </c>
      <c r="AD1105" s="1248">
        <v>1087</v>
      </c>
      <c r="AE1105" s="925"/>
      <c r="AF110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CALENDARIO)]],TODAY())/30,0)-AE1105, IF(Cat_alumnos[[#This Row],[ESTATUS ACADÉMICO]]="VIGENTE",ROUNDDOWN(DAYS360(Cat_alumnos[[#This Row],[FECHA DE INICIO (PRIMERA CLASE CALENDARIO)]],TODAY())/30,0)+1-AE1105,"NO VIGENTE"))</f>
        <v>#REF!</v>
      </c>
      <c r="AG1105" s="604"/>
      <c r="AH110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5" s="1085" t="str">
        <f t="shared" si="310"/>
        <v>SUSPENDER</v>
      </c>
      <c r="AJ1105" s="604"/>
      <c r="AK1105" s="604"/>
      <c r="AL1105" s="604"/>
      <c r="AM1105" s="604"/>
      <c r="AN1105" s="924"/>
      <c r="AO1105" s="924"/>
      <c r="AP1105" s="924"/>
      <c r="AQ1105" s="924"/>
      <c r="AR1105" s="924"/>
      <c r="AS1105" s="924"/>
      <c r="AT1105" s="604"/>
      <c r="AU1105" s="604"/>
      <c r="AV1105" s="604"/>
      <c r="AW1105" s="604"/>
      <c r="AX1105" s="604"/>
      <c r="AY1105" s="604"/>
      <c r="AZ1105" s="604"/>
      <c r="BA1105" s="604"/>
      <c r="BB1105" s="604"/>
      <c r="BC1105" s="604"/>
      <c r="BD1105" s="604"/>
      <c r="BE1105" s="604"/>
      <c r="BF1105" s="604"/>
      <c r="BG1105" s="604"/>
      <c r="BH1105" s="604"/>
      <c r="BI1105" s="604"/>
      <c r="BJ1105" s="604"/>
      <c r="BK1105" s="604"/>
      <c r="BL1105" s="604"/>
      <c r="BM1105" s="604"/>
      <c r="BN1105" s="604"/>
      <c r="BO1105" s="604"/>
      <c r="BP1105" s="604"/>
      <c r="BQ1105" s="604"/>
      <c r="BR1105" s="604"/>
      <c r="BS1105" s="604"/>
      <c r="BT1105" s="604"/>
      <c r="BU1105" s="604"/>
      <c r="BV1105" s="604"/>
      <c r="BW1105" s="604"/>
      <c r="BX1105" s="604"/>
      <c r="BY1105" s="604"/>
      <c r="BZ1105" s="604"/>
      <c r="CA1105" s="604"/>
      <c r="CB1105" s="604"/>
      <c r="CC1105" s="604"/>
      <c r="CD1105" s="604"/>
      <c r="CE1105" s="604"/>
      <c r="CF1105" s="604"/>
      <c r="CG1105" s="604"/>
      <c r="CH1105" s="604"/>
      <c r="CI1105" s="604"/>
      <c r="CJ1105" s="604"/>
      <c r="CK1105" s="604"/>
    </row>
    <row r="1106" spans="1:89" ht="16" hidden="1">
      <c r="A1106" s="447">
        <f t="shared" si="315"/>
        <v>1088</v>
      </c>
      <c r="B1106" s="46"/>
      <c r="C1106" s="1070"/>
      <c r="D1106" s="46"/>
      <c r="E1106" s="672"/>
      <c r="F1106" s="139"/>
      <c r="G1106" s="139"/>
      <c r="H1106" s="673"/>
      <c r="I1106" s="674"/>
      <c r="J1106" s="676"/>
      <c r="K1106" s="676"/>
      <c r="L1106" s="676"/>
      <c r="M1106" s="134"/>
      <c r="N1106" s="135"/>
      <c r="O1106" s="118" t="e">
        <f>EDATE($N1106,#REF!-1)</f>
        <v>#REF!</v>
      </c>
      <c r="P1106" s="135"/>
      <c r="Q1106" s="118" t="str">
        <f t="shared" si="311"/>
        <v/>
      </c>
      <c r="R1106" s="49" t="str">
        <f t="shared" si="312"/>
        <v/>
      </c>
      <c r="S1106" s="49">
        <f t="shared" si="309"/>
        <v>0</v>
      </c>
      <c r="T1106" s="245"/>
      <c r="U1106" s="132"/>
      <c r="V1106" s="604"/>
      <c r="W1106" s="604" t="str">
        <f t="shared" si="313"/>
        <v/>
      </c>
      <c r="X1106" s="1022">
        <f t="shared" si="314"/>
        <v>0</v>
      </c>
      <c r="Y1106" s="326"/>
      <c r="Z1106" s="327"/>
      <c r="AA1106" s="328"/>
      <c r="AB1106" s="604" t="e">
        <f ca="1">IF(Cat_alumnos[[#This Row],[Termina Programa]]&lt;TODAY(), "EGRESADO", "VIGENTE")</f>
        <v>#REF!</v>
      </c>
      <c r="AD1106" s="1249">
        <v>1088</v>
      </c>
      <c r="AE1106" s="925"/>
      <c r="AF110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CALENDARIO)]],TODAY())/30,0)-AE1106, IF(Cat_alumnos[[#This Row],[ESTATUS ACADÉMICO]]="VIGENTE",ROUNDDOWN(DAYS360(Cat_alumnos[[#This Row],[FECHA DE INICIO (PRIMERA CLASE CALENDARIO)]],TODAY())/30,0)+1-AE1106,"NO VIGENTE"))</f>
        <v>#REF!</v>
      </c>
      <c r="AG1106" s="604"/>
      <c r="AH110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6" s="1085" t="str">
        <f t="shared" si="310"/>
        <v>SUSPENDER</v>
      </c>
      <c r="AJ1106" s="604"/>
      <c r="AK1106" s="604"/>
      <c r="AL1106" s="604"/>
      <c r="AM1106" s="604"/>
      <c r="AN1106" s="924"/>
      <c r="AO1106" s="924"/>
      <c r="AP1106" s="924"/>
      <c r="AQ1106" s="924"/>
      <c r="AR1106" s="924"/>
      <c r="AS1106" s="924"/>
      <c r="AT1106" s="604"/>
      <c r="AU1106" s="604"/>
      <c r="AV1106" s="604"/>
      <c r="AW1106" s="604"/>
      <c r="AX1106" s="604"/>
      <c r="AY1106" s="604"/>
      <c r="AZ1106" s="604"/>
      <c r="BA1106" s="604"/>
      <c r="BB1106" s="604"/>
      <c r="BC1106" s="604"/>
      <c r="BD1106" s="604"/>
      <c r="BE1106" s="604"/>
      <c r="BF1106" s="604"/>
      <c r="BG1106" s="604"/>
      <c r="BH1106" s="604"/>
      <c r="BI1106" s="604"/>
      <c r="BJ1106" s="604"/>
      <c r="BK1106" s="604"/>
      <c r="BL1106" s="604"/>
      <c r="BM1106" s="604"/>
      <c r="BN1106" s="604"/>
      <c r="BO1106" s="604"/>
      <c r="BP1106" s="604"/>
      <c r="BQ1106" s="604"/>
      <c r="BR1106" s="604"/>
      <c r="BS1106" s="604"/>
      <c r="BT1106" s="604"/>
      <c r="BU1106" s="604"/>
      <c r="BV1106" s="604"/>
      <c r="BW1106" s="604"/>
      <c r="BX1106" s="604"/>
      <c r="BY1106" s="604"/>
      <c r="BZ1106" s="604"/>
      <c r="CA1106" s="604"/>
      <c r="CB1106" s="604"/>
      <c r="CC1106" s="604"/>
      <c r="CD1106" s="604"/>
      <c r="CE1106" s="604"/>
      <c r="CF1106" s="604"/>
      <c r="CG1106" s="604"/>
      <c r="CH1106" s="604"/>
      <c r="CI1106" s="604"/>
      <c r="CJ1106" s="604"/>
      <c r="CK1106" s="604"/>
    </row>
    <row r="1107" spans="1:89" ht="16" hidden="1">
      <c r="A1107" s="447">
        <f t="shared" si="315"/>
        <v>1089</v>
      </c>
      <c r="B1107" s="46"/>
      <c r="C1107" s="1070"/>
      <c r="D1107" s="46"/>
      <c r="E1107" s="672"/>
      <c r="F1107" s="139"/>
      <c r="G1107" s="139"/>
      <c r="H1107" s="673"/>
      <c r="I1107" s="674"/>
      <c r="J1107" s="676"/>
      <c r="K1107" s="676"/>
      <c r="L1107" s="676"/>
      <c r="M1107" s="134"/>
      <c r="N1107" s="135"/>
      <c r="O1107" s="118" t="e">
        <f>EDATE($N1107,#REF!-1)</f>
        <v>#REF!</v>
      </c>
      <c r="P1107" s="135"/>
      <c r="Q1107" s="118" t="str">
        <f t="shared" si="311"/>
        <v/>
      </c>
      <c r="R1107" s="49" t="str">
        <f t="shared" si="312"/>
        <v/>
      </c>
      <c r="S1107" s="49">
        <f t="shared" si="309"/>
        <v>0</v>
      </c>
      <c r="T1107" s="245"/>
      <c r="U1107" s="132"/>
      <c r="V1107" s="604"/>
      <c r="W1107" s="604" t="str">
        <f t="shared" si="313"/>
        <v/>
      </c>
      <c r="X1107" s="1022">
        <f t="shared" si="314"/>
        <v>0</v>
      </c>
      <c r="Y1107" s="326"/>
      <c r="Z1107" s="327"/>
      <c r="AA1107" s="328"/>
      <c r="AB1107" s="604" t="e">
        <f ca="1">IF(Cat_alumnos[[#This Row],[Termina Programa]]&lt;TODAY(), "EGRESADO", "VIGENTE")</f>
        <v>#REF!</v>
      </c>
      <c r="AD1107" s="1248">
        <v>1089</v>
      </c>
      <c r="AE1107" s="925"/>
      <c r="AF110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CALENDARIO)]],TODAY())/30,0)-AE1107, IF(Cat_alumnos[[#This Row],[ESTATUS ACADÉMICO]]="VIGENTE",ROUNDDOWN(DAYS360(Cat_alumnos[[#This Row],[FECHA DE INICIO (PRIMERA CLASE CALENDARIO)]],TODAY())/30,0)+1-AE1107,"NO VIGENTE"))</f>
        <v>#REF!</v>
      </c>
      <c r="AG1107" s="604"/>
      <c r="AH110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7" s="1085" t="str">
        <f t="shared" si="310"/>
        <v>SUSPENDER</v>
      </c>
      <c r="AJ1107" s="604"/>
      <c r="AK1107" s="604"/>
      <c r="AL1107" s="604"/>
      <c r="AM1107" s="604"/>
      <c r="AN1107" s="924"/>
      <c r="AO1107" s="924"/>
      <c r="AP1107" s="924"/>
      <c r="AQ1107" s="924"/>
      <c r="AR1107" s="924"/>
      <c r="AS1107" s="924"/>
      <c r="AT1107" s="604"/>
      <c r="AU1107" s="604"/>
      <c r="AV1107" s="604"/>
      <c r="AW1107" s="604"/>
      <c r="AX1107" s="604"/>
      <c r="AY1107" s="604"/>
      <c r="AZ1107" s="604"/>
      <c r="BA1107" s="604"/>
      <c r="BB1107" s="604"/>
      <c r="BC1107" s="604"/>
      <c r="BD1107" s="604"/>
      <c r="BE1107" s="604"/>
      <c r="BF1107" s="604"/>
      <c r="BG1107" s="604"/>
      <c r="BH1107" s="604"/>
      <c r="BI1107" s="604"/>
      <c r="BJ1107" s="604"/>
      <c r="BK1107" s="604"/>
      <c r="BL1107" s="604"/>
      <c r="BM1107" s="604"/>
      <c r="BN1107" s="604"/>
      <c r="BO1107" s="604"/>
      <c r="BP1107" s="604"/>
      <c r="BQ1107" s="604"/>
      <c r="BR1107" s="604"/>
      <c r="BS1107" s="604"/>
      <c r="BT1107" s="604"/>
      <c r="BU1107" s="604"/>
      <c r="BV1107" s="604"/>
      <c r="BW1107" s="604"/>
      <c r="BX1107" s="604"/>
      <c r="BY1107" s="604"/>
      <c r="BZ1107" s="604"/>
      <c r="CA1107" s="604"/>
      <c r="CB1107" s="604"/>
      <c r="CC1107" s="604"/>
      <c r="CD1107" s="604"/>
      <c r="CE1107" s="604"/>
      <c r="CF1107" s="604"/>
      <c r="CG1107" s="604"/>
      <c r="CH1107" s="604"/>
      <c r="CI1107" s="604"/>
      <c r="CJ1107" s="604"/>
      <c r="CK1107" s="604"/>
    </row>
    <row r="1108" spans="1:89" ht="16" hidden="1">
      <c r="A1108" s="447">
        <f t="shared" si="315"/>
        <v>1090</v>
      </c>
      <c r="B1108" s="46"/>
      <c r="C1108" s="1070"/>
      <c r="D1108" s="46"/>
      <c r="E1108" s="672"/>
      <c r="F1108" s="139"/>
      <c r="G1108" s="139"/>
      <c r="H1108" s="673"/>
      <c r="I1108" s="674"/>
      <c r="J1108" s="676"/>
      <c r="K1108" s="676"/>
      <c r="L1108" s="676"/>
      <c r="M1108" s="134"/>
      <c r="N1108" s="135"/>
      <c r="O1108" s="118" t="e">
        <f>EDATE($N1108,#REF!-1)</f>
        <v>#REF!</v>
      </c>
      <c r="P1108" s="135"/>
      <c r="Q1108" s="118" t="str">
        <f t="shared" si="311"/>
        <v/>
      </c>
      <c r="R1108" s="49" t="str">
        <f t="shared" si="312"/>
        <v/>
      </c>
      <c r="S1108" s="49">
        <f t="shared" si="309"/>
        <v>0</v>
      </c>
      <c r="T1108" s="245"/>
      <c r="U1108" s="132"/>
      <c r="V1108" s="604"/>
      <c r="W1108" s="604" t="str">
        <f t="shared" si="313"/>
        <v/>
      </c>
      <c r="X1108" s="1022">
        <f t="shared" si="314"/>
        <v>0</v>
      </c>
      <c r="Y1108" s="326"/>
      <c r="Z1108" s="327"/>
      <c r="AA1108" s="328"/>
      <c r="AB1108" s="604" t="e">
        <f ca="1">IF(Cat_alumnos[[#This Row],[Termina Programa]]&lt;TODAY(), "EGRESADO", "VIGENTE")</f>
        <v>#REF!</v>
      </c>
      <c r="AD1108" s="1249">
        <v>1090</v>
      </c>
      <c r="AE1108" s="925"/>
      <c r="AF110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CALENDARIO)]],TODAY())/30,0)-AE1108, IF(Cat_alumnos[[#This Row],[ESTATUS ACADÉMICO]]="VIGENTE",ROUNDDOWN(DAYS360(Cat_alumnos[[#This Row],[FECHA DE INICIO (PRIMERA CLASE CALENDARIO)]],TODAY())/30,0)+1-AE1108,"NO VIGENTE"))</f>
        <v>#REF!</v>
      </c>
      <c r="AG1108" s="604"/>
      <c r="AH110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8" s="1085" t="str">
        <f t="shared" si="310"/>
        <v>SUSPENDER</v>
      </c>
      <c r="AJ1108" s="604"/>
      <c r="AK1108" s="604"/>
      <c r="AL1108" s="604"/>
      <c r="AM1108" s="604"/>
      <c r="AN1108" s="924"/>
      <c r="AO1108" s="924"/>
      <c r="AP1108" s="924"/>
      <c r="AQ1108" s="924"/>
      <c r="AR1108" s="924"/>
      <c r="AS1108" s="924"/>
      <c r="AT1108" s="604"/>
      <c r="AU1108" s="604"/>
      <c r="AV1108" s="604"/>
      <c r="AW1108" s="604"/>
      <c r="AX1108" s="604"/>
      <c r="AY1108" s="604"/>
      <c r="AZ1108" s="604"/>
      <c r="BA1108" s="604"/>
      <c r="BB1108" s="604"/>
      <c r="BC1108" s="604"/>
      <c r="BD1108" s="604"/>
      <c r="BE1108" s="604"/>
      <c r="BF1108" s="604"/>
      <c r="BG1108" s="604"/>
      <c r="BH1108" s="604"/>
      <c r="BI1108" s="604"/>
      <c r="BJ1108" s="604"/>
      <c r="BK1108" s="604"/>
      <c r="BL1108" s="604"/>
      <c r="BM1108" s="604"/>
      <c r="BN1108" s="604"/>
      <c r="BO1108" s="604"/>
      <c r="BP1108" s="604"/>
      <c r="BQ1108" s="604"/>
      <c r="BR1108" s="604"/>
      <c r="BS1108" s="604"/>
      <c r="BT1108" s="604"/>
      <c r="BU1108" s="604"/>
      <c r="BV1108" s="604"/>
      <c r="BW1108" s="604"/>
      <c r="BX1108" s="604"/>
      <c r="BY1108" s="604"/>
      <c r="BZ1108" s="604"/>
      <c r="CA1108" s="604"/>
      <c r="CB1108" s="604"/>
      <c r="CC1108" s="604"/>
      <c r="CD1108" s="604"/>
      <c r="CE1108" s="604"/>
      <c r="CF1108" s="604"/>
      <c r="CG1108" s="604"/>
      <c r="CH1108" s="604"/>
      <c r="CI1108" s="604"/>
      <c r="CJ1108" s="604"/>
      <c r="CK1108" s="604"/>
    </row>
    <row r="1109" spans="1:89" ht="16" hidden="1">
      <c r="A1109" s="447">
        <f t="shared" si="315"/>
        <v>1091</v>
      </c>
      <c r="B1109" s="46"/>
      <c r="C1109" s="1070"/>
      <c r="D1109" s="46"/>
      <c r="E1109" s="672"/>
      <c r="F1109" s="139"/>
      <c r="G1109" s="139"/>
      <c r="H1109" s="673"/>
      <c r="I1109" s="674"/>
      <c r="J1109" s="676"/>
      <c r="K1109" s="676"/>
      <c r="L1109" s="676"/>
      <c r="M1109" s="134"/>
      <c r="N1109" s="135"/>
      <c r="O1109" s="118" t="e">
        <f>EDATE($N1109,#REF!-1)</f>
        <v>#REF!</v>
      </c>
      <c r="P1109" s="135"/>
      <c r="Q1109" s="118" t="str">
        <f t="shared" si="311"/>
        <v/>
      </c>
      <c r="R1109" s="49" t="str">
        <f t="shared" si="312"/>
        <v/>
      </c>
      <c r="S1109" s="49">
        <f t="shared" si="309"/>
        <v>0</v>
      </c>
      <c r="T1109" s="245"/>
      <c r="U1109" s="132"/>
      <c r="V1109" s="604"/>
      <c r="W1109" s="604" t="str">
        <f t="shared" si="313"/>
        <v/>
      </c>
      <c r="X1109" s="1022">
        <f t="shared" si="314"/>
        <v>0</v>
      </c>
      <c r="Y1109" s="326"/>
      <c r="Z1109" s="327"/>
      <c r="AA1109" s="328"/>
      <c r="AB1109" s="604" t="e">
        <f ca="1">IF(Cat_alumnos[[#This Row],[Termina Programa]]&lt;TODAY(), "EGRESADO", "VIGENTE")</f>
        <v>#REF!</v>
      </c>
      <c r="AD1109" s="1248">
        <v>1091</v>
      </c>
      <c r="AE1109" s="925"/>
      <c r="AF110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CALENDARIO)]],TODAY())/30,0)-AE1109, IF(Cat_alumnos[[#This Row],[ESTATUS ACADÉMICO]]="VIGENTE",ROUNDDOWN(DAYS360(Cat_alumnos[[#This Row],[FECHA DE INICIO (PRIMERA CLASE CALENDARIO)]],TODAY())/30,0)+1-AE1109,"NO VIGENTE"))</f>
        <v>#REF!</v>
      </c>
      <c r="AG1109" s="604"/>
      <c r="AH110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9" s="1085" t="str">
        <f t="shared" si="310"/>
        <v>SUSPENDER</v>
      </c>
      <c r="AJ1109" s="604"/>
      <c r="AK1109" s="604"/>
      <c r="AL1109" s="604"/>
      <c r="AM1109" s="604"/>
      <c r="AN1109" s="924"/>
      <c r="AO1109" s="924"/>
      <c r="AP1109" s="924"/>
      <c r="AQ1109" s="924"/>
      <c r="AR1109" s="924"/>
      <c r="AS1109" s="924"/>
      <c r="AT1109" s="604"/>
      <c r="AU1109" s="604"/>
      <c r="AV1109" s="604"/>
      <c r="AW1109" s="604"/>
      <c r="AX1109" s="604"/>
      <c r="AY1109" s="604"/>
      <c r="AZ1109" s="604"/>
      <c r="BA1109" s="604"/>
      <c r="BB1109" s="604"/>
      <c r="BC1109" s="604"/>
      <c r="BD1109" s="604"/>
      <c r="BE1109" s="604"/>
      <c r="BF1109" s="604"/>
      <c r="BG1109" s="604"/>
      <c r="BH1109" s="604"/>
      <c r="BI1109" s="604"/>
      <c r="BJ1109" s="604"/>
      <c r="BK1109" s="604"/>
      <c r="BL1109" s="604"/>
      <c r="BM1109" s="604"/>
      <c r="BN1109" s="604"/>
      <c r="BO1109" s="604"/>
      <c r="BP1109" s="604"/>
      <c r="BQ1109" s="604"/>
      <c r="BR1109" s="604"/>
      <c r="BS1109" s="604"/>
      <c r="BT1109" s="604"/>
      <c r="BU1109" s="604"/>
      <c r="BV1109" s="604"/>
      <c r="BW1109" s="604"/>
      <c r="BX1109" s="604"/>
      <c r="BY1109" s="604"/>
      <c r="BZ1109" s="604"/>
      <c r="CA1109" s="604"/>
      <c r="CB1109" s="604"/>
      <c r="CC1109" s="604"/>
      <c r="CD1109" s="604"/>
      <c r="CE1109" s="604"/>
      <c r="CF1109" s="604"/>
      <c r="CG1109" s="604"/>
      <c r="CH1109" s="604"/>
      <c r="CI1109" s="604"/>
      <c r="CJ1109" s="604"/>
      <c r="CK1109" s="604"/>
    </row>
    <row r="1110" spans="1:89" ht="16" hidden="1">
      <c r="A1110" s="447">
        <f t="shared" si="315"/>
        <v>1092</v>
      </c>
      <c r="B1110" s="46"/>
      <c r="C1110" s="1070"/>
      <c r="D1110" s="46"/>
      <c r="E1110" s="672"/>
      <c r="F1110" s="139"/>
      <c r="G1110" s="139"/>
      <c r="H1110" s="673"/>
      <c r="I1110" s="674"/>
      <c r="J1110" s="676"/>
      <c r="K1110" s="676"/>
      <c r="L1110" s="676"/>
      <c r="M1110" s="134"/>
      <c r="N1110" s="135"/>
      <c r="O1110" s="118" t="e">
        <f>EDATE($N1110,#REF!-1)</f>
        <v>#REF!</v>
      </c>
      <c r="P1110" s="135"/>
      <c r="Q1110" s="118" t="str">
        <f t="shared" si="311"/>
        <v/>
      </c>
      <c r="R1110" s="49" t="str">
        <f t="shared" si="312"/>
        <v/>
      </c>
      <c r="S1110" s="49">
        <f t="shared" si="309"/>
        <v>0</v>
      </c>
      <c r="T1110" s="245"/>
      <c r="U1110" s="132"/>
      <c r="V1110" s="604"/>
      <c r="W1110" s="604" t="str">
        <f t="shared" si="313"/>
        <v/>
      </c>
      <c r="X1110" s="1022">
        <f t="shared" si="314"/>
        <v>0</v>
      </c>
      <c r="Y1110" s="326"/>
      <c r="Z1110" s="327"/>
      <c r="AA1110" s="328"/>
      <c r="AB1110" s="604" t="e">
        <f ca="1">IF(Cat_alumnos[[#This Row],[Termina Programa]]&lt;TODAY(), "EGRESADO", "VIGENTE")</f>
        <v>#REF!</v>
      </c>
      <c r="AD1110" s="1249">
        <v>1092</v>
      </c>
      <c r="AE1110" s="925"/>
      <c r="AF111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CALENDARIO)]],TODAY())/30,0)-AE1110, IF(Cat_alumnos[[#This Row],[ESTATUS ACADÉMICO]]="VIGENTE",ROUNDDOWN(DAYS360(Cat_alumnos[[#This Row],[FECHA DE INICIO (PRIMERA CLASE CALENDARIO)]],TODAY())/30,0)+1-AE1110,"NO VIGENTE"))</f>
        <v>#REF!</v>
      </c>
      <c r="AG1110" s="604"/>
      <c r="AH111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0" s="1085" t="str">
        <f t="shared" si="310"/>
        <v>SUSPENDER</v>
      </c>
      <c r="AJ1110" s="604"/>
      <c r="AK1110" s="604"/>
      <c r="AL1110" s="604"/>
      <c r="AM1110" s="604"/>
      <c r="AN1110" s="924"/>
      <c r="AO1110" s="924"/>
      <c r="AP1110" s="924"/>
      <c r="AQ1110" s="924"/>
      <c r="AR1110" s="924"/>
      <c r="AS1110" s="924"/>
      <c r="AT1110" s="604"/>
      <c r="AU1110" s="604"/>
      <c r="AV1110" s="604"/>
      <c r="AW1110" s="604"/>
      <c r="AX1110" s="604"/>
      <c r="AY1110" s="604"/>
      <c r="AZ1110" s="604"/>
      <c r="BA1110" s="604"/>
      <c r="BB1110" s="604"/>
      <c r="BC1110" s="604"/>
      <c r="BD1110" s="604"/>
      <c r="BE1110" s="604"/>
      <c r="BF1110" s="604"/>
      <c r="BG1110" s="604"/>
      <c r="BH1110" s="604"/>
      <c r="BI1110" s="604"/>
      <c r="BJ1110" s="604"/>
      <c r="BK1110" s="604"/>
      <c r="BL1110" s="604"/>
      <c r="BM1110" s="604"/>
      <c r="BN1110" s="604"/>
      <c r="BO1110" s="604"/>
      <c r="BP1110" s="604"/>
      <c r="BQ1110" s="604"/>
      <c r="BR1110" s="604"/>
      <c r="BS1110" s="604"/>
      <c r="BT1110" s="604"/>
      <c r="BU1110" s="604"/>
      <c r="BV1110" s="604"/>
      <c r="BW1110" s="604"/>
      <c r="BX1110" s="604"/>
      <c r="BY1110" s="604"/>
      <c r="BZ1110" s="604"/>
      <c r="CA1110" s="604"/>
      <c r="CB1110" s="604"/>
      <c r="CC1110" s="604"/>
      <c r="CD1110" s="604"/>
      <c r="CE1110" s="604"/>
      <c r="CF1110" s="604"/>
      <c r="CG1110" s="604"/>
      <c r="CH1110" s="604"/>
      <c r="CI1110" s="604"/>
      <c r="CJ1110" s="604"/>
      <c r="CK1110" s="604"/>
    </row>
    <row r="1111" spans="1:89" ht="16" hidden="1">
      <c r="A1111" s="447">
        <f t="shared" si="315"/>
        <v>1093</v>
      </c>
      <c r="B1111" s="46"/>
      <c r="C1111" s="1070"/>
      <c r="D1111" s="46"/>
      <c r="E1111" s="672"/>
      <c r="F1111" s="139"/>
      <c r="G1111" s="139"/>
      <c r="H1111" s="673"/>
      <c r="I1111" s="674"/>
      <c r="J1111" s="676"/>
      <c r="K1111" s="676"/>
      <c r="L1111" s="676"/>
      <c r="M1111" s="134"/>
      <c r="N1111" s="135"/>
      <c r="O1111" s="118" t="e">
        <f>EDATE($N1111,#REF!-1)</f>
        <v>#REF!</v>
      </c>
      <c r="P1111" s="135"/>
      <c r="Q1111" s="118" t="str">
        <f t="shared" si="311"/>
        <v/>
      </c>
      <c r="R1111" s="49" t="str">
        <f t="shared" si="312"/>
        <v/>
      </c>
      <c r="S1111" s="49">
        <f t="shared" si="309"/>
        <v>0</v>
      </c>
      <c r="T1111" s="245"/>
      <c r="U1111" s="132"/>
      <c r="V1111" s="604"/>
      <c r="W1111" s="604" t="str">
        <f t="shared" si="313"/>
        <v/>
      </c>
      <c r="X1111" s="1022">
        <f t="shared" si="314"/>
        <v>0</v>
      </c>
      <c r="Y1111" s="326"/>
      <c r="Z1111" s="327"/>
      <c r="AA1111" s="328"/>
      <c r="AB1111" s="604" t="e">
        <f ca="1">IF(Cat_alumnos[[#This Row],[Termina Programa]]&lt;TODAY(), "EGRESADO", "VIGENTE")</f>
        <v>#REF!</v>
      </c>
      <c r="AD1111" s="1248">
        <v>1093</v>
      </c>
      <c r="AE1111" s="925"/>
      <c r="AF111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CALENDARIO)]],TODAY())/30,0)-AE1111, IF(Cat_alumnos[[#This Row],[ESTATUS ACADÉMICO]]="VIGENTE",ROUNDDOWN(DAYS360(Cat_alumnos[[#This Row],[FECHA DE INICIO (PRIMERA CLASE CALENDARIO)]],TODAY())/30,0)+1-AE1111,"NO VIGENTE"))</f>
        <v>#REF!</v>
      </c>
      <c r="AG1111" s="604"/>
      <c r="AH111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1" s="1085" t="str">
        <f t="shared" si="310"/>
        <v>SUSPENDER</v>
      </c>
      <c r="AJ1111" s="604"/>
      <c r="AK1111" s="604"/>
      <c r="AL1111" s="604"/>
      <c r="AM1111" s="604"/>
      <c r="AN1111" s="924"/>
      <c r="AO1111" s="924"/>
      <c r="AP1111" s="924"/>
      <c r="AQ1111" s="924"/>
      <c r="AR1111" s="924"/>
      <c r="AS1111" s="924"/>
      <c r="AT1111" s="604"/>
      <c r="AU1111" s="604"/>
      <c r="AV1111" s="604"/>
      <c r="AW1111" s="604"/>
      <c r="AX1111" s="604"/>
      <c r="AY1111" s="604"/>
      <c r="AZ1111" s="604"/>
      <c r="BA1111" s="604"/>
      <c r="BB1111" s="604"/>
      <c r="BC1111" s="604"/>
      <c r="BD1111" s="604"/>
      <c r="BE1111" s="604"/>
      <c r="BF1111" s="604"/>
      <c r="BG1111" s="604"/>
      <c r="BH1111" s="604"/>
      <c r="BI1111" s="604"/>
      <c r="BJ1111" s="604"/>
      <c r="BK1111" s="604"/>
      <c r="BL1111" s="604"/>
      <c r="BM1111" s="604"/>
      <c r="BN1111" s="604"/>
      <c r="BO1111" s="604"/>
      <c r="BP1111" s="604"/>
      <c r="BQ1111" s="604"/>
      <c r="BR1111" s="604"/>
      <c r="BS1111" s="604"/>
      <c r="BT1111" s="604"/>
      <c r="BU1111" s="604"/>
      <c r="BV1111" s="604"/>
      <c r="BW1111" s="604"/>
      <c r="BX1111" s="604"/>
      <c r="BY1111" s="604"/>
      <c r="BZ1111" s="604"/>
      <c r="CA1111" s="604"/>
      <c r="CB1111" s="604"/>
      <c r="CC1111" s="604"/>
      <c r="CD1111" s="604"/>
      <c r="CE1111" s="604"/>
      <c r="CF1111" s="604"/>
      <c r="CG1111" s="604"/>
      <c r="CH1111" s="604"/>
      <c r="CI1111" s="604"/>
      <c r="CJ1111" s="604"/>
      <c r="CK1111" s="604"/>
    </row>
    <row r="1112" spans="1:89" ht="16" hidden="1">
      <c r="A1112" s="447">
        <f t="shared" si="315"/>
        <v>1094</v>
      </c>
      <c r="B1112" s="46"/>
      <c r="C1112" s="1070"/>
      <c r="D1112" s="46"/>
      <c r="E1112" s="672"/>
      <c r="F1112" s="139"/>
      <c r="G1112" s="139"/>
      <c r="H1112" s="673"/>
      <c r="I1112" s="674"/>
      <c r="J1112" s="676"/>
      <c r="K1112" s="676"/>
      <c r="L1112" s="676"/>
      <c r="M1112" s="134"/>
      <c r="N1112" s="135"/>
      <c r="O1112" s="118" t="e">
        <f>EDATE($N1112,#REF!-1)</f>
        <v>#REF!</v>
      </c>
      <c r="P1112" s="135"/>
      <c r="Q1112" s="118" t="str">
        <f t="shared" si="311"/>
        <v/>
      </c>
      <c r="R1112" s="49" t="str">
        <f t="shared" si="312"/>
        <v/>
      </c>
      <c r="S1112" s="49">
        <f t="shared" si="309"/>
        <v>0</v>
      </c>
      <c r="T1112" s="245"/>
      <c r="U1112" s="132"/>
      <c r="V1112" s="604"/>
      <c r="W1112" s="604" t="str">
        <f t="shared" si="313"/>
        <v/>
      </c>
      <c r="X1112" s="1022">
        <f t="shared" si="314"/>
        <v>0</v>
      </c>
      <c r="Y1112" s="326"/>
      <c r="Z1112" s="327"/>
      <c r="AA1112" s="328"/>
      <c r="AB1112" s="604" t="e">
        <f ca="1">IF(Cat_alumnos[[#This Row],[Termina Programa]]&lt;TODAY(), "EGRESADO", "VIGENTE")</f>
        <v>#REF!</v>
      </c>
      <c r="AD1112" s="1249">
        <v>1094</v>
      </c>
      <c r="AE1112" s="925"/>
      <c r="AF111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CALENDARIO)]],TODAY())/30,0)-AE1112, IF(Cat_alumnos[[#This Row],[ESTATUS ACADÉMICO]]="VIGENTE",ROUNDDOWN(DAYS360(Cat_alumnos[[#This Row],[FECHA DE INICIO (PRIMERA CLASE CALENDARIO)]],TODAY())/30,0)+1-AE1112,"NO VIGENTE"))</f>
        <v>#REF!</v>
      </c>
      <c r="AG1112" s="604"/>
      <c r="AH111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2" s="1085" t="str">
        <f t="shared" si="310"/>
        <v>SUSPENDER</v>
      </c>
      <c r="AJ1112" s="604"/>
      <c r="AK1112" s="604"/>
      <c r="AL1112" s="604"/>
      <c r="AM1112" s="604"/>
      <c r="AN1112" s="924"/>
      <c r="AO1112" s="924"/>
      <c r="AP1112" s="924"/>
      <c r="AQ1112" s="924"/>
      <c r="AR1112" s="924"/>
      <c r="AS1112" s="924"/>
      <c r="AT1112" s="604"/>
      <c r="AU1112" s="604"/>
      <c r="AV1112" s="604"/>
      <c r="AW1112" s="604"/>
      <c r="AX1112" s="604"/>
      <c r="AY1112" s="604"/>
      <c r="AZ1112" s="604"/>
      <c r="BA1112" s="604"/>
      <c r="BB1112" s="604"/>
      <c r="BC1112" s="604"/>
      <c r="BD1112" s="604"/>
      <c r="BE1112" s="604"/>
      <c r="BF1112" s="604"/>
      <c r="BG1112" s="604"/>
      <c r="BH1112" s="604"/>
      <c r="BI1112" s="604"/>
      <c r="BJ1112" s="604"/>
      <c r="BK1112" s="604"/>
      <c r="BL1112" s="604"/>
      <c r="BM1112" s="604"/>
      <c r="BN1112" s="604"/>
      <c r="BO1112" s="604"/>
      <c r="BP1112" s="604"/>
      <c r="BQ1112" s="604"/>
      <c r="BR1112" s="604"/>
      <c r="BS1112" s="604"/>
      <c r="BT1112" s="604"/>
      <c r="BU1112" s="604"/>
      <c r="BV1112" s="604"/>
      <c r="BW1112" s="604"/>
      <c r="BX1112" s="604"/>
      <c r="BY1112" s="604"/>
      <c r="BZ1112" s="604"/>
      <c r="CA1112" s="604"/>
      <c r="CB1112" s="604"/>
      <c r="CC1112" s="604"/>
      <c r="CD1112" s="604"/>
      <c r="CE1112" s="604"/>
      <c r="CF1112" s="604"/>
      <c r="CG1112" s="604"/>
      <c r="CH1112" s="604"/>
      <c r="CI1112" s="604"/>
      <c r="CJ1112" s="604"/>
      <c r="CK1112" s="604"/>
    </row>
    <row r="1113" spans="1:89" ht="16" hidden="1">
      <c r="A1113" s="447">
        <f t="shared" si="315"/>
        <v>1095</v>
      </c>
      <c r="B1113" s="46"/>
      <c r="C1113" s="1070"/>
      <c r="D1113" s="46"/>
      <c r="E1113" s="672"/>
      <c r="F1113" s="139"/>
      <c r="G1113" s="139"/>
      <c r="H1113" s="673"/>
      <c r="I1113" s="674"/>
      <c r="J1113" s="676"/>
      <c r="K1113" s="676"/>
      <c r="L1113" s="676"/>
      <c r="M1113" s="134"/>
      <c r="N1113" s="135"/>
      <c r="O1113" s="118" t="e">
        <f>EDATE($N1113,#REF!-1)</f>
        <v>#REF!</v>
      </c>
      <c r="P1113" s="135"/>
      <c r="Q1113" s="118" t="str">
        <f t="shared" si="311"/>
        <v/>
      </c>
      <c r="R1113" s="49" t="str">
        <f t="shared" si="312"/>
        <v/>
      </c>
      <c r="S1113" s="49">
        <f t="shared" si="309"/>
        <v>0</v>
      </c>
      <c r="T1113" s="245"/>
      <c r="U1113" s="132"/>
      <c r="V1113" s="604"/>
      <c r="W1113" s="604" t="str">
        <f t="shared" si="313"/>
        <v/>
      </c>
      <c r="X1113" s="1022">
        <f t="shared" si="314"/>
        <v>0</v>
      </c>
      <c r="Y1113" s="326"/>
      <c r="Z1113" s="327"/>
      <c r="AA1113" s="328"/>
      <c r="AB1113" s="604" t="e">
        <f ca="1">IF(Cat_alumnos[[#This Row],[Termina Programa]]&lt;TODAY(), "EGRESADO", "VIGENTE")</f>
        <v>#REF!</v>
      </c>
      <c r="AD1113" s="1248">
        <v>1095</v>
      </c>
      <c r="AE1113" s="925"/>
      <c r="AF111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CALENDARIO)]],TODAY())/30,0)-AE1113, IF(Cat_alumnos[[#This Row],[ESTATUS ACADÉMICO]]="VIGENTE",ROUNDDOWN(DAYS360(Cat_alumnos[[#This Row],[FECHA DE INICIO (PRIMERA CLASE CALENDARIO)]],TODAY())/30,0)+1-AE1113,"NO VIGENTE"))</f>
        <v>#REF!</v>
      </c>
      <c r="AG1113" s="604"/>
      <c r="AH111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3" s="1085" t="str">
        <f t="shared" si="310"/>
        <v>SUSPENDER</v>
      </c>
      <c r="AJ1113" s="604"/>
      <c r="AK1113" s="604"/>
      <c r="AL1113" s="604"/>
      <c r="AM1113" s="604"/>
      <c r="AN1113" s="924"/>
      <c r="AO1113" s="924"/>
      <c r="AP1113" s="924"/>
      <c r="AQ1113" s="924"/>
      <c r="AR1113" s="924"/>
      <c r="AS1113" s="924"/>
      <c r="AT1113" s="604"/>
      <c r="AU1113" s="604"/>
      <c r="AV1113" s="604"/>
      <c r="AW1113" s="604"/>
      <c r="AX1113" s="604"/>
      <c r="AY1113" s="604"/>
      <c r="AZ1113" s="604"/>
      <c r="BA1113" s="604"/>
      <c r="BB1113" s="604"/>
      <c r="BC1113" s="604"/>
      <c r="BD1113" s="604"/>
      <c r="BE1113" s="604"/>
      <c r="BF1113" s="604"/>
      <c r="BG1113" s="604"/>
      <c r="BH1113" s="604"/>
      <c r="BI1113" s="604"/>
      <c r="BJ1113" s="604"/>
      <c r="BK1113" s="604"/>
      <c r="BL1113" s="604"/>
      <c r="BM1113" s="604"/>
      <c r="BN1113" s="604"/>
      <c r="BO1113" s="604"/>
      <c r="BP1113" s="604"/>
      <c r="BQ1113" s="604"/>
      <c r="BR1113" s="604"/>
      <c r="BS1113" s="604"/>
      <c r="BT1113" s="604"/>
      <c r="BU1113" s="604"/>
      <c r="BV1113" s="604"/>
      <c r="BW1113" s="604"/>
      <c r="BX1113" s="604"/>
      <c r="BY1113" s="604"/>
      <c r="BZ1113" s="604"/>
      <c r="CA1113" s="604"/>
      <c r="CB1113" s="604"/>
      <c r="CC1113" s="604"/>
      <c r="CD1113" s="604"/>
      <c r="CE1113" s="604"/>
      <c r="CF1113" s="604"/>
      <c r="CG1113" s="604"/>
      <c r="CH1113" s="604"/>
      <c r="CI1113" s="604"/>
      <c r="CJ1113" s="604"/>
      <c r="CK1113" s="604"/>
    </row>
    <row r="1114" spans="1:89" ht="16" hidden="1">
      <c r="A1114" s="447">
        <f t="shared" si="315"/>
        <v>1096</v>
      </c>
      <c r="B1114" s="46"/>
      <c r="C1114" s="1070"/>
      <c r="D1114" s="46"/>
      <c r="E1114" s="672"/>
      <c r="F1114" s="139"/>
      <c r="G1114" s="139"/>
      <c r="H1114" s="673"/>
      <c r="I1114" s="674"/>
      <c r="J1114" s="676"/>
      <c r="K1114" s="676"/>
      <c r="L1114" s="676"/>
      <c r="M1114" s="134"/>
      <c r="N1114" s="135"/>
      <c r="O1114" s="118" t="e">
        <f>EDATE($N1114,#REF!-1)</f>
        <v>#REF!</v>
      </c>
      <c r="P1114" s="135"/>
      <c r="Q1114" s="118" t="str">
        <f t="shared" si="311"/>
        <v/>
      </c>
      <c r="R1114" s="49" t="str">
        <f t="shared" si="312"/>
        <v/>
      </c>
      <c r="S1114" s="49">
        <f t="shared" si="309"/>
        <v>0</v>
      </c>
      <c r="T1114" s="245"/>
      <c r="U1114" s="132"/>
      <c r="V1114" s="604"/>
      <c r="W1114" s="604" t="str">
        <f t="shared" si="313"/>
        <v/>
      </c>
      <c r="X1114" s="1022">
        <f t="shared" si="314"/>
        <v>0</v>
      </c>
      <c r="Y1114" s="326"/>
      <c r="Z1114" s="327"/>
      <c r="AA1114" s="328"/>
      <c r="AB1114" s="604" t="e">
        <f ca="1">IF(Cat_alumnos[[#This Row],[Termina Programa]]&lt;TODAY(), "EGRESADO", "VIGENTE")</f>
        <v>#REF!</v>
      </c>
      <c r="AD1114" s="1249">
        <v>1096</v>
      </c>
      <c r="AE1114" s="925"/>
      <c r="AF111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CALENDARIO)]],TODAY())/30,0)-AE1114, IF(Cat_alumnos[[#This Row],[ESTATUS ACADÉMICO]]="VIGENTE",ROUNDDOWN(DAYS360(Cat_alumnos[[#This Row],[FECHA DE INICIO (PRIMERA CLASE CALENDARIO)]],TODAY())/30,0)+1-AE1114,"NO VIGENTE"))</f>
        <v>#REF!</v>
      </c>
      <c r="AG1114" s="604"/>
      <c r="AH111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4" s="1085" t="str">
        <f t="shared" si="310"/>
        <v>SUSPENDER</v>
      </c>
      <c r="AJ1114" s="604"/>
      <c r="AK1114" s="604"/>
      <c r="AL1114" s="604"/>
      <c r="AM1114" s="604"/>
      <c r="AN1114" s="924"/>
      <c r="AO1114" s="924"/>
      <c r="AP1114" s="924"/>
      <c r="AQ1114" s="924"/>
      <c r="AR1114" s="924"/>
      <c r="AS1114" s="924"/>
      <c r="AT1114" s="604"/>
      <c r="AU1114" s="604"/>
      <c r="AV1114" s="604"/>
      <c r="AW1114" s="604"/>
      <c r="AX1114" s="604"/>
      <c r="AY1114" s="604"/>
      <c r="AZ1114" s="604"/>
      <c r="BA1114" s="604"/>
      <c r="BB1114" s="604"/>
      <c r="BC1114" s="604"/>
      <c r="BD1114" s="604"/>
      <c r="BE1114" s="604"/>
      <c r="BF1114" s="604"/>
      <c r="BG1114" s="604"/>
      <c r="BH1114" s="604"/>
      <c r="BI1114" s="604"/>
      <c r="BJ1114" s="604"/>
      <c r="BK1114" s="604"/>
      <c r="BL1114" s="604"/>
      <c r="BM1114" s="604"/>
      <c r="BN1114" s="604"/>
      <c r="BO1114" s="604"/>
      <c r="BP1114" s="604"/>
      <c r="BQ1114" s="604"/>
      <c r="BR1114" s="604"/>
      <c r="BS1114" s="604"/>
      <c r="BT1114" s="604"/>
      <c r="BU1114" s="604"/>
      <c r="BV1114" s="604"/>
      <c r="BW1114" s="604"/>
      <c r="BX1114" s="604"/>
      <c r="BY1114" s="604"/>
      <c r="BZ1114" s="604"/>
      <c r="CA1114" s="604"/>
      <c r="CB1114" s="604"/>
      <c r="CC1114" s="604"/>
      <c r="CD1114" s="604"/>
      <c r="CE1114" s="604"/>
      <c r="CF1114" s="604"/>
      <c r="CG1114" s="604"/>
      <c r="CH1114" s="604"/>
      <c r="CI1114" s="604"/>
      <c r="CJ1114" s="604"/>
      <c r="CK1114" s="604"/>
    </row>
    <row r="1115" spans="1:89" ht="16" hidden="1">
      <c r="A1115" s="447">
        <f t="shared" si="315"/>
        <v>1097</v>
      </c>
      <c r="B1115" s="46"/>
      <c r="C1115" s="1070"/>
      <c r="D1115" s="46"/>
      <c r="E1115" s="672"/>
      <c r="F1115" s="139"/>
      <c r="G1115" s="139"/>
      <c r="H1115" s="673"/>
      <c r="I1115" s="674"/>
      <c r="J1115" s="676"/>
      <c r="K1115" s="676"/>
      <c r="L1115" s="676"/>
      <c r="M1115" s="134"/>
      <c r="N1115" s="135"/>
      <c r="O1115" s="118" t="e">
        <f>EDATE($N1115,#REF!-1)</f>
        <v>#REF!</v>
      </c>
      <c r="P1115" s="135"/>
      <c r="Q1115" s="118" t="str">
        <f t="shared" si="311"/>
        <v/>
      </c>
      <c r="R1115" s="49" t="str">
        <f t="shared" si="312"/>
        <v/>
      </c>
      <c r="S1115" s="49">
        <f t="shared" si="309"/>
        <v>0</v>
      </c>
      <c r="T1115" s="245"/>
      <c r="U1115" s="132"/>
      <c r="V1115" s="604"/>
      <c r="W1115" s="604" t="str">
        <f t="shared" si="313"/>
        <v/>
      </c>
      <c r="X1115" s="1022">
        <f t="shared" si="314"/>
        <v>0</v>
      </c>
      <c r="Y1115" s="326"/>
      <c r="Z1115" s="327"/>
      <c r="AA1115" s="328"/>
      <c r="AB1115" s="604" t="e">
        <f ca="1">IF(Cat_alumnos[[#This Row],[Termina Programa]]&lt;TODAY(), "EGRESADO", "VIGENTE")</f>
        <v>#REF!</v>
      </c>
      <c r="AD1115" s="1248">
        <v>1097</v>
      </c>
      <c r="AE1115" s="925"/>
      <c r="AF111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CALENDARIO)]],TODAY())/30,0)-AE1115, IF(Cat_alumnos[[#This Row],[ESTATUS ACADÉMICO]]="VIGENTE",ROUNDDOWN(DAYS360(Cat_alumnos[[#This Row],[FECHA DE INICIO (PRIMERA CLASE CALENDARIO)]],TODAY())/30,0)+1-AE1115,"NO VIGENTE"))</f>
        <v>#REF!</v>
      </c>
      <c r="AG1115" s="604"/>
      <c r="AH111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5" s="1085" t="str">
        <f t="shared" si="310"/>
        <v>SUSPENDER</v>
      </c>
      <c r="AJ1115" s="604"/>
      <c r="AK1115" s="604"/>
      <c r="AL1115" s="604"/>
      <c r="AM1115" s="604"/>
      <c r="AN1115" s="924"/>
      <c r="AO1115" s="924"/>
      <c r="AP1115" s="924"/>
      <c r="AQ1115" s="924"/>
      <c r="AR1115" s="924"/>
      <c r="AS1115" s="924"/>
      <c r="AT1115" s="604"/>
      <c r="AU1115" s="604"/>
      <c r="AV1115" s="604"/>
      <c r="AW1115" s="604"/>
      <c r="AX1115" s="604"/>
      <c r="AY1115" s="604"/>
      <c r="AZ1115" s="604"/>
      <c r="BA1115" s="604"/>
      <c r="BB1115" s="604"/>
      <c r="BC1115" s="604"/>
      <c r="BD1115" s="604"/>
      <c r="BE1115" s="604"/>
      <c r="BF1115" s="604"/>
      <c r="BG1115" s="604"/>
      <c r="BH1115" s="604"/>
      <c r="BI1115" s="604"/>
      <c r="BJ1115" s="604"/>
      <c r="BK1115" s="604"/>
      <c r="BL1115" s="604"/>
      <c r="BM1115" s="604"/>
      <c r="BN1115" s="604"/>
      <c r="BO1115" s="604"/>
      <c r="BP1115" s="604"/>
      <c r="BQ1115" s="604"/>
      <c r="BR1115" s="604"/>
      <c r="BS1115" s="604"/>
      <c r="BT1115" s="604"/>
      <c r="BU1115" s="604"/>
      <c r="BV1115" s="604"/>
      <c r="BW1115" s="604"/>
      <c r="BX1115" s="604"/>
      <c r="BY1115" s="604"/>
      <c r="BZ1115" s="604"/>
      <c r="CA1115" s="604"/>
      <c r="CB1115" s="604"/>
      <c r="CC1115" s="604"/>
      <c r="CD1115" s="604"/>
      <c r="CE1115" s="604"/>
      <c r="CF1115" s="604"/>
      <c r="CG1115" s="604"/>
      <c r="CH1115" s="604"/>
      <c r="CI1115" s="604"/>
      <c r="CJ1115" s="604"/>
      <c r="CK1115" s="604"/>
    </row>
    <row r="1116" spans="1:89" ht="16" hidden="1">
      <c r="A1116" s="447">
        <f t="shared" si="315"/>
        <v>1098</v>
      </c>
      <c r="B1116" s="46"/>
      <c r="C1116" s="1070"/>
      <c r="D1116" s="46"/>
      <c r="E1116" s="672"/>
      <c r="F1116" s="139"/>
      <c r="G1116" s="139"/>
      <c r="H1116" s="673"/>
      <c r="I1116" s="674"/>
      <c r="J1116" s="676"/>
      <c r="K1116" s="676"/>
      <c r="L1116" s="676"/>
      <c r="M1116" s="134"/>
      <c r="N1116" s="135"/>
      <c r="O1116" s="118" t="e">
        <f>EDATE($N1116,#REF!-1)</f>
        <v>#REF!</v>
      </c>
      <c r="P1116" s="135"/>
      <c r="Q1116" s="118" t="str">
        <f t="shared" si="311"/>
        <v/>
      </c>
      <c r="R1116" s="49" t="str">
        <f t="shared" si="312"/>
        <v/>
      </c>
      <c r="S1116" s="49">
        <f t="shared" si="309"/>
        <v>0</v>
      </c>
      <c r="T1116" s="245"/>
      <c r="U1116" s="132"/>
      <c r="V1116" s="604"/>
      <c r="W1116" s="604" t="str">
        <f t="shared" si="313"/>
        <v/>
      </c>
      <c r="X1116" s="1022">
        <f t="shared" si="314"/>
        <v>0</v>
      </c>
      <c r="Y1116" s="326"/>
      <c r="Z1116" s="327"/>
      <c r="AA1116" s="328"/>
      <c r="AB1116" s="604" t="e">
        <f ca="1">IF(Cat_alumnos[[#This Row],[Termina Programa]]&lt;TODAY(), "EGRESADO", "VIGENTE")</f>
        <v>#REF!</v>
      </c>
      <c r="AD1116" s="1249">
        <v>1098</v>
      </c>
      <c r="AE1116" s="925"/>
      <c r="AF111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CALENDARIO)]],TODAY())/30,0)-AE1116, IF(Cat_alumnos[[#This Row],[ESTATUS ACADÉMICO]]="VIGENTE",ROUNDDOWN(DAYS360(Cat_alumnos[[#This Row],[FECHA DE INICIO (PRIMERA CLASE CALENDARIO)]],TODAY())/30,0)+1-AE1116,"NO VIGENTE"))</f>
        <v>#REF!</v>
      </c>
      <c r="AG1116" s="604"/>
      <c r="AH111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6" s="1085" t="str">
        <f t="shared" si="310"/>
        <v>SUSPENDER</v>
      </c>
      <c r="AJ1116" s="604"/>
      <c r="AK1116" s="604"/>
      <c r="AL1116" s="604"/>
      <c r="AM1116" s="604"/>
      <c r="AN1116" s="924"/>
      <c r="AO1116" s="924"/>
      <c r="AP1116" s="924"/>
      <c r="AQ1116" s="924"/>
      <c r="AR1116" s="924"/>
      <c r="AS1116" s="924"/>
      <c r="AT1116" s="604"/>
      <c r="AU1116" s="604"/>
      <c r="AV1116" s="604"/>
      <c r="AW1116" s="604"/>
      <c r="AX1116" s="604"/>
      <c r="AY1116" s="604"/>
      <c r="AZ1116" s="604"/>
      <c r="BA1116" s="604"/>
      <c r="BB1116" s="604"/>
      <c r="BC1116" s="604"/>
      <c r="BD1116" s="604"/>
      <c r="BE1116" s="604"/>
      <c r="BF1116" s="604"/>
      <c r="BG1116" s="604"/>
      <c r="BH1116" s="604"/>
      <c r="BI1116" s="604"/>
      <c r="BJ1116" s="604"/>
      <c r="BK1116" s="604"/>
      <c r="BL1116" s="604"/>
      <c r="BM1116" s="604"/>
      <c r="BN1116" s="604"/>
      <c r="BO1116" s="604"/>
      <c r="BP1116" s="604"/>
      <c r="BQ1116" s="604"/>
      <c r="BR1116" s="604"/>
      <c r="BS1116" s="604"/>
      <c r="BT1116" s="604"/>
      <c r="BU1116" s="604"/>
      <c r="BV1116" s="604"/>
      <c r="BW1116" s="604"/>
      <c r="BX1116" s="604"/>
      <c r="BY1116" s="604"/>
      <c r="BZ1116" s="604"/>
      <c r="CA1116" s="604"/>
      <c r="CB1116" s="604"/>
      <c r="CC1116" s="604"/>
      <c r="CD1116" s="604"/>
      <c r="CE1116" s="604"/>
      <c r="CF1116" s="604"/>
      <c r="CG1116" s="604"/>
      <c r="CH1116" s="604"/>
      <c r="CI1116" s="604"/>
      <c r="CJ1116" s="604"/>
      <c r="CK1116" s="604"/>
    </row>
    <row r="1117" spans="1:89" ht="16" hidden="1">
      <c r="A1117" s="447">
        <f t="shared" si="315"/>
        <v>1099</v>
      </c>
      <c r="B1117" s="46"/>
      <c r="C1117" s="1070"/>
      <c r="D1117" s="46"/>
      <c r="E1117" s="672"/>
      <c r="F1117" s="139"/>
      <c r="G1117" s="139"/>
      <c r="H1117" s="673"/>
      <c r="I1117" s="674"/>
      <c r="J1117" s="676"/>
      <c r="K1117" s="676"/>
      <c r="L1117" s="676"/>
      <c r="M1117" s="134"/>
      <c r="N1117" s="135"/>
      <c r="O1117" s="118" t="e">
        <f>EDATE($N1117,#REF!-1)</f>
        <v>#REF!</v>
      </c>
      <c r="P1117" s="135"/>
      <c r="Q1117" s="118" t="str">
        <f t="shared" si="311"/>
        <v/>
      </c>
      <c r="R1117" s="49" t="str">
        <f t="shared" si="312"/>
        <v/>
      </c>
      <c r="S1117" s="49">
        <f t="shared" ref="S1117:S1180" si="316">IFERROR(VLOOKUP($B1117,BDPROGRAMA,2,FALSE),)</f>
        <v>0</v>
      </c>
      <c r="T1117" s="245"/>
      <c r="U1117" s="132"/>
      <c r="V1117" s="604"/>
      <c r="W1117" s="604" t="str">
        <f t="shared" si="313"/>
        <v/>
      </c>
      <c r="X1117" s="1022">
        <f t="shared" si="314"/>
        <v>0</v>
      </c>
      <c r="Y1117" s="326"/>
      <c r="Z1117" s="327"/>
      <c r="AA1117" s="328"/>
      <c r="AB1117" s="604" t="e">
        <f ca="1">IF(Cat_alumnos[[#This Row],[Termina Programa]]&lt;TODAY(), "EGRESADO", "VIGENTE")</f>
        <v>#REF!</v>
      </c>
      <c r="AD1117" s="1248">
        <v>1099</v>
      </c>
      <c r="AE1117" s="925"/>
      <c r="AF111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CALENDARIO)]],TODAY())/30,0)-AE1117, IF(Cat_alumnos[[#This Row],[ESTATUS ACADÉMICO]]="VIGENTE",ROUNDDOWN(DAYS360(Cat_alumnos[[#This Row],[FECHA DE INICIO (PRIMERA CLASE CALENDARIO)]],TODAY())/30,0)+1-AE1117,"NO VIGENTE"))</f>
        <v>#REF!</v>
      </c>
      <c r="AG1117" s="604"/>
      <c r="AH111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7" s="1085" t="str">
        <f t="shared" si="310"/>
        <v>SUSPENDER</v>
      </c>
      <c r="AJ1117" s="604"/>
      <c r="AK1117" s="604"/>
      <c r="AL1117" s="604"/>
      <c r="AM1117" s="604"/>
      <c r="AN1117" s="924"/>
      <c r="AO1117" s="924"/>
      <c r="AP1117" s="924"/>
      <c r="AQ1117" s="924"/>
      <c r="AR1117" s="924"/>
      <c r="AS1117" s="924"/>
      <c r="AT1117" s="604"/>
      <c r="AU1117" s="604"/>
      <c r="AV1117" s="604"/>
      <c r="AW1117" s="604"/>
      <c r="AX1117" s="604"/>
      <c r="AY1117" s="604"/>
      <c r="AZ1117" s="604"/>
      <c r="BA1117" s="604"/>
      <c r="BB1117" s="604"/>
      <c r="BC1117" s="604"/>
      <c r="BD1117" s="604"/>
      <c r="BE1117" s="604"/>
      <c r="BF1117" s="604"/>
      <c r="BG1117" s="604"/>
      <c r="BH1117" s="604"/>
      <c r="BI1117" s="604"/>
      <c r="BJ1117" s="604"/>
      <c r="BK1117" s="604"/>
      <c r="BL1117" s="604"/>
      <c r="BM1117" s="604"/>
      <c r="BN1117" s="604"/>
      <c r="BO1117" s="604"/>
      <c r="BP1117" s="604"/>
      <c r="BQ1117" s="604"/>
      <c r="BR1117" s="604"/>
      <c r="BS1117" s="604"/>
      <c r="BT1117" s="604"/>
      <c r="BU1117" s="604"/>
      <c r="BV1117" s="604"/>
      <c r="BW1117" s="604"/>
      <c r="BX1117" s="604"/>
      <c r="BY1117" s="604"/>
      <c r="BZ1117" s="604"/>
      <c r="CA1117" s="604"/>
      <c r="CB1117" s="604"/>
      <c r="CC1117" s="604"/>
      <c r="CD1117" s="604"/>
      <c r="CE1117" s="604"/>
      <c r="CF1117" s="604"/>
      <c r="CG1117" s="604"/>
      <c r="CH1117" s="604"/>
      <c r="CI1117" s="604"/>
      <c r="CJ1117" s="604"/>
      <c r="CK1117" s="604"/>
    </row>
    <row r="1118" spans="1:89" ht="16" hidden="1">
      <c r="A1118" s="447">
        <f t="shared" si="315"/>
        <v>1100</v>
      </c>
      <c r="B1118" s="46"/>
      <c r="C1118" s="1070"/>
      <c r="D1118" s="46"/>
      <c r="E1118" s="672"/>
      <c r="F1118" s="139"/>
      <c r="G1118" s="139"/>
      <c r="H1118" s="673"/>
      <c r="I1118" s="674"/>
      <c r="J1118" s="676"/>
      <c r="K1118" s="676"/>
      <c r="L1118" s="676"/>
      <c r="M1118" s="134"/>
      <c r="N1118" s="135"/>
      <c r="O1118" s="118" t="e">
        <f>EDATE($N1118,#REF!-1)</f>
        <v>#REF!</v>
      </c>
      <c r="P1118" s="135"/>
      <c r="Q1118" s="118" t="str">
        <f t="shared" si="311"/>
        <v/>
      </c>
      <c r="R1118" s="49" t="str">
        <f t="shared" si="312"/>
        <v/>
      </c>
      <c r="S1118" s="49">
        <f t="shared" si="316"/>
        <v>0</v>
      </c>
      <c r="T1118" s="245"/>
      <c r="U1118" s="132"/>
      <c r="V1118" s="604"/>
      <c r="W1118" s="604" t="str">
        <f t="shared" si="313"/>
        <v/>
      </c>
      <c r="X1118" s="1022">
        <f t="shared" si="314"/>
        <v>0</v>
      </c>
      <c r="Y1118" s="326"/>
      <c r="Z1118" s="327"/>
      <c r="AA1118" s="328"/>
      <c r="AB1118" s="604" t="e">
        <f ca="1">IF(Cat_alumnos[[#This Row],[Termina Programa]]&lt;TODAY(), "EGRESADO", "VIGENTE")</f>
        <v>#REF!</v>
      </c>
      <c r="AD1118" s="1249">
        <v>1100</v>
      </c>
      <c r="AE1118" s="925"/>
      <c r="AF111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CALENDARIO)]],TODAY())/30,0)-AE1118, IF(Cat_alumnos[[#This Row],[ESTATUS ACADÉMICO]]="VIGENTE",ROUNDDOWN(DAYS360(Cat_alumnos[[#This Row],[FECHA DE INICIO (PRIMERA CLASE CALENDARIO)]],TODAY())/30,0)+1-AE1118,"NO VIGENTE"))</f>
        <v>#REF!</v>
      </c>
      <c r="AG1118" s="604"/>
      <c r="AH111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8" s="1085" t="str">
        <f t="shared" si="310"/>
        <v>SUSPENDER</v>
      </c>
      <c r="AJ1118" s="604"/>
      <c r="AK1118" s="604"/>
      <c r="AL1118" s="604"/>
      <c r="AM1118" s="604"/>
      <c r="AN1118" s="924"/>
      <c r="AO1118" s="924"/>
      <c r="AP1118" s="924"/>
      <c r="AQ1118" s="924"/>
      <c r="AR1118" s="924"/>
      <c r="AS1118" s="924"/>
      <c r="AT1118" s="604"/>
      <c r="AU1118" s="604"/>
      <c r="AV1118" s="604"/>
      <c r="AW1118" s="604"/>
      <c r="AX1118" s="604"/>
      <c r="AY1118" s="604"/>
      <c r="AZ1118" s="604"/>
      <c r="BA1118" s="604"/>
      <c r="BB1118" s="604"/>
      <c r="BC1118" s="604"/>
      <c r="BD1118" s="604"/>
      <c r="BE1118" s="604"/>
      <c r="BF1118" s="604"/>
      <c r="BG1118" s="604"/>
      <c r="BH1118" s="604"/>
      <c r="BI1118" s="604"/>
      <c r="BJ1118" s="604"/>
      <c r="BK1118" s="604"/>
      <c r="BL1118" s="604"/>
      <c r="BM1118" s="604"/>
      <c r="BN1118" s="604"/>
      <c r="BO1118" s="604"/>
      <c r="BP1118" s="604"/>
      <c r="BQ1118" s="604"/>
      <c r="BR1118" s="604"/>
      <c r="BS1118" s="604"/>
      <c r="BT1118" s="604"/>
      <c r="BU1118" s="604"/>
      <c r="BV1118" s="604"/>
      <c r="BW1118" s="604"/>
      <c r="BX1118" s="604"/>
      <c r="BY1118" s="604"/>
      <c r="BZ1118" s="604"/>
      <c r="CA1118" s="604"/>
      <c r="CB1118" s="604"/>
      <c r="CC1118" s="604"/>
      <c r="CD1118" s="604"/>
      <c r="CE1118" s="604"/>
      <c r="CF1118" s="604"/>
      <c r="CG1118" s="604"/>
      <c r="CH1118" s="604"/>
      <c r="CI1118" s="604"/>
      <c r="CJ1118" s="604"/>
      <c r="CK1118" s="604"/>
    </row>
    <row r="1119" spans="1:89" ht="16" hidden="1">
      <c r="A1119" s="447">
        <f t="shared" si="315"/>
        <v>1101</v>
      </c>
      <c r="B1119" s="46"/>
      <c r="C1119" s="1070"/>
      <c r="D1119" s="46"/>
      <c r="E1119" s="672"/>
      <c r="F1119" s="139"/>
      <c r="G1119" s="139"/>
      <c r="H1119" s="673"/>
      <c r="I1119" s="674"/>
      <c r="J1119" s="676"/>
      <c r="K1119" s="676"/>
      <c r="L1119" s="676"/>
      <c r="M1119" s="134"/>
      <c r="N1119" s="135"/>
      <c r="O1119" s="118" t="e">
        <f>EDATE($N1119,#REF!-1)</f>
        <v>#REF!</v>
      </c>
      <c r="P1119" s="135"/>
      <c r="Q1119" s="118" t="str">
        <f t="shared" si="311"/>
        <v/>
      </c>
      <c r="R1119" s="49" t="str">
        <f t="shared" si="312"/>
        <v/>
      </c>
      <c r="S1119" s="49">
        <f t="shared" si="316"/>
        <v>0</v>
      </c>
      <c r="T1119" s="245"/>
      <c r="U1119" s="132"/>
      <c r="V1119" s="604"/>
      <c r="W1119" s="604" t="str">
        <f t="shared" si="313"/>
        <v/>
      </c>
      <c r="X1119" s="1022">
        <f t="shared" si="314"/>
        <v>0</v>
      </c>
      <c r="Y1119" s="326"/>
      <c r="Z1119" s="327"/>
      <c r="AA1119" s="328"/>
      <c r="AB1119" s="604" t="e">
        <f ca="1">IF(Cat_alumnos[[#This Row],[Termina Programa]]&lt;TODAY(), "EGRESADO", "VIGENTE")</f>
        <v>#REF!</v>
      </c>
      <c r="AD1119" s="1248">
        <v>1101</v>
      </c>
      <c r="AE1119" s="925"/>
      <c r="AF111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CALENDARIO)]],TODAY())/30,0)-AE1119, IF(Cat_alumnos[[#This Row],[ESTATUS ACADÉMICO]]="VIGENTE",ROUNDDOWN(DAYS360(Cat_alumnos[[#This Row],[FECHA DE INICIO (PRIMERA CLASE CALENDARIO)]],TODAY())/30,0)+1-AE1119,"NO VIGENTE"))</f>
        <v>#REF!</v>
      </c>
      <c r="AG1119" s="604"/>
      <c r="AH111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9" s="1085" t="str">
        <f t="shared" si="310"/>
        <v>SUSPENDER</v>
      </c>
      <c r="AJ1119" s="604"/>
      <c r="AK1119" s="604"/>
      <c r="AL1119" s="604"/>
      <c r="AM1119" s="604"/>
      <c r="AN1119" s="924"/>
      <c r="AO1119" s="924"/>
      <c r="AP1119" s="924"/>
      <c r="AQ1119" s="924"/>
      <c r="AR1119" s="924"/>
      <c r="AS1119" s="924"/>
      <c r="AT1119" s="604"/>
      <c r="AU1119" s="604"/>
      <c r="AV1119" s="604"/>
      <c r="AW1119" s="604"/>
      <c r="AX1119" s="604"/>
      <c r="AY1119" s="604"/>
      <c r="AZ1119" s="604"/>
      <c r="BA1119" s="604"/>
      <c r="BB1119" s="604"/>
      <c r="BC1119" s="604"/>
      <c r="BD1119" s="604"/>
      <c r="BE1119" s="604"/>
      <c r="BF1119" s="604"/>
      <c r="BG1119" s="604"/>
      <c r="BH1119" s="604"/>
      <c r="BI1119" s="604"/>
      <c r="BJ1119" s="604"/>
      <c r="BK1119" s="604"/>
      <c r="BL1119" s="604"/>
      <c r="BM1119" s="604"/>
      <c r="BN1119" s="604"/>
      <c r="BO1119" s="604"/>
      <c r="BP1119" s="604"/>
      <c r="BQ1119" s="604"/>
      <c r="BR1119" s="604"/>
      <c r="BS1119" s="604"/>
      <c r="BT1119" s="604"/>
      <c r="BU1119" s="604"/>
      <c r="BV1119" s="604"/>
      <c r="BW1119" s="604"/>
      <c r="BX1119" s="604"/>
      <c r="BY1119" s="604"/>
      <c r="BZ1119" s="604"/>
      <c r="CA1119" s="604"/>
      <c r="CB1119" s="604"/>
      <c r="CC1119" s="604"/>
      <c r="CD1119" s="604"/>
      <c r="CE1119" s="604"/>
      <c r="CF1119" s="604"/>
      <c r="CG1119" s="604"/>
      <c r="CH1119" s="604"/>
      <c r="CI1119" s="604"/>
      <c r="CJ1119" s="604"/>
      <c r="CK1119" s="604"/>
    </row>
    <row r="1120" spans="1:89" ht="16" hidden="1">
      <c r="A1120" s="447">
        <f t="shared" si="315"/>
        <v>1102</v>
      </c>
      <c r="B1120" s="46"/>
      <c r="C1120" s="1070"/>
      <c r="D1120" s="46"/>
      <c r="E1120" s="672"/>
      <c r="F1120" s="139"/>
      <c r="G1120" s="139"/>
      <c r="H1120" s="673"/>
      <c r="I1120" s="674"/>
      <c r="J1120" s="676"/>
      <c r="K1120" s="676"/>
      <c r="L1120" s="676"/>
      <c r="M1120" s="134"/>
      <c r="N1120" s="135"/>
      <c r="O1120" s="118" t="e">
        <f>EDATE($N1120,#REF!-1)</f>
        <v>#REF!</v>
      </c>
      <c r="P1120" s="135"/>
      <c r="Q1120" s="118" t="str">
        <f t="shared" si="311"/>
        <v/>
      </c>
      <c r="R1120" s="49" t="str">
        <f t="shared" si="312"/>
        <v/>
      </c>
      <c r="S1120" s="49">
        <f t="shared" si="316"/>
        <v>0</v>
      </c>
      <c r="T1120" s="245"/>
      <c r="U1120" s="132"/>
      <c r="V1120" s="604"/>
      <c r="W1120" s="604" t="str">
        <f t="shared" si="313"/>
        <v/>
      </c>
      <c r="X1120" s="1022">
        <f t="shared" si="314"/>
        <v>0</v>
      </c>
      <c r="Y1120" s="326"/>
      <c r="Z1120" s="327"/>
      <c r="AA1120" s="328"/>
      <c r="AB1120" s="604" t="e">
        <f ca="1">IF(Cat_alumnos[[#This Row],[Termina Programa]]&lt;TODAY(), "EGRESADO", "VIGENTE")</f>
        <v>#REF!</v>
      </c>
      <c r="AD1120" s="1249">
        <v>1102</v>
      </c>
      <c r="AE1120" s="925"/>
      <c r="AF112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CALENDARIO)]],TODAY())/30,0)-AE1120, IF(Cat_alumnos[[#This Row],[ESTATUS ACADÉMICO]]="VIGENTE",ROUNDDOWN(DAYS360(Cat_alumnos[[#This Row],[FECHA DE INICIO (PRIMERA CLASE CALENDARIO)]],TODAY())/30,0)+1-AE1120,"NO VIGENTE"))</f>
        <v>#REF!</v>
      </c>
      <c r="AG1120" s="604"/>
      <c r="AH112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0" s="1085" t="str">
        <f t="shared" si="310"/>
        <v>SUSPENDER</v>
      </c>
      <c r="AJ1120" s="604"/>
      <c r="AK1120" s="604"/>
      <c r="AL1120" s="604"/>
      <c r="AM1120" s="604"/>
      <c r="AN1120" s="924"/>
      <c r="AO1120" s="924"/>
      <c r="AP1120" s="924"/>
      <c r="AQ1120" s="924"/>
      <c r="AR1120" s="924"/>
      <c r="AS1120" s="924"/>
      <c r="AT1120" s="604"/>
      <c r="AU1120" s="604"/>
      <c r="AV1120" s="604"/>
      <c r="AW1120" s="604"/>
      <c r="AX1120" s="604"/>
      <c r="AY1120" s="604"/>
      <c r="AZ1120" s="604"/>
      <c r="BA1120" s="604"/>
      <c r="BB1120" s="604"/>
      <c r="BC1120" s="604"/>
      <c r="BD1120" s="604"/>
      <c r="BE1120" s="604"/>
      <c r="BF1120" s="604"/>
      <c r="BG1120" s="604"/>
      <c r="BH1120" s="604"/>
      <c r="BI1120" s="604"/>
      <c r="BJ1120" s="604"/>
      <c r="BK1120" s="604"/>
      <c r="BL1120" s="604"/>
      <c r="BM1120" s="604"/>
      <c r="BN1120" s="604"/>
      <c r="BO1120" s="604"/>
      <c r="BP1120" s="604"/>
      <c r="BQ1120" s="604"/>
      <c r="BR1120" s="604"/>
      <c r="BS1120" s="604"/>
      <c r="BT1120" s="604"/>
      <c r="BU1120" s="604"/>
      <c r="BV1120" s="604"/>
      <c r="BW1120" s="604"/>
      <c r="BX1120" s="604"/>
      <c r="BY1120" s="604"/>
      <c r="BZ1120" s="604"/>
      <c r="CA1120" s="604"/>
      <c r="CB1120" s="604"/>
      <c r="CC1120" s="604"/>
      <c r="CD1120" s="604"/>
      <c r="CE1120" s="604"/>
      <c r="CF1120" s="604"/>
      <c r="CG1120" s="604"/>
      <c r="CH1120" s="604"/>
      <c r="CI1120" s="604"/>
      <c r="CJ1120" s="604"/>
      <c r="CK1120" s="604"/>
    </row>
    <row r="1121" spans="1:89" ht="16" hidden="1">
      <c r="A1121" s="447">
        <f t="shared" si="315"/>
        <v>1103</v>
      </c>
      <c r="B1121" s="46"/>
      <c r="C1121" s="1070"/>
      <c r="D1121" s="46"/>
      <c r="E1121" s="672"/>
      <c r="F1121" s="139"/>
      <c r="G1121" s="139"/>
      <c r="H1121" s="673"/>
      <c r="I1121" s="674"/>
      <c r="J1121" s="676"/>
      <c r="K1121" s="676"/>
      <c r="L1121" s="676"/>
      <c r="M1121" s="134"/>
      <c r="N1121" s="135"/>
      <c r="O1121" s="118" t="e">
        <f>EDATE($N1121,#REF!-1)</f>
        <v>#REF!</v>
      </c>
      <c r="P1121" s="135"/>
      <c r="Q1121" s="118" t="str">
        <f t="shared" si="311"/>
        <v/>
      </c>
      <c r="R1121" s="49" t="str">
        <f t="shared" si="312"/>
        <v/>
      </c>
      <c r="S1121" s="49">
        <f t="shared" si="316"/>
        <v>0</v>
      </c>
      <c r="T1121" s="245"/>
      <c r="U1121" s="132"/>
      <c r="V1121" s="604"/>
      <c r="W1121" s="604" t="str">
        <f t="shared" si="313"/>
        <v/>
      </c>
      <c r="X1121" s="1022">
        <f t="shared" si="314"/>
        <v>0</v>
      </c>
      <c r="Y1121" s="326"/>
      <c r="Z1121" s="327"/>
      <c r="AA1121" s="328"/>
      <c r="AB1121" s="604" t="e">
        <f ca="1">IF(Cat_alumnos[[#This Row],[Termina Programa]]&lt;TODAY(), "EGRESADO", "VIGENTE")</f>
        <v>#REF!</v>
      </c>
      <c r="AD1121" s="1248">
        <v>1103</v>
      </c>
      <c r="AE1121" s="925"/>
      <c r="AF112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CALENDARIO)]],TODAY())/30,0)-AE1121, IF(Cat_alumnos[[#This Row],[ESTATUS ACADÉMICO]]="VIGENTE",ROUNDDOWN(DAYS360(Cat_alumnos[[#This Row],[FECHA DE INICIO (PRIMERA CLASE CALENDARIO)]],TODAY())/30,0)+1-AE1121,"NO VIGENTE"))</f>
        <v>#REF!</v>
      </c>
      <c r="AG1121" s="604"/>
      <c r="AH112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1" s="1085" t="str">
        <f t="shared" si="310"/>
        <v>SUSPENDER</v>
      </c>
      <c r="AJ1121" s="604"/>
      <c r="AK1121" s="604"/>
      <c r="AL1121" s="604"/>
      <c r="AM1121" s="604"/>
      <c r="AN1121" s="924"/>
      <c r="AO1121" s="924"/>
      <c r="AP1121" s="924"/>
      <c r="AQ1121" s="924"/>
      <c r="AR1121" s="924"/>
      <c r="AS1121" s="924"/>
      <c r="AT1121" s="604"/>
      <c r="AU1121" s="604"/>
      <c r="AV1121" s="604"/>
      <c r="AW1121" s="604"/>
      <c r="AX1121" s="604"/>
      <c r="AY1121" s="604"/>
      <c r="AZ1121" s="604"/>
      <c r="BA1121" s="604"/>
      <c r="BB1121" s="604"/>
      <c r="BC1121" s="604"/>
      <c r="BD1121" s="604"/>
      <c r="BE1121" s="604"/>
      <c r="BF1121" s="604"/>
      <c r="BG1121" s="604"/>
      <c r="BH1121" s="604"/>
      <c r="BI1121" s="604"/>
      <c r="BJ1121" s="604"/>
      <c r="BK1121" s="604"/>
      <c r="BL1121" s="604"/>
      <c r="BM1121" s="604"/>
      <c r="BN1121" s="604"/>
      <c r="BO1121" s="604"/>
      <c r="BP1121" s="604"/>
      <c r="BQ1121" s="604"/>
      <c r="BR1121" s="604"/>
      <c r="BS1121" s="604"/>
      <c r="BT1121" s="604"/>
      <c r="BU1121" s="604"/>
      <c r="BV1121" s="604"/>
      <c r="BW1121" s="604"/>
      <c r="BX1121" s="604"/>
      <c r="BY1121" s="604"/>
      <c r="BZ1121" s="604"/>
      <c r="CA1121" s="604"/>
      <c r="CB1121" s="604"/>
      <c r="CC1121" s="604"/>
      <c r="CD1121" s="604"/>
      <c r="CE1121" s="604"/>
      <c r="CF1121" s="604"/>
      <c r="CG1121" s="604"/>
      <c r="CH1121" s="604"/>
      <c r="CI1121" s="604"/>
      <c r="CJ1121" s="604"/>
      <c r="CK1121" s="604"/>
    </row>
    <row r="1122" spans="1:89" ht="16" hidden="1">
      <c r="A1122" s="447">
        <f t="shared" si="315"/>
        <v>1104</v>
      </c>
      <c r="B1122" s="46"/>
      <c r="C1122" s="1070"/>
      <c r="D1122" s="46"/>
      <c r="E1122" s="672"/>
      <c r="F1122" s="139"/>
      <c r="G1122" s="139"/>
      <c r="H1122" s="673"/>
      <c r="I1122" s="674"/>
      <c r="J1122" s="676"/>
      <c r="K1122" s="676"/>
      <c r="L1122" s="676"/>
      <c r="M1122" s="134"/>
      <c r="N1122" s="135"/>
      <c r="O1122" s="118" t="e">
        <f>EDATE($N1122,#REF!-1)</f>
        <v>#REF!</v>
      </c>
      <c r="P1122" s="135"/>
      <c r="Q1122" s="118" t="str">
        <f t="shared" si="311"/>
        <v/>
      </c>
      <c r="R1122" s="49" t="str">
        <f t="shared" si="312"/>
        <v/>
      </c>
      <c r="S1122" s="49">
        <f t="shared" si="316"/>
        <v>0</v>
      </c>
      <c r="T1122" s="245"/>
      <c r="U1122" s="132"/>
      <c r="V1122" s="604"/>
      <c r="W1122" s="604" t="str">
        <f t="shared" si="313"/>
        <v/>
      </c>
      <c r="X1122" s="1022">
        <f t="shared" si="314"/>
        <v>0</v>
      </c>
      <c r="Y1122" s="326"/>
      <c r="Z1122" s="327"/>
      <c r="AA1122" s="328"/>
      <c r="AB1122" s="604" t="e">
        <f ca="1">IF(Cat_alumnos[[#This Row],[Termina Programa]]&lt;TODAY(), "EGRESADO", "VIGENTE")</f>
        <v>#REF!</v>
      </c>
      <c r="AD1122" s="1249">
        <v>1104</v>
      </c>
      <c r="AE1122" s="925"/>
      <c r="AF112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CALENDARIO)]],TODAY())/30,0)-AE1122, IF(Cat_alumnos[[#This Row],[ESTATUS ACADÉMICO]]="VIGENTE",ROUNDDOWN(DAYS360(Cat_alumnos[[#This Row],[FECHA DE INICIO (PRIMERA CLASE CALENDARIO)]],TODAY())/30,0)+1-AE1122,"NO VIGENTE"))</f>
        <v>#REF!</v>
      </c>
      <c r="AG1122" s="604"/>
      <c r="AH112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2" s="1085" t="str">
        <f t="shared" si="310"/>
        <v>SUSPENDER</v>
      </c>
      <c r="AJ1122" s="604"/>
      <c r="AK1122" s="604"/>
      <c r="AL1122" s="604"/>
      <c r="AM1122" s="604"/>
      <c r="AN1122" s="924"/>
      <c r="AO1122" s="924"/>
      <c r="AP1122" s="924"/>
      <c r="AQ1122" s="924"/>
      <c r="AR1122" s="924"/>
      <c r="AS1122" s="924"/>
      <c r="AT1122" s="604"/>
      <c r="AU1122" s="604"/>
      <c r="AV1122" s="604"/>
      <c r="AW1122" s="604"/>
      <c r="AX1122" s="604"/>
      <c r="AY1122" s="604"/>
      <c r="AZ1122" s="604"/>
      <c r="BA1122" s="604"/>
      <c r="BB1122" s="604"/>
      <c r="BC1122" s="604"/>
      <c r="BD1122" s="604"/>
      <c r="BE1122" s="604"/>
      <c r="BF1122" s="604"/>
      <c r="BG1122" s="604"/>
      <c r="BH1122" s="604"/>
      <c r="BI1122" s="604"/>
      <c r="BJ1122" s="604"/>
      <c r="BK1122" s="604"/>
      <c r="BL1122" s="604"/>
      <c r="BM1122" s="604"/>
      <c r="BN1122" s="604"/>
      <c r="BO1122" s="604"/>
      <c r="BP1122" s="604"/>
      <c r="BQ1122" s="604"/>
      <c r="BR1122" s="604"/>
      <c r="BS1122" s="604"/>
      <c r="BT1122" s="604"/>
      <c r="BU1122" s="604"/>
      <c r="BV1122" s="604"/>
      <c r="BW1122" s="604"/>
      <c r="BX1122" s="604"/>
      <c r="BY1122" s="604"/>
      <c r="BZ1122" s="604"/>
      <c r="CA1122" s="604"/>
      <c r="CB1122" s="604"/>
      <c r="CC1122" s="604"/>
      <c r="CD1122" s="604"/>
      <c r="CE1122" s="604"/>
      <c r="CF1122" s="604"/>
      <c r="CG1122" s="604"/>
      <c r="CH1122" s="604"/>
      <c r="CI1122" s="604"/>
      <c r="CJ1122" s="604"/>
      <c r="CK1122" s="604"/>
    </row>
    <row r="1123" spans="1:89" ht="16" hidden="1">
      <c r="A1123" s="447">
        <f t="shared" si="315"/>
        <v>1105</v>
      </c>
      <c r="B1123" s="46"/>
      <c r="C1123" s="1070"/>
      <c r="D1123" s="46"/>
      <c r="E1123" s="672"/>
      <c r="F1123" s="139"/>
      <c r="G1123" s="139"/>
      <c r="H1123" s="673"/>
      <c r="I1123" s="674"/>
      <c r="J1123" s="676"/>
      <c r="K1123" s="676"/>
      <c r="L1123" s="676"/>
      <c r="M1123" s="134"/>
      <c r="N1123" s="135"/>
      <c r="O1123" s="118" t="e">
        <f>EDATE($N1123,#REF!-1)</f>
        <v>#REF!</v>
      </c>
      <c r="P1123" s="135"/>
      <c r="Q1123" s="118" t="str">
        <f t="shared" si="311"/>
        <v/>
      </c>
      <c r="R1123" s="49" t="str">
        <f t="shared" si="312"/>
        <v/>
      </c>
      <c r="S1123" s="49">
        <f t="shared" si="316"/>
        <v>0</v>
      </c>
      <c r="T1123" s="245"/>
      <c r="U1123" s="132"/>
      <c r="V1123" s="604"/>
      <c r="W1123" s="604" t="str">
        <f t="shared" si="313"/>
        <v/>
      </c>
      <c r="X1123" s="1022">
        <f t="shared" si="314"/>
        <v>0</v>
      </c>
      <c r="Y1123" s="326"/>
      <c r="Z1123" s="327"/>
      <c r="AA1123" s="328"/>
      <c r="AB1123" s="604" t="e">
        <f ca="1">IF(Cat_alumnos[[#This Row],[Termina Programa]]&lt;TODAY(), "EGRESADO", "VIGENTE")</f>
        <v>#REF!</v>
      </c>
      <c r="AD1123" s="1248">
        <v>1105</v>
      </c>
      <c r="AE1123" s="925"/>
      <c r="AF112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CALENDARIO)]],TODAY())/30,0)-AE1123, IF(Cat_alumnos[[#This Row],[ESTATUS ACADÉMICO]]="VIGENTE",ROUNDDOWN(DAYS360(Cat_alumnos[[#This Row],[FECHA DE INICIO (PRIMERA CLASE CALENDARIO)]],TODAY())/30,0)+1-AE1123,"NO VIGENTE"))</f>
        <v>#REF!</v>
      </c>
      <c r="AG1123" s="604"/>
      <c r="AH112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3" s="1085" t="str">
        <f t="shared" si="310"/>
        <v>SUSPENDER</v>
      </c>
      <c r="AJ1123" s="604"/>
      <c r="AK1123" s="604"/>
      <c r="AL1123" s="604"/>
      <c r="AM1123" s="604"/>
      <c r="AN1123" s="924"/>
      <c r="AO1123" s="924"/>
      <c r="AP1123" s="924"/>
      <c r="AQ1123" s="924"/>
      <c r="AR1123" s="924"/>
      <c r="AS1123" s="924"/>
      <c r="AT1123" s="604"/>
      <c r="AU1123" s="604"/>
      <c r="AV1123" s="604"/>
      <c r="AW1123" s="604"/>
      <c r="AX1123" s="604"/>
      <c r="AY1123" s="604"/>
      <c r="AZ1123" s="604"/>
      <c r="BA1123" s="604"/>
      <c r="BB1123" s="604"/>
      <c r="BC1123" s="604"/>
      <c r="BD1123" s="604"/>
      <c r="BE1123" s="604"/>
      <c r="BF1123" s="604"/>
      <c r="BG1123" s="604"/>
      <c r="BH1123" s="604"/>
      <c r="BI1123" s="604"/>
      <c r="BJ1123" s="604"/>
      <c r="BK1123" s="604"/>
      <c r="BL1123" s="604"/>
      <c r="BM1123" s="604"/>
      <c r="BN1123" s="604"/>
      <c r="BO1123" s="604"/>
      <c r="BP1123" s="604"/>
      <c r="BQ1123" s="604"/>
      <c r="BR1123" s="604"/>
      <c r="BS1123" s="604"/>
      <c r="BT1123" s="604"/>
      <c r="BU1123" s="604"/>
      <c r="BV1123" s="604"/>
      <c r="BW1123" s="604"/>
      <c r="BX1123" s="604"/>
      <c r="BY1123" s="604"/>
      <c r="BZ1123" s="604"/>
      <c r="CA1123" s="604"/>
      <c r="CB1123" s="604"/>
      <c r="CC1123" s="604"/>
      <c r="CD1123" s="604"/>
      <c r="CE1123" s="604"/>
      <c r="CF1123" s="604"/>
      <c r="CG1123" s="604"/>
      <c r="CH1123" s="604"/>
      <c r="CI1123" s="604"/>
      <c r="CJ1123" s="604"/>
      <c r="CK1123" s="604"/>
    </row>
    <row r="1124" spans="1:89" ht="16" hidden="1">
      <c r="A1124" s="447">
        <f t="shared" si="315"/>
        <v>1106</v>
      </c>
      <c r="B1124" s="46"/>
      <c r="C1124" s="1070"/>
      <c r="D1124" s="46"/>
      <c r="E1124" s="672"/>
      <c r="F1124" s="139"/>
      <c r="G1124" s="139"/>
      <c r="H1124" s="673"/>
      <c r="I1124" s="674"/>
      <c r="J1124" s="676"/>
      <c r="K1124" s="676"/>
      <c r="L1124" s="676"/>
      <c r="M1124" s="134"/>
      <c r="N1124" s="135"/>
      <c r="O1124" s="118" t="e">
        <f>EDATE($N1124,#REF!-1)</f>
        <v>#REF!</v>
      </c>
      <c r="P1124" s="135"/>
      <c r="Q1124" s="118" t="str">
        <f t="shared" si="311"/>
        <v/>
      </c>
      <c r="R1124" s="49" t="str">
        <f t="shared" si="312"/>
        <v/>
      </c>
      <c r="S1124" s="49">
        <f t="shared" si="316"/>
        <v>0</v>
      </c>
      <c r="T1124" s="245"/>
      <c r="U1124" s="132"/>
      <c r="V1124" s="604"/>
      <c r="W1124" s="604" t="str">
        <f t="shared" si="313"/>
        <v/>
      </c>
      <c r="X1124" s="1022">
        <f t="shared" si="314"/>
        <v>0</v>
      </c>
      <c r="Y1124" s="326"/>
      <c r="Z1124" s="327"/>
      <c r="AA1124" s="328"/>
      <c r="AB1124" s="604" t="e">
        <f ca="1">IF(Cat_alumnos[[#This Row],[Termina Programa]]&lt;TODAY(), "EGRESADO", "VIGENTE")</f>
        <v>#REF!</v>
      </c>
      <c r="AD1124" s="1249">
        <v>1106</v>
      </c>
      <c r="AE1124" s="925"/>
      <c r="AF112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CALENDARIO)]],TODAY())/30,0)-AE1124, IF(Cat_alumnos[[#This Row],[ESTATUS ACADÉMICO]]="VIGENTE",ROUNDDOWN(DAYS360(Cat_alumnos[[#This Row],[FECHA DE INICIO (PRIMERA CLASE CALENDARIO)]],TODAY())/30,0)+1-AE1124,"NO VIGENTE"))</f>
        <v>#REF!</v>
      </c>
      <c r="AG1124" s="604"/>
      <c r="AH112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4" s="1085" t="str">
        <f t="shared" si="310"/>
        <v>SUSPENDER</v>
      </c>
      <c r="AJ1124" s="604"/>
      <c r="AK1124" s="604"/>
      <c r="AL1124" s="604"/>
      <c r="AM1124" s="604"/>
      <c r="AN1124" s="924"/>
      <c r="AO1124" s="924"/>
      <c r="AP1124" s="924"/>
      <c r="AQ1124" s="924"/>
      <c r="AR1124" s="924"/>
      <c r="AS1124" s="924"/>
      <c r="AT1124" s="604"/>
      <c r="AU1124" s="604"/>
      <c r="AV1124" s="604"/>
      <c r="AW1124" s="604"/>
      <c r="AX1124" s="604"/>
      <c r="AY1124" s="604"/>
      <c r="AZ1124" s="604"/>
      <c r="BA1124" s="604"/>
      <c r="BB1124" s="604"/>
      <c r="BC1124" s="604"/>
      <c r="BD1124" s="604"/>
      <c r="BE1124" s="604"/>
      <c r="BF1124" s="604"/>
      <c r="BG1124" s="604"/>
      <c r="BH1124" s="604"/>
      <c r="BI1124" s="604"/>
      <c r="BJ1124" s="604"/>
      <c r="BK1124" s="604"/>
      <c r="BL1124" s="604"/>
      <c r="BM1124" s="604"/>
      <c r="BN1124" s="604"/>
      <c r="BO1124" s="604"/>
      <c r="BP1124" s="604"/>
      <c r="BQ1124" s="604"/>
      <c r="BR1124" s="604"/>
      <c r="BS1124" s="604"/>
      <c r="BT1124" s="604"/>
      <c r="BU1124" s="604"/>
      <c r="BV1124" s="604"/>
      <c r="BW1124" s="604"/>
      <c r="BX1124" s="604"/>
      <c r="BY1124" s="604"/>
      <c r="BZ1124" s="604"/>
      <c r="CA1124" s="604"/>
      <c r="CB1124" s="604"/>
      <c r="CC1124" s="604"/>
      <c r="CD1124" s="604"/>
      <c r="CE1124" s="604"/>
      <c r="CF1124" s="604"/>
      <c r="CG1124" s="604"/>
      <c r="CH1124" s="604"/>
      <c r="CI1124" s="604"/>
      <c r="CJ1124" s="604"/>
      <c r="CK1124" s="604"/>
    </row>
    <row r="1125" spans="1:89" ht="16" hidden="1">
      <c r="A1125" s="447">
        <f t="shared" si="315"/>
        <v>1107</v>
      </c>
      <c r="B1125" s="46"/>
      <c r="C1125" s="1070"/>
      <c r="D1125" s="46"/>
      <c r="E1125" s="672"/>
      <c r="F1125" s="139"/>
      <c r="G1125" s="139"/>
      <c r="H1125" s="673"/>
      <c r="I1125" s="674"/>
      <c r="J1125" s="676"/>
      <c r="K1125" s="676"/>
      <c r="L1125" s="676"/>
      <c r="M1125" s="134"/>
      <c r="N1125" s="135"/>
      <c r="O1125" s="118" t="e">
        <f>EDATE($N1125,#REF!-1)</f>
        <v>#REF!</v>
      </c>
      <c r="P1125" s="135"/>
      <c r="Q1125" s="118" t="str">
        <f t="shared" si="311"/>
        <v/>
      </c>
      <c r="R1125" s="49" t="str">
        <f t="shared" si="312"/>
        <v/>
      </c>
      <c r="S1125" s="49">
        <f t="shared" si="316"/>
        <v>0</v>
      </c>
      <c r="T1125" s="245"/>
      <c r="U1125" s="132"/>
      <c r="V1125" s="604"/>
      <c r="W1125" s="604" t="str">
        <f t="shared" si="313"/>
        <v/>
      </c>
      <c r="X1125" s="1022">
        <f t="shared" si="314"/>
        <v>0</v>
      </c>
      <c r="Y1125" s="326"/>
      <c r="Z1125" s="327"/>
      <c r="AA1125" s="328"/>
      <c r="AB1125" s="604" t="e">
        <f ca="1">IF(Cat_alumnos[[#This Row],[Termina Programa]]&lt;TODAY(), "EGRESADO", "VIGENTE")</f>
        <v>#REF!</v>
      </c>
      <c r="AD1125" s="1248">
        <v>1107</v>
      </c>
      <c r="AE1125" s="925"/>
      <c r="AF112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CALENDARIO)]],TODAY())/30,0)-AE1125, IF(Cat_alumnos[[#This Row],[ESTATUS ACADÉMICO]]="VIGENTE",ROUNDDOWN(DAYS360(Cat_alumnos[[#This Row],[FECHA DE INICIO (PRIMERA CLASE CALENDARIO)]],TODAY())/30,0)+1-AE1125,"NO VIGENTE"))</f>
        <v>#REF!</v>
      </c>
      <c r="AG1125" s="604"/>
      <c r="AH112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5" s="1085" t="str">
        <f t="shared" si="310"/>
        <v>SUSPENDER</v>
      </c>
      <c r="AJ1125" s="604"/>
      <c r="AK1125" s="604"/>
      <c r="AL1125" s="604"/>
      <c r="AM1125" s="604"/>
      <c r="AN1125" s="924"/>
      <c r="AO1125" s="924"/>
      <c r="AP1125" s="924"/>
      <c r="AQ1125" s="924"/>
      <c r="AR1125" s="924"/>
      <c r="AS1125" s="924"/>
      <c r="AT1125" s="604"/>
      <c r="AU1125" s="604"/>
      <c r="AV1125" s="604"/>
      <c r="AW1125" s="604"/>
      <c r="AX1125" s="604"/>
      <c r="AY1125" s="604"/>
      <c r="AZ1125" s="604"/>
      <c r="BA1125" s="604"/>
      <c r="BB1125" s="604"/>
      <c r="BC1125" s="604"/>
      <c r="BD1125" s="604"/>
      <c r="BE1125" s="604"/>
      <c r="BF1125" s="604"/>
      <c r="BG1125" s="604"/>
      <c r="BH1125" s="604"/>
      <c r="BI1125" s="604"/>
      <c r="BJ1125" s="604"/>
      <c r="BK1125" s="604"/>
      <c r="BL1125" s="604"/>
      <c r="BM1125" s="604"/>
      <c r="BN1125" s="604"/>
      <c r="BO1125" s="604"/>
      <c r="BP1125" s="604"/>
      <c r="BQ1125" s="604"/>
      <c r="BR1125" s="604"/>
      <c r="BS1125" s="604"/>
      <c r="BT1125" s="604"/>
      <c r="BU1125" s="604"/>
      <c r="BV1125" s="604"/>
      <c r="BW1125" s="604"/>
      <c r="BX1125" s="604"/>
      <c r="BY1125" s="604"/>
      <c r="BZ1125" s="604"/>
      <c r="CA1125" s="604"/>
      <c r="CB1125" s="604"/>
      <c r="CC1125" s="604"/>
      <c r="CD1125" s="604"/>
      <c r="CE1125" s="604"/>
      <c r="CF1125" s="604"/>
      <c r="CG1125" s="604"/>
      <c r="CH1125" s="604"/>
      <c r="CI1125" s="604"/>
      <c r="CJ1125" s="604"/>
      <c r="CK1125" s="604"/>
    </row>
    <row r="1126" spans="1:89" ht="16" hidden="1">
      <c r="A1126" s="447">
        <f t="shared" si="315"/>
        <v>1108</v>
      </c>
      <c r="B1126" s="46"/>
      <c r="C1126" s="1070"/>
      <c r="D1126" s="46"/>
      <c r="E1126" s="672"/>
      <c r="F1126" s="139"/>
      <c r="G1126" s="139"/>
      <c r="H1126" s="673"/>
      <c r="I1126" s="674"/>
      <c r="J1126" s="676"/>
      <c r="K1126" s="676"/>
      <c r="L1126" s="676"/>
      <c r="M1126" s="134"/>
      <c r="N1126" s="135"/>
      <c r="O1126" s="118" t="e">
        <f>EDATE($N1126,#REF!-1)</f>
        <v>#REF!</v>
      </c>
      <c r="P1126" s="135"/>
      <c r="Q1126" s="118" t="str">
        <f t="shared" si="311"/>
        <v/>
      </c>
      <c r="R1126" s="49" t="str">
        <f t="shared" si="312"/>
        <v/>
      </c>
      <c r="S1126" s="49">
        <f t="shared" si="316"/>
        <v>0</v>
      </c>
      <c r="T1126" s="245"/>
      <c r="U1126" s="132"/>
      <c r="V1126" s="604"/>
      <c r="W1126" s="604" t="str">
        <f t="shared" si="313"/>
        <v/>
      </c>
      <c r="X1126" s="1022">
        <f t="shared" si="314"/>
        <v>0</v>
      </c>
      <c r="Y1126" s="326"/>
      <c r="Z1126" s="327"/>
      <c r="AA1126" s="328"/>
      <c r="AB1126" s="604" t="e">
        <f ca="1">IF(Cat_alumnos[[#This Row],[Termina Programa]]&lt;TODAY(), "EGRESADO", "VIGENTE")</f>
        <v>#REF!</v>
      </c>
      <c r="AD1126" s="1249">
        <v>1108</v>
      </c>
      <c r="AE1126" s="925"/>
      <c r="AF112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CALENDARIO)]],TODAY())/30,0)-AE1126, IF(Cat_alumnos[[#This Row],[ESTATUS ACADÉMICO]]="VIGENTE",ROUNDDOWN(DAYS360(Cat_alumnos[[#This Row],[FECHA DE INICIO (PRIMERA CLASE CALENDARIO)]],TODAY())/30,0)+1-AE1126,"NO VIGENTE"))</f>
        <v>#REF!</v>
      </c>
      <c r="AG1126" s="604"/>
      <c r="AH112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6" s="1085" t="str">
        <f t="shared" si="310"/>
        <v>SUSPENDER</v>
      </c>
      <c r="AJ1126" s="604"/>
      <c r="AK1126" s="604"/>
      <c r="AL1126" s="604"/>
      <c r="AM1126" s="604"/>
      <c r="AN1126" s="924"/>
      <c r="AO1126" s="924"/>
      <c r="AP1126" s="924"/>
      <c r="AQ1126" s="924"/>
      <c r="AR1126" s="924"/>
      <c r="AS1126" s="924"/>
      <c r="AT1126" s="604"/>
      <c r="AU1126" s="604"/>
      <c r="AV1126" s="604"/>
      <c r="AW1126" s="604"/>
      <c r="AX1126" s="604"/>
      <c r="AY1126" s="604"/>
      <c r="AZ1126" s="604"/>
      <c r="BA1126" s="604"/>
      <c r="BB1126" s="604"/>
      <c r="BC1126" s="604"/>
      <c r="BD1126" s="604"/>
      <c r="BE1126" s="604"/>
      <c r="BF1126" s="604"/>
      <c r="BG1126" s="604"/>
      <c r="BH1126" s="604"/>
      <c r="BI1126" s="604"/>
      <c r="BJ1126" s="604"/>
      <c r="BK1126" s="604"/>
      <c r="BL1126" s="604"/>
      <c r="BM1126" s="604"/>
      <c r="BN1126" s="604"/>
      <c r="BO1126" s="604"/>
      <c r="BP1126" s="604"/>
      <c r="BQ1126" s="604"/>
      <c r="BR1126" s="604"/>
      <c r="BS1126" s="604"/>
      <c r="BT1126" s="604"/>
      <c r="BU1126" s="604"/>
      <c r="BV1126" s="604"/>
      <c r="BW1126" s="604"/>
      <c r="BX1126" s="604"/>
      <c r="BY1126" s="604"/>
      <c r="BZ1126" s="604"/>
      <c r="CA1126" s="604"/>
      <c r="CB1126" s="604"/>
      <c r="CC1126" s="604"/>
      <c r="CD1126" s="604"/>
      <c r="CE1126" s="604"/>
      <c r="CF1126" s="604"/>
      <c r="CG1126" s="604"/>
      <c r="CH1126" s="604"/>
      <c r="CI1126" s="604"/>
      <c r="CJ1126" s="604"/>
      <c r="CK1126" s="604"/>
    </row>
    <row r="1127" spans="1:89" ht="16" hidden="1">
      <c r="A1127" s="447">
        <f t="shared" si="315"/>
        <v>1109</v>
      </c>
      <c r="B1127" s="46"/>
      <c r="C1127" s="1070"/>
      <c r="D1127" s="46"/>
      <c r="E1127" s="672"/>
      <c r="F1127" s="139"/>
      <c r="G1127" s="139"/>
      <c r="H1127" s="673"/>
      <c r="I1127" s="674"/>
      <c r="J1127" s="676"/>
      <c r="K1127" s="676"/>
      <c r="L1127" s="676"/>
      <c r="M1127" s="134"/>
      <c r="N1127" s="135"/>
      <c r="O1127" s="118" t="e">
        <f>EDATE($N1127,#REF!-1)</f>
        <v>#REF!</v>
      </c>
      <c r="P1127" s="135"/>
      <c r="Q1127" s="118" t="str">
        <f t="shared" si="311"/>
        <v/>
      </c>
      <c r="R1127" s="49" t="str">
        <f t="shared" si="312"/>
        <v/>
      </c>
      <c r="S1127" s="49">
        <f t="shared" si="316"/>
        <v>0</v>
      </c>
      <c r="T1127" s="245"/>
      <c r="U1127" s="132"/>
      <c r="V1127" s="604"/>
      <c r="W1127" s="604" t="str">
        <f t="shared" si="313"/>
        <v/>
      </c>
      <c r="X1127" s="1022">
        <f t="shared" si="314"/>
        <v>0</v>
      </c>
      <c r="Y1127" s="326"/>
      <c r="Z1127" s="327"/>
      <c r="AA1127" s="328"/>
      <c r="AB1127" s="604" t="e">
        <f ca="1">IF(Cat_alumnos[[#This Row],[Termina Programa]]&lt;TODAY(), "EGRESADO", "VIGENTE")</f>
        <v>#REF!</v>
      </c>
      <c r="AD1127" s="1248">
        <v>1109</v>
      </c>
      <c r="AE1127" s="925"/>
      <c r="AF112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CALENDARIO)]],TODAY())/30,0)-AE1127, IF(Cat_alumnos[[#This Row],[ESTATUS ACADÉMICO]]="VIGENTE",ROUNDDOWN(DAYS360(Cat_alumnos[[#This Row],[FECHA DE INICIO (PRIMERA CLASE CALENDARIO)]],TODAY())/30,0)+1-AE1127,"NO VIGENTE"))</f>
        <v>#REF!</v>
      </c>
      <c r="AG1127" s="604"/>
      <c r="AH112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7" s="1085" t="str">
        <f t="shared" si="310"/>
        <v>SUSPENDER</v>
      </c>
      <c r="AJ1127" s="604"/>
      <c r="AK1127" s="604"/>
      <c r="AL1127" s="604"/>
      <c r="AM1127" s="604"/>
      <c r="AN1127" s="924"/>
      <c r="AO1127" s="924"/>
      <c r="AP1127" s="924"/>
      <c r="AQ1127" s="924"/>
      <c r="AR1127" s="924"/>
      <c r="AS1127" s="924"/>
      <c r="AT1127" s="604"/>
      <c r="AU1127" s="604"/>
      <c r="AV1127" s="604"/>
      <c r="AW1127" s="604"/>
      <c r="AX1127" s="604"/>
      <c r="AY1127" s="604"/>
      <c r="AZ1127" s="604"/>
      <c r="BA1127" s="604"/>
      <c r="BB1127" s="604"/>
      <c r="BC1127" s="604"/>
      <c r="BD1127" s="604"/>
      <c r="BE1127" s="604"/>
      <c r="BF1127" s="604"/>
      <c r="BG1127" s="604"/>
      <c r="BH1127" s="604"/>
      <c r="BI1127" s="604"/>
      <c r="BJ1127" s="604"/>
      <c r="BK1127" s="604"/>
      <c r="BL1127" s="604"/>
      <c r="BM1127" s="604"/>
      <c r="BN1127" s="604"/>
      <c r="BO1127" s="604"/>
      <c r="BP1127" s="604"/>
      <c r="BQ1127" s="604"/>
      <c r="BR1127" s="604"/>
      <c r="BS1127" s="604"/>
      <c r="BT1127" s="604"/>
      <c r="BU1127" s="604"/>
      <c r="BV1127" s="604"/>
      <c r="BW1127" s="604"/>
      <c r="BX1127" s="604"/>
      <c r="BY1127" s="604"/>
      <c r="BZ1127" s="604"/>
      <c r="CA1127" s="604"/>
      <c r="CB1127" s="604"/>
      <c r="CC1127" s="604"/>
      <c r="CD1127" s="604"/>
      <c r="CE1127" s="604"/>
      <c r="CF1127" s="604"/>
      <c r="CG1127" s="604"/>
      <c r="CH1127" s="604"/>
      <c r="CI1127" s="604"/>
      <c r="CJ1127" s="604"/>
      <c r="CK1127" s="604"/>
    </row>
    <row r="1128" spans="1:89" ht="16" hidden="1">
      <c r="A1128" s="447">
        <f t="shared" si="315"/>
        <v>1110</v>
      </c>
      <c r="B1128" s="46"/>
      <c r="C1128" s="1070"/>
      <c r="D1128" s="46"/>
      <c r="E1128" s="672"/>
      <c r="F1128" s="139"/>
      <c r="G1128" s="139"/>
      <c r="H1128" s="673"/>
      <c r="I1128" s="674"/>
      <c r="J1128" s="676"/>
      <c r="K1128" s="676"/>
      <c r="L1128" s="676"/>
      <c r="M1128" s="134"/>
      <c r="N1128" s="135"/>
      <c r="O1128" s="118" t="e">
        <f>EDATE($N1128,#REF!-1)</f>
        <v>#REF!</v>
      </c>
      <c r="P1128" s="135"/>
      <c r="Q1128" s="118" t="str">
        <f t="shared" si="311"/>
        <v/>
      </c>
      <c r="R1128" s="49" t="str">
        <f t="shared" si="312"/>
        <v/>
      </c>
      <c r="S1128" s="49">
        <f t="shared" si="316"/>
        <v>0</v>
      </c>
      <c r="T1128" s="245"/>
      <c r="U1128" s="132"/>
      <c r="V1128" s="604"/>
      <c r="W1128" s="604" t="str">
        <f t="shared" si="313"/>
        <v/>
      </c>
      <c r="X1128" s="1022">
        <f t="shared" si="314"/>
        <v>0</v>
      </c>
      <c r="Y1128" s="326"/>
      <c r="Z1128" s="327"/>
      <c r="AA1128" s="328"/>
      <c r="AB1128" s="604" t="e">
        <f ca="1">IF(Cat_alumnos[[#This Row],[Termina Programa]]&lt;TODAY(), "EGRESADO", "VIGENTE")</f>
        <v>#REF!</v>
      </c>
      <c r="AD1128" s="1249">
        <v>1110</v>
      </c>
      <c r="AE1128" s="925"/>
      <c r="AF112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CALENDARIO)]],TODAY())/30,0)-AE1128, IF(Cat_alumnos[[#This Row],[ESTATUS ACADÉMICO]]="VIGENTE",ROUNDDOWN(DAYS360(Cat_alumnos[[#This Row],[FECHA DE INICIO (PRIMERA CLASE CALENDARIO)]],TODAY())/30,0)+1-AE1128,"NO VIGENTE"))</f>
        <v>#REF!</v>
      </c>
      <c r="AG1128" s="604"/>
      <c r="AH112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8" s="1085" t="str">
        <f t="shared" si="310"/>
        <v>SUSPENDER</v>
      </c>
      <c r="AJ1128" s="604"/>
      <c r="AK1128" s="604"/>
      <c r="AL1128" s="604"/>
      <c r="AM1128" s="604"/>
      <c r="AN1128" s="924"/>
      <c r="AO1128" s="924"/>
      <c r="AP1128" s="924"/>
      <c r="AQ1128" s="924"/>
      <c r="AR1128" s="924"/>
      <c r="AS1128" s="924"/>
      <c r="AT1128" s="604"/>
      <c r="AU1128" s="604"/>
      <c r="AV1128" s="604"/>
      <c r="AW1128" s="604"/>
      <c r="AX1128" s="604"/>
      <c r="AY1128" s="604"/>
      <c r="AZ1128" s="604"/>
      <c r="BA1128" s="604"/>
      <c r="BB1128" s="604"/>
      <c r="BC1128" s="604"/>
      <c r="BD1128" s="604"/>
      <c r="BE1128" s="604"/>
      <c r="BF1128" s="604"/>
      <c r="BG1128" s="604"/>
      <c r="BH1128" s="604"/>
      <c r="BI1128" s="604"/>
      <c r="BJ1128" s="604"/>
      <c r="BK1128" s="604"/>
      <c r="BL1128" s="604"/>
      <c r="BM1128" s="604"/>
      <c r="BN1128" s="604"/>
      <c r="BO1128" s="604"/>
      <c r="BP1128" s="604"/>
      <c r="BQ1128" s="604"/>
      <c r="BR1128" s="604"/>
      <c r="BS1128" s="604"/>
      <c r="BT1128" s="604"/>
      <c r="BU1128" s="604"/>
      <c r="BV1128" s="604"/>
      <c r="BW1128" s="604"/>
      <c r="BX1128" s="604"/>
      <c r="BY1128" s="604"/>
      <c r="BZ1128" s="604"/>
      <c r="CA1128" s="604"/>
      <c r="CB1128" s="604"/>
      <c r="CC1128" s="604"/>
      <c r="CD1128" s="604"/>
      <c r="CE1128" s="604"/>
      <c r="CF1128" s="604"/>
      <c r="CG1128" s="604"/>
      <c r="CH1128" s="604"/>
      <c r="CI1128" s="604"/>
      <c r="CJ1128" s="604"/>
      <c r="CK1128" s="604"/>
    </row>
    <row r="1129" spans="1:89" ht="16" hidden="1">
      <c r="A1129" s="447">
        <f t="shared" si="315"/>
        <v>1111</v>
      </c>
      <c r="B1129" s="46"/>
      <c r="C1129" s="1070"/>
      <c r="D1129" s="46"/>
      <c r="E1129" s="672"/>
      <c r="F1129" s="139"/>
      <c r="G1129" s="139"/>
      <c r="H1129" s="673"/>
      <c r="I1129" s="674"/>
      <c r="J1129" s="676"/>
      <c r="K1129" s="676"/>
      <c r="L1129" s="676"/>
      <c r="M1129" s="134"/>
      <c r="N1129" s="135"/>
      <c r="O1129" s="118" t="e">
        <f>EDATE($N1129,#REF!-1)</f>
        <v>#REF!</v>
      </c>
      <c r="P1129" s="135"/>
      <c r="Q1129" s="118" t="str">
        <f t="shared" si="311"/>
        <v/>
      </c>
      <c r="R1129" s="49" t="str">
        <f t="shared" si="312"/>
        <v/>
      </c>
      <c r="S1129" s="49">
        <f t="shared" si="316"/>
        <v>0</v>
      </c>
      <c r="T1129" s="245"/>
      <c r="U1129" s="132"/>
      <c r="V1129" s="604"/>
      <c r="W1129" s="604" t="str">
        <f t="shared" si="313"/>
        <v/>
      </c>
      <c r="X1129" s="1022">
        <f t="shared" si="314"/>
        <v>0</v>
      </c>
      <c r="Y1129" s="326"/>
      <c r="Z1129" s="327"/>
      <c r="AA1129" s="328"/>
      <c r="AB1129" s="604" t="e">
        <f ca="1">IF(Cat_alumnos[[#This Row],[Termina Programa]]&lt;TODAY(), "EGRESADO", "VIGENTE")</f>
        <v>#REF!</v>
      </c>
      <c r="AD1129" s="1248">
        <v>1111</v>
      </c>
      <c r="AE1129" s="925"/>
      <c r="AF112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CALENDARIO)]],TODAY())/30,0)-AE1129, IF(Cat_alumnos[[#This Row],[ESTATUS ACADÉMICO]]="VIGENTE",ROUNDDOWN(DAYS360(Cat_alumnos[[#This Row],[FECHA DE INICIO (PRIMERA CLASE CALENDARIO)]],TODAY())/30,0)+1-AE1129,"NO VIGENTE"))</f>
        <v>#REF!</v>
      </c>
      <c r="AG1129" s="604"/>
      <c r="AH112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9" s="1085" t="str">
        <f t="shared" si="310"/>
        <v>SUSPENDER</v>
      </c>
      <c r="AJ1129" s="604"/>
      <c r="AK1129" s="604"/>
      <c r="AL1129" s="604"/>
      <c r="AM1129" s="604"/>
      <c r="AN1129" s="924"/>
      <c r="AO1129" s="924"/>
      <c r="AP1129" s="924"/>
      <c r="AQ1129" s="924"/>
      <c r="AR1129" s="924"/>
      <c r="AS1129" s="924"/>
      <c r="AT1129" s="604"/>
      <c r="AU1129" s="604"/>
      <c r="AV1129" s="604"/>
      <c r="AW1129" s="604"/>
      <c r="AX1129" s="604"/>
      <c r="AY1129" s="604"/>
      <c r="AZ1129" s="604"/>
      <c r="BA1129" s="604"/>
      <c r="BB1129" s="604"/>
      <c r="BC1129" s="604"/>
      <c r="BD1129" s="604"/>
      <c r="BE1129" s="604"/>
      <c r="BF1129" s="604"/>
      <c r="BG1129" s="604"/>
      <c r="BH1129" s="604"/>
      <c r="BI1129" s="604"/>
      <c r="BJ1129" s="604"/>
      <c r="BK1129" s="604"/>
      <c r="BL1129" s="604"/>
      <c r="BM1129" s="604"/>
      <c r="BN1129" s="604"/>
      <c r="BO1129" s="604"/>
      <c r="BP1129" s="604"/>
      <c r="BQ1129" s="604"/>
      <c r="BR1129" s="604"/>
      <c r="BS1129" s="604"/>
      <c r="BT1129" s="604"/>
      <c r="BU1129" s="604"/>
      <c r="BV1129" s="604"/>
      <c r="BW1129" s="604"/>
      <c r="BX1129" s="604"/>
      <c r="BY1129" s="604"/>
      <c r="BZ1129" s="604"/>
      <c r="CA1129" s="604"/>
      <c r="CB1129" s="604"/>
      <c r="CC1129" s="604"/>
      <c r="CD1129" s="604"/>
      <c r="CE1129" s="604"/>
      <c r="CF1129" s="604"/>
      <c r="CG1129" s="604"/>
      <c r="CH1129" s="604"/>
      <c r="CI1129" s="604"/>
      <c r="CJ1129" s="604"/>
      <c r="CK1129" s="604"/>
    </row>
    <row r="1130" spans="1:89" ht="16" hidden="1">
      <c r="A1130" s="447">
        <f t="shared" si="315"/>
        <v>1112</v>
      </c>
      <c r="B1130" s="46"/>
      <c r="C1130" s="1070"/>
      <c r="D1130" s="46"/>
      <c r="E1130" s="672"/>
      <c r="F1130" s="139"/>
      <c r="G1130" s="139"/>
      <c r="H1130" s="673"/>
      <c r="I1130" s="674"/>
      <c r="J1130" s="676"/>
      <c r="K1130" s="676"/>
      <c r="L1130" s="676"/>
      <c r="M1130" s="134"/>
      <c r="N1130" s="135"/>
      <c r="O1130" s="118" t="e">
        <f>EDATE($N1130,#REF!-1)</f>
        <v>#REF!</v>
      </c>
      <c r="P1130" s="135"/>
      <c r="Q1130" s="118" t="str">
        <f t="shared" si="311"/>
        <v/>
      </c>
      <c r="R1130" s="49" t="str">
        <f t="shared" si="312"/>
        <v/>
      </c>
      <c r="S1130" s="49">
        <f t="shared" si="316"/>
        <v>0</v>
      </c>
      <c r="T1130" s="245"/>
      <c r="U1130" s="132"/>
      <c r="V1130" s="604"/>
      <c r="W1130" s="604" t="str">
        <f t="shared" si="313"/>
        <v/>
      </c>
      <c r="X1130" s="1022">
        <f t="shared" si="314"/>
        <v>0</v>
      </c>
      <c r="Y1130" s="326"/>
      <c r="Z1130" s="327"/>
      <c r="AA1130" s="328"/>
      <c r="AB1130" s="604" t="e">
        <f ca="1">IF(Cat_alumnos[[#This Row],[Termina Programa]]&lt;TODAY(), "EGRESADO", "VIGENTE")</f>
        <v>#REF!</v>
      </c>
      <c r="AD1130" s="1249">
        <v>1112</v>
      </c>
      <c r="AE1130" s="925"/>
      <c r="AF113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CALENDARIO)]],TODAY())/30,0)-AE1130, IF(Cat_alumnos[[#This Row],[ESTATUS ACADÉMICO]]="VIGENTE",ROUNDDOWN(DAYS360(Cat_alumnos[[#This Row],[FECHA DE INICIO (PRIMERA CLASE CALENDARIO)]],TODAY())/30,0)+1-AE1130,"NO VIGENTE"))</f>
        <v>#REF!</v>
      </c>
      <c r="AG1130" s="604"/>
      <c r="AH113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0" s="1085" t="str">
        <f t="shared" si="310"/>
        <v>SUSPENDER</v>
      </c>
      <c r="AJ1130" s="604"/>
      <c r="AK1130" s="604"/>
      <c r="AL1130" s="604"/>
      <c r="AM1130" s="604"/>
      <c r="AN1130" s="924"/>
      <c r="AO1130" s="924"/>
      <c r="AP1130" s="924"/>
      <c r="AQ1130" s="924"/>
      <c r="AR1130" s="924"/>
      <c r="AS1130" s="924"/>
      <c r="AT1130" s="604"/>
      <c r="AU1130" s="604"/>
      <c r="AV1130" s="604"/>
      <c r="AW1130" s="604"/>
      <c r="AX1130" s="604"/>
      <c r="AY1130" s="604"/>
      <c r="AZ1130" s="604"/>
      <c r="BA1130" s="604"/>
      <c r="BB1130" s="604"/>
      <c r="BC1130" s="604"/>
      <c r="BD1130" s="604"/>
      <c r="BE1130" s="604"/>
      <c r="BF1130" s="604"/>
      <c r="BG1130" s="604"/>
      <c r="BH1130" s="604"/>
      <c r="BI1130" s="604"/>
      <c r="BJ1130" s="604"/>
      <c r="BK1130" s="604"/>
      <c r="BL1130" s="604"/>
      <c r="BM1130" s="604"/>
      <c r="BN1130" s="604"/>
      <c r="BO1130" s="604"/>
      <c r="BP1130" s="604"/>
      <c r="BQ1130" s="604"/>
      <c r="BR1130" s="604"/>
      <c r="BS1130" s="604"/>
      <c r="BT1130" s="604"/>
      <c r="BU1130" s="604"/>
      <c r="BV1130" s="604"/>
      <c r="BW1130" s="604"/>
      <c r="BX1130" s="604"/>
      <c r="BY1130" s="604"/>
      <c r="BZ1130" s="604"/>
      <c r="CA1130" s="604"/>
      <c r="CB1130" s="604"/>
      <c r="CC1130" s="604"/>
      <c r="CD1130" s="604"/>
      <c r="CE1130" s="604"/>
      <c r="CF1130" s="604"/>
      <c r="CG1130" s="604"/>
      <c r="CH1130" s="604"/>
      <c r="CI1130" s="604"/>
      <c r="CJ1130" s="604"/>
      <c r="CK1130" s="604"/>
    </row>
    <row r="1131" spans="1:89" ht="16" hidden="1">
      <c r="A1131" s="447">
        <f t="shared" si="315"/>
        <v>1113</v>
      </c>
      <c r="B1131" s="46"/>
      <c r="C1131" s="1070"/>
      <c r="D1131" s="46"/>
      <c r="E1131" s="672"/>
      <c r="F1131" s="139"/>
      <c r="G1131" s="139"/>
      <c r="H1131" s="673"/>
      <c r="I1131" s="674"/>
      <c r="J1131" s="676"/>
      <c r="K1131" s="676"/>
      <c r="L1131" s="676"/>
      <c r="M1131" s="134"/>
      <c r="N1131" s="135"/>
      <c r="O1131" s="118" t="e">
        <f>EDATE($N1131,#REF!-1)</f>
        <v>#REF!</v>
      </c>
      <c r="P1131" s="135"/>
      <c r="Q1131" s="118" t="str">
        <f t="shared" si="311"/>
        <v/>
      </c>
      <c r="R1131" s="49" t="str">
        <f t="shared" si="312"/>
        <v/>
      </c>
      <c r="S1131" s="49">
        <f t="shared" si="316"/>
        <v>0</v>
      </c>
      <c r="T1131" s="245"/>
      <c r="U1131" s="132"/>
      <c r="V1131" s="604"/>
      <c r="W1131" s="604" t="str">
        <f t="shared" si="313"/>
        <v/>
      </c>
      <c r="X1131" s="1022">
        <f t="shared" si="314"/>
        <v>0</v>
      </c>
      <c r="Y1131" s="326"/>
      <c r="Z1131" s="327"/>
      <c r="AA1131" s="328"/>
      <c r="AB1131" s="604" t="e">
        <f ca="1">IF(Cat_alumnos[[#This Row],[Termina Programa]]&lt;TODAY(), "EGRESADO", "VIGENTE")</f>
        <v>#REF!</v>
      </c>
      <c r="AD1131" s="1248">
        <v>1113</v>
      </c>
      <c r="AE1131" s="925"/>
      <c r="AF113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CALENDARIO)]],TODAY())/30,0)-AE1131, IF(Cat_alumnos[[#This Row],[ESTATUS ACADÉMICO]]="VIGENTE",ROUNDDOWN(DAYS360(Cat_alumnos[[#This Row],[FECHA DE INICIO (PRIMERA CLASE CALENDARIO)]],TODAY())/30,0)+1-AE1131,"NO VIGENTE"))</f>
        <v>#REF!</v>
      </c>
      <c r="AG1131" s="604"/>
      <c r="AH113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1" s="1085" t="str">
        <f t="shared" si="310"/>
        <v>SUSPENDER</v>
      </c>
      <c r="AJ1131" s="604"/>
      <c r="AK1131" s="604"/>
      <c r="AL1131" s="604"/>
      <c r="AM1131" s="604"/>
      <c r="AN1131" s="924"/>
      <c r="AO1131" s="924"/>
      <c r="AP1131" s="924"/>
      <c r="AQ1131" s="924"/>
      <c r="AR1131" s="924"/>
      <c r="AS1131" s="924"/>
      <c r="AT1131" s="604"/>
      <c r="AU1131" s="604"/>
      <c r="AV1131" s="604"/>
      <c r="AW1131" s="604"/>
      <c r="AX1131" s="604"/>
      <c r="AY1131" s="604"/>
      <c r="AZ1131" s="604"/>
      <c r="BA1131" s="604"/>
      <c r="BB1131" s="604"/>
      <c r="BC1131" s="604"/>
      <c r="BD1131" s="604"/>
      <c r="BE1131" s="604"/>
      <c r="BF1131" s="604"/>
      <c r="BG1131" s="604"/>
      <c r="BH1131" s="604"/>
      <c r="BI1131" s="604"/>
      <c r="BJ1131" s="604"/>
      <c r="BK1131" s="604"/>
      <c r="BL1131" s="604"/>
      <c r="BM1131" s="604"/>
      <c r="BN1131" s="604"/>
      <c r="BO1131" s="604"/>
      <c r="BP1131" s="604"/>
      <c r="BQ1131" s="604"/>
      <c r="BR1131" s="604"/>
      <c r="BS1131" s="604"/>
      <c r="BT1131" s="604"/>
      <c r="BU1131" s="604"/>
      <c r="BV1131" s="604"/>
      <c r="BW1131" s="604"/>
      <c r="BX1131" s="604"/>
      <c r="BY1131" s="604"/>
      <c r="BZ1131" s="604"/>
      <c r="CA1131" s="604"/>
      <c r="CB1131" s="604"/>
      <c r="CC1131" s="604"/>
      <c r="CD1131" s="604"/>
      <c r="CE1131" s="604"/>
      <c r="CF1131" s="604"/>
      <c r="CG1131" s="604"/>
      <c r="CH1131" s="604"/>
      <c r="CI1131" s="604"/>
      <c r="CJ1131" s="604"/>
      <c r="CK1131" s="604"/>
    </row>
    <row r="1132" spans="1:89" ht="16" hidden="1">
      <c r="A1132" s="447">
        <f t="shared" si="315"/>
        <v>1114</v>
      </c>
      <c r="B1132" s="46"/>
      <c r="C1132" s="1070"/>
      <c r="D1132" s="46"/>
      <c r="E1132" s="672"/>
      <c r="F1132" s="139"/>
      <c r="G1132" s="139"/>
      <c r="H1132" s="673"/>
      <c r="I1132" s="674"/>
      <c r="J1132" s="676"/>
      <c r="K1132" s="676"/>
      <c r="L1132" s="676"/>
      <c r="M1132" s="134"/>
      <c r="N1132" s="135"/>
      <c r="O1132" s="118" t="e">
        <f>EDATE($N1132,#REF!-1)</f>
        <v>#REF!</v>
      </c>
      <c r="P1132" s="135"/>
      <c r="Q1132" s="118" t="str">
        <f t="shared" si="311"/>
        <v/>
      </c>
      <c r="R1132" s="49" t="str">
        <f t="shared" si="312"/>
        <v/>
      </c>
      <c r="S1132" s="49">
        <f t="shared" si="316"/>
        <v>0</v>
      </c>
      <c r="T1132" s="245"/>
      <c r="U1132" s="132"/>
      <c r="V1132" s="604"/>
      <c r="W1132" s="604" t="str">
        <f t="shared" si="313"/>
        <v/>
      </c>
      <c r="X1132" s="1022">
        <f t="shared" si="314"/>
        <v>0</v>
      </c>
      <c r="Y1132" s="326"/>
      <c r="Z1132" s="327"/>
      <c r="AA1132" s="328"/>
      <c r="AB1132" s="604" t="e">
        <f ca="1">IF(Cat_alumnos[[#This Row],[Termina Programa]]&lt;TODAY(), "EGRESADO", "VIGENTE")</f>
        <v>#REF!</v>
      </c>
      <c r="AD1132" s="1249">
        <v>1114</v>
      </c>
      <c r="AE1132" s="925"/>
      <c r="AF113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CALENDARIO)]],TODAY())/30,0)-AE1132, IF(Cat_alumnos[[#This Row],[ESTATUS ACADÉMICO]]="VIGENTE",ROUNDDOWN(DAYS360(Cat_alumnos[[#This Row],[FECHA DE INICIO (PRIMERA CLASE CALENDARIO)]],TODAY())/30,0)+1-AE1132,"NO VIGENTE"))</f>
        <v>#REF!</v>
      </c>
      <c r="AG1132" s="604"/>
      <c r="AH113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2" s="1085" t="str">
        <f t="shared" si="310"/>
        <v>SUSPENDER</v>
      </c>
      <c r="AJ1132" s="604"/>
      <c r="AK1132" s="604"/>
      <c r="AL1132" s="604"/>
      <c r="AM1132" s="604"/>
      <c r="AN1132" s="924"/>
      <c r="AO1132" s="924"/>
      <c r="AP1132" s="924"/>
      <c r="AQ1132" s="924"/>
      <c r="AR1132" s="924"/>
      <c r="AS1132" s="924"/>
      <c r="AT1132" s="604"/>
      <c r="AU1132" s="604"/>
      <c r="AV1132" s="604"/>
      <c r="AW1132" s="604"/>
      <c r="AX1132" s="604"/>
      <c r="AY1132" s="604"/>
      <c r="AZ1132" s="604"/>
      <c r="BA1132" s="604"/>
      <c r="BB1132" s="604"/>
      <c r="BC1132" s="604"/>
      <c r="BD1132" s="604"/>
      <c r="BE1132" s="604"/>
      <c r="BF1132" s="604"/>
      <c r="BG1132" s="604"/>
      <c r="BH1132" s="604"/>
      <c r="BI1132" s="604"/>
      <c r="BJ1132" s="604"/>
      <c r="BK1132" s="604"/>
      <c r="BL1132" s="604"/>
      <c r="BM1132" s="604"/>
      <c r="BN1132" s="604"/>
      <c r="BO1132" s="604"/>
      <c r="BP1132" s="604"/>
      <c r="BQ1132" s="604"/>
      <c r="BR1132" s="604"/>
      <c r="BS1132" s="604"/>
      <c r="BT1132" s="604"/>
      <c r="BU1132" s="604"/>
      <c r="BV1132" s="604"/>
      <c r="BW1132" s="604"/>
      <c r="BX1132" s="604"/>
      <c r="BY1132" s="604"/>
      <c r="BZ1132" s="604"/>
      <c r="CA1132" s="604"/>
      <c r="CB1132" s="604"/>
      <c r="CC1132" s="604"/>
      <c r="CD1132" s="604"/>
      <c r="CE1132" s="604"/>
      <c r="CF1132" s="604"/>
      <c r="CG1132" s="604"/>
      <c r="CH1132" s="604"/>
      <c r="CI1132" s="604"/>
      <c r="CJ1132" s="604"/>
      <c r="CK1132" s="604"/>
    </row>
    <row r="1133" spans="1:89" ht="16" hidden="1">
      <c r="A1133" s="447">
        <f t="shared" si="315"/>
        <v>1115</v>
      </c>
      <c r="B1133" s="46"/>
      <c r="C1133" s="1070"/>
      <c r="D1133" s="46"/>
      <c r="E1133" s="672"/>
      <c r="F1133" s="139"/>
      <c r="G1133" s="139"/>
      <c r="H1133" s="673"/>
      <c r="I1133" s="674"/>
      <c r="J1133" s="676"/>
      <c r="K1133" s="676"/>
      <c r="L1133" s="676"/>
      <c r="M1133" s="134"/>
      <c r="N1133" s="135"/>
      <c r="O1133" s="118" t="e">
        <f>EDATE($N1133,#REF!-1)</f>
        <v>#REF!</v>
      </c>
      <c r="P1133" s="135"/>
      <c r="Q1133" s="118" t="str">
        <f t="shared" si="311"/>
        <v/>
      </c>
      <c r="R1133" s="49" t="str">
        <f t="shared" si="312"/>
        <v/>
      </c>
      <c r="S1133" s="49">
        <f t="shared" si="316"/>
        <v>0</v>
      </c>
      <c r="T1133" s="245"/>
      <c r="U1133" s="132"/>
      <c r="V1133" s="604"/>
      <c r="W1133" s="604" t="str">
        <f t="shared" si="313"/>
        <v/>
      </c>
      <c r="X1133" s="1022">
        <f t="shared" si="314"/>
        <v>0</v>
      </c>
      <c r="Y1133" s="326"/>
      <c r="Z1133" s="327"/>
      <c r="AA1133" s="328"/>
      <c r="AB1133" s="604" t="e">
        <f ca="1">IF(Cat_alumnos[[#This Row],[Termina Programa]]&lt;TODAY(), "EGRESADO", "VIGENTE")</f>
        <v>#REF!</v>
      </c>
      <c r="AD1133" s="1248">
        <v>1115</v>
      </c>
      <c r="AE1133" s="925"/>
      <c r="AF113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CALENDARIO)]],TODAY())/30,0)-AE1133, IF(Cat_alumnos[[#This Row],[ESTATUS ACADÉMICO]]="VIGENTE",ROUNDDOWN(DAYS360(Cat_alumnos[[#This Row],[FECHA DE INICIO (PRIMERA CLASE CALENDARIO)]],TODAY())/30,0)+1-AE1133,"NO VIGENTE"))</f>
        <v>#REF!</v>
      </c>
      <c r="AG1133" s="604"/>
      <c r="AH113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3" s="1085" t="str">
        <f t="shared" si="310"/>
        <v>SUSPENDER</v>
      </c>
      <c r="AJ1133" s="604"/>
      <c r="AK1133" s="604"/>
      <c r="AL1133" s="604"/>
      <c r="AM1133" s="604"/>
      <c r="AN1133" s="924"/>
      <c r="AO1133" s="924"/>
      <c r="AP1133" s="924"/>
      <c r="AQ1133" s="924"/>
      <c r="AR1133" s="924"/>
      <c r="AS1133" s="924"/>
      <c r="AT1133" s="604"/>
      <c r="AU1133" s="604"/>
      <c r="AV1133" s="604"/>
      <c r="AW1133" s="604"/>
      <c r="AX1133" s="604"/>
      <c r="AY1133" s="604"/>
      <c r="AZ1133" s="604"/>
      <c r="BA1133" s="604"/>
      <c r="BB1133" s="604"/>
      <c r="BC1133" s="604"/>
      <c r="BD1133" s="604"/>
      <c r="BE1133" s="604"/>
      <c r="BF1133" s="604"/>
      <c r="BG1133" s="604"/>
      <c r="BH1133" s="604"/>
      <c r="BI1133" s="604"/>
      <c r="BJ1133" s="604"/>
      <c r="BK1133" s="604"/>
      <c r="BL1133" s="604"/>
      <c r="BM1133" s="604"/>
      <c r="BN1133" s="604"/>
      <c r="BO1133" s="604"/>
      <c r="BP1133" s="604"/>
      <c r="BQ1133" s="604"/>
      <c r="BR1133" s="604"/>
      <c r="BS1133" s="604"/>
      <c r="BT1133" s="604"/>
      <c r="BU1133" s="604"/>
      <c r="BV1133" s="604"/>
      <c r="BW1133" s="604"/>
      <c r="BX1133" s="604"/>
      <c r="BY1133" s="604"/>
      <c r="BZ1133" s="604"/>
      <c r="CA1133" s="604"/>
      <c r="CB1133" s="604"/>
      <c r="CC1133" s="604"/>
      <c r="CD1133" s="604"/>
      <c r="CE1133" s="604"/>
      <c r="CF1133" s="604"/>
      <c r="CG1133" s="604"/>
      <c r="CH1133" s="604"/>
      <c r="CI1133" s="604"/>
      <c r="CJ1133" s="604"/>
      <c r="CK1133" s="604"/>
    </row>
    <row r="1134" spans="1:89" ht="16" hidden="1">
      <c r="A1134" s="447">
        <f t="shared" si="315"/>
        <v>1116</v>
      </c>
      <c r="B1134" s="46"/>
      <c r="C1134" s="1070"/>
      <c r="D1134" s="46"/>
      <c r="E1134" s="672"/>
      <c r="F1134" s="139"/>
      <c r="G1134" s="139"/>
      <c r="H1134" s="673"/>
      <c r="I1134" s="674"/>
      <c r="J1134" s="676"/>
      <c r="K1134" s="676"/>
      <c r="L1134" s="676"/>
      <c r="M1134" s="134"/>
      <c r="N1134" s="135"/>
      <c r="O1134" s="118" t="e">
        <f>EDATE($N1134,#REF!-1)</f>
        <v>#REF!</v>
      </c>
      <c r="P1134" s="135"/>
      <c r="Q1134" s="118" t="str">
        <f t="shared" si="311"/>
        <v/>
      </c>
      <c r="R1134" s="49" t="str">
        <f t="shared" si="312"/>
        <v/>
      </c>
      <c r="S1134" s="49">
        <f t="shared" si="316"/>
        <v>0</v>
      </c>
      <c r="T1134" s="245"/>
      <c r="U1134" s="132"/>
      <c r="V1134" s="604"/>
      <c r="W1134" s="604" t="str">
        <f t="shared" si="313"/>
        <v/>
      </c>
      <c r="X1134" s="1022">
        <f t="shared" si="314"/>
        <v>0</v>
      </c>
      <c r="Y1134" s="326"/>
      <c r="Z1134" s="327"/>
      <c r="AA1134" s="328"/>
      <c r="AB1134" s="604" t="e">
        <f ca="1">IF(Cat_alumnos[[#This Row],[Termina Programa]]&lt;TODAY(), "EGRESADO", "VIGENTE")</f>
        <v>#REF!</v>
      </c>
      <c r="AD1134" s="1249">
        <v>1116</v>
      </c>
      <c r="AE1134" s="925"/>
      <c r="AF113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CALENDARIO)]],TODAY())/30,0)-AE1134, IF(Cat_alumnos[[#This Row],[ESTATUS ACADÉMICO]]="VIGENTE",ROUNDDOWN(DAYS360(Cat_alumnos[[#This Row],[FECHA DE INICIO (PRIMERA CLASE CALENDARIO)]],TODAY())/30,0)+1-AE1134,"NO VIGENTE"))</f>
        <v>#REF!</v>
      </c>
      <c r="AG1134" s="604"/>
      <c r="AH113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4" s="1085" t="str">
        <f t="shared" si="310"/>
        <v>SUSPENDER</v>
      </c>
      <c r="AJ1134" s="604"/>
      <c r="AK1134" s="604"/>
      <c r="AL1134" s="604"/>
      <c r="AM1134" s="604"/>
      <c r="AN1134" s="924"/>
      <c r="AO1134" s="924"/>
      <c r="AP1134" s="924"/>
      <c r="AQ1134" s="924"/>
      <c r="AR1134" s="924"/>
      <c r="AS1134" s="924"/>
      <c r="AT1134" s="604"/>
      <c r="AU1134" s="604"/>
      <c r="AV1134" s="604"/>
      <c r="AW1134" s="604"/>
      <c r="AX1134" s="604"/>
      <c r="AY1134" s="604"/>
      <c r="AZ1134" s="604"/>
      <c r="BA1134" s="604"/>
      <c r="BB1134" s="604"/>
      <c r="BC1134" s="604"/>
      <c r="BD1134" s="604"/>
      <c r="BE1134" s="604"/>
      <c r="BF1134" s="604"/>
      <c r="BG1134" s="604"/>
      <c r="BH1134" s="604"/>
      <c r="BI1134" s="604"/>
      <c r="BJ1134" s="604"/>
      <c r="BK1134" s="604"/>
      <c r="BL1134" s="604"/>
      <c r="BM1134" s="604"/>
      <c r="BN1134" s="604"/>
      <c r="BO1134" s="604"/>
      <c r="BP1134" s="604"/>
      <c r="BQ1134" s="604"/>
      <c r="BR1134" s="604"/>
      <c r="BS1134" s="604"/>
      <c r="BT1134" s="604"/>
      <c r="BU1134" s="604"/>
      <c r="BV1134" s="604"/>
      <c r="BW1134" s="604"/>
      <c r="BX1134" s="604"/>
      <c r="BY1134" s="604"/>
      <c r="BZ1134" s="604"/>
      <c r="CA1134" s="604"/>
      <c r="CB1134" s="604"/>
      <c r="CC1134" s="604"/>
      <c r="CD1134" s="604"/>
      <c r="CE1134" s="604"/>
      <c r="CF1134" s="604"/>
      <c r="CG1134" s="604"/>
      <c r="CH1134" s="604"/>
      <c r="CI1134" s="604"/>
      <c r="CJ1134" s="604"/>
      <c r="CK1134" s="604"/>
    </row>
    <row r="1135" spans="1:89" ht="16" hidden="1">
      <c r="A1135" s="447">
        <f t="shared" si="315"/>
        <v>1117</v>
      </c>
      <c r="B1135" s="46"/>
      <c r="C1135" s="1070"/>
      <c r="D1135" s="46"/>
      <c r="E1135" s="672"/>
      <c r="F1135" s="139"/>
      <c r="G1135" s="139"/>
      <c r="H1135" s="673"/>
      <c r="I1135" s="674"/>
      <c r="J1135" s="676"/>
      <c r="K1135" s="676"/>
      <c r="L1135" s="676"/>
      <c r="M1135" s="134"/>
      <c r="N1135" s="135"/>
      <c r="O1135" s="118" t="e">
        <f>EDATE($N1135,#REF!-1)</f>
        <v>#REF!</v>
      </c>
      <c r="P1135" s="135"/>
      <c r="Q1135" s="118" t="str">
        <f t="shared" si="311"/>
        <v/>
      </c>
      <c r="R1135" s="49" t="str">
        <f t="shared" si="312"/>
        <v/>
      </c>
      <c r="S1135" s="49">
        <f t="shared" si="316"/>
        <v>0</v>
      </c>
      <c r="T1135" s="245"/>
      <c r="U1135" s="132"/>
      <c r="V1135" s="604"/>
      <c r="W1135" s="604" t="str">
        <f t="shared" si="313"/>
        <v/>
      </c>
      <c r="X1135" s="1022">
        <f t="shared" si="314"/>
        <v>0</v>
      </c>
      <c r="Y1135" s="326"/>
      <c r="Z1135" s="327"/>
      <c r="AA1135" s="328"/>
      <c r="AB1135" s="604" t="e">
        <f ca="1">IF(Cat_alumnos[[#This Row],[Termina Programa]]&lt;TODAY(), "EGRESADO", "VIGENTE")</f>
        <v>#REF!</v>
      </c>
      <c r="AD1135" s="1248">
        <v>1117</v>
      </c>
      <c r="AE1135" s="925"/>
      <c r="AF113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CALENDARIO)]],TODAY())/30,0)-AE1135, IF(Cat_alumnos[[#This Row],[ESTATUS ACADÉMICO]]="VIGENTE",ROUNDDOWN(DAYS360(Cat_alumnos[[#This Row],[FECHA DE INICIO (PRIMERA CLASE CALENDARIO)]],TODAY())/30,0)+1-AE1135,"NO VIGENTE"))</f>
        <v>#REF!</v>
      </c>
      <c r="AG1135" s="604"/>
      <c r="AH113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5" s="1085" t="str">
        <f t="shared" si="310"/>
        <v>SUSPENDER</v>
      </c>
      <c r="AJ1135" s="604"/>
      <c r="AK1135" s="604"/>
      <c r="AL1135" s="604"/>
      <c r="AM1135" s="604"/>
      <c r="AN1135" s="924"/>
      <c r="AO1135" s="924"/>
      <c r="AP1135" s="924"/>
      <c r="AQ1135" s="924"/>
      <c r="AR1135" s="924"/>
      <c r="AS1135" s="924"/>
      <c r="AT1135" s="604"/>
      <c r="AU1135" s="604"/>
      <c r="AV1135" s="604"/>
      <c r="AW1135" s="604"/>
      <c r="AX1135" s="604"/>
      <c r="AY1135" s="604"/>
      <c r="AZ1135" s="604"/>
      <c r="BA1135" s="604"/>
      <c r="BB1135" s="604"/>
      <c r="BC1135" s="604"/>
      <c r="BD1135" s="604"/>
      <c r="BE1135" s="604"/>
      <c r="BF1135" s="604"/>
      <c r="BG1135" s="604"/>
      <c r="BH1135" s="604"/>
      <c r="BI1135" s="604"/>
      <c r="BJ1135" s="604"/>
      <c r="BK1135" s="604"/>
      <c r="BL1135" s="604"/>
      <c r="BM1135" s="604"/>
      <c r="BN1135" s="604"/>
      <c r="BO1135" s="604"/>
      <c r="BP1135" s="604"/>
      <c r="BQ1135" s="604"/>
      <c r="BR1135" s="604"/>
      <c r="BS1135" s="604"/>
      <c r="BT1135" s="604"/>
      <c r="BU1135" s="604"/>
      <c r="BV1135" s="604"/>
      <c r="BW1135" s="604"/>
      <c r="BX1135" s="604"/>
      <c r="BY1135" s="604"/>
      <c r="BZ1135" s="604"/>
      <c r="CA1135" s="604"/>
      <c r="CB1135" s="604"/>
      <c r="CC1135" s="604"/>
      <c r="CD1135" s="604"/>
      <c r="CE1135" s="604"/>
      <c r="CF1135" s="604"/>
      <c r="CG1135" s="604"/>
      <c r="CH1135" s="604"/>
      <c r="CI1135" s="604"/>
      <c r="CJ1135" s="604"/>
      <c r="CK1135" s="604"/>
    </row>
    <row r="1136" spans="1:89" ht="16" hidden="1">
      <c r="A1136" s="447">
        <f t="shared" si="315"/>
        <v>1118</v>
      </c>
      <c r="B1136" s="46"/>
      <c r="C1136" s="1070"/>
      <c r="D1136" s="46"/>
      <c r="E1136" s="672"/>
      <c r="F1136" s="139"/>
      <c r="G1136" s="139"/>
      <c r="H1136" s="673"/>
      <c r="I1136" s="674"/>
      <c r="J1136" s="676"/>
      <c r="K1136" s="676"/>
      <c r="L1136" s="676"/>
      <c r="M1136" s="134"/>
      <c r="N1136" s="135"/>
      <c r="O1136" s="118" t="e">
        <f>EDATE($N1136,#REF!-1)</f>
        <v>#REF!</v>
      </c>
      <c r="P1136" s="135"/>
      <c r="Q1136" s="118" t="str">
        <f t="shared" si="311"/>
        <v/>
      </c>
      <c r="R1136" s="49" t="str">
        <f t="shared" si="312"/>
        <v/>
      </c>
      <c r="S1136" s="49">
        <f t="shared" si="316"/>
        <v>0</v>
      </c>
      <c r="T1136" s="245"/>
      <c r="U1136" s="132"/>
      <c r="V1136" s="604"/>
      <c r="W1136" s="604" t="str">
        <f t="shared" si="313"/>
        <v/>
      </c>
      <c r="X1136" s="1022">
        <f t="shared" si="314"/>
        <v>0</v>
      </c>
      <c r="Y1136" s="326"/>
      <c r="Z1136" s="327"/>
      <c r="AA1136" s="328"/>
      <c r="AB1136" s="604" t="e">
        <f ca="1">IF(Cat_alumnos[[#This Row],[Termina Programa]]&lt;TODAY(), "EGRESADO", "VIGENTE")</f>
        <v>#REF!</v>
      </c>
      <c r="AD1136" s="1249">
        <v>1118</v>
      </c>
      <c r="AE1136" s="925"/>
      <c r="AF113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CALENDARIO)]],TODAY())/30,0)-AE1136, IF(Cat_alumnos[[#This Row],[ESTATUS ACADÉMICO]]="VIGENTE",ROUNDDOWN(DAYS360(Cat_alumnos[[#This Row],[FECHA DE INICIO (PRIMERA CLASE CALENDARIO)]],TODAY())/30,0)+1-AE1136,"NO VIGENTE"))</f>
        <v>#REF!</v>
      </c>
      <c r="AG1136" s="604"/>
      <c r="AH113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6" s="1085" t="str">
        <f t="shared" ref="AI1136:AI1199" si="317">IF(AH1136&gt;=2,"SUSPENDER",IF(AH1136&lt;=0,CONCATENATE("Al día"," ",$AK$17),IF(AND(AH1136&lt;=2,AH1136&gt;0),"COBRANZA",)))</f>
        <v>SUSPENDER</v>
      </c>
      <c r="AJ1136" s="604"/>
      <c r="AK1136" s="604"/>
      <c r="AL1136" s="604"/>
      <c r="AM1136" s="604"/>
      <c r="AN1136" s="924"/>
      <c r="AO1136" s="924"/>
      <c r="AP1136" s="924"/>
      <c r="AQ1136" s="924"/>
      <c r="AR1136" s="924"/>
      <c r="AS1136" s="924"/>
      <c r="AT1136" s="604"/>
      <c r="AU1136" s="604"/>
      <c r="AV1136" s="604"/>
      <c r="AW1136" s="604"/>
      <c r="AX1136" s="604"/>
      <c r="AY1136" s="604"/>
      <c r="AZ1136" s="604"/>
      <c r="BA1136" s="604"/>
      <c r="BB1136" s="604"/>
      <c r="BC1136" s="604"/>
      <c r="BD1136" s="604"/>
      <c r="BE1136" s="604"/>
      <c r="BF1136" s="604"/>
      <c r="BG1136" s="604"/>
      <c r="BH1136" s="604"/>
      <c r="BI1136" s="604"/>
      <c r="BJ1136" s="604"/>
      <c r="BK1136" s="604"/>
      <c r="BL1136" s="604"/>
      <c r="BM1136" s="604"/>
      <c r="BN1136" s="604"/>
      <c r="BO1136" s="604"/>
      <c r="BP1136" s="604"/>
      <c r="BQ1136" s="604"/>
      <c r="BR1136" s="604"/>
      <c r="BS1136" s="604"/>
      <c r="BT1136" s="604"/>
      <c r="BU1136" s="604"/>
      <c r="BV1136" s="604"/>
      <c r="BW1136" s="604"/>
      <c r="BX1136" s="604"/>
      <c r="BY1136" s="604"/>
      <c r="BZ1136" s="604"/>
      <c r="CA1136" s="604"/>
      <c r="CB1136" s="604"/>
      <c r="CC1136" s="604"/>
      <c r="CD1136" s="604"/>
      <c r="CE1136" s="604"/>
      <c r="CF1136" s="604"/>
      <c r="CG1136" s="604"/>
      <c r="CH1136" s="604"/>
      <c r="CI1136" s="604"/>
      <c r="CJ1136" s="604"/>
      <c r="CK1136" s="604"/>
    </row>
    <row r="1137" spans="1:89" ht="16" hidden="1">
      <c r="A1137" s="447">
        <f t="shared" si="315"/>
        <v>1119</v>
      </c>
      <c r="B1137" s="46"/>
      <c r="C1137" s="1070"/>
      <c r="D1137" s="46"/>
      <c r="E1137" s="672"/>
      <c r="F1137" s="139"/>
      <c r="G1137" s="139"/>
      <c r="H1137" s="673"/>
      <c r="I1137" s="674"/>
      <c r="J1137" s="676"/>
      <c r="K1137" s="676"/>
      <c r="L1137" s="676"/>
      <c r="M1137" s="134"/>
      <c r="N1137" s="135"/>
      <c r="O1137" s="118" t="e">
        <f>EDATE($N1137,#REF!-1)</f>
        <v>#REF!</v>
      </c>
      <c r="P1137" s="135"/>
      <c r="Q1137" s="118" t="str">
        <f t="shared" si="311"/>
        <v/>
      </c>
      <c r="R1137" s="49" t="str">
        <f t="shared" si="312"/>
        <v/>
      </c>
      <c r="S1137" s="49">
        <f t="shared" si="316"/>
        <v>0</v>
      </c>
      <c r="T1137" s="245"/>
      <c r="U1137" s="132"/>
      <c r="V1137" s="604"/>
      <c r="W1137" s="604" t="str">
        <f t="shared" si="313"/>
        <v/>
      </c>
      <c r="X1137" s="1022">
        <f t="shared" si="314"/>
        <v>0</v>
      </c>
      <c r="Y1137" s="326"/>
      <c r="Z1137" s="327"/>
      <c r="AA1137" s="328"/>
      <c r="AB1137" s="604" t="e">
        <f ca="1">IF(Cat_alumnos[[#This Row],[Termina Programa]]&lt;TODAY(), "EGRESADO", "VIGENTE")</f>
        <v>#REF!</v>
      </c>
      <c r="AD1137" s="1248">
        <v>1119</v>
      </c>
      <c r="AE1137" s="925"/>
      <c r="AF113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CALENDARIO)]],TODAY())/30,0)-AE1137, IF(Cat_alumnos[[#This Row],[ESTATUS ACADÉMICO]]="VIGENTE",ROUNDDOWN(DAYS360(Cat_alumnos[[#This Row],[FECHA DE INICIO (PRIMERA CLASE CALENDARIO)]],TODAY())/30,0)+1-AE1137,"NO VIGENTE"))</f>
        <v>#REF!</v>
      </c>
      <c r="AG1137" s="604"/>
      <c r="AH113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7" s="1085" t="str">
        <f t="shared" si="317"/>
        <v>SUSPENDER</v>
      </c>
      <c r="AJ1137" s="604"/>
      <c r="AK1137" s="604"/>
      <c r="AL1137" s="604"/>
      <c r="AM1137" s="604"/>
      <c r="AN1137" s="924"/>
      <c r="AO1137" s="924"/>
      <c r="AP1137" s="924"/>
      <c r="AQ1137" s="924"/>
      <c r="AR1137" s="924"/>
      <c r="AS1137" s="924"/>
      <c r="AT1137" s="604"/>
      <c r="AU1137" s="604"/>
      <c r="AV1137" s="604"/>
      <c r="AW1137" s="604"/>
      <c r="AX1137" s="604"/>
      <c r="AY1137" s="604"/>
      <c r="AZ1137" s="604"/>
      <c r="BA1137" s="604"/>
      <c r="BB1137" s="604"/>
      <c r="BC1137" s="604"/>
      <c r="BD1137" s="604"/>
      <c r="BE1137" s="604"/>
      <c r="BF1137" s="604"/>
      <c r="BG1137" s="604"/>
      <c r="BH1137" s="604"/>
      <c r="BI1137" s="604"/>
      <c r="BJ1137" s="604"/>
      <c r="BK1137" s="604"/>
      <c r="BL1137" s="604"/>
      <c r="BM1137" s="604"/>
      <c r="BN1137" s="604"/>
      <c r="BO1137" s="604"/>
      <c r="BP1137" s="604"/>
      <c r="BQ1137" s="604"/>
      <c r="BR1137" s="604"/>
      <c r="BS1137" s="604"/>
      <c r="BT1137" s="604"/>
      <c r="BU1137" s="604"/>
      <c r="BV1137" s="604"/>
      <c r="BW1137" s="604"/>
      <c r="BX1137" s="604"/>
      <c r="BY1137" s="604"/>
      <c r="BZ1137" s="604"/>
      <c r="CA1137" s="604"/>
      <c r="CB1137" s="604"/>
      <c r="CC1137" s="604"/>
      <c r="CD1137" s="604"/>
      <c r="CE1137" s="604"/>
      <c r="CF1137" s="604"/>
      <c r="CG1137" s="604"/>
      <c r="CH1137" s="604"/>
      <c r="CI1137" s="604"/>
      <c r="CJ1137" s="604"/>
      <c r="CK1137" s="604"/>
    </row>
    <row r="1138" spans="1:89" ht="16" hidden="1">
      <c r="A1138" s="447">
        <f t="shared" si="315"/>
        <v>1120</v>
      </c>
      <c r="B1138" s="46"/>
      <c r="C1138" s="1070"/>
      <c r="D1138" s="46"/>
      <c r="E1138" s="672"/>
      <c r="F1138" s="139"/>
      <c r="G1138" s="139"/>
      <c r="H1138" s="673"/>
      <c r="I1138" s="674"/>
      <c r="J1138" s="676"/>
      <c r="K1138" s="676"/>
      <c r="L1138" s="676"/>
      <c r="M1138" s="134"/>
      <c r="N1138" s="135"/>
      <c r="O1138" s="118" t="e">
        <f>EDATE($N1138,#REF!-1)</f>
        <v>#REF!</v>
      </c>
      <c r="P1138" s="135"/>
      <c r="Q1138" s="118" t="str">
        <f t="shared" si="311"/>
        <v/>
      </c>
      <c r="R1138" s="49" t="str">
        <f t="shared" si="312"/>
        <v/>
      </c>
      <c r="S1138" s="49">
        <f t="shared" si="316"/>
        <v>0</v>
      </c>
      <c r="T1138" s="245"/>
      <c r="U1138" s="132"/>
      <c r="V1138" s="604"/>
      <c r="W1138" s="604" t="str">
        <f t="shared" si="313"/>
        <v/>
      </c>
      <c r="X1138" s="1022">
        <f t="shared" si="314"/>
        <v>0</v>
      </c>
      <c r="Y1138" s="326"/>
      <c r="Z1138" s="327"/>
      <c r="AA1138" s="328"/>
      <c r="AB1138" s="604" t="e">
        <f ca="1">IF(Cat_alumnos[[#This Row],[Termina Programa]]&lt;TODAY(), "EGRESADO", "VIGENTE")</f>
        <v>#REF!</v>
      </c>
      <c r="AD1138" s="1249">
        <v>1120</v>
      </c>
      <c r="AE1138" s="925"/>
      <c r="AF113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CALENDARIO)]],TODAY())/30,0)-AE1138, IF(Cat_alumnos[[#This Row],[ESTATUS ACADÉMICO]]="VIGENTE",ROUNDDOWN(DAYS360(Cat_alumnos[[#This Row],[FECHA DE INICIO (PRIMERA CLASE CALENDARIO)]],TODAY())/30,0)+1-AE1138,"NO VIGENTE"))</f>
        <v>#REF!</v>
      </c>
      <c r="AG1138" s="604"/>
      <c r="AH113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8" s="1085" t="str">
        <f t="shared" si="317"/>
        <v>SUSPENDER</v>
      </c>
      <c r="AJ1138" s="604"/>
      <c r="AK1138" s="604"/>
      <c r="AL1138" s="604"/>
      <c r="AM1138" s="604"/>
      <c r="AN1138" s="924"/>
      <c r="AO1138" s="924"/>
      <c r="AP1138" s="924"/>
      <c r="AQ1138" s="924"/>
      <c r="AR1138" s="924"/>
      <c r="AS1138" s="924"/>
      <c r="AT1138" s="604"/>
      <c r="AU1138" s="604"/>
      <c r="AV1138" s="604"/>
      <c r="AW1138" s="604"/>
      <c r="AX1138" s="604"/>
      <c r="AY1138" s="604"/>
      <c r="AZ1138" s="604"/>
      <c r="BA1138" s="604"/>
      <c r="BB1138" s="604"/>
      <c r="BC1138" s="604"/>
      <c r="BD1138" s="604"/>
      <c r="BE1138" s="604"/>
      <c r="BF1138" s="604"/>
      <c r="BG1138" s="604"/>
      <c r="BH1138" s="604"/>
      <c r="BI1138" s="604"/>
      <c r="BJ1138" s="604"/>
      <c r="BK1138" s="604"/>
      <c r="BL1138" s="604"/>
      <c r="BM1138" s="604"/>
      <c r="BN1138" s="604"/>
      <c r="BO1138" s="604"/>
      <c r="BP1138" s="604"/>
      <c r="BQ1138" s="604"/>
      <c r="BR1138" s="604"/>
      <c r="BS1138" s="604"/>
      <c r="BT1138" s="604"/>
      <c r="BU1138" s="604"/>
      <c r="BV1138" s="604"/>
      <c r="BW1138" s="604"/>
      <c r="BX1138" s="604"/>
      <c r="BY1138" s="604"/>
      <c r="BZ1138" s="604"/>
      <c r="CA1138" s="604"/>
      <c r="CB1138" s="604"/>
      <c r="CC1138" s="604"/>
      <c r="CD1138" s="604"/>
      <c r="CE1138" s="604"/>
      <c r="CF1138" s="604"/>
      <c r="CG1138" s="604"/>
      <c r="CH1138" s="604"/>
      <c r="CI1138" s="604"/>
      <c r="CJ1138" s="604"/>
      <c r="CK1138" s="604"/>
    </row>
    <row r="1139" spans="1:89" ht="16" hidden="1">
      <c r="A1139" s="447">
        <f t="shared" si="315"/>
        <v>1121</v>
      </c>
      <c r="B1139" s="46"/>
      <c r="C1139" s="1070"/>
      <c r="D1139" s="46"/>
      <c r="E1139" s="672"/>
      <c r="F1139" s="139"/>
      <c r="G1139" s="139"/>
      <c r="H1139" s="673"/>
      <c r="I1139" s="674"/>
      <c r="J1139" s="676"/>
      <c r="K1139" s="676"/>
      <c r="L1139" s="676"/>
      <c r="M1139" s="134"/>
      <c r="N1139" s="135"/>
      <c r="O1139" s="118" t="e">
        <f>EDATE($N1139,#REF!-1)</f>
        <v>#REF!</v>
      </c>
      <c r="P1139" s="135"/>
      <c r="Q1139" s="118" t="str">
        <f t="shared" si="311"/>
        <v/>
      </c>
      <c r="R1139" s="49" t="str">
        <f t="shared" si="312"/>
        <v/>
      </c>
      <c r="S1139" s="49">
        <f t="shared" si="316"/>
        <v>0</v>
      </c>
      <c r="T1139" s="245"/>
      <c r="U1139" s="132"/>
      <c r="V1139" s="604"/>
      <c r="W1139" s="604" t="str">
        <f t="shared" si="313"/>
        <v/>
      </c>
      <c r="X1139" s="1022">
        <f t="shared" si="314"/>
        <v>0</v>
      </c>
      <c r="Y1139" s="326"/>
      <c r="Z1139" s="327"/>
      <c r="AA1139" s="328"/>
      <c r="AB1139" s="604" t="e">
        <f ca="1">IF(Cat_alumnos[[#This Row],[Termina Programa]]&lt;TODAY(), "EGRESADO", "VIGENTE")</f>
        <v>#REF!</v>
      </c>
      <c r="AD1139" s="1248">
        <v>1121</v>
      </c>
      <c r="AE1139" s="925"/>
      <c r="AF113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CALENDARIO)]],TODAY())/30,0)-AE1139, IF(Cat_alumnos[[#This Row],[ESTATUS ACADÉMICO]]="VIGENTE",ROUNDDOWN(DAYS360(Cat_alumnos[[#This Row],[FECHA DE INICIO (PRIMERA CLASE CALENDARIO)]],TODAY())/30,0)+1-AE1139,"NO VIGENTE"))</f>
        <v>#REF!</v>
      </c>
      <c r="AG1139" s="604"/>
      <c r="AH113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9" s="1085" t="str">
        <f t="shared" si="317"/>
        <v>SUSPENDER</v>
      </c>
      <c r="AJ1139" s="604"/>
      <c r="AK1139" s="604"/>
      <c r="AL1139" s="604"/>
      <c r="AM1139" s="604"/>
      <c r="AN1139" s="924"/>
      <c r="AO1139" s="924"/>
      <c r="AP1139" s="924"/>
      <c r="AQ1139" s="924"/>
      <c r="AR1139" s="924"/>
      <c r="AS1139" s="924"/>
      <c r="AT1139" s="604"/>
      <c r="AU1139" s="604"/>
      <c r="AV1139" s="604"/>
      <c r="AW1139" s="604"/>
      <c r="AX1139" s="604"/>
      <c r="AY1139" s="604"/>
      <c r="AZ1139" s="604"/>
      <c r="BA1139" s="604"/>
      <c r="BB1139" s="604"/>
      <c r="BC1139" s="604"/>
      <c r="BD1139" s="604"/>
      <c r="BE1139" s="604"/>
      <c r="BF1139" s="604"/>
      <c r="BG1139" s="604"/>
      <c r="BH1139" s="604"/>
      <c r="BI1139" s="604"/>
      <c r="BJ1139" s="604"/>
      <c r="BK1139" s="604"/>
      <c r="BL1139" s="604"/>
      <c r="BM1139" s="604"/>
      <c r="BN1139" s="604"/>
      <c r="BO1139" s="604"/>
      <c r="BP1139" s="604"/>
      <c r="BQ1139" s="604"/>
      <c r="BR1139" s="604"/>
      <c r="BS1139" s="604"/>
      <c r="BT1139" s="604"/>
      <c r="BU1139" s="604"/>
      <c r="BV1139" s="604"/>
      <c r="BW1139" s="604"/>
      <c r="BX1139" s="604"/>
      <c r="BY1139" s="604"/>
      <c r="BZ1139" s="604"/>
      <c r="CA1139" s="604"/>
      <c r="CB1139" s="604"/>
      <c r="CC1139" s="604"/>
      <c r="CD1139" s="604"/>
      <c r="CE1139" s="604"/>
      <c r="CF1139" s="604"/>
      <c r="CG1139" s="604"/>
      <c r="CH1139" s="604"/>
      <c r="CI1139" s="604"/>
      <c r="CJ1139" s="604"/>
      <c r="CK1139" s="604"/>
    </row>
    <row r="1140" spans="1:89" ht="16" hidden="1">
      <c r="A1140" s="447">
        <f t="shared" si="315"/>
        <v>1122</v>
      </c>
      <c r="B1140" s="46"/>
      <c r="C1140" s="1070"/>
      <c r="D1140" s="46"/>
      <c r="E1140" s="672"/>
      <c r="F1140" s="139"/>
      <c r="G1140" s="139"/>
      <c r="H1140" s="673"/>
      <c r="I1140" s="674"/>
      <c r="J1140" s="676"/>
      <c r="K1140" s="676"/>
      <c r="L1140" s="676"/>
      <c r="M1140" s="134"/>
      <c r="N1140" s="135"/>
      <c r="O1140" s="118" t="e">
        <f>EDATE($N1140,#REF!-1)</f>
        <v>#REF!</v>
      </c>
      <c r="P1140" s="135"/>
      <c r="Q1140" s="118" t="str">
        <f t="shared" si="311"/>
        <v/>
      </c>
      <c r="R1140" s="49" t="str">
        <f t="shared" si="312"/>
        <v/>
      </c>
      <c r="S1140" s="49">
        <f t="shared" si="316"/>
        <v>0</v>
      </c>
      <c r="T1140" s="245"/>
      <c r="U1140" s="132"/>
      <c r="V1140" s="604"/>
      <c r="W1140" s="604" t="str">
        <f t="shared" si="313"/>
        <v/>
      </c>
      <c r="X1140" s="1022">
        <f t="shared" si="314"/>
        <v>0</v>
      </c>
      <c r="Y1140" s="326"/>
      <c r="Z1140" s="327"/>
      <c r="AA1140" s="328"/>
      <c r="AB1140" s="604" t="e">
        <f ca="1">IF(Cat_alumnos[[#This Row],[Termina Programa]]&lt;TODAY(), "EGRESADO", "VIGENTE")</f>
        <v>#REF!</v>
      </c>
      <c r="AD1140" s="1249">
        <v>1122</v>
      </c>
      <c r="AE1140" s="925"/>
      <c r="AF114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CALENDARIO)]],TODAY())/30,0)-AE1140, IF(Cat_alumnos[[#This Row],[ESTATUS ACADÉMICO]]="VIGENTE",ROUNDDOWN(DAYS360(Cat_alumnos[[#This Row],[FECHA DE INICIO (PRIMERA CLASE CALENDARIO)]],TODAY())/30,0)+1-AE1140,"NO VIGENTE"))</f>
        <v>#REF!</v>
      </c>
      <c r="AG1140" s="604"/>
      <c r="AH114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0" s="1085" t="str">
        <f t="shared" si="317"/>
        <v>SUSPENDER</v>
      </c>
      <c r="AJ1140" s="604"/>
      <c r="AK1140" s="604"/>
      <c r="AL1140" s="604"/>
      <c r="AM1140" s="604"/>
      <c r="AN1140" s="924"/>
      <c r="AO1140" s="924"/>
      <c r="AP1140" s="924"/>
      <c r="AQ1140" s="924"/>
      <c r="AR1140" s="924"/>
      <c r="AS1140" s="924"/>
      <c r="AT1140" s="604"/>
      <c r="AU1140" s="604"/>
      <c r="AV1140" s="604"/>
      <c r="AW1140" s="604"/>
      <c r="AX1140" s="604"/>
      <c r="AY1140" s="604"/>
      <c r="AZ1140" s="604"/>
      <c r="BA1140" s="604"/>
      <c r="BB1140" s="604"/>
      <c r="BC1140" s="604"/>
      <c r="BD1140" s="604"/>
      <c r="BE1140" s="604"/>
      <c r="BF1140" s="604"/>
      <c r="BG1140" s="604"/>
      <c r="BH1140" s="604"/>
      <c r="BI1140" s="604"/>
      <c r="BJ1140" s="604"/>
      <c r="BK1140" s="604"/>
      <c r="BL1140" s="604"/>
      <c r="BM1140" s="604"/>
      <c r="BN1140" s="604"/>
      <c r="BO1140" s="604"/>
      <c r="BP1140" s="604"/>
      <c r="BQ1140" s="604"/>
      <c r="BR1140" s="604"/>
      <c r="BS1140" s="604"/>
      <c r="BT1140" s="604"/>
      <c r="BU1140" s="604"/>
      <c r="BV1140" s="604"/>
      <c r="BW1140" s="604"/>
      <c r="BX1140" s="604"/>
      <c r="BY1140" s="604"/>
      <c r="BZ1140" s="604"/>
      <c r="CA1140" s="604"/>
      <c r="CB1140" s="604"/>
      <c r="CC1140" s="604"/>
      <c r="CD1140" s="604"/>
      <c r="CE1140" s="604"/>
      <c r="CF1140" s="604"/>
      <c r="CG1140" s="604"/>
      <c r="CH1140" s="604"/>
      <c r="CI1140" s="604"/>
      <c r="CJ1140" s="604"/>
      <c r="CK1140" s="604"/>
    </row>
    <row r="1141" spans="1:89" ht="16" hidden="1">
      <c r="A1141" s="447">
        <f t="shared" si="315"/>
        <v>1123</v>
      </c>
      <c r="B1141" s="46"/>
      <c r="C1141" s="1070"/>
      <c r="D1141" s="46"/>
      <c r="E1141" s="672"/>
      <c r="F1141" s="139"/>
      <c r="G1141" s="139"/>
      <c r="H1141" s="673"/>
      <c r="I1141" s="674"/>
      <c r="J1141" s="676"/>
      <c r="K1141" s="676"/>
      <c r="L1141" s="676"/>
      <c r="M1141" s="134"/>
      <c r="N1141" s="135"/>
      <c r="O1141" s="118" t="e">
        <f>EDATE($N1141,#REF!-1)</f>
        <v>#REF!</v>
      </c>
      <c r="P1141" s="135"/>
      <c r="Q1141" s="118" t="str">
        <f t="shared" si="311"/>
        <v/>
      </c>
      <c r="R1141" s="49" t="str">
        <f t="shared" si="312"/>
        <v/>
      </c>
      <c r="S1141" s="49">
        <f t="shared" si="316"/>
        <v>0</v>
      </c>
      <c r="T1141" s="245"/>
      <c r="U1141" s="132"/>
      <c r="V1141" s="604"/>
      <c r="W1141" s="604" t="str">
        <f t="shared" si="313"/>
        <v/>
      </c>
      <c r="X1141" s="1022">
        <f t="shared" si="314"/>
        <v>0</v>
      </c>
      <c r="Y1141" s="326"/>
      <c r="Z1141" s="327"/>
      <c r="AA1141" s="328"/>
      <c r="AB1141" s="604" t="e">
        <f ca="1">IF(Cat_alumnos[[#This Row],[Termina Programa]]&lt;TODAY(), "EGRESADO", "VIGENTE")</f>
        <v>#REF!</v>
      </c>
      <c r="AD1141" s="1248">
        <v>1123</v>
      </c>
      <c r="AE1141" s="925"/>
      <c r="AF114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CALENDARIO)]],TODAY())/30,0)-AE1141, IF(Cat_alumnos[[#This Row],[ESTATUS ACADÉMICO]]="VIGENTE",ROUNDDOWN(DAYS360(Cat_alumnos[[#This Row],[FECHA DE INICIO (PRIMERA CLASE CALENDARIO)]],TODAY())/30,0)+1-AE1141,"NO VIGENTE"))</f>
        <v>#REF!</v>
      </c>
      <c r="AG1141" s="604"/>
      <c r="AH114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1" s="1085" t="str">
        <f t="shared" si="317"/>
        <v>SUSPENDER</v>
      </c>
      <c r="AJ1141" s="604"/>
      <c r="AK1141" s="604"/>
      <c r="AL1141" s="604"/>
      <c r="AM1141" s="604"/>
      <c r="AN1141" s="924"/>
      <c r="AO1141" s="924"/>
      <c r="AP1141" s="924"/>
      <c r="AQ1141" s="924"/>
      <c r="AR1141" s="924"/>
      <c r="AS1141" s="924"/>
      <c r="AT1141" s="604"/>
      <c r="AU1141" s="604"/>
      <c r="AV1141" s="604"/>
      <c r="AW1141" s="604"/>
      <c r="AX1141" s="604"/>
      <c r="AY1141" s="604"/>
      <c r="AZ1141" s="604"/>
      <c r="BA1141" s="604"/>
      <c r="BB1141" s="604"/>
      <c r="BC1141" s="604"/>
      <c r="BD1141" s="604"/>
      <c r="BE1141" s="604"/>
      <c r="BF1141" s="604"/>
      <c r="BG1141" s="604"/>
      <c r="BH1141" s="604"/>
      <c r="BI1141" s="604"/>
      <c r="BJ1141" s="604"/>
      <c r="BK1141" s="604"/>
      <c r="BL1141" s="604"/>
      <c r="BM1141" s="604"/>
      <c r="BN1141" s="604"/>
      <c r="BO1141" s="604"/>
      <c r="BP1141" s="604"/>
      <c r="BQ1141" s="604"/>
      <c r="BR1141" s="604"/>
      <c r="BS1141" s="604"/>
      <c r="BT1141" s="604"/>
      <c r="BU1141" s="604"/>
      <c r="BV1141" s="604"/>
      <c r="BW1141" s="604"/>
      <c r="BX1141" s="604"/>
      <c r="BY1141" s="604"/>
      <c r="BZ1141" s="604"/>
      <c r="CA1141" s="604"/>
      <c r="CB1141" s="604"/>
      <c r="CC1141" s="604"/>
      <c r="CD1141" s="604"/>
      <c r="CE1141" s="604"/>
      <c r="CF1141" s="604"/>
      <c r="CG1141" s="604"/>
      <c r="CH1141" s="604"/>
      <c r="CI1141" s="604"/>
      <c r="CJ1141" s="604"/>
      <c r="CK1141" s="604"/>
    </row>
    <row r="1142" spans="1:89" ht="16" hidden="1">
      <c r="A1142" s="447">
        <f t="shared" si="315"/>
        <v>1124</v>
      </c>
      <c r="B1142" s="46"/>
      <c r="C1142" s="1070"/>
      <c r="D1142" s="46"/>
      <c r="E1142" s="672"/>
      <c r="F1142" s="139"/>
      <c r="G1142" s="139"/>
      <c r="H1142" s="673"/>
      <c r="I1142" s="674"/>
      <c r="J1142" s="676"/>
      <c r="K1142" s="676"/>
      <c r="L1142" s="676"/>
      <c r="M1142" s="134"/>
      <c r="N1142" s="135"/>
      <c r="O1142" s="118" t="e">
        <f>EDATE($N1142,#REF!-1)</f>
        <v>#REF!</v>
      </c>
      <c r="P1142" s="135"/>
      <c r="Q1142" s="118" t="str">
        <f t="shared" si="311"/>
        <v/>
      </c>
      <c r="R1142" s="49" t="str">
        <f t="shared" si="312"/>
        <v/>
      </c>
      <c r="S1142" s="49">
        <f t="shared" si="316"/>
        <v>0</v>
      </c>
      <c r="T1142" s="245"/>
      <c r="U1142" s="132"/>
      <c r="V1142" s="604"/>
      <c r="W1142" s="604" t="str">
        <f t="shared" si="313"/>
        <v/>
      </c>
      <c r="X1142" s="1022">
        <f t="shared" si="314"/>
        <v>0</v>
      </c>
      <c r="Y1142" s="326"/>
      <c r="Z1142" s="327"/>
      <c r="AA1142" s="328"/>
      <c r="AB1142" s="604" t="e">
        <f ca="1">IF(Cat_alumnos[[#This Row],[Termina Programa]]&lt;TODAY(), "EGRESADO", "VIGENTE")</f>
        <v>#REF!</v>
      </c>
      <c r="AD1142" s="1249">
        <v>1124</v>
      </c>
      <c r="AE1142" s="925"/>
      <c r="AF114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CALENDARIO)]],TODAY())/30,0)-AE1142, IF(Cat_alumnos[[#This Row],[ESTATUS ACADÉMICO]]="VIGENTE",ROUNDDOWN(DAYS360(Cat_alumnos[[#This Row],[FECHA DE INICIO (PRIMERA CLASE CALENDARIO)]],TODAY())/30,0)+1-AE1142,"NO VIGENTE"))</f>
        <v>#REF!</v>
      </c>
      <c r="AG1142" s="604"/>
      <c r="AH114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2" s="1085" t="str">
        <f t="shared" si="317"/>
        <v>SUSPENDER</v>
      </c>
      <c r="AJ1142" s="604"/>
      <c r="AK1142" s="604"/>
      <c r="AL1142" s="604"/>
      <c r="AM1142" s="604"/>
      <c r="AN1142" s="924"/>
      <c r="AO1142" s="924"/>
      <c r="AP1142" s="924"/>
      <c r="AQ1142" s="924"/>
      <c r="AR1142" s="924"/>
      <c r="AS1142" s="924"/>
      <c r="AT1142" s="604"/>
      <c r="AU1142" s="604"/>
      <c r="AV1142" s="604"/>
      <c r="AW1142" s="604"/>
      <c r="AX1142" s="604"/>
      <c r="AY1142" s="604"/>
      <c r="AZ1142" s="604"/>
      <c r="BA1142" s="604"/>
      <c r="BB1142" s="604"/>
      <c r="BC1142" s="604"/>
      <c r="BD1142" s="604"/>
      <c r="BE1142" s="604"/>
      <c r="BF1142" s="604"/>
      <c r="BG1142" s="604"/>
      <c r="BH1142" s="604"/>
      <c r="BI1142" s="604"/>
      <c r="BJ1142" s="604"/>
      <c r="BK1142" s="604"/>
      <c r="BL1142" s="604"/>
      <c r="BM1142" s="604"/>
      <c r="BN1142" s="604"/>
      <c r="BO1142" s="604"/>
      <c r="BP1142" s="604"/>
      <c r="BQ1142" s="604"/>
      <c r="BR1142" s="604"/>
      <c r="BS1142" s="604"/>
      <c r="BT1142" s="604"/>
      <c r="BU1142" s="604"/>
      <c r="BV1142" s="604"/>
      <c r="BW1142" s="604"/>
      <c r="BX1142" s="604"/>
      <c r="BY1142" s="604"/>
      <c r="BZ1142" s="604"/>
      <c r="CA1142" s="604"/>
      <c r="CB1142" s="604"/>
      <c r="CC1142" s="604"/>
      <c r="CD1142" s="604"/>
      <c r="CE1142" s="604"/>
      <c r="CF1142" s="604"/>
      <c r="CG1142" s="604"/>
      <c r="CH1142" s="604"/>
      <c r="CI1142" s="604"/>
      <c r="CJ1142" s="604"/>
      <c r="CK1142" s="604"/>
    </row>
    <row r="1143" spans="1:89" ht="16" hidden="1">
      <c r="A1143" s="447">
        <f t="shared" si="315"/>
        <v>1125</v>
      </c>
      <c r="B1143" s="46"/>
      <c r="C1143" s="1070"/>
      <c r="D1143" s="46"/>
      <c r="E1143" s="672"/>
      <c r="F1143" s="139"/>
      <c r="G1143" s="139"/>
      <c r="H1143" s="673"/>
      <c r="I1143" s="674"/>
      <c r="J1143" s="676"/>
      <c r="K1143" s="676"/>
      <c r="L1143" s="676"/>
      <c r="M1143" s="134"/>
      <c r="N1143" s="135"/>
      <c r="O1143" s="118" t="e">
        <f>EDATE($N1143,#REF!-1)</f>
        <v>#REF!</v>
      </c>
      <c r="P1143" s="135"/>
      <c r="Q1143" s="118" t="str">
        <f t="shared" si="311"/>
        <v/>
      </c>
      <c r="R1143" s="49" t="str">
        <f t="shared" si="312"/>
        <v/>
      </c>
      <c r="S1143" s="49">
        <f t="shared" si="316"/>
        <v>0</v>
      </c>
      <c r="T1143" s="245"/>
      <c r="U1143" s="132"/>
      <c r="V1143" s="604"/>
      <c r="W1143" s="604" t="str">
        <f t="shared" si="313"/>
        <v/>
      </c>
      <c r="X1143" s="1022">
        <f t="shared" si="314"/>
        <v>0</v>
      </c>
      <c r="Y1143" s="326"/>
      <c r="Z1143" s="327"/>
      <c r="AA1143" s="328"/>
      <c r="AB1143" s="604" t="e">
        <f ca="1">IF(Cat_alumnos[[#This Row],[Termina Programa]]&lt;TODAY(), "EGRESADO", "VIGENTE")</f>
        <v>#REF!</v>
      </c>
      <c r="AD1143" s="1248">
        <v>1125</v>
      </c>
      <c r="AE1143" s="925"/>
      <c r="AF114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CALENDARIO)]],TODAY())/30,0)-AE1143, IF(Cat_alumnos[[#This Row],[ESTATUS ACADÉMICO]]="VIGENTE",ROUNDDOWN(DAYS360(Cat_alumnos[[#This Row],[FECHA DE INICIO (PRIMERA CLASE CALENDARIO)]],TODAY())/30,0)+1-AE1143,"NO VIGENTE"))</f>
        <v>#REF!</v>
      </c>
      <c r="AG1143" s="604"/>
      <c r="AH114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3" s="1085" t="str">
        <f t="shared" si="317"/>
        <v>SUSPENDER</v>
      </c>
      <c r="AJ1143" s="604"/>
      <c r="AK1143" s="604"/>
      <c r="AL1143" s="604"/>
      <c r="AM1143" s="604"/>
      <c r="AN1143" s="924"/>
      <c r="AO1143" s="924"/>
      <c r="AP1143" s="924"/>
      <c r="AQ1143" s="924"/>
      <c r="AR1143" s="924"/>
      <c r="AS1143" s="924"/>
      <c r="AT1143" s="604"/>
      <c r="AU1143" s="604"/>
      <c r="AV1143" s="604"/>
      <c r="AW1143" s="604"/>
      <c r="AX1143" s="604"/>
      <c r="AY1143" s="604"/>
      <c r="AZ1143" s="604"/>
      <c r="BA1143" s="604"/>
      <c r="BB1143" s="604"/>
      <c r="BC1143" s="604"/>
      <c r="BD1143" s="604"/>
      <c r="BE1143" s="604"/>
      <c r="BF1143" s="604"/>
      <c r="BG1143" s="604"/>
      <c r="BH1143" s="604"/>
      <c r="BI1143" s="604"/>
      <c r="BJ1143" s="604"/>
      <c r="BK1143" s="604"/>
      <c r="BL1143" s="604"/>
      <c r="BM1143" s="604"/>
      <c r="BN1143" s="604"/>
      <c r="BO1143" s="604"/>
      <c r="BP1143" s="604"/>
      <c r="BQ1143" s="604"/>
      <c r="BR1143" s="604"/>
      <c r="BS1143" s="604"/>
      <c r="BT1143" s="604"/>
      <c r="BU1143" s="604"/>
      <c r="BV1143" s="604"/>
      <c r="BW1143" s="604"/>
      <c r="BX1143" s="604"/>
      <c r="BY1143" s="604"/>
      <c r="BZ1143" s="604"/>
      <c r="CA1143" s="604"/>
      <c r="CB1143" s="604"/>
      <c r="CC1143" s="604"/>
      <c r="CD1143" s="604"/>
      <c r="CE1143" s="604"/>
      <c r="CF1143" s="604"/>
      <c r="CG1143" s="604"/>
      <c r="CH1143" s="604"/>
      <c r="CI1143" s="604"/>
      <c r="CJ1143" s="604"/>
      <c r="CK1143" s="604"/>
    </row>
    <row r="1144" spans="1:89" ht="16" hidden="1">
      <c r="A1144" s="447">
        <f t="shared" si="315"/>
        <v>1126</v>
      </c>
      <c r="B1144" s="46"/>
      <c r="C1144" s="1070"/>
      <c r="D1144" s="46"/>
      <c r="E1144" s="672"/>
      <c r="F1144" s="139"/>
      <c r="G1144" s="139"/>
      <c r="H1144" s="673"/>
      <c r="I1144" s="674"/>
      <c r="J1144" s="676"/>
      <c r="K1144" s="676"/>
      <c r="L1144" s="676"/>
      <c r="M1144" s="134"/>
      <c r="N1144" s="135"/>
      <c r="O1144" s="118" t="e">
        <f>EDATE($N1144,#REF!-1)</f>
        <v>#REF!</v>
      </c>
      <c r="P1144" s="135"/>
      <c r="Q1144" s="118" t="str">
        <f t="shared" si="311"/>
        <v/>
      </c>
      <c r="R1144" s="49" t="str">
        <f t="shared" si="312"/>
        <v/>
      </c>
      <c r="S1144" s="49">
        <f t="shared" si="316"/>
        <v>0</v>
      </c>
      <c r="T1144" s="245"/>
      <c r="U1144" s="132"/>
      <c r="V1144" s="604"/>
      <c r="W1144" s="604" t="str">
        <f t="shared" si="313"/>
        <v/>
      </c>
      <c r="X1144" s="1022">
        <f t="shared" si="314"/>
        <v>0</v>
      </c>
      <c r="Y1144" s="326"/>
      <c r="Z1144" s="327"/>
      <c r="AA1144" s="328"/>
      <c r="AB1144" s="604" t="e">
        <f ca="1">IF(Cat_alumnos[[#This Row],[Termina Programa]]&lt;TODAY(), "EGRESADO", "VIGENTE")</f>
        <v>#REF!</v>
      </c>
      <c r="AD1144" s="1249">
        <v>1126</v>
      </c>
      <c r="AE1144" s="925"/>
      <c r="AF114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CALENDARIO)]],TODAY())/30,0)-AE1144, IF(Cat_alumnos[[#This Row],[ESTATUS ACADÉMICO]]="VIGENTE",ROUNDDOWN(DAYS360(Cat_alumnos[[#This Row],[FECHA DE INICIO (PRIMERA CLASE CALENDARIO)]],TODAY())/30,0)+1-AE1144,"NO VIGENTE"))</f>
        <v>#REF!</v>
      </c>
      <c r="AG1144" s="604"/>
      <c r="AH114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4" s="1085" t="str">
        <f t="shared" si="317"/>
        <v>SUSPENDER</v>
      </c>
      <c r="AJ1144" s="604"/>
      <c r="AK1144" s="604"/>
      <c r="AL1144" s="604"/>
      <c r="AM1144" s="604"/>
      <c r="AN1144" s="924"/>
      <c r="AO1144" s="924"/>
      <c r="AP1144" s="924"/>
      <c r="AQ1144" s="924"/>
      <c r="AR1144" s="924"/>
      <c r="AS1144" s="924"/>
      <c r="AT1144" s="604"/>
      <c r="AU1144" s="604"/>
      <c r="AV1144" s="604"/>
      <c r="AW1144" s="604"/>
      <c r="AX1144" s="604"/>
      <c r="AY1144" s="604"/>
      <c r="AZ1144" s="604"/>
      <c r="BA1144" s="604"/>
      <c r="BB1144" s="604"/>
      <c r="BC1144" s="604"/>
      <c r="BD1144" s="604"/>
      <c r="BE1144" s="604"/>
      <c r="BF1144" s="604"/>
      <c r="BG1144" s="604"/>
      <c r="BH1144" s="604"/>
      <c r="BI1144" s="604"/>
      <c r="BJ1144" s="604"/>
      <c r="BK1144" s="604"/>
      <c r="BL1144" s="604"/>
      <c r="BM1144" s="604"/>
      <c r="BN1144" s="604"/>
      <c r="BO1144" s="604"/>
      <c r="BP1144" s="604"/>
      <c r="BQ1144" s="604"/>
      <c r="BR1144" s="604"/>
      <c r="BS1144" s="604"/>
      <c r="BT1144" s="604"/>
      <c r="BU1144" s="604"/>
      <c r="BV1144" s="604"/>
      <c r="BW1144" s="604"/>
      <c r="BX1144" s="604"/>
      <c r="BY1144" s="604"/>
      <c r="BZ1144" s="604"/>
      <c r="CA1144" s="604"/>
      <c r="CB1144" s="604"/>
      <c r="CC1144" s="604"/>
      <c r="CD1144" s="604"/>
      <c r="CE1144" s="604"/>
      <c r="CF1144" s="604"/>
      <c r="CG1144" s="604"/>
      <c r="CH1144" s="604"/>
      <c r="CI1144" s="604"/>
      <c r="CJ1144" s="604"/>
      <c r="CK1144" s="604"/>
    </row>
    <row r="1145" spans="1:89" ht="16" hidden="1">
      <c r="A1145" s="447">
        <f t="shared" si="315"/>
        <v>1127</v>
      </c>
      <c r="B1145" s="46"/>
      <c r="C1145" s="1070"/>
      <c r="D1145" s="46"/>
      <c r="E1145" s="672"/>
      <c r="F1145" s="139"/>
      <c r="G1145" s="139"/>
      <c r="H1145" s="673"/>
      <c r="I1145" s="674"/>
      <c r="J1145" s="676"/>
      <c r="K1145" s="676"/>
      <c r="L1145" s="676"/>
      <c r="M1145" s="134"/>
      <c r="N1145" s="135"/>
      <c r="O1145" s="118" t="e">
        <f>EDATE($N1145,#REF!-1)</f>
        <v>#REF!</v>
      </c>
      <c r="P1145" s="135"/>
      <c r="Q1145" s="118" t="str">
        <f t="shared" si="311"/>
        <v/>
      </c>
      <c r="R1145" s="49" t="str">
        <f t="shared" si="312"/>
        <v/>
      </c>
      <c r="S1145" s="49">
        <f t="shared" si="316"/>
        <v>0</v>
      </c>
      <c r="T1145" s="245"/>
      <c r="U1145" s="132"/>
      <c r="V1145" s="604"/>
      <c r="W1145" s="604" t="str">
        <f t="shared" si="313"/>
        <v/>
      </c>
      <c r="X1145" s="1022">
        <f t="shared" si="314"/>
        <v>0</v>
      </c>
      <c r="Y1145" s="326"/>
      <c r="Z1145" s="327"/>
      <c r="AA1145" s="328"/>
      <c r="AB1145" s="604" t="e">
        <f ca="1">IF(Cat_alumnos[[#This Row],[Termina Programa]]&lt;TODAY(), "EGRESADO", "VIGENTE")</f>
        <v>#REF!</v>
      </c>
      <c r="AD1145" s="1248">
        <v>1127</v>
      </c>
      <c r="AE1145" s="925"/>
      <c r="AF114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CALENDARIO)]],TODAY())/30,0)-AE1145, IF(Cat_alumnos[[#This Row],[ESTATUS ACADÉMICO]]="VIGENTE",ROUNDDOWN(DAYS360(Cat_alumnos[[#This Row],[FECHA DE INICIO (PRIMERA CLASE CALENDARIO)]],TODAY())/30,0)+1-AE1145,"NO VIGENTE"))</f>
        <v>#REF!</v>
      </c>
      <c r="AG1145" s="604"/>
      <c r="AH114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5" s="1085" t="str">
        <f t="shared" si="317"/>
        <v>SUSPENDER</v>
      </c>
      <c r="AJ1145" s="604"/>
      <c r="AK1145" s="604"/>
      <c r="AL1145" s="604"/>
      <c r="AM1145" s="604"/>
      <c r="AN1145" s="924"/>
      <c r="AO1145" s="924"/>
      <c r="AP1145" s="924"/>
      <c r="AQ1145" s="924"/>
      <c r="AR1145" s="924"/>
      <c r="AS1145" s="924"/>
      <c r="AT1145" s="604"/>
      <c r="AU1145" s="604"/>
      <c r="AV1145" s="604"/>
      <c r="AW1145" s="604"/>
      <c r="AX1145" s="604"/>
      <c r="AY1145" s="604"/>
      <c r="AZ1145" s="604"/>
      <c r="BA1145" s="604"/>
      <c r="BB1145" s="604"/>
      <c r="BC1145" s="604"/>
      <c r="BD1145" s="604"/>
      <c r="BE1145" s="604"/>
      <c r="BF1145" s="604"/>
      <c r="BG1145" s="604"/>
      <c r="BH1145" s="604"/>
      <c r="BI1145" s="604"/>
      <c r="BJ1145" s="604"/>
      <c r="BK1145" s="604"/>
      <c r="BL1145" s="604"/>
      <c r="BM1145" s="604"/>
      <c r="BN1145" s="604"/>
      <c r="BO1145" s="604"/>
      <c r="BP1145" s="604"/>
      <c r="BQ1145" s="604"/>
      <c r="BR1145" s="604"/>
      <c r="BS1145" s="604"/>
      <c r="BT1145" s="604"/>
      <c r="BU1145" s="604"/>
      <c r="BV1145" s="604"/>
      <c r="BW1145" s="604"/>
      <c r="BX1145" s="604"/>
      <c r="BY1145" s="604"/>
      <c r="BZ1145" s="604"/>
      <c r="CA1145" s="604"/>
      <c r="CB1145" s="604"/>
      <c r="CC1145" s="604"/>
      <c r="CD1145" s="604"/>
      <c r="CE1145" s="604"/>
      <c r="CF1145" s="604"/>
      <c r="CG1145" s="604"/>
      <c r="CH1145" s="604"/>
      <c r="CI1145" s="604"/>
      <c r="CJ1145" s="604"/>
      <c r="CK1145" s="604"/>
    </row>
    <row r="1146" spans="1:89" ht="16" hidden="1">
      <c r="A1146" s="447">
        <f t="shared" si="315"/>
        <v>1128</v>
      </c>
      <c r="B1146" s="46"/>
      <c r="C1146" s="1070"/>
      <c r="D1146" s="46"/>
      <c r="E1146" s="672"/>
      <c r="F1146" s="139"/>
      <c r="G1146" s="139"/>
      <c r="H1146" s="673"/>
      <c r="I1146" s="674"/>
      <c r="J1146" s="676"/>
      <c r="K1146" s="676"/>
      <c r="L1146" s="676"/>
      <c r="M1146" s="134"/>
      <c r="N1146" s="135"/>
      <c r="O1146" s="118" t="e">
        <f>EDATE($N1146,#REF!-1)</f>
        <v>#REF!</v>
      </c>
      <c r="P1146" s="135"/>
      <c r="Q1146" s="118" t="str">
        <f t="shared" si="311"/>
        <v/>
      </c>
      <c r="R1146" s="49" t="str">
        <f t="shared" si="312"/>
        <v/>
      </c>
      <c r="S1146" s="49">
        <f t="shared" si="316"/>
        <v>0</v>
      </c>
      <c r="T1146" s="245"/>
      <c r="U1146" s="132"/>
      <c r="V1146" s="604"/>
      <c r="W1146" s="604" t="str">
        <f t="shared" si="313"/>
        <v/>
      </c>
      <c r="X1146" s="1022">
        <f t="shared" si="314"/>
        <v>0</v>
      </c>
      <c r="Y1146" s="326"/>
      <c r="Z1146" s="327"/>
      <c r="AA1146" s="328"/>
      <c r="AB1146" s="604" t="e">
        <f ca="1">IF(Cat_alumnos[[#This Row],[Termina Programa]]&lt;TODAY(), "EGRESADO", "VIGENTE")</f>
        <v>#REF!</v>
      </c>
      <c r="AD1146" s="1249">
        <v>1128</v>
      </c>
      <c r="AE1146" s="925"/>
      <c r="AF114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CALENDARIO)]],TODAY())/30,0)-AE1146, IF(Cat_alumnos[[#This Row],[ESTATUS ACADÉMICO]]="VIGENTE",ROUNDDOWN(DAYS360(Cat_alumnos[[#This Row],[FECHA DE INICIO (PRIMERA CLASE CALENDARIO)]],TODAY())/30,0)+1-AE1146,"NO VIGENTE"))</f>
        <v>#REF!</v>
      </c>
      <c r="AG1146" s="604"/>
      <c r="AH114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6" s="1085" t="str">
        <f t="shared" si="317"/>
        <v>SUSPENDER</v>
      </c>
      <c r="AJ1146" s="604"/>
      <c r="AK1146" s="604"/>
      <c r="AL1146" s="604"/>
      <c r="AM1146" s="604"/>
      <c r="AN1146" s="924"/>
      <c r="AO1146" s="924"/>
      <c r="AP1146" s="924"/>
      <c r="AQ1146" s="924"/>
      <c r="AR1146" s="924"/>
      <c r="AS1146" s="924"/>
      <c r="AT1146" s="604"/>
      <c r="AU1146" s="604"/>
      <c r="AV1146" s="604"/>
      <c r="AW1146" s="604"/>
      <c r="AX1146" s="604"/>
      <c r="AY1146" s="604"/>
      <c r="AZ1146" s="604"/>
      <c r="BA1146" s="604"/>
      <c r="BB1146" s="604"/>
      <c r="BC1146" s="604"/>
      <c r="BD1146" s="604"/>
      <c r="BE1146" s="604"/>
      <c r="BF1146" s="604"/>
      <c r="BG1146" s="604"/>
      <c r="BH1146" s="604"/>
      <c r="BI1146" s="604"/>
      <c r="BJ1146" s="604"/>
      <c r="BK1146" s="604"/>
      <c r="BL1146" s="604"/>
      <c r="BM1146" s="604"/>
      <c r="BN1146" s="604"/>
      <c r="BO1146" s="604"/>
      <c r="BP1146" s="604"/>
      <c r="BQ1146" s="604"/>
      <c r="BR1146" s="604"/>
      <c r="BS1146" s="604"/>
      <c r="BT1146" s="604"/>
      <c r="BU1146" s="604"/>
      <c r="BV1146" s="604"/>
      <c r="BW1146" s="604"/>
      <c r="BX1146" s="604"/>
      <c r="BY1146" s="604"/>
      <c r="BZ1146" s="604"/>
      <c r="CA1146" s="604"/>
      <c r="CB1146" s="604"/>
      <c r="CC1146" s="604"/>
      <c r="CD1146" s="604"/>
      <c r="CE1146" s="604"/>
      <c r="CF1146" s="604"/>
      <c r="CG1146" s="604"/>
      <c r="CH1146" s="604"/>
      <c r="CI1146" s="604"/>
      <c r="CJ1146" s="604"/>
      <c r="CK1146" s="604"/>
    </row>
    <row r="1147" spans="1:89" ht="16" hidden="1">
      <c r="A1147" s="447">
        <f t="shared" si="315"/>
        <v>1129</v>
      </c>
      <c r="B1147" s="46"/>
      <c r="C1147" s="1070"/>
      <c r="D1147" s="46"/>
      <c r="E1147" s="672"/>
      <c r="F1147" s="139"/>
      <c r="G1147" s="139"/>
      <c r="H1147" s="673"/>
      <c r="I1147" s="674"/>
      <c r="J1147" s="676"/>
      <c r="K1147" s="676"/>
      <c r="L1147" s="676"/>
      <c r="M1147" s="134"/>
      <c r="N1147" s="135"/>
      <c r="O1147" s="118" t="e">
        <f>EDATE($N1147,#REF!-1)</f>
        <v>#REF!</v>
      </c>
      <c r="P1147" s="135"/>
      <c r="Q1147" s="118" t="str">
        <f t="shared" si="311"/>
        <v/>
      </c>
      <c r="R1147" s="49" t="str">
        <f t="shared" si="312"/>
        <v/>
      </c>
      <c r="S1147" s="49">
        <f t="shared" si="316"/>
        <v>0</v>
      </c>
      <c r="T1147" s="245"/>
      <c r="U1147" s="132"/>
      <c r="V1147" s="604"/>
      <c r="W1147" s="604" t="str">
        <f t="shared" si="313"/>
        <v/>
      </c>
      <c r="X1147" s="1022">
        <f t="shared" si="314"/>
        <v>0</v>
      </c>
      <c r="Y1147" s="326"/>
      <c r="Z1147" s="327"/>
      <c r="AA1147" s="328"/>
      <c r="AB1147" s="604" t="e">
        <f ca="1">IF(Cat_alumnos[[#This Row],[Termina Programa]]&lt;TODAY(), "EGRESADO", "VIGENTE")</f>
        <v>#REF!</v>
      </c>
      <c r="AD1147" s="1248">
        <v>1129</v>
      </c>
      <c r="AE1147" s="925"/>
      <c r="AF114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CALENDARIO)]],TODAY())/30,0)-AE1147, IF(Cat_alumnos[[#This Row],[ESTATUS ACADÉMICO]]="VIGENTE",ROUNDDOWN(DAYS360(Cat_alumnos[[#This Row],[FECHA DE INICIO (PRIMERA CLASE CALENDARIO)]],TODAY())/30,0)+1-AE1147,"NO VIGENTE"))</f>
        <v>#REF!</v>
      </c>
      <c r="AG1147" s="604"/>
      <c r="AH114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7" s="1085" t="str">
        <f t="shared" si="317"/>
        <v>SUSPENDER</v>
      </c>
      <c r="AJ1147" s="604"/>
      <c r="AK1147" s="604"/>
      <c r="AL1147" s="604"/>
      <c r="AM1147" s="604"/>
      <c r="AN1147" s="924"/>
      <c r="AO1147" s="924"/>
      <c r="AP1147" s="924"/>
      <c r="AQ1147" s="924"/>
      <c r="AR1147" s="924"/>
      <c r="AS1147" s="924"/>
      <c r="AT1147" s="604"/>
      <c r="AU1147" s="604"/>
      <c r="AV1147" s="604"/>
      <c r="AW1147" s="604"/>
      <c r="AX1147" s="604"/>
      <c r="AY1147" s="604"/>
      <c r="AZ1147" s="604"/>
      <c r="BA1147" s="604"/>
      <c r="BB1147" s="604"/>
      <c r="BC1147" s="604"/>
      <c r="BD1147" s="604"/>
      <c r="BE1147" s="604"/>
      <c r="BF1147" s="604"/>
      <c r="BG1147" s="604"/>
      <c r="BH1147" s="604"/>
      <c r="BI1147" s="604"/>
      <c r="BJ1147" s="604"/>
      <c r="BK1147" s="604"/>
      <c r="BL1147" s="604"/>
      <c r="BM1147" s="604"/>
      <c r="BN1147" s="604"/>
      <c r="BO1147" s="604"/>
      <c r="BP1147" s="604"/>
      <c r="BQ1147" s="604"/>
      <c r="BR1147" s="604"/>
      <c r="BS1147" s="604"/>
      <c r="BT1147" s="604"/>
      <c r="BU1147" s="604"/>
      <c r="BV1147" s="604"/>
      <c r="BW1147" s="604"/>
      <c r="BX1147" s="604"/>
      <c r="BY1147" s="604"/>
      <c r="BZ1147" s="604"/>
      <c r="CA1147" s="604"/>
      <c r="CB1147" s="604"/>
      <c r="CC1147" s="604"/>
      <c r="CD1147" s="604"/>
      <c r="CE1147" s="604"/>
      <c r="CF1147" s="604"/>
      <c r="CG1147" s="604"/>
      <c r="CH1147" s="604"/>
      <c r="CI1147" s="604"/>
      <c r="CJ1147" s="604"/>
      <c r="CK1147" s="604"/>
    </row>
    <row r="1148" spans="1:89" ht="16" hidden="1">
      <c r="A1148" s="447">
        <f t="shared" si="315"/>
        <v>1130</v>
      </c>
      <c r="B1148" s="46"/>
      <c r="C1148" s="1070"/>
      <c r="D1148" s="46"/>
      <c r="E1148" s="672"/>
      <c r="F1148" s="139"/>
      <c r="G1148" s="139"/>
      <c r="H1148" s="673"/>
      <c r="I1148" s="674"/>
      <c r="J1148" s="676"/>
      <c r="K1148" s="676"/>
      <c r="L1148" s="676"/>
      <c r="M1148" s="134"/>
      <c r="N1148" s="135"/>
      <c r="O1148" s="118" t="e">
        <f>EDATE($N1148,#REF!-1)</f>
        <v>#REF!</v>
      </c>
      <c r="P1148" s="135"/>
      <c r="Q1148" s="118" t="str">
        <f t="shared" si="311"/>
        <v/>
      </c>
      <c r="R1148" s="49" t="str">
        <f t="shared" si="312"/>
        <v/>
      </c>
      <c r="S1148" s="49">
        <f t="shared" si="316"/>
        <v>0</v>
      </c>
      <c r="T1148" s="245"/>
      <c r="U1148" s="132"/>
      <c r="V1148" s="604"/>
      <c r="W1148" s="604" t="str">
        <f t="shared" si="313"/>
        <v/>
      </c>
      <c r="X1148" s="1022">
        <f t="shared" si="314"/>
        <v>0</v>
      </c>
      <c r="Y1148" s="326"/>
      <c r="Z1148" s="327"/>
      <c r="AA1148" s="328"/>
      <c r="AB1148" s="604" t="e">
        <f ca="1">IF(Cat_alumnos[[#This Row],[Termina Programa]]&lt;TODAY(), "EGRESADO", "VIGENTE")</f>
        <v>#REF!</v>
      </c>
      <c r="AD1148" s="1249">
        <v>1130</v>
      </c>
      <c r="AE1148" s="925"/>
      <c r="AF114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CALENDARIO)]],TODAY())/30,0)-AE1148, IF(Cat_alumnos[[#This Row],[ESTATUS ACADÉMICO]]="VIGENTE",ROUNDDOWN(DAYS360(Cat_alumnos[[#This Row],[FECHA DE INICIO (PRIMERA CLASE CALENDARIO)]],TODAY())/30,0)+1-AE1148,"NO VIGENTE"))</f>
        <v>#REF!</v>
      </c>
      <c r="AG1148" s="604"/>
      <c r="AH114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8" s="1085" t="str">
        <f t="shared" si="317"/>
        <v>SUSPENDER</v>
      </c>
      <c r="AJ1148" s="604"/>
      <c r="AK1148" s="604"/>
      <c r="AL1148" s="604"/>
      <c r="AM1148" s="604"/>
      <c r="AN1148" s="924"/>
      <c r="AO1148" s="924"/>
      <c r="AP1148" s="924"/>
      <c r="AQ1148" s="924"/>
      <c r="AR1148" s="924"/>
      <c r="AS1148" s="924"/>
      <c r="AT1148" s="604"/>
      <c r="AU1148" s="604"/>
      <c r="AV1148" s="604"/>
      <c r="AW1148" s="604"/>
      <c r="AX1148" s="604"/>
      <c r="AY1148" s="604"/>
      <c r="AZ1148" s="604"/>
      <c r="BA1148" s="604"/>
      <c r="BB1148" s="604"/>
      <c r="BC1148" s="604"/>
      <c r="BD1148" s="604"/>
      <c r="BE1148" s="604"/>
      <c r="BF1148" s="604"/>
      <c r="BG1148" s="604"/>
      <c r="BH1148" s="604"/>
      <c r="BI1148" s="604"/>
      <c r="BJ1148" s="604"/>
      <c r="BK1148" s="604"/>
      <c r="BL1148" s="604"/>
      <c r="BM1148" s="604"/>
      <c r="BN1148" s="604"/>
      <c r="BO1148" s="604"/>
      <c r="BP1148" s="604"/>
      <c r="BQ1148" s="604"/>
      <c r="BR1148" s="604"/>
      <c r="BS1148" s="604"/>
      <c r="BT1148" s="604"/>
      <c r="BU1148" s="604"/>
      <c r="BV1148" s="604"/>
      <c r="BW1148" s="604"/>
      <c r="BX1148" s="604"/>
      <c r="BY1148" s="604"/>
      <c r="BZ1148" s="604"/>
      <c r="CA1148" s="604"/>
      <c r="CB1148" s="604"/>
      <c r="CC1148" s="604"/>
      <c r="CD1148" s="604"/>
      <c r="CE1148" s="604"/>
      <c r="CF1148" s="604"/>
      <c r="CG1148" s="604"/>
      <c r="CH1148" s="604"/>
      <c r="CI1148" s="604"/>
      <c r="CJ1148" s="604"/>
      <c r="CK1148" s="604"/>
    </row>
    <row r="1149" spans="1:89" ht="16" hidden="1">
      <c r="A1149" s="447">
        <f t="shared" si="315"/>
        <v>1131</v>
      </c>
      <c r="B1149" s="46"/>
      <c r="C1149" s="1070"/>
      <c r="D1149" s="46"/>
      <c r="E1149" s="672"/>
      <c r="F1149" s="139"/>
      <c r="G1149" s="139"/>
      <c r="H1149" s="673"/>
      <c r="I1149" s="674"/>
      <c r="J1149" s="676"/>
      <c r="K1149" s="676"/>
      <c r="L1149" s="676"/>
      <c r="M1149" s="134"/>
      <c r="N1149" s="135"/>
      <c r="O1149" s="118" t="e">
        <f>EDATE($N1149,#REF!-1)</f>
        <v>#REF!</v>
      </c>
      <c r="P1149" s="135"/>
      <c r="Q1149" s="118" t="str">
        <f t="shared" si="311"/>
        <v/>
      </c>
      <c r="R1149" s="49" t="str">
        <f t="shared" si="312"/>
        <v/>
      </c>
      <c r="S1149" s="49">
        <f t="shared" si="316"/>
        <v>0</v>
      </c>
      <c r="T1149" s="245"/>
      <c r="U1149" s="132"/>
      <c r="V1149" s="604"/>
      <c r="W1149" s="604" t="str">
        <f t="shared" si="313"/>
        <v/>
      </c>
      <c r="X1149" s="1022">
        <f t="shared" si="314"/>
        <v>0</v>
      </c>
      <c r="Y1149" s="326"/>
      <c r="Z1149" s="327"/>
      <c r="AA1149" s="328"/>
      <c r="AB1149" s="604" t="e">
        <f ca="1">IF(Cat_alumnos[[#This Row],[Termina Programa]]&lt;TODAY(), "EGRESADO", "VIGENTE")</f>
        <v>#REF!</v>
      </c>
      <c r="AD1149" s="1248">
        <v>1131</v>
      </c>
      <c r="AE1149" s="925"/>
      <c r="AF114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CALENDARIO)]],TODAY())/30,0)-AE1149, IF(Cat_alumnos[[#This Row],[ESTATUS ACADÉMICO]]="VIGENTE",ROUNDDOWN(DAYS360(Cat_alumnos[[#This Row],[FECHA DE INICIO (PRIMERA CLASE CALENDARIO)]],TODAY())/30,0)+1-AE1149,"NO VIGENTE"))</f>
        <v>#REF!</v>
      </c>
      <c r="AG1149" s="604"/>
      <c r="AH114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9" s="1085" t="str">
        <f t="shared" si="317"/>
        <v>SUSPENDER</v>
      </c>
      <c r="AJ1149" s="604"/>
      <c r="AK1149" s="604"/>
      <c r="AL1149" s="604"/>
      <c r="AM1149" s="604"/>
      <c r="AN1149" s="924"/>
      <c r="AO1149" s="924"/>
      <c r="AP1149" s="924"/>
      <c r="AQ1149" s="924"/>
      <c r="AR1149" s="924"/>
      <c r="AS1149" s="924"/>
      <c r="AT1149" s="604"/>
      <c r="AU1149" s="604"/>
      <c r="AV1149" s="604"/>
      <c r="AW1149" s="604"/>
      <c r="AX1149" s="604"/>
      <c r="AY1149" s="604"/>
      <c r="AZ1149" s="604"/>
      <c r="BA1149" s="604"/>
      <c r="BB1149" s="604"/>
      <c r="BC1149" s="604"/>
      <c r="BD1149" s="604"/>
      <c r="BE1149" s="604"/>
      <c r="BF1149" s="604"/>
      <c r="BG1149" s="604"/>
      <c r="BH1149" s="604"/>
      <c r="BI1149" s="604"/>
      <c r="BJ1149" s="604"/>
      <c r="BK1149" s="604"/>
      <c r="BL1149" s="604"/>
      <c r="BM1149" s="604"/>
      <c r="BN1149" s="604"/>
      <c r="BO1149" s="604"/>
      <c r="BP1149" s="604"/>
      <c r="BQ1149" s="604"/>
      <c r="BR1149" s="604"/>
      <c r="BS1149" s="604"/>
      <c r="BT1149" s="604"/>
      <c r="BU1149" s="604"/>
      <c r="BV1149" s="604"/>
      <c r="BW1149" s="604"/>
      <c r="BX1149" s="604"/>
      <c r="BY1149" s="604"/>
      <c r="BZ1149" s="604"/>
      <c r="CA1149" s="604"/>
      <c r="CB1149" s="604"/>
      <c r="CC1149" s="604"/>
      <c r="CD1149" s="604"/>
      <c r="CE1149" s="604"/>
      <c r="CF1149" s="604"/>
      <c r="CG1149" s="604"/>
      <c r="CH1149" s="604"/>
      <c r="CI1149" s="604"/>
      <c r="CJ1149" s="604"/>
      <c r="CK1149" s="604"/>
    </row>
    <row r="1150" spans="1:89" ht="16" hidden="1">
      <c r="A1150" s="447">
        <f t="shared" si="315"/>
        <v>1132</v>
      </c>
      <c r="B1150" s="46"/>
      <c r="C1150" s="1070"/>
      <c r="D1150" s="46"/>
      <c r="E1150" s="672"/>
      <c r="F1150" s="139"/>
      <c r="G1150" s="139"/>
      <c r="H1150" s="673"/>
      <c r="I1150" s="674"/>
      <c r="J1150" s="676"/>
      <c r="K1150" s="676"/>
      <c r="L1150" s="676"/>
      <c r="M1150" s="134"/>
      <c r="N1150" s="135"/>
      <c r="O1150" s="118" t="e">
        <f>EDATE($N1150,#REF!-1)</f>
        <v>#REF!</v>
      </c>
      <c r="P1150" s="135"/>
      <c r="Q1150" s="118" t="str">
        <f t="shared" si="311"/>
        <v/>
      </c>
      <c r="R1150" s="49" t="str">
        <f t="shared" si="312"/>
        <v/>
      </c>
      <c r="S1150" s="49">
        <f t="shared" si="316"/>
        <v>0</v>
      </c>
      <c r="T1150" s="245"/>
      <c r="U1150" s="132"/>
      <c r="V1150" s="604"/>
      <c r="W1150" s="604" t="str">
        <f t="shared" si="313"/>
        <v/>
      </c>
      <c r="X1150" s="1022">
        <f t="shared" si="314"/>
        <v>0</v>
      </c>
      <c r="Y1150" s="326"/>
      <c r="Z1150" s="327"/>
      <c r="AA1150" s="328"/>
      <c r="AB1150" s="604" t="e">
        <f ca="1">IF(Cat_alumnos[[#This Row],[Termina Programa]]&lt;TODAY(), "EGRESADO", "VIGENTE")</f>
        <v>#REF!</v>
      </c>
      <c r="AD1150" s="1249">
        <v>1132</v>
      </c>
      <c r="AE1150" s="925"/>
      <c r="AF115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CALENDARIO)]],TODAY())/30,0)-AE1150, IF(Cat_alumnos[[#This Row],[ESTATUS ACADÉMICO]]="VIGENTE",ROUNDDOWN(DAYS360(Cat_alumnos[[#This Row],[FECHA DE INICIO (PRIMERA CLASE CALENDARIO)]],TODAY())/30,0)+1-AE1150,"NO VIGENTE"))</f>
        <v>#REF!</v>
      </c>
      <c r="AG1150" s="604"/>
      <c r="AH115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0" s="1085" t="str">
        <f t="shared" si="317"/>
        <v>SUSPENDER</v>
      </c>
      <c r="AJ1150" s="604"/>
      <c r="AK1150" s="604"/>
      <c r="AL1150" s="604"/>
      <c r="AM1150" s="604"/>
      <c r="AN1150" s="924"/>
      <c r="AO1150" s="924"/>
      <c r="AP1150" s="924"/>
      <c r="AQ1150" s="924"/>
      <c r="AR1150" s="924"/>
      <c r="AS1150" s="924"/>
      <c r="AT1150" s="604"/>
      <c r="AU1150" s="604"/>
      <c r="AV1150" s="604"/>
      <c r="AW1150" s="604"/>
      <c r="AX1150" s="604"/>
      <c r="AY1150" s="604"/>
      <c r="AZ1150" s="604"/>
      <c r="BA1150" s="604"/>
      <c r="BB1150" s="604"/>
      <c r="BC1150" s="604"/>
      <c r="BD1150" s="604"/>
      <c r="BE1150" s="604"/>
      <c r="BF1150" s="604"/>
      <c r="BG1150" s="604"/>
      <c r="BH1150" s="604"/>
      <c r="BI1150" s="604"/>
      <c r="BJ1150" s="604"/>
      <c r="BK1150" s="604"/>
      <c r="BL1150" s="604"/>
      <c r="BM1150" s="604"/>
      <c r="BN1150" s="604"/>
      <c r="BO1150" s="604"/>
      <c r="BP1150" s="604"/>
      <c r="BQ1150" s="604"/>
      <c r="BR1150" s="604"/>
      <c r="BS1150" s="604"/>
      <c r="BT1150" s="604"/>
      <c r="BU1150" s="604"/>
      <c r="BV1150" s="604"/>
      <c r="BW1150" s="604"/>
      <c r="BX1150" s="604"/>
      <c r="BY1150" s="604"/>
      <c r="BZ1150" s="604"/>
      <c r="CA1150" s="604"/>
      <c r="CB1150" s="604"/>
      <c r="CC1150" s="604"/>
      <c r="CD1150" s="604"/>
      <c r="CE1150" s="604"/>
      <c r="CF1150" s="604"/>
      <c r="CG1150" s="604"/>
      <c r="CH1150" s="604"/>
      <c r="CI1150" s="604"/>
      <c r="CJ1150" s="604"/>
      <c r="CK1150" s="604"/>
    </row>
    <row r="1151" spans="1:89" ht="16" hidden="1">
      <c r="A1151" s="447">
        <f t="shared" si="315"/>
        <v>1133</v>
      </c>
      <c r="B1151" s="46"/>
      <c r="C1151" s="1070"/>
      <c r="D1151" s="46"/>
      <c r="E1151" s="672"/>
      <c r="F1151" s="139"/>
      <c r="G1151" s="139"/>
      <c r="H1151" s="673"/>
      <c r="I1151" s="674"/>
      <c r="J1151" s="676"/>
      <c r="K1151" s="676"/>
      <c r="L1151" s="676"/>
      <c r="M1151" s="134"/>
      <c r="N1151" s="135"/>
      <c r="O1151" s="118" t="e">
        <f>EDATE($N1151,#REF!-1)</f>
        <v>#REF!</v>
      </c>
      <c r="P1151" s="135"/>
      <c r="Q1151" s="118" t="str">
        <f t="shared" si="311"/>
        <v/>
      </c>
      <c r="R1151" s="49" t="str">
        <f t="shared" si="312"/>
        <v/>
      </c>
      <c r="S1151" s="49">
        <f t="shared" si="316"/>
        <v>0</v>
      </c>
      <c r="T1151" s="245"/>
      <c r="U1151" s="132"/>
      <c r="V1151" s="604"/>
      <c r="W1151" s="604" t="str">
        <f t="shared" si="313"/>
        <v/>
      </c>
      <c r="X1151" s="1022">
        <f t="shared" si="314"/>
        <v>0</v>
      </c>
      <c r="Y1151" s="326"/>
      <c r="Z1151" s="327"/>
      <c r="AA1151" s="328"/>
      <c r="AB1151" s="604" t="e">
        <f ca="1">IF(Cat_alumnos[[#This Row],[Termina Programa]]&lt;TODAY(), "EGRESADO", "VIGENTE")</f>
        <v>#REF!</v>
      </c>
      <c r="AD1151" s="1248">
        <v>1133</v>
      </c>
      <c r="AE1151" s="925"/>
      <c r="AF115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CALENDARIO)]],TODAY())/30,0)-AE1151, IF(Cat_alumnos[[#This Row],[ESTATUS ACADÉMICO]]="VIGENTE",ROUNDDOWN(DAYS360(Cat_alumnos[[#This Row],[FECHA DE INICIO (PRIMERA CLASE CALENDARIO)]],TODAY())/30,0)+1-AE1151,"NO VIGENTE"))</f>
        <v>#REF!</v>
      </c>
      <c r="AG1151" s="604"/>
      <c r="AH115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1" s="1085" t="str">
        <f t="shared" si="317"/>
        <v>SUSPENDER</v>
      </c>
      <c r="AJ1151" s="604"/>
      <c r="AK1151" s="604"/>
      <c r="AL1151" s="604"/>
      <c r="AM1151" s="604"/>
      <c r="AN1151" s="924"/>
      <c r="AO1151" s="924"/>
      <c r="AP1151" s="924"/>
      <c r="AQ1151" s="924"/>
      <c r="AR1151" s="924"/>
      <c r="AS1151" s="924"/>
      <c r="AT1151" s="604"/>
      <c r="AU1151" s="604"/>
      <c r="AV1151" s="604"/>
      <c r="AW1151" s="604"/>
      <c r="AX1151" s="604"/>
      <c r="AY1151" s="604"/>
      <c r="AZ1151" s="604"/>
      <c r="BA1151" s="604"/>
      <c r="BB1151" s="604"/>
      <c r="BC1151" s="604"/>
      <c r="BD1151" s="604"/>
      <c r="BE1151" s="604"/>
      <c r="BF1151" s="604"/>
      <c r="BG1151" s="604"/>
      <c r="BH1151" s="604"/>
      <c r="BI1151" s="604"/>
      <c r="BJ1151" s="604"/>
      <c r="BK1151" s="604"/>
      <c r="BL1151" s="604"/>
      <c r="BM1151" s="604"/>
      <c r="BN1151" s="604"/>
      <c r="BO1151" s="604"/>
      <c r="BP1151" s="604"/>
      <c r="BQ1151" s="604"/>
      <c r="BR1151" s="604"/>
      <c r="BS1151" s="604"/>
      <c r="BT1151" s="604"/>
      <c r="BU1151" s="604"/>
      <c r="BV1151" s="604"/>
      <c r="BW1151" s="604"/>
      <c r="BX1151" s="604"/>
      <c r="BY1151" s="604"/>
      <c r="BZ1151" s="604"/>
      <c r="CA1151" s="604"/>
      <c r="CB1151" s="604"/>
      <c r="CC1151" s="604"/>
      <c r="CD1151" s="604"/>
      <c r="CE1151" s="604"/>
      <c r="CF1151" s="604"/>
      <c r="CG1151" s="604"/>
      <c r="CH1151" s="604"/>
      <c r="CI1151" s="604"/>
      <c r="CJ1151" s="604"/>
      <c r="CK1151" s="604"/>
    </row>
    <row r="1152" spans="1:89" ht="16" hidden="1">
      <c r="A1152" s="447">
        <f t="shared" si="315"/>
        <v>1134</v>
      </c>
      <c r="B1152" s="46"/>
      <c r="C1152" s="1070"/>
      <c r="D1152" s="46"/>
      <c r="E1152" s="672"/>
      <c r="F1152" s="139"/>
      <c r="G1152" s="139"/>
      <c r="H1152" s="673"/>
      <c r="I1152" s="674"/>
      <c r="J1152" s="676"/>
      <c r="K1152" s="676"/>
      <c r="L1152" s="676"/>
      <c r="M1152" s="134"/>
      <c r="N1152" s="135"/>
      <c r="O1152" s="118" t="e">
        <f>EDATE($N1152,#REF!-1)</f>
        <v>#REF!</v>
      </c>
      <c r="P1152" s="135"/>
      <c r="Q1152" s="118" t="str">
        <f t="shared" si="311"/>
        <v/>
      </c>
      <c r="R1152" s="49" t="str">
        <f t="shared" si="312"/>
        <v/>
      </c>
      <c r="S1152" s="49">
        <f t="shared" si="316"/>
        <v>0</v>
      </c>
      <c r="T1152" s="245"/>
      <c r="U1152" s="132"/>
      <c r="V1152" s="604"/>
      <c r="W1152" s="604" t="str">
        <f t="shared" si="313"/>
        <v/>
      </c>
      <c r="X1152" s="1022">
        <f t="shared" si="314"/>
        <v>0</v>
      </c>
      <c r="Y1152" s="326"/>
      <c r="Z1152" s="327"/>
      <c r="AA1152" s="328"/>
      <c r="AB1152" s="604" t="e">
        <f ca="1">IF(Cat_alumnos[[#This Row],[Termina Programa]]&lt;TODAY(), "EGRESADO", "VIGENTE")</f>
        <v>#REF!</v>
      </c>
      <c r="AD1152" s="1249">
        <v>1134</v>
      </c>
      <c r="AE1152" s="925"/>
      <c r="AF115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CALENDARIO)]],TODAY())/30,0)-AE1152, IF(Cat_alumnos[[#This Row],[ESTATUS ACADÉMICO]]="VIGENTE",ROUNDDOWN(DAYS360(Cat_alumnos[[#This Row],[FECHA DE INICIO (PRIMERA CLASE CALENDARIO)]],TODAY())/30,0)+1-AE1152,"NO VIGENTE"))</f>
        <v>#REF!</v>
      </c>
      <c r="AG1152" s="604"/>
      <c r="AH115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2" s="1085" t="str">
        <f t="shared" si="317"/>
        <v>SUSPENDER</v>
      </c>
      <c r="AJ1152" s="604"/>
      <c r="AK1152" s="604"/>
      <c r="AL1152" s="604"/>
      <c r="AM1152" s="604"/>
      <c r="AN1152" s="924"/>
      <c r="AO1152" s="924"/>
      <c r="AP1152" s="924"/>
      <c r="AQ1152" s="924"/>
      <c r="AR1152" s="924"/>
      <c r="AS1152" s="924"/>
      <c r="AT1152" s="604"/>
      <c r="AU1152" s="604"/>
      <c r="AV1152" s="604"/>
      <c r="AW1152" s="604"/>
      <c r="AX1152" s="604"/>
      <c r="AY1152" s="604"/>
      <c r="AZ1152" s="604"/>
      <c r="BA1152" s="604"/>
      <c r="BB1152" s="604"/>
      <c r="BC1152" s="604"/>
      <c r="BD1152" s="604"/>
      <c r="BE1152" s="604"/>
      <c r="BF1152" s="604"/>
      <c r="BG1152" s="604"/>
      <c r="BH1152" s="604"/>
      <c r="BI1152" s="604"/>
      <c r="BJ1152" s="604"/>
      <c r="BK1152" s="604"/>
      <c r="BL1152" s="604"/>
      <c r="BM1152" s="604"/>
      <c r="BN1152" s="604"/>
      <c r="BO1152" s="604"/>
      <c r="BP1152" s="604"/>
      <c r="BQ1152" s="604"/>
      <c r="BR1152" s="604"/>
      <c r="BS1152" s="604"/>
      <c r="BT1152" s="604"/>
      <c r="BU1152" s="604"/>
      <c r="BV1152" s="604"/>
      <c r="BW1152" s="604"/>
      <c r="BX1152" s="604"/>
      <c r="BY1152" s="604"/>
      <c r="BZ1152" s="604"/>
      <c r="CA1152" s="604"/>
      <c r="CB1152" s="604"/>
      <c r="CC1152" s="604"/>
      <c r="CD1152" s="604"/>
      <c r="CE1152" s="604"/>
      <c r="CF1152" s="604"/>
      <c r="CG1152" s="604"/>
      <c r="CH1152" s="604"/>
      <c r="CI1152" s="604"/>
      <c r="CJ1152" s="604"/>
      <c r="CK1152" s="604"/>
    </row>
    <row r="1153" spans="1:89" ht="16" hidden="1">
      <c r="A1153" s="447">
        <f t="shared" si="315"/>
        <v>1135</v>
      </c>
      <c r="B1153" s="46"/>
      <c r="C1153" s="1070"/>
      <c r="D1153" s="46"/>
      <c r="E1153" s="672"/>
      <c r="F1153" s="139"/>
      <c r="G1153" s="139"/>
      <c r="H1153" s="673"/>
      <c r="I1153" s="674"/>
      <c r="J1153" s="676"/>
      <c r="K1153" s="676"/>
      <c r="L1153" s="676"/>
      <c r="M1153" s="134"/>
      <c r="N1153" s="135"/>
      <c r="O1153" s="118" t="e">
        <f>EDATE($N1153,#REF!-1)</f>
        <v>#REF!</v>
      </c>
      <c r="P1153" s="135"/>
      <c r="Q1153" s="118" t="str">
        <f t="shared" ref="Q1153:Q1216" si="318">IFERROR(EDATE($P1153,$H1153-1),"")</f>
        <v/>
      </c>
      <c r="R1153" s="49" t="str">
        <f t="shared" ref="R1153:R1216" si="319">MID($C1153,11,1)</f>
        <v/>
      </c>
      <c r="S1153" s="49">
        <f t="shared" si="316"/>
        <v>0</v>
      </c>
      <c r="T1153" s="245"/>
      <c r="U1153" s="132"/>
      <c r="V1153" s="604"/>
      <c r="W1153" s="604" t="str">
        <f t="shared" ref="W1153:W1216" si="320">IFERROR($X1153/$V1153,"")</f>
        <v/>
      </c>
      <c r="X1153" s="1022">
        <f t="shared" ref="X1153:X1216" si="321">$V1153-$L1153</f>
        <v>0</v>
      </c>
      <c r="Y1153" s="326"/>
      <c r="Z1153" s="327"/>
      <c r="AA1153" s="328"/>
      <c r="AB1153" s="604" t="e">
        <f ca="1">IF(Cat_alumnos[[#This Row],[Termina Programa]]&lt;TODAY(), "EGRESADO", "VIGENTE")</f>
        <v>#REF!</v>
      </c>
      <c r="AD1153" s="1248">
        <v>1135</v>
      </c>
      <c r="AE1153" s="925"/>
      <c r="AF115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CALENDARIO)]],TODAY())/30,0)-AE1153, IF(Cat_alumnos[[#This Row],[ESTATUS ACADÉMICO]]="VIGENTE",ROUNDDOWN(DAYS360(Cat_alumnos[[#This Row],[FECHA DE INICIO (PRIMERA CLASE CALENDARIO)]],TODAY())/30,0)+1-AE1153,"NO VIGENTE"))</f>
        <v>#REF!</v>
      </c>
      <c r="AG1153" s="604"/>
      <c r="AH115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3" s="1085" t="str">
        <f t="shared" si="317"/>
        <v>SUSPENDER</v>
      </c>
      <c r="AJ1153" s="604"/>
      <c r="AK1153" s="604"/>
      <c r="AL1153" s="604"/>
      <c r="AM1153" s="604"/>
      <c r="AN1153" s="924"/>
      <c r="AO1153" s="924"/>
      <c r="AP1153" s="924"/>
      <c r="AQ1153" s="924"/>
      <c r="AR1153" s="924"/>
      <c r="AS1153" s="924"/>
      <c r="AT1153" s="604"/>
      <c r="AU1153" s="604"/>
      <c r="AV1153" s="604"/>
      <c r="AW1153" s="604"/>
      <c r="AX1153" s="604"/>
      <c r="AY1153" s="604"/>
      <c r="AZ1153" s="604"/>
      <c r="BA1153" s="604"/>
      <c r="BB1153" s="604"/>
      <c r="BC1153" s="604"/>
      <c r="BD1153" s="604"/>
      <c r="BE1153" s="604"/>
      <c r="BF1153" s="604"/>
      <c r="BG1153" s="604"/>
      <c r="BH1153" s="604"/>
      <c r="BI1153" s="604"/>
      <c r="BJ1153" s="604"/>
      <c r="BK1153" s="604"/>
      <c r="BL1153" s="604"/>
      <c r="BM1153" s="604"/>
      <c r="BN1153" s="604"/>
      <c r="BO1153" s="604"/>
      <c r="BP1153" s="604"/>
      <c r="BQ1153" s="604"/>
      <c r="BR1153" s="604"/>
      <c r="BS1153" s="604"/>
      <c r="BT1153" s="604"/>
      <c r="BU1153" s="604"/>
      <c r="BV1153" s="604"/>
      <c r="BW1153" s="604"/>
      <c r="BX1153" s="604"/>
      <c r="BY1153" s="604"/>
      <c r="BZ1153" s="604"/>
      <c r="CA1153" s="604"/>
      <c r="CB1153" s="604"/>
      <c r="CC1153" s="604"/>
      <c r="CD1153" s="604"/>
      <c r="CE1153" s="604"/>
      <c r="CF1153" s="604"/>
      <c r="CG1153" s="604"/>
      <c r="CH1153" s="604"/>
      <c r="CI1153" s="604"/>
      <c r="CJ1153" s="604"/>
      <c r="CK1153" s="604"/>
    </row>
    <row r="1154" spans="1:89" ht="16" hidden="1">
      <c r="A1154" s="447">
        <f t="shared" si="315"/>
        <v>1136</v>
      </c>
      <c r="B1154" s="46"/>
      <c r="C1154" s="1070"/>
      <c r="D1154" s="46"/>
      <c r="E1154" s="672"/>
      <c r="F1154" s="139"/>
      <c r="G1154" s="139"/>
      <c r="H1154" s="673"/>
      <c r="I1154" s="674"/>
      <c r="J1154" s="676"/>
      <c r="K1154" s="676"/>
      <c r="L1154" s="676"/>
      <c r="M1154" s="134"/>
      <c r="N1154" s="135"/>
      <c r="O1154" s="118" t="e">
        <f>EDATE($N1154,#REF!-1)</f>
        <v>#REF!</v>
      </c>
      <c r="P1154" s="135"/>
      <c r="Q1154" s="118" t="str">
        <f t="shared" si="318"/>
        <v/>
      </c>
      <c r="R1154" s="49" t="str">
        <f t="shared" si="319"/>
        <v/>
      </c>
      <c r="S1154" s="49">
        <f t="shared" si="316"/>
        <v>0</v>
      </c>
      <c r="T1154" s="245"/>
      <c r="U1154" s="132"/>
      <c r="V1154" s="604"/>
      <c r="W1154" s="604" t="str">
        <f t="shared" si="320"/>
        <v/>
      </c>
      <c r="X1154" s="1022">
        <f t="shared" si="321"/>
        <v>0</v>
      </c>
      <c r="Y1154" s="326"/>
      <c r="Z1154" s="327"/>
      <c r="AA1154" s="328"/>
      <c r="AB1154" s="604" t="e">
        <f ca="1">IF(Cat_alumnos[[#This Row],[Termina Programa]]&lt;TODAY(), "EGRESADO", "VIGENTE")</f>
        <v>#REF!</v>
      </c>
      <c r="AD1154" s="1249">
        <v>1136</v>
      </c>
      <c r="AE1154" s="925"/>
      <c r="AF115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CALENDARIO)]],TODAY())/30,0)-AE1154, IF(Cat_alumnos[[#This Row],[ESTATUS ACADÉMICO]]="VIGENTE",ROUNDDOWN(DAYS360(Cat_alumnos[[#This Row],[FECHA DE INICIO (PRIMERA CLASE CALENDARIO)]],TODAY())/30,0)+1-AE1154,"NO VIGENTE"))</f>
        <v>#REF!</v>
      </c>
      <c r="AG1154" s="604"/>
      <c r="AH115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4" s="1085" t="str">
        <f t="shared" si="317"/>
        <v>SUSPENDER</v>
      </c>
      <c r="AJ1154" s="604"/>
      <c r="AK1154" s="604"/>
      <c r="AL1154" s="604"/>
      <c r="AM1154" s="604"/>
      <c r="AN1154" s="924"/>
      <c r="AO1154" s="924"/>
      <c r="AP1154" s="924"/>
      <c r="AQ1154" s="924"/>
      <c r="AR1154" s="924"/>
      <c r="AS1154" s="924"/>
      <c r="AT1154" s="604"/>
      <c r="AU1154" s="604"/>
      <c r="AV1154" s="604"/>
      <c r="AW1154" s="604"/>
      <c r="AX1154" s="604"/>
      <c r="AY1154" s="604"/>
      <c r="AZ1154" s="604"/>
      <c r="BA1154" s="604"/>
      <c r="BB1154" s="604"/>
      <c r="BC1154" s="604"/>
      <c r="BD1154" s="604"/>
      <c r="BE1154" s="604"/>
      <c r="BF1154" s="604"/>
      <c r="BG1154" s="604"/>
      <c r="BH1154" s="604"/>
      <c r="BI1154" s="604"/>
      <c r="BJ1154" s="604"/>
      <c r="BK1154" s="604"/>
      <c r="BL1154" s="604"/>
      <c r="BM1154" s="604"/>
      <c r="BN1154" s="604"/>
      <c r="BO1154" s="604"/>
      <c r="BP1154" s="604"/>
      <c r="BQ1154" s="604"/>
      <c r="BR1154" s="604"/>
      <c r="BS1154" s="604"/>
      <c r="BT1154" s="604"/>
      <c r="BU1154" s="604"/>
      <c r="BV1154" s="604"/>
      <c r="BW1154" s="604"/>
      <c r="BX1154" s="604"/>
      <c r="BY1154" s="604"/>
      <c r="BZ1154" s="604"/>
      <c r="CA1154" s="604"/>
      <c r="CB1154" s="604"/>
      <c r="CC1154" s="604"/>
      <c r="CD1154" s="604"/>
      <c r="CE1154" s="604"/>
      <c r="CF1154" s="604"/>
      <c r="CG1154" s="604"/>
      <c r="CH1154" s="604"/>
      <c r="CI1154" s="604"/>
      <c r="CJ1154" s="604"/>
      <c r="CK1154" s="604"/>
    </row>
    <row r="1155" spans="1:89" ht="16" hidden="1">
      <c r="A1155" s="447">
        <f t="shared" si="315"/>
        <v>1137</v>
      </c>
      <c r="B1155" s="46"/>
      <c r="C1155" s="1070"/>
      <c r="D1155" s="46"/>
      <c r="E1155" s="672"/>
      <c r="F1155" s="139"/>
      <c r="G1155" s="139"/>
      <c r="H1155" s="673"/>
      <c r="I1155" s="674"/>
      <c r="J1155" s="676"/>
      <c r="K1155" s="676"/>
      <c r="L1155" s="676"/>
      <c r="M1155" s="134"/>
      <c r="N1155" s="135"/>
      <c r="O1155" s="118" t="e">
        <f>EDATE($N1155,#REF!-1)</f>
        <v>#REF!</v>
      </c>
      <c r="P1155" s="135"/>
      <c r="Q1155" s="118" t="str">
        <f t="shared" si="318"/>
        <v/>
      </c>
      <c r="R1155" s="49" t="str">
        <f t="shared" si="319"/>
        <v/>
      </c>
      <c r="S1155" s="49">
        <f t="shared" si="316"/>
        <v>0</v>
      </c>
      <c r="T1155" s="245"/>
      <c r="U1155" s="132"/>
      <c r="V1155" s="604"/>
      <c r="W1155" s="604" t="str">
        <f t="shared" si="320"/>
        <v/>
      </c>
      <c r="X1155" s="1022">
        <f t="shared" si="321"/>
        <v>0</v>
      </c>
      <c r="Y1155" s="326"/>
      <c r="Z1155" s="327"/>
      <c r="AA1155" s="328"/>
      <c r="AB1155" s="604" t="e">
        <f ca="1">IF(Cat_alumnos[[#This Row],[Termina Programa]]&lt;TODAY(), "EGRESADO", "VIGENTE")</f>
        <v>#REF!</v>
      </c>
      <c r="AD1155" s="1248">
        <v>1137</v>
      </c>
      <c r="AE1155" s="925"/>
      <c r="AF115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CALENDARIO)]],TODAY())/30,0)-AE1155, IF(Cat_alumnos[[#This Row],[ESTATUS ACADÉMICO]]="VIGENTE",ROUNDDOWN(DAYS360(Cat_alumnos[[#This Row],[FECHA DE INICIO (PRIMERA CLASE CALENDARIO)]],TODAY())/30,0)+1-AE1155,"NO VIGENTE"))</f>
        <v>#REF!</v>
      </c>
      <c r="AG1155" s="604"/>
      <c r="AH115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5" s="1085" t="str">
        <f t="shared" si="317"/>
        <v>SUSPENDER</v>
      </c>
      <c r="AJ1155" s="604"/>
      <c r="AK1155" s="604"/>
      <c r="AL1155" s="604"/>
      <c r="AM1155" s="604"/>
      <c r="AN1155" s="924"/>
      <c r="AO1155" s="924"/>
      <c r="AP1155" s="924"/>
      <c r="AQ1155" s="924"/>
      <c r="AR1155" s="924"/>
      <c r="AS1155" s="924"/>
      <c r="AT1155" s="604"/>
      <c r="AU1155" s="604"/>
      <c r="AV1155" s="604"/>
      <c r="AW1155" s="604"/>
      <c r="AX1155" s="604"/>
      <c r="AY1155" s="604"/>
      <c r="AZ1155" s="604"/>
      <c r="BA1155" s="604"/>
      <c r="BB1155" s="604"/>
      <c r="BC1155" s="604"/>
      <c r="BD1155" s="604"/>
      <c r="BE1155" s="604"/>
      <c r="BF1155" s="604"/>
      <c r="BG1155" s="604"/>
      <c r="BH1155" s="604"/>
      <c r="BI1155" s="604"/>
      <c r="BJ1155" s="604"/>
      <c r="BK1155" s="604"/>
      <c r="BL1155" s="604"/>
      <c r="BM1155" s="604"/>
      <c r="BN1155" s="604"/>
      <c r="BO1155" s="604"/>
      <c r="BP1155" s="604"/>
      <c r="BQ1155" s="604"/>
      <c r="BR1155" s="604"/>
      <c r="BS1155" s="604"/>
      <c r="BT1155" s="604"/>
      <c r="BU1155" s="604"/>
      <c r="BV1155" s="604"/>
      <c r="BW1155" s="604"/>
      <c r="BX1155" s="604"/>
      <c r="BY1155" s="604"/>
      <c r="BZ1155" s="604"/>
      <c r="CA1155" s="604"/>
      <c r="CB1155" s="604"/>
      <c r="CC1155" s="604"/>
      <c r="CD1155" s="604"/>
      <c r="CE1155" s="604"/>
      <c r="CF1155" s="604"/>
      <c r="CG1155" s="604"/>
      <c r="CH1155" s="604"/>
      <c r="CI1155" s="604"/>
      <c r="CJ1155" s="604"/>
      <c r="CK1155" s="604"/>
    </row>
    <row r="1156" spans="1:89" ht="16" hidden="1">
      <c r="A1156" s="447">
        <f t="shared" si="315"/>
        <v>1138</v>
      </c>
      <c r="B1156" s="46"/>
      <c r="C1156" s="1070"/>
      <c r="D1156" s="46"/>
      <c r="E1156" s="672"/>
      <c r="F1156" s="139"/>
      <c r="G1156" s="139"/>
      <c r="H1156" s="673"/>
      <c r="I1156" s="674"/>
      <c r="J1156" s="676"/>
      <c r="K1156" s="676"/>
      <c r="L1156" s="676"/>
      <c r="M1156" s="134"/>
      <c r="N1156" s="135"/>
      <c r="O1156" s="118" t="e">
        <f>EDATE($N1156,#REF!-1)</f>
        <v>#REF!</v>
      </c>
      <c r="P1156" s="135"/>
      <c r="Q1156" s="118" t="str">
        <f t="shared" si="318"/>
        <v/>
      </c>
      <c r="R1156" s="49" t="str">
        <f t="shared" si="319"/>
        <v/>
      </c>
      <c r="S1156" s="49">
        <f t="shared" si="316"/>
        <v>0</v>
      </c>
      <c r="T1156" s="245"/>
      <c r="U1156" s="132"/>
      <c r="V1156" s="604"/>
      <c r="W1156" s="604" t="str">
        <f t="shared" si="320"/>
        <v/>
      </c>
      <c r="X1156" s="1022">
        <f t="shared" si="321"/>
        <v>0</v>
      </c>
      <c r="Y1156" s="326"/>
      <c r="Z1156" s="327"/>
      <c r="AA1156" s="328"/>
      <c r="AB1156" s="604" t="e">
        <f ca="1">IF(Cat_alumnos[[#This Row],[Termina Programa]]&lt;TODAY(), "EGRESADO", "VIGENTE")</f>
        <v>#REF!</v>
      </c>
      <c r="AD1156" s="1249">
        <v>1138</v>
      </c>
      <c r="AE1156" s="925"/>
      <c r="AF115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CALENDARIO)]],TODAY())/30,0)-AE1156, IF(Cat_alumnos[[#This Row],[ESTATUS ACADÉMICO]]="VIGENTE",ROUNDDOWN(DAYS360(Cat_alumnos[[#This Row],[FECHA DE INICIO (PRIMERA CLASE CALENDARIO)]],TODAY())/30,0)+1-AE1156,"NO VIGENTE"))</f>
        <v>#REF!</v>
      </c>
      <c r="AG1156" s="604"/>
      <c r="AH115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6" s="1085" t="str">
        <f t="shared" si="317"/>
        <v>SUSPENDER</v>
      </c>
      <c r="AJ1156" s="604"/>
      <c r="AK1156" s="604"/>
      <c r="AL1156" s="604"/>
      <c r="AM1156" s="604"/>
      <c r="AN1156" s="924"/>
      <c r="AO1156" s="924"/>
      <c r="AP1156" s="924"/>
      <c r="AQ1156" s="924"/>
      <c r="AR1156" s="924"/>
      <c r="AS1156" s="924"/>
      <c r="AT1156" s="604"/>
      <c r="AU1156" s="604"/>
      <c r="AV1156" s="604"/>
      <c r="AW1156" s="604"/>
      <c r="AX1156" s="604"/>
      <c r="AY1156" s="604"/>
      <c r="AZ1156" s="604"/>
      <c r="BA1156" s="604"/>
      <c r="BB1156" s="604"/>
      <c r="BC1156" s="604"/>
      <c r="BD1156" s="604"/>
      <c r="BE1156" s="604"/>
      <c r="BF1156" s="604"/>
      <c r="BG1156" s="604"/>
      <c r="BH1156" s="604"/>
      <c r="BI1156" s="604"/>
      <c r="BJ1156" s="604"/>
      <c r="BK1156" s="604"/>
      <c r="BL1156" s="604"/>
      <c r="BM1156" s="604"/>
      <c r="BN1156" s="604"/>
      <c r="BO1156" s="604"/>
      <c r="BP1156" s="604"/>
      <c r="BQ1156" s="604"/>
      <c r="BR1156" s="604"/>
      <c r="BS1156" s="604"/>
      <c r="BT1156" s="604"/>
      <c r="BU1156" s="604"/>
      <c r="BV1156" s="604"/>
      <c r="BW1156" s="604"/>
      <c r="BX1156" s="604"/>
      <c r="BY1156" s="604"/>
      <c r="BZ1156" s="604"/>
      <c r="CA1156" s="604"/>
      <c r="CB1156" s="604"/>
      <c r="CC1156" s="604"/>
      <c r="CD1156" s="604"/>
      <c r="CE1156" s="604"/>
      <c r="CF1156" s="604"/>
      <c r="CG1156" s="604"/>
      <c r="CH1156" s="604"/>
      <c r="CI1156" s="604"/>
      <c r="CJ1156" s="604"/>
      <c r="CK1156" s="604"/>
    </row>
    <row r="1157" spans="1:89" ht="16" hidden="1">
      <c r="A1157" s="447">
        <f t="shared" si="315"/>
        <v>1139</v>
      </c>
      <c r="B1157" s="46"/>
      <c r="C1157" s="1070"/>
      <c r="D1157" s="46"/>
      <c r="E1157" s="672"/>
      <c r="F1157" s="139"/>
      <c r="G1157" s="139"/>
      <c r="H1157" s="673"/>
      <c r="I1157" s="674"/>
      <c r="J1157" s="676"/>
      <c r="K1157" s="676"/>
      <c r="L1157" s="676"/>
      <c r="M1157" s="134"/>
      <c r="N1157" s="135"/>
      <c r="O1157" s="118" t="e">
        <f>EDATE($N1157,#REF!-1)</f>
        <v>#REF!</v>
      </c>
      <c r="P1157" s="135"/>
      <c r="Q1157" s="118" t="str">
        <f t="shared" si="318"/>
        <v/>
      </c>
      <c r="R1157" s="49" t="str">
        <f t="shared" si="319"/>
        <v/>
      </c>
      <c r="S1157" s="49">
        <f t="shared" si="316"/>
        <v>0</v>
      </c>
      <c r="T1157" s="245"/>
      <c r="U1157" s="132"/>
      <c r="V1157" s="604"/>
      <c r="W1157" s="604" t="str">
        <f t="shared" si="320"/>
        <v/>
      </c>
      <c r="X1157" s="1022">
        <f t="shared" si="321"/>
        <v>0</v>
      </c>
      <c r="Y1157" s="326"/>
      <c r="Z1157" s="327"/>
      <c r="AA1157" s="328"/>
      <c r="AB1157" s="604" t="e">
        <f ca="1">IF(Cat_alumnos[[#This Row],[Termina Programa]]&lt;TODAY(), "EGRESADO", "VIGENTE")</f>
        <v>#REF!</v>
      </c>
      <c r="AD1157" s="1248">
        <v>1139</v>
      </c>
      <c r="AE1157" s="925"/>
      <c r="AF115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CALENDARIO)]],TODAY())/30,0)-AE1157, IF(Cat_alumnos[[#This Row],[ESTATUS ACADÉMICO]]="VIGENTE",ROUNDDOWN(DAYS360(Cat_alumnos[[#This Row],[FECHA DE INICIO (PRIMERA CLASE CALENDARIO)]],TODAY())/30,0)+1-AE1157,"NO VIGENTE"))</f>
        <v>#REF!</v>
      </c>
      <c r="AG1157" s="604"/>
      <c r="AH115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7" s="1085" t="str">
        <f t="shared" si="317"/>
        <v>SUSPENDER</v>
      </c>
      <c r="AJ1157" s="604"/>
      <c r="AK1157" s="604"/>
      <c r="AL1157" s="604"/>
      <c r="AM1157" s="604"/>
      <c r="AN1157" s="924"/>
      <c r="AO1157" s="924"/>
      <c r="AP1157" s="924"/>
      <c r="AQ1157" s="924"/>
      <c r="AR1157" s="924"/>
      <c r="AS1157" s="924"/>
      <c r="AT1157" s="604"/>
      <c r="AU1157" s="604"/>
      <c r="AV1157" s="604"/>
      <c r="AW1157" s="604"/>
      <c r="AX1157" s="604"/>
      <c r="AY1157" s="604"/>
      <c r="AZ1157" s="604"/>
      <c r="BA1157" s="604"/>
      <c r="BB1157" s="604"/>
      <c r="BC1157" s="604"/>
      <c r="BD1157" s="604"/>
      <c r="BE1157" s="604"/>
      <c r="BF1157" s="604"/>
      <c r="BG1157" s="604"/>
      <c r="BH1157" s="604"/>
      <c r="BI1157" s="604"/>
      <c r="BJ1157" s="604"/>
      <c r="BK1157" s="604"/>
      <c r="BL1157" s="604"/>
      <c r="BM1157" s="604"/>
      <c r="BN1157" s="604"/>
      <c r="BO1157" s="604"/>
      <c r="BP1157" s="604"/>
      <c r="BQ1157" s="604"/>
      <c r="BR1157" s="604"/>
      <c r="BS1157" s="604"/>
      <c r="BT1157" s="604"/>
      <c r="BU1157" s="604"/>
      <c r="BV1157" s="604"/>
      <c r="BW1157" s="604"/>
      <c r="BX1157" s="604"/>
      <c r="BY1157" s="604"/>
      <c r="BZ1157" s="604"/>
      <c r="CA1157" s="604"/>
      <c r="CB1157" s="604"/>
      <c r="CC1157" s="604"/>
      <c r="CD1157" s="604"/>
      <c r="CE1157" s="604"/>
      <c r="CF1157" s="604"/>
      <c r="CG1157" s="604"/>
      <c r="CH1157" s="604"/>
      <c r="CI1157" s="604"/>
      <c r="CJ1157" s="604"/>
      <c r="CK1157" s="604"/>
    </row>
    <row r="1158" spans="1:89" ht="16" hidden="1">
      <c r="A1158" s="447">
        <f t="shared" ref="A1158:A1221" si="322">A1157+1</f>
        <v>1140</v>
      </c>
      <c r="B1158" s="46"/>
      <c r="C1158" s="1070"/>
      <c r="D1158" s="46"/>
      <c r="E1158" s="672"/>
      <c r="F1158" s="139"/>
      <c r="G1158" s="139"/>
      <c r="H1158" s="673"/>
      <c r="I1158" s="674"/>
      <c r="J1158" s="676"/>
      <c r="K1158" s="676"/>
      <c r="L1158" s="676"/>
      <c r="M1158" s="134"/>
      <c r="N1158" s="135"/>
      <c r="O1158" s="118" t="e">
        <f>EDATE($N1158,#REF!-1)</f>
        <v>#REF!</v>
      </c>
      <c r="P1158" s="135"/>
      <c r="Q1158" s="118" t="str">
        <f t="shared" si="318"/>
        <v/>
      </c>
      <c r="R1158" s="49" t="str">
        <f t="shared" si="319"/>
        <v/>
      </c>
      <c r="S1158" s="49">
        <f t="shared" si="316"/>
        <v>0</v>
      </c>
      <c r="T1158" s="245"/>
      <c r="U1158" s="132"/>
      <c r="V1158" s="604"/>
      <c r="W1158" s="604" t="str">
        <f t="shared" si="320"/>
        <v/>
      </c>
      <c r="X1158" s="1022">
        <f t="shared" si="321"/>
        <v>0</v>
      </c>
      <c r="Y1158" s="326"/>
      <c r="Z1158" s="327"/>
      <c r="AA1158" s="328"/>
      <c r="AB1158" s="604" t="e">
        <f ca="1">IF(Cat_alumnos[[#This Row],[Termina Programa]]&lt;TODAY(), "EGRESADO", "VIGENTE")</f>
        <v>#REF!</v>
      </c>
      <c r="AD1158" s="1249">
        <v>1140</v>
      </c>
      <c r="AE1158" s="925"/>
      <c r="AF115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CALENDARIO)]],TODAY())/30,0)-AE1158, IF(Cat_alumnos[[#This Row],[ESTATUS ACADÉMICO]]="VIGENTE",ROUNDDOWN(DAYS360(Cat_alumnos[[#This Row],[FECHA DE INICIO (PRIMERA CLASE CALENDARIO)]],TODAY())/30,0)+1-AE1158,"NO VIGENTE"))</f>
        <v>#REF!</v>
      </c>
      <c r="AG1158" s="604"/>
      <c r="AH115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8" s="1085" t="str">
        <f t="shared" si="317"/>
        <v>SUSPENDER</v>
      </c>
      <c r="AJ1158" s="604"/>
      <c r="AK1158" s="604"/>
      <c r="AL1158" s="604"/>
      <c r="AM1158" s="604"/>
      <c r="AN1158" s="924"/>
      <c r="AO1158" s="924"/>
      <c r="AP1158" s="924"/>
      <c r="AQ1158" s="924"/>
      <c r="AR1158" s="924"/>
      <c r="AS1158" s="924"/>
      <c r="AT1158" s="604"/>
      <c r="AU1158" s="604"/>
      <c r="AV1158" s="604"/>
      <c r="AW1158" s="604"/>
      <c r="AX1158" s="604"/>
      <c r="AY1158" s="604"/>
      <c r="AZ1158" s="604"/>
      <c r="BA1158" s="604"/>
      <c r="BB1158" s="604"/>
      <c r="BC1158" s="604"/>
      <c r="BD1158" s="604"/>
      <c r="BE1158" s="604"/>
      <c r="BF1158" s="604"/>
      <c r="BG1158" s="604"/>
      <c r="BH1158" s="604"/>
      <c r="BI1158" s="604"/>
      <c r="BJ1158" s="604"/>
      <c r="BK1158" s="604"/>
      <c r="BL1158" s="604"/>
      <c r="BM1158" s="604"/>
      <c r="BN1158" s="604"/>
      <c r="BO1158" s="604"/>
      <c r="BP1158" s="604"/>
      <c r="BQ1158" s="604"/>
      <c r="BR1158" s="604"/>
      <c r="BS1158" s="604"/>
      <c r="BT1158" s="604"/>
      <c r="BU1158" s="604"/>
      <c r="BV1158" s="604"/>
      <c r="BW1158" s="604"/>
      <c r="BX1158" s="604"/>
      <c r="BY1158" s="604"/>
      <c r="BZ1158" s="604"/>
      <c r="CA1158" s="604"/>
      <c r="CB1158" s="604"/>
      <c r="CC1158" s="604"/>
      <c r="CD1158" s="604"/>
      <c r="CE1158" s="604"/>
      <c r="CF1158" s="604"/>
      <c r="CG1158" s="604"/>
      <c r="CH1158" s="604"/>
      <c r="CI1158" s="604"/>
      <c r="CJ1158" s="604"/>
      <c r="CK1158" s="604"/>
    </row>
    <row r="1159" spans="1:89" ht="16" hidden="1">
      <c r="A1159" s="447">
        <f t="shared" si="322"/>
        <v>1141</v>
      </c>
      <c r="B1159" s="46"/>
      <c r="C1159" s="1070"/>
      <c r="D1159" s="46"/>
      <c r="E1159" s="672"/>
      <c r="F1159" s="139"/>
      <c r="G1159" s="139"/>
      <c r="H1159" s="673"/>
      <c r="I1159" s="674"/>
      <c r="J1159" s="676"/>
      <c r="K1159" s="676"/>
      <c r="L1159" s="676"/>
      <c r="M1159" s="134"/>
      <c r="N1159" s="135"/>
      <c r="O1159" s="118" t="e">
        <f>EDATE($N1159,#REF!-1)</f>
        <v>#REF!</v>
      </c>
      <c r="P1159" s="135"/>
      <c r="Q1159" s="118" t="str">
        <f t="shared" si="318"/>
        <v/>
      </c>
      <c r="R1159" s="49" t="str">
        <f t="shared" si="319"/>
        <v/>
      </c>
      <c r="S1159" s="49">
        <f t="shared" si="316"/>
        <v>0</v>
      </c>
      <c r="T1159" s="245"/>
      <c r="U1159" s="132"/>
      <c r="V1159" s="604"/>
      <c r="W1159" s="604" t="str">
        <f t="shared" si="320"/>
        <v/>
      </c>
      <c r="X1159" s="1022">
        <f t="shared" si="321"/>
        <v>0</v>
      </c>
      <c r="Y1159" s="326"/>
      <c r="Z1159" s="327"/>
      <c r="AA1159" s="328"/>
      <c r="AB1159" s="604" t="e">
        <f ca="1">IF(Cat_alumnos[[#This Row],[Termina Programa]]&lt;TODAY(), "EGRESADO", "VIGENTE")</f>
        <v>#REF!</v>
      </c>
      <c r="AD1159" s="1248">
        <v>1141</v>
      </c>
      <c r="AE1159" s="925"/>
      <c r="AF115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CALENDARIO)]],TODAY())/30,0)-AE1159, IF(Cat_alumnos[[#This Row],[ESTATUS ACADÉMICO]]="VIGENTE",ROUNDDOWN(DAYS360(Cat_alumnos[[#This Row],[FECHA DE INICIO (PRIMERA CLASE CALENDARIO)]],TODAY())/30,0)+1-AE1159,"NO VIGENTE"))</f>
        <v>#REF!</v>
      </c>
      <c r="AG1159" s="604"/>
      <c r="AH115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9" s="1085" t="str">
        <f t="shared" si="317"/>
        <v>SUSPENDER</v>
      </c>
      <c r="AJ1159" s="604"/>
      <c r="AK1159" s="604"/>
      <c r="AL1159" s="604"/>
      <c r="AM1159" s="604"/>
      <c r="AN1159" s="924"/>
      <c r="AO1159" s="924"/>
      <c r="AP1159" s="924"/>
      <c r="AQ1159" s="924"/>
      <c r="AR1159" s="924"/>
      <c r="AS1159" s="924"/>
      <c r="AT1159" s="604"/>
      <c r="AU1159" s="604"/>
      <c r="AV1159" s="604"/>
      <c r="AW1159" s="604"/>
      <c r="AX1159" s="604"/>
      <c r="AY1159" s="604"/>
      <c r="AZ1159" s="604"/>
      <c r="BA1159" s="604"/>
      <c r="BB1159" s="604"/>
      <c r="BC1159" s="604"/>
      <c r="BD1159" s="604"/>
      <c r="BE1159" s="604"/>
      <c r="BF1159" s="604"/>
      <c r="BG1159" s="604"/>
      <c r="BH1159" s="604"/>
      <c r="BI1159" s="604"/>
      <c r="BJ1159" s="604"/>
      <c r="BK1159" s="604"/>
      <c r="BL1159" s="604"/>
      <c r="BM1159" s="604"/>
      <c r="BN1159" s="604"/>
      <c r="BO1159" s="604"/>
      <c r="BP1159" s="604"/>
      <c r="BQ1159" s="604"/>
      <c r="BR1159" s="604"/>
      <c r="BS1159" s="604"/>
      <c r="BT1159" s="604"/>
      <c r="BU1159" s="604"/>
      <c r="BV1159" s="604"/>
      <c r="BW1159" s="604"/>
      <c r="BX1159" s="604"/>
      <c r="BY1159" s="604"/>
      <c r="BZ1159" s="604"/>
      <c r="CA1159" s="604"/>
      <c r="CB1159" s="604"/>
      <c r="CC1159" s="604"/>
      <c r="CD1159" s="604"/>
      <c r="CE1159" s="604"/>
      <c r="CF1159" s="604"/>
      <c r="CG1159" s="604"/>
      <c r="CH1159" s="604"/>
      <c r="CI1159" s="604"/>
      <c r="CJ1159" s="604"/>
      <c r="CK1159" s="604"/>
    </row>
    <row r="1160" spans="1:89" ht="16" hidden="1">
      <c r="A1160" s="447">
        <f t="shared" si="322"/>
        <v>1142</v>
      </c>
      <c r="B1160" s="46"/>
      <c r="C1160" s="1070"/>
      <c r="D1160" s="46"/>
      <c r="E1160" s="672"/>
      <c r="F1160" s="139"/>
      <c r="G1160" s="139"/>
      <c r="H1160" s="673"/>
      <c r="I1160" s="674"/>
      <c r="J1160" s="676"/>
      <c r="K1160" s="676"/>
      <c r="L1160" s="676"/>
      <c r="M1160" s="134"/>
      <c r="N1160" s="135"/>
      <c r="O1160" s="118" t="e">
        <f>EDATE($N1160,#REF!-1)</f>
        <v>#REF!</v>
      </c>
      <c r="P1160" s="135"/>
      <c r="Q1160" s="118" t="str">
        <f t="shared" si="318"/>
        <v/>
      </c>
      <c r="R1160" s="49" t="str">
        <f t="shared" si="319"/>
        <v/>
      </c>
      <c r="S1160" s="49">
        <f t="shared" si="316"/>
        <v>0</v>
      </c>
      <c r="T1160" s="245"/>
      <c r="U1160" s="132"/>
      <c r="V1160" s="604"/>
      <c r="W1160" s="604" t="str">
        <f t="shared" si="320"/>
        <v/>
      </c>
      <c r="X1160" s="1022">
        <f t="shared" si="321"/>
        <v>0</v>
      </c>
      <c r="Y1160" s="326"/>
      <c r="Z1160" s="327"/>
      <c r="AA1160" s="328"/>
      <c r="AB1160" s="604" t="e">
        <f ca="1">IF(Cat_alumnos[[#This Row],[Termina Programa]]&lt;TODAY(), "EGRESADO", "VIGENTE")</f>
        <v>#REF!</v>
      </c>
      <c r="AD1160" s="1249">
        <v>1142</v>
      </c>
      <c r="AE1160" s="925"/>
      <c r="AF116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CALENDARIO)]],TODAY())/30,0)-AE1160, IF(Cat_alumnos[[#This Row],[ESTATUS ACADÉMICO]]="VIGENTE",ROUNDDOWN(DAYS360(Cat_alumnos[[#This Row],[FECHA DE INICIO (PRIMERA CLASE CALENDARIO)]],TODAY())/30,0)+1-AE1160,"NO VIGENTE"))</f>
        <v>#REF!</v>
      </c>
      <c r="AG1160" s="604"/>
      <c r="AH116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0" s="1085" t="str">
        <f t="shared" si="317"/>
        <v>SUSPENDER</v>
      </c>
      <c r="AJ1160" s="604"/>
      <c r="AK1160" s="604"/>
      <c r="AL1160" s="604"/>
      <c r="AM1160" s="604"/>
      <c r="AN1160" s="924"/>
      <c r="AO1160" s="924"/>
      <c r="AP1160" s="924"/>
      <c r="AQ1160" s="924"/>
      <c r="AR1160" s="924"/>
      <c r="AS1160" s="924"/>
      <c r="AT1160" s="604"/>
      <c r="AU1160" s="604"/>
      <c r="AV1160" s="604"/>
      <c r="AW1160" s="604"/>
      <c r="AX1160" s="604"/>
      <c r="AY1160" s="604"/>
      <c r="AZ1160" s="604"/>
      <c r="BA1160" s="604"/>
      <c r="BB1160" s="604"/>
      <c r="BC1160" s="604"/>
      <c r="BD1160" s="604"/>
      <c r="BE1160" s="604"/>
      <c r="BF1160" s="604"/>
      <c r="BG1160" s="604"/>
      <c r="BH1160" s="604"/>
      <c r="BI1160" s="604"/>
      <c r="BJ1160" s="604"/>
      <c r="BK1160" s="604"/>
      <c r="BL1160" s="604"/>
      <c r="BM1160" s="604"/>
      <c r="BN1160" s="604"/>
      <c r="BO1160" s="604"/>
      <c r="BP1160" s="604"/>
      <c r="BQ1160" s="604"/>
      <c r="BR1160" s="604"/>
      <c r="BS1160" s="604"/>
      <c r="BT1160" s="604"/>
      <c r="BU1160" s="604"/>
      <c r="BV1160" s="604"/>
      <c r="BW1160" s="604"/>
      <c r="BX1160" s="604"/>
      <c r="BY1160" s="604"/>
      <c r="BZ1160" s="604"/>
      <c r="CA1160" s="604"/>
      <c r="CB1160" s="604"/>
      <c r="CC1160" s="604"/>
      <c r="CD1160" s="604"/>
      <c r="CE1160" s="604"/>
      <c r="CF1160" s="604"/>
      <c r="CG1160" s="604"/>
      <c r="CH1160" s="604"/>
      <c r="CI1160" s="604"/>
      <c r="CJ1160" s="604"/>
      <c r="CK1160" s="604"/>
    </row>
    <row r="1161" spans="1:89" ht="16" hidden="1">
      <c r="A1161" s="447">
        <f t="shared" si="322"/>
        <v>1143</v>
      </c>
      <c r="B1161" s="46"/>
      <c r="C1161" s="1070"/>
      <c r="D1161" s="46"/>
      <c r="E1161" s="672"/>
      <c r="F1161" s="139"/>
      <c r="G1161" s="139"/>
      <c r="H1161" s="673"/>
      <c r="I1161" s="674"/>
      <c r="J1161" s="676"/>
      <c r="K1161" s="676"/>
      <c r="L1161" s="676"/>
      <c r="M1161" s="134"/>
      <c r="N1161" s="135"/>
      <c r="O1161" s="118" t="e">
        <f>EDATE($N1161,#REF!-1)</f>
        <v>#REF!</v>
      </c>
      <c r="P1161" s="135"/>
      <c r="Q1161" s="118" t="str">
        <f t="shared" si="318"/>
        <v/>
      </c>
      <c r="R1161" s="49" t="str">
        <f t="shared" si="319"/>
        <v/>
      </c>
      <c r="S1161" s="49">
        <f t="shared" si="316"/>
        <v>0</v>
      </c>
      <c r="T1161" s="245"/>
      <c r="U1161" s="132"/>
      <c r="V1161" s="604"/>
      <c r="W1161" s="604" t="str">
        <f t="shared" si="320"/>
        <v/>
      </c>
      <c r="X1161" s="1022">
        <f t="shared" si="321"/>
        <v>0</v>
      </c>
      <c r="Y1161" s="326"/>
      <c r="Z1161" s="327"/>
      <c r="AA1161" s="328"/>
      <c r="AB1161" s="604" t="e">
        <f ca="1">IF(Cat_alumnos[[#This Row],[Termina Programa]]&lt;TODAY(), "EGRESADO", "VIGENTE")</f>
        <v>#REF!</v>
      </c>
      <c r="AD1161" s="1248">
        <v>1143</v>
      </c>
      <c r="AE1161" s="925"/>
      <c r="AF116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CALENDARIO)]],TODAY())/30,0)-AE1161, IF(Cat_alumnos[[#This Row],[ESTATUS ACADÉMICO]]="VIGENTE",ROUNDDOWN(DAYS360(Cat_alumnos[[#This Row],[FECHA DE INICIO (PRIMERA CLASE CALENDARIO)]],TODAY())/30,0)+1-AE1161,"NO VIGENTE"))</f>
        <v>#REF!</v>
      </c>
      <c r="AG1161" s="604"/>
      <c r="AH116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1" s="1085" t="str">
        <f t="shared" si="317"/>
        <v>SUSPENDER</v>
      </c>
      <c r="AJ1161" s="604"/>
      <c r="AK1161" s="604"/>
      <c r="AL1161" s="604"/>
      <c r="AM1161" s="604"/>
      <c r="AN1161" s="924"/>
      <c r="AO1161" s="924"/>
      <c r="AP1161" s="924"/>
      <c r="AQ1161" s="924"/>
      <c r="AR1161" s="924"/>
      <c r="AS1161" s="924"/>
      <c r="AT1161" s="604"/>
      <c r="AU1161" s="604"/>
      <c r="AV1161" s="604"/>
      <c r="AW1161" s="604"/>
      <c r="AX1161" s="604"/>
      <c r="AY1161" s="604"/>
      <c r="AZ1161" s="604"/>
      <c r="BA1161" s="604"/>
      <c r="BB1161" s="604"/>
      <c r="BC1161" s="604"/>
      <c r="BD1161" s="604"/>
      <c r="BE1161" s="604"/>
      <c r="BF1161" s="604"/>
      <c r="BG1161" s="604"/>
      <c r="BH1161" s="604"/>
      <c r="BI1161" s="604"/>
      <c r="BJ1161" s="604"/>
      <c r="BK1161" s="604"/>
      <c r="BL1161" s="604"/>
      <c r="BM1161" s="604"/>
      <c r="BN1161" s="604"/>
      <c r="BO1161" s="604"/>
      <c r="BP1161" s="604"/>
      <c r="BQ1161" s="604"/>
      <c r="BR1161" s="604"/>
      <c r="BS1161" s="604"/>
      <c r="BT1161" s="604"/>
      <c r="BU1161" s="604"/>
      <c r="BV1161" s="604"/>
      <c r="BW1161" s="604"/>
      <c r="BX1161" s="604"/>
      <c r="BY1161" s="604"/>
      <c r="BZ1161" s="604"/>
      <c r="CA1161" s="604"/>
      <c r="CB1161" s="604"/>
      <c r="CC1161" s="604"/>
      <c r="CD1161" s="604"/>
      <c r="CE1161" s="604"/>
      <c r="CF1161" s="604"/>
      <c r="CG1161" s="604"/>
      <c r="CH1161" s="604"/>
      <c r="CI1161" s="604"/>
      <c r="CJ1161" s="604"/>
      <c r="CK1161" s="604"/>
    </row>
    <row r="1162" spans="1:89" ht="16" hidden="1">
      <c r="A1162" s="447">
        <f t="shared" si="322"/>
        <v>1144</v>
      </c>
      <c r="B1162" s="46"/>
      <c r="C1162" s="1070"/>
      <c r="D1162" s="46"/>
      <c r="E1162" s="672"/>
      <c r="F1162" s="139"/>
      <c r="G1162" s="139"/>
      <c r="H1162" s="673"/>
      <c r="I1162" s="674"/>
      <c r="J1162" s="676"/>
      <c r="K1162" s="676"/>
      <c r="L1162" s="676"/>
      <c r="M1162" s="134"/>
      <c r="N1162" s="135"/>
      <c r="O1162" s="118" t="e">
        <f>EDATE($N1162,#REF!-1)</f>
        <v>#REF!</v>
      </c>
      <c r="P1162" s="135"/>
      <c r="Q1162" s="118" t="str">
        <f t="shared" si="318"/>
        <v/>
      </c>
      <c r="R1162" s="49" t="str">
        <f t="shared" si="319"/>
        <v/>
      </c>
      <c r="S1162" s="49">
        <f t="shared" si="316"/>
        <v>0</v>
      </c>
      <c r="T1162" s="245"/>
      <c r="U1162" s="132"/>
      <c r="V1162" s="604"/>
      <c r="W1162" s="604" t="str">
        <f t="shared" si="320"/>
        <v/>
      </c>
      <c r="X1162" s="1022">
        <f t="shared" si="321"/>
        <v>0</v>
      </c>
      <c r="Y1162" s="326"/>
      <c r="Z1162" s="327"/>
      <c r="AA1162" s="328"/>
      <c r="AB1162" s="604" t="e">
        <f ca="1">IF(Cat_alumnos[[#This Row],[Termina Programa]]&lt;TODAY(), "EGRESADO", "VIGENTE")</f>
        <v>#REF!</v>
      </c>
      <c r="AD1162" s="1249">
        <v>1144</v>
      </c>
      <c r="AE1162" s="925"/>
      <c r="AF116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CALENDARIO)]],TODAY())/30,0)-AE1162, IF(Cat_alumnos[[#This Row],[ESTATUS ACADÉMICO]]="VIGENTE",ROUNDDOWN(DAYS360(Cat_alumnos[[#This Row],[FECHA DE INICIO (PRIMERA CLASE CALENDARIO)]],TODAY())/30,0)+1-AE1162,"NO VIGENTE"))</f>
        <v>#REF!</v>
      </c>
      <c r="AG1162" s="604"/>
      <c r="AH116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2" s="1085" t="str">
        <f t="shared" si="317"/>
        <v>SUSPENDER</v>
      </c>
      <c r="AJ1162" s="604"/>
      <c r="AK1162" s="604"/>
      <c r="AL1162" s="604"/>
      <c r="AM1162" s="604"/>
      <c r="AN1162" s="924"/>
      <c r="AO1162" s="924"/>
      <c r="AP1162" s="924"/>
      <c r="AQ1162" s="924"/>
      <c r="AR1162" s="924"/>
      <c r="AS1162" s="924"/>
      <c r="AT1162" s="604"/>
      <c r="AU1162" s="604"/>
      <c r="AV1162" s="604"/>
      <c r="AW1162" s="604"/>
      <c r="AX1162" s="604"/>
      <c r="AY1162" s="604"/>
      <c r="AZ1162" s="604"/>
      <c r="BA1162" s="604"/>
      <c r="BB1162" s="604"/>
      <c r="BC1162" s="604"/>
      <c r="BD1162" s="604"/>
      <c r="BE1162" s="604"/>
      <c r="BF1162" s="604"/>
      <c r="BG1162" s="604"/>
      <c r="BH1162" s="604"/>
      <c r="BI1162" s="604"/>
      <c r="BJ1162" s="604"/>
      <c r="BK1162" s="604"/>
      <c r="BL1162" s="604"/>
      <c r="BM1162" s="604"/>
      <c r="BN1162" s="604"/>
      <c r="BO1162" s="604"/>
      <c r="BP1162" s="604"/>
      <c r="BQ1162" s="604"/>
      <c r="BR1162" s="604"/>
      <c r="BS1162" s="604"/>
      <c r="BT1162" s="604"/>
      <c r="BU1162" s="604"/>
      <c r="BV1162" s="604"/>
      <c r="BW1162" s="604"/>
      <c r="BX1162" s="604"/>
      <c r="BY1162" s="604"/>
      <c r="BZ1162" s="604"/>
      <c r="CA1162" s="604"/>
      <c r="CB1162" s="604"/>
      <c r="CC1162" s="604"/>
      <c r="CD1162" s="604"/>
      <c r="CE1162" s="604"/>
      <c r="CF1162" s="604"/>
      <c r="CG1162" s="604"/>
      <c r="CH1162" s="604"/>
      <c r="CI1162" s="604"/>
      <c r="CJ1162" s="604"/>
      <c r="CK1162" s="604"/>
    </row>
    <row r="1163" spans="1:89" ht="16" hidden="1">
      <c r="A1163" s="447">
        <f t="shared" si="322"/>
        <v>1145</v>
      </c>
      <c r="B1163" s="46"/>
      <c r="C1163" s="1070"/>
      <c r="D1163" s="46"/>
      <c r="E1163" s="672"/>
      <c r="F1163" s="139"/>
      <c r="G1163" s="139"/>
      <c r="H1163" s="673"/>
      <c r="I1163" s="674"/>
      <c r="J1163" s="676"/>
      <c r="K1163" s="676"/>
      <c r="L1163" s="676"/>
      <c r="M1163" s="134"/>
      <c r="N1163" s="135"/>
      <c r="O1163" s="118" t="e">
        <f>EDATE($N1163,#REF!-1)</f>
        <v>#REF!</v>
      </c>
      <c r="P1163" s="135"/>
      <c r="Q1163" s="118" t="str">
        <f t="shared" si="318"/>
        <v/>
      </c>
      <c r="R1163" s="49" t="str">
        <f t="shared" si="319"/>
        <v/>
      </c>
      <c r="S1163" s="49">
        <f t="shared" si="316"/>
        <v>0</v>
      </c>
      <c r="T1163" s="245"/>
      <c r="U1163" s="132"/>
      <c r="V1163" s="604"/>
      <c r="W1163" s="604" t="str">
        <f t="shared" si="320"/>
        <v/>
      </c>
      <c r="X1163" s="1022">
        <f t="shared" si="321"/>
        <v>0</v>
      </c>
      <c r="Y1163" s="326"/>
      <c r="Z1163" s="327"/>
      <c r="AA1163" s="328"/>
      <c r="AB1163" s="604" t="e">
        <f ca="1">IF(Cat_alumnos[[#This Row],[Termina Programa]]&lt;TODAY(), "EGRESADO", "VIGENTE")</f>
        <v>#REF!</v>
      </c>
      <c r="AD1163" s="1248">
        <v>1145</v>
      </c>
      <c r="AE1163" s="925"/>
      <c r="AF116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CALENDARIO)]],TODAY())/30,0)-AE1163, IF(Cat_alumnos[[#This Row],[ESTATUS ACADÉMICO]]="VIGENTE",ROUNDDOWN(DAYS360(Cat_alumnos[[#This Row],[FECHA DE INICIO (PRIMERA CLASE CALENDARIO)]],TODAY())/30,0)+1-AE1163,"NO VIGENTE"))</f>
        <v>#REF!</v>
      </c>
      <c r="AG1163" s="604"/>
      <c r="AH116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3" s="1085" t="str">
        <f t="shared" si="317"/>
        <v>SUSPENDER</v>
      </c>
      <c r="AJ1163" s="604"/>
      <c r="AK1163" s="604"/>
      <c r="AL1163" s="604"/>
      <c r="AM1163" s="604"/>
      <c r="AN1163" s="924"/>
      <c r="AO1163" s="924"/>
      <c r="AP1163" s="924"/>
      <c r="AQ1163" s="924"/>
      <c r="AR1163" s="924"/>
      <c r="AS1163" s="924"/>
      <c r="AT1163" s="604"/>
      <c r="AU1163" s="604"/>
      <c r="AV1163" s="604"/>
      <c r="AW1163" s="604"/>
      <c r="AX1163" s="604"/>
      <c r="AY1163" s="604"/>
      <c r="AZ1163" s="604"/>
      <c r="BA1163" s="604"/>
      <c r="BB1163" s="604"/>
      <c r="BC1163" s="604"/>
      <c r="BD1163" s="604"/>
      <c r="BE1163" s="604"/>
      <c r="BF1163" s="604"/>
      <c r="BG1163" s="604"/>
      <c r="BH1163" s="604"/>
      <c r="BI1163" s="604"/>
      <c r="BJ1163" s="604"/>
      <c r="BK1163" s="604"/>
      <c r="BL1163" s="604"/>
      <c r="BM1163" s="604"/>
      <c r="BN1163" s="604"/>
      <c r="BO1163" s="604"/>
      <c r="BP1163" s="604"/>
      <c r="BQ1163" s="604"/>
      <c r="BR1163" s="604"/>
      <c r="BS1163" s="604"/>
      <c r="BT1163" s="604"/>
      <c r="BU1163" s="604"/>
      <c r="BV1163" s="604"/>
      <c r="BW1163" s="604"/>
      <c r="BX1163" s="604"/>
      <c r="BY1163" s="604"/>
      <c r="BZ1163" s="604"/>
      <c r="CA1163" s="604"/>
      <c r="CB1163" s="604"/>
      <c r="CC1163" s="604"/>
      <c r="CD1163" s="604"/>
      <c r="CE1163" s="604"/>
      <c r="CF1163" s="604"/>
      <c r="CG1163" s="604"/>
      <c r="CH1163" s="604"/>
      <c r="CI1163" s="604"/>
      <c r="CJ1163" s="604"/>
      <c r="CK1163" s="604"/>
    </row>
    <row r="1164" spans="1:89" ht="16" hidden="1">
      <c r="A1164" s="447">
        <f t="shared" si="322"/>
        <v>1146</v>
      </c>
      <c r="B1164" s="46"/>
      <c r="C1164" s="1070"/>
      <c r="D1164" s="46"/>
      <c r="E1164" s="672"/>
      <c r="F1164" s="139"/>
      <c r="G1164" s="139"/>
      <c r="H1164" s="673"/>
      <c r="I1164" s="674"/>
      <c r="J1164" s="676"/>
      <c r="K1164" s="676"/>
      <c r="L1164" s="676"/>
      <c r="M1164" s="134"/>
      <c r="N1164" s="135"/>
      <c r="O1164" s="118" t="e">
        <f>EDATE($N1164,#REF!-1)</f>
        <v>#REF!</v>
      </c>
      <c r="P1164" s="135"/>
      <c r="Q1164" s="118" t="str">
        <f t="shared" si="318"/>
        <v/>
      </c>
      <c r="R1164" s="49" t="str">
        <f t="shared" si="319"/>
        <v/>
      </c>
      <c r="S1164" s="49">
        <f t="shared" si="316"/>
        <v>0</v>
      </c>
      <c r="T1164" s="245"/>
      <c r="U1164" s="132"/>
      <c r="V1164" s="604"/>
      <c r="W1164" s="604" t="str">
        <f t="shared" si="320"/>
        <v/>
      </c>
      <c r="X1164" s="1022">
        <f t="shared" si="321"/>
        <v>0</v>
      </c>
      <c r="Y1164" s="326"/>
      <c r="Z1164" s="327"/>
      <c r="AA1164" s="328"/>
      <c r="AB1164" s="604" t="e">
        <f ca="1">IF(Cat_alumnos[[#This Row],[Termina Programa]]&lt;TODAY(), "EGRESADO", "VIGENTE")</f>
        <v>#REF!</v>
      </c>
      <c r="AD1164" s="1249">
        <v>1146</v>
      </c>
      <c r="AE1164" s="925"/>
      <c r="AF116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CALENDARIO)]],TODAY())/30,0)-AE1164, IF(Cat_alumnos[[#This Row],[ESTATUS ACADÉMICO]]="VIGENTE",ROUNDDOWN(DAYS360(Cat_alumnos[[#This Row],[FECHA DE INICIO (PRIMERA CLASE CALENDARIO)]],TODAY())/30,0)+1-AE1164,"NO VIGENTE"))</f>
        <v>#REF!</v>
      </c>
      <c r="AG1164" s="604"/>
      <c r="AH116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4" s="1085" t="str">
        <f t="shared" si="317"/>
        <v>SUSPENDER</v>
      </c>
      <c r="AJ1164" s="604"/>
      <c r="AK1164" s="604"/>
      <c r="AL1164" s="604"/>
      <c r="AM1164" s="604"/>
      <c r="AN1164" s="924"/>
      <c r="AO1164" s="924"/>
      <c r="AP1164" s="924"/>
      <c r="AQ1164" s="924"/>
      <c r="AR1164" s="924"/>
      <c r="AS1164" s="924"/>
      <c r="AT1164" s="604"/>
      <c r="AU1164" s="604"/>
      <c r="AV1164" s="604"/>
      <c r="AW1164" s="604"/>
      <c r="AX1164" s="604"/>
      <c r="AY1164" s="604"/>
      <c r="AZ1164" s="604"/>
      <c r="BA1164" s="604"/>
      <c r="BB1164" s="604"/>
      <c r="BC1164" s="604"/>
      <c r="BD1164" s="604"/>
      <c r="BE1164" s="604"/>
      <c r="BF1164" s="604"/>
      <c r="BG1164" s="604"/>
      <c r="BH1164" s="604"/>
      <c r="BI1164" s="604"/>
      <c r="BJ1164" s="604"/>
      <c r="BK1164" s="604"/>
      <c r="BL1164" s="604"/>
      <c r="BM1164" s="604"/>
      <c r="BN1164" s="604"/>
      <c r="BO1164" s="604"/>
      <c r="BP1164" s="604"/>
      <c r="BQ1164" s="604"/>
      <c r="BR1164" s="604"/>
      <c r="BS1164" s="604"/>
      <c r="BT1164" s="604"/>
      <c r="BU1164" s="604"/>
      <c r="BV1164" s="604"/>
      <c r="BW1164" s="604"/>
      <c r="BX1164" s="604"/>
      <c r="BY1164" s="604"/>
      <c r="BZ1164" s="604"/>
      <c r="CA1164" s="604"/>
      <c r="CB1164" s="604"/>
      <c r="CC1164" s="604"/>
      <c r="CD1164" s="604"/>
      <c r="CE1164" s="604"/>
      <c r="CF1164" s="604"/>
      <c r="CG1164" s="604"/>
      <c r="CH1164" s="604"/>
      <c r="CI1164" s="604"/>
      <c r="CJ1164" s="604"/>
      <c r="CK1164" s="604"/>
    </row>
    <row r="1165" spans="1:89" ht="16" hidden="1">
      <c r="A1165" s="447">
        <f t="shared" si="322"/>
        <v>1147</v>
      </c>
      <c r="B1165" s="46"/>
      <c r="C1165" s="1070"/>
      <c r="D1165" s="46"/>
      <c r="E1165" s="672"/>
      <c r="F1165" s="139"/>
      <c r="G1165" s="139"/>
      <c r="H1165" s="673"/>
      <c r="I1165" s="674"/>
      <c r="J1165" s="676"/>
      <c r="K1165" s="676"/>
      <c r="L1165" s="676"/>
      <c r="M1165" s="134"/>
      <c r="N1165" s="135"/>
      <c r="O1165" s="118" t="e">
        <f>EDATE($N1165,#REF!-1)</f>
        <v>#REF!</v>
      </c>
      <c r="P1165" s="135"/>
      <c r="Q1165" s="118" t="str">
        <f t="shared" si="318"/>
        <v/>
      </c>
      <c r="R1165" s="49" t="str">
        <f t="shared" si="319"/>
        <v/>
      </c>
      <c r="S1165" s="49">
        <f t="shared" si="316"/>
        <v>0</v>
      </c>
      <c r="T1165" s="245"/>
      <c r="U1165" s="132"/>
      <c r="V1165" s="604"/>
      <c r="W1165" s="604" t="str">
        <f t="shared" si="320"/>
        <v/>
      </c>
      <c r="X1165" s="1022">
        <f t="shared" si="321"/>
        <v>0</v>
      </c>
      <c r="Y1165" s="326"/>
      <c r="Z1165" s="327"/>
      <c r="AA1165" s="328"/>
      <c r="AB1165" s="604" t="e">
        <f ca="1">IF(Cat_alumnos[[#This Row],[Termina Programa]]&lt;TODAY(), "EGRESADO", "VIGENTE")</f>
        <v>#REF!</v>
      </c>
      <c r="AD1165" s="1248">
        <v>1147</v>
      </c>
      <c r="AE1165" s="925"/>
      <c r="AF116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CALENDARIO)]],TODAY())/30,0)-AE1165, IF(Cat_alumnos[[#This Row],[ESTATUS ACADÉMICO]]="VIGENTE",ROUNDDOWN(DAYS360(Cat_alumnos[[#This Row],[FECHA DE INICIO (PRIMERA CLASE CALENDARIO)]],TODAY())/30,0)+1-AE1165,"NO VIGENTE"))</f>
        <v>#REF!</v>
      </c>
      <c r="AG1165" s="604"/>
      <c r="AH116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5" s="1085" t="str">
        <f t="shared" si="317"/>
        <v>SUSPENDER</v>
      </c>
      <c r="AJ1165" s="604"/>
      <c r="AK1165" s="604"/>
      <c r="AL1165" s="604"/>
      <c r="AM1165" s="604"/>
      <c r="AN1165" s="924"/>
      <c r="AO1165" s="924"/>
      <c r="AP1165" s="924"/>
      <c r="AQ1165" s="924"/>
      <c r="AR1165" s="924"/>
      <c r="AS1165" s="924"/>
      <c r="AT1165" s="604"/>
      <c r="AU1165" s="604"/>
      <c r="AV1165" s="604"/>
      <c r="AW1165" s="604"/>
      <c r="AX1165" s="604"/>
      <c r="AY1165" s="604"/>
      <c r="AZ1165" s="604"/>
      <c r="BA1165" s="604"/>
      <c r="BB1165" s="604"/>
      <c r="BC1165" s="604"/>
      <c r="BD1165" s="604"/>
      <c r="BE1165" s="604"/>
      <c r="BF1165" s="604"/>
      <c r="BG1165" s="604"/>
      <c r="BH1165" s="604"/>
      <c r="BI1165" s="604"/>
      <c r="BJ1165" s="604"/>
      <c r="BK1165" s="604"/>
      <c r="BL1165" s="604"/>
      <c r="BM1165" s="604"/>
      <c r="BN1165" s="604"/>
      <c r="BO1165" s="604"/>
      <c r="BP1165" s="604"/>
      <c r="BQ1165" s="604"/>
      <c r="BR1165" s="604"/>
      <c r="BS1165" s="604"/>
      <c r="BT1165" s="604"/>
      <c r="BU1165" s="604"/>
      <c r="BV1165" s="604"/>
      <c r="BW1165" s="604"/>
      <c r="BX1165" s="604"/>
      <c r="BY1165" s="604"/>
      <c r="BZ1165" s="604"/>
      <c r="CA1165" s="604"/>
      <c r="CB1165" s="604"/>
      <c r="CC1165" s="604"/>
      <c r="CD1165" s="604"/>
      <c r="CE1165" s="604"/>
      <c r="CF1165" s="604"/>
      <c r="CG1165" s="604"/>
      <c r="CH1165" s="604"/>
      <c r="CI1165" s="604"/>
      <c r="CJ1165" s="604"/>
      <c r="CK1165" s="604"/>
    </row>
    <row r="1166" spans="1:89" ht="16" hidden="1">
      <c r="A1166" s="447">
        <f t="shared" si="322"/>
        <v>1148</v>
      </c>
      <c r="B1166" s="46"/>
      <c r="C1166" s="1070"/>
      <c r="D1166" s="46"/>
      <c r="E1166" s="672"/>
      <c r="F1166" s="139"/>
      <c r="G1166" s="139"/>
      <c r="H1166" s="673"/>
      <c r="I1166" s="674"/>
      <c r="J1166" s="676"/>
      <c r="K1166" s="676"/>
      <c r="L1166" s="676"/>
      <c r="M1166" s="134"/>
      <c r="N1166" s="135"/>
      <c r="O1166" s="118" t="e">
        <f>EDATE($N1166,#REF!-1)</f>
        <v>#REF!</v>
      </c>
      <c r="P1166" s="135"/>
      <c r="Q1166" s="118" t="str">
        <f t="shared" si="318"/>
        <v/>
      </c>
      <c r="R1166" s="49" t="str">
        <f t="shared" si="319"/>
        <v/>
      </c>
      <c r="S1166" s="49">
        <f t="shared" si="316"/>
        <v>0</v>
      </c>
      <c r="T1166" s="245"/>
      <c r="U1166" s="132"/>
      <c r="V1166" s="604"/>
      <c r="W1166" s="604" t="str">
        <f t="shared" si="320"/>
        <v/>
      </c>
      <c r="X1166" s="1022">
        <f t="shared" si="321"/>
        <v>0</v>
      </c>
      <c r="Y1166" s="326"/>
      <c r="Z1166" s="327"/>
      <c r="AA1166" s="328"/>
      <c r="AB1166" s="604" t="e">
        <f ca="1">IF(Cat_alumnos[[#This Row],[Termina Programa]]&lt;TODAY(), "EGRESADO", "VIGENTE")</f>
        <v>#REF!</v>
      </c>
      <c r="AD1166" s="1249">
        <v>1148</v>
      </c>
      <c r="AE1166" s="925"/>
      <c r="AF116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CALENDARIO)]],TODAY())/30,0)-AE1166, IF(Cat_alumnos[[#This Row],[ESTATUS ACADÉMICO]]="VIGENTE",ROUNDDOWN(DAYS360(Cat_alumnos[[#This Row],[FECHA DE INICIO (PRIMERA CLASE CALENDARIO)]],TODAY())/30,0)+1-AE1166,"NO VIGENTE"))</f>
        <v>#REF!</v>
      </c>
      <c r="AG1166" s="604"/>
      <c r="AH116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6" s="1085" t="str">
        <f t="shared" si="317"/>
        <v>SUSPENDER</v>
      </c>
      <c r="AJ1166" s="604"/>
      <c r="AK1166" s="604"/>
      <c r="AL1166" s="604"/>
      <c r="AM1166" s="604"/>
      <c r="AN1166" s="924"/>
      <c r="AO1166" s="924"/>
      <c r="AP1166" s="924"/>
      <c r="AQ1166" s="924"/>
      <c r="AR1166" s="924"/>
      <c r="AS1166" s="924"/>
      <c r="AT1166" s="604"/>
      <c r="AU1166" s="604"/>
      <c r="AV1166" s="604"/>
      <c r="AW1166" s="604"/>
      <c r="AX1166" s="604"/>
      <c r="AY1166" s="604"/>
      <c r="AZ1166" s="604"/>
      <c r="BA1166" s="604"/>
      <c r="BB1166" s="604"/>
      <c r="BC1166" s="604"/>
      <c r="BD1166" s="604"/>
      <c r="BE1166" s="604"/>
      <c r="BF1166" s="604"/>
      <c r="BG1166" s="604"/>
      <c r="BH1166" s="604"/>
      <c r="BI1166" s="604"/>
      <c r="BJ1166" s="604"/>
      <c r="BK1166" s="604"/>
      <c r="BL1166" s="604"/>
      <c r="BM1166" s="604"/>
      <c r="BN1166" s="604"/>
      <c r="BO1166" s="604"/>
      <c r="BP1166" s="604"/>
      <c r="BQ1166" s="604"/>
      <c r="BR1166" s="604"/>
      <c r="BS1166" s="604"/>
      <c r="BT1166" s="604"/>
      <c r="BU1166" s="604"/>
      <c r="BV1166" s="604"/>
      <c r="BW1166" s="604"/>
      <c r="BX1166" s="604"/>
      <c r="BY1166" s="604"/>
      <c r="BZ1166" s="604"/>
      <c r="CA1166" s="604"/>
      <c r="CB1166" s="604"/>
      <c r="CC1166" s="604"/>
      <c r="CD1166" s="604"/>
      <c r="CE1166" s="604"/>
      <c r="CF1166" s="604"/>
      <c r="CG1166" s="604"/>
      <c r="CH1166" s="604"/>
      <c r="CI1166" s="604"/>
      <c r="CJ1166" s="604"/>
      <c r="CK1166" s="604"/>
    </row>
    <row r="1167" spans="1:89" ht="16" hidden="1">
      <c r="A1167" s="447">
        <f t="shared" si="322"/>
        <v>1149</v>
      </c>
      <c r="B1167" s="46"/>
      <c r="C1167" s="1070"/>
      <c r="D1167" s="46"/>
      <c r="E1167" s="672"/>
      <c r="F1167" s="139"/>
      <c r="G1167" s="139"/>
      <c r="H1167" s="673"/>
      <c r="I1167" s="674"/>
      <c r="J1167" s="676"/>
      <c r="K1167" s="676"/>
      <c r="L1167" s="676"/>
      <c r="M1167" s="134"/>
      <c r="N1167" s="135"/>
      <c r="O1167" s="118" t="e">
        <f>EDATE($N1167,#REF!-1)</f>
        <v>#REF!</v>
      </c>
      <c r="P1167" s="135"/>
      <c r="Q1167" s="118" t="str">
        <f t="shared" si="318"/>
        <v/>
      </c>
      <c r="R1167" s="49" t="str">
        <f t="shared" si="319"/>
        <v/>
      </c>
      <c r="S1167" s="49">
        <f t="shared" si="316"/>
        <v>0</v>
      </c>
      <c r="T1167" s="245"/>
      <c r="U1167" s="132"/>
      <c r="V1167" s="604"/>
      <c r="W1167" s="604" t="str">
        <f t="shared" si="320"/>
        <v/>
      </c>
      <c r="X1167" s="1022">
        <f t="shared" si="321"/>
        <v>0</v>
      </c>
      <c r="Y1167" s="326"/>
      <c r="Z1167" s="327"/>
      <c r="AA1167" s="328"/>
      <c r="AB1167" s="604" t="e">
        <f ca="1">IF(Cat_alumnos[[#This Row],[Termina Programa]]&lt;TODAY(), "EGRESADO", "VIGENTE")</f>
        <v>#REF!</v>
      </c>
      <c r="AD1167" s="1248">
        <v>1149</v>
      </c>
      <c r="AE1167" s="925"/>
      <c r="AF116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CALENDARIO)]],TODAY())/30,0)-AE1167, IF(Cat_alumnos[[#This Row],[ESTATUS ACADÉMICO]]="VIGENTE",ROUNDDOWN(DAYS360(Cat_alumnos[[#This Row],[FECHA DE INICIO (PRIMERA CLASE CALENDARIO)]],TODAY())/30,0)+1-AE1167,"NO VIGENTE"))</f>
        <v>#REF!</v>
      </c>
      <c r="AG1167" s="604"/>
      <c r="AH116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7" s="1085" t="str">
        <f t="shared" si="317"/>
        <v>SUSPENDER</v>
      </c>
      <c r="AJ1167" s="604"/>
      <c r="AK1167" s="604"/>
      <c r="AL1167" s="604"/>
      <c r="AM1167" s="604"/>
      <c r="AN1167" s="924"/>
      <c r="AO1167" s="924"/>
      <c r="AP1167" s="924"/>
      <c r="AQ1167" s="924"/>
      <c r="AR1167" s="924"/>
      <c r="AS1167" s="924"/>
      <c r="AT1167" s="604"/>
      <c r="AU1167" s="604"/>
      <c r="AV1167" s="604"/>
      <c r="AW1167" s="604"/>
      <c r="AX1167" s="604"/>
      <c r="AY1167" s="604"/>
      <c r="AZ1167" s="604"/>
      <c r="BA1167" s="604"/>
      <c r="BB1167" s="604"/>
      <c r="BC1167" s="604"/>
      <c r="BD1167" s="604"/>
      <c r="BE1167" s="604"/>
      <c r="BF1167" s="604"/>
      <c r="BG1167" s="604"/>
      <c r="BH1167" s="604"/>
      <c r="BI1167" s="604"/>
      <c r="BJ1167" s="604"/>
      <c r="BK1167" s="604"/>
      <c r="BL1167" s="604"/>
      <c r="BM1167" s="604"/>
      <c r="BN1167" s="604"/>
      <c r="BO1167" s="604"/>
      <c r="BP1167" s="604"/>
      <c r="BQ1167" s="604"/>
      <c r="BR1167" s="604"/>
      <c r="BS1167" s="604"/>
      <c r="BT1167" s="604"/>
      <c r="BU1167" s="604"/>
      <c r="BV1167" s="604"/>
      <c r="BW1167" s="604"/>
      <c r="BX1167" s="604"/>
      <c r="BY1167" s="604"/>
      <c r="BZ1167" s="604"/>
      <c r="CA1167" s="604"/>
      <c r="CB1167" s="604"/>
      <c r="CC1167" s="604"/>
      <c r="CD1167" s="604"/>
      <c r="CE1167" s="604"/>
      <c r="CF1167" s="604"/>
      <c r="CG1167" s="604"/>
      <c r="CH1167" s="604"/>
      <c r="CI1167" s="604"/>
      <c r="CJ1167" s="604"/>
      <c r="CK1167" s="604"/>
    </row>
    <row r="1168" spans="1:89" ht="16" hidden="1">
      <c r="A1168" s="447">
        <f t="shared" si="322"/>
        <v>1150</v>
      </c>
      <c r="B1168" s="46"/>
      <c r="C1168" s="1070"/>
      <c r="D1168" s="46"/>
      <c r="E1168" s="672"/>
      <c r="F1168" s="139"/>
      <c r="G1168" s="139"/>
      <c r="H1168" s="673"/>
      <c r="I1168" s="674"/>
      <c r="J1168" s="676"/>
      <c r="K1168" s="676"/>
      <c r="L1168" s="676"/>
      <c r="M1168" s="134"/>
      <c r="N1168" s="135"/>
      <c r="O1168" s="118" t="e">
        <f>EDATE($N1168,#REF!-1)</f>
        <v>#REF!</v>
      </c>
      <c r="P1168" s="135"/>
      <c r="Q1168" s="118" t="str">
        <f t="shared" si="318"/>
        <v/>
      </c>
      <c r="R1168" s="49" t="str">
        <f t="shared" si="319"/>
        <v/>
      </c>
      <c r="S1168" s="49">
        <f t="shared" si="316"/>
        <v>0</v>
      </c>
      <c r="T1168" s="245"/>
      <c r="U1168" s="132"/>
      <c r="V1168" s="604"/>
      <c r="W1168" s="604" t="str">
        <f t="shared" si="320"/>
        <v/>
      </c>
      <c r="X1168" s="1022">
        <f t="shared" si="321"/>
        <v>0</v>
      </c>
      <c r="Y1168" s="326"/>
      <c r="Z1168" s="327"/>
      <c r="AA1168" s="328"/>
      <c r="AB1168" s="604" t="e">
        <f ca="1">IF(Cat_alumnos[[#This Row],[Termina Programa]]&lt;TODAY(), "EGRESADO", "VIGENTE")</f>
        <v>#REF!</v>
      </c>
      <c r="AD1168" s="1249">
        <v>1150</v>
      </c>
      <c r="AE1168" s="925"/>
      <c r="AF116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CALENDARIO)]],TODAY())/30,0)-AE1168, IF(Cat_alumnos[[#This Row],[ESTATUS ACADÉMICO]]="VIGENTE",ROUNDDOWN(DAYS360(Cat_alumnos[[#This Row],[FECHA DE INICIO (PRIMERA CLASE CALENDARIO)]],TODAY())/30,0)+1-AE1168,"NO VIGENTE"))</f>
        <v>#REF!</v>
      </c>
      <c r="AG1168" s="604"/>
      <c r="AH116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8" s="1085" t="str">
        <f t="shared" si="317"/>
        <v>SUSPENDER</v>
      </c>
      <c r="AJ1168" s="604"/>
      <c r="AK1168" s="604"/>
      <c r="AL1168" s="604"/>
      <c r="AM1168" s="604"/>
      <c r="AN1168" s="924"/>
      <c r="AO1168" s="924"/>
      <c r="AP1168" s="924"/>
      <c r="AQ1168" s="924"/>
      <c r="AR1168" s="924"/>
      <c r="AS1168" s="924"/>
      <c r="AT1168" s="604"/>
      <c r="AU1168" s="604"/>
      <c r="AV1168" s="604"/>
      <c r="AW1168" s="604"/>
      <c r="AX1168" s="604"/>
      <c r="AY1168" s="604"/>
      <c r="AZ1168" s="604"/>
      <c r="BA1168" s="604"/>
      <c r="BB1168" s="604"/>
      <c r="BC1168" s="604"/>
      <c r="BD1168" s="604"/>
      <c r="BE1168" s="604"/>
      <c r="BF1168" s="604"/>
      <c r="BG1168" s="604"/>
      <c r="BH1168" s="604"/>
      <c r="BI1168" s="604"/>
      <c r="BJ1168" s="604"/>
      <c r="BK1168" s="604"/>
      <c r="BL1168" s="604"/>
      <c r="BM1168" s="604"/>
      <c r="BN1168" s="604"/>
      <c r="BO1168" s="604"/>
      <c r="BP1168" s="604"/>
      <c r="BQ1168" s="604"/>
      <c r="BR1168" s="604"/>
      <c r="BS1168" s="604"/>
      <c r="BT1168" s="604"/>
      <c r="BU1168" s="604"/>
      <c r="BV1168" s="604"/>
      <c r="BW1168" s="604"/>
      <c r="BX1168" s="604"/>
      <c r="BY1168" s="604"/>
      <c r="BZ1168" s="604"/>
      <c r="CA1168" s="604"/>
      <c r="CB1168" s="604"/>
      <c r="CC1168" s="604"/>
      <c r="CD1168" s="604"/>
      <c r="CE1168" s="604"/>
      <c r="CF1168" s="604"/>
      <c r="CG1168" s="604"/>
      <c r="CH1168" s="604"/>
      <c r="CI1168" s="604"/>
      <c r="CJ1168" s="604"/>
      <c r="CK1168" s="604"/>
    </row>
    <row r="1169" spans="1:89" ht="16" hidden="1">
      <c r="A1169" s="447">
        <f t="shared" si="322"/>
        <v>1151</v>
      </c>
      <c r="B1169" s="46"/>
      <c r="C1169" s="1070"/>
      <c r="D1169" s="46"/>
      <c r="E1169" s="672"/>
      <c r="F1169" s="139"/>
      <c r="G1169" s="139"/>
      <c r="H1169" s="673"/>
      <c r="I1169" s="674"/>
      <c r="J1169" s="676"/>
      <c r="K1169" s="676"/>
      <c r="L1169" s="676"/>
      <c r="M1169" s="134"/>
      <c r="N1169" s="135"/>
      <c r="O1169" s="118" t="e">
        <f>EDATE($N1169,#REF!-1)</f>
        <v>#REF!</v>
      </c>
      <c r="P1169" s="135"/>
      <c r="Q1169" s="118" t="str">
        <f t="shared" si="318"/>
        <v/>
      </c>
      <c r="R1169" s="49" t="str">
        <f t="shared" si="319"/>
        <v/>
      </c>
      <c r="S1169" s="49">
        <f t="shared" si="316"/>
        <v>0</v>
      </c>
      <c r="T1169" s="245"/>
      <c r="U1169" s="132"/>
      <c r="V1169" s="604"/>
      <c r="W1169" s="604" t="str">
        <f t="shared" si="320"/>
        <v/>
      </c>
      <c r="X1169" s="1022">
        <f t="shared" si="321"/>
        <v>0</v>
      </c>
      <c r="Y1169" s="326"/>
      <c r="Z1169" s="327"/>
      <c r="AA1169" s="328"/>
      <c r="AB1169" s="604" t="e">
        <f ca="1">IF(Cat_alumnos[[#This Row],[Termina Programa]]&lt;TODAY(), "EGRESADO", "VIGENTE")</f>
        <v>#REF!</v>
      </c>
      <c r="AD1169" s="1248">
        <v>1151</v>
      </c>
      <c r="AE1169" s="925"/>
      <c r="AF116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CALENDARIO)]],TODAY())/30,0)-AE1169, IF(Cat_alumnos[[#This Row],[ESTATUS ACADÉMICO]]="VIGENTE",ROUNDDOWN(DAYS360(Cat_alumnos[[#This Row],[FECHA DE INICIO (PRIMERA CLASE CALENDARIO)]],TODAY())/30,0)+1-AE1169,"NO VIGENTE"))</f>
        <v>#REF!</v>
      </c>
      <c r="AG1169" s="604"/>
      <c r="AH116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9" s="1085" t="str">
        <f t="shared" si="317"/>
        <v>SUSPENDER</v>
      </c>
      <c r="AJ1169" s="604"/>
      <c r="AK1169" s="604"/>
      <c r="AL1169" s="604"/>
      <c r="AM1169" s="604"/>
      <c r="AN1169" s="924"/>
      <c r="AO1169" s="924"/>
      <c r="AP1169" s="924"/>
      <c r="AQ1169" s="924"/>
      <c r="AR1169" s="924"/>
      <c r="AS1169" s="924"/>
      <c r="AT1169" s="604"/>
      <c r="AU1169" s="604"/>
      <c r="AV1169" s="604"/>
      <c r="AW1169" s="604"/>
      <c r="AX1169" s="604"/>
      <c r="AY1169" s="604"/>
      <c r="AZ1169" s="604"/>
      <c r="BA1169" s="604"/>
      <c r="BB1169" s="604"/>
      <c r="BC1169" s="604"/>
      <c r="BD1169" s="604"/>
      <c r="BE1169" s="604"/>
      <c r="BF1169" s="604"/>
      <c r="BG1169" s="604"/>
      <c r="BH1169" s="604"/>
      <c r="BI1169" s="604"/>
      <c r="BJ1169" s="604"/>
      <c r="BK1169" s="604"/>
      <c r="BL1169" s="604"/>
      <c r="BM1169" s="604"/>
      <c r="BN1169" s="604"/>
      <c r="BO1169" s="604"/>
      <c r="BP1169" s="604"/>
      <c r="BQ1169" s="604"/>
      <c r="BR1169" s="604"/>
      <c r="BS1169" s="604"/>
      <c r="BT1169" s="604"/>
      <c r="BU1169" s="604"/>
      <c r="BV1169" s="604"/>
      <c r="BW1169" s="604"/>
      <c r="BX1169" s="604"/>
      <c r="BY1169" s="604"/>
      <c r="BZ1169" s="604"/>
      <c r="CA1169" s="604"/>
      <c r="CB1169" s="604"/>
      <c r="CC1169" s="604"/>
      <c r="CD1169" s="604"/>
      <c r="CE1169" s="604"/>
      <c r="CF1169" s="604"/>
      <c r="CG1169" s="604"/>
      <c r="CH1169" s="604"/>
      <c r="CI1169" s="604"/>
      <c r="CJ1169" s="604"/>
      <c r="CK1169" s="604"/>
    </row>
    <row r="1170" spans="1:89" ht="16" hidden="1">
      <c r="A1170" s="447">
        <f t="shared" si="322"/>
        <v>1152</v>
      </c>
      <c r="B1170" s="46"/>
      <c r="C1170" s="1070"/>
      <c r="D1170" s="46"/>
      <c r="E1170" s="672"/>
      <c r="F1170" s="139"/>
      <c r="G1170" s="139"/>
      <c r="H1170" s="673"/>
      <c r="I1170" s="674"/>
      <c r="J1170" s="676"/>
      <c r="K1170" s="676"/>
      <c r="L1170" s="676"/>
      <c r="M1170" s="134"/>
      <c r="N1170" s="135"/>
      <c r="O1170" s="118" t="e">
        <f>EDATE($N1170,#REF!-1)</f>
        <v>#REF!</v>
      </c>
      <c r="P1170" s="135"/>
      <c r="Q1170" s="118" t="str">
        <f t="shared" si="318"/>
        <v/>
      </c>
      <c r="R1170" s="49" t="str">
        <f t="shared" si="319"/>
        <v/>
      </c>
      <c r="S1170" s="49">
        <f t="shared" si="316"/>
        <v>0</v>
      </c>
      <c r="T1170" s="245"/>
      <c r="U1170" s="132"/>
      <c r="V1170" s="604"/>
      <c r="W1170" s="604" t="str">
        <f t="shared" si="320"/>
        <v/>
      </c>
      <c r="X1170" s="1022">
        <f t="shared" si="321"/>
        <v>0</v>
      </c>
      <c r="Y1170" s="326"/>
      <c r="Z1170" s="327"/>
      <c r="AA1170" s="328"/>
      <c r="AB1170" s="604" t="e">
        <f ca="1">IF(Cat_alumnos[[#This Row],[Termina Programa]]&lt;TODAY(), "EGRESADO", "VIGENTE")</f>
        <v>#REF!</v>
      </c>
      <c r="AD1170" s="1249">
        <v>1152</v>
      </c>
      <c r="AE1170" s="925"/>
      <c r="AF117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CALENDARIO)]],TODAY())/30,0)-AE1170, IF(Cat_alumnos[[#This Row],[ESTATUS ACADÉMICO]]="VIGENTE",ROUNDDOWN(DAYS360(Cat_alumnos[[#This Row],[FECHA DE INICIO (PRIMERA CLASE CALENDARIO)]],TODAY())/30,0)+1-AE1170,"NO VIGENTE"))</f>
        <v>#REF!</v>
      </c>
      <c r="AG1170" s="604"/>
      <c r="AH117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0" s="1085" t="str">
        <f t="shared" si="317"/>
        <v>SUSPENDER</v>
      </c>
      <c r="AJ1170" s="604"/>
      <c r="AK1170" s="604"/>
      <c r="AL1170" s="604"/>
      <c r="AM1170" s="604"/>
      <c r="AN1170" s="924"/>
      <c r="AO1170" s="924"/>
      <c r="AP1170" s="924"/>
      <c r="AQ1170" s="924"/>
      <c r="AR1170" s="924"/>
      <c r="AS1170" s="924"/>
      <c r="AT1170" s="604"/>
      <c r="AU1170" s="604"/>
      <c r="AV1170" s="604"/>
      <c r="AW1170" s="604"/>
      <c r="AX1170" s="604"/>
      <c r="AY1170" s="604"/>
      <c r="AZ1170" s="604"/>
      <c r="BA1170" s="604"/>
      <c r="BB1170" s="604"/>
      <c r="BC1170" s="604"/>
      <c r="BD1170" s="604"/>
      <c r="BE1170" s="604"/>
      <c r="BF1170" s="604"/>
      <c r="BG1170" s="604"/>
      <c r="BH1170" s="604"/>
      <c r="BI1170" s="604"/>
      <c r="BJ1170" s="604"/>
      <c r="BK1170" s="604"/>
      <c r="BL1170" s="604"/>
      <c r="BM1170" s="604"/>
      <c r="BN1170" s="604"/>
      <c r="BO1170" s="604"/>
      <c r="BP1170" s="604"/>
      <c r="BQ1170" s="604"/>
      <c r="BR1170" s="604"/>
      <c r="BS1170" s="604"/>
      <c r="BT1170" s="604"/>
      <c r="BU1170" s="604"/>
      <c r="BV1170" s="604"/>
      <c r="BW1170" s="604"/>
      <c r="BX1170" s="604"/>
      <c r="BY1170" s="604"/>
      <c r="BZ1170" s="604"/>
      <c r="CA1170" s="604"/>
      <c r="CB1170" s="604"/>
      <c r="CC1170" s="604"/>
      <c r="CD1170" s="604"/>
      <c r="CE1170" s="604"/>
      <c r="CF1170" s="604"/>
      <c r="CG1170" s="604"/>
      <c r="CH1170" s="604"/>
      <c r="CI1170" s="604"/>
      <c r="CJ1170" s="604"/>
      <c r="CK1170" s="604"/>
    </row>
    <row r="1171" spans="1:89" ht="16" hidden="1">
      <c r="A1171" s="447">
        <f t="shared" si="322"/>
        <v>1153</v>
      </c>
      <c r="B1171" s="46"/>
      <c r="C1171" s="1070"/>
      <c r="D1171" s="46"/>
      <c r="E1171" s="672"/>
      <c r="F1171" s="139"/>
      <c r="G1171" s="139"/>
      <c r="H1171" s="673"/>
      <c r="I1171" s="674"/>
      <c r="J1171" s="676"/>
      <c r="K1171" s="676"/>
      <c r="L1171" s="676"/>
      <c r="M1171" s="134"/>
      <c r="N1171" s="135"/>
      <c r="O1171" s="118" t="e">
        <f>EDATE($N1171,#REF!-1)</f>
        <v>#REF!</v>
      </c>
      <c r="P1171" s="135"/>
      <c r="Q1171" s="118" t="str">
        <f t="shared" si="318"/>
        <v/>
      </c>
      <c r="R1171" s="49" t="str">
        <f t="shared" si="319"/>
        <v/>
      </c>
      <c r="S1171" s="49">
        <f t="shared" si="316"/>
        <v>0</v>
      </c>
      <c r="T1171" s="245"/>
      <c r="U1171" s="132"/>
      <c r="V1171" s="604"/>
      <c r="W1171" s="604" t="str">
        <f t="shared" si="320"/>
        <v/>
      </c>
      <c r="X1171" s="1022">
        <f t="shared" si="321"/>
        <v>0</v>
      </c>
      <c r="Y1171" s="326"/>
      <c r="Z1171" s="327"/>
      <c r="AA1171" s="328"/>
      <c r="AB1171" s="604" t="e">
        <f ca="1">IF(Cat_alumnos[[#This Row],[Termina Programa]]&lt;TODAY(), "EGRESADO", "VIGENTE")</f>
        <v>#REF!</v>
      </c>
      <c r="AD1171" s="1248">
        <v>1153</v>
      </c>
      <c r="AE1171" s="925"/>
      <c r="AF117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CALENDARIO)]],TODAY())/30,0)-AE1171, IF(Cat_alumnos[[#This Row],[ESTATUS ACADÉMICO]]="VIGENTE",ROUNDDOWN(DAYS360(Cat_alumnos[[#This Row],[FECHA DE INICIO (PRIMERA CLASE CALENDARIO)]],TODAY())/30,0)+1-AE1171,"NO VIGENTE"))</f>
        <v>#REF!</v>
      </c>
      <c r="AG1171" s="604"/>
      <c r="AH117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1" s="1085" t="str">
        <f t="shared" si="317"/>
        <v>SUSPENDER</v>
      </c>
      <c r="AJ1171" s="604"/>
      <c r="AK1171" s="604"/>
      <c r="AL1171" s="604"/>
      <c r="AM1171" s="604"/>
      <c r="AN1171" s="924"/>
      <c r="AO1171" s="924"/>
      <c r="AP1171" s="924"/>
      <c r="AQ1171" s="924"/>
      <c r="AR1171" s="924"/>
      <c r="AS1171" s="924"/>
      <c r="AT1171" s="604"/>
      <c r="AU1171" s="604"/>
      <c r="AV1171" s="604"/>
      <c r="AW1171" s="604"/>
      <c r="AX1171" s="604"/>
      <c r="AY1171" s="604"/>
      <c r="AZ1171" s="604"/>
      <c r="BA1171" s="604"/>
      <c r="BB1171" s="604"/>
      <c r="BC1171" s="604"/>
      <c r="BD1171" s="604"/>
      <c r="BE1171" s="604"/>
      <c r="BF1171" s="604"/>
      <c r="BG1171" s="604"/>
      <c r="BH1171" s="604"/>
      <c r="BI1171" s="604"/>
      <c r="BJ1171" s="604"/>
      <c r="BK1171" s="604"/>
      <c r="BL1171" s="604"/>
      <c r="BM1171" s="604"/>
      <c r="BN1171" s="604"/>
      <c r="BO1171" s="604"/>
      <c r="BP1171" s="604"/>
      <c r="BQ1171" s="604"/>
      <c r="BR1171" s="604"/>
      <c r="BS1171" s="604"/>
      <c r="BT1171" s="604"/>
      <c r="BU1171" s="604"/>
      <c r="BV1171" s="604"/>
      <c r="BW1171" s="604"/>
      <c r="BX1171" s="604"/>
      <c r="BY1171" s="604"/>
      <c r="BZ1171" s="604"/>
      <c r="CA1171" s="604"/>
      <c r="CB1171" s="604"/>
      <c r="CC1171" s="604"/>
      <c r="CD1171" s="604"/>
      <c r="CE1171" s="604"/>
      <c r="CF1171" s="604"/>
      <c r="CG1171" s="604"/>
      <c r="CH1171" s="604"/>
      <c r="CI1171" s="604"/>
      <c r="CJ1171" s="604"/>
      <c r="CK1171" s="604"/>
    </row>
    <row r="1172" spans="1:89" ht="16" hidden="1">
      <c r="A1172" s="447">
        <f t="shared" si="322"/>
        <v>1154</v>
      </c>
      <c r="B1172" s="46"/>
      <c r="C1172" s="1070"/>
      <c r="D1172" s="46"/>
      <c r="E1172" s="672"/>
      <c r="F1172" s="139"/>
      <c r="G1172" s="139"/>
      <c r="H1172" s="673"/>
      <c r="I1172" s="674"/>
      <c r="J1172" s="676"/>
      <c r="K1172" s="676"/>
      <c r="L1172" s="676"/>
      <c r="M1172" s="134"/>
      <c r="N1172" s="135"/>
      <c r="O1172" s="118" t="e">
        <f>EDATE($N1172,#REF!-1)</f>
        <v>#REF!</v>
      </c>
      <c r="P1172" s="135"/>
      <c r="Q1172" s="118" t="str">
        <f t="shared" si="318"/>
        <v/>
      </c>
      <c r="R1172" s="49" t="str">
        <f t="shared" si="319"/>
        <v/>
      </c>
      <c r="S1172" s="49">
        <f t="shared" si="316"/>
        <v>0</v>
      </c>
      <c r="T1172" s="245"/>
      <c r="U1172" s="132"/>
      <c r="V1172" s="604"/>
      <c r="W1172" s="604" t="str">
        <f t="shared" si="320"/>
        <v/>
      </c>
      <c r="X1172" s="1022">
        <f t="shared" si="321"/>
        <v>0</v>
      </c>
      <c r="Y1172" s="326"/>
      <c r="Z1172" s="327"/>
      <c r="AA1172" s="328"/>
      <c r="AB1172" s="604" t="e">
        <f ca="1">IF(Cat_alumnos[[#This Row],[Termina Programa]]&lt;TODAY(), "EGRESADO", "VIGENTE")</f>
        <v>#REF!</v>
      </c>
      <c r="AD1172" s="1249">
        <v>1154</v>
      </c>
      <c r="AE1172" s="925"/>
      <c r="AF117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CALENDARIO)]],TODAY())/30,0)-AE1172, IF(Cat_alumnos[[#This Row],[ESTATUS ACADÉMICO]]="VIGENTE",ROUNDDOWN(DAYS360(Cat_alumnos[[#This Row],[FECHA DE INICIO (PRIMERA CLASE CALENDARIO)]],TODAY())/30,0)+1-AE1172,"NO VIGENTE"))</f>
        <v>#REF!</v>
      </c>
      <c r="AG1172" s="604"/>
      <c r="AH117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2" s="1085" t="str">
        <f t="shared" si="317"/>
        <v>SUSPENDER</v>
      </c>
      <c r="AJ1172" s="604"/>
      <c r="AK1172" s="604"/>
      <c r="AL1172" s="604"/>
      <c r="AM1172" s="604"/>
      <c r="AN1172" s="924"/>
      <c r="AO1172" s="924"/>
      <c r="AP1172" s="924"/>
      <c r="AQ1172" s="924"/>
      <c r="AR1172" s="924"/>
      <c r="AS1172" s="924"/>
      <c r="AT1172" s="604"/>
      <c r="AU1172" s="604"/>
      <c r="AV1172" s="604"/>
      <c r="AW1172" s="604"/>
      <c r="AX1172" s="604"/>
      <c r="AY1172" s="604"/>
      <c r="AZ1172" s="604"/>
      <c r="BA1172" s="604"/>
      <c r="BB1172" s="604"/>
      <c r="BC1172" s="604"/>
      <c r="BD1172" s="604"/>
      <c r="BE1172" s="604"/>
      <c r="BF1172" s="604"/>
      <c r="BG1172" s="604"/>
      <c r="BH1172" s="604"/>
      <c r="BI1172" s="604"/>
      <c r="BJ1172" s="604"/>
      <c r="BK1172" s="604"/>
      <c r="BL1172" s="604"/>
      <c r="BM1172" s="604"/>
      <c r="BN1172" s="604"/>
      <c r="BO1172" s="604"/>
      <c r="BP1172" s="604"/>
      <c r="BQ1172" s="604"/>
      <c r="BR1172" s="604"/>
      <c r="BS1172" s="604"/>
      <c r="BT1172" s="604"/>
      <c r="BU1172" s="604"/>
      <c r="BV1172" s="604"/>
      <c r="BW1172" s="604"/>
      <c r="BX1172" s="604"/>
      <c r="BY1172" s="604"/>
      <c r="BZ1172" s="604"/>
      <c r="CA1172" s="604"/>
      <c r="CB1172" s="604"/>
      <c r="CC1172" s="604"/>
      <c r="CD1172" s="604"/>
      <c r="CE1172" s="604"/>
      <c r="CF1172" s="604"/>
      <c r="CG1172" s="604"/>
      <c r="CH1172" s="604"/>
      <c r="CI1172" s="604"/>
      <c r="CJ1172" s="604"/>
      <c r="CK1172" s="604"/>
    </row>
    <row r="1173" spans="1:89" ht="16" hidden="1">
      <c r="A1173" s="447">
        <f t="shared" si="322"/>
        <v>1155</v>
      </c>
      <c r="B1173" s="46"/>
      <c r="C1173" s="1070"/>
      <c r="D1173" s="46"/>
      <c r="E1173" s="672"/>
      <c r="F1173" s="139"/>
      <c r="G1173" s="139"/>
      <c r="H1173" s="673"/>
      <c r="I1173" s="674"/>
      <c r="J1173" s="676"/>
      <c r="K1173" s="676"/>
      <c r="L1173" s="676"/>
      <c r="M1173" s="134"/>
      <c r="N1173" s="135"/>
      <c r="O1173" s="118" t="e">
        <f>EDATE($N1173,#REF!-1)</f>
        <v>#REF!</v>
      </c>
      <c r="P1173" s="135"/>
      <c r="Q1173" s="118" t="str">
        <f t="shared" si="318"/>
        <v/>
      </c>
      <c r="R1173" s="49" t="str">
        <f t="shared" si="319"/>
        <v/>
      </c>
      <c r="S1173" s="49">
        <f t="shared" si="316"/>
        <v>0</v>
      </c>
      <c r="T1173" s="245"/>
      <c r="U1173" s="132"/>
      <c r="V1173" s="604"/>
      <c r="W1173" s="604" t="str">
        <f t="shared" si="320"/>
        <v/>
      </c>
      <c r="X1173" s="1022">
        <f t="shared" si="321"/>
        <v>0</v>
      </c>
      <c r="Y1173" s="326"/>
      <c r="Z1173" s="327"/>
      <c r="AA1173" s="328"/>
      <c r="AB1173" s="604" t="e">
        <f ca="1">IF(Cat_alumnos[[#This Row],[Termina Programa]]&lt;TODAY(), "EGRESADO", "VIGENTE")</f>
        <v>#REF!</v>
      </c>
      <c r="AD1173" s="1248">
        <v>1155</v>
      </c>
      <c r="AE1173" s="925"/>
      <c r="AF117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CALENDARIO)]],TODAY())/30,0)-AE1173, IF(Cat_alumnos[[#This Row],[ESTATUS ACADÉMICO]]="VIGENTE",ROUNDDOWN(DAYS360(Cat_alumnos[[#This Row],[FECHA DE INICIO (PRIMERA CLASE CALENDARIO)]],TODAY())/30,0)+1-AE1173,"NO VIGENTE"))</f>
        <v>#REF!</v>
      </c>
      <c r="AG1173" s="604"/>
      <c r="AH117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3" s="1085" t="str">
        <f t="shared" si="317"/>
        <v>SUSPENDER</v>
      </c>
      <c r="AJ1173" s="604"/>
      <c r="AK1173" s="604"/>
      <c r="AL1173" s="604"/>
      <c r="AM1173" s="604"/>
      <c r="AN1173" s="924"/>
      <c r="AO1173" s="924"/>
      <c r="AP1173" s="924"/>
      <c r="AQ1173" s="924"/>
      <c r="AR1173" s="924"/>
      <c r="AS1173" s="924"/>
      <c r="AT1173" s="604"/>
      <c r="AU1173" s="604"/>
      <c r="AV1173" s="604"/>
      <c r="AW1173" s="604"/>
      <c r="AX1173" s="604"/>
      <c r="AY1173" s="604"/>
      <c r="AZ1173" s="604"/>
      <c r="BA1173" s="604"/>
      <c r="BB1173" s="604"/>
      <c r="BC1173" s="604"/>
      <c r="BD1173" s="604"/>
      <c r="BE1173" s="604"/>
      <c r="BF1173" s="604"/>
      <c r="BG1173" s="604"/>
      <c r="BH1173" s="604"/>
      <c r="BI1173" s="604"/>
      <c r="BJ1173" s="604"/>
      <c r="BK1173" s="604"/>
      <c r="BL1173" s="604"/>
      <c r="BM1173" s="604"/>
      <c r="BN1173" s="604"/>
      <c r="BO1173" s="604"/>
      <c r="BP1173" s="604"/>
      <c r="BQ1173" s="604"/>
      <c r="BR1173" s="604"/>
      <c r="BS1173" s="604"/>
      <c r="BT1173" s="604"/>
      <c r="BU1173" s="604"/>
      <c r="BV1173" s="604"/>
      <c r="BW1173" s="604"/>
      <c r="BX1173" s="604"/>
      <c r="BY1173" s="604"/>
      <c r="BZ1173" s="604"/>
      <c r="CA1173" s="604"/>
      <c r="CB1173" s="604"/>
      <c r="CC1173" s="604"/>
      <c r="CD1173" s="604"/>
      <c r="CE1173" s="604"/>
      <c r="CF1173" s="604"/>
      <c r="CG1173" s="604"/>
      <c r="CH1173" s="604"/>
      <c r="CI1173" s="604"/>
      <c r="CJ1173" s="604"/>
      <c r="CK1173" s="604"/>
    </row>
    <row r="1174" spans="1:89" ht="16" hidden="1">
      <c r="A1174" s="447">
        <f t="shared" si="322"/>
        <v>1156</v>
      </c>
      <c r="B1174" s="46"/>
      <c r="C1174" s="1070"/>
      <c r="D1174" s="46"/>
      <c r="E1174" s="672"/>
      <c r="F1174" s="139"/>
      <c r="G1174" s="139"/>
      <c r="H1174" s="673"/>
      <c r="I1174" s="674"/>
      <c r="J1174" s="676"/>
      <c r="K1174" s="676"/>
      <c r="L1174" s="676"/>
      <c r="M1174" s="134"/>
      <c r="N1174" s="135"/>
      <c r="O1174" s="118" t="e">
        <f>EDATE($N1174,#REF!-1)</f>
        <v>#REF!</v>
      </c>
      <c r="P1174" s="135"/>
      <c r="Q1174" s="118" t="str">
        <f t="shared" si="318"/>
        <v/>
      </c>
      <c r="R1174" s="49" t="str">
        <f t="shared" si="319"/>
        <v/>
      </c>
      <c r="S1174" s="49">
        <f t="shared" si="316"/>
        <v>0</v>
      </c>
      <c r="T1174" s="245"/>
      <c r="U1174" s="132"/>
      <c r="V1174" s="604"/>
      <c r="W1174" s="604" t="str">
        <f t="shared" si="320"/>
        <v/>
      </c>
      <c r="X1174" s="1022">
        <f t="shared" si="321"/>
        <v>0</v>
      </c>
      <c r="Y1174" s="326"/>
      <c r="Z1174" s="327"/>
      <c r="AA1174" s="328"/>
      <c r="AB1174" s="604" t="e">
        <f ca="1">IF(Cat_alumnos[[#This Row],[Termina Programa]]&lt;TODAY(), "EGRESADO", "VIGENTE")</f>
        <v>#REF!</v>
      </c>
      <c r="AD1174" s="1249">
        <v>1156</v>
      </c>
      <c r="AE1174" s="925"/>
      <c r="AF117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CALENDARIO)]],TODAY())/30,0)-AE1174, IF(Cat_alumnos[[#This Row],[ESTATUS ACADÉMICO]]="VIGENTE",ROUNDDOWN(DAYS360(Cat_alumnos[[#This Row],[FECHA DE INICIO (PRIMERA CLASE CALENDARIO)]],TODAY())/30,0)+1-AE1174,"NO VIGENTE"))</f>
        <v>#REF!</v>
      </c>
      <c r="AG1174" s="604"/>
      <c r="AH117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4" s="1085" t="str">
        <f t="shared" si="317"/>
        <v>SUSPENDER</v>
      </c>
      <c r="AJ1174" s="604"/>
      <c r="AK1174" s="604"/>
      <c r="AL1174" s="604"/>
      <c r="AM1174" s="604"/>
      <c r="AN1174" s="924"/>
      <c r="AO1174" s="924"/>
      <c r="AP1174" s="924"/>
      <c r="AQ1174" s="924"/>
      <c r="AR1174" s="924"/>
      <c r="AS1174" s="924"/>
      <c r="AT1174" s="604"/>
      <c r="AU1174" s="604"/>
      <c r="AV1174" s="604"/>
      <c r="AW1174" s="604"/>
      <c r="AX1174" s="604"/>
      <c r="AY1174" s="604"/>
      <c r="AZ1174" s="604"/>
      <c r="BA1174" s="604"/>
      <c r="BB1174" s="604"/>
      <c r="BC1174" s="604"/>
      <c r="BD1174" s="604"/>
      <c r="BE1174" s="604"/>
      <c r="BF1174" s="604"/>
      <c r="BG1174" s="604"/>
      <c r="BH1174" s="604"/>
      <c r="BI1174" s="604"/>
      <c r="BJ1174" s="604"/>
      <c r="BK1174" s="604"/>
      <c r="BL1174" s="604"/>
      <c r="BM1174" s="604"/>
      <c r="BN1174" s="604"/>
      <c r="BO1174" s="604"/>
      <c r="BP1174" s="604"/>
      <c r="BQ1174" s="604"/>
      <c r="BR1174" s="604"/>
      <c r="BS1174" s="604"/>
      <c r="BT1174" s="604"/>
      <c r="BU1174" s="604"/>
      <c r="BV1174" s="604"/>
      <c r="BW1174" s="604"/>
      <c r="BX1174" s="604"/>
      <c r="BY1174" s="604"/>
      <c r="BZ1174" s="604"/>
      <c r="CA1174" s="604"/>
      <c r="CB1174" s="604"/>
      <c r="CC1174" s="604"/>
      <c r="CD1174" s="604"/>
      <c r="CE1174" s="604"/>
      <c r="CF1174" s="604"/>
      <c r="CG1174" s="604"/>
      <c r="CH1174" s="604"/>
      <c r="CI1174" s="604"/>
      <c r="CJ1174" s="604"/>
      <c r="CK1174" s="604"/>
    </row>
    <row r="1175" spans="1:89" ht="16" hidden="1">
      <c r="A1175" s="447">
        <f t="shared" si="322"/>
        <v>1157</v>
      </c>
      <c r="B1175" s="46"/>
      <c r="C1175" s="1070"/>
      <c r="D1175" s="46"/>
      <c r="E1175" s="672"/>
      <c r="F1175" s="139"/>
      <c r="G1175" s="139"/>
      <c r="H1175" s="673"/>
      <c r="I1175" s="674"/>
      <c r="J1175" s="676"/>
      <c r="K1175" s="676"/>
      <c r="L1175" s="676"/>
      <c r="M1175" s="134"/>
      <c r="N1175" s="135"/>
      <c r="O1175" s="118" t="e">
        <f>EDATE($N1175,#REF!-1)</f>
        <v>#REF!</v>
      </c>
      <c r="P1175" s="135"/>
      <c r="Q1175" s="118" t="str">
        <f t="shared" si="318"/>
        <v/>
      </c>
      <c r="R1175" s="49" t="str">
        <f t="shared" si="319"/>
        <v/>
      </c>
      <c r="S1175" s="49">
        <f t="shared" si="316"/>
        <v>0</v>
      </c>
      <c r="T1175" s="245"/>
      <c r="U1175" s="132"/>
      <c r="V1175" s="604"/>
      <c r="W1175" s="604" t="str">
        <f t="shared" si="320"/>
        <v/>
      </c>
      <c r="X1175" s="1022">
        <f t="shared" si="321"/>
        <v>0</v>
      </c>
      <c r="Y1175" s="326"/>
      <c r="Z1175" s="327"/>
      <c r="AA1175" s="328"/>
      <c r="AB1175" s="604" t="e">
        <f ca="1">IF(Cat_alumnos[[#This Row],[Termina Programa]]&lt;TODAY(), "EGRESADO", "VIGENTE")</f>
        <v>#REF!</v>
      </c>
      <c r="AD1175" s="1248">
        <v>1157</v>
      </c>
      <c r="AE1175" s="925"/>
      <c r="AF117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CALENDARIO)]],TODAY())/30,0)-AE1175, IF(Cat_alumnos[[#This Row],[ESTATUS ACADÉMICO]]="VIGENTE",ROUNDDOWN(DAYS360(Cat_alumnos[[#This Row],[FECHA DE INICIO (PRIMERA CLASE CALENDARIO)]],TODAY())/30,0)+1-AE1175,"NO VIGENTE"))</f>
        <v>#REF!</v>
      </c>
      <c r="AG1175" s="604"/>
      <c r="AH117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5" s="1085" t="str">
        <f t="shared" si="317"/>
        <v>SUSPENDER</v>
      </c>
      <c r="AJ1175" s="604"/>
      <c r="AK1175" s="604"/>
      <c r="AL1175" s="604"/>
      <c r="AM1175" s="604"/>
      <c r="AN1175" s="924"/>
      <c r="AO1175" s="924"/>
      <c r="AP1175" s="924"/>
      <c r="AQ1175" s="924"/>
      <c r="AR1175" s="924"/>
      <c r="AS1175" s="924"/>
      <c r="AT1175" s="604"/>
      <c r="AU1175" s="604"/>
      <c r="AV1175" s="604"/>
      <c r="AW1175" s="604"/>
      <c r="AX1175" s="604"/>
      <c r="AY1175" s="604"/>
      <c r="AZ1175" s="604"/>
      <c r="BA1175" s="604"/>
      <c r="BB1175" s="604"/>
      <c r="BC1175" s="604"/>
      <c r="BD1175" s="604"/>
      <c r="BE1175" s="604"/>
      <c r="BF1175" s="604"/>
      <c r="BG1175" s="604"/>
      <c r="BH1175" s="604"/>
      <c r="BI1175" s="604"/>
      <c r="BJ1175" s="604"/>
      <c r="BK1175" s="604"/>
      <c r="BL1175" s="604"/>
      <c r="BM1175" s="604"/>
      <c r="BN1175" s="604"/>
      <c r="BO1175" s="604"/>
      <c r="BP1175" s="604"/>
      <c r="BQ1175" s="604"/>
      <c r="BR1175" s="604"/>
      <c r="BS1175" s="604"/>
      <c r="BT1175" s="604"/>
      <c r="BU1175" s="604"/>
      <c r="BV1175" s="604"/>
      <c r="BW1175" s="604"/>
      <c r="BX1175" s="604"/>
      <c r="BY1175" s="604"/>
      <c r="BZ1175" s="604"/>
      <c r="CA1175" s="604"/>
      <c r="CB1175" s="604"/>
      <c r="CC1175" s="604"/>
      <c r="CD1175" s="604"/>
      <c r="CE1175" s="604"/>
      <c r="CF1175" s="604"/>
      <c r="CG1175" s="604"/>
      <c r="CH1175" s="604"/>
      <c r="CI1175" s="604"/>
      <c r="CJ1175" s="604"/>
      <c r="CK1175" s="604"/>
    </row>
    <row r="1176" spans="1:89" ht="16" hidden="1">
      <c r="A1176" s="447">
        <f t="shared" si="322"/>
        <v>1158</v>
      </c>
      <c r="B1176" s="46"/>
      <c r="C1176" s="1070"/>
      <c r="D1176" s="46"/>
      <c r="E1176" s="672"/>
      <c r="F1176" s="139"/>
      <c r="G1176" s="139"/>
      <c r="H1176" s="673"/>
      <c r="I1176" s="674"/>
      <c r="J1176" s="676"/>
      <c r="K1176" s="676"/>
      <c r="L1176" s="676"/>
      <c r="M1176" s="134"/>
      <c r="N1176" s="135"/>
      <c r="O1176" s="118" t="e">
        <f>EDATE($N1176,#REF!-1)</f>
        <v>#REF!</v>
      </c>
      <c r="P1176" s="135"/>
      <c r="Q1176" s="118" t="str">
        <f t="shared" si="318"/>
        <v/>
      </c>
      <c r="R1176" s="49" t="str">
        <f t="shared" si="319"/>
        <v/>
      </c>
      <c r="S1176" s="49">
        <f t="shared" si="316"/>
        <v>0</v>
      </c>
      <c r="T1176" s="245"/>
      <c r="U1176" s="132"/>
      <c r="V1176" s="604"/>
      <c r="W1176" s="604" t="str">
        <f t="shared" si="320"/>
        <v/>
      </c>
      <c r="X1176" s="1022">
        <f t="shared" si="321"/>
        <v>0</v>
      </c>
      <c r="Y1176" s="326"/>
      <c r="Z1176" s="327"/>
      <c r="AA1176" s="328"/>
      <c r="AB1176" s="604" t="e">
        <f ca="1">IF(Cat_alumnos[[#This Row],[Termina Programa]]&lt;TODAY(), "EGRESADO", "VIGENTE")</f>
        <v>#REF!</v>
      </c>
      <c r="AD1176" s="1249">
        <v>1158</v>
      </c>
      <c r="AE1176" s="925"/>
      <c r="AF117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CALENDARIO)]],TODAY())/30,0)-AE1176, IF(Cat_alumnos[[#This Row],[ESTATUS ACADÉMICO]]="VIGENTE",ROUNDDOWN(DAYS360(Cat_alumnos[[#This Row],[FECHA DE INICIO (PRIMERA CLASE CALENDARIO)]],TODAY())/30,0)+1-AE1176,"NO VIGENTE"))</f>
        <v>#REF!</v>
      </c>
      <c r="AG1176" s="604"/>
      <c r="AH117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6" s="1085" t="str">
        <f t="shared" si="317"/>
        <v>SUSPENDER</v>
      </c>
      <c r="AJ1176" s="604"/>
      <c r="AK1176" s="604"/>
      <c r="AL1176" s="604"/>
      <c r="AM1176" s="604"/>
      <c r="AN1176" s="924"/>
      <c r="AO1176" s="924"/>
      <c r="AP1176" s="924"/>
      <c r="AQ1176" s="924"/>
      <c r="AR1176" s="924"/>
      <c r="AS1176" s="924"/>
      <c r="AT1176" s="604"/>
      <c r="AU1176" s="604"/>
      <c r="AV1176" s="604"/>
      <c r="AW1176" s="604"/>
      <c r="AX1176" s="604"/>
      <c r="AY1176" s="604"/>
      <c r="AZ1176" s="604"/>
      <c r="BA1176" s="604"/>
      <c r="BB1176" s="604"/>
      <c r="BC1176" s="604"/>
      <c r="BD1176" s="604"/>
      <c r="BE1176" s="604"/>
      <c r="BF1176" s="604"/>
      <c r="BG1176" s="604"/>
      <c r="BH1176" s="604"/>
      <c r="BI1176" s="604"/>
      <c r="BJ1176" s="604"/>
      <c r="BK1176" s="604"/>
      <c r="BL1176" s="604"/>
      <c r="BM1176" s="604"/>
      <c r="BN1176" s="604"/>
      <c r="BO1176" s="604"/>
      <c r="BP1176" s="604"/>
      <c r="BQ1176" s="604"/>
      <c r="BR1176" s="604"/>
      <c r="BS1176" s="604"/>
      <c r="BT1176" s="604"/>
      <c r="BU1176" s="604"/>
      <c r="BV1176" s="604"/>
      <c r="BW1176" s="604"/>
      <c r="BX1176" s="604"/>
      <c r="BY1176" s="604"/>
      <c r="BZ1176" s="604"/>
      <c r="CA1176" s="604"/>
      <c r="CB1176" s="604"/>
      <c r="CC1176" s="604"/>
      <c r="CD1176" s="604"/>
      <c r="CE1176" s="604"/>
      <c r="CF1176" s="604"/>
      <c r="CG1176" s="604"/>
      <c r="CH1176" s="604"/>
      <c r="CI1176" s="604"/>
      <c r="CJ1176" s="604"/>
      <c r="CK1176" s="604"/>
    </row>
    <row r="1177" spans="1:89" ht="16" hidden="1">
      <c r="A1177" s="447">
        <f t="shared" si="322"/>
        <v>1159</v>
      </c>
      <c r="B1177" s="46"/>
      <c r="C1177" s="1070"/>
      <c r="D1177" s="46"/>
      <c r="E1177" s="672"/>
      <c r="F1177" s="139"/>
      <c r="G1177" s="139"/>
      <c r="H1177" s="673"/>
      <c r="I1177" s="674"/>
      <c r="J1177" s="676"/>
      <c r="K1177" s="676"/>
      <c r="L1177" s="676"/>
      <c r="M1177" s="134"/>
      <c r="N1177" s="135"/>
      <c r="O1177" s="118" t="e">
        <f>EDATE($N1177,#REF!-1)</f>
        <v>#REF!</v>
      </c>
      <c r="P1177" s="135"/>
      <c r="Q1177" s="118" t="str">
        <f t="shared" si="318"/>
        <v/>
      </c>
      <c r="R1177" s="49" t="str">
        <f t="shared" si="319"/>
        <v/>
      </c>
      <c r="S1177" s="49">
        <f t="shared" si="316"/>
        <v>0</v>
      </c>
      <c r="T1177" s="245"/>
      <c r="U1177" s="132"/>
      <c r="V1177" s="604"/>
      <c r="W1177" s="604" t="str">
        <f t="shared" si="320"/>
        <v/>
      </c>
      <c r="X1177" s="1022">
        <f t="shared" si="321"/>
        <v>0</v>
      </c>
      <c r="Y1177" s="326"/>
      <c r="Z1177" s="327"/>
      <c r="AA1177" s="328"/>
      <c r="AB1177" s="604" t="e">
        <f ca="1">IF(Cat_alumnos[[#This Row],[Termina Programa]]&lt;TODAY(), "EGRESADO", "VIGENTE")</f>
        <v>#REF!</v>
      </c>
      <c r="AD1177" s="1248">
        <v>1159</v>
      </c>
      <c r="AE1177" s="925"/>
      <c r="AF117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CALENDARIO)]],TODAY())/30,0)-AE1177, IF(Cat_alumnos[[#This Row],[ESTATUS ACADÉMICO]]="VIGENTE",ROUNDDOWN(DAYS360(Cat_alumnos[[#This Row],[FECHA DE INICIO (PRIMERA CLASE CALENDARIO)]],TODAY())/30,0)+1-AE1177,"NO VIGENTE"))</f>
        <v>#REF!</v>
      </c>
      <c r="AG1177" s="604"/>
      <c r="AH117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7" s="1085" t="str">
        <f t="shared" si="317"/>
        <v>SUSPENDER</v>
      </c>
      <c r="AJ1177" s="604"/>
      <c r="AK1177" s="604"/>
      <c r="AL1177" s="604"/>
      <c r="AM1177" s="604"/>
      <c r="AN1177" s="924"/>
      <c r="AO1177" s="924"/>
      <c r="AP1177" s="924"/>
      <c r="AQ1177" s="924"/>
      <c r="AR1177" s="924"/>
      <c r="AS1177" s="924"/>
      <c r="AT1177" s="604"/>
      <c r="AU1177" s="604"/>
      <c r="AV1177" s="604"/>
      <c r="AW1177" s="604"/>
      <c r="AX1177" s="604"/>
      <c r="AY1177" s="604"/>
      <c r="AZ1177" s="604"/>
      <c r="BA1177" s="604"/>
      <c r="BB1177" s="604"/>
      <c r="BC1177" s="604"/>
      <c r="BD1177" s="604"/>
      <c r="BE1177" s="604"/>
      <c r="BF1177" s="604"/>
      <c r="BG1177" s="604"/>
      <c r="BH1177" s="604"/>
      <c r="BI1177" s="604"/>
      <c r="BJ1177" s="604"/>
      <c r="BK1177" s="604"/>
      <c r="BL1177" s="604"/>
      <c r="BM1177" s="604"/>
      <c r="BN1177" s="604"/>
      <c r="BO1177" s="604"/>
      <c r="BP1177" s="604"/>
      <c r="BQ1177" s="604"/>
      <c r="BR1177" s="604"/>
      <c r="BS1177" s="604"/>
      <c r="BT1177" s="604"/>
      <c r="BU1177" s="604"/>
      <c r="BV1177" s="604"/>
      <c r="BW1177" s="604"/>
      <c r="BX1177" s="604"/>
      <c r="BY1177" s="604"/>
      <c r="BZ1177" s="604"/>
      <c r="CA1177" s="604"/>
      <c r="CB1177" s="604"/>
      <c r="CC1177" s="604"/>
      <c r="CD1177" s="604"/>
      <c r="CE1177" s="604"/>
      <c r="CF1177" s="604"/>
      <c r="CG1177" s="604"/>
      <c r="CH1177" s="604"/>
      <c r="CI1177" s="604"/>
      <c r="CJ1177" s="604"/>
      <c r="CK1177" s="604"/>
    </row>
    <row r="1178" spans="1:89" ht="16" hidden="1">
      <c r="A1178" s="447">
        <f t="shared" si="322"/>
        <v>1160</v>
      </c>
      <c r="B1178" s="46"/>
      <c r="C1178" s="1070"/>
      <c r="D1178" s="46"/>
      <c r="E1178" s="672"/>
      <c r="F1178" s="139"/>
      <c r="G1178" s="139"/>
      <c r="H1178" s="673"/>
      <c r="I1178" s="674"/>
      <c r="J1178" s="676"/>
      <c r="K1178" s="676"/>
      <c r="L1178" s="676"/>
      <c r="M1178" s="134"/>
      <c r="N1178" s="135"/>
      <c r="O1178" s="118" t="e">
        <f>EDATE($N1178,#REF!-1)</f>
        <v>#REF!</v>
      </c>
      <c r="P1178" s="135"/>
      <c r="Q1178" s="118" t="str">
        <f t="shared" si="318"/>
        <v/>
      </c>
      <c r="R1178" s="49" t="str">
        <f t="shared" si="319"/>
        <v/>
      </c>
      <c r="S1178" s="49">
        <f t="shared" si="316"/>
        <v>0</v>
      </c>
      <c r="T1178" s="245"/>
      <c r="U1178" s="132"/>
      <c r="V1178" s="604"/>
      <c r="W1178" s="604" t="str">
        <f t="shared" si="320"/>
        <v/>
      </c>
      <c r="X1178" s="1022">
        <f t="shared" si="321"/>
        <v>0</v>
      </c>
      <c r="Y1178" s="326"/>
      <c r="Z1178" s="327"/>
      <c r="AA1178" s="328"/>
      <c r="AB1178" s="604" t="e">
        <f ca="1">IF(Cat_alumnos[[#This Row],[Termina Programa]]&lt;TODAY(), "EGRESADO", "VIGENTE")</f>
        <v>#REF!</v>
      </c>
      <c r="AD1178" s="1249">
        <v>1160</v>
      </c>
      <c r="AE1178" s="925"/>
      <c r="AF117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CALENDARIO)]],TODAY())/30,0)-AE1178, IF(Cat_alumnos[[#This Row],[ESTATUS ACADÉMICO]]="VIGENTE",ROUNDDOWN(DAYS360(Cat_alumnos[[#This Row],[FECHA DE INICIO (PRIMERA CLASE CALENDARIO)]],TODAY())/30,0)+1-AE1178,"NO VIGENTE"))</f>
        <v>#REF!</v>
      </c>
      <c r="AG1178" s="604"/>
      <c r="AH117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8" s="1085" t="str">
        <f t="shared" si="317"/>
        <v>SUSPENDER</v>
      </c>
      <c r="AJ1178" s="604"/>
      <c r="AK1178" s="604"/>
      <c r="AL1178" s="604"/>
      <c r="AM1178" s="604"/>
      <c r="AN1178" s="924"/>
      <c r="AO1178" s="924"/>
      <c r="AP1178" s="924"/>
      <c r="AQ1178" s="924"/>
      <c r="AR1178" s="924"/>
      <c r="AS1178" s="924"/>
      <c r="AT1178" s="604"/>
      <c r="AU1178" s="604"/>
      <c r="AV1178" s="604"/>
      <c r="AW1178" s="604"/>
      <c r="AX1178" s="604"/>
      <c r="AY1178" s="604"/>
      <c r="AZ1178" s="604"/>
      <c r="BA1178" s="604"/>
      <c r="BB1178" s="604"/>
      <c r="BC1178" s="604"/>
      <c r="BD1178" s="604"/>
      <c r="BE1178" s="604"/>
      <c r="BF1178" s="604"/>
      <c r="BG1178" s="604"/>
      <c r="BH1178" s="604"/>
      <c r="BI1178" s="604"/>
      <c r="BJ1178" s="604"/>
      <c r="BK1178" s="604"/>
      <c r="BL1178" s="604"/>
      <c r="BM1178" s="604"/>
      <c r="BN1178" s="604"/>
      <c r="BO1178" s="604"/>
      <c r="BP1178" s="604"/>
      <c r="BQ1178" s="604"/>
      <c r="BR1178" s="604"/>
      <c r="BS1178" s="604"/>
      <c r="BT1178" s="604"/>
      <c r="BU1178" s="604"/>
      <c r="BV1178" s="604"/>
      <c r="BW1178" s="604"/>
      <c r="BX1178" s="604"/>
      <c r="BY1178" s="604"/>
      <c r="BZ1178" s="604"/>
      <c r="CA1178" s="604"/>
      <c r="CB1178" s="604"/>
      <c r="CC1178" s="604"/>
      <c r="CD1178" s="604"/>
      <c r="CE1178" s="604"/>
      <c r="CF1178" s="604"/>
      <c r="CG1178" s="604"/>
      <c r="CH1178" s="604"/>
      <c r="CI1178" s="604"/>
      <c r="CJ1178" s="604"/>
      <c r="CK1178" s="604"/>
    </row>
    <row r="1179" spans="1:89" ht="16" hidden="1">
      <c r="A1179" s="447">
        <f t="shared" si="322"/>
        <v>1161</v>
      </c>
      <c r="B1179" s="46"/>
      <c r="C1179" s="1070"/>
      <c r="D1179" s="46"/>
      <c r="E1179" s="672"/>
      <c r="F1179" s="139"/>
      <c r="G1179" s="139"/>
      <c r="H1179" s="673"/>
      <c r="I1179" s="674"/>
      <c r="J1179" s="676"/>
      <c r="K1179" s="676"/>
      <c r="L1179" s="676"/>
      <c r="M1179" s="134"/>
      <c r="N1179" s="135"/>
      <c r="O1179" s="118" t="e">
        <f>EDATE($N1179,#REF!-1)</f>
        <v>#REF!</v>
      </c>
      <c r="P1179" s="135"/>
      <c r="Q1179" s="118" t="str">
        <f t="shared" si="318"/>
        <v/>
      </c>
      <c r="R1179" s="49" t="str">
        <f t="shared" si="319"/>
        <v/>
      </c>
      <c r="S1179" s="49">
        <f t="shared" si="316"/>
        <v>0</v>
      </c>
      <c r="T1179" s="245"/>
      <c r="U1179" s="132"/>
      <c r="V1179" s="604"/>
      <c r="W1179" s="604" t="str">
        <f t="shared" si="320"/>
        <v/>
      </c>
      <c r="X1179" s="1022">
        <f t="shared" si="321"/>
        <v>0</v>
      </c>
      <c r="Y1179" s="326"/>
      <c r="Z1179" s="327"/>
      <c r="AA1179" s="328"/>
      <c r="AB1179" s="604" t="e">
        <f ca="1">IF(Cat_alumnos[[#This Row],[Termina Programa]]&lt;TODAY(), "EGRESADO", "VIGENTE")</f>
        <v>#REF!</v>
      </c>
      <c r="AD1179" s="1248">
        <v>1161</v>
      </c>
      <c r="AE1179" s="925"/>
      <c r="AF117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CALENDARIO)]],TODAY())/30,0)-AE1179, IF(Cat_alumnos[[#This Row],[ESTATUS ACADÉMICO]]="VIGENTE",ROUNDDOWN(DAYS360(Cat_alumnos[[#This Row],[FECHA DE INICIO (PRIMERA CLASE CALENDARIO)]],TODAY())/30,0)+1-AE1179,"NO VIGENTE"))</f>
        <v>#REF!</v>
      </c>
      <c r="AG1179" s="604"/>
      <c r="AH117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9" s="1085" t="str">
        <f t="shared" si="317"/>
        <v>SUSPENDER</v>
      </c>
      <c r="AJ1179" s="604"/>
      <c r="AK1179" s="604"/>
      <c r="AL1179" s="604"/>
      <c r="AM1179" s="604"/>
      <c r="AN1179" s="924"/>
      <c r="AO1179" s="924"/>
      <c r="AP1179" s="924"/>
      <c r="AQ1179" s="924"/>
      <c r="AR1179" s="924"/>
      <c r="AS1179" s="924"/>
      <c r="AT1179" s="604"/>
      <c r="AU1179" s="604"/>
      <c r="AV1179" s="604"/>
      <c r="AW1179" s="604"/>
      <c r="AX1179" s="604"/>
      <c r="AY1179" s="604"/>
      <c r="AZ1179" s="604"/>
      <c r="BA1179" s="604"/>
      <c r="BB1179" s="604"/>
      <c r="BC1179" s="604"/>
      <c r="BD1179" s="604"/>
      <c r="BE1179" s="604"/>
      <c r="BF1179" s="604"/>
      <c r="BG1179" s="604"/>
      <c r="BH1179" s="604"/>
      <c r="BI1179" s="604"/>
      <c r="BJ1179" s="604"/>
      <c r="BK1179" s="604"/>
      <c r="BL1179" s="604"/>
      <c r="BM1179" s="604"/>
      <c r="BN1179" s="604"/>
      <c r="BO1179" s="604"/>
      <c r="BP1179" s="604"/>
      <c r="BQ1179" s="604"/>
      <c r="BR1179" s="604"/>
      <c r="BS1179" s="604"/>
      <c r="BT1179" s="604"/>
      <c r="BU1179" s="604"/>
      <c r="BV1179" s="604"/>
      <c r="BW1179" s="604"/>
      <c r="BX1179" s="604"/>
      <c r="BY1179" s="604"/>
      <c r="BZ1179" s="604"/>
      <c r="CA1179" s="604"/>
      <c r="CB1179" s="604"/>
      <c r="CC1179" s="604"/>
      <c r="CD1179" s="604"/>
      <c r="CE1179" s="604"/>
      <c r="CF1179" s="604"/>
      <c r="CG1179" s="604"/>
      <c r="CH1179" s="604"/>
      <c r="CI1179" s="604"/>
      <c r="CJ1179" s="604"/>
      <c r="CK1179" s="604"/>
    </row>
    <row r="1180" spans="1:89" ht="16" hidden="1">
      <c r="A1180" s="447">
        <f t="shared" si="322"/>
        <v>1162</v>
      </c>
      <c r="B1180" s="46"/>
      <c r="C1180" s="1070"/>
      <c r="D1180" s="46"/>
      <c r="E1180" s="672"/>
      <c r="F1180" s="139"/>
      <c r="G1180" s="139"/>
      <c r="H1180" s="673"/>
      <c r="I1180" s="674"/>
      <c r="J1180" s="676"/>
      <c r="K1180" s="676"/>
      <c r="L1180" s="676"/>
      <c r="M1180" s="134"/>
      <c r="N1180" s="135"/>
      <c r="O1180" s="118" t="e">
        <f>EDATE($N1180,#REF!-1)</f>
        <v>#REF!</v>
      </c>
      <c r="P1180" s="135"/>
      <c r="Q1180" s="118" t="str">
        <f t="shared" si="318"/>
        <v/>
      </c>
      <c r="R1180" s="49" t="str">
        <f t="shared" si="319"/>
        <v/>
      </c>
      <c r="S1180" s="49">
        <f t="shared" si="316"/>
        <v>0</v>
      </c>
      <c r="T1180" s="245"/>
      <c r="U1180" s="132"/>
      <c r="V1180" s="604"/>
      <c r="W1180" s="604" t="str">
        <f t="shared" si="320"/>
        <v/>
      </c>
      <c r="X1180" s="1022">
        <f t="shared" si="321"/>
        <v>0</v>
      </c>
      <c r="Y1180" s="326"/>
      <c r="Z1180" s="327"/>
      <c r="AA1180" s="328"/>
      <c r="AB1180" s="604" t="e">
        <f ca="1">IF(Cat_alumnos[[#This Row],[Termina Programa]]&lt;TODAY(), "EGRESADO", "VIGENTE")</f>
        <v>#REF!</v>
      </c>
      <c r="AD1180" s="1249">
        <v>1162</v>
      </c>
      <c r="AE1180" s="925"/>
      <c r="AF118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CALENDARIO)]],TODAY())/30,0)-AE1180, IF(Cat_alumnos[[#This Row],[ESTATUS ACADÉMICO]]="VIGENTE",ROUNDDOWN(DAYS360(Cat_alumnos[[#This Row],[FECHA DE INICIO (PRIMERA CLASE CALENDARIO)]],TODAY())/30,0)+1-AE1180,"NO VIGENTE"))</f>
        <v>#REF!</v>
      </c>
      <c r="AG1180" s="604"/>
      <c r="AH118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0" s="1085" t="str">
        <f t="shared" si="317"/>
        <v>SUSPENDER</v>
      </c>
      <c r="AJ1180" s="604"/>
      <c r="AK1180" s="604"/>
      <c r="AL1180" s="604"/>
      <c r="AM1180" s="604"/>
      <c r="AN1180" s="924"/>
      <c r="AO1180" s="924"/>
      <c r="AP1180" s="924"/>
      <c r="AQ1180" s="924"/>
      <c r="AR1180" s="924"/>
      <c r="AS1180" s="924"/>
      <c r="AT1180" s="604"/>
      <c r="AU1180" s="604"/>
      <c r="AV1180" s="604"/>
      <c r="AW1180" s="604"/>
      <c r="AX1180" s="604"/>
      <c r="AY1180" s="604"/>
      <c r="AZ1180" s="604"/>
      <c r="BA1180" s="604"/>
      <c r="BB1180" s="604"/>
      <c r="BC1180" s="604"/>
      <c r="BD1180" s="604"/>
      <c r="BE1180" s="604"/>
      <c r="BF1180" s="604"/>
      <c r="BG1180" s="604"/>
      <c r="BH1180" s="604"/>
      <c r="BI1180" s="604"/>
      <c r="BJ1180" s="604"/>
      <c r="BK1180" s="604"/>
      <c r="BL1180" s="604"/>
      <c r="BM1180" s="604"/>
      <c r="BN1180" s="604"/>
      <c r="BO1180" s="604"/>
      <c r="BP1180" s="604"/>
      <c r="BQ1180" s="604"/>
      <c r="BR1180" s="604"/>
      <c r="BS1180" s="604"/>
      <c r="BT1180" s="604"/>
      <c r="BU1180" s="604"/>
      <c r="BV1180" s="604"/>
      <c r="BW1180" s="604"/>
      <c r="BX1180" s="604"/>
      <c r="BY1180" s="604"/>
      <c r="BZ1180" s="604"/>
      <c r="CA1180" s="604"/>
      <c r="CB1180" s="604"/>
      <c r="CC1180" s="604"/>
      <c r="CD1180" s="604"/>
      <c r="CE1180" s="604"/>
      <c r="CF1180" s="604"/>
      <c r="CG1180" s="604"/>
      <c r="CH1180" s="604"/>
      <c r="CI1180" s="604"/>
      <c r="CJ1180" s="604"/>
      <c r="CK1180" s="604"/>
    </row>
    <row r="1181" spans="1:89" ht="16" hidden="1">
      <c r="A1181" s="447">
        <f t="shared" si="322"/>
        <v>1163</v>
      </c>
      <c r="B1181" s="46"/>
      <c r="C1181" s="1070"/>
      <c r="D1181" s="46"/>
      <c r="E1181" s="672"/>
      <c r="F1181" s="139"/>
      <c r="G1181" s="139"/>
      <c r="H1181" s="673"/>
      <c r="I1181" s="674"/>
      <c r="J1181" s="676"/>
      <c r="K1181" s="676"/>
      <c r="L1181" s="676"/>
      <c r="M1181" s="134"/>
      <c r="N1181" s="135"/>
      <c r="O1181" s="118" t="e">
        <f>EDATE($N1181,#REF!-1)</f>
        <v>#REF!</v>
      </c>
      <c r="P1181" s="135"/>
      <c r="Q1181" s="118" t="str">
        <f t="shared" si="318"/>
        <v/>
      </c>
      <c r="R1181" s="49" t="str">
        <f t="shared" si="319"/>
        <v/>
      </c>
      <c r="S1181" s="49">
        <f t="shared" ref="S1181:S1244" si="323">IFERROR(VLOOKUP($B1181,BDPROGRAMA,2,FALSE),)</f>
        <v>0</v>
      </c>
      <c r="T1181" s="245"/>
      <c r="U1181" s="132"/>
      <c r="V1181" s="604"/>
      <c r="W1181" s="604" t="str">
        <f t="shared" si="320"/>
        <v/>
      </c>
      <c r="X1181" s="1022">
        <f t="shared" si="321"/>
        <v>0</v>
      </c>
      <c r="Y1181" s="326"/>
      <c r="Z1181" s="327"/>
      <c r="AA1181" s="328"/>
      <c r="AB1181" s="604" t="e">
        <f ca="1">IF(Cat_alumnos[[#This Row],[Termina Programa]]&lt;TODAY(), "EGRESADO", "VIGENTE")</f>
        <v>#REF!</v>
      </c>
      <c r="AD1181" s="1248">
        <v>1163</v>
      </c>
      <c r="AE1181" s="925"/>
      <c r="AF118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CALENDARIO)]],TODAY())/30,0)-AE1181, IF(Cat_alumnos[[#This Row],[ESTATUS ACADÉMICO]]="VIGENTE",ROUNDDOWN(DAYS360(Cat_alumnos[[#This Row],[FECHA DE INICIO (PRIMERA CLASE CALENDARIO)]],TODAY())/30,0)+1-AE1181,"NO VIGENTE"))</f>
        <v>#REF!</v>
      </c>
      <c r="AG1181" s="604"/>
      <c r="AH118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1" s="1085" t="str">
        <f t="shared" si="317"/>
        <v>SUSPENDER</v>
      </c>
      <c r="AJ1181" s="604"/>
      <c r="AK1181" s="604"/>
      <c r="AL1181" s="604"/>
      <c r="AM1181" s="604"/>
      <c r="AN1181" s="924"/>
      <c r="AO1181" s="924"/>
      <c r="AP1181" s="924"/>
      <c r="AQ1181" s="924"/>
      <c r="AR1181" s="924"/>
      <c r="AS1181" s="924"/>
      <c r="AT1181" s="604"/>
      <c r="AU1181" s="604"/>
      <c r="AV1181" s="604"/>
      <c r="AW1181" s="604"/>
      <c r="AX1181" s="604"/>
      <c r="AY1181" s="604"/>
      <c r="AZ1181" s="604"/>
      <c r="BA1181" s="604"/>
      <c r="BB1181" s="604"/>
      <c r="BC1181" s="604"/>
      <c r="BD1181" s="604"/>
      <c r="BE1181" s="604"/>
      <c r="BF1181" s="604"/>
      <c r="BG1181" s="604"/>
      <c r="BH1181" s="604"/>
      <c r="BI1181" s="604"/>
      <c r="BJ1181" s="604"/>
      <c r="BK1181" s="604"/>
      <c r="BL1181" s="604"/>
      <c r="BM1181" s="604"/>
      <c r="BN1181" s="604"/>
      <c r="BO1181" s="604"/>
      <c r="BP1181" s="604"/>
      <c r="BQ1181" s="604"/>
      <c r="BR1181" s="604"/>
      <c r="BS1181" s="604"/>
      <c r="BT1181" s="604"/>
      <c r="BU1181" s="604"/>
      <c r="BV1181" s="604"/>
      <c r="BW1181" s="604"/>
      <c r="BX1181" s="604"/>
      <c r="BY1181" s="604"/>
      <c r="BZ1181" s="604"/>
      <c r="CA1181" s="604"/>
      <c r="CB1181" s="604"/>
      <c r="CC1181" s="604"/>
      <c r="CD1181" s="604"/>
      <c r="CE1181" s="604"/>
      <c r="CF1181" s="604"/>
      <c r="CG1181" s="604"/>
      <c r="CH1181" s="604"/>
      <c r="CI1181" s="604"/>
      <c r="CJ1181" s="604"/>
      <c r="CK1181" s="604"/>
    </row>
    <row r="1182" spans="1:89" ht="16" hidden="1">
      <c r="A1182" s="447">
        <f t="shared" si="322"/>
        <v>1164</v>
      </c>
      <c r="B1182" s="46"/>
      <c r="C1182" s="1070"/>
      <c r="D1182" s="46"/>
      <c r="E1182" s="672"/>
      <c r="F1182" s="139"/>
      <c r="G1182" s="139"/>
      <c r="H1182" s="673"/>
      <c r="I1182" s="674"/>
      <c r="J1182" s="676"/>
      <c r="K1182" s="676"/>
      <c r="L1182" s="676"/>
      <c r="M1182" s="134"/>
      <c r="N1182" s="135"/>
      <c r="O1182" s="118" t="e">
        <f>EDATE($N1182,#REF!-1)</f>
        <v>#REF!</v>
      </c>
      <c r="P1182" s="135"/>
      <c r="Q1182" s="118" t="str">
        <f t="shared" si="318"/>
        <v/>
      </c>
      <c r="R1182" s="49" t="str">
        <f t="shared" si="319"/>
        <v/>
      </c>
      <c r="S1182" s="49">
        <f t="shared" si="323"/>
        <v>0</v>
      </c>
      <c r="T1182" s="245"/>
      <c r="U1182" s="132"/>
      <c r="V1182" s="604"/>
      <c r="W1182" s="604" t="str">
        <f t="shared" si="320"/>
        <v/>
      </c>
      <c r="X1182" s="1022">
        <f t="shared" si="321"/>
        <v>0</v>
      </c>
      <c r="Y1182" s="326"/>
      <c r="Z1182" s="327"/>
      <c r="AA1182" s="328"/>
      <c r="AB1182" s="604" t="e">
        <f ca="1">IF(Cat_alumnos[[#This Row],[Termina Programa]]&lt;TODAY(), "EGRESADO", "VIGENTE")</f>
        <v>#REF!</v>
      </c>
      <c r="AD1182" s="1249">
        <v>1164</v>
      </c>
      <c r="AE1182" s="925"/>
      <c r="AF118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CALENDARIO)]],TODAY())/30,0)-AE1182, IF(Cat_alumnos[[#This Row],[ESTATUS ACADÉMICO]]="VIGENTE",ROUNDDOWN(DAYS360(Cat_alumnos[[#This Row],[FECHA DE INICIO (PRIMERA CLASE CALENDARIO)]],TODAY())/30,0)+1-AE1182,"NO VIGENTE"))</f>
        <v>#REF!</v>
      </c>
      <c r="AG1182" s="604"/>
      <c r="AH118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2" s="1085" t="str">
        <f t="shared" si="317"/>
        <v>SUSPENDER</v>
      </c>
      <c r="AJ1182" s="604"/>
      <c r="AK1182" s="604"/>
      <c r="AL1182" s="604"/>
      <c r="AM1182" s="604"/>
      <c r="AN1182" s="924"/>
      <c r="AO1182" s="924"/>
      <c r="AP1182" s="924"/>
      <c r="AQ1182" s="924"/>
      <c r="AR1182" s="924"/>
      <c r="AS1182" s="924"/>
      <c r="AT1182" s="604"/>
      <c r="AU1182" s="604"/>
      <c r="AV1182" s="604"/>
      <c r="AW1182" s="604"/>
      <c r="AX1182" s="604"/>
      <c r="AY1182" s="604"/>
      <c r="AZ1182" s="604"/>
      <c r="BA1182" s="604"/>
      <c r="BB1182" s="604"/>
      <c r="BC1182" s="604"/>
      <c r="BD1182" s="604"/>
      <c r="BE1182" s="604"/>
      <c r="BF1182" s="604"/>
      <c r="BG1182" s="604"/>
      <c r="BH1182" s="604"/>
      <c r="BI1182" s="604"/>
      <c r="BJ1182" s="604"/>
      <c r="BK1182" s="604"/>
      <c r="BL1182" s="604"/>
      <c r="BM1182" s="604"/>
      <c r="BN1182" s="604"/>
      <c r="BO1182" s="604"/>
      <c r="BP1182" s="604"/>
      <c r="BQ1182" s="604"/>
      <c r="BR1182" s="604"/>
      <c r="BS1182" s="604"/>
      <c r="BT1182" s="604"/>
      <c r="BU1182" s="604"/>
      <c r="BV1182" s="604"/>
      <c r="BW1182" s="604"/>
      <c r="BX1182" s="604"/>
      <c r="BY1182" s="604"/>
      <c r="BZ1182" s="604"/>
      <c r="CA1182" s="604"/>
      <c r="CB1182" s="604"/>
      <c r="CC1182" s="604"/>
      <c r="CD1182" s="604"/>
      <c r="CE1182" s="604"/>
      <c r="CF1182" s="604"/>
      <c r="CG1182" s="604"/>
      <c r="CH1182" s="604"/>
      <c r="CI1182" s="604"/>
      <c r="CJ1182" s="604"/>
      <c r="CK1182" s="604"/>
    </row>
    <row r="1183" spans="1:89" ht="16" hidden="1">
      <c r="A1183" s="447">
        <f t="shared" si="322"/>
        <v>1165</v>
      </c>
      <c r="B1183" s="46"/>
      <c r="C1183" s="1070"/>
      <c r="D1183" s="46"/>
      <c r="E1183" s="672"/>
      <c r="F1183" s="139"/>
      <c r="G1183" s="139"/>
      <c r="H1183" s="673"/>
      <c r="I1183" s="674"/>
      <c r="J1183" s="676"/>
      <c r="K1183" s="676"/>
      <c r="L1183" s="676"/>
      <c r="M1183" s="134"/>
      <c r="N1183" s="135"/>
      <c r="O1183" s="118" t="e">
        <f>EDATE($N1183,#REF!-1)</f>
        <v>#REF!</v>
      </c>
      <c r="P1183" s="135"/>
      <c r="Q1183" s="118" t="str">
        <f t="shared" si="318"/>
        <v/>
      </c>
      <c r="R1183" s="49" t="str">
        <f t="shared" si="319"/>
        <v/>
      </c>
      <c r="S1183" s="49">
        <f t="shared" si="323"/>
        <v>0</v>
      </c>
      <c r="T1183" s="245"/>
      <c r="U1183" s="132"/>
      <c r="V1183" s="604"/>
      <c r="W1183" s="604" t="str">
        <f t="shared" si="320"/>
        <v/>
      </c>
      <c r="X1183" s="1022">
        <f t="shared" si="321"/>
        <v>0</v>
      </c>
      <c r="Y1183" s="326"/>
      <c r="Z1183" s="327"/>
      <c r="AA1183" s="328"/>
      <c r="AB1183" s="604" t="e">
        <f ca="1">IF(Cat_alumnos[[#This Row],[Termina Programa]]&lt;TODAY(), "EGRESADO", "VIGENTE")</f>
        <v>#REF!</v>
      </c>
      <c r="AD1183" s="1248">
        <v>1165</v>
      </c>
      <c r="AE1183" s="925"/>
      <c r="AF118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CALENDARIO)]],TODAY())/30,0)-AE1183, IF(Cat_alumnos[[#This Row],[ESTATUS ACADÉMICO]]="VIGENTE",ROUNDDOWN(DAYS360(Cat_alumnos[[#This Row],[FECHA DE INICIO (PRIMERA CLASE CALENDARIO)]],TODAY())/30,0)+1-AE1183,"NO VIGENTE"))</f>
        <v>#REF!</v>
      </c>
      <c r="AG1183" s="604"/>
      <c r="AH118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3" s="1085" t="str">
        <f t="shared" si="317"/>
        <v>SUSPENDER</v>
      </c>
      <c r="AJ1183" s="604"/>
      <c r="AK1183" s="604"/>
      <c r="AL1183" s="604"/>
      <c r="AM1183" s="604"/>
      <c r="AN1183" s="924"/>
      <c r="AO1183" s="924"/>
      <c r="AP1183" s="924"/>
      <c r="AQ1183" s="924"/>
      <c r="AR1183" s="924"/>
      <c r="AS1183" s="924"/>
      <c r="AT1183" s="604"/>
      <c r="AU1183" s="604"/>
      <c r="AV1183" s="604"/>
      <c r="AW1183" s="604"/>
      <c r="AX1183" s="604"/>
      <c r="AY1183" s="604"/>
      <c r="AZ1183" s="604"/>
      <c r="BA1183" s="604"/>
      <c r="BB1183" s="604"/>
      <c r="BC1183" s="604"/>
      <c r="BD1183" s="604"/>
      <c r="BE1183" s="604"/>
      <c r="BF1183" s="604"/>
      <c r="BG1183" s="604"/>
      <c r="BH1183" s="604"/>
      <c r="BI1183" s="604"/>
      <c r="BJ1183" s="604"/>
      <c r="BK1183" s="604"/>
      <c r="BL1183" s="604"/>
      <c r="BM1183" s="604"/>
      <c r="BN1183" s="604"/>
      <c r="BO1183" s="604"/>
      <c r="BP1183" s="604"/>
      <c r="BQ1183" s="604"/>
      <c r="BR1183" s="604"/>
      <c r="BS1183" s="604"/>
      <c r="BT1183" s="604"/>
      <c r="BU1183" s="604"/>
      <c r="BV1183" s="604"/>
      <c r="BW1183" s="604"/>
      <c r="BX1183" s="604"/>
      <c r="BY1183" s="604"/>
      <c r="BZ1183" s="604"/>
      <c r="CA1183" s="604"/>
      <c r="CB1183" s="604"/>
      <c r="CC1183" s="604"/>
      <c r="CD1183" s="604"/>
      <c r="CE1183" s="604"/>
      <c r="CF1183" s="604"/>
      <c r="CG1183" s="604"/>
      <c r="CH1183" s="604"/>
      <c r="CI1183" s="604"/>
      <c r="CJ1183" s="604"/>
      <c r="CK1183" s="604"/>
    </row>
    <row r="1184" spans="1:89" ht="16" hidden="1">
      <c r="A1184" s="447">
        <f t="shared" si="322"/>
        <v>1166</v>
      </c>
      <c r="B1184" s="46"/>
      <c r="C1184" s="1070"/>
      <c r="D1184" s="46"/>
      <c r="E1184" s="672"/>
      <c r="F1184" s="139"/>
      <c r="G1184" s="139"/>
      <c r="H1184" s="673"/>
      <c r="I1184" s="674"/>
      <c r="J1184" s="676"/>
      <c r="K1184" s="676"/>
      <c r="L1184" s="676"/>
      <c r="M1184" s="134"/>
      <c r="N1184" s="135"/>
      <c r="O1184" s="118" t="e">
        <f>EDATE($N1184,#REF!-1)</f>
        <v>#REF!</v>
      </c>
      <c r="P1184" s="135"/>
      <c r="Q1184" s="118" t="str">
        <f t="shared" si="318"/>
        <v/>
      </c>
      <c r="R1184" s="49" t="str">
        <f t="shared" si="319"/>
        <v/>
      </c>
      <c r="S1184" s="49">
        <f t="shared" si="323"/>
        <v>0</v>
      </c>
      <c r="T1184" s="245"/>
      <c r="U1184" s="132"/>
      <c r="V1184" s="604"/>
      <c r="W1184" s="604" t="str">
        <f t="shared" si="320"/>
        <v/>
      </c>
      <c r="X1184" s="1022">
        <f t="shared" si="321"/>
        <v>0</v>
      </c>
      <c r="Y1184" s="326"/>
      <c r="Z1184" s="327"/>
      <c r="AA1184" s="328"/>
      <c r="AB1184" s="604" t="e">
        <f ca="1">IF(Cat_alumnos[[#This Row],[Termina Programa]]&lt;TODAY(), "EGRESADO", "VIGENTE")</f>
        <v>#REF!</v>
      </c>
      <c r="AD1184" s="1249">
        <v>1166</v>
      </c>
      <c r="AE1184" s="925"/>
      <c r="AF118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CALENDARIO)]],TODAY())/30,0)-AE1184, IF(Cat_alumnos[[#This Row],[ESTATUS ACADÉMICO]]="VIGENTE",ROUNDDOWN(DAYS360(Cat_alumnos[[#This Row],[FECHA DE INICIO (PRIMERA CLASE CALENDARIO)]],TODAY())/30,0)+1-AE1184,"NO VIGENTE"))</f>
        <v>#REF!</v>
      </c>
      <c r="AG1184" s="604"/>
      <c r="AH118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4" s="1085" t="str">
        <f t="shared" si="317"/>
        <v>SUSPENDER</v>
      </c>
      <c r="AJ1184" s="604"/>
      <c r="AK1184" s="604"/>
      <c r="AL1184" s="604"/>
      <c r="AM1184" s="604"/>
      <c r="AN1184" s="924"/>
      <c r="AO1184" s="924"/>
      <c r="AP1184" s="924"/>
      <c r="AQ1184" s="924"/>
      <c r="AR1184" s="924"/>
      <c r="AS1184" s="924"/>
      <c r="AT1184" s="604"/>
      <c r="AU1184" s="604"/>
      <c r="AV1184" s="604"/>
      <c r="AW1184" s="604"/>
      <c r="AX1184" s="604"/>
      <c r="AY1184" s="604"/>
      <c r="AZ1184" s="604"/>
      <c r="BA1184" s="604"/>
      <c r="BB1184" s="604"/>
      <c r="BC1184" s="604"/>
      <c r="BD1184" s="604"/>
      <c r="BE1184" s="604"/>
      <c r="BF1184" s="604"/>
      <c r="BG1184" s="604"/>
      <c r="BH1184" s="604"/>
      <c r="BI1184" s="604"/>
      <c r="BJ1184" s="604"/>
      <c r="BK1184" s="604"/>
      <c r="BL1184" s="604"/>
      <c r="BM1184" s="604"/>
      <c r="BN1184" s="604"/>
      <c r="BO1184" s="604"/>
      <c r="BP1184" s="604"/>
      <c r="BQ1184" s="604"/>
      <c r="BR1184" s="604"/>
      <c r="BS1184" s="604"/>
      <c r="BT1184" s="604"/>
      <c r="BU1184" s="604"/>
      <c r="BV1184" s="604"/>
      <c r="BW1184" s="604"/>
      <c r="BX1184" s="604"/>
      <c r="BY1184" s="604"/>
      <c r="BZ1184" s="604"/>
      <c r="CA1184" s="604"/>
      <c r="CB1184" s="604"/>
      <c r="CC1184" s="604"/>
      <c r="CD1184" s="604"/>
      <c r="CE1184" s="604"/>
      <c r="CF1184" s="604"/>
      <c r="CG1184" s="604"/>
      <c r="CH1184" s="604"/>
      <c r="CI1184" s="604"/>
      <c r="CJ1184" s="604"/>
      <c r="CK1184" s="604"/>
    </row>
    <row r="1185" spans="1:89" ht="16" hidden="1">
      <c r="A1185" s="447">
        <f t="shared" si="322"/>
        <v>1167</v>
      </c>
      <c r="B1185" s="46"/>
      <c r="C1185" s="1070"/>
      <c r="D1185" s="46"/>
      <c r="E1185" s="672"/>
      <c r="F1185" s="139"/>
      <c r="G1185" s="139"/>
      <c r="H1185" s="673"/>
      <c r="I1185" s="674"/>
      <c r="J1185" s="676"/>
      <c r="K1185" s="676"/>
      <c r="L1185" s="676"/>
      <c r="M1185" s="134"/>
      <c r="N1185" s="135"/>
      <c r="O1185" s="118" t="e">
        <f>EDATE($N1185,#REF!-1)</f>
        <v>#REF!</v>
      </c>
      <c r="P1185" s="135"/>
      <c r="Q1185" s="118" t="str">
        <f t="shared" si="318"/>
        <v/>
      </c>
      <c r="R1185" s="49" t="str">
        <f t="shared" si="319"/>
        <v/>
      </c>
      <c r="S1185" s="49">
        <f t="shared" si="323"/>
        <v>0</v>
      </c>
      <c r="T1185" s="245"/>
      <c r="U1185" s="132"/>
      <c r="V1185" s="604"/>
      <c r="W1185" s="604" t="str">
        <f t="shared" si="320"/>
        <v/>
      </c>
      <c r="X1185" s="1022">
        <f t="shared" si="321"/>
        <v>0</v>
      </c>
      <c r="Y1185" s="326"/>
      <c r="Z1185" s="327"/>
      <c r="AA1185" s="328"/>
      <c r="AB1185" s="604" t="e">
        <f ca="1">IF(Cat_alumnos[[#This Row],[Termina Programa]]&lt;TODAY(), "EGRESADO", "VIGENTE")</f>
        <v>#REF!</v>
      </c>
      <c r="AD1185" s="1248">
        <v>1167</v>
      </c>
      <c r="AE1185" s="925"/>
      <c r="AF118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CALENDARIO)]],TODAY())/30,0)-AE1185, IF(Cat_alumnos[[#This Row],[ESTATUS ACADÉMICO]]="VIGENTE",ROUNDDOWN(DAYS360(Cat_alumnos[[#This Row],[FECHA DE INICIO (PRIMERA CLASE CALENDARIO)]],TODAY())/30,0)+1-AE1185,"NO VIGENTE"))</f>
        <v>#REF!</v>
      </c>
      <c r="AG1185" s="604"/>
      <c r="AH118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5" s="1085" t="str">
        <f t="shared" si="317"/>
        <v>SUSPENDER</v>
      </c>
      <c r="AJ1185" s="604"/>
      <c r="AK1185" s="604"/>
      <c r="AL1185" s="604"/>
      <c r="AM1185" s="604"/>
      <c r="AN1185" s="924"/>
      <c r="AO1185" s="924"/>
      <c r="AP1185" s="924"/>
      <c r="AQ1185" s="924"/>
      <c r="AR1185" s="924"/>
      <c r="AS1185" s="924"/>
      <c r="AT1185" s="604"/>
      <c r="AU1185" s="604"/>
      <c r="AV1185" s="604"/>
      <c r="AW1185" s="604"/>
      <c r="AX1185" s="604"/>
      <c r="AY1185" s="604"/>
      <c r="AZ1185" s="604"/>
      <c r="BA1185" s="604"/>
      <c r="BB1185" s="604"/>
      <c r="BC1185" s="604"/>
      <c r="BD1185" s="604"/>
      <c r="BE1185" s="604"/>
      <c r="BF1185" s="604"/>
      <c r="BG1185" s="604"/>
      <c r="BH1185" s="604"/>
      <c r="BI1185" s="604"/>
      <c r="BJ1185" s="604"/>
      <c r="BK1185" s="604"/>
      <c r="BL1185" s="604"/>
      <c r="BM1185" s="604"/>
      <c r="BN1185" s="604"/>
      <c r="BO1185" s="604"/>
      <c r="BP1185" s="604"/>
      <c r="BQ1185" s="604"/>
      <c r="BR1185" s="604"/>
      <c r="BS1185" s="604"/>
      <c r="BT1185" s="604"/>
      <c r="BU1185" s="604"/>
      <c r="BV1185" s="604"/>
      <c r="BW1185" s="604"/>
      <c r="BX1185" s="604"/>
      <c r="BY1185" s="604"/>
      <c r="BZ1185" s="604"/>
      <c r="CA1185" s="604"/>
      <c r="CB1185" s="604"/>
      <c r="CC1185" s="604"/>
      <c r="CD1185" s="604"/>
      <c r="CE1185" s="604"/>
      <c r="CF1185" s="604"/>
      <c r="CG1185" s="604"/>
      <c r="CH1185" s="604"/>
      <c r="CI1185" s="604"/>
      <c r="CJ1185" s="604"/>
      <c r="CK1185" s="604"/>
    </row>
    <row r="1186" spans="1:89" ht="16" hidden="1">
      <c r="A1186" s="447">
        <f t="shared" si="322"/>
        <v>1168</v>
      </c>
      <c r="B1186" s="46"/>
      <c r="C1186" s="1070"/>
      <c r="D1186" s="46"/>
      <c r="E1186" s="672"/>
      <c r="F1186" s="139"/>
      <c r="G1186" s="139"/>
      <c r="H1186" s="673"/>
      <c r="I1186" s="674"/>
      <c r="J1186" s="676"/>
      <c r="K1186" s="676"/>
      <c r="L1186" s="676"/>
      <c r="M1186" s="134"/>
      <c r="N1186" s="135"/>
      <c r="O1186" s="118" t="e">
        <f>EDATE($N1186,#REF!-1)</f>
        <v>#REF!</v>
      </c>
      <c r="P1186" s="135"/>
      <c r="Q1186" s="118" t="str">
        <f t="shared" si="318"/>
        <v/>
      </c>
      <c r="R1186" s="49" t="str">
        <f t="shared" si="319"/>
        <v/>
      </c>
      <c r="S1186" s="49">
        <f t="shared" si="323"/>
        <v>0</v>
      </c>
      <c r="T1186" s="245"/>
      <c r="U1186" s="132"/>
      <c r="V1186" s="604"/>
      <c r="W1186" s="604" t="str">
        <f t="shared" si="320"/>
        <v/>
      </c>
      <c r="X1186" s="1022">
        <f t="shared" si="321"/>
        <v>0</v>
      </c>
      <c r="Y1186" s="326"/>
      <c r="Z1186" s="327"/>
      <c r="AA1186" s="328"/>
      <c r="AB1186" s="604" t="e">
        <f ca="1">IF(Cat_alumnos[[#This Row],[Termina Programa]]&lt;TODAY(), "EGRESADO", "VIGENTE")</f>
        <v>#REF!</v>
      </c>
      <c r="AD1186" s="1249">
        <v>1168</v>
      </c>
      <c r="AE1186" s="925"/>
      <c r="AF118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CALENDARIO)]],TODAY())/30,0)-AE1186, IF(Cat_alumnos[[#This Row],[ESTATUS ACADÉMICO]]="VIGENTE",ROUNDDOWN(DAYS360(Cat_alumnos[[#This Row],[FECHA DE INICIO (PRIMERA CLASE CALENDARIO)]],TODAY())/30,0)+1-AE1186,"NO VIGENTE"))</f>
        <v>#REF!</v>
      </c>
      <c r="AG1186" s="604"/>
      <c r="AH118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6" s="1085" t="str">
        <f t="shared" si="317"/>
        <v>SUSPENDER</v>
      </c>
      <c r="AJ1186" s="604"/>
      <c r="AK1186" s="604"/>
      <c r="AL1186" s="604"/>
      <c r="AM1186" s="604"/>
      <c r="AN1186" s="924"/>
      <c r="AO1186" s="924"/>
      <c r="AP1186" s="924"/>
      <c r="AQ1186" s="924"/>
      <c r="AR1186" s="924"/>
      <c r="AS1186" s="924"/>
      <c r="AT1186" s="604"/>
      <c r="AU1186" s="604"/>
      <c r="AV1186" s="604"/>
      <c r="AW1186" s="604"/>
      <c r="AX1186" s="604"/>
      <c r="AY1186" s="604"/>
      <c r="AZ1186" s="604"/>
      <c r="BA1186" s="604"/>
      <c r="BB1186" s="604"/>
      <c r="BC1186" s="604"/>
      <c r="BD1186" s="604"/>
      <c r="BE1186" s="604"/>
      <c r="BF1186" s="604"/>
      <c r="BG1186" s="604"/>
      <c r="BH1186" s="604"/>
      <c r="BI1186" s="604"/>
      <c r="BJ1186" s="604"/>
      <c r="BK1186" s="604"/>
      <c r="BL1186" s="604"/>
      <c r="BM1186" s="604"/>
      <c r="BN1186" s="604"/>
      <c r="BO1186" s="604"/>
      <c r="BP1186" s="604"/>
      <c r="BQ1186" s="604"/>
      <c r="BR1186" s="604"/>
      <c r="BS1186" s="604"/>
      <c r="BT1186" s="604"/>
      <c r="BU1186" s="604"/>
      <c r="BV1186" s="604"/>
      <c r="BW1186" s="604"/>
      <c r="BX1186" s="604"/>
      <c r="BY1186" s="604"/>
      <c r="BZ1186" s="604"/>
      <c r="CA1186" s="604"/>
      <c r="CB1186" s="604"/>
      <c r="CC1186" s="604"/>
      <c r="CD1186" s="604"/>
      <c r="CE1186" s="604"/>
      <c r="CF1186" s="604"/>
      <c r="CG1186" s="604"/>
      <c r="CH1186" s="604"/>
      <c r="CI1186" s="604"/>
      <c r="CJ1186" s="604"/>
      <c r="CK1186" s="604"/>
    </row>
    <row r="1187" spans="1:89" ht="16" hidden="1">
      <c r="A1187" s="447">
        <f t="shared" si="322"/>
        <v>1169</v>
      </c>
      <c r="B1187" s="46"/>
      <c r="C1187" s="1070"/>
      <c r="D1187" s="46"/>
      <c r="E1187" s="672"/>
      <c r="F1187" s="139"/>
      <c r="G1187" s="139"/>
      <c r="H1187" s="673"/>
      <c r="I1187" s="674"/>
      <c r="J1187" s="676"/>
      <c r="K1187" s="676"/>
      <c r="L1187" s="676"/>
      <c r="M1187" s="134"/>
      <c r="N1187" s="135"/>
      <c r="O1187" s="118" t="e">
        <f>EDATE($N1187,#REF!-1)</f>
        <v>#REF!</v>
      </c>
      <c r="P1187" s="135"/>
      <c r="Q1187" s="118" t="str">
        <f t="shared" si="318"/>
        <v/>
      </c>
      <c r="R1187" s="49" t="str">
        <f t="shared" si="319"/>
        <v/>
      </c>
      <c r="S1187" s="49">
        <f t="shared" si="323"/>
        <v>0</v>
      </c>
      <c r="T1187" s="245"/>
      <c r="U1187" s="132"/>
      <c r="V1187" s="604"/>
      <c r="W1187" s="604" t="str">
        <f t="shared" si="320"/>
        <v/>
      </c>
      <c r="X1187" s="1022">
        <f t="shared" si="321"/>
        <v>0</v>
      </c>
      <c r="Y1187" s="326"/>
      <c r="Z1187" s="327"/>
      <c r="AA1187" s="328"/>
      <c r="AB1187" s="604" t="e">
        <f ca="1">IF(Cat_alumnos[[#This Row],[Termina Programa]]&lt;TODAY(), "EGRESADO", "VIGENTE")</f>
        <v>#REF!</v>
      </c>
      <c r="AD1187" s="1248">
        <v>1169</v>
      </c>
      <c r="AE1187" s="925"/>
      <c r="AF118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CALENDARIO)]],TODAY())/30,0)-AE1187, IF(Cat_alumnos[[#This Row],[ESTATUS ACADÉMICO]]="VIGENTE",ROUNDDOWN(DAYS360(Cat_alumnos[[#This Row],[FECHA DE INICIO (PRIMERA CLASE CALENDARIO)]],TODAY())/30,0)+1-AE1187,"NO VIGENTE"))</f>
        <v>#REF!</v>
      </c>
      <c r="AG1187" s="604"/>
      <c r="AH118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7" s="1085" t="str">
        <f t="shared" si="317"/>
        <v>SUSPENDER</v>
      </c>
      <c r="AJ1187" s="604"/>
      <c r="AK1187" s="604"/>
      <c r="AL1187" s="604"/>
      <c r="AM1187" s="604"/>
      <c r="AN1187" s="924"/>
      <c r="AO1187" s="924"/>
      <c r="AP1187" s="924"/>
      <c r="AQ1187" s="924"/>
      <c r="AR1187" s="924"/>
      <c r="AS1187" s="924"/>
      <c r="AT1187" s="604"/>
      <c r="AU1187" s="604"/>
      <c r="AV1187" s="604"/>
      <c r="AW1187" s="604"/>
      <c r="AX1187" s="604"/>
      <c r="AY1187" s="604"/>
      <c r="AZ1187" s="604"/>
      <c r="BA1187" s="604"/>
      <c r="BB1187" s="604"/>
      <c r="BC1187" s="604"/>
      <c r="BD1187" s="604"/>
      <c r="BE1187" s="604"/>
      <c r="BF1187" s="604"/>
      <c r="BG1187" s="604"/>
      <c r="BH1187" s="604"/>
      <c r="BI1187" s="604"/>
      <c r="BJ1187" s="604"/>
      <c r="BK1187" s="604"/>
      <c r="BL1187" s="604"/>
      <c r="BM1187" s="604"/>
      <c r="BN1187" s="604"/>
      <c r="BO1187" s="604"/>
      <c r="BP1187" s="604"/>
      <c r="BQ1187" s="604"/>
      <c r="BR1187" s="604"/>
      <c r="BS1187" s="604"/>
      <c r="BT1187" s="604"/>
      <c r="BU1187" s="604"/>
      <c r="BV1187" s="604"/>
      <c r="BW1187" s="604"/>
      <c r="BX1187" s="604"/>
      <c r="BY1187" s="604"/>
      <c r="BZ1187" s="604"/>
      <c r="CA1187" s="604"/>
      <c r="CB1187" s="604"/>
      <c r="CC1187" s="604"/>
      <c r="CD1187" s="604"/>
      <c r="CE1187" s="604"/>
      <c r="CF1187" s="604"/>
      <c r="CG1187" s="604"/>
      <c r="CH1187" s="604"/>
      <c r="CI1187" s="604"/>
      <c r="CJ1187" s="604"/>
      <c r="CK1187" s="604"/>
    </row>
    <row r="1188" spans="1:89" ht="16" hidden="1">
      <c r="A1188" s="447">
        <f t="shared" si="322"/>
        <v>1170</v>
      </c>
      <c r="B1188" s="46"/>
      <c r="C1188" s="1070"/>
      <c r="D1188" s="46"/>
      <c r="E1188" s="672"/>
      <c r="F1188" s="139"/>
      <c r="G1188" s="139"/>
      <c r="H1188" s="673"/>
      <c r="I1188" s="674"/>
      <c r="J1188" s="676"/>
      <c r="K1188" s="676"/>
      <c r="L1188" s="676"/>
      <c r="M1188" s="134"/>
      <c r="N1188" s="135"/>
      <c r="O1188" s="118" t="e">
        <f>EDATE($N1188,#REF!-1)</f>
        <v>#REF!</v>
      </c>
      <c r="P1188" s="135"/>
      <c r="Q1188" s="118" t="str">
        <f t="shared" si="318"/>
        <v/>
      </c>
      <c r="R1188" s="49" t="str">
        <f t="shared" si="319"/>
        <v/>
      </c>
      <c r="S1188" s="49">
        <f t="shared" si="323"/>
        <v>0</v>
      </c>
      <c r="T1188" s="245"/>
      <c r="U1188" s="132"/>
      <c r="V1188" s="604"/>
      <c r="W1188" s="604" t="str">
        <f t="shared" si="320"/>
        <v/>
      </c>
      <c r="X1188" s="1022">
        <f t="shared" si="321"/>
        <v>0</v>
      </c>
      <c r="Y1188" s="326"/>
      <c r="Z1188" s="327"/>
      <c r="AA1188" s="328"/>
      <c r="AB1188" s="604" t="e">
        <f ca="1">IF(Cat_alumnos[[#This Row],[Termina Programa]]&lt;TODAY(), "EGRESADO", "VIGENTE")</f>
        <v>#REF!</v>
      </c>
      <c r="AD1188" s="1249">
        <v>1170</v>
      </c>
      <c r="AE1188" s="925"/>
      <c r="AF118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CALENDARIO)]],TODAY())/30,0)-AE1188, IF(Cat_alumnos[[#This Row],[ESTATUS ACADÉMICO]]="VIGENTE",ROUNDDOWN(DAYS360(Cat_alumnos[[#This Row],[FECHA DE INICIO (PRIMERA CLASE CALENDARIO)]],TODAY())/30,0)+1-AE1188,"NO VIGENTE"))</f>
        <v>#REF!</v>
      </c>
      <c r="AG1188" s="604"/>
      <c r="AH118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8" s="1085" t="str">
        <f t="shared" si="317"/>
        <v>SUSPENDER</v>
      </c>
      <c r="AJ1188" s="604"/>
      <c r="AK1188" s="604"/>
      <c r="AL1188" s="604"/>
      <c r="AM1188" s="604"/>
      <c r="AN1188" s="924"/>
      <c r="AO1188" s="924"/>
      <c r="AP1188" s="924"/>
      <c r="AQ1188" s="924"/>
      <c r="AR1188" s="924"/>
      <c r="AS1188" s="924"/>
      <c r="AT1188" s="604"/>
      <c r="AU1188" s="604"/>
      <c r="AV1188" s="604"/>
      <c r="AW1188" s="604"/>
      <c r="AX1188" s="604"/>
      <c r="AY1188" s="604"/>
      <c r="AZ1188" s="604"/>
      <c r="BA1188" s="604"/>
      <c r="BB1188" s="604"/>
      <c r="BC1188" s="604"/>
      <c r="BD1188" s="604"/>
      <c r="BE1188" s="604"/>
      <c r="BF1188" s="604"/>
      <c r="BG1188" s="604"/>
      <c r="BH1188" s="604"/>
      <c r="BI1188" s="604"/>
      <c r="BJ1188" s="604"/>
      <c r="BK1188" s="604"/>
      <c r="BL1188" s="604"/>
      <c r="BM1188" s="604"/>
      <c r="BN1188" s="604"/>
      <c r="BO1188" s="604"/>
      <c r="BP1188" s="604"/>
      <c r="BQ1188" s="604"/>
      <c r="BR1188" s="604"/>
      <c r="BS1188" s="604"/>
      <c r="BT1188" s="604"/>
      <c r="BU1188" s="604"/>
      <c r="BV1188" s="604"/>
      <c r="BW1188" s="604"/>
      <c r="BX1188" s="604"/>
      <c r="BY1188" s="604"/>
      <c r="BZ1188" s="604"/>
      <c r="CA1188" s="604"/>
      <c r="CB1188" s="604"/>
      <c r="CC1188" s="604"/>
      <c r="CD1188" s="604"/>
      <c r="CE1188" s="604"/>
      <c r="CF1188" s="604"/>
      <c r="CG1188" s="604"/>
      <c r="CH1188" s="604"/>
      <c r="CI1188" s="604"/>
      <c r="CJ1188" s="604"/>
      <c r="CK1188" s="604"/>
    </row>
    <row r="1189" spans="1:89" ht="16" hidden="1">
      <c r="A1189" s="447">
        <f t="shared" si="322"/>
        <v>1171</v>
      </c>
      <c r="B1189" s="46"/>
      <c r="C1189" s="1070"/>
      <c r="D1189" s="46"/>
      <c r="E1189" s="672"/>
      <c r="F1189" s="139"/>
      <c r="G1189" s="139"/>
      <c r="H1189" s="673"/>
      <c r="I1189" s="674"/>
      <c r="J1189" s="676"/>
      <c r="K1189" s="676"/>
      <c r="L1189" s="676"/>
      <c r="M1189" s="134"/>
      <c r="N1189" s="135"/>
      <c r="O1189" s="118" t="e">
        <f>EDATE($N1189,#REF!-1)</f>
        <v>#REF!</v>
      </c>
      <c r="P1189" s="135"/>
      <c r="Q1189" s="118" t="str">
        <f t="shared" si="318"/>
        <v/>
      </c>
      <c r="R1189" s="49" t="str">
        <f t="shared" si="319"/>
        <v/>
      </c>
      <c r="S1189" s="49">
        <f t="shared" si="323"/>
        <v>0</v>
      </c>
      <c r="T1189" s="245"/>
      <c r="U1189" s="132"/>
      <c r="V1189" s="604"/>
      <c r="W1189" s="604" t="str">
        <f t="shared" si="320"/>
        <v/>
      </c>
      <c r="X1189" s="1022">
        <f t="shared" si="321"/>
        <v>0</v>
      </c>
      <c r="Y1189" s="326"/>
      <c r="Z1189" s="327"/>
      <c r="AA1189" s="328"/>
      <c r="AB1189" s="604" t="e">
        <f ca="1">IF(Cat_alumnos[[#This Row],[Termina Programa]]&lt;TODAY(), "EGRESADO", "VIGENTE")</f>
        <v>#REF!</v>
      </c>
      <c r="AD1189" s="1248">
        <v>1171</v>
      </c>
      <c r="AE1189" s="925"/>
      <c r="AF118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CALENDARIO)]],TODAY())/30,0)-AE1189, IF(Cat_alumnos[[#This Row],[ESTATUS ACADÉMICO]]="VIGENTE",ROUNDDOWN(DAYS360(Cat_alumnos[[#This Row],[FECHA DE INICIO (PRIMERA CLASE CALENDARIO)]],TODAY())/30,0)+1-AE1189,"NO VIGENTE"))</f>
        <v>#REF!</v>
      </c>
      <c r="AG1189" s="604"/>
      <c r="AH118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9" s="1085" t="str">
        <f t="shared" si="317"/>
        <v>SUSPENDER</v>
      </c>
      <c r="AJ1189" s="604"/>
      <c r="AK1189" s="604"/>
      <c r="AL1189" s="604"/>
      <c r="AM1189" s="604"/>
      <c r="AN1189" s="924"/>
      <c r="AO1189" s="924"/>
      <c r="AP1189" s="924"/>
      <c r="AQ1189" s="924"/>
      <c r="AR1189" s="924"/>
      <c r="AS1189" s="924"/>
      <c r="AT1189" s="604"/>
      <c r="AU1189" s="604"/>
      <c r="AV1189" s="604"/>
      <c r="AW1189" s="604"/>
      <c r="AX1189" s="604"/>
      <c r="AY1189" s="604"/>
      <c r="AZ1189" s="604"/>
      <c r="BA1189" s="604"/>
      <c r="BB1189" s="604"/>
      <c r="BC1189" s="604"/>
      <c r="BD1189" s="604"/>
      <c r="BE1189" s="604"/>
      <c r="BF1189" s="604"/>
      <c r="BG1189" s="604"/>
      <c r="BH1189" s="604"/>
      <c r="BI1189" s="604"/>
      <c r="BJ1189" s="604"/>
      <c r="BK1189" s="604"/>
      <c r="BL1189" s="604"/>
      <c r="BM1189" s="604"/>
      <c r="BN1189" s="604"/>
      <c r="BO1189" s="604"/>
      <c r="BP1189" s="604"/>
      <c r="BQ1189" s="604"/>
      <c r="BR1189" s="604"/>
      <c r="BS1189" s="604"/>
      <c r="BT1189" s="604"/>
      <c r="BU1189" s="604"/>
      <c r="BV1189" s="604"/>
      <c r="BW1189" s="604"/>
      <c r="BX1189" s="604"/>
      <c r="BY1189" s="604"/>
      <c r="BZ1189" s="604"/>
      <c r="CA1189" s="604"/>
      <c r="CB1189" s="604"/>
      <c r="CC1189" s="604"/>
      <c r="CD1189" s="604"/>
      <c r="CE1189" s="604"/>
      <c r="CF1189" s="604"/>
      <c r="CG1189" s="604"/>
      <c r="CH1189" s="604"/>
      <c r="CI1189" s="604"/>
      <c r="CJ1189" s="604"/>
      <c r="CK1189" s="604"/>
    </row>
    <row r="1190" spans="1:89" ht="16" hidden="1">
      <c r="A1190" s="447">
        <f t="shared" si="322"/>
        <v>1172</v>
      </c>
      <c r="B1190" s="46"/>
      <c r="C1190" s="1070"/>
      <c r="D1190" s="46"/>
      <c r="E1190" s="672"/>
      <c r="F1190" s="139"/>
      <c r="G1190" s="139"/>
      <c r="H1190" s="673"/>
      <c r="I1190" s="674"/>
      <c r="J1190" s="676"/>
      <c r="K1190" s="676"/>
      <c r="L1190" s="676"/>
      <c r="M1190" s="134"/>
      <c r="N1190" s="135"/>
      <c r="O1190" s="118" t="e">
        <f>EDATE($N1190,#REF!-1)</f>
        <v>#REF!</v>
      </c>
      <c r="P1190" s="135"/>
      <c r="Q1190" s="118" t="str">
        <f t="shared" si="318"/>
        <v/>
      </c>
      <c r="R1190" s="49" t="str">
        <f t="shared" si="319"/>
        <v/>
      </c>
      <c r="S1190" s="49">
        <f t="shared" si="323"/>
        <v>0</v>
      </c>
      <c r="T1190" s="245"/>
      <c r="U1190" s="132"/>
      <c r="V1190" s="604"/>
      <c r="W1190" s="604" t="str">
        <f t="shared" si="320"/>
        <v/>
      </c>
      <c r="X1190" s="1022">
        <f t="shared" si="321"/>
        <v>0</v>
      </c>
      <c r="Y1190" s="326"/>
      <c r="Z1190" s="327"/>
      <c r="AA1190" s="328"/>
      <c r="AB1190" s="604" t="e">
        <f ca="1">IF(Cat_alumnos[[#This Row],[Termina Programa]]&lt;TODAY(), "EGRESADO", "VIGENTE")</f>
        <v>#REF!</v>
      </c>
      <c r="AD1190" s="1249">
        <v>1172</v>
      </c>
      <c r="AE1190" s="925"/>
      <c r="AF119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CALENDARIO)]],TODAY())/30,0)-AE1190, IF(Cat_alumnos[[#This Row],[ESTATUS ACADÉMICO]]="VIGENTE",ROUNDDOWN(DAYS360(Cat_alumnos[[#This Row],[FECHA DE INICIO (PRIMERA CLASE CALENDARIO)]],TODAY())/30,0)+1-AE1190,"NO VIGENTE"))</f>
        <v>#REF!</v>
      </c>
      <c r="AG1190" s="604"/>
      <c r="AH119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0" s="1085" t="str">
        <f t="shared" si="317"/>
        <v>SUSPENDER</v>
      </c>
      <c r="AJ1190" s="604"/>
      <c r="AK1190" s="604"/>
      <c r="AL1190" s="604"/>
      <c r="AM1190" s="604"/>
      <c r="AN1190" s="924"/>
      <c r="AO1190" s="924"/>
      <c r="AP1190" s="924"/>
      <c r="AQ1190" s="924"/>
      <c r="AR1190" s="924"/>
      <c r="AS1190" s="924"/>
      <c r="AT1190" s="604"/>
      <c r="AU1190" s="604"/>
      <c r="AV1190" s="604"/>
      <c r="AW1190" s="604"/>
      <c r="AX1190" s="604"/>
      <c r="AY1190" s="604"/>
      <c r="AZ1190" s="604"/>
      <c r="BA1190" s="604"/>
      <c r="BB1190" s="604"/>
      <c r="BC1190" s="604"/>
      <c r="BD1190" s="604"/>
      <c r="BE1190" s="604"/>
      <c r="BF1190" s="604"/>
      <c r="BG1190" s="604"/>
      <c r="BH1190" s="604"/>
      <c r="BI1190" s="604"/>
      <c r="BJ1190" s="604"/>
      <c r="BK1190" s="604"/>
      <c r="BL1190" s="604"/>
      <c r="BM1190" s="604"/>
      <c r="BN1190" s="604"/>
      <c r="BO1190" s="604"/>
      <c r="BP1190" s="604"/>
      <c r="BQ1190" s="604"/>
      <c r="BR1190" s="604"/>
      <c r="BS1190" s="604"/>
      <c r="BT1190" s="604"/>
      <c r="BU1190" s="604"/>
      <c r="BV1190" s="604"/>
      <c r="BW1190" s="604"/>
      <c r="BX1190" s="604"/>
      <c r="BY1190" s="604"/>
      <c r="BZ1190" s="604"/>
      <c r="CA1190" s="604"/>
      <c r="CB1190" s="604"/>
      <c r="CC1190" s="604"/>
      <c r="CD1190" s="604"/>
      <c r="CE1190" s="604"/>
      <c r="CF1190" s="604"/>
      <c r="CG1190" s="604"/>
      <c r="CH1190" s="604"/>
      <c r="CI1190" s="604"/>
      <c r="CJ1190" s="604"/>
      <c r="CK1190" s="604"/>
    </row>
    <row r="1191" spans="1:89" ht="16" hidden="1">
      <c r="A1191" s="447">
        <f t="shared" si="322"/>
        <v>1173</v>
      </c>
      <c r="B1191" s="46"/>
      <c r="C1191" s="1070"/>
      <c r="D1191" s="46"/>
      <c r="E1191" s="672"/>
      <c r="F1191" s="139"/>
      <c r="G1191" s="139"/>
      <c r="H1191" s="673"/>
      <c r="I1191" s="674"/>
      <c r="J1191" s="676"/>
      <c r="K1191" s="676"/>
      <c r="L1191" s="676"/>
      <c r="M1191" s="134"/>
      <c r="N1191" s="135"/>
      <c r="O1191" s="118" t="e">
        <f>EDATE($N1191,#REF!-1)</f>
        <v>#REF!</v>
      </c>
      <c r="P1191" s="135"/>
      <c r="Q1191" s="118" t="str">
        <f t="shared" si="318"/>
        <v/>
      </c>
      <c r="R1191" s="49" t="str">
        <f t="shared" si="319"/>
        <v/>
      </c>
      <c r="S1191" s="49">
        <f t="shared" si="323"/>
        <v>0</v>
      </c>
      <c r="T1191" s="245"/>
      <c r="U1191" s="132"/>
      <c r="V1191" s="604"/>
      <c r="W1191" s="604" t="str">
        <f t="shared" si="320"/>
        <v/>
      </c>
      <c r="X1191" s="1022">
        <f t="shared" si="321"/>
        <v>0</v>
      </c>
      <c r="Y1191" s="326"/>
      <c r="Z1191" s="327"/>
      <c r="AA1191" s="328"/>
      <c r="AB1191" s="604" t="e">
        <f ca="1">IF(Cat_alumnos[[#This Row],[Termina Programa]]&lt;TODAY(), "EGRESADO", "VIGENTE")</f>
        <v>#REF!</v>
      </c>
      <c r="AD1191" s="1248">
        <v>1173</v>
      </c>
      <c r="AE1191" s="925"/>
      <c r="AF119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CALENDARIO)]],TODAY())/30,0)-AE1191, IF(Cat_alumnos[[#This Row],[ESTATUS ACADÉMICO]]="VIGENTE",ROUNDDOWN(DAYS360(Cat_alumnos[[#This Row],[FECHA DE INICIO (PRIMERA CLASE CALENDARIO)]],TODAY())/30,0)+1-AE1191,"NO VIGENTE"))</f>
        <v>#REF!</v>
      </c>
      <c r="AG1191" s="604"/>
      <c r="AH119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1" s="1085" t="str">
        <f t="shared" si="317"/>
        <v>SUSPENDER</v>
      </c>
      <c r="AJ1191" s="604"/>
      <c r="AK1191" s="604"/>
      <c r="AL1191" s="604"/>
      <c r="AM1191" s="604"/>
      <c r="AN1191" s="924"/>
      <c r="AO1191" s="924"/>
      <c r="AP1191" s="924"/>
      <c r="AQ1191" s="924"/>
      <c r="AR1191" s="924"/>
      <c r="AS1191" s="924"/>
      <c r="AT1191" s="604"/>
      <c r="AU1191" s="604"/>
      <c r="AV1191" s="604"/>
      <c r="AW1191" s="604"/>
      <c r="AX1191" s="604"/>
      <c r="AY1191" s="604"/>
      <c r="AZ1191" s="604"/>
      <c r="BA1191" s="604"/>
      <c r="BB1191" s="604"/>
      <c r="BC1191" s="604"/>
      <c r="BD1191" s="604"/>
      <c r="BE1191" s="604"/>
      <c r="BF1191" s="604"/>
      <c r="BG1191" s="604"/>
      <c r="BH1191" s="604"/>
      <c r="BI1191" s="604"/>
      <c r="BJ1191" s="604"/>
      <c r="BK1191" s="604"/>
      <c r="BL1191" s="604"/>
      <c r="BM1191" s="604"/>
      <c r="BN1191" s="604"/>
      <c r="BO1191" s="604"/>
      <c r="BP1191" s="604"/>
      <c r="BQ1191" s="604"/>
      <c r="BR1191" s="604"/>
      <c r="BS1191" s="604"/>
      <c r="BT1191" s="604"/>
      <c r="BU1191" s="604"/>
      <c r="BV1191" s="604"/>
      <c r="BW1191" s="604"/>
      <c r="BX1191" s="604"/>
      <c r="BY1191" s="604"/>
      <c r="BZ1191" s="604"/>
      <c r="CA1191" s="604"/>
      <c r="CB1191" s="604"/>
      <c r="CC1191" s="604"/>
      <c r="CD1191" s="604"/>
      <c r="CE1191" s="604"/>
      <c r="CF1191" s="604"/>
      <c r="CG1191" s="604"/>
      <c r="CH1191" s="604"/>
      <c r="CI1191" s="604"/>
      <c r="CJ1191" s="604"/>
      <c r="CK1191" s="604"/>
    </row>
    <row r="1192" spans="1:89" ht="16" hidden="1">
      <c r="A1192" s="447">
        <f t="shared" si="322"/>
        <v>1174</v>
      </c>
      <c r="B1192" s="46"/>
      <c r="C1192" s="1070"/>
      <c r="D1192" s="46"/>
      <c r="E1192" s="672"/>
      <c r="F1192" s="139"/>
      <c r="G1192" s="139"/>
      <c r="H1192" s="673"/>
      <c r="I1192" s="674"/>
      <c r="J1192" s="676"/>
      <c r="K1192" s="676"/>
      <c r="L1192" s="676"/>
      <c r="M1192" s="134"/>
      <c r="N1192" s="135"/>
      <c r="O1192" s="118" t="e">
        <f>EDATE($N1192,#REF!-1)</f>
        <v>#REF!</v>
      </c>
      <c r="P1192" s="135"/>
      <c r="Q1192" s="118" t="str">
        <f t="shared" si="318"/>
        <v/>
      </c>
      <c r="R1192" s="49" t="str">
        <f t="shared" si="319"/>
        <v/>
      </c>
      <c r="S1192" s="49">
        <f t="shared" si="323"/>
        <v>0</v>
      </c>
      <c r="T1192" s="245"/>
      <c r="U1192" s="132"/>
      <c r="V1192" s="604"/>
      <c r="W1192" s="604" t="str">
        <f t="shared" si="320"/>
        <v/>
      </c>
      <c r="X1192" s="1022">
        <f t="shared" si="321"/>
        <v>0</v>
      </c>
      <c r="Y1192" s="326"/>
      <c r="Z1192" s="327"/>
      <c r="AA1192" s="328"/>
      <c r="AB1192" s="604" t="e">
        <f ca="1">IF(Cat_alumnos[[#This Row],[Termina Programa]]&lt;TODAY(), "EGRESADO", "VIGENTE")</f>
        <v>#REF!</v>
      </c>
      <c r="AD1192" s="1249">
        <v>1174</v>
      </c>
      <c r="AE1192" s="925"/>
      <c r="AF119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CALENDARIO)]],TODAY())/30,0)-AE1192, IF(Cat_alumnos[[#This Row],[ESTATUS ACADÉMICO]]="VIGENTE",ROUNDDOWN(DAYS360(Cat_alumnos[[#This Row],[FECHA DE INICIO (PRIMERA CLASE CALENDARIO)]],TODAY())/30,0)+1-AE1192,"NO VIGENTE"))</f>
        <v>#REF!</v>
      </c>
      <c r="AG1192" s="604"/>
      <c r="AH119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2" s="1085" t="str">
        <f t="shared" si="317"/>
        <v>SUSPENDER</v>
      </c>
      <c r="AJ1192" s="604"/>
      <c r="AK1192" s="604"/>
      <c r="AL1192" s="604"/>
      <c r="AM1192" s="604"/>
      <c r="AN1192" s="924"/>
      <c r="AO1192" s="924"/>
      <c r="AP1192" s="924"/>
      <c r="AQ1192" s="924"/>
      <c r="AR1192" s="924"/>
      <c r="AS1192" s="924"/>
      <c r="AT1192" s="604"/>
      <c r="AU1192" s="604"/>
      <c r="AV1192" s="604"/>
      <c r="AW1192" s="604"/>
      <c r="AX1192" s="604"/>
      <c r="AY1192" s="604"/>
      <c r="AZ1192" s="604"/>
      <c r="BA1192" s="604"/>
      <c r="BB1192" s="604"/>
      <c r="BC1192" s="604"/>
      <c r="BD1192" s="604"/>
      <c r="BE1192" s="604"/>
      <c r="BF1192" s="604"/>
      <c r="BG1192" s="604"/>
      <c r="BH1192" s="604"/>
      <c r="BI1192" s="604"/>
      <c r="BJ1192" s="604"/>
      <c r="BK1192" s="604"/>
      <c r="BL1192" s="604"/>
      <c r="BM1192" s="604"/>
      <c r="BN1192" s="604"/>
      <c r="BO1192" s="604"/>
      <c r="BP1192" s="604"/>
      <c r="BQ1192" s="604"/>
      <c r="BR1192" s="604"/>
      <c r="BS1192" s="604"/>
      <c r="BT1192" s="604"/>
      <c r="BU1192" s="604"/>
      <c r="BV1192" s="604"/>
      <c r="BW1192" s="604"/>
      <c r="BX1192" s="604"/>
      <c r="BY1192" s="604"/>
      <c r="BZ1192" s="604"/>
      <c r="CA1192" s="604"/>
      <c r="CB1192" s="604"/>
      <c r="CC1192" s="604"/>
      <c r="CD1192" s="604"/>
      <c r="CE1192" s="604"/>
      <c r="CF1192" s="604"/>
      <c r="CG1192" s="604"/>
      <c r="CH1192" s="604"/>
      <c r="CI1192" s="604"/>
      <c r="CJ1192" s="604"/>
      <c r="CK1192" s="604"/>
    </row>
    <row r="1193" spans="1:89" ht="16" hidden="1">
      <c r="A1193" s="447">
        <f t="shared" si="322"/>
        <v>1175</v>
      </c>
      <c r="B1193" s="46"/>
      <c r="C1193" s="1070"/>
      <c r="D1193" s="46"/>
      <c r="E1193" s="672"/>
      <c r="F1193" s="139"/>
      <c r="G1193" s="139"/>
      <c r="H1193" s="673"/>
      <c r="I1193" s="674"/>
      <c r="J1193" s="676"/>
      <c r="K1193" s="676"/>
      <c r="L1193" s="676"/>
      <c r="M1193" s="134"/>
      <c r="N1193" s="135"/>
      <c r="O1193" s="118" t="e">
        <f>EDATE($N1193,#REF!-1)</f>
        <v>#REF!</v>
      </c>
      <c r="P1193" s="135"/>
      <c r="Q1193" s="118" t="str">
        <f t="shared" si="318"/>
        <v/>
      </c>
      <c r="R1193" s="49" t="str">
        <f t="shared" si="319"/>
        <v/>
      </c>
      <c r="S1193" s="49">
        <f t="shared" si="323"/>
        <v>0</v>
      </c>
      <c r="T1193" s="245"/>
      <c r="U1193" s="132"/>
      <c r="V1193" s="604"/>
      <c r="W1193" s="604" t="str">
        <f t="shared" si="320"/>
        <v/>
      </c>
      <c r="X1193" s="1022">
        <f t="shared" si="321"/>
        <v>0</v>
      </c>
      <c r="Y1193" s="326"/>
      <c r="Z1193" s="327"/>
      <c r="AA1193" s="328"/>
      <c r="AB1193" s="604" t="e">
        <f ca="1">IF(Cat_alumnos[[#This Row],[Termina Programa]]&lt;TODAY(), "EGRESADO", "VIGENTE")</f>
        <v>#REF!</v>
      </c>
      <c r="AD1193" s="1248">
        <v>1175</v>
      </c>
      <c r="AE1193" s="925"/>
      <c r="AF119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CALENDARIO)]],TODAY())/30,0)-AE1193, IF(Cat_alumnos[[#This Row],[ESTATUS ACADÉMICO]]="VIGENTE",ROUNDDOWN(DAYS360(Cat_alumnos[[#This Row],[FECHA DE INICIO (PRIMERA CLASE CALENDARIO)]],TODAY())/30,0)+1-AE1193,"NO VIGENTE"))</f>
        <v>#REF!</v>
      </c>
      <c r="AG1193" s="604"/>
      <c r="AH119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3" s="1085" t="str">
        <f t="shared" si="317"/>
        <v>SUSPENDER</v>
      </c>
      <c r="AJ1193" s="604"/>
      <c r="AK1193" s="604"/>
      <c r="AL1193" s="604"/>
      <c r="AM1193" s="604"/>
      <c r="AN1193" s="924"/>
      <c r="AO1193" s="924"/>
      <c r="AP1193" s="924"/>
      <c r="AQ1193" s="924"/>
      <c r="AR1193" s="924"/>
      <c r="AS1193" s="924"/>
      <c r="AT1193" s="604"/>
      <c r="AU1193" s="604"/>
      <c r="AV1193" s="604"/>
      <c r="AW1193" s="604"/>
      <c r="AX1193" s="604"/>
      <c r="AY1193" s="604"/>
      <c r="AZ1193" s="604"/>
      <c r="BA1193" s="604"/>
      <c r="BB1193" s="604"/>
      <c r="BC1193" s="604"/>
      <c r="BD1193" s="604"/>
      <c r="BE1193" s="604"/>
      <c r="BF1193" s="604"/>
      <c r="BG1193" s="604"/>
      <c r="BH1193" s="604"/>
      <c r="BI1193" s="604"/>
      <c r="BJ1193" s="604"/>
      <c r="BK1193" s="604"/>
      <c r="BL1193" s="604"/>
      <c r="BM1193" s="604"/>
      <c r="BN1193" s="604"/>
      <c r="BO1193" s="604"/>
      <c r="BP1193" s="604"/>
      <c r="BQ1193" s="604"/>
      <c r="BR1193" s="604"/>
      <c r="BS1193" s="604"/>
      <c r="BT1193" s="604"/>
      <c r="BU1193" s="604"/>
      <c r="BV1193" s="604"/>
      <c r="BW1193" s="604"/>
      <c r="BX1193" s="604"/>
      <c r="BY1193" s="604"/>
      <c r="BZ1193" s="604"/>
      <c r="CA1193" s="604"/>
      <c r="CB1193" s="604"/>
      <c r="CC1193" s="604"/>
      <c r="CD1193" s="604"/>
      <c r="CE1193" s="604"/>
      <c r="CF1193" s="604"/>
      <c r="CG1193" s="604"/>
      <c r="CH1193" s="604"/>
      <c r="CI1193" s="604"/>
      <c r="CJ1193" s="604"/>
      <c r="CK1193" s="604"/>
    </row>
    <row r="1194" spans="1:89" ht="16" hidden="1">
      <c r="A1194" s="447">
        <f t="shared" si="322"/>
        <v>1176</v>
      </c>
      <c r="B1194" s="46"/>
      <c r="C1194" s="1070"/>
      <c r="D1194" s="46"/>
      <c r="E1194" s="672"/>
      <c r="F1194" s="139"/>
      <c r="G1194" s="139"/>
      <c r="H1194" s="673"/>
      <c r="I1194" s="674"/>
      <c r="J1194" s="676"/>
      <c r="K1194" s="676"/>
      <c r="L1194" s="676"/>
      <c r="M1194" s="134"/>
      <c r="N1194" s="135"/>
      <c r="O1194" s="118" t="e">
        <f>EDATE($N1194,#REF!-1)</f>
        <v>#REF!</v>
      </c>
      <c r="P1194" s="135"/>
      <c r="Q1194" s="118" t="str">
        <f t="shared" si="318"/>
        <v/>
      </c>
      <c r="R1194" s="49" t="str">
        <f t="shared" si="319"/>
        <v/>
      </c>
      <c r="S1194" s="49">
        <f t="shared" si="323"/>
        <v>0</v>
      </c>
      <c r="T1194" s="245"/>
      <c r="U1194" s="132"/>
      <c r="V1194" s="604"/>
      <c r="W1194" s="604" t="str">
        <f t="shared" si="320"/>
        <v/>
      </c>
      <c r="X1194" s="1022">
        <f t="shared" si="321"/>
        <v>0</v>
      </c>
      <c r="Y1194" s="326"/>
      <c r="Z1194" s="327"/>
      <c r="AA1194" s="328"/>
      <c r="AB1194" s="604" t="e">
        <f ca="1">IF(Cat_alumnos[[#This Row],[Termina Programa]]&lt;TODAY(), "EGRESADO", "VIGENTE")</f>
        <v>#REF!</v>
      </c>
      <c r="AD1194" s="1249">
        <v>1176</v>
      </c>
      <c r="AE1194" s="925"/>
      <c r="AF119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CALENDARIO)]],TODAY())/30,0)-AE1194, IF(Cat_alumnos[[#This Row],[ESTATUS ACADÉMICO]]="VIGENTE",ROUNDDOWN(DAYS360(Cat_alumnos[[#This Row],[FECHA DE INICIO (PRIMERA CLASE CALENDARIO)]],TODAY())/30,0)+1-AE1194,"NO VIGENTE"))</f>
        <v>#REF!</v>
      </c>
      <c r="AG1194" s="604"/>
      <c r="AH119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4" s="1085" t="str">
        <f t="shared" si="317"/>
        <v>SUSPENDER</v>
      </c>
      <c r="AJ1194" s="604"/>
      <c r="AK1194" s="604"/>
      <c r="AL1194" s="604"/>
      <c r="AM1194" s="604"/>
      <c r="AN1194" s="924"/>
      <c r="AO1194" s="924"/>
      <c r="AP1194" s="924"/>
      <c r="AQ1194" s="924"/>
      <c r="AR1194" s="924"/>
      <c r="AS1194" s="924"/>
      <c r="AT1194" s="604"/>
      <c r="AU1194" s="604"/>
      <c r="AV1194" s="604"/>
      <c r="AW1194" s="604"/>
      <c r="AX1194" s="604"/>
      <c r="AY1194" s="604"/>
      <c r="AZ1194" s="604"/>
      <c r="BA1194" s="604"/>
      <c r="BB1194" s="604"/>
      <c r="BC1194" s="604"/>
      <c r="BD1194" s="604"/>
      <c r="BE1194" s="604"/>
      <c r="BF1194" s="604"/>
      <c r="BG1194" s="604"/>
      <c r="BH1194" s="604"/>
      <c r="BI1194" s="604"/>
      <c r="BJ1194" s="604"/>
      <c r="BK1194" s="604"/>
      <c r="BL1194" s="604"/>
      <c r="BM1194" s="604"/>
      <c r="BN1194" s="604"/>
      <c r="BO1194" s="604"/>
      <c r="BP1194" s="604"/>
      <c r="BQ1194" s="604"/>
      <c r="BR1194" s="604"/>
      <c r="BS1194" s="604"/>
      <c r="BT1194" s="604"/>
      <c r="BU1194" s="604"/>
      <c r="BV1194" s="604"/>
      <c r="BW1194" s="604"/>
      <c r="BX1194" s="604"/>
      <c r="BY1194" s="604"/>
      <c r="BZ1194" s="604"/>
      <c r="CA1194" s="604"/>
      <c r="CB1194" s="604"/>
      <c r="CC1194" s="604"/>
      <c r="CD1194" s="604"/>
      <c r="CE1194" s="604"/>
      <c r="CF1194" s="604"/>
      <c r="CG1194" s="604"/>
      <c r="CH1194" s="604"/>
      <c r="CI1194" s="604"/>
      <c r="CJ1194" s="604"/>
      <c r="CK1194" s="604"/>
    </row>
    <row r="1195" spans="1:89" ht="16" hidden="1">
      <c r="A1195" s="447">
        <f t="shared" si="322"/>
        <v>1177</v>
      </c>
      <c r="B1195" s="46"/>
      <c r="C1195" s="1070"/>
      <c r="D1195" s="46"/>
      <c r="E1195" s="672"/>
      <c r="F1195" s="139"/>
      <c r="G1195" s="139"/>
      <c r="H1195" s="673"/>
      <c r="I1195" s="674"/>
      <c r="J1195" s="676"/>
      <c r="K1195" s="676"/>
      <c r="L1195" s="676"/>
      <c r="M1195" s="134"/>
      <c r="N1195" s="135"/>
      <c r="O1195" s="118" t="e">
        <f>EDATE($N1195,#REF!-1)</f>
        <v>#REF!</v>
      </c>
      <c r="P1195" s="135"/>
      <c r="Q1195" s="118" t="str">
        <f t="shared" si="318"/>
        <v/>
      </c>
      <c r="R1195" s="49" t="str">
        <f t="shared" si="319"/>
        <v/>
      </c>
      <c r="S1195" s="49">
        <f t="shared" si="323"/>
        <v>0</v>
      </c>
      <c r="T1195" s="245"/>
      <c r="U1195" s="132"/>
      <c r="V1195" s="604"/>
      <c r="W1195" s="604" t="str">
        <f t="shared" si="320"/>
        <v/>
      </c>
      <c r="X1195" s="1022">
        <f t="shared" si="321"/>
        <v>0</v>
      </c>
      <c r="Y1195" s="326"/>
      <c r="Z1195" s="327"/>
      <c r="AA1195" s="328"/>
      <c r="AB1195" s="604" t="e">
        <f ca="1">IF(Cat_alumnos[[#This Row],[Termina Programa]]&lt;TODAY(), "EGRESADO", "VIGENTE")</f>
        <v>#REF!</v>
      </c>
      <c r="AD1195" s="1248">
        <v>1177</v>
      </c>
      <c r="AE1195" s="925"/>
      <c r="AF119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CALENDARIO)]],TODAY())/30,0)-AE1195, IF(Cat_alumnos[[#This Row],[ESTATUS ACADÉMICO]]="VIGENTE",ROUNDDOWN(DAYS360(Cat_alumnos[[#This Row],[FECHA DE INICIO (PRIMERA CLASE CALENDARIO)]],TODAY())/30,0)+1-AE1195,"NO VIGENTE"))</f>
        <v>#REF!</v>
      </c>
      <c r="AG1195" s="604"/>
      <c r="AH119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5" s="1085" t="str">
        <f t="shared" si="317"/>
        <v>SUSPENDER</v>
      </c>
      <c r="AJ1195" s="604"/>
      <c r="AK1195" s="604"/>
      <c r="AL1195" s="604"/>
      <c r="AM1195" s="604"/>
      <c r="AN1195" s="924"/>
      <c r="AO1195" s="924"/>
      <c r="AP1195" s="924"/>
      <c r="AQ1195" s="924"/>
      <c r="AR1195" s="924"/>
      <c r="AS1195" s="924"/>
      <c r="AT1195" s="604"/>
      <c r="AU1195" s="604"/>
      <c r="AV1195" s="604"/>
      <c r="AW1195" s="604"/>
      <c r="AX1195" s="604"/>
      <c r="AY1195" s="604"/>
      <c r="AZ1195" s="604"/>
      <c r="BA1195" s="604"/>
      <c r="BB1195" s="604"/>
      <c r="BC1195" s="604"/>
      <c r="BD1195" s="604"/>
      <c r="BE1195" s="604"/>
      <c r="BF1195" s="604"/>
      <c r="BG1195" s="604"/>
      <c r="BH1195" s="604"/>
      <c r="BI1195" s="604"/>
      <c r="BJ1195" s="604"/>
      <c r="BK1195" s="604"/>
      <c r="BL1195" s="604"/>
      <c r="BM1195" s="604"/>
      <c r="BN1195" s="604"/>
      <c r="BO1195" s="604"/>
      <c r="BP1195" s="604"/>
      <c r="BQ1195" s="604"/>
      <c r="BR1195" s="604"/>
      <c r="BS1195" s="604"/>
      <c r="BT1195" s="604"/>
      <c r="BU1195" s="604"/>
      <c r="BV1195" s="604"/>
      <c r="BW1195" s="604"/>
      <c r="BX1195" s="604"/>
      <c r="BY1195" s="604"/>
      <c r="BZ1195" s="604"/>
      <c r="CA1195" s="604"/>
      <c r="CB1195" s="604"/>
      <c r="CC1195" s="604"/>
      <c r="CD1195" s="604"/>
      <c r="CE1195" s="604"/>
      <c r="CF1195" s="604"/>
      <c r="CG1195" s="604"/>
      <c r="CH1195" s="604"/>
      <c r="CI1195" s="604"/>
      <c r="CJ1195" s="604"/>
      <c r="CK1195" s="604"/>
    </row>
    <row r="1196" spans="1:89" ht="16" hidden="1">
      <c r="A1196" s="447">
        <f t="shared" si="322"/>
        <v>1178</v>
      </c>
      <c r="B1196" s="46"/>
      <c r="C1196" s="1070"/>
      <c r="D1196" s="46"/>
      <c r="E1196" s="672"/>
      <c r="F1196" s="139"/>
      <c r="G1196" s="139"/>
      <c r="H1196" s="673"/>
      <c r="I1196" s="674"/>
      <c r="J1196" s="676"/>
      <c r="K1196" s="676"/>
      <c r="L1196" s="676"/>
      <c r="M1196" s="134"/>
      <c r="N1196" s="135"/>
      <c r="O1196" s="118" t="e">
        <f>EDATE($N1196,#REF!-1)</f>
        <v>#REF!</v>
      </c>
      <c r="P1196" s="135"/>
      <c r="Q1196" s="118" t="str">
        <f t="shared" si="318"/>
        <v/>
      </c>
      <c r="R1196" s="49" t="str">
        <f t="shared" si="319"/>
        <v/>
      </c>
      <c r="S1196" s="49">
        <f t="shared" si="323"/>
        <v>0</v>
      </c>
      <c r="T1196" s="245"/>
      <c r="U1196" s="132"/>
      <c r="V1196" s="604"/>
      <c r="W1196" s="604" t="str">
        <f t="shared" si="320"/>
        <v/>
      </c>
      <c r="X1196" s="1022">
        <f t="shared" si="321"/>
        <v>0</v>
      </c>
      <c r="Y1196" s="326"/>
      <c r="Z1196" s="327"/>
      <c r="AA1196" s="328"/>
      <c r="AB1196" s="604" t="e">
        <f ca="1">IF(Cat_alumnos[[#This Row],[Termina Programa]]&lt;TODAY(), "EGRESADO", "VIGENTE")</f>
        <v>#REF!</v>
      </c>
      <c r="AD1196" s="1249">
        <v>1178</v>
      </c>
      <c r="AE1196" s="925"/>
      <c r="AF119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CALENDARIO)]],TODAY())/30,0)-AE1196, IF(Cat_alumnos[[#This Row],[ESTATUS ACADÉMICO]]="VIGENTE",ROUNDDOWN(DAYS360(Cat_alumnos[[#This Row],[FECHA DE INICIO (PRIMERA CLASE CALENDARIO)]],TODAY())/30,0)+1-AE1196,"NO VIGENTE"))</f>
        <v>#REF!</v>
      </c>
      <c r="AG1196" s="604"/>
      <c r="AH119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6" s="1085" t="str">
        <f t="shared" si="317"/>
        <v>SUSPENDER</v>
      </c>
      <c r="AJ1196" s="604"/>
      <c r="AK1196" s="604"/>
      <c r="AL1196" s="604"/>
      <c r="AM1196" s="604"/>
      <c r="AN1196" s="924"/>
      <c r="AO1196" s="924"/>
      <c r="AP1196" s="924"/>
      <c r="AQ1196" s="924"/>
      <c r="AR1196" s="924"/>
      <c r="AS1196" s="924"/>
      <c r="AT1196" s="604"/>
      <c r="AU1196" s="604"/>
      <c r="AV1196" s="604"/>
      <c r="AW1196" s="604"/>
      <c r="AX1196" s="604"/>
      <c r="AY1196" s="604"/>
      <c r="AZ1196" s="604"/>
      <c r="BA1196" s="604"/>
      <c r="BB1196" s="604"/>
      <c r="BC1196" s="604"/>
      <c r="BD1196" s="604"/>
      <c r="BE1196" s="604"/>
      <c r="BF1196" s="604"/>
      <c r="BG1196" s="604"/>
      <c r="BH1196" s="604"/>
      <c r="BI1196" s="604"/>
      <c r="BJ1196" s="604"/>
      <c r="BK1196" s="604"/>
      <c r="BL1196" s="604"/>
      <c r="BM1196" s="604"/>
      <c r="BN1196" s="604"/>
      <c r="BO1196" s="604"/>
      <c r="BP1196" s="604"/>
      <c r="BQ1196" s="604"/>
      <c r="BR1196" s="604"/>
      <c r="BS1196" s="604"/>
      <c r="BT1196" s="604"/>
      <c r="BU1196" s="604"/>
      <c r="BV1196" s="604"/>
      <c r="BW1196" s="604"/>
      <c r="BX1196" s="604"/>
      <c r="BY1196" s="604"/>
      <c r="BZ1196" s="604"/>
      <c r="CA1196" s="604"/>
      <c r="CB1196" s="604"/>
      <c r="CC1196" s="604"/>
      <c r="CD1196" s="604"/>
      <c r="CE1196" s="604"/>
      <c r="CF1196" s="604"/>
      <c r="CG1196" s="604"/>
      <c r="CH1196" s="604"/>
      <c r="CI1196" s="604"/>
      <c r="CJ1196" s="604"/>
      <c r="CK1196" s="604"/>
    </row>
    <row r="1197" spans="1:89" ht="16" hidden="1">
      <c r="A1197" s="447">
        <f t="shared" si="322"/>
        <v>1179</v>
      </c>
      <c r="B1197" s="46"/>
      <c r="C1197" s="1070"/>
      <c r="D1197" s="46"/>
      <c r="E1197" s="672"/>
      <c r="F1197" s="139"/>
      <c r="G1197" s="139"/>
      <c r="H1197" s="673"/>
      <c r="I1197" s="674"/>
      <c r="J1197" s="676"/>
      <c r="K1197" s="676"/>
      <c r="L1197" s="676"/>
      <c r="M1197" s="134"/>
      <c r="N1197" s="135"/>
      <c r="O1197" s="118" t="e">
        <f>EDATE($N1197,#REF!-1)</f>
        <v>#REF!</v>
      </c>
      <c r="P1197" s="135"/>
      <c r="Q1197" s="118" t="str">
        <f t="shared" si="318"/>
        <v/>
      </c>
      <c r="R1197" s="49" t="str">
        <f t="shared" si="319"/>
        <v/>
      </c>
      <c r="S1197" s="49">
        <f t="shared" si="323"/>
        <v>0</v>
      </c>
      <c r="T1197" s="245"/>
      <c r="U1197" s="132"/>
      <c r="V1197" s="604"/>
      <c r="W1197" s="604" t="str">
        <f t="shared" si="320"/>
        <v/>
      </c>
      <c r="X1197" s="1022">
        <f t="shared" si="321"/>
        <v>0</v>
      </c>
      <c r="Y1197" s="326"/>
      <c r="Z1197" s="327"/>
      <c r="AA1197" s="328"/>
      <c r="AB1197" s="604" t="e">
        <f ca="1">IF(Cat_alumnos[[#This Row],[Termina Programa]]&lt;TODAY(), "EGRESADO", "VIGENTE")</f>
        <v>#REF!</v>
      </c>
      <c r="AD1197" s="1248">
        <v>1179</v>
      </c>
      <c r="AE1197" s="925"/>
      <c r="AF119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CALENDARIO)]],TODAY())/30,0)-AE1197, IF(Cat_alumnos[[#This Row],[ESTATUS ACADÉMICO]]="VIGENTE",ROUNDDOWN(DAYS360(Cat_alumnos[[#This Row],[FECHA DE INICIO (PRIMERA CLASE CALENDARIO)]],TODAY())/30,0)+1-AE1197,"NO VIGENTE"))</f>
        <v>#REF!</v>
      </c>
      <c r="AG1197" s="604"/>
      <c r="AH119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7" s="1085" t="str">
        <f t="shared" si="317"/>
        <v>SUSPENDER</v>
      </c>
      <c r="AJ1197" s="604"/>
      <c r="AK1197" s="604"/>
      <c r="AL1197" s="604"/>
      <c r="AM1197" s="604"/>
      <c r="AN1197" s="924"/>
      <c r="AO1197" s="924"/>
      <c r="AP1197" s="924"/>
      <c r="AQ1197" s="924"/>
      <c r="AR1197" s="924"/>
      <c r="AS1197" s="924"/>
      <c r="AT1197" s="604"/>
      <c r="AU1197" s="604"/>
      <c r="AV1197" s="604"/>
      <c r="AW1197" s="604"/>
      <c r="AX1197" s="604"/>
      <c r="AY1197" s="604"/>
      <c r="AZ1197" s="604"/>
      <c r="BA1197" s="604"/>
      <c r="BB1197" s="604"/>
      <c r="BC1197" s="604"/>
      <c r="BD1197" s="604"/>
      <c r="BE1197" s="604"/>
      <c r="BF1197" s="604"/>
      <c r="BG1197" s="604"/>
      <c r="BH1197" s="604"/>
      <c r="BI1197" s="604"/>
      <c r="BJ1197" s="604"/>
      <c r="BK1197" s="604"/>
      <c r="BL1197" s="604"/>
      <c r="BM1197" s="604"/>
      <c r="BN1197" s="604"/>
      <c r="BO1197" s="604"/>
      <c r="BP1197" s="604"/>
      <c r="BQ1197" s="604"/>
      <c r="BR1197" s="604"/>
      <c r="BS1197" s="604"/>
      <c r="BT1197" s="604"/>
      <c r="BU1197" s="604"/>
      <c r="BV1197" s="604"/>
      <c r="BW1197" s="604"/>
      <c r="BX1197" s="604"/>
      <c r="BY1197" s="604"/>
      <c r="BZ1197" s="604"/>
      <c r="CA1197" s="604"/>
      <c r="CB1197" s="604"/>
      <c r="CC1197" s="604"/>
      <c r="CD1197" s="604"/>
      <c r="CE1197" s="604"/>
      <c r="CF1197" s="604"/>
      <c r="CG1197" s="604"/>
      <c r="CH1197" s="604"/>
      <c r="CI1197" s="604"/>
      <c r="CJ1197" s="604"/>
      <c r="CK1197" s="604"/>
    </row>
    <row r="1198" spans="1:89" ht="16" hidden="1">
      <c r="A1198" s="447">
        <f t="shared" si="322"/>
        <v>1180</v>
      </c>
      <c r="B1198" s="46"/>
      <c r="C1198" s="1070"/>
      <c r="D1198" s="46"/>
      <c r="E1198" s="672"/>
      <c r="F1198" s="139"/>
      <c r="G1198" s="139"/>
      <c r="H1198" s="673"/>
      <c r="I1198" s="674"/>
      <c r="J1198" s="676"/>
      <c r="K1198" s="676"/>
      <c r="L1198" s="676"/>
      <c r="M1198" s="134"/>
      <c r="N1198" s="135"/>
      <c r="O1198" s="118" t="e">
        <f>EDATE($N1198,#REF!-1)</f>
        <v>#REF!</v>
      </c>
      <c r="P1198" s="135"/>
      <c r="Q1198" s="118" t="str">
        <f t="shared" si="318"/>
        <v/>
      </c>
      <c r="R1198" s="49" t="str">
        <f t="shared" si="319"/>
        <v/>
      </c>
      <c r="S1198" s="49">
        <f t="shared" si="323"/>
        <v>0</v>
      </c>
      <c r="T1198" s="245"/>
      <c r="U1198" s="132"/>
      <c r="V1198" s="604"/>
      <c r="W1198" s="604" t="str">
        <f t="shared" si="320"/>
        <v/>
      </c>
      <c r="X1198" s="1022">
        <f t="shared" si="321"/>
        <v>0</v>
      </c>
      <c r="Y1198" s="326"/>
      <c r="Z1198" s="327"/>
      <c r="AA1198" s="328"/>
      <c r="AB1198" s="604" t="e">
        <f ca="1">IF(Cat_alumnos[[#This Row],[Termina Programa]]&lt;TODAY(), "EGRESADO", "VIGENTE")</f>
        <v>#REF!</v>
      </c>
      <c r="AD1198" s="1249">
        <v>1180</v>
      </c>
      <c r="AE1198" s="925"/>
      <c r="AF119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CALENDARIO)]],TODAY())/30,0)-AE1198, IF(Cat_alumnos[[#This Row],[ESTATUS ACADÉMICO]]="VIGENTE",ROUNDDOWN(DAYS360(Cat_alumnos[[#This Row],[FECHA DE INICIO (PRIMERA CLASE CALENDARIO)]],TODAY())/30,0)+1-AE1198,"NO VIGENTE"))</f>
        <v>#REF!</v>
      </c>
      <c r="AG1198" s="604"/>
      <c r="AH119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8" s="1085" t="str">
        <f t="shared" si="317"/>
        <v>SUSPENDER</v>
      </c>
      <c r="AJ1198" s="604"/>
      <c r="AK1198" s="604"/>
      <c r="AL1198" s="604"/>
      <c r="AM1198" s="604"/>
      <c r="AN1198" s="924"/>
      <c r="AO1198" s="924"/>
      <c r="AP1198" s="924"/>
      <c r="AQ1198" s="924"/>
      <c r="AR1198" s="924"/>
      <c r="AS1198" s="924"/>
      <c r="AT1198" s="604"/>
      <c r="AU1198" s="604"/>
      <c r="AV1198" s="604"/>
      <c r="AW1198" s="604"/>
      <c r="AX1198" s="604"/>
      <c r="AY1198" s="604"/>
      <c r="AZ1198" s="604"/>
      <c r="BA1198" s="604"/>
      <c r="BB1198" s="604"/>
      <c r="BC1198" s="604"/>
      <c r="BD1198" s="604"/>
      <c r="BE1198" s="604"/>
      <c r="BF1198" s="604"/>
      <c r="BG1198" s="604"/>
      <c r="BH1198" s="604"/>
      <c r="BI1198" s="604"/>
      <c r="BJ1198" s="604"/>
      <c r="BK1198" s="604"/>
      <c r="BL1198" s="604"/>
      <c r="BM1198" s="604"/>
      <c r="BN1198" s="604"/>
      <c r="BO1198" s="604"/>
      <c r="BP1198" s="604"/>
      <c r="BQ1198" s="604"/>
      <c r="BR1198" s="604"/>
      <c r="BS1198" s="604"/>
      <c r="BT1198" s="604"/>
      <c r="BU1198" s="604"/>
      <c r="BV1198" s="604"/>
      <c r="BW1198" s="604"/>
      <c r="BX1198" s="604"/>
      <c r="BY1198" s="604"/>
      <c r="BZ1198" s="604"/>
      <c r="CA1198" s="604"/>
      <c r="CB1198" s="604"/>
      <c r="CC1198" s="604"/>
      <c r="CD1198" s="604"/>
      <c r="CE1198" s="604"/>
      <c r="CF1198" s="604"/>
      <c r="CG1198" s="604"/>
      <c r="CH1198" s="604"/>
      <c r="CI1198" s="604"/>
      <c r="CJ1198" s="604"/>
      <c r="CK1198" s="604"/>
    </row>
    <row r="1199" spans="1:89" ht="16" hidden="1">
      <c r="A1199" s="447">
        <f t="shared" si="322"/>
        <v>1181</v>
      </c>
      <c r="B1199" s="46"/>
      <c r="C1199" s="1070"/>
      <c r="D1199" s="46"/>
      <c r="E1199" s="672"/>
      <c r="F1199" s="139"/>
      <c r="G1199" s="139"/>
      <c r="H1199" s="673"/>
      <c r="I1199" s="674"/>
      <c r="J1199" s="676"/>
      <c r="K1199" s="676"/>
      <c r="L1199" s="676"/>
      <c r="M1199" s="134"/>
      <c r="N1199" s="135"/>
      <c r="O1199" s="118" t="e">
        <f>EDATE($N1199,#REF!-1)</f>
        <v>#REF!</v>
      </c>
      <c r="P1199" s="135"/>
      <c r="Q1199" s="118" t="str">
        <f t="shared" si="318"/>
        <v/>
      </c>
      <c r="R1199" s="49" t="str">
        <f t="shared" si="319"/>
        <v/>
      </c>
      <c r="S1199" s="49">
        <f t="shared" si="323"/>
        <v>0</v>
      </c>
      <c r="T1199" s="245"/>
      <c r="U1199" s="132"/>
      <c r="V1199" s="604"/>
      <c r="W1199" s="604" t="str">
        <f t="shared" si="320"/>
        <v/>
      </c>
      <c r="X1199" s="1022">
        <f t="shared" si="321"/>
        <v>0</v>
      </c>
      <c r="Y1199" s="326"/>
      <c r="Z1199" s="327"/>
      <c r="AA1199" s="328"/>
      <c r="AB1199" s="604" t="e">
        <f ca="1">IF(Cat_alumnos[[#This Row],[Termina Programa]]&lt;TODAY(), "EGRESADO", "VIGENTE")</f>
        <v>#REF!</v>
      </c>
      <c r="AD1199" s="1248">
        <v>1181</v>
      </c>
      <c r="AE1199" s="925"/>
      <c r="AF119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CALENDARIO)]],TODAY())/30,0)-AE1199, IF(Cat_alumnos[[#This Row],[ESTATUS ACADÉMICO]]="VIGENTE",ROUNDDOWN(DAYS360(Cat_alumnos[[#This Row],[FECHA DE INICIO (PRIMERA CLASE CALENDARIO)]],TODAY())/30,0)+1-AE1199,"NO VIGENTE"))</f>
        <v>#REF!</v>
      </c>
      <c r="AG1199" s="604"/>
      <c r="AH119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9" s="1085" t="str">
        <f t="shared" si="317"/>
        <v>SUSPENDER</v>
      </c>
      <c r="AJ1199" s="604"/>
      <c r="AK1199" s="604"/>
      <c r="AL1199" s="604"/>
      <c r="AM1199" s="604"/>
      <c r="AN1199" s="924"/>
      <c r="AO1199" s="924"/>
      <c r="AP1199" s="924"/>
      <c r="AQ1199" s="924"/>
      <c r="AR1199" s="924"/>
      <c r="AS1199" s="924"/>
      <c r="AT1199" s="604"/>
      <c r="AU1199" s="604"/>
      <c r="AV1199" s="604"/>
      <c r="AW1199" s="604"/>
      <c r="AX1199" s="604"/>
      <c r="AY1199" s="604"/>
      <c r="AZ1199" s="604"/>
      <c r="BA1199" s="604"/>
      <c r="BB1199" s="604"/>
      <c r="BC1199" s="604"/>
      <c r="BD1199" s="604"/>
      <c r="BE1199" s="604"/>
      <c r="BF1199" s="604"/>
      <c r="BG1199" s="604"/>
      <c r="BH1199" s="604"/>
      <c r="BI1199" s="604"/>
      <c r="BJ1199" s="604"/>
      <c r="BK1199" s="604"/>
      <c r="BL1199" s="604"/>
      <c r="BM1199" s="604"/>
      <c r="BN1199" s="604"/>
      <c r="BO1199" s="604"/>
      <c r="BP1199" s="604"/>
      <c r="BQ1199" s="604"/>
      <c r="BR1199" s="604"/>
      <c r="BS1199" s="604"/>
      <c r="BT1199" s="604"/>
      <c r="BU1199" s="604"/>
      <c r="BV1199" s="604"/>
      <c r="BW1199" s="604"/>
      <c r="BX1199" s="604"/>
      <c r="BY1199" s="604"/>
      <c r="BZ1199" s="604"/>
      <c r="CA1199" s="604"/>
      <c r="CB1199" s="604"/>
      <c r="CC1199" s="604"/>
      <c r="CD1199" s="604"/>
      <c r="CE1199" s="604"/>
      <c r="CF1199" s="604"/>
      <c r="CG1199" s="604"/>
      <c r="CH1199" s="604"/>
      <c r="CI1199" s="604"/>
      <c r="CJ1199" s="604"/>
      <c r="CK1199" s="604"/>
    </row>
    <row r="1200" spans="1:89" ht="16" hidden="1">
      <c r="A1200" s="447">
        <f t="shared" si="322"/>
        <v>1182</v>
      </c>
      <c r="B1200" s="46"/>
      <c r="C1200" s="1070"/>
      <c r="D1200" s="46"/>
      <c r="E1200" s="672"/>
      <c r="F1200" s="139"/>
      <c r="G1200" s="139"/>
      <c r="H1200" s="673"/>
      <c r="I1200" s="674"/>
      <c r="J1200" s="676"/>
      <c r="K1200" s="676"/>
      <c r="L1200" s="676"/>
      <c r="M1200" s="134"/>
      <c r="N1200" s="135"/>
      <c r="O1200" s="118" t="e">
        <f>EDATE($N1200,#REF!-1)</f>
        <v>#REF!</v>
      </c>
      <c r="P1200" s="135"/>
      <c r="Q1200" s="118" t="str">
        <f t="shared" si="318"/>
        <v/>
      </c>
      <c r="R1200" s="49" t="str">
        <f t="shared" si="319"/>
        <v/>
      </c>
      <c r="S1200" s="49">
        <f t="shared" si="323"/>
        <v>0</v>
      </c>
      <c r="T1200" s="245"/>
      <c r="U1200" s="132"/>
      <c r="V1200" s="604"/>
      <c r="W1200" s="604" t="str">
        <f t="shared" si="320"/>
        <v/>
      </c>
      <c r="X1200" s="1022">
        <f t="shared" si="321"/>
        <v>0</v>
      </c>
      <c r="Y1200" s="326"/>
      <c r="Z1200" s="327"/>
      <c r="AA1200" s="328"/>
      <c r="AB1200" s="604" t="e">
        <f ca="1">IF(Cat_alumnos[[#This Row],[Termina Programa]]&lt;TODAY(), "EGRESADO", "VIGENTE")</f>
        <v>#REF!</v>
      </c>
      <c r="AD1200" s="1249">
        <v>1182</v>
      </c>
      <c r="AE1200" s="925"/>
      <c r="AF120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CALENDARIO)]],TODAY())/30,0)-AE1200, IF(Cat_alumnos[[#This Row],[ESTATUS ACADÉMICO]]="VIGENTE",ROUNDDOWN(DAYS360(Cat_alumnos[[#This Row],[FECHA DE INICIO (PRIMERA CLASE CALENDARIO)]],TODAY())/30,0)+1-AE1200,"NO VIGENTE"))</f>
        <v>#REF!</v>
      </c>
      <c r="AG1200" s="604"/>
      <c r="AH120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0" s="1085" t="str">
        <f t="shared" ref="AI1200:AI1250" si="324">IF(AH1200&gt;=2,"SUSPENDER",IF(AH1200&lt;=0,CONCATENATE("Al día"," ",$AK$17),IF(AND(AH1200&lt;=2,AH1200&gt;0),"COBRANZA",)))</f>
        <v>SUSPENDER</v>
      </c>
      <c r="AJ1200" s="604"/>
      <c r="AK1200" s="604"/>
      <c r="AL1200" s="604"/>
      <c r="AM1200" s="604"/>
      <c r="AN1200" s="924"/>
      <c r="AO1200" s="924"/>
      <c r="AP1200" s="924"/>
      <c r="AQ1200" s="924"/>
      <c r="AR1200" s="924"/>
      <c r="AS1200" s="924"/>
      <c r="AT1200" s="604"/>
      <c r="AU1200" s="604"/>
      <c r="AV1200" s="604"/>
      <c r="AW1200" s="604"/>
      <c r="AX1200" s="604"/>
      <c r="AY1200" s="604"/>
      <c r="AZ1200" s="604"/>
      <c r="BA1200" s="604"/>
      <c r="BB1200" s="604"/>
      <c r="BC1200" s="604"/>
      <c r="BD1200" s="604"/>
      <c r="BE1200" s="604"/>
      <c r="BF1200" s="604"/>
      <c r="BG1200" s="604"/>
      <c r="BH1200" s="604"/>
      <c r="BI1200" s="604"/>
      <c r="BJ1200" s="604"/>
      <c r="BK1200" s="604"/>
      <c r="BL1200" s="604"/>
      <c r="BM1200" s="604"/>
      <c r="BN1200" s="604"/>
      <c r="BO1200" s="604"/>
      <c r="BP1200" s="604"/>
      <c r="BQ1200" s="604"/>
      <c r="BR1200" s="604"/>
      <c r="BS1200" s="604"/>
      <c r="BT1200" s="604"/>
      <c r="BU1200" s="604"/>
      <c r="BV1200" s="604"/>
      <c r="BW1200" s="604"/>
      <c r="BX1200" s="604"/>
      <c r="BY1200" s="604"/>
      <c r="BZ1200" s="604"/>
      <c r="CA1200" s="604"/>
      <c r="CB1200" s="604"/>
      <c r="CC1200" s="604"/>
      <c r="CD1200" s="604"/>
      <c r="CE1200" s="604"/>
      <c r="CF1200" s="604"/>
      <c r="CG1200" s="604"/>
      <c r="CH1200" s="604"/>
      <c r="CI1200" s="604"/>
      <c r="CJ1200" s="604"/>
      <c r="CK1200" s="604"/>
    </row>
    <row r="1201" spans="1:89" ht="16" hidden="1">
      <c r="A1201" s="447">
        <f t="shared" si="322"/>
        <v>1183</v>
      </c>
      <c r="B1201" s="46"/>
      <c r="C1201" s="1070"/>
      <c r="D1201" s="46"/>
      <c r="E1201" s="672"/>
      <c r="F1201" s="139"/>
      <c r="G1201" s="139"/>
      <c r="H1201" s="673"/>
      <c r="I1201" s="674"/>
      <c r="J1201" s="676"/>
      <c r="K1201" s="676"/>
      <c r="L1201" s="676"/>
      <c r="M1201" s="134"/>
      <c r="N1201" s="135"/>
      <c r="O1201" s="118" t="e">
        <f>EDATE($N1201,#REF!-1)</f>
        <v>#REF!</v>
      </c>
      <c r="P1201" s="135"/>
      <c r="Q1201" s="118" t="str">
        <f t="shared" si="318"/>
        <v/>
      </c>
      <c r="R1201" s="49" t="str">
        <f t="shared" si="319"/>
        <v/>
      </c>
      <c r="S1201" s="49">
        <f t="shared" si="323"/>
        <v>0</v>
      </c>
      <c r="T1201" s="245"/>
      <c r="U1201" s="132"/>
      <c r="V1201" s="604"/>
      <c r="W1201" s="604" t="str">
        <f t="shared" si="320"/>
        <v/>
      </c>
      <c r="X1201" s="1022">
        <f t="shared" si="321"/>
        <v>0</v>
      </c>
      <c r="Y1201" s="326"/>
      <c r="Z1201" s="327"/>
      <c r="AA1201" s="328"/>
      <c r="AB1201" s="604" t="e">
        <f ca="1">IF(Cat_alumnos[[#This Row],[Termina Programa]]&lt;TODAY(), "EGRESADO", "VIGENTE")</f>
        <v>#REF!</v>
      </c>
      <c r="AD1201" s="1248">
        <v>1183</v>
      </c>
      <c r="AE1201" s="925"/>
      <c r="AF120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CALENDARIO)]],TODAY())/30,0)-AE1201, IF(Cat_alumnos[[#This Row],[ESTATUS ACADÉMICO]]="VIGENTE",ROUNDDOWN(DAYS360(Cat_alumnos[[#This Row],[FECHA DE INICIO (PRIMERA CLASE CALENDARIO)]],TODAY())/30,0)+1-AE1201,"NO VIGENTE"))</f>
        <v>#REF!</v>
      </c>
      <c r="AG1201" s="604"/>
      <c r="AH120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1" s="1085" t="str">
        <f t="shared" si="324"/>
        <v>SUSPENDER</v>
      </c>
      <c r="AJ1201" s="604"/>
      <c r="AK1201" s="604"/>
      <c r="AL1201" s="604"/>
      <c r="AM1201" s="604"/>
      <c r="AN1201" s="924"/>
      <c r="AO1201" s="924"/>
      <c r="AP1201" s="924"/>
      <c r="AQ1201" s="924"/>
      <c r="AR1201" s="924"/>
      <c r="AS1201" s="924"/>
      <c r="AT1201" s="604"/>
      <c r="AU1201" s="604"/>
      <c r="AV1201" s="604"/>
      <c r="AW1201" s="604"/>
      <c r="AX1201" s="604"/>
      <c r="AY1201" s="604"/>
      <c r="AZ1201" s="604"/>
      <c r="BA1201" s="604"/>
      <c r="BB1201" s="604"/>
      <c r="BC1201" s="604"/>
      <c r="BD1201" s="604"/>
      <c r="BE1201" s="604"/>
      <c r="BF1201" s="604"/>
      <c r="BG1201" s="604"/>
      <c r="BH1201" s="604"/>
      <c r="BI1201" s="604"/>
      <c r="BJ1201" s="604"/>
      <c r="BK1201" s="604"/>
      <c r="BL1201" s="604"/>
      <c r="BM1201" s="604"/>
      <c r="BN1201" s="604"/>
      <c r="BO1201" s="604"/>
      <c r="BP1201" s="604"/>
      <c r="BQ1201" s="604"/>
      <c r="BR1201" s="604"/>
      <c r="BS1201" s="604"/>
      <c r="BT1201" s="604"/>
      <c r="BU1201" s="604"/>
      <c r="BV1201" s="604"/>
      <c r="BW1201" s="604"/>
      <c r="BX1201" s="604"/>
      <c r="BY1201" s="604"/>
      <c r="BZ1201" s="604"/>
      <c r="CA1201" s="604"/>
      <c r="CB1201" s="604"/>
      <c r="CC1201" s="604"/>
      <c r="CD1201" s="604"/>
      <c r="CE1201" s="604"/>
      <c r="CF1201" s="604"/>
      <c r="CG1201" s="604"/>
      <c r="CH1201" s="604"/>
      <c r="CI1201" s="604"/>
      <c r="CJ1201" s="604"/>
      <c r="CK1201" s="604"/>
    </row>
    <row r="1202" spans="1:89" ht="16" hidden="1">
      <c r="A1202" s="447">
        <f t="shared" si="322"/>
        <v>1184</v>
      </c>
      <c r="B1202" s="46"/>
      <c r="C1202" s="1070"/>
      <c r="D1202" s="46"/>
      <c r="E1202" s="672"/>
      <c r="F1202" s="139"/>
      <c r="G1202" s="139"/>
      <c r="H1202" s="673"/>
      <c r="I1202" s="674"/>
      <c r="J1202" s="676"/>
      <c r="K1202" s="676"/>
      <c r="L1202" s="676"/>
      <c r="M1202" s="134"/>
      <c r="N1202" s="135"/>
      <c r="O1202" s="118" t="e">
        <f>EDATE($N1202,#REF!-1)</f>
        <v>#REF!</v>
      </c>
      <c r="P1202" s="135"/>
      <c r="Q1202" s="118" t="str">
        <f t="shared" si="318"/>
        <v/>
      </c>
      <c r="R1202" s="49" t="str">
        <f t="shared" si="319"/>
        <v/>
      </c>
      <c r="S1202" s="49">
        <f t="shared" si="323"/>
        <v>0</v>
      </c>
      <c r="T1202" s="245"/>
      <c r="U1202" s="132"/>
      <c r="V1202" s="604"/>
      <c r="W1202" s="604" t="str">
        <f t="shared" si="320"/>
        <v/>
      </c>
      <c r="X1202" s="1022">
        <f t="shared" si="321"/>
        <v>0</v>
      </c>
      <c r="Y1202" s="326"/>
      <c r="Z1202" s="327"/>
      <c r="AA1202" s="328"/>
      <c r="AB1202" s="604" t="e">
        <f ca="1">IF(Cat_alumnos[[#This Row],[Termina Programa]]&lt;TODAY(), "EGRESADO", "VIGENTE")</f>
        <v>#REF!</v>
      </c>
      <c r="AD1202" s="1249">
        <v>1184</v>
      </c>
      <c r="AE1202" s="925"/>
      <c r="AF120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CALENDARIO)]],TODAY())/30,0)-AE1202, IF(Cat_alumnos[[#This Row],[ESTATUS ACADÉMICO]]="VIGENTE",ROUNDDOWN(DAYS360(Cat_alumnos[[#This Row],[FECHA DE INICIO (PRIMERA CLASE CALENDARIO)]],TODAY())/30,0)+1-AE1202,"NO VIGENTE"))</f>
        <v>#REF!</v>
      </c>
      <c r="AG1202" s="604"/>
      <c r="AH120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2" s="1085" t="str">
        <f t="shared" si="324"/>
        <v>SUSPENDER</v>
      </c>
      <c r="AJ1202" s="604"/>
      <c r="AK1202" s="604"/>
      <c r="AL1202" s="604"/>
      <c r="AM1202" s="604"/>
      <c r="AN1202" s="924"/>
      <c r="AO1202" s="924"/>
      <c r="AP1202" s="924"/>
      <c r="AQ1202" s="924"/>
      <c r="AR1202" s="924"/>
      <c r="AS1202" s="924"/>
      <c r="AT1202" s="604"/>
      <c r="AU1202" s="604"/>
      <c r="AV1202" s="604"/>
      <c r="AW1202" s="604"/>
      <c r="AX1202" s="604"/>
      <c r="AY1202" s="604"/>
      <c r="AZ1202" s="604"/>
      <c r="BA1202" s="604"/>
      <c r="BB1202" s="604"/>
      <c r="BC1202" s="604"/>
      <c r="BD1202" s="604"/>
      <c r="BE1202" s="604"/>
      <c r="BF1202" s="604"/>
      <c r="BG1202" s="604"/>
      <c r="BH1202" s="604"/>
      <c r="BI1202" s="604"/>
      <c r="BJ1202" s="604"/>
      <c r="BK1202" s="604"/>
      <c r="BL1202" s="604"/>
      <c r="BM1202" s="604"/>
      <c r="BN1202" s="604"/>
      <c r="BO1202" s="604"/>
      <c r="BP1202" s="604"/>
      <c r="BQ1202" s="604"/>
      <c r="BR1202" s="604"/>
      <c r="BS1202" s="604"/>
      <c r="BT1202" s="604"/>
      <c r="BU1202" s="604"/>
      <c r="BV1202" s="604"/>
      <c r="BW1202" s="604"/>
      <c r="BX1202" s="604"/>
      <c r="BY1202" s="604"/>
      <c r="BZ1202" s="604"/>
      <c r="CA1202" s="604"/>
      <c r="CB1202" s="604"/>
      <c r="CC1202" s="604"/>
      <c r="CD1202" s="604"/>
      <c r="CE1202" s="604"/>
      <c r="CF1202" s="604"/>
      <c r="CG1202" s="604"/>
      <c r="CH1202" s="604"/>
      <c r="CI1202" s="604"/>
      <c r="CJ1202" s="604"/>
      <c r="CK1202" s="604"/>
    </row>
    <row r="1203" spans="1:89" ht="16" hidden="1">
      <c r="A1203" s="447">
        <f t="shared" si="322"/>
        <v>1185</v>
      </c>
      <c r="B1203" s="46"/>
      <c r="C1203" s="1070"/>
      <c r="D1203" s="46"/>
      <c r="E1203" s="672"/>
      <c r="F1203" s="139"/>
      <c r="G1203" s="139"/>
      <c r="H1203" s="673"/>
      <c r="I1203" s="674"/>
      <c r="J1203" s="676"/>
      <c r="K1203" s="676"/>
      <c r="L1203" s="676"/>
      <c r="M1203" s="134"/>
      <c r="N1203" s="135"/>
      <c r="O1203" s="118" t="e">
        <f>EDATE($N1203,#REF!-1)</f>
        <v>#REF!</v>
      </c>
      <c r="P1203" s="135"/>
      <c r="Q1203" s="118" t="str">
        <f t="shared" si="318"/>
        <v/>
      </c>
      <c r="R1203" s="49" t="str">
        <f t="shared" si="319"/>
        <v/>
      </c>
      <c r="S1203" s="49">
        <f t="shared" si="323"/>
        <v>0</v>
      </c>
      <c r="T1203" s="245"/>
      <c r="U1203" s="132"/>
      <c r="V1203" s="604"/>
      <c r="W1203" s="604" t="str">
        <f t="shared" si="320"/>
        <v/>
      </c>
      <c r="X1203" s="1022">
        <f t="shared" si="321"/>
        <v>0</v>
      </c>
      <c r="Y1203" s="326"/>
      <c r="Z1203" s="327"/>
      <c r="AA1203" s="328"/>
      <c r="AB1203" s="604" t="e">
        <f ca="1">IF(Cat_alumnos[[#This Row],[Termina Programa]]&lt;TODAY(), "EGRESADO", "VIGENTE")</f>
        <v>#REF!</v>
      </c>
      <c r="AD1203" s="1248">
        <v>1185</v>
      </c>
      <c r="AE1203" s="925"/>
      <c r="AF120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CALENDARIO)]],TODAY())/30,0)-AE1203, IF(Cat_alumnos[[#This Row],[ESTATUS ACADÉMICO]]="VIGENTE",ROUNDDOWN(DAYS360(Cat_alumnos[[#This Row],[FECHA DE INICIO (PRIMERA CLASE CALENDARIO)]],TODAY())/30,0)+1-AE1203,"NO VIGENTE"))</f>
        <v>#REF!</v>
      </c>
      <c r="AG1203" s="604"/>
      <c r="AH120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3" s="1085" t="str">
        <f t="shared" si="324"/>
        <v>SUSPENDER</v>
      </c>
      <c r="AJ1203" s="604"/>
      <c r="AK1203" s="604"/>
      <c r="AL1203" s="604"/>
      <c r="AM1203" s="604"/>
      <c r="AN1203" s="924"/>
      <c r="AO1203" s="924"/>
      <c r="AP1203" s="924"/>
      <c r="AQ1203" s="924"/>
      <c r="AR1203" s="924"/>
      <c r="AS1203" s="924"/>
      <c r="AT1203" s="604"/>
      <c r="AU1203" s="604"/>
      <c r="AV1203" s="604"/>
      <c r="AW1203" s="604"/>
      <c r="AX1203" s="604"/>
      <c r="AY1203" s="604"/>
      <c r="AZ1203" s="604"/>
      <c r="BA1203" s="604"/>
      <c r="BB1203" s="604"/>
      <c r="BC1203" s="604"/>
      <c r="BD1203" s="604"/>
      <c r="BE1203" s="604"/>
      <c r="BF1203" s="604"/>
      <c r="BG1203" s="604"/>
      <c r="BH1203" s="604"/>
      <c r="BI1203" s="604"/>
      <c r="BJ1203" s="604"/>
      <c r="BK1203" s="604"/>
      <c r="BL1203" s="604"/>
      <c r="BM1203" s="604"/>
      <c r="BN1203" s="604"/>
      <c r="BO1203" s="604"/>
      <c r="BP1203" s="604"/>
      <c r="BQ1203" s="604"/>
      <c r="BR1203" s="604"/>
      <c r="BS1203" s="604"/>
      <c r="BT1203" s="604"/>
      <c r="BU1203" s="604"/>
      <c r="BV1203" s="604"/>
      <c r="BW1203" s="604"/>
      <c r="BX1203" s="604"/>
      <c r="BY1203" s="604"/>
      <c r="BZ1203" s="604"/>
      <c r="CA1203" s="604"/>
      <c r="CB1203" s="604"/>
      <c r="CC1203" s="604"/>
      <c r="CD1203" s="604"/>
      <c r="CE1203" s="604"/>
      <c r="CF1203" s="604"/>
      <c r="CG1203" s="604"/>
      <c r="CH1203" s="604"/>
      <c r="CI1203" s="604"/>
      <c r="CJ1203" s="604"/>
      <c r="CK1203" s="604"/>
    </row>
    <row r="1204" spans="1:89" ht="16" hidden="1">
      <c r="A1204" s="447">
        <f t="shared" si="322"/>
        <v>1186</v>
      </c>
      <c r="B1204" s="46"/>
      <c r="C1204" s="1070"/>
      <c r="D1204" s="46"/>
      <c r="E1204" s="672"/>
      <c r="F1204" s="139"/>
      <c r="G1204" s="139"/>
      <c r="H1204" s="673"/>
      <c r="I1204" s="674"/>
      <c r="J1204" s="676"/>
      <c r="K1204" s="676"/>
      <c r="L1204" s="676"/>
      <c r="M1204" s="134"/>
      <c r="N1204" s="135"/>
      <c r="O1204" s="118" t="e">
        <f>EDATE($N1204,#REF!-1)</f>
        <v>#REF!</v>
      </c>
      <c r="P1204" s="135"/>
      <c r="Q1204" s="118" t="str">
        <f t="shared" si="318"/>
        <v/>
      </c>
      <c r="R1204" s="49" t="str">
        <f t="shared" si="319"/>
        <v/>
      </c>
      <c r="S1204" s="49">
        <f t="shared" si="323"/>
        <v>0</v>
      </c>
      <c r="T1204" s="245"/>
      <c r="U1204" s="132"/>
      <c r="V1204" s="604"/>
      <c r="W1204" s="604" t="str">
        <f t="shared" si="320"/>
        <v/>
      </c>
      <c r="X1204" s="1022">
        <f t="shared" si="321"/>
        <v>0</v>
      </c>
      <c r="Y1204" s="326"/>
      <c r="Z1204" s="327"/>
      <c r="AA1204" s="328"/>
      <c r="AB1204" s="604" t="e">
        <f ca="1">IF(Cat_alumnos[[#This Row],[Termina Programa]]&lt;TODAY(), "EGRESADO", "VIGENTE")</f>
        <v>#REF!</v>
      </c>
      <c r="AD1204" s="1249">
        <v>1186</v>
      </c>
      <c r="AE1204" s="925"/>
      <c r="AF120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CALENDARIO)]],TODAY())/30,0)-AE1204, IF(Cat_alumnos[[#This Row],[ESTATUS ACADÉMICO]]="VIGENTE",ROUNDDOWN(DAYS360(Cat_alumnos[[#This Row],[FECHA DE INICIO (PRIMERA CLASE CALENDARIO)]],TODAY())/30,0)+1-AE1204,"NO VIGENTE"))</f>
        <v>#REF!</v>
      </c>
      <c r="AG1204" s="604"/>
      <c r="AH120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4" s="1085" t="str">
        <f t="shared" si="324"/>
        <v>SUSPENDER</v>
      </c>
      <c r="AJ1204" s="604"/>
      <c r="AK1204" s="604"/>
      <c r="AL1204" s="604"/>
      <c r="AM1204" s="604"/>
      <c r="AN1204" s="924"/>
      <c r="AO1204" s="924"/>
      <c r="AP1204" s="924"/>
      <c r="AQ1204" s="924"/>
      <c r="AR1204" s="924"/>
      <c r="AS1204" s="924"/>
      <c r="AT1204" s="604"/>
      <c r="AU1204" s="604"/>
      <c r="AV1204" s="604"/>
      <c r="AW1204" s="604"/>
      <c r="AX1204" s="604"/>
      <c r="AY1204" s="604"/>
      <c r="AZ1204" s="604"/>
      <c r="BA1204" s="604"/>
      <c r="BB1204" s="604"/>
      <c r="BC1204" s="604"/>
      <c r="BD1204" s="604"/>
      <c r="BE1204" s="604"/>
      <c r="BF1204" s="604"/>
      <c r="BG1204" s="604"/>
      <c r="BH1204" s="604"/>
      <c r="BI1204" s="604"/>
      <c r="BJ1204" s="604"/>
      <c r="BK1204" s="604"/>
      <c r="BL1204" s="604"/>
      <c r="BM1204" s="604"/>
      <c r="BN1204" s="604"/>
      <c r="BO1204" s="604"/>
      <c r="BP1204" s="604"/>
      <c r="BQ1204" s="604"/>
      <c r="BR1204" s="604"/>
      <c r="BS1204" s="604"/>
      <c r="BT1204" s="604"/>
      <c r="BU1204" s="604"/>
      <c r="BV1204" s="604"/>
      <c r="BW1204" s="604"/>
      <c r="BX1204" s="604"/>
      <c r="BY1204" s="604"/>
      <c r="BZ1204" s="604"/>
      <c r="CA1204" s="604"/>
      <c r="CB1204" s="604"/>
      <c r="CC1204" s="604"/>
      <c r="CD1204" s="604"/>
      <c r="CE1204" s="604"/>
      <c r="CF1204" s="604"/>
      <c r="CG1204" s="604"/>
      <c r="CH1204" s="604"/>
      <c r="CI1204" s="604"/>
      <c r="CJ1204" s="604"/>
      <c r="CK1204" s="604"/>
    </row>
    <row r="1205" spans="1:89" ht="16" hidden="1">
      <c r="A1205" s="447">
        <f t="shared" si="322"/>
        <v>1187</v>
      </c>
      <c r="B1205" s="46"/>
      <c r="C1205" s="1070"/>
      <c r="D1205" s="46"/>
      <c r="E1205" s="672"/>
      <c r="F1205" s="139"/>
      <c r="G1205" s="139"/>
      <c r="H1205" s="673"/>
      <c r="I1205" s="674"/>
      <c r="J1205" s="676"/>
      <c r="K1205" s="676"/>
      <c r="L1205" s="676"/>
      <c r="M1205" s="134"/>
      <c r="N1205" s="135"/>
      <c r="O1205" s="118" t="e">
        <f>EDATE($N1205,#REF!-1)</f>
        <v>#REF!</v>
      </c>
      <c r="P1205" s="135"/>
      <c r="Q1205" s="118" t="str">
        <f t="shared" si="318"/>
        <v/>
      </c>
      <c r="R1205" s="49" t="str">
        <f t="shared" si="319"/>
        <v/>
      </c>
      <c r="S1205" s="49">
        <f t="shared" si="323"/>
        <v>0</v>
      </c>
      <c r="T1205" s="245"/>
      <c r="U1205" s="132"/>
      <c r="V1205" s="604"/>
      <c r="W1205" s="604" t="str">
        <f t="shared" si="320"/>
        <v/>
      </c>
      <c r="X1205" s="1022">
        <f t="shared" si="321"/>
        <v>0</v>
      </c>
      <c r="Y1205" s="326"/>
      <c r="Z1205" s="327"/>
      <c r="AA1205" s="328"/>
      <c r="AB1205" s="604" t="e">
        <f ca="1">IF(Cat_alumnos[[#This Row],[Termina Programa]]&lt;TODAY(), "EGRESADO", "VIGENTE")</f>
        <v>#REF!</v>
      </c>
      <c r="AD1205" s="1248">
        <v>1187</v>
      </c>
      <c r="AE1205" s="925"/>
      <c r="AF120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CALENDARIO)]],TODAY())/30,0)-AE1205, IF(Cat_alumnos[[#This Row],[ESTATUS ACADÉMICO]]="VIGENTE",ROUNDDOWN(DAYS360(Cat_alumnos[[#This Row],[FECHA DE INICIO (PRIMERA CLASE CALENDARIO)]],TODAY())/30,0)+1-AE1205,"NO VIGENTE"))</f>
        <v>#REF!</v>
      </c>
      <c r="AG1205" s="604"/>
      <c r="AH120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5" s="1085" t="str">
        <f t="shared" si="324"/>
        <v>SUSPENDER</v>
      </c>
      <c r="AJ1205" s="604"/>
      <c r="AK1205" s="604"/>
      <c r="AL1205" s="604"/>
      <c r="AM1205" s="604"/>
      <c r="AN1205" s="924"/>
      <c r="AO1205" s="924"/>
      <c r="AP1205" s="924"/>
      <c r="AQ1205" s="924"/>
      <c r="AR1205" s="924"/>
      <c r="AS1205" s="924"/>
      <c r="AT1205" s="604"/>
      <c r="AU1205" s="604"/>
      <c r="AV1205" s="604"/>
      <c r="AW1205" s="604"/>
      <c r="AX1205" s="604"/>
      <c r="AY1205" s="604"/>
      <c r="AZ1205" s="604"/>
      <c r="BA1205" s="604"/>
      <c r="BB1205" s="604"/>
      <c r="BC1205" s="604"/>
      <c r="BD1205" s="604"/>
      <c r="BE1205" s="604"/>
      <c r="BF1205" s="604"/>
      <c r="BG1205" s="604"/>
      <c r="BH1205" s="604"/>
      <c r="BI1205" s="604"/>
      <c r="BJ1205" s="604"/>
      <c r="BK1205" s="604"/>
      <c r="BL1205" s="604"/>
      <c r="BM1205" s="604"/>
      <c r="BN1205" s="604"/>
      <c r="BO1205" s="604"/>
      <c r="BP1205" s="604"/>
      <c r="BQ1205" s="604"/>
      <c r="BR1205" s="604"/>
      <c r="BS1205" s="604"/>
      <c r="BT1205" s="604"/>
      <c r="BU1205" s="604"/>
      <c r="BV1205" s="604"/>
      <c r="BW1205" s="604"/>
      <c r="BX1205" s="604"/>
      <c r="BY1205" s="604"/>
      <c r="BZ1205" s="604"/>
      <c r="CA1205" s="604"/>
      <c r="CB1205" s="604"/>
      <c r="CC1205" s="604"/>
      <c r="CD1205" s="604"/>
      <c r="CE1205" s="604"/>
      <c r="CF1205" s="604"/>
      <c r="CG1205" s="604"/>
      <c r="CH1205" s="604"/>
      <c r="CI1205" s="604"/>
      <c r="CJ1205" s="604"/>
      <c r="CK1205" s="604"/>
    </row>
    <row r="1206" spans="1:89" ht="16" hidden="1">
      <c r="A1206" s="447">
        <f t="shared" si="322"/>
        <v>1188</v>
      </c>
      <c r="B1206" s="46"/>
      <c r="C1206" s="1070"/>
      <c r="D1206" s="46"/>
      <c r="E1206" s="672"/>
      <c r="F1206" s="139"/>
      <c r="G1206" s="139"/>
      <c r="H1206" s="673"/>
      <c r="I1206" s="674"/>
      <c r="J1206" s="676"/>
      <c r="K1206" s="676"/>
      <c r="L1206" s="676"/>
      <c r="M1206" s="134"/>
      <c r="N1206" s="135"/>
      <c r="O1206" s="118" t="e">
        <f>EDATE($N1206,#REF!-1)</f>
        <v>#REF!</v>
      </c>
      <c r="P1206" s="135"/>
      <c r="Q1206" s="118" t="str">
        <f t="shared" si="318"/>
        <v/>
      </c>
      <c r="R1206" s="49" t="str">
        <f t="shared" si="319"/>
        <v/>
      </c>
      <c r="S1206" s="49">
        <f t="shared" si="323"/>
        <v>0</v>
      </c>
      <c r="T1206" s="245"/>
      <c r="U1206" s="132"/>
      <c r="V1206" s="604"/>
      <c r="W1206" s="604" t="str">
        <f t="shared" si="320"/>
        <v/>
      </c>
      <c r="X1206" s="1022">
        <f t="shared" si="321"/>
        <v>0</v>
      </c>
      <c r="Y1206" s="326"/>
      <c r="Z1206" s="327"/>
      <c r="AA1206" s="328"/>
      <c r="AB1206" s="604" t="e">
        <f ca="1">IF(Cat_alumnos[[#This Row],[Termina Programa]]&lt;TODAY(), "EGRESADO", "VIGENTE")</f>
        <v>#REF!</v>
      </c>
      <c r="AD1206" s="1249">
        <v>1188</v>
      </c>
      <c r="AE1206" s="925"/>
      <c r="AF120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CALENDARIO)]],TODAY())/30,0)-AE1206, IF(Cat_alumnos[[#This Row],[ESTATUS ACADÉMICO]]="VIGENTE",ROUNDDOWN(DAYS360(Cat_alumnos[[#This Row],[FECHA DE INICIO (PRIMERA CLASE CALENDARIO)]],TODAY())/30,0)+1-AE1206,"NO VIGENTE"))</f>
        <v>#REF!</v>
      </c>
      <c r="AG1206" s="604"/>
      <c r="AH120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6" s="1085" t="str">
        <f t="shared" si="324"/>
        <v>SUSPENDER</v>
      </c>
      <c r="AJ1206" s="604"/>
      <c r="AK1206" s="604"/>
      <c r="AL1206" s="604"/>
      <c r="AM1206" s="604"/>
      <c r="AN1206" s="924"/>
      <c r="AO1206" s="924"/>
      <c r="AP1206" s="924"/>
      <c r="AQ1206" s="924"/>
      <c r="AR1206" s="924"/>
      <c r="AS1206" s="924"/>
      <c r="AT1206" s="604"/>
      <c r="AU1206" s="604"/>
      <c r="AV1206" s="604"/>
      <c r="AW1206" s="604"/>
      <c r="AX1206" s="604"/>
      <c r="AY1206" s="604"/>
      <c r="AZ1206" s="604"/>
      <c r="BA1206" s="604"/>
      <c r="BB1206" s="604"/>
      <c r="BC1206" s="604"/>
      <c r="BD1206" s="604"/>
      <c r="BE1206" s="604"/>
      <c r="BF1206" s="604"/>
      <c r="BG1206" s="604"/>
      <c r="BH1206" s="604"/>
      <c r="BI1206" s="604"/>
      <c r="BJ1206" s="604"/>
      <c r="BK1206" s="604"/>
      <c r="BL1206" s="604"/>
      <c r="BM1206" s="604"/>
      <c r="BN1206" s="604"/>
      <c r="BO1206" s="604"/>
      <c r="BP1206" s="604"/>
      <c r="BQ1206" s="604"/>
      <c r="BR1206" s="604"/>
      <c r="BS1206" s="604"/>
      <c r="BT1206" s="604"/>
      <c r="BU1206" s="604"/>
      <c r="BV1206" s="604"/>
      <c r="BW1206" s="604"/>
      <c r="BX1206" s="604"/>
      <c r="BY1206" s="604"/>
      <c r="BZ1206" s="604"/>
      <c r="CA1206" s="604"/>
      <c r="CB1206" s="604"/>
      <c r="CC1206" s="604"/>
      <c r="CD1206" s="604"/>
      <c r="CE1206" s="604"/>
      <c r="CF1206" s="604"/>
      <c r="CG1206" s="604"/>
      <c r="CH1206" s="604"/>
      <c r="CI1206" s="604"/>
      <c r="CJ1206" s="604"/>
      <c r="CK1206" s="604"/>
    </row>
    <row r="1207" spans="1:89" ht="16" hidden="1">
      <c r="A1207" s="447">
        <f t="shared" si="322"/>
        <v>1189</v>
      </c>
      <c r="B1207" s="46"/>
      <c r="C1207" s="1070"/>
      <c r="D1207" s="46"/>
      <c r="E1207" s="672"/>
      <c r="F1207" s="139"/>
      <c r="G1207" s="139"/>
      <c r="H1207" s="673"/>
      <c r="I1207" s="674"/>
      <c r="J1207" s="676"/>
      <c r="K1207" s="676"/>
      <c r="L1207" s="676"/>
      <c r="M1207" s="134"/>
      <c r="N1207" s="135"/>
      <c r="O1207" s="118" t="e">
        <f>EDATE($N1207,#REF!-1)</f>
        <v>#REF!</v>
      </c>
      <c r="P1207" s="135"/>
      <c r="Q1207" s="118" t="str">
        <f t="shared" si="318"/>
        <v/>
      </c>
      <c r="R1207" s="49" t="str">
        <f t="shared" si="319"/>
        <v/>
      </c>
      <c r="S1207" s="49">
        <f t="shared" si="323"/>
        <v>0</v>
      </c>
      <c r="T1207" s="245"/>
      <c r="U1207" s="132"/>
      <c r="V1207" s="604"/>
      <c r="W1207" s="604" t="str">
        <f t="shared" si="320"/>
        <v/>
      </c>
      <c r="X1207" s="1022">
        <f t="shared" si="321"/>
        <v>0</v>
      </c>
      <c r="Y1207" s="326"/>
      <c r="Z1207" s="327"/>
      <c r="AA1207" s="328"/>
      <c r="AB1207" s="604" t="e">
        <f ca="1">IF(Cat_alumnos[[#This Row],[Termina Programa]]&lt;TODAY(), "EGRESADO", "VIGENTE")</f>
        <v>#REF!</v>
      </c>
      <c r="AD1207" s="1248">
        <v>1189</v>
      </c>
      <c r="AE1207" s="925"/>
      <c r="AF120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CALENDARIO)]],TODAY())/30,0)-AE1207, IF(Cat_alumnos[[#This Row],[ESTATUS ACADÉMICO]]="VIGENTE",ROUNDDOWN(DAYS360(Cat_alumnos[[#This Row],[FECHA DE INICIO (PRIMERA CLASE CALENDARIO)]],TODAY())/30,0)+1-AE1207,"NO VIGENTE"))</f>
        <v>#REF!</v>
      </c>
      <c r="AG1207" s="604"/>
      <c r="AH120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7" s="1085" t="str">
        <f t="shared" si="324"/>
        <v>SUSPENDER</v>
      </c>
      <c r="AJ1207" s="604"/>
      <c r="AK1207" s="604"/>
      <c r="AL1207" s="604"/>
      <c r="AM1207" s="604"/>
      <c r="AN1207" s="924"/>
      <c r="AO1207" s="924"/>
      <c r="AP1207" s="924"/>
      <c r="AQ1207" s="924"/>
      <c r="AR1207" s="924"/>
      <c r="AS1207" s="924"/>
      <c r="AT1207" s="604"/>
      <c r="AU1207" s="604"/>
      <c r="AV1207" s="604"/>
      <c r="AW1207" s="604"/>
      <c r="AX1207" s="604"/>
      <c r="AY1207" s="604"/>
      <c r="AZ1207" s="604"/>
      <c r="BA1207" s="604"/>
      <c r="BB1207" s="604"/>
      <c r="BC1207" s="604"/>
      <c r="BD1207" s="604"/>
      <c r="BE1207" s="604"/>
      <c r="BF1207" s="604"/>
      <c r="BG1207" s="604"/>
      <c r="BH1207" s="604"/>
      <c r="BI1207" s="604"/>
      <c r="BJ1207" s="604"/>
      <c r="BK1207" s="604"/>
      <c r="BL1207" s="604"/>
      <c r="BM1207" s="604"/>
      <c r="BN1207" s="604"/>
      <c r="BO1207" s="604"/>
      <c r="BP1207" s="604"/>
      <c r="BQ1207" s="604"/>
      <c r="BR1207" s="604"/>
      <c r="BS1207" s="604"/>
      <c r="BT1207" s="604"/>
      <c r="BU1207" s="604"/>
      <c r="BV1207" s="604"/>
      <c r="BW1207" s="604"/>
      <c r="BX1207" s="604"/>
      <c r="BY1207" s="604"/>
      <c r="BZ1207" s="604"/>
      <c r="CA1207" s="604"/>
      <c r="CB1207" s="604"/>
      <c r="CC1207" s="604"/>
      <c r="CD1207" s="604"/>
      <c r="CE1207" s="604"/>
      <c r="CF1207" s="604"/>
      <c r="CG1207" s="604"/>
      <c r="CH1207" s="604"/>
      <c r="CI1207" s="604"/>
      <c r="CJ1207" s="604"/>
      <c r="CK1207" s="604"/>
    </row>
    <row r="1208" spans="1:89" ht="16" hidden="1">
      <c r="A1208" s="447">
        <f t="shared" si="322"/>
        <v>1190</v>
      </c>
      <c r="B1208" s="46"/>
      <c r="C1208" s="1070"/>
      <c r="D1208" s="46"/>
      <c r="E1208" s="672"/>
      <c r="F1208" s="139"/>
      <c r="G1208" s="139"/>
      <c r="H1208" s="673"/>
      <c r="I1208" s="674"/>
      <c r="J1208" s="676"/>
      <c r="K1208" s="676"/>
      <c r="L1208" s="676"/>
      <c r="M1208" s="134"/>
      <c r="N1208" s="135"/>
      <c r="O1208" s="118" t="e">
        <f>EDATE($N1208,#REF!-1)</f>
        <v>#REF!</v>
      </c>
      <c r="P1208" s="135"/>
      <c r="Q1208" s="118" t="str">
        <f t="shared" si="318"/>
        <v/>
      </c>
      <c r="R1208" s="49" t="str">
        <f t="shared" si="319"/>
        <v/>
      </c>
      <c r="S1208" s="49">
        <f t="shared" si="323"/>
        <v>0</v>
      </c>
      <c r="T1208" s="245"/>
      <c r="U1208" s="132"/>
      <c r="V1208" s="604"/>
      <c r="W1208" s="604" t="str">
        <f t="shared" si="320"/>
        <v/>
      </c>
      <c r="X1208" s="1022">
        <f t="shared" si="321"/>
        <v>0</v>
      </c>
      <c r="Y1208" s="326"/>
      <c r="Z1208" s="327"/>
      <c r="AA1208" s="328"/>
      <c r="AB1208" s="604" t="e">
        <f ca="1">IF(Cat_alumnos[[#This Row],[Termina Programa]]&lt;TODAY(), "EGRESADO", "VIGENTE")</f>
        <v>#REF!</v>
      </c>
      <c r="AD1208" s="1249">
        <v>1190</v>
      </c>
      <c r="AE1208" s="925"/>
      <c r="AF120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CALENDARIO)]],TODAY())/30,0)-AE1208, IF(Cat_alumnos[[#This Row],[ESTATUS ACADÉMICO]]="VIGENTE",ROUNDDOWN(DAYS360(Cat_alumnos[[#This Row],[FECHA DE INICIO (PRIMERA CLASE CALENDARIO)]],TODAY())/30,0)+1-AE1208,"NO VIGENTE"))</f>
        <v>#REF!</v>
      </c>
      <c r="AG1208" s="604"/>
      <c r="AH120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8" s="1085" t="str">
        <f t="shared" si="324"/>
        <v>SUSPENDER</v>
      </c>
      <c r="AJ1208" s="604"/>
      <c r="AK1208" s="604"/>
      <c r="AL1208" s="604"/>
      <c r="AM1208" s="604"/>
      <c r="AN1208" s="924"/>
      <c r="AO1208" s="924"/>
      <c r="AP1208" s="924"/>
      <c r="AQ1208" s="924"/>
      <c r="AR1208" s="924"/>
      <c r="AS1208" s="924"/>
      <c r="AT1208" s="604"/>
      <c r="AU1208" s="604"/>
      <c r="AV1208" s="604"/>
      <c r="AW1208" s="604"/>
      <c r="AX1208" s="604"/>
      <c r="AY1208" s="604"/>
      <c r="AZ1208" s="604"/>
      <c r="BA1208" s="604"/>
      <c r="BB1208" s="604"/>
      <c r="BC1208" s="604"/>
      <c r="BD1208" s="604"/>
      <c r="BE1208" s="604"/>
      <c r="BF1208" s="604"/>
      <c r="BG1208" s="604"/>
      <c r="BH1208" s="604"/>
      <c r="BI1208" s="604"/>
      <c r="BJ1208" s="604"/>
      <c r="BK1208" s="604"/>
      <c r="BL1208" s="604"/>
      <c r="BM1208" s="604"/>
      <c r="BN1208" s="604"/>
      <c r="BO1208" s="604"/>
      <c r="BP1208" s="604"/>
      <c r="BQ1208" s="604"/>
      <c r="BR1208" s="604"/>
      <c r="BS1208" s="604"/>
      <c r="BT1208" s="604"/>
      <c r="BU1208" s="604"/>
      <c r="BV1208" s="604"/>
      <c r="BW1208" s="604"/>
      <c r="BX1208" s="604"/>
      <c r="BY1208" s="604"/>
      <c r="BZ1208" s="604"/>
      <c r="CA1208" s="604"/>
      <c r="CB1208" s="604"/>
      <c r="CC1208" s="604"/>
      <c r="CD1208" s="604"/>
      <c r="CE1208" s="604"/>
      <c r="CF1208" s="604"/>
      <c r="CG1208" s="604"/>
      <c r="CH1208" s="604"/>
      <c r="CI1208" s="604"/>
      <c r="CJ1208" s="604"/>
      <c r="CK1208" s="604"/>
    </row>
    <row r="1209" spans="1:89" ht="16" hidden="1">
      <c r="A1209" s="447">
        <f t="shared" si="322"/>
        <v>1191</v>
      </c>
      <c r="B1209" s="46"/>
      <c r="C1209" s="1070"/>
      <c r="D1209" s="46"/>
      <c r="E1209" s="672"/>
      <c r="F1209" s="139"/>
      <c r="G1209" s="139"/>
      <c r="H1209" s="673"/>
      <c r="I1209" s="674"/>
      <c r="J1209" s="676"/>
      <c r="K1209" s="676"/>
      <c r="L1209" s="676"/>
      <c r="M1209" s="134"/>
      <c r="N1209" s="135"/>
      <c r="O1209" s="118" t="e">
        <f>EDATE($N1209,#REF!-1)</f>
        <v>#REF!</v>
      </c>
      <c r="P1209" s="135"/>
      <c r="Q1209" s="118" t="str">
        <f t="shared" si="318"/>
        <v/>
      </c>
      <c r="R1209" s="49" t="str">
        <f t="shared" si="319"/>
        <v/>
      </c>
      <c r="S1209" s="49">
        <f t="shared" si="323"/>
        <v>0</v>
      </c>
      <c r="T1209" s="245"/>
      <c r="U1209" s="132"/>
      <c r="V1209" s="604"/>
      <c r="W1209" s="604" t="str">
        <f t="shared" si="320"/>
        <v/>
      </c>
      <c r="X1209" s="1022">
        <f t="shared" si="321"/>
        <v>0</v>
      </c>
      <c r="Y1209" s="326"/>
      <c r="Z1209" s="327"/>
      <c r="AA1209" s="328"/>
      <c r="AB1209" s="604" t="e">
        <f ca="1">IF(Cat_alumnos[[#This Row],[Termina Programa]]&lt;TODAY(), "EGRESADO", "VIGENTE")</f>
        <v>#REF!</v>
      </c>
      <c r="AD1209" s="1248">
        <v>1191</v>
      </c>
      <c r="AE1209" s="925"/>
      <c r="AF120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CALENDARIO)]],TODAY())/30,0)-AE1209, IF(Cat_alumnos[[#This Row],[ESTATUS ACADÉMICO]]="VIGENTE",ROUNDDOWN(DAYS360(Cat_alumnos[[#This Row],[FECHA DE INICIO (PRIMERA CLASE CALENDARIO)]],TODAY())/30,0)+1-AE1209,"NO VIGENTE"))</f>
        <v>#REF!</v>
      </c>
      <c r="AG1209" s="604"/>
      <c r="AH120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9" s="1085" t="str">
        <f t="shared" si="324"/>
        <v>SUSPENDER</v>
      </c>
      <c r="AJ1209" s="604"/>
      <c r="AK1209" s="604"/>
      <c r="AL1209" s="604"/>
      <c r="AM1209" s="604"/>
      <c r="AN1209" s="924"/>
      <c r="AO1209" s="924"/>
      <c r="AP1209" s="924"/>
      <c r="AQ1209" s="924"/>
      <c r="AR1209" s="924"/>
      <c r="AS1209" s="924"/>
      <c r="AT1209" s="604"/>
      <c r="AU1209" s="604"/>
      <c r="AV1209" s="604"/>
      <c r="AW1209" s="604"/>
      <c r="AX1209" s="604"/>
      <c r="AY1209" s="604"/>
      <c r="AZ1209" s="604"/>
      <c r="BA1209" s="604"/>
      <c r="BB1209" s="604"/>
      <c r="BC1209" s="604"/>
      <c r="BD1209" s="604"/>
      <c r="BE1209" s="604"/>
      <c r="BF1209" s="604"/>
      <c r="BG1209" s="604"/>
      <c r="BH1209" s="604"/>
      <c r="BI1209" s="604"/>
      <c r="BJ1209" s="604"/>
      <c r="BK1209" s="604"/>
      <c r="BL1209" s="604"/>
      <c r="BM1209" s="604"/>
      <c r="BN1209" s="604"/>
      <c r="BO1209" s="604"/>
      <c r="BP1209" s="604"/>
      <c r="BQ1209" s="604"/>
      <c r="BR1209" s="604"/>
      <c r="BS1209" s="604"/>
      <c r="BT1209" s="604"/>
      <c r="BU1209" s="604"/>
      <c r="BV1209" s="604"/>
      <c r="BW1209" s="604"/>
      <c r="BX1209" s="604"/>
      <c r="BY1209" s="604"/>
      <c r="BZ1209" s="604"/>
      <c r="CA1209" s="604"/>
      <c r="CB1209" s="604"/>
      <c r="CC1209" s="604"/>
      <c r="CD1209" s="604"/>
      <c r="CE1209" s="604"/>
      <c r="CF1209" s="604"/>
      <c r="CG1209" s="604"/>
      <c r="CH1209" s="604"/>
      <c r="CI1209" s="604"/>
      <c r="CJ1209" s="604"/>
      <c r="CK1209" s="604"/>
    </row>
    <row r="1210" spans="1:89" ht="16" hidden="1">
      <c r="A1210" s="447">
        <f t="shared" si="322"/>
        <v>1192</v>
      </c>
      <c r="B1210" s="46"/>
      <c r="C1210" s="1070"/>
      <c r="D1210" s="46"/>
      <c r="E1210" s="672"/>
      <c r="F1210" s="139"/>
      <c r="G1210" s="139"/>
      <c r="H1210" s="673"/>
      <c r="I1210" s="674"/>
      <c r="J1210" s="676"/>
      <c r="K1210" s="676"/>
      <c r="L1210" s="676"/>
      <c r="M1210" s="134"/>
      <c r="N1210" s="135"/>
      <c r="O1210" s="118" t="e">
        <f>EDATE($N1210,#REF!-1)</f>
        <v>#REF!</v>
      </c>
      <c r="P1210" s="135"/>
      <c r="Q1210" s="118" t="str">
        <f t="shared" si="318"/>
        <v/>
      </c>
      <c r="R1210" s="49" t="str">
        <f t="shared" si="319"/>
        <v/>
      </c>
      <c r="S1210" s="49">
        <f t="shared" si="323"/>
        <v>0</v>
      </c>
      <c r="T1210" s="245"/>
      <c r="U1210" s="132"/>
      <c r="V1210" s="604"/>
      <c r="W1210" s="604" t="str">
        <f t="shared" si="320"/>
        <v/>
      </c>
      <c r="X1210" s="1022">
        <f t="shared" si="321"/>
        <v>0</v>
      </c>
      <c r="Y1210" s="326"/>
      <c r="Z1210" s="327"/>
      <c r="AA1210" s="328"/>
      <c r="AB1210" s="604" t="e">
        <f ca="1">IF(Cat_alumnos[[#This Row],[Termina Programa]]&lt;TODAY(), "EGRESADO", "VIGENTE")</f>
        <v>#REF!</v>
      </c>
      <c r="AD1210" s="1249">
        <v>1192</v>
      </c>
      <c r="AE1210" s="925"/>
      <c r="AF121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CALENDARIO)]],TODAY())/30,0)-AE1210, IF(Cat_alumnos[[#This Row],[ESTATUS ACADÉMICO]]="VIGENTE",ROUNDDOWN(DAYS360(Cat_alumnos[[#This Row],[FECHA DE INICIO (PRIMERA CLASE CALENDARIO)]],TODAY())/30,0)+1-AE1210,"NO VIGENTE"))</f>
        <v>#REF!</v>
      </c>
      <c r="AG1210" s="604"/>
      <c r="AH121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0" s="1085" t="str">
        <f t="shared" si="324"/>
        <v>SUSPENDER</v>
      </c>
      <c r="AJ1210" s="604"/>
      <c r="AK1210" s="604"/>
      <c r="AL1210" s="604"/>
      <c r="AM1210" s="604"/>
      <c r="AN1210" s="924"/>
      <c r="AO1210" s="924"/>
      <c r="AP1210" s="924"/>
      <c r="AQ1210" s="924"/>
      <c r="AR1210" s="924"/>
      <c r="AS1210" s="924"/>
      <c r="AT1210" s="604"/>
      <c r="AU1210" s="604"/>
      <c r="AV1210" s="604"/>
      <c r="AW1210" s="604"/>
      <c r="AX1210" s="604"/>
      <c r="AY1210" s="604"/>
      <c r="AZ1210" s="604"/>
      <c r="BA1210" s="604"/>
      <c r="BB1210" s="604"/>
      <c r="BC1210" s="604"/>
      <c r="BD1210" s="604"/>
      <c r="BE1210" s="604"/>
      <c r="BF1210" s="604"/>
      <c r="BG1210" s="604"/>
      <c r="BH1210" s="604"/>
      <c r="BI1210" s="604"/>
      <c r="BJ1210" s="604"/>
      <c r="BK1210" s="604"/>
      <c r="BL1210" s="604"/>
      <c r="BM1210" s="604"/>
      <c r="BN1210" s="604"/>
      <c r="BO1210" s="604"/>
      <c r="BP1210" s="604"/>
      <c r="BQ1210" s="604"/>
      <c r="BR1210" s="604"/>
      <c r="BS1210" s="604"/>
      <c r="BT1210" s="604"/>
      <c r="BU1210" s="604"/>
      <c r="BV1210" s="604"/>
      <c r="BW1210" s="604"/>
      <c r="BX1210" s="604"/>
      <c r="BY1210" s="604"/>
      <c r="BZ1210" s="604"/>
      <c r="CA1210" s="604"/>
      <c r="CB1210" s="604"/>
      <c r="CC1210" s="604"/>
      <c r="CD1210" s="604"/>
      <c r="CE1210" s="604"/>
      <c r="CF1210" s="604"/>
      <c r="CG1210" s="604"/>
      <c r="CH1210" s="604"/>
      <c r="CI1210" s="604"/>
      <c r="CJ1210" s="604"/>
      <c r="CK1210" s="604"/>
    </row>
    <row r="1211" spans="1:89" ht="16" hidden="1">
      <c r="A1211" s="447">
        <f t="shared" si="322"/>
        <v>1193</v>
      </c>
      <c r="B1211" s="46"/>
      <c r="C1211" s="1070"/>
      <c r="D1211" s="46"/>
      <c r="E1211" s="672"/>
      <c r="F1211" s="139"/>
      <c r="G1211" s="139"/>
      <c r="H1211" s="673"/>
      <c r="I1211" s="674"/>
      <c r="J1211" s="676"/>
      <c r="K1211" s="676"/>
      <c r="L1211" s="676"/>
      <c r="M1211" s="134"/>
      <c r="N1211" s="135"/>
      <c r="O1211" s="118" t="e">
        <f>EDATE($N1211,#REF!-1)</f>
        <v>#REF!</v>
      </c>
      <c r="P1211" s="135"/>
      <c r="Q1211" s="118" t="str">
        <f t="shared" si="318"/>
        <v/>
      </c>
      <c r="R1211" s="49" t="str">
        <f t="shared" si="319"/>
        <v/>
      </c>
      <c r="S1211" s="49">
        <f t="shared" si="323"/>
        <v>0</v>
      </c>
      <c r="T1211" s="245"/>
      <c r="U1211" s="132"/>
      <c r="V1211" s="604"/>
      <c r="W1211" s="604" t="str">
        <f t="shared" si="320"/>
        <v/>
      </c>
      <c r="X1211" s="1022">
        <f t="shared" si="321"/>
        <v>0</v>
      </c>
      <c r="Y1211" s="326"/>
      <c r="Z1211" s="327"/>
      <c r="AA1211" s="328"/>
      <c r="AB1211" s="604" t="e">
        <f ca="1">IF(Cat_alumnos[[#This Row],[Termina Programa]]&lt;TODAY(), "EGRESADO", "VIGENTE")</f>
        <v>#REF!</v>
      </c>
      <c r="AD1211" s="1248">
        <v>1193</v>
      </c>
      <c r="AE1211" s="925"/>
      <c r="AF121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CALENDARIO)]],TODAY())/30,0)-AE1211, IF(Cat_alumnos[[#This Row],[ESTATUS ACADÉMICO]]="VIGENTE",ROUNDDOWN(DAYS360(Cat_alumnos[[#This Row],[FECHA DE INICIO (PRIMERA CLASE CALENDARIO)]],TODAY())/30,0)+1-AE1211,"NO VIGENTE"))</f>
        <v>#REF!</v>
      </c>
      <c r="AG1211" s="604"/>
      <c r="AH121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1" s="1085" t="str">
        <f t="shared" si="324"/>
        <v>SUSPENDER</v>
      </c>
      <c r="AJ1211" s="604"/>
      <c r="AK1211" s="604"/>
      <c r="AL1211" s="604"/>
      <c r="AM1211" s="604"/>
      <c r="AN1211" s="924"/>
      <c r="AO1211" s="924"/>
      <c r="AP1211" s="924"/>
      <c r="AQ1211" s="924"/>
      <c r="AR1211" s="924"/>
      <c r="AS1211" s="924"/>
      <c r="AT1211" s="604"/>
      <c r="AU1211" s="604"/>
      <c r="AV1211" s="604"/>
      <c r="AW1211" s="604"/>
      <c r="AX1211" s="604"/>
      <c r="AY1211" s="604"/>
      <c r="AZ1211" s="604"/>
      <c r="BA1211" s="604"/>
      <c r="BB1211" s="604"/>
      <c r="BC1211" s="604"/>
      <c r="BD1211" s="604"/>
      <c r="BE1211" s="604"/>
      <c r="BF1211" s="604"/>
      <c r="BG1211" s="604"/>
      <c r="BH1211" s="604"/>
      <c r="BI1211" s="604"/>
      <c r="BJ1211" s="604"/>
      <c r="BK1211" s="604"/>
      <c r="BL1211" s="604"/>
      <c r="BM1211" s="604"/>
      <c r="BN1211" s="604"/>
      <c r="BO1211" s="604"/>
      <c r="BP1211" s="604"/>
      <c r="BQ1211" s="604"/>
      <c r="BR1211" s="604"/>
      <c r="BS1211" s="604"/>
      <c r="BT1211" s="604"/>
      <c r="BU1211" s="604"/>
      <c r="BV1211" s="604"/>
      <c r="BW1211" s="604"/>
      <c r="BX1211" s="604"/>
      <c r="BY1211" s="604"/>
      <c r="BZ1211" s="604"/>
      <c r="CA1211" s="604"/>
      <c r="CB1211" s="604"/>
      <c r="CC1211" s="604"/>
      <c r="CD1211" s="604"/>
      <c r="CE1211" s="604"/>
      <c r="CF1211" s="604"/>
      <c r="CG1211" s="604"/>
      <c r="CH1211" s="604"/>
      <c r="CI1211" s="604"/>
      <c r="CJ1211" s="604"/>
      <c r="CK1211" s="604"/>
    </row>
    <row r="1212" spans="1:89" ht="16" hidden="1">
      <c r="A1212" s="447">
        <f t="shared" si="322"/>
        <v>1194</v>
      </c>
      <c r="B1212" s="46"/>
      <c r="C1212" s="1070"/>
      <c r="D1212" s="46"/>
      <c r="E1212" s="672"/>
      <c r="F1212" s="139"/>
      <c r="G1212" s="139"/>
      <c r="H1212" s="673"/>
      <c r="I1212" s="674"/>
      <c r="J1212" s="676"/>
      <c r="K1212" s="676"/>
      <c r="L1212" s="676"/>
      <c r="M1212" s="134"/>
      <c r="N1212" s="135"/>
      <c r="O1212" s="118" t="e">
        <f>EDATE($N1212,#REF!-1)</f>
        <v>#REF!</v>
      </c>
      <c r="P1212" s="135"/>
      <c r="Q1212" s="118" t="str">
        <f t="shared" si="318"/>
        <v/>
      </c>
      <c r="R1212" s="49" t="str">
        <f t="shared" si="319"/>
        <v/>
      </c>
      <c r="S1212" s="49">
        <f t="shared" si="323"/>
        <v>0</v>
      </c>
      <c r="T1212" s="245"/>
      <c r="U1212" s="132"/>
      <c r="V1212" s="604"/>
      <c r="W1212" s="604" t="str">
        <f t="shared" si="320"/>
        <v/>
      </c>
      <c r="X1212" s="1022">
        <f t="shared" si="321"/>
        <v>0</v>
      </c>
      <c r="Y1212" s="326"/>
      <c r="Z1212" s="327"/>
      <c r="AA1212" s="328"/>
      <c r="AB1212" s="604" t="e">
        <f ca="1">IF(Cat_alumnos[[#This Row],[Termina Programa]]&lt;TODAY(), "EGRESADO", "VIGENTE")</f>
        <v>#REF!</v>
      </c>
      <c r="AD1212" s="1249">
        <v>1194</v>
      </c>
      <c r="AE1212" s="925"/>
      <c r="AF121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CALENDARIO)]],TODAY())/30,0)-AE1212, IF(Cat_alumnos[[#This Row],[ESTATUS ACADÉMICO]]="VIGENTE",ROUNDDOWN(DAYS360(Cat_alumnos[[#This Row],[FECHA DE INICIO (PRIMERA CLASE CALENDARIO)]],TODAY())/30,0)+1-AE1212,"NO VIGENTE"))</f>
        <v>#REF!</v>
      </c>
      <c r="AG1212" s="604"/>
      <c r="AH121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2" s="1085" t="str">
        <f t="shared" si="324"/>
        <v>SUSPENDER</v>
      </c>
      <c r="AJ1212" s="604"/>
      <c r="AK1212" s="604"/>
      <c r="AL1212" s="604"/>
      <c r="AM1212" s="604"/>
      <c r="AN1212" s="924"/>
      <c r="AO1212" s="924"/>
      <c r="AP1212" s="924"/>
      <c r="AQ1212" s="924"/>
      <c r="AR1212" s="924"/>
      <c r="AS1212" s="924"/>
      <c r="AT1212" s="604"/>
      <c r="AU1212" s="604"/>
      <c r="AV1212" s="604"/>
      <c r="AW1212" s="604"/>
      <c r="AX1212" s="604"/>
      <c r="AY1212" s="604"/>
      <c r="AZ1212" s="604"/>
      <c r="BA1212" s="604"/>
      <c r="BB1212" s="604"/>
      <c r="BC1212" s="604"/>
      <c r="BD1212" s="604"/>
      <c r="BE1212" s="604"/>
      <c r="BF1212" s="604"/>
      <c r="BG1212" s="604"/>
      <c r="BH1212" s="604"/>
      <c r="BI1212" s="604"/>
      <c r="BJ1212" s="604"/>
      <c r="BK1212" s="604"/>
      <c r="BL1212" s="604"/>
      <c r="BM1212" s="604"/>
      <c r="BN1212" s="604"/>
      <c r="BO1212" s="604"/>
      <c r="BP1212" s="604"/>
      <c r="BQ1212" s="604"/>
      <c r="BR1212" s="604"/>
      <c r="BS1212" s="604"/>
      <c r="BT1212" s="604"/>
      <c r="BU1212" s="604"/>
      <c r="BV1212" s="604"/>
      <c r="BW1212" s="604"/>
      <c r="BX1212" s="604"/>
      <c r="BY1212" s="604"/>
      <c r="BZ1212" s="604"/>
      <c r="CA1212" s="604"/>
      <c r="CB1212" s="604"/>
      <c r="CC1212" s="604"/>
      <c r="CD1212" s="604"/>
      <c r="CE1212" s="604"/>
      <c r="CF1212" s="604"/>
      <c r="CG1212" s="604"/>
      <c r="CH1212" s="604"/>
      <c r="CI1212" s="604"/>
      <c r="CJ1212" s="604"/>
      <c r="CK1212" s="604"/>
    </row>
    <row r="1213" spans="1:89" ht="16" hidden="1">
      <c r="A1213" s="447">
        <f t="shared" si="322"/>
        <v>1195</v>
      </c>
      <c r="B1213" s="46"/>
      <c r="C1213" s="1070"/>
      <c r="D1213" s="46"/>
      <c r="E1213" s="672"/>
      <c r="F1213" s="139"/>
      <c r="G1213" s="139"/>
      <c r="H1213" s="673"/>
      <c r="I1213" s="674"/>
      <c r="J1213" s="676"/>
      <c r="K1213" s="676"/>
      <c r="L1213" s="676"/>
      <c r="M1213" s="134"/>
      <c r="N1213" s="135"/>
      <c r="O1213" s="118" t="e">
        <f>EDATE($N1213,#REF!-1)</f>
        <v>#REF!</v>
      </c>
      <c r="P1213" s="135"/>
      <c r="Q1213" s="118" t="str">
        <f t="shared" si="318"/>
        <v/>
      </c>
      <c r="R1213" s="49" t="str">
        <f t="shared" si="319"/>
        <v/>
      </c>
      <c r="S1213" s="49">
        <f t="shared" si="323"/>
        <v>0</v>
      </c>
      <c r="T1213" s="245"/>
      <c r="U1213" s="132"/>
      <c r="V1213" s="604"/>
      <c r="W1213" s="604" t="str">
        <f t="shared" si="320"/>
        <v/>
      </c>
      <c r="X1213" s="1022">
        <f t="shared" si="321"/>
        <v>0</v>
      </c>
      <c r="Y1213" s="326"/>
      <c r="Z1213" s="327"/>
      <c r="AA1213" s="328"/>
      <c r="AB1213" s="604" t="e">
        <f ca="1">IF(Cat_alumnos[[#This Row],[Termina Programa]]&lt;TODAY(), "EGRESADO", "VIGENTE")</f>
        <v>#REF!</v>
      </c>
      <c r="AD1213" s="1248">
        <v>1195</v>
      </c>
      <c r="AE1213" s="925"/>
      <c r="AF121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CALENDARIO)]],TODAY())/30,0)-AE1213, IF(Cat_alumnos[[#This Row],[ESTATUS ACADÉMICO]]="VIGENTE",ROUNDDOWN(DAYS360(Cat_alumnos[[#This Row],[FECHA DE INICIO (PRIMERA CLASE CALENDARIO)]],TODAY())/30,0)+1-AE1213,"NO VIGENTE"))</f>
        <v>#REF!</v>
      </c>
      <c r="AG1213" s="604"/>
      <c r="AH121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3" s="1085" t="str">
        <f t="shared" si="324"/>
        <v>SUSPENDER</v>
      </c>
      <c r="AJ1213" s="604"/>
      <c r="AK1213" s="604"/>
      <c r="AL1213" s="604"/>
      <c r="AM1213" s="604"/>
      <c r="AN1213" s="924"/>
      <c r="AO1213" s="924"/>
      <c r="AP1213" s="924"/>
      <c r="AQ1213" s="924"/>
      <c r="AR1213" s="924"/>
      <c r="AS1213" s="924"/>
      <c r="AT1213" s="604"/>
      <c r="AU1213" s="604"/>
      <c r="AV1213" s="604"/>
      <c r="AW1213" s="604"/>
      <c r="AX1213" s="604"/>
      <c r="AY1213" s="604"/>
      <c r="AZ1213" s="604"/>
      <c r="BA1213" s="604"/>
      <c r="BB1213" s="604"/>
      <c r="BC1213" s="604"/>
      <c r="BD1213" s="604"/>
      <c r="BE1213" s="604"/>
      <c r="BF1213" s="604"/>
      <c r="BG1213" s="604"/>
      <c r="BH1213" s="604"/>
      <c r="BI1213" s="604"/>
      <c r="BJ1213" s="604"/>
      <c r="BK1213" s="604"/>
      <c r="BL1213" s="604"/>
      <c r="BM1213" s="604"/>
      <c r="BN1213" s="604"/>
      <c r="BO1213" s="604"/>
      <c r="BP1213" s="604"/>
      <c r="BQ1213" s="604"/>
      <c r="BR1213" s="604"/>
      <c r="BS1213" s="604"/>
      <c r="BT1213" s="604"/>
      <c r="BU1213" s="604"/>
      <c r="BV1213" s="604"/>
      <c r="BW1213" s="604"/>
      <c r="BX1213" s="604"/>
      <c r="BY1213" s="604"/>
      <c r="BZ1213" s="604"/>
      <c r="CA1213" s="604"/>
      <c r="CB1213" s="604"/>
      <c r="CC1213" s="604"/>
      <c r="CD1213" s="604"/>
      <c r="CE1213" s="604"/>
      <c r="CF1213" s="604"/>
      <c r="CG1213" s="604"/>
      <c r="CH1213" s="604"/>
      <c r="CI1213" s="604"/>
      <c r="CJ1213" s="604"/>
      <c r="CK1213" s="604"/>
    </row>
    <row r="1214" spans="1:89" ht="16" hidden="1">
      <c r="A1214" s="447">
        <f t="shared" si="322"/>
        <v>1196</v>
      </c>
      <c r="B1214" s="46"/>
      <c r="C1214" s="1070"/>
      <c r="D1214" s="46"/>
      <c r="E1214" s="672"/>
      <c r="F1214" s="139"/>
      <c r="G1214" s="139"/>
      <c r="H1214" s="673"/>
      <c r="I1214" s="674"/>
      <c r="J1214" s="676"/>
      <c r="K1214" s="676"/>
      <c r="L1214" s="676"/>
      <c r="M1214" s="134"/>
      <c r="N1214" s="135"/>
      <c r="O1214" s="118" t="e">
        <f>EDATE($N1214,#REF!-1)</f>
        <v>#REF!</v>
      </c>
      <c r="P1214" s="135"/>
      <c r="Q1214" s="118" t="str">
        <f t="shared" si="318"/>
        <v/>
      </c>
      <c r="R1214" s="49" t="str">
        <f t="shared" si="319"/>
        <v/>
      </c>
      <c r="S1214" s="49">
        <f t="shared" si="323"/>
        <v>0</v>
      </c>
      <c r="T1214" s="245"/>
      <c r="U1214" s="132"/>
      <c r="V1214" s="604"/>
      <c r="W1214" s="604" t="str">
        <f t="shared" si="320"/>
        <v/>
      </c>
      <c r="X1214" s="1022">
        <f t="shared" si="321"/>
        <v>0</v>
      </c>
      <c r="Y1214" s="326"/>
      <c r="Z1214" s="327"/>
      <c r="AA1214" s="328"/>
      <c r="AB1214" s="604" t="e">
        <f ca="1">IF(Cat_alumnos[[#This Row],[Termina Programa]]&lt;TODAY(), "EGRESADO", "VIGENTE")</f>
        <v>#REF!</v>
      </c>
      <c r="AD1214" s="1249">
        <v>1196</v>
      </c>
      <c r="AE1214" s="925"/>
      <c r="AF121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CALENDARIO)]],TODAY())/30,0)-AE1214, IF(Cat_alumnos[[#This Row],[ESTATUS ACADÉMICO]]="VIGENTE",ROUNDDOWN(DAYS360(Cat_alumnos[[#This Row],[FECHA DE INICIO (PRIMERA CLASE CALENDARIO)]],TODAY())/30,0)+1-AE1214,"NO VIGENTE"))</f>
        <v>#REF!</v>
      </c>
      <c r="AG1214" s="604"/>
      <c r="AH121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4" s="1085" t="str">
        <f t="shared" si="324"/>
        <v>SUSPENDER</v>
      </c>
      <c r="AJ1214" s="604"/>
      <c r="AK1214" s="604"/>
      <c r="AL1214" s="604"/>
      <c r="AM1214" s="604"/>
      <c r="AN1214" s="924"/>
      <c r="AO1214" s="924"/>
      <c r="AP1214" s="924"/>
      <c r="AQ1214" s="924"/>
      <c r="AR1214" s="924"/>
      <c r="AS1214" s="924"/>
      <c r="AT1214" s="604"/>
      <c r="AU1214" s="604"/>
      <c r="AV1214" s="604"/>
      <c r="AW1214" s="604"/>
      <c r="AX1214" s="604"/>
      <c r="AY1214" s="604"/>
      <c r="AZ1214" s="604"/>
      <c r="BA1214" s="604"/>
      <c r="BB1214" s="604"/>
      <c r="BC1214" s="604"/>
      <c r="BD1214" s="604"/>
      <c r="BE1214" s="604"/>
      <c r="BF1214" s="604"/>
      <c r="BG1214" s="604"/>
      <c r="BH1214" s="604"/>
      <c r="BI1214" s="604"/>
      <c r="BJ1214" s="604"/>
      <c r="BK1214" s="604"/>
      <c r="BL1214" s="604"/>
      <c r="BM1214" s="604"/>
      <c r="BN1214" s="604"/>
      <c r="BO1214" s="604"/>
      <c r="BP1214" s="604"/>
      <c r="BQ1214" s="604"/>
      <c r="BR1214" s="604"/>
      <c r="BS1214" s="604"/>
      <c r="BT1214" s="604"/>
      <c r="BU1214" s="604"/>
      <c r="BV1214" s="604"/>
      <c r="BW1214" s="604"/>
      <c r="BX1214" s="604"/>
      <c r="BY1214" s="604"/>
      <c r="BZ1214" s="604"/>
      <c r="CA1214" s="604"/>
      <c r="CB1214" s="604"/>
      <c r="CC1214" s="604"/>
      <c r="CD1214" s="604"/>
      <c r="CE1214" s="604"/>
      <c r="CF1214" s="604"/>
      <c r="CG1214" s="604"/>
      <c r="CH1214" s="604"/>
      <c r="CI1214" s="604"/>
      <c r="CJ1214" s="604"/>
      <c r="CK1214" s="604"/>
    </row>
    <row r="1215" spans="1:89" ht="16" hidden="1">
      <c r="A1215" s="447">
        <f t="shared" si="322"/>
        <v>1197</v>
      </c>
      <c r="B1215" s="46"/>
      <c r="C1215" s="1070"/>
      <c r="D1215" s="46"/>
      <c r="E1215" s="672"/>
      <c r="F1215" s="139"/>
      <c r="G1215" s="139"/>
      <c r="H1215" s="673"/>
      <c r="I1215" s="674"/>
      <c r="J1215" s="676"/>
      <c r="K1215" s="676"/>
      <c r="L1215" s="676"/>
      <c r="M1215" s="134"/>
      <c r="N1215" s="135"/>
      <c r="O1215" s="118" t="e">
        <f>EDATE($N1215,#REF!-1)</f>
        <v>#REF!</v>
      </c>
      <c r="P1215" s="135"/>
      <c r="Q1215" s="118" t="str">
        <f t="shared" si="318"/>
        <v/>
      </c>
      <c r="R1215" s="49" t="str">
        <f t="shared" si="319"/>
        <v/>
      </c>
      <c r="S1215" s="49">
        <f t="shared" si="323"/>
        <v>0</v>
      </c>
      <c r="T1215" s="245"/>
      <c r="U1215" s="132"/>
      <c r="V1215" s="604"/>
      <c r="W1215" s="604" t="str">
        <f t="shared" si="320"/>
        <v/>
      </c>
      <c r="X1215" s="1022">
        <f t="shared" si="321"/>
        <v>0</v>
      </c>
      <c r="Y1215" s="326"/>
      <c r="Z1215" s="327"/>
      <c r="AA1215" s="328"/>
      <c r="AB1215" s="604" t="e">
        <f ca="1">IF(Cat_alumnos[[#This Row],[Termina Programa]]&lt;TODAY(), "EGRESADO", "VIGENTE")</f>
        <v>#REF!</v>
      </c>
      <c r="AD1215" s="1248">
        <v>1197</v>
      </c>
      <c r="AE1215" s="925"/>
      <c r="AF121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CALENDARIO)]],TODAY())/30,0)-AE1215, IF(Cat_alumnos[[#This Row],[ESTATUS ACADÉMICO]]="VIGENTE",ROUNDDOWN(DAYS360(Cat_alumnos[[#This Row],[FECHA DE INICIO (PRIMERA CLASE CALENDARIO)]],TODAY())/30,0)+1-AE1215,"NO VIGENTE"))</f>
        <v>#REF!</v>
      </c>
      <c r="AG1215" s="604"/>
      <c r="AH121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5" s="1085" t="str">
        <f t="shared" si="324"/>
        <v>SUSPENDER</v>
      </c>
      <c r="AJ1215" s="604"/>
      <c r="AK1215" s="604"/>
      <c r="AL1215" s="604"/>
      <c r="AM1215" s="604"/>
      <c r="AN1215" s="924"/>
      <c r="AO1215" s="924"/>
      <c r="AP1215" s="924"/>
      <c r="AQ1215" s="924"/>
      <c r="AR1215" s="924"/>
      <c r="AS1215" s="924"/>
      <c r="AT1215" s="604"/>
      <c r="AU1215" s="604"/>
      <c r="AV1215" s="604"/>
      <c r="AW1215" s="604"/>
      <c r="AX1215" s="604"/>
      <c r="AY1215" s="604"/>
      <c r="AZ1215" s="604"/>
      <c r="BA1215" s="604"/>
      <c r="BB1215" s="604"/>
      <c r="BC1215" s="604"/>
      <c r="BD1215" s="604"/>
      <c r="BE1215" s="604"/>
      <c r="BF1215" s="604"/>
      <c r="BG1215" s="604"/>
      <c r="BH1215" s="604"/>
      <c r="BI1215" s="604"/>
      <c r="BJ1215" s="604"/>
      <c r="BK1215" s="604"/>
      <c r="BL1215" s="604"/>
      <c r="BM1215" s="604"/>
      <c r="BN1215" s="604"/>
      <c r="BO1215" s="604"/>
      <c r="BP1215" s="604"/>
      <c r="BQ1215" s="604"/>
      <c r="BR1215" s="604"/>
      <c r="BS1215" s="604"/>
      <c r="BT1215" s="604"/>
      <c r="BU1215" s="604"/>
      <c r="BV1215" s="604"/>
      <c r="BW1215" s="604"/>
      <c r="BX1215" s="604"/>
      <c r="BY1215" s="604"/>
      <c r="BZ1215" s="604"/>
      <c r="CA1215" s="604"/>
      <c r="CB1215" s="604"/>
      <c r="CC1215" s="604"/>
      <c r="CD1215" s="604"/>
      <c r="CE1215" s="604"/>
      <c r="CF1215" s="604"/>
      <c r="CG1215" s="604"/>
      <c r="CH1215" s="604"/>
      <c r="CI1215" s="604"/>
      <c r="CJ1215" s="604"/>
      <c r="CK1215" s="604"/>
    </row>
    <row r="1216" spans="1:89" ht="16" hidden="1">
      <c r="A1216" s="447">
        <f t="shared" si="322"/>
        <v>1198</v>
      </c>
      <c r="B1216" s="46"/>
      <c r="C1216" s="1070"/>
      <c r="D1216" s="46"/>
      <c r="E1216" s="672"/>
      <c r="F1216" s="139"/>
      <c r="G1216" s="139"/>
      <c r="H1216" s="673"/>
      <c r="I1216" s="674"/>
      <c r="J1216" s="676"/>
      <c r="K1216" s="676"/>
      <c r="L1216" s="676"/>
      <c r="M1216" s="134"/>
      <c r="N1216" s="135"/>
      <c r="O1216" s="118" t="e">
        <f>EDATE($N1216,#REF!-1)</f>
        <v>#REF!</v>
      </c>
      <c r="P1216" s="135"/>
      <c r="Q1216" s="118" t="str">
        <f t="shared" si="318"/>
        <v/>
      </c>
      <c r="R1216" s="49" t="str">
        <f t="shared" si="319"/>
        <v/>
      </c>
      <c r="S1216" s="49">
        <f t="shared" si="323"/>
        <v>0</v>
      </c>
      <c r="T1216" s="245"/>
      <c r="U1216" s="132"/>
      <c r="V1216" s="604"/>
      <c r="W1216" s="604" t="str">
        <f t="shared" si="320"/>
        <v/>
      </c>
      <c r="X1216" s="1022">
        <f t="shared" si="321"/>
        <v>0</v>
      </c>
      <c r="Y1216" s="326"/>
      <c r="Z1216" s="327"/>
      <c r="AA1216" s="328"/>
      <c r="AB1216" s="604" t="e">
        <f ca="1">IF(Cat_alumnos[[#This Row],[Termina Programa]]&lt;TODAY(), "EGRESADO", "VIGENTE")</f>
        <v>#REF!</v>
      </c>
      <c r="AD1216" s="1249">
        <v>1198</v>
      </c>
      <c r="AE1216" s="925"/>
      <c r="AF121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CALENDARIO)]],TODAY())/30,0)-AE1216, IF(Cat_alumnos[[#This Row],[ESTATUS ACADÉMICO]]="VIGENTE",ROUNDDOWN(DAYS360(Cat_alumnos[[#This Row],[FECHA DE INICIO (PRIMERA CLASE CALENDARIO)]],TODAY())/30,0)+1-AE1216,"NO VIGENTE"))</f>
        <v>#REF!</v>
      </c>
      <c r="AG1216" s="604"/>
      <c r="AH121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6" s="1085" t="str">
        <f t="shared" si="324"/>
        <v>SUSPENDER</v>
      </c>
      <c r="AJ1216" s="604"/>
      <c r="AK1216" s="604"/>
      <c r="AL1216" s="604"/>
      <c r="AM1216" s="604"/>
      <c r="AN1216" s="924"/>
      <c r="AO1216" s="924"/>
      <c r="AP1216" s="924"/>
      <c r="AQ1216" s="924"/>
      <c r="AR1216" s="924"/>
      <c r="AS1216" s="924"/>
      <c r="AT1216" s="604"/>
      <c r="AU1216" s="604"/>
      <c r="AV1216" s="604"/>
      <c r="AW1216" s="604"/>
      <c r="AX1216" s="604"/>
      <c r="AY1216" s="604"/>
      <c r="AZ1216" s="604"/>
      <c r="BA1216" s="604"/>
      <c r="BB1216" s="604"/>
      <c r="BC1216" s="604"/>
      <c r="BD1216" s="604"/>
      <c r="BE1216" s="604"/>
      <c r="BF1216" s="604"/>
      <c r="BG1216" s="604"/>
      <c r="BH1216" s="604"/>
      <c r="BI1216" s="604"/>
      <c r="BJ1216" s="604"/>
      <c r="BK1216" s="604"/>
      <c r="BL1216" s="604"/>
      <c r="BM1216" s="604"/>
      <c r="BN1216" s="604"/>
      <c r="BO1216" s="604"/>
      <c r="BP1216" s="604"/>
      <c r="BQ1216" s="604"/>
      <c r="BR1216" s="604"/>
      <c r="BS1216" s="604"/>
      <c r="BT1216" s="604"/>
      <c r="BU1216" s="604"/>
      <c r="BV1216" s="604"/>
      <c r="BW1216" s="604"/>
      <c r="BX1216" s="604"/>
      <c r="BY1216" s="604"/>
      <c r="BZ1216" s="604"/>
      <c r="CA1216" s="604"/>
      <c r="CB1216" s="604"/>
      <c r="CC1216" s="604"/>
      <c r="CD1216" s="604"/>
      <c r="CE1216" s="604"/>
      <c r="CF1216" s="604"/>
      <c r="CG1216" s="604"/>
      <c r="CH1216" s="604"/>
      <c r="CI1216" s="604"/>
      <c r="CJ1216" s="604"/>
      <c r="CK1216" s="604"/>
    </row>
    <row r="1217" spans="1:89" ht="16" hidden="1">
      <c r="A1217" s="447">
        <f t="shared" si="322"/>
        <v>1199</v>
      </c>
      <c r="B1217" s="46"/>
      <c r="C1217" s="1070"/>
      <c r="D1217" s="46"/>
      <c r="E1217" s="672"/>
      <c r="F1217" s="139"/>
      <c r="G1217" s="139"/>
      <c r="H1217" s="673"/>
      <c r="I1217" s="674"/>
      <c r="J1217" s="676"/>
      <c r="K1217" s="676"/>
      <c r="L1217" s="676"/>
      <c r="M1217" s="134"/>
      <c r="N1217" s="135"/>
      <c r="O1217" s="118" t="e">
        <f>EDATE($N1217,#REF!-1)</f>
        <v>#REF!</v>
      </c>
      <c r="P1217" s="135"/>
      <c r="Q1217" s="118" t="str">
        <f t="shared" ref="Q1217:Q1250" si="325">IFERROR(EDATE($P1217,$H1217-1),"")</f>
        <v/>
      </c>
      <c r="R1217" s="49" t="str">
        <f t="shared" ref="R1217:R1250" si="326">MID($C1217,11,1)</f>
        <v/>
      </c>
      <c r="S1217" s="49">
        <f t="shared" si="323"/>
        <v>0</v>
      </c>
      <c r="T1217" s="245"/>
      <c r="U1217" s="132"/>
      <c r="V1217" s="604"/>
      <c r="W1217" s="604" t="str">
        <f t="shared" ref="W1217:W1250" si="327">IFERROR($X1217/$V1217,"")</f>
        <v/>
      </c>
      <c r="X1217" s="1022">
        <f t="shared" ref="X1217:X1250" si="328">$V1217-$L1217</f>
        <v>0</v>
      </c>
      <c r="Y1217" s="326"/>
      <c r="Z1217" s="327"/>
      <c r="AA1217" s="328"/>
      <c r="AB1217" s="604" t="e">
        <f ca="1">IF(Cat_alumnos[[#This Row],[Termina Programa]]&lt;TODAY(), "EGRESADO", "VIGENTE")</f>
        <v>#REF!</v>
      </c>
      <c r="AD1217" s="1248">
        <v>1199</v>
      </c>
      <c r="AE1217" s="925"/>
      <c r="AF121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CALENDARIO)]],TODAY())/30,0)-AE1217, IF(Cat_alumnos[[#This Row],[ESTATUS ACADÉMICO]]="VIGENTE",ROUNDDOWN(DAYS360(Cat_alumnos[[#This Row],[FECHA DE INICIO (PRIMERA CLASE CALENDARIO)]],TODAY())/30,0)+1-AE1217,"NO VIGENTE"))</f>
        <v>#REF!</v>
      </c>
      <c r="AG1217" s="604"/>
      <c r="AH121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7" s="1085" t="str">
        <f t="shared" si="324"/>
        <v>SUSPENDER</v>
      </c>
      <c r="AJ1217" s="604"/>
      <c r="AK1217" s="604"/>
      <c r="AL1217" s="604"/>
      <c r="AM1217" s="604"/>
      <c r="AN1217" s="924"/>
      <c r="AO1217" s="924"/>
      <c r="AP1217" s="924"/>
      <c r="AQ1217" s="924"/>
      <c r="AR1217" s="924"/>
      <c r="AS1217" s="924"/>
      <c r="AT1217" s="604"/>
      <c r="AU1217" s="604"/>
      <c r="AV1217" s="604"/>
      <c r="AW1217" s="604"/>
      <c r="AX1217" s="604"/>
      <c r="AY1217" s="604"/>
      <c r="AZ1217" s="604"/>
      <c r="BA1217" s="604"/>
      <c r="BB1217" s="604"/>
      <c r="BC1217" s="604"/>
      <c r="BD1217" s="604"/>
      <c r="BE1217" s="604"/>
      <c r="BF1217" s="604"/>
      <c r="BG1217" s="604"/>
      <c r="BH1217" s="604"/>
      <c r="BI1217" s="604"/>
      <c r="BJ1217" s="604"/>
      <c r="BK1217" s="604"/>
      <c r="BL1217" s="604"/>
      <c r="BM1217" s="604"/>
      <c r="BN1217" s="604"/>
      <c r="BO1217" s="604"/>
      <c r="BP1217" s="604"/>
      <c r="BQ1217" s="604"/>
      <c r="BR1217" s="604"/>
      <c r="BS1217" s="604"/>
      <c r="BT1217" s="604"/>
      <c r="BU1217" s="604"/>
      <c r="BV1217" s="604"/>
      <c r="BW1217" s="604"/>
      <c r="BX1217" s="604"/>
      <c r="BY1217" s="604"/>
      <c r="BZ1217" s="604"/>
      <c r="CA1217" s="604"/>
      <c r="CB1217" s="604"/>
      <c r="CC1217" s="604"/>
      <c r="CD1217" s="604"/>
      <c r="CE1217" s="604"/>
      <c r="CF1217" s="604"/>
      <c r="CG1217" s="604"/>
      <c r="CH1217" s="604"/>
      <c r="CI1217" s="604"/>
      <c r="CJ1217" s="604"/>
      <c r="CK1217" s="604"/>
    </row>
    <row r="1218" spans="1:89" ht="16" hidden="1">
      <c r="A1218" s="447">
        <f t="shared" si="322"/>
        <v>1200</v>
      </c>
      <c r="B1218" s="46"/>
      <c r="C1218" s="1070"/>
      <c r="D1218" s="46"/>
      <c r="E1218" s="672"/>
      <c r="F1218" s="139"/>
      <c r="G1218" s="139"/>
      <c r="H1218" s="673"/>
      <c r="I1218" s="674"/>
      <c r="J1218" s="676"/>
      <c r="K1218" s="676"/>
      <c r="L1218" s="676"/>
      <c r="M1218" s="134"/>
      <c r="N1218" s="135"/>
      <c r="O1218" s="118" t="e">
        <f>EDATE($N1218,#REF!-1)</f>
        <v>#REF!</v>
      </c>
      <c r="P1218" s="135"/>
      <c r="Q1218" s="118" t="str">
        <f t="shared" si="325"/>
        <v/>
      </c>
      <c r="R1218" s="49" t="str">
        <f t="shared" si="326"/>
        <v/>
      </c>
      <c r="S1218" s="49">
        <f t="shared" si="323"/>
        <v>0</v>
      </c>
      <c r="T1218" s="245"/>
      <c r="U1218" s="132"/>
      <c r="V1218" s="604"/>
      <c r="W1218" s="604" t="str">
        <f t="shared" si="327"/>
        <v/>
      </c>
      <c r="X1218" s="1022">
        <f t="shared" si="328"/>
        <v>0</v>
      </c>
      <c r="Y1218" s="326"/>
      <c r="Z1218" s="327"/>
      <c r="AA1218" s="328"/>
      <c r="AB1218" s="604" t="e">
        <f ca="1">IF(Cat_alumnos[[#This Row],[Termina Programa]]&lt;TODAY(), "EGRESADO", "VIGENTE")</f>
        <v>#REF!</v>
      </c>
      <c r="AD1218" s="1249">
        <v>1200</v>
      </c>
      <c r="AE1218" s="925"/>
      <c r="AF121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CALENDARIO)]],TODAY())/30,0)-AE1218, IF(Cat_alumnos[[#This Row],[ESTATUS ACADÉMICO]]="VIGENTE",ROUNDDOWN(DAYS360(Cat_alumnos[[#This Row],[FECHA DE INICIO (PRIMERA CLASE CALENDARIO)]],TODAY())/30,0)+1-AE1218,"NO VIGENTE"))</f>
        <v>#REF!</v>
      </c>
      <c r="AG1218" s="604"/>
      <c r="AH121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8" s="1085" t="str">
        <f t="shared" si="324"/>
        <v>SUSPENDER</v>
      </c>
      <c r="AJ1218" s="604"/>
      <c r="AK1218" s="604"/>
      <c r="AL1218" s="604"/>
      <c r="AM1218" s="604"/>
      <c r="AN1218" s="924"/>
      <c r="AO1218" s="924"/>
      <c r="AP1218" s="924"/>
      <c r="AQ1218" s="924"/>
      <c r="AR1218" s="924"/>
      <c r="AS1218" s="924"/>
      <c r="AT1218" s="604"/>
      <c r="AU1218" s="604"/>
      <c r="AV1218" s="604"/>
      <c r="AW1218" s="604"/>
      <c r="AX1218" s="604"/>
      <c r="AY1218" s="604"/>
      <c r="AZ1218" s="604"/>
      <c r="BA1218" s="604"/>
      <c r="BB1218" s="604"/>
      <c r="BC1218" s="604"/>
      <c r="BD1218" s="604"/>
      <c r="BE1218" s="604"/>
      <c r="BF1218" s="604"/>
      <c r="BG1218" s="604"/>
      <c r="BH1218" s="604"/>
      <c r="BI1218" s="604"/>
      <c r="BJ1218" s="604"/>
      <c r="BK1218" s="604"/>
      <c r="BL1218" s="604"/>
      <c r="BM1218" s="604"/>
      <c r="BN1218" s="604"/>
      <c r="BO1218" s="604"/>
      <c r="BP1218" s="604"/>
      <c r="BQ1218" s="604"/>
      <c r="BR1218" s="604"/>
      <c r="BS1218" s="604"/>
      <c r="BT1218" s="604"/>
      <c r="BU1218" s="604"/>
      <c r="BV1218" s="604"/>
      <c r="BW1218" s="604"/>
      <c r="BX1218" s="604"/>
      <c r="BY1218" s="604"/>
      <c r="BZ1218" s="604"/>
      <c r="CA1218" s="604"/>
      <c r="CB1218" s="604"/>
      <c r="CC1218" s="604"/>
      <c r="CD1218" s="604"/>
      <c r="CE1218" s="604"/>
      <c r="CF1218" s="604"/>
      <c r="CG1218" s="604"/>
      <c r="CH1218" s="604"/>
      <c r="CI1218" s="604"/>
      <c r="CJ1218" s="604"/>
      <c r="CK1218" s="604"/>
    </row>
    <row r="1219" spans="1:89" ht="16" hidden="1">
      <c r="A1219" s="447">
        <f t="shared" si="322"/>
        <v>1201</v>
      </c>
      <c r="B1219" s="46"/>
      <c r="C1219" s="1070"/>
      <c r="D1219" s="46"/>
      <c r="E1219" s="672"/>
      <c r="F1219" s="139"/>
      <c r="G1219" s="139"/>
      <c r="H1219" s="673"/>
      <c r="I1219" s="674"/>
      <c r="J1219" s="676"/>
      <c r="K1219" s="676"/>
      <c r="L1219" s="676"/>
      <c r="M1219" s="134"/>
      <c r="N1219" s="135"/>
      <c r="O1219" s="118" t="e">
        <f>EDATE($N1219,#REF!-1)</f>
        <v>#REF!</v>
      </c>
      <c r="P1219" s="135"/>
      <c r="Q1219" s="118" t="str">
        <f t="shared" si="325"/>
        <v/>
      </c>
      <c r="R1219" s="49" t="str">
        <f t="shared" si="326"/>
        <v/>
      </c>
      <c r="S1219" s="49">
        <f t="shared" si="323"/>
        <v>0</v>
      </c>
      <c r="T1219" s="245"/>
      <c r="U1219" s="132"/>
      <c r="V1219" s="604"/>
      <c r="W1219" s="604" t="str">
        <f t="shared" si="327"/>
        <v/>
      </c>
      <c r="X1219" s="1022">
        <f t="shared" si="328"/>
        <v>0</v>
      </c>
      <c r="Y1219" s="326"/>
      <c r="Z1219" s="327"/>
      <c r="AA1219" s="328"/>
      <c r="AB1219" s="604" t="e">
        <f ca="1">IF(Cat_alumnos[[#This Row],[Termina Programa]]&lt;TODAY(), "EGRESADO", "VIGENTE")</f>
        <v>#REF!</v>
      </c>
      <c r="AD1219" s="1248">
        <v>1201</v>
      </c>
      <c r="AE1219" s="925"/>
      <c r="AF121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CALENDARIO)]],TODAY())/30,0)-AE1219, IF(Cat_alumnos[[#This Row],[ESTATUS ACADÉMICO]]="VIGENTE",ROUNDDOWN(DAYS360(Cat_alumnos[[#This Row],[FECHA DE INICIO (PRIMERA CLASE CALENDARIO)]],TODAY())/30,0)+1-AE1219,"NO VIGENTE"))</f>
        <v>#REF!</v>
      </c>
      <c r="AG1219" s="604"/>
      <c r="AH121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9" s="1085" t="str">
        <f t="shared" si="324"/>
        <v>SUSPENDER</v>
      </c>
      <c r="AJ1219" s="604"/>
      <c r="AK1219" s="604"/>
      <c r="AL1219" s="604"/>
      <c r="AM1219" s="604"/>
      <c r="AN1219" s="924"/>
      <c r="AO1219" s="924"/>
      <c r="AP1219" s="924"/>
      <c r="AQ1219" s="924"/>
      <c r="AR1219" s="924"/>
      <c r="AS1219" s="924"/>
      <c r="AT1219" s="604"/>
      <c r="AU1219" s="604"/>
      <c r="AV1219" s="604"/>
      <c r="AW1219" s="604"/>
      <c r="AX1219" s="604"/>
      <c r="AY1219" s="604"/>
      <c r="AZ1219" s="604"/>
      <c r="BA1219" s="604"/>
      <c r="BB1219" s="604"/>
      <c r="BC1219" s="604"/>
      <c r="BD1219" s="604"/>
      <c r="BE1219" s="604"/>
      <c r="BF1219" s="604"/>
      <c r="BG1219" s="604"/>
      <c r="BH1219" s="604"/>
      <c r="BI1219" s="604"/>
      <c r="BJ1219" s="604"/>
      <c r="BK1219" s="604"/>
      <c r="BL1219" s="604"/>
      <c r="BM1219" s="604"/>
      <c r="BN1219" s="604"/>
      <c r="BO1219" s="604"/>
      <c r="BP1219" s="604"/>
      <c r="BQ1219" s="604"/>
      <c r="BR1219" s="604"/>
      <c r="BS1219" s="604"/>
      <c r="BT1219" s="604"/>
      <c r="BU1219" s="604"/>
      <c r="BV1219" s="604"/>
      <c r="BW1219" s="604"/>
      <c r="BX1219" s="604"/>
      <c r="BY1219" s="604"/>
      <c r="BZ1219" s="604"/>
      <c r="CA1219" s="604"/>
      <c r="CB1219" s="604"/>
      <c r="CC1219" s="604"/>
      <c r="CD1219" s="604"/>
      <c r="CE1219" s="604"/>
      <c r="CF1219" s="604"/>
      <c r="CG1219" s="604"/>
      <c r="CH1219" s="604"/>
      <c r="CI1219" s="604"/>
      <c r="CJ1219" s="604"/>
      <c r="CK1219" s="604"/>
    </row>
    <row r="1220" spans="1:89" ht="16" hidden="1">
      <c r="A1220" s="447">
        <f t="shared" si="322"/>
        <v>1202</v>
      </c>
      <c r="B1220" s="46"/>
      <c r="C1220" s="1070"/>
      <c r="D1220" s="46"/>
      <c r="E1220" s="672"/>
      <c r="F1220" s="139"/>
      <c r="G1220" s="139"/>
      <c r="H1220" s="673"/>
      <c r="I1220" s="674"/>
      <c r="J1220" s="676"/>
      <c r="K1220" s="676"/>
      <c r="L1220" s="676"/>
      <c r="M1220" s="134"/>
      <c r="N1220" s="135"/>
      <c r="O1220" s="118" t="e">
        <f>EDATE($N1220,#REF!-1)</f>
        <v>#REF!</v>
      </c>
      <c r="P1220" s="135"/>
      <c r="Q1220" s="118" t="str">
        <f t="shared" si="325"/>
        <v/>
      </c>
      <c r="R1220" s="49" t="str">
        <f t="shared" si="326"/>
        <v/>
      </c>
      <c r="S1220" s="49">
        <f t="shared" si="323"/>
        <v>0</v>
      </c>
      <c r="T1220" s="245"/>
      <c r="U1220" s="132"/>
      <c r="V1220" s="604"/>
      <c r="W1220" s="604" t="str">
        <f t="shared" si="327"/>
        <v/>
      </c>
      <c r="X1220" s="1022">
        <f t="shared" si="328"/>
        <v>0</v>
      </c>
      <c r="Y1220" s="326"/>
      <c r="Z1220" s="327"/>
      <c r="AA1220" s="328"/>
      <c r="AB1220" s="604" t="e">
        <f ca="1">IF(Cat_alumnos[[#This Row],[Termina Programa]]&lt;TODAY(), "EGRESADO", "VIGENTE")</f>
        <v>#REF!</v>
      </c>
      <c r="AD1220" s="1249">
        <v>1202</v>
      </c>
      <c r="AE1220" s="925"/>
      <c r="AF122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CALENDARIO)]],TODAY())/30,0)-AE1220, IF(Cat_alumnos[[#This Row],[ESTATUS ACADÉMICO]]="VIGENTE",ROUNDDOWN(DAYS360(Cat_alumnos[[#This Row],[FECHA DE INICIO (PRIMERA CLASE CALENDARIO)]],TODAY())/30,0)+1-AE1220,"NO VIGENTE"))</f>
        <v>#REF!</v>
      </c>
      <c r="AG1220" s="604"/>
      <c r="AH122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0" s="1085" t="str">
        <f t="shared" si="324"/>
        <v>SUSPENDER</v>
      </c>
      <c r="AJ1220" s="604"/>
      <c r="AK1220" s="604"/>
      <c r="AL1220" s="604"/>
      <c r="AM1220" s="604"/>
      <c r="AN1220" s="924"/>
      <c r="AO1220" s="924"/>
      <c r="AP1220" s="924"/>
      <c r="AQ1220" s="924"/>
      <c r="AR1220" s="924"/>
      <c r="AS1220" s="924"/>
      <c r="AT1220" s="604"/>
      <c r="AU1220" s="604"/>
      <c r="AV1220" s="604"/>
      <c r="AW1220" s="604"/>
      <c r="AX1220" s="604"/>
      <c r="AY1220" s="604"/>
      <c r="AZ1220" s="604"/>
      <c r="BA1220" s="604"/>
      <c r="BB1220" s="604"/>
      <c r="BC1220" s="604"/>
      <c r="BD1220" s="604"/>
      <c r="BE1220" s="604"/>
      <c r="BF1220" s="604"/>
      <c r="BG1220" s="604"/>
      <c r="BH1220" s="604"/>
      <c r="BI1220" s="604"/>
      <c r="BJ1220" s="604"/>
      <c r="BK1220" s="604"/>
      <c r="BL1220" s="604"/>
      <c r="BM1220" s="604"/>
      <c r="BN1220" s="604"/>
      <c r="BO1220" s="604"/>
      <c r="BP1220" s="604"/>
      <c r="BQ1220" s="604"/>
      <c r="BR1220" s="604"/>
      <c r="BS1220" s="604"/>
      <c r="BT1220" s="604"/>
      <c r="BU1220" s="604"/>
      <c r="BV1220" s="604"/>
      <c r="BW1220" s="604"/>
      <c r="BX1220" s="604"/>
      <c r="BY1220" s="604"/>
      <c r="BZ1220" s="604"/>
      <c r="CA1220" s="604"/>
      <c r="CB1220" s="604"/>
      <c r="CC1220" s="604"/>
      <c r="CD1220" s="604"/>
      <c r="CE1220" s="604"/>
      <c r="CF1220" s="604"/>
      <c r="CG1220" s="604"/>
      <c r="CH1220" s="604"/>
      <c r="CI1220" s="604"/>
      <c r="CJ1220" s="604"/>
      <c r="CK1220" s="604"/>
    </row>
    <row r="1221" spans="1:89" ht="16" hidden="1">
      <c r="A1221" s="447">
        <f t="shared" si="322"/>
        <v>1203</v>
      </c>
      <c r="B1221" s="46"/>
      <c r="C1221" s="1070"/>
      <c r="D1221" s="46"/>
      <c r="E1221" s="672"/>
      <c r="F1221" s="139"/>
      <c r="G1221" s="139"/>
      <c r="H1221" s="673"/>
      <c r="I1221" s="674"/>
      <c r="J1221" s="676"/>
      <c r="K1221" s="676"/>
      <c r="L1221" s="676"/>
      <c r="M1221" s="134"/>
      <c r="N1221" s="135"/>
      <c r="O1221" s="118" t="e">
        <f>EDATE($N1221,#REF!-1)</f>
        <v>#REF!</v>
      </c>
      <c r="P1221" s="135"/>
      <c r="Q1221" s="118" t="str">
        <f t="shared" si="325"/>
        <v/>
      </c>
      <c r="R1221" s="49" t="str">
        <f t="shared" si="326"/>
        <v/>
      </c>
      <c r="S1221" s="49">
        <f t="shared" si="323"/>
        <v>0</v>
      </c>
      <c r="T1221" s="245"/>
      <c r="U1221" s="132"/>
      <c r="V1221" s="604"/>
      <c r="W1221" s="604" t="str">
        <f t="shared" si="327"/>
        <v/>
      </c>
      <c r="X1221" s="1022">
        <f t="shared" si="328"/>
        <v>0</v>
      </c>
      <c r="Y1221" s="326"/>
      <c r="Z1221" s="327"/>
      <c r="AA1221" s="328"/>
      <c r="AB1221" s="604" t="e">
        <f ca="1">IF(Cat_alumnos[[#This Row],[Termina Programa]]&lt;TODAY(), "EGRESADO", "VIGENTE")</f>
        <v>#REF!</v>
      </c>
      <c r="AD1221" s="1248">
        <v>1203</v>
      </c>
      <c r="AE1221" s="925"/>
      <c r="AF122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CALENDARIO)]],TODAY())/30,0)-AE1221, IF(Cat_alumnos[[#This Row],[ESTATUS ACADÉMICO]]="VIGENTE",ROUNDDOWN(DAYS360(Cat_alumnos[[#This Row],[FECHA DE INICIO (PRIMERA CLASE CALENDARIO)]],TODAY())/30,0)+1-AE1221,"NO VIGENTE"))</f>
        <v>#REF!</v>
      </c>
      <c r="AG1221" s="604"/>
      <c r="AH122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1" s="1085" t="str">
        <f t="shared" si="324"/>
        <v>SUSPENDER</v>
      </c>
      <c r="AJ1221" s="604"/>
      <c r="AK1221" s="604"/>
      <c r="AL1221" s="604"/>
      <c r="AM1221" s="604"/>
      <c r="AN1221" s="924"/>
      <c r="AO1221" s="924"/>
      <c r="AP1221" s="924"/>
      <c r="AQ1221" s="924"/>
      <c r="AR1221" s="924"/>
      <c r="AS1221" s="924"/>
      <c r="AT1221" s="604"/>
      <c r="AU1221" s="604"/>
      <c r="AV1221" s="604"/>
      <c r="AW1221" s="604"/>
      <c r="AX1221" s="604"/>
      <c r="AY1221" s="604"/>
      <c r="AZ1221" s="604"/>
      <c r="BA1221" s="604"/>
      <c r="BB1221" s="604"/>
      <c r="BC1221" s="604"/>
      <c r="BD1221" s="604"/>
      <c r="BE1221" s="604"/>
      <c r="BF1221" s="604"/>
      <c r="BG1221" s="604"/>
      <c r="BH1221" s="604"/>
      <c r="BI1221" s="604"/>
      <c r="BJ1221" s="604"/>
      <c r="BK1221" s="604"/>
      <c r="BL1221" s="604"/>
      <c r="BM1221" s="604"/>
      <c r="BN1221" s="604"/>
      <c r="BO1221" s="604"/>
      <c r="BP1221" s="604"/>
      <c r="BQ1221" s="604"/>
      <c r="BR1221" s="604"/>
      <c r="BS1221" s="604"/>
      <c r="BT1221" s="604"/>
      <c r="BU1221" s="604"/>
      <c r="BV1221" s="604"/>
      <c r="BW1221" s="604"/>
      <c r="BX1221" s="604"/>
      <c r="BY1221" s="604"/>
      <c r="BZ1221" s="604"/>
      <c r="CA1221" s="604"/>
      <c r="CB1221" s="604"/>
      <c r="CC1221" s="604"/>
      <c r="CD1221" s="604"/>
      <c r="CE1221" s="604"/>
      <c r="CF1221" s="604"/>
      <c r="CG1221" s="604"/>
      <c r="CH1221" s="604"/>
      <c r="CI1221" s="604"/>
      <c r="CJ1221" s="604"/>
      <c r="CK1221" s="604"/>
    </row>
    <row r="1222" spans="1:89" ht="16" hidden="1">
      <c r="A1222" s="447">
        <f t="shared" ref="A1222:A1250" si="329">A1221+1</f>
        <v>1204</v>
      </c>
      <c r="B1222" s="46"/>
      <c r="C1222" s="1070"/>
      <c r="D1222" s="46"/>
      <c r="E1222" s="672"/>
      <c r="F1222" s="139"/>
      <c r="G1222" s="139"/>
      <c r="H1222" s="673"/>
      <c r="I1222" s="674"/>
      <c r="J1222" s="676"/>
      <c r="K1222" s="676"/>
      <c r="L1222" s="676"/>
      <c r="M1222" s="134"/>
      <c r="N1222" s="135"/>
      <c r="O1222" s="118" t="e">
        <f>EDATE($N1222,#REF!-1)</f>
        <v>#REF!</v>
      </c>
      <c r="P1222" s="135"/>
      <c r="Q1222" s="118" t="str">
        <f t="shared" si="325"/>
        <v/>
      </c>
      <c r="R1222" s="49" t="str">
        <f t="shared" si="326"/>
        <v/>
      </c>
      <c r="S1222" s="49">
        <f t="shared" si="323"/>
        <v>0</v>
      </c>
      <c r="T1222" s="245"/>
      <c r="U1222" s="132"/>
      <c r="V1222" s="604"/>
      <c r="W1222" s="604" t="str">
        <f t="shared" si="327"/>
        <v/>
      </c>
      <c r="X1222" s="1022">
        <f t="shared" si="328"/>
        <v>0</v>
      </c>
      <c r="Y1222" s="326"/>
      <c r="Z1222" s="327"/>
      <c r="AA1222" s="328"/>
      <c r="AB1222" s="604" t="e">
        <f ca="1">IF(Cat_alumnos[[#This Row],[Termina Programa]]&lt;TODAY(), "EGRESADO", "VIGENTE")</f>
        <v>#REF!</v>
      </c>
      <c r="AD1222" s="1249">
        <v>1204</v>
      </c>
      <c r="AE1222" s="925"/>
      <c r="AF122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CALENDARIO)]],TODAY())/30,0)-AE1222, IF(Cat_alumnos[[#This Row],[ESTATUS ACADÉMICO]]="VIGENTE",ROUNDDOWN(DAYS360(Cat_alumnos[[#This Row],[FECHA DE INICIO (PRIMERA CLASE CALENDARIO)]],TODAY())/30,0)+1-AE1222,"NO VIGENTE"))</f>
        <v>#REF!</v>
      </c>
      <c r="AG1222" s="604"/>
      <c r="AH122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2" s="1085" t="str">
        <f t="shared" si="324"/>
        <v>SUSPENDER</v>
      </c>
      <c r="AJ1222" s="604"/>
      <c r="AK1222" s="604"/>
      <c r="AL1222" s="604"/>
      <c r="AM1222" s="604"/>
      <c r="AN1222" s="924"/>
      <c r="AO1222" s="924"/>
      <c r="AP1222" s="924"/>
      <c r="AQ1222" s="924"/>
      <c r="AR1222" s="924"/>
      <c r="AS1222" s="924"/>
      <c r="AT1222" s="604"/>
      <c r="AU1222" s="604"/>
      <c r="AV1222" s="604"/>
      <c r="AW1222" s="604"/>
      <c r="AX1222" s="604"/>
      <c r="AY1222" s="604"/>
      <c r="AZ1222" s="604"/>
      <c r="BA1222" s="604"/>
      <c r="BB1222" s="604"/>
      <c r="BC1222" s="604"/>
      <c r="BD1222" s="604"/>
      <c r="BE1222" s="604"/>
      <c r="BF1222" s="604"/>
      <c r="BG1222" s="604"/>
      <c r="BH1222" s="604"/>
      <c r="BI1222" s="604"/>
      <c r="BJ1222" s="604"/>
      <c r="BK1222" s="604"/>
      <c r="BL1222" s="604"/>
      <c r="BM1222" s="604"/>
      <c r="BN1222" s="604"/>
      <c r="BO1222" s="604"/>
      <c r="BP1222" s="604"/>
      <c r="BQ1222" s="604"/>
      <c r="BR1222" s="604"/>
      <c r="BS1222" s="604"/>
      <c r="BT1222" s="604"/>
      <c r="BU1222" s="604"/>
      <c r="BV1222" s="604"/>
      <c r="BW1222" s="604"/>
      <c r="BX1222" s="604"/>
      <c r="BY1222" s="604"/>
      <c r="BZ1222" s="604"/>
      <c r="CA1222" s="604"/>
      <c r="CB1222" s="604"/>
      <c r="CC1222" s="604"/>
      <c r="CD1222" s="604"/>
      <c r="CE1222" s="604"/>
      <c r="CF1222" s="604"/>
      <c r="CG1222" s="604"/>
      <c r="CH1222" s="604"/>
      <c r="CI1222" s="604"/>
      <c r="CJ1222" s="604"/>
      <c r="CK1222" s="604"/>
    </row>
    <row r="1223" spans="1:89" ht="16" hidden="1">
      <c r="A1223" s="447">
        <f t="shared" si="329"/>
        <v>1205</v>
      </c>
      <c r="B1223" s="46"/>
      <c r="C1223" s="1070"/>
      <c r="D1223" s="46"/>
      <c r="E1223" s="672"/>
      <c r="F1223" s="139"/>
      <c r="G1223" s="139"/>
      <c r="H1223" s="673"/>
      <c r="I1223" s="674"/>
      <c r="J1223" s="676"/>
      <c r="K1223" s="676"/>
      <c r="L1223" s="676"/>
      <c r="M1223" s="134"/>
      <c r="N1223" s="135"/>
      <c r="O1223" s="118" t="e">
        <f>EDATE($N1223,#REF!-1)</f>
        <v>#REF!</v>
      </c>
      <c r="P1223" s="135"/>
      <c r="Q1223" s="118" t="str">
        <f t="shared" si="325"/>
        <v/>
      </c>
      <c r="R1223" s="49" t="str">
        <f t="shared" si="326"/>
        <v/>
      </c>
      <c r="S1223" s="49">
        <f t="shared" si="323"/>
        <v>0</v>
      </c>
      <c r="T1223" s="245"/>
      <c r="U1223" s="132"/>
      <c r="V1223" s="604"/>
      <c r="W1223" s="604" t="str">
        <f t="shared" si="327"/>
        <v/>
      </c>
      <c r="X1223" s="1022">
        <f t="shared" si="328"/>
        <v>0</v>
      </c>
      <c r="Y1223" s="326"/>
      <c r="Z1223" s="327"/>
      <c r="AA1223" s="328"/>
      <c r="AB1223" s="604" t="e">
        <f ca="1">IF(Cat_alumnos[[#This Row],[Termina Programa]]&lt;TODAY(), "EGRESADO", "VIGENTE")</f>
        <v>#REF!</v>
      </c>
      <c r="AD1223" s="1248">
        <v>1205</v>
      </c>
      <c r="AE1223" s="925"/>
      <c r="AF122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CALENDARIO)]],TODAY())/30,0)-AE1223, IF(Cat_alumnos[[#This Row],[ESTATUS ACADÉMICO]]="VIGENTE",ROUNDDOWN(DAYS360(Cat_alumnos[[#This Row],[FECHA DE INICIO (PRIMERA CLASE CALENDARIO)]],TODAY())/30,0)+1-AE1223,"NO VIGENTE"))</f>
        <v>#REF!</v>
      </c>
      <c r="AG1223" s="604"/>
      <c r="AH122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3" s="1085" t="str">
        <f t="shared" si="324"/>
        <v>SUSPENDER</v>
      </c>
      <c r="AJ1223" s="604"/>
      <c r="AK1223" s="604"/>
      <c r="AL1223" s="604"/>
      <c r="AM1223" s="604"/>
      <c r="AN1223" s="924"/>
      <c r="AO1223" s="924"/>
      <c r="AP1223" s="924"/>
      <c r="AQ1223" s="924"/>
      <c r="AR1223" s="924"/>
      <c r="AS1223" s="924"/>
      <c r="AT1223" s="604"/>
      <c r="AU1223" s="604"/>
      <c r="AV1223" s="604"/>
      <c r="AW1223" s="604"/>
      <c r="AX1223" s="604"/>
      <c r="AY1223" s="604"/>
      <c r="AZ1223" s="604"/>
      <c r="BA1223" s="604"/>
      <c r="BB1223" s="604"/>
      <c r="BC1223" s="604"/>
      <c r="BD1223" s="604"/>
      <c r="BE1223" s="604"/>
      <c r="BF1223" s="604"/>
      <c r="BG1223" s="604"/>
      <c r="BH1223" s="604"/>
      <c r="BI1223" s="604"/>
      <c r="BJ1223" s="604"/>
      <c r="BK1223" s="604"/>
      <c r="BL1223" s="604"/>
      <c r="BM1223" s="604"/>
      <c r="BN1223" s="604"/>
      <c r="BO1223" s="604"/>
      <c r="BP1223" s="604"/>
      <c r="BQ1223" s="604"/>
      <c r="BR1223" s="604"/>
      <c r="BS1223" s="604"/>
      <c r="BT1223" s="604"/>
      <c r="BU1223" s="604"/>
      <c r="BV1223" s="604"/>
      <c r="BW1223" s="604"/>
      <c r="BX1223" s="604"/>
      <c r="BY1223" s="604"/>
      <c r="BZ1223" s="604"/>
      <c r="CA1223" s="604"/>
      <c r="CB1223" s="604"/>
      <c r="CC1223" s="604"/>
      <c r="CD1223" s="604"/>
      <c r="CE1223" s="604"/>
      <c r="CF1223" s="604"/>
      <c r="CG1223" s="604"/>
      <c r="CH1223" s="604"/>
      <c r="CI1223" s="604"/>
      <c r="CJ1223" s="604"/>
      <c r="CK1223" s="604"/>
    </row>
    <row r="1224" spans="1:89" ht="16" hidden="1">
      <c r="A1224" s="447">
        <f t="shared" si="329"/>
        <v>1206</v>
      </c>
      <c r="B1224" s="46"/>
      <c r="C1224" s="1070"/>
      <c r="D1224" s="46"/>
      <c r="E1224" s="672"/>
      <c r="F1224" s="139"/>
      <c r="G1224" s="139"/>
      <c r="H1224" s="673"/>
      <c r="I1224" s="674"/>
      <c r="J1224" s="676"/>
      <c r="K1224" s="676"/>
      <c r="L1224" s="676"/>
      <c r="M1224" s="134"/>
      <c r="N1224" s="135"/>
      <c r="O1224" s="118" t="e">
        <f>EDATE($N1224,#REF!-1)</f>
        <v>#REF!</v>
      </c>
      <c r="P1224" s="135"/>
      <c r="Q1224" s="118" t="str">
        <f t="shared" si="325"/>
        <v/>
      </c>
      <c r="R1224" s="49" t="str">
        <f t="shared" si="326"/>
        <v/>
      </c>
      <c r="S1224" s="49">
        <f t="shared" si="323"/>
        <v>0</v>
      </c>
      <c r="T1224" s="245"/>
      <c r="U1224" s="132"/>
      <c r="V1224" s="604"/>
      <c r="W1224" s="604" t="str">
        <f t="shared" si="327"/>
        <v/>
      </c>
      <c r="X1224" s="1022">
        <f t="shared" si="328"/>
        <v>0</v>
      </c>
      <c r="Y1224" s="326"/>
      <c r="Z1224" s="327"/>
      <c r="AA1224" s="328"/>
      <c r="AB1224" s="604" t="e">
        <f ca="1">IF(Cat_alumnos[[#This Row],[Termina Programa]]&lt;TODAY(), "EGRESADO", "VIGENTE")</f>
        <v>#REF!</v>
      </c>
      <c r="AD1224" s="1249">
        <v>1206</v>
      </c>
      <c r="AE1224" s="925"/>
      <c r="AF122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CALENDARIO)]],TODAY())/30,0)-AE1224, IF(Cat_alumnos[[#This Row],[ESTATUS ACADÉMICO]]="VIGENTE",ROUNDDOWN(DAYS360(Cat_alumnos[[#This Row],[FECHA DE INICIO (PRIMERA CLASE CALENDARIO)]],TODAY())/30,0)+1-AE1224,"NO VIGENTE"))</f>
        <v>#REF!</v>
      </c>
      <c r="AG1224" s="604"/>
      <c r="AH122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4" s="1085" t="str">
        <f t="shared" si="324"/>
        <v>SUSPENDER</v>
      </c>
      <c r="AJ1224" s="604"/>
      <c r="AK1224" s="604"/>
      <c r="AL1224" s="604"/>
      <c r="AM1224" s="604"/>
      <c r="AN1224" s="924"/>
      <c r="AO1224" s="924"/>
      <c r="AP1224" s="924"/>
      <c r="AQ1224" s="924"/>
      <c r="AR1224" s="924"/>
      <c r="AS1224" s="924"/>
      <c r="AT1224" s="604"/>
      <c r="AU1224" s="604"/>
      <c r="AV1224" s="604"/>
      <c r="AW1224" s="604"/>
      <c r="AX1224" s="604"/>
      <c r="AY1224" s="604"/>
      <c r="AZ1224" s="604"/>
      <c r="BA1224" s="604"/>
      <c r="BB1224" s="604"/>
      <c r="BC1224" s="604"/>
      <c r="BD1224" s="604"/>
      <c r="BE1224" s="604"/>
      <c r="BF1224" s="604"/>
      <c r="BG1224" s="604"/>
      <c r="BH1224" s="604"/>
      <c r="BI1224" s="604"/>
      <c r="BJ1224" s="604"/>
      <c r="BK1224" s="604"/>
      <c r="BL1224" s="604"/>
      <c r="BM1224" s="604"/>
      <c r="BN1224" s="604"/>
      <c r="BO1224" s="604"/>
      <c r="BP1224" s="604"/>
      <c r="BQ1224" s="604"/>
      <c r="BR1224" s="604"/>
      <c r="BS1224" s="604"/>
      <c r="BT1224" s="604"/>
      <c r="BU1224" s="604"/>
      <c r="BV1224" s="604"/>
      <c r="BW1224" s="604"/>
      <c r="BX1224" s="604"/>
      <c r="BY1224" s="604"/>
      <c r="BZ1224" s="604"/>
      <c r="CA1224" s="604"/>
      <c r="CB1224" s="604"/>
      <c r="CC1224" s="604"/>
      <c r="CD1224" s="604"/>
      <c r="CE1224" s="604"/>
      <c r="CF1224" s="604"/>
      <c r="CG1224" s="604"/>
      <c r="CH1224" s="604"/>
      <c r="CI1224" s="604"/>
      <c r="CJ1224" s="604"/>
      <c r="CK1224" s="604"/>
    </row>
    <row r="1225" spans="1:89" ht="16" hidden="1">
      <c r="A1225" s="447">
        <f t="shared" si="329"/>
        <v>1207</v>
      </c>
      <c r="B1225" s="46"/>
      <c r="C1225" s="1070"/>
      <c r="D1225" s="46"/>
      <c r="E1225" s="672"/>
      <c r="F1225" s="139"/>
      <c r="G1225" s="139"/>
      <c r="H1225" s="673"/>
      <c r="I1225" s="674"/>
      <c r="J1225" s="676"/>
      <c r="K1225" s="676"/>
      <c r="L1225" s="676"/>
      <c r="M1225" s="134"/>
      <c r="N1225" s="135"/>
      <c r="O1225" s="118" t="e">
        <f>EDATE($N1225,#REF!-1)</f>
        <v>#REF!</v>
      </c>
      <c r="P1225" s="135"/>
      <c r="Q1225" s="118" t="str">
        <f t="shared" si="325"/>
        <v/>
      </c>
      <c r="R1225" s="49" t="str">
        <f t="shared" si="326"/>
        <v/>
      </c>
      <c r="S1225" s="49">
        <f t="shared" si="323"/>
        <v>0</v>
      </c>
      <c r="T1225" s="245"/>
      <c r="U1225" s="132"/>
      <c r="V1225" s="604"/>
      <c r="W1225" s="604" t="str">
        <f t="shared" si="327"/>
        <v/>
      </c>
      <c r="X1225" s="1022">
        <f t="shared" si="328"/>
        <v>0</v>
      </c>
      <c r="Y1225" s="326"/>
      <c r="Z1225" s="327"/>
      <c r="AA1225" s="328"/>
      <c r="AB1225" s="604" t="e">
        <f ca="1">IF(Cat_alumnos[[#This Row],[Termina Programa]]&lt;TODAY(), "EGRESADO", "VIGENTE")</f>
        <v>#REF!</v>
      </c>
      <c r="AD1225" s="1248">
        <v>1207</v>
      </c>
      <c r="AE1225" s="925"/>
      <c r="AF122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CALENDARIO)]],TODAY())/30,0)-AE1225, IF(Cat_alumnos[[#This Row],[ESTATUS ACADÉMICO]]="VIGENTE",ROUNDDOWN(DAYS360(Cat_alumnos[[#This Row],[FECHA DE INICIO (PRIMERA CLASE CALENDARIO)]],TODAY())/30,0)+1-AE1225,"NO VIGENTE"))</f>
        <v>#REF!</v>
      </c>
      <c r="AG1225" s="604"/>
      <c r="AH122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5" s="1085" t="str">
        <f t="shared" si="324"/>
        <v>SUSPENDER</v>
      </c>
      <c r="AJ1225" s="604"/>
      <c r="AK1225" s="604"/>
      <c r="AL1225" s="604"/>
      <c r="AM1225" s="604"/>
      <c r="AN1225" s="924"/>
      <c r="AO1225" s="924"/>
      <c r="AP1225" s="924"/>
      <c r="AQ1225" s="924"/>
      <c r="AR1225" s="924"/>
      <c r="AS1225" s="924"/>
      <c r="AT1225" s="604"/>
      <c r="AU1225" s="604"/>
      <c r="AV1225" s="604"/>
      <c r="AW1225" s="604"/>
      <c r="AX1225" s="604"/>
      <c r="AY1225" s="604"/>
      <c r="AZ1225" s="604"/>
      <c r="BA1225" s="604"/>
      <c r="BB1225" s="604"/>
      <c r="BC1225" s="604"/>
      <c r="BD1225" s="604"/>
      <c r="BE1225" s="604"/>
      <c r="BF1225" s="604"/>
      <c r="BG1225" s="604"/>
      <c r="BH1225" s="604"/>
      <c r="BI1225" s="604"/>
      <c r="BJ1225" s="604"/>
      <c r="BK1225" s="604"/>
      <c r="BL1225" s="604"/>
      <c r="BM1225" s="604"/>
      <c r="BN1225" s="604"/>
      <c r="BO1225" s="604"/>
      <c r="BP1225" s="604"/>
      <c r="BQ1225" s="604"/>
      <c r="BR1225" s="604"/>
      <c r="BS1225" s="604"/>
      <c r="BT1225" s="604"/>
      <c r="BU1225" s="604"/>
      <c r="BV1225" s="604"/>
      <c r="BW1225" s="604"/>
      <c r="BX1225" s="604"/>
      <c r="BY1225" s="604"/>
      <c r="BZ1225" s="604"/>
      <c r="CA1225" s="604"/>
      <c r="CB1225" s="604"/>
      <c r="CC1225" s="604"/>
      <c r="CD1225" s="604"/>
      <c r="CE1225" s="604"/>
      <c r="CF1225" s="604"/>
      <c r="CG1225" s="604"/>
      <c r="CH1225" s="604"/>
      <c r="CI1225" s="604"/>
      <c r="CJ1225" s="604"/>
      <c r="CK1225" s="604"/>
    </row>
    <row r="1226" spans="1:89" ht="16" hidden="1">
      <c r="A1226" s="447">
        <f t="shared" si="329"/>
        <v>1208</v>
      </c>
      <c r="B1226" s="46"/>
      <c r="C1226" s="1070"/>
      <c r="D1226" s="46"/>
      <c r="E1226" s="672"/>
      <c r="F1226" s="139"/>
      <c r="G1226" s="139"/>
      <c r="H1226" s="673"/>
      <c r="I1226" s="674"/>
      <c r="J1226" s="676"/>
      <c r="K1226" s="676"/>
      <c r="L1226" s="676"/>
      <c r="M1226" s="134"/>
      <c r="N1226" s="135"/>
      <c r="O1226" s="118" t="e">
        <f>EDATE($N1226,#REF!-1)</f>
        <v>#REF!</v>
      </c>
      <c r="P1226" s="135"/>
      <c r="Q1226" s="118" t="str">
        <f t="shared" si="325"/>
        <v/>
      </c>
      <c r="R1226" s="49" t="str">
        <f t="shared" si="326"/>
        <v/>
      </c>
      <c r="S1226" s="49">
        <f t="shared" si="323"/>
        <v>0</v>
      </c>
      <c r="T1226" s="245"/>
      <c r="U1226" s="132"/>
      <c r="V1226" s="604"/>
      <c r="W1226" s="604" t="str">
        <f t="shared" si="327"/>
        <v/>
      </c>
      <c r="X1226" s="1022">
        <f t="shared" si="328"/>
        <v>0</v>
      </c>
      <c r="Y1226" s="326"/>
      <c r="Z1226" s="327"/>
      <c r="AA1226" s="328"/>
      <c r="AB1226" s="604" t="e">
        <f ca="1">IF(Cat_alumnos[[#This Row],[Termina Programa]]&lt;TODAY(), "EGRESADO", "VIGENTE")</f>
        <v>#REF!</v>
      </c>
      <c r="AD1226" s="1249">
        <v>1208</v>
      </c>
      <c r="AE1226" s="925"/>
      <c r="AF122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CALENDARIO)]],TODAY())/30,0)-AE1226, IF(Cat_alumnos[[#This Row],[ESTATUS ACADÉMICO]]="VIGENTE",ROUNDDOWN(DAYS360(Cat_alumnos[[#This Row],[FECHA DE INICIO (PRIMERA CLASE CALENDARIO)]],TODAY())/30,0)+1-AE1226,"NO VIGENTE"))</f>
        <v>#REF!</v>
      </c>
      <c r="AG1226" s="604"/>
      <c r="AH122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6" s="1085" t="str">
        <f t="shared" si="324"/>
        <v>SUSPENDER</v>
      </c>
      <c r="AJ1226" s="604"/>
      <c r="AK1226" s="604"/>
      <c r="AL1226" s="604"/>
      <c r="AM1226" s="604"/>
      <c r="AN1226" s="924"/>
      <c r="AO1226" s="924"/>
      <c r="AP1226" s="924"/>
      <c r="AQ1226" s="924"/>
      <c r="AR1226" s="924"/>
      <c r="AS1226" s="924"/>
      <c r="AT1226" s="604"/>
      <c r="AU1226" s="604"/>
      <c r="AV1226" s="604"/>
      <c r="AW1226" s="604"/>
      <c r="AX1226" s="604"/>
      <c r="AY1226" s="604"/>
      <c r="AZ1226" s="604"/>
      <c r="BA1226" s="604"/>
      <c r="BB1226" s="604"/>
      <c r="BC1226" s="604"/>
      <c r="BD1226" s="604"/>
      <c r="BE1226" s="604"/>
      <c r="BF1226" s="604"/>
      <c r="BG1226" s="604"/>
      <c r="BH1226" s="604"/>
      <c r="BI1226" s="604"/>
      <c r="BJ1226" s="604"/>
      <c r="BK1226" s="604"/>
      <c r="BL1226" s="604"/>
      <c r="BM1226" s="604"/>
      <c r="BN1226" s="604"/>
      <c r="BO1226" s="604"/>
      <c r="BP1226" s="604"/>
      <c r="BQ1226" s="604"/>
      <c r="BR1226" s="604"/>
      <c r="BS1226" s="604"/>
      <c r="BT1226" s="604"/>
      <c r="BU1226" s="604"/>
      <c r="BV1226" s="604"/>
      <c r="BW1226" s="604"/>
      <c r="BX1226" s="604"/>
      <c r="BY1226" s="604"/>
      <c r="BZ1226" s="604"/>
      <c r="CA1226" s="604"/>
      <c r="CB1226" s="604"/>
      <c r="CC1226" s="604"/>
      <c r="CD1226" s="604"/>
      <c r="CE1226" s="604"/>
      <c r="CF1226" s="604"/>
      <c r="CG1226" s="604"/>
      <c r="CH1226" s="604"/>
      <c r="CI1226" s="604"/>
      <c r="CJ1226" s="604"/>
      <c r="CK1226" s="604"/>
    </row>
    <row r="1227" spans="1:89" ht="16" hidden="1">
      <c r="A1227" s="447">
        <f t="shared" si="329"/>
        <v>1209</v>
      </c>
      <c r="B1227" s="46"/>
      <c r="C1227" s="1070"/>
      <c r="D1227" s="46"/>
      <c r="E1227" s="672"/>
      <c r="F1227" s="139"/>
      <c r="G1227" s="139"/>
      <c r="H1227" s="673"/>
      <c r="I1227" s="674"/>
      <c r="J1227" s="676"/>
      <c r="K1227" s="676"/>
      <c r="L1227" s="676"/>
      <c r="M1227" s="134"/>
      <c r="N1227" s="135"/>
      <c r="O1227" s="118" t="e">
        <f>EDATE($N1227,#REF!-1)</f>
        <v>#REF!</v>
      </c>
      <c r="P1227" s="135"/>
      <c r="Q1227" s="118" t="str">
        <f t="shared" si="325"/>
        <v/>
      </c>
      <c r="R1227" s="49" t="str">
        <f t="shared" si="326"/>
        <v/>
      </c>
      <c r="S1227" s="49">
        <f t="shared" si="323"/>
        <v>0</v>
      </c>
      <c r="T1227" s="245"/>
      <c r="U1227" s="132"/>
      <c r="V1227" s="604"/>
      <c r="W1227" s="604" t="str">
        <f t="shared" si="327"/>
        <v/>
      </c>
      <c r="X1227" s="1022">
        <f t="shared" si="328"/>
        <v>0</v>
      </c>
      <c r="Y1227" s="326"/>
      <c r="Z1227" s="327"/>
      <c r="AA1227" s="328"/>
      <c r="AB1227" s="604" t="e">
        <f ca="1">IF(Cat_alumnos[[#This Row],[Termina Programa]]&lt;TODAY(), "EGRESADO", "VIGENTE")</f>
        <v>#REF!</v>
      </c>
      <c r="AD1227" s="1248">
        <v>1209</v>
      </c>
      <c r="AE1227" s="925"/>
      <c r="AF122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CALENDARIO)]],TODAY())/30,0)-AE1227, IF(Cat_alumnos[[#This Row],[ESTATUS ACADÉMICO]]="VIGENTE",ROUNDDOWN(DAYS360(Cat_alumnos[[#This Row],[FECHA DE INICIO (PRIMERA CLASE CALENDARIO)]],TODAY())/30,0)+1-AE1227,"NO VIGENTE"))</f>
        <v>#REF!</v>
      </c>
      <c r="AG1227" s="604"/>
      <c r="AH122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7" s="1085" t="str">
        <f t="shared" si="324"/>
        <v>SUSPENDER</v>
      </c>
      <c r="AJ1227" s="604"/>
      <c r="AK1227" s="604"/>
      <c r="AL1227" s="604"/>
      <c r="AM1227" s="604"/>
      <c r="AN1227" s="924"/>
      <c r="AO1227" s="924"/>
      <c r="AP1227" s="924"/>
      <c r="AQ1227" s="924"/>
      <c r="AR1227" s="924"/>
      <c r="AS1227" s="924"/>
      <c r="AT1227" s="604"/>
      <c r="AU1227" s="604"/>
      <c r="AV1227" s="604"/>
      <c r="AW1227" s="604"/>
      <c r="AX1227" s="604"/>
      <c r="AY1227" s="604"/>
      <c r="AZ1227" s="604"/>
      <c r="BA1227" s="604"/>
      <c r="BB1227" s="604"/>
      <c r="BC1227" s="604"/>
      <c r="BD1227" s="604"/>
      <c r="BE1227" s="604"/>
      <c r="BF1227" s="604"/>
      <c r="BG1227" s="604"/>
      <c r="BH1227" s="604"/>
      <c r="BI1227" s="604"/>
      <c r="BJ1227" s="604"/>
      <c r="BK1227" s="604"/>
      <c r="BL1227" s="604"/>
      <c r="BM1227" s="604"/>
      <c r="BN1227" s="604"/>
      <c r="BO1227" s="604"/>
      <c r="BP1227" s="604"/>
      <c r="BQ1227" s="604"/>
      <c r="BR1227" s="604"/>
      <c r="BS1227" s="604"/>
      <c r="BT1227" s="604"/>
      <c r="BU1227" s="604"/>
      <c r="BV1227" s="604"/>
      <c r="BW1227" s="604"/>
      <c r="BX1227" s="604"/>
      <c r="BY1227" s="604"/>
      <c r="BZ1227" s="604"/>
      <c r="CA1227" s="604"/>
      <c r="CB1227" s="604"/>
      <c r="CC1227" s="604"/>
      <c r="CD1227" s="604"/>
      <c r="CE1227" s="604"/>
      <c r="CF1227" s="604"/>
      <c r="CG1227" s="604"/>
      <c r="CH1227" s="604"/>
      <c r="CI1227" s="604"/>
      <c r="CJ1227" s="604"/>
      <c r="CK1227" s="604"/>
    </row>
    <row r="1228" spans="1:89" ht="16" hidden="1">
      <c r="A1228" s="447">
        <f t="shared" si="329"/>
        <v>1210</v>
      </c>
      <c r="B1228" s="46"/>
      <c r="C1228" s="1070"/>
      <c r="D1228" s="46"/>
      <c r="E1228" s="672"/>
      <c r="F1228" s="139"/>
      <c r="G1228" s="139"/>
      <c r="H1228" s="673"/>
      <c r="I1228" s="674"/>
      <c r="J1228" s="676"/>
      <c r="K1228" s="676"/>
      <c r="L1228" s="676"/>
      <c r="M1228" s="134"/>
      <c r="N1228" s="135"/>
      <c r="O1228" s="118" t="e">
        <f>EDATE($N1228,#REF!-1)</f>
        <v>#REF!</v>
      </c>
      <c r="P1228" s="135"/>
      <c r="Q1228" s="118" t="str">
        <f t="shared" si="325"/>
        <v/>
      </c>
      <c r="R1228" s="49" t="str">
        <f t="shared" si="326"/>
        <v/>
      </c>
      <c r="S1228" s="49">
        <f t="shared" si="323"/>
        <v>0</v>
      </c>
      <c r="T1228" s="245"/>
      <c r="U1228" s="132"/>
      <c r="V1228" s="604"/>
      <c r="W1228" s="604" t="str">
        <f t="shared" si="327"/>
        <v/>
      </c>
      <c r="X1228" s="1022">
        <f t="shared" si="328"/>
        <v>0</v>
      </c>
      <c r="Y1228" s="326"/>
      <c r="Z1228" s="327"/>
      <c r="AA1228" s="328"/>
      <c r="AB1228" s="604" t="e">
        <f ca="1">IF(Cat_alumnos[[#This Row],[Termina Programa]]&lt;TODAY(), "EGRESADO", "VIGENTE")</f>
        <v>#REF!</v>
      </c>
      <c r="AD1228" s="1249">
        <v>1210</v>
      </c>
      <c r="AE1228" s="925"/>
      <c r="AF122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CALENDARIO)]],TODAY())/30,0)-AE1228, IF(Cat_alumnos[[#This Row],[ESTATUS ACADÉMICO]]="VIGENTE",ROUNDDOWN(DAYS360(Cat_alumnos[[#This Row],[FECHA DE INICIO (PRIMERA CLASE CALENDARIO)]],TODAY())/30,0)+1-AE1228,"NO VIGENTE"))</f>
        <v>#REF!</v>
      </c>
      <c r="AG1228" s="604"/>
      <c r="AH122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8" s="1085" t="str">
        <f t="shared" si="324"/>
        <v>SUSPENDER</v>
      </c>
      <c r="AJ1228" s="604"/>
      <c r="AK1228" s="604"/>
      <c r="AL1228" s="604"/>
      <c r="AM1228" s="604"/>
      <c r="AN1228" s="924"/>
      <c r="AO1228" s="924"/>
      <c r="AP1228" s="924"/>
      <c r="AQ1228" s="924"/>
      <c r="AR1228" s="924"/>
      <c r="AS1228" s="924"/>
      <c r="AT1228" s="604"/>
      <c r="AU1228" s="604"/>
      <c r="AV1228" s="604"/>
      <c r="AW1228" s="604"/>
      <c r="AX1228" s="604"/>
      <c r="AY1228" s="604"/>
      <c r="AZ1228" s="604"/>
      <c r="BA1228" s="604"/>
      <c r="BB1228" s="604"/>
      <c r="BC1228" s="604"/>
      <c r="BD1228" s="604"/>
      <c r="BE1228" s="604"/>
      <c r="BF1228" s="604"/>
      <c r="BG1228" s="604"/>
      <c r="BH1228" s="604"/>
      <c r="BI1228" s="604"/>
      <c r="BJ1228" s="604"/>
      <c r="BK1228" s="604"/>
      <c r="BL1228" s="604"/>
      <c r="BM1228" s="604"/>
      <c r="BN1228" s="604"/>
      <c r="BO1228" s="604"/>
      <c r="BP1228" s="604"/>
      <c r="BQ1228" s="604"/>
      <c r="BR1228" s="604"/>
      <c r="BS1228" s="604"/>
      <c r="BT1228" s="604"/>
      <c r="BU1228" s="604"/>
      <c r="BV1228" s="604"/>
      <c r="BW1228" s="604"/>
      <c r="BX1228" s="604"/>
      <c r="BY1228" s="604"/>
      <c r="BZ1228" s="604"/>
      <c r="CA1228" s="604"/>
      <c r="CB1228" s="604"/>
      <c r="CC1228" s="604"/>
      <c r="CD1228" s="604"/>
      <c r="CE1228" s="604"/>
      <c r="CF1228" s="604"/>
      <c r="CG1228" s="604"/>
      <c r="CH1228" s="604"/>
      <c r="CI1228" s="604"/>
      <c r="CJ1228" s="604"/>
      <c r="CK1228" s="604"/>
    </row>
    <row r="1229" spans="1:89" ht="16" hidden="1">
      <c r="A1229" s="447">
        <f t="shared" si="329"/>
        <v>1211</v>
      </c>
      <c r="B1229" s="46"/>
      <c r="C1229" s="1070"/>
      <c r="D1229" s="46"/>
      <c r="E1229" s="672"/>
      <c r="F1229" s="139"/>
      <c r="G1229" s="139"/>
      <c r="H1229" s="673"/>
      <c r="I1229" s="674"/>
      <c r="J1229" s="676"/>
      <c r="K1229" s="676"/>
      <c r="L1229" s="676"/>
      <c r="M1229" s="134"/>
      <c r="N1229" s="135"/>
      <c r="O1229" s="118" t="e">
        <f>EDATE($N1229,#REF!-1)</f>
        <v>#REF!</v>
      </c>
      <c r="P1229" s="135"/>
      <c r="Q1229" s="118" t="str">
        <f t="shared" si="325"/>
        <v/>
      </c>
      <c r="R1229" s="49" t="str">
        <f t="shared" si="326"/>
        <v/>
      </c>
      <c r="S1229" s="49">
        <f t="shared" si="323"/>
        <v>0</v>
      </c>
      <c r="T1229" s="245"/>
      <c r="U1229" s="132"/>
      <c r="V1229" s="604"/>
      <c r="W1229" s="604" t="str">
        <f t="shared" si="327"/>
        <v/>
      </c>
      <c r="X1229" s="1022">
        <f t="shared" si="328"/>
        <v>0</v>
      </c>
      <c r="Y1229" s="326"/>
      <c r="Z1229" s="327"/>
      <c r="AA1229" s="328"/>
      <c r="AB1229" s="604" t="e">
        <f ca="1">IF(Cat_alumnos[[#This Row],[Termina Programa]]&lt;TODAY(), "EGRESADO", "VIGENTE")</f>
        <v>#REF!</v>
      </c>
      <c r="AD1229" s="1248">
        <v>1211</v>
      </c>
      <c r="AE1229" s="925"/>
      <c r="AF122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CALENDARIO)]],TODAY())/30,0)-AE1229, IF(Cat_alumnos[[#This Row],[ESTATUS ACADÉMICO]]="VIGENTE",ROUNDDOWN(DAYS360(Cat_alumnos[[#This Row],[FECHA DE INICIO (PRIMERA CLASE CALENDARIO)]],TODAY())/30,0)+1-AE1229,"NO VIGENTE"))</f>
        <v>#REF!</v>
      </c>
      <c r="AG1229" s="604"/>
      <c r="AH122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9" s="1085" t="str">
        <f t="shared" si="324"/>
        <v>SUSPENDER</v>
      </c>
      <c r="AJ1229" s="604"/>
      <c r="AK1229" s="604"/>
      <c r="AL1229" s="604"/>
      <c r="AM1229" s="604"/>
      <c r="AN1229" s="924"/>
      <c r="AO1229" s="924"/>
      <c r="AP1229" s="924"/>
      <c r="AQ1229" s="924"/>
      <c r="AR1229" s="924"/>
      <c r="AS1229" s="924"/>
      <c r="AT1229" s="604"/>
      <c r="AU1229" s="604"/>
      <c r="AV1229" s="604"/>
      <c r="AW1229" s="604"/>
      <c r="AX1229" s="604"/>
      <c r="AY1229" s="604"/>
      <c r="AZ1229" s="604"/>
      <c r="BA1229" s="604"/>
      <c r="BB1229" s="604"/>
      <c r="BC1229" s="604"/>
      <c r="BD1229" s="604"/>
      <c r="BE1229" s="604"/>
      <c r="BF1229" s="604"/>
      <c r="BG1229" s="604"/>
      <c r="BH1229" s="604"/>
      <c r="BI1229" s="604"/>
      <c r="BJ1229" s="604"/>
      <c r="BK1229" s="604"/>
      <c r="BL1229" s="604"/>
      <c r="BM1229" s="604"/>
      <c r="BN1229" s="604"/>
      <c r="BO1229" s="604"/>
      <c r="BP1229" s="604"/>
      <c r="BQ1229" s="604"/>
      <c r="BR1229" s="604"/>
      <c r="BS1229" s="604"/>
      <c r="BT1229" s="604"/>
      <c r="BU1229" s="604"/>
      <c r="BV1229" s="604"/>
      <c r="BW1229" s="604"/>
      <c r="BX1229" s="604"/>
      <c r="BY1229" s="604"/>
      <c r="BZ1229" s="604"/>
      <c r="CA1229" s="604"/>
      <c r="CB1229" s="604"/>
      <c r="CC1229" s="604"/>
      <c r="CD1229" s="604"/>
      <c r="CE1229" s="604"/>
      <c r="CF1229" s="604"/>
      <c r="CG1229" s="604"/>
      <c r="CH1229" s="604"/>
      <c r="CI1229" s="604"/>
      <c r="CJ1229" s="604"/>
      <c r="CK1229" s="604"/>
    </row>
    <row r="1230" spans="1:89" ht="16" hidden="1">
      <c r="A1230" s="447">
        <f t="shared" si="329"/>
        <v>1212</v>
      </c>
      <c r="B1230" s="46"/>
      <c r="C1230" s="1070"/>
      <c r="D1230" s="46"/>
      <c r="E1230" s="672"/>
      <c r="F1230" s="139"/>
      <c r="G1230" s="139"/>
      <c r="H1230" s="673"/>
      <c r="I1230" s="674"/>
      <c r="J1230" s="676"/>
      <c r="K1230" s="676"/>
      <c r="L1230" s="676"/>
      <c r="M1230" s="134"/>
      <c r="N1230" s="135"/>
      <c r="O1230" s="118" t="e">
        <f>EDATE($N1230,#REF!-1)</f>
        <v>#REF!</v>
      </c>
      <c r="P1230" s="135"/>
      <c r="Q1230" s="118" t="str">
        <f t="shared" si="325"/>
        <v/>
      </c>
      <c r="R1230" s="49" t="str">
        <f t="shared" si="326"/>
        <v/>
      </c>
      <c r="S1230" s="49">
        <f t="shared" si="323"/>
        <v>0</v>
      </c>
      <c r="T1230" s="245"/>
      <c r="U1230" s="132"/>
      <c r="V1230" s="604"/>
      <c r="W1230" s="604" t="str">
        <f t="shared" si="327"/>
        <v/>
      </c>
      <c r="X1230" s="1022">
        <f t="shared" si="328"/>
        <v>0</v>
      </c>
      <c r="Y1230" s="326"/>
      <c r="Z1230" s="327"/>
      <c r="AA1230" s="328"/>
      <c r="AB1230" s="604" t="e">
        <f ca="1">IF(Cat_alumnos[[#This Row],[Termina Programa]]&lt;TODAY(), "EGRESADO", "VIGENTE")</f>
        <v>#REF!</v>
      </c>
      <c r="AD1230" s="1249">
        <v>1212</v>
      </c>
      <c r="AE1230" s="925"/>
      <c r="AF123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CALENDARIO)]],TODAY())/30,0)-AE1230, IF(Cat_alumnos[[#This Row],[ESTATUS ACADÉMICO]]="VIGENTE",ROUNDDOWN(DAYS360(Cat_alumnos[[#This Row],[FECHA DE INICIO (PRIMERA CLASE CALENDARIO)]],TODAY())/30,0)+1-AE1230,"NO VIGENTE"))</f>
        <v>#REF!</v>
      </c>
      <c r="AG1230" s="604"/>
      <c r="AH123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0" s="1085" t="str">
        <f t="shared" si="324"/>
        <v>SUSPENDER</v>
      </c>
      <c r="AJ1230" s="604"/>
      <c r="AK1230" s="604"/>
      <c r="AL1230" s="604"/>
      <c r="AM1230" s="604"/>
      <c r="AN1230" s="924"/>
      <c r="AO1230" s="924"/>
      <c r="AP1230" s="924"/>
      <c r="AQ1230" s="924"/>
      <c r="AR1230" s="924"/>
      <c r="AS1230" s="924"/>
      <c r="AT1230" s="604"/>
      <c r="AU1230" s="604"/>
      <c r="AV1230" s="604"/>
      <c r="AW1230" s="604"/>
      <c r="AX1230" s="604"/>
      <c r="AY1230" s="604"/>
      <c r="AZ1230" s="604"/>
      <c r="BA1230" s="604"/>
      <c r="BB1230" s="604"/>
      <c r="BC1230" s="604"/>
      <c r="BD1230" s="604"/>
      <c r="BE1230" s="604"/>
      <c r="BF1230" s="604"/>
      <c r="BG1230" s="604"/>
      <c r="BH1230" s="604"/>
      <c r="BI1230" s="604"/>
      <c r="BJ1230" s="604"/>
      <c r="BK1230" s="604"/>
      <c r="BL1230" s="604"/>
      <c r="BM1230" s="604"/>
      <c r="BN1230" s="604"/>
      <c r="BO1230" s="604"/>
      <c r="BP1230" s="604"/>
      <c r="BQ1230" s="604"/>
      <c r="BR1230" s="604"/>
      <c r="BS1230" s="604"/>
      <c r="BT1230" s="604"/>
      <c r="BU1230" s="604"/>
      <c r="BV1230" s="604"/>
      <c r="BW1230" s="604"/>
      <c r="BX1230" s="604"/>
      <c r="BY1230" s="604"/>
      <c r="BZ1230" s="604"/>
      <c r="CA1230" s="604"/>
      <c r="CB1230" s="604"/>
      <c r="CC1230" s="604"/>
      <c r="CD1230" s="604"/>
      <c r="CE1230" s="604"/>
      <c r="CF1230" s="604"/>
      <c r="CG1230" s="604"/>
      <c r="CH1230" s="604"/>
      <c r="CI1230" s="604"/>
      <c r="CJ1230" s="604"/>
      <c r="CK1230" s="604"/>
    </row>
    <row r="1231" spans="1:89" ht="16" hidden="1">
      <c r="A1231" s="447">
        <f t="shared" si="329"/>
        <v>1213</v>
      </c>
      <c r="B1231" s="46"/>
      <c r="C1231" s="1070"/>
      <c r="D1231" s="46"/>
      <c r="E1231" s="672"/>
      <c r="F1231" s="139"/>
      <c r="G1231" s="139"/>
      <c r="H1231" s="673"/>
      <c r="I1231" s="674"/>
      <c r="J1231" s="676"/>
      <c r="K1231" s="676"/>
      <c r="L1231" s="676"/>
      <c r="M1231" s="134"/>
      <c r="N1231" s="135"/>
      <c r="O1231" s="118" t="e">
        <f>EDATE($N1231,#REF!-1)</f>
        <v>#REF!</v>
      </c>
      <c r="P1231" s="135"/>
      <c r="Q1231" s="118" t="str">
        <f t="shared" si="325"/>
        <v/>
      </c>
      <c r="R1231" s="49" t="str">
        <f t="shared" si="326"/>
        <v/>
      </c>
      <c r="S1231" s="49">
        <f t="shared" si="323"/>
        <v>0</v>
      </c>
      <c r="T1231" s="245"/>
      <c r="U1231" s="132"/>
      <c r="V1231" s="604"/>
      <c r="W1231" s="604" t="str">
        <f t="shared" si="327"/>
        <v/>
      </c>
      <c r="X1231" s="1022">
        <f t="shared" si="328"/>
        <v>0</v>
      </c>
      <c r="Y1231" s="326"/>
      <c r="Z1231" s="327"/>
      <c r="AA1231" s="328"/>
      <c r="AB1231" s="604" t="e">
        <f ca="1">IF(Cat_alumnos[[#This Row],[Termina Programa]]&lt;TODAY(), "EGRESADO", "VIGENTE")</f>
        <v>#REF!</v>
      </c>
      <c r="AD1231" s="1248">
        <v>1213</v>
      </c>
      <c r="AE1231" s="925"/>
      <c r="AF123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CALENDARIO)]],TODAY())/30,0)-AE1231, IF(Cat_alumnos[[#This Row],[ESTATUS ACADÉMICO]]="VIGENTE",ROUNDDOWN(DAYS360(Cat_alumnos[[#This Row],[FECHA DE INICIO (PRIMERA CLASE CALENDARIO)]],TODAY())/30,0)+1-AE1231,"NO VIGENTE"))</f>
        <v>#REF!</v>
      </c>
      <c r="AG1231" s="604"/>
      <c r="AH123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1" s="1085" t="str">
        <f t="shared" si="324"/>
        <v>SUSPENDER</v>
      </c>
      <c r="AJ1231" s="604"/>
      <c r="AK1231" s="604"/>
      <c r="AL1231" s="604"/>
      <c r="AM1231" s="604"/>
      <c r="AN1231" s="924"/>
      <c r="AO1231" s="924"/>
      <c r="AP1231" s="924"/>
      <c r="AQ1231" s="924"/>
      <c r="AR1231" s="924"/>
      <c r="AS1231" s="924"/>
      <c r="AT1231" s="604"/>
      <c r="AU1231" s="604"/>
      <c r="AV1231" s="604"/>
      <c r="AW1231" s="604"/>
      <c r="AX1231" s="604"/>
      <c r="AY1231" s="604"/>
      <c r="AZ1231" s="604"/>
      <c r="BA1231" s="604"/>
      <c r="BB1231" s="604"/>
      <c r="BC1231" s="604"/>
      <c r="BD1231" s="604"/>
      <c r="BE1231" s="604"/>
      <c r="BF1231" s="604"/>
      <c r="BG1231" s="604"/>
      <c r="BH1231" s="604"/>
      <c r="BI1231" s="604"/>
      <c r="BJ1231" s="604"/>
      <c r="BK1231" s="604"/>
      <c r="BL1231" s="604"/>
      <c r="BM1231" s="604"/>
      <c r="BN1231" s="604"/>
      <c r="BO1231" s="604"/>
      <c r="BP1231" s="604"/>
      <c r="BQ1231" s="604"/>
      <c r="BR1231" s="604"/>
      <c r="BS1231" s="604"/>
      <c r="BT1231" s="604"/>
      <c r="BU1231" s="604"/>
      <c r="BV1231" s="604"/>
      <c r="BW1231" s="604"/>
      <c r="BX1231" s="604"/>
      <c r="BY1231" s="604"/>
      <c r="BZ1231" s="604"/>
      <c r="CA1231" s="604"/>
      <c r="CB1231" s="604"/>
      <c r="CC1231" s="604"/>
      <c r="CD1231" s="604"/>
      <c r="CE1231" s="604"/>
      <c r="CF1231" s="604"/>
      <c r="CG1231" s="604"/>
      <c r="CH1231" s="604"/>
      <c r="CI1231" s="604"/>
      <c r="CJ1231" s="604"/>
      <c r="CK1231" s="604"/>
    </row>
    <row r="1232" spans="1:89" ht="16" hidden="1">
      <c r="A1232" s="447">
        <f t="shared" si="329"/>
        <v>1214</v>
      </c>
      <c r="B1232" s="46"/>
      <c r="C1232" s="1070"/>
      <c r="D1232" s="46"/>
      <c r="E1232" s="672"/>
      <c r="F1232" s="139"/>
      <c r="G1232" s="139"/>
      <c r="H1232" s="673"/>
      <c r="I1232" s="674"/>
      <c r="J1232" s="676"/>
      <c r="K1232" s="676"/>
      <c r="L1232" s="676"/>
      <c r="M1232" s="134"/>
      <c r="N1232" s="135"/>
      <c r="O1232" s="118" t="e">
        <f>EDATE($N1232,#REF!-1)</f>
        <v>#REF!</v>
      </c>
      <c r="P1232" s="135"/>
      <c r="Q1232" s="118" t="str">
        <f t="shared" si="325"/>
        <v/>
      </c>
      <c r="R1232" s="49" t="str">
        <f t="shared" si="326"/>
        <v/>
      </c>
      <c r="S1232" s="49">
        <f t="shared" si="323"/>
        <v>0</v>
      </c>
      <c r="T1232" s="245"/>
      <c r="U1232" s="132"/>
      <c r="V1232" s="604"/>
      <c r="W1232" s="604" t="str">
        <f t="shared" si="327"/>
        <v/>
      </c>
      <c r="X1232" s="1022">
        <f t="shared" si="328"/>
        <v>0</v>
      </c>
      <c r="Y1232" s="326"/>
      <c r="Z1232" s="327"/>
      <c r="AA1232" s="328"/>
      <c r="AB1232" s="604" t="e">
        <f ca="1">IF(Cat_alumnos[[#This Row],[Termina Programa]]&lt;TODAY(), "EGRESADO", "VIGENTE")</f>
        <v>#REF!</v>
      </c>
      <c r="AD1232" s="1249">
        <v>1214</v>
      </c>
      <c r="AE1232" s="925"/>
      <c r="AF123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CALENDARIO)]],TODAY())/30,0)-AE1232, IF(Cat_alumnos[[#This Row],[ESTATUS ACADÉMICO]]="VIGENTE",ROUNDDOWN(DAYS360(Cat_alumnos[[#This Row],[FECHA DE INICIO (PRIMERA CLASE CALENDARIO)]],TODAY())/30,0)+1-AE1232,"NO VIGENTE"))</f>
        <v>#REF!</v>
      </c>
      <c r="AG1232" s="604"/>
      <c r="AH123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2" s="1085" t="str">
        <f t="shared" si="324"/>
        <v>SUSPENDER</v>
      </c>
      <c r="AJ1232" s="604"/>
      <c r="AK1232" s="604"/>
      <c r="AL1232" s="604"/>
      <c r="AM1232" s="604"/>
      <c r="AN1232" s="924"/>
      <c r="AO1232" s="924"/>
      <c r="AP1232" s="924"/>
      <c r="AQ1232" s="924"/>
      <c r="AR1232" s="924"/>
      <c r="AS1232" s="924"/>
      <c r="AT1232" s="604"/>
      <c r="AU1232" s="604"/>
      <c r="AV1232" s="604"/>
      <c r="AW1232" s="604"/>
      <c r="AX1232" s="604"/>
      <c r="AY1232" s="604"/>
      <c r="AZ1232" s="604"/>
      <c r="BA1232" s="604"/>
      <c r="BB1232" s="604"/>
      <c r="BC1232" s="604"/>
      <c r="BD1232" s="604"/>
      <c r="BE1232" s="604"/>
      <c r="BF1232" s="604"/>
      <c r="BG1232" s="604"/>
      <c r="BH1232" s="604"/>
      <c r="BI1232" s="604"/>
      <c r="BJ1232" s="604"/>
      <c r="BK1232" s="604"/>
      <c r="BL1232" s="604"/>
      <c r="BM1232" s="604"/>
      <c r="BN1232" s="604"/>
      <c r="BO1232" s="604"/>
      <c r="BP1232" s="604"/>
      <c r="BQ1232" s="604"/>
      <c r="BR1232" s="604"/>
      <c r="BS1232" s="604"/>
      <c r="BT1232" s="604"/>
      <c r="BU1232" s="604"/>
      <c r="BV1232" s="604"/>
      <c r="BW1232" s="604"/>
      <c r="BX1232" s="604"/>
      <c r="BY1232" s="604"/>
      <c r="BZ1232" s="604"/>
      <c r="CA1232" s="604"/>
      <c r="CB1232" s="604"/>
      <c r="CC1232" s="604"/>
      <c r="CD1232" s="604"/>
      <c r="CE1232" s="604"/>
      <c r="CF1232" s="604"/>
      <c r="CG1232" s="604"/>
      <c r="CH1232" s="604"/>
      <c r="CI1232" s="604"/>
      <c r="CJ1232" s="604"/>
      <c r="CK1232" s="604"/>
    </row>
    <row r="1233" spans="1:89" ht="16" hidden="1">
      <c r="A1233" s="447">
        <f t="shared" si="329"/>
        <v>1215</v>
      </c>
      <c r="B1233" s="46"/>
      <c r="C1233" s="1070"/>
      <c r="D1233" s="46"/>
      <c r="E1233" s="672"/>
      <c r="F1233" s="139"/>
      <c r="G1233" s="139"/>
      <c r="H1233" s="673"/>
      <c r="I1233" s="674"/>
      <c r="J1233" s="676"/>
      <c r="K1233" s="676"/>
      <c r="L1233" s="676"/>
      <c r="M1233" s="134"/>
      <c r="N1233" s="135"/>
      <c r="O1233" s="118" t="e">
        <f>EDATE($N1233,#REF!-1)</f>
        <v>#REF!</v>
      </c>
      <c r="P1233" s="135"/>
      <c r="Q1233" s="118" t="str">
        <f t="shared" si="325"/>
        <v/>
      </c>
      <c r="R1233" s="49" t="str">
        <f t="shared" si="326"/>
        <v/>
      </c>
      <c r="S1233" s="49">
        <f t="shared" si="323"/>
        <v>0</v>
      </c>
      <c r="T1233" s="245"/>
      <c r="U1233" s="132"/>
      <c r="V1233" s="604"/>
      <c r="W1233" s="604" t="str">
        <f t="shared" si="327"/>
        <v/>
      </c>
      <c r="X1233" s="1022">
        <f t="shared" si="328"/>
        <v>0</v>
      </c>
      <c r="Y1233" s="326"/>
      <c r="Z1233" s="327"/>
      <c r="AA1233" s="328"/>
      <c r="AB1233" s="604" t="e">
        <f ca="1">IF(Cat_alumnos[[#This Row],[Termina Programa]]&lt;TODAY(), "EGRESADO", "VIGENTE")</f>
        <v>#REF!</v>
      </c>
      <c r="AD1233" s="1248">
        <v>1215</v>
      </c>
      <c r="AE1233" s="925"/>
      <c r="AF123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CALENDARIO)]],TODAY())/30,0)-AE1233, IF(Cat_alumnos[[#This Row],[ESTATUS ACADÉMICO]]="VIGENTE",ROUNDDOWN(DAYS360(Cat_alumnos[[#This Row],[FECHA DE INICIO (PRIMERA CLASE CALENDARIO)]],TODAY())/30,0)+1-AE1233,"NO VIGENTE"))</f>
        <v>#REF!</v>
      </c>
      <c r="AG1233" s="604"/>
      <c r="AH123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3" s="1085" t="str">
        <f t="shared" si="324"/>
        <v>SUSPENDER</v>
      </c>
      <c r="AJ1233" s="604"/>
      <c r="AK1233" s="604"/>
      <c r="AL1233" s="604"/>
      <c r="AM1233" s="604"/>
      <c r="AN1233" s="924"/>
      <c r="AO1233" s="924"/>
      <c r="AP1233" s="924"/>
      <c r="AQ1233" s="924"/>
      <c r="AR1233" s="924"/>
      <c r="AS1233" s="924"/>
      <c r="AT1233" s="604"/>
      <c r="AU1233" s="604"/>
      <c r="AV1233" s="604"/>
      <c r="AW1233" s="604"/>
      <c r="AX1233" s="604"/>
      <c r="AY1233" s="604"/>
      <c r="AZ1233" s="604"/>
      <c r="BA1233" s="604"/>
      <c r="BB1233" s="604"/>
      <c r="BC1233" s="604"/>
      <c r="BD1233" s="604"/>
      <c r="BE1233" s="604"/>
      <c r="BF1233" s="604"/>
      <c r="BG1233" s="604"/>
      <c r="BH1233" s="604"/>
      <c r="BI1233" s="604"/>
      <c r="BJ1233" s="604"/>
      <c r="BK1233" s="604"/>
      <c r="BL1233" s="604"/>
      <c r="BM1233" s="604"/>
      <c r="BN1233" s="604"/>
      <c r="BO1233" s="604"/>
      <c r="BP1233" s="604"/>
      <c r="BQ1233" s="604"/>
      <c r="BR1233" s="604"/>
      <c r="BS1233" s="604"/>
      <c r="BT1233" s="604"/>
      <c r="BU1233" s="604"/>
      <c r="BV1233" s="604"/>
      <c r="BW1233" s="604"/>
      <c r="BX1233" s="604"/>
      <c r="BY1233" s="604"/>
      <c r="BZ1233" s="604"/>
      <c r="CA1233" s="604"/>
      <c r="CB1233" s="604"/>
      <c r="CC1233" s="604"/>
      <c r="CD1233" s="604"/>
      <c r="CE1233" s="604"/>
      <c r="CF1233" s="604"/>
      <c r="CG1233" s="604"/>
      <c r="CH1233" s="604"/>
      <c r="CI1233" s="604"/>
      <c r="CJ1233" s="604"/>
      <c r="CK1233" s="604"/>
    </row>
    <row r="1234" spans="1:89" ht="16" hidden="1">
      <c r="A1234" s="447">
        <f t="shared" si="329"/>
        <v>1216</v>
      </c>
      <c r="B1234" s="46"/>
      <c r="C1234" s="1070"/>
      <c r="D1234" s="46"/>
      <c r="E1234" s="672"/>
      <c r="F1234" s="139"/>
      <c r="G1234" s="139"/>
      <c r="H1234" s="673"/>
      <c r="I1234" s="674"/>
      <c r="J1234" s="676"/>
      <c r="K1234" s="676"/>
      <c r="L1234" s="676"/>
      <c r="M1234" s="134"/>
      <c r="N1234" s="135"/>
      <c r="O1234" s="118" t="e">
        <f>EDATE($N1234,#REF!-1)</f>
        <v>#REF!</v>
      </c>
      <c r="P1234" s="135"/>
      <c r="Q1234" s="118" t="str">
        <f t="shared" si="325"/>
        <v/>
      </c>
      <c r="R1234" s="49" t="str">
        <f t="shared" si="326"/>
        <v/>
      </c>
      <c r="S1234" s="49">
        <f t="shared" si="323"/>
        <v>0</v>
      </c>
      <c r="T1234" s="245"/>
      <c r="U1234" s="132"/>
      <c r="V1234" s="604"/>
      <c r="W1234" s="604" t="str">
        <f t="shared" si="327"/>
        <v/>
      </c>
      <c r="X1234" s="1022">
        <f t="shared" si="328"/>
        <v>0</v>
      </c>
      <c r="Y1234" s="326"/>
      <c r="Z1234" s="327"/>
      <c r="AA1234" s="328"/>
      <c r="AB1234" s="604" t="e">
        <f ca="1">IF(Cat_alumnos[[#This Row],[Termina Programa]]&lt;TODAY(), "EGRESADO", "VIGENTE")</f>
        <v>#REF!</v>
      </c>
      <c r="AD1234" s="1249">
        <v>1216</v>
      </c>
      <c r="AE1234" s="925"/>
      <c r="AF123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CALENDARIO)]],TODAY())/30,0)-AE1234, IF(Cat_alumnos[[#This Row],[ESTATUS ACADÉMICO]]="VIGENTE",ROUNDDOWN(DAYS360(Cat_alumnos[[#This Row],[FECHA DE INICIO (PRIMERA CLASE CALENDARIO)]],TODAY())/30,0)+1-AE1234,"NO VIGENTE"))</f>
        <v>#REF!</v>
      </c>
      <c r="AG1234" s="604"/>
      <c r="AH123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4" s="1085" t="str">
        <f t="shared" si="324"/>
        <v>SUSPENDER</v>
      </c>
      <c r="AJ1234" s="604"/>
      <c r="AK1234" s="604"/>
      <c r="AL1234" s="604"/>
      <c r="AM1234" s="604"/>
      <c r="AN1234" s="924"/>
      <c r="AO1234" s="924"/>
      <c r="AP1234" s="924"/>
      <c r="AQ1234" s="924"/>
      <c r="AR1234" s="924"/>
      <c r="AS1234" s="924"/>
      <c r="AT1234" s="604"/>
      <c r="AU1234" s="604"/>
      <c r="AV1234" s="604"/>
      <c r="AW1234" s="604"/>
      <c r="AX1234" s="604"/>
      <c r="AY1234" s="604"/>
      <c r="AZ1234" s="604"/>
      <c r="BA1234" s="604"/>
      <c r="BB1234" s="604"/>
      <c r="BC1234" s="604"/>
      <c r="BD1234" s="604"/>
      <c r="BE1234" s="604"/>
      <c r="BF1234" s="604"/>
      <c r="BG1234" s="604"/>
      <c r="BH1234" s="604"/>
      <c r="BI1234" s="604"/>
      <c r="BJ1234" s="604"/>
      <c r="BK1234" s="604"/>
      <c r="BL1234" s="604"/>
      <c r="BM1234" s="604"/>
      <c r="BN1234" s="604"/>
      <c r="BO1234" s="604"/>
      <c r="BP1234" s="604"/>
      <c r="BQ1234" s="604"/>
      <c r="BR1234" s="604"/>
      <c r="BS1234" s="604"/>
      <c r="BT1234" s="604"/>
      <c r="BU1234" s="604"/>
      <c r="BV1234" s="604"/>
      <c r="BW1234" s="604"/>
      <c r="BX1234" s="604"/>
      <c r="BY1234" s="604"/>
      <c r="BZ1234" s="604"/>
      <c r="CA1234" s="604"/>
      <c r="CB1234" s="604"/>
      <c r="CC1234" s="604"/>
      <c r="CD1234" s="604"/>
      <c r="CE1234" s="604"/>
      <c r="CF1234" s="604"/>
      <c r="CG1234" s="604"/>
      <c r="CH1234" s="604"/>
      <c r="CI1234" s="604"/>
      <c r="CJ1234" s="604"/>
      <c r="CK1234" s="604"/>
    </row>
    <row r="1235" spans="1:89" ht="16" hidden="1">
      <c r="A1235" s="447">
        <f t="shared" si="329"/>
        <v>1217</v>
      </c>
      <c r="B1235" s="46"/>
      <c r="C1235" s="1070"/>
      <c r="D1235" s="46"/>
      <c r="E1235" s="672"/>
      <c r="F1235" s="139"/>
      <c r="G1235" s="139"/>
      <c r="H1235" s="673"/>
      <c r="I1235" s="674"/>
      <c r="J1235" s="676"/>
      <c r="K1235" s="676"/>
      <c r="L1235" s="676"/>
      <c r="M1235" s="134"/>
      <c r="N1235" s="135"/>
      <c r="O1235" s="118" t="e">
        <f>EDATE($N1235,#REF!-1)</f>
        <v>#REF!</v>
      </c>
      <c r="P1235" s="135"/>
      <c r="Q1235" s="118" t="str">
        <f t="shared" si="325"/>
        <v/>
      </c>
      <c r="R1235" s="49" t="str">
        <f t="shared" si="326"/>
        <v/>
      </c>
      <c r="S1235" s="49">
        <f t="shared" si="323"/>
        <v>0</v>
      </c>
      <c r="T1235" s="245"/>
      <c r="U1235" s="132"/>
      <c r="V1235" s="604"/>
      <c r="W1235" s="604" t="str">
        <f t="shared" si="327"/>
        <v/>
      </c>
      <c r="X1235" s="1022">
        <f t="shared" si="328"/>
        <v>0</v>
      </c>
      <c r="Y1235" s="326"/>
      <c r="Z1235" s="327"/>
      <c r="AA1235" s="328"/>
      <c r="AB1235" s="604" t="e">
        <f ca="1">IF(Cat_alumnos[[#This Row],[Termina Programa]]&lt;TODAY(), "EGRESADO", "VIGENTE")</f>
        <v>#REF!</v>
      </c>
      <c r="AD1235" s="1248">
        <v>1217</v>
      </c>
      <c r="AE1235" s="925"/>
      <c r="AF123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CALENDARIO)]],TODAY())/30,0)-AE1235, IF(Cat_alumnos[[#This Row],[ESTATUS ACADÉMICO]]="VIGENTE",ROUNDDOWN(DAYS360(Cat_alumnos[[#This Row],[FECHA DE INICIO (PRIMERA CLASE CALENDARIO)]],TODAY())/30,0)+1-AE1235,"NO VIGENTE"))</f>
        <v>#REF!</v>
      </c>
      <c r="AG1235" s="604"/>
      <c r="AH123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5" s="1085" t="str">
        <f t="shared" si="324"/>
        <v>SUSPENDER</v>
      </c>
      <c r="AJ1235" s="604"/>
      <c r="AK1235" s="604"/>
      <c r="AL1235" s="604"/>
      <c r="AM1235" s="604"/>
      <c r="AN1235" s="924"/>
      <c r="AO1235" s="924"/>
      <c r="AP1235" s="924"/>
      <c r="AQ1235" s="924"/>
      <c r="AR1235" s="924"/>
      <c r="AS1235" s="924"/>
      <c r="AT1235" s="604"/>
      <c r="AU1235" s="604"/>
      <c r="AV1235" s="604"/>
      <c r="AW1235" s="604"/>
      <c r="AX1235" s="604"/>
      <c r="AY1235" s="604"/>
      <c r="AZ1235" s="604"/>
      <c r="BA1235" s="604"/>
      <c r="BB1235" s="604"/>
      <c r="BC1235" s="604"/>
      <c r="BD1235" s="604"/>
      <c r="BE1235" s="604"/>
      <c r="BF1235" s="604"/>
      <c r="BG1235" s="604"/>
      <c r="BH1235" s="604"/>
      <c r="BI1235" s="604"/>
      <c r="BJ1235" s="604"/>
      <c r="BK1235" s="604"/>
      <c r="BL1235" s="604"/>
      <c r="BM1235" s="604"/>
      <c r="BN1235" s="604"/>
      <c r="BO1235" s="604"/>
      <c r="BP1235" s="604"/>
      <c r="BQ1235" s="604"/>
      <c r="BR1235" s="604"/>
      <c r="BS1235" s="604"/>
      <c r="BT1235" s="604"/>
      <c r="BU1235" s="604"/>
      <c r="BV1235" s="604"/>
      <c r="BW1235" s="604"/>
      <c r="BX1235" s="604"/>
      <c r="BY1235" s="604"/>
      <c r="BZ1235" s="604"/>
      <c r="CA1235" s="604"/>
      <c r="CB1235" s="604"/>
      <c r="CC1235" s="604"/>
      <c r="CD1235" s="604"/>
      <c r="CE1235" s="604"/>
      <c r="CF1235" s="604"/>
      <c r="CG1235" s="604"/>
      <c r="CH1235" s="604"/>
      <c r="CI1235" s="604"/>
      <c r="CJ1235" s="604"/>
      <c r="CK1235" s="604"/>
    </row>
    <row r="1236" spans="1:89" ht="16" hidden="1">
      <c r="A1236" s="447">
        <f t="shared" si="329"/>
        <v>1218</v>
      </c>
      <c r="B1236" s="46"/>
      <c r="C1236" s="1070"/>
      <c r="D1236" s="46"/>
      <c r="E1236" s="672"/>
      <c r="F1236" s="139"/>
      <c r="G1236" s="139"/>
      <c r="H1236" s="673"/>
      <c r="I1236" s="674"/>
      <c r="J1236" s="676"/>
      <c r="K1236" s="676"/>
      <c r="L1236" s="676"/>
      <c r="M1236" s="134"/>
      <c r="N1236" s="135"/>
      <c r="O1236" s="118" t="e">
        <f>EDATE($N1236,#REF!-1)</f>
        <v>#REF!</v>
      </c>
      <c r="P1236" s="135"/>
      <c r="Q1236" s="118" t="str">
        <f t="shared" si="325"/>
        <v/>
      </c>
      <c r="R1236" s="49" t="str">
        <f t="shared" si="326"/>
        <v/>
      </c>
      <c r="S1236" s="49">
        <f t="shared" si="323"/>
        <v>0</v>
      </c>
      <c r="T1236" s="245"/>
      <c r="U1236" s="132"/>
      <c r="V1236" s="604"/>
      <c r="W1236" s="604" t="str">
        <f t="shared" si="327"/>
        <v/>
      </c>
      <c r="X1236" s="1022">
        <f t="shared" si="328"/>
        <v>0</v>
      </c>
      <c r="Y1236" s="326"/>
      <c r="Z1236" s="327"/>
      <c r="AA1236" s="328"/>
      <c r="AB1236" s="604" t="e">
        <f ca="1">IF(Cat_alumnos[[#This Row],[Termina Programa]]&lt;TODAY(), "EGRESADO", "VIGENTE")</f>
        <v>#REF!</v>
      </c>
      <c r="AD1236" s="1249">
        <v>1218</v>
      </c>
      <c r="AE1236" s="925"/>
      <c r="AF123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CALENDARIO)]],TODAY())/30,0)-AE1236, IF(Cat_alumnos[[#This Row],[ESTATUS ACADÉMICO]]="VIGENTE",ROUNDDOWN(DAYS360(Cat_alumnos[[#This Row],[FECHA DE INICIO (PRIMERA CLASE CALENDARIO)]],TODAY())/30,0)+1-AE1236,"NO VIGENTE"))</f>
        <v>#REF!</v>
      </c>
      <c r="AG1236" s="604"/>
      <c r="AH123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6" s="1085" t="str">
        <f t="shared" si="324"/>
        <v>SUSPENDER</v>
      </c>
      <c r="AJ1236" s="604"/>
      <c r="AK1236" s="604"/>
      <c r="AL1236" s="604"/>
      <c r="AM1236" s="604"/>
      <c r="AN1236" s="924"/>
      <c r="AO1236" s="924"/>
      <c r="AP1236" s="924"/>
      <c r="AQ1236" s="924"/>
      <c r="AR1236" s="924"/>
      <c r="AS1236" s="924"/>
      <c r="AT1236" s="604"/>
      <c r="AU1236" s="604"/>
      <c r="AV1236" s="604"/>
      <c r="AW1236" s="604"/>
      <c r="AX1236" s="604"/>
      <c r="AY1236" s="604"/>
      <c r="AZ1236" s="604"/>
      <c r="BA1236" s="604"/>
      <c r="BB1236" s="604"/>
      <c r="BC1236" s="604"/>
      <c r="BD1236" s="604"/>
      <c r="BE1236" s="604"/>
      <c r="BF1236" s="604"/>
      <c r="BG1236" s="604"/>
      <c r="BH1236" s="604"/>
      <c r="BI1236" s="604"/>
      <c r="BJ1236" s="604"/>
      <c r="BK1236" s="604"/>
      <c r="BL1236" s="604"/>
      <c r="BM1236" s="604"/>
      <c r="BN1236" s="604"/>
      <c r="BO1236" s="604"/>
      <c r="BP1236" s="604"/>
      <c r="BQ1236" s="604"/>
      <c r="BR1236" s="604"/>
      <c r="BS1236" s="604"/>
      <c r="BT1236" s="604"/>
      <c r="BU1236" s="604"/>
      <c r="BV1236" s="604"/>
      <c r="BW1236" s="604"/>
      <c r="BX1236" s="604"/>
      <c r="BY1236" s="604"/>
      <c r="BZ1236" s="604"/>
      <c r="CA1236" s="604"/>
      <c r="CB1236" s="604"/>
      <c r="CC1236" s="604"/>
      <c r="CD1236" s="604"/>
      <c r="CE1236" s="604"/>
      <c r="CF1236" s="604"/>
      <c r="CG1236" s="604"/>
      <c r="CH1236" s="604"/>
      <c r="CI1236" s="604"/>
      <c r="CJ1236" s="604"/>
      <c r="CK1236" s="604"/>
    </row>
    <row r="1237" spans="1:89" ht="16" hidden="1">
      <c r="A1237" s="447">
        <f t="shared" si="329"/>
        <v>1219</v>
      </c>
      <c r="B1237" s="46"/>
      <c r="C1237" s="1070"/>
      <c r="D1237" s="46"/>
      <c r="E1237" s="672"/>
      <c r="F1237" s="139"/>
      <c r="G1237" s="139"/>
      <c r="H1237" s="673"/>
      <c r="I1237" s="674"/>
      <c r="J1237" s="676"/>
      <c r="K1237" s="676"/>
      <c r="L1237" s="676"/>
      <c r="M1237" s="134"/>
      <c r="N1237" s="135"/>
      <c r="O1237" s="118" t="e">
        <f>EDATE($N1237,#REF!-1)</f>
        <v>#REF!</v>
      </c>
      <c r="P1237" s="135"/>
      <c r="Q1237" s="118" t="str">
        <f t="shared" si="325"/>
        <v/>
      </c>
      <c r="R1237" s="49" t="str">
        <f t="shared" si="326"/>
        <v/>
      </c>
      <c r="S1237" s="49">
        <f t="shared" si="323"/>
        <v>0</v>
      </c>
      <c r="T1237" s="245"/>
      <c r="U1237" s="132"/>
      <c r="V1237" s="604"/>
      <c r="W1237" s="604" t="str">
        <f t="shared" si="327"/>
        <v/>
      </c>
      <c r="X1237" s="1022">
        <f t="shared" si="328"/>
        <v>0</v>
      </c>
      <c r="Y1237" s="326"/>
      <c r="Z1237" s="327"/>
      <c r="AA1237" s="328"/>
      <c r="AB1237" s="604" t="e">
        <f ca="1">IF(Cat_alumnos[[#This Row],[Termina Programa]]&lt;TODAY(), "EGRESADO", "VIGENTE")</f>
        <v>#REF!</v>
      </c>
      <c r="AD1237" s="1248">
        <v>1219</v>
      </c>
      <c r="AE1237" s="925"/>
      <c r="AF123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CALENDARIO)]],TODAY())/30,0)-AE1237, IF(Cat_alumnos[[#This Row],[ESTATUS ACADÉMICO]]="VIGENTE",ROUNDDOWN(DAYS360(Cat_alumnos[[#This Row],[FECHA DE INICIO (PRIMERA CLASE CALENDARIO)]],TODAY())/30,0)+1-AE1237,"NO VIGENTE"))</f>
        <v>#REF!</v>
      </c>
      <c r="AG1237" s="604"/>
      <c r="AH123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7" s="1085" t="str">
        <f t="shared" si="324"/>
        <v>SUSPENDER</v>
      </c>
      <c r="AJ1237" s="604"/>
      <c r="AK1237" s="604"/>
      <c r="AL1237" s="604"/>
      <c r="AM1237" s="604"/>
      <c r="AN1237" s="924"/>
      <c r="AO1237" s="924"/>
      <c r="AP1237" s="924"/>
      <c r="AQ1237" s="924"/>
      <c r="AR1237" s="924"/>
      <c r="AS1237" s="924"/>
      <c r="AT1237" s="604"/>
      <c r="AU1237" s="604"/>
      <c r="AV1237" s="604"/>
      <c r="AW1237" s="604"/>
      <c r="AX1237" s="604"/>
      <c r="AY1237" s="604"/>
      <c r="AZ1237" s="604"/>
      <c r="BA1237" s="604"/>
      <c r="BB1237" s="604"/>
      <c r="BC1237" s="604"/>
      <c r="BD1237" s="604"/>
      <c r="BE1237" s="604"/>
      <c r="BF1237" s="604"/>
      <c r="BG1237" s="604"/>
      <c r="BH1237" s="604"/>
      <c r="BI1237" s="604"/>
      <c r="BJ1237" s="604"/>
      <c r="BK1237" s="604"/>
      <c r="BL1237" s="604"/>
      <c r="BM1237" s="604"/>
      <c r="BN1237" s="604"/>
      <c r="BO1237" s="604"/>
      <c r="BP1237" s="604"/>
      <c r="BQ1237" s="604"/>
      <c r="BR1237" s="604"/>
      <c r="BS1237" s="604"/>
      <c r="BT1237" s="604"/>
      <c r="BU1237" s="604"/>
      <c r="BV1237" s="604"/>
      <c r="BW1237" s="604"/>
      <c r="BX1237" s="604"/>
      <c r="BY1237" s="604"/>
      <c r="BZ1237" s="604"/>
      <c r="CA1237" s="604"/>
      <c r="CB1237" s="604"/>
      <c r="CC1237" s="604"/>
      <c r="CD1237" s="604"/>
      <c r="CE1237" s="604"/>
      <c r="CF1237" s="604"/>
      <c r="CG1237" s="604"/>
      <c r="CH1237" s="604"/>
      <c r="CI1237" s="604"/>
      <c r="CJ1237" s="604"/>
      <c r="CK1237" s="604"/>
    </row>
    <row r="1238" spans="1:89" ht="16" hidden="1">
      <c r="A1238" s="447">
        <f t="shared" si="329"/>
        <v>1220</v>
      </c>
      <c r="B1238" s="46"/>
      <c r="C1238" s="1070"/>
      <c r="D1238" s="46"/>
      <c r="E1238" s="672"/>
      <c r="F1238" s="139"/>
      <c r="G1238" s="139"/>
      <c r="H1238" s="673"/>
      <c r="I1238" s="674"/>
      <c r="J1238" s="676"/>
      <c r="K1238" s="676"/>
      <c r="L1238" s="676"/>
      <c r="M1238" s="134"/>
      <c r="N1238" s="135"/>
      <c r="O1238" s="118" t="e">
        <f>EDATE($N1238,#REF!-1)</f>
        <v>#REF!</v>
      </c>
      <c r="P1238" s="135"/>
      <c r="Q1238" s="118" t="str">
        <f t="shared" si="325"/>
        <v/>
      </c>
      <c r="R1238" s="49" t="str">
        <f t="shared" si="326"/>
        <v/>
      </c>
      <c r="S1238" s="49">
        <f t="shared" si="323"/>
        <v>0</v>
      </c>
      <c r="T1238" s="245"/>
      <c r="U1238" s="132"/>
      <c r="V1238" s="604"/>
      <c r="W1238" s="604" t="str">
        <f t="shared" si="327"/>
        <v/>
      </c>
      <c r="X1238" s="1022">
        <f t="shared" si="328"/>
        <v>0</v>
      </c>
      <c r="Y1238" s="326"/>
      <c r="Z1238" s="327"/>
      <c r="AA1238" s="328"/>
      <c r="AB1238" s="604" t="e">
        <f ca="1">IF(Cat_alumnos[[#This Row],[Termina Programa]]&lt;TODAY(), "EGRESADO", "VIGENTE")</f>
        <v>#REF!</v>
      </c>
      <c r="AD1238" s="1249">
        <v>1220</v>
      </c>
      <c r="AE1238" s="925"/>
      <c r="AF123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CALENDARIO)]],TODAY())/30,0)-AE1238, IF(Cat_alumnos[[#This Row],[ESTATUS ACADÉMICO]]="VIGENTE",ROUNDDOWN(DAYS360(Cat_alumnos[[#This Row],[FECHA DE INICIO (PRIMERA CLASE CALENDARIO)]],TODAY())/30,0)+1-AE1238,"NO VIGENTE"))</f>
        <v>#REF!</v>
      </c>
      <c r="AG1238" s="604"/>
      <c r="AH123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8" s="1085" t="str">
        <f t="shared" si="324"/>
        <v>SUSPENDER</v>
      </c>
      <c r="AJ1238" s="604"/>
      <c r="AK1238" s="604"/>
      <c r="AL1238" s="604"/>
      <c r="AM1238" s="604"/>
      <c r="AN1238" s="924"/>
      <c r="AO1238" s="924"/>
      <c r="AP1238" s="924"/>
      <c r="AQ1238" s="924"/>
      <c r="AR1238" s="924"/>
      <c r="AS1238" s="924"/>
      <c r="AT1238" s="604"/>
      <c r="AU1238" s="604"/>
      <c r="AV1238" s="604"/>
      <c r="AW1238" s="604"/>
      <c r="AX1238" s="604"/>
      <c r="AY1238" s="604"/>
      <c r="AZ1238" s="604"/>
      <c r="BA1238" s="604"/>
      <c r="BB1238" s="604"/>
      <c r="BC1238" s="604"/>
      <c r="BD1238" s="604"/>
      <c r="BE1238" s="604"/>
      <c r="BF1238" s="604"/>
      <c r="BG1238" s="604"/>
      <c r="BH1238" s="604"/>
      <c r="BI1238" s="604"/>
      <c r="BJ1238" s="604"/>
      <c r="BK1238" s="604"/>
      <c r="BL1238" s="604"/>
      <c r="BM1238" s="604"/>
      <c r="BN1238" s="604"/>
      <c r="BO1238" s="604"/>
      <c r="BP1238" s="604"/>
      <c r="BQ1238" s="604"/>
      <c r="BR1238" s="604"/>
      <c r="BS1238" s="604"/>
      <c r="BT1238" s="604"/>
      <c r="BU1238" s="604"/>
      <c r="BV1238" s="604"/>
      <c r="BW1238" s="604"/>
      <c r="BX1238" s="604"/>
      <c r="BY1238" s="604"/>
      <c r="BZ1238" s="604"/>
      <c r="CA1238" s="604"/>
      <c r="CB1238" s="604"/>
      <c r="CC1238" s="604"/>
      <c r="CD1238" s="604"/>
      <c r="CE1238" s="604"/>
      <c r="CF1238" s="604"/>
      <c r="CG1238" s="604"/>
      <c r="CH1238" s="604"/>
      <c r="CI1238" s="604"/>
      <c r="CJ1238" s="604"/>
      <c r="CK1238" s="604"/>
    </row>
    <row r="1239" spans="1:89" ht="16" hidden="1">
      <c r="A1239" s="447">
        <f t="shared" si="329"/>
        <v>1221</v>
      </c>
      <c r="B1239" s="46"/>
      <c r="C1239" s="1070"/>
      <c r="D1239" s="46"/>
      <c r="E1239" s="672"/>
      <c r="F1239" s="139"/>
      <c r="G1239" s="139"/>
      <c r="H1239" s="673"/>
      <c r="I1239" s="674"/>
      <c r="J1239" s="676"/>
      <c r="K1239" s="676"/>
      <c r="L1239" s="676"/>
      <c r="M1239" s="134"/>
      <c r="N1239" s="135"/>
      <c r="O1239" s="118" t="e">
        <f>EDATE($N1239,#REF!-1)</f>
        <v>#REF!</v>
      </c>
      <c r="P1239" s="135"/>
      <c r="Q1239" s="118" t="str">
        <f t="shared" si="325"/>
        <v/>
      </c>
      <c r="R1239" s="49" t="str">
        <f t="shared" si="326"/>
        <v/>
      </c>
      <c r="S1239" s="49">
        <f t="shared" si="323"/>
        <v>0</v>
      </c>
      <c r="T1239" s="245"/>
      <c r="U1239" s="132"/>
      <c r="V1239" s="604"/>
      <c r="W1239" s="604" t="str">
        <f t="shared" si="327"/>
        <v/>
      </c>
      <c r="X1239" s="1022">
        <f t="shared" si="328"/>
        <v>0</v>
      </c>
      <c r="Y1239" s="326"/>
      <c r="Z1239" s="327"/>
      <c r="AA1239" s="328"/>
      <c r="AB1239" s="604" t="e">
        <f ca="1">IF(Cat_alumnos[[#This Row],[Termina Programa]]&lt;TODAY(), "EGRESADO", "VIGENTE")</f>
        <v>#REF!</v>
      </c>
      <c r="AD1239" s="1248">
        <v>1221</v>
      </c>
      <c r="AE1239" s="925"/>
      <c r="AF123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CALENDARIO)]],TODAY())/30,0)-AE1239, IF(Cat_alumnos[[#This Row],[ESTATUS ACADÉMICO]]="VIGENTE",ROUNDDOWN(DAYS360(Cat_alumnos[[#This Row],[FECHA DE INICIO (PRIMERA CLASE CALENDARIO)]],TODAY())/30,0)+1-AE1239,"NO VIGENTE"))</f>
        <v>#REF!</v>
      </c>
      <c r="AG1239" s="604"/>
      <c r="AH123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9" s="1085" t="str">
        <f t="shared" si="324"/>
        <v>SUSPENDER</v>
      </c>
      <c r="AJ1239" s="604"/>
      <c r="AK1239" s="604"/>
      <c r="AL1239" s="604"/>
      <c r="AM1239" s="604"/>
      <c r="AN1239" s="924"/>
      <c r="AO1239" s="924"/>
      <c r="AP1239" s="924"/>
      <c r="AQ1239" s="924"/>
      <c r="AR1239" s="924"/>
      <c r="AS1239" s="924"/>
      <c r="AT1239" s="604"/>
      <c r="AU1239" s="604"/>
      <c r="AV1239" s="604"/>
      <c r="AW1239" s="604"/>
      <c r="AX1239" s="604"/>
      <c r="AY1239" s="604"/>
      <c r="AZ1239" s="604"/>
      <c r="BA1239" s="604"/>
      <c r="BB1239" s="604"/>
      <c r="BC1239" s="604"/>
      <c r="BD1239" s="604"/>
      <c r="BE1239" s="604"/>
      <c r="BF1239" s="604"/>
      <c r="BG1239" s="604"/>
      <c r="BH1239" s="604"/>
      <c r="BI1239" s="604"/>
      <c r="BJ1239" s="604"/>
      <c r="BK1239" s="604"/>
      <c r="BL1239" s="604"/>
      <c r="BM1239" s="604"/>
      <c r="BN1239" s="604"/>
      <c r="BO1239" s="604"/>
      <c r="BP1239" s="604"/>
      <c r="BQ1239" s="604"/>
      <c r="BR1239" s="604"/>
      <c r="BS1239" s="604"/>
      <c r="BT1239" s="604"/>
      <c r="BU1239" s="604"/>
      <c r="BV1239" s="604"/>
      <c r="BW1239" s="604"/>
      <c r="BX1239" s="604"/>
      <c r="BY1239" s="604"/>
      <c r="BZ1239" s="604"/>
      <c r="CA1239" s="604"/>
      <c r="CB1239" s="604"/>
      <c r="CC1239" s="604"/>
      <c r="CD1239" s="604"/>
      <c r="CE1239" s="604"/>
      <c r="CF1239" s="604"/>
      <c r="CG1239" s="604"/>
      <c r="CH1239" s="604"/>
      <c r="CI1239" s="604"/>
      <c r="CJ1239" s="604"/>
      <c r="CK1239" s="604"/>
    </row>
    <row r="1240" spans="1:89" ht="16" hidden="1">
      <c r="A1240" s="447">
        <f t="shared" si="329"/>
        <v>1222</v>
      </c>
      <c r="B1240" s="46"/>
      <c r="C1240" s="1070"/>
      <c r="D1240" s="46"/>
      <c r="E1240" s="672"/>
      <c r="F1240" s="139"/>
      <c r="G1240" s="139"/>
      <c r="H1240" s="673"/>
      <c r="I1240" s="674"/>
      <c r="J1240" s="676"/>
      <c r="K1240" s="676"/>
      <c r="L1240" s="676"/>
      <c r="M1240" s="134"/>
      <c r="N1240" s="135"/>
      <c r="O1240" s="118" t="e">
        <f>EDATE($N1240,#REF!-1)</f>
        <v>#REF!</v>
      </c>
      <c r="P1240" s="135"/>
      <c r="Q1240" s="118" t="str">
        <f t="shared" si="325"/>
        <v/>
      </c>
      <c r="R1240" s="49" t="str">
        <f t="shared" si="326"/>
        <v/>
      </c>
      <c r="S1240" s="49">
        <f t="shared" si="323"/>
        <v>0</v>
      </c>
      <c r="T1240" s="245"/>
      <c r="U1240" s="132"/>
      <c r="V1240" s="604"/>
      <c r="W1240" s="604" t="str">
        <f t="shared" si="327"/>
        <v/>
      </c>
      <c r="X1240" s="1022">
        <f t="shared" si="328"/>
        <v>0</v>
      </c>
      <c r="Y1240" s="326"/>
      <c r="Z1240" s="327"/>
      <c r="AA1240" s="328"/>
      <c r="AB1240" s="604" t="e">
        <f ca="1">IF(Cat_alumnos[[#This Row],[Termina Programa]]&lt;TODAY(), "EGRESADO", "VIGENTE")</f>
        <v>#REF!</v>
      </c>
      <c r="AD1240" s="1249">
        <v>1222</v>
      </c>
      <c r="AE1240" s="925"/>
      <c r="AF124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CALENDARIO)]],TODAY())/30,0)-AE1240, IF(Cat_alumnos[[#This Row],[ESTATUS ACADÉMICO]]="VIGENTE",ROUNDDOWN(DAYS360(Cat_alumnos[[#This Row],[FECHA DE INICIO (PRIMERA CLASE CALENDARIO)]],TODAY())/30,0)+1-AE1240,"NO VIGENTE"))</f>
        <v>#REF!</v>
      </c>
      <c r="AG1240" s="604"/>
      <c r="AH124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0" s="1085" t="str">
        <f t="shared" si="324"/>
        <v>SUSPENDER</v>
      </c>
      <c r="AJ1240" s="604"/>
      <c r="AK1240" s="604"/>
      <c r="AL1240" s="604"/>
      <c r="AM1240" s="604"/>
      <c r="AN1240" s="924"/>
      <c r="AO1240" s="924"/>
      <c r="AP1240" s="924"/>
      <c r="AQ1240" s="924"/>
      <c r="AR1240" s="924"/>
      <c r="AS1240" s="924"/>
      <c r="AT1240" s="604"/>
      <c r="AU1240" s="604"/>
      <c r="AV1240" s="604"/>
      <c r="AW1240" s="604"/>
      <c r="AX1240" s="604"/>
      <c r="AY1240" s="604"/>
      <c r="AZ1240" s="604"/>
      <c r="BA1240" s="604"/>
      <c r="BB1240" s="604"/>
      <c r="BC1240" s="604"/>
      <c r="BD1240" s="604"/>
      <c r="BE1240" s="604"/>
      <c r="BF1240" s="604"/>
      <c r="BG1240" s="604"/>
      <c r="BH1240" s="604"/>
      <c r="BI1240" s="604"/>
      <c r="BJ1240" s="604"/>
      <c r="BK1240" s="604"/>
      <c r="BL1240" s="604"/>
      <c r="BM1240" s="604"/>
      <c r="BN1240" s="604"/>
      <c r="BO1240" s="604"/>
      <c r="BP1240" s="604"/>
      <c r="BQ1240" s="604"/>
      <c r="BR1240" s="604"/>
      <c r="BS1240" s="604"/>
      <c r="BT1240" s="604"/>
      <c r="BU1240" s="604"/>
      <c r="BV1240" s="604"/>
      <c r="BW1240" s="604"/>
      <c r="BX1240" s="604"/>
      <c r="BY1240" s="604"/>
      <c r="BZ1240" s="604"/>
      <c r="CA1240" s="604"/>
      <c r="CB1240" s="604"/>
      <c r="CC1240" s="604"/>
      <c r="CD1240" s="604"/>
      <c r="CE1240" s="604"/>
      <c r="CF1240" s="604"/>
      <c r="CG1240" s="604"/>
      <c r="CH1240" s="604"/>
      <c r="CI1240" s="604"/>
      <c r="CJ1240" s="604"/>
      <c r="CK1240" s="604"/>
    </row>
    <row r="1241" spans="1:89" ht="16" hidden="1">
      <c r="A1241" s="447">
        <f t="shared" si="329"/>
        <v>1223</v>
      </c>
      <c r="B1241" s="46"/>
      <c r="C1241" s="1070"/>
      <c r="D1241" s="46"/>
      <c r="E1241" s="672"/>
      <c r="F1241" s="139"/>
      <c r="G1241" s="139"/>
      <c r="H1241" s="673"/>
      <c r="I1241" s="674"/>
      <c r="J1241" s="676"/>
      <c r="K1241" s="676"/>
      <c r="L1241" s="676"/>
      <c r="M1241" s="134"/>
      <c r="N1241" s="135"/>
      <c r="O1241" s="118" t="e">
        <f>EDATE($N1241,#REF!-1)</f>
        <v>#REF!</v>
      </c>
      <c r="P1241" s="135"/>
      <c r="Q1241" s="118" t="str">
        <f t="shared" si="325"/>
        <v/>
      </c>
      <c r="R1241" s="49" t="str">
        <f t="shared" si="326"/>
        <v/>
      </c>
      <c r="S1241" s="49">
        <f t="shared" si="323"/>
        <v>0</v>
      </c>
      <c r="T1241" s="245"/>
      <c r="U1241" s="132"/>
      <c r="V1241" s="604"/>
      <c r="W1241" s="604" t="str">
        <f t="shared" si="327"/>
        <v/>
      </c>
      <c r="X1241" s="1022">
        <f t="shared" si="328"/>
        <v>0</v>
      </c>
      <c r="Y1241" s="326"/>
      <c r="Z1241" s="327"/>
      <c r="AA1241" s="328"/>
      <c r="AB1241" s="604" t="e">
        <f ca="1">IF(Cat_alumnos[[#This Row],[Termina Programa]]&lt;TODAY(), "EGRESADO", "VIGENTE")</f>
        <v>#REF!</v>
      </c>
      <c r="AD1241" s="1248">
        <v>1223</v>
      </c>
      <c r="AE1241" s="925"/>
      <c r="AF1241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CALENDARIO)]],TODAY())/30,0)-AE1241, IF(Cat_alumnos[[#This Row],[ESTATUS ACADÉMICO]]="VIGENTE",ROUNDDOWN(DAYS360(Cat_alumnos[[#This Row],[FECHA DE INICIO (PRIMERA CLASE CALENDARIO)]],TODAY())/30,0)+1-AE1241,"NO VIGENTE"))</f>
        <v>#REF!</v>
      </c>
      <c r="AG1241" s="604"/>
      <c r="AH1241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1" s="1085" t="str">
        <f t="shared" si="324"/>
        <v>SUSPENDER</v>
      </c>
      <c r="AJ1241" s="604"/>
      <c r="AK1241" s="604"/>
      <c r="AL1241" s="604"/>
      <c r="AM1241" s="604"/>
      <c r="AN1241" s="924"/>
      <c r="AO1241" s="924"/>
      <c r="AP1241" s="924"/>
      <c r="AQ1241" s="924"/>
      <c r="AR1241" s="924"/>
      <c r="AS1241" s="924"/>
      <c r="AT1241" s="604"/>
      <c r="AU1241" s="604"/>
      <c r="AV1241" s="604"/>
      <c r="AW1241" s="604"/>
      <c r="AX1241" s="604"/>
      <c r="AY1241" s="604"/>
      <c r="AZ1241" s="604"/>
      <c r="BA1241" s="604"/>
      <c r="BB1241" s="604"/>
      <c r="BC1241" s="604"/>
      <c r="BD1241" s="604"/>
      <c r="BE1241" s="604"/>
      <c r="BF1241" s="604"/>
      <c r="BG1241" s="604"/>
      <c r="BH1241" s="604"/>
      <c r="BI1241" s="604"/>
      <c r="BJ1241" s="604"/>
      <c r="BK1241" s="604"/>
      <c r="BL1241" s="604"/>
      <c r="BM1241" s="604"/>
      <c r="BN1241" s="604"/>
      <c r="BO1241" s="604"/>
      <c r="BP1241" s="604"/>
      <c r="BQ1241" s="604"/>
      <c r="BR1241" s="604"/>
      <c r="BS1241" s="604"/>
      <c r="BT1241" s="604"/>
      <c r="BU1241" s="604"/>
      <c r="BV1241" s="604"/>
      <c r="BW1241" s="604"/>
      <c r="BX1241" s="604"/>
      <c r="BY1241" s="604"/>
      <c r="BZ1241" s="604"/>
      <c r="CA1241" s="604"/>
      <c r="CB1241" s="604"/>
      <c r="CC1241" s="604"/>
      <c r="CD1241" s="604"/>
      <c r="CE1241" s="604"/>
      <c r="CF1241" s="604"/>
      <c r="CG1241" s="604"/>
      <c r="CH1241" s="604"/>
      <c r="CI1241" s="604"/>
      <c r="CJ1241" s="604"/>
      <c r="CK1241" s="604"/>
    </row>
    <row r="1242" spans="1:89" ht="16" hidden="1">
      <c r="A1242" s="447">
        <f t="shared" si="329"/>
        <v>1224</v>
      </c>
      <c r="B1242" s="46"/>
      <c r="C1242" s="1070"/>
      <c r="D1242" s="46"/>
      <c r="E1242" s="672"/>
      <c r="F1242" s="139"/>
      <c r="G1242" s="139"/>
      <c r="H1242" s="673"/>
      <c r="I1242" s="674"/>
      <c r="J1242" s="676"/>
      <c r="K1242" s="676"/>
      <c r="L1242" s="676"/>
      <c r="M1242" s="134"/>
      <c r="N1242" s="135"/>
      <c r="O1242" s="118" t="e">
        <f>EDATE($N1242,#REF!-1)</f>
        <v>#REF!</v>
      </c>
      <c r="P1242" s="135"/>
      <c r="Q1242" s="118" t="str">
        <f t="shared" si="325"/>
        <v/>
      </c>
      <c r="R1242" s="49" t="str">
        <f t="shared" si="326"/>
        <v/>
      </c>
      <c r="S1242" s="49">
        <f t="shared" si="323"/>
        <v>0</v>
      </c>
      <c r="T1242" s="245"/>
      <c r="U1242" s="132"/>
      <c r="V1242" s="604"/>
      <c r="W1242" s="604" t="str">
        <f t="shared" si="327"/>
        <v/>
      </c>
      <c r="X1242" s="1022">
        <f t="shared" si="328"/>
        <v>0</v>
      </c>
      <c r="Y1242" s="326"/>
      <c r="Z1242" s="327"/>
      <c r="AA1242" s="328"/>
      <c r="AB1242" s="604" t="e">
        <f ca="1">IF(Cat_alumnos[[#This Row],[Termina Programa]]&lt;TODAY(), "EGRESADO", "VIGENTE")</f>
        <v>#REF!</v>
      </c>
      <c r="AD1242" s="1249">
        <v>1224</v>
      </c>
      <c r="AE1242" s="925"/>
      <c r="AF1242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CALENDARIO)]],TODAY())/30,0)-AE1242, IF(Cat_alumnos[[#This Row],[ESTATUS ACADÉMICO]]="VIGENTE",ROUNDDOWN(DAYS360(Cat_alumnos[[#This Row],[FECHA DE INICIO (PRIMERA CLASE CALENDARIO)]],TODAY())/30,0)+1-AE1242,"NO VIGENTE"))</f>
        <v>#REF!</v>
      </c>
      <c r="AG1242" s="604"/>
      <c r="AH1242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2" s="1085" t="str">
        <f t="shared" si="324"/>
        <v>SUSPENDER</v>
      </c>
      <c r="AJ1242" s="604"/>
      <c r="AK1242" s="604"/>
      <c r="AL1242" s="604"/>
      <c r="AM1242" s="604"/>
      <c r="AN1242" s="924"/>
      <c r="AO1242" s="924"/>
      <c r="AP1242" s="924"/>
      <c r="AQ1242" s="924"/>
      <c r="AR1242" s="924"/>
      <c r="AS1242" s="924"/>
      <c r="AT1242" s="604"/>
      <c r="AU1242" s="604"/>
      <c r="AV1242" s="604"/>
      <c r="AW1242" s="604"/>
      <c r="AX1242" s="604"/>
      <c r="AY1242" s="604"/>
      <c r="AZ1242" s="604"/>
      <c r="BA1242" s="604"/>
      <c r="BB1242" s="604"/>
      <c r="BC1242" s="604"/>
      <c r="BD1242" s="604"/>
      <c r="BE1242" s="604"/>
      <c r="BF1242" s="604"/>
      <c r="BG1242" s="604"/>
      <c r="BH1242" s="604"/>
      <c r="BI1242" s="604"/>
      <c r="BJ1242" s="604"/>
      <c r="BK1242" s="604"/>
      <c r="BL1242" s="604"/>
      <c r="BM1242" s="604"/>
      <c r="BN1242" s="604"/>
      <c r="BO1242" s="604"/>
      <c r="BP1242" s="604"/>
      <c r="BQ1242" s="604"/>
      <c r="BR1242" s="604"/>
      <c r="BS1242" s="604"/>
      <c r="BT1242" s="604"/>
      <c r="BU1242" s="604"/>
      <c r="BV1242" s="604"/>
      <c r="BW1242" s="604"/>
      <c r="BX1242" s="604"/>
      <c r="BY1242" s="604"/>
      <c r="BZ1242" s="604"/>
      <c r="CA1242" s="604"/>
      <c r="CB1242" s="604"/>
      <c r="CC1242" s="604"/>
      <c r="CD1242" s="604"/>
      <c r="CE1242" s="604"/>
      <c r="CF1242" s="604"/>
      <c r="CG1242" s="604"/>
      <c r="CH1242" s="604"/>
      <c r="CI1242" s="604"/>
      <c r="CJ1242" s="604"/>
      <c r="CK1242" s="604"/>
    </row>
    <row r="1243" spans="1:89" ht="16" hidden="1">
      <c r="A1243" s="447">
        <f t="shared" si="329"/>
        <v>1225</v>
      </c>
      <c r="B1243" s="46"/>
      <c r="C1243" s="1070"/>
      <c r="D1243" s="46"/>
      <c r="E1243" s="672"/>
      <c r="F1243" s="139"/>
      <c r="G1243" s="139"/>
      <c r="H1243" s="673"/>
      <c r="I1243" s="674"/>
      <c r="J1243" s="676"/>
      <c r="K1243" s="676"/>
      <c r="L1243" s="676"/>
      <c r="M1243" s="134"/>
      <c r="N1243" s="135"/>
      <c r="O1243" s="118" t="e">
        <f>EDATE($N1243,#REF!-1)</f>
        <v>#REF!</v>
      </c>
      <c r="P1243" s="135"/>
      <c r="Q1243" s="118" t="str">
        <f t="shared" si="325"/>
        <v/>
      </c>
      <c r="R1243" s="49" t="str">
        <f t="shared" si="326"/>
        <v/>
      </c>
      <c r="S1243" s="49">
        <f t="shared" si="323"/>
        <v>0</v>
      </c>
      <c r="T1243" s="245"/>
      <c r="U1243" s="132"/>
      <c r="V1243" s="604"/>
      <c r="W1243" s="604" t="str">
        <f t="shared" si="327"/>
        <v/>
      </c>
      <c r="X1243" s="1022">
        <f t="shared" si="328"/>
        <v>0</v>
      </c>
      <c r="Y1243" s="326"/>
      <c r="Z1243" s="327"/>
      <c r="AA1243" s="328"/>
      <c r="AB1243" s="604" t="e">
        <f ca="1">IF(Cat_alumnos[[#This Row],[Termina Programa]]&lt;TODAY(), "EGRESADO", "VIGENTE")</f>
        <v>#REF!</v>
      </c>
      <c r="AD1243" s="1248">
        <v>1225</v>
      </c>
      <c r="AE1243" s="925"/>
      <c r="AF1243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CALENDARIO)]],TODAY())/30,0)-AE1243, IF(Cat_alumnos[[#This Row],[ESTATUS ACADÉMICO]]="VIGENTE",ROUNDDOWN(DAYS360(Cat_alumnos[[#This Row],[FECHA DE INICIO (PRIMERA CLASE CALENDARIO)]],TODAY())/30,0)+1-AE1243,"NO VIGENTE"))</f>
        <v>#REF!</v>
      </c>
      <c r="AG1243" s="604"/>
      <c r="AH1243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3" s="1085" t="str">
        <f t="shared" si="324"/>
        <v>SUSPENDER</v>
      </c>
      <c r="AJ1243" s="604"/>
      <c r="AK1243" s="604"/>
      <c r="AL1243" s="604"/>
      <c r="AM1243" s="604"/>
      <c r="AN1243" s="924"/>
      <c r="AO1243" s="924"/>
      <c r="AP1243" s="924"/>
      <c r="AQ1243" s="924"/>
      <c r="AR1243" s="924"/>
      <c r="AS1243" s="924"/>
      <c r="AT1243" s="604"/>
      <c r="AU1243" s="604"/>
      <c r="AV1243" s="604"/>
      <c r="AW1243" s="604"/>
      <c r="AX1243" s="604"/>
      <c r="AY1243" s="604"/>
      <c r="AZ1243" s="604"/>
      <c r="BA1243" s="604"/>
      <c r="BB1243" s="604"/>
      <c r="BC1243" s="604"/>
      <c r="BD1243" s="604"/>
      <c r="BE1243" s="604"/>
      <c r="BF1243" s="604"/>
      <c r="BG1243" s="604"/>
      <c r="BH1243" s="604"/>
      <c r="BI1243" s="604"/>
      <c r="BJ1243" s="604"/>
      <c r="BK1243" s="604"/>
      <c r="BL1243" s="604"/>
      <c r="BM1243" s="604"/>
      <c r="BN1243" s="604"/>
      <c r="BO1243" s="604"/>
      <c r="BP1243" s="604"/>
      <c r="BQ1243" s="604"/>
      <c r="BR1243" s="604"/>
      <c r="BS1243" s="604"/>
      <c r="BT1243" s="604"/>
      <c r="BU1243" s="604"/>
      <c r="BV1243" s="604"/>
      <c r="BW1243" s="604"/>
      <c r="BX1243" s="604"/>
      <c r="BY1243" s="604"/>
      <c r="BZ1243" s="604"/>
      <c r="CA1243" s="604"/>
      <c r="CB1243" s="604"/>
      <c r="CC1243" s="604"/>
      <c r="CD1243" s="604"/>
      <c r="CE1243" s="604"/>
      <c r="CF1243" s="604"/>
      <c r="CG1243" s="604"/>
      <c r="CH1243" s="604"/>
      <c r="CI1243" s="604"/>
      <c r="CJ1243" s="604"/>
      <c r="CK1243" s="604"/>
    </row>
    <row r="1244" spans="1:89" ht="16" hidden="1">
      <c r="A1244" s="447">
        <f t="shared" si="329"/>
        <v>1226</v>
      </c>
      <c r="B1244" s="46"/>
      <c r="C1244" s="1070"/>
      <c r="D1244" s="46"/>
      <c r="E1244" s="672"/>
      <c r="F1244" s="139"/>
      <c r="G1244" s="139"/>
      <c r="H1244" s="673"/>
      <c r="I1244" s="674"/>
      <c r="J1244" s="676"/>
      <c r="K1244" s="676"/>
      <c r="L1244" s="676"/>
      <c r="M1244" s="134"/>
      <c r="N1244" s="135"/>
      <c r="O1244" s="118" t="e">
        <f>EDATE($N1244,#REF!-1)</f>
        <v>#REF!</v>
      </c>
      <c r="P1244" s="135"/>
      <c r="Q1244" s="118" t="str">
        <f t="shared" si="325"/>
        <v/>
      </c>
      <c r="R1244" s="49" t="str">
        <f t="shared" si="326"/>
        <v/>
      </c>
      <c r="S1244" s="49">
        <f t="shared" si="323"/>
        <v>0</v>
      </c>
      <c r="T1244" s="245"/>
      <c r="U1244" s="132"/>
      <c r="V1244" s="604"/>
      <c r="W1244" s="604" t="str">
        <f t="shared" si="327"/>
        <v/>
      </c>
      <c r="X1244" s="1022">
        <f t="shared" si="328"/>
        <v>0</v>
      </c>
      <c r="Y1244" s="326"/>
      <c r="Z1244" s="327"/>
      <c r="AA1244" s="328"/>
      <c r="AB1244" s="604" t="e">
        <f ca="1">IF(Cat_alumnos[[#This Row],[Termina Programa]]&lt;TODAY(), "EGRESADO", "VIGENTE")</f>
        <v>#REF!</v>
      </c>
      <c r="AD1244" s="1249">
        <v>1226</v>
      </c>
      <c r="AE1244" s="925"/>
      <c r="AF1244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CALENDARIO)]],TODAY())/30,0)-AE1244, IF(Cat_alumnos[[#This Row],[ESTATUS ACADÉMICO]]="VIGENTE",ROUNDDOWN(DAYS360(Cat_alumnos[[#This Row],[FECHA DE INICIO (PRIMERA CLASE CALENDARIO)]],TODAY())/30,0)+1-AE1244,"NO VIGENTE"))</f>
        <v>#REF!</v>
      </c>
      <c r="AG1244" s="604"/>
      <c r="AH1244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4" s="1085" t="str">
        <f t="shared" si="324"/>
        <v>SUSPENDER</v>
      </c>
      <c r="AJ1244" s="604"/>
      <c r="AK1244" s="604"/>
      <c r="AL1244" s="604"/>
      <c r="AM1244" s="604"/>
      <c r="AN1244" s="924"/>
      <c r="AO1244" s="924"/>
      <c r="AP1244" s="924"/>
      <c r="AQ1244" s="924"/>
      <c r="AR1244" s="924"/>
      <c r="AS1244" s="924"/>
      <c r="AT1244" s="604"/>
      <c r="AU1244" s="604"/>
      <c r="AV1244" s="604"/>
      <c r="AW1244" s="604"/>
      <c r="AX1244" s="604"/>
      <c r="AY1244" s="604"/>
      <c r="AZ1244" s="604"/>
      <c r="BA1244" s="604"/>
      <c r="BB1244" s="604"/>
      <c r="BC1244" s="604"/>
      <c r="BD1244" s="604"/>
      <c r="BE1244" s="604"/>
      <c r="BF1244" s="604"/>
      <c r="BG1244" s="604"/>
      <c r="BH1244" s="604"/>
      <c r="BI1244" s="604"/>
      <c r="BJ1244" s="604"/>
      <c r="BK1244" s="604"/>
      <c r="BL1244" s="604"/>
      <c r="BM1244" s="604"/>
      <c r="BN1244" s="604"/>
      <c r="BO1244" s="604"/>
      <c r="BP1244" s="604"/>
      <c r="BQ1244" s="604"/>
      <c r="BR1244" s="604"/>
      <c r="BS1244" s="604"/>
      <c r="BT1244" s="604"/>
      <c r="BU1244" s="604"/>
      <c r="BV1244" s="604"/>
      <c r="BW1244" s="604"/>
      <c r="BX1244" s="604"/>
      <c r="BY1244" s="604"/>
      <c r="BZ1244" s="604"/>
      <c r="CA1244" s="604"/>
      <c r="CB1244" s="604"/>
      <c r="CC1244" s="604"/>
      <c r="CD1244" s="604"/>
      <c r="CE1244" s="604"/>
      <c r="CF1244" s="604"/>
      <c r="CG1244" s="604"/>
      <c r="CH1244" s="604"/>
      <c r="CI1244" s="604"/>
      <c r="CJ1244" s="604"/>
      <c r="CK1244" s="604"/>
    </row>
    <row r="1245" spans="1:89" ht="16" hidden="1">
      <c r="A1245" s="447">
        <f t="shared" si="329"/>
        <v>1227</v>
      </c>
      <c r="B1245" s="46"/>
      <c r="C1245" s="1070"/>
      <c r="D1245" s="46"/>
      <c r="E1245" s="672"/>
      <c r="F1245" s="139"/>
      <c r="G1245" s="139"/>
      <c r="H1245" s="673"/>
      <c r="I1245" s="674"/>
      <c r="J1245" s="676"/>
      <c r="K1245" s="676"/>
      <c r="L1245" s="676"/>
      <c r="M1245" s="134"/>
      <c r="N1245" s="135"/>
      <c r="O1245" s="118" t="e">
        <f>EDATE($N1245,#REF!-1)</f>
        <v>#REF!</v>
      </c>
      <c r="P1245" s="135"/>
      <c r="Q1245" s="118" t="str">
        <f t="shared" si="325"/>
        <v/>
      </c>
      <c r="R1245" s="49" t="str">
        <f t="shared" si="326"/>
        <v/>
      </c>
      <c r="S1245" s="49">
        <f t="shared" ref="S1245:S1250" si="330">IFERROR(VLOOKUP($B1245,BDPROGRAMA,2,FALSE),)</f>
        <v>0</v>
      </c>
      <c r="T1245" s="245"/>
      <c r="U1245" s="132"/>
      <c r="V1245" s="604"/>
      <c r="W1245" s="604" t="str">
        <f t="shared" si="327"/>
        <v/>
      </c>
      <c r="X1245" s="1022">
        <f t="shared" si="328"/>
        <v>0</v>
      </c>
      <c r="Y1245" s="326"/>
      <c r="Z1245" s="327"/>
      <c r="AA1245" s="328"/>
      <c r="AB1245" s="604" t="e">
        <f ca="1">IF(Cat_alumnos[[#This Row],[Termina Programa]]&lt;TODAY(), "EGRESADO", "VIGENTE")</f>
        <v>#REF!</v>
      </c>
      <c r="AD1245" s="1248">
        <v>1227</v>
      </c>
      <c r="AE1245" s="925"/>
      <c r="AF1245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CALENDARIO)]],TODAY())/30,0)-AE1245, IF(Cat_alumnos[[#This Row],[ESTATUS ACADÉMICO]]="VIGENTE",ROUNDDOWN(DAYS360(Cat_alumnos[[#This Row],[FECHA DE INICIO (PRIMERA CLASE CALENDARIO)]],TODAY())/30,0)+1-AE1245,"NO VIGENTE"))</f>
        <v>#REF!</v>
      </c>
      <c r="AG1245" s="604"/>
      <c r="AH1245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5" s="1085" t="str">
        <f t="shared" si="324"/>
        <v>SUSPENDER</v>
      </c>
      <c r="AJ1245" s="604"/>
      <c r="AK1245" s="604"/>
      <c r="AL1245" s="604"/>
      <c r="AM1245" s="604"/>
      <c r="AN1245" s="924"/>
      <c r="AO1245" s="924"/>
      <c r="AP1245" s="924"/>
      <c r="AQ1245" s="924"/>
      <c r="AR1245" s="924"/>
      <c r="AS1245" s="924"/>
      <c r="AT1245" s="604"/>
      <c r="AU1245" s="604"/>
      <c r="AV1245" s="604"/>
      <c r="AW1245" s="604"/>
      <c r="AX1245" s="604"/>
      <c r="AY1245" s="604"/>
      <c r="AZ1245" s="604"/>
      <c r="BA1245" s="604"/>
      <c r="BB1245" s="604"/>
      <c r="BC1245" s="604"/>
      <c r="BD1245" s="604"/>
      <c r="BE1245" s="604"/>
      <c r="BF1245" s="604"/>
      <c r="BG1245" s="604"/>
      <c r="BH1245" s="604"/>
      <c r="BI1245" s="604"/>
      <c r="BJ1245" s="604"/>
      <c r="BK1245" s="604"/>
      <c r="BL1245" s="604"/>
      <c r="BM1245" s="604"/>
      <c r="BN1245" s="604"/>
      <c r="BO1245" s="604"/>
      <c r="BP1245" s="604"/>
      <c r="BQ1245" s="604"/>
      <c r="BR1245" s="604"/>
      <c r="BS1245" s="604"/>
      <c r="BT1245" s="604"/>
      <c r="BU1245" s="604"/>
      <c r="BV1245" s="604"/>
      <c r="BW1245" s="604"/>
      <c r="BX1245" s="604"/>
      <c r="BY1245" s="604"/>
      <c r="BZ1245" s="604"/>
      <c r="CA1245" s="604"/>
      <c r="CB1245" s="604"/>
      <c r="CC1245" s="604"/>
      <c r="CD1245" s="604"/>
      <c r="CE1245" s="604"/>
      <c r="CF1245" s="604"/>
      <c r="CG1245" s="604"/>
      <c r="CH1245" s="604"/>
      <c r="CI1245" s="604"/>
      <c r="CJ1245" s="604"/>
      <c r="CK1245" s="604"/>
    </row>
    <row r="1246" spans="1:89" ht="16" hidden="1">
      <c r="A1246" s="447">
        <f t="shared" si="329"/>
        <v>1228</v>
      </c>
      <c r="B1246" s="46"/>
      <c r="C1246" s="1070"/>
      <c r="D1246" s="46"/>
      <c r="E1246" s="672"/>
      <c r="F1246" s="139"/>
      <c r="G1246" s="139"/>
      <c r="H1246" s="673"/>
      <c r="I1246" s="674"/>
      <c r="J1246" s="676"/>
      <c r="K1246" s="676"/>
      <c r="L1246" s="676"/>
      <c r="M1246" s="134"/>
      <c r="N1246" s="135"/>
      <c r="O1246" s="118" t="e">
        <f>EDATE($N1246,#REF!-1)</f>
        <v>#REF!</v>
      </c>
      <c r="P1246" s="135"/>
      <c r="Q1246" s="118" t="str">
        <f t="shared" si="325"/>
        <v/>
      </c>
      <c r="R1246" s="49" t="str">
        <f t="shared" si="326"/>
        <v/>
      </c>
      <c r="S1246" s="49">
        <f t="shared" si="330"/>
        <v>0</v>
      </c>
      <c r="T1246" s="245"/>
      <c r="U1246" s="132"/>
      <c r="V1246" s="604"/>
      <c r="W1246" s="604" t="str">
        <f t="shared" si="327"/>
        <v/>
      </c>
      <c r="X1246" s="1022">
        <f t="shared" si="328"/>
        <v>0</v>
      </c>
      <c r="Y1246" s="326"/>
      <c r="Z1246" s="327"/>
      <c r="AA1246" s="328"/>
      <c r="AB1246" s="604" t="e">
        <f ca="1">IF(Cat_alumnos[[#This Row],[Termina Programa]]&lt;TODAY(), "EGRESADO", "VIGENTE")</f>
        <v>#REF!</v>
      </c>
      <c r="AD1246" s="1249">
        <v>1228</v>
      </c>
      <c r="AE1246" s="925"/>
      <c r="AF1246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CALENDARIO)]],TODAY())/30,0)-AE1246, IF(Cat_alumnos[[#This Row],[ESTATUS ACADÉMICO]]="VIGENTE",ROUNDDOWN(DAYS360(Cat_alumnos[[#This Row],[FECHA DE INICIO (PRIMERA CLASE CALENDARIO)]],TODAY())/30,0)+1-AE1246,"NO VIGENTE"))</f>
        <v>#REF!</v>
      </c>
      <c r="AG1246" s="604"/>
      <c r="AH1246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6" s="1085" t="str">
        <f t="shared" si="324"/>
        <v>SUSPENDER</v>
      </c>
      <c r="AJ1246" s="604"/>
      <c r="AK1246" s="604"/>
      <c r="AL1246" s="604"/>
      <c r="AM1246" s="604"/>
      <c r="AN1246" s="924"/>
      <c r="AO1246" s="924"/>
      <c r="AP1246" s="924"/>
      <c r="AQ1246" s="924"/>
      <c r="AR1246" s="924"/>
      <c r="AS1246" s="924"/>
      <c r="AT1246" s="604"/>
      <c r="AU1246" s="604"/>
      <c r="AV1246" s="604"/>
      <c r="AW1246" s="604"/>
      <c r="AX1246" s="604"/>
      <c r="AY1246" s="604"/>
      <c r="AZ1246" s="604"/>
      <c r="BA1246" s="604"/>
      <c r="BB1246" s="604"/>
      <c r="BC1246" s="604"/>
      <c r="BD1246" s="604"/>
      <c r="BE1246" s="604"/>
      <c r="BF1246" s="604"/>
      <c r="BG1246" s="604"/>
      <c r="BH1246" s="604"/>
      <c r="BI1246" s="604"/>
      <c r="BJ1246" s="604"/>
      <c r="BK1246" s="604"/>
      <c r="BL1246" s="604"/>
      <c r="BM1246" s="604"/>
      <c r="BN1246" s="604"/>
      <c r="BO1246" s="604"/>
      <c r="BP1246" s="604"/>
      <c r="BQ1246" s="604"/>
      <c r="BR1246" s="604"/>
      <c r="BS1246" s="604"/>
      <c r="BT1246" s="604"/>
      <c r="BU1246" s="604"/>
      <c r="BV1246" s="604"/>
      <c r="BW1246" s="604"/>
      <c r="BX1246" s="604"/>
      <c r="BY1246" s="604"/>
      <c r="BZ1246" s="604"/>
      <c r="CA1246" s="604"/>
      <c r="CB1246" s="604"/>
      <c r="CC1246" s="604"/>
      <c r="CD1246" s="604"/>
      <c r="CE1246" s="604"/>
      <c r="CF1246" s="604"/>
      <c r="CG1246" s="604"/>
      <c r="CH1246" s="604"/>
      <c r="CI1246" s="604"/>
      <c r="CJ1246" s="604"/>
      <c r="CK1246" s="604"/>
    </row>
    <row r="1247" spans="1:89" ht="16" hidden="1">
      <c r="A1247" s="447">
        <f t="shared" si="329"/>
        <v>1229</v>
      </c>
      <c r="B1247" s="46"/>
      <c r="C1247" s="1070"/>
      <c r="D1247" s="46"/>
      <c r="E1247" s="672"/>
      <c r="F1247" s="139"/>
      <c r="G1247" s="139"/>
      <c r="H1247" s="673"/>
      <c r="I1247" s="674"/>
      <c r="J1247" s="676"/>
      <c r="K1247" s="676"/>
      <c r="L1247" s="676"/>
      <c r="M1247" s="134"/>
      <c r="N1247" s="135"/>
      <c r="O1247" s="118" t="e">
        <f>EDATE($N1247,#REF!-1)</f>
        <v>#REF!</v>
      </c>
      <c r="P1247" s="135"/>
      <c r="Q1247" s="118" t="str">
        <f t="shared" si="325"/>
        <v/>
      </c>
      <c r="R1247" s="49" t="str">
        <f t="shared" si="326"/>
        <v/>
      </c>
      <c r="S1247" s="49">
        <f t="shared" si="330"/>
        <v>0</v>
      </c>
      <c r="T1247" s="245"/>
      <c r="U1247" s="132"/>
      <c r="V1247" s="604"/>
      <c r="W1247" s="604" t="str">
        <f t="shared" si="327"/>
        <v/>
      </c>
      <c r="X1247" s="1022">
        <f t="shared" si="328"/>
        <v>0</v>
      </c>
      <c r="Y1247" s="326"/>
      <c r="Z1247" s="327"/>
      <c r="AA1247" s="328"/>
      <c r="AB1247" s="604" t="e">
        <f ca="1">IF(Cat_alumnos[[#This Row],[Termina Programa]]&lt;TODAY(), "EGRESADO", "VIGENTE")</f>
        <v>#REF!</v>
      </c>
      <c r="AD1247" s="1248">
        <v>1229</v>
      </c>
      <c r="AE1247" s="925"/>
      <c r="AF1247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CALENDARIO)]],TODAY())/30,0)-AE1247, IF(Cat_alumnos[[#This Row],[ESTATUS ACADÉMICO]]="VIGENTE",ROUNDDOWN(DAYS360(Cat_alumnos[[#This Row],[FECHA DE INICIO (PRIMERA CLASE CALENDARIO)]],TODAY())/30,0)+1-AE1247,"NO VIGENTE"))</f>
        <v>#REF!</v>
      </c>
      <c r="AG1247" s="604"/>
      <c r="AH1247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7" s="1085" t="str">
        <f t="shared" si="324"/>
        <v>SUSPENDER</v>
      </c>
      <c r="AJ1247" s="604"/>
      <c r="AK1247" s="604"/>
      <c r="AL1247" s="604"/>
      <c r="AM1247" s="604"/>
      <c r="AN1247" s="924"/>
      <c r="AO1247" s="924"/>
      <c r="AP1247" s="924"/>
      <c r="AQ1247" s="924"/>
      <c r="AR1247" s="924"/>
      <c r="AS1247" s="924"/>
      <c r="AT1247" s="604"/>
      <c r="AU1247" s="604"/>
      <c r="AV1247" s="604"/>
      <c r="AW1247" s="604"/>
      <c r="AX1247" s="604"/>
      <c r="AY1247" s="604"/>
      <c r="AZ1247" s="604"/>
      <c r="BA1247" s="604"/>
      <c r="BB1247" s="604"/>
      <c r="BC1247" s="604"/>
      <c r="BD1247" s="604"/>
      <c r="BE1247" s="604"/>
      <c r="BF1247" s="604"/>
      <c r="BG1247" s="604"/>
      <c r="BH1247" s="604"/>
      <c r="BI1247" s="604"/>
      <c r="BJ1247" s="604"/>
      <c r="BK1247" s="604"/>
      <c r="BL1247" s="604"/>
      <c r="BM1247" s="604"/>
      <c r="BN1247" s="604"/>
      <c r="BO1247" s="604"/>
      <c r="BP1247" s="604"/>
      <c r="BQ1247" s="604"/>
      <c r="BR1247" s="604"/>
      <c r="BS1247" s="604"/>
      <c r="BT1247" s="604"/>
      <c r="BU1247" s="604"/>
      <c r="BV1247" s="604"/>
      <c r="BW1247" s="604"/>
      <c r="BX1247" s="604"/>
      <c r="BY1247" s="604"/>
      <c r="BZ1247" s="604"/>
      <c r="CA1247" s="604"/>
      <c r="CB1247" s="604"/>
      <c r="CC1247" s="604"/>
      <c r="CD1247" s="604"/>
      <c r="CE1247" s="604"/>
      <c r="CF1247" s="604"/>
      <c r="CG1247" s="604"/>
      <c r="CH1247" s="604"/>
      <c r="CI1247" s="604"/>
      <c r="CJ1247" s="604"/>
      <c r="CK1247" s="604"/>
    </row>
    <row r="1248" spans="1:89" ht="16" hidden="1">
      <c r="A1248" s="447">
        <f t="shared" si="329"/>
        <v>1230</v>
      </c>
      <c r="B1248" s="46"/>
      <c r="C1248" s="1070"/>
      <c r="D1248" s="46"/>
      <c r="E1248" s="672"/>
      <c r="F1248" s="139"/>
      <c r="G1248" s="139"/>
      <c r="H1248" s="673"/>
      <c r="I1248" s="674"/>
      <c r="J1248" s="676"/>
      <c r="K1248" s="676"/>
      <c r="L1248" s="676"/>
      <c r="M1248" s="134"/>
      <c r="N1248" s="135"/>
      <c r="O1248" s="118" t="e">
        <f>EDATE($N1248,#REF!-1)</f>
        <v>#REF!</v>
      </c>
      <c r="P1248" s="135"/>
      <c r="Q1248" s="118" t="str">
        <f t="shared" si="325"/>
        <v/>
      </c>
      <c r="R1248" s="49" t="str">
        <f t="shared" si="326"/>
        <v/>
      </c>
      <c r="S1248" s="49">
        <f t="shared" si="330"/>
        <v>0</v>
      </c>
      <c r="T1248" s="245"/>
      <c r="U1248" s="132"/>
      <c r="V1248" s="604"/>
      <c r="W1248" s="604" t="str">
        <f t="shared" si="327"/>
        <v/>
      </c>
      <c r="X1248" s="1022">
        <f t="shared" si="328"/>
        <v>0</v>
      </c>
      <c r="Y1248" s="326"/>
      <c r="Z1248" s="327"/>
      <c r="AA1248" s="328"/>
      <c r="AB1248" s="604" t="e">
        <f ca="1">IF(Cat_alumnos[[#This Row],[Termina Programa]]&lt;TODAY(), "EGRESADO", "VIGENTE")</f>
        <v>#REF!</v>
      </c>
      <c r="AD1248" s="1249">
        <v>1230</v>
      </c>
      <c r="AE1248" s="925"/>
      <c r="AF1248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CALENDARIO)]],TODAY())/30,0)-AE1248, IF(Cat_alumnos[[#This Row],[ESTATUS ACADÉMICO]]="VIGENTE",ROUNDDOWN(DAYS360(Cat_alumnos[[#This Row],[FECHA DE INICIO (PRIMERA CLASE CALENDARIO)]],TODAY())/30,0)+1-AE1248,"NO VIGENTE"))</f>
        <v>#REF!</v>
      </c>
      <c r="AG1248" s="604"/>
      <c r="AH1248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8" s="1085" t="str">
        <f t="shared" si="324"/>
        <v>SUSPENDER</v>
      </c>
      <c r="AJ1248" s="604"/>
      <c r="AK1248" s="604"/>
      <c r="AL1248" s="604"/>
      <c r="AM1248" s="604"/>
      <c r="AN1248" s="924"/>
      <c r="AO1248" s="924"/>
      <c r="AP1248" s="924"/>
      <c r="AQ1248" s="924"/>
      <c r="AR1248" s="924"/>
      <c r="AS1248" s="924"/>
      <c r="AT1248" s="604"/>
      <c r="AU1248" s="604"/>
      <c r="AV1248" s="604"/>
      <c r="AW1248" s="604"/>
      <c r="AX1248" s="604"/>
      <c r="AY1248" s="604"/>
      <c r="AZ1248" s="604"/>
      <c r="BA1248" s="604"/>
      <c r="BB1248" s="604"/>
      <c r="BC1248" s="604"/>
      <c r="BD1248" s="604"/>
      <c r="BE1248" s="604"/>
      <c r="BF1248" s="604"/>
      <c r="BG1248" s="604"/>
      <c r="BH1248" s="604"/>
      <c r="BI1248" s="604"/>
      <c r="BJ1248" s="604"/>
      <c r="BK1248" s="604"/>
      <c r="BL1248" s="604"/>
      <c r="BM1248" s="604"/>
      <c r="BN1248" s="604"/>
      <c r="BO1248" s="604"/>
      <c r="BP1248" s="604"/>
      <c r="BQ1248" s="604"/>
      <c r="BR1248" s="604"/>
      <c r="BS1248" s="604"/>
      <c r="BT1248" s="604"/>
      <c r="BU1248" s="604"/>
      <c r="BV1248" s="604"/>
      <c r="BW1248" s="604"/>
      <c r="BX1248" s="604"/>
      <c r="BY1248" s="604"/>
      <c r="BZ1248" s="604"/>
      <c r="CA1248" s="604"/>
      <c r="CB1248" s="604"/>
      <c r="CC1248" s="604"/>
      <c r="CD1248" s="604"/>
      <c r="CE1248" s="604"/>
      <c r="CF1248" s="604"/>
      <c r="CG1248" s="604"/>
      <c r="CH1248" s="604"/>
      <c r="CI1248" s="604"/>
      <c r="CJ1248" s="604"/>
      <c r="CK1248" s="604"/>
    </row>
    <row r="1249" spans="1:89" ht="16" hidden="1">
      <c r="A1249" s="447">
        <f t="shared" si="329"/>
        <v>1231</v>
      </c>
      <c r="B1249" s="46"/>
      <c r="C1249" s="1070"/>
      <c r="D1249" s="46"/>
      <c r="E1249" s="672"/>
      <c r="F1249" s="139"/>
      <c r="G1249" s="139"/>
      <c r="H1249" s="673"/>
      <c r="I1249" s="674"/>
      <c r="J1249" s="676"/>
      <c r="K1249" s="676"/>
      <c r="L1249" s="676"/>
      <c r="M1249" s="134"/>
      <c r="N1249" s="135"/>
      <c r="O1249" s="118" t="e">
        <f>EDATE($N1249,#REF!-1)</f>
        <v>#REF!</v>
      </c>
      <c r="P1249" s="135"/>
      <c r="Q1249" s="118" t="str">
        <f t="shared" si="325"/>
        <v/>
      </c>
      <c r="R1249" s="49" t="str">
        <f t="shared" si="326"/>
        <v/>
      </c>
      <c r="S1249" s="49">
        <f t="shared" si="330"/>
        <v>0</v>
      </c>
      <c r="T1249" s="245"/>
      <c r="U1249" s="132"/>
      <c r="V1249" s="604"/>
      <c r="W1249" s="604" t="str">
        <f t="shared" si="327"/>
        <v/>
      </c>
      <c r="X1249" s="1022">
        <f t="shared" si="328"/>
        <v>0</v>
      </c>
      <c r="Y1249" s="326"/>
      <c r="Z1249" s="327"/>
      <c r="AA1249" s="328"/>
      <c r="AB1249" s="604" t="e">
        <f ca="1">IF(Cat_alumnos[[#This Row],[Termina Programa]]&lt;TODAY(), "EGRESADO", "VIGENTE")</f>
        <v>#REF!</v>
      </c>
      <c r="AD1249" s="1248">
        <v>1231</v>
      </c>
      <c r="AE1249" s="925"/>
      <c r="AF1249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CALENDARIO)]],TODAY())/30,0)-AE1249, IF(Cat_alumnos[[#This Row],[ESTATUS ACADÉMICO]]="VIGENTE",ROUNDDOWN(DAYS360(Cat_alumnos[[#This Row],[FECHA DE INICIO (PRIMERA CLASE CALENDARIO)]],TODAY())/30,0)+1-AE1249,"NO VIGENTE"))</f>
        <v>#REF!</v>
      </c>
      <c r="AG1249" s="604"/>
      <c r="AH1249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9" s="1085" t="str">
        <f t="shared" si="324"/>
        <v>SUSPENDER</v>
      </c>
      <c r="AJ1249" s="604"/>
      <c r="AK1249" s="604"/>
      <c r="AL1249" s="604"/>
      <c r="AM1249" s="604"/>
      <c r="AN1249" s="924"/>
      <c r="AO1249" s="924"/>
      <c r="AP1249" s="924"/>
      <c r="AQ1249" s="924"/>
      <c r="AR1249" s="924"/>
      <c r="AS1249" s="924"/>
      <c r="AT1249" s="604"/>
      <c r="AU1249" s="604"/>
      <c r="AV1249" s="604"/>
      <c r="AW1249" s="604"/>
      <c r="AX1249" s="604"/>
      <c r="AY1249" s="604"/>
      <c r="AZ1249" s="604"/>
      <c r="BA1249" s="604"/>
      <c r="BB1249" s="604"/>
      <c r="BC1249" s="604"/>
      <c r="BD1249" s="604"/>
      <c r="BE1249" s="604"/>
      <c r="BF1249" s="604"/>
      <c r="BG1249" s="604"/>
      <c r="BH1249" s="604"/>
      <c r="BI1249" s="604"/>
      <c r="BJ1249" s="604"/>
      <c r="BK1249" s="604"/>
      <c r="BL1249" s="604"/>
      <c r="BM1249" s="604"/>
      <c r="BN1249" s="604"/>
      <c r="BO1249" s="604"/>
      <c r="BP1249" s="604"/>
      <c r="BQ1249" s="604"/>
      <c r="BR1249" s="604"/>
      <c r="BS1249" s="604"/>
      <c r="BT1249" s="604"/>
      <c r="BU1249" s="604"/>
      <c r="BV1249" s="604"/>
      <c r="BW1249" s="604"/>
      <c r="BX1249" s="604"/>
      <c r="BY1249" s="604"/>
      <c r="BZ1249" s="604"/>
      <c r="CA1249" s="604"/>
      <c r="CB1249" s="604"/>
      <c r="CC1249" s="604"/>
      <c r="CD1249" s="604"/>
      <c r="CE1249" s="604"/>
      <c r="CF1249" s="604"/>
      <c r="CG1249" s="604"/>
      <c r="CH1249" s="604"/>
      <c r="CI1249" s="604"/>
      <c r="CJ1249" s="604"/>
      <c r="CK1249" s="604"/>
    </row>
    <row r="1250" spans="1:89" ht="16" hidden="1">
      <c r="A1250" s="447">
        <f t="shared" si="329"/>
        <v>1232</v>
      </c>
      <c r="B1250" s="46"/>
      <c r="C1250" s="1070"/>
      <c r="D1250" s="46"/>
      <c r="E1250" s="672"/>
      <c r="F1250" s="139"/>
      <c r="G1250" s="139"/>
      <c r="H1250" s="673"/>
      <c r="I1250" s="674"/>
      <c r="J1250" s="676"/>
      <c r="K1250" s="676"/>
      <c r="L1250" s="676"/>
      <c r="M1250" s="134"/>
      <c r="N1250" s="135"/>
      <c r="O1250" s="118" t="e">
        <f>EDATE($N1250,#REF!-1)</f>
        <v>#REF!</v>
      </c>
      <c r="P1250" s="135"/>
      <c r="Q1250" s="118" t="str">
        <f t="shared" si="325"/>
        <v/>
      </c>
      <c r="R1250" s="49" t="str">
        <f t="shared" si="326"/>
        <v/>
      </c>
      <c r="S1250" s="49">
        <f t="shared" si="330"/>
        <v>0</v>
      </c>
      <c r="T1250" s="245"/>
      <c r="U1250" s="132"/>
      <c r="V1250" s="604"/>
      <c r="W1250" s="604" t="str">
        <f t="shared" si="327"/>
        <v/>
      </c>
      <c r="X1250" s="1022">
        <f t="shared" si="328"/>
        <v>0</v>
      </c>
      <c r="Y1250" s="326"/>
      <c r="Z1250" s="327"/>
      <c r="AA1250" s="328"/>
      <c r="AB1250" s="604" t="e">
        <f ca="1">IF(Cat_alumnos[[#This Row],[Termina Programa]]&lt;TODAY(), "EGRESADO", "VIGENTE")</f>
        <v>#REF!</v>
      </c>
      <c r="AD1250" s="1249">
        <v>1232</v>
      </c>
      <c r="AE1250" s="925"/>
      <c r="AF1250" s="1332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CALENDARIO)]],TODAY())/30,0)-AE1250, IF(Cat_alumnos[[#This Row],[ESTATUS ACADÉMICO]]="VIGENTE",ROUNDDOWN(DAYS360(Cat_alumnos[[#This Row],[FECHA DE INICIO (PRIMERA CLASE CALENDARIO)]],TODAY())/30,0)+1-AE1250,"NO VIGENTE"))</f>
        <v>#REF!</v>
      </c>
      <c r="AG1250" s="604"/>
      <c r="AH1250" s="1308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50" s="1085" t="str">
        <f t="shared" si="324"/>
        <v>SUSPENDER</v>
      </c>
      <c r="AJ1250" s="604"/>
      <c r="AK1250" s="604"/>
      <c r="AL1250" s="604"/>
      <c r="AM1250" s="604"/>
      <c r="AN1250" s="924"/>
      <c r="AO1250" s="924"/>
      <c r="AP1250" s="924"/>
      <c r="AQ1250" s="924"/>
      <c r="AR1250" s="924"/>
      <c r="AS1250" s="924"/>
      <c r="AT1250" s="604"/>
      <c r="AU1250" s="604"/>
      <c r="AV1250" s="604"/>
      <c r="AW1250" s="604"/>
      <c r="AX1250" s="604"/>
      <c r="AY1250" s="604"/>
      <c r="AZ1250" s="604"/>
      <c r="BA1250" s="604"/>
      <c r="BB1250" s="604"/>
      <c r="BC1250" s="604"/>
      <c r="BD1250" s="604"/>
      <c r="BE1250" s="604"/>
      <c r="BF1250" s="604"/>
      <c r="BG1250" s="604"/>
      <c r="BH1250" s="604"/>
      <c r="BI1250" s="604"/>
      <c r="BJ1250" s="604"/>
      <c r="BK1250" s="604"/>
      <c r="BL1250" s="604"/>
      <c r="BM1250" s="604"/>
      <c r="BN1250" s="604"/>
      <c r="BO1250" s="604"/>
      <c r="BP1250" s="604"/>
      <c r="BQ1250" s="604"/>
      <c r="BR1250" s="604"/>
      <c r="BS1250" s="604"/>
      <c r="BT1250" s="604"/>
      <c r="BU1250" s="604"/>
      <c r="BV1250" s="604"/>
      <c r="BW1250" s="604"/>
      <c r="BX1250" s="604"/>
      <c r="BY1250" s="604"/>
      <c r="BZ1250" s="604"/>
      <c r="CA1250" s="604"/>
      <c r="CB1250" s="604"/>
      <c r="CC1250" s="604"/>
      <c r="CD1250" s="604"/>
      <c r="CE1250" s="604"/>
      <c r="CF1250" s="604"/>
      <c r="CG1250" s="604"/>
      <c r="CH1250" s="604"/>
      <c r="CI1250" s="604"/>
      <c r="CJ1250" s="604"/>
      <c r="CK1250" s="604"/>
    </row>
  </sheetData>
  <sheetProtection insertRows="0" sort="0" autoFilter="0"/>
  <mergeCells count="8">
    <mergeCell ref="B15:C15"/>
    <mergeCell ref="AK1:AL1"/>
    <mergeCell ref="BU3:BV3"/>
    <mergeCell ref="BX3:BZ3"/>
    <mergeCell ref="AV17:BW17"/>
    <mergeCell ref="BY17:CD17"/>
    <mergeCell ref="AO17:AQ17"/>
    <mergeCell ref="AK2:AL2"/>
  </mergeCells>
  <phoneticPr fontId="117" type="noConversion"/>
  <conditionalFormatting sqref="AI67:AI72 AI82:AI126 AI128:AI221 AI341:AI350 AI226:AI338 AI57:AI64 AI19:AI55 AI352:AI641">
    <cfRule type="containsText" dxfId="301" priority="121" operator="containsText" text="COBRANZA">
      <formula>NOT(ISERROR(SEARCH(("COBRANZA"),(AI19))))</formula>
    </cfRule>
  </conditionalFormatting>
  <conditionalFormatting sqref="AI67:AI72 AI82:AI126 AI128:AI221 AI341:AI350 AI226:AI338 AI57:AI64 AI19:AI55 AI352:AI641">
    <cfRule type="containsText" dxfId="300" priority="122" operator="containsText" text="Al día JUNIO">
      <formula>NOT(ISERROR(SEARCH(("Al día JUNIO"),(AI19))))</formula>
    </cfRule>
  </conditionalFormatting>
  <conditionalFormatting sqref="AI67:AI72 AI82:AI126 AI128:AI221 AI341:AI350 AI226:AI338 AI57:AI64 AI19:AI55 AI352:AI641">
    <cfRule type="containsText" dxfId="299" priority="123" operator="containsText" text="SUSPENDER">
      <formula>NOT(ISERROR(SEARCH(("SUSPENDER"),(AI19))))</formula>
    </cfRule>
  </conditionalFormatting>
  <conditionalFormatting sqref="AI339:AI340">
    <cfRule type="containsText" dxfId="298" priority="127" operator="containsText" text="COBRANZA">
      <formula>NOT(ISERROR(SEARCH(("COBRANZA"),(AI339))))</formula>
    </cfRule>
  </conditionalFormatting>
  <conditionalFormatting sqref="AI339:AI340">
    <cfRule type="containsText" dxfId="297" priority="128" operator="containsText" text="Al día JUNIO">
      <formula>NOT(ISERROR(SEARCH(("Al día JUNIO"),(AI339))))</formula>
    </cfRule>
  </conditionalFormatting>
  <conditionalFormatting sqref="AI339:AI340">
    <cfRule type="containsText" dxfId="296" priority="129" operator="containsText" text="SUSPENDER">
      <formula>NOT(ISERROR(SEARCH(("SUSPENDER"),(AI339))))</formula>
    </cfRule>
  </conditionalFormatting>
  <conditionalFormatting sqref="U9:U14 U57:U64 U68:U72 U82:U126 U128:U221 U16:U17 U19:U55 U226:U738">
    <cfRule type="containsText" dxfId="295" priority="137" operator="containsText" text="BAJA DEFINITIVA">
      <formula>NOT(ISERROR(SEARCH(("BAJA DEFINITIVA"),(U9))))</formula>
    </cfRule>
  </conditionalFormatting>
  <conditionalFormatting sqref="U9:U14 U57:U64 U68:U72 U82:U126 U128:U221 U16:U17 U19:U55 U226:U738">
    <cfRule type="containsText" dxfId="294" priority="138" operator="containsText" text="EGRESADO">
      <formula>NOT(ISERROR(SEARCH(("EGRESADO"),(U9))))</formula>
    </cfRule>
  </conditionalFormatting>
  <conditionalFormatting sqref="U9:U14 U57:U64 U68:U72 U82:U126 U128:U221 U16:U17 U19:U55 U226:U738">
    <cfRule type="containsText" dxfId="293" priority="139" operator="containsText" text="BAJA TEMPORAL">
      <formula>NOT(ISERROR(SEARCH(("BAJA TEMPORAL"),(U9))))</formula>
    </cfRule>
  </conditionalFormatting>
  <conditionalFormatting sqref="U9:U14 U57:U64 U68:U72 U82:U126 U128:U221 U16:U17 U19:U55 U226:U738">
    <cfRule type="containsText" dxfId="292" priority="140" operator="containsText" text="VIGENTE">
      <formula>NOT(ISERROR(SEARCH(("VIGENTE"),(U9))))</formula>
    </cfRule>
  </conditionalFormatting>
  <conditionalFormatting sqref="B9:B17 B57:B64 B67:B72 B82:B126 B128:B221 B226:B346 B352:B375 B19:B55 B378:B384 B386:B389 B395:B396 B398 B429:B430 B438:B440 B443 B471:B472 B480 B578 B650">
    <cfRule type="containsText" dxfId="291" priority="142" operator="containsText" text="LD">
      <formula>NOT(ISERROR(SEARCH(("LD"),(B9))))</formula>
    </cfRule>
  </conditionalFormatting>
  <conditionalFormatting sqref="B19:B55 B57:B64 B67:B72 B82:B126 B128:B221 B226:B346 B352:B375 B378:B384 B386:B389 B395:B396 B398 B429:B430 B438:B440 B443 B471:B472 B480 B578 B650">
    <cfRule type="containsText" dxfId="290" priority="143" operator="containsText" text="JTMD">
      <formula>NOT(ISERROR(SEARCH(("JTMD"),(B19))))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9" priority="146" operator="containsText" text="DD">
      <formula>NOT(ISERROR(SEARCH(("DD"),(B19))))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8" priority="148" operator="containsText" text="DIAP">
      <formula>NOT(ISERROR(SEARCH("DIAP",B19)))</formula>
    </cfRule>
  </conditionalFormatting>
  <conditionalFormatting sqref="AI351">
    <cfRule type="containsText" dxfId="287" priority="149" operator="containsText" text="COBRANZA">
      <formula>NOT(ISERROR(SEARCH(("COBRANZA"),(AI351))))</formula>
    </cfRule>
  </conditionalFormatting>
  <conditionalFormatting sqref="AI351">
    <cfRule type="containsText" dxfId="286" priority="150" operator="containsText" text="Al día JUNIO">
      <formula>NOT(ISERROR(SEARCH(("Al día JUNIO"),(AI351))))</formula>
    </cfRule>
  </conditionalFormatting>
  <conditionalFormatting sqref="AI351">
    <cfRule type="containsText" dxfId="285" priority="151" operator="containsText" text="SUSPENDER">
      <formula>NOT(ISERROR(SEARCH(("SUSPENDER"),(AI351))))</formula>
    </cfRule>
  </conditionalFormatting>
  <conditionalFormatting sqref="U351">
    <cfRule type="containsText" dxfId="284" priority="152" operator="containsText" text="BAJA DEFINITIVA">
      <formula>NOT(ISERROR(SEARCH(("BAJA DEFINITIVA"),(U351))))</formula>
    </cfRule>
  </conditionalFormatting>
  <conditionalFormatting sqref="U351">
    <cfRule type="containsText" dxfId="283" priority="153" operator="containsText" text="EGRESADO">
      <formula>NOT(ISERROR(SEARCH(("EGRESADO"),(U351))))</formula>
    </cfRule>
  </conditionalFormatting>
  <conditionalFormatting sqref="U351">
    <cfRule type="containsText" dxfId="282" priority="154" operator="containsText" text="BAJA TEMPORAL">
      <formula>NOT(ISERROR(SEARCH(("BAJA TEMPORAL"),(U351))))</formula>
    </cfRule>
  </conditionalFormatting>
  <conditionalFormatting sqref="U351">
    <cfRule type="containsText" dxfId="281" priority="155" operator="containsText" text="VIGENTE">
      <formula>NOT(ISERROR(SEARCH(("VIGENTE"),(U351))))</formula>
    </cfRule>
  </conditionalFormatting>
  <conditionalFormatting sqref="AI56">
    <cfRule type="containsText" dxfId="280" priority="156" operator="containsText" text="COBRANZA">
      <formula>NOT(ISERROR(SEARCH(("COBRANZA"),(AI56))))</formula>
    </cfRule>
  </conditionalFormatting>
  <conditionalFormatting sqref="AI56">
    <cfRule type="containsText" dxfId="279" priority="157" operator="containsText" text="Al día JUNIO">
      <formula>NOT(ISERROR(SEARCH(("Al día JUNIO"),(AI56))))</formula>
    </cfRule>
  </conditionalFormatting>
  <conditionalFormatting sqref="AI56">
    <cfRule type="containsText" dxfId="278" priority="158" operator="containsText" text="SUSPENDER">
      <formula>NOT(ISERROR(SEARCH(("SUSPENDER"),(AI56))))</formula>
    </cfRule>
  </conditionalFormatting>
  <conditionalFormatting sqref="U56">
    <cfRule type="containsText" dxfId="277" priority="159" operator="containsText" text="BAJA DEFINITIVA">
      <formula>NOT(ISERROR(SEARCH(("BAJA DEFINITIVA"),(U56))))</formula>
    </cfRule>
  </conditionalFormatting>
  <conditionalFormatting sqref="U56">
    <cfRule type="containsText" dxfId="276" priority="160" operator="containsText" text="EGRESADO">
      <formula>NOT(ISERROR(SEARCH(("EGRESADO"),(U56))))</formula>
    </cfRule>
  </conditionalFormatting>
  <conditionalFormatting sqref="U56">
    <cfRule type="containsText" dxfId="275" priority="161" operator="containsText" text="BAJA TEMPORAL">
      <formula>NOT(ISERROR(SEARCH(("BAJA TEMPORAL"),(U56))))</formula>
    </cfRule>
  </conditionalFormatting>
  <conditionalFormatting sqref="U56">
    <cfRule type="containsText" dxfId="274" priority="162" operator="containsText" text="VIGENTE">
      <formula>NOT(ISERROR(SEARCH(("VIGENTE"),(U56))))</formula>
    </cfRule>
  </conditionalFormatting>
  <conditionalFormatting sqref="B56">
    <cfRule type="containsText" dxfId="273" priority="164" operator="containsText" text="LD">
      <formula>NOT(ISERROR(SEARCH(("LD"),(B56))))</formula>
    </cfRule>
  </conditionalFormatting>
  <conditionalFormatting sqref="B56">
    <cfRule type="containsText" dxfId="272" priority="165" operator="containsText" text="JTMD">
      <formula>NOT(ISERROR(SEARCH(("JTMD"),(B56))))</formula>
    </cfRule>
  </conditionalFormatting>
  <conditionalFormatting sqref="B56">
    <cfRule type="containsText" dxfId="271" priority="168" operator="containsText" text="DD">
      <formula>NOT(ISERROR(SEARCH(("DD"),(B56))))</formula>
    </cfRule>
  </conditionalFormatting>
  <conditionalFormatting sqref="B56">
    <cfRule type="containsText" dxfId="270" priority="170" operator="containsText" text="DIAP">
      <formula>NOT(ISERROR(SEARCH("DIAP",B56)))</formula>
    </cfRule>
  </conditionalFormatting>
  <conditionalFormatting sqref="AI66">
    <cfRule type="containsText" dxfId="269" priority="171" operator="containsText" text="COBRANZA">
      <formula>NOT(ISERROR(SEARCH(("COBRANZA"),(AI66))))</formula>
    </cfRule>
  </conditionalFormatting>
  <conditionalFormatting sqref="AI66">
    <cfRule type="containsText" dxfId="268" priority="172" operator="containsText" text="Al día JUNIO">
      <formula>NOT(ISERROR(SEARCH(("Al día JUNIO"),(AI66))))</formula>
    </cfRule>
  </conditionalFormatting>
  <conditionalFormatting sqref="AI66">
    <cfRule type="containsText" dxfId="267" priority="173" operator="containsText" text="SUSPENDER">
      <formula>NOT(ISERROR(SEARCH(("SUSPENDER"),(AI66))))</formula>
    </cfRule>
  </conditionalFormatting>
  <conditionalFormatting sqref="B66">
    <cfRule type="containsText" dxfId="266" priority="179" operator="containsText" text="LD">
      <formula>NOT(ISERROR(SEARCH(("LD"),(B66))))</formula>
    </cfRule>
  </conditionalFormatting>
  <conditionalFormatting sqref="B66">
    <cfRule type="containsText" dxfId="265" priority="180" operator="containsText" text="JTMD">
      <formula>NOT(ISERROR(SEARCH(("JTMD"),(B66))))</formula>
    </cfRule>
  </conditionalFormatting>
  <conditionalFormatting sqref="B66">
    <cfRule type="containsText" dxfId="264" priority="183" operator="containsText" text="DD">
      <formula>NOT(ISERROR(SEARCH(("DD"),(B66))))</formula>
    </cfRule>
  </conditionalFormatting>
  <conditionalFormatting sqref="B66">
    <cfRule type="containsText" dxfId="263" priority="185" operator="containsText" text="DIAP">
      <formula>NOT(ISERROR(SEARCH("DIAP",B66)))</formula>
    </cfRule>
  </conditionalFormatting>
  <conditionalFormatting sqref="U65:U67">
    <cfRule type="containsText" dxfId="262" priority="189" operator="containsText" text="BAJA DEFINITIVA">
      <formula>NOT(ISERROR(SEARCH(("BAJA DEFINITIVA"),(U65))))</formula>
    </cfRule>
  </conditionalFormatting>
  <conditionalFormatting sqref="U65:U67">
    <cfRule type="containsText" dxfId="261" priority="190" operator="containsText" text="EGRESADO">
      <formula>NOT(ISERROR(SEARCH(("EGRESADO"),(U65))))</formula>
    </cfRule>
  </conditionalFormatting>
  <conditionalFormatting sqref="U65:U67">
    <cfRule type="containsText" dxfId="260" priority="191" operator="containsText" text="BAJA TEMPORAL">
      <formula>NOT(ISERROR(SEARCH(("BAJA TEMPORAL"),(U65))))</formula>
    </cfRule>
  </conditionalFormatting>
  <conditionalFormatting sqref="U65:U67">
    <cfRule type="containsText" dxfId="259" priority="192" operator="containsText" text="VIGENTE">
      <formula>NOT(ISERROR(SEARCH(("VIGENTE"),(U65))))</formula>
    </cfRule>
  </conditionalFormatting>
  <conditionalFormatting sqref="B65">
    <cfRule type="containsText" dxfId="258" priority="194" operator="containsText" text="LD">
      <formula>NOT(ISERROR(SEARCH(("LD"),(B65))))</formula>
    </cfRule>
  </conditionalFormatting>
  <conditionalFormatting sqref="B65">
    <cfRule type="containsText" dxfId="257" priority="195" operator="containsText" text="JTMD">
      <formula>NOT(ISERROR(SEARCH(("JTMD"),(B65))))</formula>
    </cfRule>
  </conditionalFormatting>
  <conditionalFormatting sqref="B65">
    <cfRule type="containsText" dxfId="256" priority="198" operator="containsText" text="DD">
      <formula>NOT(ISERROR(SEARCH(("DD"),(B65))))</formula>
    </cfRule>
  </conditionalFormatting>
  <conditionalFormatting sqref="B65">
    <cfRule type="containsText" dxfId="255" priority="200" operator="containsText" text="DIAP">
      <formula>NOT(ISERROR(SEARCH("DIAP",B65)))</formula>
    </cfRule>
  </conditionalFormatting>
  <conditionalFormatting sqref="AI73:AI81">
    <cfRule type="containsText" dxfId="254" priority="201" operator="containsText" text="COBRANZA">
      <formula>NOT(ISERROR(SEARCH(("COBRANZA"),(AI73))))</formula>
    </cfRule>
  </conditionalFormatting>
  <conditionalFormatting sqref="AI73:AI81">
    <cfRule type="containsText" dxfId="253" priority="202" operator="containsText" text="Al día JUNIO">
      <formula>NOT(ISERROR(SEARCH(("Al día JUNIO"),(AI73))))</formula>
    </cfRule>
  </conditionalFormatting>
  <conditionalFormatting sqref="AI73:AI81">
    <cfRule type="containsText" dxfId="252" priority="203" operator="containsText" text="SUSPENDER">
      <formula>NOT(ISERROR(SEARCH(("SUSPENDER"),(AI73))))</formula>
    </cfRule>
  </conditionalFormatting>
  <conditionalFormatting sqref="U73:U81">
    <cfRule type="containsText" dxfId="251" priority="204" operator="containsText" text="BAJA DEFINITIVA">
      <formula>NOT(ISERROR(SEARCH(("BAJA DEFINITIVA"),(U73))))</formula>
    </cfRule>
  </conditionalFormatting>
  <conditionalFormatting sqref="U73:U81">
    <cfRule type="containsText" dxfId="250" priority="205" operator="containsText" text="EGRESADO">
      <formula>NOT(ISERROR(SEARCH(("EGRESADO"),(U73))))</formula>
    </cfRule>
  </conditionalFormatting>
  <conditionalFormatting sqref="U73:U81">
    <cfRule type="containsText" dxfId="249" priority="206" operator="containsText" text="BAJA TEMPORAL">
      <formula>NOT(ISERROR(SEARCH(("BAJA TEMPORAL"),(U73))))</formula>
    </cfRule>
  </conditionalFormatting>
  <conditionalFormatting sqref="U73:U81">
    <cfRule type="containsText" dxfId="248" priority="207" operator="containsText" text="VIGENTE">
      <formula>NOT(ISERROR(SEARCH(("VIGENTE"),(U73))))</formula>
    </cfRule>
  </conditionalFormatting>
  <conditionalFormatting sqref="B73:B81">
    <cfRule type="containsText" dxfId="247" priority="209" operator="containsText" text="LD">
      <formula>NOT(ISERROR(SEARCH(("LD"),(B73))))</formula>
    </cfRule>
  </conditionalFormatting>
  <conditionalFormatting sqref="B73:B81">
    <cfRule type="containsText" dxfId="246" priority="210" operator="containsText" text="JTMD">
      <formula>NOT(ISERROR(SEARCH(("JTMD"),(B73))))</formula>
    </cfRule>
  </conditionalFormatting>
  <conditionalFormatting sqref="B73:B81">
    <cfRule type="containsText" dxfId="245" priority="213" operator="containsText" text="DD">
      <formula>NOT(ISERROR(SEARCH(("DD"),(B73))))</formula>
    </cfRule>
  </conditionalFormatting>
  <conditionalFormatting sqref="B73:B81">
    <cfRule type="containsText" dxfId="244" priority="215" operator="containsText" text="DIAP">
      <formula>NOT(ISERROR(SEARCH("DIAP",B73)))</formula>
    </cfRule>
  </conditionalFormatting>
  <conditionalFormatting sqref="AI127">
    <cfRule type="containsText" dxfId="243" priority="216" operator="containsText" text="COBRANZA">
      <formula>NOT(ISERROR(SEARCH(("COBRANZA"),(AI127))))</formula>
    </cfRule>
  </conditionalFormatting>
  <conditionalFormatting sqref="AI127">
    <cfRule type="containsText" dxfId="242" priority="217" operator="containsText" text="Al día JUNIO">
      <formula>NOT(ISERROR(SEARCH(("Al día JUNIO"),(AI127))))</formula>
    </cfRule>
  </conditionalFormatting>
  <conditionalFormatting sqref="AI127">
    <cfRule type="containsText" dxfId="241" priority="218" operator="containsText" text="SUSPENDER">
      <formula>NOT(ISERROR(SEARCH(("SUSPENDER"),(AI127))))</formula>
    </cfRule>
  </conditionalFormatting>
  <conditionalFormatting sqref="U127">
    <cfRule type="containsText" dxfId="240" priority="219" operator="containsText" text="BAJA DEFINITIVA">
      <formula>NOT(ISERROR(SEARCH(("BAJA DEFINITIVA"),(U127))))</formula>
    </cfRule>
  </conditionalFormatting>
  <conditionalFormatting sqref="U127">
    <cfRule type="containsText" dxfId="239" priority="220" operator="containsText" text="EGRESADO">
      <formula>NOT(ISERROR(SEARCH(("EGRESADO"),(U127))))</formula>
    </cfRule>
  </conditionalFormatting>
  <conditionalFormatting sqref="U127">
    <cfRule type="containsText" dxfId="238" priority="221" operator="containsText" text="BAJA TEMPORAL">
      <formula>NOT(ISERROR(SEARCH(("BAJA TEMPORAL"),(U127))))</formula>
    </cfRule>
  </conditionalFormatting>
  <conditionalFormatting sqref="U127">
    <cfRule type="containsText" dxfId="237" priority="222" operator="containsText" text="VIGENTE">
      <formula>NOT(ISERROR(SEARCH(("VIGENTE"),(U127))))</formula>
    </cfRule>
  </conditionalFormatting>
  <conditionalFormatting sqref="B127">
    <cfRule type="containsText" dxfId="236" priority="224" operator="containsText" text="LD">
      <formula>NOT(ISERROR(SEARCH(("LD"),(B127))))</formula>
    </cfRule>
  </conditionalFormatting>
  <conditionalFormatting sqref="B127">
    <cfRule type="containsText" dxfId="235" priority="225" operator="containsText" text="JTMD">
      <formula>NOT(ISERROR(SEARCH(("JTMD"),(B127))))</formula>
    </cfRule>
  </conditionalFormatting>
  <conditionalFormatting sqref="B127">
    <cfRule type="containsText" dxfId="234" priority="228" operator="containsText" text="DD">
      <formula>NOT(ISERROR(SEARCH(("DD"),(B127))))</formula>
    </cfRule>
  </conditionalFormatting>
  <conditionalFormatting sqref="B127">
    <cfRule type="containsText" dxfId="233" priority="230" operator="containsText" text="DIAPP">
      <formula>NOT(ISERROR(SEARCH(("DIAPP"),(B127))))</formula>
    </cfRule>
  </conditionalFormatting>
  <conditionalFormatting sqref="AI222:AI225">
    <cfRule type="containsText" dxfId="232" priority="231" operator="containsText" text="COBRANZA">
      <formula>NOT(ISERROR(SEARCH(("COBRANZA"),(AI222))))</formula>
    </cfRule>
  </conditionalFormatting>
  <conditionalFormatting sqref="AI222:AI225">
    <cfRule type="containsText" dxfId="231" priority="232" operator="containsText" text="Al día JUNIO">
      <formula>NOT(ISERROR(SEARCH(("Al día JUNIO"),(AI222))))</formula>
    </cfRule>
  </conditionalFormatting>
  <conditionalFormatting sqref="AI222:AI225">
    <cfRule type="containsText" dxfId="230" priority="233" operator="containsText" text="SUSPENDER">
      <formula>NOT(ISERROR(SEARCH(("SUSPENDER"),(AI222))))</formula>
    </cfRule>
  </conditionalFormatting>
  <conditionalFormatting sqref="U222:U225">
    <cfRule type="containsText" dxfId="229" priority="234" operator="containsText" text="BAJA DEFINITIVA">
      <formula>NOT(ISERROR(SEARCH(("BAJA DEFINITIVA"),(U222))))</formula>
    </cfRule>
  </conditionalFormatting>
  <conditionalFormatting sqref="U222:U225">
    <cfRule type="containsText" dxfId="228" priority="235" operator="containsText" text="EGRESADO">
      <formula>NOT(ISERROR(SEARCH(("EGRESADO"),(U222))))</formula>
    </cfRule>
  </conditionalFormatting>
  <conditionalFormatting sqref="U222:U225">
    <cfRule type="containsText" dxfId="227" priority="236" operator="containsText" text="BAJA TEMPORAL">
      <formula>NOT(ISERROR(SEARCH(("BAJA TEMPORAL"),(U222))))</formula>
    </cfRule>
  </conditionalFormatting>
  <conditionalFormatting sqref="U222:U225">
    <cfRule type="containsText" dxfId="226" priority="237" operator="containsText" text="VIGENTE">
      <formula>NOT(ISERROR(SEARCH(("VIGENTE"),(U222))))</formula>
    </cfRule>
  </conditionalFormatting>
  <conditionalFormatting sqref="B222:B225">
    <cfRule type="containsText" dxfId="225" priority="239" operator="containsText" text="LD">
      <formula>NOT(ISERROR(SEARCH(("LD"),(B222))))</formula>
    </cfRule>
  </conditionalFormatting>
  <conditionalFormatting sqref="B222:B225">
    <cfRule type="containsText" dxfId="224" priority="240" operator="containsText" text="JTMD">
      <formula>NOT(ISERROR(SEARCH(("JTMD"),(B222))))</formula>
    </cfRule>
  </conditionalFormatting>
  <conditionalFormatting sqref="B222:B225">
    <cfRule type="containsText" dxfId="223" priority="243" operator="containsText" text="DD">
      <formula>NOT(ISERROR(SEARCH(("DD"),(B222))))</formula>
    </cfRule>
  </conditionalFormatting>
  <conditionalFormatting sqref="B222:B225">
    <cfRule type="containsText" dxfId="222" priority="245" operator="containsText" text="DIAP">
      <formula>NOT(ISERROR(SEARCH("DIAP",B222)))</formula>
    </cfRule>
  </conditionalFormatting>
  <conditionalFormatting sqref="B385">
    <cfRule type="containsText" dxfId="221" priority="114" operator="containsText" text="LD">
      <formula>NOT(ISERROR(SEARCH(("LD"),(B385))))</formula>
    </cfRule>
  </conditionalFormatting>
  <conditionalFormatting sqref="B385">
    <cfRule type="containsText" dxfId="220" priority="115" operator="containsText" text="JTMD">
      <formula>NOT(ISERROR(SEARCH(("JTMD"),(B385))))</formula>
    </cfRule>
  </conditionalFormatting>
  <conditionalFormatting sqref="B385">
    <cfRule type="containsText" dxfId="219" priority="118" operator="containsText" text="DD">
      <formula>NOT(ISERROR(SEARCH(("DD"),(B385))))</formula>
    </cfRule>
  </conditionalFormatting>
  <conditionalFormatting sqref="B385">
    <cfRule type="containsText" dxfId="218" priority="120" operator="containsText" text="DIAP">
      <formula>NOT(ISERROR(SEARCH("DIAP",B385)))</formula>
    </cfRule>
  </conditionalFormatting>
  <conditionalFormatting sqref="AI65">
    <cfRule type="containsText" dxfId="217" priority="108" operator="containsText" text="COBRANZA">
      <formula>NOT(ISERROR(SEARCH(("COBRANZA"),(AI65))))</formula>
    </cfRule>
  </conditionalFormatting>
  <conditionalFormatting sqref="AI65">
    <cfRule type="containsText" dxfId="216" priority="109" operator="containsText" text="Al día JUNIO">
      <formula>NOT(ISERROR(SEARCH(("Al día JUNIO"),(AI65))))</formula>
    </cfRule>
  </conditionalFormatting>
  <conditionalFormatting sqref="AI65">
    <cfRule type="containsText" dxfId="215" priority="110" operator="containsText" text="SUSPENDER">
      <formula>NOT(ISERROR(SEARCH(("SUSPENDER"),(AI65))))</formula>
    </cfRule>
  </conditionalFormatting>
  <conditionalFormatting sqref="B397">
    <cfRule type="containsText" dxfId="214" priority="98" operator="containsText" text="LD">
      <formula>NOT(ISERROR(SEARCH(("LD"),(B397))))</formula>
    </cfRule>
  </conditionalFormatting>
  <conditionalFormatting sqref="B397">
    <cfRule type="containsText" dxfId="213" priority="99" operator="containsText" text="JT LD">
      <formula>NOT(ISERROR(SEARCH(("JT LD"),(B397))))</formula>
    </cfRule>
  </conditionalFormatting>
  <conditionalFormatting sqref="B397">
    <cfRule type="containsText" dxfId="212" priority="100" operator="containsText" text="JT DD">
      <formula>NOT(ISERROR(SEARCH(("JT DD"),(B397))))</formula>
    </cfRule>
  </conditionalFormatting>
  <conditionalFormatting sqref="B397">
    <cfRule type="containsText" dxfId="211" priority="101" operator="containsText" text="MDP">
      <formula>NOT(ISERROR(SEARCH(("MDP"),(B397))))</formula>
    </cfRule>
  </conditionalFormatting>
  <conditionalFormatting sqref="B397">
    <cfRule type="containsText" dxfId="210" priority="104" operator="containsText" text="JT MD">
      <formula>NOT(ISERROR(SEARCH(("JT MD"),(B397))))</formula>
    </cfRule>
  </conditionalFormatting>
  <conditionalFormatting sqref="B397">
    <cfRule type="containsText" dxfId="209" priority="105" operator="containsText" text="DD">
      <formula>NOT(ISERROR(SEARCH(("DD"),(B397))))</formula>
    </cfRule>
  </conditionalFormatting>
  <conditionalFormatting sqref="B471:B472">
    <cfRule type="containsText" dxfId="208" priority="91" operator="containsText" text="MDP">
      <formula>NOT(ISERROR(SEARCH("MDP",B471)))</formula>
    </cfRule>
  </conditionalFormatting>
  <conditionalFormatting sqref="A324:B324 D324:N324 A401:B401 D401:N401 M543 S548 Q544:S546 P374:P381 R547:S547 B578:F578 A450:F450 H586:N586 H578:N578 H463:N469 H470:I470 N470 H450:M462 AL561:AM596 L470 A325:N335 A248:C248 E248:S248 A225:C225 E225:S225 A481:C481 E481:F481 AO20:CI318 AO495:AT495 AV495:CB495 C586:F586 AB630:AC630 A192:F192 H192:S192 R614:S614 AO496:CB574 AO575:BW575 AO576:CB613 A482:F488 A650:H650 F657:G657 R651:AA657 P586:S586 R659:S661 AB644:AB657 U643:U657 J650:K650 A384:N400 E383:N383 A382:C383 F382:G382 K382 P383:P475 AC642:AC657 B658:C658 E658:I658 S658 R637 L658:Q658 A493:F508 A492:C492 E492:F492 A490:F491 A489:C489 E489:F489 C668 E668:G668 K668:M668 P668:R668 V680:AB682 R669:R681 A477:F480 A476 C476:F476 P477:P508 H476:L476 AI614:CB664 AS668:CI677 AS665:CB667 AO319:CB494 CC319:CI667 R549:S577 A452:F467 A451:B451 D451:F451 R682:S691 U705:U712 H705:M706 Q705:S706 Q714:S714 A337:N381 A336:D336 F336:N336 R715:S715 S692 AI665:AR677 A276:N323 A402:N449 A473:F475 A472:C472 E472:F472 D900:R900 B900 R742:S744 R745 S745:S747 R748:S754 P756:S756 V737:AB748 Q763:S763 Q755:S755 G806 P365:S373 R374:S402 Q587:S595 Q604:S613 U631:AC635 U630:Z630 U628:AC629 U638:AC641 U642:AB643 U644:AA648 U736:AB736 U737 A187:S191 A193:S197 T187:AC197 A211:S224 A226:S245 T211:AC245 A247:S247 A249:S252 T247:AC252 A275:S275 P276:S280 T275:AC280 P578:AC578 T586:AC595 T604:AC614 R628:T635 S638:T648 P650:AA650 R708:AB712 R736:T737 T742:U748 R757:AB757 Q615:AC627 S636:AC637 S662:S664 U658:AC658 U659:AB664 R738:U738 A198:AC210 A246:AC246 R579:AC581 R693:S693 T758:T763 S649:AA649 A19:AC20 A253:AC274 T365:AC402 T651:T669 S665:AB679 R707:S707 T705:AB707 R713:S713 T713:AB715 Q739:U741 P281:AC364 T835:T836 R815:S839 T749:AB756 U758:AB779 T544:AC577 Q582:AC585 AG20:AG687 AJ570:AK578 AE19:CI19 AF19:AF744 AI544:AI585 AI20:AN543 AI586:AK595 AI600:AN602 AJ581:AK585 AI596 AK596 AF688:AG779 AE20:AE779 Q805:AB805 AI779:AJ779 AL779:CI779 AI799:BW799 BY799:CI799 AI683:AI699 AJ550:AN560 AL549:AN549 AK561:AK569 AK579:AK580 Q596:AC603 T683:AB693 R694:AB704 A471:F471 A470 C470:F470 R716:AB735 R806:AB814 R403:AC517 AI604:AN613 AI603:AJ603 AL603:AN603 AL683:CI699 AI597:AM599 AN561:AN599 H471:N475 H477:N508 AI700:CI778 F868:G868 C872 P866:AA866 R867:AA867 P869:AA871 E872:G872 AI780:CI798 P518:AC543 T837:AB839 AJ545:AN548 AJ544 AL544:AN544 AI678:CI682 A22:AC186 A21:F21 H21:AC21 R764:T772 R774:AB804 T773 R758:S762 Q868:AA868 Q872:AA872 A469:F469 A468:B468 D468:F468 AC659:AC1002 AE893:AI898 AK893:CI898 AE874:CI892 B901:R903 B883 D883:E883 K883:M883 P885:Q885 B899:R899 B909:AB923 A924:AB1551 AD1251:CI1335 AE899:CI1250 AD19:AD1250 U815:AB836 R840:AB865 AB866:AB872 AI800:CI873 AE780:AG873 A509:A923 R873:AB891 Q892:AB893 R894:AB895 R896:U896 S899:S903 B904:S908 T898:U908 V896:AB908 AH20:AH873">
    <cfRule type="expression" dxfId="207" priority="76">
      <formula>ROW()=CELL("fila")</formula>
    </cfRule>
  </conditionalFormatting>
  <conditionalFormatting sqref="D516">
    <cfRule type="expression" dxfId="206" priority="75">
      <formula>ROW()=CELL("fila")</formula>
    </cfRule>
  </conditionalFormatting>
  <conditionalFormatting sqref="Q462">
    <cfRule type="expression" dxfId="205" priority="74">
      <formula>ROW()=CELL("fila")</formula>
    </cfRule>
  </conditionalFormatting>
  <conditionalFormatting sqref="R662:R664">
    <cfRule type="expression" dxfId="204" priority="62">
      <formula>ROW()=CELL("fila")</formula>
    </cfRule>
  </conditionalFormatting>
  <conditionalFormatting sqref="R642:R649">
    <cfRule type="expression" dxfId="203" priority="61">
      <formula>ROW()=CELL("fila")</formula>
    </cfRule>
  </conditionalFormatting>
  <conditionalFormatting sqref="B658">
    <cfRule type="containsText" dxfId="202" priority="57" operator="containsText" text="LD">
      <formula>NOT(ISERROR(SEARCH(("LD"),(B658))))</formula>
    </cfRule>
  </conditionalFormatting>
  <conditionalFormatting sqref="B658">
    <cfRule type="containsText" dxfId="201" priority="58" operator="containsText" text="JTMD">
      <formula>NOT(ISERROR(SEARCH(("JTMD"),(B658))))</formula>
    </cfRule>
  </conditionalFormatting>
  <conditionalFormatting sqref="B658">
    <cfRule type="containsText" dxfId="200" priority="59" operator="containsText" text="DD">
      <formula>NOT(ISERROR(SEARCH(("DD"),(B658))))</formula>
    </cfRule>
  </conditionalFormatting>
  <conditionalFormatting sqref="B658">
    <cfRule type="containsText" dxfId="199" priority="60" operator="containsText" text="DIAP">
      <formula>NOT(ISERROR(SEARCH("DIAP",B658)))</formula>
    </cfRule>
  </conditionalFormatting>
  <conditionalFormatting sqref="R658">
    <cfRule type="expression" dxfId="198" priority="56">
      <formula>ROW()=CELL("fila")</formula>
    </cfRule>
  </conditionalFormatting>
  <conditionalFormatting sqref="R636">
    <cfRule type="expression" dxfId="197" priority="55">
      <formula>ROW()=CELL("fila")</formula>
    </cfRule>
  </conditionalFormatting>
  <conditionalFormatting sqref="S680:S681">
    <cfRule type="expression" dxfId="196" priority="54">
      <formula>ROW()=CELL("fila")</formula>
    </cfRule>
  </conditionalFormatting>
  <conditionalFormatting sqref="U680:U695">
    <cfRule type="expression" dxfId="195" priority="53">
      <formula>ROW()=CELL("fila")</formula>
    </cfRule>
  </conditionalFormatting>
  <conditionalFormatting sqref="C561:C562">
    <cfRule type="expression" dxfId="194" priority="51">
      <formula>ROW()=CELL("fila")</formula>
    </cfRule>
  </conditionalFormatting>
  <conditionalFormatting sqref="C451">
    <cfRule type="expression" dxfId="193" priority="50">
      <formula>ROW()=CELL("fila")</formula>
    </cfRule>
  </conditionalFormatting>
  <conditionalFormatting sqref="C709">
    <cfRule type="expression" dxfId="192" priority="49">
      <formula>ROW()=CELL("fila")</formula>
    </cfRule>
  </conditionalFormatting>
  <conditionalFormatting sqref="E336">
    <cfRule type="containsText" dxfId="191" priority="48" operator="containsText" text="OK">
      <formula>NOT(ISERROR(SEARCH(("OK"),(E336))))</formula>
    </cfRule>
  </conditionalFormatting>
  <conditionalFormatting sqref="AI683:AI847">
    <cfRule type="containsText" dxfId="190" priority="45" operator="containsText" text="COBRANZA">
      <formula>NOT(ISERROR(SEARCH(("COBRANZA"),(AI683))))</formula>
    </cfRule>
  </conditionalFormatting>
  <conditionalFormatting sqref="AI683:AI847">
    <cfRule type="containsText" dxfId="189" priority="46" operator="containsText" text="Al día JUNIO">
      <formula>NOT(ISERROR(SEARCH(("Al día JUNIO"),(AI683))))</formula>
    </cfRule>
  </conditionalFormatting>
  <conditionalFormatting sqref="AI683:AI847">
    <cfRule type="containsText" dxfId="188" priority="47" operator="containsText" text="SUSPENDER">
      <formula>NOT(ISERROR(SEARCH(("SUSPENDER"),(AI683))))</formula>
    </cfRule>
  </conditionalFormatting>
  <conditionalFormatting sqref="D631">
    <cfRule type="expression" dxfId="187" priority="44">
      <formula>ROW()=CELL("fila")</formula>
    </cfRule>
  </conditionalFormatting>
  <conditionalFormatting sqref="D701">
    <cfRule type="expression" dxfId="186" priority="43">
      <formula>ROW()=CELL("fila")</formula>
    </cfRule>
  </conditionalFormatting>
  <conditionalFormatting sqref="E709">
    <cfRule type="expression" dxfId="185" priority="42">
      <formula>ROW()=CELL("fila")</formula>
    </cfRule>
  </conditionalFormatting>
  <conditionalFormatting sqref="C746">
    <cfRule type="expression" dxfId="184" priority="41">
      <formula>ROW()=CELL("fila")</formula>
    </cfRule>
  </conditionalFormatting>
  <conditionalFormatting sqref="R746:R747">
    <cfRule type="expression" dxfId="183" priority="40">
      <formula>ROW()=CELL("fila")</formula>
    </cfRule>
  </conditionalFormatting>
  <conditionalFormatting sqref="G744">
    <cfRule type="expression" dxfId="182" priority="39">
      <formula>ROW()=CELL("fila")</formula>
    </cfRule>
  </conditionalFormatting>
  <conditionalFormatting sqref="AB471">
    <cfRule type="containsText" dxfId="181" priority="35" operator="containsText" text="BAJA DEFINITIVA">
      <formula>NOT(ISERROR(SEARCH(("BAJA DEFINITIVA"),(AB471))))</formula>
    </cfRule>
  </conditionalFormatting>
  <conditionalFormatting sqref="AB471">
    <cfRule type="containsText" dxfId="180" priority="36" operator="containsText" text="EGRESADO">
      <formula>NOT(ISERROR(SEARCH(("EGRESADO"),(AB471))))</formula>
    </cfRule>
  </conditionalFormatting>
  <conditionalFormatting sqref="AB471">
    <cfRule type="containsText" dxfId="179" priority="37" operator="containsText" text="BAJA TEMPORAL">
      <formula>NOT(ISERROR(SEARCH(("BAJA TEMPORAL"),(AB471))))</formula>
    </cfRule>
  </conditionalFormatting>
  <conditionalFormatting sqref="AB471">
    <cfRule type="containsText" dxfId="178" priority="38" operator="containsText" text="VIGENTE">
      <formula>NOT(ISERROR(SEARCH(("VIGENTE"),(AB471))))</formula>
    </cfRule>
  </conditionalFormatting>
  <conditionalFormatting sqref="T834 T832 T829 T818 T680:T682">
    <cfRule type="expression" dxfId="177" priority="33">
      <formula>ROW()=CELL("fila")</formula>
    </cfRule>
  </conditionalFormatting>
  <conditionalFormatting sqref="T833 T830:T831 T819:T828 T816:T817">
    <cfRule type="expression" dxfId="176" priority="32">
      <formula>ROW()=CELL("fila")</formula>
    </cfRule>
  </conditionalFormatting>
  <conditionalFormatting sqref="T815">
    <cfRule type="expression" dxfId="175" priority="31">
      <formula>ROW()=CELL("fila")</formula>
    </cfRule>
  </conditionalFormatting>
  <conditionalFormatting sqref="Q814">
    <cfRule type="expression" dxfId="174" priority="27">
      <formula>ROW()=CELL("fila")</formula>
    </cfRule>
  </conditionalFormatting>
  <conditionalFormatting sqref="O697">
    <cfRule type="expression" dxfId="173" priority="25">
      <formula>ROW()=CELL("fila")</formula>
    </cfRule>
  </conditionalFormatting>
  <conditionalFormatting sqref="Q697">
    <cfRule type="expression" dxfId="172" priority="24">
      <formula>ROW()=CELL("fila")</formula>
    </cfRule>
  </conditionalFormatting>
  <conditionalFormatting sqref="AJ683:AK699">
    <cfRule type="expression" dxfId="171" priority="23">
      <formula>ROW()=CELL("fila")</formula>
    </cfRule>
  </conditionalFormatting>
  <conditionalFormatting sqref="AJ549:AK549">
    <cfRule type="expression" dxfId="170" priority="22">
      <formula>ROW()=CELL("fila")</formula>
    </cfRule>
  </conditionalFormatting>
  <conditionalFormatting sqref="AK603">
    <cfRule type="expression" dxfId="169" priority="21">
      <formula>ROW()=CELL("fila")</formula>
    </cfRule>
  </conditionalFormatting>
  <conditionalFormatting sqref="L598 L557:L558 L549:L550 L544:L547">
    <cfRule type="expression" dxfId="168" priority="20">
      <formula>ROW()=CELL("fila")</formula>
    </cfRule>
  </conditionalFormatting>
  <conditionalFormatting sqref="AI678">
    <cfRule type="containsText" dxfId="167" priority="17" operator="containsText" text="COBRANZA">
      <formula>NOT(ISERROR(SEARCH(("COBRANZA"),(AI678))))</formula>
    </cfRule>
  </conditionalFormatting>
  <conditionalFormatting sqref="AI678">
    <cfRule type="containsText" dxfId="166" priority="18" operator="containsText" text="Al día JUNIO">
      <formula>NOT(ISERROR(SEARCH(("Al día JUNIO"),(AI678))))</formula>
    </cfRule>
  </conditionalFormatting>
  <conditionalFormatting sqref="AI678">
    <cfRule type="containsText" dxfId="165" priority="19" operator="containsText" text="SUSPENDER">
      <formula>NOT(ISERROR(SEARCH(("SUSPENDER"),(AI678))))</formula>
    </cfRule>
  </conditionalFormatting>
  <conditionalFormatting sqref="G794">
    <cfRule type="containsText" dxfId="164" priority="16" operator="containsText" text="OK">
      <formula>NOT(ISERROR(SEARCH(("OK"),(G794))))</formula>
    </cfRule>
  </conditionalFormatting>
  <conditionalFormatting sqref="G795">
    <cfRule type="containsText" dxfId="163" priority="15" operator="containsText" text="OK">
      <formula>NOT(ISERROR(SEARCH(("OK"),(G795))))</formula>
    </cfRule>
  </conditionalFormatting>
  <conditionalFormatting sqref="G796">
    <cfRule type="containsText" dxfId="162" priority="14" operator="containsText" text="OK">
      <formula>NOT(ISERROR(SEARCH(("OK"),(G796))))</formula>
    </cfRule>
  </conditionalFormatting>
  <conditionalFormatting sqref="G797">
    <cfRule type="containsText" dxfId="161" priority="13" operator="containsText" text="OK">
      <formula>NOT(ISERROR(SEARCH(("OK"),(G797))))</formula>
    </cfRule>
  </conditionalFormatting>
  <conditionalFormatting sqref="G802">
    <cfRule type="containsText" dxfId="160" priority="12" operator="containsText" text="OK">
      <formula>NOT(ISERROR(SEARCH(("OK"),(G802))))</formula>
    </cfRule>
  </conditionalFormatting>
  <conditionalFormatting sqref="G803">
    <cfRule type="containsText" dxfId="159" priority="11" operator="containsText" text="OK">
      <formula>NOT(ISERROR(SEARCH(("OK"),(G803))))</formula>
    </cfRule>
  </conditionalFormatting>
  <conditionalFormatting sqref="G804">
    <cfRule type="containsText" dxfId="158" priority="10" operator="containsText" text="OK">
      <formula>NOT(ISERROR(SEARCH(("OK"),(G804))))</formula>
    </cfRule>
  </conditionalFormatting>
  <conditionalFormatting sqref="G821">
    <cfRule type="containsText" dxfId="157" priority="9" operator="containsText" text="OK">
      <formula>NOT(ISERROR(SEARCH(("OK"),(G821))))</formula>
    </cfRule>
  </conditionalFormatting>
  <conditionalFormatting sqref="G824">
    <cfRule type="containsText" dxfId="156" priority="8" operator="containsText" text="OK">
      <formula>NOT(ISERROR(SEARCH(("OK"),(G824))))</formula>
    </cfRule>
  </conditionalFormatting>
  <conditionalFormatting sqref="G831">
    <cfRule type="containsText" dxfId="155" priority="7" operator="containsText" text="OK">
      <formula>NOT(ISERROR(SEARCH(("OK"),(G831))))</formula>
    </cfRule>
  </conditionalFormatting>
  <conditionalFormatting sqref="G857">
    <cfRule type="containsText" dxfId="154" priority="6" operator="containsText" text="OK">
      <formula>NOT(ISERROR(SEARCH(("OK"),(G857))))</formula>
    </cfRule>
  </conditionalFormatting>
  <conditionalFormatting sqref="E818">
    <cfRule type="expression" dxfId="153" priority="5">
      <formula>ROW()=CELL("fila")</formula>
    </cfRule>
  </conditionalFormatting>
  <conditionalFormatting sqref="Q886:Q891">
    <cfRule type="expression" dxfId="152" priority="4">
      <formula>ROW()=CELL("fila")</formula>
    </cfRule>
  </conditionalFormatting>
  <conditionalFormatting sqref="S897">
    <cfRule type="expression" dxfId="151" priority="3">
      <formula>ROW()=CELL("fila")</formula>
    </cfRule>
  </conditionalFormatting>
  <conditionalFormatting sqref="S898">
    <cfRule type="expression" dxfId="150" priority="2">
      <formula>ROW()=CELL("fila")</formula>
    </cfRule>
  </conditionalFormatting>
  <conditionalFormatting sqref="U897">
    <cfRule type="expression" dxfId="149" priority="1">
      <formula>ROW()=CELL("fila")</formula>
    </cfRule>
  </conditionalFormatting>
  <dataValidations count="15">
    <dataValidation type="custom" allowBlank="1" showErrorMessage="1" sqref="C325 C371 C373 C397" xr:uid="{1BA31C4E-2066-4665-B2E6-4A94B15FCE1A}">
      <formula1>EQ(LEN(C325),(18))</formula1>
    </dataValidation>
    <dataValidation type="list" allowBlank="1" showInputMessage="1" showErrorMessage="1" sqref="T19:T896 T898:T1250" xr:uid="{A93D7436-08F3-41B8-9A11-1ACE0FF66183}">
      <formula1>Sedes</formula1>
    </dataValidation>
    <dataValidation type="list" allowBlank="1" showErrorMessage="1" sqref="J397" xr:uid="{A55A3133-04BA-4289-A878-8A27F1215213}">
      <formula1>Inscripcion</formula1>
    </dataValidation>
    <dataValidation type="list" allowBlank="1" showErrorMessage="1" sqref="H397" xr:uid="{AEB5DD04-4DC7-4B2D-AECB-0ADA3BF0773C}">
      <formula1>MesesPago</formula1>
    </dataValidation>
    <dataValidation type="list" allowBlank="1" showErrorMessage="1" sqref="K397" xr:uid="{A3E50986-1888-4CEF-B13D-2FD98383BE68}">
      <formula1>Reinscripcion</formula1>
    </dataValidation>
    <dataValidation type="list" allowBlank="1" showErrorMessage="1" sqref="L397" xr:uid="{9CC3B19B-92FC-4506-AFC1-AC46F44D6D31}">
      <formula1>Colegiatura</formula1>
    </dataValidation>
    <dataValidation type="list" allowBlank="1" showInputMessage="1" showErrorMessage="1" prompt="SELECCIONE" sqref="B397" xr:uid="{757445B1-DD3B-4244-83FD-E7AE86CAE262}">
      <formula1>Programas</formula1>
    </dataValidation>
    <dataValidation type="list" allowBlank="1" showErrorMessage="1" sqref="I397" xr:uid="{23BE2EEF-F4B3-4846-BF11-32BF47D7CF3D}">
      <formula1>MesesPgr</formula1>
    </dataValidation>
    <dataValidation type="list" allowBlank="1" showInputMessage="1" showErrorMessage="1" sqref="Z19:Z524 Z585:Z589 Z594" xr:uid="{F44A0FD2-4BEC-44AD-9AFA-DFBAF41CB7F7}">
      <formula1>INDIRECT($B19&amp;"Equi")</formula1>
    </dataValidation>
    <dataValidation type="list" allowBlank="1" showInputMessage="1" showErrorMessage="1" sqref="Y19:Y629 Y631:Y736" xr:uid="{C5BB2EA6-ACF7-41AB-ADEA-46C5942C0F27}">
      <formula1>INDIRECT($B19&amp;"NoDR")</formula1>
    </dataValidation>
    <dataValidation type="list" allowBlank="1" showInputMessage="1" showErrorMessage="1" sqref="Y630" xr:uid="{4BA9452C-0A31-47E5-9233-D5F3E8854AFF}">
      <formula1>INDIRECT(#REF!&amp;"NoDR")</formula1>
    </dataValidation>
    <dataValidation type="list" allowBlank="1" showInputMessage="1" showErrorMessage="1" sqref="AA19:AA629 AA631:AA747 AA763 AA796 AA794 AA779 AA774 AA772 AA761 AA813 AA798:AA804 AA810 AA817:AA906" xr:uid="{0B17F8AC-6932-4C37-886E-C056C81F4AE6}">
      <formula1>INDIRECT($B19&amp;"Tit")</formula1>
    </dataValidation>
    <dataValidation type="list" allowBlank="1" showInputMessage="1" showErrorMessage="1" sqref="AA629" xr:uid="{9B7EFF5B-7EF3-4EA5-A1CA-9724AB56D2D2}">
      <formula1>INDIRECT(#REF!&amp;"Tit")</formula1>
    </dataValidation>
    <dataValidation type="list" allowBlank="1" showInputMessage="1" showErrorMessage="1" sqref="AB19:AB470 AB839 AB472:AB828 AB830:AB834 AB842:AB845 AB851:AB857 AB860:AB863 AB866:AB872 AB876 AB880:AB881 AB885" xr:uid="{31AA067C-A1CC-4E61-BD17-9DED3C0C6E0E}">
      <formula1>EAcademico</formula1>
    </dataValidation>
    <dataValidation type="list" allowBlank="1" showInputMessage="1" showErrorMessage="1" sqref="V19:V1250" xr:uid="{82E9AA94-FF94-4AAE-925D-0DD6ABC3D6C1}">
      <formula1>INDIRECT($B19&amp;"PrecioGral")</formula1>
    </dataValidation>
  </dataValidations>
  <hyperlinks>
    <hyperlink ref="G375" r:id="rId1" xr:uid="{F07EAAD4-09DD-4B54-AD5C-348178D22257}"/>
    <hyperlink ref="G370" r:id="rId2" xr:uid="{00000000-0004-0000-0000-0000E3000000}"/>
    <hyperlink ref="G369" r:id="rId3" xr:uid="{00000000-0004-0000-0000-0000E2000000}"/>
    <hyperlink ref="G368" r:id="rId4" xr:uid="{00000000-0004-0000-0000-0000E1000000}"/>
    <hyperlink ref="G366" r:id="rId5" xr:uid="{00000000-0004-0000-0000-0000E0000000}"/>
    <hyperlink ref="G364" r:id="rId6" xr:uid="{00000000-0004-0000-0000-0000DE000000}"/>
    <hyperlink ref="G363" r:id="rId7" xr:uid="{00000000-0004-0000-0000-0000DD000000}"/>
    <hyperlink ref="G352" r:id="rId8" xr:uid="{00000000-0004-0000-0000-0000DC000000}"/>
    <hyperlink ref="G85" r:id="rId9" xr:uid="{00000000-0004-0000-0000-0000DB000000}"/>
    <hyperlink ref="G179" r:id="rId10" xr:uid="{00000000-0004-0000-0000-0000DA000000}"/>
    <hyperlink ref="G340" r:id="rId11" xr:uid="{00000000-0004-0000-0000-0000D8000000}"/>
    <hyperlink ref="G339" r:id="rId12" xr:uid="{00000000-0004-0000-0000-0000D6000000}"/>
    <hyperlink ref="G334" r:id="rId13" xr:uid="{00000000-0004-0000-0000-0000D5000000}"/>
    <hyperlink ref="G333" r:id="rId14" xr:uid="{00000000-0004-0000-0000-0000D3000000}"/>
    <hyperlink ref="G330" r:id="rId15" xr:uid="{00000000-0004-0000-0000-0000D1000000}"/>
    <hyperlink ref="G325" r:id="rId16" xr:uid="{00000000-0004-0000-0000-0000D0000000}"/>
    <hyperlink ref="G323" r:id="rId17" xr:uid="{00000000-0004-0000-0000-0000CD000000}"/>
    <hyperlink ref="G322" r:id="rId18" xr:uid="{00000000-0004-0000-0000-0000CB000000}"/>
    <hyperlink ref="G130" r:id="rId19" xr:uid="{00000000-0004-0000-0000-0000C9000000}"/>
    <hyperlink ref="G320" r:id="rId20" xr:uid="{00000000-0004-0000-0000-0000C7000000}"/>
    <hyperlink ref="G116" r:id="rId21" xr:uid="{00000000-0004-0000-0000-0000C5000000}"/>
    <hyperlink ref="G316" r:id="rId22" xr:uid="{00000000-0004-0000-0000-0000C3000000}"/>
    <hyperlink ref="G314" r:id="rId23" xr:uid="{00000000-0004-0000-0000-0000C0000000}"/>
    <hyperlink ref="G250" r:id="rId24" xr:uid="{00000000-0004-0000-0000-0000BE000000}"/>
    <hyperlink ref="G304" r:id="rId25" xr:uid="{00000000-0004-0000-0000-0000BC000000}"/>
    <hyperlink ref="G238" r:id="rId26" xr:uid="{00000000-0004-0000-0000-0000BA000000}"/>
    <hyperlink ref="G292" r:id="rId27" xr:uid="{00000000-0004-0000-0000-0000B7000000}"/>
    <hyperlink ref="G284" r:id="rId28" xr:uid="{00000000-0004-0000-0000-0000B5000000}"/>
    <hyperlink ref="G280" r:id="rId29" xr:uid="{00000000-0004-0000-0000-0000B4000000}"/>
    <hyperlink ref="G276" r:id="rId30" xr:uid="{00000000-0004-0000-0000-0000B3000000}"/>
    <hyperlink ref="G273" r:id="rId31" xr:uid="{00000000-0004-0000-0000-0000B2000000}"/>
    <hyperlink ref="G271" r:id="rId32" xr:uid="{00000000-0004-0000-0000-0000B1000000}"/>
    <hyperlink ref="G98" r:id="rId33" xr:uid="{00000000-0004-0000-0000-0000B0000000}"/>
    <hyperlink ref="G268" r:id="rId34" xr:uid="{00000000-0004-0000-0000-0000AE000000}"/>
    <hyperlink ref="G267" r:id="rId35" xr:uid="{00000000-0004-0000-0000-0000AC000000}"/>
    <hyperlink ref="G47" r:id="rId36" xr:uid="{00000000-0004-0000-0000-0000AB000000}"/>
    <hyperlink ref="G215" r:id="rId37" xr:uid="{00000000-0004-0000-0000-0000A9000000}"/>
    <hyperlink ref="G263" r:id="rId38" xr:uid="{00000000-0004-0000-0000-0000A7000000}"/>
    <hyperlink ref="G262" r:id="rId39" xr:uid="{00000000-0004-0000-0000-0000A5000000}"/>
    <hyperlink ref="G260" r:id="rId40" xr:uid="{00000000-0004-0000-0000-0000A3000000}"/>
    <hyperlink ref="G259" r:id="rId41" xr:uid="{00000000-0004-0000-0000-0000A1000000}"/>
    <hyperlink ref="G258" r:id="rId42" xr:uid="{00000000-0004-0000-0000-00009F000000}"/>
    <hyperlink ref="G90" r:id="rId43" xr:uid="{00000000-0004-0000-0000-00009D000000}"/>
    <hyperlink ref="G319" r:id="rId44" xr:uid="{00000000-0004-0000-0000-00009B000000}"/>
    <hyperlink ref="G253" r:id="rId45" xr:uid="{00000000-0004-0000-0000-000099000000}"/>
    <hyperlink ref="G252" r:id="rId46" xr:uid="{00000000-0004-0000-0000-000098000000}"/>
    <hyperlink ref="G149" r:id="rId47" xr:uid="{00000000-0004-0000-0000-000097000000}"/>
    <hyperlink ref="G249" r:id="rId48" xr:uid="{00000000-0004-0000-0000-000095000000}"/>
    <hyperlink ref="G248" r:id="rId49" xr:uid="{00000000-0004-0000-0000-000093000000}"/>
    <hyperlink ref="G172" r:id="rId50" xr:uid="{00000000-0004-0000-0000-000092000000}"/>
    <hyperlink ref="G245" r:id="rId51" xr:uid="{00000000-0004-0000-0000-000091000000}"/>
    <hyperlink ref="G244" r:id="rId52" xr:uid="{00000000-0004-0000-0000-000090000000}"/>
    <hyperlink ref="G242" r:id="rId53" xr:uid="{00000000-0004-0000-0000-00008F000000}"/>
    <hyperlink ref="G312" r:id="rId54" xr:uid="{00000000-0004-0000-0000-00008E000000}"/>
    <hyperlink ref="G264" r:id="rId55" xr:uid="{00000000-0004-0000-0000-00008D000000}"/>
    <hyperlink ref="G218" r:id="rId56" xr:uid="{00000000-0004-0000-0000-00008C000000}"/>
    <hyperlink ref="G236" r:id="rId57" xr:uid="{00000000-0004-0000-0000-00008B000000}"/>
    <hyperlink ref="G235" r:id="rId58" xr:uid="{00000000-0004-0000-0000-00008A000000}"/>
    <hyperlink ref="G232" r:id="rId59" xr:uid="{00000000-0004-0000-0000-000089000000}"/>
    <hyperlink ref="G231" r:id="rId60" xr:uid="{00000000-0004-0000-0000-000088000000}"/>
    <hyperlink ref="G230" r:id="rId61" xr:uid="{00000000-0004-0000-0000-000087000000}"/>
    <hyperlink ref="G220" r:id="rId62" xr:uid="{00000000-0004-0000-0000-000085000000}"/>
    <hyperlink ref="G385" r:id="rId63" xr:uid="{00000000-0004-0000-0000-000083000000}"/>
    <hyperlink ref="G211" r:id="rId64" xr:uid="{00000000-0004-0000-0000-000081000000}"/>
    <hyperlink ref="G321" r:id="rId65" xr:uid="{00000000-0004-0000-0000-00007F000000}"/>
    <hyperlink ref="G207" r:id="rId66" xr:uid="{00000000-0004-0000-0000-00007E000000}"/>
    <hyperlink ref="G206" r:id="rId67" xr:uid="{00000000-0004-0000-0000-00007D000000}"/>
    <hyperlink ref="G203" r:id="rId68" xr:uid="{00000000-0004-0000-0000-00007C000000}"/>
    <hyperlink ref="G200" r:id="rId69" xr:uid="{00000000-0004-0000-0000-00007A000000}"/>
    <hyperlink ref="G61" r:id="rId70" xr:uid="{00000000-0004-0000-0000-000078000000}"/>
    <hyperlink ref="G216" r:id="rId71" xr:uid="{00000000-0004-0000-0000-000076000000}"/>
    <hyperlink ref="G187" r:id="rId72" xr:uid="{00000000-0004-0000-0000-000074000000}"/>
    <hyperlink ref="G186" r:id="rId73" xr:uid="{00000000-0004-0000-0000-000073000000}"/>
    <hyperlink ref="G185" r:id="rId74" xr:uid="{00000000-0004-0000-0000-000071000000}"/>
    <hyperlink ref="G184" r:id="rId75" xr:uid="{00000000-0004-0000-0000-000070000000}"/>
    <hyperlink ref="G297" r:id="rId76" xr:uid="{00000000-0004-0000-0000-00006F000000}"/>
    <hyperlink ref="G173" r:id="rId77" xr:uid="{00000000-0004-0000-0000-00006E000000}"/>
    <hyperlink ref="G145" r:id="rId78" xr:uid="{00000000-0004-0000-0000-00006D000000}"/>
    <hyperlink ref="G174" r:id="rId79" xr:uid="{00000000-0004-0000-0000-00006C000000}"/>
    <hyperlink ref="G255" r:id="rId80" xr:uid="{00000000-0004-0000-0000-00006B000000}"/>
    <hyperlink ref="G155" r:id="rId81" xr:uid="{00000000-0004-0000-0000-00006A000000}"/>
    <hyperlink ref="G144" r:id="rId82" xr:uid="{00000000-0004-0000-0000-000069000000}"/>
    <hyperlink ref="G141" r:id="rId83" xr:uid="{00000000-0004-0000-0000-000068000000}"/>
    <hyperlink ref="G306" r:id="rId84" xr:uid="{00000000-0004-0000-0000-000067000000}"/>
    <hyperlink ref="G45" r:id="rId85" xr:uid="{00000000-0004-0000-0000-000065000000}"/>
    <hyperlink ref="G134" r:id="rId86" xr:uid="{00000000-0004-0000-0000-000062000000}"/>
    <hyperlink ref="G307" r:id="rId87" xr:uid="{00000000-0004-0000-0000-000060000000}"/>
    <hyperlink ref="G124" r:id="rId88" xr:uid="{00000000-0004-0000-0000-00005F000000}"/>
    <hyperlink ref="G123" r:id="rId89" xr:uid="{00000000-0004-0000-0000-00005E000000}"/>
    <hyperlink ref="G338" r:id="rId90" xr:uid="{00000000-0004-0000-0000-00005D000000}"/>
    <hyperlink ref="G138" r:id="rId91" xr:uid="{00000000-0004-0000-0000-00005B000000}"/>
    <hyperlink ref="G111" r:id="rId92" xr:uid="{00000000-0004-0000-0000-00005A000000}"/>
    <hyperlink ref="G109" r:id="rId93" xr:uid="{00000000-0004-0000-0000-000059000000}"/>
    <hyperlink ref="G108" r:id="rId94" xr:uid="{00000000-0004-0000-0000-000058000000}"/>
    <hyperlink ref="G107" r:id="rId95" xr:uid="{00000000-0004-0000-0000-000057000000}"/>
    <hyperlink ref="G269" r:id="rId96" xr:uid="{00000000-0004-0000-0000-000056000000}"/>
    <hyperlink ref="G104" r:id="rId97" xr:uid="{00000000-0004-0000-0000-000055000000}"/>
    <hyperlink ref="G103" r:id="rId98" xr:uid="{00000000-0004-0000-0000-000054000000}"/>
    <hyperlink ref="G99" r:id="rId99" xr:uid="{00000000-0004-0000-0000-000053000000}"/>
    <hyperlink ref="G210" r:id="rId100" xr:uid="{00000000-0004-0000-0000-000052000000}"/>
    <hyperlink ref="G84" r:id="rId101" xr:uid="{00000000-0004-0000-0000-000051000000}"/>
    <hyperlink ref="G79" r:id="rId102" xr:uid="{00000000-0004-0000-0000-000050000000}"/>
    <hyperlink ref="G78" r:id="rId103" xr:uid="{00000000-0004-0000-0000-00004F000000}"/>
    <hyperlink ref="G76" r:id="rId104" xr:uid="{00000000-0004-0000-0000-00004E000000}"/>
    <hyperlink ref="G74" r:id="rId105" xr:uid="{00000000-0004-0000-0000-00004D000000}"/>
    <hyperlink ref="G73" r:id="rId106" xr:uid="{00000000-0004-0000-0000-00004C000000}"/>
    <hyperlink ref="G71" r:id="rId107" xr:uid="{00000000-0004-0000-0000-00004B000000}"/>
    <hyperlink ref="G217" r:id="rId108" xr:uid="{00000000-0004-0000-0000-00004A000000}"/>
    <hyperlink ref="G68" r:id="rId109" xr:uid="{00000000-0004-0000-0000-000049000000}"/>
    <hyperlink ref="G67" r:id="rId110" xr:uid="{00000000-0004-0000-0000-000048000000}"/>
    <hyperlink ref="G345" r:id="rId111" xr:uid="{00000000-0004-0000-0000-000047000000}"/>
    <hyperlink ref="G59" r:id="rId112" xr:uid="{00000000-0004-0000-0000-000045000000}"/>
    <hyperlink ref="G58" r:id="rId113" xr:uid="{00000000-0004-0000-0000-000043000000}"/>
    <hyperlink ref="G57" r:id="rId114" xr:uid="{00000000-0004-0000-0000-000041000000}"/>
    <hyperlink ref="G56" r:id="rId115" xr:uid="{00000000-0004-0000-0000-000040000000}"/>
    <hyperlink ref="G55" r:id="rId116" xr:uid="{00000000-0004-0000-0000-00003F000000}"/>
    <hyperlink ref="G54" r:id="rId117" xr:uid="{00000000-0004-0000-0000-00003E000000}"/>
    <hyperlink ref="G53" r:id="rId118" xr:uid="{00000000-0004-0000-0000-00003C000000}"/>
    <hyperlink ref="G52" r:id="rId119" xr:uid="{00000000-0004-0000-0000-00003A000000}"/>
    <hyperlink ref="G51" r:id="rId120" xr:uid="{00000000-0004-0000-0000-000038000000}"/>
    <hyperlink ref="G50" r:id="rId121" xr:uid="{00000000-0004-0000-0000-000037000000}"/>
    <hyperlink ref="G49" r:id="rId122" xr:uid="{00000000-0004-0000-0000-000035000000}"/>
    <hyperlink ref="G48" r:id="rId123" xr:uid="{00000000-0004-0000-0000-000033000000}"/>
    <hyperlink ref="G272" r:id="rId124" xr:uid="{00000000-0004-0000-0000-000031000000}"/>
    <hyperlink ref="G46" r:id="rId125" xr:uid="{00000000-0004-0000-0000-00002F000000}"/>
    <hyperlink ref="G265" r:id="rId126" xr:uid="{00000000-0004-0000-0000-00002D000000}"/>
    <hyperlink ref="G44" r:id="rId127" xr:uid="{00000000-0004-0000-0000-00002C000000}"/>
    <hyperlink ref="G43" r:id="rId128" xr:uid="{00000000-0004-0000-0000-00002A000000}"/>
    <hyperlink ref="G42" r:id="rId129" xr:uid="{00000000-0004-0000-0000-000028000000}"/>
    <hyperlink ref="G41" r:id="rId130" xr:uid="{00000000-0004-0000-0000-000026000000}"/>
    <hyperlink ref="G80" r:id="rId131" xr:uid="{00000000-0004-0000-0000-000024000000}"/>
    <hyperlink ref="G39" r:id="rId132" xr:uid="{00000000-0004-0000-0000-000022000000}"/>
    <hyperlink ref="G38" r:id="rId133" xr:uid="{00000000-0004-0000-0000-000020000000}"/>
    <hyperlink ref="G37" r:id="rId134" xr:uid="{00000000-0004-0000-0000-00001E000000}"/>
    <hyperlink ref="G36" r:id="rId135" xr:uid="{00000000-0004-0000-0000-00001C000000}"/>
    <hyperlink ref="G35" r:id="rId136" xr:uid="{00000000-0004-0000-0000-00001A000000}"/>
    <hyperlink ref="G34" r:id="rId137" xr:uid="{00000000-0004-0000-0000-000018000000}"/>
    <hyperlink ref="G33" r:id="rId138" xr:uid="{00000000-0004-0000-0000-000016000000}"/>
    <hyperlink ref="G32" r:id="rId139" xr:uid="{00000000-0004-0000-0000-000014000000}"/>
    <hyperlink ref="G31" r:id="rId140" xr:uid="{00000000-0004-0000-0000-000012000000}"/>
    <hyperlink ref="G30" r:id="rId141" xr:uid="{00000000-0004-0000-0000-000010000000}"/>
    <hyperlink ref="G29" r:id="rId142" xr:uid="{00000000-0004-0000-0000-00000E000000}"/>
    <hyperlink ref="G28" r:id="rId143" xr:uid="{00000000-0004-0000-0000-00000C000000}"/>
    <hyperlink ref="G27" r:id="rId144" xr:uid="{00000000-0004-0000-0000-00000A000000}"/>
    <hyperlink ref="G26" r:id="rId145" xr:uid="{00000000-0004-0000-0000-000008000000}"/>
    <hyperlink ref="G25" r:id="rId146" xr:uid="{00000000-0004-0000-0000-000007000000}"/>
    <hyperlink ref="G23" r:id="rId147" xr:uid="{00000000-0004-0000-0000-000005000000}"/>
    <hyperlink ref="G22" r:id="rId148" xr:uid="{00000000-0004-0000-0000-000004000000}"/>
    <hyperlink ref="G20" r:id="rId149" xr:uid="{00000000-0004-0000-0000-000002000000}"/>
    <hyperlink ref="G19" r:id="rId150" xr:uid="{00000000-0004-0000-0000-000000000000}"/>
    <hyperlink ref="G65" r:id="rId151" xr:uid="{0250B697-BFB2-401B-AA92-BA9B8C8C064D}"/>
    <hyperlink ref="G126" r:id="rId152" xr:uid="{49F34ACE-350B-46A1-9A50-6C02299CD0E5}"/>
    <hyperlink ref="G291" r:id="rId153" xr:uid="{015D7AFD-48AD-4979-80EC-478727F76A60}"/>
    <hyperlink ref="G146" r:id="rId154" xr:uid="{2458C737-E5F5-49EC-B039-9EEAC37E7872}"/>
    <hyperlink ref="G251" r:id="rId155" xr:uid="{16850915-61FF-46B2-8C66-AE67C66DD9B4}"/>
    <hyperlink ref="G147" r:id="rId156" xr:uid="{CE75B17A-48A6-403B-B958-7FD629A27E41}"/>
    <hyperlink ref="G378" r:id="rId157" xr:uid="{148DA39B-C265-46DB-8288-1A86C760FF4F}"/>
    <hyperlink ref="G380" r:id="rId158" xr:uid="{A1302CBB-814D-4E7B-B5BF-DAD73B9D67CD}"/>
    <hyperlink ref="G347" r:id="rId159" xr:uid="{308A6AF5-D2C3-4494-B76A-ED53E179C610}"/>
    <hyperlink ref="G154" r:id="rId160" xr:uid="{4E83A6AF-3D2A-4964-A839-41CFD76236B9}"/>
    <hyperlink ref="G156" r:id="rId161" xr:uid="{84D1F538-85FB-49E7-BE20-7245AE7FB6F2}"/>
    <hyperlink ref="G62" r:id="rId162" xr:uid="{A38DE048-0F8E-4844-A4C3-0464FE6E85D7}"/>
    <hyperlink ref="G66" r:id="rId163" xr:uid="{1B0C8DDE-0745-48CF-AD5B-E939BFC328C6}"/>
    <hyperlink ref="G77" r:id="rId164" xr:uid="{F579E281-B150-4973-9D7C-91828DB953DD}"/>
    <hyperlink ref="G81" r:id="rId165" xr:uid="{793B8C6A-4799-4CC6-B715-746A68628E46}"/>
    <hyperlink ref="G82" r:id="rId166" xr:uid="{7D0AAD0D-EE08-42C0-997C-03A0AF807DBA}"/>
    <hyperlink ref="G69" r:id="rId167" xr:uid="{9BE5B2FB-06B7-41E8-A9BD-A15EE3EDADCF}"/>
    <hyperlink ref="G86" r:id="rId168" xr:uid="{FA242217-D1D3-42DD-A123-A186A654D1AA}"/>
    <hyperlink ref="G87" r:id="rId169" xr:uid="{8F6E580D-B828-4467-8D48-2B0963CF9860}"/>
    <hyperlink ref="G281" r:id="rId170" xr:uid="{7DE8A463-420E-4D63-AE8D-B10DCE8EDCFE}"/>
    <hyperlink ref="G91" r:id="rId171" xr:uid="{47C055B4-CB40-480A-9D9D-05AF348DE702}"/>
    <hyperlink ref="G92" r:id="rId172" xr:uid="{AAD1B5D5-86D8-4382-9956-385F2ECD4D39}"/>
    <hyperlink ref="G94" r:id="rId173" xr:uid="{2367B2A9-C298-4168-B3BD-AB5F1AED2FB3}"/>
    <hyperlink ref="G95" r:id="rId174" xr:uid="{01047BD6-021A-4B14-AD15-B940DE8617BB}"/>
    <hyperlink ref="G96" r:id="rId175" xr:uid="{19213130-D6A6-4506-8AC1-8A246ED0975F}"/>
    <hyperlink ref="G97" r:id="rId176" xr:uid="{D9668F61-1928-498F-A4CB-8CC01EC511A7}"/>
    <hyperlink ref="G198" r:id="rId177" xr:uid="{5F0DD113-1335-40A4-B87B-E505BE266A70}"/>
    <hyperlink ref="G102" r:id="rId178" xr:uid="{860A9533-02AD-4C64-8CE1-B66B4D86F4E9}"/>
    <hyperlink ref="G106" r:id="rId179" xr:uid="{62955E21-F3C3-4D4F-B963-5A455BA6F2A3}"/>
    <hyperlink ref="G202" r:id="rId180" xr:uid="{FB20E2AD-44A5-4A55-8BA1-3A1806EB8F8F}"/>
    <hyperlink ref="G40" r:id="rId181" xr:uid="{E8A53813-AE78-4386-BBB7-61656CFD5F56}"/>
    <hyperlink ref="G112" r:id="rId182" xr:uid="{06A5A13E-4B7D-40EB-8342-B9682EB7D117}"/>
    <hyperlink ref="G153" r:id="rId183" xr:uid="{630E4EC3-898A-40E4-86AA-73166D2E3680}"/>
    <hyperlink ref="G115" r:id="rId184" xr:uid="{0BE7721D-DD6E-4AD9-A37E-A93AED22CFFE}"/>
    <hyperlink ref="G121" r:id="rId185" xr:uid="{512C9394-2824-492A-8DDE-1FBE2A9623CD}"/>
    <hyperlink ref="G122" r:id="rId186" xr:uid="{CCD3C26B-7D00-4DBD-A4E7-647838280A49}"/>
    <hyperlink ref="G125" r:id="rId187" xr:uid="{092DC0CE-6076-4799-9848-25A3ACAC45AA}"/>
    <hyperlink ref="G128" r:id="rId188" xr:uid="{BDDBA5D6-006B-4775-893C-C24E27469FA9}"/>
    <hyperlink ref="G135" r:id="rId189" xr:uid="{CBB539D5-0BAA-493A-A476-FC669ABDBECB}"/>
    <hyperlink ref="G224" r:id="rId190" xr:uid="{685CCFCE-CC76-412B-9B97-D613E151AC55}"/>
    <hyperlink ref="G142" r:id="rId191" xr:uid="{BB708E9A-111C-468A-B407-2907B217D137}"/>
    <hyperlink ref="G143" r:id="rId192" xr:uid="{E9319DE4-0538-4E7D-A340-C0A9B9F848D4}"/>
    <hyperlink ref="G148" r:id="rId193" xr:uid="{95B0EC2B-4B55-429F-908C-2807798A0163}"/>
    <hyperlink ref="G150" r:id="rId194" xr:uid="{04D5F3B7-8C73-4DDD-A6B5-3BF4FD9D3D6F}"/>
    <hyperlink ref="G151" r:id="rId195" xr:uid="{7B3BC957-B6DD-40CE-939F-F10C48CD35B1}"/>
    <hyperlink ref="G152" r:id="rId196" xr:uid="{1C9B56E3-2CD1-47F4-BE14-B8D232DA7806}"/>
    <hyperlink ref="G157" r:id="rId197" xr:uid="{2BC8770A-A212-4808-9AC8-89BA30229835}"/>
    <hyperlink ref="G159" r:id="rId198" xr:uid="{4F12B62C-5C16-4BB2-9C44-971F98C67AE2}"/>
    <hyperlink ref="G246" r:id="rId199" xr:uid="{DBC4067A-7EB3-42F2-BE9E-AFCE96463118}"/>
    <hyperlink ref="G171" r:id="rId200" xr:uid="{5180E350-D007-4B78-A7DF-898744126255}"/>
    <hyperlink ref="G382" r:id="rId201" xr:uid="{906B8CDB-6261-4964-A7F0-AF99DFCBD714}"/>
    <hyperlink ref="G383" r:id="rId202" xr:uid="{FDC4D934-1CAA-4DCE-8CEF-5A833E0F8DC6}"/>
    <hyperlink ref="G384" r:id="rId203" xr:uid="{C8A8F3E2-AC08-4680-BEC3-E4DE90F0BEE7}"/>
    <hyperlink ref="G105" r:id="rId204" xr:uid="{17C7C4D7-1992-4D3F-987E-B68F4B0B5A85}"/>
    <hyperlink ref="G162" r:id="rId205" xr:uid="{0D1C73C8-4016-4E7B-81E1-03B45049C9B3}"/>
    <hyperlink ref="G163" r:id="rId206" xr:uid="{2511675A-2B45-4596-82C4-72CC53774129}"/>
    <hyperlink ref="G118" r:id="rId207" xr:uid="{53873169-A16C-438E-A379-035F292128DF}"/>
    <hyperlink ref="G165" r:id="rId208" xr:uid="{ABE3266E-15D2-4754-9794-A1687C904143}"/>
    <hyperlink ref="G166" r:id="rId209" xr:uid="{195DF6AD-7FBB-460D-8EA4-C48EE149DF54}"/>
    <hyperlink ref="G167" r:id="rId210" xr:uid="{DE4F5C30-5549-440A-BDE8-FA2FE70E3550}"/>
    <hyperlink ref="G168" r:id="rId211" xr:uid="{956AEBBF-BEEB-47B4-BAD9-3132DF13ECFD}"/>
    <hyperlink ref="G170" r:id="rId212" xr:uid="{A70140F7-CEDB-4E27-B52C-1B4149FC432A}"/>
    <hyperlink ref="G139" r:id="rId213" xr:uid="{50C54BCD-B35D-46F5-8473-E50B012936F0}"/>
    <hyperlink ref="G175" r:id="rId214" xr:uid="{AF15E298-5926-4616-846C-88BA81F6D58D}"/>
    <hyperlink ref="G176" r:id="rId215" xr:uid="{AEAB9375-9284-4798-A538-06A7A167C68D}"/>
    <hyperlink ref="G177" r:id="rId216" xr:uid="{26B70348-BF7C-415B-9BFF-7A4810A03CD7}"/>
    <hyperlink ref="G178" r:id="rId217" xr:uid="{27704AFD-5664-4AB6-9B5F-7E1BD95A3236}"/>
    <hyperlink ref="G180" r:id="rId218" xr:uid="{B5383AF4-A0A2-4843-8A89-799B6921F4BB}"/>
    <hyperlink ref="G169" r:id="rId219" xr:uid="{90322963-495F-43F0-8D7C-60C5603637C9}"/>
    <hyperlink ref="G131" r:id="rId220" xr:uid="{936E04D8-CA09-467A-A442-1D81725E9782}"/>
    <hyperlink ref="G201" r:id="rId221" xr:uid="{64B6451A-92E9-4293-9A67-1AC4BCED49EC}"/>
    <hyperlink ref="G237" r:id="rId222" xr:uid="{78A1749E-2C23-4F3E-8D92-59F12020D179}"/>
    <hyperlink ref="G204" r:id="rId223" xr:uid="{EC927683-36DE-483C-9CC6-56A78E02B4EE}"/>
    <hyperlink ref="G161" r:id="rId224" xr:uid="{47A1773C-D8A4-4DD4-B3D6-41DCF3E79B96}"/>
    <hyperlink ref="G275" r:id="rId225" xr:uid="{12AFC593-E24E-46D3-A1CB-798CCCA6359F}"/>
    <hyperlink ref="G278" r:id="rId226" xr:uid="{F28BDCC9-9131-44D8-A2AF-BBA53C059462}"/>
    <hyperlink ref="G293" r:id="rId227" xr:uid="{01BFB594-D160-4BBF-B304-AB738703D63E}"/>
    <hyperlink ref="G294" r:id="rId228" xr:uid="{E401DC80-7F4D-4DD2-A412-084D74EAE851}"/>
    <hyperlink ref="G356" r:id="rId229" xr:uid="{4A1055ED-995C-40E8-8F73-8935A843CF98}"/>
    <hyperlink ref="G357" r:id="rId230" xr:uid="{320AC014-AB68-455D-B914-C7977495D319}"/>
    <hyperlink ref="G358" r:id="rId231" xr:uid="{6812A42F-8A35-4653-AB54-41E5597CC889}"/>
    <hyperlink ref="G359" r:id="rId232" xr:uid="{5B0B5B0A-93FF-431B-BD9A-00CA4BA0F122}"/>
    <hyperlink ref="G362" r:id="rId233" xr:uid="{048933E1-FBDB-47A6-8308-8F85BBFF7E02}"/>
    <hyperlink ref="G374" r:id="rId234" xr:uid="{9B79275A-C11B-4B28-AED4-3A4C2D44E9C2}"/>
    <hyperlink ref="G277" r:id="rId235" xr:uid="{ECE91E2C-6B5F-42D4-834F-E1A79BC20ECC}"/>
    <hyperlink ref="G386" r:id="rId236" xr:uid="{7715A00D-37D0-4337-A9CD-9067D1F7B201}"/>
    <hyperlink ref="G387" r:id="rId237" xr:uid="{14671772-2377-4300-A9D4-8BF8DC65F28B}"/>
    <hyperlink ref="AN250" r:id="rId238" xr:uid="{C01FBA02-E9F1-4C43-BEBC-55092D0AC2D8}"/>
    <hyperlink ref="G243" r:id="rId239" xr:uid="{68078B6E-2F73-4DF7-BCBB-951E4AC38613}"/>
    <hyperlink ref="G393" r:id="rId240" xr:uid="{2397AB34-5E30-4DEB-A757-C5B974F01983}"/>
    <hyperlink ref="G290" r:id="rId241" xr:uid="{E391AB84-C7A5-45AD-9639-F893027A202C}"/>
    <hyperlink ref="G303" r:id="rId242" xr:uid="{8396D38E-8CA9-43B4-884E-FF8300600A59}"/>
    <hyperlink ref="G295" r:id="rId243" xr:uid="{8E1004EB-BF97-4DE1-AD94-34B24EAAE71E}"/>
    <hyperlink ref="G257" r:id="rId244" xr:uid="{1F2DAFB2-3E9B-4F9E-A066-28CD45751BE8}"/>
    <hyperlink ref="G296" r:id="rId245" xr:uid="{5C2DB795-3570-4AF8-BCC8-12F761F47B2D}"/>
    <hyperlink ref="G308" r:id="rId246" xr:uid="{0998C90B-3014-40E2-96C6-A78FB4E1883A}"/>
    <hyperlink ref="G298" r:id="rId247" xr:uid="{3DB52979-04C8-4CD4-833F-A4BC03B0B649}"/>
    <hyperlink ref="G129" r:id="rId248" xr:uid="{7857C793-6FD8-4F23-8CDE-EB2C0827E33F}"/>
    <hyperlink ref="G302" r:id="rId249" xr:uid="{2D215CD4-DCE9-44F9-9395-4BBA30EA80C7}"/>
    <hyperlink ref="G181" r:id="rId250" xr:uid="{0595B31F-5941-42F6-A9C1-1E1B47F2B9F3}"/>
    <hyperlink ref="G427" r:id="rId251" xr:uid="{60FBD314-765A-459E-B189-1686A8F3A768}"/>
    <hyperlink ref="G209" r:id="rId252" xr:uid="{618E27A6-4DE5-446E-8A1E-451E15470FAB}"/>
    <hyperlink ref="G282" r:id="rId253" xr:uid="{8C7EE442-ECB4-4163-B448-8DFB884854B6}"/>
    <hyperlink ref="G433" r:id="rId254" display="raul_chinahui@hotmail.com" xr:uid="{65BDCBA0-9FF8-48DB-8C6D-6C3B53812EAB}"/>
    <hyperlink ref="G402" r:id="rId255" xr:uid="{AA13A456-B6BD-48BC-875E-97746CEA82EF}"/>
    <hyperlink ref="G354" r:id="rId256" xr:uid="{14891CC4-8602-48C7-9DC9-0E3D1AB55063}"/>
    <hyperlink ref="G353" r:id="rId257" xr:uid="{4FA38942-D4F7-4A69-8E92-B40C0C3F123C}"/>
    <hyperlink ref="G324" r:id="rId258" xr:uid="{F7293323-0DDB-4F14-92D9-797AB9D8A0AA}"/>
    <hyperlink ref="G438" r:id="rId259" xr:uid="{8C6449F1-B217-496C-9785-9D1AE224812E}"/>
    <hyperlink ref="CG340" r:id="rId260" xr:uid="{00000000-0004-0000-0000-0000D9000000}"/>
    <hyperlink ref="CG339" r:id="rId261" xr:uid="{00000000-0004-0000-0000-0000D7000000}"/>
    <hyperlink ref="CG333" r:id="rId262" xr:uid="{00000000-0004-0000-0000-0000D4000000}"/>
    <hyperlink ref="CG330" r:id="rId263" xr:uid="{00000000-0004-0000-0000-0000D2000000}"/>
    <hyperlink ref="CG324" r:id="rId264" xr:uid="{00000000-0004-0000-0000-0000CF000000}"/>
    <hyperlink ref="CG323" r:id="rId265" xr:uid="{00000000-0004-0000-0000-0000CE000000}"/>
    <hyperlink ref="CG322" r:id="rId266" xr:uid="{00000000-0004-0000-0000-0000CC000000}"/>
    <hyperlink ref="CG321" r:id="rId267" xr:uid="{00000000-0004-0000-0000-0000CA000000}"/>
    <hyperlink ref="CG320" r:id="rId268" xr:uid="{00000000-0004-0000-0000-0000C8000000}"/>
    <hyperlink ref="CG319" r:id="rId269" xr:uid="{00000000-0004-0000-0000-0000C6000000}"/>
    <hyperlink ref="CG316" r:id="rId270" xr:uid="{00000000-0004-0000-0000-0000C4000000}"/>
    <hyperlink ref="CG315" r:id="rId271" xr:uid="{00000000-0004-0000-0000-0000C2000000}"/>
    <hyperlink ref="CG314" r:id="rId272" xr:uid="{00000000-0004-0000-0000-0000C1000000}"/>
    <hyperlink ref="CG306" r:id="rId273" xr:uid="{00000000-0004-0000-0000-0000BF000000}"/>
    <hyperlink ref="CG304" r:id="rId274" xr:uid="{00000000-0004-0000-0000-0000BD000000}"/>
    <hyperlink ref="CG299" r:id="rId275" xr:uid="{00000000-0004-0000-0000-0000BB000000}"/>
    <hyperlink ref="CG293" r:id="rId276" xr:uid="{00000000-0004-0000-0000-0000B9000000}"/>
    <hyperlink ref="CG292" r:id="rId277" xr:uid="{00000000-0004-0000-0000-0000B8000000}"/>
    <hyperlink ref="CG284" r:id="rId278" xr:uid="{00000000-0004-0000-0000-0000B6000000}"/>
    <hyperlink ref="CG268" r:id="rId279" xr:uid="{00000000-0004-0000-0000-0000AF000000}"/>
    <hyperlink ref="CG267" r:id="rId280" xr:uid="{00000000-0004-0000-0000-0000AD000000}"/>
    <hyperlink ref="CG264" r:id="rId281" xr:uid="{00000000-0004-0000-0000-0000AA000000}"/>
    <hyperlink ref="CG263" r:id="rId282" xr:uid="{00000000-0004-0000-0000-0000A8000000}"/>
    <hyperlink ref="CG262" r:id="rId283" xr:uid="{00000000-0004-0000-0000-0000A6000000}"/>
    <hyperlink ref="CG260" r:id="rId284" xr:uid="{00000000-0004-0000-0000-0000A4000000}"/>
    <hyperlink ref="CG259" r:id="rId285" xr:uid="{00000000-0004-0000-0000-0000A2000000}"/>
    <hyperlink ref="CG258" r:id="rId286" xr:uid="{00000000-0004-0000-0000-0000A0000000}"/>
    <hyperlink ref="CG257" r:id="rId287" xr:uid="{00000000-0004-0000-0000-00009E000000}"/>
    <hyperlink ref="CG255" r:id="rId288" xr:uid="{00000000-0004-0000-0000-00009C000000}"/>
    <hyperlink ref="CG253" r:id="rId289" xr:uid="{00000000-0004-0000-0000-00009A000000}"/>
    <hyperlink ref="CG249" r:id="rId290" xr:uid="{00000000-0004-0000-0000-000096000000}"/>
    <hyperlink ref="CG248" r:id="rId291" xr:uid="{00000000-0004-0000-0000-000094000000}"/>
    <hyperlink ref="CG219" r:id="rId292" xr:uid="{00000000-0004-0000-0000-000084000000}"/>
    <hyperlink ref="CG211" r:id="rId293" xr:uid="{00000000-0004-0000-0000-000082000000}"/>
    <hyperlink ref="CG209" r:id="rId294" xr:uid="{00000000-0004-0000-0000-000080000000}"/>
    <hyperlink ref="CG200" r:id="rId295" xr:uid="{00000000-0004-0000-0000-00007B000000}"/>
    <hyperlink ref="CG198" r:id="rId296" xr:uid="{00000000-0004-0000-0000-000079000000}"/>
    <hyperlink ref="CG187" r:id="rId297" xr:uid="{00000000-0004-0000-0000-000075000000}"/>
    <hyperlink ref="CG185" r:id="rId298" xr:uid="{00000000-0004-0000-0000-000072000000}"/>
    <hyperlink ref="CG137" r:id="rId299" xr:uid="{00000000-0004-0000-0000-000066000000}"/>
    <hyperlink ref="CG135" r:id="rId300" xr:uid="{00000000-0004-0000-0000-000064000000}"/>
    <hyperlink ref="CG134" r:id="rId301" xr:uid="{00000000-0004-0000-0000-000063000000}"/>
    <hyperlink ref="CG130" r:id="rId302" xr:uid="{00000000-0004-0000-0000-000061000000}"/>
    <hyperlink ref="CG114" r:id="rId303" xr:uid="{00000000-0004-0000-0000-00005C000000}"/>
    <hyperlink ref="CG58" r:id="rId304" xr:uid="{00000000-0004-0000-0000-000044000000}"/>
    <hyperlink ref="CG57" r:id="rId305" xr:uid="{00000000-0004-0000-0000-000042000000}"/>
    <hyperlink ref="CG53" r:id="rId306" xr:uid="{00000000-0004-0000-0000-00003D000000}"/>
    <hyperlink ref="CG52" r:id="rId307" xr:uid="{00000000-0004-0000-0000-00003B000000}"/>
    <hyperlink ref="CG51" r:id="rId308" xr:uid="{00000000-0004-0000-0000-000039000000}"/>
    <hyperlink ref="CG49" r:id="rId309" xr:uid="{00000000-0004-0000-0000-000036000000}"/>
    <hyperlink ref="CG48" r:id="rId310" xr:uid="{00000000-0004-0000-0000-000034000000}"/>
    <hyperlink ref="CG47" r:id="rId311" xr:uid="{00000000-0004-0000-0000-000032000000}"/>
    <hyperlink ref="CG46" r:id="rId312" xr:uid="{00000000-0004-0000-0000-000030000000}"/>
    <hyperlink ref="CG45" r:id="rId313" xr:uid="{00000000-0004-0000-0000-00002E000000}"/>
    <hyperlink ref="CG43" r:id="rId314" xr:uid="{00000000-0004-0000-0000-00002B000000}"/>
    <hyperlink ref="CG42" r:id="rId315" xr:uid="{00000000-0004-0000-0000-000029000000}"/>
    <hyperlink ref="CG41" r:id="rId316" xr:uid="{00000000-0004-0000-0000-000027000000}"/>
    <hyperlink ref="CG40" r:id="rId317" xr:uid="{00000000-0004-0000-0000-000025000000}"/>
    <hyperlink ref="CG39" r:id="rId318" xr:uid="{00000000-0004-0000-0000-000023000000}"/>
    <hyperlink ref="CG38" r:id="rId319" xr:uid="{00000000-0004-0000-0000-000021000000}"/>
    <hyperlink ref="CG37" r:id="rId320" xr:uid="{00000000-0004-0000-0000-00001F000000}"/>
    <hyperlink ref="CG36" r:id="rId321" xr:uid="{00000000-0004-0000-0000-00001D000000}"/>
    <hyperlink ref="CG35" r:id="rId322" xr:uid="{00000000-0004-0000-0000-00001B000000}"/>
    <hyperlink ref="CG34" r:id="rId323" xr:uid="{00000000-0004-0000-0000-000019000000}"/>
    <hyperlink ref="CG33" r:id="rId324" xr:uid="{00000000-0004-0000-0000-000017000000}"/>
    <hyperlink ref="CG32" r:id="rId325" xr:uid="{00000000-0004-0000-0000-000015000000}"/>
    <hyperlink ref="CG31" r:id="rId326" xr:uid="{00000000-0004-0000-0000-000013000000}"/>
    <hyperlink ref="CG30" r:id="rId327" xr:uid="{00000000-0004-0000-0000-000011000000}"/>
    <hyperlink ref="CG29" r:id="rId328" xr:uid="{00000000-0004-0000-0000-00000F000000}"/>
    <hyperlink ref="CG28" r:id="rId329" xr:uid="{00000000-0004-0000-0000-00000D000000}"/>
    <hyperlink ref="CG27" r:id="rId330" xr:uid="{00000000-0004-0000-0000-00000B000000}"/>
    <hyperlink ref="CG26" r:id="rId331" xr:uid="{00000000-0004-0000-0000-000009000000}"/>
    <hyperlink ref="CG23" r:id="rId332" xr:uid="{00000000-0004-0000-0000-000006000000}"/>
    <hyperlink ref="CG20" r:id="rId333" xr:uid="{00000000-0004-0000-0000-000003000000}"/>
    <hyperlink ref="CG19" r:id="rId334" xr:uid="{00000000-0004-0000-0000-000001000000}"/>
    <hyperlink ref="G64" r:id="rId335" xr:uid="{DD3F86FD-B25B-4905-9DC9-FDABC43FE0F0}"/>
    <hyperlink ref="G446" r:id="rId336" xr:uid="{7075B297-CF03-4662-9773-1D22DB5397C8}"/>
    <hyperlink ref="G448" r:id="rId337" xr:uid="{302F4D90-C3B6-4692-8C1A-4E3E9411E77C}"/>
    <hyperlink ref="G196" r:id="rId338" xr:uid="{70853090-8686-4E5C-B54E-3F809FDEEBC7}"/>
    <hyperlink ref="G240" r:id="rId339" xr:uid="{7CED6E77-CE1D-442D-9710-5E311BA83ABF}"/>
    <hyperlink ref="G301" r:id="rId340" xr:uid="{25204E60-6DE5-482B-BB74-8C9709FD860D}"/>
    <hyperlink ref="G445" r:id="rId341" xr:uid="{04A7416E-FAD1-4397-A589-A260CF1F7332}"/>
    <hyperlink ref="G329" r:id="rId342" xr:uid="{64607951-36F8-4480-98E0-928C916FF702}"/>
    <hyperlink ref="G394" r:id="rId343" xr:uid="{FD0C862C-8D84-4291-B34C-6BE8C20E258C}"/>
    <hyperlink ref="H16" r:id="rId344" xr:uid="{2B285E2B-DCE3-477E-ACFC-CA0136CFBE90}"/>
    <hyperlink ref="G219" r:id="rId345" xr:uid="{D4C11033-A41B-4846-AEA5-D4E68ECAF3C4}"/>
    <hyperlink ref="G440" r:id="rId346" xr:uid="{27C47FC9-A957-4593-8186-CC9C0254248B}"/>
    <hyperlink ref="G229" r:id="rId347" xr:uid="{5AC2F607-BDFB-41DB-9714-3FB746C41906}"/>
    <hyperlink ref="G24" r:id="rId348" xr:uid="{002DA063-3EC3-4495-895E-1863F0FAFAD7}"/>
    <hyperlink ref="G213" r:id="rId349" xr:uid="{A4996B1B-74CF-4BF1-8CCF-2B517EEA0935}"/>
    <hyperlink ref="G214" r:id="rId350" xr:uid="{A1C306DD-EE06-4F32-B660-401A2FABC87E}"/>
    <hyperlink ref="G398" r:id="rId351" xr:uid="{D38AA028-56D7-4AD2-9086-9F68DE710DA4}"/>
    <hyperlink ref="G114" r:id="rId352" xr:uid="{FFB8C774-E412-4009-880E-A84EE6B05E7C}"/>
    <hyperlink ref="G391" r:id="rId353" xr:uid="{2CE6E74B-BD37-4D27-A684-56D2B30E0B1E}"/>
    <hyperlink ref="G274" r:id="rId354" xr:uid="{128B1234-ED2C-4CE4-B182-077E2DE0355D}"/>
    <hyperlink ref="G299" r:id="rId355" xr:uid="{016E365F-9F2D-4A67-BF28-FDB2630A2895}"/>
    <hyperlink ref="G400" r:id="rId356" xr:uid="{7C782339-86BA-435C-BC25-35C282FAAAD1}"/>
    <hyperlink ref="G399" r:id="rId357" xr:uid="{DF4F79B7-E4C3-4C90-A5A8-3D2B54C39873}"/>
    <hyperlink ref="G442" r:id="rId358" xr:uid="{44F04013-CEB7-49B3-AA90-8E04377E6922}"/>
    <hyperlink ref="G195" r:id="rId359" xr:uid="{3138E6A2-7C93-4749-82E0-EF04D0040B30}"/>
    <hyperlink ref="G70" r:id="rId360" xr:uid="{FA22A862-DEB5-41F5-B29E-1ACD02317794}"/>
    <hyperlink ref="G225" r:id="rId361" xr:uid="{AD5010C8-B1F6-4B3F-8380-12DE9DECA6D5}"/>
    <hyperlink ref="G584" r:id="rId362" xr:uid="{46EA0EDE-13B9-4D91-B018-050042C55DFB}"/>
    <hyperlink ref="G117" r:id="rId363" xr:uid="{6D5B4289-E740-48B7-9210-659D8B53C8DD}"/>
    <hyperlink ref="G449" r:id="rId364" xr:uid="{DBFD52A5-B17E-472B-A711-27CFEAA24DC6}"/>
    <hyperlink ref="G591" r:id="rId365" xr:uid="{EE7C6783-0957-411D-9618-1E9288E8AC52}"/>
    <hyperlink ref="G581" r:id="rId366" xr:uid="{C64041B1-7066-4721-BC3C-AE9E9986CAE5}"/>
    <hyperlink ref="G594" r:id="rId367" xr:uid="{A8B865C9-4ECE-44F7-8336-14DF11795517}"/>
    <hyperlink ref="G593" r:id="rId368" xr:uid="{CFF03201-D424-4B22-AA6D-697FDCD56CEE}"/>
    <hyperlink ref="G592" r:id="rId369" xr:uid="{3620110D-E6D9-4C7E-900E-92C5DBCA59E4}"/>
    <hyperlink ref="G428" r:id="rId370" xr:uid="{00AC5D16-1BC3-4C97-8D10-F2F2166E2600}"/>
    <hyperlink ref="G600" r:id="rId371" xr:uid="{D8354662-1E68-488D-B529-72C04DA2C018}"/>
    <hyperlink ref="G588" r:id="rId372" xr:uid="{60B32843-014D-4B9E-8133-484D915D4247}"/>
    <hyperlink ref="G547" r:id="rId373" xr:uid="{2A11014F-7977-499B-BE14-AC910A20FB9D}"/>
    <hyperlink ref="G403" r:id="rId374" xr:uid="{14A27ADB-06C4-40BE-9AB7-561B4FA4857C}"/>
    <hyperlink ref="G405" r:id="rId375" xr:uid="{0B964712-9428-48A5-8598-DF0C95133B48}"/>
    <hyperlink ref="G406" r:id="rId376" xr:uid="{71A3BABE-C028-4316-A931-002B3A9E848C}"/>
    <hyperlink ref="G408" r:id="rId377" xr:uid="{4A4A95DD-C078-406B-ADA6-314609DA7A4B}"/>
    <hyperlink ref="G409" r:id="rId378" xr:uid="{010A7FAF-2801-434C-B751-5A16E438B63E}"/>
    <hyperlink ref="G410" r:id="rId379" xr:uid="{E666892F-C379-4EC3-8B52-A2F2068958C3}"/>
    <hyperlink ref="G407" r:id="rId380" xr:uid="{B46D2FC8-3E44-4595-A744-F4C7F3083D84}"/>
    <hyperlink ref="G411" r:id="rId381" xr:uid="{62A5AB1B-4D3B-4010-AA50-DB4A9B1A9D64}"/>
    <hyperlink ref="G412" r:id="rId382" xr:uid="{1FD2C960-AC28-45EF-AE1A-8F5BC82B2F28}"/>
    <hyperlink ref="G413" r:id="rId383" xr:uid="{FB0674BA-CF09-41C6-BC93-95954FD92980}"/>
    <hyperlink ref="G414" r:id="rId384" xr:uid="{18CE7688-E5A1-4F7A-827D-B4AF9BB9004D}"/>
    <hyperlink ref="G415" r:id="rId385" xr:uid="{A43025D0-ACFA-45D0-A5EB-2F5A3F2F842C}"/>
    <hyperlink ref="G416" r:id="rId386" xr:uid="{162C5999-2B41-4032-AA6C-99D5C99ADA8F}"/>
    <hyperlink ref="G417" r:id="rId387" xr:uid="{3CF47C3D-67D0-46A2-8769-9D56E5DB7ED1}"/>
    <hyperlink ref="G418" r:id="rId388" xr:uid="{CD895660-7C6A-4791-A91C-BB941B8C4404}"/>
    <hyperlink ref="G420" r:id="rId389" xr:uid="{A8AB4518-CE0E-4BD4-A3E6-7539F92B6F6D}"/>
    <hyperlink ref="G421" r:id="rId390" xr:uid="{6DF9162A-B45F-43CE-958C-36C8B88E85B0}"/>
    <hyperlink ref="G422" r:id="rId391" xr:uid="{9E07EB37-EF07-4D9E-996E-0C5115FCC0A8}"/>
    <hyperlink ref="G423" r:id="rId392" xr:uid="{AA737EC1-2AFC-4A04-8359-5C3A58FDE985}"/>
    <hyperlink ref="G424" r:id="rId393" xr:uid="{EB45751B-C71C-49A1-9560-906AA295926F}"/>
    <hyperlink ref="G425" r:id="rId394" xr:uid="{00B28895-AB12-4091-B4FD-53F7931B51A1}"/>
    <hyperlink ref="G426" r:id="rId395" xr:uid="{5950F6F8-EDDA-49E2-8ED2-26D37EF8C7B2}"/>
    <hyperlink ref="G546" r:id="rId396" xr:uid="{29D47E6F-7703-4F11-B685-7B9820AFE2F6}"/>
    <hyperlink ref="G548" r:id="rId397" xr:uid="{E5936CBF-46C6-44A0-A958-0937F0BCE936}"/>
    <hyperlink ref="G550" r:id="rId398" xr:uid="{2BDD07D3-E5B2-4946-A297-8C67C9F2CB56}"/>
    <hyperlink ref="G553" r:id="rId399" xr:uid="{1BEB4509-C303-4140-9E5C-3CC63506287A}"/>
    <hyperlink ref="G568" r:id="rId400" xr:uid="{AB1A87E5-E4A4-47DA-A5AE-48359B3F3FC3}"/>
    <hyperlink ref="G447" r:id="rId401" xr:uid="{101664E2-1F90-4043-A5FA-ABFB30050CB8}"/>
    <hyperlink ref="G628" r:id="rId402" xr:uid="{1276A567-988E-48BB-89A6-3CDCE23BF350}"/>
    <hyperlink ref="G595" r:id="rId403" xr:uid="{D0324279-047D-43F5-BFCA-03EEA01F327D}"/>
    <hyperlink ref="G343" r:id="rId404" xr:uid="{CB8F0A04-9D51-4A50-ACB0-2399163F9CE5}"/>
    <hyperlink ref="G608" r:id="rId405" xr:uid="{A36AF828-E1AA-471F-A6DE-2FD4CEBBC77D}"/>
    <hyperlink ref="G590" r:id="rId406" xr:uid="{FBD86DE3-7903-4B63-9BAD-3A0A9D19B5A8}"/>
    <hyperlink ref="G444" r:id="rId407" xr:uid="{6F612B31-FDA3-4BB2-8AB6-74EFC0D761E9}"/>
    <hyperlink ref="G336" r:id="rId408" xr:uid="{49865E80-A7E5-4978-B314-3377D000BB87}"/>
    <hyperlink ref="G649" r:id="rId409" xr:uid="{0178645B-FEC8-47BD-965D-EC52767BF155}"/>
    <hyperlink ref="G621" r:id="rId410" xr:uid="{138C47C9-E68A-493E-96EC-9D4113C3237A}"/>
    <hyperlink ref="G626" r:id="rId411" xr:uid="{6F14A752-3056-43C2-B4E8-6B46592EF41D}"/>
    <hyperlink ref="G606" r:id="rId412" xr:uid="{287ACCA7-C88B-4AE5-ABFA-C5EBC8532CF2}"/>
    <hyperlink ref="G625" r:id="rId413" xr:uid="{D5BF9162-652C-42AC-82B3-0986B8BC3E0B}"/>
    <hyperlink ref="G612" r:id="rId414" xr:uid="{9ECC26C1-BC10-43DB-9A89-52CE87913C1E}"/>
    <hyperlink ref="G664" r:id="rId415" xr:uid="{6FBF8119-A522-4A32-AF01-CFE360AB9A05}"/>
    <hyperlink ref="G361" r:id="rId416" xr:uid="{DD00ED4C-112D-43F2-998D-65BC80EFCB76}"/>
    <hyperlink ref="G702" r:id="rId417" xr:uid="{BD40E174-45FA-48A4-92F6-C49769BA5098}"/>
    <hyperlink ref="G701" r:id="rId418" xr:uid="{6FAEB717-184A-4DFA-964D-7240FEEF0DDC}"/>
    <hyperlink ref="G614" r:id="rId419" xr:uid="{9D85A62D-866F-4E42-BB98-ABCC72D6F614}"/>
    <hyperlink ref="G717" r:id="rId420" xr:uid="{E75B7853-EBFF-4EA1-9353-F8CD1B08BB37}"/>
    <hyperlink ref="G738" r:id="rId421" display="http://danielitovillarpqoutlook.com/" xr:uid="{6AC883A3-868A-4ED0-ADA8-88CC4C38AFF1}"/>
    <hyperlink ref="G736" r:id="rId422" xr:uid="{F8B8F2F7-A958-44B4-8A9D-08FD5CD2D96F}"/>
    <hyperlink ref="G365" r:id="rId423" xr:uid="{00000000-0004-0000-0000-0000DF000000}"/>
    <hyperlink ref="G806" r:id="rId424" xr:uid="{D248CAF2-5B8C-4660-9276-2FD189970886}"/>
    <hyperlink ref="G742" r:id="rId425" xr:uid="{5A0FFC00-AC6A-4EEB-9EC9-B92E7DEE9277}"/>
    <hyperlink ref="G578" r:id="rId426" xr:uid="{803BA08F-6789-473C-A558-B2C32670FDB6}"/>
    <hyperlink ref="G610" r:id="rId427" xr:uid="{68878C6A-5ACB-4A3E-A181-75A309752B7E}"/>
    <hyperlink ref="G749" r:id="rId428" xr:uid="{F673EA78-6DD8-41ED-86BE-782A9B161135}"/>
    <hyperlink ref="G662" r:id="rId429" xr:uid="{708AD124-1EB8-46CB-ADC8-79F7C67DBB77}"/>
    <hyperlink ref="G754" r:id="rId430" xr:uid="{4A2EECC8-9E9C-4F3D-90CB-73CD43A1343C}"/>
    <hyperlink ref="G755" r:id="rId431" xr:uid="{7F4E9E16-BBCA-494E-801E-3E338CD58BAC}"/>
    <hyperlink ref="G752" r:id="rId432" xr:uid="{90EECE7E-3B6D-4FF3-8172-F1C26E935464}"/>
    <hyperlink ref="G360" r:id="rId433" xr:uid="{45057E2A-3765-4312-8844-EA955B7A02F1}"/>
    <hyperlink ref="G718" r:id="rId434" xr:uid="{6E91BC88-EE3A-4AFF-960A-9D8EF6B1EAC9}"/>
    <hyperlink ref="G607" r:id="rId435" xr:uid="{D9D14224-CECF-4048-A0A4-AB273869B5FC}"/>
    <hyperlink ref="G705" r:id="rId436" xr:uid="{8DA99663-5B87-4245-B03E-76F6B439933D}"/>
    <hyperlink ref="G670" r:id="rId437" xr:uid="{9AB90D57-9624-4CBC-A987-DF62A618BCF3}"/>
    <hyperlink ref="G716" r:id="rId438" xr:uid="{A7862273-43A2-459E-84A9-B64A5F9A8BC6}"/>
    <hyperlink ref="G792" r:id="rId439" xr:uid="{E0DC3805-DE6B-43AD-B493-060C4BDEDB44}"/>
    <hyperlink ref="G793" r:id="rId440" xr:uid="{97462AED-571F-4EC0-85D3-2B61AAB67E8B}"/>
    <hyperlink ref="G800" r:id="rId441" xr:uid="{6B0B7672-3408-408C-8BC8-5FE89CF0B40F}"/>
    <hyperlink ref="G676" r:id="rId442" xr:uid="{A3A8A988-C2BE-4C57-B25C-BED71995A10C}"/>
    <hyperlink ref="G680" r:id="rId443" xr:uid="{152CAFA4-FD1C-48DF-B525-9E0FF5F33040}"/>
    <hyperlink ref="G703" r:id="rId444" xr:uid="{E3C97EBE-95AB-4C62-869C-55DA414BCF1F}"/>
    <hyperlink ref="G784" r:id="rId445" xr:uid="{D7448C2D-5246-4A81-901E-2519E90E2E8F}"/>
    <hyperlink ref="G745" r:id="rId446" xr:uid="{6C7564C4-754F-4C82-B95D-506E1F660E19}"/>
    <hyperlink ref="G786" r:id="rId447" xr:uid="{F4E46F82-3188-4F3B-A281-40126C1D471D}"/>
    <hyperlink ref="G783" r:id="rId448" xr:uid="{825963EF-46FC-4664-9749-7149D9F52F46}"/>
    <hyperlink ref="G790" r:id="rId449" xr:uid="{D08EC643-4CF5-40D2-A075-0D824DB5E305}"/>
    <hyperlink ref="G782" r:id="rId450" xr:uid="{64FBA39D-FA02-4D12-9035-B60A8CB5E754}"/>
    <hyperlink ref="G789" r:id="rId451" xr:uid="{85855622-303B-48C8-B92C-9D6258BAA095}"/>
    <hyperlink ref="G809" r:id="rId452" xr:uid="{02CAA03F-6A5F-4199-A15E-2DC06DE85E13}"/>
    <hyperlink ref="G808" r:id="rId453" xr:uid="{EB41B3F4-FE6F-43F0-ACA6-A81691D4B1CD}"/>
    <hyperlink ref="G815" r:id="rId454" display="mailto:gardunoelisa@gmail.com" xr:uid="{E828BE06-174B-46D3-8843-F67AF47325B6}"/>
    <hyperlink ref="G832" r:id="rId455" xr:uid="{2F716726-1734-4426-AA7D-161B55941BF6}"/>
    <hyperlink ref="G836" r:id="rId456" xr:uid="{486719F4-4CF6-4BAA-84DB-55B40726CD97}"/>
    <hyperlink ref="G840" r:id="rId457" xr:uid="{B75CA256-96D1-4B17-819F-DB3A0146FFBC}"/>
    <hyperlink ref="G826" r:id="rId458" xr:uid="{24592C8C-1326-477B-8334-6BD2D7E321AF}"/>
    <hyperlink ref="G811" r:id="rId459" xr:uid="{83F89318-9225-4E68-A75A-9D557AEAA6FC}"/>
    <hyperlink ref="G825" r:id="rId460" xr:uid="{AC7C1780-2F20-4FDF-87DC-407B89E0BF7B}"/>
    <hyperlink ref="G827" r:id="rId461" xr:uid="{97EBC8D9-0EC9-4672-8CA5-2FAE3FCA5D50}"/>
    <hyperlink ref="G822" r:id="rId462" xr:uid="{0879CF3E-C097-4568-B82C-7ACBEBD4DD75}"/>
    <hyperlink ref="G823" r:id="rId463" xr:uid="{2D5DA511-D367-4D8D-9FE5-D29F530961AF}"/>
    <hyperlink ref="G877" r:id="rId464" xr:uid="{C20A68F1-6431-4FF7-B02A-6CDC652227A8}"/>
    <hyperlink ref="G632" r:id="rId465" xr:uid="{5FE1ED04-D98F-4BF2-9273-4BBC8263BC24}"/>
    <hyperlink ref="G874" r:id="rId466" xr:uid="{14B5839A-63D8-491F-A06A-916833B8E1E9}"/>
    <hyperlink ref="G60" r:id="rId467" xr:uid="{A74EE14C-9864-4825-A65A-6161DA0DAF80}"/>
    <hyperlink ref="G450" r:id="rId468" display="mailto:jairoajia@yahoo.es" xr:uid="{21F256D1-DAB7-453A-94E8-6FCD1F0A8E28}"/>
    <hyperlink ref="G454" r:id="rId469" display="mailto:gorditalinda-1@hotmail.com" xr:uid="{743B8407-17EF-4431-A210-4683A7B5AD6F}"/>
    <hyperlink ref="G455" r:id="rId470" display="mailto:martapatricia5@gmail.com" xr:uid="{BF092D02-37E4-4670-B34E-6D1B765523BF}"/>
    <hyperlink ref="G456" r:id="rId471" display="mailto:arellyhernandez@gmail.com" xr:uid="{1AD091F9-B311-4BED-9AF6-46331BA26D25}"/>
    <hyperlink ref="G457" r:id="rId472" display="mailto:smejiarreola@gmail.com" xr:uid="{813AF895-53CD-4781-A2E4-AEB48CF8EAB5}"/>
    <hyperlink ref="G458" r:id="rId473" display="mailto:silviaestela1194@gmail.com" xr:uid="{C1C5EF12-11E4-4AF8-BB4E-6A0B628EC2E6}"/>
    <hyperlink ref="G460" r:id="rId474" display="mailto:jcrecinos.fabian@gmail.com" xr:uid="{B583CF38-0AF6-47B3-AA17-FC23D936CE4C}"/>
    <hyperlink ref="G462" r:id="rId475" display="mailto:estuardovelarde1@gmail.com" xr:uid="{276F0FBA-9610-4B1B-BABE-EAFA2453E0C3}"/>
    <hyperlink ref="G468" r:id="rId476" display="mailto:mrbg251077@gmail.com" xr:uid="{4BA974B4-9974-4FC0-B49A-3A55DB99327D}"/>
    <hyperlink ref="G865" r:id="rId477" xr:uid="{78447042-4EE3-4684-8BFB-3BFB9A0E4331}"/>
    <hyperlink ref="G873" r:id="rId478" xr:uid="{9C8CFAD6-0219-4CD8-82C1-D6B1B606EA52}"/>
    <hyperlink ref="G559" r:id="rId479" display="mailto:ervinguatemala@yahoo.com" xr:uid="{56E7AB8E-88E1-4DFC-AC47-A7F30A6FC884}"/>
    <hyperlink ref="G560" r:id="rId480" display="mailto:mendezjhonnatan@gmail.com" xr:uid="{E7C77442-A9FA-4DC4-8DC5-654CE657FEFA}"/>
    <hyperlink ref="G582" r:id="rId481" display="mailto:dennisherrera@gmail.com" xr:uid="{CA4C5FDB-AF99-4ED9-AC5A-404DFD981ADD}"/>
    <hyperlink ref="G799" r:id="rId482" xr:uid="{31D4944A-A4A6-48AE-84FD-41B04375A045}"/>
    <hyperlink ref="G570" r:id="rId483" xr:uid="{510C3D93-F84D-437D-A50D-64E3E2F8082E}"/>
    <hyperlink ref="G875" r:id="rId484" xr:uid="{DF76D012-8E40-4638-9AE8-7C17CF45049C}"/>
    <hyperlink ref="G769" r:id="rId485" xr:uid="{EC6793CE-7435-4C8A-AFAB-40141DD4C6F2}"/>
    <hyperlink ref="G63" r:id="rId486" xr:uid="{166E4BAF-7596-4D0E-9B86-C2A4A4AFD251}"/>
    <hyperlink ref="G373" r:id="rId487" xr:uid="{26E62B4E-D5D6-4293-96C6-80B234E977A4}"/>
    <hyperlink ref="G565" r:id="rId488" xr:uid="{0868CB1A-2964-4571-B19D-F9FBB62A5694}"/>
    <hyperlink ref="G566" r:id="rId489" xr:uid="{EBBD27EB-2567-40A0-BCD3-AE4464D6F6F2}"/>
    <hyperlink ref="G567" r:id="rId490" xr:uid="{D7046D1F-E2C7-4CDF-9337-45203724A9C1}"/>
    <hyperlink ref="G645" r:id="rId491" xr:uid="{72E9498F-311F-420B-952A-BF03131019E3}"/>
    <hyperlink ref="G679" r:id="rId492" xr:uid="{702A6F92-B5B5-4DEF-89CB-04B9F0A0D1AB}"/>
    <hyperlink ref="G692" r:id="rId493" xr:uid="{1D087CCD-0D8F-4EA6-BD3A-60BFB41E0191}"/>
    <hyperlink ref="G694" r:id="rId494" xr:uid="{03E75369-1053-4619-97E8-F5D091ECB98E}"/>
    <hyperlink ref="G695" r:id="rId495" xr:uid="{E2BCADC5-D862-4B83-AA1D-2226F570F574}"/>
    <hyperlink ref="G715" r:id="rId496" xr:uid="{60CEBEDD-B6CC-49D7-96C3-EDDA7469BD1A}"/>
    <hyperlink ref="G508" r:id="rId497" display="mailto:osmar12345678922@gmail.com" xr:uid="{86C5C250-7389-4E33-AB0B-34FA84F52DFA}"/>
    <hyperlink ref="G509" r:id="rId498" display="mailto:direccion@dicaabogados.mx" xr:uid="{76632EDA-4CAE-487F-B316-A178550CA09D}"/>
    <hyperlink ref="G510" r:id="rId499" display="mailto:lucianosalascontreras@yahoo.com.mx" xr:uid="{DC914647-F4FB-4077-96FD-03D963957A9A}"/>
    <hyperlink ref="G511" r:id="rId500" display="mailto:venusvania8007@gmail.com" xr:uid="{8E2C68A6-8A76-4798-A8A5-15CECF3698D3}"/>
    <hyperlink ref="G512" r:id="rId501" display="mailto:tecnologiaaplicada@me.com" xr:uid="{6A488717-C75F-4E1D-87B3-76FC8055DD2D}"/>
    <hyperlink ref="G513" r:id="rId502" display="mailto:salvadorbringasestrada@gmail.com" xr:uid="{F5344390-24E7-4B3A-B775-B29650EA013E}"/>
    <hyperlink ref="G514" r:id="rId503" display="mailto:i.mendoza06@outlook.es" xr:uid="{93E96E69-D861-4092-BF39-2CE35D28B409}"/>
    <hyperlink ref="G515" r:id="rId504" display="mailto:gacemir.2009@gmail.com" xr:uid="{140F566C-9286-4A47-92BC-22936B606286}"/>
    <hyperlink ref="G516" r:id="rId505" display="mailto:elianaarodriguez.1990@gmail.com" xr:uid="{85ECD8B6-1BDB-4BC3-AC4D-4A74A4C5B55B}"/>
    <hyperlink ref="G517" r:id="rId506" display="mailto:randybastarrachea@gmail.com" xr:uid="{22A672EA-C29A-4341-9402-51551EC50B3E}"/>
    <hyperlink ref="G518" r:id="rId507" display="mailto:gaby_reguero@hotmail.com" xr:uid="{4F35515B-30D1-4D55-86CC-8D12B5581F6D}"/>
    <hyperlink ref="G519" r:id="rId508" display="mailto:ericabelmaxilo09@gmail.com" xr:uid="{272A2D3B-D918-476B-9FAF-C19EFB365E78}"/>
    <hyperlink ref="G522" r:id="rId509" display="mailto:hernancc1758@gmail.com" xr:uid="{8885BB99-48C1-43D9-A127-18B88F20A863}"/>
    <hyperlink ref="G523" r:id="rId510" display="mailto:danalex9@hotmail.com" xr:uid="{8B29E789-1658-4A9A-A349-42068DFE3112}"/>
    <hyperlink ref="G524" r:id="rId511" display="mailto:tdominguez006@gmail.com" xr:uid="{D5B22015-D12C-4E75-9E4B-0B87350B5453}"/>
    <hyperlink ref="G525" r:id="rId512" display="mailto:escartinabogado@gmail.com" xr:uid="{74963B63-29D9-4DE1-B1E1-29B92CF58ECB}"/>
    <hyperlink ref="G526" r:id="rId513" display="mailto:vielsajordan0@gmail.com" xr:uid="{71FB8636-FE66-4DCA-9057-814DC25F0FD3}"/>
    <hyperlink ref="G527" r:id="rId514" display="mailto:gjeaneth18@gmail.com" xr:uid="{56A5EA27-BD55-460A-9109-39B693B7B274}"/>
    <hyperlink ref="G528" r:id="rId515" display="mailto:abogadosamirlasso@gmail.com" xr:uid="{F3BA7091-D451-4AEE-8241-481F597524B4}"/>
    <hyperlink ref="G529" r:id="rId516" display="mailto:yary310184@gmail.com" xr:uid="{B4EA9B8C-CE8A-47D5-BD7E-58F04DAB6A08}"/>
    <hyperlink ref="G530" r:id="rId517" display="mailto:gladys_029@yahoo.com" xr:uid="{75AD694A-1BE8-4675-B04F-66F54692FAED}"/>
    <hyperlink ref="G531" r:id="rId518" display="mailto:holanda.polo@hotmail.com" xr:uid="{29ED24ED-EF76-441E-98AA-0456A89A170B}"/>
    <hyperlink ref="G532" r:id="rId519" display="mailto:desireeramirezbal@gmail.com" xr:uid="{534A9471-C6EA-4A8F-A1C9-A4B1CAF2C24D}"/>
    <hyperlink ref="G533" r:id="rId520" display="mailto:reyeszuly@hotmail.com" xr:uid="{731A276A-2D19-456B-92F6-8987F4E86C6A}"/>
    <hyperlink ref="G534" r:id="rId521" display="mailto:lic.rivera02@gmail.com" xr:uid="{0E3F8550-2706-4CD0-A7F1-9DCEACC2D3C1}"/>
    <hyperlink ref="G535" r:id="rId522" display="mailto:delia.l.rodriguez13@gmail.com" xr:uid="{C312D06E-7FF4-4E88-9C1C-1E11293313AB}"/>
    <hyperlink ref="G536" r:id="rId523" display="mailto:isis16.rowe@gmail.com" xr:uid="{E6C0B956-D3EB-4F84-A80D-BBFE7C943948}"/>
    <hyperlink ref="G537" r:id="rId524" display="mailto:legionario121068@yahoo.com" xr:uid="{9B2E08AA-6E7C-4540-8FF8-E36F39901B1C}"/>
    <hyperlink ref="G539" r:id="rId525" display="mailto:carlosierra76@gmail.com" xr:uid="{8B57AF69-8579-48ED-A675-F1BF65D94444}"/>
    <hyperlink ref="G541" r:id="rId526" display="mailto:elatejada@gmail.com" xr:uid="{6922484B-60A3-483A-B29A-81357D837FF7}"/>
    <hyperlink ref="G542" r:id="rId527" display="mailto:legaladricepanama@gmail.com" xr:uid="{4E378607-1A83-40F1-AC90-73B47C7D8BB3}"/>
    <hyperlink ref="G543" r:id="rId528" display="mailto:ra.ma.vz.87@gmail.com" xr:uid="{E10A5B4F-8785-46F0-9C97-69976B9B7A49}"/>
    <hyperlink ref="G474" r:id="rId529" display="mailto:mrbg251077@gmail.com" xr:uid="{993FD0B3-ED17-4BCD-8A00-66A6A42E1687}"/>
    <hyperlink ref="G708" r:id="rId530" xr:uid="{4360D8BE-848C-4324-8C4A-6F97CE2A55C0}"/>
    <hyperlink ref="G886" r:id="rId531" xr:uid="{D9F88C78-2294-4FEB-B551-4D92D7E2721F}"/>
    <hyperlink ref="G788" r:id="rId532" xr:uid="{D5A7D30B-19C4-4420-8B41-9803647E3710}"/>
  </hyperlinks>
  <pageMargins left="0.7" right="0.7" top="0.75" bottom="0.75" header="0" footer="0"/>
  <pageSetup scale="10" fitToHeight="0" orientation="landscape" r:id="rId533"/>
  <ignoredErrors>
    <ignoredError sqref="V891" listDataValidation="1"/>
  </ignoredErrors>
  <drawing r:id="rId534"/>
  <legacyDrawing r:id="rId535"/>
  <tableParts count="2">
    <tablePart r:id="rId536"/>
    <tablePart r:id="rId53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4A6948B7-5265-4A61-8FBD-C3CBD4825D3D}">
          <x14:formula1>
            <xm:f>CRITERIOS!$D$2:$D$5</xm:f>
          </x14:formula1>
          <xm:sqref>AB471 AB848 AB841 U19:U1250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945E9-3809-4967-A283-02AE6A7C534E}">
  <sheetPr codeName="Hoja3">
    <pageSetUpPr fitToPage="1"/>
  </sheetPr>
  <dimension ref="A1:AA1012"/>
  <sheetViews>
    <sheetView showGridLines="0" view="pageBreakPreview" topLeftCell="A11" zoomScaleNormal="100" zoomScaleSheetLayoutView="100" workbookViewId="0">
      <selection activeCell="D36" sqref="D36:E36"/>
    </sheetView>
  </sheetViews>
  <sheetFormatPr baseColWidth="10" defaultColWidth="14.5" defaultRowHeight="15" customHeight="1"/>
  <cols>
    <col min="1" max="1" width="15.33203125" style="258" customWidth="1"/>
    <col min="2" max="2" width="14.5" style="258"/>
    <col min="3" max="3" width="18.6640625" style="258" customWidth="1"/>
    <col min="4" max="4" width="44.1640625" style="258" customWidth="1"/>
    <col min="5" max="5" width="21.1640625" style="258" customWidth="1"/>
    <col min="6" max="6" width="18.5" style="258" customWidth="1"/>
    <col min="7" max="7" width="11" style="258" customWidth="1"/>
    <col min="8" max="8" width="11.5" style="258" customWidth="1"/>
    <col min="9" max="9" width="8.5" style="258" bestFit="1" customWidth="1"/>
    <col min="10" max="10" width="28.6640625" style="258" bestFit="1" customWidth="1"/>
    <col min="11" max="27" width="10.6640625" style="258" customWidth="1"/>
    <col min="28" max="16384" width="14.5" style="258"/>
  </cols>
  <sheetData>
    <row r="1" spans="1:27" ht="18.75" customHeight="1">
      <c r="A1" s="257"/>
      <c r="B1" s="257"/>
      <c r="C1" s="257"/>
      <c r="D1" s="257"/>
      <c r="E1" s="257"/>
      <c r="F1" s="257"/>
      <c r="G1" s="257"/>
      <c r="H1" s="291" t="s">
        <v>1721</v>
      </c>
      <c r="I1" s="331">
        <v>880</v>
      </c>
      <c r="J1" s="295" t="str">
        <f>_xlfn.XLOOKUP($I$1,Cat_alumnos[No.],Cat_alumnos[NOMBRE],"NO SE ENCUENTRA")</f>
        <v>MEDRANO ZEPETA FRANCISCO</v>
      </c>
      <c r="K1" s="294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</row>
    <row r="2" spans="1:27" ht="14.25" customHeight="1">
      <c r="A2" s="257"/>
      <c r="B2" s="257"/>
      <c r="C2" s="463"/>
      <c r="D2" s="257"/>
      <c r="E2" s="257"/>
      <c r="F2" s="257"/>
      <c r="G2" s="257"/>
      <c r="H2" s="291" t="s">
        <v>104</v>
      </c>
      <c r="I2" s="1086" t="str">
        <f>_xlfn.XLOOKUP($I$1,Cat_alumnos[No.],Cat_alumnos[Sexo])</f>
        <v>H</v>
      </c>
      <c r="J2" s="1118" t="s">
        <v>3829</v>
      </c>
      <c r="K2" s="294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</row>
    <row r="3" spans="1:27" ht="15" customHeight="1">
      <c r="A3" s="257"/>
      <c r="B3" s="257"/>
      <c r="D3" s="260"/>
      <c r="E3" s="257"/>
      <c r="F3" s="257"/>
      <c r="G3" s="257"/>
      <c r="H3" s="292" t="s">
        <v>1722</v>
      </c>
      <c r="I3" s="293" t="str">
        <f>_xlfn.XLOOKUP($I$1,Cat_alumnos[No.],Cat_alumnos[PROGRAMA])</f>
        <v>JTDD</v>
      </c>
      <c r="J3" s="1163" t="s">
        <v>3947</v>
      </c>
      <c r="K3" s="294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</row>
    <row r="4" spans="1:27" ht="14.25" customHeight="1">
      <c r="A4" s="257"/>
      <c r="B4" s="257"/>
      <c r="C4" s="260"/>
      <c r="D4" s="260"/>
      <c r="E4" s="260"/>
      <c r="F4" s="260"/>
      <c r="G4" s="260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</row>
    <row r="5" spans="1:27" ht="14.25" customHeight="1">
      <c r="A5" s="257"/>
      <c r="B5" s="257"/>
      <c r="C5" s="1425" t="s">
        <v>1723</v>
      </c>
      <c r="D5" s="1377"/>
      <c r="E5" s="1426"/>
      <c r="F5" s="137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</row>
    <row r="6" spans="1:27" ht="14.25" customHeight="1">
      <c r="A6" s="257"/>
      <c r="B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</row>
    <row r="7" spans="1:27" ht="36.75" customHeight="1">
      <c r="A7" s="257"/>
      <c r="B7" s="1427" t="s">
        <v>1724</v>
      </c>
      <c r="C7" s="1377"/>
      <c r="D7" s="1428" t="str">
        <f>_xlfn.XLOOKUP($I$1,Cat_alumnos[No.],Cat_alumnos[Grado])</f>
        <v>JT DOCTORADO EN DERECHO</v>
      </c>
      <c r="E7" s="1377"/>
      <c r="F7" s="1377"/>
      <c r="G7" s="261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</row>
    <row r="8" spans="1:27" ht="14.25" customHeight="1">
      <c r="A8" s="1427" t="str">
        <f>IF(I2="H","ESTIMADO ALUMNO:","ESTIMADA ALUMNA:")</f>
        <v>ESTIMADO ALUMNO:</v>
      </c>
      <c r="B8" s="1377"/>
      <c r="C8" s="1416" t="str">
        <f>_xlfn.XLOOKUP($I$1,Cat_alumnos[No.], Cat_alumnos[NOMBRE])</f>
        <v>MEDRANO ZEPETA FRANCISCO</v>
      </c>
      <c r="D8" s="1377"/>
      <c r="E8" s="137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</row>
    <row r="9" spans="1:27" ht="16.5" customHeight="1">
      <c r="A9" s="272" t="s">
        <v>2481</v>
      </c>
      <c r="B9" s="262"/>
      <c r="C9" s="262"/>
      <c r="D9" s="735">
        <f ca="1">TODAY()</f>
        <v>45917</v>
      </c>
      <c r="E9" s="262"/>
      <c r="F9" s="262"/>
      <c r="G9" s="262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</row>
    <row r="10" spans="1:27" ht="15" customHeight="1">
      <c r="A10" s="1382" t="s">
        <v>1725</v>
      </c>
      <c r="B10" s="1377"/>
      <c r="C10" s="1377"/>
      <c r="D10" s="1377"/>
      <c r="E10" s="1377"/>
      <c r="F10" s="1377"/>
      <c r="H10" s="257"/>
      <c r="I10" s="257"/>
      <c r="J10" s="1416"/>
      <c r="K10" s="1377"/>
      <c r="L10" s="1377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</row>
    <row r="11" spans="1:27" ht="15.75" customHeight="1">
      <c r="A11" s="257" t="s">
        <v>1726</v>
      </c>
      <c r="B11" s="1417" t="str">
        <f>$D$7</f>
        <v>JT DOCTORADO EN DERECHO</v>
      </c>
      <c r="C11" s="1384"/>
      <c r="D11" s="1384"/>
      <c r="E11" s="263" t="s">
        <v>1727</v>
      </c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</row>
    <row r="12" spans="1:27" ht="14.25" customHeight="1" thickBot="1">
      <c r="A12" s="1418" t="s">
        <v>1728</v>
      </c>
      <c r="B12" s="1377"/>
      <c r="C12" s="1377"/>
      <c r="D12" s="1377"/>
      <c r="E12" s="264" t="str">
        <f>CONCATENATE(_xlfn.XLOOKUP($I$1, Cat_alumnos[No.], Cat_alumnos[Meses de Programa]), " MESES")</f>
        <v>6 MESES</v>
      </c>
      <c r="G12" s="265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57"/>
      <c r="S12" s="257"/>
      <c r="T12" s="257"/>
      <c r="U12" s="257"/>
      <c r="V12" s="257"/>
      <c r="W12" s="257"/>
      <c r="X12" s="257"/>
      <c r="Y12" s="257"/>
      <c r="Z12" s="257"/>
      <c r="AA12" s="257"/>
    </row>
    <row r="13" spans="1:27" ht="14.25" customHeight="1">
      <c r="A13" s="266"/>
      <c r="B13" s="266"/>
      <c r="C13" s="266"/>
      <c r="D13" s="266"/>
      <c r="E13" s="26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</row>
    <row r="14" spans="1:27" ht="15" customHeight="1" thickBot="1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</row>
    <row r="15" spans="1:27" ht="15" customHeight="1">
      <c r="A15" s="257"/>
      <c r="B15" s="1419" t="s">
        <v>1729</v>
      </c>
      <c r="C15" s="1405"/>
      <c r="D15" s="1419" t="str">
        <f>_xlfn.XLOOKUP($I$1, Cat_alumnos[No.], Cat_alumnos[Grupo de clase])</f>
        <v>DD07A</v>
      </c>
      <c r="E15" s="1422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</row>
    <row r="16" spans="1:27" ht="15" customHeight="1" thickBot="1">
      <c r="A16" s="257"/>
      <c r="B16" s="1420"/>
      <c r="C16" s="1421"/>
      <c r="D16" s="1423"/>
      <c r="E16" s="1424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</row>
    <row r="17" spans="1:27" ht="14.25" customHeight="1">
      <c r="A17" s="268"/>
      <c r="B17" s="1408" t="s">
        <v>1730</v>
      </c>
      <c r="C17" s="1409"/>
      <c r="D17" s="1410">
        <f>_xlfn.XLOOKUP($I$1, Cat_alumnos[No.], Cat_alumnos[FECHA DE INICIO (PRIMERA CLASE CALENDARIO)])</f>
        <v>45920</v>
      </c>
      <c r="E17" s="1411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</row>
    <row r="18" spans="1:27" ht="14.25" customHeight="1">
      <c r="A18" s="257"/>
      <c r="B18" s="1412" t="s">
        <v>1731</v>
      </c>
      <c r="C18" s="1386"/>
      <c r="D18" s="1413" t="str">
        <f>_xlfn.XLOOKUP($I$3,Table_1[Programa], Table_1[Asistiendo])</f>
        <v>1 Sábado al mes</v>
      </c>
      <c r="E18" s="1414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</row>
    <row r="19" spans="1:27" ht="15" customHeight="1">
      <c r="A19" s="257"/>
      <c r="B19" s="1412" t="s">
        <v>1732</v>
      </c>
      <c r="C19" s="1386"/>
      <c r="D19" s="1415" t="str">
        <f>_xlfn.XLOOKUP($I$3, Table_1[Programa], Table_1[Horario])</f>
        <v>9 a 15 Horas</v>
      </c>
      <c r="E19" s="1414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</row>
    <row r="20" spans="1:27" ht="14.25" customHeight="1" thickBot="1">
      <c r="A20" s="257"/>
      <c r="B20" s="1400" t="s">
        <v>1733</v>
      </c>
      <c r="C20" s="1401"/>
      <c r="D20" s="1402" t="str">
        <f>$E$12</f>
        <v>6 MESES</v>
      </c>
      <c r="E20" s="1403"/>
      <c r="F20" s="257"/>
      <c r="G20" s="257"/>
      <c r="H20" s="257"/>
      <c r="I20" s="257"/>
      <c r="J20" s="269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</row>
    <row r="21" spans="1:27" ht="14.25" customHeight="1">
      <c r="A21" s="257"/>
      <c r="B21" s="1404" t="s">
        <v>1734</v>
      </c>
      <c r="C21" s="1405"/>
      <c r="D21" s="1405"/>
      <c r="E21" s="1405"/>
      <c r="F21" s="257"/>
      <c r="G21" s="257"/>
      <c r="H21" s="257"/>
      <c r="I21" s="257"/>
      <c r="J21" s="270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</row>
    <row r="22" spans="1:27" ht="14.25" customHeight="1">
      <c r="A22" s="257"/>
      <c r="B22" s="271"/>
      <c r="C22" s="271"/>
      <c r="D22" s="271"/>
      <c r="E22" s="271"/>
      <c r="F22" s="271"/>
      <c r="G22" s="271"/>
      <c r="H22" s="257"/>
      <c r="I22" s="257"/>
      <c r="J22" s="270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</row>
    <row r="23" spans="1:27" ht="14.25" customHeight="1">
      <c r="A23" s="272"/>
      <c r="B23" s="263" t="s">
        <v>1735</v>
      </c>
      <c r="C23" s="273"/>
      <c r="D23" s="272"/>
      <c r="E23" s="272"/>
      <c r="F23" s="257"/>
      <c r="G23" s="257"/>
      <c r="H23" s="257"/>
      <c r="I23" s="257"/>
      <c r="J23" s="270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</row>
    <row r="24" spans="1:27" ht="14.25" customHeight="1">
      <c r="A24" s="274"/>
      <c r="B24" s="263" t="s">
        <v>2283</v>
      </c>
      <c r="C24" s="273"/>
      <c r="D24" s="272"/>
      <c r="E24" s="275"/>
      <c r="F24" s="274"/>
      <c r="G24" s="274"/>
      <c r="H24" s="257"/>
      <c r="I24" s="257"/>
      <c r="J24" s="270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</row>
    <row r="25" spans="1:27" ht="14.25" customHeight="1">
      <c r="A25" s="276"/>
      <c r="B25" s="263" t="s">
        <v>1736</v>
      </c>
      <c r="C25" s="273"/>
      <c r="D25" s="272"/>
      <c r="E25" s="257"/>
      <c r="F25" s="257"/>
      <c r="G25" s="257"/>
      <c r="H25" s="257"/>
      <c r="I25" s="257"/>
      <c r="J25" s="270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</row>
    <row r="26" spans="1:27" ht="14.25" customHeight="1">
      <c r="A26" s="257"/>
      <c r="B26" s="277" t="s">
        <v>1737</v>
      </c>
      <c r="C26" s="969" t="s">
        <v>1738</v>
      </c>
      <c r="D26" s="272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</row>
    <row r="27" spans="1:27" ht="14.25" customHeight="1">
      <c r="A27" s="257"/>
      <c r="B27" s="257"/>
      <c r="C27" s="278"/>
      <c r="D27" s="278"/>
      <c r="E27" s="279"/>
      <c r="F27" s="280"/>
      <c r="G27" s="280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</row>
    <row r="28" spans="1:27" ht="14.25" customHeight="1">
      <c r="A28" s="1406" t="s">
        <v>2463</v>
      </c>
      <c r="B28" s="1377"/>
      <c r="C28" s="1377"/>
      <c r="D28" s="1377"/>
      <c r="E28" s="1377"/>
      <c r="F28" s="137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</row>
    <row r="29" spans="1:27" ht="14.25" customHeight="1">
      <c r="A29" s="257"/>
      <c r="B29" s="257"/>
      <c r="C29" s="257"/>
      <c r="D29" s="257"/>
      <c r="E29" s="279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</row>
    <row r="30" spans="1:27" ht="14.25" customHeight="1">
      <c r="A30" s="257"/>
      <c r="B30" s="1407" t="s">
        <v>99</v>
      </c>
      <c r="C30" s="1386"/>
      <c r="D30" s="1407" t="s">
        <v>1739</v>
      </c>
      <c r="E30" s="1386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</row>
    <row r="31" spans="1:27" ht="14.25" customHeight="1">
      <c r="A31" s="257"/>
      <c r="B31" s="281">
        <f>_xlfn.XLOOKUP($I$3, Table_1[Programa], Table_1[Inscripcion])</f>
        <v>7000</v>
      </c>
      <c r="C31" s="282" t="str">
        <f>_xlfn.XLOOKUP($I$1, Cat_alumnos[No.], Cat_alumnos[INSCRIPCIÓN])</f>
        <v>$ -</v>
      </c>
      <c r="D31" s="281">
        <f>_xlfn.XLOOKUP($I$3, Table_1[Programa], Table_1[Precio General])</f>
        <v>7000</v>
      </c>
      <c r="E31" s="283">
        <f>_xlfn.XLOOKUP($I$1, Cat_alumnos[No.], Cat_alumnos[Monto de Colegiatura (A PAGAR)])</f>
        <v>3497</v>
      </c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</row>
    <row r="32" spans="1:27" ht="14.25" customHeight="1">
      <c r="A32" s="257"/>
      <c r="B32" s="1385" t="s">
        <v>1740</v>
      </c>
      <c r="C32" s="1386"/>
      <c r="D32" s="1387">
        <f>_xlfn.XLOOKUP($I$1, Cat_alumnos[No.], Cat_alumnos[NO DE PAGOS (MESES)])</f>
        <v>6</v>
      </c>
      <c r="E32" s="1386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</row>
    <row r="33" spans="1:27" ht="14.25" customHeight="1">
      <c r="A33" s="257"/>
      <c r="B33" s="1388" t="s">
        <v>1741</v>
      </c>
      <c r="C33" s="1386"/>
      <c r="D33" s="1389" t="s">
        <v>1676</v>
      </c>
      <c r="E33" s="1386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</row>
    <row r="34" spans="1:27" ht="14.25" customHeight="1">
      <c r="A34" s="257"/>
      <c r="B34" s="1396" t="s">
        <v>5</v>
      </c>
      <c r="C34" s="1397"/>
      <c r="D34" s="1390" t="str">
        <f>_xlfn.XLOOKUP($I$3, Table_1[Programa], Table_1[Reins])</f>
        <v>N/A</v>
      </c>
      <c r="E34" s="1391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</row>
    <row r="35" spans="1:27" ht="14.25" customHeight="1">
      <c r="A35" s="257"/>
      <c r="B35" s="1398"/>
      <c r="C35" s="1399"/>
      <c r="D35" s="1392" t="str">
        <f>IF(_xlfn.XLOOKUP($I$1, Cat_alumnos[No.], Cat_alumnos[Reinscripcion])&lt;&gt;0, CONCATENATE("COSTO DE $", _xlfn.XLOOKUP($I$1, Cat_alumnos[No.], Cat_alumnos[Reinscripcion])),"N/A" )</f>
        <v>COSTO DE $$ -</v>
      </c>
      <c r="E35" s="1393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</row>
    <row r="36" spans="1:27" ht="16.5" customHeight="1">
      <c r="A36" s="257"/>
      <c r="B36" s="1388" t="s">
        <v>6</v>
      </c>
      <c r="C36" s="1386"/>
      <c r="D36" s="1394">
        <f>IF(_xlfn.XLOOKUP($I$1,Cat_alumnos[No.],Cat_alumnos[Equivalencia])=0, "N/A", _xlfn.XLOOKUP($I$1, Cat_alumnos[No.], Cat_alumnos[Equivalencia]))</f>
        <v>8000</v>
      </c>
      <c r="E36" s="1395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</row>
    <row r="37" spans="1:27" ht="14.25" customHeight="1">
      <c r="A37" s="257"/>
      <c r="B37" s="1388" t="s">
        <v>2070</v>
      </c>
      <c r="C37" s="1386"/>
      <c r="D37" s="281">
        <f>_xlfn.XLOOKUP($I$3, Table_1[Programa], Table_1[Titulacion sin Beca])</f>
        <v>34000</v>
      </c>
      <c r="E37" s="283">
        <f>_xlfn.XLOOKUP($I$1, Cat_alumnos[No.], Cat_alumnos[Titulación])</f>
        <v>29000</v>
      </c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</row>
    <row r="38" spans="1:27" ht="14.25" customHeight="1">
      <c r="A38" s="257"/>
      <c r="C38" s="404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</row>
    <row r="39" spans="1:27" ht="15" customHeight="1">
      <c r="A39" s="403"/>
      <c r="B39" s="411"/>
      <c r="C39" s="403"/>
      <c r="D39" s="403"/>
      <c r="E39" s="403"/>
      <c r="F39" s="403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</row>
    <row r="40" spans="1:27" ht="14.25" customHeight="1">
      <c r="A40" s="1379"/>
      <c r="B40" s="1377"/>
      <c r="C40" s="1377"/>
      <c r="D40" s="1377"/>
      <c r="E40" s="1377"/>
      <c r="F40" s="137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</row>
    <row r="41" spans="1:27" ht="14.25" customHeight="1">
      <c r="A41" s="1379"/>
      <c r="B41" s="1377"/>
      <c r="C41" s="1377"/>
      <c r="D41" s="1377"/>
      <c r="E41" s="1377"/>
      <c r="F41" s="137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</row>
    <row r="42" spans="1:27" ht="14.25" customHeight="1">
      <c r="A42" s="1379"/>
      <c r="B42" s="1377"/>
      <c r="C42" s="1377"/>
      <c r="D42" s="1377"/>
      <c r="E42" s="1377"/>
      <c r="F42" s="137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</row>
    <row r="43" spans="1:27" ht="14.25" customHeight="1">
      <c r="A43" s="284"/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</row>
    <row r="44" spans="1:27" ht="14.25" customHeight="1">
      <c r="A44" s="284"/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</row>
    <row r="45" spans="1:27" ht="14.25" customHeight="1">
      <c r="A45" s="257"/>
      <c r="B45" s="257"/>
      <c r="C45" s="272"/>
      <c r="D45" s="272"/>
      <c r="E45" s="272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</row>
    <row r="46" spans="1:27" ht="14.25" customHeight="1">
      <c r="A46" s="257"/>
      <c r="B46" s="257"/>
      <c r="C46" s="285"/>
      <c r="D46" s="285"/>
      <c r="E46" s="285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</row>
    <row r="47" spans="1:27" ht="14.25" customHeight="1">
      <c r="A47" s="257"/>
      <c r="B47" s="257"/>
      <c r="C47" s="285"/>
      <c r="D47" s="285"/>
      <c r="E47" s="285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</row>
    <row r="48" spans="1:27" ht="14.25" customHeight="1">
      <c r="A48" s="257"/>
      <c r="B48" s="257"/>
      <c r="C48" s="285"/>
      <c r="D48" s="285"/>
      <c r="E48" s="285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</row>
    <row r="49" spans="1:27" ht="14.25" customHeight="1">
      <c r="A49" s="257"/>
      <c r="B49" s="257"/>
      <c r="C49" s="285"/>
      <c r="D49" s="285"/>
      <c r="E49" s="285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</row>
    <row r="50" spans="1:27" ht="14.25" customHeight="1">
      <c r="A50" s="257"/>
      <c r="B50" s="257"/>
      <c r="C50" s="285"/>
      <c r="D50" s="285"/>
      <c r="E50" s="285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</row>
    <row r="51" spans="1:27" ht="14.25" customHeight="1">
      <c r="A51" s="257"/>
      <c r="B51" s="257"/>
      <c r="C51" s="285"/>
      <c r="D51" s="285"/>
      <c r="E51" s="285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</row>
    <row r="52" spans="1:27" ht="14.25" customHeight="1">
      <c r="A52" s="257"/>
      <c r="B52" s="257"/>
      <c r="C52" s="285"/>
      <c r="D52" s="285"/>
      <c r="E52" s="285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</row>
    <row r="53" spans="1:27" ht="14.25" customHeight="1">
      <c r="A53" s="257"/>
      <c r="B53" s="257"/>
      <c r="C53" s="285"/>
      <c r="D53" s="285"/>
      <c r="E53" s="285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</row>
    <row r="54" spans="1:27" ht="14.25" customHeight="1">
      <c r="A54" s="257"/>
      <c r="B54" s="257"/>
      <c r="C54" s="285"/>
      <c r="D54" s="285"/>
      <c r="E54" s="285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</row>
    <row r="55" spans="1:27" ht="14.25" customHeight="1">
      <c r="A55" s="257"/>
      <c r="B55" s="257"/>
      <c r="C55" s="285"/>
      <c r="D55" s="285"/>
      <c r="E55" s="285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</row>
    <row r="56" spans="1:27" ht="14.25" customHeight="1"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</row>
    <row r="57" spans="1:27" ht="14.25" customHeight="1"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</row>
    <row r="58" spans="1:27" ht="15.75" customHeight="1">
      <c r="A58" s="257"/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</row>
    <row r="59" spans="1:27" ht="15.75" customHeight="1">
      <c r="A59" s="299" t="s">
        <v>1888</v>
      </c>
      <c r="B59" s="296"/>
      <c r="C59" s="297"/>
      <c r="D59" s="297"/>
      <c r="E59" s="297"/>
      <c r="F59" s="296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</row>
    <row r="60" spans="1:27" ht="15.75" customHeight="1">
      <c r="A60" s="287"/>
      <c r="B60" s="286"/>
      <c r="C60" s="286"/>
      <c r="D60" s="286"/>
      <c r="E60" s="286"/>
      <c r="F60" s="298"/>
      <c r="G60" s="257"/>
      <c r="H60" s="257"/>
      <c r="I60" s="257"/>
      <c r="J60" s="257"/>
      <c r="K60" s="257"/>
      <c r="L60" s="257"/>
      <c r="M60" s="257"/>
      <c r="N60" s="257"/>
      <c r="O60" s="257"/>
      <c r="P60" s="257"/>
      <c r="Q60" s="257"/>
      <c r="R60" s="257"/>
      <c r="S60" s="257"/>
      <c r="T60" s="257"/>
      <c r="U60" s="257"/>
      <c r="V60" s="257"/>
      <c r="W60" s="257"/>
      <c r="X60" s="257"/>
      <c r="Y60" s="257"/>
      <c r="Z60" s="257"/>
      <c r="AA60" s="257"/>
    </row>
    <row r="61" spans="1:27" ht="15.75" customHeight="1">
      <c r="A61" s="257"/>
      <c r="B61" s="257"/>
      <c r="C61" s="257"/>
      <c r="D61" s="257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</row>
    <row r="62" spans="1:27" ht="14.25" customHeight="1"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</row>
    <row r="63" spans="1:27" ht="14.25" customHeight="1"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</row>
    <row r="64" spans="1:27" ht="14.25" customHeight="1">
      <c r="A64" s="257"/>
      <c r="B64" s="257"/>
      <c r="C64" s="257"/>
      <c r="D64" s="25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</row>
    <row r="65" spans="1:27" ht="14.25" customHeight="1">
      <c r="A65" s="257"/>
      <c r="B65" s="257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</row>
    <row r="66" spans="1:27" ht="14.25" customHeight="1">
      <c r="A66" s="257"/>
      <c r="B66" s="257"/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7"/>
      <c r="T66" s="257"/>
      <c r="U66" s="257"/>
      <c r="V66" s="257"/>
      <c r="W66" s="257"/>
      <c r="X66" s="257"/>
      <c r="Y66" s="257"/>
      <c r="Z66" s="257"/>
      <c r="AA66" s="257"/>
    </row>
    <row r="67" spans="1:27" ht="14.25" customHeight="1">
      <c r="A67" s="257"/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</row>
    <row r="68" spans="1:27" ht="14.25" customHeight="1">
      <c r="A68" s="257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</row>
    <row r="69" spans="1:27" ht="14.25" customHeight="1">
      <c r="A69" s="257"/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</row>
    <row r="70" spans="1:27" ht="14.25" customHeight="1">
      <c r="A70" s="257"/>
      <c r="B70" s="257"/>
      <c r="C70" s="257"/>
      <c r="D70" s="257"/>
      <c r="E70" s="257"/>
      <c r="F70" s="257"/>
      <c r="G70" s="257"/>
      <c r="H70" s="257"/>
      <c r="I70" s="257"/>
      <c r="J70" s="257"/>
      <c r="K70" s="257"/>
      <c r="L70" s="257"/>
      <c r="M70" s="257"/>
      <c r="N70" s="257"/>
      <c r="O70" s="257"/>
      <c r="P70" s="257"/>
      <c r="Q70" s="257"/>
      <c r="R70" s="257"/>
      <c r="S70" s="257"/>
      <c r="T70" s="257"/>
      <c r="U70" s="257"/>
      <c r="V70" s="257"/>
      <c r="W70" s="257"/>
      <c r="X70" s="257"/>
      <c r="Y70" s="257"/>
      <c r="Z70" s="257"/>
      <c r="AA70" s="257"/>
    </row>
    <row r="71" spans="1:27" ht="14.25" customHeight="1">
      <c r="A71" s="257"/>
      <c r="B71" s="257"/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</row>
    <row r="72" spans="1:27" ht="14.25" customHeight="1">
      <c r="A72" s="257"/>
      <c r="B72" s="257"/>
      <c r="C72" s="257"/>
      <c r="D72" s="257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257"/>
      <c r="R72" s="257"/>
      <c r="S72" s="257"/>
      <c r="T72" s="257"/>
      <c r="U72" s="257"/>
      <c r="V72" s="257"/>
      <c r="W72" s="257"/>
      <c r="X72" s="257"/>
      <c r="Y72" s="257"/>
      <c r="Z72" s="257"/>
      <c r="AA72" s="257"/>
    </row>
    <row r="73" spans="1:27" ht="14.25" customHeight="1">
      <c r="A73" s="257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V73" s="257"/>
      <c r="W73" s="257"/>
      <c r="X73" s="257"/>
      <c r="Y73" s="257"/>
      <c r="Z73" s="257"/>
      <c r="AA73" s="257"/>
    </row>
    <row r="74" spans="1:27" ht="14.25" customHeight="1">
      <c r="A74" s="257"/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</row>
    <row r="75" spans="1:27" ht="14.25" customHeight="1">
      <c r="A75" s="257"/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257"/>
      <c r="S75" s="257"/>
      <c r="T75" s="257"/>
      <c r="U75" s="257"/>
      <c r="V75" s="257"/>
      <c r="W75" s="257"/>
      <c r="X75" s="257"/>
      <c r="Y75" s="257"/>
      <c r="Z75" s="257"/>
      <c r="AA75" s="257"/>
    </row>
    <row r="76" spans="1:27" ht="14.25" customHeight="1">
      <c r="A76" s="257"/>
      <c r="B76" s="257"/>
      <c r="C76" s="257"/>
      <c r="D76" s="257"/>
      <c r="E76" s="257"/>
      <c r="F76" s="257"/>
      <c r="G76" s="257"/>
      <c r="H76" s="257"/>
      <c r="I76" s="257"/>
      <c r="J76" s="257"/>
      <c r="K76" s="257"/>
      <c r="L76" s="257"/>
      <c r="M76" s="257"/>
      <c r="N76" s="257"/>
      <c r="O76" s="257"/>
      <c r="P76" s="257"/>
      <c r="Q76" s="257"/>
      <c r="R76" s="257"/>
      <c r="S76" s="257"/>
      <c r="T76" s="257"/>
      <c r="U76" s="257"/>
      <c r="V76" s="257"/>
      <c r="W76" s="257"/>
      <c r="X76" s="257"/>
      <c r="Y76" s="257"/>
      <c r="Z76" s="257"/>
      <c r="AA76" s="257"/>
    </row>
    <row r="77" spans="1:27" ht="14.25" customHeight="1">
      <c r="A77" s="257"/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</row>
    <row r="78" spans="1:27" ht="14.25" customHeight="1">
      <c r="A78" s="257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57"/>
      <c r="U78" s="257"/>
      <c r="V78" s="257"/>
      <c r="W78" s="257"/>
      <c r="X78" s="257"/>
      <c r="Y78" s="257"/>
      <c r="Z78" s="257"/>
      <c r="AA78" s="257"/>
    </row>
    <row r="79" spans="1:27" ht="14.25" customHeight="1">
      <c r="A79" s="257"/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57"/>
      <c r="R79" s="257"/>
      <c r="S79" s="257"/>
      <c r="T79" s="257"/>
      <c r="U79" s="257"/>
      <c r="V79" s="257"/>
      <c r="W79" s="257"/>
      <c r="X79" s="257"/>
      <c r="Y79" s="257"/>
      <c r="Z79" s="257"/>
      <c r="AA79" s="257"/>
    </row>
    <row r="80" spans="1:27" ht="14.25" customHeight="1">
      <c r="A80" s="257"/>
      <c r="B80" s="257"/>
      <c r="C80" s="257"/>
      <c r="D80" s="257"/>
      <c r="E80" s="257"/>
      <c r="F80" s="257"/>
      <c r="G80" s="257"/>
      <c r="H80" s="257"/>
      <c r="I80" s="257"/>
      <c r="J80" s="257"/>
      <c r="K80" s="257"/>
      <c r="L80" s="257"/>
      <c r="M80" s="257"/>
      <c r="N80" s="257"/>
      <c r="O80" s="257"/>
      <c r="P80" s="257"/>
      <c r="Q80" s="257"/>
      <c r="R80" s="257"/>
      <c r="S80" s="257"/>
      <c r="T80" s="257"/>
      <c r="U80" s="257"/>
      <c r="V80" s="257"/>
      <c r="W80" s="257"/>
      <c r="X80" s="257"/>
      <c r="Y80" s="257"/>
      <c r="Z80" s="257"/>
      <c r="AA80" s="257"/>
    </row>
    <row r="81" spans="1:27" ht="14.25" customHeight="1">
      <c r="A81" s="257"/>
      <c r="B81" s="257"/>
      <c r="C81" s="257"/>
      <c r="D81" s="257"/>
      <c r="E81" s="257"/>
      <c r="F81" s="257"/>
      <c r="G81" s="257"/>
      <c r="H81" s="257"/>
      <c r="I81" s="257"/>
      <c r="J81" s="257"/>
      <c r="K81" s="257"/>
      <c r="L81" s="257"/>
      <c r="M81" s="257"/>
      <c r="N81" s="257"/>
      <c r="O81" s="257"/>
      <c r="P81" s="257"/>
      <c r="Q81" s="257"/>
      <c r="R81" s="257"/>
      <c r="S81" s="257"/>
      <c r="T81" s="257"/>
      <c r="U81" s="257"/>
      <c r="V81" s="257"/>
      <c r="W81" s="257"/>
      <c r="X81" s="257"/>
      <c r="Y81" s="257"/>
      <c r="Z81" s="257"/>
      <c r="AA81" s="257"/>
    </row>
    <row r="82" spans="1:27" ht="14.25" customHeight="1">
      <c r="A82" s="257"/>
      <c r="B82" s="257"/>
      <c r="C82" s="257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</row>
    <row r="83" spans="1:27" ht="14.25" customHeight="1">
      <c r="A83" s="257"/>
      <c r="B83" s="257"/>
      <c r="C83" s="257"/>
      <c r="D83" s="257"/>
      <c r="E83" s="257"/>
      <c r="F83" s="257"/>
      <c r="G83" s="257"/>
      <c r="H83" s="257"/>
      <c r="I83" s="257"/>
      <c r="J83" s="257"/>
      <c r="K83" s="257"/>
      <c r="L83" s="257"/>
      <c r="M83" s="257"/>
      <c r="N83" s="257"/>
      <c r="O83" s="257"/>
      <c r="P83" s="257"/>
      <c r="Q83" s="257"/>
      <c r="R83" s="257"/>
      <c r="S83" s="257"/>
      <c r="T83" s="257"/>
      <c r="U83" s="257"/>
      <c r="V83" s="257"/>
      <c r="W83" s="257"/>
      <c r="X83" s="257"/>
      <c r="Y83" s="257"/>
      <c r="Z83" s="257"/>
      <c r="AA83" s="257"/>
    </row>
    <row r="84" spans="1:27" ht="14.25" customHeight="1">
      <c r="A84" s="257"/>
      <c r="B84" s="257"/>
      <c r="C84" s="257"/>
      <c r="D84" s="257"/>
      <c r="E84" s="257"/>
      <c r="F84" s="257"/>
      <c r="G84" s="257"/>
      <c r="H84" s="257"/>
      <c r="I84" s="257"/>
      <c r="J84" s="257"/>
      <c r="K84" s="257"/>
      <c r="L84" s="257"/>
      <c r="M84" s="257"/>
      <c r="N84" s="257"/>
      <c r="O84" s="257"/>
      <c r="P84" s="257"/>
      <c r="Q84" s="257"/>
      <c r="R84" s="257"/>
      <c r="S84" s="257"/>
      <c r="T84" s="257"/>
      <c r="U84" s="257"/>
      <c r="V84" s="257"/>
      <c r="W84" s="257"/>
      <c r="X84" s="257"/>
      <c r="Y84" s="257"/>
      <c r="Z84" s="257"/>
      <c r="AA84" s="257"/>
    </row>
    <row r="85" spans="1:27" ht="14.25" customHeight="1">
      <c r="A85" s="257"/>
      <c r="B85" s="257"/>
      <c r="C85" s="257"/>
      <c r="D85" s="257"/>
      <c r="E85" s="257"/>
      <c r="F85" s="257"/>
      <c r="G85" s="257"/>
      <c r="H85" s="257"/>
      <c r="I85" s="257"/>
      <c r="J85" s="257"/>
      <c r="K85" s="257"/>
      <c r="L85" s="257"/>
      <c r="M85" s="257"/>
      <c r="N85" s="257"/>
      <c r="O85" s="257"/>
      <c r="P85" s="257"/>
      <c r="Q85" s="257"/>
      <c r="R85" s="257"/>
      <c r="S85" s="257"/>
      <c r="T85" s="257"/>
      <c r="U85" s="257"/>
      <c r="V85" s="257"/>
      <c r="W85" s="257"/>
      <c r="X85" s="257"/>
      <c r="Y85" s="257"/>
      <c r="Z85" s="257"/>
      <c r="AA85" s="257"/>
    </row>
    <row r="86" spans="1:27" ht="14.25" customHeight="1">
      <c r="A86" s="257"/>
      <c r="B86" s="257"/>
      <c r="C86" s="257"/>
      <c r="D86" s="257"/>
      <c r="E86" s="257"/>
      <c r="F86" s="257"/>
      <c r="G86" s="257"/>
      <c r="H86" s="257"/>
      <c r="I86" s="257"/>
      <c r="J86" s="257"/>
      <c r="K86" s="257"/>
      <c r="L86" s="257"/>
      <c r="M86" s="257"/>
      <c r="N86" s="257"/>
      <c r="O86" s="257"/>
      <c r="P86" s="257"/>
      <c r="Q86" s="257"/>
      <c r="R86" s="257"/>
      <c r="S86" s="257"/>
      <c r="T86" s="257"/>
      <c r="U86" s="257"/>
      <c r="V86" s="257"/>
      <c r="W86" s="257"/>
      <c r="X86" s="257"/>
      <c r="Y86" s="257"/>
      <c r="Z86" s="257"/>
      <c r="AA86" s="257"/>
    </row>
    <row r="87" spans="1:27" ht="14.25" customHeight="1">
      <c r="A87" s="257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57"/>
      <c r="U87" s="257"/>
      <c r="V87" s="257"/>
      <c r="W87" s="257"/>
      <c r="X87" s="257"/>
      <c r="Y87" s="257"/>
      <c r="Z87" s="257"/>
      <c r="AA87" s="257"/>
    </row>
    <row r="88" spans="1:27" ht="14.25" customHeight="1">
      <c r="A88" s="257"/>
      <c r="B88" s="257"/>
      <c r="C88" s="257"/>
      <c r="D88" s="257"/>
      <c r="E88" s="257"/>
      <c r="F88" s="257"/>
      <c r="G88" s="257"/>
      <c r="H88" s="257"/>
      <c r="I88" s="257"/>
      <c r="J88" s="257"/>
      <c r="K88" s="257"/>
      <c r="L88" s="257"/>
      <c r="M88" s="257"/>
      <c r="N88" s="257"/>
      <c r="O88" s="257"/>
      <c r="P88" s="257"/>
      <c r="Q88" s="257"/>
      <c r="R88" s="257"/>
      <c r="S88" s="257"/>
      <c r="T88" s="257"/>
      <c r="U88" s="257"/>
      <c r="V88" s="257"/>
      <c r="W88" s="257"/>
      <c r="X88" s="257"/>
      <c r="Y88" s="257"/>
      <c r="Z88" s="257"/>
      <c r="AA88" s="257"/>
    </row>
    <row r="89" spans="1:27" ht="14.25" customHeight="1">
      <c r="A89" s="257"/>
      <c r="B89" s="257"/>
      <c r="C89" s="257"/>
      <c r="D89" s="257"/>
      <c r="E89" s="257"/>
      <c r="F89" s="257"/>
      <c r="G89" s="257"/>
      <c r="H89" s="257"/>
      <c r="I89" s="257"/>
      <c r="J89" s="257"/>
      <c r="K89" s="257"/>
      <c r="L89" s="257"/>
      <c r="M89" s="257"/>
      <c r="N89" s="257"/>
      <c r="O89" s="257"/>
      <c r="P89" s="257"/>
      <c r="Q89" s="257"/>
      <c r="R89" s="257"/>
      <c r="S89" s="257"/>
      <c r="T89" s="257"/>
      <c r="U89" s="257"/>
      <c r="V89" s="257"/>
      <c r="W89" s="257"/>
      <c r="X89" s="257"/>
      <c r="Y89" s="257"/>
      <c r="Z89" s="257"/>
      <c r="AA89" s="257"/>
    </row>
    <row r="90" spans="1:27" ht="14.25" customHeight="1">
      <c r="A90" s="257"/>
      <c r="B90" s="257"/>
      <c r="C90" s="257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7"/>
      <c r="R90" s="257"/>
      <c r="S90" s="257"/>
      <c r="T90" s="257"/>
      <c r="U90" s="257"/>
      <c r="V90" s="257"/>
      <c r="W90" s="257"/>
      <c r="X90" s="257"/>
      <c r="Y90" s="257"/>
      <c r="Z90" s="257"/>
      <c r="AA90" s="257"/>
    </row>
    <row r="91" spans="1:27" ht="14.25" customHeight="1">
      <c r="A91" s="257"/>
      <c r="B91" s="257"/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</row>
    <row r="92" spans="1:27" ht="14.25" customHeight="1">
      <c r="A92" s="257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7"/>
      <c r="AA92" s="257"/>
    </row>
    <row r="93" spans="1:27" ht="14.25" customHeight="1">
      <c r="A93" s="257"/>
      <c r="B93" s="257"/>
      <c r="C93" s="257"/>
      <c r="D93" s="257"/>
      <c r="E93" s="257"/>
      <c r="F93" s="257"/>
      <c r="G93" s="257"/>
      <c r="H93" s="257"/>
      <c r="I93" s="257"/>
      <c r="J93" s="257"/>
      <c r="K93" s="257"/>
      <c r="L93" s="257"/>
      <c r="M93" s="257"/>
      <c r="N93" s="257"/>
      <c r="O93" s="257"/>
      <c r="P93" s="257"/>
      <c r="Q93" s="257"/>
      <c r="R93" s="257"/>
      <c r="S93" s="257"/>
      <c r="T93" s="257"/>
      <c r="U93" s="257"/>
      <c r="V93" s="257"/>
      <c r="W93" s="257"/>
      <c r="X93" s="257"/>
      <c r="Y93" s="257"/>
      <c r="Z93" s="257"/>
      <c r="AA93" s="257"/>
    </row>
    <row r="94" spans="1:27" ht="14.25" customHeight="1">
      <c r="A94" s="257"/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</row>
    <row r="95" spans="1:27" ht="14.25" customHeight="1">
      <c r="A95" s="257"/>
      <c r="B95" s="257"/>
      <c r="C95" s="257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</row>
    <row r="96" spans="1:27" ht="14.25" customHeight="1">
      <c r="A96" s="257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</row>
    <row r="97" spans="1:27" ht="14.25" customHeight="1">
      <c r="A97" s="257"/>
      <c r="B97" s="257"/>
      <c r="C97" s="257"/>
      <c r="D97" s="25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</row>
    <row r="98" spans="1:27" ht="14.25" customHeight="1">
      <c r="A98" s="257"/>
      <c r="B98" s="257"/>
      <c r="C98" s="257"/>
      <c r="D98" s="25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</row>
    <row r="99" spans="1:27" ht="14.25" customHeight="1">
      <c r="A99" s="257"/>
      <c r="B99" s="257"/>
      <c r="C99" s="257"/>
      <c r="D99" s="257"/>
      <c r="E99" s="257"/>
      <c r="F99" s="257"/>
      <c r="G99" s="257"/>
      <c r="H99" s="257"/>
      <c r="I99" s="257"/>
      <c r="J99" s="257"/>
      <c r="K99" s="257"/>
      <c r="L99" s="257"/>
      <c r="M99" s="257"/>
      <c r="N99" s="257"/>
      <c r="O99" s="257"/>
      <c r="P99" s="257"/>
      <c r="Q99" s="257"/>
      <c r="R99" s="257"/>
      <c r="S99" s="257"/>
      <c r="T99" s="257"/>
      <c r="U99" s="257"/>
      <c r="V99" s="257"/>
      <c r="W99" s="257"/>
      <c r="X99" s="257"/>
      <c r="Y99" s="257"/>
      <c r="Z99" s="257"/>
      <c r="AA99" s="257"/>
    </row>
    <row r="100" spans="1:27" ht="14.25" customHeight="1">
      <c r="A100" s="257"/>
      <c r="B100" s="257"/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</row>
    <row r="101" spans="1:27" ht="14.25" customHeight="1">
      <c r="A101" s="257"/>
      <c r="B101" s="257"/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</row>
    <row r="102" spans="1:27" ht="14.25" customHeight="1">
      <c r="A102" s="257"/>
      <c r="B102" s="257"/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</row>
    <row r="103" spans="1:27" ht="14.25" customHeight="1">
      <c r="A103" s="257"/>
      <c r="B103" s="257"/>
      <c r="C103" s="257"/>
      <c r="D103" s="257"/>
      <c r="E103" s="257"/>
      <c r="F103" s="257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7"/>
      <c r="U103" s="257"/>
      <c r="V103" s="257"/>
      <c r="W103" s="257"/>
      <c r="X103" s="257"/>
      <c r="Y103" s="257"/>
      <c r="Z103" s="257"/>
      <c r="AA103" s="257"/>
    </row>
    <row r="104" spans="1:27" ht="14.25" customHeight="1">
      <c r="A104" s="257"/>
      <c r="B104" s="257"/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</row>
    <row r="105" spans="1:27" ht="14.25" customHeight="1">
      <c r="A105" s="257"/>
      <c r="B105" s="257"/>
      <c r="C105" s="257"/>
      <c r="D105" s="257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7"/>
      <c r="Q105" s="257"/>
      <c r="R105" s="257"/>
      <c r="S105" s="257"/>
      <c r="T105" s="257"/>
      <c r="U105" s="257"/>
      <c r="V105" s="257"/>
      <c r="W105" s="257"/>
      <c r="X105" s="257"/>
      <c r="Y105" s="257"/>
      <c r="Z105" s="257"/>
      <c r="AA105" s="257"/>
    </row>
    <row r="106" spans="1:27" ht="14.25" customHeight="1">
      <c r="A106" s="257"/>
      <c r="B106" s="257"/>
      <c r="C106" s="257"/>
      <c r="D106" s="257"/>
      <c r="E106" s="257"/>
      <c r="F106" s="257"/>
      <c r="G106" s="257"/>
      <c r="H106" s="257"/>
      <c r="I106" s="257"/>
      <c r="J106" s="257"/>
      <c r="K106" s="257"/>
      <c r="L106" s="257"/>
      <c r="M106" s="257"/>
      <c r="N106" s="257"/>
      <c r="O106" s="257"/>
      <c r="P106" s="257"/>
      <c r="Q106" s="257"/>
      <c r="R106" s="257"/>
      <c r="S106" s="257"/>
      <c r="T106" s="257"/>
      <c r="U106" s="257"/>
      <c r="V106" s="257"/>
      <c r="W106" s="257"/>
      <c r="X106" s="257"/>
      <c r="Y106" s="257"/>
      <c r="Z106" s="257"/>
      <c r="AA106" s="257"/>
    </row>
    <row r="107" spans="1:27" ht="14.25" customHeight="1">
      <c r="A107" s="257"/>
      <c r="B107" s="257"/>
      <c r="C107" s="257"/>
      <c r="D107" s="257"/>
      <c r="E107" s="257"/>
      <c r="F107" s="257"/>
      <c r="G107" s="257"/>
      <c r="H107" s="257"/>
      <c r="I107" s="257"/>
      <c r="J107" s="257"/>
      <c r="K107" s="257"/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V107" s="257"/>
      <c r="W107" s="257"/>
      <c r="X107" s="257"/>
      <c r="Y107" s="257"/>
      <c r="Z107" s="257"/>
      <c r="AA107" s="257"/>
    </row>
    <row r="108" spans="1:27" ht="14.25" customHeight="1">
      <c r="A108" s="257"/>
      <c r="B108" s="257"/>
      <c r="C108" s="257"/>
      <c r="D108" s="257"/>
      <c r="E108" s="257"/>
      <c r="F108" s="257"/>
      <c r="G108" s="257"/>
      <c r="H108" s="257"/>
      <c r="I108" s="257"/>
      <c r="J108" s="257"/>
      <c r="K108" s="257"/>
      <c r="L108" s="257"/>
      <c r="M108" s="257"/>
      <c r="N108" s="257"/>
      <c r="O108" s="257"/>
      <c r="P108" s="257"/>
      <c r="Q108" s="257"/>
      <c r="R108" s="257"/>
      <c r="S108" s="257"/>
      <c r="T108" s="257"/>
      <c r="U108" s="257"/>
      <c r="V108" s="257"/>
      <c r="W108" s="257"/>
      <c r="X108" s="257"/>
      <c r="Y108" s="257"/>
      <c r="Z108" s="257"/>
      <c r="AA108" s="257"/>
    </row>
    <row r="109" spans="1:27" ht="14.25" customHeight="1">
      <c r="A109" s="257"/>
      <c r="B109" s="257"/>
      <c r="C109" s="257"/>
      <c r="D109" s="257"/>
      <c r="E109" s="257"/>
      <c r="F109" s="257"/>
      <c r="G109" s="257"/>
      <c r="H109" s="257"/>
      <c r="I109" s="257"/>
      <c r="J109" s="257"/>
      <c r="K109" s="257"/>
      <c r="L109" s="257"/>
      <c r="M109" s="257"/>
      <c r="N109" s="257"/>
      <c r="O109" s="257"/>
      <c r="P109" s="257"/>
      <c r="Q109" s="257"/>
      <c r="R109" s="257"/>
      <c r="S109" s="257"/>
      <c r="T109" s="257"/>
      <c r="U109" s="257"/>
      <c r="V109" s="257"/>
      <c r="W109" s="257"/>
      <c r="X109" s="257"/>
      <c r="Y109" s="257"/>
      <c r="Z109" s="257"/>
      <c r="AA109" s="257"/>
    </row>
    <row r="110" spans="1:27" ht="14.25" customHeight="1">
      <c r="A110" s="257"/>
      <c r="B110" s="257"/>
      <c r="C110" s="257"/>
      <c r="D110" s="257"/>
      <c r="E110" s="257"/>
      <c r="F110" s="257"/>
      <c r="G110" s="257"/>
      <c r="H110" s="257"/>
      <c r="I110" s="257"/>
      <c r="J110" s="257"/>
      <c r="K110" s="257"/>
      <c r="L110" s="257"/>
      <c r="M110" s="257"/>
      <c r="N110" s="257"/>
      <c r="O110" s="257"/>
      <c r="P110" s="257"/>
      <c r="Q110" s="257"/>
      <c r="R110" s="257"/>
      <c r="S110" s="257"/>
      <c r="T110" s="257"/>
      <c r="U110" s="257"/>
      <c r="V110" s="257"/>
      <c r="W110" s="257"/>
      <c r="X110" s="257"/>
      <c r="Y110" s="257"/>
      <c r="Z110" s="257"/>
      <c r="AA110" s="257"/>
    </row>
    <row r="111" spans="1:27" ht="14.25" customHeight="1">
      <c r="A111" s="257"/>
      <c r="B111" s="257"/>
      <c r="C111" s="257"/>
      <c r="D111" s="257"/>
      <c r="E111" s="257"/>
      <c r="F111" s="257"/>
      <c r="G111" s="257"/>
      <c r="H111" s="257"/>
      <c r="I111" s="257"/>
      <c r="J111" s="257"/>
      <c r="K111" s="257"/>
      <c r="L111" s="257"/>
      <c r="M111" s="257"/>
      <c r="N111" s="257"/>
      <c r="O111" s="257"/>
      <c r="P111" s="257"/>
      <c r="Q111" s="257"/>
      <c r="R111" s="257"/>
      <c r="S111" s="257"/>
      <c r="T111" s="257"/>
      <c r="U111" s="257"/>
      <c r="V111" s="257"/>
      <c r="W111" s="257"/>
      <c r="X111" s="257"/>
      <c r="Y111" s="257"/>
      <c r="Z111" s="257"/>
      <c r="AA111" s="257"/>
    </row>
    <row r="112" spans="1:27" ht="14.25" customHeight="1">
      <c r="A112" s="257"/>
      <c r="B112" s="257"/>
      <c r="C112" s="257"/>
      <c r="D112" s="257"/>
      <c r="E112" s="257"/>
      <c r="F112" s="257"/>
      <c r="G112" s="257"/>
      <c r="H112" s="257"/>
      <c r="I112" s="257"/>
      <c r="J112" s="257"/>
      <c r="K112" s="257"/>
      <c r="L112" s="257"/>
      <c r="M112" s="257"/>
      <c r="N112" s="257"/>
      <c r="O112" s="257"/>
      <c r="P112" s="257"/>
      <c r="Q112" s="257"/>
      <c r="R112" s="257"/>
      <c r="S112" s="257"/>
      <c r="T112" s="257"/>
      <c r="U112" s="257"/>
      <c r="V112" s="257"/>
      <c r="W112" s="257"/>
      <c r="X112" s="257"/>
      <c r="Y112" s="257"/>
      <c r="Z112" s="257"/>
      <c r="AA112" s="257"/>
    </row>
    <row r="113" spans="1:27" ht="14.25" customHeight="1">
      <c r="A113" s="257"/>
      <c r="B113" s="257"/>
      <c r="C113" s="257"/>
      <c r="D113" s="257"/>
      <c r="E113" s="257"/>
      <c r="F113" s="257"/>
      <c r="G113" s="257"/>
      <c r="H113" s="257"/>
      <c r="I113" s="257"/>
      <c r="J113" s="257"/>
      <c r="K113" s="257"/>
      <c r="L113" s="257"/>
      <c r="M113" s="257"/>
      <c r="N113" s="257"/>
      <c r="O113" s="257"/>
      <c r="P113" s="257"/>
      <c r="Q113" s="257"/>
      <c r="R113" s="257"/>
      <c r="S113" s="257"/>
      <c r="T113" s="257"/>
      <c r="U113" s="257"/>
      <c r="V113" s="257"/>
      <c r="W113" s="257"/>
      <c r="X113" s="257"/>
      <c r="Y113" s="257"/>
      <c r="Z113" s="257"/>
      <c r="AA113" s="257"/>
    </row>
    <row r="114" spans="1:27" ht="14.25" customHeight="1">
      <c r="A114" s="257"/>
      <c r="B114" s="257"/>
      <c r="C114" s="257"/>
      <c r="D114" s="257"/>
      <c r="E114" s="257"/>
      <c r="F114" s="257"/>
      <c r="G114" s="257"/>
      <c r="H114" s="257"/>
      <c r="I114" s="257"/>
      <c r="J114" s="257"/>
      <c r="K114" s="257"/>
      <c r="L114" s="257"/>
      <c r="M114" s="257"/>
      <c r="N114" s="257"/>
      <c r="O114" s="257"/>
      <c r="P114" s="257"/>
      <c r="Q114" s="257"/>
      <c r="R114" s="257"/>
      <c r="S114" s="257"/>
      <c r="T114" s="257"/>
      <c r="U114" s="257"/>
      <c r="V114" s="257"/>
      <c r="W114" s="257"/>
      <c r="X114" s="257"/>
      <c r="Y114" s="257"/>
      <c r="Z114" s="257"/>
      <c r="AA114" s="257"/>
    </row>
    <row r="115" spans="1:27" ht="14.25" customHeight="1">
      <c r="A115" s="257"/>
      <c r="B115" s="257"/>
      <c r="C115" s="257"/>
      <c r="D115" s="257"/>
      <c r="E115" s="257"/>
      <c r="F115" s="257"/>
      <c r="G115" s="257"/>
      <c r="H115" s="257"/>
      <c r="I115" s="257"/>
      <c r="J115" s="257"/>
      <c r="K115" s="257"/>
      <c r="L115" s="257"/>
      <c r="M115" s="257"/>
      <c r="N115" s="257"/>
      <c r="O115" s="257"/>
      <c r="P115" s="257"/>
      <c r="Q115" s="257"/>
      <c r="R115" s="257"/>
      <c r="S115" s="257"/>
      <c r="T115" s="257"/>
      <c r="U115" s="257"/>
      <c r="V115" s="257"/>
      <c r="W115" s="257"/>
      <c r="X115" s="257"/>
      <c r="Y115" s="257"/>
      <c r="Z115" s="257"/>
      <c r="AA115" s="257"/>
    </row>
    <row r="116" spans="1:27" ht="14.25" customHeight="1">
      <c r="A116" s="257"/>
      <c r="B116" s="257"/>
      <c r="C116" s="257"/>
      <c r="D116" s="257"/>
      <c r="E116" s="257"/>
      <c r="F116" s="257"/>
      <c r="G116" s="257"/>
      <c r="H116" s="257"/>
      <c r="I116" s="257"/>
      <c r="J116" s="257"/>
      <c r="K116" s="257"/>
      <c r="L116" s="257"/>
      <c r="M116" s="257"/>
      <c r="N116" s="257"/>
      <c r="O116" s="257"/>
      <c r="P116" s="257"/>
      <c r="Q116" s="257"/>
      <c r="R116" s="257"/>
      <c r="S116" s="257"/>
      <c r="T116" s="257"/>
      <c r="U116" s="257"/>
      <c r="V116" s="257"/>
      <c r="W116" s="257"/>
      <c r="X116" s="257"/>
      <c r="Y116" s="257"/>
      <c r="Z116" s="257"/>
      <c r="AA116" s="257"/>
    </row>
    <row r="117" spans="1:27" ht="14.25" customHeight="1">
      <c r="A117" s="257"/>
      <c r="B117" s="257"/>
      <c r="C117" s="257"/>
      <c r="D117" s="257"/>
      <c r="E117" s="257"/>
      <c r="F117" s="257"/>
      <c r="G117" s="257"/>
      <c r="H117" s="257"/>
      <c r="I117" s="257"/>
      <c r="J117" s="257"/>
      <c r="K117" s="257"/>
      <c r="L117" s="257"/>
      <c r="M117" s="257"/>
      <c r="N117" s="257"/>
      <c r="O117" s="257"/>
      <c r="P117" s="257"/>
      <c r="Q117" s="257"/>
      <c r="R117" s="257"/>
      <c r="S117" s="257"/>
      <c r="T117" s="257"/>
      <c r="U117" s="257"/>
      <c r="V117" s="257"/>
      <c r="W117" s="257"/>
      <c r="X117" s="257"/>
      <c r="Y117" s="257"/>
      <c r="Z117" s="257"/>
      <c r="AA117" s="257"/>
    </row>
    <row r="118" spans="1:27" ht="14.25" customHeight="1">
      <c r="A118" s="257"/>
      <c r="B118" s="257"/>
      <c r="C118" s="257"/>
      <c r="D118" s="257"/>
      <c r="E118" s="257"/>
      <c r="F118" s="257"/>
      <c r="G118" s="257"/>
      <c r="H118" s="257"/>
      <c r="I118" s="257"/>
      <c r="J118" s="257"/>
      <c r="K118" s="257"/>
      <c r="L118" s="257"/>
      <c r="M118" s="257"/>
      <c r="N118" s="257"/>
      <c r="O118" s="257"/>
      <c r="P118" s="257"/>
      <c r="Q118" s="257"/>
      <c r="R118" s="257"/>
      <c r="S118" s="257"/>
      <c r="T118" s="257"/>
      <c r="U118" s="257"/>
      <c r="V118" s="257"/>
      <c r="W118" s="257"/>
      <c r="X118" s="257"/>
      <c r="Y118" s="257"/>
      <c r="Z118" s="257"/>
      <c r="AA118" s="257"/>
    </row>
    <row r="119" spans="1:27" ht="14.25" customHeight="1">
      <c r="A119" s="257"/>
      <c r="B119" s="257"/>
      <c r="C119" s="257"/>
      <c r="D119" s="257"/>
      <c r="E119" s="257"/>
      <c r="F119" s="257"/>
      <c r="G119" s="257"/>
      <c r="H119" s="257"/>
      <c r="I119" s="257"/>
      <c r="J119" s="257"/>
      <c r="K119" s="257"/>
      <c r="L119" s="257"/>
      <c r="M119" s="257"/>
      <c r="N119" s="257"/>
      <c r="O119" s="257"/>
      <c r="P119" s="257"/>
      <c r="Q119" s="257"/>
      <c r="R119" s="257"/>
      <c r="S119" s="257"/>
      <c r="T119" s="257"/>
      <c r="U119" s="257"/>
      <c r="V119" s="257"/>
      <c r="W119" s="257"/>
      <c r="X119" s="257"/>
      <c r="Y119" s="257"/>
      <c r="Z119" s="257"/>
      <c r="AA119" s="257"/>
    </row>
    <row r="120" spans="1:27" ht="14.25" customHeight="1">
      <c r="A120" s="257"/>
      <c r="B120" s="257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  <c r="O120" s="257"/>
      <c r="P120" s="257"/>
      <c r="Q120" s="257"/>
      <c r="R120" s="257"/>
      <c r="S120" s="257"/>
      <c r="T120" s="257"/>
      <c r="U120" s="257"/>
      <c r="V120" s="257"/>
      <c r="W120" s="257"/>
      <c r="X120" s="257"/>
      <c r="Y120" s="257"/>
      <c r="Z120" s="257"/>
      <c r="AA120" s="257"/>
    </row>
    <row r="121" spans="1:27" ht="14.25" customHeight="1">
      <c r="A121" s="257"/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257"/>
      <c r="Q121" s="257"/>
      <c r="R121" s="257"/>
      <c r="S121" s="257"/>
      <c r="T121" s="257"/>
      <c r="U121" s="257"/>
      <c r="V121" s="257"/>
      <c r="W121" s="257"/>
      <c r="X121" s="257"/>
      <c r="Y121" s="257"/>
      <c r="Z121" s="257"/>
      <c r="AA121" s="257"/>
    </row>
    <row r="122" spans="1:27" ht="14.25" customHeight="1">
      <c r="A122" s="257"/>
      <c r="B122" s="257"/>
      <c r="C122" s="257"/>
      <c r="D122" s="257"/>
      <c r="E122" s="257"/>
      <c r="F122" s="257"/>
      <c r="G122" s="257"/>
      <c r="H122" s="257"/>
      <c r="I122" s="257"/>
      <c r="J122" s="257"/>
      <c r="K122" s="257"/>
      <c r="L122" s="257"/>
      <c r="M122" s="257"/>
      <c r="N122" s="257"/>
      <c r="O122" s="257"/>
      <c r="P122" s="257"/>
      <c r="Q122" s="257"/>
      <c r="R122" s="257"/>
      <c r="S122" s="257"/>
      <c r="T122" s="257"/>
      <c r="U122" s="257"/>
      <c r="V122" s="257"/>
      <c r="W122" s="257"/>
      <c r="X122" s="257"/>
      <c r="Y122" s="257"/>
      <c r="Z122" s="257"/>
      <c r="AA122" s="257"/>
    </row>
    <row r="123" spans="1:27" ht="14.25" customHeight="1">
      <c r="A123" s="257"/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7"/>
      <c r="O123" s="257"/>
      <c r="P123" s="257"/>
      <c r="Q123" s="257"/>
      <c r="R123" s="257"/>
      <c r="S123" s="257"/>
      <c r="T123" s="257"/>
      <c r="U123" s="257"/>
      <c r="V123" s="257"/>
      <c r="W123" s="257"/>
      <c r="X123" s="257"/>
      <c r="Y123" s="257"/>
      <c r="Z123" s="257"/>
      <c r="AA123" s="257"/>
    </row>
    <row r="124" spans="1:27" ht="14.25" customHeight="1">
      <c r="A124" s="257"/>
      <c r="B124" s="257"/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</row>
    <row r="125" spans="1:27" ht="14.25" customHeight="1">
      <c r="A125" s="257"/>
      <c r="B125" s="257"/>
      <c r="C125" s="257"/>
      <c r="D125" s="257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7"/>
      <c r="AA125" s="257"/>
    </row>
    <row r="126" spans="1:27" ht="14.25" customHeight="1">
      <c r="A126" s="257"/>
      <c r="B126" s="257"/>
      <c r="C126" s="257"/>
      <c r="D126" s="257"/>
      <c r="E126" s="257"/>
      <c r="F126" s="257"/>
      <c r="G126" s="257"/>
      <c r="H126" s="257"/>
      <c r="I126" s="257"/>
      <c r="J126" s="257"/>
      <c r="K126" s="257"/>
      <c r="L126" s="257"/>
      <c r="M126" s="257"/>
      <c r="N126" s="257"/>
      <c r="O126" s="257"/>
      <c r="P126" s="257"/>
      <c r="Q126" s="257"/>
      <c r="R126" s="257"/>
      <c r="S126" s="257"/>
      <c r="T126" s="257"/>
      <c r="U126" s="257"/>
      <c r="V126" s="257"/>
      <c r="W126" s="257"/>
      <c r="X126" s="257"/>
      <c r="Y126" s="257"/>
      <c r="Z126" s="257"/>
      <c r="AA126" s="257"/>
    </row>
    <row r="127" spans="1:27" ht="14.25" customHeight="1">
      <c r="A127" s="257"/>
      <c r="B127" s="257"/>
      <c r="C127" s="257"/>
      <c r="D127" s="257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</row>
    <row r="128" spans="1:27" ht="14.25" customHeight="1">
      <c r="A128" s="257"/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</row>
    <row r="129" spans="1:27" ht="14.25" customHeight="1">
      <c r="A129" s="257"/>
      <c r="B129" s="257"/>
      <c r="C129" s="257"/>
      <c r="D129" s="25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</row>
    <row r="130" spans="1:27" ht="14.25" customHeight="1">
      <c r="A130" s="257"/>
      <c r="B130" s="257"/>
      <c r="C130" s="257"/>
      <c r="D130" s="25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</row>
    <row r="131" spans="1:27" ht="18.5" customHeight="1">
      <c r="A131" s="257"/>
      <c r="B131" s="257"/>
      <c r="C131" s="257"/>
      <c r="D131" s="25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</row>
    <row r="132" spans="1:27" ht="21.5" customHeight="1">
      <c r="A132" s="257"/>
      <c r="B132" s="257"/>
      <c r="C132" s="257"/>
      <c r="D132" s="257"/>
      <c r="E132" s="257"/>
      <c r="F132" s="257"/>
      <c r="G132" s="257"/>
      <c r="H132" s="257"/>
      <c r="I132" s="257"/>
      <c r="J132" s="257"/>
      <c r="K132" s="257"/>
      <c r="L132" s="257"/>
      <c r="M132" s="257"/>
      <c r="N132" s="257"/>
      <c r="O132" s="257"/>
      <c r="P132" s="257"/>
      <c r="Q132" s="257"/>
      <c r="R132" s="257"/>
      <c r="S132" s="257"/>
      <c r="T132" s="257"/>
      <c r="U132" s="257"/>
      <c r="V132" s="257"/>
      <c r="W132" s="257"/>
      <c r="X132" s="257"/>
      <c r="Y132" s="257"/>
      <c r="Z132" s="257"/>
      <c r="AA132" s="257"/>
    </row>
    <row r="133" spans="1:27" ht="14.25" customHeight="1">
      <c r="A133" s="257"/>
      <c r="B133" s="257"/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</row>
    <row r="134" spans="1:27" ht="14.25" customHeight="1">
      <c r="A134" s="257"/>
      <c r="B134" s="257"/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</row>
    <row r="135" spans="1:27" ht="14.25" customHeight="1">
      <c r="A135" s="257"/>
      <c r="B135" s="257"/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</row>
    <row r="136" spans="1:27" ht="14.25" customHeight="1">
      <c r="A136" s="257"/>
      <c r="B136" s="257"/>
      <c r="C136" s="257"/>
      <c r="D136" s="257"/>
      <c r="E136" s="257"/>
      <c r="F136" s="257"/>
      <c r="G136" s="257"/>
      <c r="H136" s="257"/>
      <c r="I136" s="257"/>
      <c r="J136" s="257"/>
      <c r="K136" s="257"/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V136" s="257"/>
      <c r="W136" s="257"/>
      <c r="X136" s="257"/>
      <c r="Y136" s="257"/>
      <c r="Z136" s="257"/>
      <c r="AA136" s="257"/>
    </row>
    <row r="137" spans="1:27" ht="14.25" customHeight="1">
      <c r="A137" s="257"/>
      <c r="B137" s="257"/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</row>
    <row r="138" spans="1:27" ht="14.25" customHeight="1">
      <c r="A138" s="257"/>
      <c r="B138" s="257"/>
      <c r="C138" s="257"/>
      <c r="D138" s="257"/>
      <c r="E138" s="257"/>
      <c r="F138" s="257"/>
      <c r="G138" s="257"/>
      <c r="H138" s="257"/>
      <c r="I138" s="257"/>
      <c r="J138" s="257"/>
      <c r="K138" s="257"/>
      <c r="L138" s="257"/>
      <c r="M138" s="257"/>
      <c r="N138" s="257"/>
      <c r="O138" s="257"/>
      <c r="P138" s="257"/>
      <c r="Q138" s="257"/>
      <c r="R138" s="257"/>
      <c r="S138" s="257"/>
      <c r="T138" s="257"/>
      <c r="U138" s="257"/>
      <c r="V138" s="257"/>
      <c r="W138" s="257"/>
      <c r="X138" s="257"/>
      <c r="Y138" s="257"/>
      <c r="Z138" s="257"/>
      <c r="AA138" s="257"/>
    </row>
    <row r="139" spans="1:27" ht="46.25" customHeight="1">
      <c r="A139" s="257"/>
      <c r="B139" s="257"/>
      <c r="C139" s="257"/>
      <c r="D139" s="257"/>
      <c r="E139" s="257"/>
      <c r="F139" s="257"/>
      <c r="G139" s="257"/>
      <c r="H139" s="257"/>
      <c r="I139" s="257"/>
      <c r="J139" s="257"/>
      <c r="K139" s="257"/>
      <c r="L139" s="257"/>
      <c r="M139" s="257"/>
      <c r="N139" s="257"/>
      <c r="O139" s="257"/>
      <c r="P139" s="257"/>
      <c r="Q139" s="257"/>
      <c r="R139" s="257"/>
      <c r="S139" s="257"/>
      <c r="T139" s="257"/>
      <c r="U139" s="257"/>
      <c r="V139" s="257"/>
      <c r="W139" s="257"/>
      <c r="X139" s="257"/>
      <c r="Y139" s="257"/>
      <c r="Z139" s="257"/>
      <c r="AA139" s="257"/>
    </row>
    <row r="140" spans="1:27" ht="14.25" customHeight="1">
      <c r="A140" s="257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57"/>
      <c r="U140" s="257"/>
      <c r="V140" s="257"/>
      <c r="W140" s="257"/>
      <c r="X140" s="257"/>
      <c r="Y140" s="257"/>
      <c r="Z140" s="257"/>
      <c r="AA140" s="257"/>
    </row>
    <row r="141" spans="1:27" ht="38.25" customHeight="1">
      <c r="A141" s="1380" t="s">
        <v>2069</v>
      </c>
      <c r="B141" s="1381"/>
      <c r="C141" s="1381"/>
      <c r="D141" s="1381"/>
      <c r="E141" s="1381"/>
      <c r="H141" s="257"/>
      <c r="I141" s="257"/>
      <c r="J141" s="257"/>
      <c r="K141" s="257"/>
      <c r="L141" s="257"/>
      <c r="M141" s="257"/>
      <c r="N141" s="257"/>
      <c r="O141" s="257"/>
      <c r="P141" s="257"/>
      <c r="Q141" s="257"/>
      <c r="R141" s="257"/>
      <c r="S141" s="257"/>
      <c r="T141" s="257"/>
      <c r="U141" s="257"/>
      <c r="V141" s="257"/>
      <c r="W141" s="257"/>
      <c r="X141" s="257"/>
      <c r="Y141" s="257"/>
      <c r="Z141" s="257"/>
      <c r="AA141" s="257"/>
    </row>
    <row r="142" spans="1:27" ht="14.25" customHeight="1">
      <c r="A142" s="257"/>
      <c r="B142" s="257"/>
      <c r="C142" s="257"/>
      <c r="D142" s="257"/>
      <c r="E142" s="257"/>
      <c r="F142" s="257"/>
      <c r="G142" s="257"/>
      <c r="H142" s="257"/>
      <c r="I142" s="257"/>
      <c r="J142" s="257"/>
      <c r="K142" s="257"/>
      <c r="L142" s="257"/>
      <c r="M142" s="257"/>
      <c r="N142" s="257"/>
      <c r="O142" s="257"/>
      <c r="P142" s="257"/>
      <c r="Q142" s="257"/>
      <c r="R142" s="257"/>
      <c r="S142" s="257"/>
      <c r="T142" s="257"/>
      <c r="U142" s="257"/>
      <c r="V142" s="257"/>
      <c r="W142" s="257"/>
      <c r="X142" s="257"/>
      <c r="Y142" s="257"/>
      <c r="Z142" s="257"/>
      <c r="AA142" s="257"/>
    </row>
    <row r="143" spans="1:27" ht="14.25" customHeight="1">
      <c r="A143" s="259" t="s">
        <v>1742</v>
      </c>
      <c r="B143" s="257"/>
      <c r="C143" s="257"/>
      <c r="D143" s="288" t="str">
        <f>$C$8</f>
        <v>MEDRANO ZEPETA FRANCISCO</v>
      </c>
      <c r="H143" s="257"/>
      <c r="I143" s="257"/>
      <c r="J143" s="257"/>
      <c r="K143" s="257"/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V143" s="257"/>
      <c r="W143" s="257"/>
      <c r="X143" s="257"/>
      <c r="Y143" s="257"/>
      <c r="Z143" s="257"/>
      <c r="AA143" s="257"/>
    </row>
    <row r="144" spans="1:27" ht="14.25" customHeight="1">
      <c r="A144" s="1382" t="s">
        <v>1743</v>
      </c>
      <c r="B144" s="1377"/>
      <c r="C144" s="1383" t="str">
        <f>$D$7</f>
        <v>JT DOCTORADO EN DERECHO</v>
      </c>
      <c r="D144" s="1384"/>
      <c r="E144" s="257"/>
      <c r="G144" s="257"/>
      <c r="H144" s="257"/>
      <c r="I144" s="257"/>
      <c r="J144" s="257"/>
      <c r="K144" s="257"/>
      <c r="L144" s="257"/>
      <c r="M144" s="257"/>
      <c r="N144" s="257"/>
      <c r="O144" s="257"/>
      <c r="P144" s="257"/>
      <c r="Q144" s="257"/>
      <c r="R144" s="257"/>
      <c r="S144" s="257"/>
      <c r="T144" s="257"/>
      <c r="U144" s="257"/>
      <c r="V144" s="257"/>
      <c r="W144" s="257"/>
      <c r="X144" s="257"/>
      <c r="Y144" s="257"/>
      <c r="Z144" s="257"/>
      <c r="AA144" s="257"/>
    </row>
    <row r="145" spans="1:27" ht="14.25" customHeight="1">
      <c r="A145" s="1376" t="s">
        <v>8910</v>
      </c>
      <c r="B145" s="1377"/>
      <c r="C145" s="1377"/>
      <c r="D145" s="1377"/>
      <c r="E145" s="1377"/>
      <c r="H145" s="257"/>
      <c r="I145" s="257"/>
      <c r="J145" s="257"/>
      <c r="K145" s="257"/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V145" s="257"/>
      <c r="W145" s="257"/>
      <c r="X145" s="257"/>
      <c r="Y145" s="257"/>
      <c r="Z145" s="257"/>
      <c r="AA145" s="257"/>
    </row>
    <row r="146" spans="1:27" ht="28.5" customHeight="1">
      <c r="A146" s="257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57"/>
      <c r="U146" s="257"/>
      <c r="V146" s="257"/>
      <c r="W146" s="257"/>
      <c r="X146" s="257"/>
      <c r="Y146" s="257"/>
      <c r="Z146" s="257"/>
      <c r="AA146" s="257"/>
    </row>
    <row r="147" spans="1:27" ht="14.25" customHeight="1">
      <c r="A147" s="257"/>
      <c r="B147" s="257"/>
      <c r="C147" s="257"/>
      <c r="D147" s="257"/>
      <c r="E147" s="257"/>
      <c r="F147" s="257"/>
      <c r="G147" s="257"/>
      <c r="H147" s="257"/>
      <c r="I147" s="257"/>
      <c r="J147" s="257"/>
      <c r="K147" s="257"/>
      <c r="L147" s="257"/>
      <c r="M147" s="257"/>
      <c r="N147" s="257"/>
      <c r="O147" s="257"/>
      <c r="P147" s="257"/>
      <c r="Q147" s="257"/>
      <c r="R147" s="257"/>
      <c r="S147" s="257"/>
      <c r="T147" s="257"/>
      <c r="U147" s="257"/>
      <c r="V147" s="257"/>
      <c r="W147" s="257"/>
      <c r="X147" s="257"/>
      <c r="Y147" s="257"/>
      <c r="Z147" s="257"/>
      <c r="AA147" s="257"/>
    </row>
    <row r="148" spans="1:27" ht="14.25" customHeight="1">
      <c r="A148" s="257"/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7"/>
      <c r="P148" s="257"/>
      <c r="Q148" s="257"/>
      <c r="R148" s="257"/>
      <c r="S148" s="257"/>
      <c r="T148" s="257"/>
      <c r="U148" s="257"/>
      <c r="V148" s="257"/>
      <c r="W148" s="257"/>
      <c r="X148" s="257"/>
      <c r="Y148" s="257"/>
      <c r="Z148" s="257"/>
      <c r="AA148" s="257"/>
    </row>
    <row r="149" spans="1:27" ht="14.25" customHeight="1">
      <c r="A149" s="1376" t="s">
        <v>1744</v>
      </c>
      <c r="B149" s="1377"/>
      <c r="C149" s="289">
        <f>$D$31</f>
        <v>7000</v>
      </c>
      <c r="D149" s="257" t="s">
        <v>1745</v>
      </c>
      <c r="E149" s="257"/>
      <c r="F149" s="257"/>
      <c r="G149" s="257"/>
      <c r="H149" s="257"/>
      <c r="I149" s="257"/>
      <c r="J149" s="257"/>
      <c r="K149" s="257"/>
      <c r="L149" s="257"/>
      <c r="M149" s="257"/>
      <c r="N149" s="257"/>
      <c r="O149" s="257"/>
      <c r="P149" s="257"/>
      <c r="Q149" s="257"/>
      <c r="R149" s="257"/>
      <c r="S149" s="257"/>
      <c r="T149" s="257"/>
      <c r="U149" s="257"/>
      <c r="V149" s="257"/>
      <c r="W149" s="257"/>
      <c r="X149" s="257"/>
      <c r="Y149" s="257"/>
      <c r="Z149" s="257"/>
      <c r="AA149" s="257"/>
    </row>
    <row r="150" spans="1:27" ht="14.25" customHeight="1">
      <c r="A150" s="257" t="s">
        <v>1746</v>
      </c>
      <c r="B150" s="257"/>
      <c r="C150" s="257"/>
      <c r="D150" s="257"/>
      <c r="E150" s="257"/>
      <c r="F150" s="257"/>
      <c r="G150" s="257"/>
      <c r="H150" s="257"/>
      <c r="I150" s="257"/>
      <c r="J150" s="257"/>
      <c r="K150" s="257"/>
      <c r="L150" s="257"/>
      <c r="M150" s="257"/>
      <c r="N150" s="257"/>
      <c r="O150" s="257"/>
      <c r="P150" s="257"/>
      <c r="Q150" s="257"/>
      <c r="R150" s="257"/>
      <c r="S150" s="257"/>
      <c r="T150" s="257"/>
      <c r="U150" s="257"/>
      <c r="V150" s="257"/>
      <c r="W150" s="257"/>
      <c r="X150" s="257"/>
      <c r="Y150" s="257"/>
      <c r="Z150" s="257"/>
      <c r="AA150" s="257"/>
    </row>
    <row r="151" spans="1:27" ht="14.25" customHeight="1">
      <c r="A151" s="257"/>
      <c r="B151" s="257"/>
      <c r="C151" s="257"/>
      <c r="D151" s="257"/>
      <c r="E151" s="257"/>
      <c r="F151" s="257"/>
      <c r="G151" s="257"/>
      <c r="H151" s="257"/>
      <c r="I151" s="257"/>
      <c r="J151" s="257"/>
      <c r="K151" s="257"/>
      <c r="L151" s="257"/>
      <c r="M151" s="257"/>
      <c r="N151" s="257"/>
      <c r="O151" s="257"/>
      <c r="P151" s="257"/>
      <c r="Q151" s="257"/>
      <c r="R151" s="257"/>
      <c r="S151" s="257"/>
      <c r="T151" s="257"/>
      <c r="U151" s="257"/>
      <c r="V151" s="257"/>
      <c r="W151" s="257"/>
      <c r="X151" s="257"/>
      <c r="Y151" s="257"/>
      <c r="Z151" s="257"/>
      <c r="AA151" s="257"/>
    </row>
    <row r="152" spans="1:27" ht="14.25" customHeight="1">
      <c r="A152" s="257"/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V152" s="257"/>
      <c r="W152" s="257"/>
      <c r="X152" s="257"/>
      <c r="Y152" s="257"/>
      <c r="Z152" s="257"/>
      <c r="AA152" s="257"/>
    </row>
    <row r="153" spans="1:27" ht="14.25" customHeight="1">
      <c r="A153" s="257"/>
      <c r="B153" s="257"/>
      <c r="C153" s="257"/>
      <c r="D153" s="257"/>
      <c r="E153" s="257"/>
      <c r="F153" s="257"/>
      <c r="G153" s="257"/>
      <c r="H153" s="257"/>
      <c r="I153" s="257"/>
      <c r="J153" s="257"/>
      <c r="K153" s="257"/>
      <c r="L153" s="257"/>
      <c r="M153" s="257"/>
      <c r="N153" s="257"/>
      <c r="O153" s="257"/>
      <c r="P153" s="257"/>
      <c r="Q153" s="257"/>
      <c r="R153" s="257"/>
      <c r="S153" s="257"/>
      <c r="T153" s="257"/>
      <c r="U153" s="257"/>
      <c r="V153" s="257"/>
      <c r="W153" s="257"/>
      <c r="X153" s="257"/>
      <c r="Y153" s="257"/>
      <c r="Z153" s="257"/>
      <c r="AA153" s="257"/>
    </row>
    <row r="154" spans="1:27" ht="14.25" customHeight="1">
      <c r="A154" s="257"/>
      <c r="B154" s="257"/>
      <c r="C154" s="257"/>
      <c r="D154" s="257"/>
      <c r="E154" s="257"/>
      <c r="F154" s="257"/>
      <c r="G154" s="257"/>
      <c r="H154" s="257"/>
      <c r="I154" s="257"/>
      <c r="J154" s="257"/>
      <c r="K154" s="257"/>
      <c r="L154" s="257"/>
      <c r="M154" s="257"/>
      <c r="N154" s="257"/>
      <c r="O154" s="257"/>
      <c r="P154" s="257"/>
      <c r="Q154" s="257"/>
      <c r="R154" s="257"/>
      <c r="S154" s="257"/>
      <c r="T154" s="257"/>
      <c r="U154" s="257"/>
      <c r="V154" s="257"/>
      <c r="W154" s="257"/>
      <c r="X154" s="257"/>
      <c r="Y154" s="257"/>
      <c r="Z154" s="257"/>
      <c r="AA154" s="257"/>
    </row>
    <row r="155" spans="1:27" ht="19.5" customHeight="1">
      <c r="A155" s="257"/>
      <c r="B155" s="257"/>
      <c r="C155" s="257"/>
      <c r="D155" s="257"/>
      <c r="E155" s="257"/>
      <c r="F155" s="257"/>
      <c r="G155" s="257"/>
      <c r="H155" s="257"/>
      <c r="I155" s="257"/>
      <c r="J155" s="257"/>
      <c r="K155" s="257"/>
      <c r="L155" s="257"/>
      <c r="M155" s="257"/>
      <c r="N155" s="257"/>
      <c r="O155" s="257"/>
      <c r="P155" s="257"/>
      <c r="Q155" s="257"/>
      <c r="R155" s="257"/>
      <c r="S155" s="257"/>
      <c r="T155" s="257"/>
      <c r="U155" s="257"/>
      <c r="V155" s="257"/>
      <c r="W155" s="257"/>
      <c r="X155" s="257"/>
      <c r="Y155" s="257"/>
      <c r="Z155" s="257"/>
      <c r="AA155" s="257"/>
    </row>
    <row r="156" spans="1:27" ht="14.25" customHeight="1">
      <c r="A156" s="1378"/>
      <c r="B156" s="1377"/>
      <c r="C156" s="257"/>
      <c r="D156" s="257"/>
      <c r="E156" s="257"/>
      <c r="F156" s="257"/>
      <c r="G156" s="257"/>
      <c r="H156" s="257"/>
      <c r="I156" s="257"/>
      <c r="J156" s="257"/>
      <c r="K156" s="257"/>
      <c r="L156" s="257"/>
      <c r="M156" s="257"/>
      <c r="N156" s="257"/>
      <c r="O156" s="257"/>
      <c r="P156" s="257"/>
      <c r="Q156" s="257"/>
      <c r="R156" s="257"/>
      <c r="S156" s="257"/>
      <c r="T156" s="257"/>
      <c r="U156" s="257"/>
      <c r="V156" s="257"/>
      <c r="W156" s="257"/>
      <c r="X156" s="257"/>
      <c r="Y156" s="257"/>
      <c r="Z156" s="257"/>
      <c r="AA156" s="257"/>
    </row>
    <row r="157" spans="1:27" ht="14.25" customHeight="1">
      <c r="A157" s="257"/>
      <c r="B157" s="290"/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</row>
    <row r="158" spans="1:27" ht="14.25" customHeight="1">
      <c r="A158" s="257"/>
      <c r="B158" s="257"/>
      <c r="C158" s="257"/>
      <c r="D158" s="257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7"/>
      <c r="AA158" s="257"/>
    </row>
    <row r="159" spans="1:27" ht="14.25" customHeight="1">
      <c r="A159" s="257"/>
      <c r="B159" s="257"/>
      <c r="C159" s="257"/>
      <c r="D159" s="257"/>
      <c r="E159" s="257"/>
      <c r="F159" s="257"/>
      <c r="G159" s="257"/>
      <c r="H159" s="257"/>
      <c r="I159" s="257"/>
      <c r="J159" s="257"/>
      <c r="K159" s="257"/>
      <c r="L159" s="257"/>
      <c r="M159" s="257"/>
      <c r="N159" s="257"/>
      <c r="O159" s="257"/>
      <c r="P159" s="257"/>
      <c r="Q159" s="257"/>
      <c r="R159" s="257"/>
      <c r="S159" s="257"/>
      <c r="T159" s="257"/>
      <c r="U159" s="257"/>
      <c r="V159" s="257"/>
      <c r="W159" s="257"/>
      <c r="X159" s="257"/>
      <c r="Y159" s="257"/>
      <c r="Z159" s="257"/>
      <c r="AA159" s="257"/>
    </row>
    <row r="160" spans="1:27" ht="14.25" customHeight="1">
      <c r="A160" s="257"/>
      <c r="B160" s="257"/>
      <c r="C160" s="257"/>
      <c r="D160" s="257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</row>
    <row r="161" spans="1:27" ht="14.25" customHeight="1">
      <c r="A161" s="257"/>
      <c r="B161" s="257"/>
      <c r="C161" s="257"/>
      <c r="D161" s="25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</row>
    <row r="162" spans="1:27" ht="14.25" customHeight="1">
      <c r="A162" s="257"/>
      <c r="B162" s="257"/>
      <c r="C162" s="257"/>
      <c r="D162" s="25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</row>
    <row r="163" spans="1:27" ht="14.25" customHeight="1">
      <c r="A163" s="257"/>
      <c r="B163" s="257"/>
      <c r="C163" s="257"/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</row>
    <row r="164" spans="1:27" ht="14.25" customHeight="1">
      <c r="A164" s="257"/>
      <c r="B164" s="257"/>
      <c r="C164" s="257"/>
      <c r="D164" s="25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</row>
    <row r="165" spans="1:27" ht="14.25" customHeight="1">
      <c r="A165" s="257"/>
      <c r="B165" s="257"/>
      <c r="C165" s="257"/>
      <c r="D165" s="257"/>
      <c r="E165" s="257"/>
      <c r="F165" s="257"/>
      <c r="G165" s="257"/>
      <c r="H165" s="257"/>
      <c r="I165" s="257"/>
      <c r="J165" s="257"/>
      <c r="K165" s="257"/>
      <c r="L165" s="257"/>
      <c r="M165" s="257"/>
      <c r="N165" s="257"/>
      <c r="O165" s="257"/>
      <c r="P165" s="257"/>
      <c r="Q165" s="257"/>
      <c r="R165" s="257"/>
      <c r="S165" s="257"/>
      <c r="T165" s="257"/>
      <c r="U165" s="257"/>
      <c r="V165" s="257"/>
      <c r="W165" s="257"/>
      <c r="X165" s="257"/>
      <c r="Y165" s="257"/>
      <c r="Z165" s="257"/>
      <c r="AA165" s="257"/>
    </row>
    <row r="166" spans="1:27" ht="14.25" customHeight="1">
      <c r="A166" s="257"/>
      <c r="B166" s="257"/>
      <c r="C166" s="257"/>
      <c r="D166" s="257" t="s">
        <v>1670</v>
      </c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</row>
    <row r="167" spans="1:27" ht="14.25" customHeight="1">
      <c r="A167" s="257"/>
      <c r="B167" s="257"/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</row>
    <row r="168" spans="1:27" ht="14.25" customHeight="1">
      <c r="A168" s="257"/>
      <c r="B168" s="257"/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</row>
    <row r="169" spans="1:27" ht="14.25" customHeight="1">
      <c r="A169" s="257"/>
      <c r="B169" s="257"/>
      <c r="C169" s="257"/>
      <c r="D169" s="257"/>
      <c r="E169" s="257"/>
      <c r="F169" s="257"/>
      <c r="G169" s="257"/>
      <c r="H169" s="257"/>
      <c r="I169" s="257"/>
      <c r="J169" s="257"/>
      <c r="K169" s="257"/>
      <c r="L169" s="257"/>
      <c r="M169" s="257"/>
      <c r="N169" s="257"/>
      <c r="O169" s="257"/>
      <c r="P169" s="257"/>
      <c r="Q169" s="257"/>
      <c r="R169" s="257"/>
      <c r="S169" s="257"/>
      <c r="T169" s="257"/>
      <c r="U169" s="257"/>
      <c r="V169" s="257"/>
      <c r="W169" s="257"/>
      <c r="X169" s="257"/>
      <c r="Y169" s="257"/>
      <c r="Z169" s="257"/>
      <c r="AA169" s="257"/>
    </row>
    <row r="170" spans="1:27" ht="14.25" customHeight="1">
      <c r="A170" s="257"/>
      <c r="B170" s="257"/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</row>
    <row r="171" spans="1:27" ht="14.25" customHeight="1">
      <c r="A171" s="257"/>
      <c r="B171" s="257"/>
      <c r="C171" s="257"/>
      <c r="D171" s="257"/>
      <c r="E171" s="257"/>
      <c r="F171" s="257"/>
      <c r="G171" s="257"/>
      <c r="H171" s="257"/>
      <c r="I171" s="257"/>
      <c r="J171" s="257"/>
      <c r="K171" s="257"/>
      <c r="L171" s="257"/>
      <c r="M171" s="257"/>
      <c r="N171" s="257"/>
      <c r="O171" s="257"/>
      <c r="P171" s="257"/>
      <c r="Q171" s="257"/>
      <c r="R171" s="257"/>
      <c r="S171" s="257"/>
      <c r="T171" s="257"/>
      <c r="U171" s="257"/>
      <c r="V171" s="257"/>
      <c r="W171" s="257"/>
      <c r="X171" s="257"/>
      <c r="Y171" s="257"/>
      <c r="Z171" s="257"/>
      <c r="AA171" s="257"/>
    </row>
    <row r="172" spans="1:27" ht="14.25" customHeight="1">
      <c r="A172" s="257"/>
      <c r="B172" s="257"/>
      <c r="C172" s="257"/>
      <c r="D172" s="257"/>
      <c r="E172" s="257"/>
      <c r="F172" s="257"/>
      <c r="G172" s="257"/>
      <c r="H172" s="257"/>
      <c r="I172" s="257"/>
      <c r="J172" s="257"/>
      <c r="K172" s="257"/>
      <c r="L172" s="257"/>
      <c r="M172" s="257"/>
      <c r="N172" s="257"/>
      <c r="O172" s="257"/>
      <c r="P172" s="257"/>
      <c r="Q172" s="257"/>
      <c r="R172" s="257"/>
      <c r="S172" s="257"/>
      <c r="T172" s="257"/>
      <c r="U172" s="257"/>
      <c r="V172" s="257"/>
      <c r="W172" s="257"/>
      <c r="X172" s="257"/>
      <c r="Y172" s="257"/>
      <c r="Z172" s="257"/>
      <c r="AA172" s="257"/>
    </row>
    <row r="173" spans="1:27" ht="14.25" customHeight="1">
      <c r="A173" s="257"/>
      <c r="B173" s="257"/>
      <c r="C173" s="257"/>
      <c r="D173" s="257"/>
      <c r="E173" s="257"/>
      <c r="F173" s="257"/>
      <c r="G173" s="257"/>
      <c r="H173" s="257"/>
      <c r="I173" s="257"/>
      <c r="J173" s="257"/>
      <c r="K173" s="257"/>
      <c r="L173" s="257"/>
      <c r="M173" s="257"/>
      <c r="N173" s="257"/>
      <c r="O173" s="257"/>
      <c r="P173" s="257"/>
      <c r="Q173" s="257"/>
      <c r="R173" s="257"/>
      <c r="S173" s="257"/>
      <c r="T173" s="257"/>
      <c r="U173" s="257"/>
      <c r="V173" s="257"/>
      <c r="W173" s="257"/>
      <c r="X173" s="257"/>
      <c r="Y173" s="257"/>
      <c r="Z173" s="257"/>
      <c r="AA173" s="257"/>
    </row>
    <row r="174" spans="1:27" ht="14.25" customHeight="1">
      <c r="A174" s="257"/>
      <c r="B174" s="257"/>
      <c r="C174" s="257"/>
      <c r="D174" s="257"/>
      <c r="E174" s="257"/>
      <c r="F174" s="257"/>
      <c r="G174" s="257"/>
      <c r="H174" s="257"/>
      <c r="I174" s="257"/>
      <c r="J174" s="257"/>
      <c r="K174" s="257"/>
      <c r="L174" s="257"/>
      <c r="M174" s="257"/>
      <c r="N174" s="257"/>
      <c r="O174" s="257"/>
      <c r="P174" s="257"/>
      <c r="Q174" s="257"/>
      <c r="R174" s="257"/>
      <c r="S174" s="257"/>
      <c r="T174" s="257"/>
      <c r="U174" s="257"/>
      <c r="V174" s="257"/>
      <c r="W174" s="257"/>
      <c r="X174" s="257"/>
      <c r="Y174" s="257"/>
      <c r="Z174" s="257"/>
      <c r="AA174" s="257"/>
    </row>
    <row r="175" spans="1:27" ht="14.25" customHeight="1">
      <c r="A175" s="257"/>
      <c r="B175" s="257" t="s">
        <v>2004</v>
      </c>
      <c r="C175" s="257"/>
      <c r="D175" s="257" t="s">
        <v>2560</v>
      </c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7"/>
      <c r="P175" s="257"/>
      <c r="Q175" s="257"/>
      <c r="R175" s="257"/>
      <c r="S175" s="257"/>
      <c r="T175" s="257"/>
      <c r="U175" s="257"/>
      <c r="V175" s="257"/>
      <c r="W175" s="257"/>
      <c r="X175" s="257"/>
      <c r="Y175" s="257"/>
      <c r="Z175" s="257"/>
      <c r="AA175" s="257"/>
    </row>
    <row r="176" spans="1:27" ht="18.75" customHeight="1">
      <c r="A176" s="257"/>
      <c r="C176" s="257"/>
      <c r="D176" s="257"/>
      <c r="E176" s="257"/>
      <c r="F176" s="257"/>
      <c r="G176" s="257"/>
      <c r="H176" s="257"/>
      <c r="I176" s="257"/>
      <c r="J176" s="257"/>
      <c r="K176" s="257"/>
      <c r="L176" s="257"/>
      <c r="M176" s="257"/>
      <c r="N176" s="257"/>
      <c r="O176" s="257"/>
      <c r="P176" s="257"/>
      <c r="Q176" s="257"/>
      <c r="R176" s="257"/>
      <c r="S176" s="257"/>
      <c r="T176" s="257"/>
      <c r="U176" s="257"/>
      <c r="V176" s="257"/>
      <c r="W176" s="257"/>
      <c r="X176" s="257"/>
      <c r="Y176" s="257"/>
      <c r="Z176" s="257"/>
      <c r="AA176" s="257"/>
    </row>
    <row r="177" spans="1:27" ht="14.25" customHeight="1">
      <c r="A177" s="257"/>
      <c r="B177" s="257"/>
      <c r="C177" s="257"/>
      <c r="D177" s="257"/>
      <c r="E177" s="257"/>
      <c r="F177" s="257"/>
      <c r="G177" s="257"/>
      <c r="H177" s="257"/>
      <c r="I177" s="257"/>
      <c r="J177" s="257"/>
      <c r="K177" s="257"/>
      <c r="L177" s="257"/>
      <c r="M177" s="257"/>
      <c r="N177" s="257"/>
      <c r="O177" s="257"/>
      <c r="P177" s="257"/>
      <c r="Q177" s="257"/>
      <c r="R177" s="257"/>
      <c r="S177" s="257"/>
      <c r="T177" s="257"/>
      <c r="U177" s="257"/>
      <c r="V177" s="257"/>
      <c r="W177" s="257"/>
      <c r="X177" s="257"/>
      <c r="Y177" s="257"/>
      <c r="Z177" s="257"/>
      <c r="AA177" s="257"/>
    </row>
    <row r="178" spans="1:27" ht="14.25" customHeight="1">
      <c r="A178" s="257"/>
      <c r="C178" s="257"/>
      <c r="D178" s="257"/>
      <c r="E178" s="257"/>
      <c r="F178" s="257"/>
      <c r="G178" s="257"/>
      <c r="H178" s="257"/>
      <c r="I178" s="257"/>
      <c r="J178" s="257"/>
      <c r="K178" s="257"/>
      <c r="L178" s="257"/>
      <c r="M178" s="257"/>
      <c r="N178" s="257"/>
      <c r="O178" s="257"/>
      <c r="P178" s="257"/>
      <c r="Q178" s="257"/>
      <c r="R178" s="257"/>
      <c r="S178" s="257"/>
      <c r="T178" s="257"/>
      <c r="U178" s="257"/>
      <c r="V178" s="257"/>
      <c r="W178" s="257"/>
      <c r="X178" s="257"/>
      <c r="Y178" s="257"/>
      <c r="Z178" s="257"/>
      <c r="AA178" s="257"/>
    </row>
    <row r="179" spans="1:27" ht="14.25" customHeight="1">
      <c r="A179" s="257"/>
      <c r="B179" s="257"/>
      <c r="C179" s="257"/>
      <c r="D179" s="257"/>
      <c r="E179" s="257"/>
      <c r="F179" s="257"/>
      <c r="G179" s="257"/>
      <c r="H179" s="257"/>
      <c r="I179" s="257"/>
      <c r="J179" s="257"/>
      <c r="K179" s="257"/>
      <c r="L179" s="257"/>
      <c r="M179" s="257"/>
      <c r="N179" s="257"/>
      <c r="O179" s="257"/>
      <c r="P179" s="257"/>
      <c r="Q179" s="257"/>
      <c r="R179" s="257"/>
      <c r="S179" s="257"/>
      <c r="T179" s="257"/>
      <c r="U179" s="257"/>
      <c r="V179" s="257"/>
      <c r="W179" s="257"/>
      <c r="X179" s="257"/>
      <c r="Y179" s="257"/>
      <c r="Z179" s="257"/>
      <c r="AA179" s="257"/>
    </row>
    <row r="180" spans="1:27" ht="14.25" customHeight="1">
      <c r="A180" s="257"/>
      <c r="B180" s="257"/>
      <c r="C180" s="257"/>
      <c r="D180" s="257"/>
      <c r="E180" s="257"/>
      <c r="F180" s="257"/>
      <c r="G180" s="257"/>
      <c r="H180" s="257"/>
      <c r="I180" s="257"/>
      <c r="J180" s="257"/>
      <c r="K180" s="257"/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V180" s="257"/>
      <c r="W180" s="257"/>
      <c r="X180" s="257"/>
      <c r="Y180" s="257"/>
      <c r="Z180" s="257"/>
      <c r="AA180" s="257"/>
    </row>
    <row r="181" spans="1:27" ht="14.25" customHeight="1">
      <c r="A181" s="257"/>
      <c r="B181" s="257"/>
      <c r="C181" s="257"/>
      <c r="D181" s="257"/>
      <c r="E181" s="257"/>
      <c r="F181" s="257"/>
      <c r="G181" s="257"/>
      <c r="H181" s="257"/>
      <c r="I181" s="257"/>
      <c r="J181" s="257"/>
      <c r="K181" s="257"/>
      <c r="L181" s="257"/>
      <c r="M181" s="257"/>
      <c r="N181" s="257"/>
      <c r="O181" s="257"/>
      <c r="P181" s="257"/>
      <c r="Q181" s="257"/>
      <c r="R181" s="257"/>
      <c r="S181" s="257"/>
      <c r="T181" s="257"/>
      <c r="U181" s="257"/>
      <c r="V181" s="257"/>
      <c r="W181" s="257"/>
      <c r="X181" s="257"/>
      <c r="Y181" s="257"/>
      <c r="Z181" s="257"/>
      <c r="AA181" s="257"/>
    </row>
    <row r="182" spans="1:27" ht="14.25" customHeight="1">
      <c r="A182" s="257"/>
      <c r="B182" s="257"/>
      <c r="C182" s="257"/>
      <c r="D182" s="257"/>
      <c r="E182" s="257"/>
      <c r="F182" s="257"/>
      <c r="G182" s="257"/>
      <c r="H182" s="257"/>
      <c r="I182" s="257"/>
      <c r="J182" s="257"/>
      <c r="K182" s="257"/>
      <c r="L182" s="257"/>
      <c r="M182" s="257"/>
      <c r="N182" s="257"/>
      <c r="O182" s="257"/>
      <c r="P182" s="257"/>
      <c r="Q182" s="257"/>
      <c r="R182" s="257"/>
      <c r="S182" s="257"/>
      <c r="T182" s="257"/>
      <c r="U182" s="257"/>
      <c r="V182" s="257"/>
      <c r="W182" s="257"/>
      <c r="X182" s="257"/>
      <c r="Y182" s="257"/>
      <c r="Z182" s="257"/>
      <c r="AA182" s="257"/>
    </row>
    <row r="183" spans="1:27" ht="14.25" customHeight="1">
      <c r="A183" s="257"/>
      <c r="B183" s="257"/>
      <c r="C183" s="257"/>
      <c r="D183" s="257"/>
      <c r="E183" s="257"/>
      <c r="F183" s="257"/>
      <c r="G183" s="257"/>
      <c r="H183" s="257"/>
      <c r="I183" s="257"/>
      <c r="J183" s="257"/>
      <c r="K183" s="257"/>
      <c r="L183" s="257"/>
      <c r="M183" s="257"/>
      <c r="N183" s="257"/>
      <c r="O183" s="257"/>
      <c r="P183" s="257"/>
      <c r="Q183" s="257"/>
      <c r="R183" s="257"/>
      <c r="S183" s="257"/>
      <c r="T183" s="257"/>
      <c r="U183" s="257"/>
      <c r="V183" s="257"/>
      <c r="W183" s="257"/>
      <c r="X183" s="257"/>
      <c r="Y183" s="257"/>
      <c r="Z183" s="257"/>
      <c r="AA183" s="257"/>
    </row>
    <row r="184" spans="1:27" ht="14.25" customHeight="1">
      <c r="A184" s="257"/>
      <c r="B184" s="257"/>
      <c r="C184" s="257"/>
      <c r="D184" s="257"/>
      <c r="E184" s="257"/>
      <c r="F184" s="257"/>
      <c r="G184" s="257"/>
      <c r="H184" s="257"/>
      <c r="I184" s="257"/>
      <c r="J184" s="257"/>
      <c r="K184" s="257"/>
      <c r="L184" s="257"/>
      <c r="M184" s="257"/>
      <c r="N184" s="257"/>
      <c r="O184" s="257"/>
      <c r="P184" s="257"/>
      <c r="Q184" s="257"/>
      <c r="R184" s="257"/>
      <c r="S184" s="257"/>
      <c r="T184" s="257"/>
      <c r="U184" s="257"/>
      <c r="V184" s="257"/>
      <c r="W184" s="257"/>
      <c r="X184" s="257"/>
      <c r="Y184" s="257"/>
      <c r="Z184" s="257"/>
      <c r="AA184" s="257"/>
    </row>
    <row r="185" spans="1:27" ht="14.25" customHeight="1">
      <c r="A185" s="257"/>
      <c r="B185" s="257"/>
      <c r="C185" s="257"/>
      <c r="D185" s="257"/>
      <c r="E185" s="257"/>
      <c r="F185" s="257"/>
      <c r="G185" s="257"/>
      <c r="H185" s="257"/>
      <c r="I185" s="257"/>
      <c r="J185" s="257"/>
      <c r="K185" s="257"/>
      <c r="L185" s="257"/>
      <c r="M185" s="257"/>
      <c r="N185" s="257"/>
      <c r="O185" s="257"/>
      <c r="P185" s="257"/>
      <c r="Q185" s="257"/>
      <c r="R185" s="257"/>
      <c r="S185" s="257"/>
      <c r="T185" s="257"/>
      <c r="U185" s="257"/>
      <c r="V185" s="257"/>
      <c r="W185" s="257"/>
      <c r="X185" s="257"/>
      <c r="Y185" s="257"/>
      <c r="Z185" s="257"/>
      <c r="AA185" s="257"/>
    </row>
    <row r="186" spans="1:27" ht="14.25" customHeight="1">
      <c r="A186" s="257"/>
      <c r="B186" s="257"/>
      <c r="C186" s="257"/>
      <c r="D186" s="257"/>
      <c r="E186" s="257"/>
      <c r="F186" s="257"/>
      <c r="G186" s="257"/>
      <c r="H186" s="257"/>
      <c r="I186" s="257"/>
      <c r="J186" s="257"/>
      <c r="K186" s="257"/>
      <c r="L186" s="257"/>
      <c r="M186" s="257"/>
      <c r="N186" s="257"/>
      <c r="O186" s="257"/>
      <c r="P186" s="257"/>
      <c r="Q186" s="257"/>
      <c r="R186" s="257"/>
      <c r="S186" s="257"/>
      <c r="T186" s="257"/>
      <c r="U186" s="257"/>
      <c r="V186" s="257"/>
      <c r="W186" s="257"/>
      <c r="X186" s="257"/>
      <c r="Y186" s="257"/>
      <c r="Z186" s="257"/>
      <c r="AA186" s="257"/>
    </row>
    <row r="187" spans="1:27" ht="14.25" customHeight="1">
      <c r="A187" s="257"/>
      <c r="B187" s="257"/>
      <c r="C187" s="257"/>
      <c r="D187" s="257"/>
      <c r="E187" s="257"/>
      <c r="F187" s="257"/>
      <c r="G187" s="257"/>
      <c r="H187" s="257"/>
      <c r="I187" s="257"/>
      <c r="J187" s="257"/>
      <c r="K187" s="257"/>
      <c r="L187" s="257"/>
      <c r="M187" s="257"/>
      <c r="N187" s="257"/>
      <c r="O187" s="257"/>
      <c r="P187" s="257"/>
      <c r="Q187" s="257"/>
      <c r="R187" s="257"/>
      <c r="S187" s="257"/>
      <c r="T187" s="257"/>
      <c r="U187" s="257"/>
      <c r="V187" s="257"/>
      <c r="W187" s="257"/>
      <c r="X187" s="257"/>
      <c r="Y187" s="257"/>
      <c r="Z187" s="257"/>
      <c r="AA187" s="257"/>
    </row>
    <row r="188" spans="1:27" ht="14.25" customHeight="1">
      <c r="A188" s="257"/>
      <c r="B188" s="257"/>
      <c r="C188" s="257"/>
      <c r="D188" s="257"/>
      <c r="E188" s="257"/>
      <c r="F188" s="257"/>
      <c r="G188" s="257"/>
      <c r="H188" s="257"/>
      <c r="I188" s="257"/>
      <c r="J188" s="257"/>
      <c r="K188" s="257"/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V188" s="257"/>
      <c r="W188" s="257"/>
      <c r="X188" s="257"/>
      <c r="Y188" s="257"/>
      <c r="Z188" s="257"/>
      <c r="AA188" s="257"/>
    </row>
    <row r="189" spans="1:27" ht="14.25" customHeight="1">
      <c r="A189" s="257"/>
      <c r="B189" s="257"/>
      <c r="C189" s="257"/>
      <c r="D189" s="257"/>
      <c r="E189" s="257"/>
      <c r="F189" s="257"/>
      <c r="G189" s="257"/>
      <c r="H189" s="257"/>
      <c r="I189" s="257"/>
      <c r="J189" s="257"/>
      <c r="K189" s="257"/>
      <c r="L189" s="257"/>
      <c r="M189" s="257"/>
      <c r="N189" s="257"/>
      <c r="O189" s="257"/>
      <c r="P189" s="257"/>
      <c r="Q189" s="257"/>
      <c r="R189" s="257"/>
      <c r="S189" s="257"/>
      <c r="T189" s="257"/>
      <c r="U189" s="257"/>
      <c r="V189" s="257"/>
      <c r="W189" s="257"/>
      <c r="X189" s="257"/>
      <c r="Y189" s="257"/>
      <c r="Z189" s="257"/>
      <c r="AA189" s="257"/>
    </row>
    <row r="190" spans="1:27" ht="14.25" customHeight="1">
      <c r="A190" s="257"/>
      <c r="B190" s="257"/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</row>
    <row r="191" spans="1:27" ht="14.25" customHeight="1">
      <c r="A191" s="257"/>
      <c r="B191" s="257"/>
      <c r="C191" s="257"/>
      <c r="D191" s="257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7"/>
      <c r="AA191" s="257"/>
    </row>
    <row r="192" spans="1:27" ht="14.25" customHeight="1">
      <c r="A192" s="257"/>
      <c r="B192" s="257"/>
      <c r="C192" s="257"/>
      <c r="D192" s="257"/>
      <c r="E192" s="257"/>
      <c r="F192" s="257"/>
      <c r="G192" s="257"/>
      <c r="H192" s="257"/>
      <c r="I192" s="257"/>
      <c r="J192" s="257"/>
      <c r="K192" s="257"/>
      <c r="L192" s="257"/>
      <c r="M192" s="257"/>
      <c r="N192" s="257"/>
      <c r="O192" s="257"/>
      <c r="P192" s="257"/>
      <c r="Q192" s="257"/>
      <c r="R192" s="257"/>
      <c r="S192" s="257"/>
      <c r="T192" s="257"/>
      <c r="U192" s="257"/>
      <c r="V192" s="257"/>
      <c r="W192" s="257"/>
      <c r="X192" s="257"/>
      <c r="Y192" s="257"/>
      <c r="Z192" s="257"/>
      <c r="AA192" s="257"/>
    </row>
    <row r="193" spans="1:27" ht="14.25" customHeight="1">
      <c r="A193" s="257"/>
      <c r="B193" s="257"/>
      <c r="C193" s="257"/>
      <c r="D193" s="257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</row>
    <row r="194" spans="1:27" ht="14.25" customHeight="1">
      <c r="A194" s="257"/>
      <c r="B194" s="257"/>
      <c r="C194" s="257"/>
      <c r="D194" s="25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</row>
    <row r="195" spans="1:27" ht="14.25" customHeight="1">
      <c r="A195" s="257"/>
      <c r="B195" s="257"/>
      <c r="C195" s="257"/>
      <c r="D195" s="25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</row>
    <row r="196" spans="1:27" ht="14.25" customHeight="1">
      <c r="A196" s="257"/>
      <c r="B196" s="257"/>
      <c r="C196" s="257"/>
      <c r="D196" s="25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</row>
    <row r="197" spans="1:27" ht="14.25" customHeight="1">
      <c r="A197" s="257"/>
      <c r="B197" s="257"/>
      <c r="C197" s="257"/>
      <c r="D197" s="25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</row>
    <row r="198" spans="1:27" ht="14.25" customHeight="1">
      <c r="A198" s="257"/>
      <c r="B198" s="257"/>
      <c r="C198" s="257"/>
      <c r="D198" s="257"/>
      <c r="E198" s="257"/>
      <c r="F198" s="257"/>
      <c r="G198" s="257"/>
      <c r="H198" s="257"/>
      <c r="I198" s="257"/>
      <c r="J198" s="257"/>
      <c r="K198" s="257"/>
      <c r="L198" s="257"/>
      <c r="M198" s="257"/>
      <c r="N198" s="257"/>
      <c r="O198" s="257"/>
      <c r="P198" s="257"/>
      <c r="Q198" s="257"/>
      <c r="R198" s="257"/>
      <c r="S198" s="257"/>
      <c r="T198" s="257"/>
      <c r="U198" s="257"/>
      <c r="V198" s="257"/>
      <c r="W198" s="257"/>
      <c r="X198" s="257"/>
      <c r="Y198" s="257"/>
      <c r="Z198" s="257"/>
      <c r="AA198" s="257"/>
    </row>
    <row r="199" spans="1:27" ht="14.25" customHeight="1">
      <c r="A199" s="257"/>
      <c r="B199" s="257"/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</row>
    <row r="200" spans="1:27" ht="14.25" customHeight="1">
      <c r="A200" s="257"/>
      <c r="B200" s="257"/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</row>
    <row r="201" spans="1:27" ht="14.25" customHeight="1">
      <c r="A201" s="257"/>
      <c r="B201" s="257"/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</row>
    <row r="202" spans="1:27" ht="14.25" customHeight="1">
      <c r="A202" s="257"/>
      <c r="B202" s="257"/>
      <c r="C202" s="257"/>
      <c r="D202" s="257"/>
      <c r="E202" s="257"/>
      <c r="F202" s="257"/>
      <c r="G202" s="257"/>
      <c r="H202" s="257"/>
      <c r="I202" s="257"/>
      <c r="J202" s="257"/>
      <c r="K202" s="257"/>
      <c r="L202" s="257"/>
      <c r="M202" s="257"/>
      <c r="N202" s="257"/>
      <c r="O202" s="257"/>
      <c r="P202" s="257"/>
      <c r="Q202" s="257"/>
      <c r="R202" s="257"/>
      <c r="S202" s="257"/>
      <c r="T202" s="257"/>
      <c r="U202" s="257"/>
      <c r="V202" s="257"/>
      <c r="W202" s="257"/>
      <c r="X202" s="257"/>
      <c r="Y202" s="257"/>
      <c r="Z202" s="257"/>
      <c r="AA202" s="257"/>
    </row>
    <row r="203" spans="1:27" ht="14.25" customHeight="1">
      <c r="A203" s="257"/>
      <c r="B203" s="257"/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</row>
    <row r="204" spans="1:27" ht="14.25" customHeight="1">
      <c r="A204" s="257"/>
      <c r="B204" s="257"/>
      <c r="C204" s="257"/>
      <c r="D204" s="257"/>
      <c r="E204" s="257"/>
      <c r="F204" s="257"/>
      <c r="G204" s="257"/>
      <c r="H204" s="257"/>
      <c r="I204" s="257"/>
      <c r="J204" s="257"/>
      <c r="K204" s="257"/>
      <c r="L204" s="257"/>
      <c r="M204" s="257"/>
      <c r="N204" s="257"/>
      <c r="O204" s="257"/>
      <c r="P204" s="257"/>
      <c r="Q204" s="257"/>
      <c r="R204" s="257"/>
      <c r="S204" s="257"/>
      <c r="T204" s="257"/>
      <c r="U204" s="257"/>
      <c r="V204" s="257"/>
      <c r="W204" s="257"/>
      <c r="X204" s="257"/>
      <c r="Y204" s="257"/>
      <c r="Z204" s="257"/>
      <c r="AA204" s="257"/>
    </row>
    <row r="205" spans="1:27" ht="14.25" customHeight="1">
      <c r="A205" s="257"/>
      <c r="B205" s="257"/>
      <c r="C205" s="257"/>
      <c r="D205" s="257"/>
      <c r="E205" s="257"/>
      <c r="F205" s="257"/>
      <c r="G205" s="257"/>
      <c r="H205" s="257"/>
      <c r="I205" s="257"/>
      <c r="J205" s="257"/>
      <c r="K205" s="257"/>
      <c r="L205" s="257"/>
      <c r="M205" s="257"/>
      <c r="N205" s="257"/>
      <c r="O205" s="257"/>
      <c r="P205" s="257"/>
      <c r="Q205" s="257"/>
      <c r="R205" s="257"/>
      <c r="S205" s="257"/>
      <c r="T205" s="257"/>
      <c r="U205" s="257"/>
      <c r="V205" s="257"/>
      <c r="W205" s="257"/>
      <c r="X205" s="257"/>
      <c r="Y205" s="257"/>
      <c r="Z205" s="257"/>
      <c r="AA205" s="257"/>
    </row>
    <row r="206" spans="1:27" ht="14.25" customHeight="1">
      <c r="A206" s="257"/>
      <c r="B206" s="257"/>
      <c r="C206" s="257"/>
      <c r="D206" s="257"/>
      <c r="E206" s="257"/>
      <c r="F206" s="257"/>
      <c r="G206" s="257"/>
      <c r="H206" s="257"/>
      <c r="I206" s="257"/>
      <c r="J206" s="257"/>
      <c r="K206" s="257"/>
      <c r="L206" s="257"/>
      <c r="M206" s="257"/>
      <c r="N206" s="257"/>
      <c r="O206" s="257"/>
      <c r="P206" s="257"/>
      <c r="Q206" s="257"/>
      <c r="R206" s="257"/>
      <c r="S206" s="257"/>
      <c r="T206" s="257"/>
      <c r="U206" s="257"/>
      <c r="V206" s="257"/>
      <c r="W206" s="257"/>
      <c r="X206" s="257"/>
      <c r="Y206" s="257"/>
      <c r="Z206" s="257"/>
      <c r="AA206" s="257"/>
    </row>
    <row r="207" spans="1:27" ht="14.25" customHeight="1">
      <c r="A207" s="257"/>
      <c r="B207" s="257"/>
      <c r="C207" s="257"/>
      <c r="D207" s="257"/>
      <c r="E207" s="257"/>
      <c r="F207" s="257"/>
      <c r="G207" s="257"/>
      <c r="H207" s="257"/>
      <c r="I207" s="257"/>
      <c r="J207" s="257"/>
      <c r="K207" s="257"/>
      <c r="L207" s="257"/>
      <c r="M207" s="257"/>
      <c r="N207" s="257"/>
      <c r="O207" s="257"/>
      <c r="P207" s="257"/>
      <c r="Q207" s="257"/>
      <c r="R207" s="257"/>
      <c r="S207" s="257"/>
      <c r="T207" s="257"/>
      <c r="U207" s="257"/>
      <c r="V207" s="257"/>
      <c r="W207" s="257"/>
      <c r="X207" s="257"/>
      <c r="Y207" s="257"/>
      <c r="Z207" s="257"/>
      <c r="AA207" s="257"/>
    </row>
    <row r="208" spans="1:27" ht="14.25" customHeight="1">
      <c r="A208" s="257"/>
      <c r="B208" s="257"/>
      <c r="C208" s="257"/>
      <c r="D208" s="257"/>
      <c r="E208" s="257"/>
      <c r="F208" s="257"/>
      <c r="G208" s="257"/>
      <c r="H208" s="257"/>
      <c r="I208" s="257"/>
      <c r="J208" s="257"/>
      <c r="K208" s="257"/>
      <c r="L208" s="257"/>
      <c r="M208" s="257"/>
      <c r="N208" s="257"/>
      <c r="O208" s="257"/>
      <c r="P208" s="257"/>
      <c r="Q208" s="257"/>
      <c r="R208" s="257"/>
      <c r="S208" s="257"/>
      <c r="T208" s="257"/>
      <c r="U208" s="257"/>
      <c r="V208" s="257"/>
      <c r="W208" s="257"/>
      <c r="X208" s="257"/>
      <c r="Y208" s="257"/>
      <c r="Z208" s="257"/>
      <c r="AA208" s="257"/>
    </row>
    <row r="209" spans="1:27" ht="14.25" customHeight="1">
      <c r="A209" s="257"/>
      <c r="B209" s="257"/>
      <c r="C209" s="257"/>
      <c r="D209" s="257"/>
      <c r="E209" s="257"/>
      <c r="F209" s="257"/>
      <c r="G209" s="257"/>
      <c r="H209" s="257"/>
      <c r="I209" s="257"/>
      <c r="J209" s="257"/>
      <c r="K209" s="257"/>
      <c r="L209" s="257"/>
      <c r="M209" s="257"/>
      <c r="N209" s="257"/>
      <c r="O209" s="257"/>
      <c r="P209" s="257"/>
      <c r="Q209" s="257"/>
      <c r="R209" s="257"/>
      <c r="S209" s="257"/>
      <c r="T209" s="257"/>
      <c r="U209" s="257"/>
      <c r="V209" s="257"/>
      <c r="W209" s="257"/>
      <c r="X209" s="257"/>
      <c r="Y209" s="257"/>
      <c r="Z209" s="257"/>
      <c r="AA209" s="257"/>
    </row>
    <row r="210" spans="1:27" ht="14.25" customHeight="1">
      <c r="A210" s="257"/>
      <c r="B210" s="257"/>
      <c r="C210" s="257"/>
      <c r="D210" s="257"/>
      <c r="E210" s="257"/>
      <c r="F210" s="257"/>
      <c r="G210" s="257"/>
      <c r="H210" s="257"/>
      <c r="I210" s="257"/>
      <c r="J210" s="257"/>
      <c r="K210" s="257"/>
      <c r="L210" s="257"/>
      <c r="M210" s="257"/>
      <c r="N210" s="257"/>
      <c r="O210" s="257"/>
      <c r="P210" s="257"/>
      <c r="Q210" s="257"/>
      <c r="R210" s="257"/>
      <c r="S210" s="257"/>
      <c r="T210" s="257"/>
      <c r="U210" s="257"/>
      <c r="V210" s="257"/>
      <c r="W210" s="257"/>
      <c r="X210" s="257"/>
      <c r="Y210" s="257"/>
      <c r="Z210" s="257"/>
      <c r="AA210" s="257"/>
    </row>
    <row r="211" spans="1:27" ht="14.25" customHeight="1">
      <c r="A211" s="257"/>
      <c r="B211" s="257"/>
      <c r="C211" s="257"/>
      <c r="D211" s="257"/>
      <c r="E211" s="257"/>
      <c r="F211" s="257"/>
      <c r="G211" s="257"/>
      <c r="H211" s="257"/>
      <c r="I211" s="257"/>
      <c r="J211" s="257"/>
      <c r="K211" s="257"/>
      <c r="L211" s="257"/>
      <c r="M211" s="257"/>
      <c r="N211" s="257"/>
      <c r="O211" s="257"/>
      <c r="P211" s="257"/>
      <c r="Q211" s="257"/>
      <c r="R211" s="257"/>
      <c r="S211" s="257"/>
      <c r="T211" s="257"/>
      <c r="U211" s="257"/>
      <c r="V211" s="257"/>
      <c r="W211" s="257"/>
      <c r="X211" s="257"/>
      <c r="Y211" s="257"/>
      <c r="Z211" s="257"/>
      <c r="AA211" s="257"/>
    </row>
    <row r="212" spans="1:27" ht="14.25" customHeight="1">
      <c r="A212" s="257"/>
      <c r="B212" s="257"/>
      <c r="C212" s="257"/>
      <c r="D212" s="257"/>
      <c r="E212" s="257"/>
      <c r="F212" s="257"/>
      <c r="G212" s="257"/>
      <c r="H212" s="257"/>
      <c r="I212" s="257"/>
      <c r="J212" s="257"/>
      <c r="K212" s="257"/>
      <c r="L212" s="257"/>
      <c r="M212" s="257"/>
      <c r="N212" s="257"/>
      <c r="O212" s="257"/>
      <c r="P212" s="257"/>
      <c r="Q212" s="257"/>
      <c r="R212" s="257"/>
      <c r="S212" s="257"/>
      <c r="T212" s="257"/>
      <c r="U212" s="257"/>
      <c r="V212" s="257"/>
      <c r="W212" s="257"/>
      <c r="X212" s="257"/>
      <c r="Y212" s="257"/>
      <c r="Z212" s="257"/>
      <c r="AA212" s="257"/>
    </row>
    <row r="213" spans="1:27" ht="14.25" customHeight="1">
      <c r="A213" s="257"/>
      <c r="B213" s="257"/>
      <c r="C213" s="257"/>
      <c r="D213" s="257"/>
      <c r="E213" s="257"/>
      <c r="F213" s="257"/>
      <c r="G213" s="257"/>
      <c r="H213" s="257"/>
      <c r="I213" s="257"/>
      <c r="J213" s="257"/>
      <c r="K213" s="257"/>
      <c r="L213" s="257"/>
      <c r="M213" s="257"/>
      <c r="N213" s="257"/>
      <c r="O213" s="257"/>
      <c r="P213" s="257"/>
      <c r="Q213" s="257"/>
      <c r="R213" s="257"/>
      <c r="S213" s="257"/>
      <c r="T213" s="257"/>
      <c r="U213" s="257"/>
      <c r="V213" s="257"/>
      <c r="W213" s="257"/>
      <c r="X213" s="257"/>
      <c r="Y213" s="257"/>
      <c r="Z213" s="257"/>
      <c r="AA213" s="257"/>
    </row>
    <row r="214" spans="1:27" ht="14.25" customHeight="1">
      <c r="A214" s="257"/>
      <c r="B214" s="257"/>
      <c r="C214" s="257"/>
      <c r="D214" s="257"/>
      <c r="E214" s="257"/>
      <c r="F214" s="257"/>
      <c r="G214" s="257"/>
      <c r="H214" s="257"/>
      <c r="I214" s="257"/>
      <c r="J214" s="257"/>
      <c r="K214" s="257"/>
      <c r="L214" s="257"/>
      <c r="M214" s="257"/>
      <c r="N214" s="257"/>
      <c r="O214" s="257"/>
      <c r="P214" s="257"/>
      <c r="Q214" s="257"/>
      <c r="R214" s="257"/>
      <c r="S214" s="257"/>
      <c r="T214" s="257"/>
      <c r="U214" s="257"/>
      <c r="V214" s="257"/>
      <c r="W214" s="257"/>
      <c r="X214" s="257"/>
      <c r="Y214" s="257"/>
      <c r="Z214" s="257"/>
      <c r="AA214" s="257"/>
    </row>
    <row r="215" spans="1:27" ht="14.25" customHeight="1">
      <c r="A215" s="257"/>
      <c r="B215" s="257"/>
      <c r="C215" s="257"/>
      <c r="D215" s="257"/>
      <c r="E215" s="257"/>
      <c r="F215" s="257"/>
      <c r="G215" s="257"/>
      <c r="H215" s="257"/>
      <c r="I215" s="257"/>
      <c r="J215" s="257"/>
      <c r="K215" s="257"/>
      <c r="L215" s="257"/>
      <c r="M215" s="257"/>
      <c r="N215" s="257"/>
      <c r="O215" s="257"/>
      <c r="P215" s="257"/>
      <c r="Q215" s="257"/>
      <c r="R215" s="257"/>
      <c r="S215" s="257"/>
      <c r="T215" s="257"/>
      <c r="U215" s="257"/>
      <c r="V215" s="257"/>
      <c r="W215" s="257"/>
      <c r="X215" s="257"/>
      <c r="Y215" s="257"/>
      <c r="Z215" s="257"/>
      <c r="AA215" s="257"/>
    </row>
    <row r="216" spans="1:27" ht="14.25" customHeight="1">
      <c r="A216" s="257"/>
      <c r="B216" s="257"/>
      <c r="C216" s="257"/>
      <c r="D216" s="257"/>
      <c r="E216" s="257"/>
      <c r="F216" s="257"/>
      <c r="G216" s="257"/>
      <c r="H216" s="257"/>
      <c r="I216" s="257"/>
      <c r="J216" s="257"/>
      <c r="K216" s="257"/>
      <c r="L216" s="257"/>
      <c r="M216" s="257"/>
      <c r="N216" s="257"/>
      <c r="O216" s="257"/>
      <c r="P216" s="257"/>
      <c r="Q216" s="257"/>
      <c r="R216" s="257"/>
      <c r="S216" s="257"/>
      <c r="T216" s="257"/>
      <c r="U216" s="257"/>
      <c r="V216" s="257"/>
      <c r="W216" s="257"/>
      <c r="X216" s="257"/>
      <c r="Y216" s="257"/>
      <c r="Z216" s="257"/>
      <c r="AA216" s="257"/>
    </row>
    <row r="217" spans="1:27" ht="14.25" customHeight="1">
      <c r="A217" s="257"/>
      <c r="B217" s="257"/>
      <c r="C217" s="257"/>
      <c r="D217" s="257"/>
      <c r="E217" s="257"/>
      <c r="F217" s="257"/>
      <c r="G217" s="257"/>
      <c r="H217" s="257"/>
      <c r="I217" s="257"/>
      <c r="J217" s="257"/>
      <c r="K217" s="257"/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V217" s="257"/>
      <c r="W217" s="257"/>
      <c r="X217" s="257"/>
      <c r="Y217" s="257"/>
      <c r="Z217" s="257"/>
      <c r="AA217" s="257"/>
    </row>
    <row r="218" spans="1:27" ht="14.25" customHeight="1">
      <c r="A218" s="257"/>
      <c r="B218" s="257"/>
      <c r="C218" s="257"/>
      <c r="D218" s="257"/>
      <c r="E218" s="257"/>
      <c r="F218" s="257"/>
      <c r="G218" s="257"/>
      <c r="H218" s="257"/>
      <c r="I218" s="257"/>
      <c r="J218" s="257"/>
      <c r="K218" s="257"/>
      <c r="L218" s="257"/>
      <c r="M218" s="257"/>
      <c r="N218" s="257"/>
      <c r="O218" s="257"/>
      <c r="P218" s="257"/>
      <c r="Q218" s="257"/>
      <c r="R218" s="257"/>
      <c r="S218" s="257"/>
      <c r="T218" s="257"/>
      <c r="U218" s="257"/>
      <c r="V218" s="257"/>
      <c r="W218" s="257"/>
      <c r="X218" s="257"/>
      <c r="Y218" s="257"/>
      <c r="Z218" s="257"/>
      <c r="AA218" s="257"/>
    </row>
    <row r="219" spans="1:27" ht="14.25" customHeight="1">
      <c r="A219" s="257"/>
      <c r="B219" s="257"/>
      <c r="C219" s="257"/>
      <c r="D219" s="257"/>
      <c r="E219" s="257"/>
      <c r="F219" s="257"/>
      <c r="G219" s="257"/>
      <c r="H219" s="257"/>
      <c r="I219" s="257"/>
      <c r="J219" s="257"/>
      <c r="K219" s="257"/>
      <c r="L219" s="257"/>
      <c r="M219" s="257"/>
      <c r="N219" s="257"/>
      <c r="O219" s="257"/>
      <c r="P219" s="257"/>
      <c r="Q219" s="257"/>
      <c r="R219" s="257"/>
      <c r="S219" s="257"/>
      <c r="T219" s="257"/>
      <c r="U219" s="257"/>
      <c r="V219" s="257"/>
      <c r="W219" s="257"/>
      <c r="X219" s="257"/>
      <c r="Y219" s="257"/>
      <c r="Z219" s="257"/>
      <c r="AA219" s="257"/>
    </row>
    <row r="220" spans="1:27" ht="14.25" customHeight="1">
      <c r="A220" s="257"/>
      <c r="B220" s="257"/>
      <c r="C220" s="257"/>
      <c r="D220" s="257"/>
      <c r="E220" s="257"/>
      <c r="F220" s="257"/>
      <c r="G220" s="257"/>
      <c r="H220" s="257"/>
      <c r="I220" s="257"/>
      <c r="J220" s="257"/>
      <c r="K220" s="257"/>
      <c r="L220" s="257"/>
      <c r="M220" s="257"/>
      <c r="N220" s="257"/>
      <c r="O220" s="257"/>
      <c r="P220" s="257"/>
      <c r="Q220" s="257"/>
      <c r="R220" s="257"/>
      <c r="S220" s="257"/>
      <c r="T220" s="257"/>
      <c r="U220" s="257"/>
      <c r="V220" s="257"/>
      <c r="W220" s="257"/>
      <c r="X220" s="257"/>
      <c r="Y220" s="257"/>
      <c r="Z220" s="257"/>
      <c r="AA220" s="257"/>
    </row>
    <row r="221" spans="1:27" ht="14.25" customHeight="1">
      <c r="A221" s="257"/>
      <c r="B221" s="257"/>
      <c r="C221" s="257"/>
      <c r="D221" s="257"/>
      <c r="E221" s="257"/>
      <c r="F221" s="257"/>
      <c r="G221" s="257"/>
      <c r="H221" s="257"/>
      <c r="I221" s="257"/>
      <c r="J221" s="257"/>
      <c r="K221" s="257"/>
      <c r="L221" s="257"/>
      <c r="M221" s="257"/>
      <c r="N221" s="257"/>
      <c r="O221" s="257"/>
      <c r="P221" s="257"/>
      <c r="Q221" s="257"/>
      <c r="R221" s="257"/>
      <c r="S221" s="257"/>
      <c r="T221" s="257"/>
      <c r="U221" s="257"/>
      <c r="V221" s="257"/>
      <c r="W221" s="257"/>
      <c r="X221" s="257"/>
      <c r="Y221" s="257"/>
      <c r="Z221" s="257"/>
      <c r="AA221" s="257"/>
    </row>
    <row r="222" spans="1:27" ht="14.25" customHeight="1">
      <c r="A222" s="257"/>
      <c r="B222" s="257"/>
      <c r="C222" s="257"/>
      <c r="D222" s="257"/>
      <c r="E222" s="257"/>
      <c r="F222" s="257"/>
      <c r="G222" s="257"/>
      <c r="H222" s="257"/>
      <c r="I222" s="257"/>
      <c r="J222" s="257"/>
      <c r="K222" s="257"/>
      <c r="L222" s="257"/>
      <c r="M222" s="257"/>
      <c r="N222" s="257"/>
      <c r="O222" s="257"/>
      <c r="P222" s="257"/>
      <c r="Q222" s="257"/>
      <c r="R222" s="257"/>
      <c r="S222" s="257"/>
      <c r="T222" s="257"/>
      <c r="U222" s="257"/>
      <c r="V222" s="257"/>
      <c r="W222" s="257"/>
      <c r="X222" s="257"/>
      <c r="Y222" s="257"/>
      <c r="Z222" s="257"/>
      <c r="AA222" s="257"/>
    </row>
    <row r="223" spans="1:27" ht="14.25" customHeight="1">
      <c r="A223" s="257"/>
      <c r="B223" s="257"/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</row>
    <row r="224" spans="1:27" ht="14.25" customHeight="1">
      <c r="A224" s="257"/>
      <c r="B224" s="257"/>
      <c r="C224" s="257"/>
      <c r="D224" s="257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7"/>
      <c r="AA224" s="257"/>
    </row>
    <row r="225" spans="1:27" ht="14.25" customHeight="1">
      <c r="A225" s="257"/>
      <c r="B225" s="257"/>
      <c r="C225" s="257"/>
      <c r="D225" s="257"/>
      <c r="E225" s="257"/>
      <c r="F225" s="257"/>
      <c r="G225" s="257"/>
      <c r="H225" s="257"/>
      <c r="I225" s="257"/>
      <c r="J225" s="257"/>
      <c r="K225" s="257"/>
      <c r="L225" s="257"/>
      <c r="M225" s="257"/>
      <c r="N225" s="257"/>
      <c r="O225" s="257"/>
      <c r="P225" s="257"/>
      <c r="Q225" s="257"/>
      <c r="R225" s="257"/>
      <c r="S225" s="257"/>
      <c r="T225" s="257"/>
      <c r="U225" s="257"/>
      <c r="V225" s="257"/>
      <c r="W225" s="257"/>
      <c r="X225" s="257"/>
      <c r="Y225" s="257"/>
      <c r="Z225" s="257"/>
      <c r="AA225" s="257"/>
    </row>
    <row r="226" spans="1:27" ht="14.25" customHeight="1">
      <c r="A226" s="257"/>
      <c r="B226" s="257"/>
      <c r="C226" s="257"/>
      <c r="D226" s="257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</row>
    <row r="227" spans="1:27" ht="14.25" customHeight="1">
      <c r="A227" s="257"/>
      <c r="B227" s="257"/>
      <c r="C227" s="257"/>
      <c r="D227" s="25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</row>
    <row r="228" spans="1:27" ht="14.25" customHeight="1">
      <c r="A228" s="257"/>
      <c r="B228" s="257"/>
      <c r="C228" s="257"/>
      <c r="D228" s="25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</row>
    <row r="229" spans="1:27" ht="14.25" customHeight="1">
      <c r="A229" s="257"/>
      <c r="B229" s="257"/>
      <c r="C229" s="257"/>
      <c r="D229" s="25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</row>
    <row r="230" spans="1:27" ht="14.25" customHeight="1">
      <c r="A230" s="257"/>
      <c r="B230" s="257"/>
      <c r="C230" s="257"/>
      <c r="D230" s="25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</row>
    <row r="231" spans="1:27" ht="14.25" customHeight="1">
      <c r="A231" s="257"/>
      <c r="B231" s="257"/>
      <c r="C231" s="257"/>
      <c r="D231" s="257"/>
      <c r="E231" s="257"/>
      <c r="F231" s="257"/>
      <c r="G231" s="257"/>
      <c r="H231" s="257"/>
      <c r="I231" s="257"/>
      <c r="J231" s="257"/>
      <c r="K231" s="257"/>
      <c r="L231" s="257"/>
      <c r="M231" s="257"/>
      <c r="N231" s="257"/>
      <c r="O231" s="257"/>
      <c r="P231" s="257"/>
      <c r="Q231" s="257"/>
      <c r="R231" s="257"/>
      <c r="S231" s="257"/>
      <c r="T231" s="257"/>
      <c r="U231" s="257"/>
      <c r="V231" s="257"/>
      <c r="W231" s="257"/>
      <c r="X231" s="257"/>
      <c r="Y231" s="257"/>
      <c r="Z231" s="257"/>
      <c r="AA231" s="257"/>
    </row>
    <row r="232" spans="1:27" ht="14.25" customHeight="1">
      <c r="A232" s="257"/>
      <c r="B232" s="257"/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</row>
    <row r="233" spans="1:27" ht="14.25" customHeight="1">
      <c r="A233" s="257"/>
      <c r="B233" s="257"/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</row>
    <row r="234" spans="1:27" ht="14.25" customHeight="1">
      <c r="A234" s="257"/>
      <c r="B234" s="257"/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</row>
    <row r="235" spans="1:27" ht="14.25" customHeight="1">
      <c r="A235" s="257"/>
      <c r="B235" s="257"/>
      <c r="C235" s="257"/>
      <c r="D235" s="257"/>
      <c r="E235" s="257"/>
      <c r="F235" s="257"/>
      <c r="G235" s="257"/>
      <c r="H235" s="257"/>
      <c r="I235" s="257"/>
      <c r="J235" s="257"/>
      <c r="K235" s="257"/>
      <c r="L235" s="257"/>
      <c r="M235" s="257"/>
      <c r="N235" s="257"/>
      <c r="O235" s="257"/>
      <c r="P235" s="257"/>
      <c r="Q235" s="257"/>
      <c r="R235" s="257"/>
      <c r="S235" s="257"/>
      <c r="T235" s="257"/>
      <c r="U235" s="257"/>
      <c r="V235" s="257"/>
      <c r="W235" s="257"/>
      <c r="X235" s="257"/>
      <c r="Y235" s="257"/>
      <c r="Z235" s="257"/>
      <c r="AA235" s="257"/>
    </row>
    <row r="236" spans="1:27" ht="14.25" customHeight="1">
      <c r="A236" s="257"/>
      <c r="B236" s="257"/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</row>
    <row r="237" spans="1:27" ht="14.25" customHeight="1">
      <c r="A237" s="257"/>
      <c r="B237" s="257"/>
      <c r="C237" s="257"/>
      <c r="D237" s="257"/>
      <c r="E237" s="257"/>
      <c r="F237" s="257"/>
      <c r="G237" s="257"/>
      <c r="H237" s="257"/>
      <c r="I237" s="257"/>
      <c r="J237" s="257"/>
      <c r="K237" s="257"/>
      <c r="L237" s="257"/>
      <c r="M237" s="257"/>
      <c r="N237" s="257"/>
      <c r="O237" s="257"/>
      <c r="P237" s="257"/>
      <c r="Q237" s="257"/>
      <c r="R237" s="257"/>
      <c r="S237" s="257"/>
      <c r="T237" s="257"/>
      <c r="U237" s="257"/>
      <c r="V237" s="257"/>
      <c r="W237" s="257"/>
      <c r="X237" s="257"/>
      <c r="Y237" s="257"/>
      <c r="Z237" s="257"/>
      <c r="AA237" s="257"/>
    </row>
    <row r="238" spans="1:27" ht="14.25" customHeight="1">
      <c r="A238" s="257"/>
      <c r="B238" s="257"/>
      <c r="C238" s="257"/>
      <c r="D238" s="257"/>
      <c r="E238" s="257"/>
      <c r="F238" s="257"/>
      <c r="G238" s="257"/>
      <c r="H238" s="257"/>
      <c r="I238" s="257"/>
      <c r="J238" s="257"/>
      <c r="K238" s="257"/>
      <c r="L238" s="257"/>
      <c r="M238" s="257"/>
      <c r="N238" s="257"/>
      <c r="O238" s="257"/>
      <c r="P238" s="257"/>
      <c r="Q238" s="257"/>
      <c r="R238" s="257"/>
      <c r="S238" s="257"/>
      <c r="T238" s="257"/>
      <c r="U238" s="257"/>
      <c r="V238" s="257"/>
      <c r="W238" s="257"/>
      <c r="X238" s="257"/>
      <c r="Y238" s="257"/>
      <c r="Z238" s="257"/>
      <c r="AA238" s="257"/>
    </row>
    <row r="239" spans="1:27" ht="14.25" customHeight="1">
      <c r="A239" s="257"/>
      <c r="B239" s="257"/>
      <c r="C239" s="257"/>
      <c r="D239" s="257"/>
      <c r="E239" s="257"/>
      <c r="F239" s="257"/>
      <c r="G239" s="257"/>
      <c r="H239" s="257"/>
      <c r="I239" s="257"/>
      <c r="J239" s="257"/>
      <c r="K239" s="257"/>
      <c r="L239" s="257"/>
      <c r="M239" s="257"/>
      <c r="N239" s="257"/>
      <c r="O239" s="257"/>
      <c r="P239" s="257"/>
      <c r="Q239" s="257"/>
      <c r="R239" s="257"/>
      <c r="S239" s="257"/>
      <c r="T239" s="257"/>
      <c r="U239" s="257"/>
      <c r="V239" s="257"/>
      <c r="W239" s="257"/>
      <c r="X239" s="257"/>
      <c r="Y239" s="257"/>
      <c r="Z239" s="257"/>
      <c r="AA239" s="257"/>
    </row>
    <row r="240" spans="1:27" ht="14.25" customHeight="1">
      <c r="A240" s="257"/>
      <c r="B240" s="257"/>
      <c r="C240" s="257"/>
      <c r="D240" s="257"/>
      <c r="E240" s="257"/>
      <c r="F240" s="257"/>
      <c r="G240" s="257"/>
      <c r="H240" s="257"/>
      <c r="I240" s="257"/>
      <c r="J240" s="257"/>
      <c r="K240" s="257"/>
      <c r="L240" s="257"/>
      <c r="M240" s="257"/>
      <c r="N240" s="257"/>
      <c r="O240" s="257"/>
      <c r="P240" s="257"/>
      <c r="Q240" s="257"/>
      <c r="R240" s="257"/>
      <c r="S240" s="257"/>
      <c r="T240" s="257"/>
      <c r="U240" s="257"/>
      <c r="V240" s="257"/>
      <c r="W240" s="257"/>
      <c r="X240" s="257"/>
      <c r="Y240" s="257"/>
      <c r="Z240" s="257"/>
      <c r="AA240" s="257"/>
    </row>
    <row r="241" spans="1:27" ht="14.25" customHeight="1">
      <c r="A241" s="257"/>
      <c r="B241" s="257"/>
      <c r="C241" s="257"/>
      <c r="D241" s="257"/>
      <c r="E241" s="257"/>
      <c r="F241" s="257"/>
      <c r="G241" s="257"/>
      <c r="H241" s="257"/>
      <c r="I241" s="257"/>
      <c r="J241" s="257"/>
      <c r="K241" s="257"/>
      <c r="L241" s="257"/>
      <c r="M241" s="257"/>
      <c r="N241" s="257"/>
      <c r="O241" s="257"/>
      <c r="P241" s="257"/>
      <c r="Q241" s="257"/>
      <c r="R241" s="257"/>
      <c r="S241" s="257"/>
      <c r="T241" s="257"/>
      <c r="U241" s="257"/>
      <c r="V241" s="257"/>
      <c r="W241" s="257"/>
      <c r="X241" s="257"/>
      <c r="Y241" s="257"/>
      <c r="Z241" s="257"/>
      <c r="AA241" s="257"/>
    </row>
    <row r="242" spans="1:27" ht="14.25" customHeight="1">
      <c r="A242" s="257"/>
      <c r="B242" s="257"/>
      <c r="C242" s="257"/>
      <c r="D242" s="257"/>
      <c r="E242" s="257"/>
      <c r="F242" s="257"/>
      <c r="G242" s="257"/>
      <c r="H242" s="257"/>
      <c r="I242" s="257"/>
      <c r="J242" s="257"/>
      <c r="K242" s="257"/>
      <c r="L242" s="257"/>
      <c r="M242" s="257"/>
      <c r="N242" s="257"/>
      <c r="O242" s="257"/>
      <c r="P242" s="257"/>
      <c r="Q242" s="257"/>
      <c r="R242" s="257"/>
      <c r="S242" s="257"/>
      <c r="T242" s="257"/>
      <c r="U242" s="257"/>
      <c r="V242" s="257"/>
      <c r="W242" s="257"/>
      <c r="X242" s="257"/>
      <c r="Y242" s="257"/>
      <c r="Z242" s="257"/>
      <c r="AA242" s="257"/>
    </row>
    <row r="243" spans="1:27" ht="14.25" customHeight="1">
      <c r="A243" s="257"/>
      <c r="B243" s="257"/>
      <c r="C243" s="257"/>
      <c r="D243" s="257"/>
      <c r="E243" s="257"/>
      <c r="F243" s="257"/>
      <c r="G243" s="257"/>
      <c r="H243" s="257"/>
      <c r="I243" s="257"/>
      <c r="J243" s="257"/>
      <c r="K243" s="257"/>
      <c r="L243" s="257"/>
      <c r="M243" s="257"/>
      <c r="N243" s="257"/>
      <c r="O243" s="257"/>
      <c r="P243" s="257"/>
      <c r="Q243" s="257"/>
      <c r="R243" s="257"/>
      <c r="S243" s="257"/>
      <c r="T243" s="257"/>
      <c r="U243" s="257"/>
      <c r="V243" s="257"/>
      <c r="W243" s="257"/>
      <c r="X243" s="257"/>
      <c r="Y243" s="257"/>
      <c r="Z243" s="257"/>
      <c r="AA243" s="257"/>
    </row>
    <row r="244" spans="1:27" ht="14.25" customHeight="1">
      <c r="A244" s="257"/>
      <c r="B244" s="257"/>
      <c r="C244" s="257"/>
      <c r="D244" s="257"/>
      <c r="E244" s="257"/>
      <c r="F244" s="257"/>
      <c r="G244" s="257"/>
      <c r="H244" s="257"/>
      <c r="I244" s="257"/>
      <c r="J244" s="257"/>
      <c r="K244" s="257"/>
      <c r="L244" s="257"/>
      <c r="M244" s="257"/>
      <c r="N244" s="257"/>
      <c r="O244" s="257"/>
      <c r="P244" s="257"/>
      <c r="Q244" s="257"/>
      <c r="R244" s="257"/>
      <c r="S244" s="257"/>
      <c r="T244" s="257"/>
      <c r="U244" s="257"/>
      <c r="V244" s="257"/>
      <c r="W244" s="257"/>
      <c r="X244" s="257"/>
      <c r="Y244" s="257"/>
      <c r="Z244" s="257"/>
      <c r="AA244" s="257"/>
    </row>
    <row r="245" spans="1:27" ht="14.25" customHeight="1">
      <c r="A245" s="257"/>
      <c r="B245" s="257"/>
      <c r="C245" s="257"/>
      <c r="D245" s="257"/>
      <c r="E245" s="257"/>
      <c r="F245" s="257"/>
      <c r="G245" s="257"/>
      <c r="H245" s="257"/>
      <c r="I245" s="257"/>
      <c r="J245" s="257"/>
      <c r="K245" s="257"/>
      <c r="L245" s="257"/>
      <c r="M245" s="257"/>
      <c r="N245" s="257"/>
      <c r="O245" s="257"/>
      <c r="P245" s="257"/>
      <c r="Q245" s="257"/>
      <c r="R245" s="257"/>
      <c r="S245" s="257"/>
      <c r="T245" s="257"/>
      <c r="U245" s="257"/>
      <c r="V245" s="257"/>
      <c r="W245" s="257"/>
      <c r="X245" s="257"/>
      <c r="Y245" s="257"/>
      <c r="Z245" s="257"/>
      <c r="AA245" s="257"/>
    </row>
    <row r="246" spans="1:27" ht="14.25" customHeight="1">
      <c r="A246" s="257"/>
      <c r="B246" s="257"/>
      <c r="C246" s="257"/>
      <c r="D246" s="257"/>
      <c r="E246" s="257"/>
      <c r="F246" s="257"/>
      <c r="G246" s="257"/>
      <c r="H246" s="257"/>
      <c r="I246" s="257"/>
      <c r="J246" s="257"/>
      <c r="K246" s="257"/>
      <c r="L246" s="257"/>
      <c r="M246" s="257"/>
      <c r="N246" s="257"/>
      <c r="O246" s="257"/>
      <c r="P246" s="257"/>
      <c r="Q246" s="257"/>
      <c r="R246" s="257"/>
      <c r="S246" s="257"/>
      <c r="T246" s="257"/>
      <c r="U246" s="257"/>
      <c r="V246" s="257"/>
      <c r="W246" s="257"/>
      <c r="X246" s="257"/>
      <c r="Y246" s="257"/>
      <c r="Z246" s="257"/>
      <c r="AA246" s="257"/>
    </row>
    <row r="247" spans="1:27" ht="14.25" customHeight="1">
      <c r="A247" s="257"/>
      <c r="B247" s="257"/>
      <c r="C247" s="257"/>
      <c r="D247" s="257"/>
      <c r="E247" s="257"/>
      <c r="F247" s="257"/>
      <c r="G247" s="257"/>
      <c r="H247" s="257"/>
      <c r="I247" s="257"/>
      <c r="J247" s="257"/>
      <c r="K247" s="257"/>
      <c r="L247" s="257"/>
      <c r="M247" s="257"/>
      <c r="N247" s="257"/>
      <c r="O247" s="257"/>
      <c r="P247" s="257"/>
      <c r="Q247" s="257"/>
      <c r="R247" s="257"/>
      <c r="S247" s="257"/>
      <c r="T247" s="257"/>
      <c r="U247" s="257"/>
      <c r="V247" s="257"/>
      <c r="W247" s="257"/>
      <c r="X247" s="257"/>
      <c r="Y247" s="257"/>
      <c r="Z247" s="257"/>
      <c r="AA247" s="257"/>
    </row>
    <row r="248" spans="1:27" ht="14.25" customHeight="1">
      <c r="A248" s="257"/>
      <c r="B248" s="257"/>
      <c r="C248" s="257"/>
      <c r="D248" s="257"/>
      <c r="E248" s="257"/>
      <c r="F248" s="257"/>
      <c r="G248" s="257"/>
      <c r="H248" s="257"/>
      <c r="I248" s="257"/>
      <c r="J248" s="257"/>
      <c r="K248" s="257"/>
      <c r="L248" s="257"/>
      <c r="M248" s="257"/>
      <c r="N248" s="257"/>
      <c r="O248" s="257"/>
      <c r="P248" s="257"/>
      <c r="Q248" s="257"/>
      <c r="R248" s="257"/>
      <c r="S248" s="257"/>
      <c r="T248" s="257"/>
      <c r="U248" s="257"/>
      <c r="V248" s="257"/>
      <c r="W248" s="257"/>
      <c r="X248" s="257"/>
      <c r="Y248" s="257"/>
      <c r="Z248" s="257"/>
      <c r="AA248" s="257"/>
    </row>
    <row r="249" spans="1:27" ht="14.25" customHeight="1">
      <c r="A249" s="257"/>
      <c r="B249" s="257"/>
      <c r="C249" s="257"/>
      <c r="D249" s="257"/>
      <c r="E249" s="257"/>
      <c r="F249" s="257"/>
      <c r="G249" s="257"/>
      <c r="H249" s="257"/>
      <c r="I249" s="257"/>
      <c r="J249" s="257"/>
      <c r="K249" s="257"/>
      <c r="L249" s="257"/>
      <c r="M249" s="257"/>
      <c r="N249" s="257"/>
      <c r="O249" s="257"/>
      <c r="P249" s="257"/>
      <c r="Q249" s="257"/>
      <c r="R249" s="257"/>
      <c r="S249" s="257"/>
      <c r="T249" s="257"/>
      <c r="U249" s="257"/>
      <c r="V249" s="257"/>
      <c r="W249" s="257"/>
      <c r="X249" s="257"/>
      <c r="Y249" s="257"/>
      <c r="Z249" s="257"/>
      <c r="AA249" s="257"/>
    </row>
    <row r="250" spans="1:27" ht="14.25" customHeight="1">
      <c r="A250" s="257"/>
      <c r="B250" s="257"/>
      <c r="C250" s="257"/>
      <c r="D250" s="257"/>
      <c r="E250" s="257"/>
      <c r="F250" s="257"/>
      <c r="G250" s="257"/>
      <c r="H250" s="257"/>
      <c r="I250" s="257"/>
      <c r="J250" s="257"/>
      <c r="K250" s="257"/>
      <c r="L250" s="257"/>
      <c r="M250" s="257"/>
      <c r="N250" s="257"/>
      <c r="O250" s="257"/>
      <c r="P250" s="257"/>
      <c r="Q250" s="257"/>
      <c r="R250" s="257"/>
      <c r="S250" s="257"/>
      <c r="T250" s="257"/>
      <c r="U250" s="257"/>
      <c r="V250" s="257"/>
      <c r="W250" s="257"/>
      <c r="X250" s="257"/>
      <c r="Y250" s="257"/>
      <c r="Z250" s="257"/>
      <c r="AA250" s="257"/>
    </row>
    <row r="251" spans="1:27" ht="14.25" customHeight="1">
      <c r="A251" s="257"/>
      <c r="B251" s="257"/>
      <c r="C251" s="257"/>
      <c r="D251" s="257"/>
      <c r="E251" s="257"/>
      <c r="F251" s="257"/>
      <c r="G251" s="257"/>
      <c r="H251" s="257"/>
      <c r="I251" s="257"/>
      <c r="J251" s="257"/>
      <c r="K251" s="257"/>
      <c r="L251" s="257"/>
      <c r="M251" s="257"/>
      <c r="N251" s="257"/>
      <c r="O251" s="257"/>
      <c r="P251" s="257"/>
      <c r="Q251" s="257"/>
      <c r="R251" s="257"/>
      <c r="S251" s="257"/>
      <c r="T251" s="257"/>
      <c r="U251" s="257"/>
      <c r="V251" s="257"/>
      <c r="W251" s="257"/>
      <c r="X251" s="257"/>
      <c r="Y251" s="257"/>
      <c r="Z251" s="257"/>
      <c r="AA251" s="257"/>
    </row>
    <row r="252" spans="1:27" ht="14.25" customHeight="1">
      <c r="A252" s="257"/>
      <c r="B252" s="257"/>
      <c r="C252" s="257"/>
      <c r="D252" s="257"/>
      <c r="E252" s="257"/>
      <c r="F252" s="257"/>
      <c r="G252" s="257"/>
      <c r="H252" s="257"/>
      <c r="I252" s="257"/>
      <c r="J252" s="257"/>
      <c r="K252" s="257"/>
      <c r="L252" s="257"/>
      <c r="M252" s="257"/>
      <c r="N252" s="257"/>
      <c r="O252" s="257"/>
      <c r="P252" s="257"/>
      <c r="Q252" s="257"/>
      <c r="R252" s="257"/>
      <c r="S252" s="257"/>
      <c r="T252" s="257"/>
      <c r="U252" s="257"/>
      <c r="V252" s="257"/>
      <c r="W252" s="257"/>
      <c r="X252" s="257"/>
      <c r="Y252" s="257"/>
      <c r="Z252" s="257"/>
      <c r="AA252" s="257"/>
    </row>
    <row r="253" spans="1:27" ht="14.25" customHeight="1">
      <c r="A253" s="257"/>
      <c r="B253" s="257"/>
      <c r="C253" s="257"/>
      <c r="D253" s="257"/>
      <c r="E253" s="257"/>
      <c r="F253" s="257"/>
      <c r="G253" s="257"/>
      <c r="H253" s="257"/>
      <c r="I253" s="257"/>
      <c r="J253" s="257"/>
      <c r="K253" s="257"/>
      <c r="L253" s="257"/>
      <c r="M253" s="257"/>
      <c r="N253" s="257"/>
      <c r="O253" s="257"/>
      <c r="P253" s="257"/>
      <c r="Q253" s="257"/>
      <c r="R253" s="257"/>
      <c r="S253" s="257"/>
      <c r="T253" s="257"/>
      <c r="U253" s="257"/>
      <c r="V253" s="257"/>
      <c r="W253" s="257"/>
      <c r="X253" s="257"/>
      <c r="Y253" s="257"/>
      <c r="Z253" s="257"/>
      <c r="AA253" s="257"/>
    </row>
    <row r="254" spans="1:27" ht="14.25" customHeight="1">
      <c r="A254" s="257"/>
      <c r="B254" s="257"/>
      <c r="C254" s="257"/>
      <c r="D254" s="257"/>
      <c r="E254" s="257"/>
      <c r="F254" s="257"/>
      <c r="G254" s="257"/>
      <c r="H254" s="257"/>
      <c r="I254" s="257"/>
      <c r="J254" s="257"/>
      <c r="K254" s="257"/>
      <c r="L254" s="257"/>
      <c r="M254" s="257"/>
      <c r="N254" s="257"/>
      <c r="O254" s="257"/>
      <c r="P254" s="257"/>
      <c r="Q254" s="257"/>
      <c r="R254" s="257"/>
      <c r="S254" s="257"/>
      <c r="T254" s="257"/>
      <c r="U254" s="257"/>
      <c r="V254" s="257"/>
      <c r="W254" s="257"/>
      <c r="X254" s="257"/>
      <c r="Y254" s="257"/>
      <c r="Z254" s="257"/>
      <c r="AA254" s="257"/>
    </row>
    <row r="255" spans="1:27" ht="14.25" customHeight="1">
      <c r="A255" s="257"/>
      <c r="B255" s="257"/>
      <c r="C255" s="257"/>
      <c r="D255" s="257"/>
      <c r="E255" s="257"/>
      <c r="F255" s="257"/>
      <c r="G255" s="257"/>
      <c r="H255" s="257"/>
      <c r="I255" s="257"/>
      <c r="J255" s="257"/>
      <c r="K255" s="257"/>
      <c r="L255" s="257"/>
      <c r="M255" s="257"/>
      <c r="N255" s="257"/>
      <c r="O255" s="257"/>
      <c r="P255" s="257"/>
      <c r="Q255" s="257"/>
      <c r="R255" s="257"/>
      <c r="S255" s="257"/>
      <c r="T255" s="257"/>
      <c r="U255" s="257"/>
      <c r="V255" s="257"/>
      <c r="W255" s="257"/>
      <c r="X255" s="257"/>
      <c r="Y255" s="257"/>
      <c r="Z255" s="257"/>
      <c r="AA255" s="257"/>
    </row>
    <row r="256" spans="1:27" ht="14.25" customHeight="1">
      <c r="A256" s="257"/>
      <c r="B256" s="257"/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</row>
    <row r="257" spans="1:27" ht="14.25" customHeight="1">
      <c r="A257" s="257"/>
      <c r="B257" s="257"/>
      <c r="C257" s="257"/>
      <c r="D257" s="257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7"/>
      <c r="AA257" s="257"/>
    </row>
    <row r="258" spans="1:27" ht="14.25" customHeight="1">
      <c r="A258" s="257"/>
      <c r="B258" s="257"/>
      <c r="C258" s="257"/>
      <c r="D258" s="257"/>
      <c r="E258" s="257"/>
      <c r="F258" s="257"/>
      <c r="G258" s="257"/>
      <c r="H258" s="257"/>
      <c r="I258" s="257"/>
      <c r="J258" s="257"/>
      <c r="K258" s="257"/>
      <c r="L258" s="257"/>
      <c r="M258" s="257"/>
      <c r="N258" s="257"/>
      <c r="O258" s="257"/>
      <c r="P258" s="257"/>
      <c r="Q258" s="257"/>
      <c r="R258" s="257"/>
      <c r="S258" s="257"/>
      <c r="T258" s="257"/>
      <c r="U258" s="257"/>
      <c r="V258" s="257"/>
      <c r="W258" s="257"/>
      <c r="X258" s="257"/>
      <c r="Y258" s="257"/>
      <c r="Z258" s="257"/>
      <c r="AA258" s="257"/>
    </row>
    <row r="259" spans="1:27" ht="14.25" customHeight="1">
      <c r="A259" s="257"/>
      <c r="B259" s="257"/>
      <c r="C259" s="257"/>
      <c r="D259" s="257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</row>
    <row r="260" spans="1:27" ht="14.25" customHeight="1">
      <c r="A260" s="257"/>
      <c r="B260" s="257"/>
      <c r="C260" s="257"/>
      <c r="D260" s="25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</row>
    <row r="261" spans="1:27" ht="14.25" customHeight="1">
      <c r="A261" s="257"/>
      <c r="B261" s="257"/>
      <c r="C261" s="257"/>
      <c r="D261" s="25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</row>
    <row r="262" spans="1:27" ht="14.25" customHeight="1">
      <c r="A262" s="257"/>
      <c r="B262" s="257"/>
      <c r="C262" s="257"/>
      <c r="D262" s="25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</row>
    <row r="263" spans="1:27" ht="14.25" customHeight="1">
      <c r="A263" s="257"/>
      <c r="B263" s="257"/>
      <c r="C263" s="257"/>
      <c r="D263" s="25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</row>
    <row r="264" spans="1:27" ht="14.25" customHeight="1">
      <c r="A264" s="257"/>
      <c r="B264" s="257"/>
      <c r="C264" s="257"/>
      <c r="D264" s="257"/>
      <c r="E264" s="257"/>
      <c r="F264" s="257"/>
      <c r="G264" s="257"/>
      <c r="H264" s="257"/>
      <c r="I264" s="257"/>
      <c r="J264" s="257"/>
      <c r="K264" s="257"/>
      <c r="L264" s="257"/>
      <c r="M264" s="257"/>
      <c r="N264" s="257"/>
      <c r="O264" s="257"/>
      <c r="P264" s="257"/>
      <c r="Q264" s="257"/>
      <c r="R264" s="257"/>
      <c r="S264" s="257"/>
      <c r="T264" s="257"/>
      <c r="U264" s="257"/>
      <c r="V264" s="257"/>
      <c r="W264" s="257"/>
      <c r="X264" s="257"/>
      <c r="Y264" s="257"/>
      <c r="Z264" s="257"/>
      <c r="AA264" s="257"/>
    </row>
    <row r="265" spans="1:27" ht="14.25" customHeight="1">
      <c r="A265" s="257"/>
      <c r="B265" s="257"/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</row>
    <row r="266" spans="1:27" ht="14.25" customHeight="1">
      <c r="A266" s="257"/>
      <c r="B266" s="257"/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</row>
    <row r="267" spans="1:27" ht="14.25" customHeight="1">
      <c r="A267" s="257"/>
      <c r="B267" s="257"/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</row>
    <row r="268" spans="1:27" ht="14.25" customHeight="1">
      <c r="A268" s="257"/>
      <c r="B268" s="257"/>
      <c r="C268" s="257"/>
      <c r="D268" s="257"/>
      <c r="E268" s="257"/>
      <c r="F268" s="257"/>
      <c r="G268" s="257"/>
      <c r="H268" s="257"/>
      <c r="I268" s="257"/>
      <c r="J268" s="257"/>
      <c r="K268" s="257"/>
      <c r="L268" s="257"/>
      <c r="M268" s="257"/>
      <c r="N268" s="257"/>
      <c r="O268" s="257"/>
      <c r="P268" s="257"/>
      <c r="Q268" s="257"/>
      <c r="R268" s="257"/>
      <c r="S268" s="257"/>
      <c r="T268" s="257"/>
      <c r="U268" s="257"/>
      <c r="V268" s="257"/>
      <c r="W268" s="257"/>
      <c r="X268" s="257"/>
      <c r="Y268" s="257"/>
      <c r="Z268" s="257"/>
      <c r="AA268" s="257"/>
    </row>
    <row r="269" spans="1:27" ht="14.25" customHeight="1">
      <c r="A269" s="257"/>
      <c r="B269" s="257"/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</row>
    <row r="270" spans="1:27" ht="14.25" customHeight="1">
      <c r="A270" s="257"/>
      <c r="B270" s="257"/>
      <c r="C270" s="257"/>
      <c r="D270" s="257"/>
      <c r="E270" s="257"/>
      <c r="F270" s="257"/>
      <c r="G270" s="257"/>
      <c r="H270" s="257"/>
      <c r="I270" s="257"/>
      <c r="J270" s="257"/>
      <c r="K270" s="257"/>
      <c r="L270" s="257"/>
      <c r="M270" s="257"/>
      <c r="N270" s="257"/>
      <c r="O270" s="257"/>
      <c r="P270" s="257"/>
      <c r="Q270" s="257"/>
      <c r="R270" s="257"/>
      <c r="S270" s="257"/>
      <c r="T270" s="257"/>
      <c r="U270" s="257"/>
      <c r="V270" s="257"/>
      <c r="W270" s="257"/>
      <c r="X270" s="257"/>
      <c r="Y270" s="257"/>
      <c r="Z270" s="257"/>
      <c r="AA270" s="257"/>
    </row>
    <row r="271" spans="1:27" ht="14.25" customHeight="1">
      <c r="A271" s="257"/>
      <c r="B271" s="257"/>
      <c r="C271" s="257"/>
      <c r="D271" s="257"/>
      <c r="E271" s="257"/>
      <c r="F271" s="257"/>
      <c r="G271" s="257"/>
      <c r="H271" s="257"/>
      <c r="I271" s="257"/>
      <c r="J271" s="257"/>
      <c r="K271" s="257"/>
      <c r="L271" s="257"/>
      <c r="M271" s="257"/>
      <c r="N271" s="257"/>
      <c r="O271" s="257"/>
      <c r="P271" s="257"/>
      <c r="Q271" s="257"/>
      <c r="R271" s="257"/>
      <c r="S271" s="257"/>
      <c r="T271" s="257"/>
      <c r="U271" s="257"/>
      <c r="V271" s="257"/>
      <c r="W271" s="257"/>
      <c r="X271" s="257"/>
      <c r="Y271" s="257"/>
      <c r="Z271" s="257"/>
      <c r="AA271" s="257"/>
    </row>
    <row r="272" spans="1:27" ht="14.25" customHeight="1">
      <c r="A272" s="257"/>
      <c r="B272" s="257"/>
      <c r="C272" s="257"/>
      <c r="D272" s="257"/>
      <c r="E272" s="257"/>
      <c r="F272" s="257"/>
      <c r="G272" s="257"/>
      <c r="H272" s="257"/>
      <c r="I272" s="257"/>
      <c r="J272" s="257"/>
      <c r="K272" s="257"/>
      <c r="L272" s="257"/>
      <c r="M272" s="257"/>
      <c r="N272" s="257"/>
      <c r="O272" s="257"/>
      <c r="P272" s="257"/>
      <c r="Q272" s="257"/>
      <c r="R272" s="257"/>
      <c r="S272" s="257"/>
      <c r="T272" s="257"/>
      <c r="U272" s="257"/>
      <c r="V272" s="257"/>
      <c r="W272" s="257"/>
      <c r="X272" s="257"/>
      <c r="Y272" s="257"/>
      <c r="Z272" s="257"/>
      <c r="AA272" s="257"/>
    </row>
    <row r="273" spans="1:27" ht="14.25" customHeight="1">
      <c r="A273" s="257"/>
      <c r="B273" s="257"/>
      <c r="C273" s="257"/>
      <c r="D273" s="257"/>
      <c r="E273" s="257"/>
      <c r="F273" s="257"/>
      <c r="G273" s="257"/>
      <c r="H273" s="257"/>
      <c r="I273" s="257"/>
      <c r="J273" s="257"/>
      <c r="K273" s="257"/>
      <c r="L273" s="257"/>
      <c r="M273" s="257"/>
      <c r="N273" s="257"/>
      <c r="O273" s="257"/>
      <c r="P273" s="257"/>
      <c r="Q273" s="257"/>
      <c r="R273" s="257"/>
      <c r="S273" s="257"/>
      <c r="T273" s="257"/>
      <c r="U273" s="257"/>
      <c r="V273" s="257"/>
      <c r="W273" s="257"/>
      <c r="X273" s="257"/>
      <c r="Y273" s="257"/>
      <c r="Z273" s="257"/>
      <c r="AA273" s="257"/>
    </row>
    <row r="274" spans="1:27" ht="14.25" customHeight="1">
      <c r="A274" s="257"/>
      <c r="B274" s="257"/>
      <c r="C274" s="257"/>
      <c r="D274" s="257"/>
      <c r="E274" s="257"/>
      <c r="F274" s="257"/>
      <c r="G274" s="257"/>
      <c r="H274" s="257"/>
      <c r="I274" s="257"/>
      <c r="J274" s="257"/>
      <c r="K274" s="257"/>
      <c r="L274" s="257"/>
      <c r="M274" s="257"/>
      <c r="N274" s="257"/>
      <c r="O274" s="257"/>
      <c r="P274" s="257"/>
      <c r="Q274" s="257"/>
      <c r="R274" s="257"/>
      <c r="S274" s="257"/>
      <c r="T274" s="257"/>
      <c r="U274" s="257"/>
      <c r="V274" s="257"/>
      <c r="W274" s="257"/>
      <c r="X274" s="257"/>
      <c r="Y274" s="257"/>
      <c r="Z274" s="257"/>
      <c r="AA274" s="257"/>
    </row>
    <row r="275" spans="1:27" ht="14.25" customHeight="1">
      <c r="A275" s="257"/>
      <c r="B275" s="257"/>
      <c r="C275" s="257"/>
      <c r="D275" s="257"/>
      <c r="E275" s="257"/>
      <c r="F275" s="257"/>
      <c r="G275" s="257"/>
      <c r="H275" s="257"/>
      <c r="I275" s="257"/>
      <c r="J275" s="257"/>
      <c r="K275" s="257"/>
      <c r="L275" s="257"/>
      <c r="M275" s="257"/>
      <c r="N275" s="257"/>
      <c r="O275" s="257"/>
      <c r="P275" s="257"/>
      <c r="Q275" s="257"/>
      <c r="R275" s="257"/>
      <c r="S275" s="257"/>
      <c r="T275" s="257"/>
      <c r="U275" s="257"/>
      <c r="V275" s="257"/>
      <c r="W275" s="257"/>
      <c r="X275" s="257"/>
      <c r="Y275" s="257"/>
      <c r="Z275" s="257"/>
      <c r="AA275" s="257"/>
    </row>
    <row r="276" spans="1:27" ht="14.25" customHeight="1">
      <c r="A276" s="257"/>
      <c r="B276" s="257"/>
      <c r="C276" s="257"/>
      <c r="D276" s="257"/>
      <c r="E276" s="257"/>
      <c r="F276" s="257"/>
      <c r="G276" s="257"/>
      <c r="H276" s="257"/>
      <c r="I276" s="257"/>
      <c r="J276" s="257"/>
      <c r="K276" s="257"/>
      <c r="L276" s="257"/>
      <c r="M276" s="257"/>
      <c r="N276" s="257"/>
      <c r="O276" s="257"/>
      <c r="P276" s="257"/>
      <c r="Q276" s="257"/>
      <c r="R276" s="257"/>
      <c r="S276" s="257"/>
      <c r="T276" s="257"/>
      <c r="U276" s="257"/>
      <c r="V276" s="257"/>
      <c r="W276" s="257"/>
      <c r="X276" s="257"/>
      <c r="Y276" s="257"/>
      <c r="Z276" s="257"/>
      <c r="AA276" s="257"/>
    </row>
    <row r="277" spans="1:27" ht="14.25" customHeight="1">
      <c r="A277" s="257"/>
      <c r="B277" s="257"/>
      <c r="C277" s="257"/>
      <c r="D277" s="257"/>
      <c r="E277" s="257"/>
      <c r="F277" s="257"/>
      <c r="G277" s="257"/>
      <c r="H277" s="257"/>
      <c r="I277" s="257"/>
      <c r="J277" s="257"/>
      <c r="K277" s="257"/>
      <c r="L277" s="257"/>
      <c r="M277" s="257"/>
      <c r="N277" s="257"/>
      <c r="O277" s="257"/>
      <c r="P277" s="257"/>
      <c r="Q277" s="257"/>
      <c r="R277" s="257"/>
      <c r="S277" s="257"/>
      <c r="T277" s="257"/>
      <c r="U277" s="257"/>
      <c r="V277" s="257"/>
      <c r="W277" s="257"/>
      <c r="X277" s="257"/>
      <c r="Y277" s="257"/>
      <c r="Z277" s="257"/>
      <c r="AA277" s="257"/>
    </row>
    <row r="278" spans="1:27" ht="14.25" customHeight="1">
      <c r="A278" s="257"/>
      <c r="B278" s="257"/>
      <c r="C278" s="257"/>
      <c r="D278" s="257"/>
      <c r="E278" s="257"/>
      <c r="F278" s="257"/>
      <c r="G278" s="257"/>
      <c r="H278" s="257"/>
      <c r="I278" s="257"/>
      <c r="J278" s="257"/>
      <c r="K278" s="257"/>
      <c r="L278" s="257"/>
      <c r="M278" s="257"/>
      <c r="N278" s="257"/>
      <c r="O278" s="257"/>
      <c r="P278" s="257"/>
      <c r="Q278" s="257"/>
      <c r="R278" s="257"/>
      <c r="S278" s="257"/>
      <c r="T278" s="257"/>
      <c r="U278" s="257"/>
      <c r="V278" s="257"/>
      <c r="W278" s="257"/>
      <c r="X278" s="257"/>
      <c r="Y278" s="257"/>
      <c r="Z278" s="257"/>
      <c r="AA278" s="257"/>
    </row>
    <row r="279" spans="1:27" ht="14.25" customHeight="1">
      <c r="A279" s="257"/>
      <c r="B279" s="257"/>
      <c r="C279" s="257"/>
      <c r="D279" s="257"/>
      <c r="E279" s="257"/>
      <c r="F279" s="257"/>
      <c r="G279" s="257"/>
      <c r="H279" s="257"/>
      <c r="I279" s="257"/>
      <c r="J279" s="257"/>
      <c r="K279" s="257"/>
      <c r="L279" s="257"/>
      <c r="M279" s="257"/>
      <c r="N279" s="257"/>
      <c r="O279" s="257"/>
      <c r="P279" s="257"/>
      <c r="Q279" s="257"/>
      <c r="R279" s="257"/>
      <c r="S279" s="257"/>
      <c r="T279" s="257"/>
      <c r="U279" s="257"/>
      <c r="V279" s="257"/>
      <c r="W279" s="257"/>
      <c r="X279" s="257"/>
      <c r="Y279" s="257"/>
      <c r="Z279" s="257"/>
      <c r="AA279" s="257"/>
    </row>
    <row r="280" spans="1:27" ht="14.25" customHeight="1">
      <c r="A280" s="257"/>
      <c r="B280" s="257"/>
      <c r="C280" s="257"/>
      <c r="D280" s="257"/>
      <c r="E280" s="257"/>
      <c r="F280" s="257"/>
      <c r="G280" s="257"/>
      <c r="H280" s="257"/>
      <c r="I280" s="257"/>
      <c r="J280" s="257"/>
      <c r="K280" s="257"/>
      <c r="L280" s="257"/>
      <c r="M280" s="257"/>
      <c r="N280" s="257"/>
      <c r="O280" s="257"/>
      <c r="P280" s="257"/>
      <c r="Q280" s="257"/>
      <c r="R280" s="257"/>
      <c r="S280" s="257"/>
      <c r="T280" s="257"/>
      <c r="U280" s="257"/>
      <c r="V280" s="257"/>
      <c r="W280" s="257"/>
      <c r="X280" s="257"/>
      <c r="Y280" s="257"/>
      <c r="Z280" s="257"/>
      <c r="AA280" s="257"/>
    </row>
    <row r="281" spans="1:27" ht="14.25" customHeight="1">
      <c r="A281" s="257"/>
      <c r="B281" s="257"/>
      <c r="C281" s="257"/>
      <c r="D281" s="257"/>
      <c r="E281" s="257"/>
      <c r="F281" s="257"/>
      <c r="G281" s="257"/>
      <c r="H281" s="257"/>
      <c r="I281" s="257"/>
      <c r="J281" s="257"/>
      <c r="K281" s="257"/>
      <c r="L281" s="257"/>
      <c r="M281" s="257"/>
      <c r="N281" s="257"/>
      <c r="O281" s="257"/>
      <c r="P281" s="257"/>
      <c r="Q281" s="257"/>
      <c r="R281" s="257"/>
      <c r="S281" s="257"/>
      <c r="T281" s="257"/>
      <c r="U281" s="257"/>
      <c r="V281" s="257"/>
      <c r="W281" s="257"/>
      <c r="X281" s="257"/>
      <c r="Y281" s="257"/>
      <c r="Z281" s="257"/>
      <c r="AA281" s="257"/>
    </row>
    <row r="282" spans="1:27" ht="14.25" customHeight="1">
      <c r="A282" s="257"/>
      <c r="B282" s="257"/>
      <c r="C282" s="257"/>
      <c r="D282" s="257"/>
      <c r="E282" s="257"/>
      <c r="F282" s="257"/>
      <c r="G282" s="257"/>
      <c r="H282" s="257"/>
      <c r="I282" s="257"/>
      <c r="J282" s="257"/>
      <c r="K282" s="257"/>
      <c r="L282" s="257"/>
      <c r="M282" s="257"/>
      <c r="N282" s="257"/>
      <c r="O282" s="257"/>
      <c r="P282" s="257"/>
      <c r="Q282" s="257"/>
      <c r="R282" s="257"/>
      <c r="S282" s="257"/>
      <c r="T282" s="257"/>
      <c r="U282" s="257"/>
      <c r="V282" s="257"/>
      <c r="W282" s="257"/>
      <c r="X282" s="257"/>
      <c r="Y282" s="257"/>
      <c r="Z282" s="257"/>
      <c r="AA282" s="257"/>
    </row>
    <row r="283" spans="1:27" ht="14.25" customHeight="1">
      <c r="A283" s="257"/>
      <c r="B283" s="257"/>
      <c r="C283" s="257"/>
      <c r="D283" s="257"/>
      <c r="E283" s="257"/>
      <c r="F283" s="257"/>
      <c r="G283" s="257"/>
      <c r="H283" s="257"/>
      <c r="I283" s="257"/>
      <c r="J283" s="257"/>
      <c r="K283" s="257"/>
      <c r="L283" s="257"/>
      <c r="M283" s="257"/>
      <c r="N283" s="257"/>
      <c r="O283" s="257"/>
      <c r="P283" s="257"/>
      <c r="Q283" s="257"/>
      <c r="R283" s="257"/>
      <c r="S283" s="257"/>
      <c r="T283" s="257"/>
      <c r="U283" s="257"/>
      <c r="V283" s="257"/>
      <c r="W283" s="257"/>
      <c r="X283" s="257"/>
      <c r="Y283" s="257"/>
      <c r="Z283" s="257"/>
      <c r="AA283" s="257"/>
    </row>
    <row r="284" spans="1:27" ht="14.25" customHeight="1">
      <c r="A284" s="257"/>
      <c r="B284" s="257"/>
      <c r="C284" s="257"/>
      <c r="D284" s="257"/>
      <c r="E284" s="257"/>
      <c r="F284" s="257"/>
      <c r="G284" s="257"/>
      <c r="H284" s="257"/>
      <c r="I284" s="257"/>
      <c r="J284" s="257"/>
      <c r="K284" s="257"/>
      <c r="L284" s="257"/>
      <c r="M284" s="257"/>
      <c r="N284" s="257"/>
      <c r="O284" s="257"/>
      <c r="P284" s="257"/>
      <c r="Q284" s="257"/>
      <c r="R284" s="257"/>
      <c r="S284" s="257"/>
      <c r="T284" s="257"/>
      <c r="U284" s="257"/>
      <c r="V284" s="257"/>
      <c r="W284" s="257"/>
      <c r="X284" s="257"/>
      <c r="Y284" s="257"/>
      <c r="Z284" s="257"/>
      <c r="AA284" s="257"/>
    </row>
    <row r="285" spans="1:27" ht="14.25" customHeight="1">
      <c r="A285" s="257"/>
      <c r="B285" s="257"/>
      <c r="C285" s="257"/>
      <c r="D285" s="257"/>
      <c r="E285" s="257"/>
      <c r="F285" s="257"/>
      <c r="G285" s="257"/>
      <c r="H285" s="257"/>
      <c r="I285" s="257"/>
      <c r="J285" s="257"/>
      <c r="K285" s="257"/>
      <c r="L285" s="257"/>
      <c r="M285" s="257"/>
      <c r="N285" s="257"/>
      <c r="O285" s="257"/>
      <c r="P285" s="257"/>
      <c r="Q285" s="257"/>
      <c r="R285" s="257"/>
      <c r="S285" s="257"/>
      <c r="T285" s="257"/>
      <c r="U285" s="257"/>
      <c r="V285" s="257"/>
      <c r="W285" s="257"/>
      <c r="X285" s="257"/>
      <c r="Y285" s="257"/>
      <c r="Z285" s="257"/>
      <c r="AA285" s="257"/>
    </row>
    <row r="286" spans="1:27" ht="14.25" customHeight="1">
      <c r="A286" s="257"/>
      <c r="B286" s="257"/>
      <c r="C286" s="257"/>
      <c r="D286" s="257"/>
      <c r="E286" s="257"/>
      <c r="F286" s="257"/>
      <c r="G286" s="257"/>
      <c r="H286" s="257"/>
      <c r="I286" s="257"/>
      <c r="J286" s="257"/>
      <c r="K286" s="257"/>
      <c r="L286" s="257"/>
      <c r="M286" s="257"/>
      <c r="N286" s="257"/>
      <c r="O286" s="257"/>
      <c r="P286" s="257"/>
      <c r="Q286" s="257"/>
      <c r="R286" s="257"/>
      <c r="S286" s="257"/>
      <c r="T286" s="257"/>
      <c r="U286" s="257"/>
      <c r="V286" s="257"/>
      <c r="W286" s="257"/>
      <c r="X286" s="257"/>
      <c r="Y286" s="257"/>
      <c r="Z286" s="257"/>
      <c r="AA286" s="257"/>
    </row>
    <row r="287" spans="1:27" ht="14.25" customHeight="1">
      <c r="A287" s="257"/>
      <c r="B287" s="257"/>
      <c r="C287" s="257"/>
      <c r="D287" s="257"/>
      <c r="E287" s="257"/>
      <c r="F287" s="257"/>
      <c r="G287" s="257"/>
      <c r="H287" s="257"/>
      <c r="I287" s="257"/>
      <c r="J287" s="257"/>
      <c r="K287" s="257"/>
      <c r="L287" s="257"/>
      <c r="M287" s="257"/>
      <c r="N287" s="257"/>
      <c r="O287" s="257"/>
      <c r="P287" s="257"/>
      <c r="Q287" s="257"/>
      <c r="R287" s="257"/>
      <c r="S287" s="257"/>
      <c r="T287" s="257"/>
      <c r="U287" s="257"/>
      <c r="V287" s="257"/>
      <c r="W287" s="257"/>
      <c r="X287" s="257"/>
      <c r="Y287" s="257"/>
      <c r="Z287" s="257"/>
      <c r="AA287" s="257"/>
    </row>
    <row r="288" spans="1:27" ht="14.25" customHeight="1">
      <c r="A288" s="257"/>
      <c r="B288" s="257"/>
      <c r="C288" s="257"/>
      <c r="D288" s="257"/>
      <c r="E288" s="257"/>
      <c r="F288" s="257"/>
      <c r="G288" s="257"/>
      <c r="H288" s="257"/>
      <c r="I288" s="257"/>
      <c r="J288" s="257"/>
      <c r="K288" s="257"/>
      <c r="L288" s="257"/>
      <c r="M288" s="257"/>
      <c r="N288" s="257"/>
      <c r="O288" s="257"/>
      <c r="P288" s="257"/>
      <c r="Q288" s="257"/>
      <c r="R288" s="257"/>
      <c r="S288" s="257"/>
      <c r="T288" s="257"/>
      <c r="U288" s="257"/>
      <c r="V288" s="257"/>
      <c r="W288" s="257"/>
      <c r="X288" s="257"/>
      <c r="Y288" s="257"/>
      <c r="Z288" s="257"/>
      <c r="AA288" s="257"/>
    </row>
    <row r="289" spans="1:27" ht="14.25" customHeight="1">
      <c r="A289" s="257"/>
      <c r="B289" s="257"/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</row>
    <row r="290" spans="1:27" ht="14.25" customHeight="1">
      <c r="A290" s="257"/>
      <c r="B290" s="257"/>
      <c r="C290" s="257"/>
      <c r="D290" s="257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7"/>
      <c r="AA290" s="257"/>
    </row>
    <row r="291" spans="1:27" ht="14.25" customHeight="1">
      <c r="A291" s="257"/>
      <c r="B291" s="257"/>
      <c r="C291" s="257"/>
      <c r="D291" s="257"/>
      <c r="E291" s="257"/>
      <c r="F291" s="257"/>
      <c r="G291" s="257"/>
      <c r="H291" s="257"/>
      <c r="I291" s="257"/>
      <c r="J291" s="257"/>
      <c r="K291" s="257"/>
      <c r="L291" s="257"/>
      <c r="M291" s="257"/>
      <c r="N291" s="257"/>
      <c r="O291" s="257"/>
      <c r="P291" s="257"/>
      <c r="Q291" s="257"/>
      <c r="R291" s="257"/>
      <c r="S291" s="257"/>
      <c r="T291" s="257"/>
      <c r="U291" s="257"/>
      <c r="V291" s="257"/>
      <c r="W291" s="257"/>
      <c r="X291" s="257"/>
      <c r="Y291" s="257"/>
      <c r="Z291" s="257"/>
      <c r="AA291" s="257"/>
    </row>
    <row r="292" spans="1:27" ht="14.25" customHeight="1">
      <c r="A292" s="257"/>
      <c r="B292" s="257"/>
      <c r="C292" s="257"/>
      <c r="D292" s="257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</row>
    <row r="293" spans="1:27" ht="14.25" customHeight="1">
      <c r="A293" s="257"/>
      <c r="B293" s="257"/>
      <c r="C293" s="257"/>
      <c r="D293" s="25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</row>
    <row r="294" spans="1:27" ht="14.25" customHeight="1">
      <c r="A294" s="257"/>
      <c r="B294" s="257"/>
      <c r="C294" s="257"/>
      <c r="D294" s="25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</row>
    <row r="295" spans="1:27" ht="14.25" customHeight="1">
      <c r="A295" s="257"/>
      <c r="B295" s="257"/>
      <c r="C295" s="257"/>
      <c r="D295" s="25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</row>
    <row r="296" spans="1:27" ht="14.25" customHeight="1">
      <c r="A296" s="257"/>
      <c r="B296" s="257"/>
      <c r="C296" s="257"/>
      <c r="D296" s="25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</row>
    <row r="297" spans="1:27" ht="14.25" customHeight="1">
      <c r="A297" s="257"/>
      <c r="B297" s="257"/>
      <c r="C297" s="257"/>
      <c r="D297" s="257"/>
      <c r="E297" s="257"/>
      <c r="F297" s="257"/>
      <c r="G297" s="257"/>
      <c r="H297" s="257"/>
      <c r="I297" s="257"/>
      <c r="J297" s="257"/>
      <c r="K297" s="257"/>
      <c r="L297" s="257"/>
      <c r="M297" s="257"/>
      <c r="N297" s="257"/>
      <c r="O297" s="257"/>
      <c r="P297" s="257"/>
      <c r="Q297" s="257"/>
      <c r="R297" s="257"/>
      <c r="S297" s="257"/>
      <c r="T297" s="257"/>
      <c r="U297" s="257"/>
      <c r="V297" s="257"/>
      <c r="W297" s="257"/>
      <c r="X297" s="257"/>
      <c r="Y297" s="257"/>
      <c r="Z297" s="257"/>
      <c r="AA297" s="257"/>
    </row>
    <row r="298" spans="1:27" ht="14.25" customHeight="1">
      <c r="A298" s="257"/>
      <c r="B298" s="257"/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</row>
    <row r="299" spans="1:27" ht="14.25" customHeight="1">
      <c r="A299" s="257"/>
      <c r="B299" s="257"/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</row>
    <row r="300" spans="1:27" ht="14.25" customHeight="1">
      <c r="A300" s="257"/>
      <c r="B300" s="257"/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</row>
    <row r="301" spans="1:27" ht="14.25" customHeight="1">
      <c r="A301" s="257"/>
      <c r="B301" s="257"/>
      <c r="C301" s="257"/>
      <c r="D301" s="257"/>
      <c r="E301" s="257"/>
      <c r="F301" s="257"/>
      <c r="G301" s="257"/>
      <c r="H301" s="257"/>
      <c r="I301" s="257"/>
      <c r="J301" s="257"/>
      <c r="K301" s="257"/>
      <c r="L301" s="257"/>
      <c r="M301" s="257"/>
      <c r="N301" s="257"/>
      <c r="O301" s="257"/>
      <c r="P301" s="257"/>
      <c r="Q301" s="257"/>
      <c r="R301" s="257"/>
      <c r="S301" s="257"/>
      <c r="T301" s="257"/>
      <c r="U301" s="257"/>
      <c r="V301" s="257"/>
      <c r="W301" s="257"/>
      <c r="X301" s="257"/>
      <c r="Y301" s="257"/>
      <c r="Z301" s="257"/>
      <c r="AA301" s="257"/>
    </row>
    <row r="302" spans="1:27" ht="14.25" customHeight="1">
      <c r="A302" s="257"/>
      <c r="B302" s="257"/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</row>
    <row r="303" spans="1:27" ht="14.25" customHeight="1">
      <c r="A303" s="257"/>
      <c r="B303" s="257"/>
      <c r="C303" s="257"/>
      <c r="D303" s="257"/>
      <c r="E303" s="257"/>
      <c r="F303" s="257"/>
      <c r="G303" s="257"/>
      <c r="H303" s="257"/>
      <c r="I303" s="257"/>
      <c r="J303" s="257"/>
      <c r="K303" s="257"/>
      <c r="L303" s="257"/>
      <c r="M303" s="257"/>
      <c r="N303" s="257"/>
      <c r="O303" s="257"/>
      <c r="P303" s="257"/>
      <c r="Q303" s="257"/>
      <c r="R303" s="257"/>
      <c r="S303" s="257"/>
      <c r="T303" s="257"/>
      <c r="U303" s="257"/>
      <c r="V303" s="257"/>
      <c r="W303" s="257"/>
      <c r="X303" s="257"/>
      <c r="Y303" s="257"/>
      <c r="Z303" s="257"/>
      <c r="AA303" s="257"/>
    </row>
    <row r="304" spans="1:27" ht="14.25" customHeight="1">
      <c r="A304" s="257"/>
      <c r="B304" s="257"/>
      <c r="C304" s="257"/>
      <c r="D304" s="257"/>
      <c r="E304" s="257"/>
      <c r="F304" s="257"/>
      <c r="G304" s="257"/>
      <c r="H304" s="257"/>
      <c r="I304" s="257"/>
      <c r="J304" s="257"/>
      <c r="K304" s="257"/>
      <c r="L304" s="257"/>
      <c r="M304" s="257"/>
      <c r="N304" s="257"/>
      <c r="O304" s="257"/>
      <c r="P304" s="257"/>
      <c r="Q304" s="257"/>
      <c r="R304" s="257"/>
      <c r="S304" s="257"/>
      <c r="T304" s="257"/>
      <c r="U304" s="257"/>
      <c r="V304" s="257"/>
      <c r="W304" s="257"/>
      <c r="X304" s="257"/>
      <c r="Y304" s="257"/>
      <c r="Z304" s="257"/>
      <c r="AA304" s="257"/>
    </row>
    <row r="305" spans="1:27" ht="14.25" customHeight="1">
      <c r="A305" s="257"/>
      <c r="B305" s="257"/>
      <c r="C305" s="257"/>
      <c r="D305" s="257"/>
      <c r="E305" s="257"/>
      <c r="F305" s="257"/>
      <c r="G305" s="257"/>
      <c r="H305" s="257"/>
      <c r="I305" s="257"/>
      <c r="J305" s="257"/>
      <c r="K305" s="257"/>
      <c r="L305" s="257"/>
      <c r="M305" s="257"/>
      <c r="N305" s="257"/>
      <c r="O305" s="257"/>
      <c r="P305" s="257"/>
      <c r="Q305" s="257"/>
      <c r="R305" s="257"/>
      <c r="S305" s="257"/>
      <c r="T305" s="257"/>
      <c r="U305" s="257"/>
      <c r="V305" s="257"/>
      <c r="W305" s="257"/>
      <c r="X305" s="257"/>
      <c r="Y305" s="257"/>
      <c r="Z305" s="257"/>
      <c r="AA305" s="257"/>
    </row>
    <row r="306" spans="1:27" ht="14.25" customHeight="1">
      <c r="A306" s="257"/>
      <c r="B306" s="257"/>
      <c r="C306" s="257"/>
      <c r="D306" s="257"/>
      <c r="E306" s="257"/>
      <c r="F306" s="257"/>
      <c r="G306" s="257"/>
      <c r="H306" s="257"/>
      <c r="I306" s="257"/>
      <c r="J306" s="257"/>
      <c r="K306" s="257"/>
      <c r="L306" s="257"/>
      <c r="M306" s="257"/>
      <c r="N306" s="257"/>
      <c r="O306" s="257"/>
      <c r="P306" s="257"/>
      <c r="Q306" s="257"/>
      <c r="R306" s="257"/>
      <c r="S306" s="257"/>
      <c r="T306" s="257"/>
      <c r="U306" s="257"/>
      <c r="V306" s="257"/>
      <c r="W306" s="257"/>
      <c r="X306" s="257"/>
      <c r="Y306" s="257"/>
      <c r="Z306" s="257"/>
      <c r="AA306" s="257"/>
    </row>
    <row r="307" spans="1:27" ht="14.25" customHeight="1">
      <c r="A307" s="257"/>
      <c r="B307" s="257"/>
      <c r="C307" s="257"/>
      <c r="D307" s="257"/>
      <c r="E307" s="257"/>
      <c r="F307" s="257"/>
      <c r="G307" s="257"/>
      <c r="H307" s="257"/>
      <c r="I307" s="257"/>
      <c r="J307" s="257"/>
      <c r="K307" s="257"/>
      <c r="L307" s="257"/>
      <c r="M307" s="257"/>
      <c r="N307" s="257"/>
      <c r="O307" s="257"/>
      <c r="P307" s="257"/>
      <c r="Q307" s="257"/>
      <c r="R307" s="257"/>
      <c r="S307" s="257"/>
      <c r="T307" s="257"/>
      <c r="U307" s="257"/>
      <c r="V307" s="257"/>
      <c r="W307" s="257"/>
      <c r="X307" s="257"/>
      <c r="Y307" s="257"/>
      <c r="Z307" s="257"/>
      <c r="AA307" s="257"/>
    </row>
    <row r="308" spans="1:27" ht="14.25" customHeight="1">
      <c r="A308" s="257"/>
      <c r="B308" s="257"/>
      <c r="C308" s="257"/>
      <c r="D308" s="257"/>
      <c r="E308" s="257"/>
      <c r="F308" s="257"/>
      <c r="G308" s="257"/>
      <c r="H308" s="257"/>
      <c r="I308" s="257"/>
      <c r="J308" s="257"/>
      <c r="K308" s="257"/>
      <c r="L308" s="257"/>
      <c r="M308" s="257"/>
      <c r="N308" s="257"/>
      <c r="O308" s="257"/>
      <c r="P308" s="257"/>
      <c r="Q308" s="257"/>
      <c r="R308" s="257"/>
      <c r="S308" s="257"/>
      <c r="T308" s="257"/>
      <c r="U308" s="257"/>
      <c r="V308" s="257"/>
      <c r="W308" s="257"/>
      <c r="X308" s="257"/>
      <c r="Y308" s="257"/>
      <c r="Z308" s="257"/>
      <c r="AA308" s="257"/>
    </row>
    <row r="309" spans="1:27" ht="14.25" customHeight="1">
      <c r="A309" s="257"/>
      <c r="B309" s="257"/>
      <c r="C309" s="257"/>
      <c r="D309" s="257"/>
      <c r="E309" s="257"/>
      <c r="F309" s="257"/>
      <c r="G309" s="257"/>
      <c r="H309" s="257"/>
      <c r="I309" s="257"/>
      <c r="J309" s="257"/>
      <c r="K309" s="257"/>
      <c r="L309" s="257"/>
      <c r="M309" s="257"/>
      <c r="N309" s="257"/>
      <c r="O309" s="257"/>
      <c r="P309" s="257"/>
      <c r="Q309" s="257"/>
      <c r="R309" s="257"/>
      <c r="S309" s="257"/>
      <c r="T309" s="257"/>
      <c r="U309" s="257"/>
      <c r="V309" s="257"/>
      <c r="W309" s="257"/>
      <c r="X309" s="257"/>
      <c r="Y309" s="257"/>
      <c r="Z309" s="257"/>
      <c r="AA309" s="257"/>
    </row>
    <row r="310" spans="1:27" ht="14.25" customHeight="1">
      <c r="A310" s="257"/>
      <c r="B310" s="257"/>
      <c r="C310" s="257"/>
      <c r="D310" s="257"/>
      <c r="E310" s="257"/>
      <c r="F310" s="257"/>
      <c r="G310" s="257"/>
      <c r="H310" s="257"/>
      <c r="I310" s="257"/>
      <c r="J310" s="257"/>
      <c r="K310" s="257"/>
      <c r="L310" s="257"/>
      <c r="M310" s="257"/>
      <c r="N310" s="257"/>
      <c r="O310" s="257"/>
      <c r="P310" s="257"/>
      <c r="Q310" s="257"/>
      <c r="R310" s="257"/>
      <c r="S310" s="257"/>
      <c r="T310" s="257"/>
      <c r="U310" s="257"/>
      <c r="V310" s="257"/>
      <c r="W310" s="257"/>
      <c r="X310" s="257"/>
      <c r="Y310" s="257"/>
      <c r="Z310" s="257"/>
      <c r="AA310" s="257"/>
    </row>
    <row r="311" spans="1:27" ht="14.25" customHeight="1">
      <c r="A311" s="257"/>
      <c r="B311" s="257"/>
      <c r="C311" s="257"/>
      <c r="D311" s="257"/>
      <c r="E311" s="257"/>
      <c r="F311" s="257"/>
      <c r="G311" s="257"/>
      <c r="H311" s="257"/>
      <c r="I311" s="257"/>
      <c r="J311" s="257"/>
      <c r="K311" s="257"/>
      <c r="L311" s="257"/>
      <c r="M311" s="257"/>
      <c r="N311" s="257"/>
      <c r="O311" s="257"/>
      <c r="P311" s="257"/>
      <c r="Q311" s="257"/>
      <c r="R311" s="257"/>
      <c r="S311" s="257"/>
      <c r="T311" s="257"/>
      <c r="U311" s="257"/>
      <c r="V311" s="257"/>
      <c r="W311" s="257"/>
      <c r="X311" s="257"/>
      <c r="Y311" s="257"/>
      <c r="Z311" s="257"/>
      <c r="AA311" s="257"/>
    </row>
    <row r="312" spans="1:27" ht="14.25" customHeight="1">
      <c r="A312" s="257"/>
      <c r="B312" s="257"/>
      <c r="C312" s="257"/>
      <c r="D312" s="257"/>
      <c r="E312" s="257"/>
      <c r="F312" s="257"/>
      <c r="G312" s="257"/>
      <c r="H312" s="257"/>
      <c r="I312" s="257"/>
      <c r="J312" s="257"/>
      <c r="K312" s="257"/>
      <c r="L312" s="257"/>
      <c r="M312" s="257"/>
      <c r="N312" s="257"/>
      <c r="O312" s="257"/>
      <c r="P312" s="257"/>
      <c r="Q312" s="257"/>
      <c r="R312" s="257"/>
      <c r="S312" s="257"/>
      <c r="T312" s="257"/>
      <c r="U312" s="257"/>
      <c r="V312" s="257"/>
      <c r="W312" s="257"/>
      <c r="X312" s="257"/>
      <c r="Y312" s="257"/>
      <c r="Z312" s="257"/>
      <c r="AA312" s="257"/>
    </row>
    <row r="313" spans="1:27" ht="14.25" customHeight="1">
      <c r="A313" s="257"/>
      <c r="B313" s="257"/>
      <c r="C313" s="257"/>
      <c r="D313" s="257"/>
      <c r="E313" s="257"/>
      <c r="F313" s="257"/>
      <c r="G313" s="257"/>
      <c r="H313" s="257"/>
      <c r="I313" s="257"/>
      <c r="J313" s="257"/>
      <c r="K313" s="257"/>
      <c r="L313" s="257"/>
      <c r="M313" s="257"/>
      <c r="N313" s="257"/>
      <c r="O313" s="257"/>
      <c r="P313" s="257"/>
      <c r="Q313" s="257"/>
      <c r="R313" s="257"/>
      <c r="S313" s="257"/>
      <c r="T313" s="257"/>
      <c r="U313" s="257"/>
      <c r="V313" s="257"/>
      <c r="W313" s="257"/>
      <c r="X313" s="257"/>
      <c r="Y313" s="257"/>
      <c r="Z313" s="257"/>
      <c r="AA313" s="257"/>
    </row>
    <row r="314" spans="1:27" ht="14.25" customHeight="1">
      <c r="A314" s="257"/>
      <c r="B314" s="257"/>
      <c r="C314" s="257"/>
      <c r="D314" s="257"/>
      <c r="E314" s="257"/>
      <c r="F314" s="257"/>
      <c r="G314" s="257"/>
      <c r="H314" s="257"/>
      <c r="I314" s="257"/>
      <c r="J314" s="257"/>
      <c r="K314" s="257"/>
      <c r="L314" s="257"/>
      <c r="M314" s="257"/>
      <c r="N314" s="257"/>
      <c r="O314" s="257"/>
      <c r="P314" s="257"/>
      <c r="Q314" s="257"/>
      <c r="R314" s="257"/>
      <c r="S314" s="257"/>
      <c r="T314" s="257"/>
      <c r="U314" s="257"/>
      <c r="V314" s="257"/>
      <c r="W314" s="257"/>
      <c r="X314" s="257"/>
      <c r="Y314" s="257"/>
      <c r="Z314" s="257"/>
      <c r="AA314" s="257"/>
    </row>
    <row r="315" spans="1:27" ht="14.25" customHeight="1">
      <c r="A315" s="257"/>
      <c r="B315" s="257"/>
      <c r="C315" s="257"/>
      <c r="D315" s="257"/>
      <c r="E315" s="257"/>
      <c r="F315" s="257"/>
      <c r="G315" s="257"/>
      <c r="H315" s="257"/>
      <c r="I315" s="257"/>
      <c r="J315" s="257"/>
      <c r="K315" s="257"/>
      <c r="L315" s="257"/>
      <c r="M315" s="257"/>
      <c r="N315" s="257"/>
      <c r="O315" s="257"/>
      <c r="P315" s="257"/>
      <c r="Q315" s="257"/>
      <c r="R315" s="257"/>
      <c r="S315" s="257"/>
      <c r="T315" s="257"/>
      <c r="U315" s="257"/>
      <c r="V315" s="257"/>
      <c r="W315" s="257"/>
      <c r="X315" s="257"/>
      <c r="Y315" s="257"/>
      <c r="Z315" s="257"/>
      <c r="AA315" s="257"/>
    </row>
    <row r="316" spans="1:27" ht="14.25" customHeight="1">
      <c r="A316" s="257"/>
      <c r="B316" s="257"/>
      <c r="C316" s="257"/>
      <c r="D316" s="257"/>
      <c r="E316" s="257"/>
      <c r="F316" s="257"/>
      <c r="G316" s="257"/>
      <c r="H316" s="257"/>
      <c r="I316" s="257"/>
      <c r="J316" s="257"/>
      <c r="K316" s="257"/>
      <c r="L316" s="257"/>
      <c r="M316" s="257"/>
      <c r="N316" s="257"/>
      <c r="O316" s="257"/>
      <c r="P316" s="257"/>
      <c r="Q316" s="257"/>
      <c r="R316" s="257"/>
      <c r="S316" s="257"/>
      <c r="T316" s="257"/>
      <c r="U316" s="257"/>
      <c r="V316" s="257"/>
      <c r="W316" s="257"/>
      <c r="X316" s="257"/>
      <c r="Y316" s="257"/>
      <c r="Z316" s="257"/>
      <c r="AA316" s="257"/>
    </row>
    <row r="317" spans="1:27" ht="14.25" customHeight="1">
      <c r="A317" s="257"/>
      <c r="B317" s="257"/>
      <c r="C317" s="257"/>
      <c r="D317" s="257"/>
      <c r="E317" s="257"/>
      <c r="F317" s="257"/>
      <c r="G317" s="257"/>
      <c r="H317" s="257"/>
      <c r="I317" s="257"/>
      <c r="J317" s="257"/>
      <c r="K317" s="257"/>
      <c r="L317" s="257"/>
      <c r="M317" s="257"/>
      <c r="N317" s="257"/>
      <c r="O317" s="257"/>
      <c r="P317" s="257"/>
      <c r="Q317" s="257"/>
      <c r="R317" s="257"/>
      <c r="S317" s="257"/>
      <c r="T317" s="257"/>
      <c r="U317" s="257"/>
      <c r="V317" s="257"/>
      <c r="W317" s="257"/>
      <c r="X317" s="257"/>
      <c r="Y317" s="257"/>
      <c r="Z317" s="257"/>
      <c r="AA317" s="257"/>
    </row>
    <row r="318" spans="1:27" ht="14.25" customHeight="1">
      <c r="A318" s="257"/>
      <c r="B318" s="257"/>
      <c r="C318" s="257"/>
      <c r="D318" s="257"/>
      <c r="E318" s="257"/>
      <c r="F318" s="257"/>
      <c r="G318" s="257"/>
      <c r="H318" s="257"/>
      <c r="I318" s="257"/>
      <c r="J318" s="257"/>
      <c r="K318" s="257"/>
      <c r="L318" s="257"/>
      <c r="M318" s="257"/>
      <c r="N318" s="257"/>
      <c r="O318" s="257"/>
      <c r="P318" s="257"/>
      <c r="Q318" s="257"/>
      <c r="R318" s="257"/>
      <c r="S318" s="257"/>
      <c r="T318" s="257"/>
      <c r="U318" s="257"/>
      <c r="V318" s="257"/>
      <c r="W318" s="257"/>
      <c r="X318" s="257"/>
      <c r="Y318" s="257"/>
      <c r="Z318" s="257"/>
      <c r="AA318" s="257"/>
    </row>
    <row r="319" spans="1:27" ht="14.25" customHeight="1">
      <c r="A319" s="257"/>
      <c r="B319" s="257"/>
      <c r="C319" s="257"/>
      <c r="D319" s="257"/>
      <c r="E319" s="257"/>
      <c r="F319" s="257"/>
      <c r="G319" s="257"/>
      <c r="H319" s="257"/>
      <c r="I319" s="257"/>
      <c r="J319" s="257"/>
      <c r="K319" s="257"/>
      <c r="L319" s="257"/>
      <c r="M319" s="257"/>
      <c r="N319" s="257"/>
      <c r="O319" s="257"/>
      <c r="P319" s="257"/>
      <c r="Q319" s="257"/>
      <c r="R319" s="257"/>
      <c r="S319" s="257"/>
      <c r="T319" s="257"/>
      <c r="U319" s="257"/>
      <c r="V319" s="257"/>
      <c r="W319" s="257"/>
      <c r="X319" s="257"/>
      <c r="Y319" s="257"/>
      <c r="Z319" s="257"/>
      <c r="AA319" s="257"/>
    </row>
    <row r="320" spans="1:27" ht="14.25" customHeight="1">
      <c r="A320" s="257"/>
      <c r="B320" s="257"/>
      <c r="C320" s="257"/>
      <c r="D320" s="257"/>
      <c r="E320" s="257"/>
      <c r="F320" s="257"/>
      <c r="G320" s="257"/>
      <c r="H320" s="257"/>
      <c r="I320" s="257"/>
      <c r="J320" s="257"/>
      <c r="K320" s="257"/>
      <c r="L320" s="257"/>
      <c r="M320" s="257"/>
      <c r="N320" s="257"/>
      <c r="O320" s="257"/>
      <c r="P320" s="257"/>
      <c r="Q320" s="257"/>
      <c r="R320" s="257"/>
      <c r="S320" s="257"/>
      <c r="T320" s="257"/>
      <c r="U320" s="257"/>
      <c r="V320" s="257"/>
      <c r="W320" s="257"/>
      <c r="X320" s="257"/>
      <c r="Y320" s="257"/>
      <c r="Z320" s="257"/>
      <c r="AA320" s="257"/>
    </row>
    <row r="321" spans="1:27" ht="14.25" customHeight="1">
      <c r="A321" s="257"/>
      <c r="B321" s="257"/>
      <c r="C321" s="257"/>
      <c r="D321" s="257"/>
      <c r="E321" s="257"/>
      <c r="F321" s="257"/>
      <c r="G321" s="257"/>
      <c r="H321" s="257"/>
      <c r="I321" s="257"/>
      <c r="J321" s="257"/>
      <c r="K321" s="257"/>
      <c r="L321" s="257"/>
      <c r="M321" s="257"/>
      <c r="N321" s="257"/>
      <c r="O321" s="257"/>
      <c r="P321" s="257"/>
      <c r="Q321" s="257"/>
      <c r="R321" s="257"/>
      <c r="S321" s="257"/>
      <c r="T321" s="257"/>
      <c r="U321" s="257"/>
      <c r="V321" s="257"/>
      <c r="W321" s="257"/>
      <c r="X321" s="257"/>
      <c r="Y321" s="257"/>
      <c r="Z321" s="257"/>
      <c r="AA321" s="257"/>
    </row>
    <row r="322" spans="1:27" ht="14.25" customHeight="1">
      <c r="A322" s="257"/>
      <c r="B322" s="257"/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</row>
    <row r="323" spans="1:27" ht="14.25" customHeight="1">
      <c r="A323" s="257"/>
      <c r="B323" s="257"/>
      <c r="C323" s="257"/>
      <c r="D323" s="257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7"/>
      <c r="AA323" s="257"/>
    </row>
    <row r="324" spans="1:27" ht="14.25" customHeight="1">
      <c r="A324" s="257"/>
      <c r="B324" s="257"/>
      <c r="C324" s="257"/>
      <c r="D324" s="257"/>
      <c r="E324" s="257"/>
      <c r="F324" s="257"/>
      <c r="G324" s="257"/>
      <c r="H324" s="257"/>
      <c r="I324" s="257"/>
      <c r="J324" s="257"/>
      <c r="K324" s="257"/>
      <c r="L324" s="257"/>
      <c r="M324" s="257"/>
      <c r="N324" s="257"/>
      <c r="O324" s="257"/>
      <c r="P324" s="257"/>
      <c r="Q324" s="257"/>
      <c r="R324" s="257"/>
      <c r="S324" s="257"/>
      <c r="T324" s="257"/>
      <c r="U324" s="257"/>
      <c r="V324" s="257"/>
      <c r="W324" s="257"/>
      <c r="X324" s="257"/>
      <c r="Y324" s="257"/>
      <c r="Z324" s="257"/>
      <c r="AA324" s="257"/>
    </row>
    <row r="325" spans="1:27" ht="15.75" customHeight="1"/>
    <row r="326" spans="1:27" ht="15.75" customHeight="1"/>
    <row r="327" spans="1:27" ht="15.75" customHeight="1"/>
    <row r="328" spans="1:27" ht="15.75" customHeight="1"/>
    <row r="329" spans="1:27" ht="15.75" customHeight="1"/>
    <row r="330" spans="1:27" ht="15.75" customHeight="1"/>
    <row r="331" spans="1:27" ht="15.75" customHeight="1"/>
    <row r="332" spans="1:27" ht="15.75" customHeight="1"/>
    <row r="333" spans="1:27" ht="15.75" customHeight="1"/>
    <row r="334" spans="1:27" ht="15.75" customHeight="1"/>
    <row r="335" spans="1:27" ht="15.75" customHeight="1"/>
    <row r="336" spans="1:27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sheetProtection selectLockedCells="1"/>
  <mergeCells count="43">
    <mergeCell ref="C5:D5"/>
    <mergeCell ref="E5:F5"/>
    <mergeCell ref="B7:C7"/>
    <mergeCell ref="D7:F7"/>
    <mergeCell ref="A8:B8"/>
    <mergeCell ref="C8:E8"/>
    <mergeCell ref="A10:F10"/>
    <mergeCell ref="J10:L10"/>
    <mergeCell ref="B11:D11"/>
    <mergeCell ref="A12:D12"/>
    <mergeCell ref="B15:C16"/>
    <mergeCell ref="D15:E16"/>
    <mergeCell ref="B17:C17"/>
    <mergeCell ref="D17:E17"/>
    <mergeCell ref="B18:C18"/>
    <mergeCell ref="D18:E18"/>
    <mergeCell ref="B19:C19"/>
    <mergeCell ref="D19:E19"/>
    <mergeCell ref="B20:C20"/>
    <mergeCell ref="D20:E20"/>
    <mergeCell ref="B21:E21"/>
    <mergeCell ref="A28:F28"/>
    <mergeCell ref="B30:C30"/>
    <mergeCell ref="D30:E30"/>
    <mergeCell ref="A40:F40"/>
    <mergeCell ref="B32:C32"/>
    <mergeCell ref="D32:E32"/>
    <mergeCell ref="B33:C33"/>
    <mergeCell ref="D33:E33"/>
    <mergeCell ref="D34:E34"/>
    <mergeCell ref="D35:E35"/>
    <mergeCell ref="B36:C36"/>
    <mergeCell ref="D36:E36"/>
    <mergeCell ref="B37:C37"/>
    <mergeCell ref="B34:C35"/>
    <mergeCell ref="A149:B149"/>
    <mergeCell ref="A156:B156"/>
    <mergeCell ref="A41:F41"/>
    <mergeCell ref="A42:F42"/>
    <mergeCell ref="A141:E141"/>
    <mergeCell ref="A144:B144"/>
    <mergeCell ref="C144:D144"/>
    <mergeCell ref="A145:E145"/>
  </mergeCells>
  <hyperlinks>
    <hyperlink ref="C26" r:id="rId1" xr:uid="{AEC6D38C-CD51-4B48-8B96-5EAF2FD366A9}"/>
  </hyperlinks>
  <printOptions horizontalCentered="1" verticalCentered="1"/>
  <pageMargins left="0.23622047244094491" right="0.23622047244094491" top="0.55118110236220474" bottom="0.55118110236220474" header="0.31496062992125984" footer="0.31496062992125984"/>
  <pageSetup scale="72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D7D55-9CB4-47F0-9E65-54720023F540}">
  <sheetPr codeName="Hoja6"/>
  <dimension ref="A1:AH166"/>
  <sheetViews>
    <sheetView topLeftCell="G139" workbookViewId="0">
      <selection activeCell="R60" sqref="R60"/>
    </sheetView>
  </sheetViews>
  <sheetFormatPr baseColWidth="10" defaultRowHeight="15"/>
  <cols>
    <col min="2" max="2" width="13.83203125" customWidth="1"/>
    <col min="4" max="4" width="18.5" customWidth="1"/>
    <col min="6" max="6" width="12.33203125" customWidth="1"/>
    <col min="8" max="8" width="23.1640625" customWidth="1"/>
    <col min="9" max="9" width="20.5" customWidth="1"/>
    <col min="10" max="10" width="14.6640625" customWidth="1"/>
    <col min="11" max="11" width="15" customWidth="1"/>
    <col min="12" max="12" width="33.6640625" customWidth="1"/>
    <col min="13" max="13" width="16.33203125" customWidth="1"/>
    <col min="14" max="14" width="45.33203125" customWidth="1"/>
    <col min="15" max="15" width="19.33203125" customWidth="1"/>
    <col min="16" max="16" width="26" customWidth="1"/>
    <col min="17" max="17" width="16" customWidth="1"/>
    <col min="21" max="21" width="13" customWidth="1"/>
    <col min="22" max="22" width="16.33203125" customWidth="1"/>
    <col min="23" max="23" width="22" customWidth="1"/>
    <col min="24" max="24" width="22.33203125" customWidth="1"/>
    <col min="26" max="26" width="14.33203125" customWidth="1"/>
    <col min="27" max="27" width="11.83203125" customWidth="1"/>
    <col min="28" max="28" width="22.33203125" customWidth="1"/>
    <col min="29" max="29" width="19.6640625" customWidth="1"/>
    <col min="30" max="30" width="18.1640625" customWidth="1"/>
    <col min="31" max="31" width="18.6640625" customWidth="1"/>
    <col min="34" max="34" width="18" customWidth="1"/>
  </cols>
  <sheetData>
    <row r="1" spans="1:34">
      <c r="A1" s="854" t="s">
        <v>2140</v>
      </c>
      <c r="B1" s="854" t="s">
        <v>1</v>
      </c>
      <c r="C1" s="854" t="s">
        <v>94</v>
      </c>
      <c r="D1" s="854" t="s">
        <v>95</v>
      </c>
      <c r="E1" s="854" t="s">
        <v>2834</v>
      </c>
      <c r="F1" s="854" t="s">
        <v>96</v>
      </c>
      <c r="G1" s="854" t="s">
        <v>97</v>
      </c>
      <c r="H1" s="854" t="s">
        <v>98</v>
      </c>
      <c r="I1" s="854" t="s">
        <v>109</v>
      </c>
      <c r="J1" s="854" t="s">
        <v>99</v>
      </c>
      <c r="K1" s="854" t="s">
        <v>30</v>
      </c>
      <c r="L1" s="854" t="s">
        <v>1709</v>
      </c>
      <c r="M1" s="854" t="s">
        <v>100</v>
      </c>
      <c r="N1" s="854" t="s">
        <v>1708</v>
      </c>
      <c r="O1" s="854" t="s">
        <v>101</v>
      </c>
      <c r="P1" s="854" t="s">
        <v>102</v>
      </c>
      <c r="Q1" s="854" t="s">
        <v>103</v>
      </c>
      <c r="R1" s="854" t="s">
        <v>104</v>
      </c>
      <c r="S1" s="854" t="s">
        <v>105</v>
      </c>
      <c r="T1" s="854" t="s">
        <v>106</v>
      </c>
      <c r="U1" s="854" t="s">
        <v>2444</v>
      </c>
      <c r="V1" s="854" t="s">
        <v>4</v>
      </c>
      <c r="W1" s="854" t="s">
        <v>107</v>
      </c>
      <c r="X1" s="854" t="s">
        <v>108</v>
      </c>
      <c r="Y1" s="854" t="s">
        <v>1835</v>
      </c>
      <c r="Z1" s="854" t="s">
        <v>6</v>
      </c>
      <c r="AA1" s="854" t="s">
        <v>7</v>
      </c>
      <c r="AB1" s="854" t="s">
        <v>2134</v>
      </c>
      <c r="AC1" s="854" t="s">
        <v>2200</v>
      </c>
      <c r="AD1" s="854" t="s">
        <v>110</v>
      </c>
      <c r="AE1" s="854" t="s">
        <v>111</v>
      </c>
      <c r="AF1" s="854" t="s">
        <v>112</v>
      </c>
      <c r="AG1" s="854" t="s">
        <v>113</v>
      </c>
      <c r="AH1" s="854" t="s">
        <v>114</v>
      </c>
    </row>
    <row r="2" spans="1:34" hidden="1">
      <c r="A2" s="836">
        <v>422</v>
      </c>
      <c r="B2" s="836" t="s">
        <v>12</v>
      </c>
      <c r="C2" s="836" t="s">
        <v>2280</v>
      </c>
      <c r="D2" s="836" t="s">
        <v>2509</v>
      </c>
      <c r="E2" s="836" t="s">
        <v>2845</v>
      </c>
      <c r="F2" s="836" t="s">
        <v>2277</v>
      </c>
      <c r="G2" s="836" t="s">
        <v>2278</v>
      </c>
      <c r="H2" s="836">
        <v>20</v>
      </c>
      <c r="I2" s="836">
        <v>20</v>
      </c>
      <c r="J2" s="836">
        <v>1000</v>
      </c>
      <c r="K2" s="836">
        <v>3000</v>
      </c>
      <c r="L2" s="844">
        <v>3350</v>
      </c>
      <c r="M2" s="836" t="s">
        <v>1876</v>
      </c>
      <c r="N2" s="842">
        <v>44828</v>
      </c>
      <c r="O2" s="842">
        <v>45406</v>
      </c>
      <c r="P2" s="842">
        <v>44784</v>
      </c>
      <c r="Q2" s="842">
        <v>45362</v>
      </c>
      <c r="R2" s="836" t="s">
        <v>1616</v>
      </c>
      <c r="S2" s="836" t="s">
        <v>13</v>
      </c>
      <c r="T2" s="836" t="s">
        <v>1227</v>
      </c>
      <c r="U2" s="836" t="s">
        <v>9</v>
      </c>
      <c r="V2" s="836">
        <v>6700</v>
      </c>
      <c r="W2" s="836">
        <v>0.5</v>
      </c>
      <c r="X2" s="836">
        <v>3350</v>
      </c>
      <c r="Y2" s="836">
        <v>1</v>
      </c>
      <c r="Z2" s="836"/>
      <c r="AA2" s="836">
        <v>29000</v>
      </c>
      <c r="AB2" s="836" t="s">
        <v>9</v>
      </c>
      <c r="AC2" s="836">
        <v>0</v>
      </c>
      <c r="AD2" s="836">
        <v>12</v>
      </c>
      <c r="AE2" s="836">
        <v>11</v>
      </c>
      <c r="AF2" s="836">
        <v>1</v>
      </c>
      <c r="AG2" s="836" t="s">
        <v>2919</v>
      </c>
      <c r="AH2" s="836" t="s">
        <v>2272</v>
      </c>
    </row>
    <row r="3" spans="1:34" hidden="1">
      <c r="A3" s="835">
        <v>445</v>
      </c>
      <c r="B3" s="835" t="s">
        <v>12</v>
      </c>
      <c r="C3" s="835" t="s">
        <v>2350</v>
      </c>
      <c r="D3" s="835" t="s">
        <v>2545</v>
      </c>
      <c r="E3" s="835" t="s">
        <v>2352</v>
      </c>
      <c r="F3" s="835" t="s">
        <v>2366</v>
      </c>
      <c r="G3" s="835" t="s">
        <v>2351</v>
      </c>
      <c r="H3" s="835">
        <v>20</v>
      </c>
      <c r="I3" s="835">
        <v>20</v>
      </c>
      <c r="J3" s="835" t="s">
        <v>1600</v>
      </c>
      <c r="K3" s="835">
        <v>3000</v>
      </c>
      <c r="L3" s="845">
        <v>3497</v>
      </c>
      <c r="M3" s="835" t="s">
        <v>1876</v>
      </c>
      <c r="N3" s="843">
        <v>44856</v>
      </c>
      <c r="O3" s="843">
        <v>45434</v>
      </c>
      <c r="P3" s="843">
        <v>44851</v>
      </c>
      <c r="Q3" s="843">
        <v>45429</v>
      </c>
      <c r="R3" s="835" t="s">
        <v>1620</v>
      </c>
      <c r="S3" s="835" t="s">
        <v>13</v>
      </c>
      <c r="T3" s="835" t="s">
        <v>1227</v>
      </c>
      <c r="U3" s="835" t="s">
        <v>9</v>
      </c>
      <c r="V3" s="835">
        <v>6700</v>
      </c>
      <c r="W3" s="835">
        <v>0.47805970149253729</v>
      </c>
      <c r="X3" s="835">
        <v>3203</v>
      </c>
      <c r="Y3" s="835">
        <v>1</v>
      </c>
      <c r="Z3" s="835"/>
      <c r="AA3" s="835">
        <v>29000</v>
      </c>
      <c r="AB3" s="835" t="s">
        <v>9</v>
      </c>
      <c r="AC3" s="835">
        <v>0</v>
      </c>
      <c r="AD3" s="835">
        <v>11</v>
      </c>
      <c r="AE3" s="835">
        <v>10</v>
      </c>
      <c r="AF3" s="835">
        <v>1</v>
      </c>
      <c r="AG3" s="835" t="s">
        <v>2919</v>
      </c>
      <c r="AH3" s="835"/>
    </row>
    <row r="4" spans="1:34" hidden="1">
      <c r="A4" s="835">
        <v>462</v>
      </c>
      <c r="B4" s="835" t="s">
        <v>12</v>
      </c>
      <c r="C4" s="835" t="s">
        <v>1330</v>
      </c>
      <c r="D4" s="835" t="s">
        <v>2542</v>
      </c>
      <c r="E4" s="835" t="s">
        <v>1332</v>
      </c>
      <c r="F4" s="835">
        <v>9995753204</v>
      </c>
      <c r="G4" s="835" t="s">
        <v>1333</v>
      </c>
      <c r="H4" s="835">
        <v>24</v>
      </c>
      <c r="I4" s="835">
        <v>20</v>
      </c>
      <c r="J4" s="835">
        <v>2000</v>
      </c>
      <c r="K4" s="835">
        <v>0</v>
      </c>
      <c r="L4" s="845">
        <v>4333.333333333333</v>
      </c>
      <c r="M4" s="835" t="s">
        <v>2443</v>
      </c>
      <c r="N4" s="843">
        <v>44954</v>
      </c>
      <c r="O4" s="843">
        <v>45532</v>
      </c>
      <c r="P4" s="843">
        <v>44932</v>
      </c>
      <c r="Q4" s="843">
        <v>45632</v>
      </c>
      <c r="R4" s="835" t="s">
        <v>1620</v>
      </c>
      <c r="S4" s="835" t="s">
        <v>13</v>
      </c>
      <c r="T4" s="835" t="s">
        <v>1227</v>
      </c>
      <c r="U4" s="835" t="s">
        <v>9</v>
      </c>
      <c r="V4" s="835">
        <v>7500</v>
      </c>
      <c r="W4" s="835">
        <v>0.42222222222222228</v>
      </c>
      <c r="X4" s="835">
        <v>3166.666666666667</v>
      </c>
      <c r="Y4" s="835">
        <v>0</v>
      </c>
      <c r="Z4" s="835"/>
      <c r="AA4" s="835">
        <v>0</v>
      </c>
      <c r="AB4" s="835" t="s">
        <v>9</v>
      </c>
      <c r="AC4" s="835">
        <v>0</v>
      </c>
      <c r="AD4" s="835">
        <v>8</v>
      </c>
      <c r="AE4" s="835">
        <v>7</v>
      </c>
      <c r="AF4" s="835">
        <v>1</v>
      </c>
      <c r="AG4" s="835" t="s">
        <v>2919</v>
      </c>
      <c r="AH4" s="835" t="s">
        <v>2921</v>
      </c>
    </row>
    <row r="5" spans="1:34" hidden="1">
      <c r="A5" s="836">
        <v>463</v>
      </c>
      <c r="B5" s="836" t="s">
        <v>12</v>
      </c>
      <c r="C5" s="836" t="s">
        <v>374</v>
      </c>
      <c r="D5" s="836" t="s">
        <v>2543</v>
      </c>
      <c r="E5" s="836" t="s">
        <v>376</v>
      </c>
      <c r="F5" s="836" t="s">
        <v>1201</v>
      </c>
      <c r="G5" s="836" t="s">
        <v>377</v>
      </c>
      <c r="H5" s="836">
        <v>20</v>
      </c>
      <c r="I5" s="836">
        <v>20</v>
      </c>
      <c r="J5" s="836">
        <v>2000</v>
      </c>
      <c r="K5" s="836"/>
      <c r="L5" s="844">
        <v>5200</v>
      </c>
      <c r="M5" s="836" t="s">
        <v>2443</v>
      </c>
      <c r="N5" s="842">
        <v>44954</v>
      </c>
      <c r="O5" s="842">
        <v>45532</v>
      </c>
      <c r="P5" s="842">
        <v>44941</v>
      </c>
      <c r="Q5" s="842">
        <v>45519</v>
      </c>
      <c r="R5" s="836" t="s">
        <v>1620</v>
      </c>
      <c r="S5" s="836" t="s">
        <v>13</v>
      </c>
      <c r="T5" s="836" t="s">
        <v>1227</v>
      </c>
      <c r="U5" s="836" t="s">
        <v>9</v>
      </c>
      <c r="V5" s="836">
        <v>7500</v>
      </c>
      <c r="W5" s="836">
        <v>0.30666666666666664</v>
      </c>
      <c r="X5" s="836">
        <v>2300</v>
      </c>
      <c r="Y5" s="836">
        <v>0</v>
      </c>
      <c r="Z5" s="836">
        <v>0</v>
      </c>
      <c r="AA5" s="836">
        <v>0</v>
      </c>
      <c r="AB5" s="836" t="s">
        <v>9</v>
      </c>
      <c r="AC5" s="836">
        <v>0</v>
      </c>
      <c r="AD5" s="836">
        <v>8</v>
      </c>
      <c r="AE5" s="836">
        <v>8</v>
      </c>
      <c r="AF5" s="836">
        <v>0</v>
      </c>
      <c r="AG5" s="836" t="s">
        <v>2917</v>
      </c>
      <c r="AH5" s="836"/>
    </row>
    <row r="6" spans="1:34" hidden="1">
      <c r="A6" s="835">
        <v>464</v>
      </c>
      <c r="B6" s="835" t="s">
        <v>12</v>
      </c>
      <c r="C6" s="835" t="s">
        <v>2452</v>
      </c>
      <c r="D6" s="835" t="s">
        <v>2546</v>
      </c>
      <c r="E6" s="835" t="s">
        <v>2455</v>
      </c>
      <c r="F6" s="835" t="s">
        <v>2453</v>
      </c>
      <c r="G6" s="835" t="s">
        <v>2454</v>
      </c>
      <c r="H6" s="835">
        <v>20</v>
      </c>
      <c r="I6" s="835">
        <v>20</v>
      </c>
      <c r="J6" s="835" t="s">
        <v>1600</v>
      </c>
      <c r="K6" s="835"/>
      <c r="L6" s="845">
        <v>5200</v>
      </c>
      <c r="M6" s="835" t="s">
        <v>2446</v>
      </c>
      <c r="N6" s="843">
        <v>44954</v>
      </c>
      <c r="O6" s="843">
        <v>45532</v>
      </c>
      <c r="P6" s="843">
        <v>44935</v>
      </c>
      <c r="Q6" s="843">
        <v>45513</v>
      </c>
      <c r="R6" s="835" t="s">
        <v>1620</v>
      </c>
      <c r="S6" s="835" t="s">
        <v>13</v>
      </c>
      <c r="T6" s="835" t="s">
        <v>1227</v>
      </c>
      <c r="U6" s="835" t="s">
        <v>9</v>
      </c>
      <c r="V6" s="835">
        <v>7500</v>
      </c>
      <c r="W6" s="835">
        <v>0.30666666666666664</v>
      </c>
      <c r="X6" s="835">
        <v>2300</v>
      </c>
      <c r="Y6" s="835">
        <v>0</v>
      </c>
      <c r="Z6" s="835">
        <v>0</v>
      </c>
      <c r="AA6" s="835">
        <v>0</v>
      </c>
      <c r="AB6" s="835" t="s">
        <v>9</v>
      </c>
      <c r="AC6" s="835">
        <v>0</v>
      </c>
      <c r="AD6" s="835">
        <v>8</v>
      </c>
      <c r="AE6" s="835">
        <v>8</v>
      </c>
      <c r="AF6" s="835">
        <v>0</v>
      </c>
      <c r="AG6" s="835" t="s">
        <v>2917</v>
      </c>
      <c r="AH6" s="835"/>
    </row>
    <row r="7" spans="1:34" hidden="1">
      <c r="A7" s="836">
        <v>465</v>
      </c>
      <c r="B7" s="836" t="s">
        <v>12</v>
      </c>
      <c r="C7" s="836" t="s">
        <v>637</v>
      </c>
      <c r="D7" s="836" t="s">
        <v>2542</v>
      </c>
      <c r="E7" s="836" t="s">
        <v>639</v>
      </c>
      <c r="F7" s="836">
        <v>9831079580</v>
      </c>
      <c r="G7" s="836" t="s">
        <v>1795</v>
      </c>
      <c r="H7" s="836">
        <v>24</v>
      </c>
      <c r="I7" s="836">
        <v>20</v>
      </c>
      <c r="J7" s="836" t="s">
        <v>1600</v>
      </c>
      <c r="K7" s="836">
        <v>2000</v>
      </c>
      <c r="L7" s="844">
        <v>2800</v>
      </c>
      <c r="M7" s="836" t="s">
        <v>2443</v>
      </c>
      <c r="N7" s="842">
        <v>44954</v>
      </c>
      <c r="O7" s="842">
        <v>45532</v>
      </c>
      <c r="P7" s="842">
        <v>44951</v>
      </c>
      <c r="Q7" s="842">
        <v>45651</v>
      </c>
      <c r="R7" s="836" t="s">
        <v>1616</v>
      </c>
      <c r="S7" s="836" t="s">
        <v>13</v>
      </c>
      <c r="T7" s="836" t="s">
        <v>1227</v>
      </c>
      <c r="U7" s="836" t="s">
        <v>9</v>
      </c>
      <c r="V7" s="836">
        <v>7500</v>
      </c>
      <c r="W7" s="836">
        <v>0.62666666666666671</v>
      </c>
      <c r="X7" s="836">
        <v>4700</v>
      </c>
      <c r="Y7" s="836">
        <v>1</v>
      </c>
      <c r="Z7" s="836">
        <v>0</v>
      </c>
      <c r="AA7" s="836">
        <v>29000</v>
      </c>
      <c r="AB7" s="836" t="s">
        <v>9</v>
      </c>
      <c r="AC7" s="836">
        <v>0</v>
      </c>
      <c r="AD7" s="836">
        <v>8</v>
      </c>
      <c r="AE7" s="836">
        <v>7</v>
      </c>
      <c r="AF7" s="836">
        <v>1</v>
      </c>
      <c r="AG7" s="836" t="s">
        <v>2919</v>
      </c>
      <c r="AH7" s="836"/>
    </row>
    <row r="8" spans="1:34" hidden="1">
      <c r="A8" s="835">
        <v>467</v>
      </c>
      <c r="B8" s="835" t="s">
        <v>12</v>
      </c>
      <c r="C8" s="835" t="s">
        <v>624</v>
      </c>
      <c r="D8" s="835" t="s">
        <v>2547</v>
      </c>
      <c r="E8" s="835" t="s">
        <v>2541</v>
      </c>
      <c r="F8" s="835" t="s">
        <v>2461</v>
      </c>
      <c r="G8" s="835" t="s">
        <v>2005</v>
      </c>
      <c r="H8" s="835">
        <v>24</v>
      </c>
      <c r="I8" s="835">
        <v>20</v>
      </c>
      <c r="J8" s="835" t="s">
        <v>1600</v>
      </c>
      <c r="K8" s="835">
        <v>2000</v>
      </c>
      <c r="L8" s="845">
        <v>2800</v>
      </c>
      <c r="M8" s="835" t="s">
        <v>2443</v>
      </c>
      <c r="N8" s="843">
        <v>44954</v>
      </c>
      <c r="O8" s="843">
        <v>45532</v>
      </c>
      <c r="P8" s="843">
        <v>44952</v>
      </c>
      <c r="Q8" s="843">
        <v>45652</v>
      </c>
      <c r="R8" s="835" t="s">
        <v>1620</v>
      </c>
      <c r="S8" s="835" t="s">
        <v>13</v>
      </c>
      <c r="T8" s="835" t="s">
        <v>1227</v>
      </c>
      <c r="U8" s="835" t="s">
        <v>9</v>
      </c>
      <c r="V8" s="835">
        <v>7500</v>
      </c>
      <c r="W8" s="835">
        <v>0.62666666666666671</v>
      </c>
      <c r="X8" s="835">
        <v>4700</v>
      </c>
      <c r="Y8" s="835">
        <v>1</v>
      </c>
      <c r="Z8" s="835">
        <v>0</v>
      </c>
      <c r="AA8" s="835">
        <v>29000</v>
      </c>
      <c r="AB8" s="835" t="s">
        <v>9</v>
      </c>
      <c r="AC8" s="835"/>
      <c r="AD8" s="835">
        <v>8</v>
      </c>
      <c r="AE8" s="835">
        <v>5</v>
      </c>
      <c r="AF8" s="835">
        <v>3</v>
      </c>
      <c r="AG8" s="835" t="s">
        <v>2918</v>
      </c>
      <c r="AH8" s="835" t="s">
        <v>2568</v>
      </c>
    </row>
    <row r="9" spans="1:34" hidden="1">
      <c r="A9" s="836">
        <v>468</v>
      </c>
      <c r="B9" s="836" t="s">
        <v>12</v>
      </c>
      <c r="C9" s="836" t="s">
        <v>603</v>
      </c>
      <c r="D9" s="836" t="s">
        <v>2507</v>
      </c>
      <c r="E9" s="836" t="s">
        <v>605</v>
      </c>
      <c r="F9" s="836" t="s">
        <v>2464</v>
      </c>
      <c r="G9" s="836" t="s">
        <v>1793</v>
      </c>
      <c r="H9" s="836">
        <v>24</v>
      </c>
      <c r="I9" s="836">
        <v>20</v>
      </c>
      <c r="J9" s="836">
        <v>2000</v>
      </c>
      <c r="K9" s="836"/>
      <c r="L9" s="844">
        <v>2800</v>
      </c>
      <c r="M9" s="836" t="s">
        <v>2443</v>
      </c>
      <c r="N9" s="842">
        <v>44982</v>
      </c>
      <c r="O9" s="842">
        <v>45560</v>
      </c>
      <c r="P9" s="842">
        <v>44972</v>
      </c>
      <c r="Q9" s="842">
        <v>45672</v>
      </c>
      <c r="R9" s="836" t="s">
        <v>1616</v>
      </c>
      <c r="S9" s="836" t="s">
        <v>13</v>
      </c>
      <c r="T9" s="836" t="s">
        <v>1227</v>
      </c>
      <c r="U9" s="836" t="s">
        <v>9</v>
      </c>
      <c r="V9" s="836">
        <v>7500</v>
      </c>
      <c r="W9" s="836">
        <v>0.62666666666666671</v>
      </c>
      <c r="X9" s="836">
        <v>4700</v>
      </c>
      <c r="Y9" s="836">
        <v>1</v>
      </c>
      <c r="Z9" s="836">
        <v>0</v>
      </c>
      <c r="AA9" s="836">
        <v>29000</v>
      </c>
      <c r="AB9" s="836" t="s">
        <v>9</v>
      </c>
      <c r="AC9" s="836">
        <v>0</v>
      </c>
      <c r="AD9" s="836">
        <v>7</v>
      </c>
      <c r="AE9" s="836">
        <v>7</v>
      </c>
      <c r="AF9" s="836">
        <v>0</v>
      </c>
      <c r="AG9" s="836" t="s">
        <v>2917</v>
      </c>
      <c r="AH9" s="836"/>
    </row>
    <row r="10" spans="1:34" hidden="1">
      <c r="A10" s="835">
        <v>470</v>
      </c>
      <c r="B10" s="835" t="s">
        <v>12</v>
      </c>
      <c r="C10" s="835" t="s">
        <v>2469</v>
      </c>
      <c r="D10" s="835" t="s">
        <v>2508</v>
      </c>
      <c r="E10" s="835" t="s">
        <v>2470</v>
      </c>
      <c r="F10" s="835" t="s">
        <v>2471</v>
      </c>
      <c r="G10" s="835" t="s">
        <v>2472</v>
      </c>
      <c r="H10" s="835">
        <v>20</v>
      </c>
      <c r="I10" s="835">
        <v>20</v>
      </c>
      <c r="J10" s="835">
        <v>2000</v>
      </c>
      <c r="K10" s="835"/>
      <c r="L10" s="845">
        <v>5200</v>
      </c>
      <c r="M10" s="835" t="s">
        <v>2443</v>
      </c>
      <c r="N10" s="843">
        <v>45073</v>
      </c>
      <c r="O10" s="843">
        <v>45653</v>
      </c>
      <c r="P10" s="843">
        <v>44986</v>
      </c>
      <c r="Q10" s="843">
        <v>45566</v>
      </c>
      <c r="R10" s="835" t="s">
        <v>1620</v>
      </c>
      <c r="S10" s="835" t="s">
        <v>13</v>
      </c>
      <c r="T10" s="835" t="s">
        <v>1227</v>
      </c>
      <c r="U10" s="835" t="s">
        <v>9</v>
      </c>
      <c r="V10" s="835">
        <v>7500</v>
      </c>
      <c r="W10" s="835">
        <v>0.30666666666666664</v>
      </c>
      <c r="X10" s="835">
        <v>2300</v>
      </c>
      <c r="Y10" s="835">
        <v>0</v>
      </c>
      <c r="Z10" s="835">
        <v>0</v>
      </c>
      <c r="AA10" s="835">
        <v>0</v>
      </c>
      <c r="AB10" s="835" t="s">
        <v>9</v>
      </c>
      <c r="AC10" s="835">
        <v>0</v>
      </c>
      <c r="AD10" s="835">
        <v>4</v>
      </c>
      <c r="AE10" s="835">
        <v>3</v>
      </c>
      <c r="AF10" s="835">
        <v>1</v>
      </c>
      <c r="AG10" s="835" t="s">
        <v>2919</v>
      </c>
      <c r="AH10" s="835"/>
    </row>
    <row r="11" spans="1:34" hidden="1">
      <c r="A11" s="836">
        <v>491</v>
      </c>
      <c r="B11" s="836" t="s">
        <v>12</v>
      </c>
      <c r="C11" s="836" t="s">
        <v>2565</v>
      </c>
      <c r="D11" s="836"/>
      <c r="E11" s="836" t="s">
        <v>2566</v>
      </c>
      <c r="F11" s="836">
        <v>9991297814</v>
      </c>
      <c r="G11" s="836" t="s">
        <v>2567</v>
      </c>
      <c r="H11" s="836">
        <v>20</v>
      </c>
      <c r="I11" s="836">
        <v>20</v>
      </c>
      <c r="J11" s="836">
        <v>2000</v>
      </c>
      <c r="K11" s="836"/>
      <c r="L11" s="844">
        <v>5200</v>
      </c>
      <c r="M11" s="836" t="s">
        <v>2446</v>
      </c>
      <c r="N11" s="842">
        <v>45045</v>
      </c>
      <c r="O11" s="842">
        <v>45625</v>
      </c>
      <c r="P11" s="842">
        <v>45047</v>
      </c>
      <c r="Q11" s="842">
        <v>45627</v>
      </c>
      <c r="R11" s="836" t="s">
        <v>1620</v>
      </c>
      <c r="S11" s="836" t="s">
        <v>13</v>
      </c>
      <c r="T11" s="836" t="s">
        <v>1227</v>
      </c>
      <c r="U11" s="836" t="s">
        <v>9</v>
      </c>
      <c r="V11" s="836">
        <v>7500</v>
      </c>
      <c r="W11" s="836">
        <v>0.30666666666666664</v>
      </c>
      <c r="X11" s="836">
        <v>2300</v>
      </c>
      <c r="Y11" s="836">
        <v>0</v>
      </c>
      <c r="Z11" s="836">
        <v>0</v>
      </c>
      <c r="AA11" s="836">
        <v>0</v>
      </c>
      <c r="AB11" s="836" t="s">
        <v>9</v>
      </c>
      <c r="AC11" s="836">
        <v>0</v>
      </c>
      <c r="AD11" s="836">
        <v>5</v>
      </c>
      <c r="AE11" s="836"/>
      <c r="AF11" s="836">
        <v>5</v>
      </c>
      <c r="AG11" s="836" t="s">
        <v>2918</v>
      </c>
      <c r="AH11" s="836"/>
    </row>
    <row r="12" spans="1:34" hidden="1">
      <c r="A12" s="835">
        <v>492</v>
      </c>
      <c r="B12" s="835" t="s">
        <v>12</v>
      </c>
      <c r="C12" s="835" t="s">
        <v>2572</v>
      </c>
      <c r="D12" s="835" t="s">
        <v>2573</v>
      </c>
      <c r="E12" s="835" t="s">
        <v>2574</v>
      </c>
      <c r="F12" s="835" t="s">
        <v>2575</v>
      </c>
      <c r="G12" s="835" t="s">
        <v>2576</v>
      </c>
      <c r="H12" s="835">
        <v>20</v>
      </c>
      <c r="I12" s="835">
        <v>20</v>
      </c>
      <c r="J12" s="835">
        <v>3000</v>
      </c>
      <c r="K12" s="835"/>
      <c r="L12" s="845">
        <v>5200</v>
      </c>
      <c r="M12" s="835" t="s">
        <v>2443</v>
      </c>
      <c r="N12" s="843">
        <v>45031</v>
      </c>
      <c r="O12" s="843">
        <v>45611</v>
      </c>
      <c r="P12" s="843">
        <v>45061</v>
      </c>
      <c r="Q12" s="843">
        <v>45641</v>
      </c>
      <c r="R12" s="835" t="s">
        <v>1620</v>
      </c>
      <c r="S12" s="835" t="s">
        <v>13</v>
      </c>
      <c r="T12" s="835" t="s">
        <v>1227</v>
      </c>
      <c r="U12" s="835" t="s">
        <v>9</v>
      </c>
      <c r="V12" s="835">
        <v>7500</v>
      </c>
      <c r="W12" s="835">
        <v>0.30666666666666664</v>
      </c>
      <c r="X12" s="835">
        <v>2300</v>
      </c>
      <c r="Y12" s="835">
        <v>0</v>
      </c>
      <c r="Z12" s="835">
        <v>0</v>
      </c>
      <c r="AA12" s="835">
        <v>0</v>
      </c>
      <c r="AB12" s="835" t="s">
        <v>9</v>
      </c>
      <c r="AC12" s="835">
        <v>1</v>
      </c>
      <c r="AD12" s="835">
        <v>4</v>
      </c>
      <c r="AE12" s="835">
        <v>4</v>
      </c>
      <c r="AF12" s="835">
        <v>0</v>
      </c>
      <c r="AG12" s="835" t="s">
        <v>2917</v>
      </c>
      <c r="AH12" s="835" t="s">
        <v>2684</v>
      </c>
    </row>
    <row r="13" spans="1:34" hidden="1">
      <c r="A13" s="836">
        <v>495</v>
      </c>
      <c r="B13" s="836" t="s">
        <v>12</v>
      </c>
      <c r="C13" s="836" t="s">
        <v>2590</v>
      </c>
      <c r="D13" s="836"/>
      <c r="E13" s="836" t="s">
        <v>2591</v>
      </c>
      <c r="F13" s="836">
        <v>9831240654</v>
      </c>
      <c r="G13" s="836" t="s">
        <v>2681</v>
      </c>
      <c r="H13" s="836">
        <v>20</v>
      </c>
      <c r="I13" s="836">
        <v>20</v>
      </c>
      <c r="J13" s="836" t="s">
        <v>1600</v>
      </c>
      <c r="K13" s="836"/>
      <c r="L13" s="844">
        <v>2800</v>
      </c>
      <c r="M13" s="836" t="s">
        <v>2443</v>
      </c>
      <c r="N13" s="842">
        <v>45031</v>
      </c>
      <c r="O13" s="842">
        <v>45611</v>
      </c>
      <c r="P13" s="842">
        <v>45031</v>
      </c>
      <c r="Q13" s="842"/>
      <c r="R13" s="836" t="s">
        <v>1620</v>
      </c>
      <c r="S13" s="836" t="s">
        <v>13</v>
      </c>
      <c r="T13" s="836" t="s">
        <v>1227</v>
      </c>
      <c r="U13" s="836" t="s">
        <v>9</v>
      </c>
      <c r="V13" s="836">
        <v>7500</v>
      </c>
      <c r="W13" s="836">
        <v>0.62666666666666671</v>
      </c>
      <c r="X13" s="836">
        <v>4700</v>
      </c>
      <c r="Y13" s="836">
        <v>0</v>
      </c>
      <c r="Z13" s="836">
        <v>0</v>
      </c>
      <c r="AA13" s="836">
        <v>29000</v>
      </c>
      <c r="AB13" s="836" t="s">
        <v>9</v>
      </c>
      <c r="AC13" s="836">
        <v>0</v>
      </c>
      <c r="AD13" s="836">
        <v>5</v>
      </c>
      <c r="AE13" s="836">
        <v>5</v>
      </c>
      <c r="AF13" s="836">
        <v>0</v>
      </c>
      <c r="AG13" s="836" t="s">
        <v>2917</v>
      </c>
      <c r="AH13" s="836" t="s">
        <v>2828</v>
      </c>
    </row>
    <row r="14" spans="1:34" hidden="1">
      <c r="A14" s="835">
        <v>497</v>
      </c>
      <c r="B14" s="835" t="s">
        <v>12</v>
      </c>
      <c r="C14" s="835" t="s">
        <v>2596</v>
      </c>
      <c r="D14" s="835" t="s">
        <v>2771</v>
      </c>
      <c r="E14" s="835" t="s">
        <v>2597</v>
      </c>
      <c r="F14" s="835">
        <v>9831365657</v>
      </c>
      <c r="G14" s="835" t="s">
        <v>2598</v>
      </c>
      <c r="H14" s="835">
        <v>20</v>
      </c>
      <c r="I14" s="835">
        <v>20</v>
      </c>
      <c r="J14" s="835">
        <v>1000</v>
      </c>
      <c r="K14" s="835">
        <v>3000</v>
      </c>
      <c r="L14" s="845">
        <v>3497</v>
      </c>
      <c r="M14" s="835" t="s">
        <v>2443</v>
      </c>
      <c r="N14" s="843">
        <v>45031</v>
      </c>
      <c r="O14" s="843">
        <v>45611</v>
      </c>
      <c r="P14" s="843">
        <v>45031</v>
      </c>
      <c r="Q14" s="843"/>
      <c r="R14" s="835" t="s">
        <v>1616</v>
      </c>
      <c r="S14" s="835" t="s">
        <v>13</v>
      </c>
      <c r="T14" s="835" t="s">
        <v>1227</v>
      </c>
      <c r="U14" s="835" t="s">
        <v>9</v>
      </c>
      <c r="V14" s="835">
        <v>7500</v>
      </c>
      <c r="W14" s="835">
        <v>0.53373333333333328</v>
      </c>
      <c r="X14" s="835">
        <v>4003</v>
      </c>
      <c r="Y14" s="835">
        <v>1</v>
      </c>
      <c r="Z14" s="835">
        <v>0</v>
      </c>
      <c r="AA14" s="835">
        <v>0</v>
      </c>
      <c r="AB14" s="835" t="s">
        <v>9</v>
      </c>
      <c r="AC14" s="835">
        <v>0</v>
      </c>
      <c r="AD14" s="835">
        <v>5</v>
      </c>
      <c r="AE14" s="835">
        <v>5</v>
      </c>
      <c r="AF14" s="835">
        <v>0</v>
      </c>
      <c r="AG14" s="835" t="s">
        <v>2917</v>
      </c>
      <c r="AH14" s="835"/>
    </row>
    <row r="15" spans="1:34" hidden="1">
      <c r="A15" s="836">
        <v>560</v>
      </c>
      <c r="B15" s="836" t="s">
        <v>12</v>
      </c>
      <c r="C15" s="836" t="s">
        <v>1472</v>
      </c>
      <c r="D15" s="836" t="s">
        <v>2715</v>
      </c>
      <c r="E15" s="836" t="s">
        <v>1473</v>
      </c>
      <c r="F15" s="836">
        <v>8332811726</v>
      </c>
      <c r="G15" s="836" t="s">
        <v>1475</v>
      </c>
      <c r="H15" s="836">
        <v>20</v>
      </c>
      <c r="I15" s="836">
        <v>20</v>
      </c>
      <c r="J15" s="836">
        <v>0</v>
      </c>
      <c r="K15" s="836">
        <v>3000</v>
      </c>
      <c r="L15" s="844">
        <v>3497</v>
      </c>
      <c r="M15" s="836" t="s">
        <v>2443</v>
      </c>
      <c r="N15" s="842">
        <v>45073</v>
      </c>
      <c r="O15" s="842">
        <v>45653</v>
      </c>
      <c r="P15" s="842">
        <v>45035</v>
      </c>
      <c r="Q15" s="842">
        <v>45615</v>
      </c>
      <c r="R15" s="836" t="s">
        <v>1620</v>
      </c>
      <c r="S15" s="836" t="s">
        <v>13</v>
      </c>
      <c r="T15" s="836" t="s">
        <v>1227</v>
      </c>
      <c r="U15" s="836" t="s">
        <v>9</v>
      </c>
      <c r="V15" s="836">
        <v>7500</v>
      </c>
      <c r="W15" s="836">
        <v>0.53373333333333328</v>
      </c>
      <c r="X15" s="836">
        <v>4003</v>
      </c>
      <c r="Y15" s="836">
        <v>1</v>
      </c>
      <c r="Z15" s="836"/>
      <c r="AA15" s="836">
        <v>32000</v>
      </c>
      <c r="AB15" s="836" t="s">
        <v>9</v>
      </c>
      <c r="AC15" s="836"/>
      <c r="AD15" s="836">
        <v>4</v>
      </c>
      <c r="AE15" s="836">
        <v>3</v>
      </c>
      <c r="AF15" s="836">
        <v>1</v>
      </c>
      <c r="AG15" s="836" t="s">
        <v>2919</v>
      </c>
      <c r="AH15" s="836"/>
    </row>
    <row r="16" spans="1:34" hidden="1">
      <c r="A16" s="835">
        <v>566</v>
      </c>
      <c r="B16" s="835" t="s">
        <v>12</v>
      </c>
      <c r="C16" s="835" t="s">
        <v>2767</v>
      </c>
      <c r="D16" s="835" t="s">
        <v>768</v>
      </c>
      <c r="E16" s="835" t="s">
        <v>2768</v>
      </c>
      <c r="F16" s="835" t="s">
        <v>2769</v>
      </c>
      <c r="G16" s="835" t="s">
        <v>2770</v>
      </c>
      <c r="H16" s="835">
        <v>20</v>
      </c>
      <c r="I16" s="835">
        <v>20</v>
      </c>
      <c r="J16" s="835" t="s">
        <v>1600</v>
      </c>
      <c r="K16" s="835"/>
      <c r="L16" s="845">
        <v>5200</v>
      </c>
      <c r="M16" s="835" t="s">
        <v>2443</v>
      </c>
      <c r="N16" s="843">
        <v>45094</v>
      </c>
      <c r="O16" s="843">
        <v>45674</v>
      </c>
      <c r="P16" s="843">
        <v>45108</v>
      </c>
      <c r="Q16" s="843">
        <v>45689</v>
      </c>
      <c r="R16" s="835" t="s">
        <v>1620</v>
      </c>
      <c r="S16" s="835" t="s">
        <v>13</v>
      </c>
      <c r="T16" s="835" t="s">
        <v>1227</v>
      </c>
      <c r="U16" s="835" t="s">
        <v>9</v>
      </c>
      <c r="V16" s="835">
        <v>7500</v>
      </c>
      <c r="W16" s="835">
        <v>0.30666666666666664</v>
      </c>
      <c r="X16" s="835">
        <v>2300</v>
      </c>
      <c r="Y16" s="835">
        <v>0</v>
      </c>
      <c r="Z16" s="835"/>
      <c r="AA16" s="835">
        <v>0</v>
      </c>
      <c r="AB16" s="835" t="s">
        <v>9</v>
      </c>
      <c r="AC16" s="835"/>
      <c r="AD16" s="835">
        <v>3</v>
      </c>
      <c r="AE16" s="835">
        <v>2</v>
      </c>
      <c r="AF16" s="835">
        <v>1</v>
      </c>
      <c r="AG16" s="835" t="s">
        <v>2919</v>
      </c>
      <c r="AH16" s="835"/>
    </row>
    <row r="17" spans="1:34" hidden="1">
      <c r="A17" s="836">
        <v>572</v>
      </c>
      <c r="B17" s="836" t="s">
        <v>12</v>
      </c>
      <c r="C17" s="836" t="s">
        <v>2772</v>
      </c>
      <c r="D17" s="836" t="s">
        <v>768</v>
      </c>
      <c r="E17" s="836" t="s">
        <v>2781</v>
      </c>
      <c r="F17" s="836" t="s">
        <v>2782</v>
      </c>
      <c r="G17" s="836" t="s">
        <v>2783</v>
      </c>
      <c r="H17" s="836">
        <v>20</v>
      </c>
      <c r="I17" s="836">
        <v>20</v>
      </c>
      <c r="J17" s="836" t="s">
        <v>1600</v>
      </c>
      <c r="K17" s="836">
        <v>3197</v>
      </c>
      <c r="L17" s="844">
        <v>3497</v>
      </c>
      <c r="M17" s="836" t="s">
        <v>2443</v>
      </c>
      <c r="N17" s="842">
        <v>45094</v>
      </c>
      <c r="O17" s="842">
        <v>45674</v>
      </c>
      <c r="P17" s="842">
        <v>45113</v>
      </c>
      <c r="Q17" s="842">
        <v>45694</v>
      </c>
      <c r="R17" s="836" t="s">
        <v>1620</v>
      </c>
      <c r="S17" s="836" t="s">
        <v>13</v>
      </c>
      <c r="T17" s="836" t="s">
        <v>1227</v>
      </c>
      <c r="U17" s="836" t="s">
        <v>9</v>
      </c>
      <c r="V17" s="836">
        <v>7500</v>
      </c>
      <c r="W17" s="836">
        <v>0.53373333333333328</v>
      </c>
      <c r="X17" s="836">
        <v>4003</v>
      </c>
      <c r="Y17" s="836">
        <v>1</v>
      </c>
      <c r="Z17" s="836"/>
      <c r="AA17" s="836">
        <v>34000</v>
      </c>
      <c r="AB17" s="836" t="s">
        <v>9</v>
      </c>
      <c r="AC17" s="836"/>
      <c r="AD17" s="836">
        <v>3</v>
      </c>
      <c r="AE17" s="836">
        <v>3</v>
      </c>
      <c r="AF17" s="836">
        <v>0</v>
      </c>
      <c r="AG17" s="836" t="s">
        <v>2917</v>
      </c>
      <c r="AH17" s="836"/>
    </row>
    <row r="18" spans="1:34">
      <c r="A18" s="835">
        <v>573</v>
      </c>
      <c r="B18" s="835" t="s">
        <v>12</v>
      </c>
      <c r="C18" s="835" t="s">
        <v>2807</v>
      </c>
      <c r="D18" s="835" t="s">
        <v>768</v>
      </c>
      <c r="E18" s="835" t="s">
        <v>2812</v>
      </c>
      <c r="F18" s="835">
        <v>5548006442</v>
      </c>
      <c r="G18" s="835" t="s">
        <v>2808</v>
      </c>
      <c r="H18" s="835">
        <v>20</v>
      </c>
      <c r="I18" s="835">
        <v>20</v>
      </c>
      <c r="J18" s="835" t="s">
        <v>1600</v>
      </c>
      <c r="K18" s="835">
        <v>3197</v>
      </c>
      <c r="L18" s="845">
        <v>3497</v>
      </c>
      <c r="M18" s="835" t="s">
        <v>2443</v>
      </c>
      <c r="N18" s="843">
        <v>45129</v>
      </c>
      <c r="O18" s="843">
        <v>45710</v>
      </c>
      <c r="P18" s="843">
        <v>45096</v>
      </c>
      <c r="Q18" s="843">
        <v>45676</v>
      </c>
      <c r="R18" s="835" t="s">
        <v>1616</v>
      </c>
      <c r="S18" s="835" t="s">
        <v>13</v>
      </c>
      <c r="T18" s="835" t="s">
        <v>1227</v>
      </c>
      <c r="U18" s="835" t="s">
        <v>9</v>
      </c>
      <c r="V18" s="835">
        <v>7500</v>
      </c>
      <c r="W18" s="835">
        <v>0.53373333333333328</v>
      </c>
      <c r="X18" s="835">
        <v>4003</v>
      </c>
      <c r="Y18" s="835">
        <v>1</v>
      </c>
      <c r="Z18" s="835"/>
      <c r="AA18" s="835">
        <v>34000</v>
      </c>
      <c r="AB18" s="835" t="s">
        <v>9</v>
      </c>
      <c r="AC18" s="835"/>
      <c r="AD18" s="835">
        <v>2</v>
      </c>
      <c r="AE18" s="835">
        <v>1</v>
      </c>
      <c r="AF18" s="835">
        <v>1</v>
      </c>
      <c r="AG18" s="835" t="s">
        <v>2919</v>
      </c>
      <c r="AH18" s="835"/>
    </row>
    <row r="19" spans="1:34" hidden="1">
      <c r="A19" s="836">
        <v>577</v>
      </c>
      <c r="B19" s="836" t="s">
        <v>12</v>
      </c>
      <c r="C19" s="836" t="s">
        <v>1822</v>
      </c>
      <c r="D19" s="836" t="s">
        <v>768</v>
      </c>
      <c r="E19" s="836" t="s">
        <v>1821</v>
      </c>
      <c r="F19" s="836" t="s">
        <v>1259</v>
      </c>
      <c r="G19" s="836" t="s">
        <v>2831</v>
      </c>
      <c r="H19" s="836">
        <v>20</v>
      </c>
      <c r="I19" s="836">
        <v>20</v>
      </c>
      <c r="J19" s="836" t="s">
        <v>1600</v>
      </c>
      <c r="K19" s="836"/>
      <c r="L19" s="844">
        <v>5200</v>
      </c>
      <c r="M19" s="836" t="s">
        <v>2443</v>
      </c>
      <c r="N19" s="842">
        <v>45157</v>
      </c>
      <c r="O19" s="842">
        <v>45735</v>
      </c>
      <c r="P19" s="842">
        <v>44935</v>
      </c>
      <c r="Q19" s="842">
        <v>45513</v>
      </c>
      <c r="R19" s="836" t="s">
        <v>1620</v>
      </c>
      <c r="S19" s="836" t="s">
        <v>13</v>
      </c>
      <c r="T19" s="836" t="s">
        <v>1227</v>
      </c>
      <c r="U19" s="836" t="s">
        <v>9</v>
      </c>
      <c r="V19" s="836">
        <v>7500</v>
      </c>
      <c r="W19" s="836">
        <v>0.30666666666666664</v>
      </c>
      <c r="X19" s="836">
        <v>2300</v>
      </c>
      <c r="Y19" s="836">
        <v>0</v>
      </c>
      <c r="Z19" s="836"/>
      <c r="AA19" s="836">
        <v>0</v>
      </c>
      <c r="AB19" s="836" t="s">
        <v>9</v>
      </c>
      <c r="AC19" s="836"/>
      <c r="AD19" s="836">
        <v>1</v>
      </c>
      <c r="AE19" s="836">
        <v>1</v>
      </c>
      <c r="AF19" s="836">
        <v>0</v>
      </c>
      <c r="AG19" s="836" t="s">
        <v>2917</v>
      </c>
      <c r="AH19" s="836" t="s">
        <v>2922</v>
      </c>
    </row>
    <row r="20" spans="1:34">
      <c r="A20" s="835">
        <v>579</v>
      </c>
      <c r="B20" s="835" t="s">
        <v>12</v>
      </c>
      <c r="C20" s="835"/>
      <c r="D20" s="835"/>
      <c r="E20" s="835" t="s">
        <v>2837</v>
      </c>
      <c r="F20" s="835">
        <v>9983213750</v>
      </c>
      <c r="G20" s="835" t="s">
        <v>1653</v>
      </c>
      <c r="H20" s="835">
        <v>24</v>
      </c>
      <c r="I20" s="835">
        <v>20</v>
      </c>
      <c r="J20" s="835">
        <v>1000</v>
      </c>
      <c r="K20" s="835">
        <v>2500</v>
      </c>
      <c r="L20" s="845">
        <v>2800</v>
      </c>
      <c r="M20" s="835" t="s">
        <v>2473</v>
      </c>
      <c r="N20" s="843">
        <v>45129</v>
      </c>
      <c r="O20" s="843">
        <v>45275</v>
      </c>
      <c r="P20" s="843">
        <v>45125</v>
      </c>
      <c r="Q20" s="843">
        <v>45826</v>
      </c>
      <c r="R20" s="835" t="s">
        <v>1616</v>
      </c>
      <c r="S20" s="835" t="s">
        <v>13</v>
      </c>
      <c r="T20" s="835" t="s">
        <v>1227</v>
      </c>
      <c r="U20" s="835" t="s">
        <v>9</v>
      </c>
      <c r="V20" s="835">
        <v>7500</v>
      </c>
      <c r="W20" s="835">
        <v>0.62666666666666671</v>
      </c>
      <c r="X20" s="835">
        <v>4700</v>
      </c>
      <c r="Y20" s="835">
        <v>2</v>
      </c>
      <c r="Z20" s="835"/>
      <c r="AA20" s="835">
        <v>29000</v>
      </c>
      <c r="AB20" s="835" t="s">
        <v>9</v>
      </c>
      <c r="AC20" s="835"/>
      <c r="AD20" s="835">
        <v>2</v>
      </c>
      <c r="AE20" s="835">
        <v>1</v>
      </c>
      <c r="AF20" s="835">
        <v>1</v>
      </c>
      <c r="AG20" s="835" t="s">
        <v>2919</v>
      </c>
      <c r="AH20" s="835"/>
    </row>
    <row r="21" spans="1:34" hidden="1">
      <c r="A21" s="855">
        <v>586</v>
      </c>
      <c r="B21" s="855" t="s">
        <v>12</v>
      </c>
      <c r="C21" s="855"/>
      <c r="D21" s="855" t="s">
        <v>2955</v>
      </c>
      <c r="E21" s="855" t="s">
        <v>2956</v>
      </c>
      <c r="F21" s="855" t="s">
        <v>2957</v>
      </c>
      <c r="G21" s="855" t="s">
        <v>2958</v>
      </c>
      <c r="H21" s="855">
        <v>20</v>
      </c>
      <c r="I21" s="855">
        <v>20</v>
      </c>
      <c r="J21" s="855" t="s">
        <v>1600</v>
      </c>
      <c r="K21" s="855">
        <v>2000</v>
      </c>
      <c r="L21" s="856">
        <v>3800</v>
      </c>
      <c r="M21" s="855" t="s">
        <v>2473</v>
      </c>
      <c r="N21" s="857">
        <v>45157</v>
      </c>
      <c r="O21" s="857">
        <v>45710</v>
      </c>
      <c r="P21" s="857">
        <v>45156</v>
      </c>
      <c r="Q21" s="857">
        <v>45734</v>
      </c>
      <c r="R21" s="855" t="s">
        <v>1255</v>
      </c>
      <c r="S21" s="855" t="s">
        <v>13</v>
      </c>
      <c r="T21" s="855" t="s">
        <v>1227</v>
      </c>
      <c r="U21" s="855" t="s">
        <v>9</v>
      </c>
      <c r="V21" s="855">
        <v>7000</v>
      </c>
      <c r="W21" s="855">
        <v>0.45714285714285713</v>
      </c>
      <c r="X21" s="855">
        <v>3200</v>
      </c>
      <c r="Y21" s="855">
        <v>1</v>
      </c>
      <c r="Z21" s="855"/>
      <c r="AA21" s="855">
        <v>29000</v>
      </c>
      <c r="AB21" s="855" t="s">
        <v>9</v>
      </c>
      <c r="AC21" s="855"/>
      <c r="AD21" s="855">
        <v>1</v>
      </c>
      <c r="AE21" s="855">
        <v>1</v>
      </c>
      <c r="AF21" s="855">
        <v>0</v>
      </c>
      <c r="AG21" s="855" t="s">
        <v>2917</v>
      </c>
      <c r="AH21" s="855"/>
    </row>
    <row r="22" spans="1:34">
      <c r="I22" t="s">
        <v>2183</v>
      </c>
      <c r="L22" s="158"/>
    </row>
    <row r="23" spans="1:34">
      <c r="A23" s="839" t="s">
        <v>2140</v>
      </c>
      <c r="B23" s="833" t="s">
        <v>1</v>
      </c>
      <c r="C23" s="833" t="s">
        <v>94</v>
      </c>
      <c r="D23" s="833" t="s">
        <v>95</v>
      </c>
      <c r="E23" s="833" t="s">
        <v>2834</v>
      </c>
      <c r="F23" s="833" t="s">
        <v>96</v>
      </c>
      <c r="G23" s="833" t="s">
        <v>97</v>
      </c>
      <c r="H23" s="833" t="s">
        <v>98</v>
      </c>
      <c r="I23" s="833" t="s">
        <v>109</v>
      </c>
      <c r="J23" s="833" t="s">
        <v>99</v>
      </c>
      <c r="K23" s="833" t="s">
        <v>30</v>
      </c>
      <c r="L23" s="846" t="s">
        <v>1709</v>
      </c>
      <c r="M23" s="833" t="s">
        <v>100</v>
      </c>
      <c r="N23" s="833" t="s">
        <v>1708</v>
      </c>
      <c r="O23" s="833" t="s">
        <v>101</v>
      </c>
      <c r="P23" s="833" t="s">
        <v>102</v>
      </c>
      <c r="Q23" s="833" t="s">
        <v>103</v>
      </c>
      <c r="R23" s="833" t="s">
        <v>104</v>
      </c>
      <c r="S23" s="833" t="s">
        <v>105</v>
      </c>
      <c r="T23" s="833" t="s">
        <v>106</v>
      </c>
      <c r="U23" s="833" t="s">
        <v>2444</v>
      </c>
      <c r="V23" s="833" t="s">
        <v>4</v>
      </c>
      <c r="W23" s="833" t="s">
        <v>107</v>
      </c>
      <c r="X23" s="833" t="s">
        <v>108</v>
      </c>
      <c r="Y23" s="833" t="s">
        <v>1835</v>
      </c>
      <c r="Z23" s="833" t="s">
        <v>6</v>
      </c>
      <c r="AA23" s="833" t="s">
        <v>7</v>
      </c>
      <c r="AB23" s="833" t="s">
        <v>2134</v>
      </c>
      <c r="AC23" s="833" t="s">
        <v>2200</v>
      </c>
      <c r="AD23" s="833" t="s">
        <v>110</v>
      </c>
      <c r="AE23" s="833" t="s">
        <v>111</v>
      </c>
      <c r="AF23" s="833" t="s">
        <v>112</v>
      </c>
      <c r="AG23" s="833" t="s">
        <v>113</v>
      </c>
      <c r="AH23" s="834" t="s">
        <v>114</v>
      </c>
    </row>
    <row r="24" spans="1:34">
      <c r="A24" s="840">
        <v>431</v>
      </c>
      <c r="B24" s="836" t="s">
        <v>67</v>
      </c>
      <c r="C24" s="836" t="s">
        <v>2322</v>
      </c>
      <c r="D24" s="836" t="s">
        <v>2448</v>
      </c>
      <c r="E24" s="836" t="s">
        <v>2323</v>
      </c>
      <c r="F24" s="836" t="s">
        <v>2324</v>
      </c>
      <c r="G24" s="836" t="s">
        <v>2325</v>
      </c>
      <c r="H24" s="836">
        <v>20</v>
      </c>
      <c r="I24" s="836">
        <v>20</v>
      </c>
      <c r="J24" s="836" t="s">
        <v>1600</v>
      </c>
      <c r="K24" s="836">
        <v>3000</v>
      </c>
      <c r="L24" s="844">
        <v>3497</v>
      </c>
      <c r="M24" s="836" t="s">
        <v>2414</v>
      </c>
      <c r="N24" s="842">
        <v>44891</v>
      </c>
      <c r="O24" s="842">
        <v>45469</v>
      </c>
      <c r="P24" s="842">
        <v>44837</v>
      </c>
      <c r="Q24" s="842">
        <v>45415</v>
      </c>
      <c r="R24" s="836" t="s">
        <v>1620</v>
      </c>
      <c r="S24" s="836" t="s">
        <v>1679</v>
      </c>
      <c r="T24" s="836" t="s">
        <v>1227</v>
      </c>
      <c r="U24" s="836" t="s">
        <v>9</v>
      </c>
      <c r="V24" s="836">
        <v>6700</v>
      </c>
      <c r="W24" s="836">
        <v>0.47805970149253729</v>
      </c>
      <c r="X24" s="836">
        <v>3203</v>
      </c>
      <c r="Y24" s="836">
        <v>1</v>
      </c>
      <c r="Z24" s="836"/>
      <c r="AA24" s="836">
        <v>29000</v>
      </c>
      <c r="AB24" s="836" t="s">
        <v>9</v>
      </c>
      <c r="AC24" s="836">
        <v>3</v>
      </c>
      <c r="AD24" s="836">
        <v>7</v>
      </c>
      <c r="AE24" s="836">
        <v>7</v>
      </c>
      <c r="AF24" s="836">
        <v>0</v>
      </c>
      <c r="AG24" s="836" t="s">
        <v>2917</v>
      </c>
      <c r="AH24" s="837" t="s">
        <v>2787</v>
      </c>
    </row>
    <row r="25" spans="1:34">
      <c r="A25" s="841">
        <v>461</v>
      </c>
      <c r="B25" s="835" t="s">
        <v>67</v>
      </c>
      <c r="C25" s="835" t="s">
        <v>2406</v>
      </c>
      <c r="D25" s="835" t="s">
        <v>2511</v>
      </c>
      <c r="E25" s="835" t="s">
        <v>2411</v>
      </c>
      <c r="F25" s="835" t="s">
        <v>2412</v>
      </c>
      <c r="G25" s="835" t="s">
        <v>2413</v>
      </c>
      <c r="H25" s="835">
        <v>20</v>
      </c>
      <c r="I25" s="835">
        <v>20</v>
      </c>
      <c r="J25" s="835">
        <v>0</v>
      </c>
      <c r="K25" s="835">
        <v>0</v>
      </c>
      <c r="L25" s="845">
        <v>5200</v>
      </c>
      <c r="M25" s="835" t="s">
        <v>2414</v>
      </c>
      <c r="N25" s="843">
        <v>44947</v>
      </c>
      <c r="O25" s="843">
        <v>45525</v>
      </c>
      <c r="P25" s="843">
        <v>44890</v>
      </c>
      <c r="Q25" s="843">
        <v>45468</v>
      </c>
      <c r="R25" s="835" t="s">
        <v>1620</v>
      </c>
      <c r="S25" s="835" t="s">
        <v>1679</v>
      </c>
      <c r="T25" s="835" t="s">
        <v>1227</v>
      </c>
      <c r="U25" s="835" t="s">
        <v>9</v>
      </c>
      <c r="V25" s="835">
        <v>7500</v>
      </c>
      <c r="W25" s="835">
        <v>0.30666666666666664</v>
      </c>
      <c r="X25" s="835">
        <v>2300</v>
      </c>
      <c r="Y25" s="835">
        <v>0</v>
      </c>
      <c r="Z25" s="835"/>
      <c r="AA25" s="835">
        <v>0</v>
      </c>
      <c r="AB25" s="835" t="s">
        <v>9</v>
      </c>
      <c r="AC25" s="835">
        <v>1</v>
      </c>
      <c r="AD25" s="835">
        <v>7</v>
      </c>
      <c r="AE25" s="835">
        <v>6</v>
      </c>
      <c r="AF25" s="835">
        <v>1</v>
      </c>
      <c r="AG25" s="835" t="s">
        <v>2919</v>
      </c>
      <c r="AH25" s="838" t="s">
        <v>2687</v>
      </c>
    </row>
    <row r="26" spans="1:34">
      <c r="A26" s="840">
        <v>466</v>
      </c>
      <c r="B26" s="836" t="s">
        <v>67</v>
      </c>
      <c r="C26" s="836" t="s">
        <v>2457</v>
      </c>
      <c r="D26" s="836" t="s">
        <v>2512</v>
      </c>
      <c r="E26" s="836" t="s">
        <v>2458</v>
      </c>
      <c r="F26" s="836" t="s">
        <v>2459</v>
      </c>
      <c r="G26" s="836" t="s">
        <v>2460</v>
      </c>
      <c r="H26" s="836">
        <v>20</v>
      </c>
      <c r="I26" s="836">
        <v>20</v>
      </c>
      <c r="J26" s="836">
        <v>2000</v>
      </c>
      <c r="K26" s="836"/>
      <c r="L26" s="844">
        <v>5200</v>
      </c>
      <c r="M26" s="836" t="s">
        <v>2462</v>
      </c>
      <c r="N26" s="842">
        <v>44968</v>
      </c>
      <c r="O26" s="842">
        <v>45546</v>
      </c>
      <c r="P26" s="842">
        <v>44593</v>
      </c>
      <c r="Q26" s="842">
        <v>45170</v>
      </c>
      <c r="R26" s="836" t="s">
        <v>1620</v>
      </c>
      <c r="S26" s="836" t="s">
        <v>1679</v>
      </c>
      <c r="T26" s="836" t="s">
        <v>1227</v>
      </c>
      <c r="U26" s="836" t="s">
        <v>9</v>
      </c>
      <c r="V26" s="836">
        <v>7500</v>
      </c>
      <c r="W26" s="836">
        <v>0.30666666666666664</v>
      </c>
      <c r="X26" s="836">
        <v>2300</v>
      </c>
      <c r="Y26" s="836">
        <v>0</v>
      </c>
      <c r="Z26" s="836">
        <v>0</v>
      </c>
      <c r="AA26" s="836">
        <v>0</v>
      </c>
      <c r="AB26" s="836" t="s">
        <v>9</v>
      </c>
      <c r="AC26" s="836">
        <v>0</v>
      </c>
      <c r="AD26" s="836">
        <v>7</v>
      </c>
      <c r="AE26" s="836">
        <v>6</v>
      </c>
      <c r="AF26" s="836">
        <v>1</v>
      </c>
      <c r="AG26" s="836" t="s">
        <v>2919</v>
      </c>
      <c r="AH26" s="837"/>
    </row>
    <row r="27" spans="1:34">
      <c r="A27" s="841">
        <v>496</v>
      </c>
      <c r="B27" s="835" t="s">
        <v>67</v>
      </c>
      <c r="C27" s="835" t="s">
        <v>2593</v>
      </c>
      <c r="D27" s="835" t="s">
        <v>2511</v>
      </c>
      <c r="E27" s="835" t="s">
        <v>2594</v>
      </c>
      <c r="F27" s="835" t="s">
        <v>2599</v>
      </c>
      <c r="G27" s="835" t="s">
        <v>2682</v>
      </c>
      <c r="H27" s="835">
        <v>20</v>
      </c>
      <c r="I27" s="835">
        <v>20</v>
      </c>
      <c r="J27" s="835" t="s">
        <v>1600</v>
      </c>
      <c r="K27" s="835"/>
      <c r="L27" s="845">
        <v>5200</v>
      </c>
      <c r="M27" s="835" t="s">
        <v>2414</v>
      </c>
      <c r="N27" s="843">
        <v>45031</v>
      </c>
      <c r="O27" s="843">
        <v>45611</v>
      </c>
      <c r="P27" s="843">
        <v>45030</v>
      </c>
      <c r="Q27" s="843"/>
      <c r="R27" s="835" t="s">
        <v>1620</v>
      </c>
      <c r="S27" s="835" t="s">
        <v>1679</v>
      </c>
      <c r="T27" s="835" t="s">
        <v>1227</v>
      </c>
      <c r="U27" s="835" t="s">
        <v>9</v>
      </c>
      <c r="V27" s="835">
        <v>7500</v>
      </c>
      <c r="W27" s="835">
        <v>0.30666666666666664</v>
      </c>
      <c r="X27" s="835">
        <v>2300</v>
      </c>
      <c r="Y27" s="835">
        <v>0</v>
      </c>
      <c r="Z27" s="835">
        <v>0</v>
      </c>
      <c r="AA27" s="835">
        <v>0</v>
      </c>
      <c r="AB27" s="835" t="s">
        <v>9</v>
      </c>
      <c r="AC27" s="835">
        <v>0</v>
      </c>
      <c r="AD27" s="835">
        <v>5</v>
      </c>
      <c r="AE27" s="835">
        <v>5</v>
      </c>
      <c r="AF27" s="835">
        <v>0</v>
      </c>
      <c r="AG27" s="835" t="s">
        <v>2917</v>
      </c>
      <c r="AH27" s="838"/>
    </row>
    <row r="28" spans="1:34">
      <c r="L28" s="158"/>
    </row>
    <row r="29" spans="1:34">
      <c r="A29" s="854" t="s">
        <v>2140</v>
      </c>
      <c r="B29" s="854" t="s">
        <v>1</v>
      </c>
      <c r="C29" s="854" t="s">
        <v>94</v>
      </c>
      <c r="D29" s="854" t="s">
        <v>95</v>
      </c>
      <c r="E29" s="854" t="s">
        <v>2834</v>
      </c>
      <c r="F29" s="854" t="s">
        <v>96</v>
      </c>
      <c r="G29" s="854" t="s">
        <v>97</v>
      </c>
      <c r="H29" s="854" t="s">
        <v>98</v>
      </c>
      <c r="I29" s="854" t="s">
        <v>109</v>
      </c>
      <c r="J29" s="854" t="s">
        <v>99</v>
      </c>
      <c r="K29" s="854" t="s">
        <v>30</v>
      </c>
      <c r="L29" s="858" t="s">
        <v>1709</v>
      </c>
      <c r="M29" s="854" t="s">
        <v>100</v>
      </c>
      <c r="N29" s="854" t="s">
        <v>1708</v>
      </c>
      <c r="O29" s="854" t="s">
        <v>101</v>
      </c>
      <c r="P29" s="854" t="s">
        <v>102</v>
      </c>
      <c r="Q29" s="854" t="s">
        <v>103</v>
      </c>
      <c r="R29" s="854" t="s">
        <v>104</v>
      </c>
      <c r="S29" s="854" t="s">
        <v>105</v>
      </c>
      <c r="T29" s="854" t="s">
        <v>106</v>
      </c>
      <c r="U29" s="854" t="s">
        <v>2444</v>
      </c>
      <c r="V29" s="854" t="s">
        <v>4</v>
      </c>
      <c r="W29" s="854" t="s">
        <v>107</v>
      </c>
      <c r="X29" s="854" t="s">
        <v>108</v>
      </c>
      <c r="Y29" s="854" t="s">
        <v>1835</v>
      </c>
      <c r="Z29" s="854" t="s">
        <v>6</v>
      </c>
      <c r="AA29" s="854" t="s">
        <v>7</v>
      </c>
      <c r="AB29" s="854" t="s">
        <v>2134</v>
      </c>
      <c r="AC29" s="854" t="s">
        <v>2200</v>
      </c>
      <c r="AD29" s="854" t="s">
        <v>110</v>
      </c>
      <c r="AE29" s="854" t="s">
        <v>111</v>
      </c>
      <c r="AF29" s="854" t="s">
        <v>112</v>
      </c>
      <c r="AG29" s="854" t="s">
        <v>113</v>
      </c>
      <c r="AH29" s="854" t="s">
        <v>114</v>
      </c>
    </row>
    <row r="30" spans="1:34" hidden="1">
      <c r="A30" s="836">
        <v>471</v>
      </c>
      <c r="B30" s="836" t="s">
        <v>10</v>
      </c>
      <c r="C30" s="836" t="s">
        <v>242</v>
      </c>
      <c r="D30" s="836"/>
      <c r="E30" s="836" t="s">
        <v>2474</v>
      </c>
      <c r="F30" s="836" t="s">
        <v>2475</v>
      </c>
      <c r="G30" s="836" t="s">
        <v>245</v>
      </c>
      <c r="H30" s="836">
        <v>20</v>
      </c>
      <c r="I30" s="836">
        <v>20</v>
      </c>
      <c r="J30" s="836" t="s">
        <v>1600</v>
      </c>
      <c r="K30" s="836"/>
      <c r="L30" s="844">
        <v>4200</v>
      </c>
      <c r="M30" s="836" t="s">
        <v>2476</v>
      </c>
      <c r="N30" s="842">
        <v>44940</v>
      </c>
      <c r="O30" s="842">
        <v>45518</v>
      </c>
      <c r="P30" s="842">
        <v>44979</v>
      </c>
      <c r="Q30" s="842">
        <v>45557</v>
      </c>
      <c r="R30" s="836" t="s">
        <v>1620</v>
      </c>
      <c r="S30" s="836" t="s">
        <v>2032</v>
      </c>
      <c r="T30" s="836" t="s">
        <v>1227</v>
      </c>
      <c r="U30" s="836" t="s">
        <v>9</v>
      </c>
      <c r="V30" s="836">
        <v>5000</v>
      </c>
      <c r="W30" s="836">
        <v>0.16</v>
      </c>
      <c r="X30" s="836">
        <v>800</v>
      </c>
      <c r="Y30" s="836"/>
      <c r="Z30" s="836"/>
      <c r="AA30" s="836">
        <v>29000</v>
      </c>
      <c r="AB30" s="836" t="s">
        <v>9</v>
      </c>
      <c r="AC30" s="836"/>
      <c r="AD30" s="836">
        <v>8</v>
      </c>
      <c r="AE30" s="836">
        <v>7</v>
      </c>
      <c r="AF30" s="836">
        <v>1</v>
      </c>
      <c r="AG30" s="836" t="s">
        <v>2919</v>
      </c>
      <c r="AH30" s="836" t="s">
        <v>2842</v>
      </c>
    </row>
    <row r="31" spans="1:34" hidden="1">
      <c r="A31" s="835">
        <v>472</v>
      </c>
      <c r="B31" s="835" t="s">
        <v>10</v>
      </c>
      <c r="C31" s="835" t="s">
        <v>2477</v>
      </c>
      <c r="D31" s="835"/>
      <c r="E31" s="835" t="s">
        <v>2478</v>
      </c>
      <c r="F31" s="835" t="s">
        <v>2479</v>
      </c>
      <c r="G31" s="835" t="s">
        <v>2480</v>
      </c>
      <c r="H31" s="835">
        <v>24</v>
      </c>
      <c r="I31" s="835">
        <v>20</v>
      </c>
      <c r="J31" s="835" t="s">
        <v>1600</v>
      </c>
      <c r="K31" s="835"/>
      <c r="L31" s="845">
        <v>3187</v>
      </c>
      <c r="M31" s="835" t="s">
        <v>2476</v>
      </c>
      <c r="N31" s="843">
        <v>45002</v>
      </c>
      <c r="O31" s="843">
        <v>45582</v>
      </c>
      <c r="P31" s="843">
        <v>44980</v>
      </c>
      <c r="Q31" s="843">
        <v>45680</v>
      </c>
      <c r="R31" s="835" t="s">
        <v>1616</v>
      </c>
      <c r="S31" s="835" t="s">
        <v>2032</v>
      </c>
      <c r="T31" s="835" t="s">
        <v>1227</v>
      </c>
      <c r="U31" s="835" t="s">
        <v>9</v>
      </c>
      <c r="V31" s="835">
        <v>5000</v>
      </c>
      <c r="W31" s="835">
        <v>0.36259999999999998</v>
      </c>
      <c r="X31" s="835">
        <v>1813</v>
      </c>
      <c r="Y31" s="835"/>
      <c r="Z31" s="835"/>
      <c r="AA31" s="835"/>
      <c r="AB31" s="835" t="s">
        <v>9</v>
      </c>
      <c r="AC31" s="835">
        <v>0</v>
      </c>
      <c r="AD31" s="835">
        <v>6</v>
      </c>
      <c r="AE31" s="835">
        <v>1</v>
      </c>
      <c r="AF31" s="835">
        <v>5</v>
      </c>
      <c r="AG31" s="835" t="s">
        <v>2918</v>
      </c>
      <c r="AH31" s="835"/>
    </row>
    <row r="32" spans="1:34" hidden="1">
      <c r="A32" s="836">
        <v>490</v>
      </c>
      <c r="B32" s="836" t="s">
        <v>10</v>
      </c>
      <c r="C32" s="836" t="s">
        <v>368</v>
      </c>
      <c r="D32" s="836" t="s">
        <v>2095</v>
      </c>
      <c r="E32" s="836" t="s">
        <v>370</v>
      </c>
      <c r="F32" s="836">
        <v>9983517073</v>
      </c>
      <c r="G32" s="836" t="s">
        <v>372</v>
      </c>
      <c r="H32" s="836">
        <v>20</v>
      </c>
      <c r="I32" s="836">
        <v>20</v>
      </c>
      <c r="J32" s="836">
        <v>0</v>
      </c>
      <c r="K32" s="836">
        <v>0</v>
      </c>
      <c r="L32" s="844">
        <v>0</v>
      </c>
      <c r="M32" s="836" t="s">
        <v>2647</v>
      </c>
      <c r="N32" s="842">
        <v>45016</v>
      </c>
      <c r="O32" s="842">
        <v>45596</v>
      </c>
      <c r="P32" s="842">
        <v>45017</v>
      </c>
      <c r="Q32" s="842">
        <v>45597</v>
      </c>
      <c r="R32" s="836" t="s">
        <v>1620</v>
      </c>
      <c r="S32" s="836" t="s">
        <v>2032</v>
      </c>
      <c r="T32" s="836" t="s">
        <v>1227</v>
      </c>
      <c r="U32" s="836" t="s">
        <v>9</v>
      </c>
      <c r="V32" s="836">
        <v>5000</v>
      </c>
      <c r="W32" s="836">
        <v>1</v>
      </c>
      <c r="X32" s="836">
        <v>5000</v>
      </c>
      <c r="Y32" s="836">
        <v>0</v>
      </c>
      <c r="Z32" s="836"/>
      <c r="AA32" s="836">
        <v>0</v>
      </c>
      <c r="AB32" s="836" t="s">
        <v>9</v>
      </c>
      <c r="AC32" s="836">
        <v>0</v>
      </c>
      <c r="AD32" s="836">
        <v>6</v>
      </c>
      <c r="AE32" s="836">
        <v>6</v>
      </c>
      <c r="AF32" s="836">
        <v>0</v>
      </c>
      <c r="AG32" s="836" t="s">
        <v>2917</v>
      </c>
      <c r="AH32" s="836" t="s">
        <v>373</v>
      </c>
    </row>
    <row r="33" spans="1:34">
      <c r="A33" s="859">
        <v>494</v>
      </c>
      <c r="B33" s="859" t="s">
        <v>10</v>
      </c>
      <c r="C33" s="859" t="s">
        <v>2584</v>
      </c>
      <c r="D33" s="859" t="s">
        <v>2588</v>
      </c>
      <c r="E33" s="859" t="s">
        <v>2585</v>
      </c>
      <c r="F33" s="859" t="s">
        <v>2586</v>
      </c>
      <c r="G33" s="859" t="s">
        <v>2758</v>
      </c>
      <c r="H33" s="859">
        <v>20</v>
      </c>
      <c r="I33" s="859">
        <v>20</v>
      </c>
      <c r="J33" s="859" t="s">
        <v>1600</v>
      </c>
      <c r="K33" s="859"/>
      <c r="L33" s="860">
        <v>3575</v>
      </c>
      <c r="M33" s="859" t="s">
        <v>2647</v>
      </c>
      <c r="N33" s="861">
        <v>45030</v>
      </c>
      <c r="O33" s="861">
        <v>45610</v>
      </c>
      <c r="P33" s="861">
        <v>45120</v>
      </c>
      <c r="Q33" s="861"/>
      <c r="R33" s="859" t="s">
        <v>1620</v>
      </c>
      <c r="S33" s="859" t="s">
        <v>2032</v>
      </c>
      <c r="T33" s="859" t="s">
        <v>1227</v>
      </c>
      <c r="U33" s="859" t="s">
        <v>9</v>
      </c>
      <c r="V33" s="859">
        <v>5000</v>
      </c>
      <c r="W33" s="859">
        <v>0.28499999999999998</v>
      </c>
      <c r="X33" s="859">
        <v>1425</v>
      </c>
      <c r="Y33" s="859">
        <v>0</v>
      </c>
      <c r="Z33" s="859">
        <v>0</v>
      </c>
      <c r="AA33" s="859">
        <v>0</v>
      </c>
      <c r="AB33" s="859" t="s">
        <v>9</v>
      </c>
      <c r="AC33" s="859">
        <v>0</v>
      </c>
      <c r="AD33" s="859">
        <v>5</v>
      </c>
      <c r="AE33" s="859">
        <v>3</v>
      </c>
      <c r="AF33" s="859">
        <v>2</v>
      </c>
      <c r="AG33" s="859" t="s">
        <v>2918</v>
      </c>
      <c r="AH33" s="859"/>
    </row>
    <row r="34" spans="1:34">
      <c r="L34" s="158"/>
    </row>
    <row r="35" spans="1:34">
      <c r="A35" s="839" t="s">
        <v>2140</v>
      </c>
      <c r="B35" s="833" t="s">
        <v>1</v>
      </c>
      <c r="C35" s="833" t="s">
        <v>94</v>
      </c>
      <c r="D35" s="833" t="s">
        <v>95</v>
      </c>
      <c r="E35" s="833" t="s">
        <v>2834</v>
      </c>
      <c r="F35" s="833" t="s">
        <v>96</v>
      </c>
      <c r="G35" s="833" t="s">
        <v>97</v>
      </c>
      <c r="H35" s="833" t="s">
        <v>98</v>
      </c>
      <c r="I35" s="833" t="s">
        <v>109</v>
      </c>
      <c r="J35" s="833" t="s">
        <v>99</v>
      </c>
      <c r="K35" s="833" t="s">
        <v>30</v>
      </c>
      <c r="L35" s="846" t="s">
        <v>1709</v>
      </c>
      <c r="M35" s="833" t="s">
        <v>100</v>
      </c>
      <c r="N35" s="833" t="s">
        <v>1708</v>
      </c>
      <c r="O35" s="833" t="s">
        <v>101</v>
      </c>
      <c r="P35" s="833" t="s">
        <v>102</v>
      </c>
      <c r="Q35" s="833" t="s">
        <v>103</v>
      </c>
      <c r="R35" s="833" t="s">
        <v>104</v>
      </c>
      <c r="S35" s="833" t="s">
        <v>105</v>
      </c>
      <c r="T35" s="833" t="s">
        <v>106</v>
      </c>
      <c r="U35" s="833" t="s">
        <v>2444</v>
      </c>
      <c r="V35" s="833" t="s">
        <v>4</v>
      </c>
      <c r="W35" s="833" t="s">
        <v>107</v>
      </c>
      <c r="X35" s="833" t="s">
        <v>108</v>
      </c>
      <c r="Y35" s="833" t="s">
        <v>1835</v>
      </c>
      <c r="Z35" s="833" t="s">
        <v>6</v>
      </c>
      <c r="AA35" s="833" t="s">
        <v>7</v>
      </c>
      <c r="AB35" s="833" t="s">
        <v>2134</v>
      </c>
      <c r="AC35" s="833" t="s">
        <v>2200</v>
      </c>
      <c r="AD35" s="833" t="s">
        <v>110</v>
      </c>
      <c r="AE35" s="833" t="s">
        <v>111</v>
      </c>
      <c r="AF35" s="833" t="s">
        <v>112</v>
      </c>
      <c r="AG35" s="833" t="s">
        <v>113</v>
      </c>
      <c r="AH35" s="834" t="s">
        <v>114</v>
      </c>
    </row>
    <row r="36" spans="1:34">
      <c r="A36" s="840">
        <v>460</v>
      </c>
      <c r="B36" s="836" t="s">
        <v>15</v>
      </c>
      <c r="C36" s="836" t="s">
        <v>2406</v>
      </c>
      <c r="D36" s="836" t="s">
        <v>2609</v>
      </c>
      <c r="E36" s="836" t="s">
        <v>2407</v>
      </c>
      <c r="F36" s="836" t="s">
        <v>2408</v>
      </c>
      <c r="G36" s="836" t="s">
        <v>2409</v>
      </c>
      <c r="H36" s="836">
        <v>16</v>
      </c>
      <c r="I36" s="836">
        <v>16</v>
      </c>
      <c r="J36" s="836">
        <v>1000</v>
      </c>
      <c r="K36" s="836">
        <v>2000</v>
      </c>
      <c r="L36" s="844">
        <v>2275</v>
      </c>
      <c r="M36" s="836" t="s">
        <v>2405</v>
      </c>
      <c r="N36" s="842">
        <v>44897</v>
      </c>
      <c r="O36" s="842">
        <v>45353</v>
      </c>
      <c r="P36" s="842">
        <v>44898</v>
      </c>
      <c r="Q36" s="842">
        <v>45354</v>
      </c>
      <c r="R36" s="836" t="s">
        <v>1620</v>
      </c>
      <c r="S36" s="836" t="s">
        <v>1680</v>
      </c>
      <c r="T36" s="836" t="s">
        <v>1227</v>
      </c>
      <c r="U36" s="836" t="s">
        <v>9</v>
      </c>
      <c r="V36" s="836">
        <v>5000</v>
      </c>
      <c r="W36" s="836">
        <v>0.54500000000000004</v>
      </c>
      <c r="X36" s="836">
        <v>2725</v>
      </c>
      <c r="Y36" s="836">
        <v>1</v>
      </c>
      <c r="Z36" s="836"/>
      <c r="AA36" s="836">
        <v>25000</v>
      </c>
      <c r="AB36" s="836" t="s">
        <v>9</v>
      </c>
      <c r="AC36" s="836">
        <v>0</v>
      </c>
      <c r="AD36" s="836">
        <v>9</v>
      </c>
      <c r="AE36" s="836">
        <v>8</v>
      </c>
      <c r="AF36" s="836">
        <v>1</v>
      </c>
      <c r="AG36" s="836" t="s">
        <v>2919</v>
      </c>
      <c r="AH36" s="837" t="s">
        <v>2791</v>
      </c>
    </row>
    <row r="37" spans="1:34">
      <c r="A37" s="841">
        <v>474</v>
      </c>
      <c r="B37" s="835" t="s">
        <v>15</v>
      </c>
      <c r="C37" s="835" t="s">
        <v>2486</v>
      </c>
      <c r="D37" s="835" t="s">
        <v>2500</v>
      </c>
      <c r="E37" s="835" t="s">
        <v>2501</v>
      </c>
      <c r="F37" s="835">
        <v>9842040021</v>
      </c>
      <c r="G37" s="835" t="s">
        <v>2499</v>
      </c>
      <c r="H37" s="835">
        <v>20</v>
      </c>
      <c r="I37" s="835">
        <v>20</v>
      </c>
      <c r="J37" s="835" t="s">
        <v>1600</v>
      </c>
      <c r="K37" s="835"/>
      <c r="L37" s="845">
        <v>4200</v>
      </c>
      <c r="M37" s="835" t="s">
        <v>2487</v>
      </c>
      <c r="N37" s="843">
        <v>44988</v>
      </c>
      <c r="O37" s="843">
        <v>45568</v>
      </c>
      <c r="P37" s="843">
        <v>44988</v>
      </c>
      <c r="Q37" s="843">
        <v>45568</v>
      </c>
      <c r="R37" s="835" t="s">
        <v>1620</v>
      </c>
      <c r="S37" s="835" t="s">
        <v>1680</v>
      </c>
      <c r="T37" s="835" t="s">
        <v>1227</v>
      </c>
      <c r="U37" s="835" t="s">
        <v>9</v>
      </c>
      <c r="V37" s="835">
        <v>7500</v>
      </c>
      <c r="W37" s="835">
        <v>0.44</v>
      </c>
      <c r="X37" s="835">
        <v>3300</v>
      </c>
      <c r="Y37" s="835"/>
      <c r="Z37" s="835"/>
      <c r="AA37" s="835"/>
      <c r="AB37" s="835" t="s">
        <v>9</v>
      </c>
      <c r="AC37" s="835">
        <v>0</v>
      </c>
      <c r="AD37" s="835">
        <v>6</v>
      </c>
      <c r="AE37" s="835">
        <v>6</v>
      </c>
      <c r="AF37" s="835">
        <v>0</v>
      </c>
      <c r="AG37" s="835" t="s">
        <v>2917</v>
      </c>
      <c r="AH37" s="838" t="s">
        <v>2500</v>
      </c>
    </row>
    <row r="38" spans="1:34">
      <c r="A38" s="840">
        <v>476</v>
      </c>
      <c r="B38" s="836" t="s">
        <v>15</v>
      </c>
      <c r="C38" s="836" t="s">
        <v>2488</v>
      </c>
      <c r="D38" s="836" t="s">
        <v>2538</v>
      </c>
      <c r="E38" s="836" t="s">
        <v>2489</v>
      </c>
      <c r="F38" s="836">
        <v>9981804977</v>
      </c>
      <c r="G38" s="836" t="s">
        <v>2490</v>
      </c>
      <c r="H38" s="836">
        <v>16</v>
      </c>
      <c r="I38" s="836">
        <v>16</v>
      </c>
      <c r="J38" s="836" t="s">
        <v>1600</v>
      </c>
      <c r="K38" s="836"/>
      <c r="L38" s="844">
        <v>4200</v>
      </c>
      <c r="M38" s="836" t="s">
        <v>2492</v>
      </c>
      <c r="N38" s="842">
        <v>44995</v>
      </c>
      <c r="O38" s="842">
        <v>45453</v>
      </c>
      <c r="P38" s="842">
        <v>45080</v>
      </c>
      <c r="Q38" s="842">
        <v>45538</v>
      </c>
      <c r="R38" s="836" t="s">
        <v>1620</v>
      </c>
      <c r="S38" s="836" t="s">
        <v>1680</v>
      </c>
      <c r="T38" s="836" t="s">
        <v>1227</v>
      </c>
      <c r="U38" s="836" t="s">
        <v>9</v>
      </c>
      <c r="V38" s="836">
        <v>5000</v>
      </c>
      <c r="W38" s="836">
        <v>0.16</v>
      </c>
      <c r="X38" s="836">
        <v>800</v>
      </c>
      <c r="Y38" s="836"/>
      <c r="Z38" s="836"/>
      <c r="AA38" s="836"/>
      <c r="AB38" s="836" t="s">
        <v>9</v>
      </c>
      <c r="AC38" s="836">
        <v>0</v>
      </c>
      <c r="AD38" s="836">
        <v>6</v>
      </c>
      <c r="AE38" s="836">
        <v>6</v>
      </c>
      <c r="AF38" s="836">
        <v>0</v>
      </c>
      <c r="AG38" s="836" t="s">
        <v>2917</v>
      </c>
      <c r="AH38" s="837" t="s">
        <v>2500</v>
      </c>
    </row>
    <row r="39" spans="1:34">
      <c r="A39" s="841">
        <v>477</v>
      </c>
      <c r="B39" s="835" t="s">
        <v>15</v>
      </c>
      <c r="C39" s="835" t="s">
        <v>2493</v>
      </c>
      <c r="D39" s="835" t="s">
        <v>2539</v>
      </c>
      <c r="E39" s="835" t="s">
        <v>2494</v>
      </c>
      <c r="F39" s="835">
        <v>9987353540</v>
      </c>
      <c r="G39" s="835" t="s">
        <v>2495</v>
      </c>
      <c r="H39" s="835">
        <v>16</v>
      </c>
      <c r="I39" s="835">
        <v>16</v>
      </c>
      <c r="J39" s="835" t="s">
        <v>1600</v>
      </c>
      <c r="K39" s="835"/>
      <c r="L39" s="845">
        <v>4200</v>
      </c>
      <c r="M39" s="835" t="s">
        <v>2492</v>
      </c>
      <c r="N39" s="843">
        <v>44995</v>
      </c>
      <c r="O39" s="843">
        <v>45453</v>
      </c>
      <c r="P39" s="843">
        <v>45080</v>
      </c>
      <c r="Q39" s="843">
        <v>45538</v>
      </c>
      <c r="R39" s="835" t="s">
        <v>1620</v>
      </c>
      <c r="S39" s="835" t="s">
        <v>1680</v>
      </c>
      <c r="T39" s="835" t="s">
        <v>1227</v>
      </c>
      <c r="U39" s="835" t="s">
        <v>9</v>
      </c>
      <c r="V39" s="835">
        <v>7500</v>
      </c>
      <c r="W39" s="835">
        <v>0.44</v>
      </c>
      <c r="X39" s="835">
        <v>3300</v>
      </c>
      <c r="Y39" s="835"/>
      <c r="Z39" s="835"/>
      <c r="AA39" s="835"/>
      <c r="AB39" s="835" t="s">
        <v>9</v>
      </c>
      <c r="AC39" s="835">
        <v>0</v>
      </c>
      <c r="AD39" s="835">
        <v>6</v>
      </c>
      <c r="AE39" s="835">
        <v>5</v>
      </c>
      <c r="AF39" s="835">
        <v>1</v>
      </c>
      <c r="AG39" s="835" t="s">
        <v>2919</v>
      </c>
      <c r="AH39" s="838" t="s">
        <v>2827</v>
      </c>
    </row>
    <row r="40" spans="1:34">
      <c r="A40" s="840">
        <v>480</v>
      </c>
      <c r="B40" s="836" t="s">
        <v>15</v>
      </c>
      <c r="C40" s="836" t="s">
        <v>2504</v>
      </c>
      <c r="D40" s="836" t="s">
        <v>2529</v>
      </c>
      <c r="E40" s="836" t="s">
        <v>2505</v>
      </c>
      <c r="F40" s="836">
        <v>9985772258</v>
      </c>
      <c r="G40" s="836" t="s">
        <v>2506</v>
      </c>
      <c r="H40" s="836">
        <v>16</v>
      </c>
      <c r="I40" s="836">
        <v>16</v>
      </c>
      <c r="J40" s="836" t="s">
        <v>1600</v>
      </c>
      <c r="K40" s="836"/>
      <c r="L40" s="844">
        <v>4200</v>
      </c>
      <c r="M40" s="836" t="s">
        <v>2492</v>
      </c>
      <c r="N40" s="842">
        <v>44995</v>
      </c>
      <c r="O40" s="842">
        <v>45453</v>
      </c>
      <c r="P40" s="842">
        <v>45080</v>
      </c>
      <c r="Q40" s="842">
        <v>45538</v>
      </c>
      <c r="R40" s="836" t="s">
        <v>1616</v>
      </c>
      <c r="S40" s="836" t="s">
        <v>1680</v>
      </c>
      <c r="T40" s="836" t="s">
        <v>1227</v>
      </c>
      <c r="U40" s="836" t="s">
        <v>9</v>
      </c>
      <c r="V40" s="836">
        <v>7500</v>
      </c>
      <c r="W40" s="836">
        <v>0.44</v>
      </c>
      <c r="X40" s="836">
        <v>3300</v>
      </c>
      <c r="Y40" s="836">
        <v>1</v>
      </c>
      <c r="Z40" s="836"/>
      <c r="AA40" s="836"/>
      <c r="AB40" s="836" t="s">
        <v>9</v>
      </c>
      <c r="AC40" s="836">
        <v>0</v>
      </c>
      <c r="AD40" s="836">
        <v>6</v>
      </c>
      <c r="AE40" s="836">
        <v>6</v>
      </c>
      <c r="AF40" s="836">
        <v>0</v>
      </c>
      <c r="AG40" s="836" t="s">
        <v>2917</v>
      </c>
      <c r="AH40" s="837" t="s">
        <v>2500</v>
      </c>
    </row>
    <row r="41" spans="1:34">
      <c r="A41" s="841">
        <v>489</v>
      </c>
      <c r="B41" s="835" t="s">
        <v>15</v>
      </c>
      <c r="C41" s="835" t="s">
        <v>2577</v>
      </c>
      <c r="D41" s="835" t="s">
        <v>2530</v>
      </c>
      <c r="E41" s="835" t="s">
        <v>2580</v>
      </c>
      <c r="F41" s="835">
        <v>9851003438</v>
      </c>
      <c r="G41" s="835" t="s">
        <v>2569</v>
      </c>
      <c r="H41" s="835">
        <v>20</v>
      </c>
      <c r="I41" s="835">
        <v>16</v>
      </c>
      <c r="J41" s="835"/>
      <c r="K41" s="835"/>
      <c r="L41" s="845">
        <v>3187</v>
      </c>
      <c r="M41" s="835" t="s">
        <v>2561</v>
      </c>
      <c r="N41" s="843">
        <v>44995</v>
      </c>
      <c r="O41" s="843">
        <v>45453</v>
      </c>
      <c r="P41" s="843">
        <v>44995</v>
      </c>
      <c r="Q41" s="843">
        <v>45575</v>
      </c>
      <c r="R41" s="835" t="s">
        <v>1620</v>
      </c>
      <c r="S41" s="835" t="s">
        <v>1680</v>
      </c>
      <c r="T41" s="835" t="s">
        <v>1227</v>
      </c>
      <c r="U41" s="835" t="s">
        <v>9</v>
      </c>
      <c r="V41" s="835">
        <v>7500</v>
      </c>
      <c r="W41" s="835">
        <v>0.57506666666666661</v>
      </c>
      <c r="X41" s="835">
        <v>4313</v>
      </c>
      <c r="Y41" s="835">
        <v>0</v>
      </c>
      <c r="Z41" s="835"/>
      <c r="AA41" s="835">
        <v>0</v>
      </c>
      <c r="AB41" s="835" t="s">
        <v>9</v>
      </c>
      <c r="AC41" s="835">
        <v>0</v>
      </c>
      <c r="AD41" s="835">
        <v>6</v>
      </c>
      <c r="AE41" s="835">
        <v>6</v>
      </c>
      <c r="AF41" s="835">
        <v>0</v>
      </c>
      <c r="AG41" s="835" t="s">
        <v>2917</v>
      </c>
      <c r="AH41" s="838"/>
    </row>
    <row r="42" spans="1:34">
      <c r="A42" s="840">
        <v>493</v>
      </c>
      <c r="B42" s="836" t="s">
        <v>15</v>
      </c>
      <c r="C42" s="836" t="s">
        <v>2581</v>
      </c>
      <c r="D42" s="836" t="s">
        <v>2608</v>
      </c>
      <c r="E42" s="836" t="s">
        <v>2582</v>
      </c>
      <c r="F42" s="836">
        <v>9841072113</v>
      </c>
      <c r="G42" s="836" t="s">
        <v>2583</v>
      </c>
      <c r="H42" s="836">
        <v>20</v>
      </c>
      <c r="I42" s="836">
        <v>16</v>
      </c>
      <c r="J42" s="836">
        <v>1000</v>
      </c>
      <c r="K42" s="836"/>
      <c r="L42" s="844">
        <v>3370</v>
      </c>
      <c r="M42" s="836" t="s">
        <v>2561</v>
      </c>
      <c r="N42" s="842">
        <v>45030</v>
      </c>
      <c r="O42" s="842">
        <v>45487</v>
      </c>
      <c r="P42" s="842">
        <v>45046</v>
      </c>
      <c r="Q42" s="842"/>
      <c r="R42" s="836" t="s">
        <v>1616</v>
      </c>
      <c r="S42" s="836" t="s">
        <v>1680</v>
      </c>
      <c r="T42" s="836" t="s">
        <v>1227</v>
      </c>
      <c r="U42" s="836" t="s">
        <v>9</v>
      </c>
      <c r="V42" s="836">
        <v>7500</v>
      </c>
      <c r="W42" s="836">
        <v>0.55066666666666664</v>
      </c>
      <c r="X42" s="836">
        <v>4130</v>
      </c>
      <c r="Y42" s="836">
        <v>0</v>
      </c>
      <c r="Z42" s="836">
        <v>0</v>
      </c>
      <c r="AA42" s="836">
        <v>0</v>
      </c>
      <c r="AB42" s="836" t="s">
        <v>9</v>
      </c>
      <c r="AC42" s="836">
        <v>0</v>
      </c>
      <c r="AD42" s="836">
        <v>5</v>
      </c>
      <c r="AE42" s="836">
        <v>2</v>
      </c>
      <c r="AF42" s="836">
        <v>3</v>
      </c>
      <c r="AG42" s="836" t="s">
        <v>2918</v>
      </c>
      <c r="AH42" s="837" t="s">
        <v>2683</v>
      </c>
    </row>
    <row r="43" spans="1:34">
      <c r="A43" s="841">
        <v>498</v>
      </c>
      <c r="B43" s="835" t="s">
        <v>15</v>
      </c>
      <c r="C43" s="835" t="s">
        <v>2601</v>
      </c>
      <c r="D43" s="835" t="s">
        <v>2607</v>
      </c>
      <c r="E43" s="835" t="s">
        <v>2833</v>
      </c>
      <c r="F43" s="835">
        <v>9987508474</v>
      </c>
      <c r="G43" s="835" t="s">
        <v>2600</v>
      </c>
      <c r="H43" s="835">
        <v>20</v>
      </c>
      <c r="I43" s="835">
        <v>16</v>
      </c>
      <c r="J43" s="835"/>
      <c r="K43" s="835"/>
      <c r="L43" s="845">
        <v>3187</v>
      </c>
      <c r="M43" s="835" t="s">
        <v>2561</v>
      </c>
      <c r="N43" s="843">
        <v>44995</v>
      </c>
      <c r="O43" s="843">
        <v>45453</v>
      </c>
      <c r="P43" s="843">
        <v>44995</v>
      </c>
      <c r="Q43" s="843">
        <v>45575</v>
      </c>
      <c r="R43" s="835" t="s">
        <v>1616</v>
      </c>
      <c r="S43" s="835" t="s">
        <v>1680</v>
      </c>
      <c r="T43" s="835" t="s">
        <v>1227</v>
      </c>
      <c r="U43" s="835" t="s">
        <v>9</v>
      </c>
      <c r="V43" s="835">
        <v>7500</v>
      </c>
      <c r="W43" s="835">
        <v>0.57506666666666661</v>
      </c>
      <c r="X43" s="835">
        <v>4313</v>
      </c>
      <c r="Y43" s="835">
        <v>0</v>
      </c>
      <c r="Z43" s="835">
        <v>0</v>
      </c>
      <c r="AA43" s="835">
        <v>0</v>
      </c>
      <c r="AB43" s="835" t="s">
        <v>9</v>
      </c>
      <c r="AC43" s="835">
        <v>0</v>
      </c>
      <c r="AD43" s="835">
        <v>6</v>
      </c>
      <c r="AE43" s="835">
        <v>6</v>
      </c>
      <c r="AF43" s="835">
        <v>0</v>
      </c>
      <c r="AG43" s="835" t="s">
        <v>2917</v>
      </c>
      <c r="AH43" s="838"/>
    </row>
    <row r="44" spans="1:34">
      <c r="A44" s="840">
        <v>563</v>
      </c>
      <c r="B44" s="836" t="s">
        <v>15</v>
      </c>
      <c r="C44" s="836" t="s">
        <v>2755</v>
      </c>
      <c r="D44" s="836" t="s">
        <v>2761</v>
      </c>
      <c r="E44" s="836" t="s">
        <v>2757</v>
      </c>
      <c r="F44" s="836">
        <v>5539759499</v>
      </c>
      <c r="G44" s="836" t="s">
        <v>2756</v>
      </c>
      <c r="H44" s="836">
        <v>16</v>
      </c>
      <c r="I44" s="836">
        <v>16</v>
      </c>
      <c r="J44" s="836">
        <v>2000</v>
      </c>
      <c r="K44" s="836">
        <v>2000</v>
      </c>
      <c r="L44" s="844">
        <v>2275</v>
      </c>
      <c r="M44" s="836" t="s">
        <v>2405</v>
      </c>
      <c r="N44" s="842">
        <v>45103</v>
      </c>
      <c r="O44" s="842">
        <v>45561</v>
      </c>
      <c r="P44" s="842">
        <v>45079</v>
      </c>
      <c r="Q44" s="842">
        <v>45537</v>
      </c>
      <c r="R44" s="836" t="s">
        <v>1620</v>
      </c>
      <c r="S44" s="836" t="s">
        <v>1680</v>
      </c>
      <c r="T44" s="836" t="s">
        <v>1227</v>
      </c>
      <c r="U44" s="836" t="s">
        <v>9</v>
      </c>
      <c r="V44" s="836">
        <v>5000</v>
      </c>
      <c r="W44" s="836">
        <v>0.54500000000000004</v>
      </c>
      <c r="X44" s="836">
        <v>2725</v>
      </c>
      <c r="Y44" s="836">
        <v>1</v>
      </c>
      <c r="Z44" s="836"/>
      <c r="AA44" s="836">
        <v>25000</v>
      </c>
      <c r="AB44" s="836" t="s">
        <v>9</v>
      </c>
      <c r="AC44" s="836"/>
      <c r="AD44" s="836">
        <v>3</v>
      </c>
      <c r="AE44" s="836">
        <v>3</v>
      </c>
      <c r="AF44" s="836">
        <v>0</v>
      </c>
      <c r="AG44" s="836" t="s">
        <v>2917</v>
      </c>
      <c r="AH44" s="837"/>
    </row>
    <row r="45" spans="1:34">
      <c r="A45" s="841">
        <v>574</v>
      </c>
      <c r="B45" s="835" t="s">
        <v>15</v>
      </c>
      <c r="C45" s="835" t="s">
        <v>2813</v>
      </c>
      <c r="D45" s="835" t="s">
        <v>768</v>
      </c>
      <c r="E45" s="835" t="s">
        <v>2809</v>
      </c>
      <c r="F45" s="835" t="s">
        <v>2810</v>
      </c>
      <c r="G45" s="835" t="s">
        <v>2811</v>
      </c>
      <c r="H45" s="835">
        <v>16</v>
      </c>
      <c r="I45" s="835">
        <v>16</v>
      </c>
      <c r="J45" s="835" t="s">
        <v>1600</v>
      </c>
      <c r="K45" s="835"/>
      <c r="L45" s="845">
        <v>3575</v>
      </c>
      <c r="M45" s="835" t="s">
        <v>2492</v>
      </c>
      <c r="N45" s="843">
        <v>45100</v>
      </c>
      <c r="O45" s="843">
        <v>45558</v>
      </c>
      <c r="P45" s="843">
        <v>45094</v>
      </c>
      <c r="Q45" s="843">
        <v>45552</v>
      </c>
      <c r="R45" s="835" t="s">
        <v>1620</v>
      </c>
      <c r="S45" s="835" t="s">
        <v>1680</v>
      </c>
      <c r="T45" s="835" t="s">
        <v>1227</v>
      </c>
      <c r="U45" s="835" t="s">
        <v>9</v>
      </c>
      <c r="V45" s="835">
        <v>5000</v>
      </c>
      <c r="W45" s="835">
        <v>0.28499999999999998</v>
      </c>
      <c r="X45" s="835">
        <v>1425</v>
      </c>
      <c r="Y45" s="835">
        <v>1</v>
      </c>
      <c r="Z45" s="835"/>
      <c r="AA45" s="835">
        <v>25000</v>
      </c>
      <c r="AB45" s="835" t="s">
        <v>9</v>
      </c>
      <c r="AC45" s="835"/>
      <c r="AD45" s="835">
        <v>3</v>
      </c>
      <c r="AE45" s="835">
        <v>3</v>
      </c>
      <c r="AF45" s="835">
        <v>0</v>
      </c>
      <c r="AG45" s="835" t="s">
        <v>2917</v>
      </c>
      <c r="AH45" s="838"/>
    </row>
    <row r="46" spans="1:34">
      <c r="L46" s="158"/>
    </row>
    <row r="47" spans="1:34">
      <c r="A47" s="839" t="s">
        <v>2140</v>
      </c>
      <c r="B47" s="833" t="s">
        <v>1</v>
      </c>
      <c r="C47" s="833" t="s">
        <v>94</v>
      </c>
      <c r="D47" s="833" t="s">
        <v>95</v>
      </c>
      <c r="E47" s="833" t="s">
        <v>2834</v>
      </c>
      <c r="F47" s="833" t="s">
        <v>96</v>
      </c>
      <c r="G47" s="833" t="s">
        <v>97</v>
      </c>
      <c r="H47" s="833" t="s">
        <v>98</v>
      </c>
      <c r="I47" s="833" t="s">
        <v>109</v>
      </c>
      <c r="J47" s="833" t="s">
        <v>99</v>
      </c>
      <c r="K47" s="833" t="s">
        <v>30</v>
      </c>
      <c r="L47" s="846" t="s">
        <v>1709</v>
      </c>
      <c r="M47" s="833" t="s">
        <v>100</v>
      </c>
      <c r="N47" s="833" t="s">
        <v>1708</v>
      </c>
      <c r="O47" s="833" t="s">
        <v>101</v>
      </c>
      <c r="P47" s="833" t="s">
        <v>102</v>
      </c>
      <c r="Q47" s="833" t="s">
        <v>103</v>
      </c>
      <c r="R47" s="833" t="s">
        <v>104</v>
      </c>
      <c r="S47" s="833" t="s">
        <v>105</v>
      </c>
      <c r="T47" s="833" t="s">
        <v>106</v>
      </c>
      <c r="U47" s="833" t="s">
        <v>2444</v>
      </c>
      <c r="V47" s="833" t="s">
        <v>4</v>
      </c>
      <c r="W47" s="833" t="s">
        <v>107</v>
      </c>
      <c r="X47" s="833" t="s">
        <v>108</v>
      </c>
      <c r="Y47" s="833" t="s">
        <v>1835</v>
      </c>
      <c r="Z47" s="833" t="s">
        <v>6</v>
      </c>
      <c r="AA47" s="833" t="s">
        <v>7</v>
      </c>
      <c r="AB47" s="833" t="s">
        <v>2134</v>
      </c>
      <c r="AC47" s="833" t="s">
        <v>2200</v>
      </c>
      <c r="AD47" s="833" t="s">
        <v>110</v>
      </c>
      <c r="AE47" s="833" t="s">
        <v>111</v>
      </c>
      <c r="AF47" s="833" t="s">
        <v>112</v>
      </c>
      <c r="AG47" s="833" t="s">
        <v>113</v>
      </c>
      <c r="AH47" s="834" t="s">
        <v>114</v>
      </c>
    </row>
    <row r="48" spans="1:34">
      <c r="A48" s="840">
        <v>318</v>
      </c>
      <c r="B48" s="836" t="s">
        <v>8</v>
      </c>
      <c r="C48" s="836" t="s">
        <v>1562</v>
      </c>
      <c r="D48" s="836" t="s">
        <v>1563</v>
      </c>
      <c r="E48" s="836" t="s">
        <v>2087</v>
      </c>
      <c r="F48" s="836">
        <v>9982227972</v>
      </c>
      <c r="G48" s="836" t="s">
        <v>1564</v>
      </c>
      <c r="H48" s="836">
        <v>36</v>
      </c>
      <c r="I48" s="836">
        <v>36</v>
      </c>
      <c r="J48" s="836"/>
      <c r="K48" s="836">
        <v>1000</v>
      </c>
      <c r="L48" s="844">
        <v>1350</v>
      </c>
      <c r="M48" s="836" t="s">
        <v>1512</v>
      </c>
      <c r="N48" s="842">
        <v>44576</v>
      </c>
      <c r="O48" s="842">
        <v>45641</v>
      </c>
      <c r="P48" s="842">
        <v>44576</v>
      </c>
      <c r="Q48" s="842">
        <v>45641</v>
      </c>
      <c r="R48" s="836" t="s">
        <v>1616</v>
      </c>
      <c r="S48" s="836" t="s">
        <v>1675</v>
      </c>
      <c r="T48" s="836" t="s">
        <v>1227</v>
      </c>
      <c r="U48" s="836" t="s">
        <v>9</v>
      </c>
      <c r="V48" s="836">
        <v>3150</v>
      </c>
      <c r="W48" s="836">
        <v>0.5714285714285714</v>
      </c>
      <c r="X48" s="836">
        <v>1800</v>
      </c>
      <c r="Y48" s="836">
        <v>4</v>
      </c>
      <c r="Z48" s="836">
        <v>0</v>
      </c>
      <c r="AA48" s="836">
        <v>18000</v>
      </c>
      <c r="AB48" s="836" t="s">
        <v>9</v>
      </c>
      <c r="AC48" s="836">
        <v>0</v>
      </c>
      <c r="AD48" s="836">
        <v>20</v>
      </c>
      <c r="AE48" s="836">
        <v>19</v>
      </c>
      <c r="AF48" s="836">
        <v>1</v>
      </c>
      <c r="AG48" s="836" t="s">
        <v>2919</v>
      </c>
      <c r="AH48" s="837" t="s">
        <v>2016</v>
      </c>
    </row>
    <row r="49" spans="1:34">
      <c r="A49" s="841">
        <v>328</v>
      </c>
      <c r="B49" s="835" t="s">
        <v>8</v>
      </c>
      <c r="C49" s="835" t="s">
        <v>1596</v>
      </c>
      <c r="D49" s="835" t="s">
        <v>1597</v>
      </c>
      <c r="E49" s="835" t="s">
        <v>1598</v>
      </c>
      <c r="F49" s="835">
        <v>7133251094</v>
      </c>
      <c r="G49" s="835" t="s">
        <v>1599</v>
      </c>
      <c r="H49" s="835">
        <v>36</v>
      </c>
      <c r="I49" s="835">
        <v>36</v>
      </c>
      <c r="J49" s="835" t="s">
        <v>1600</v>
      </c>
      <c r="K49" s="835">
        <v>1000</v>
      </c>
      <c r="L49" s="845">
        <v>1350</v>
      </c>
      <c r="M49" s="835" t="s">
        <v>1512</v>
      </c>
      <c r="N49" s="843">
        <v>44604</v>
      </c>
      <c r="O49" s="843">
        <v>45669</v>
      </c>
      <c r="P49" s="843">
        <v>44604</v>
      </c>
      <c r="Q49" s="843">
        <v>45669</v>
      </c>
      <c r="R49" s="835" t="s">
        <v>1620</v>
      </c>
      <c r="S49" s="835" t="s">
        <v>1675</v>
      </c>
      <c r="T49" s="835" t="s">
        <v>1227</v>
      </c>
      <c r="U49" s="835" t="s">
        <v>9</v>
      </c>
      <c r="V49" s="835">
        <v>3150</v>
      </c>
      <c r="W49" s="835">
        <v>0.5714285714285714</v>
      </c>
      <c r="X49" s="835">
        <v>1800</v>
      </c>
      <c r="Y49" s="835">
        <v>4</v>
      </c>
      <c r="Z49" s="835">
        <v>0</v>
      </c>
      <c r="AA49" s="835">
        <v>18000</v>
      </c>
      <c r="AB49" s="835" t="s">
        <v>9</v>
      </c>
      <c r="AC49" s="835">
        <v>0</v>
      </c>
      <c r="AD49" s="835">
        <v>19</v>
      </c>
      <c r="AE49" s="835">
        <v>16</v>
      </c>
      <c r="AF49" s="835">
        <v>3</v>
      </c>
      <c r="AG49" s="835" t="s">
        <v>2918</v>
      </c>
      <c r="AH49" s="838" t="s">
        <v>2802</v>
      </c>
    </row>
    <row r="50" spans="1:34">
      <c r="A50" s="840">
        <v>365</v>
      </c>
      <c r="B50" s="836" t="s">
        <v>8</v>
      </c>
      <c r="C50" s="836" t="s">
        <v>1816</v>
      </c>
      <c r="D50" s="836" t="s">
        <v>2353</v>
      </c>
      <c r="E50" s="836" t="s">
        <v>1813</v>
      </c>
      <c r="F50" s="836" t="s">
        <v>1814</v>
      </c>
      <c r="G50" s="836" t="s">
        <v>1815</v>
      </c>
      <c r="H50" s="836">
        <v>36</v>
      </c>
      <c r="I50" s="836">
        <v>36</v>
      </c>
      <c r="J50" s="836">
        <v>0</v>
      </c>
      <c r="K50" s="836">
        <v>1000</v>
      </c>
      <c r="L50" s="844">
        <v>1600</v>
      </c>
      <c r="M50" s="836" t="s">
        <v>1512</v>
      </c>
      <c r="N50" s="842">
        <v>44646</v>
      </c>
      <c r="O50" s="842">
        <v>45714</v>
      </c>
      <c r="P50" s="842">
        <v>44645</v>
      </c>
      <c r="Q50" s="842">
        <v>45713</v>
      </c>
      <c r="R50" s="836" t="s">
        <v>1616</v>
      </c>
      <c r="S50" s="836" t="s">
        <v>1675</v>
      </c>
      <c r="T50" s="836" t="s">
        <v>1227</v>
      </c>
      <c r="U50" s="836" t="s">
        <v>9</v>
      </c>
      <c r="V50" s="836">
        <v>3150</v>
      </c>
      <c r="W50" s="836">
        <v>0.49206349206349204</v>
      </c>
      <c r="X50" s="836">
        <v>1550</v>
      </c>
      <c r="Y50" s="836">
        <v>4</v>
      </c>
      <c r="Z50" s="836">
        <v>0</v>
      </c>
      <c r="AA50" s="836">
        <v>21000</v>
      </c>
      <c r="AB50" s="836" t="s">
        <v>9</v>
      </c>
      <c r="AC50" s="836">
        <v>1</v>
      </c>
      <c r="AD50" s="836">
        <v>17</v>
      </c>
      <c r="AE50" s="836">
        <v>14</v>
      </c>
      <c r="AF50" s="836">
        <v>3</v>
      </c>
      <c r="AG50" s="836" t="s">
        <v>2918</v>
      </c>
      <c r="AH50" s="837" t="s">
        <v>2218</v>
      </c>
    </row>
    <row r="51" spans="1:34">
      <c r="A51" s="841">
        <v>368</v>
      </c>
      <c r="B51" s="835" t="s">
        <v>8</v>
      </c>
      <c r="C51" s="835" t="s">
        <v>1883</v>
      </c>
      <c r="D51" s="835" t="s">
        <v>768</v>
      </c>
      <c r="E51" s="835" t="s">
        <v>2015</v>
      </c>
      <c r="F51" s="835">
        <v>9984907102</v>
      </c>
      <c r="G51" s="835" t="s">
        <v>1882</v>
      </c>
      <c r="H51" s="835">
        <v>20</v>
      </c>
      <c r="I51" s="835">
        <v>20</v>
      </c>
      <c r="J51" s="835"/>
      <c r="K51" s="835">
        <v>1000</v>
      </c>
      <c r="L51" s="845">
        <v>1600</v>
      </c>
      <c r="M51" s="835" t="s">
        <v>1089</v>
      </c>
      <c r="N51" s="843">
        <v>45136</v>
      </c>
      <c r="O51" s="843">
        <v>45716</v>
      </c>
      <c r="P51" s="843">
        <v>45131</v>
      </c>
      <c r="Q51" s="843">
        <v>45712</v>
      </c>
      <c r="R51" s="835" t="s">
        <v>1620</v>
      </c>
      <c r="S51" s="835" t="s">
        <v>1675</v>
      </c>
      <c r="T51" s="835" t="s">
        <v>1227</v>
      </c>
      <c r="U51" s="835" t="s">
        <v>9</v>
      </c>
      <c r="V51" s="835">
        <v>3150</v>
      </c>
      <c r="W51" s="835">
        <v>0.49206349206349204</v>
      </c>
      <c r="X51" s="835">
        <v>1550</v>
      </c>
      <c r="Y51" s="835">
        <v>4</v>
      </c>
      <c r="Z51" s="835">
        <v>0</v>
      </c>
      <c r="AA51" s="835">
        <v>23000</v>
      </c>
      <c r="AB51" s="835" t="s">
        <v>9</v>
      </c>
      <c r="AC51" s="835"/>
      <c r="AD51" s="835">
        <v>2</v>
      </c>
      <c r="AE51" s="835">
        <v>1</v>
      </c>
      <c r="AF51" s="835">
        <v>1</v>
      </c>
      <c r="AG51" s="835" t="s">
        <v>2919</v>
      </c>
      <c r="AH51" s="838" t="s">
        <v>1919</v>
      </c>
    </row>
    <row r="52" spans="1:34">
      <c r="A52" s="840">
        <v>376</v>
      </c>
      <c r="B52" s="836" t="s">
        <v>8</v>
      </c>
      <c r="C52" s="836" t="s">
        <v>2000</v>
      </c>
      <c r="D52" s="836" t="s">
        <v>2090</v>
      </c>
      <c r="E52" s="836" t="s">
        <v>2008</v>
      </c>
      <c r="F52" s="836" t="s">
        <v>2001</v>
      </c>
      <c r="G52" s="836" t="s">
        <v>2002</v>
      </c>
      <c r="H52" s="836">
        <v>36</v>
      </c>
      <c r="I52" s="836">
        <v>36</v>
      </c>
      <c r="J52" s="836" t="s">
        <v>1600</v>
      </c>
      <c r="K52" s="836">
        <v>1000</v>
      </c>
      <c r="L52" s="844">
        <v>1600</v>
      </c>
      <c r="M52" s="836" t="s">
        <v>1512</v>
      </c>
      <c r="N52" s="842">
        <v>44723</v>
      </c>
      <c r="O52" s="842">
        <v>45788</v>
      </c>
      <c r="P52" s="842">
        <v>44681</v>
      </c>
      <c r="Q52" s="842">
        <v>45746</v>
      </c>
      <c r="R52" s="836" t="s">
        <v>1620</v>
      </c>
      <c r="S52" s="836" t="s">
        <v>1675</v>
      </c>
      <c r="T52" s="836" t="s">
        <v>1227</v>
      </c>
      <c r="U52" s="836" t="s">
        <v>9</v>
      </c>
      <c r="V52" s="836">
        <v>3150</v>
      </c>
      <c r="W52" s="836">
        <v>0.49206349206349204</v>
      </c>
      <c r="X52" s="836">
        <v>1550</v>
      </c>
      <c r="Y52" s="836">
        <v>4</v>
      </c>
      <c r="Z52" s="836"/>
      <c r="AA52" s="836">
        <v>21000</v>
      </c>
      <c r="AB52" s="836" t="s">
        <v>9</v>
      </c>
      <c r="AC52" s="836"/>
      <c r="AD52" s="836">
        <v>15</v>
      </c>
      <c r="AE52" s="836">
        <v>15</v>
      </c>
      <c r="AF52" s="836">
        <v>0</v>
      </c>
      <c r="AG52" s="836" t="s">
        <v>2917</v>
      </c>
      <c r="AH52" s="837" t="s">
        <v>2168</v>
      </c>
    </row>
    <row r="53" spans="1:34">
      <c r="A53" s="841">
        <v>382</v>
      </c>
      <c r="B53" s="835" t="s">
        <v>8</v>
      </c>
      <c r="C53" s="835" t="s">
        <v>2065</v>
      </c>
      <c r="D53" s="835" t="s">
        <v>2240</v>
      </c>
      <c r="E53" s="835" t="s">
        <v>2066</v>
      </c>
      <c r="F53" s="835" t="s">
        <v>2067</v>
      </c>
      <c r="G53" s="835" t="s">
        <v>2068</v>
      </c>
      <c r="H53" s="835">
        <v>16</v>
      </c>
      <c r="I53" s="835">
        <v>16</v>
      </c>
      <c r="J53" s="835" t="s">
        <v>1600</v>
      </c>
      <c r="K53" s="835">
        <v>1000</v>
      </c>
      <c r="L53" s="845">
        <v>2180</v>
      </c>
      <c r="M53" s="835" t="s">
        <v>1089</v>
      </c>
      <c r="N53" s="843">
        <v>44702</v>
      </c>
      <c r="O53" s="843">
        <v>45159</v>
      </c>
      <c r="P53" s="843">
        <v>44699</v>
      </c>
      <c r="Q53" s="843">
        <v>45156</v>
      </c>
      <c r="R53" s="835" t="s">
        <v>1620</v>
      </c>
      <c r="S53" s="835" t="s">
        <v>1675</v>
      </c>
      <c r="T53" s="835" t="s">
        <v>1227</v>
      </c>
      <c r="U53" s="835" t="s">
        <v>9</v>
      </c>
      <c r="V53" s="835">
        <v>3150</v>
      </c>
      <c r="W53" s="835">
        <v>0.30793650793650795</v>
      </c>
      <c r="X53" s="835">
        <v>970</v>
      </c>
      <c r="Y53" s="835">
        <v>4</v>
      </c>
      <c r="Z53" s="835"/>
      <c r="AA53" s="835">
        <v>21000</v>
      </c>
      <c r="AB53" s="835" t="s">
        <v>9</v>
      </c>
      <c r="AC53" s="835"/>
      <c r="AD53" s="835">
        <v>16</v>
      </c>
      <c r="AE53" s="835">
        <v>16</v>
      </c>
      <c r="AF53" s="835">
        <v>0</v>
      </c>
      <c r="AG53" s="835" t="s">
        <v>2917</v>
      </c>
      <c r="AH53" s="838" t="s">
        <v>2800</v>
      </c>
    </row>
    <row r="54" spans="1:34">
      <c r="A54" s="840">
        <v>384</v>
      </c>
      <c r="B54" s="836" t="s">
        <v>8</v>
      </c>
      <c r="C54" s="836" t="s">
        <v>2084</v>
      </c>
      <c r="D54" s="836" t="s">
        <v>2089</v>
      </c>
      <c r="E54" s="836" t="s">
        <v>2085</v>
      </c>
      <c r="F54" s="836">
        <v>9987341492</v>
      </c>
      <c r="G54" s="836" t="s">
        <v>2086</v>
      </c>
      <c r="H54" s="836">
        <v>36</v>
      </c>
      <c r="I54" s="836">
        <v>36</v>
      </c>
      <c r="J54" s="836" t="s">
        <v>1600</v>
      </c>
      <c r="K54" s="836">
        <v>1000</v>
      </c>
      <c r="L54" s="844">
        <v>1600</v>
      </c>
      <c r="M54" s="836" t="s">
        <v>1512</v>
      </c>
      <c r="N54" s="842">
        <v>44723</v>
      </c>
      <c r="O54" s="842">
        <v>45788</v>
      </c>
      <c r="P54" s="842">
        <v>44707</v>
      </c>
      <c r="Q54" s="842">
        <v>45773</v>
      </c>
      <c r="R54" s="836" t="s">
        <v>1616</v>
      </c>
      <c r="S54" s="836" t="s">
        <v>1675</v>
      </c>
      <c r="T54" s="836" t="s">
        <v>1227</v>
      </c>
      <c r="U54" s="836" t="s">
        <v>9</v>
      </c>
      <c r="V54" s="836">
        <v>3150</v>
      </c>
      <c r="W54" s="836">
        <v>0.49206349206349204</v>
      </c>
      <c r="X54" s="836">
        <v>1550</v>
      </c>
      <c r="Y54" s="836">
        <v>4</v>
      </c>
      <c r="Z54" s="836"/>
      <c r="AA54" s="836">
        <v>21000</v>
      </c>
      <c r="AB54" s="836" t="s">
        <v>9</v>
      </c>
      <c r="AC54" s="836">
        <v>8</v>
      </c>
      <c r="AD54" s="836">
        <v>7</v>
      </c>
      <c r="AE54" s="836">
        <v>6</v>
      </c>
      <c r="AF54" s="836">
        <v>1</v>
      </c>
      <c r="AG54" s="836" t="s">
        <v>2919</v>
      </c>
      <c r="AH54" s="837" t="s">
        <v>2814</v>
      </c>
    </row>
    <row r="55" spans="1:34">
      <c r="A55" s="841">
        <v>428</v>
      </c>
      <c r="B55" s="835" t="s">
        <v>8</v>
      </c>
      <c r="C55" s="835" t="s">
        <v>2306</v>
      </c>
      <c r="D55" s="835" t="s">
        <v>2058</v>
      </c>
      <c r="E55" s="835" t="s">
        <v>2307</v>
      </c>
      <c r="F55" s="835" t="s">
        <v>2308</v>
      </c>
      <c r="G55" s="835" t="s">
        <v>2309</v>
      </c>
      <c r="H55" s="835">
        <v>20</v>
      </c>
      <c r="I55" s="835">
        <v>20</v>
      </c>
      <c r="J55" s="835"/>
      <c r="K55" s="835">
        <v>1000</v>
      </c>
      <c r="L55" s="845">
        <v>1350</v>
      </c>
      <c r="M55" s="835" t="s">
        <v>1089</v>
      </c>
      <c r="N55" s="843">
        <v>44828</v>
      </c>
      <c r="O55" s="843">
        <v>45406</v>
      </c>
      <c r="P55" s="843">
        <v>44820</v>
      </c>
      <c r="Q55" s="843">
        <v>45398</v>
      </c>
      <c r="R55" s="835" t="s">
        <v>1616</v>
      </c>
      <c r="S55" s="835" t="s">
        <v>1675</v>
      </c>
      <c r="T55" s="835" t="s">
        <v>1227</v>
      </c>
      <c r="U55" s="835" t="s">
        <v>9</v>
      </c>
      <c r="V55" s="835">
        <v>3150</v>
      </c>
      <c r="W55" s="835">
        <v>0.5714285714285714</v>
      </c>
      <c r="X55" s="835">
        <v>1800</v>
      </c>
      <c r="Y55" s="835">
        <v>1</v>
      </c>
      <c r="Z55" s="835">
        <v>5000</v>
      </c>
      <c r="AA55" s="835">
        <v>21000</v>
      </c>
      <c r="AB55" s="835" t="s">
        <v>9</v>
      </c>
      <c r="AC55" s="835">
        <v>0</v>
      </c>
      <c r="AD55" s="835">
        <v>12</v>
      </c>
      <c r="AE55" s="835">
        <v>10</v>
      </c>
      <c r="AF55" s="835">
        <v>2</v>
      </c>
      <c r="AG55" s="835" t="s">
        <v>2918</v>
      </c>
      <c r="AH55" s="838"/>
    </row>
    <row r="56" spans="1:34">
      <c r="A56" s="840">
        <v>469</v>
      </c>
      <c r="B56" s="836" t="s">
        <v>8</v>
      </c>
      <c r="C56" s="836" t="s">
        <v>2468</v>
      </c>
      <c r="D56" s="836" t="s">
        <v>768</v>
      </c>
      <c r="E56" s="836" t="s">
        <v>2466</v>
      </c>
      <c r="F56" s="836">
        <v>9988452357</v>
      </c>
      <c r="G56" s="836" t="s">
        <v>2467</v>
      </c>
      <c r="H56" s="836">
        <v>36</v>
      </c>
      <c r="I56" s="836">
        <v>36</v>
      </c>
      <c r="J56" s="836">
        <v>1000</v>
      </c>
      <c r="K56" s="836">
        <v>1000</v>
      </c>
      <c r="L56" s="844">
        <v>1600</v>
      </c>
      <c r="M56" s="836" t="s">
        <v>1512</v>
      </c>
      <c r="N56" s="842">
        <v>44975</v>
      </c>
      <c r="O56" s="842">
        <v>46040</v>
      </c>
      <c r="P56" s="842">
        <v>44986</v>
      </c>
      <c r="Q56" s="842">
        <v>46054</v>
      </c>
      <c r="R56" s="836" t="s">
        <v>1620</v>
      </c>
      <c r="S56" s="836" t="s">
        <v>1675</v>
      </c>
      <c r="T56" s="836" t="s">
        <v>1227</v>
      </c>
      <c r="U56" s="836" t="s">
        <v>9</v>
      </c>
      <c r="V56" s="836">
        <v>3150</v>
      </c>
      <c r="W56" s="836">
        <v>0.49206349206349204</v>
      </c>
      <c r="X56" s="836">
        <v>1550</v>
      </c>
      <c r="Y56" s="836">
        <v>4</v>
      </c>
      <c r="Z56" s="836"/>
      <c r="AA56" s="836">
        <v>21000</v>
      </c>
      <c r="AB56" s="836" t="s">
        <v>9</v>
      </c>
      <c r="AC56" s="836">
        <v>0</v>
      </c>
      <c r="AD56" s="836">
        <v>7</v>
      </c>
      <c r="AE56" s="836">
        <v>3</v>
      </c>
      <c r="AF56" s="836">
        <v>4</v>
      </c>
      <c r="AG56" s="836" t="s">
        <v>2918</v>
      </c>
      <c r="AH56" s="837" t="s">
        <v>2914</v>
      </c>
    </row>
    <row r="57" spans="1:34">
      <c r="A57" s="841">
        <v>575</v>
      </c>
      <c r="B57" s="835" t="s">
        <v>8</v>
      </c>
      <c r="C57" s="835" t="s">
        <v>2815</v>
      </c>
      <c r="D57" s="835" t="s">
        <v>768</v>
      </c>
      <c r="E57" s="835" t="s">
        <v>2816</v>
      </c>
      <c r="F57" s="835" t="s">
        <v>2817</v>
      </c>
      <c r="G57" s="835" t="s">
        <v>2818</v>
      </c>
      <c r="H57" s="835">
        <v>36</v>
      </c>
      <c r="I57" s="835">
        <v>36</v>
      </c>
      <c r="J57" s="835">
        <v>1000</v>
      </c>
      <c r="K57" s="835">
        <v>1000</v>
      </c>
      <c r="L57" s="845">
        <v>1600</v>
      </c>
      <c r="M57" s="835" t="s">
        <v>1512</v>
      </c>
      <c r="N57" s="843">
        <v>45108</v>
      </c>
      <c r="O57" s="843">
        <v>45275</v>
      </c>
      <c r="P57" s="843">
        <v>45106</v>
      </c>
      <c r="Q57" s="843">
        <v>46171</v>
      </c>
      <c r="R57" s="835" t="s">
        <v>1616</v>
      </c>
      <c r="S57" s="835" t="s">
        <v>1675</v>
      </c>
      <c r="T57" s="835" t="s">
        <v>1227</v>
      </c>
      <c r="U57" s="835" t="s">
        <v>9</v>
      </c>
      <c r="V57" s="835">
        <v>3150</v>
      </c>
      <c r="W57" s="835">
        <v>0.49206349206349204</v>
      </c>
      <c r="X57" s="835">
        <v>1550</v>
      </c>
      <c r="Y57" s="835">
        <v>4</v>
      </c>
      <c r="Z57" s="835"/>
      <c r="AA57" s="835">
        <v>21000</v>
      </c>
      <c r="AB57" s="835" t="s">
        <v>9</v>
      </c>
      <c r="AC57" s="835"/>
      <c r="AD57" s="835">
        <v>2</v>
      </c>
      <c r="AE57" s="835">
        <v>2</v>
      </c>
      <c r="AF57" s="835">
        <v>0</v>
      </c>
      <c r="AG57" s="835" t="s">
        <v>2917</v>
      </c>
      <c r="AH57" s="838"/>
    </row>
    <row r="60" spans="1:34">
      <c r="A60" s="839" t="s">
        <v>2140</v>
      </c>
      <c r="B60" s="833" t="s">
        <v>1</v>
      </c>
      <c r="C60" s="833" t="s">
        <v>94</v>
      </c>
      <c r="D60" s="833" t="s">
        <v>95</v>
      </c>
      <c r="E60" s="833" t="s">
        <v>2834</v>
      </c>
      <c r="F60" s="833" t="s">
        <v>96</v>
      </c>
      <c r="G60" s="833" t="s">
        <v>97</v>
      </c>
      <c r="H60" s="833" t="s">
        <v>98</v>
      </c>
      <c r="I60" s="833" t="s">
        <v>109</v>
      </c>
      <c r="J60" s="833" t="s">
        <v>99</v>
      </c>
      <c r="K60" s="833" t="s">
        <v>30</v>
      </c>
      <c r="L60" s="833" t="s">
        <v>1709</v>
      </c>
      <c r="M60" s="833" t="s">
        <v>100</v>
      </c>
      <c r="N60" s="833" t="s">
        <v>1708</v>
      </c>
      <c r="O60" s="833" t="s">
        <v>101</v>
      </c>
      <c r="P60" s="833" t="s">
        <v>102</v>
      </c>
      <c r="Q60" s="833" t="s">
        <v>103</v>
      </c>
      <c r="R60" s="833" t="s">
        <v>104</v>
      </c>
      <c r="S60" s="833" t="s">
        <v>105</v>
      </c>
      <c r="T60" s="833" t="s">
        <v>106</v>
      </c>
      <c r="U60" s="833" t="s">
        <v>2444</v>
      </c>
      <c r="V60" s="833" t="s">
        <v>4</v>
      </c>
      <c r="W60" s="833" t="s">
        <v>107</v>
      </c>
      <c r="X60" s="833" t="s">
        <v>108</v>
      </c>
      <c r="Y60" s="833" t="s">
        <v>1835</v>
      </c>
      <c r="Z60" s="833" t="s">
        <v>6</v>
      </c>
      <c r="AA60" s="833" t="s">
        <v>7</v>
      </c>
      <c r="AB60" s="833" t="s">
        <v>2134</v>
      </c>
      <c r="AC60" s="833" t="s">
        <v>2200</v>
      </c>
      <c r="AD60" s="833" t="s">
        <v>110</v>
      </c>
      <c r="AE60" s="833" t="s">
        <v>111</v>
      </c>
      <c r="AF60" s="833" t="s">
        <v>112</v>
      </c>
      <c r="AG60" s="833" t="s">
        <v>113</v>
      </c>
      <c r="AH60" s="834" t="s">
        <v>114</v>
      </c>
    </row>
    <row r="61" spans="1:34">
      <c r="A61" s="840">
        <v>568</v>
      </c>
      <c r="B61" s="836" t="s">
        <v>22</v>
      </c>
      <c r="C61" s="836"/>
      <c r="D61" s="836" t="s">
        <v>768</v>
      </c>
      <c r="E61" s="836" t="s">
        <v>2774</v>
      </c>
      <c r="F61" s="836">
        <v>50252027558</v>
      </c>
      <c r="G61" s="836" t="s">
        <v>2775</v>
      </c>
      <c r="H61" s="836">
        <v>6</v>
      </c>
      <c r="I61" s="836">
        <v>6</v>
      </c>
      <c r="J61" s="836">
        <v>3000</v>
      </c>
      <c r="K61" s="836"/>
      <c r="L61" s="836">
        <v>4599.96</v>
      </c>
      <c r="M61" s="836" t="s">
        <v>2414</v>
      </c>
      <c r="N61" s="842">
        <v>45122</v>
      </c>
      <c r="O61" s="842">
        <v>45275</v>
      </c>
      <c r="P61" s="842">
        <v>45113</v>
      </c>
      <c r="Q61" s="842">
        <v>45266</v>
      </c>
      <c r="R61" s="836" t="s">
        <v>1616</v>
      </c>
      <c r="S61" s="836" t="s">
        <v>1681</v>
      </c>
      <c r="T61" s="836" t="s">
        <v>1227</v>
      </c>
      <c r="U61" s="836" t="s">
        <v>9</v>
      </c>
      <c r="V61" s="836">
        <v>7500</v>
      </c>
      <c r="W61" s="836">
        <v>0.38667200000000002</v>
      </c>
      <c r="X61" s="836">
        <v>2900.04</v>
      </c>
      <c r="Y61" s="836"/>
      <c r="Z61" s="836">
        <v>8000</v>
      </c>
      <c r="AA61" s="836">
        <v>29000</v>
      </c>
      <c r="AB61" s="836" t="s">
        <v>9</v>
      </c>
      <c r="AC61" s="836"/>
      <c r="AD61" s="836">
        <v>2</v>
      </c>
      <c r="AE61" s="836">
        <v>2</v>
      </c>
      <c r="AF61" s="836">
        <v>0</v>
      </c>
      <c r="AG61" s="836" t="s">
        <v>2917</v>
      </c>
      <c r="AH61" s="837"/>
    </row>
    <row r="62" spans="1:34">
      <c r="A62" s="841">
        <v>569</v>
      </c>
      <c r="B62" s="835" t="s">
        <v>22</v>
      </c>
      <c r="C62" s="835"/>
      <c r="D62" s="835" t="s">
        <v>768</v>
      </c>
      <c r="E62" s="835" t="s">
        <v>2829</v>
      </c>
      <c r="F62" s="835">
        <v>50252050836</v>
      </c>
      <c r="G62" s="835" t="s">
        <v>2776</v>
      </c>
      <c r="H62" s="835">
        <v>6</v>
      </c>
      <c r="I62" s="835">
        <v>6</v>
      </c>
      <c r="J62" s="835">
        <v>3000</v>
      </c>
      <c r="K62" s="835"/>
      <c r="L62" s="835">
        <v>4599.96</v>
      </c>
      <c r="M62" s="835" t="s">
        <v>2414</v>
      </c>
      <c r="N62" s="843">
        <v>45122</v>
      </c>
      <c r="O62" s="843">
        <v>45275</v>
      </c>
      <c r="P62" s="843">
        <v>45113</v>
      </c>
      <c r="Q62" s="843">
        <v>45266</v>
      </c>
      <c r="R62" s="835" t="s">
        <v>1620</v>
      </c>
      <c r="S62" s="835" t="s">
        <v>1681</v>
      </c>
      <c r="T62" s="835" t="s">
        <v>1227</v>
      </c>
      <c r="U62" s="835" t="s">
        <v>9</v>
      </c>
      <c r="V62" s="835">
        <v>7500</v>
      </c>
      <c r="W62" s="835">
        <v>0.38667200000000002</v>
      </c>
      <c r="X62" s="835">
        <v>2900.04</v>
      </c>
      <c r="Y62" s="835"/>
      <c r="Z62" s="835">
        <v>8000</v>
      </c>
      <c r="AA62" s="835">
        <v>29000</v>
      </c>
      <c r="AB62" s="835" t="s">
        <v>9</v>
      </c>
      <c r="AC62" s="835"/>
      <c r="AD62" s="835">
        <v>2</v>
      </c>
      <c r="AE62" s="835">
        <v>2</v>
      </c>
      <c r="AF62" s="835">
        <v>0</v>
      </c>
      <c r="AG62" s="835" t="s">
        <v>2917</v>
      </c>
      <c r="AH62" s="838"/>
    </row>
    <row r="63" spans="1:34">
      <c r="A63" s="840">
        <v>570</v>
      </c>
      <c r="B63" s="836" t="s">
        <v>22</v>
      </c>
      <c r="C63" s="836"/>
      <c r="D63" s="836" t="s">
        <v>768</v>
      </c>
      <c r="E63" s="836" t="s">
        <v>2777</v>
      </c>
      <c r="F63" s="836">
        <v>50259387700</v>
      </c>
      <c r="G63" s="836" t="s">
        <v>2778</v>
      </c>
      <c r="H63" s="836">
        <v>6</v>
      </c>
      <c r="I63" s="836">
        <v>6</v>
      </c>
      <c r="J63" s="836">
        <v>3000</v>
      </c>
      <c r="K63" s="836"/>
      <c r="L63" s="836">
        <v>4599.96</v>
      </c>
      <c r="M63" s="836" t="s">
        <v>2414</v>
      </c>
      <c r="N63" s="842">
        <v>45122</v>
      </c>
      <c r="O63" s="842">
        <v>45275</v>
      </c>
      <c r="P63" s="842">
        <v>45113</v>
      </c>
      <c r="Q63" s="842">
        <v>45266</v>
      </c>
      <c r="R63" s="836" t="s">
        <v>1620</v>
      </c>
      <c r="S63" s="836" t="s">
        <v>1681</v>
      </c>
      <c r="T63" s="836" t="s">
        <v>1227</v>
      </c>
      <c r="U63" s="836" t="s">
        <v>9</v>
      </c>
      <c r="V63" s="836">
        <v>7500</v>
      </c>
      <c r="W63" s="836">
        <v>0.38667200000000002</v>
      </c>
      <c r="X63" s="836">
        <v>2900.04</v>
      </c>
      <c r="Y63" s="836"/>
      <c r="Z63" s="836">
        <v>8000</v>
      </c>
      <c r="AA63" s="836">
        <v>29000</v>
      </c>
      <c r="AB63" s="836" t="s">
        <v>9</v>
      </c>
      <c r="AC63" s="836"/>
      <c r="AD63" s="836">
        <v>2</v>
      </c>
      <c r="AE63" s="836">
        <v>2</v>
      </c>
      <c r="AF63" s="836">
        <v>0</v>
      </c>
      <c r="AG63" s="836" t="s">
        <v>2917</v>
      </c>
      <c r="AH63" s="837"/>
    </row>
    <row r="64" spans="1:34">
      <c r="A64" s="841">
        <v>571</v>
      </c>
      <c r="B64" s="835" t="s">
        <v>22</v>
      </c>
      <c r="C64" s="835"/>
      <c r="D64" s="835" t="s">
        <v>768</v>
      </c>
      <c r="E64" s="835" t="s">
        <v>2779</v>
      </c>
      <c r="F64" s="835">
        <v>50242404590</v>
      </c>
      <c r="G64" s="835" t="s">
        <v>2780</v>
      </c>
      <c r="H64" s="835">
        <v>6</v>
      </c>
      <c r="I64" s="835">
        <v>6</v>
      </c>
      <c r="J64" s="835">
        <v>3000</v>
      </c>
      <c r="K64" s="835"/>
      <c r="L64" s="835">
        <v>4599.96</v>
      </c>
      <c r="M64" s="835" t="s">
        <v>2414</v>
      </c>
      <c r="N64" s="843">
        <v>45122</v>
      </c>
      <c r="O64" s="843">
        <v>45275</v>
      </c>
      <c r="P64" s="843">
        <v>45113</v>
      </c>
      <c r="Q64" s="843">
        <v>45266</v>
      </c>
      <c r="R64" s="835" t="s">
        <v>1620</v>
      </c>
      <c r="S64" s="835" t="s">
        <v>1681</v>
      </c>
      <c r="T64" s="835" t="s">
        <v>1227</v>
      </c>
      <c r="U64" s="835" t="s">
        <v>9</v>
      </c>
      <c r="V64" s="835">
        <v>7500</v>
      </c>
      <c r="W64" s="835">
        <v>0.38667200000000002</v>
      </c>
      <c r="X64" s="835">
        <v>2900.04</v>
      </c>
      <c r="Y64" s="835"/>
      <c r="Z64" s="835">
        <v>8000</v>
      </c>
      <c r="AA64" s="835">
        <v>29000</v>
      </c>
      <c r="AB64" s="835" t="s">
        <v>9</v>
      </c>
      <c r="AC64" s="835"/>
      <c r="AD64" s="835">
        <v>2</v>
      </c>
      <c r="AE64" s="835">
        <v>2</v>
      </c>
      <c r="AF64" s="835">
        <v>0</v>
      </c>
      <c r="AG64" s="835" t="s">
        <v>2917</v>
      </c>
      <c r="AH64" s="838"/>
    </row>
    <row r="65" spans="1:34">
      <c r="A65" s="840">
        <v>576</v>
      </c>
      <c r="B65" s="836" t="s">
        <v>20</v>
      </c>
      <c r="C65" s="836" t="s">
        <v>2821</v>
      </c>
      <c r="D65" s="836" t="s">
        <v>768</v>
      </c>
      <c r="E65" s="836" t="s">
        <v>2822</v>
      </c>
      <c r="F65" s="836" t="s">
        <v>2823</v>
      </c>
      <c r="G65" s="836" t="s">
        <v>2824</v>
      </c>
      <c r="H65" s="836">
        <v>6</v>
      </c>
      <c r="I65" s="836">
        <v>6</v>
      </c>
      <c r="J65" s="836" t="s">
        <v>1600</v>
      </c>
      <c r="K65" s="836"/>
      <c r="L65" s="836">
        <v>3497</v>
      </c>
      <c r="M65" s="836" t="s">
        <v>2443</v>
      </c>
      <c r="N65" s="842">
        <v>45129</v>
      </c>
      <c r="O65" s="842">
        <v>45275</v>
      </c>
      <c r="P65" s="842">
        <v>45113</v>
      </c>
      <c r="Q65" s="842">
        <v>45266</v>
      </c>
      <c r="R65" s="836" t="s">
        <v>1620</v>
      </c>
      <c r="S65" s="836" t="s">
        <v>1677</v>
      </c>
      <c r="T65" s="836" t="s">
        <v>1227</v>
      </c>
      <c r="U65" s="836" t="s">
        <v>9</v>
      </c>
      <c r="V65" s="836">
        <v>7500</v>
      </c>
      <c r="W65" s="836">
        <v>0.53373333333333328</v>
      </c>
      <c r="X65" s="836">
        <v>4003</v>
      </c>
      <c r="Y65" s="836">
        <v>0</v>
      </c>
      <c r="Z65" s="836">
        <v>8000</v>
      </c>
      <c r="AA65" s="836">
        <v>25000</v>
      </c>
      <c r="AB65" s="836" t="s">
        <v>9</v>
      </c>
      <c r="AC65" s="836"/>
      <c r="AD65" s="836">
        <v>2</v>
      </c>
      <c r="AE65" s="836">
        <v>6</v>
      </c>
      <c r="AF65" s="836">
        <v>-4</v>
      </c>
      <c r="AG65" s="836" t="s">
        <v>2917</v>
      </c>
      <c r="AH65" s="837"/>
    </row>
    <row r="80" spans="1:34">
      <c r="N80" s="833" t="s">
        <v>1</v>
      </c>
      <c r="O80" s="833" t="s">
        <v>98</v>
      </c>
      <c r="P80" s="833" t="s">
        <v>102</v>
      </c>
      <c r="Q80" s="833" t="s">
        <v>103</v>
      </c>
      <c r="R80" s="833" t="s">
        <v>4</v>
      </c>
      <c r="S80" s="833" t="s">
        <v>1709</v>
      </c>
    </row>
    <row r="81" spans="14:19">
      <c r="N81" s="836" t="s">
        <v>12</v>
      </c>
      <c r="O81" s="836">
        <v>20</v>
      </c>
      <c r="P81" s="842">
        <v>44784</v>
      </c>
      <c r="Q81" s="842">
        <v>45362</v>
      </c>
      <c r="R81" s="836">
        <v>6700</v>
      </c>
      <c r="S81" s="844">
        <v>3350</v>
      </c>
    </row>
    <row r="82" spans="14:19">
      <c r="N82" s="835" t="s">
        <v>12</v>
      </c>
      <c r="O82" s="835">
        <v>20</v>
      </c>
      <c r="P82" s="843">
        <v>44851</v>
      </c>
      <c r="Q82" s="843">
        <v>45429</v>
      </c>
      <c r="R82" s="835">
        <v>6700</v>
      </c>
      <c r="S82" s="845">
        <v>3497</v>
      </c>
    </row>
    <row r="83" spans="14:19">
      <c r="N83" s="835" t="s">
        <v>12</v>
      </c>
      <c r="O83" s="835">
        <v>24</v>
      </c>
      <c r="P83" s="843">
        <v>44932</v>
      </c>
      <c r="Q83" s="843">
        <v>45632</v>
      </c>
      <c r="R83" s="835">
        <v>7500</v>
      </c>
      <c r="S83" s="845">
        <v>4333.333333333333</v>
      </c>
    </row>
    <row r="84" spans="14:19">
      <c r="N84" s="836" t="s">
        <v>12</v>
      </c>
      <c r="O84" s="836">
        <v>20</v>
      </c>
      <c r="P84" s="842">
        <v>44941</v>
      </c>
      <c r="Q84" s="842">
        <v>45519</v>
      </c>
      <c r="R84" s="836">
        <v>7500</v>
      </c>
      <c r="S84" s="844">
        <v>5200</v>
      </c>
    </row>
    <row r="85" spans="14:19">
      <c r="N85" s="835" t="s">
        <v>12</v>
      </c>
      <c r="O85" s="835">
        <v>20</v>
      </c>
      <c r="P85" s="843">
        <v>44935</v>
      </c>
      <c r="Q85" s="843">
        <v>45513</v>
      </c>
      <c r="R85" s="835">
        <v>7500</v>
      </c>
      <c r="S85" s="845">
        <v>5200</v>
      </c>
    </row>
    <row r="86" spans="14:19">
      <c r="N86" s="836" t="s">
        <v>12</v>
      </c>
      <c r="O86" s="836">
        <v>24</v>
      </c>
      <c r="P86" s="842">
        <v>44951</v>
      </c>
      <c r="Q86" s="842">
        <v>45651</v>
      </c>
      <c r="R86" s="836">
        <v>7500</v>
      </c>
      <c r="S86" s="844">
        <v>2800</v>
      </c>
    </row>
    <row r="87" spans="14:19">
      <c r="N87" s="835" t="s">
        <v>12</v>
      </c>
      <c r="O87" s="835">
        <v>24</v>
      </c>
      <c r="P87" s="843">
        <v>44952</v>
      </c>
      <c r="Q87" s="843">
        <v>45652</v>
      </c>
      <c r="R87" s="835">
        <v>7500</v>
      </c>
      <c r="S87" s="845">
        <v>2800</v>
      </c>
    </row>
    <row r="88" spans="14:19">
      <c r="N88" s="836" t="s">
        <v>12</v>
      </c>
      <c r="O88" s="836">
        <v>24</v>
      </c>
      <c r="P88" s="842">
        <v>44972</v>
      </c>
      <c r="Q88" s="842">
        <v>45672</v>
      </c>
      <c r="R88" s="836">
        <v>7500</v>
      </c>
      <c r="S88" s="844">
        <v>2800</v>
      </c>
    </row>
    <row r="89" spans="14:19">
      <c r="N89" s="835" t="s">
        <v>12</v>
      </c>
      <c r="O89" s="835">
        <v>20</v>
      </c>
      <c r="P89" s="843">
        <v>44986</v>
      </c>
      <c r="Q89" s="843">
        <v>45566</v>
      </c>
      <c r="R89" s="835">
        <v>7500</v>
      </c>
      <c r="S89" s="845">
        <v>5200</v>
      </c>
    </row>
    <row r="90" spans="14:19">
      <c r="N90" s="836" t="s">
        <v>12</v>
      </c>
      <c r="O90" s="836">
        <v>20</v>
      </c>
      <c r="P90" s="842">
        <v>45047</v>
      </c>
      <c r="Q90" s="842">
        <v>45627</v>
      </c>
      <c r="R90" s="836">
        <v>7500</v>
      </c>
      <c r="S90" s="844">
        <v>5200</v>
      </c>
    </row>
    <row r="91" spans="14:19">
      <c r="N91" s="835" t="s">
        <v>12</v>
      </c>
      <c r="O91" s="835">
        <v>20</v>
      </c>
      <c r="P91" s="843">
        <v>45061</v>
      </c>
      <c r="Q91" s="843">
        <v>45641</v>
      </c>
      <c r="R91" s="835">
        <v>7500</v>
      </c>
      <c r="S91" s="845">
        <v>5200</v>
      </c>
    </row>
    <row r="92" spans="14:19">
      <c r="N92" s="836" t="s">
        <v>12</v>
      </c>
      <c r="O92" s="836">
        <v>20</v>
      </c>
      <c r="P92" s="842">
        <v>45031</v>
      </c>
      <c r="Q92" s="842"/>
      <c r="R92" s="836">
        <v>7500</v>
      </c>
      <c r="S92" s="844">
        <v>2800</v>
      </c>
    </row>
    <row r="93" spans="14:19">
      <c r="N93" s="835" t="s">
        <v>12</v>
      </c>
      <c r="O93" s="835">
        <v>20</v>
      </c>
      <c r="P93" s="843">
        <v>45031</v>
      </c>
      <c r="Q93" s="843"/>
      <c r="R93" s="835">
        <v>7500</v>
      </c>
      <c r="S93" s="845">
        <v>3497</v>
      </c>
    </row>
    <row r="94" spans="14:19">
      <c r="N94" s="836" t="s">
        <v>12</v>
      </c>
      <c r="O94" s="836">
        <v>20</v>
      </c>
      <c r="P94" s="842">
        <v>45035</v>
      </c>
      <c r="Q94" s="842">
        <v>45615</v>
      </c>
      <c r="R94" s="836">
        <v>7500</v>
      </c>
      <c r="S94" s="844">
        <v>3497</v>
      </c>
    </row>
    <row r="95" spans="14:19">
      <c r="N95" s="835" t="s">
        <v>12</v>
      </c>
      <c r="O95" s="835">
        <v>20</v>
      </c>
      <c r="P95" s="843">
        <v>45108</v>
      </c>
      <c r="Q95" s="843">
        <v>45689</v>
      </c>
      <c r="R95" s="835">
        <v>7500</v>
      </c>
      <c r="S95" s="845">
        <v>5200</v>
      </c>
    </row>
    <row r="96" spans="14:19">
      <c r="N96" s="836" t="s">
        <v>12</v>
      </c>
      <c r="O96" s="836">
        <v>20</v>
      </c>
      <c r="P96" s="842">
        <v>45113</v>
      </c>
      <c r="Q96" s="842">
        <v>45694</v>
      </c>
      <c r="R96" s="836">
        <v>7500</v>
      </c>
      <c r="S96" s="844">
        <v>3497</v>
      </c>
    </row>
    <row r="97" spans="14:19">
      <c r="N97" s="835" t="s">
        <v>12</v>
      </c>
      <c r="O97" s="835">
        <v>20</v>
      </c>
      <c r="P97" s="843">
        <v>45096</v>
      </c>
      <c r="Q97" s="843">
        <v>45676</v>
      </c>
      <c r="R97" s="835">
        <v>7500</v>
      </c>
      <c r="S97" s="845">
        <v>3497</v>
      </c>
    </row>
    <row r="98" spans="14:19">
      <c r="N98" s="835" t="s">
        <v>12</v>
      </c>
      <c r="O98" s="835">
        <v>24</v>
      </c>
      <c r="P98" s="843">
        <v>45125</v>
      </c>
      <c r="Q98" s="843">
        <v>45826</v>
      </c>
      <c r="R98" s="835">
        <v>7500</v>
      </c>
      <c r="S98" s="845">
        <v>2800</v>
      </c>
    </row>
    <row r="99" spans="14:19">
      <c r="N99" s="836" t="s">
        <v>12</v>
      </c>
      <c r="O99" s="836">
        <v>20</v>
      </c>
      <c r="P99" s="842">
        <v>45156</v>
      </c>
      <c r="Q99" s="842">
        <v>45734</v>
      </c>
      <c r="R99" s="836">
        <v>7000</v>
      </c>
      <c r="S99" s="844">
        <v>3800</v>
      </c>
    </row>
    <row r="100" spans="14:19">
      <c r="N100" s="847"/>
      <c r="O100" s="847"/>
      <c r="P100" s="847"/>
      <c r="Q100" s="847"/>
      <c r="R100" s="847"/>
      <c r="S100" s="851"/>
    </row>
    <row r="101" spans="14:19">
      <c r="N101" s="849" t="s">
        <v>1</v>
      </c>
      <c r="O101" s="849" t="s">
        <v>98</v>
      </c>
      <c r="P101" s="849" t="s">
        <v>102</v>
      </c>
      <c r="Q101" s="849" t="s">
        <v>103</v>
      </c>
      <c r="R101" s="849" t="s">
        <v>4</v>
      </c>
      <c r="S101" s="852" t="s">
        <v>1709</v>
      </c>
    </row>
    <row r="102" spans="14:19">
      <c r="N102" s="836" t="s">
        <v>67</v>
      </c>
      <c r="O102" s="836">
        <v>20</v>
      </c>
      <c r="P102" s="842">
        <v>44837</v>
      </c>
      <c r="Q102" s="842">
        <v>45415</v>
      </c>
      <c r="R102" s="836">
        <v>6700</v>
      </c>
      <c r="S102" s="844">
        <v>3497</v>
      </c>
    </row>
    <row r="103" spans="14:19">
      <c r="N103" s="835" t="s">
        <v>67</v>
      </c>
      <c r="O103" s="835">
        <v>20</v>
      </c>
      <c r="P103" s="843">
        <v>44890</v>
      </c>
      <c r="Q103" s="843">
        <v>45468</v>
      </c>
      <c r="R103" s="835">
        <v>7500</v>
      </c>
      <c r="S103" s="845">
        <v>5200</v>
      </c>
    </row>
    <row r="104" spans="14:19">
      <c r="N104" s="836" t="s">
        <v>67</v>
      </c>
      <c r="O104" s="836">
        <v>20</v>
      </c>
      <c r="P104" s="842">
        <v>44593</v>
      </c>
      <c r="Q104" s="842">
        <v>45170</v>
      </c>
      <c r="R104" s="836">
        <v>7500</v>
      </c>
      <c r="S104" s="844">
        <v>5200</v>
      </c>
    </row>
    <row r="105" spans="14:19">
      <c r="N105" s="835" t="s">
        <v>67</v>
      </c>
      <c r="O105" s="835">
        <v>20</v>
      </c>
      <c r="P105" s="843">
        <v>45030</v>
      </c>
      <c r="Q105" s="843"/>
      <c r="R105" s="835">
        <v>7500</v>
      </c>
      <c r="S105" s="845">
        <v>5200</v>
      </c>
    </row>
    <row r="106" spans="14:19">
      <c r="N106" s="836" t="s">
        <v>10</v>
      </c>
      <c r="O106" s="836">
        <v>20</v>
      </c>
      <c r="P106" s="842">
        <v>44979</v>
      </c>
      <c r="Q106" s="842">
        <v>45557</v>
      </c>
      <c r="R106" s="836">
        <v>5000</v>
      </c>
      <c r="S106" s="844">
        <v>4200</v>
      </c>
    </row>
    <row r="107" spans="14:19">
      <c r="N107" s="850" t="s">
        <v>10</v>
      </c>
      <c r="O107" s="850">
        <v>24</v>
      </c>
      <c r="P107" s="848">
        <v>44980</v>
      </c>
      <c r="Q107" s="848">
        <v>45680</v>
      </c>
      <c r="R107" s="850">
        <v>5000</v>
      </c>
      <c r="S107" s="853">
        <v>3187</v>
      </c>
    </row>
    <row r="108" spans="14:19">
      <c r="N108" s="836" t="s">
        <v>10</v>
      </c>
      <c r="O108" s="836">
        <v>20</v>
      </c>
      <c r="P108" s="842">
        <v>45017</v>
      </c>
      <c r="Q108" s="842">
        <v>45597</v>
      </c>
      <c r="R108" s="836">
        <v>5000</v>
      </c>
      <c r="S108" s="844">
        <v>0</v>
      </c>
    </row>
    <row r="109" spans="14:19">
      <c r="N109" s="835" t="s">
        <v>10</v>
      </c>
      <c r="O109" s="835">
        <v>20</v>
      </c>
      <c r="P109" s="843">
        <v>45120</v>
      </c>
      <c r="Q109" s="843"/>
      <c r="R109" s="835">
        <v>5000</v>
      </c>
      <c r="S109" s="845">
        <v>3575</v>
      </c>
    </row>
    <row r="110" spans="14:19">
      <c r="N110" s="836" t="s">
        <v>15</v>
      </c>
      <c r="O110" s="836">
        <v>16</v>
      </c>
      <c r="P110" s="842">
        <v>44898</v>
      </c>
      <c r="Q110" s="842">
        <v>45354</v>
      </c>
      <c r="R110" s="836">
        <v>5000</v>
      </c>
      <c r="S110" s="844">
        <v>2275</v>
      </c>
    </row>
    <row r="111" spans="14:19">
      <c r="N111" s="835" t="s">
        <v>15</v>
      </c>
      <c r="O111" s="835">
        <v>20</v>
      </c>
      <c r="P111" s="843">
        <v>44988</v>
      </c>
      <c r="Q111" s="843">
        <v>45568</v>
      </c>
      <c r="R111" s="835">
        <v>7500</v>
      </c>
      <c r="S111" s="845">
        <v>4200</v>
      </c>
    </row>
    <row r="112" spans="14:19">
      <c r="N112" s="836" t="s">
        <v>15</v>
      </c>
      <c r="O112" s="836">
        <v>16</v>
      </c>
      <c r="P112" s="842">
        <v>45080</v>
      </c>
      <c r="Q112" s="842">
        <v>45538</v>
      </c>
      <c r="R112" s="836">
        <v>5000</v>
      </c>
      <c r="S112" s="844">
        <v>4200</v>
      </c>
    </row>
    <row r="113" spans="14:19">
      <c r="N113" s="850" t="s">
        <v>15</v>
      </c>
      <c r="O113" s="850">
        <v>16</v>
      </c>
      <c r="P113" s="848">
        <v>45080</v>
      </c>
      <c r="Q113" s="848">
        <v>45538</v>
      </c>
      <c r="R113" s="850">
        <v>7500</v>
      </c>
      <c r="S113" s="853">
        <v>4200</v>
      </c>
    </row>
    <row r="114" spans="14:19">
      <c r="N114" s="835" t="s">
        <v>15</v>
      </c>
      <c r="O114" s="835">
        <v>20</v>
      </c>
      <c r="P114" s="843">
        <v>44995</v>
      </c>
      <c r="Q114" s="843">
        <v>45575</v>
      </c>
      <c r="R114" s="835">
        <v>7500</v>
      </c>
      <c r="S114" s="845">
        <v>3187</v>
      </c>
    </row>
    <row r="115" spans="14:19">
      <c r="N115" s="836" t="s">
        <v>15</v>
      </c>
      <c r="O115" s="836">
        <v>20</v>
      </c>
      <c r="P115" s="842">
        <v>45046</v>
      </c>
      <c r="Q115" s="842"/>
      <c r="R115" s="836">
        <v>7500</v>
      </c>
      <c r="S115" s="844">
        <v>3370</v>
      </c>
    </row>
    <row r="116" spans="14:19">
      <c r="N116" s="836" t="s">
        <v>15</v>
      </c>
      <c r="O116" s="836">
        <v>16</v>
      </c>
      <c r="P116" s="842">
        <v>45079</v>
      </c>
      <c r="Q116" s="842">
        <v>45537</v>
      </c>
      <c r="R116" s="836">
        <v>5000</v>
      </c>
      <c r="S116" s="844">
        <v>2275</v>
      </c>
    </row>
    <row r="117" spans="14:19">
      <c r="N117" s="835" t="s">
        <v>15</v>
      </c>
      <c r="O117" s="835">
        <v>16</v>
      </c>
      <c r="P117" s="843">
        <v>45094</v>
      </c>
      <c r="Q117" s="843">
        <v>45552</v>
      </c>
      <c r="R117" s="835">
        <v>5000</v>
      </c>
      <c r="S117" s="845">
        <v>3575</v>
      </c>
    </row>
    <row r="118" spans="14:19">
      <c r="N118" s="836" t="s">
        <v>8</v>
      </c>
      <c r="O118" s="836">
        <v>36</v>
      </c>
      <c r="P118" s="842">
        <v>44576</v>
      </c>
      <c r="Q118" s="842">
        <v>45641</v>
      </c>
      <c r="R118" s="836">
        <v>3150</v>
      </c>
      <c r="S118" s="844">
        <v>1350</v>
      </c>
    </row>
    <row r="119" spans="14:19">
      <c r="N119" s="835" t="s">
        <v>8</v>
      </c>
      <c r="O119" s="835">
        <v>36</v>
      </c>
      <c r="P119" s="843">
        <v>44604</v>
      </c>
      <c r="Q119" s="843">
        <v>45669</v>
      </c>
      <c r="R119" s="835">
        <v>3150</v>
      </c>
      <c r="S119" s="845">
        <v>1350</v>
      </c>
    </row>
    <row r="120" spans="14:19">
      <c r="N120" s="836" t="s">
        <v>8</v>
      </c>
      <c r="O120" s="836">
        <v>36</v>
      </c>
      <c r="P120" s="842">
        <v>44645</v>
      </c>
      <c r="Q120" s="842">
        <v>45713</v>
      </c>
      <c r="R120" s="836">
        <v>3150</v>
      </c>
      <c r="S120" s="844">
        <v>1600</v>
      </c>
    </row>
    <row r="121" spans="14:19">
      <c r="N121" s="835" t="s">
        <v>8</v>
      </c>
      <c r="O121" s="835">
        <v>20</v>
      </c>
      <c r="P121" s="843">
        <v>45131</v>
      </c>
      <c r="Q121" s="843">
        <v>45712</v>
      </c>
      <c r="R121" s="835">
        <v>3150</v>
      </c>
      <c r="S121" s="845">
        <v>1600</v>
      </c>
    </row>
    <row r="122" spans="14:19">
      <c r="N122" s="836" t="s">
        <v>8</v>
      </c>
      <c r="O122" s="836">
        <v>36</v>
      </c>
      <c r="P122" s="842">
        <v>44681</v>
      </c>
      <c r="Q122" s="842">
        <v>45746</v>
      </c>
      <c r="R122" s="836">
        <v>3150</v>
      </c>
      <c r="S122" s="844">
        <v>1600</v>
      </c>
    </row>
    <row r="123" spans="14:19">
      <c r="N123" s="835" t="s">
        <v>8</v>
      </c>
      <c r="O123" s="835">
        <v>16</v>
      </c>
      <c r="P123" s="843">
        <v>44699</v>
      </c>
      <c r="Q123" s="843">
        <v>45156</v>
      </c>
      <c r="R123" s="835">
        <v>3150</v>
      </c>
      <c r="S123" s="845">
        <v>2180</v>
      </c>
    </row>
    <row r="124" spans="14:19">
      <c r="N124" s="836" t="s">
        <v>8</v>
      </c>
      <c r="O124" s="836">
        <v>36</v>
      </c>
      <c r="P124" s="842">
        <v>44707</v>
      </c>
      <c r="Q124" s="842">
        <v>45773</v>
      </c>
      <c r="R124" s="836">
        <v>3150</v>
      </c>
      <c r="S124" s="844">
        <v>1600</v>
      </c>
    </row>
    <row r="125" spans="14:19">
      <c r="N125" s="850" t="s">
        <v>8</v>
      </c>
      <c r="O125" s="850">
        <v>20</v>
      </c>
      <c r="P125" s="848">
        <v>44820</v>
      </c>
      <c r="Q125" s="848">
        <v>45398</v>
      </c>
      <c r="R125" s="850">
        <v>3150</v>
      </c>
      <c r="S125" s="853">
        <v>1350</v>
      </c>
    </row>
    <row r="126" spans="14:19">
      <c r="N126" s="836" t="s">
        <v>8</v>
      </c>
      <c r="O126" s="836">
        <v>36</v>
      </c>
      <c r="P126" s="842">
        <v>44986</v>
      </c>
      <c r="Q126" s="842">
        <v>46054</v>
      </c>
      <c r="R126" s="836">
        <v>3150</v>
      </c>
      <c r="S126" s="844">
        <v>1600</v>
      </c>
    </row>
    <row r="127" spans="14:19">
      <c r="N127" s="835" t="s">
        <v>8</v>
      </c>
      <c r="O127" s="835">
        <v>36</v>
      </c>
      <c r="P127" s="843">
        <v>45106</v>
      </c>
      <c r="Q127" s="843">
        <v>46171</v>
      </c>
      <c r="R127" s="835">
        <v>3150</v>
      </c>
      <c r="S127" s="845">
        <v>1600</v>
      </c>
    </row>
    <row r="128" spans="14:19">
      <c r="N128" s="836" t="s">
        <v>22</v>
      </c>
      <c r="O128" s="836">
        <v>6</v>
      </c>
      <c r="P128" s="842">
        <v>45113</v>
      </c>
      <c r="Q128" s="842">
        <v>45266</v>
      </c>
      <c r="R128" s="836">
        <v>7500</v>
      </c>
      <c r="S128" s="836">
        <v>4599.96</v>
      </c>
    </row>
    <row r="129" spans="14:19">
      <c r="N129" s="836" t="s">
        <v>20</v>
      </c>
      <c r="O129" s="836">
        <v>6</v>
      </c>
      <c r="P129" s="842">
        <v>45113</v>
      </c>
      <c r="Q129" s="842">
        <v>45266</v>
      </c>
      <c r="R129" s="836">
        <v>7500</v>
      </c>
      <c r="S129" s="836">
        <v>3497</v>
      </c>
    </row>
    <row r="136" spans="14:19">
      <c r="N136" s="833" t="s">
        <v>1</v>
      </c>
      <c r="O136" s="833" t="s">
        <v>98</v>
      </c>
      <c r="P136" s="833" t="s">
        <v>102</v>
      </c>
      <c r="Q136" s="833" t="s">
        <v>103</v>
      </c>
      <c r="R136" s="833" t="s">
        <v>4</v>
      </c>
      <c r="S136" s="833" t="s">
        <v>1709</v>
      </c>
    </row>
    <row r="137" spans="14:19">
      <c r="N137" s="836" t="s">
        <v>12</v>
      </c>
      <c r="O137" s="836">
        <v>20</v>
      </c>
      <c r="P137" s="842">
        <v>44784</v>
      </c>
      <c r="Q137" s="842">
        <v>45362</v>
      </c>
      <c r="R137" s="836">
        <v>6700</v>
      </c>
      <c r="S137" s="844">
        <v>3350</v>
      </c>
    </row>
    <row r="138" spans="14:19">
      <c r="N138" s="835" t="s">
        <v>12</v>
      </c>
      <c r="O138" s="835">
        <v>20</v>
      </c>
      <c r="P138" s="843">
        <v>44851</v>
      </c>
      <c r="Q138" s="843">
        <v>45429</v>
      </c>
      <c r="R138" s="835">
        <v>6700</v>
      </c>
      <c r="S138" s="845">
        <v>3497</v>
      </c>
    </row>
    <row r="139" spans="14:19">
      <c r="N139" s="835" t="s">
        <v>12</v>
      </c>
      <c r="O139" s="835">
        <v>24</v>
      </c>
      <c r="P139" s="843">
        <v>44932</v>
      </c>
      <c r="Q139" s="843">
        <v>45632</v>
      </c>
      <c r="R139" s="835">
        <v>7500</v>
      </c>
      <c r="S139" s="845">
        <v>4333.333333333333</v>
      </c>
    </row>
    <row r="140" spans="14:19">
      <c r="N140" s="836" t="s">
        <v>12</v>
      </c>
      <c r="O140" s="836">
        <v>20</v>
      </c>
      <c r="P140" s="842">
        <v>44941</v>
      </c>
      <c r="Q140" s="842">
        <v>45519</v>
      </c>
      <c r="R140" s="836">
        <v>7500</v>
      </c>
      <c r="S140" s="844">
        <v>5200</v>
      </c>
    </row>
    <row r="141" spans="14:19">
      <c r="N141" s="836" t="s">
        <v>12</v>
      </c>
      <c r="O141" s="836">
        <v>24</v>
      </c>
      <c r="P141" s="842">
        <v>44951</v>
      </c>
      <c r="Q141" s="842">
        <v>45651</v>
      </c>
      <c r="R141" s="836">
        <v>7500</v>
      </c>
      <c r="S141" s="844">
        <v>2800</v>
      </c>
    </row>
    <row r="142" spans="14:19">
      <c r="N142" s="836" t="s">
        <v>12</v>
      </c>
      <c r="O142" s="836">
        <v>20</v>
      </c>
      <c r="P142" s="842">
        <v>45031</v>
      </c>
      <c r="Q142" s="842"/>
      <c r="R142" s="836">
        <v>7500</v>
      </c>
      <c r="S142" s="844">
        <v>2800</v>
      </c>
    </row>
    <row r="143" spans="14:19">
      <c r="N143" s="835" t="s">
        <v>12</v>
      </c>
      <c r="O143" s="835">
        <v>20</v>
      </c>
      <c r="P143" s="843">
        <v>45031</v>
      </c>
      <c r="Q143" s="843"/>
      <c r="R143" s="835">
        <v>7500</v>
      </c>
      <c r="S143" s="845">
        <v>3497</v>
      </c>
    </row>
    <row r="144" spans="14:19">
      <c r="N144" s="836" t="s">
        <v>12</v>
      </c>
      <c r="O144" s="836">
        <v>20</v>
      </c>
      <c r="P144" s="842">
        <v>45156</v>
      </c>
      <c r="Q144" s="842">
        <v>45734</v>
      </c>
      <c r="R144" s="836">
        <v>7000</v>
      </c>
      <c r="S144" s="844">
        <v>3800</v>
      </c>
    </row>
    <row r="145" spans="14:19">
      <c r="N145" s="847"/>
      <c r="O145" s="847"/>
      <c r="P145" s="847"/>
      <c r="Q145" s="847"/>
      <c r="R145" s="847"/>
      <c r="S145" s="851"/>
    </row>
    <row r="146" spans="14:19">
      <c r="N146" s="833" t="s">
        <v>1</v>
      </c>
      <c r="O146" s="833" t="s">
        <v>98</v>
      </c>
      <c r="P146" s="833" t="s">
        <v>102</v>
      </c>
      <c r="Q146" s="833" t="s">
        <v>103</v>
      </c>
      <c r="R146" s="833" t="s">
        <v>4</v>
      </c>
      <c r="S146" s="846" t="s">
        <v>1709</v>
      </c>
    </row>
    <row r="147" spans="14:19">
      <c r="N147" s="836" t="s">
        <v>67</v>
      </c>
      <c r="O147" s="836">
        <v>20</v>
      </c>
      <c r="P147" s="842">
        <v>44837</v>
      </c>
      <c r="Q147" s="842">
        <v>45415</v>
      </c>
      <c r="R147" s="836">
        <v>6700</v>
      </c>
      <c r="S147" s="844">
        <v>3497</v>
      </c>
    </row>
    <row r="148" spans="14:19">
      <c r="N148" s="835" t="s">
        <v>67</v>
      </c>
      <c r="O148" s="835">
        <v>20</v>
      </c>
      <c r="P148" s="843">
        <v>44890</v>
      </c>
      <c r="Q148" s="843">
        <v>45468</v>
      </c>
      <c r="R148" s="835">
        <v>7500</v>
      </c>
      <c r="S148" s="845">
        <v>5200</v>
      </c>
    </row>
    <row r="149" spans="14:19">
      <c r="N149" s="836" t="s">
        <v>10</v>
      </c>
      <c r="O149" s="836">
        <v>20</v>
      </c>
      <c r="P149" s="842">
        <v>44979</v>
      </c>
      <c r="Q149" s="842">
        <v>45557</v>
      </c>
      <c r="R149" s="836">
        <v>5000</v>
      </c>
      <c r="S149" s="844">
        <v>4200</v>
      </c>
    </row>
    <row r="150" spans="14:19">
      <c r="N150" s="835" t="s">
        <v>10</v>
      </c>
      <c r="O150" s="835">
        <v>24</v>
      </c>
      <c r="P150" s="843">
        <v>44980</v>
      </c>
      <c r="Q150" s="843">
        <v>45680</v>
      </c>
      <c r="R150" s="835">
        <v>5000</v>
      </c>
      <c r="S150" s="845">
        <v>3187</v>
      </c>
    </row>
    <row r="151" spans="14:19">
      <c r="N151" s="836" t="s">
        <v>10</v>
      </c>
      <c r="O151" s="836">
        <v>20</v>
      </c>
      <c r="P151" s="842">
        <v>45017</v>
      </c>
      <c r="Q151" s="842">
        <v>45597</v>
      </c>
      <c r="R151" s="836">
        <v>5000</v>
      </c>
      <c r="S151" s="844">
        <v>0</v>
      </c>
    </row>
    <row r="152" spans="14:19">
      <c r="N152" s="835" t="s">
        <v>10</v>
      </c>
      <c r="O152" s="835">
        <v>20</v>
      </c>
      <c r="P152" s="843">
        <v>45120</v>
      </c>
      <c r="Q152" s="843"/>
      <c r="R152" s="835">
        <v>5000</v>
      </c>
      <c r="S152" s="845">
        <v>3575</v>
      </c>
    </row>
    <row r="153" spans="14:19">
      <c r="N153" s="836" t="s">
        <v>15</v>
      </c>
      <c r="O153" s="836">
        <v>16</v>
      </c>
      <c r="P153" s="842">
        <v>44898</v>
      </c>
      <c r="Q153" s="842">
        <v>45354</v>
      </c>
      <c r="R153" s="836">
        <v>5000</v>
      </c>
      <c r="S153" s="844">
        <v>2275</v>
      </c>
    </row>
    <row r="154" spans="14:19">
      <c r="N154" s="835" t="s">
        <v>15</v>
      </c>
      <c r="O154" s="835">
        <v>20</v>
      </c>
      <c r="P154" s="843">
        <v>44988</v>
      </c>
      <c r="Q154" s="843">
        <v>45568</v>
      </c>
      <c r="R154" s="835">
        <v>7500</v>
      </c>
      <c r="S154" s="845">
        <v>4200</v>
      </c>
    </row>
    <row r="155" spans="14:19">
      <c r="N155" s="836" t="s">
        <v>15</v>
      </c>
      <c r="O155" s="836">
        <v>16</v>
      </c>
      <c r="P155" s="842">
        <v>45080</v>
      </c>
      <c r="Q155" s="842">
        <v>45538</v>
      </c>
      <c r="R155" s="836">
        <v>5000</v>
      </c>
      <c r="S155" s="844">
        <v>4200</v>
      </c>
    </row>
    <row r="156" spans="14:19">
      <c r="N156" s="835" t="s">
        <v>15</v>
      </c>
      <c r="O156" s="835">
        <v>16</v>
      </c>
      <c r="P156" s="843">
        <v>45080</v>
      </c>
      <c r="Q156" s="843">
        <v>45538</v>
      </c>
      <c r="R156" s="835">
        <v>7500</v>
      </c>
      <c r="S156" s="845">
        <v>4200</v>
      </c>
    </row>
    <row r="157" spans="14:19">
      <c r="N157" s="850" t="s">
        <v>15</v>
      </c>
      <c r="O157" s="850">
        <v>20</v>
      </c>
      <c r="P157" s="848">
        <v>44995</v>
      </c>
      <c r="Q157" s="848">
        <v>45575</v>
      </c>
      <c r="R157" s="850">
        <v>7500</v>
      </c>
      <c r="S157" s="853">
        <v>3187</v>
      </c>
    </row>
    <row r="158" spans="14:19">
      <c r="N158" s="836" t="s">
        <v>15</v>
      </c>
      <c r="O158" s="836">
        <v>20</v>
      </c>
      <c r="P158" s="842">
        <v>45046</v>
      </c>
      <c r="Q158" s="842"/>
      <c r="R158" s="836">
        <v>7500</v>
      </c>
      <c r="S158" s="844">
        <v>3370</v>
      </c>
    </row>
    <row r="159" spans="14:19">
      <c r="N159" s="835" t="s">
        <v>15</v>
      </c>
      <c r="O159" s="835">
        <v>16</v>
      </c>
      <c r="P159" s="843">
        <v>45094</v>
      </c>
      <c r="Q159" s="843">
        <v>45552</v>
      </c>
      <c r="R159" s="835">
        <v>5000</v>
      </c>
      <c r="S159" s="845">
        <v>3575</v>
      </c>
    </row>
    <row r="160" spans="14:19">
      <c r="N160" s="836" t="s">
        <v>8</v>
      </c>
      <c r="O160" s="836">
        <v>36</v>
      </c>
      <c r="P160" s="842">
        <v>44576</v>
      </c>
      <c r="Q160" s="842">
        <v>45641</v>
      </c>
      <c r="R160" s="836">
        <v>3150</v>
      </c>
      <c r="S160" s="844">
        <v>1350</v>
      </c>
    </row>
    <row r="161" spans="14:19">
      <c r="N161" s="836" t="s">
        <v>8</v>
      </c>
      <c r="O161" s="836">
        <v>36</v>
      </c>
      <c r="P161" s="842">
        <v>44645</v>
      </c>
      <c r="Q161" s="842">
        <v>45713</v>
      </c>
      <c r="R161" s="836">
        <v>3150</v>
      </c>
      <c r="S161" s="844">
        <v>1600</v>
      </c>
    </row>
    <row r="162" spans="14:19">
      <c r="N162" s="835" t="s">
        <v>8</v>
      </c>
      <c r="O162" s="835">
        <v>20</v>
      </c>
      <c r="P162" s="843">
        <v>45131</v>
      </c>
      <c r="Q162" s="843">
        <v>45712</v>
      </c>
      <c r="R162" s="835">
        <v>3150</v>
      </c>
      <c r="S162" s="845">
        <v>1600</v>
      </c>
    </row>
    <row r="163" spans="14:19">
      <c r="N163" s="850" t="s">
        <v>8</v>
      </c>
      <c r="O163" s="850">
        <v>16</v>
      </c>
      <c r="P163" s="848">
        <v>44699</v>
      </c>
      <c r="Q163" s="848">
        <v>45156</v>
      </c>
      <c r="R163" s="850">
        <v>3150</v>
      </c>
      <c r="S163" s="853">
        <v>2180</v>
      </c>
    </row>
    <row r="164" spans="14:19">
      <c r="N164" s="835" t="s">
        <v>8</v>
      </c>
      <c r="O164" s="835">
        <v>20</v>
      </c>
      <c r="P164" s="843">
        <v>44820</v>
      </c>
      <c r="Q164" s="843">
        <v>45398</v>
      </c>
      <c r="R164" s="835">
        <v>3150</v>
      </c>
      <c r="S164" s="845">
        <v>1350</v>
      </c>
    </row>
    <row r="165" spans="14:19">
      <c r="N165" s="836" t="s">
        <v>22</v>
      </c>
      <c r="O165" s="836">
        <v>6</v>
      </c>
      <c r="P165" s="842">
        <v>45113</v>
      </c>
      <c r="Q165" s="842">
        <v>45266</v>
      </c>
      <c r="R165" s="836">
        <v>7500</v>
      </c>
      <c r="S165" s="836">
        <v>4599.96</v>
      </c>
    </row>
    <row r="166" spans="14:19">
      <c r="N166" s="836" t="s">
        <v>20</v>
      </c>
      <c r="O166" s="836">
        <v>6</v>
      </c>
      <c r="P166" s="842">
        <v>45113</v>
      </c>
      <c r="Q166" s="842">
        <v>45266</v>
      </c>
      <c r="R166" s="836">
        <v>7500</v>
      </c>
      <c r="S166" s="836">
        <v>3497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FAB67-306A-4F2B-99BB-261F90B0D253}">
  <sheetPr codeName="Hoja4"/>
  <dimension ref="I17:P280"/>
  <sheetViews>
    <sheetView showGridLines="0" showRowColHeaders="0" zoomScaleNormal="100" workbookViewId="0">
      <selection activeCell="F30" sqref="F30"/>
    </sheetView>
  </sheetViews>
  <sheetFormatPr baseColWidth="10" defaultRowHeight="15"/>
  <cols>
    <col min="1" max="1" width="6.1640625" customWidth="1"/>
    <col min="2" max="2" width="12.5" bestFit="1" customWidth="1"/>
    <col min="3" max="3" width="20" bestFit="1" customWidth="1"/>
    <col min="4" max="4" width="9.83203125" bestFit="1" customWidth="1"/>
    <col min="5" max="5" width="9" bestFit="1" customWidth="1"/>
    <col min="6" max="6" width="8.33203125" bestFit="1" customWidth="1"/>
    <col min="7" max="7" width="12.5" bestFit="1" customWidth="1"/>
    <col min="9" max="9" width="12.5" bestFit="1" customWidth="1"/>
    <col min="10" max="10" width="17.5" bestFit="1" customWidth="1"/>
    <col min="11" max="11" width="20" style="1" bestFit="1" customWidth="1"/>
    <col min="12" max="12" width="22.5" bestFit="1" customWidth="1"/>
    <col min="13" max="13" width="8.83203125" bestFit="1" customWidth="1"/>
    <col min="14" max="14" width="13.83203125" style="81" customWidth="1"/>
    <col min="15" max="15" width="12.5" style="81" bestFit="1" customWidth="1"/>
    <col min="16" max="16" width="12.5" bestFit="1" customWidth="1"/>
    <col min="17" max="17" width="8.33203125" bestFit="1" customWidth="1"/>
    <col min="18" max="18" width="12.5" bestFit="1" customWidth="1"/>
  </cols>
  <sheetData>
    <row r="17" spans="9:15">
      <c r="I17" s="474" t="s">
        <v>2082</v>
      </c>
      <c r="J17" t="s">
        <v>2080</v>
      </c>
    </row>
    <row r="18" spans="9:15">
      <c r="I18" s="1" t="s">
        <v>2170</v>
      </c>
      <c r="J18">
        <v>318</v>
      </c>
    </row>
    <row r="19" spans="9:15">
      <c r="I19" s="1" t="s">
        <v>2171</v>
      </c>
      <c r="J19">
        <v>292</v>
      </c>
    </row>
    <row r="20" spans="9:15">
      <c r="I20" s="475" t="s">
        <v>2079</v>
      </c>
      <c r="J20" s="1002">
        <v>610</v>
      </c>
    </row>
    <row r="28" spans="9:15">
      <c r="N28"/>
      <c r="O28"/>
    </row>
    <row r="29" spans="9:15">
      <c r="N29"/>
      <c r="O29"/>
    </row>
    <row r="30" spans="9:15">
      <c r="N30"/>
      <c r="O30"/>
    </row>
    <row r="31" spans="9:15">
      <c r="J31" s="474" t="s">
        <v>2134</v>
      </c>
      <c r="K31" s="1" t="s">
        <v>9</v>
      </c>
      <c r="N31"/>
      <c r="O31"/>
    </row>
    <row r="32" spans="9:15">
      <c r="N32"/>
      <c r="O32"/>
    </row>
    <row r="33" spans="10:16">
      <c r="J33" s="485" t="s">
        <v>2080</v>
      </c>
      <c r="K33" s="487" t="s">
        <v>104</v>
      </c>
      <c r="L33" s="485"/>
      <c r="M33" s="485"/>
      <c r="N33" s="485"/>
      <c r="O33" s="485"/>
      <c r="P33" s="485"/>
    </row>
    <row r="34" spans="10:16" ht="16">
      <c r="J34" s="492" t="s">
        <v>2180</v>
      </c>
      <c r="K34" s="492"/>
      <c r="L34" s="492" t="s">
        <v>2181</v>
      </c>
      <c r="M34" s="492" t="s">
        <v>2182</v>
      </c>
      <c r="N34" s="492" t="s">
        <v>2183</v>
      </c>
      <c r="O34" s="492" t="s">
        <v>3339</v>
      </c>
      <c r="P34" s="492" t="s">
        <v>2079</v>
      </c>
    </row>
    <row r="35" spans="10:16">
      <c r="J35" s="475" t="s">
        <v>12</v>
      </c>
      <c r="K35" s="69">
        <v>12</v>
      </c>
      <c r="L35" s="145">
        <v>22</v>
      </c>
      <c r="M35" s="145">
        <v>19</v>
      </c>
      <c r="N35" s="145">
        <v>0</v>
      </c>
      <c r="O35" s="145">
        <v>1</v>
      </c>
      <c r="P35" s="145">
        <v>54</v>
      </c>
    </row>
    <row r="36" spans="10:16">
      <c r="J36" s="475" t="s">
        <v>67</v>
      </c>
      <c r="K36" s="69">
        <v>0</v>
      </c>
      <c r="L36" s="145">
        <v>7</v>
      </c>
      <c r="M36" s="145">
        <v>4</v>
      </c>
      <c r="N36" s="145">
        <v>0</v>
      </c>
      <c r="O36" s="145">
        <v>0</v>
      </c>
      <c r="P36" s="145">
        <v>11</v>
      </c>
    </row>
    <row r="37" spans="10:16">
      <c r="J37" s="475" t="s">
        <v>20</v>
      </c>
      <c r="K37" s="69">
        <v>0</v>
      </c>
      <c r="L37" s="145">
        <v>4</v>
      </c>
      <c r="M37" s="145">
        <v>6</v>
      </c>
      <c r="N37" s="145">
        <v>0</v>
      </c>
      <c r="O37" s="145">
        <v>0</v>
      </c>
      <c r="P37" s="145">
        <v>10</v>
      </c>
    </row>
    <row r="38" spans="10:16">
      <c r="J38" s="475" t="s">
        <v>17</v>
      </c>
      <c r="K38" s="69">
        <v>0</v>
      </c>
      <c r="L38" s="145">
        <v>4</v>
      </c>
      <c r="M38" s="145">
        <v>5</v>
      </c>
      <c r="N38" s="145">
        <v>0</v>
      </c>
      <c r="O38" s="145">
        <v>0</v>
      </c>
      <c r="P38" s="145">
        <v>9</v>
      </c>
    </row>
    <row r="39" spans="10:16">
      <c r="J39" s="475" t="s">
        <v>21</v>
      </c>
      <c r="K39" s="69">
        <v>0</v>
      </c>
      <c r="L39" s="145">
        <v>1</v>
      </c>
      <c r="M39" s="145">
        <v>0</v>
      </c>
      <c r="N39" s="145">
        <v>0</v>
      </c>
      <c r="O39" s="145">
        <v>0</v>
      </c>
      <c r="P39" s="145">
        <v>1</v>
      </c>
    </row>
    <row r="40" spans="10:16">
      <c r="J40" s="475" t="s">
        <v>8</v>
      </c>
      <c r="K40" s="69">
        <v>0</v>
      </c>
      <c r="L40" s="145">
        <v>7</v>
      </c>
      <c r="M40" s="145">
        <v>8</v>
      </c>
      <c r="N40" s="145">
        <v>0</v>
      </c>
      <c r="O40" s="145">
        <v>0</v>
      </c>
      <c r="P40" s="145">
        <v>15</v>
      </c>
    </row>
    <row r="41" spans="10:16">
      <c r="J41" s="475" t="s">
        <v>10</v>
      </c>
      <c r="K41" s="69">
        <v>0</v>
      </c>
      <c r="L41" s="145">
        <v>28</v>
      </c>
      <c r="M41" s="145">
        <v>44</v>
      </c>
      <c r="N41" s="145">
        <v>0</v>
      </c>
      <c r="O41" s="145">
        <v>0</v>
      </c>
      <c r="P41" s="145">
        <v>72</v>
      </c>
    </row>
    <row r="42" spans="10:16">
      <c r="J42" s="475" t="s">
        <v>15</v>
      </c>
      <c r="K42" s="69">
        <v>3</v>
      </c>
      <c r="L42" s="145">
        <v>23</v>
      </c>
      <c r="M42" s="145">
        <v>14</v>
      </c>
      <c r="N42" s="145">
        <v>0</v>
      </c>
      <c r="O42" s="145">
        <v>0</v>
      </c>
      <c r="P42" s="145">
        <v>40</v>
      </c>
    </row>
    <row r="43" spans="10:16">
      <c r="J43" s="475" t="s">
        <v>2178</v>
      </c>
      <c r="K43" s="69">
        <v>0</v>
      </c>
      <c r="L43" s="145">
        <v>0</v>
      </c>
      <c r="M43" s="145">
        <v>0</v>
      </c>
      <c r="N43" s="145">
        <v>1</v>
      </c>
      <c r="O43" s="145">
        <v>0</v>
      </c>
      <c r="P43" s="145">
        <v>1</v>
      </c>
    </row>
    <row r="44" spans="10:16">
      <c r="J44" s="475" t="s">
        <v>2374</v>
      </c>
      <c r="K44" s="69">
        <v>2</v>
      </c>
      <c r="L44" s="145">
        <v>1</v>
      </c>
      <c r="M44" s="145">
        <v>1</v>
      </c>
      <c r="N44" s="145">
        <v>0</v>
      </c>
      <c r="O44" s="145">
        <v>0</v>
      </c>
      <c r="P44" s="145">
        <v>4</v>
      </c>
    </row>
    <row r="45" spans="10:16">
      <c r="J45" s="475" t="s">
        <v>3256</v>
      </c>
      <c r="K45" s="69">
        <v>0</v>
      </c>
      <c r="L45" s="145">
        <v>4</v>
      </c>
      <c r="M45" s="145">
        <v>9</v>
      </c>
      <c r="N45" s="145">
        <v>0</v>
      </c>
      <c r="O45" s="145">
        <v>0</v>
      </c>
      <c r="P45" s="145">
        <v>13</v>
      </c>
    </row>
    <row r="46" spans="10:16">
      <c r="J46" s="475" t="s">
        <v>2172</v>
      </c>
      <c r="K46" s="69">
        <v>0</v>
      </c>
      <c r="L46" s="145">
        <v>1</v>
      </c>
      <c r="M46" s="145">
        <v>1</v>
      </c>
      <c r="N46" s="145">
        <v>0</v>
      </c>
      <c r="O46" s="145">
        <v>0</v>
      </c>
      <c r="P46" s="145">
        <v>2</v>
      </c>
    </row>
    <row r="47" spans="10:16">
      <c r="J47" s="475" t="s">
        <v>3264</v>
      </c>
      <c r="K47" s="69">
        <v>0</v>
      </c>
      <c r="L47" s="145">
        <v>4</v>
      </c>
      <c r="M47" s="145">
        <v>4</v>
      </c>
      <c r="N47" s="145">
        <v>0</v>
      </c>
      <c r="O47" s="145">
        <v>0</v>
      </c>
      <c r="P47" s="145">
        <v>8</v>
      </c>
    </row>
    <row r="48" spans="10:16">
      <c r="J48" s="483" t="s">
        <v>2079</v>
      </c>
      <c r="K48" s="488">
        <v>17</v>
      </c>
      <c r="L48" s="484">
        <v>106</v>
      </c>
      <c r="M48" s="484">
        <v>115</v>
      </c>
      <c r="N48" s="484">
        <v>1</v>
      </c>
      <c r="O48" s="484">
        <v>1</v>
      </c>
      <c r="P48" s="484">
        <v>240</v>
      </c>
    </row>
    <row r="62" spans="11:12">
      <c r="K62" s="495" t="s">
        <v>2196</v>
      </c>
    </row>
    <row r="63" spans="11:12">
      <c r="K63" s="1003" t="s">
        <v>2192</v>
      </c>
      <c r="L63" s="491" t="s">
        <v>9</v>
      </c>
    </row>
    <row r="65" spans="11:15">
      <c r="K65" s="490" t="s">
        <v>2193</v>
      </c>
      <c r="L65" s="490" t="s">
        <v>104</v>
      </c>
      <c r="N65"/>
      <c r="O65"/>
    </row>
    <row r="66" spans="11:15">
      <c r="K66" s="490" t="s">
        <v>2188</v>
      </c>
      <c r="L66" s="1" t="s">
        <v>2181</v>
      </c>
      <c r="M66" s="1" t="s">
        <v>2182</v>
      </c>
      <c r="N66" s="1" t="s">
        <v>2079</v>
      </c>
      <c r="O66"/>
    </row>
    <row r="67" spans="11:15">
      <c r="K67" s="475" t="s">
        <v>774</v>
      </c>
      <c r="L67">
        <v>1</v>
      </c>
      <c r="N67">
        <v>1</v>
      </c>
      <c r="O67"/>
    </row>
    <row r="68" spans="11:15">
      <c r="K68" s="489" t="s">
        <v>12</v>
      </c>
      <c r="L68">
        <v>1</v>
      </c>
      <c r="N68">
        <v>1</v>
      </c>
      <c r="O68"/>
    </row>
    <row r="69" spans="11:15">
      <c r="K69" s="475" t="s">
        <v>904</v>
      </c>
      <c r="L69">
        <v>5</v>
      </c>
      <c r="M69">
        <v>1</v>
      </c>
      <c r="N69">
        <v>6</v>
      </c>
      <c r="O69"/>
    </row>
    <row r="70" spans="11:15">
      <c r="K70" s="489" t="s">
        <v>12</v>
      </c>
      <c r="L70">
        <v>5</v>
      </c>
      <c r="M70">
        <v>1</v>
      </c>
      <c r="N70">
        <v>6</v>
      </c>
      <c r="O70"/>
    </row>
    <row r="71" spans="11:15">
      <c r="K71" s="475" t="s">
        <v>1013</v>
      </c>
      <c r="L71">
        <v>7</v>
      </c>
      <c r="M71">
        <v>11</v>
      </c>
      <c r="N71">
        <v>18</v>
      </c>
      <c r="O71"/>
    </row>
    <row r="72" spans="11:15">
      <c r="K72" s="489" t="s">
        <v>12</v>
      </c>
      <c r="L72">
        <v>4</v>
      </c>
      <c r="M72">
        <v>9</v>
      </c>
      <c r="N72">
        <v>13</v>
      </c>
      <c r="O72"/>
    </row>
    <row r="73" spans="11:15">
      <c r="K73" s="489" t="s">
        <v>20</v>
      </c>
      <c r="L73">
        <v>3</v>
      </c>
      <c r="M73">
        <v>2</v>
      </c>
      <c r="N73">
        <v>5</v>
      </c>
      <c r="O73"/>
    </row>
    <row r="74" spans="11:15">
      <c r="K74" s="475" t="s">
        <v>1275</v>
      </c>
      <c r="L74">
        <v>2</v>
      </c>
      <c r="N74">
        <v>2</v>
      </c>
      <c r="O74"/>
    </row>
    <row r="75" spans="11:15">
      <c r="K75" s="489" t="s">
        <v>12</v>
      </c>
      <c r="L75">
        <v>2</v>
      </c>
      <c r="N75">
        <v>2</v>
      </c>
      <c r="O75"/>
    </row>
    <row r="76" spans="11:15">
      <c r="K76" s="475" t="s">
        <v>1876</v>
      </c>
      <c r="L76">
        <v>2</v>
      </c>
      <c r="M76">
        <v>3</v>
      </c>
      <c r="N76">
        <v>5</v>
      </c>
      <c r="O76"/>
    </row>
    <row r="77" spans="11:15">
      <c r="K77" s="489" t="s">
        <v>12</v>
      </c>
      <c r="L77">
        <v>2</v>
      </c>
      <c r="M77">
        <v>3</v>
      </c>
      <c r="N77">
        <v>5</v>
      </c>
      <c r="O77"/>
    </row>
    <row r="78" spans="11:15">
      <c r="K78" s="475" t="s">
        <v>1455</v>
      </c>
      <c r="L78">
        <v>3</v>
      </c>
      <c r="M78">
        <v>5</v>
      </c>
      <c r="N78">
        <v>8</v>
      </c>
      <c r="O78"/>
    </row>
    <row r="79" spans="11:15">
      <c r="K79" s="489" t="s">
        <v>67</v>
      </c>
      <c r="L79">
        <v>3</v>
      </c>
      <c r="M79">
        <v>5</v>
      </c>
      <c r="N79">
        <v>8</v>
      </c>
      <c r="O79"/>
    </row>
    <row r="80" spans="11:15">
      <c r="K80" s="475" t="s">
        <v>2923</v>
      </c>
      <c r="L80">
        <v>3</v>
      </c>
      <c r="M80">
        <v>1</v>
      </c>
      <c r="N80">
        <v>4</v>
      </c>
      <c r="O80"/>
    </row>
    <row r="81" spans="11:15">
      <c r="K81" s="489" t="s">
        <v>67</v>
      </c>
      <c r="L81">
        <v>3</v>
      </c>
      <c r="M81">
        <v>1</v>
      </c>
      <c r="N81">
        <v>4</v>
      </c>
      <c r="O81"/>
    </row>
    <row r="82" spans="11:15">
      <c r="K82" s="475" t="s">
        <v>129</v>
      </c>
      <c r="M82">
        <v>1</v>
      </c>
      <c r="N82">
        <v>1</v>
      </c>
      <c r="O82"/>
    </row>
    <row r="83" spans="11:15">
      <c r="K83" s="489" t="s">
        <v>8</v>
      </c>
      <c r="M83">
        <v>1</v>
      </c>
      <c r="N83">
        <v>1</v>
      </c>
      <c r="O83"/>
    </row>
    <row r="84" spans="11:15">
      <c r="K84" s="475" t="s">
        <v>224</v>
      </c>
      <c r="L84">
        <v>1</v>
      </c>
      <c r="N84">
        <v>1</v>
      </c>
      <c r="O84"/>
    </row>
    <row r="85" spans="11:15">
      <c r="K85" s="489" t="s">
        <v>17</v>
      </c>
      <c r="L85">
        <v>1</v>
      </c>
      <c r="N85">
        <v>1</v>
      </c>
      <c r="O85"/>
    </row>
    <row r="86" spans="11:15">
      <c r="K86" s="475" t="s">
        <v>328</v>
      </c>
      <c r="L86">
        <v>2</v>
      </c>
      <c r="M86">
        <v>1</v>
      </c>
      <c r="N86">
        <v>3</v>
      </c>
      <c r="O86"/>
    </row>
    <row r="87" spans="11:15">
      <c r="K87" s="489" t="s">
        <v>17</v>
      </c>
      <c r="L87">
        <v>2</v>
      </c>
      <c r="M87">
        <v>1</v>
      </c>
      <c r="N87">
        <v>3</v>
      </c>
      <c r="O87"/>
    </row>
    <row r="88" spans="11:15">
      <c r="K88" s="475" t="s">
        <v>1061</v>
      </c>
      <c r="L88">
        <v>1</v>
      </c>
      <c r="M88">
        <v>1</v>
      </c>
      <c r="N88">
        <v>2</v>
      </c>
      <c r="O88"/>
    </row>
    <row r="89" spans="11:15">
      <c r="K89" s="489" t="s">
        <v>17</v>
      </c>
      <c r="L89">
        <v>1</v>
      </c>
      <c r="M89">
        <v>1</v>
      </c>
      <c r="N89">
        <v>2</v>
      </c>
      <c r="O89"/>
    </row>
    <row r="90" spans="11:15">
      <c r="K90" s="475" t="s">
        <v>1089</v>
      </c>
      <c r="L90">
        <v>6</v>
      </c>
      <c r="M90">
        <v>7</v>
      </c>
      <c r="N90">
        <v>13</v>
      </c>
      <c r="O90"/>
    </row>
    <row r="91" spans="11:15">
      <c r="K91" s="489" t="s">
        <v>8</v>
      </c>
      <c r="L91">
        <v>6</v>
      </c>
      <c r="M91">
        <v>7</v>
      </c>
      <c r="N91">
        <v>13</v>
      </c>
      <c r="O91"/>
    </row>
    <row r="92" spans="11:15">
      <c r="K92" s="475" t="s">
        <v>1247</v>
      </c>
      <c r="L92">
        <v>4</v>
      </c>
      <c r="M92">
        <v>5</v>
      </c>
      <c r="N92">
        <v>9</v>
      </c>
      <c r="O92"/>
    </row>
    <row r="93" spans="11:15">
      <c r="K93" s="489" t="s">
        <v>17</v>
      </c>
      <c r="L93">
        <v>4</v>
      </c>
      <c r="M93">
        <v>5</v>
      </c>
      <c r="N93">
        <v>9</v>
      </c>
      <c r="O93"/>
    </row>
    <row r="94" spans="11:15">
      <c r="K94" s="475" t="s">
        <v>1512</v>
      </c>
      <c r="L94">
        <v>5</v>
      </c>
      <c r="M94">
        <v>9</v>
      </c>
      <c r="N94">
        <v>14</v>
      </c>
      <c r="O94"/>
    </row>
    <row r="95" spans="11:15">
      <c r="K95" s="489" t="s">
        <v>17</v>
      </c>
      <c r="L95">
        <v>1</v>
      </c>
      <c r="M95">
        <v>4</v>
      </c>
      <c r="N95">
        <v>5</v>
      </c>
      <c r="O95"/>
    </row>
    <row r="96" spans="11:15">
      <c r="K96" s="489" t="s">
        <v>8</v>
      </c>
      <c r="L96">
        <v>4</v>
      </c>
      <c r="M96">
        <v>5</v>
      </c>
      <c r="N96">
        <v>9</v>
      </c>
      <c r="O96"/>
    </row>
    <row r="97" spans="11:15">
      <c r="K97" s="475" t="s">
        <v>2055</v>
      </c>
      <c r="L97">
        <v>4</v>
      </c>
      <c r="N97">
        <v>4</v>
      </c>
      <c r="O97"/>
    </row>
    <row r="98" spans="11:15">
      <c r="K98" s="489" t="s">
        <v>17</v>
      </c>
      <c r="L98">
        <v>4</v>
      </c>
      <c r="N98">
        <v>4</v>
      </c>
      <c r="O98"/>
    </row>
    <row r="99" spans="11:15">
      <c r="K99" s="475" t="s">
        <v>2093</v>
      </c>
      <c r="L99">
        <v>10</v>
      </c>
      <c r="M99">
        <v>14</v>
      </c>
      <c r="N99">
        <v>24</v>
      </c>
      <c r="O99"/>
    </row>
    <row r="100" spans="11:15">
      <c r="K100" s="489" t="s">
        <v>10</v>
      </c>
      <c r="L100">
        <v>10</v>
      </c>
      <c r="M100">
        <v>14</v>
      </c>
      <c r="N100">
        <v>24</v>
      </c>
      <c r="O100"/>
    </row>
    <row r="101" spans="11:15">
      <c r="K101" s="475" t="s">
        <v>1634</v>
      </c>
      <c r="L101">
        <v>1</v>
      </c>
      <c r="N101">
        <v>1</v>
      </c>
      <c r="O101"/>
    </row>
    <row r="102" spans="11:15">
      <c r="K102" s="489" t="s">
        <v>10</v>
      </c>
      <c r="L102">
        <v>1</v>
      </c>
      <c r="N102">
        <v>1</v>
      </c>
      <c r="O102"/>
    </row>
    <row r="103" spans="11:15">
      <c r="K103" s="475" t="s">
        <v>418</v>
      </c>
      <c r="L103">
        <v>6</v>
      </c>
      <c r="M103">
        <v>2</v>
      </c>
      <c r="N103">
        <v>8</v>
      </c>
      <c r="O103"/>
    </row>
    <row r="104" spans="11:15">
      <c r="K104" s="489" t="s">
        <v>10</v>
      </c>
      <c r="L104">
        <v>6</v>
      </c>
      <c r="M104">
        <v>2</v>
      </c>
      <c r="N104">
        <v>8</v>
      </c>
      <c r="O104"/>
    </row>
    <row r="105" spans="11:15">
      <c r="K105" s="475" t="s">
        <v>583</v>
      </c>
      <c r="M105">
        <v>1</v>
      </c>
      <c r="N105">
        <v>1</v>
      </c>
      <c r="O105"/>
    </row>
    <row r="106" spans="11:15">
      <c r="K106" s="489" t="s">
        <v>19</v>
      </c>
      <c r="M106">
        <v>1</v>
      </c>
      <c r="N106">
        <v>1</v>
      </c>
      <c r="O106"/>
    </row>
    <row r="107" spans="11:15">
      <c r="K107" s="475" t="s">
        <v>1528</v>
      </c>
      <c r="M107">
        <v>2</v>
      </c>
      <c r="N107">
        <v>2</v>
      </c>
      <c r="O107"/>
    </row>
    <row r="108" spans="11:15">
      <c r="K108" s="489" t="s">
        <v>10</v>
      </c>
      <c r="M108">
        <v>2</v>
      </c>
      <c r="N108">
        <v>2</v>
      </c>
      <c r="O108"/>
    </row>
    <row r="109" spans="11:15">
      <c r="K109" s="475" t="s">
        <v>674</v>
      </c>
      <c r="L109">
        <v>1</v>
      </c>
      <c r="M109">
        <v>1</v>
      </c>
      <c r="N109">
        <v>2</v>
      </c>
      <c r="O109"/>
    </row>
    <row r="110" spans="11:15">
      <c r="K110" s="489" t="s">
        <v>10</v>
      </c>
      <c r="L110">
        <v>1</v>
      </c>
      <c r="M110">
        <v>1</v>
      </c>
      <c r="N110">
        <v>2</v>
      </c>
      <c r="O110"/>
    </row>
    <row r="111" spans="11:15">
      <c r="K111" s="475" t="s">
        <v>1476</v>
      </c>
      <c r="L111">
        <v>4</v>
      </c>
      <c r="M111">
        <v>5</v>
      </c>
      <c r="N111">
        <v>9</v>
      </c>
      <c r="O111"/>
    </row>
    <row r="112" spans="11:15">
      <c r="K112" s="489" t="s">
        <v>21</v>
      </c>
      <c r="L112">
        <v>1</v>
      </c>
      <c r="N112">
        <v>1</v>
      </c>
      <c r="O112"/>
    </row>
    <row r="113" spans="11:15">
      <c r="K113" s="489" t="s">
        <v>15</v>
      </c>
      <c r="L113">
        <v>3</v>
      </c>
      <c r="M113">
        <v>5</v>
      </c>
      <c r="N113">
        <v>8</v>
      </c>
      <c r="O113"/>
    </row>
    <row r="114" spans="11:15">
      <c r="K114" s="475" t="s">
        <v>3376</v>
      </c>
      <c r="M114">
        <v>1</v>
      </c>
      <c r="N114">
        <v>1</v>
      </c>
      <c r="O114"/>
    </row>
    <row r="115" spans="11:15">
      <c r="K115" s="489" t="s">
        <v>12</v>
      </c>
      <c r="M115">
        <v>1</v>
      </c>
      <c r="N115">
        <v>1</v>
      </c>
      <c r="O115"/>
    </row>
    <row r="116" spans="11:15">
      <c r="K116" s="475" t="s">
        <v>2243</v>
      </c>
      <c r="M116">
        <v>1</v>
      </c>
      <c r="N116">
        <v>1</v>
      </c>
      <c r="O116"/>
    </row>
    <row r="117" spans="11:15">
      <c r="K117" s="489" t="s">
        <v>10</v>
      </c>
      <c r="M117">
        <v>1</v>
      </c>
      <c r="N117">
        <v>1</v>
      </c>
      <c r="O117"/>
    </row>
    <row r="118" spans="11:15">
      <c r="K118" s="475" t="s">
        <v>2379</v>
      </c>
      <c r="L118">
        <v>1</v>
      </c>
      <c r="M118">
        <v>1</v>
      </c>
      <c r="N118">
        <v>2</v>
      </c>
      <c r="O118"/>
    </row>
    <row r="119" spans="11:15">
      <c r="K119" s="489" t="s">
        <v>2374</v>
      </c>
      <c r="L119">
        <v>1</v>
      </c>
      <c r="M119">
        <v>1</v>
      </c>
      <c r="N119">
        <v>2</v>
      </c>
      <c r="O119"/>
    </row>
    <row r="120" spans="11:15">
      <c r="K120" s="475" t="s">
        <v>2405</v>
      </c>
      <c r="L120">
        <v>2</v>
      </c>
      <c r="M120">
        <v>1</v>
      </c>
      <c r="N120">
        <v>3</v>
      </c>
      <c r="O120"/>
    </row>
    <row r="121" spans="11:15">
      <c r="K121" s="489" t="s">
        <v>15</v>
      </c>
      <c r="L121">
        <v>2</v>
      </c>
      <c r="M121">
        <v>1</v>
      </c>
      <c r="N121">
        <v>3</v>
      </c>
      <c r="O121"/>
    </row>
    <row r="122" spans="11:15">
      <c r="K122" s="475" t="s">
        <v>2414</v>
      </c>
      <c r="L122">
        <v>6</v>
      </c>
      <c r="M122">
        <v>1</v>
      </c>
      <c r="N122">
        <v>7</v>
      </c>
      <c r="O122"/>
    </row>
    <row r="123" spans="11:15">
      <c r="K123" s="489" t="s">
        <v>67</v>
      </c>
      <c r="L123">
        <v>3</v>
      </c>
      <c r="N123">
        <v>3</v>
      </c>
      <c r="O123"/>
    </row>
    <row r="124" spans="11:15">
      <c r="K124" s="489" t="s">
        <v>22</v>
      </c>
      <c r="L124">
        <v>3</v>
      </c>
      <c r="M124">
        <v>1</v>
      </c>
      <c r="N124">
        <v>4</v>
      </c>
      <c r="O124"/>
    </row>
    <row r="125" spans="11:15">
      <c r="K125" s="475" t="s">
        <v>2443</v>
      </c>
      <c r="L125">
        <v>15</v>
      </c>
      <c r="M125">
        <v>10</v>
      </c>
      <c r="N125">
        <v>25</v>
      </c>
      <c r="O125"/>
    </row>
    <row r="126" spans="11:15">
      <c r="K126" s="489" t="s">
        <v>12</v>
      </c>
      <c r="L126">
        <v>12</v>
      </c>
      <c r="M126">
        <v>6</v>
      </c>
      <c r="N126">
        <v>18</v>
      </c>
      <c r="O126"/>
    </row>
    <row r="127" spans="11:15">
      <c r="K127" s="489" t="s">
        <v>20</v>
      </c>
      <c r="L127">
        <v>3</v>
      </c>
      <c r="M127">
        <v>4</v>
      </c>
      <c r="N127">
        <v>7</v>
      </c>
      <c r="O127"/>
    </row>
    <row r="128" spans="11:15">
      <c r="K128" s="475" t="s">
        <v>2446</v>
      </c>
      <c r="L128">
        <v>2</v>
      </c>
      <c r="N128">
        <v>2</v>
      </c>
      <c r="O128"/>
    </row>
    <row r="129" spans="11:14" customFormat="1">
      <c r="K129" s="489" t="s">
        <v>12</v>
      </c>
      <c r="L129">
        <v>2</v>
      </c>
      <c r="N129">
        <v>2</v>
      </c>
    </row>
    <row r="130" spans="11:14" customFormat="1">
      <c r="K130" s="475" t="s">
        <v>2462</v>
      </c>
      <c r="L130">
        <v>1</v>
      </c>
      <c r="N130">
        <v>1</v>
      </c>
    </row>
    <row r="131" spans="11:14" customFormat="1">
      <c r="K131" s="489" t="s">
        <v>67</v>
      </c>
      <c r="L131">
        <v>1</v>
      </c>
      <c r="N131">
        <v>1</v>
      </c>
    </row>
    <row r="132" spans="11:14" customFormat="1">
      <c r="K132" s="475" t="s">
        <v>2473</v>
      </c>
      <c r="L132">
        <v>1</v>
      </c>
      <c r="M132">
        <v>1</v>
      </c>
      <c r="N132">
        <v>2</v>
      </c>
    </row>
    <row r="133" spans="11:14" customFormat="1">
      <c r="K133" s="489" t="s">
        <v>12</v>
      </c>
      <c r="L133">
        <v>1</v>
      </c>
      <c r="M133">
        <v>1</v>
      </c>
      <c r="N133">
        <v>2</v>
      </c>
    </row>
    <row r="134" spans="11:14" customFormat="1">
      <c r="K134" s="475" t="s">
        <v>2476</v>
      </c>
      <c r="L134">
        <v>1</v>
      </c>
      <c r="M134">
        <v>1</v>
      </c>
      <c r="N134">
        <v>2</v>
      </c>
    </row>
    <row r="135" spans="11:14" customFormat="1">
      <c r="K135" s="489" t="s">
        <v>10</v>
      </c>
      <c r="L135">
        <v>1</v>
      </c>
      <c r="M135">
        <v>1</v>
      </c>
      <c r="N135">
        <v>2</v>
      </c>
    </row>
    <row r="136" spans="11:14" customFormat="1">
      <c r="K136" s="475" t="s">
        <v>2487</v>
      </c>
      <c r="L136">
        <v>1</v>
      </c>
      <c r="N136">
        <v>1</v>
      </c>
    </row>
    <row r="137" spans="11:14" customFormat="1">
      <c r="K137" s="489" t="s">
        <v>15</v>
      </c>
      <c r="L137">
        <v>1</v>
      </c>
      <c r="N137">
        <v>1</v>
      </c>
    </row>
    <row r="138" spans="11:14" customFormat="1">
      <c r="K138" s="475" t="s">
        <v>2492</v>
      </c>
      <c r="L138">
        <v>3</v>
      </c>
      <c r="M138">
        <v>1</v>
      </c>
      <c r="N138">
        <v>4</v>
      </c>
    </row>
    <row r="139" spans="11:14" customFormat="1">
      <c r="K139" s="489" t="s">
        <v>15</v>
      </c>
      <c r="L139">
        <v>3</v>
      </c>
      <c r="M139">
        <v>1</v>
      </c>
      <c r="N139">
        <v>4</v>
      </c>
    </row>
    <row r="140" spans="11:14" customFormat="1">
      <c r="K140" s="475" t="s">
        <v>2561</v>
      </c>
      <c r="L140">
        <v>4</v>
      </c>
      <c r="M140">
        <v>4</v>
      </c>
      <c r="N140">
        <v>8</v>
      </c>
    </row>
    <row r="141" spans="11:14" customFormat="1">
      <c r="K141" s="489" t="s">
        <v>15</v>
      </c>
      <c r="L141">
        <v>4</v>
      </c>
      <c r="M141">
        <v>4</v>
      </c>
      <c r="N141">
        <v>8</v>
      </c>
    </row>
    <row r="142" spans="11:14" customFormat="1">
      <c r="K142" s="475" t="s">
        <v>2647</v>
      </c>
      <c r="L142">
        <v>7</v>
      </c>
      <c r="M142">
        <v>6</v>
      </c>
      <c r="N142">
        <v>13</v>
      </c>
    </row>
    <row r="143" spans="11:14" customFormat="1">
      <c r="K143" s="489" t="s">
        <v>10</v>
      </c>
      <c r="L143">
        <v>7</v>
      </c>
      <c r="M143">
        <v>6</v>
      </c>
      <c r="N143">
        <v>13</v>
      </c>
    </row>
    <row r="144" spans="11:14" customFormat="1">
      <c r="K144" s="475" t="s">
        <v>2616</v>
      </c>
      <c r="L144">
        <v>11</v>
      </c>
      <c r="M144">
        <v>15</v>
      </c>
      <c r="N144">
        <v>26</v>
      </c>
    </row>
    <row r="145" spans="11:14" customFormat="1">
      <c r="K145" s="489" t="s">
        <v>10</v>
      </c>
      <c r="L145">
        <v>11</v>
      </c>
      <c r="M145">
        <v>15</v>
      </c>
      <c r="N145">
        <v>26</v>
      </c>
    </row>
    <row r="146" spans="11:14" customFormat="1">
      <c r="K146" s="475" t="s">
        <v>2675</v>
      </c>
      <c r="L146">
        <v>8</v>
      </c>
      <c r="M146">
        <v>4</v>
      </c>
      <c r="N146">
        <v>12</v>
      </c>
    </row>
    <row r="147" spans="11:14" customFormat="1">
      <c r="K147" s="489" t="s">
        <v>19</v>
      </c>
      <c r="L147">
        <v>1</v>
      </c>
      <c r="N147">
        <v>1</v>
      </c>
    </row>
    <row r="148" spans="11:14" customFormat="1">
      <c r="K148" s="489" t="s">
        <v>21</v>
      </c>
      <c r="L148">
        <v>1</v>
      </c>
      <c r="N148">
        <v>1</v>
      </c>
    </row>
    <row r="149" spans="11:14" customFormat="1">
      <c r="K149" s="489" t="s">
        <v>15</v>
      </c>
      <c r="L149">
        <v>6</v>
      </c>
      <c r="M149">
        <v>4</v>
      </c>
      <c r="N149">
        <v>10</v>
      </c>
    </row>
    <row r="150" spans="11:14" customFormat="1">
      <c r="K150" s="475" t="s">
        <v>2851</v>
      </c>
      <c r="L150">
        <v>8</v>
      </c>
      <c r="M150">
        <v>9</v>
      </c>
      <c r="N150">
        <v>17</v>
      </c>
    </row>
    <row r="151" spans="11:14" customFormat="1">
      <c r="K151" s="489" t="s">
        <v>21</v>
      </c>
      <c r="M151">
        <v>3</v>
      </c>
      <c r="N151">
        <v>3</v>
      </c>
    </row>
    <row r="152" spans="11:14" customFormat="1">
      <c r="K152" s="489" t="s">
        <v>15</v>
      </c>
      <c r="L152">
        <v>8</v>
      </c>
      <c r="M152">
        <v>6</v>
      </c>
      <c r="N152">
        <v>14</v>
      </c>
    </row>
    <row r="153" spans="11:14" customFormat="1">
      <c r="K153" s="475" t="s">
        <v>2850</v>
      </c>
      <c r="L153">
        <v>2</v>
      </c>
      <c r="N153">
        <v>2</v>
      </c>
    </row>
    <row r="154" spans="11:14" customFormat="1">
      <c r="K154" s="489" t="s">
        <v>12</v>
      </c>
      <c r="L154">
        <v>2</v>
      </c>
      <c r="N154">
        <v>2</v>
      </c>
    </row>
    <row r="155" spans="11:14" customFormat="1">
      <c r="K155" s="475" t="s">
        <v>2849</v>
      </c>
      <c r="L155">
        <v>3</v>
      </c>
      <c r="M155">
        <v>4</v>
      </c>
      <c r="N155">
        <v>7</v>
      </c>
    </row>
    <row r="156" spans="11:14" customFormat="1">
      <c r="K156" s="489" t="s">
        <v>15</v>
      </c>
      <c r="L156">
        <v>3</v>
      </c>
      <c r="M156">
        <v>4</v>
      </c>
      <c r="N156">
        <v>7</v>
      </c>
    </row>
    <row r="157" spans="11:14" customFormat="1">
      <c r="K157" s="475" t="s">
        <v>2905</v>
      </c>
      <c r="L157">
        <v>1</v>
      </c>
      <c r="N157">
        <v>1</v>
      </c>
    </row>
    <row r="158" spans="11:14" customFormat="1">
      <c r="K158" s="489" t="s">
        <v>15</v>
      </c>
      <c r="L158">
        <v>1</v>
      </c>
      <c r="N158">
        <v>1</v>
      </c>
    </row>
    <row r="159" spans="11:14" customFormat="1">
      <c r="K159" s="475" t="s">
        <v>3156</v>
      </c>
      <c r="L159">
        <v>4</v>
      </c>
      <c r="M159">
        <v>9</v>
      </c>
      <c r="N159">
        <v>13</v>
      </c>
    </row>
    <row r="160" spans="11:14" customFormat="1">
      <c r="K160" s="489" t="s">
        <v>3256</v>
      </c>
      <c r="L160">
        <v>4</v>
      </c>
      <c r="M160">
        <v>9</v>
      </c>
      <c r="N160">
        <v>13</v>
      </c>
    </row>
    <row r="161" spans="11:15">
      <c r="K161" s="475" t="s">
        <v>3171</v>
      </c>
      <c r="M161">
        <v>2</v>
      </c>
      <c r="N161">
        <v>2</v>
      </c>
      <c r="O161"/>
    </row>
    <row r="162" spans="11:15">
      <c r="K162" s="489" t="s">
        <v>2172</v>
      </c>
      <c r="M162">
        <v>2</v>
      </c>
      <c r="N162">
        <v>2</v>
      </c>
      <c r="O162"/>
    </row>
    <row r="163" spans="11:15">
      <c r="K163" s="475" t="s">
        <v>3180</v>
      </c>
      <c r="L163">
        <v>1</v>
      </c>
      <c r="N163">
        <v>1</v>
      </c>
      <c r="O163"/>
    </row>
    <row r="164" spans="11:15">
      <c r="K164" s="489" t="s">
        <v>17</v>
      </c>
      <c r="L164">
        <v>1</v>
      </c>
      <c r="N164">
        <v>1</v>
      </c>
      <c r="O164"/>
    </row>
    <row r="165" spans="11:15">
      <c r="K165" s="475" t="s">
        <v>2961</v>
      </c>
      <c r="L165">
        <v>1</v>
      </c>
      <c r="M165">
        <v>1</v>
      </c>
      <c r="N165">
        <v>2</v>
      </c>
      <c r="O165"/>
    </row>
    <row r="166" spans="11:15">
      <c r="K166" s="489" t="s">
        <v>2172</v>
      </c>
      <c r="L166">
        <v>1</v>
      </c>
      <c r="M166">
        <v>1</v>
      </c>
      <c r="N166">
        <v>2</v>
      </c>
      <c r="O166"/>
    </row>
    <row r="167" spans="11:15">
      <c r="K167" s="475" t="s">
        <v>3247</v>
      </c>
      <c r="L167">
        <v>4</v>
      </c>
      <c r="M167">
        <v>4</v>
      </c>
      <c r="N167">
        <v>8</v>
      </c>
      <c r="O167"/>
    </row>
    <row r="168" spans="11:15">
      <c r="K168" s="489" t="s">
        <v>3264</v>
      </c>
      <c r="L168">
        <v>4</v>
      </c>
      <c r="M168">
        <v>4</v>
      </c>
      <c r="N168">
        <v>8</v>
      </c>
      <c r="O168"/>
    </row>
    <row r="169" spans="11:15">
      <c r="K169" s="475" t="s">
        <v>3304</v>
      </c>
      <c r="M169">
        <v>5</v>
      </c>
      <c r="N169">
        <v>5</v>
      </c>
      <c r="O169"/>
    </row>
    <row r="170" spans="11:15">
      <c r="K170" s="489" t="s">
        <v>10</v>
      </c>
      <c r="M170">
        <v>5</v>
      </c>
      <c r="N170">
        <v>5</v>
      </c>
      <c r="O170"/>
    </row>
    <row r="171" spans="11:15">
      <c r="K171" s="475" t="s">
        <v>3307</v>
      </c>
      <c r="L171">
        <v>1</v>
      </c>
      <c r="N171">
        <v>1</v>
      </c>
      <c r="O171"/>
    </row>
    <row r="172" spans="11:15">
      <c r="K172" s="489" t="s">
        <v>17</v>
      </c>
      <c r="L172">
        <v>1</v>
      </c>
      <c r="N172">
        <v>1</v>
      </c>
      <c r="O172"/>
    </row>
    <row r="173" spans="11:15">
      <c r="K173" s="475" t="s">
        <v>2079</v>
      </c>
      <c r="L173">
        <v>156</v>
      </c>
      <c r="M173">
        <v>151</v>
      </c>
      <c r="N173">
        <v>307</v>
      </c>
      <c r="O173"/>
    </row>
    <row r="174" spans="11:15">
      <c r="K174"/>
      <c r="N174"/>
      <c r="O174"/>
    </row>
    <row r="175" spans="11:15">
      <c r="K175"/>
      <c r="N175"/>
      <c r="O175"/>
    </row>
    <row r="176" spans="11:15">
      <c r="N176"/>
      <c r="O176"/>
    </row>
    <row r="177" spans="10:16">
      <c r="N177"/>
      <c r="O177"/>
    </row>
    <row r="178" spans="10:16">
      <c r="J178" s="495" t="s">
        <v>2197</v>
      </c>
      <c r="N178"/>
      <c r="O178"/>
    </row>
    <row r="179" spans="10:16">
      <c r="K179" s="474" t="s">
        <v>2134</v>
      </c>
      <c r="L179" t="s">
        <v>9</v>
      </c>
      <c r="O179"/>
    </row>
    <row r="180" spans="10:16">
      <c r="K180" s="474" t="s">
        <v>95</v>
      </c>
      <c r="L180" t="s">
        <v>2179</v>
      </c>
      <c r="O180"/>
    </row>
    <row r="181" spans="10:16">
      <c r="O181"/>
    </row>
    <row r="182" spans="10:16">
      <c r="K182" s="474" t="s">
        <v>2080</v>
      </c>
      <c r="L182" s="474" t="s">
        <v>2189</v>
      </c>
      <c r="N182"/>
      <c r="O182"/>
    </row>
    <row r="183" spans="10:16">
      <c r="K183" s="493" t="s">
        <v>2194</v>
      </c>
      <c r="L183" s="494"/>
      <c r="M183" s="494" t="s">
        <v>2170</v>
      </c>
      <c r="N183" s="494" t="s">
        <v>2171</v>
      </c>
      <c r="O183" s="494" t="s">
        <v>3339</v>
      </c>
      <c r="P183" s="494" t="s">
        <v>2079</v>
      </c>
    </row>
    <row r="184" spans="10:16">
      <c r="K184" s="475" t="s">
        <v>1013</v>
      </c>
      <c r="M184">
        <v>6</v>
      </c>
      <c r="N184">
        <v>11</v>
      </c>
      <c r="O184"/>
      <c r="P184">
        <v>17</v>
      </c>
    </row>
    <row r="185" spans="10:16">
      <c r="K185" s="489" t="s">
        <v>12</v>
      </c>
      <c r="M185">
        <v>5</v>
      </c>
      <c r="N185">
        <v>9</v>
      </c>
      <c r="O185"/>
      <c r="P185">
        <v>14</v>
      </c>
    </row>
    <row r="186" spans="10:16">
      <c r="K186" s="489" t="s">
        <v>20</v>
      </c>
      <c r="M186">
        <v>1</v>
      </c>
      <c r="N186">
        <v>2</v>
      </c>
      <c r="O186"/>
      <c r="P186">
        <v>3</v>
      </c>
    </row>
    <row r="187" spans="10:16">
      <c r="K187" s="475" t="s">
        <v>1876</v>
      </c>
      <c r="M187">
        <v>1</v>
      </c>
      <c r="N187">
        <v>3</v>
      </c>
      <c r="O187"/>
      <c r="P187">
        <v>4</v>
      </c>
    </row>
    <row r="188" spans="10:16">
      <c r="K188" s="489" t="s">
        <v>12</v>
      </c>
      <c r="M188">
        <v>1</v>
      </c>
      <c r="N188">
        <v>3</v>
      </c>
      <c r="O188"/>
      <c r="P188">
        <v>4</v>
      </c>
    </row>
    <row r="189" spans="10:16">
      <c r="K189" s="475" t="s">
        <v>2443</v>
      </c>
      <c r="M189">
        <v>14</v>
      </c>
      <c r="N189">
        <v>10</v>
      </c>
      <c r="O189"/>
      <c r="P189">
        <v>24</v>
      </c>
    </row>
    <row r="190" spans="10:16">
      <c r="K190" s="489" t="s">
        <v>12</v>
      </c>
      <c r="M190">
        <v>12</v>
      </c>
      <c r="N190">
        <v>6</v>
      </c>
      <c r="O190"/>
      <c r="P190">
        <v>18</v>
      </c>
    </row>
    <row r="191" spans="10:16">
      <c r="K191" s="489" t="s">
        <v>20</v>
      </c>
      <c r="M191">
        <v>2</v>
      </c>
      <c r="N191">
        <v>4</v>
      </c>
      <c r="O191"/>
      <c r="P191">
        <v>6</v>
      </c>
    </row>
    <row r="192" spans="10:16">
      <c r="K192" s="475" t="s">
        <v>2446</v>
      </c>
      <c r="M192">
        <v>1</v>
      </c>
      <c r="N192"/>
      <c r="O192"/>
      <c r="P192">
        <v>1</v>
      </c>
    </row>
    <row r="193" spans="11:16">
      <c r="K193" s="489" t="s">
        <v>12</v>
      </c>
      <c r="M193">
        <v>1</v>
      </c>
      <c r="N193"/>
      <c r="O193"/>
      <c r="P193">
        <v>1</v>
      </c>
    </row>
    <row r="194" spans="11:16">
      <c r="K194" s="475" t="s">
        <v>2473</v>
      </c>
      <c r="M194">
        <v>1</v>
      </c>
      <c r="N194">
        <v>1</v>
      </c>
      <c r="O194"/>
      <c r="P194">
        <v>2</v>
      </c>
    </row>
    <row r="195" spans="11:16">
      <c r="K195" s="489" t="s">
        <v>12</v>
      </c>
      <c r="M195">
        <v>1</v>
      </c>
      <c r="N195">
        <v>1</v>
      </c>
      <c r="O195"/>
      <c r="P195">
        <v>2</v>
      </c>
    </row>
    <row r="196" spans="11:16">
      <c r="K196" s="475" t="s">
        <v>2563</v>
      </c>
      <c r="M196">
        <v>1</v>
      </c>
      <c r="N196"/>
      <c r="O196"/>
      <c r="P196">
        <v>1</v>
      </c>
    </row>
    <row r="197" spans="11:16">
      <c r="K197" s="489" t="s">
        <v>20</v>
      </c>
      <c r="M197">
        <v>1</v>
      </c>
      <c r="N197"/>
      <c r="O197"/>
      <c r="P197">
        <v>1</v>
      </c>
    </row>
    <row r="198" spans="11:16">
      <c r="K198" s="475" t="s">
        <v>2850</v>
      </c>
      <c r="L198">
        <v>12</v>
      </c>
      <c r="M198">
        <v>2</v>
      </c>
      <c r="N198"/>
      <c r="O198">
        <v>1</v>
      </c>
      <c r="P198">
        <v>15</v>
      </c>
    </row>
    <row r="199" spans="11:16">
      <c r="K199" s="489" t="s">
        <v>12</v>
      </c>
      <c r="L199">
        <v>12</v>
      </c>
      <c r="M199">
        <v>2</v>
      </c>
      <c r="N199"/>
      <c r="O199">
        <v>1</v>
      </c>
      <c r="P199">
        <v>15</v>
      </c>
    </row>
    <row r="200" spans="11:16">
      <c r="K200" s="475" t="s">
        <v>2079</v>
      </c>
      <c r="L200">
        <v>12</v>
      </c>
      <c r="M200">
        <v>26</v>
      </c>
      <c r="N200">
        <v>25</v>
      </c>
      <c r="O200">
        <v>1</v>
      </c>
      <c r="P200">
        <v>64</v>
      </c>
    </row>
    <row r="201" spans="11:16">
      <c r="K201"/>
      <c r="N201"/>
      <c r="O201"/>
    </row>
    <row r="202" spans="11:16">
      <c r="K202"/>
      <c r="N202"/>
      <c r="O202"/>
    </row>
    <row r="203" spans="11:16">
      <c r="K203"/>
      <c r="N203"/>
      <c r="O203"/>
    </row>
    <row r="204" spans="11:16">
      <c r="K204"/>
      <c r="N204"/>
      <c r="O204"/>
    </row>
    <row r="205" spans="11:16">
      <c r="K205"/>
      <c r="N205"/>
      <c r="O205"/>
    </row>
    <row r="206" spans="11:16">
      <c r="K206"/>
      <c r="N206"/>
      <c r="O206"/>
    </row>
    <row r="207" spans="11:16">
      <c r="K207"/>
      <c r="N207"/>
      <c r="O207"/>
    </row>
    <row r="208" spans="11:16">
      <c r="K208"/>
      <c r="N208"/>
      <c r="O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</sheetData>
  <pageMargins left="0.7" right="0.7" top="0.75" bottom="0.75" header="0.3" footer="0.3"/>
  <pageSetup paperSize="9" orientation="portrait" r:id="rId5"/>
  <drawing r:id="rId6"/>
  <extLst>
    <ext xmlns:x15="http://schemas.microsoft.com/office/spreadsheetml/2010/11/main" uri="{F7C9EE02-42E1-4005-9D12-6889AFFD525C}">
      <x15:webExtensions xmlns:xm="http://schemas.microsoft.com/office/excel/2006/main">
        <x15:webExtension appRef="{774D902C-B4C5-4B92-BEEE-2E8DBC195832}">
          <xm:f>Analíticos!$I$17:$J$21</xm:f>
        </x15:webExtension>
        <x15:webExtension appRef="{DC54D614-5CB7-475E-B597-281400A598E0}">
          <xm:f>Analíticos!$J$34:$K$41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6A21-317E-4A79-A5D3-EB2C90F9FDF3}">
  <dimension ref="A1:P5137"/>
  <sheetViews>
    <sheetView workbookViewId="0"/>
  </sheetViews>
  <sheetFormatPr baseColWidth="10" defaultRowHeight="15"/>
  <cols>
    <col min="1" max="4" width="81.1640625" bestFit="1" customWidth="1"/>
    <col min="5" max="5" width="19.83203125" bestFit="1" customWidth="1"/>
    <col min="6" max="6" width="24.33203125" bestFit="1" customWidth="1"/>
    <col min="7" max="7" width="81.1640625" bestFit="1" customWidth="1"/>
    <col min="8" max="8" width="23.5" bestFit="1" customWidth="1"/>
    <col min="9" max="9" width="12.83203125" bestFit="1" customWidth="1"/>
    <col min="10" max="10" width="12.1640625" bestFit="1" customWidth="1"/>
    <col min="11" max="12" width="81.1640625" bestFit="1" customWidth="1"/>
    <col min="13" max="16" width="12.1640625" bestFit="1" customWidth="1"/>
  </cols>
  <sheetData>
    <row r="1" spans="1:16">
      <c r="A1" t="s">
        <v>9617</v>
      </c>
      <c r="B1" t="s">
        <v>9618</v>
      </c>
      <c r="C1" t="s">
        <v>9619</v>
      </c>
      <c r="D1" t="s">
        <v>9620</v>
      </c>
      <c r="E1" t="s">
        <v>9621</v>
      </c>
      <c r="F1" t="s">
        <v>9622</v>
      </c>
      <c r="G1" t="s">
        <v>9623</v>
      </c>
      <c r="H1" t="s">
        <v>9624</v>
      </c>
      <c r="I1" t="s">
        <v>9625</v>
      </c>
      <c r="J1" t="s">
        <v>9626</v>
      </c>
      <c r="K1" t="s">
        <v>9627</v>
      </c>
      <c r="L1" t="s">
        <v>9628</v>
      </c>
      <c r="M1" t="s">
        <v>9629</v>
      </c>
      <c r="N1" t="s">
        <v>9630</v>
      </c>
      <c r="O1" t="s">
        <v>9631</v>
      </c>
      <c r="P1" t="s">
        <v>9632</v>
      </c>
    </row>
    <row r="2" spans="1:16">
      <c r="A2" t="s">
        <v>1670</v>
      </c>
      <c r="B2" t="s">
        <v>9633</v>
      </c>
      <c r="C2" t="s">
        <v>16999</v>
      </c>
      <c r="D2" t="s">
        <v>1255</v>
      </c>
      <c r="E2" t="s">
        <v>9634</v>
      </c>
      <c r="F2" t="s">
        <v>9635</v>
      </c>
      <c r="G2" t="s">
        <v>17000</v>
      </c>
      <c r="H2" t="s">
        <v>9636</v>
      </c>
      <c r="I2" t="s">
        <v>1255</v>
      </c>
      <c r="J2" t="s">
        <v>1255</v>
      </c>
      <c r="K2" t="s">
        <v>1255</v>
      </c>
      <c r="L2" t="s">
        <v>1255</v>
      </c>
      <c r="M2" t="s">
        <v>1255</v>
      </c>
      <c r="N2" t="s">
        <v>1255</v>
      </c>
      <c r="O2" t="s">
        <v>1255</v>
      </c>
      <c r="P2" t="s">
        <v>1255</v>
      </c>
    </row>
    <row r="3" spans="1:16">
      <c r="A3" t="s">
        <v>1255</v>
      </c>
      <c r="B3" t="s">
        <v>9637</v>
      </c>
      <c r="C3" t="s">
        <v>123</v>
      </c>
      <c r="D3" t="s">
        <v>9638</v>
      </c>
      <c r="E3" t="s">
        <v>9639</v>
      </c>
      <c r="F3" t="s">
        <v>9640</v>
      </c>
      <c r="G3" t="s">
        <v>9641</v>
      </c>
      <c r="H3" t="s">
        <v>1255</v>
      </c>
      <c r="I3" t="s">
        <v>1255</v>
      </c>
      <c r="J3" t="s">
        <v>1255</v>
      </c>
      <c r="K3" t="s">
        <v>1255</v>
      </c>
      <c r="L3" t="s">
        <v>1255</v>
      </c>
      <c r="M3" t="s">
        <v>1255</v>
      </c>
      <c r="N3" t="s">
        <v>1255</v>
      </c>
      <c r="O3" t="s">
        <v>1255</v>
      </c>
      <c r="P3" t="s">
        <v>1255</v>
      </c>
    </row>
    <row r="4" spans="1:16">
      <c r="A4" t="s">
        <v>1255</v>
      </c>
      <c r="B4" t="s">
        <v>9642</v>
      </c>
      <c r="C4" t="s">
        <v>1255</v>
      </c>
      <c r="D4" t="s">
        <v>1255</v>
      </c>
      <c r="E4" t="s">
        <v>1255</v>
      </c>
      <c r="F4" t="s">
        <v>1255</v>
      </c>
      <c r="G4" t="s">
        <v>1255</v>
      </c>
      <c r="H4" t="s">
        <v>1255</v>
      </c>
      <c r="I4" t="s">
        <v>1255</v>
      </c>
      <c r="J4" t="s">
        <v>1255</v>
      </c>
      <c r="K4" t="s">
        <v>1255</v>
      </c>
      <c r="L4" t="s">
        <v>1255</v>
      </c>
      <c r="M4" t="s">
        <v>1255</v>
      </c>
      <c r="N4" t="s">
        <v>1255</v>
      </c>
      <c r="O4" t="s">
        <v>1255</v>
      </c>
      <c r="P4" t="s">
        <v>1255</v>
      </c>
    </row>
    <row r="5" spans="1:16">
      <c r="A5" t="s">
        <v>1255</v>
      </c>
      <c r="B5" t="s">
        <v>1255</v>
      </c>
      <c r="C5" t="s">
        <v>1255</v>
      </c>
      <c r="D5" t="s">
        <v>1255</v>
      </c>
      <c r="E5" t="s">
        <v>1255</v>
      </c>
      <c r="F5" t="s">
        <v>1255</v>
      </c>
      <c r="G5" t="s">
        <v>1255</v>
      </c>
      <c r="H5" t="s">
        <v>1255</v>
      </c>
      <c r="I5" t="s">
        <v>1255</v>
      </c>
      <c r="J5" t="s">
        <v>1255</v>
      </c>
      <c r="K5" t="s">
        <v>1255</v>
      </c>
      <c r="L5" t="s">
        <v>1255</v>
      </c>
      <c r="M5" t="s">
        <v>1255</v>
      </c>
      <c r="N5" t="s">
        <v>1255</v>
      </c>
      <c r="O5" t="s">
        <v>1255</v>
      </c>
      <c r="P5" t="s">
        <v>1255</v>
      </c>
    </row>
    <row r="6" spans="1:16">
      <c r="A6" t="s">
        <v>1255</v>
      </c>
      <c r="B6" t="s">
        <v>1255</v>
      </c>
      <c r="C6" t="s">
        <v>1255</v>
      </c>
      <c r="D6" t="s">
        <v>1255</v>
      </c>
      <c r="E6" t="s">
        <v>1255</v>
      </c>
      <c r="F6" t="s">
        <v>1255</v>
      </c>
      <c r="G6" t="s">
        <v>1255</v>
      </c>
      <c r="H6" t="s">
        <v>1255</v>
      </c>
      <c r="I6" t="s">
        <v>1255</v>
      </c>
      <c r="J6" t="s">
        <v>1255</v>
      </c>
      <c r="K6" t="s">
        <v>1255</v>
      </c>
      <c r="L6" t="s">
        <v>1255</v>
      </c>
      <c r="M6" t="s">
        <v>1255</v>
      </c>
      <c r="N6" t="s">
        <v>1255</v>
      </c>
      <c r="O6" t="s">
        <v>1255</v>
      </c>
      <c r="P6" t="s">
        <v>1255</v>
      </c>
    </row>
    <row r="7" spans="1:16">
      <c r="A7" t="s">
        <v>1255</v>
      </c>
      <c r="B7" t="s">
        <v>1255</v>
      </c>
      <c r="C7" t="s">
        <v>1255</v>
      </c>
      <c r="D7" t="s">
        <v>1255</v>
      </c>
      <c r="E7" t="s">
        <v>1255</v>
      </c>
      <c r="F7" t="s">
        <v>1255</v>
      </c>
      <c r="G7" t="s">
        <v>1255</v>
      </c>
      <c r="H7" t="s">
        <v>1255</v>
      </c>
      <c r="I7" t="s">
        <v>1255</v>
      </c>
      <c r="J7" t="s">
        <v>1255</v>
      </c>
      <c r="K7" t="s">
        <v>1255</v>
      </c>
      <c r="L7" t="s">
        <v>1255</v>
      </c>
      <c r="M7" t="s">
        <v>1255</v>
      </c>
      <c r="N7" t="s">
        <v>1255</v>
      </c>
      <c r="O7" t="s">
        <v>1255</v>
      </c>
      <c r="P7" t="s">
        <v>1255</v>
      </c>
    </row>
    <row r="8" spans="1:16">
      <c r="A8" t="s">
        <v>1255</v>
      </c>
      <c r="B8" t="s">
        <v>1255</v>
      </c>
      <c r="C8" t="s">
        <v>1255</v>
      </c>
      <c r="D8" t="s">
        <v>1255</v>
      </c>
      <c r="E8" t="s">
        <v>1255</v>
      </c>
      <c r="F8" t="s">
        <v>1255</v>
      </c>
      <c r="G8" t="s">
        <v>1255</v>
      </c>
      <c r="H8" t="s">
        <v>1255</v>
      </c>
      <c r="I8" t="s">
        <v>1255</v>
      </c>
      <c r="J8" t="s">
        <v>1255</v>
      </c>
      <c r="K8" t="s">
        <v>1255</v>
      </c>
      <c r="L8" t="s">
        <v>1255</v>
      </c>
      <c r="M8" t="s">
        <v>1255</v>
      </c>
      <c r="N8" t="s">
        <v>1255</v>
      </c>
      <c r="O8" t="s">
        <v>1255</v>
      </c>
      <c r="P8" t="s">
        <v>1255</v>
      </c>
    </row>
    <row r="9" spans="1:16">
      <c r="A9" t="s">
        <v>1255</v>
      </c>
      <c r="B9" t="s">
        <v>1255</v>
      </c>
      <c r="C9" t="s">
        <v>1255</v>
      </c>
      <c r="D9" t="s">
        <v>1255</v>
      </c>
      <c r="E9" t="s">
        <v>1255</v>
      </c>
      <c r="F9" t="s">
        <v>1255</v>
      </c>
      <c r="G9" t="s">
        <v>1255</v>
      </c>
      <c r="H9" t="s">
        <v>1255</v>
      </c>
      <c r="I9" t="s">
        <v>1255</v>
      </c>
      <c r="J9" t="s">
        <v>1255</v>
      </c>
      <c r="K9" t="s">
        <v>1255</v>
      </c>
      <c r="L9" t="s">
        <v>1255</v>
      </c>
      <c r="M9" t="s">
        <v>1255</v>
      </c>
      <c r="N9" t="s">
        <v>1255</v>
      </c>
      <c r="O9" t="s">
        <v>1255</v>
      </c>
      <c r="P9" t="s">
        <v>1255</v>
      </c>
    </row>
    <row r="10" spans="1:16">
      <c r="A10" t="s">
        <v>1255</v>
      </c>
      <c r="B10" t="s">
        <v>1255</v>
      </c>
      <c r="C10" t="s">
        <v>1255</v>
      </c>
      <c r="D10" t="s">
        <v>1255</v>
      </c>
      <c r="E10" t="s">
        <v>1255</v>
      </c>
      <c r="F10" t="s">
        <v>1255</v>
      </c>
      <c r="G10" t="s">
        <v>1255</v>
      </c>
      <c r="H10" t="s">
        <v>1255</v>
      </c>
      <c r="I10" t="s">
        <v>1255</v>
      </c>
      <c r="J10" t="s">
        <v>1255</v>
      </c>
      <c r="K10" t="s">
        <v>1255</v>
      </c>
      <c r="L10" t="s">
        <v>1255</v>
      </c>
      <c r="M10" t="s">
        <v>1255</v>
      </c>
      <c r="N10" t="s">
        <v>1255</v>
      </c>
      <c r="O10" t="s">
        <v>1255</v>
      </c>
      <c r="P10" t="s">
        <v>1255</v>
      </c>
    </row>
    <row r="11" spans="1:16">
      <c r="A11" t="s">
        <v>1255</v>
      </c>
      <c r="B11" t="s">
        <v>1255</v>
      </c>
      <c r="C11" t="s">
        <v>1255</v>
      </c>
      <c r="D11" t="s">
        <v>1255</v>
      </c>
      <c r="E11" t="s">
        <v>1255</v>
      </c>
      <c r="F11" t="s">
        <v>1255</v>
      </c>
      <c r="G11" t="s">
        <v>1255</v>
      </c>
      <c r="H11" t="s">
        <v>1255</v>
      </c>
      <c r="I11" t="s">
        <v>1255</v>
      </c>
      <c r="J11" t="s">
        <v>1255</v>
      </c>
      <c r="K11" t="s">
        <v>1255</v>
      </c>
      <c r="L11" t="s">
        <v>1255</v>
      </c>
      <c r="M11" t="s">
        <v>1255</v>
      </c>
      <c r="N11" t="s">
        <v>1255</v>
      </c>
      <c r="O11" t="s">
        <v>1255</v>
      </c>
      <c r="P11" t="s">
        <v>1255</v>
      </c>
    </row>
    <row r="12" spans="1:16">
      <c r="A12" t="s">
        <v>1255</v>
      </c>
      <c r="B12" t="s">
        <v>1255</v>
      </c>
      <c r="C12" t="s">
        <v>1255</v>
      </c>
      <c r="D12" t="s">
        <v>1255</v>
      </c>
      <c r="E12" t="s">
        <v>1255</v>
      </c>
      <c r="F12" t="s">
        <v>1255</v>
      </c>
      <c r="G12" t="s">
        <v>1255</v>
      </c>
      <c r="H12" t="s">
        <v>1255</v>
      </c>
      <c r="I12" t="s">
        <v>1255</v>
      </c>
      <c r="J12" t="s">
        <v>1255</v>
      </c>
      <c r="K12" t="s">
        <v>1255</v>
      </c>
      <c r="L12" t="s">
        <v>1255</v>
      </c>
      <c r="M12" t="s">
        <v>1255</v>
      </c>
      <c r="N12" t="s">
        <v>1255</v>
      </c>
      <c r="O12" t="s">
        <v>1255</v>
      </c>
      <c r="P12" t="s">
        <v>1255</v>
      </c>
    </row>
    <row r="13" spans="1:16">
      <c r="A13" t="s">
        <v>1255</v>
      </c>
      <c r="B13" t="s">
        <v>1255</v>
      </c>
      <c r="C13" t="s">
        <v>1255</v>
      </c>
      <c r="D13" t="s">
        <v>1255</v>
      </c>
      <c r="E13" t="s">
        <v>1255</v>
      </c>
      <c r="F13" t="s">
        <v>1255</v>
      </c>
      <c r="G13" t="s">
        <v>1255</v>
      </c>
      <c r="H13" t="s">
        <v>1255</v>
      </c>
      <c r="I13" t="s">
        <v>1255</v>
      </c>
      <c r="J13" t="s">
        <v>1255</v>
      </c>
      <c r="K13" t="s">
        <v>1255</v>
      </c>
      <c r="L13" t="s">
        <v>1255</v>
      </c>
      <c r="M13" t="s">
        <v>1255</v>
      </c>
      <c r="N13" t="s">
        <v>1255</v>
      </c>
      <c r="O13" t="s">
        <v>1255</v>
      </c>
      <c r="P13" t="s">
        <v>1255</v>
      </c>
    </row>
    <row r="14" spans="1:16">
      <c r="A14" t="s">
        <v>1255</v>
      </c>
      <c r="B14" t="s">
        <v>1255</v>
      </c>
      <c r="C14" t="s">
        <v>1255</v>
      </c>
      <c r="D14" t="s">
        <v>1255</v>
      </c>
      <c r="E14" t="s">
        <v>1255</v>
      </c>
      <c r="F14" t="s">
        <v>1255</v>
      </c>
      <c r="G14" t="s">
        <v>1255</v>
      </c>
      <c r="H14" t="s">
        <v>1255</v>
      </c>
      <c r="I14" t="s">
        <v>1255</v>
      </c>
      <c r="J14" t="s">
        <v>1255</v>
      </c>
      <c r="K14" t="s">
        <v>1255</v>
      </c>
      <c r="L14" t="s">
        <v>1255</v>
      </c>
      <c r="M14" t="s">
        <v>1255</v>
      </c>
      <c r="N14" t="s">
        <v>1255</v>
      </c>
      <c r="O14" t="s">
        <v>1255</v>
      </c>
      <c r="P14" t="s">
        <v>1255</v>
      </c>
    </row>
    <row r="15" spans="1:16">
      <c r="A15" t="s">
        <v>1255</v>
      </c>
      <c r="B15" t="s">
        <v>1255</v>
      </c>
      <c r="C15" t="s">
        <v>1255</v>
      </c>
      <c r="D15" t="s">
        <v>1255</v>
      </c>
      <c r="E15" t="s">
        <v>1255</v>
      </c>
      <c r="F15" t="s">
        <v>1255</v>
      </c>
      <c r="G15" t="s">
        <v>1255</v>
      </c>
      <c r="H15" t="s">
        <v>1255</v>
      </c>
      <c r="I15" t="s">
        <v>1255</v>
      </c>
      <c r="J15" t="s">
        <v>1255</v>
      </c>
      <c r="K15" t="s">
        <v>1255</v>
      </c>
      <c r="L15" t="s">
        <v>1255</v>
      </c>
      <c r="M15" t="s">
        <v>1255</v>
      </c>
      <c r="N15" t="s">
        <v>1255</v>
      </c>
      <c r="O15" t="s">
        <v>1255</v>
      </c>
      <c r="P15" t="s">
        <v>1255</v>
      </c>
    </row>
    <row r="16" spans="1:16">
      <c r="A16" t="s">
        <v>1255</v>
      </c>
      <c r="B16" t="s">
        <v>1255</v>
      </c>
      <c r="C16" t="s">
        <v>1255</v>
      </c>
      <c r="D16" t="s">
        <v>1255</v>
      </c>
      <c r="E16" t="s">
        <v>1255</v>
      </c>
      <c r="F16" t="s">
        <v>1255</v>
      </c>
      <c r="G16" t="s">
        <v>1255</v>
      </c>
      <c r="H16" t="s">
        <v>1255</v>
      </c>
      <c r="I16" t="s">
        <v>1255</v>
      </c>
      <c r="J16" t="s">
        <v>1255</v>
      </c>
      <c r="K16" t="s">
        <v>1255</v>
      </c>
      <c r="L16" t="s">
        <v>1255</v>
      </c>
      <c r="M16" t="s">
        <v>1255</v>
      </c>
      <c r="N16" t="s">
        <v>1255</v>
      </c>
      <c r="O16" t="s">
        <v>1255</v>
      </c>
      <c r="P16" t="s">
        <v>1255</v>
      </c>
    </row>
    <row r="17" spans="1:16">
      <c r="A17" t="s">
        <v>1255</v>
      </c>
      <c r="B17" t="s">
        <v>1255</v>
      </c>
      <c r="C17" t="s">
        <v>1255</v>
      </c>
      <c r="D17" t="s">
        <v>1255</v>
      </c>
      <c r="E17" t="s">
        <v>1255</v>
      </c>
      <c r="F17" t="s">
        <v>1255</v>
      </c>
      <c r="G17" t="s">
        <v>1255</v>
      </c>
      <c r="H17" t="s">
        <v>1255</v>
      </c>
      <c r="I17" t="s">
        <v>1255</v>
      </c>
      <c r="J17" t="s">
        <v>1255</v>
      </c>
      <c r="K17" t="s">
        <v>1255</v>
      </c>
      <c r="L17" t="s">
        <v>1255</v>
      </c>
      <c r="M17" t="s">
        <v>1255</v>
      </c>
      <c r="N17" t="s">
        <v>1255</v>
      </c>
      <c r="O17" t="s">
        <v>1255</v>
      </c>
      <c r="P17" t="s">
        <v>1255</v>
      </c>
    </row>
    <row r="18" spans="1:16">
      <c r="A18" t="s">
        <v>1255</v>
      </c>
      <c r="B18" t="s">
        <v>1255</v>
      </c>
      <c r="C18" t="s">
        <v>1255</v>
      </c>
      <c r="D18" t="s">
        <v>1255</v>
      </c>
      <c r="E18" t="s">
        <v>1255</v>
      </c>
      <c r="F18" t="s">
        <v>1255</v>
      </c>
      <c r="G18" t="s">
        <v>1255</v>
      </c>
      <c r="H18" t="s">
        <v>1255</v>
      </c>
      <c r="I18" t="s">
        <v>1255</v>
      </c>
      <c r="J18" t="s">
        <v>1255</v>
      </c>
      <c r="K18" t="s">
        <v>1255</v>
      </c>
      <c r="L18" t="s">
        <v>1255</v>
      </c>
      <c r="M18" t="s">
        <v>1255</v>
      </c>
      <c r="N18" t="s">
        <v>1255</v>
      </c>
      <c r="O18" t="s">
        <v>1255</v>
      </c>
      <c r="P18" t="s">
        <v>1255</v>
      </c>
    </row>
    <row r="19" spans="1:16">
      <c r="A19" t="s">
        <v>1255</v>
      </c>
      <c r="B19" t="s">
        <v>1255</v>
      </c>
      <c r="C19" t="s">
        <v>1255</v>
      </c>
      <c r="D19" t="s">
        <v>1255</v>
      </c>
      <c r="E19" t="s">
        <v>1255</v>
      </c>
      <c r="F19" t="s">
        <v>1255</v>
      </c>
      <c r="G19" t="s">
        <v>1255</v>
      </c>
      <c r="H19" t="s">
        <v>1255</v>
      </c>
      <c r="I19" t="s">
        <v>1255</v>
      </c>
      <c r="J19" t="s">
        <v>1255</v>
      </c>
      <c r="K19" t="s">
        <v>1255</v>
      </c>
      <c r="L19" t="s">
        <v>1255</v>
      </c>
      <c r="M19" t="s">
        <v>1255</v>
      </c>
      <c r="N19" t="s">
        <v>1255</v>
      </c>
      <c r="O19" t="s">
        <v>1255</v>
      </c>
      <c r="P19" t="s">
        <v>1255</v>
      </c>
    </row>
    <row r="20" spans="1:16">
      <c r="A20" t="s">
        <v>1255</v>
      </c>
      <c r="B20" t="s">
        <v>1255</v>
      </c>
      <c r="C20" t="s">
        <v>1255</v>
      </c>
      <c r="D20" t="s">
        <v>1255</v>
      </c>
      <c r="E20" t="s">
        <v>1255</v>
      </c>
      <c r="F20" t="s">
        <v>1255</v>
      </c>
      <c r="G20" t="s">
        <v>1255</v>
      </c>
      <c r="H20" t="s">
        <v>1255</v>
      </c>
      <c r="I20" t="s">
        <v>1255</v>
      </c>
      <c r="J20" t="s">
        <v>1255</v>
      </c>
      <c r="K20" t="s">
        <v>1255</v>
      </c>
      <c r="L20" t="s">
        <v>1255</v>
      </c>
      <c r="M20" t="s">
        <v>1255</v>
      </c>
      <c r="N20" t="s">
        <v>1255</v>
      </c>
      <c r="O20" t="s">
        <v>1255</v>
      </c>
      <c r="P20" t="s">
        <v>1255</v>
      </c>
    </row>
    <row r="21" spans="1:16">
      <c r="A21" t="s">
        <v>1255</v>
      </c>
      <c r="B21" t="s">
        <v>1255</v>
      </c>
      <c r="C21" t="s">
        <v>1255</v>
      </c>
      <c r="D21" t="s">
        <v>1255</v>
      </c>
      <c r="E21" t="s">
        <v>1255</v>
      </c>
      <c r="F21" t="s">
        <v>1255</v>
      </c>
      <c r="G21" t="s">
        <v>1255</v>
      </c>
      <c r="H21" t="s">
        <v>1255</v>
      </c>
      <c r="I21" t="s">
        <v>1255</v>
      </c>
      <c r="J21" t="s">
        <v>1255</v>
      </c>
      <c r="K21" t="s">
        <v>1255</v>
      </c>
      <c r="L21" t="s">
        <v>1255</v>
      </c>
      <c r="M21" t="s">
        <v>1255</v>
      </c>
      <c r="N21" t="s">
        <v>1255</v>
      </c>
      <c r="O21" t="s">
        <v>1255</v>
      </c>
      <c r="P21" t="s">
        <v>1255</v>
      </c>
    </row>
    <row r="22" spans="1:16">
      <c r="A22" t="s">
        <v>1255</v>
      </c>
      <c r="B22" t="s">
        <v>1255</v>
      </c>
      <c r="C22" t="s">
        <v>1255</v>
      </c>
      <c r="D22" t="s">
        <v>1255</v>
      </c>
      <c r="E22" t="s">
        <v>1255</v>
      </c>
      <c r="F22" t="s">
        <v>1255</v>
      </c>
      <c r="G22" t="s">
        <v>1255</v>
      </c>
      <c r="H22" t="s">
        <v>1255</v>
      </c>
      <c r="I22" t="s">
        <v>1255</v>
      </c>
      <c r="J22" t="s">
        <v>1255</v>
      </c>
      <c r="K22" t="s">
        <v>1255</v>
      </c>
      <c r="L22" t="s">
        <v>1255</v>
      </c>
      <c r="M22" t="s">
        <v>1255</v>
      </c>
      <c r="N22" t="s">
        <v>1255</v>
      </c>
      <c r="O22" t="s">
        <v>1255</v>
      </c>
      <c r="P22" t="s">
        <v>1255</v>
      </c>
    </row>
    <row r="23" spans="1:16">
      <c r="A23" t="s">
        <v>1255</v>
      </c>
      <c r="B23" t="s">
        <v>1255</v>
      </c>
      <c r="C23" t="s">
        <v>1255</v>
      </c>
      <c r="D23" t="s">
        <v>1255</v>
      </c>
      <c r="E23" t="s">
        <v>1255</v>
      </c>
      <c r="F23" t="s">
        <v>1255</v>
      </c>
      <c r="G23" t="s">
        <v>1255</v>
      </c>
      <c r="H23" t="s">
        <v>1255</v>
      </c>
      <c r="I23" t="s">
        <v>1255</v>
      </c>
      <c r="J23" t="s">
        <v>1255</v>
      </c>
      <c r="K23" t="s">
        <v>1255</v>
      </c>
      <c r="L23" t="s">
        <v>1255</v>
      </c>
      <c r="M23" t="s">
        <v>1255</v>
      </c>
      <c r="N23" t="s">
        <v>1255</v>
      </c>
      <c r="O23" t="s">
        <v>1255</v>
      </c>
      <c r="P23" t="s">
        <v>1255</v>
      </c>
    </row>
    <row r="24" spans="1:16">
      <c r="A24" t="s">
        <v>1255</v>
      </c>
      <c r="B24" t="s">
        <v>1255</v>
      </c>
      <c r="C24" t="s">
        <v>1255</v>
      </c>
      <c r="D24" t="s">
        <v>1255</v>
      </c>
      <c r="E24" t="s">
        <v>1255</v>
      </c>
      <c r="F24" t="s">
        <v>1255</v>
      </c>
      <c r="G24" t="s">
        <v>1255</v>
      </c>
      <c r="H24" t="s">
        <v>1255</v>
      </c>
      <c r="I24" t="s">
        <v>1255</v>
      </c>
      <c r="J24" t="s">
        <v>1255</v>
      </c>
      <c r="K24" t="s">
        <v>1255</v>
      </c>
      <c r="L24" t="s">
        <v>1255</v>
      </c>
      <c r="M24" t="s">
        <v>1255</v>
      </c>
      <c r="N24" t="s">
        <v>1255</v>
      </c>
      <c r="O24" t="s">
        <v>1255</v>
      </c>
      <c r="P24" t="s">
        <v>1255</v>
      </c>
    </row>
    <row r="25" spans="1:16">
      <c r="A25" t="s">
        <v>1255</v>
      </c>
      <c r="B25" t="s">
        <v>1255</v>
      </c>
      <c r="C25" t="s">
        <v>1255</v>
      </c>
      <c r="D25" t="s">
        <v>1255</v>
      </c>
      <c r="E25" t="s">
        <v>1255</v>
      </c>
      <c r="F25" t="s">
        <v>1255</v>
      </c>
      <c r="G25" t="s">
        <v>1255</v>
      </c>
      <c r="H25" t="s">
        <v>1255</v>
      </c>
      <c r="I25" t="s">
        <v>1255</v>
      </c>
      <c r="J25" t="s">
        <v>1255</v>
      </c>
      <c r="K25" t="s">
        <v>1255</v>
      </c>
      <c r="L25" t="s">
        <v>1255</v>
      </c>
      <c r="M25" t="s">
        <v>1255</v>
      </c>
      <c r="N25" t="s">
        <v>1255</v>
      </c>
      <c r="O25" t="s">
        <v>1255</v>
      </c>
      <c r="P25" t="s">
        <v>1255</v>
      </c>
    </row>
    <row r="26" spans="1:16">
      <c r="A26" t="s">
        <v>1255</v>
      </c>
      <c r="B26" t="s">
        <v>1255</v>
      </c>
      <c r="C26" t="s">
        <v>1255</v>
      </c>
      <c r="D26" t="s">
        <v>1255</v>
      </c>
      <c r="E26" t="s">
        <v>1255</v>
      </c>
      <c r="F26" t="s">
        <v>1255</v>
      </c>
      <c r="G26" t="s">
        <v>1255</v>
      </c>
      <c r="H26" t="s">
        <v>1255</v>
      </c>
      <c r="I26" t="s">
        <v>1255</v>
      </c>
      <c r="J26" t="s">
        <v>1255</v>
      </c>
      <c r="K26" t="s">
        <v>1255</v>
      </c>
      <c r="L26" t="s">
        <v>1255</v>
      </c>
      <c r="M26" t="s">
        <v>1255</v>
      </c>
      <c r="N26" t="s">
        <v>1255</v>
      </c>
      <c r="O26" t="s">
        <v>1255</v>
      </c>
      <c r="P26" t="s">
        <v>1255</v>
      </c>
    </row>
    <row r="27" spans="1:16">
      <c r="A27" t="s">
        <v>1255</v>
      </c>
      <c r="B27" t="s">
        <v>1255</v>
      </c>
      <c r="C27" t="s">
        <v>1255</v>
      </c>
      <c r="D27" t="s">
        <v>1255</v>
      </c>
      <c r="E27" t="s">
        <v>1255</v>
      </c>
      <c r="F27" t="s">
        <v>1255</v>
      </c>
      <c r="G27" t="s">
        <v>1255</v>
      </c>
      <c r="H27" t="s">
        <v>1255</v>
      </c>
      <c r="I27" t="s">
        <v>1255</v>
      </c>
      <c r="J27" t="s">
        <v>1255</v>
      </c>
      <c r="K27" t="s">
        <v>1255</v>
      </c>
      <c r="L27" t="s">
        <v>1255</v>
      </c>
      <c r="M27" t="s">
        <v>1255</v>
      </c>
      <c r="N27" t="s">
        <v>1255</v>
      </c>
      <c r="O27" t="s">
        <v>1255</v>
      </c>
      <c r="P27" t="s">
        <v>1255</v>
      </c>
    </row>
    <row r="28" spans="1:16">
      <c r="A28" t="s">
        <v>1255</v>
      </c>
      <c r="B28" t="s">
        <v>1255</v>
      </c>
      <c r="C28" t="s">
        <v>1255</v>
      </c>
      <c r="D28" t="s">
        <v>1255</v>
      </c>
      <c r="E28" t="s">
        <v>1255</v>
      </c>
      <c r="F28" t="s">
        <v>1255</v>
      </c>
      <c r="G28" t="s">
        <v>1255</v>
      </c>
      <c r="H28" t="s">
        <v>1255</v>
      </c>
      <c r="I28" t="s">
        <v>1255</v>
      </c>
      <c r="J28" t="s">
        <v>1255</v>
      </c>
      <c r="K28" t="s">
        <v>1255</v>
      </c>
      <c r="L28" t="s">
        <v>1255</v>
      </c>
      <c r="M28" t="s">
        <v>1255</v>
      </c>
      <c r="N28" t="s">
        <v>1255</v>
      </c>
      <c r="O28" t="s">
        <v>1255</v>
      </c>
      <c r="P28" t="s">
        <v>1255</v>
      </c>
    </row>
    <row r="29" spans="1:16">
      <c r="A29" t="s">
        <v>1255</v>
      </c>
      <c r="B29" t="s">
        <v>1255</v>
      </c>
      <c r="C29" t="s">
        <v>1255</v>
      </c>
      <c r="D29" t="s">
        <v>1255</v>
      </c>
      <c r="E29" t="s">
        <v>1255</v>
      </c>
      <c r="F29" t="s">
        <v>1255</v>
      </c>
      <c r="G29" t="s">
        <v>1255</v>
      </c>
      <c r="H29" t="s">
        <v>1255</v>
      </c>
      <c r="I29" t="s">
        <v>1255</v>
      </c>
      <c r="J29" t="s">
        <v>1255</v>
      </c>
      <c r="K29" t="s">
        <v>1255</v>
      </c>
      <c r="L29" t="s">
        <v>1255</v>
      </c>
      <c r="M29" t="s">
        <v>1255</v>
      </c>
      <c r="N29" t="s">
        <v>1255</v>
      </c>
      <c r="O29" t="s">
        <v>1255</v>
      </c>
      <c r="P29" t="s">
        <v>1255</v>
      </c>
    </row>
    <row r="30" spans="1:16">
      <c r="A30" t="s">
        <v>1255</v>
      </c>
      <c r="B30" t="s">
        <v>1255</v>
      </c>
      <c r="C30" t="s">
        <v>1255</v>
      </c>
      <c r="D30" t="s">
        <v>1255</v>
      </c>
      <c r="E30" t="s">
        <v>1255</v>
      </c>
      <c r="F30" t="s">
        <v>1255</v>
      </c>
      <c r="G30" t="s">
        <v>1255</v>
      </c>
      <c r="H30" t="s">
        <v>1255</v>
      </c>
      <c r="I30" t="s">
        <v>1255</v>
      </c>
      <c r="J30" t="s">
        <v>1255</v>
      </c>
      <c r="K30" t="s">
        <v>1255</v>
      </c>
      <c r="L30" t="s">
        <v>1255</v>
      </c>
      <c r="M30" t="s">
        <v>1255</v>
      </c>
      <c r="N30" t="s">
        <v>1255</v>
      </c>
      <c r="O30" t="s">
        <v>1255</v>
      </c>
      <c r="P30" t="s">
        <v>1255</v>
      </c>
    </row>
    <row r="31" spans="1:16">
      <c r="A31" t="s">
        <v>1255</v>
      </c>
      <c r="B31" t="s">
        <v>1255</v>
      </c>
      <c r="C31" t="s">
        <v>1255</v>
      </c>
      <c r="D31" t="s">
        <v>1255</v>
      </c>
      <c r="E31" t="s">
        <v>1255</v>
      </c>
      <c r="F31" t="s">
        <v>1255</v>
      </c>
      <c r="G31" t="s">
        <v>1255</v>
      </c>
      <c r="H31" t="s">
        <v>1255</v>
      </c>
      <c r="I31" t="s">
        <v>1255</v>
      </c>
      <c r="J31" t="s">
        <v>1255</v>
      </c>
      <c r="K31" t="s">
        <v>1255</v>
      </c>
      <c r="L31" t="s">
        <v>1255</v>
      </c>
      <c r="M31" t="s">
        <v>1255</v>
      </c>
      <c r="N31" t="s">
        <v>1255</v>
      </c>
      <c r="O31" t="s">
        <v>1255</v>
      </c>
      <c r="P31" t="s">
        <v>1255</v>
      </c>
    </row>
    <row r="32" spans="1:16">
      <c r="A32" t="s">
        <v>1255</v>
      </c>
      <c r="B32" t="s">
        <v>1255</v>
      </c>
      <c r="C32" t="s">
        <v>1255</v>
      </c>
      <c r="D32" t="s">
        <v>1255</v>
      </c>
      <c r="E32" t="s">
        <v>1255</v>
      </c>
      <c r="F32" t="s">
        <v>1255</v>
      </c>
      <c r="G32" t="s">
        <v>1255</v>
      </c>
      <c r="H32" t="s">
        <v>1255</v>
      </c>
      <c r="I32" t="s">
        <v>1255</v>
      </c>
      <c r="J32" t="s">
        <v>1255</v>
      </c>
      <c r="K32" t="s">
        <v>1255</v>
      </c>
      <c r="L32" t="s">
        <v>1255</v>
      </c>
      <c r="M32" t="s">
        <v>1255</v>
      </c>
      <c r="N32" t="s">
        <v>1255</v>
      </c>
      <c r="O32" t="s">
        <v>1255</v>
      </c>
      <c r="P32" t="s">
        <v>1255</v>
      </c>
    </row>
    <row r="33" spans="1:16">
      <c r="A33" t="s">
        <v>1255</v>
      </c>
      <c r="B33" t="s">
        <v>1255</v>
      </c>
      <c r="C33" t="s">
        <v>1255</v>
      </c>
      <c r="D33" t="s">
        <v>1255</v>
      </c>
      <c r="E33" t="s">
        <v>1255</v>
      </c>
      <c r="F33" t="s">
        <v>1255</v>
      </c>
      <c r="G33" t="s">
        <v>1255</v>
      </c>
      <c r="H33" t="s">
        <v>1255</v>
      </c>
      <c r="I33" t="s">
        <v>1255</v>
      </c>
      <c r="J33" t="s">
        <v>1255</v>
      </c>
      <c r="K33" t="s">
        <v>1255</v>
      </c>
      <c r="L33" t="s">
        <v>1255</v>
      </c>
      <c r="M33" t="s">
        <v>1255</v>
      </c>
      <c r="N33" t="s">
        <v>1255</v>
      </c>
      <c r="O33" t="s">
        <v>1255</v>
      </c>
      <c r="P33" t="s">
        <v>1255</v>
      </c>
    </row>
    <row r="34" spans="1:16">
      <c r="A34" t="s">
        <v>1255</v>
      </c>
      <c r="B34" t="s">
        <v>1255</v>
      </c>
      <c r="C34" t="s">
        <v>1255</v>
      </c>
      <c r="D34" t="s">
        <v>1255</v>
      </c>
      <c r="E34" t="s">
        <v>1255</v>
      </c>
      <c r="F34" t="s">
        <v>1255</v>
      </c>
      <c r="G34" t="s">
        <v>1255</v>
      </c>
      <c r="H34" t="s">
        <v>1255</v>
      </c>
      <c r="I34" t="s">
        <v>1255</v>
      </c>
      <c r="J34" t="s">
        <v>1255</v>
      </c>
      <c r="K34" t="s">
        <v>1255</v>
      </c>
      <c r="L34" t="s">
        <v>1255</v>
      </c>
      <c r="M34" t="s">
        <v>1255</v>
      </c>
      <c r="N34" t="s">
        <v>1255</v>
      </c>
      <c r="O34" t="s">
        <v>1255</v>
      </c>
      <c r="P34" t="s">
        <v>1255</v>
      </c>
    </row>
    <row r="35" spans="1:16">
      <c r="A35" t="s">
        <v>1255</v>
      </c>
      <c r="B35" t="s">
        <v>1255</v>
      </c>
      <c r="C35" t="s">
        <v>1255</v>
      </c>
      <c r="D35" t="s">
        <v>1255</v>
      </c>
      <c r="E35" t="s">
        <v>1255</v>
      </c>
      <c r="F35" t="s">
        <v>1255</v>
      </c>
      <c r="G35" t="s">
        <v>1255</v>
      </c>
      <c r="H35" t="s">
        <v>1255</v>
      </c>
      <c r="I35" t="s">
        <v>1255</v>
      </c>
      <c r="J35" t="s">
        <v>1255</v>
      </c>
      <c r="K35" t="s">
        <v>1255</v>
      </c>
      <c r="L35" t="s">
        <v>1255</v>
      </c>
      <c r="M35" t="s">
        <v>1255</v>
      </c>
      <c r="N35" t="s">
        <v>1255</v>
      </c>
      <c r="O35" t="s">
        <v>1255</v>
      </c>
      <c r="P35" t="s">
        <v>1255</v>
      </c>
    </row>
    <row r="36" spans="1:16">
      <c r="A36" t="s">
        <v>1255</v>
      </c>
      <c r="B36" t="s">
        <v>1255</v>
      </c>
      <c r="C36" t="s">
        <v>1255</v>
      </c>
      <c r="D36" t="s">
        <v>1255</v>
      </c>
      <c r="E36" t="s">
        <v>1255</v>
      </c>
      <c r="F36" t="s">
        <v>1255</v>
      </c>
      <c r="G36" t="s">
        <v>1255</v>
      </c>
      <c r="H36" t="s">
        <v>1255</v>
      </c>
      <c r="I36" t="s">
        <v>1255</v>
      </c>
      <c r="J36" t="s">
        <v>1255</v>
      </c>
      <c r="K36" t="s">
        <v>1255</v>
      </c>
      <c r="L36" t="s">
        <v>1255</v>
      </c>
      <c r="M36" t="s">
        <v>1255</v>
      </c>
      <c r="N36" t="s">
        <v>1255</v>
      </c>
      <c r="O36" t="s">
        <v>1255</v>
      </c>
      <c r="P36" t="s">
        <v>1255</v>
      </c>
    </row>
    <row r="37" spans="1:16">
      <c r="A37" t="s">
        <v>1255</v>
      </c>
      <c r="B37" t="s">
        <v>1255</v>
      </c>
      <c r="C37" t="s">
        <v>1255</v>
      </c>
      <c r="D37" t="s">
        <v>1255</v>
      </c>
      <c r="E37" t="s">
        <v>1255</v>
      </c>
      <c r="F37" t="s">
        <v>1255</v>
      </c>
      <c r="G37" t="s">
        <v>1255</v>
      </c>
      <c r="H37" t="s">
        <v>1255</v>
      </c>
      <c r="I37" t="s">
        <v>1255</v>
      </c>
      <c r="J37" t="s">
        <v>1255</v>
      </c>
      <c r="K37" t="s">
        <v>1255</v>
      </c>
      <c r="L37" t="s">
        <v>1255</v>
      </c>
      <c r="M37" t="s">
        <v>1255</v>
      </c>
      <c r="N37" t="s">
        <v>1255</v>
      </c>
      <c r="O37" t="s">
        <v>1255</v>
      </c>
      <c r="P37" t="s">
        <v>1255</v>
      </c>
    </row>
    <row r="38" spans="1:16">
      <c r="A38" t="s">
        <v>1255</v>
      </c>
      <c r="B38" t="s">
        <v>1255</v>
      </c>
      <c r="C38" t="s">
        <v>1255</v>
      </c>
      <c r="D38" t="s">
        <v>1255</v>
      </c>
      <c r="E38" t="s">
        <v>1255</v>
      </c>
      <c r="F38" t="s">
        <v>1255</v>
      </c>
      <c r="G38" t="s">
        <v>1255</v>
      </c>
      <c r="H38" t="s">
        <v>1255</v>
      </c>
      <c r="I38" t="s">
        <v>1255</v>
      </c>
      <c r="J38" t="s">
        <v>1255</v>
      </c>
      <c r="K38" t="s">
        <v>1255</v>
      </c>
      <c r="L38" t="s">
        <v>1255</v>
      </c>
      <c r="M38" t="s">
        <v>1255</v>
      </c>
      <c r="N38" t="s">
        <v>1255</v>
      </c>
      <c r="O38" t="s">
        <v>1255</v>
      </c>
      <c r="P38" t="s">
        <v>1255</v>
      </c>
    </row>
    <row r="39" spans="1:16">
      <c r="A39" t="s">
        <v>1255</v>
      </c>
      <c r="B39" t="s">
        <v>1255</v>
      </c>
      <c r="C39" t="s">
        <v>1255</v>
      </c>
      <c r="D39" t="s">
        <v>1255</v>
      </c>
      <c r="E39" t="s">
        <v>1255</v>
      </c>
      <c r="F39" t="s">
        <v>1255</v>
      </c>
      <c r="G39" t="s">
        <v>1255</v>
      </c>
      <c r="H39" t="s">
        <v>1255</v>
      </c>
      <c r="I39" t="s">
        <v>1255</v>
      </c>
      <c r="J39" t="s">
        <v>1255</v>
      </c>
      <c r="K39" t="s">
        <v>1255</v>
      </c>
      <c r="L39" t="s">
        <v>1255</v>
      </c>
      <c r="M39" t="s">
        <v>1255</v>
      </c>
      <c r="N39" t="s">
        <v>1255</v>
      </c>
      <c r="O39" t="s">
        <v>1255</v>
      </c>
      <c r="P39" t="s">
        <v>1255</v>
      </c>
    </row>
    <row r="40" spans="1:16">
      <c r="A40" t="s">
        <v>1255</v>
      </c>
      <c r="B40" t="s">
        <v>1255</v>
      </c>
      <c r="C40" t="s">
        <v>1255</v>
      </c>
      <c r="D40" t="s">
        <v>1255</v>
      </c>
      <c r="E40" t="s">
        <v>1255</v>
      </c>
      <c r="F40" t="s">
        <v>1255</v>
      </c>
      <c r="G40" t="s">
        <v>1255</v>
      </c>
      <c r="H40" t="s">
        <v>1255</v>
      </c>
      <c r="I40" t="s">
        <v>1255</v>
      </c>
      <c r="J40" t="s">
        <v>1255</v>
      </c>
      <c r="K40" t="s">
        <v>1255</v>
      </c>
      <c r="L40" t="s">
        <v>1255</v>
      </c>
      <c r="M40" t="s">
        <v>1255</v>
      </c>
      <c r="N40" t="s">
        <v>1255</v>
      </c>
      <c r="O40" t="s">
        <v>1255</v>
      </c>
      <c r="P40" t="s">
        <v>1255</v>
      </c>
    </row>
    <row r="41" spans="1:16">
      <c r="A41" t="s">
        <v>1255</v>
      </c>
      <c r="B41" t="s">
        <v>1255</v>
      </c>
      <c r="C41" t="s">
        <v>1255</v>
      </c>
      <c r="D41" t="s">
        <v>1255</v>
      </c>
      <c r="E41" t="s">
        <v>1255</v>
      </c>
      <c r="F41" t="s">
        <v>1255</v>
      </c>
      <c r="G41" t="s">
        <v>1255</v>
      </c>
      <c r="H41" t="s">
        <v>1255</v>
      </c>
      <c r="I41" t="s">
        <v>1255</v>
      </c>
      <c r="J41" t="s">
        <v>1255</v>
      </c>
      <c r="K41" t="s">
        <v>1255</v>
      </c>
      <c r="L41" t="s">
        <v>1255</v>
      </c>
      <c r="M41" t="s">
        <v>1255</v>
      </c>
      <c r="N41" t="s">
        <v>1255</v>
      </c>
      <c r="O41" t="s">
        <v>1255</v>
      </c>
      <c r="P41" t="s">
        <v>1255</v>
      </c>
    </row>
    <row r="42" spans="1:16">
      <c r="A42" t="s">
        <v>1255</v>
      </c>
      <c r="B42" t="s">
        <v>1255</v>
      </c>
      <c r="C42" t="s">
        <v>1255</v>
      </c>
      <c r="D42" t="s">
        <v>1255</v>
      </c>
      <c r="E42" t="s">
        <v>1255</v>
      </c>
      <c r="F42" t="s">
        <v>1255</v>
      </c>
      <c r="G42" t="s">
        <v>1255</v>
      </c>
      <c r="H42" t="s">
        <v>1255</v>
      </c>
      <c r="I42" t="s">
        <v>1255</v>
      </c>
      <c r="J42" t="s">
        <v>1255</v>
      </c>
      <c r="K42" t="s">
        <v>1255</v>
      </c>
      <c r="L42" t="s">
        <v>1255</v>
      </c>
      <c r="M42" t="s">
        <v>1255</v>
      </c>
      <c r="N42" t="s">
        <v>1255</v>
      </c>
      <c r="O42" t="s">
        <v>1255</v>
      </c>
      <c r="P42" t="s">
        <v>1255</v>
      </c>
    </row>
    <row r="43" spans="1:16">
      <c r="A43" t="s">
        <v>1255</v>
      </c>
      <c r="B43" t="s">
        <v>1255</v>
      </c>
      <c r="C43" t="s">
        <v>1255</v>
      </c>
      <c r="D43" t="s">
        <v>1255</v>
      </c>
      <c r="E43" t="s">
        <v>1255</v>
      </c>
      <c r="F43" t="s">
        <v>1255</v>
      </c>
      <c r="G43" t="s">
        <v>1255</v>
      </c>
      <c r="H43" t="s">
        <v>1255</v>
      </c>
      <c r="I43" t="s">
        <v>1255</v>
      </c>
      <c r="J43" t="s">
        <v>1255</v>
      </c>
      <c r="K43" t="s">
        <v>1255</v>
      </c>
      <c r="L43" t="s">
        <v>1255</v>
      </c>
      <c r="M43" t="s">
        <v>1255</v>
      </c>
      <c r="N43" t="s">
        <v>1255</v>
      </c>
      <c r="O43" t="s">
        <v>1255</v>
      </c>
      <c r="P43" t="s">
        <v>1255</v>
      </c>
    </row>
    <row r="44" spans="1:16">
      <c r="A44" t="s">
        <v>1255</v>
      </c>
      <c r="B44" t="s">
        <v>1255</v>
      </c>
      <c r="C44" t="s">
        <v>1255</v>
      </c>
      <c r="D44" t="s">
        <v>1255</v>
      </c>
      <c r="E44" t="s">
        <v>1255</v>
      </c>
      <c r="F44" t="s">
        <v>1255</v>
      </c>
      <c r="G44" t="s">
        <v>1255</v>
      </c>
      <c r="H44" t="s">
        <v>1255</v>
      </c>
      <c r="I44" t="s">
        <v>1255</v>
      </c>
      <c r="J44" t="s">
        <v>1255</v>
      </c>
      <c r="K44" t="s">
        <v>1255</v>
      </c>
      <c r="L44" t="s">
        <v>1255</v>
      </c>
      <c r="M44" t="s">
        <v>1255</v>
      </c>
      <c r="N44" t="s">
        <v>1255</v>
      </c>
      <c r="O44" t="s">
        <v>1255</v>
      </c>
      <c r="P44" t="s">
        <v>1255</v>
      </c>
    </row>
    <row r="45" spans="1:16">
      <c r="A45" t="s">
        <v>1255</v>
      </c>
      <c r="B45" t="s">
        <v>1255</v>
      </c>
      <c r="C45" t="s">
        <v>1255</v>
      </c>
      <c r="D45" t="s">
        <v>1255</v>
      </c>
      <c r="E45" t="s">
        <v>1255</v>
      </c>
      <c r="F45" t="s">
        <v>1255</v>
      </c>
      <c r="G45" t="s">
        <v>1255</v>
      </c>
      <c r="H45" t="s">
        <v>1255</v>
      </c>
      <c r="I45" t="s">
        <v>1255</v>
      </c>
      <c r="J45" t="s">
        <v>1255</v>
      </c>
      <c r="K45" t="s">
        <v>1255</v>
      </c>
      <c r="L45" t="s">
        <v>1255</v>
      </c>
      <c r="M45" t="s">
        <v>1255</v>
      </c>
      <c r="N45" t="s">
        <v>1255</v>
      </c>
      <c r="O45" t="s">
        <v>1255</v>
      </c>
      <c r="P45" t="s">
        <v>1255</v>
      </c>
    </row>
    <row r="46" spans="1:16">
      <c r="A46" t="s">
        <v>1255</v>
      </c>
      <c r="B46" t="s">
        <v>1255</v>
      </c>
      <c r="C46" t="s">
        <v>1255</v>
      </c>
      <c r="D46" t="s">
        <v>1255</v>
      </c>
      <c r="E46" t="s">
        <v>1255</v>
      </c>
      <c r="F46" t="s">
        <v>1255</v>
      </c>
      <c r="G46" t="s">
        <v>1255</v>
      </c>
      <c r="H46" t="s">
        <v>1255</v>
      </c>
      <c r="I46" t="s">
        <v>1255</v>
      </c>
      <c r="J46" t="s">
        <v>1255</v>
      </c>
      <c r="K46" t="s">
        <v>1255</v>
      </c>
      <c r="L46" t="s">
        <v>1255</v>
      </c>
      <c r="M46" t="s">
        <v>1255</v>
      </c>
      <c r="N46" t="s">
        <v>1255</v>
      </c>
      <c r="O46" t="s">
        <v>1255</v>
      </c>
      <c r="P46" t="s">
        <v>1255</v>
      </c>
    </row>
    <row r="47" spans="1:16">
      <c r="A47" t="s">
        <v>1255</v>
      </c>
      <c r="B47" t="s">
        <v>1255</v>
      </c>
      <c r="C47" t="s">
        <v>1255</v>
      </c>
      <c r="D47" t="s">
        <v>1255</v>
      </c>
      <c r="E47" t="s">
        <v>1255</v>
      </c>
      <c r="F47" t="s">
        <v>1255</v>
      </c>
      <c r="G47" t="s">
        <v>1255</v>
      </c>
      <c r="H47" t="s">
        <v>1255</v>
      </c>
      <c r="I47" t="s">
        <v>1255</v>
      </c>
      <c r="J47" t="s">
        <v>1255</v>
      </c>
      <c r="K47" t="s">
        <v>1255</v>
      </c>
      <c r="L47" t="s">
        <v>1255</v>
      </c>
      <c r="M47" t="s">
        <v>1255</v>
      </c>
      <c r="N47" t="s">
        <v>1255</v>
      </c>
      <c r="O47" t="s">
        <v>1255</v>
      </c>
      <c r="P47" t="s">
        <v>1255</v>
      </c>
    </row>
    <row r="48" spans="1:16">
      <c r="A48" t="s">
        <v>1255</v>
      </c>
      <c r="B48" t="s">
        <v>1255</v>
      </c>
      <c r="C48" t="s">
        <v>1255</v>
      </c>
      <c r="D48" t="s">
        <v>1255</v>
      </c>
      <c r="E48" t="s">
        <v>1255</v>
      </c>
      <c r="F48" t="s">
        <v>1255</v>
      </c>
      <c r="G48" t="s">
        <v>1255</v>
      </c>
      <c r="H48" t="s">
        <v>1255</v>
      </c>
      <c r="I48" t="s">
        <v>1255</v>
      </c>
      <c r="J48" t="s">
        <v>1255</v>
      </c>
      <c r="K48" t="s">
        <v>1255</v>
      </c>
      <c r="L48" t="s">
        <v>1255</v>
      </c>
      <c r="M48" t="s">
        <v>1255</v>
      </c>
      <c r="N48" t="s">
        <v>1255</v>
      </c>
      <c r="O48" t="s">
        <v>1255</v>
      </c>
      <c r="P48" t="s">
        <v>1255</v>
      </c>
    </row>
    <row r="49" spans="1:16">
      <c r="A49" t="s">
        <v>1255</v>
      </c>
      <c r="B49" t="s">
        <v>1255</v>
      </c>
      <c r="C49" t="s">
        <v>1255</v>
      </c>
      <c r="D49" t="s">
        <v>1255</v>
      </c>
      <c r="E49" t="s">
        <v>1255</v>
      </c>
      <c r="F49" t="s">
        <v>1255</v>
      </c>
      <c r="G49" t="s">
        <v>1255</v>
      </c>
      <c r="H49" t="s">
        <v>1255</v>
      </c>
      <c r="I49" t="s">
        <v>1255</v>
      </c>
      <c r="J49" t="s">
        <v>1255</v>
      </c>
      <c r="K49" t="s">
        <v>1255</v>
      </c>
      <c r="L49" t="s">
        <v>1255</v>
      </c>
      <c r="M49" t="s">
        <v>1255</v>
      </c>
      <c r="N49" t="s">
        <v>1255</v>
      </c>
      <c r="O49" t="s">
        <v>1255</v>
      </c>
      <c r="P49" t="s">
        <v>1255</v>
      </c>
    </row>
    <row r="50" spans="1:16">
      <c r="A50" t="s">
        <v>1255</v>
      </c>
      <c r="B50" t="s">
        <v>1255</v>
      </c>
      <c r="C50" t="s">
        <v>1255</v>
      </c>
      <c r="D50" t="s">
        <v>1255</v>
      </c>
      <c r="E50" t="s">
        <v>1255</v>
      </c>
      <c r="F50" t="s">
        <v>1255</v>
      </c>
      <c r="G50" t="s">
        <v>1255</v>
      </c>
      <c r="H50" t="s">
        <v>1255</v>
      </c>
      <c r="I50" t="s">
        <v>1255</v>
      </c>
      <c r="J50" t="s">
        <v>1255</v>
      </c>
      <c r="K50" t="s">
        <v>1255</v>
      </c>
      <c r="L50" t="s">
        <v>1255</v>
      </c>
      <c r="M50" t="s">
        <v>1255</v>
      </c>
      <c r="N50" t="s">
        <v>1255</v>
      </c>
      <c r="O50" t="s">
        <v>1255</v>
      </c>
      <c r="P50" t="s">
        <v>1255</v>
      </c>
    </row>
    <row r="51" spans="1:16">
      <c r="A51" t="s">
        <v>1255</v>
      </c>
      <c r="B51" t="s">
        <v>1255</v>
      </c>
      <c r="C51" t="s">
        <v>1255</v>
      </c>
      <c r="D51" t="s">
        <v>1255</v>
      </c>
      <c r="E51" t="s">
        <v>1255</v>
      </c>
      <c r="F51" t="s">
        <v>1255</v>
      </c>
      <c r="G51" t="s">
        <v>1255</v>
      </c>
      <c r="H51" t="s">
        <v>1255</v>
      </c>
      <c r="I51" t="s">
        <v>1255</v>
      </c>
      <c r="J51" t="s">
        <v>1255</v>
      </c>
      <c r="K51" t="s">
        <v>1255</v>
      </c>
      <c r="L51" t="s">
        <v>1255</v>
      </c>
      <c r="M51" t="s">
        <v>1255</v>
      </c>
      <c r="N51" t="s">
        <v>1255</v>
      </c>
      <c r="O51" t="s">
        <v>1255</v>
      </c>
      <c r="P51" t="s">
        <v>1255</v>
      </c>
    </row>
    <row r="52" spans="1:16">
      <c r="A52" t="s">
        <v>1255</v>
      </c>
      <c r="B52" t="s">
        <v>1255</v>
      </c>
      <c r="C52" t="s">
        <v>1255</v>
      </c>
      <c r="D52" t="s">
        <v>1255</v>
      </c>
      <c r="E52" t="s">
        <v>1255</v>
      </c>
      <c r="F52" t="s">
        <v>1255</v>
      </c>
      <c r="G52" t="s">
        <v>1255</v>
      </c>
      <c r="H52" t="s">
        <v>1255</v>
      </c>
      <c r="I52" t="s">
        <v>1255</v>
      </c>
      <c r="J52" t="s">
        <v>1255</v>
      </c>
      <c r="K52" t="s">
        <v>1255</v>
      </c>
      <c r="L52" t="s">
        <v>1255</v>
      </c>
      <c r="M52" t="s">
        <v>1255</v>
      </c>
      <c r="N52" t="s">
        <v>1255</v>
      </c>
      <c r="O52" t="s">
        <v>1255</v>
      </c>
      <c r="P52" t="s">
        <v>1255</v>
      </c>
    </row>
    <row r="53" spans="1:16">
      <c r="A53" t="s">
        <v>1255</v>
      </c>
      <c r="B53" t="s">
        <v>1255</v>
      </c>
      <c r="C53" t="s">
        <v>1255</v>
      </c>
      <c r="D53" t="s">
        <v>1255</v>
      </c>
      <c r="E53" t="s">
        <v>1255</v>
      </c>
      <c r="F53" t="s">
        <v>1255</v>
      </c>
      <c r="G53" t="s">
        <v>1255</v>
      </c>
      <c r="H53" t="s">
        <v>1255</v>
      </c>
      <c r="I53" t="s">
        <v>1255</v>
      </c>
      <c r="J53" t="s">
        <v>1255</v>
      </c>
      <c r="K53" t="s">
        <v>1255</v>
      </c>
      <c r="L53" t="s">
        <v>1255</v>
      </c>
      <c r="M53" t="s">
        <v>1255</v>
      </c>
      <c r="N53" t="s">
        <v>1255</v>
      </c>
      <c r="O53" t="s">
        <v>1255</v>
      </c>
      <c r="P53" t="s">
        <v>1255</v>
      </c>
    </row>
    <row r="54" spans="1:16">
      <c r="A54" t="s">
        <v>1255</v>
      </c>
      <c r="B54" t="s">
        <v>1255</v>
      </c>
      <c r="C54" t="s">
        <v>17001</v>
      </c>
      <c r="D54" t="s">
        <v>17002</v>
      </c>
      <c r="E54" t="s">
        <v>9745</v>
      </c>
      <c r="F54" t="s">
        <v>1255</v>
      </c>
      <c r="G54" t="s">
        <v>1255</v>
      </c>
      <c r="H54" t="s">
        <v>1255</v>
      </c>
      <c r="I54" t="s">
        <v>1255</v>
      </c>
      <c r="J54" t="s">
        <v>1255</v>
      </c>
      <c r="K54" t="s">
        <v>1255</v>
      </c>
      <c r="L54" t="s">
        <v>1255</v>
      </c>
      <c r="M54" t="s">
        <v>1255</v>
      </c>
      <c r="N54" t="s">
        <v>1255</v>
      </c>
      <c r="O54" t="s">
        <v>1255</v>
      </c>
      <c r="P54" t="s">
        <v>1255</v>
      </c>
    </row>
    <row r="55" spans="1:16">
      <c r="A55" t="s">
        <v>1255</v>
      </c>
      <c r="B55" t="s">
        <v>1255</v>
      </c>
      <c r="C55" t="s">
        <v>17001</v>
      </c>
      <c r="D55" t="s">
        <v>17003</v>
      </c>
      <c r="E55" t="s">
        <v>9747</v>
      </c>
      <c r="F55" t="s">
        <v>9646</v>
      </c>
      <c r="G55" t="s">
        <v>1255</v>
      </c>
      <c r="H55" t="s">
        <v>1255</v>
      </c>
      <c r="I55" t="s">
        <v>1255</v>
      </c>
      <c r="J55" t="s">
        <v>1255</v>
      </c>
      <c r="K55" t="s">
        <v>1255</v>
      </c>
      <c r="L55" t="s">
        <v>1255</v>
      </c>
      <c r="M55" t="s">
        <v>1255</v>
      </c>
      <c r="N55" t="s">
        <v>1255</v>
      </c>
      <c r="O55" t="s">
        <v>1255</v>
      </c>
      <c r="P55" t="s">
        <v>1255</v>
      </c>
    </row>
    <row r="56" spans="1:16">
      <c r="A56" t="s">
        <v>1255</v>
      </c>
      <c r="B56" t="s">
        <v>1255</v>
      </c>
      <c r="C56" t="s">
        <v>17004</v>
      </c>
      <c r="D56" t="s">
        <v>17005</v>
      </c>
      <c r="E56" t="s">
        <v>9646</v>
      </c>
      <c r="F56" t="s">
        <v>17006</v>
      </c>
      <c r="G56" t="s">
        <v>1255</v>
      </c>
      <c r="H56" t="s">
        <v>1255</v>
      </c>
      <c r="I56" t="s">
        <v>1255</v>
      </c>
      <c r="J56" t="s">
        <v>1255</v>
      </c>
      <c r="K56" t="s">
        <v>1255</v>
      </c>
      <c r="L56" t="s">
        <v>1255</v>
      </c>
      <c r="M56" t="s">
        <v>1255</v>
      </c>
      <c r="N56" t="s">
        <v>1255</v>
      </c>
      <c r="O56" t="s">
        <v>1255</v>
      </c>
      <c r="P56" t="s">
        <v>1255</v>
      </c>
    </row>
    <row r="57" spans="1:16">
      <c r="A57" t="s">
        <v>1255</v>
      </c>
      <c r="B57" t="s">
        <v>1255</v>
      </c>
      <c r="C57" t="s">
        <v>17004</v>
      </c>
      <c r="D57" t="s">
        <v>17007</v>
      </c>
      <c r="E57" t="s">
        <v>9646</v>
      </c>
      <c r="F57" t="s">
        <v>17008</v>
      </c>
      <c r="G57" t="s">
        <v>1255</v>
      </c>
      <c r="H57" t="s">
        <v>1255</v>
      </c>
      <c r="I57" t="s">
        <v>1255</v>
      </c>
      <c r="J57" t="s">
        <v>1255</v>
      </c>
      <c r="K57" t="s">
        <v>1255</v>
      </c>
      <c r="L57" t="s">
        <v>1255</v>
      </c>
      <c r="M57" t="s">
        <v>1255</v>
      </c>
      <c r="N57" t="s">
        <v>1255</v>
      </c>
      <c r="O57" t="s">
        <v>1255</v>
      </c>
      <c r="P57" t="s">
        <v>1255</v>
      </c>
    </row>
    <row r="58" spans="1:16">
      <c r="A58" t="s">
        <v>1255</v>
      </c>
      <c r="B58" t="s">
        <v>1255</v>
      </c>
      <c r="C58" t="s">
        <v>17004</v>
      </c>
      <c r="D58" t="s">
        <v>17009</v>
      </c>
      <c r="E58" t="s">
        <v>17010</v>
      </c>
      <c r="F58" t="s">
        <v>9646</v>
      </c>
      <c r="G58" t="s">
        <v>1255</v>
      </c>
      <c r="H58" t="s">
        <v>1255</v>
      </c>
      <c r="I58" t="s">
        <v>1255</v>
      </c>
      <c r="J58" t="s">
        <v>1255</v>
      </c>
      <c r="K58" t="s">
        <v>1255</v>
      </c>
      <c r="L58" t="s">
        <v>1255</v>
      </c>
      <c r="M58" t="s">
        <v>1255</v>
      </c>
      <c r="N58" t="s">
        <v>1255</v>
      </c>
      <c r="O58" t="s">
        <v>1255</v>
      </c>
      <c r="P58" t="s">
        <v>1255</v>
      </c>
    </row>
    <row r="59" spans="1:16">
      <c r="A59" t="s">
        <v>1255</v>
      </c>
      <c r="B59" t="s">
        <v>1255</v>
      </c>
      <c r="C59" t="s">
        <v>17004</v>
      </c>
      <c r="D59" t="s">
        <v>17011</v>
      </c>
      <c r="E59" t="s">
        <v>9646</v>
      </c>
      <c r="F59" t="s">
        <v>17012</v>
      </c>
      <c r="G59" t="s">
        <v>1255</v>
      </c>
      <c r="H59" t="s">
        <v>1255</v>
      </c>
      <c r="I59" t="s">
        <v>1255</v>
      </c>
      <c r="J59" t="s">
        <v>1255</v>
      </c>
      <c r="K59" t="s">
        <v>1255</v>
      </c>
      <c r="L59" t="s">
        <v>1255</v>
      </c>
      <c r="M59" t="s">
        <v>1255</v>
      </c>
      <c r="N59" t="s">
        <v>1255</v>
      </c>
      <c r="O59" t="s">
        <v>1255</v>
      </c>
      <c r="P59" t="s">
        <v>1255</v>
      </c>
    </row>
    <row r="60" spans="1:16">
      <c r="A60" t="s">
        <v>1255</v>
      </c>
      <c r="B60" t="s">
        <v>1255</v>
      </c>
      <c r="C60" t="s">
        <v>17013</v>
      </c>
      <c r="D60" t="s">
        <v>17014</v>
      </c>
      <c r="E60" t="s">
        <v>9646</v>
      </c>
      <c r="F60" t="s">
        <v>9756</v>
      </c>
      <c r="G60" t="s">
        <v>1255</v>
      </c>
      <c r="H60" t="s">
        <v>1255</v>
      </c>
      <c r="I60" t="s">
        <v>1255</v>
      </c>
      <c r="J60" t="s">
        <v>1255</v>
      </c>
      <c r="K60" t="s">
        <v>1255</v>
      </c>
      <c r="L60" t="s">
        <v>1255</v>
      </c>
      <c r="M60" t="s">
        <v>1255</v>
      </c>
      <c r="N60" t="s">
        <v>1255</v>
      </c>
      <c r="O60" t="s">
        <v>1255</v>
      </c>
      <c r="P60" t="s">
        <v>1255</v>
      </c>
    </row>
    <row r="61" spans="1:16">
      <c r="A61" t="s">
        <v>1255</v>
      </c>
      <c r="B61" t="s">
        <v>1255</v>
      </c>
      <c r="C61" t="s">
        <v>17013</v>
      </c>
      <c r="D61" t="s">
        <v>17015</v>
      </c>
      <c r="E61" t="s">
        <v>9646</v>
      </c>
      <c r="F61" t="s">
        <v>9991</v>
      </c>
      <c r="G61" t="s">
        <v>1255</v>
      </c>
      <c r="H61" t="s">
        <v>1255</v>
      </c>
      <c r="I61" t="s">
        <v>1255</v>
      </c>
      <c r="J61" t="s">
        <v>1255</v>
      </c>
      <c r="K61" t="s">
        <v>1255</v>
      </c>
      <c r="L61" t="s">
        <v>1255</v>
      </c>
      <c r="M61" t="s">
        <v>1255</v>
      </c>
      <c r="N61" t="s">
        <v>1255</v>
      </c>
      <c r="O61" t="s">
        <v>1255</v>
      </c>
      <c r="P61" t="s">
        <v>1255</v>
      </c>
    </row>
    <row r="62" spans="1:16">
      <c r="A62" t="s">
        <v>1255</v>
      </c>
      <c r="B62" t="s">
        <v>1255</v>
      </c>
      <c r="C62" t="s">
        <v>17013</v>
      </c>
      <c r="D62" t="s">
        <v>17016</v>
      </c>
      <c r="E62" t="s">
        <v>9646</v>
      </c>
      <c r="F62" t="s">
        <v>9749</v>
      </c>
      <c r="G62" t="s">
        <v>1255</v>
      </c>
      <c r="H62" t="s">
        <v>1255</v>
      </c>
      <c r="I62" t="s">
        <v>1255</v>
      </c>
      <c r="J62" t="s">
        <v>1255</v>
      </c>
      <c r="K62" t="s">
        <v>1255</v>
      </c>
      <c r="L62" t="s">
        <v>1255</v>
      </c>
      <c r="M62" t="s">
        <v>1255</v>
      </c>
      <c r="N62" t="s">
        <v>1255</v>
      </c>
      <c r="O62" t="s">
        <v>1255</v>
      </c>
      <c r="P62" t="s">
        <v>1255</v>
      </c>
    </row>
    <row r="63" spans="1:16">
      <c r="A63" t="s">
        <v>1255</v>
      </c>
      <c r="B63" t="s">
        <v>1255</v>
      </c>
      <c r="C63" t="s">
        <v>17017</v>
      </c>
      <c r="D63" t="s">
        <v>17018</v>
      </c>
      <c r="E63" t="s">
        <v>15421</v>
      </c>
      <c r="F63" t="s">
        <v>1255</v>
      </c>
      <c r="G63" t="s">
        <v>1255</v>
      </c>
      <c r="H63" t="s">
        <v>1255</v>
      </c>
      <c r="I63" t="s">
        <v>1255</v>
      </c>
      <c r="J63" t="s">
        <v>1255</v>
      </c>
      <c r="K63" t="s">
        <v>1255</v>
      </c>
      <c r="L63" t="s">
        <v>1255</v>
      </c>
      <c r="M63" t="s">
        <v>1255</v>
      </c>
      <c r="N63" t="s">
        <v>1255</v>
      </c>
      <c r="O63" t="s">
        <v>1255</v>
      </c>
      <c r="P63" t="s">
        <v>1255</v>
      </c>
    </row>
    <row r="64" spans="1:16">
      <c r="A64" t="s">
        <v>1255</v>
      </c>
      <c r="B64" t="s">
        <v>1255</v>
      </c>
      <c r="C64" t="s">
        <v>17017</v>
      </c>
      <c r="D64" t="s">
        <v>17019</v>
      </c>
      <c r="E64" t="s">
        <v>9684</v>
      </c>
      <c r="F64" t="s">
        <v>1255</v>
      </c>
      <c r="G64" t="s">
        <v>1255</v>
      </c>
      <c r="H64" t="s">
        <v>1255</v>
      </c>
      <c r="I64" t="s">
        <v>1255</v>
      </c>
      <c r="J64" t="s">
        <v>1255</v>
      </c>
      <c r="K64" t="s">
        <v>1255</v>
      </c>
      <c r="L64" t="s">
        <v>1255</v>
      </c>
      <c r="M64" t="s">
        <v>1255</v>
      </c>
      <c r="N64" t="s">
        <v>1255</v>
      </c>
      <c r="O64" t="s">
        <v>1255</v>
      </c>
      <c r="P64" t="s">
        <v>1255</v>
      </c>
    </row>
    <row r="65" spans="1:16">
      <c r="A65" t="s">
        <v>1255</v>
      </c>
      <c r="B65" t="s">
        <v>1255</v>
      </c>
      <c r="C65" t="s">
        <v>17017</v>
      </c>
      <c r="D65" t="s">
        <v>17020</v>
      </c>
      <c r="E65" t="s">
        <v>9646</v>
      </c>
      <c r="F65" t="s">
        <v>17021</v>
      </c>
      <c r="G65" t="s">
        <v>1255</v>
      </c>
      <c r="H65" t="s">
        <v>1255</v>
      </c>
      <c r="I65" t="s">
        <v>1255</v>
      </c>
      <c r="J65" t="s">
        <v>1255</v>
      </c>
      <c r="K65" t="s">
        <v>1255</v>
      </c>
      <c r="L65" t="s">
        <v>1255</v>
      </c>
      <c r="M65" t="s">
        <v>1255</v>
      </c>
      <c r="N65" t="s">
        <v>1255</v>
      </c>
      <c r="O65" t="s">
        <v>1255</v>
      </c>
      <c r="P65" t="s">
        <v>1255</v>
      </c>
    </row>
    <row r="66" spans="1:16">
      <c r="A66" t="s">
        <v>1255</v>
      </c>
      <c r="B66" t="s">
        <v>1255</v>
      </c>
      <c r="C66" t="s">
        <v>17017</v>
      </c>
      <c r="D66" t="s">
        <v>17022</v>
      </c>
      <c r="E66" t="s">
        <v>17023</v>
      </c>
      <c r="F66" t="s">
        <v>9646</v>
      </c>
      <c r="G66" t="s">
        <v>1255</v>
      </c>
      <c r="H66" t="s">
        <v>1255</v>
      </c>
      <c r="I66" t="s">
        <v>1255</v>
      </c>
      <c r="J66" t="s">
        <v>1255</v>
      </c>
      <c r="K66" t="s">
        <v>1255</v>
      </c>
      <c r="L66" t="s">
        <v>1255</v>
      </c>
      <c r="M66" t="s">
        <v>1255</v>
      </c>
      <c r="N66" t="s">
        <v>1255</v>
      </c>
      <c r="O66" t="s">
        <v>1255</v>
      </c>
      <c r="P66" t="s">
        <v>1255</v>
      </c>
    </row>
    <row r="67" spans="1:16">
      <c r="A67" t="s">
        <v>1255</v>
      </c>
      <c r="B67" t="s">
        <v>1255</v>
      </c>
      <c r="C67" t="s">
        <v>17017</v>
      </c>
      <c r="D67" t="s">
        <v>17024</v>
      </c>
      <c r="E67" t="s">
        <v>9740</v>
      </c>
      <c r="F67" t="s">
        <v>9646</v>
      </c>
      <c r="G67" t="s">
        <v>1255</v>
      </c>
      <c r="H67" t="s">
        <v>1255</v>
      </c>
      <c r="I67" t="s">
        <v>1255</v>
      </c>
      <c r="J67" t="s">
        <v>1255</v>
      </c>
      <c r="K67" t="s">
        <v>1255</v>
      </c>
      <c r="L67" t="s">
        <v>1255</v>
      </c>
      <c r="M67" t="s">
        <v>1255</v>
      </c>
      <c r="N67" t="s">
        <v>1255</v>
      </c>
      <c r="O67" t="s">
        <v>1255</v>
      </c>
      <c r="P67" t="s">
        <v>1255</v>
      </c>
    </row>
    <row r="68" spans="1:16">
      <c r="A68" t="s">
        <v>1255</v>
      </c>
      <c r="B68" t="s">
        <v>1255</v>
      </c>
      <c r="C68" t="s">
        <v>17025</v>
      </c>
      <c r="D68" t="s">
        <v>17026</v>
      </c>
      <c r="E68" t="s">
        <v>9940</v>
      </c>
      <c r="F68" t="s">
        <v>1255</v>
      </c>
      <c r="G68" t="s">
        <v>1255</v>
      </c>
      <c r="H68" t="s">
        <v>1255</v>
      </c>
      <c r="I68" t="s">
        <v>1255</v>
      </c>
      <c r="J68" t="s">
        <v>1255</v>
      </c>
      <c r="K68" t="s">
        <v>1255</v>
      </c>
      <c r="L68" t="s">
        <v>1255</v>
      </c>
      <c r="M68" t="s">
        <v>1255</v>
      </c>
      <c r="N68" t="s">
        <v>1255</v>
      </c>
      <c r="O68" t="s">
        <v>1255</v>
      </c>
      <c r="P68" t="s">
        <v>1255</v>
      </c>
    </row>
    <row r="69" spans="1:16">
      <c r="A69" t="s">
        <v>1255</v>
      </c>
      <c r="B69" t="s">
        <v>1255</v>
      </c>
      <c r="C69" t="s">
        <v>17025</v>
      </c>
      <c r="D69" t="s">
        <v>17027</v>
      </c>
      <c r="E69" t="s">
        <v>9645</v>
      </c>
      <c r="F69" t="s">
        <v>9646</v>
      </c>
      <c r="G69" t="s">
        <v>1255</v>
      </c>
      <c r="H69" t="s">
        <v>1255</v>
      </c>
      <c r="I69" t="s">
        <v>1255</v>
      </c>
      <c r="J69" t="s">
        <v>1255</v>
      </c>
      <c r="K69" t="s">
        <v>1255</v>
      </c>
      <c r="L69" t="s">
        <v>1255</v>
      </c>
      <c r="M69" t="s">
        <v>1255</v>
      </c>
      <c r="N69" t="s">
        <v>1255</v>
      </c>
      <c r="O69" t="s">
        <v>1255</v>
      </c>
      <c r="P69" t="s">
        <v>1255</v>
      </c>
    </row>
    <row r="70" spans="1:16">
      <c r="A70" t="s">
        <v>1255</v>
      </c>
      <c r="B70" t="s">
        <v>1255</v>
      </c>
      <c r="C70" t="s">
        <v>17025</v>
      </c>
      <c r="D70" t="s">
        <v>17028</v>
      </c>
      <c r="E70" t="s">
        <v>9680</v>
      </c>
      <c r="F70" t="s">
        <v>9646</v>
      </c>
      <c r="G70" t="s">
        <v>1255</v>
      </c>
      <c r="H70" t="s">
        <v>1255</v>
      </c>
      <c r="I70" t="s">
        <v>1255</v>
      </c>
      <c r="J70" t="s">
        <v>1255</v>
      </c>
      <c r="K70" t="s">
        <v>1255</v>
      </c>
      <c r="L70" t="s">
        <v>1255</v>
      </c>
      <c r="M70" t="s">
        <v>1255</v>
      </c>
      <c r="N70" t="s">
        <v>1255</v>
      </c>
      <c r="O70" t="s">
        <v>1255</v>
      </c>
      <c r="P70" t="s">
        <v>1255</v>
      </c>
    </row>
    <row r="71" spans="1:16">
      <c r="A71" t="s">
        <v>1255</v>
      </c>
      <c r="B71" t="s">
        <v>1255</v>
      </c>
      <c r="C71" t="s">
        <v>17025</v>
      </c>
      <c r="D71" t="s">
        <v>17029</v>
      </c>
      <c r="E71" t="s">
        <v>17030</v>
      </c>
      <c r="F71" t="s">
        <v>9646</v>
      </c>
      <c r="G71" t="s">
        <v>1255</v>
      </c>
      <c r="H71" t="s">
        <v>1255</v>
      </c>
      <c r="I71" t="s">
        <v>1255</v>
      </c>
      <c r="J71" t="s">
        <v>1255</v>
      </c>
      <c r="K71" t="s">
        <v>1255</v>
      </c>
      <c r="L71" t="s">
        <v>1255</v>
      </c>
      <c r="M71" t="s">
        <v>1255</v>
      </c>
      <c r="N71" t="s">
        <v>1255</v>
      </c>
      <c r="O71" t="s">
        <v>1255</v>
      </c>
      <c r="P71" t="s">
        <v>1255</v>
      </c>
    </row>
    <row r="72" spans="1:16">
      <c r="A72" t="s">
        <v>1255</v>
      </c>
      <c r="B72" t="s">
        <v>1255</v>
      </c>
      <c r="C72" t="s">
        <v>17025</v>
      </c>
      <c r="D72" t="s">
        <v>17031</v>
      </c>
      <c r="E72" t="s">
        <v>17032</v>
      </c>
      <c r="F72" t="s">
        <v>1255</v>
      </c>
      <c r="G72" t="s">
        <v>1255</v>
      </c>
      <c r="H72" t="s">
        <v>1255</v>
      </c>
      <c r="I72" t="s">
        <v>1255</v>
      </c>
      <c r="J72" t="s">
        <v>1255</v>
      </c>
      <c r="K72" t="s">
        <v>1255</v>
      </c>
      <c r="L72" t="s">
        <v>1255</v>
      </c>
      <c r="M72" t="s">
        <v>1255</v>
      </c>
      <c r="N72" t="s">
        <v>1255</v>
      </c>
      <c r="O72" t="s">
        <v>1255</v>
      </c>
      <c r="P72" t="s">
        <v>1255</v>
      </c>
    </row>
    <row r="73" spans="1:16">
      <c r="A73" t="s">
        <v>1255</v>
      </c>
      <c r="B73" t="s">
        <v>1255</v>
      </c>
      <c r="C73" t="s">
        <v>17033</v>
      </c>
      <c r="D73" t="s">
        <v>17034</v>
      </c>
      <c r="E73" t="s">
        <v>9730</v>
      </c>
      <c r="F73" t="s">
        <v>1255</v>
      </c>
      <c r="G73" t="s">
        <v>1255</v>
      </c>
      <c r="H73" t="s">
        <v>1255</v>
      </c>
      <c r="I73" t="s">
        <v>1255</v>
      </c>
      <c r="J73" t="s">
        <v>1255</v>
      </c>
      <c r="K73" t="s">
        <v>1255</v>
      </c>
      <c r="L73" t="s">
        <v>1255</v>
      </c>
      <c r="M73" t="s">
        <v>1255</v>
      </c>
      <c r="N73" t="s">
        <v>1255</v>
      </c>
      <c r="O73" t="s">
        <v>1255</v>
      </c>
      <c r="P73" t="s">
        <v>1255</v>
      </c>
    </row>
    <row r="74" spans="1:16">
      <c r="A74" t="s">
        <v>1255</v>
      </c>
      <c r="B74" t="s">
        <v>1255</v>
      </c>
      <c r="C74" t="s">
        <v>17033</v>
      </c>
      <c r="D74" t="s">
        <v>17035</v>
      </c>
      <c r="E74" t="s">
        <v>9684</v>
      </c>
      <c r="F74" t="s">
        <v>9646</v>
      </c>
      <c r="G74" t="s">
        <v>1255</v>
      </c>
      <c r="H74" t="s">
        <v>1255</v>
      </c>
      <c r="I74" t="s">
        <v>1255</v>
      </c>
      <c r="J74" t="s">
        <v>1255</v>
      </c>
      <c r="K74" t="s">
        <v>1255</v>
      </c>
      <c r="L74" t="s">
        <v>1255</v>
      </c>
      <c r="M74" t="s">
        <v>1255</v>
      </c>
      <c r="N74" t="s">
        <v>1255</v>
      </c>
      <c r="O74" t="s">
        <v>1255</v>
      </c>
      <c r="P74" t="s">
        <v>1255</v>
      </c>
    </row>
    <row r="75" spans="1:16">
      <c r="A75" t="s">
        <v>1255</v>
      </c>
      <c r="B75" t="s">
        <v>1255</v>
      </c>
      <c r="C75" t="s">
        <v>17033</v>
      </c>
      <c r="D75" t="s">
        <v>17036</v>
      </c>
      <c r="E75" t="s">
        <v>10789</v>
      </c>
      <c r="F75" t="s">
        <v>9646</v>
      </c>
      <c r="G75" t="s">
        <v>1255</v>
      </c>
      <c r="H75" t="s">
        <v>1255</v>
      </c>
      <c r="I75" t="s">
        <v>1255</v>
      </c>
      <c r="J75" t="s">
        <v>1255</v>
      </c>
      <c r="K75" t="s">
        <v>1255</v>
      </c>
      <c r="L75" t="s">
        <v>1255</v>
      </c>
      <c r="M75" t="s">
        <v>1255</v>
      </c>
      <c r="N75" t="s">
        <v>1255</v>
      </c>
      <c r="O75" t="s">
        <v>1255</v>
      </c>
      <c r="P75" t="s">
        <v>1255</v>
      </c>
    </row>
    <row r="76" spans="1:16">
      <c r="A76" t="s">
        <v>1255</v>
      </c>
      <c r="B76" t="s">
        <v>1255</v>
      </c>
      <c r="C76" t="s">
        <v>17037</v>
      </c>
      <c r="D76" t="s">
        <v>17038</v>
      </c>
      <c r="E76" t="s">
        <v>9730</v>
      </c>
      <c r="F76" t="s">
        <v>1255</v>
      </c>
      <c r="G76" t="s">
        <v>1255</v>
      </c>
      <c r="H76" t="s">
        <v>1255</v>
      </c>
      <c r="I76" t="s">
        <v>1255</v>
      </c>
      <c r="J76" t="s">
        <v>1255</v>
      </c>
      <c r="K76" t="s">
        <v>1255</v>
      </c>
      <c r="L76" t="s">
        <v>1255</v>
      </c>
      <c r="M76" t="s">
        <v>1255</v>
      </c>
      <c r="N76" t="s">
        <v>1255</v>
      </c>
      <c r="O76" t="s">
        <v>1255</v>
      </c>
      <c r="P76" t="s">
        <v>1255</v>
      </c>
    </row>
    <row r="77" spans="1:16">
      <c r="A77" t="s">
        <v>1255</v>
      </c>
      <c r="B77" t="s">
        <v>1255</v>
      </c>
      <c r="C77" t="s">
        <v>17037</v>
      </c>
      <c r="D77" t="s">
        <v>17039</v>
      </c>
      <c r="E77" t="s">
        <v>9705</v>
      </c>
      <c r="F77" t="s">
        <v>9646</v>
      </c>
      <c r="G77" t="s">
        <v>1255</v>
      </c>
      <c r="H77" t="s">
        <v>1255</v>
      </c>
      <c r="I77" t="s">
        <v>1255</v>
      </c>
      <c r="J77" t="s">
        <v>1255</v>
      </c>
      <c r="K77" t="s">
        <v>1255</v>
      </c>
      <c r="L77" t="s">
        <v>1255</v>
      </c>
      <c r="M77" t="s">
        <v>1255</v>
      </c>
      <c r="N77" t="s">
        <v>1255</v>
      </c>
      <c r="O77" t="s">
        <v>1255</v>
      </c>
      <c r="P77" t="s">
        <v>1255</v>
      </c>
    </row>
    <row r="78" spans="1:16">
      <c r="A78" t="s">
        <v>1255</v>
      </c>
      <c r="B78" t="s">
        <v>1255</v>
      </c>
      <c r="C78" t="s">
        <v>17037</v>
      </c>
      <c r="D78" t="s">
        <v>17040</v>
      </c>
      <c r="E78" t="s">
        <v>17041</v>
      </c>
      <c r="F78" t="s">
        <v>9646</v>
      </c>
      <c r="G78" t="s">
        <v>1255</v>
      </c>
      <c r="H78" t="s">
        <v>1255</v>
      </c>
      <c r="I78" t="s">
        <v>1255</v>
      </c>
      <c r="J78" t="s">
        <v>1255</v>
      </c>
      <c r="K78" t="s">
        <v>1255</v>
      </c>
      <c r="L78" t="s">
        <v>1255</v>
      </c>
      <c r="M78" t="s">
        <v>1255</v>
      </c>
      <c r="N78" t="s">
        <v>1255</v>
      </c>
      <c r="O78" t="s">
        <v>1255</v>
      </c>
      <c r="P78" t="s">
        <v>1255</v>
      </c>
    </row>
    <row r="79" spans="1:16">
      <c r="A79" t="s">
        <v>1255</v>
      </c>
      <c r="B79" t="s">
        <v>1255</v>
      </c>
      <c r="C79" t="s">
        <v>17037</v>
      </c>
      <c r="D79" t="s">
        <v>17042</v>
      </c>
      <c r="E79" t="s">
        <v>9645</v>
      </c>
      <c r="F79" t="s">
        <v>9646</v>
      </c>
      <c r="G79" t="s">
        <v>1255</v>
      </c>
      <c r="H79" t="s">
        <v>1255</v>
      </c>
      <c r="I79" t="s">
        <v>1255</v>
      </c>
      <c r="J79" t="s">
        <v>1255</v>
      </c>
      <c r="K79" t="s">
        <v>1255</v>
      </c>
      <c r="L79" t="s">
        <v>1255</v>
      </c>
      <c r="M79" t="s">
        <v>1255</v>
      </c>
      <c r="N79" t="s">
        <v>1255</v>
      </c>
      <c r="O79" t="s">
        <v>1255</v>
      </c>
      <c r="P79" t="s">
        <v>1255</v>
      </c>
    </row>
    <row r="80" spans="1:16">
      <c r="A80" t="s">
        <v>1255</v>
      </c>
      <c r="B80" t="s">
        <v>1255</v>
      </c>
      <c r="C80" t="s">
        <v>17037</v>
      </c>
      <c r="D80" t="s">
        <v>17043</v>
      </c>
      <c r="E80" t="s">
        <v>9689</v>
      </c>
      <c r="F80" t="s">
        <v>1255</v>
      </c>
      <c r="G80" t="s">
        <v>1255</v>
      </c>
      <c r="H80" t="s">
        <v>1255</v>
      </c>
      <c r="I80" t="s">
        <v>1255</v>
      </c>
      <c r="J80" t="s">
        <v>1255</v>
      </c>
      <c r="K80" t="s">
        <v>1255</v>
      </c>
      <c r="L80" t="s">
        <v>1255</v>
      </c>
      <c r="M80" t="s">
        <v>1255</v>
      </c>
      <c r="N80" t="s">
        <v>1255</v>
      </c>
      <c r="O80" t="s">
        <v>1255</v>
      </c>
      <c r="P80" t="s">
        <v>1255</v>
      </c>
    </row>
    <row r="81" spans="1:16">
      <c r="A81" t="s">
        <v>1255</v>
      </c>
      <c r="B81" t="s">
        <v>1255</v>
      </c>
      <c r="C81" t="s">
        <v>17025</v>
      </c>
      <c r="D81" t="s">
        <v>17044</v>
      </c>
      <c r="E81" t="s">
        <v>9645</v>
      </c>
      <c r="F81" t="s">
        <v>9646</v>
      </c>
      <c r="G81" t="s">
        <v>17045</v>
      </c>
      <c r="H81" t="s">
        <v>1255</v>
      </c>
      <c r="I81" t="s">
        <v>1255</v>
      </c>
      <c r="J81" t="s">
        <v>1255</v>
      </c>
      <c r="K81" t="s">
        <v>1255</v>
      </c>
      <c r="L81" t="s">
        <v>1255</v>
      </c>
      <c r="M81" t="s">
        <v>1255</v>
      </c>
      <c r="N81" t="s">
        <v>1255</v>
      </c>
      <c r="O81" t="s">
        <v>1255</v>
      </c>
      <c r="P81" t="s">
        <v>1255</v>
      </c>
    </row>
    <row r="82" spans="1:16">
      <c r="A82" t="s">
        <v>1255</v>
      </c>
      <c r="B82" t="s">
        <v>17046</v>
      </c>
      <c r="C82" t="s">
        <v>17025</v>
      </c>
      <c r="D82" t="s">
        <v>17046</v>
      </c>
      <c r="E82" t="s">
        <v>9940</v>
      </c>
      <c r="F82" t="s">
        <v>9646</v>
      </c>
      <c r="G82" t="s">
        <v>17047</v>
      </c>
      <c r="H82" t="s">
        <v>1255</v>
      </c>
      <c r="I82" t="s">
        <v>1255</v>
      </c>
      <c r="J82" t="s">
        <v>1255</v>
      </c>
      <c r="K82" t="s">
        <v>1255</v>
      </c>
      <c r="L82" t="s">
        <v>1255</v>
      </c>
      <c r="M82" t="s">
        <v>1255</v>
      </c>
      <c r="N82" t="s">
        <v>1255</v>
      </c>
      <c r="O82" t="s">
        <v>1255</v>
      </c>
      <c r="P82" t="s">
        <v>1255</v>
      </c>
    </row>
    <row r="83" spans="1:16">
      <c r="A83" t="s">
        <v>1255</v>
      </c>
      <c r="B83" t="s">
        <v>17048</v>
      </c>
      <c r="C83" t="s">
        <v>17025</v>
      </c>
      <c r="D83" t="s">
        <v>17048</v>
      </c>
      <c r="E83" t="s">
        <v>17030</v>
      </c>
      <c r="F83" t="s">
        <v>9646</v>
      </c>
      <c r="G83" t="s">
        <v>17049</v>
      </c>
      <c r="H83" t="s">
        <v>1255</v>
      </c>
      <c r="I83" t="s">
        <v>1255</v>
      </c>
      <c r="J83" t="s">
        <v>1255</v>
      </c>
      <c r="K83" t="s">
        <v>1255</v>
      </c>
      <c r="L83" t="s">
        <v>1255</v>
      </c>
      <c r="M83" t="s">
        <v>1255</v>
      </c>
      <c r="N83" t="s">
        <v>1255</v>
      </c>
      <c r="O83" t="s">
        <v>1255</v>
      </c>
      <c r="P83" t="s">
        <v>1255</v>
      </c>
    </row>
    <row r="84" spans="1:16">
      <c r="A84" t="s">
        <v>1255</v>
      </c>
      <c r="B84" t="s">
        <v>1255</v>
      </c>
      <c r="C84" t="s">
        <v>17025</v>
      </c>
      <c r="D84" t="s">
        <v>17050</v>
      </c>
      <c r="E84" t="s">
        <v>9680</v>
      </c>
      <c r="F84" t="s">
        <v>9646</v>
      </c>
      <c r="G84" t="s">
        <v>17051</v>
      </c>
      <c r="H84" t="s">
        <v>1255</v>
      </c>
      <c r="I84" t="s">
        <v>1255</v>
      </c>
      <c r="J84" t="s">
        <v>1255</v>
      </c>
      <c r="K84" t="s">
        <v>1255</v>
      </c>
      <c r="L84" t="s">
        <v>1255</v>
      </c>
      <c r="M84" t="s">
        <v>1255</v>
      </c>
      <c r="N84" t="s">
        <v>1255</v>
      </c>
      <c r="O84" t="s">
        <v>1255</v>
      </c>
      <c r="P84" t="s">
        <v>1255</v>
      </c>
    </row>
    <row r="85" spans="1:16">
      <c r="A85" t="s">
        <v>1255</v>
      </c>
      <c r="B85" t="s">
        <v>1255</v>
      </c>
      <c r="C85" t="s">
        <v>17025</v>
      </c>
      <c r="D85" t="s">
        <v>17052</v>
      </c>
      <c r="E85" t="s">
        <v>17032</v>
      </c>
      <c r="F85" t="s">
        <v>1255</v>
      </c>
      <c r="G85" t="s">
        <v>1255</v>
      </c>
      <c r="H85" t="s">
        <v>1255</v>
      </c>
      <c r="I85" t="s">
        <v>1255</v>
      </c>
      <c r="J85" t="s">
        <v>1255</v>
      </c>
      <c r="K85" t="s">
        <v>1255</v>
      </c>
      <c r="L85" t="s">
        <v>1255</v>
      </c>
      <c r="M85" t="s">
        <v>1255</v>
      </c>
      <c r="N85" t="s">
        <v>1255</v>
      </c>
      <c r="O85" t="s">
        <v>1255</v>
      </c>
      <c r="P85" t="s">
        <v>1255</v>
      </c>
    </row>
    <row r="86" spans="1:16">
      <c r="A86" t="s">
        <v>1255</v>
      </c>
      <c r="B86" t="s">
        <v>1255</v>
      </c>
      <c r="C86" t="s">
        <v>17053</v>
      </c>
      <c r="D86" t="s">
        <v>17054</v>
      </c>
      <c r="E86" t="s">
        <v>9645</v>
      </c>
      <c r="F86" t="s">
        <v>1255</v>
      </c>
      <c r="G86" t="s">
        <v>9646</v>
      </c>
      <c r="H86" t="s">
        <v>1255</v>
      </c>
      <c r="I86" t="s">
        <v>1255</v>
      </c>
      <c r="J86" t="s">
        <v>1255</v>
      </c>
      <c r="K86" t="s">
        <v>1255</v>
      </c>
      <c r="L86" t="s">
        <v>1255</v>
      </c>
      <c r="M86" t="s">
        <v>1255</v>
      </c>
      <c r="N86" t="s">
        <v>1255</v>
      </c>
      <c r="O86" t="s">
        <v>1255</v>
      </c>
      <c r="P86" t="s">
        <v>1255</v>
      </c>
    </row>
    <row r="87" spans="1:16">
      <c r="A87" t="s">
        <v>1255</v>
      </c>
      <c r="B87" t="s">
        <v>1255</v>
      </c>
      <c r="C87" t="s">
        <v>17053</v>
      </c>
      <c r="D87" t="s">
        <v>17055</v>
      </c>
      <c r="E87" t="s">
        <v>9680</v>
      </c>
      <c r="F87" t="s">
        <v>1255</v>
      </c>
      <c r="G87" t="s">
        <v>1255</v>
      </c>
      <c r="H87" t="s">
        <v>1255</v>
      </c>
      <c r="I87" t="s">
        <v>1255</v>
      </c>
      <c r="J87" t="s">
        <v>1255</v>
      </c>
      <c r="K87" t="s">
        <v>1255</v>
      </c>
      <c r="L87" t="s">
        <v>1255</v>
      </c>
      <c r="M87" t="s">
        <v>1255</v>
      </c>
      <c r="N87" t="s">
        <v>1255</v>
      </c>
      <c r="O87" t="s">
        <v>1255</v>
      </c>
      <c r="P87" t="s">
        <v>1255</v>
      </c>
    </row>
    <row r="88" spans="1:16">
      <c r="A88" t="s">
        <v>1255</v>
      </c>
      <c r="B88" t="s">
        <v>17056</v>
      </c>
      <c r="C88" t="s">
        <v>17053</v>
      </c>
      <c r="D88" t="s">
        <v>17056</v>
      </c>
      <c r="E88" t="s">
        <v>9730</v>
      </c>
      <c r="F88" t="s">
        <v>1255</v>
      </c>
      <c r="G88" t="s">
        <v>1255</v>
      </c>
      <c r="H88" t="s">
        <v>1255</v>
      </c>
      <c r="I88" t="s">
        <v>1255</v>
      </c>
      <c r="J88" t="s">
        <v>1255</v>
      </c>
      <c r="K88" t="s">
        <v>1255</v>
      </c>
      <c r="L88" t="s">
        <v>1255</v>
      </c>
      <c r="M88" t="s">
        <v>1255</v>
      </c>
      <c r="N88" t="s">
        <v>1255</v>
      </c>
      <c r="O88" t="s">
        <v>1255</v>
      </c>
      <c r="P88" t="s">
        <v>1255</v>
      </c>
    </row>
    <row r="89" spans="1:16">
      <c r="A89" t="s">
        <v>1255</v>
      </c>
      <c r="B89" t="s">
        <v>1255</v>
      </c>
      <c r="C89" t="s">
        <v>17053</v>
      </c>
      <c r="D89" t="s">
        <v>17057</v>
      </c>
      <c r="E89" t="s">
        <v>9743</v>
      </c>
      <c r="F89" t="s">
        <v>1255</v>
      </c>
      <c r="G89" t="s">
        <v>1255</v>
      </c>
      <c r="H89" t="s">
        <v>1255</v>
      </c>
      <c r="I89" t="s">
        <v>1255</v>
      </c>
      <c r="J89" t="s">
        <v>1255</v>
      </c>
      <c r="K89" t="s">
        <v>1255</v>
      </c>
      <c r="L89" t="s">
        <v>1255</v>
      </c>
      <c r="M89" t="s">
        <v>1255</v>
      </c>
      <c r="N89" t="s">
        <v>1255</v>
      </c>
      <c r="O89" t="s">
        <v>1255</v>
      </c>
      <c r="P89" t="s">
        <v>1255</v>
      </c>
    </row>
    <row r="90" spans="1:16">
      <c r="A90" t="s">
        <v>1255</v>
      </c>
      <c r="B90" t="s">
        <v>1255</v>
      </c>
      <c r="C90" t="s">
        <v>17053</v>
      </c>
      <c r="D90" t="s">
        <v>17058</v>
      </c>
      <c r="E90" t="s">
        <v>9782</v>
      </c>
      <c r="F90" t="s">
        <v>1255</v>
      </c>
      <c r="G90" t="s">
        <v>1255</v>
      </c>
      <c r="H90" t="s">
        <v>1255</v>
      </c>
      <c r="I90" t="s">
        <v>1255</v>
      </c>
      <c r="J90" t="s">
        <v>1255</v>
      </c>
      <c r="K90" t="s">
        <v>1255</v>
      </c>
      <c r="L90" t="s">
        <v>1255</v>
      </c>
      <c r="M90" t="s">
        <v>1255</v>
      </c>
      <c r="N90" t="s">
        <v>1255</v>
      </c>
      <c r="O90" t="s">
        <v>1255</v>
      </c>
      <c r="P90" t="s">
        <v>1255</v>
      </c>
    </row>
    <row r="91" spans="1:16">
      <c r="A91" t="s">
        <v>1255</v>
      </c>
      <c r="B91" t="s">
        <v>1255</v>
      </c>
      <c r="C91" t="s">
        <v>17033</v>
      </c>
      <c r="D91" t="s">
        <v>17059</v>
      </c>
      <c r="E91" t="s">
        <v>10789</v>
      </c>
      <c r="F91" t="s">
        <v>1255</v>
      </c>
      <c r="G91" t="s">
        <v>1255</v>
      </c>
      <c r="H91" t="s">
        <v>1255</v>
      </c>
      <c r="I91" t="s">
        <v>1255</v>
      </c>
      <c r="J91" t="s">
        <v>1255</v>
      </c>
      <c r="K91" t="s">
        <v>1255</v>
      </c>
      <c r="L91" t="s">
        <v>1255</v>
      </c>
      <c r="M91" t="s">
        <v>1255</v>
      </c>
      <c r="N91" t="s">
        <v>1255</v>
      </c>
      <c r="O91" t="s">
        <v>1255</v>
      </c>
      <c r="P91" t="s">
        <v>1255</v>
      </c>
    </row>
    <row r="92" spans="1:16">
      <c r="A92" t="s">
        <v>1255</v>
      </c>
      <c r="B92" t="s">
        <v>1255</v>
      </c>
      <c r="C92" t="s">
        <v>17033</v>
      </c>
      <c r="D92" t="s">
        <v>17060</v>
      </c>
      <c r="E92" t="s">
        <v>9684</v>
      </c>
      <c r="F92" t="s">
        <v>1255</v>
      </c>
      <c r="G92" t="s">
        <v>1255</v>
      </c>
      <c r="H92" t="s">
        <v>1255</v>
      </c>
      <c r="I92" t="s">
        <v>1255</v>
      </c>
      <c r="J92" t="s">
        <v>1255</v>
      </c>
      <c r="K92" t="s">
        <v>1255</v>
      </c>
      <c r="L92" t="s">
        <v>1255</v>
      </c>
      <c r="M92" t="s">
        <v>1255</v>
      </c>
      <c r="N92" t="s">
        <v>1255</v>
      </c>
      <c r="O92" t="s">
        <v>1255</v>
      </c>
      <c r="P92" t="s">
        <v>1255</v>
      </c>
    </row>
    <row r="93" spans="1:16">
      <c r="A93" t="s">
        <v>1255</v>
      </c>
      <c r="B93" t="s">
        <v>1255</v>
      </c>
      <c r="C93" t="s">
        <v>17037</v>
      </c>
      <c r="D93" t="s">
        <v>17061</v>
      </c>
      <c r="E93" t="s">
        <v>17062</v>
      </c>
      <c r="F93" t="s">
        <v>9646</v>
      </c>
      <c r="G93" t="s">
        <v>1255</v>
      </c>
      <c r="H93" t="s">
        <v>1255</v>
      </c>
      <c r="I93" t="s">
        <v>1255</v>
      </c>
      <c r="J93" t="s">
        <v>1255</v>
      </c>
      <c r="K93" t="s">
        <v>1255</v>
      </c>
      <c r="L93" t="s">
        <v>1255</v>
      </c>
      <c r="M93" t="s">
        <v>1255</v>
      </c>
      <c r="N93" t="s">
        <v>1255</v>
      </c>
      <c r="O93" t="s">
        <v>1255</v>
      </c>
      <c r="P93" t="s">
        <v>1255</v>
      </c>
    </row>
    <row r="94" spans="1:16">
      <c r="A94" t="s">
        <v>1255</v>
      </c>
      <c r="B94" t="s">
        <v>1255</v>
      </c>
      <c r="C94" t="s">
        <v>17037</v>
      </c>
      <c r="D94" t="s">
        <v>17038</v>
      </c>
      <c r="E94" t="s">
        <v>9730</v>
      </c>
      <c r="F94" t="s">
        <v>9646</v>
      </c>
      <c r="G94" t="s">
        <v>1255</v>
      </c>
      <c r="H94" t="s">
        <v>1255</v>
      </c>
      <c r="I94" t="s">
        <v>1255</v>
      </c>
      <c r="J94" t="s">
        <v>1255</v>
      </c>
      <c r="K94" t="s">
        <v>1255</v>
      </c>
      <c r="L94" t="s">
        <v>1255</v>
      </c>
      <c r="M94" t="s">
        <v>1255</v>
      </c>
      <c r="N94" t="s">
        <v>1255</v>
      </c>
      <c r="O94" t="s">
        <v>1255</v>
      </c>
      <c r="P94" t="s">
        <v>1255</v>
      </c>
    </row>
    <row r="95" spans="1:16">
      <c r="A95" t="s">
        <v>1255</v>
      </c>
      <c r="B95" t="s">
        <v>9633</v>
      </c>
      <c r="C95" t="s">
        <v>17037</v>
      </c>
      <c r="D95" t="s">
        <v>17063</v>
      </c>
      <c r="E95" t="s">
        <v>9705</v>
      </c>
      <c r="F95" t="s">
        <v>9646</v>
      </c>
      <c r="G95" t="s">
        <v>1255</v>
      </c>
      <c r="H95" t="s">
        <v>1255</v>
      </c>
      <c r="I95" t="s">
        <v>1255</v>
      </c>
      <c r="J95" t="s">
        <v>1255</v>
      </c>
      <c r="K95" t="s">
        <v>1255</v>
      </c>
      <c r="L95" t="s">
        <v>1255</v>
      </c>
      <c r="M95" t="s">
        <v>1255</v>
      </c>
      <c r="N95" t="s">
        <v>1255</v>
      </c>
      <c r="O95" t="s">
        <v>1255</v>
      </c>
      <c r="P95" t="s">
        <v>1255</v>
      </c>
    </row>
    <row r="96" spans="1:16">
      <c r="A96" t="s">
        <v>1255</v>
      </c>
      <c r="B96" t="s">
        <v>1255</v>
      </c>
      <c r="C96" t="s">
        <v>17037</v>
      </c>
      <c r="D96" t="s">
        <v>17040</v>
      </c>
      <c r="E96" t="s">
        <v>17041</v>
      </c>
      <c r="F96" t="s">
        <v>9646</v>
      </c>
      <c r="G96" t="s">
        <v>1255</v>
      </c>
      <c r="H96" t="s">
        <v>1255</v>
      </c>
      <c r="I96" t="s">
        <v>1255</v>
      </c>
      <c r="J96" t="s">
        <v>1255</v>
      </c>
      <c r="K96" t="s">
        <v>1255</v>
      </c>
      <c r="L96" t="s">
        <v>1255</v>
      </c>
      <c r="M96" t="s">
        <v>1255</v>
      </c>
      <c r="N96" t="s">
        <v>1255</v>
      </c>
      <c r="O96" t="s">
        <v>1255</v>
      </c>
      <c r="P96" t="s">
        <v>1255</v>
      </c>
    </row>
    <row r="97" spans="1:16">
      <c r="A97" t="s">
        <v>1255</v>
      </c>
      <c r="B97" t="s">
        <v>1255</v>
      </c>
      <c r="C97" t="s">
        <v>17037</v>
      </c>
      <c r="D97" t="s">
        <v>17042</v>
      </c>
      <c r="E97" t="s">
        <v>9645</v>
      </c>
      <c r="F97" t="s">
        <v>1255</v>
      </c>
      <c r="G97" t="s">
        <v>1255</v>
      </c>
      <c r="H97" t="s">
        <v>1255</v>
      </c>
      <c r="I97" t="s">
        <v>1255</v>
      </c>
      <c r="J97" t="s">
        <v>1255</v>
      </c>
      <c r="K97" t="s">
        <v>1255</v>
      </c>
      <c r="L97" t="s">
        <v>1255</v>
      </c>
      <c r="M97" t="s">
        <v>1255</v>
      </c>
      <c r="N97" t="s">
        <v>1255</v>
      </c>
      <c r="O97" t="s">
        <v>1255</v>
      </c>
      <c r="P97" t="s">
        <v>1255</v>
      </c>
    </row>
    <row r="98" spans="1:16">
      <c r="A98" t="s">
        <v>1255</v>
      </c>
      <c r="B98" t="s">
        <v>1255</v>
      </c>
      <c r="C98" t="s">
        <v>17053</v>
      </c>
      <c r="D98" t="s">
        <v>17064</v>
      </c>
      <c r="E98" t="s">
        <v>9680</v>
      </c>
      <c r="F98" t="s">
        <v>9646</v>
      </c>
      <c r="G98" t="s">
        <v>1255</v>
      </c>
      <c r="H98" t="s">
        <v>1255</v>
      </c>
      <c r="I98" t="s">
        <v>1255</v>
      </c>
      <c r="J98" t="s">
        <v>1255</v>
      </c>
      <c r="K98" t="s">
        <v>1255</v>
      </c>
      <c r="L98" t="s">
        <v>1255</v>
      </c>
      <c r="M98" t="s">
        <v>1255</v>
      </c>
      <c r="N98" t="s">
        <v>1255</v>
      </c>
      <c r="O98" t="s">
        <v>1255</v>
      </c>
      <c r="P98" t="s">
        <v>1255</v>
      </c>
    </row>
    <row r="99" spans="1:16">
      <c r="A99" t="s">
        <v>1255</v>
      </c>
      <c r="B99" t="s">
        <v>1255</v>
      </c>
      <c r="C99" t="s">
        <v>17053</v>
      </c>
      <c r="D99" t="s">
        <v>17065</v>
      </c>
      <c r="E99" t="s">
        <v>9645</v>
      </c>
      <c r="F99" t="s">
        <v>1255</v>
      </c>
      <c r="G99" t="s">
        <v>1255</v>
      </c>
      <c r="H99" t="s">
        <v>1255</v>
      </c>
      <c r="I99" t="s">
        <v>1255</v>
      </c>
      <c r="J99" t="s">
        <v>1255</v>
      </c>
      <c r="K99" t="s">
        <v>1255</v>
      </c>
      <c r="L99" t="s">
        <v>1255</v>
      </c>
      <c r="M99" t="s">
        <v>1255</v>
      </c>
      <c r="N99" t="s">
        <v>1255</v>
      </c>
      <c r="O99" t="s">
        <v>1255</v>
      </c>
      <c r="P99" t="s">
        <v>1255</v>
      </c>
    </row>
    <row r="100" spans="1:16">
      <c r="A100" t="s">
        <v>1255</v>
      </c>
      <c r="B100" t="s">
        <v>1255</v>
      </c>
      <c r="C100" t="s">
        <v>17053</v>
      </c>
      <c r="D100" t="s">
        <v>17066</v>
      </c>
      <c r="E100" t="s">
        <v>9705</v>
      </c>
      <c r="F100" t="s">
        <v>1255</v>
      </c>
      <c r="G100" t="s">
        <v>1255</v>
      </c>
      <c r="H100" t="s">
        <v>1255</v>
      </c>
      <c r="I100" t="s">
        <v>1255</v>
      </c>
      <c r="J100" t="s">
        <v>1255</v>
      </c>
      <c r="K100" t="s">
        <v>1255</v>
      </c>
      <c r="L100" t="s">
        <v>1255</v>
      </c>
      <c r="M100" t="s">
        <v>1255</v>
      </c>
      <c r="N100" t="s">
        <v>1255</v>
      </c>
      <c r="O100" t="s">
        <v>1255</v>
      </c>
      <c r="P100" t="s">
        <v>1255</v>
      </c>
    </row>
    <row r="101" spans="1:16">
      <c r="A101" t="s">
        <v>1255</v>
      </c>
      <c r="B101" t="s">
        <v>17067</v>
      </c>
      <c r="C101" t="s">
        <v>17053</v>
      </c>
      <c r="D101" t="s">
        <v>17068</v>
      </c>
      <c r="E101" t="s">
        <v>9730</v>
      </c>
      <c r="F101" t="s">
        <v>1255</v>
      </c>
      <c r="G101" t="s">
        <v>1255</v>
      </c>
      <c r="H101" t="s">
        <v>1255</v>
      </c>
      <c r="I101" t="s">
        <v>1255</v>
      </c>
      <c r="J101" t="s">
        <v>1255</v>
      </c>
      <c r="K101" t="s">
        <v>1255</v>
      </c>
      <c r="L101" t="s">
        <v>1255</v>
      </c>
      <c r="M101" t="s">
        <v>1255</v>
      </c>
      <c r="N101" t="s">
        <v>1255</v>
      </c>
      <c r="O101" t="s">
        <v>1255</v>
      </c>
      <c r="P101" t="s">
        <v>1255</v>
      </c>
    </row>
    <row r="102" spans="1:16">
      <c r="A102" t="s">
        <v>1255</v>
      </c>
      <c r="B102" t="s">
        <v>1255</v>
      </c>
      <c r="C102" t="s">
        <v>17053</v>
      </c>
      <c r="D102" t="s">
        <v>17069</v>
      </c>
      <c r="E102" t="s">
        <v>9782</v>
      </c>
      <c r="F102" t="s">
        <v>1255</v>
      </c>
      <c r="G102" t="s">
        <v>1255</v>
      </c>
      <c r="H102" t="s">
        <v>1255</v>
      </c>
      <c r="I102" t="s">
        <v>1255</v>
      </c>
      <c r="J102" t="s">
        <v>1255</v>
      </c>
      <c r="K102" t="s">
        <v>1255</v>
      </c>
      <c r="L102" t="s">
        <v>1255</v>
      </c>
      <c r="M102" t="s">
        <v>1255</v>
      </c>
      <c r="N102" t="s">
        <v>1255</v>
      </c>
      <c r="O102" t="s">
        <v>1255</v>
      </c>
      <c r="P102" t="s">
        <v>1255</v>
      </c>
    </row>
    <row r="103" spans="1:16">
      <c r="A103" t="s">
        <v>1255</v>
      </c>
      <c r="B103" t="s">
        <v>1255</v>
      </c>
      <c r="C103" t="s">
        <v>17053</v>
      </c>
      <c r="D103" t="s">
        <v>17070</v>
      </c>
      <c r="E103" t="s">
        <v>9743</v>
      </c>
      <c r="F103" t="s">
        <v>1255</v>
      </c>
      <c r="G103" t="s">
        <v>1255</v>
      </c>
      <c r="H103" t="s">
        <v>1255</v>
      </c>
      <c r="I103" t="s">
        <v>1255</v>
      </c>
      <c r="J103" t="s">
        <v>1255</v>
      </c>
      <c r="K103" t="s">
        <v>1255</v>
      </c>
      <c r="L103" t="s">
        <v>1255</v>
      </c>
      <c r="M103" t="s">
        <v>1255</v>
      </c>
      <c r="N103" t="s">
        <v>1255</v>
      </c>
      <c r="O103" t="s">
        <v>1255</v>
      </c>
      <c r="P103" t="s">
        <v>1255</v>
      </c>
    </row>
    <row r="104" spans="1:16">
      <c r="A104" t="s">
        <v>1255</v>
      </c>
      <c r="B104" t="s">
        <v>1255</v>
      </c>
      <c r="C104" t="s">
        <v>17071</v>
      </c>
      <c r="D104" t="s">
        <v>17072</v>
      </c>
      <c r="E104" t="s">
        <v>9680</v>
      </c>
      <c r="F104" t="s">
        <v>9646</v>
      </c>
      <c r="G104" t="s">
        <v>1255</v>
      </c>
      <c r="H104" t="s">
        <v>1255</v>
      </c>
      <c r="I104" t="s">
        <v>1255</v>
      </c>
      <c r="J104" t="s">
        <v>1255</v>
      </c>
      <c r="K104" t="s">
        <v>1255</v>
      </c>
      <c r="L104" t="s">
        <v>1255</v>
      </c>
      <c r="M104" t="s">
        <v>1255</v>
      </c>
      <c r="N104" t="s">
        <v>1255</v>
      </c>
      <c r="O104" t="s">
        <v>1255</v>
      </c>
      <c r="P104" t="s">
        <v>1255</v>
      </c>
    </row>
    <row r="105" spans="1:16">
      <c r="A105" t="s">
        <v>1255</v>
      </c>
      <c r="B105" t="s">
        <v>1255</v>
      </c>
      <c r="C105" t="s">
        <v>17071</v>
      </c>
      <c r="D105" t="s">
        <v>17073</v>
      </c>
      <c r="E105" t="s">
        <v>9689</v>
      </c>
      <c r="F105" t="s">
        <v>1255</v>
      </c>
      <c r="G105" t="s">
        <v>1255</v>
      </c>
      <c r="H105" t="s">
        <v>1255</v>
      </c>
      <c r="I105" t="s">
        <v>1255</v>
      </c>
      <c r="J105" t="s">
        <v>1255</v>
      </c>
      <c r="K105" t="s">
        <v>1255</v>
      </c>
      <c r="L105" t="s">
        <v>1255</v>
      </c>
      <c r="M105" t="s">
        <v>1255</v>
      </c>
      <c r="N105" t="s">
        <v>1255</v>
      </c>
      <c r="O105" t="s">
        <v>1255</v>
      </c>
      <c r="P105" t="s">
        <v>1255</v>
      </c>
    </row>
    <row r="106" spans="1:16">
      <c r="A106" t="s">
        <v>1255</v>
      </c>
      <c r="B106" t="s">
        <v>1255</v>
      </c>
      <c r="C106" t="s">
        <v>17071</v>
      </c>
      <c r="D106" t="s">
        <v>17074</v>
      </c>
      <c r="E106" t="s">
        <v>9737</v>
      </c>
      <c r="F106" t="s">
        <v>1255</v>
      </c>
      <c r="G106" t="s">
        <v>1255</v>
      </c>
      <c r="H106" t="s">
        <v>1255</v>
      </c>
      <c r="I106" t="s">
        <v>1255</v>
      </c>
      <c r="J106" t="s">
        <v>1255</v>
      </c>
      <c r="K106" t="s">
        <v>1255</v>
      </c>
      <c r="L106" t="s">
        <v>1255</v>
      </c>
      <c r="M106" t="s">
        <v>1255</v>
      </c>
      <c r="N106" t="s">
        <v>1255</v>
      </c>
      <c r="O106" t="s">
        <v>1255</v>
      </c>
      <c r="P106" t="s">
        <v>1255</v>
      </c>
    </row>
    <row r="107" spans="1:16">
      <c r="A107" t="s">
        <v>1255</v>
      </c>
      <c r="B107" t="s">
        <v>1255</v>
      </c>
      <c r="C107" t="s">
        <v>17071</v>
      </c>
      <c r="D107" t="s">
        <v>17075</v>
      </c>
      <c r="E107" t="s">
        <v>17076</v>
      </c>
      <c r="F107" t="s">
        <v>1255</v>
      </c>
      <c r="G107" t="s">
        <v>1255</v>
      </c>
      <c r="H107" t="s">
        <v>1255</v>
      </c>
      <c r="I107" t="s">
        <v>1255</v>
      </c>
      <c r="J107" t="s">
        <v>1255</v>
      </c>
      <c r="K107" t="s">
        <v>1255</v>
      </c>
      <c r="L107" t="s">
        <v>1255</v>
      </c>
      <c r="M107" t="s">
        <v>1255</v>
      </c>
      <c r="N107" t="s">
        <v>1255</v>
      </c>
      <c r="O107" t="s">
        <v>1255</v>
      </c>
      <c r="P107" t="s">
        <v>1255</v>
      </c>
    </row>
    <row r="108" spans="1:16">
      <c r="A108" t="s">
        <v>1255</v>
      </c>
      <c r="B108" t="s">
        <v>1255</v>
      </c>
      <c r="C108" t="s">
        <v>17071</v>
      </c>
      <c r="D108" t="s">
        <v>17077</v>
      </c>
      <c r="E108" t="s">
        <v>10027</v>
      </c>
      <c r="F108" t="s">
        <v>1255</v>
      </c>
      <c r="G108" t="s">
        <v>1255</v>
      </c>
      <c r="H108" t="s">
        <v>1255</v>
      </c>
      <c r="I108" t="s">
        <v>1255</v>
      </c>
      <c r="J108" t="s">
        <v>1255</v>
      </c>
      <c r="K108" t="s">
        <v>1255</v>
      </c>
      <c r="L108" t="s">
        <v>1255</v>
      </c>
      <c r="M108" t="s">
        <v>1255</v>
      </c>
      <c r="N108" t="s">
        <v>1255</v>
      </c>
      <c r="O108" t="s">
        <v>1255</v>
      </c>
      <c r="P108" t="s">
        <v>1255</v>
      </c>
    </row>
    <row r="109" spans="1:16">
      <c r="A109" t="s">
        <v>1255</v>
      </c>
      <c r="B109" t="s">
        <v>1255</v>
      </c>
      <c r="C109" t="s">
        <v>16974</v>
      </c>
      <c r="D109" t="s">
        <v>17078</v>
      </c>
      <c r="E109" t="s">
        <v>9680</v>
      </c>
      <c r="F109" t="s">
        <v>1255</v>
      </c>
      <c r="G109" t="s">
        <v>1255</v>
      </c>
      <c r="H109" t="s">
        <v>1255</v>
      </c>
      <c r="I109" t="s">
        <v>1255</v>
      </c>
      <c r="J109" t="s">
        <v>1255</v>
      </c>
      <c r="K109" t="s">
        <v>1255</v>
      </c>
      <c r="L109" t="s">
        <v>1255</v>
      </c>
      <c r="M109" t="s">
        <v>1255</v>
      </c>
      <c r="N109" t="s">
        <v>1255</v>
      </c>
      <c r="O109" t="s">
        <v>1255</v>
      </c>
      <c r="P109" t="s">
        <v>1255</v>
      </c>
    </row>
    <row r="110" spans="1:16">
      <c r="A110" t="s">
        <v>1255</v>
      </c>
      <c r="B110" t="s">
        <v>1255</v>
      </c>
      <c r="C110" t="s">
        <v>16974</v>
      </c>
      <c r="D110" t="s">
        <v>16975</v>
      </c>
      <c r="E110" t="s">
        <v>16976</v>
      </c>
      <c r="F110" t="s">
        <v>1255</v>
      </c>
      <c r="G110" t="s">
        <v>1255</v>
      </c>
      <c r="H110" t="s">
        <v>1255</v>
      </c>
      <c r="I110" t="s">
        <v>1255</v>
      </c>
      <c r="J110" t="s">
        <v>1255</v>
      </c>
      <c r="K110" t="s">
        <v>1255</v>
      </c>
      <c r="L110" t="s">
        <v>1255</v>
      </c>
      <c r="M110" t="s">
        <v>1255</v>
      </c>
      <c r="N110" t="s">
        <v>1255</v>
      </c>
      <c r="O110" t="s">
        <v>1255</v>
      </c>
      <c r="P110" t="s">
        <v>1255</v>
      </c>
    </row>
    <row r="111" spans="1:16">
      <c r="A111" t="s">
        <v>1255</v>
      </c>
      <c r="B111" t="s">
        <v>1255</v>
      </c>
      <c r="C111" t="s">
        <v>16974</v>
      </c>
      <c r="D111" t="s">
        <v>16973</v>
      </c>
      <c r="E111" t="s">
        <v>9737</v>
      </c>
      <c r="F111" t="s">
        <v>1255</v>
      </c>
      <c r="G111" t="s">
        <v>1255</v>
      </c>
      <c r="H111" t="s">
        <v>1255</v>
      </c>
      <c r="I111" t="s">
        <v>1255</v>
      </c>
      <c r="J111" t="s">
        <v>1255</v>
      </c>
      <c r="K111" t="s">
        <v>1255</v>
      </c>
      <c r="L111" t="s">
        <v>1255</v>
      </c>
      <c r="M111" t="s">
        <v>1255</v>
      </c>
      <c r="N111" t="s">
        <v>1255</v>
      </c>
      <c r="O111" t="s">
        <v>1255</v>
      </c>
      <c r="P111" t="s">
        <v>1255</v>
      </c>
    </row>
    <row r="112" spans="1:16">
      <c r="A112" t="s">
        <v>1255</v>
      </c>
      <c r="B112" t="s">
        <v>1255</v>
      </c>
      <c r="C112" t="s">
        <v>16974</v>
      </c>
      <c r="D112" t="s">
        <v>16977</v>
      </c>
      <c r="E112" t="s">
        <v>9703</v>
      </c>
      <c r="F112" t="s">
        <v>1255</v>
      </c>
      <c r="G112" t="s">
        <v>1255</v>
      </c>
      <c r="H112" t="s">
        <v>1255</v>
      </c>
      <c r="I112" t="s">
        <v>1255</v>
      </c>
      <c r="J112" t="s">
        <v>1255</v>
      </c>
      <c r="K112" t="s">
        <v>1255</v>
      </c>
      <c r="L112" t="s">
        <v>1255</v>
      </c>
      <c r="M112" t="s">
        <v>1255</v>
      </c>
      <c r="N112" t="s">
        <v>1255</v>
      </c>
      <c r="O112" t="s">
        <v>1255</v>
      </c>
      <c r="P112" t="s">
        <v>1255</v>
      </c>
    </row>
    <row r="113" spans="1:16">
      <c r="A113" t="s">
        <v>1255</v>
      </c>
      <c r="B113" t="s">
        <v>1255</v>
      </c>
      <c r="C113" t="s">
        <v>16974</v>
      </c>
      <c r="D113" t="s">
        <v>16978</v>
      </c>
      <c r="E113" t="s">
        <v>9645</v>
      </c>
      <c r="F113" t="s">
        <v>9646</v>
      </c>
      <c r="G113" t="s">
        <v>1255</v>
      </c>
      <c r="H113" t="s">
        <v>1255</v>
      </c>
      <c r="I113" t="s">
        <v>1255</v>
      </c>
      <c r="J113" t="s">
        <v>1255</v>
      </c>
      <c r="K113" t="s">
        <v>1255</v>
      </c>
      <c r="L113" t="s">
        <v>1255</v>
      </c>
      <c r="M113" t="s">
        <v>1255</v>
      </c>
      <c r="N113" t="s">
        <v>1255</v>
      </c>
      <c r="O113" t="s">
        <v>1255</v>
      </c>
      <c r="P113" t="s">
        <v>1255</v>
      </c>
    </row>
    <row r="114" spans="1:16">
      <c r="A114" t="s">
        <v>1255</v>
      </c>
      <c r="B114" t="s">
        <v>1255</v>
      </c>
      <c r="C114" t="s">
        <v>16974</v>
      </c>
      <c r="D114" t="s">
        <v>16979</v>
      </c>
      <c r="E114" t="s">
        <v>14759</v>
      </c>
      <c r="F114" t="s">
        <v>1255</v>
      </c>
      <c r="G114" t="s">
        <v>1255</v>
      </c>
      <c r="H114" t="s">
        <v>1255</v>
      </c>
      <c r="I114" t="s">
        <v>1255</v>
      </c>
      <c r="J114" t="s">
        <v>1255</v>
      </c>
      <c r="K114" t="s">
        <v>1255</v>
      </c>
      <c r="L114" t="s">
        <v>1255</v>
      </c>
      <c r="M114" t="s">
        <v>1255</v>
      </c>
      <c r="N114" t="s">
        <v>1255</v>
      </c>
      <c r="O114" t="s">
        <v>1255</v>
      </c>
      <c r="P114" t="s">
        <v>1255</v>
      </c>
    </row>
    <row r="115" spans="1:16">
      <c r="A115" t="s">
        <v>1255</v>
      </c>
      <c r="B115" t="s">
        <v>1255</v>
      </c>
      <c r="C115" t="s">
        <v>16974</v>
      </c>
      <c r="D115" t="s">
        <v>16980</v>
      </c>
      <c r="E115" t="s">
        <v>9646</v>
      </c>
      <c r="F115" t="s">
        <v>16981</v>
      </c>
      <c r="G115" t="s">
        <v>1255</v>
      </c>
      <c r="H115" t="s">
        <v>1255</v>
      </c>
      <c r="I115" t="s">
        <v>1255</v>
      </c>
      <c r="J115" t="s">
        <v>1255</v>
      </c>
      <c r="K115" t="s">
        <v>1255</v>
      </c>
      <c r="L115" t="s">
        <v>1255</v>
      </c>
      <c r="M115" t="s">
        <v>1255</v>
      </c>
      <c r="N115" t="s">
        <v>1255</v>
      </c>
      <c r="O115" t="s">
        <v>1255</v>
      </c>
      <c r="P115" t="s">
        <v>1255</v>
      </c>
    </row>
    <row r="116" spans="1:16">
      <c r="A116" t="s">
        <v>1255</v>
      </c>
      <c r="B116" t="s">
        <v>1255</v>
      </c>
      <c r="C116" t="s">
        <v>16982</v>
      </c>
      <c r="D116" t="s">
        <v>16983</v>
      </c>
      <c r="E116" t="s">
        <v>9646</v>
      </c>
      <c r="F116" t="s">
        <v>16984</v>
      </c>
      <c r="G116" t="s">
        <v>1255</v>
      </c>
      <c r="H116" t="s">
        <v>1255</v>
      </c>
      <c r="I116" t="s">
        <v>1255</v>
      </c>
      <c r="J116" t="s">
        <v>1255</v>
      </c>
      <c r="K116" t="s">
        <v>1255</v>
      </c>
      <c r="L116" t="s">
        <v>1255</v>
      </c>
      <c r="M116" t="s">
        <v>1255</v>
      </c>
      <c r="N116" t="s">
        <v>1255</v>
      </c>
      <c r="O116" t="s">
        <v>1255</v>
      </c>
      <c r="P116" t="s">
        <v>1255</v>
      </c>
    </row>
    <row r="117" spans="1:16">
      <c r="A117" t="s">
        <v>1255</v>
      </c>
      <c r="B117" t="s">
        <v>1255</v>
      </c>
      <c r="C117" t="s">
        <v>16982</v>
      </c>
      <c r="D117" t="s">
        <v>16985</v>
      </c>
      <c r="E117" t="s">
        <v>9645</v>
      </c>
      <c r="F117" t="s">
        <v>9646</v>
      </c>
      <c r="G117" t="s">
        <v>1255</v>
      </c>
      <c r="H117" t="s">
        <v>1255</v>
      </c>
      <c r="I117" t="s">
        <v>1255</v>
      </c>
      <c r="J117" t="s">
        <v>1255</v>
      </c>
      <c r="K117" t="s">
        <v>1255</v>
      </c>
      <c r="L117" t="s">
        <v>1255</v>
      </c>
      <c r="M117" t="s">
        <v>1255</v>
      </c>
      <c r="N117" t="s">
        <v>1255</v>
      </c>
      <c r="O117" t="s">
        <v>1255</v>
      </c>
      <c r="P117" t="s">
        <v>1255</v>
      </c>
    </row>
    <row r="118" spans="1:16">
      <c r="A118" t="s">
        <v>1255</v>
      </c>
      <c r="B118" t="s">
        <v>1255</v>
      </c>
      <c r="C118" t="s">
        <v>9723</v>
      </c>
      <c r="D118" t="s">
        <v>16986</v>
      </c>
      <c r="E118" t="s">
        <v>9782</v>
      </c>
      <c r="F118" t="s">
        <v>1255</v>
      </c>
      <c r="G118" t="s">
        <v>1255</v>
      </c>
      <c r="H118" t="s">
        <v>1255</v>
      </c>
      <c r="I118" t="s">
        <v>1255</v>
      </c>
      <c r="J118" t="s">
        <v>1255</v>
      </c>
      <c r="K118" t="s">
        <v>1255</v>
      </c>
      <c r="L118" t="s">
        <v>1255</v>
      </c>
      <c r="M118" t="s">
        <v>1255</v>
      </c>
      <c r="N118" t="s">
        <v>1255</v>
      </c>
      <c r="O118" t="s">
        <v>1255</v>
      </c>
      <c r="P118" t="s">
        <v>1255</v>
      </c>
    </row>
    <row r="119" spans="1:16">
      <c r="A119" t="s">
        <v>1255</v>
      </c>
      <c r="B119" t="s">
        <v>1255</v>
      </c>
      <c r="C119" t="s">
        <v>9643</v>
      </c>
      <c r="D119" t="s">
        <v>9644</v>
      </c>
      <c r="E119" t="s">
        <v>9645</v>
      </c>
      <c r="F119" t="s">
        <v>9646</v>
      </c>
      <c r="G119" t="s">
        <v>1255</v>
      </c>
      <c r="H119" t="s">
        <v>1255</v>
      </c>
      <c r="I119" t="s">
        <v>1255</v>
      </c>
      <c r="J119" t="s">
        <v>1255</v>
      </c>
      <c r="K119" t="s">
        <v>1255</v>
      </c>
      <c r="L119" t="s">
        <v>1255</v>
      </c>
      <c r="M119" t="s">
        <v>1255</v>
      </c>
      <c r="N119" t="s">
        <v>1255</v>
      </c>
      <c r="O119" t="s">
        <v>1255</v>
      </c>
      <c r="P119" t="s">
        <v>1255</v>
      </c>
    </row>
    <row r="120" spans="1:16">
      <c r="A120" t="s">
        <v>1255</v>
      </c>
      <c r="B120" t="s">
        <v>1255</v>
      </c>
      <c r="C120" t="s">
        <v>9647</v>
      </c>
      <c r="D120" t="s">
        <v>9648</v>
      </c>
      <c r="E120" t="s">
        <v>9646</v>
      </c>
      <c r="F120" t="s">
        <v>9649</v>
      </c>
      <c r="G120" t="s">
        <v>1255</v>
      </c>
      <c r="H120" t="s">
        <v>1255</v>
      </c>
      <c r="I120" t="s">
        <v>1255</v>
      </c>
      <c r="J120" t="s">
        <v>1255</v>
      </c>
      <c r="K120" t="s">
        <v>1255</v>
      </c>
      <c r="L120" t="s">
        <v>1255</v>
      </c>
      <c r="M120" t="s">
        <v>1255</v>
      </c>
      <c r="N120" t="s">
        <v>1255</v>
      </c>
      <c r="O120" t="s">
        <v>1255</v>
      </c>
      <c r="P120" t="s">
        <v>1255</v>
      </c>
    </row>
    <row r="121" spans="1:16">
      <c r="A121" t="s">
        <v>1255</v>
      </c>
      <c r="B121" t="s">
        <v>1255</v>
      </c>
      <c r="C121" t="s">
        <v>9647</v>
      </c>
      <c r="D121" t="s">
        <v>9650</v>
      </c>
      <c r="E121" t="s">
        <v>9646</v>
      </c>
      <c r="F121" t="s">
        <v>9651</v>
      </c>
      <c r="G121" t="s">
        <v>1255</v>
      </c>
      <c r="H121" t="s">
        <v>1255</v>
      </c>
      <c r="I121" t="s">
        <v>1255</v>
      </c>
      <c r="J121" t="s">
        <v>1255</v>
      </c>
      <c r="K121" t="s">
        <v>1255</v>
      </c>
      <c r="L121" t="s">
        <v>1255</v>
      </c>
      <c r="M121" t="s">
        <v>1255</v>
      </c>
      <c r="N121" t="s">
        <v>1255</v>
      </c>
      <c r="O121" t="s">
        <v>1255</v>
      </c>
      <c r="P121" t="s">
        <v>1255</v>
      </c>
    </row>
    <row r="122" spans="1:16">
      <c r="A122" t="s">
        <v>1255</v>
      </c>
      <c r="B122" t="s">
        <v>1255</v>
      </c>
      <c r="C122" t="s">
        <v>9647</v>
      </c>
      <c r="D122" t="s">
        <v>9652</v>
      </c>
      <c r="E122" t="s">
        <v>9646</v>
      </c>
      <c r="F122" t="s">
        <v>9653</v>
      </c>
      <c r="G122" t="s">
        <v>1255</v>
      </c>
      <c r="H122" t="s">
        <v>1255</v>
      </c>
      <c r="I122" t="s">
        <v>1255</v>
      </c>
      <c r="J122" t="s">
        <v>1255</v>
      </c>
      <c r="K122" t="s">
        <v>1255</v>
      </c>
      <c r="L122" t="s">
        <v>1255</v>
      </c>
      <c r="M122" t="s">
        <v>1255</v>
      </c>
      <c r="N122" t="s">
        <v>1255</v>
      </c>
      <c r="O122" t="s">
        <v>1255</v>
      </c>
      <c r="P122" t="s">
        <v>1255</v>
      </c>
    </row>
    <row r="123" spans="1:16">
      <c r="A123" t="s">
        <v>1255</v>
      </c>
      <c r="B123" t="s">
        <v>1255</v>
      </c>
      <c r="C123" t="s">
        <v>9647</v>
      </c>
      <c r="D123" t="s">
        <v>9654</v>
      </c>
      <c r="E123" t="s">
        <v>9646</v>
      </c>
      <c r="F123" t="s">
        <v>9655</v>
      </c>
      <c r="G123" t="s">
        <v>1255</v>
      </c>
      <c r="H123" t="s">
        <v>1255</v>
      </c>
      <c r="I123" t="s">
        <v>1255</v>
      </c>
      <c r="J123" t="s">
        <v>1255</v>
      </c>
      <c r="K123" t="s">
        <v>1255</v>
      </c>
      <c r="L123" t="s">
        <v>1255</v>
      </c>
      <c r="M123" t="s">
        <v>1255</v>
      </c>
      <c r="N123" t="s">
        <v>1255</v>
      </c>
      <c r="O123" t="s">
        <v>1255</v>
      </c>
      <c r="P123" t="s">
        <v>1255</v>
      </c>
    </row>
    <row r="124" spans="1:16">
      <c r="A124" t="s">
        <v>1255</v>
      </c>
      <c r="B124" t="s">
        <v>1255</v>
      </c>
      <c r="C124" t="s">
        <v>9647</v>
      </c>
      <c r="D124" t="s">
        <v>9656</v>
      </c>
      <c r="E124" t="s">
        <v>9657</v>
      </c>
      <c r="F124" t="s">
        <v>9646</v>
      </c>
      <c r="G124" t="s">
        <v>1255</v>
      </c>
      <c r="H124" t="s">
        <v>1255</v>
      </c>
      <c r="I124" t="s">
        <v>1255</v>
      </c>
      <c r="J124" t="s">
        <v>1255</v>
      </c>
      <c r="K124" t="s">
        <v>1255</v>
      </c>
      <c r="L124" t="s">
        <v>1255</v>
      </c>
      <c r="M124" t="s">
        <v>1255</v>
      </c>
      <c r="N124" t="s">
        <v>1255</v>
      </c>
      <c r="O124" t="s">
        <v>1255</v>
      </c>
      <c r="P124" t="s">
        <v>1255</v>
      </c>
    </row>
    <row r="125" spans="1:16">
      <c r="A125" t="s">
        <v>1255</v>
      </c>
      <c r="B125" t="s">
        <v>9658</v>
      </c>
      <c r="C125" t="s">
        <v>9647</v>
      </c>
      <c r="D125" t="s">
        <v>9659</v>
      </c>
      <c r="E125" t="s">
        <v>9646</v>
      </c>
      <c r="F125" t="s">
        <v>9660</v>
      </c>
      <c r="G125" t="s">
        <v>1255</v>
      </c>
      <c r="H125" t="s">
        <v>1255</v>
      </c>
      <c r="I125" t="s">
        <v>1255</v>
      </c>
      <c r="J125" t="s">
        <v>1255</v>
      </c>
      <c r="K125" t="s">
        <v>1255</v>
      </c>
      <c r="L125" t="s">
        <v>1255</v>
      </c>
      <c r="M125" t="s">
        <v>1255</v>
      </c>
      <c r="N125" t="s">
        <v>1255</v>
      </c>
      <c r="O125" t="s">
        <v>1255</v>
      </c>
      <c r="P125" t="s">
        <v>1255</v>
      </c>
    </row>
    <row r="126" spans="1:16">
      <c r="A126" t="s">
        <v>1255</v>
      </c>
      <c r="B126" t="s">
        <v>1255</v>
      </c>
      <c r="C126" t="s">
        <v>9661</v>
      </c>
      <c r="D126" t="s">
        <v>9662</v>
      </c>
      <c r="E126" t="s">
        <v>9663</v>
      </c>
      <c r="F126" t="s">
        <v>1255</v>
      </c>
      <c r="G126" t="s">
        <v>1255</v>
      </c>
      <c r="H126" t="s">
        <v>1255</v>
      </c>
      <c r="I126" t="s">
        <v>1255</v>
      </c>
      <c r="J126" t="s">
        <v>1255</v>
      </c>
      <c r="K126" t="s">
        <v>1255</v>
      </c>
      <c r="L126" t="s">
        <v>1255</v>
      </c>
      <c r="M126" t="s">
        <v>1255</v>
      </c>
      <c r="N126" t="s">
        <v>1255</v>
      </c>
      <c r="O126" t="s">
        <v>1255</v>
      </c>
      <c r="P126" t="s">
        <v>1255</v>
      </c>
    </row>
    <row r="127" spans="1:16">
      <c r="A127" t="s">
        <v>1255</v>
      </c>
      <c r="B127" t="s">
        <v>1255</v>
      </c>
      <c r="C127" t="s">
        <v>9661</v>
      </c>
      <c r="D127" t="s">
        <v>9664</v>
      </c>
      <c r="E127" t="s">
        <v>9665</v>
      </c>
      <c r="F127" t="s">
        <v>1255</v>
      </c>
      <c r="G127" t="s">
        <v>1255</v>
      </c>
      <c r="H127" t="s">
        <v>1255</v>
      </c>
      <c r="I127" t="s">
        <v>1255</v>
      </c>
      <c r="J127" t="s">
        <v>1255</v>
      </c>
      <c r="K127" t="s">
        <v>1255</v>
      </c>
      <c r="L127" t="s">
        <v>1255</v>
      </c>
      <c r="M127" t="s">
        <v>1255</v>
      </c>
      <c r="N127" t="s">
        <v>1255</v>
      </c>
      <c r="O127" t="s">
        <v>1255</v>
      </c>
      <c r="P127" t="s">
        <v>1255</v>
      </c>
    </row>
    <row r="128" spans="1:16">
      <c r="A128" t="s">
        <v>1255</v>
      </c>
      <c r="B128" t="s">
        <v>1255</v>
      </c>
      <c r="C128" t="s">
        <v>9666</v>
      </c>
      <c r="D128" t="s">
        <v>9667</v>
      </c>
      <c r="E128" t="s">
        <v>9668</v>
      </c>
      <c r="F128" t="s">
        <v>1255</v>
      </c>
      <c r="G128" t="s">
        <v>1255</v>
      </c>
      <c r="H128" t="s">
        <v>1255</v>
      </c>
      <c r="I128" t="s">
        <v>1255</v>
      </c>
      <c r="J128" t="s">
        <v>1255</v>
      </c>
      <c r="K128" t="s">
        <v>1255</v>
      </c>
      <c r="L128" t="s">
        <v>1255</v>
      </c>
      <c r="M128" t="s">
        <v>1255</v>
      </c>
      <c r="N128" t="s">
        <v>1255</v>
      </c>
      <c r="O128" t="s">
        <v>1255</v>
      </c>
      <c r="P128" t="s">
        <v>1255</v>
      </c>
    </row>
    <row r="129" spans="1:16">
      <c r="A129" t="s">
        <v>1255</v>
      </c>
      <c r="B129" t="s">
        <v>1255</v>
      </c>
      <c r="C129" t="s">
        <v>9669</v>
      </c>
      <c r="D129" t="s">
        <v>9670</v>
      </c>
      <c r="E129" t="s">
        <v>9646</v>
      </c>
      <c r="F129" t="s">
        <v>9671</v>
      </c>
      <c r="G129" t="s">
        <v>1255</v>
      </c>
      <c r="H129" t="s">
        <v>1255</v>
      </c>
      <c r="I129" t="s">
        <v>1255</v>
      </c>
      <c r="J129" t="s">
        <v>1255</v>
      </c>
      <c r="K129" t="s">
        <v>1255</v>
      </c>
      <c r="L129" t="s">
        <v>1255</v>
      </c>
      <c r="M129" t="s">
        <v>1255</v>
      </c>
      <c r="N129" t="s">
        <v>1255</v>
      </c>
      <c r="O129" t="s">
        <v>1255</v>
      </c>
      <c r="P129" t="s">
        <v>1255</v>
      </c>
    </row>
    <row r="130" spans="1:16">
      <c r="A130" t="s">
        <v>1255</v>
      </c>
      <c r="B130" t="s">
        <v>1255</v>
      </c>
      <c r="C130" t="s">
        <v>9672</v>
      </c>
      <c r="D130" t="s">
        <v>9673</v>
      </c>
      <c r="E130" t="s">
        <v>9646</v>
      </c>
      <c r="F130" t="s">
        <v>9674</v>
      </c>
      <c r="G130" t="s">
        <v>1255</v>
      </c>
      <c r="H130" t="s">
        <v>1255</v>
      </c>
      <c r="I130" t="s">
        <v>1255</v>
      </c>
      <c r="J130" t="s">
        <v>1255</v>
      </c>
      <c r="K130" t="s">
        <v>1255</v>
      </c>
      <c r="L130" t="s">
        <v>1255</v>
      </c>
      <c r="M130" t="s">
        <v>1255</v>
      </c>
      <c r="N130" t="s">
        <v>1255</v>
      </c>
      <c r="O130" t="s">
        <v>1255</v>
      </c>
      <c r="P130" t="s">
        <v>1255</v>
      </c>
    </row>
    <row r="131" spans="1:16">
      <c r="A131" t="s">
        <v>1255</v>
      </c>
      <c r="B131" t="s">
        <v>1255</v>
      </c>
      <c r="C131" t="s">
        <v>9672</v>
      </c>
      <c r="D131" t="s">
        <v>9675</v>
      </c>
      <c r="E131" t="s">
        <v>9646</v>
      </c>
      <c r="F131" t="s">
        <v>9676</v>
      </c>
      <c r="G131" t="s">
        <v>1255</v>
      </c>
      <c r="H131" t="s">
        <v>1255</v>
      </c>
      <c r="I131" t="s">
        <v>1255</v>
      </c>
      <c r="J131" t="s">
        <v>1255</v>
      </c>
      <c r="K131" t="s">
        <v>1255</v>
      </c>
      <c r="L131" t="s">
        <v>1255</v>
      </c>
      <c r="M131" t="s">
        <v>1255</v>
      </c>
      <c r="N131" t="s">
        <v>1255</v>
      </c>
      <c r="O131" t="s">
        <v>1255</v>
      </c>
      <c r="P131" t="s">
        <v>1255</v>
      </c>
    </row>
    <row r="132" spans="1:16">
      <c r="A132" t="s">
        <v>1255</v>
      </c>
      <c r="B132" t="s">
        <v>1255</v>
      </c>
      <c r="C132" t="s">
        <v>9672</v>
      </c>
      <c r="D132" t="s">
        <v>9677</v>
      </c>
      <c r="E132" t="s">
        <v>9646</v>
      </c>
      <c r="F132" t="s">
        <v>9678</v>
      </c>
      <c r="G132" t="s">
        <v>1255</v>
      </c>
      <c r="H132" t="s">
        <v>1255</v>
      </c>
      <c r="I132" t="s">
        <v>1255</v>
      </c>
      <c r="J132" t="s">
        <v>1255</v>
      </c>
      <c r="K132" t="s">
        <v>1255</v>
      </c>
      <c r="L132" t="s">
        <v>1255</v>
      </c>
      <c r="M132" t="s">
        <v>1255</v>
      </c>
      <c r="N132" t="s">
        <v>1255</v>
      </c>
      <c r="O132" t="s">
        <v>1255</v>
      </c>
      <c r="P132" t="s">
        <v>1255</v>
      </c>
    </row>
    <row r="133" spans="1:16">
      <c r="A133" t="s">
        <v>1255</v>
      </c>
      <c r="B133" t="s">
        <v>1255</v>
      </c>
      <c r="C133" t="s">
        <v>9672</v>
      </c>
      <c r="D133" t="s">
        <v>9679</v>
      </c>
      <c r="E133" t="s">
        <v>9680</v>
      </c>
      <c r="F133" t="s">
        <v>1255</v>
      </c>
      <c r="G133" t="s">
        <v>1255</v>
      </c>
      <c r="H133" t="s">
        <v>1255</v>
      </c>
      <c r="I133" t="s">
        <v>1255</v>
      </c>
      <c r="J133" t="s">
        <v>1255</v>
      </c>
      <c r="K133" t="s">
        <v>1255</v>
      </c>
      <c r="L133" t="s">
        <v>1255</v>
      </c>
      <c r="M133" t="s">
        <v>1255</v>
      </c>
      <c r="N133" t="s">
        <v>1255</v>
      </c>
      <c r="O133" t="s">
        <v>1255</v>
      </c>
      <c r="P133" t="s">
        <v>1255</v>
      </c>
    </row>
    <row r="134" spans="1:16">
      <c r="A134" t="s">
        <v>1255</v>
      </c>
      <c r="B134" t="s">
        <v>1255</v>
      </c>
      <c r="C134" t="s">
        <v>9672</v>
      </c>
      <c r="D134" t="s">
        <v>9681</v>
      </c>
      <c r="E134" t="s">
        <v>9682</v>
      </c>
      <c r="F134" t="s">
        <v>9646</v>
      </c>
      <c r="G134" t="s">
        <v>1255</v>
      </c>
      <c r="H134" t="s">
        <v>1255</v>
      </c>
      <c r="I134" t="s">
        <v>1255</v>
      </c>
      <c r="J134" t="s">
        <v>1255</v>
      </c>
      <c r="K134" t="s">
        <v>1255</v>
      </c>
      <c r="L134" t="s">
        <v>1255</v>
      </c>
      <c r="M134" t="s">
        <v>1255</v>
      </c>
      <c r="N134" t="s">
        <v>1255</v>
      </c>
      <c r="O134" t="s">
        <v>1255</v>
      </c>
      <c r="P134" t="s">
        <v>1255</v>
      </c>
    </row>
    <row r="135" spans="1:16">
      <c r="A135" t="s">
        <v>1255</v>
      </c>
      <c r="B135" t="s">
        <v>1255</v>
      </c>
      <c r="C135" t="s">
        <v>9672</v>
      </c>
      <c r="D135" t="s">
        <v>9683</v>
      </c>
      <c r="E135" t="s">
        <v>9684</v>
      </c>
      <c r="F135" t="s">
        <v>9646</v>
      </c>
      <c r="G135" t="s">
        <v>1255</v>
      </c>
      <c r="H135" t="s">
        <v>1255</v>
      </c>
      <c r="I135" t="s">
        <v>1255</v>
      </c>
      <c r="J135" t="s">
        <v>1255</v>
      </c>
      <c r="K135" t="s">
        <v>1255</v>
      </c>
      <c r="L135" t="s">
        <v>1255</v>
      </c>
      <c r="M135" t="s">
        <v>1255</v>
      </c>
      <c r="N135" t="s">
        <v>1255</v>
      </c>
      <c r="O135" t="s">
        <v>1255</v>
      </c>
      <c r="P135" t="s">
        <v>1255</v>
      </c>
    </row>
    <row r="136" spans="1:16">
      <c r="A136" t="s">
        <v>1255</v>
      </c>
      <c r="B136" t="s">
        <v>1255</v>
      </c>
      <c r="C136" t="s">
        <v>9672</v>
      </c>
      <c r="D136" t="s">
        <v>9685</v>
      </c>
      <c r="E136" t="s">
        <v>9686</v>
      </c>
      <c r="F136" t="s">
        <v>1255</v>
      </c>
      <c r="G136" t="s">
        <v>1255</v>
      </c>
      <c r="H136" t="s">
        <v>1255</v>
      </c>
      <c r="I136" t="s">
        <v>1255</v>
      </c>
      <c r="J136" t="s">
        <v>1255</v>
      </c>
      <c r="K136" t="s">
        <v>1255</v>
      </c>
      <c r="L136" t="s">
        <v>1255</v>
      </c>
      <c r="M136" t="s">
        <v>1255</v>
      </c>
      <c r="N136" t="s">
        <v>1255</v>
      </c>
      <c r="O136" t="s">
        <v>1255</v>
      </c>
      <c r="P136" t="s">
        <v>1255</v>
      </c>
    </row>
    <row r="137" spans="1:16">
      <c r="A137" t="s">
        <v>1255</v>
      </c>
      <c r="B137" t="s">
        <v>1255</v>
      </c>
      <c r="C137" t="s">
        <v>9687</v>
      </c>
      <c r="D137" t="s">
        <v>9688</v>
      </c>
      <c r="E137" t="s">
        <v>9689</v>
      </c>
      <c r="F137" t="s">
        <v>1255</v>
      </c>
      <c r="G137" t="s">
        <v>1255</v>
      </c>
      <c r="H137" t="s">
        <v>1255</v>
      </c>
      <c r="I137" t="s">
        <v>1255</v>
      </c>
      <c r="J137" t="s">
        <v>1255</v>
      </c>
      <c r="K137" t="s">
        <v>1255</v>
      </c>
      <c r="L137" t="s">
        <v>1255</v>
      </c>
      <c r="M137" t="s">
        <v>1255</v>
      </c>
      <c r="N137" t="s">
        <v>1255</v>
      </c>
      <c r="O137" t="s">
        <v>1255</v>
      </c>
      <c r="P137" t="s">
        <v>1255</v>
      </c>
    </row>
    <row r="138" spans="1:16">
      <c r="A138" t="s">
        <v>1255</v>
      </c>
      <c r="B138" t="s">
        <v>9690</v>
      </c>
      <c r="C138" t="s">
        <v>9687</v>
      </c>
      <c r="D138" t="s">
        <v>9691</v>
      </c>
      <c r="E138" t="s">
        <v>9646</v>
      </c>
      <c r="F138" t="s">
        <v>9692</v>
      </c>
      <c r="G138" t="s">
        <v>1255</v>
      </c>
      <c r="H138" t="s">
        <v>1255</v>
      </c>
      <c r="I138" t="s">
        <v>1255</v>
      </c>
      <c r="J138" t="s">
        <v>1255</v>
      </c>
      <c r="K138" t="s">
        <v>1255</v>
      </c>
      <c r="L138" t="s">
        <v>1255</v>
      </c>
      <c r="M138" t="s">
        <v>1255</v>
      </c>
      <c r="N138" t="s">
        <v>1255</v>
      </c>
      <c r="O138" t="s">
        <v>1255</v>
      </c>
      <c r="P138" t="s">
        <v>1255</v>
      </c>
    </row>
    <row r="139" spans="1:16">
      <c r="A139" t="s">
        <v>1255</v>
      </c>
      <c r="B139" t="s">
        <v>9693</v>
      </c>
      <c r="C139" t="s">
        <v>9687</v>
      </c>
      <c r="D139" t="s">
        <v>9694</v>
      </c>
      <c r="E139" t="s">
        <v>9646</v>
      </c>
      <c r="F139" t="s">
        <v>9695</v>
      </c>
      <c r="G139" t="s">
        <v>1255</v>
      </c>
      <c r="H139" t="s">
        <v>1255</v>
      </c>
      <c r="I139" t="s">
        <v>1255</v>
      </c>
      <c r="J139" t="s">
        <v>1255</v>
      </c>
      <c r="K139" t="s">
        <v>1255</v>
      </c>
      <c r="L139" t="s">
        <v>1255</v>
      </c>
      <c r="M139" t="s">
        <v>1255</v>
      </c>
      <c r="N139" t="s">
        <v>1255</v>
      </c>
      <c r="O139" t="s">
        <v>1255</v>
      </c>
      <c r="P139" t="s">
        <v>1255</v>
      </c>
    </row>
    <row r="140" spans="1:16">
      <c r="A140" t="s">
        <v>1255</v>
      </c>
      <c r="B140" t="s">
        <v>1255</v>
      </c>
      <c r="C140" t="s">
        <v>9687</v>
      </c>
      <c r="D140" t="s">
        <v>9696</v>
      </c>
      <c r="E140" t="s">
        <v>9684</v>
      </c>
      <c r="F140" t="s">
        <v>9646</v>
      </c>
      <c r="G140" t="s">
        <v>1255</v>
      </c>
      <c r="H140" t="s">
        <v>1255</v>
      </c>
      <c r="I140" t="s">
        <v>1255</v>
      </c>
      <c r="J140" t="s">
        <v>1255</v>
      </c>
      <c r="K140" t="s">
        <v>1255</v>
      </c>
      <c r="L140" t="s">
        <v>1255</v>
      </c>
      <c r="M140" t="s">
        <v>1255</v>
      </c>
      <c r="N140" t="s">
        <v>1255</v>
      </c>
      <c r="O140" t="s">
        <v>1255</v>
      </c>
      <c r="P140" t="s">
        <v>1255</v>
      </c>
    </row>
    <row r="141" spans="1:16">
      <c r="A141" t="s">
        <v>1255</v>
      </c>
      <c r="B141" t="s">
        <v>1255</v>
      </c>
      <c r="C141" t="s">
        <v>9687</v>
      </c>
      <c r="D141" t="s">
        <v>9697</v>
      </c>
      <c r="E141" t="s">
        <v>9698</v>
      </c>
      <c r="F141" t="s">
        <v>9646</v>
      </c>
      <c r="G141" t="s">
        <v>1255</v>
      </c>
      <c r="H141" t="s">
        <v>1255</v>
      </c>
      <c r="I141" t="s">
        <v>1255</v>
      </c>
      <c r="J141" t="s">
        <v>1255</v>
      </c>
      <c r="K141" t="s">
        <v>1255</v>
      </c>
      <c r="L141" t="s">
        <v>1255</v>
      </c>
      <c r="M141" t="s">
        <v>1255</v>
      </c>
      <c r="N141" t="s">
        <v>1255</v>
      </c>
      <c r="O141" t="s">
        <v>1255</v>
      </c>
      <c r="P141" t="s">
        <v>1255</v>
      </c>
    </row>
    <row r="142" spans="1:16">
      <c r="A142" t="s">
        <v>1255</v>
      </c>
      <c r="B142" t="s">
        <v>1255</v>
      </c>
      <c r="C142" t="s">
        <v>9687</v>
      </c>
      <c r="D142" t="s">
        <v>9699</v>
      </c>
      <c r="E142" t="s">
        <v>9700</v>
      </c>
      <c r="F142" t="s">
        <v>9646</v>
      </c>
      <c r="G142" t="s">
        <v>1255</v>
      </c>
      <c r="H142" t="s">
        <v>1255</v>
      </c>
      <c r="I142" t="s">
        <v>1255</v>
      </c>
      <c r="J142" t="s">
        <v>1255</v>
      </c>
      <c r="K142" t="s">
        <v>1255</v>
      </c>
      <c r="L142" t="s">
        <v>1255</v>
      </c>
      <c r="M142" t="s">
        <v>1255</v>
      </c>
      <c r="N142" t="s">
        <v>1255</v>
      </c>
      <c r="O142" t="s">
        <v>1255</v>
      </c>
      <c r="P142" t="s">
        <v>1255</v>
      </c>
    </row>
    <row r="143" spans="1:16">
      <c r="A143" t="s">
        <v>1255</v>
      </c>
      <c r="B143" t="s">
        <v>1255</v>
      </c>
      <c r="C143" t="s">
        <v>9701</v>
      </c>
      <c r="D143" t="s">
        <v>9702</v>
      </c>
      <c r="E143" t="s">
        <v>9703</v>
      </c>
      <c r="F143" t="s">
        <v>1255</v>
      </c>
      <c r="G143" t="s">
        <v>1255</v>
      </c>
      <c r="H143" t="s">
        <v>1255</v>
      </c>
      <c r="I143" t="s">
        <v>1255</v>
      </c>
      <c r="J143" t="s">
        <v>1255</v>
      </c>
      <c r="K143" t="s">
        <v>1255</v>
      </c>
      <c r="L143" t="s">
        <v>1255</v>
      </c>
      <c r="M143" t="s">
        <v>1255</v>
      </c>
      <c r="N143" t="s">
        <v>1255</v>
      </c>
      <c r="O143" t="s">
        <v>1255</v>
      </c>
      <c r="P143" t="s">
        <v>1255</v>
      </c>
    </row>
    <row r="144" spans="1:16">
      <c r="A144" t="s">
        <v>1255</v>
      </c>
      <c r="B144" t="s">
        <v>1255</v>
      </c>
      <c r="C144" t="s">
        <v>9701</v>
      </c>
      <c r="D144" t="s">
        <v>9704</v>
      </c>
      <c r="E144" t="s">
        <v>9705</v>
      </c>
      <c r="F144" t="s">
        <v>1255</v>
      </c>
      <c r="G144" t="s">
        <v>1255</v>
      </c>
      <c r="H144" t="s">
        <v>1255</v>
      </c>
      <c r="I144" t="s">
        <v>1255</v>
      </c>
      <c r="J144" t="s">
        <v>1255</v>
      </c>
      <c r="K144" t="s">
        <v>1255</v>
      </c>
      <c r="L144" t="s">
        <v>1255</v>
      </c>
      <c r="M144" t="s">
        <v>1255</v>
      </c>
      <c r="N144" t="s">
        <v>1255</v>
      </c>
      <c r="O144" t="s">
        <v>1255</v>
      </c>
      <c r="P144" t="s">
        <v>1255</v>
      </c>
    </row>
    <row r="145" spans="1:16">
      <c r="A145" t="s">
        <v>1255</v>
      </c>
      <c r="B145" t="s">
        <v>1255</v>
      </c>
      <c r="C145" t="s">
        <v>9701</v>
      </c>
      <c r="D145" t="s">
        <v>9706</v>
      </c>
      <c r="E145" t="s">
        <v>9646</v>
      </c>
      <c r="F145" t="s">
        <v>9707</v>
      </c>
      <c r="G145" t="s">
        <v>1255</v>
      </c>
      <c r="H145" t="s">
        <v>1255</v>
      </c>
      <c r="I145" t="s">
        <v>1255</v>
      </c>
      <c r="J145" t="s">
        <v>1255</v>
      </c>
      <c r="K145" t="s">
        <v>1255</v>
      </c>
      <c r="L145" t="s">
        <v>1255</v>
      </c>
      <c r="M145" t="s">
        <v>1255</v>
      </c>
      <c r="N145" t="s">
        <v>1255</v>
      </c>
      <c r="O145" t="s">
        <v>1255</v>
      </c>
      <c r="P145" t="s">
        <v>1255</v>
      </c>
    </row>
    <row r="146" spans="1:16">
      <c r="A146" t="s">
        <v>1255</v>
      </c>
      <c r="B146" t="s">
        <v>1255</v>
      </c>
      <c r="C146" t="s">
        <v>9701</v>
      </c>
      <c r="D146" t="s">
        <v>9708</v>
      </c>
      <c r="E146" t="s">
        <v>9646</v>
      </c>
      <c r="F146" t="s">
        <v>9709</v>
      </c>
      <c r="G146" t="s">
        <v>1255</v>
      </c>
      <c r="H146" t="s">
        <v>1255</v>
      </c>
      <c r="I146" t="s">
        <v>1255</v>
      </c>
      <c r="J146" t="s">
        <v>1255</v>
      </c>
      <c r="K146" t="s">
        <v>1255</v>
      </c>
      <c r="L146" t="s">
        <v>1255</v>
      </c>
      <c r="M146" t="s">
        <v>1255</v>
      </c>
      <c r="N146" t="s">
        <v>1255</v>
      </c>
      <c r="O146" t="s">
        <v>1255</v>
      </c>
      <c r="P146" t="s">
        <v>1255</v>
      </c>
    </row>
    <row r="147" spans="1:16">
      <c r="A147" t="s">
        <v>1255</v>
      </c>
      <c r="B147" t="s">
        <v>1255</v>
      </c>
      <c r="C147" t="s">
        <v>9701</v>
      </c>
      <c r="D147" t="s">
        <v>9710</v>
      </c>
      <c r="E147" t="s">
        <v>9646</v>
      </c>
      <c r="F147" t="s">
        <v>9711</v>
      </c>
      <c r="G147" t="s">
        <v>1255</v>
      </c>
      <c r="H147" t="s">
        <v>1255</v>
      </c>
      <c r="I147" t="s">
        <v>1255</v>
      </c>
      <c r="J147" t="s">
        <v>1255</v>
      </c>
      <c r="K147" t="s">
        <v>1255</v>
      </c>
      <c r="L147" t="s">
        <v>1255</v>
      </c>
      <c r="M147" t="s">
        <v>1255</v>
      </c>
      <c r="N147" t="s">
        <v>1255</v>
      </c>
      <c r="O147" t="s">
        <v>1255</v>
      </c>
      <c r="P147" t="s">
        <v>1255</v>
      </c>
    </row>
    <row r="148" spans="1:16">
      <c r="A148" t="s">
        <v>1255</v>
      </c>
      <c r="B148" t="s">
        <v>1255</v>
      </c>
      <c r="C148" t="s">
        <v>9701</v>
      </c>
      <c r="D148" t="s">
        <v>9712</v>
      </c>
      <c r="E148" t="s">
        <v>9646</v>
      </c>
      <c r="F148" t="s">
        <v>9660</v>
      </c>
      <c r="G148" t="s">
        <v>1255</v>
      </c>
      <c r="H148" t="s">
        <v>1255</v>
      </c>
      <c r="I148" t="s">
        <v>1255</v>
      </c>
      <c r="J148" t="s">
        <v>1255</v>
      </c>
      <c r="K148" t="s">
        <v>1255</v>
      </c>
      <c r="L148" t="s">
        <v>1255</v>
      </c>
      <c r="M148" t="s">
        <v>1255</v>
      </c>
      <c r="N148" t="s">
        <v>1255</v>
      </c>
      <c r="O148" t="s">
        <v>1255</v>
      </c>
      <c r="P148" t="s">
        <v>1255</v>
      </c>
    </row>
    <row r="149" spans="1:16">
      <c r="A149" t="s">
        <v>1255</v>
      </c>
      <c r="B149" t="s">
        <v>1255</v>
      </c>
      <c r="C149" t="s">
        <v>9701</v>
      </c>
      <c r="D149" t="s">
        <v>9713</v>
      </c>
      <c r="E149" t="s">
        <v>9705</v>
      </c>
      <c r="F149" t="s">
        <v>1255</v>
      </c>
      <c r="G149" t="s">
        <v>1255</v>
      </c>
      <c r="H149" t="s">
        <v>1255</v>
      </c>
      <c r="I149" t="s">
        <v>1255</v>
      </c>
      <c r="J149" t="s">
        <v>1255</v>
      </c>
      <c r="K149" t="s">
        <v>1255</v>
      </c>
      <c r="L149" t="s">
        <v>1255</v>
      </c>
      <c r="M149" t="s">
        <v>1255</v>
      </c>
      <c r="N149" t="s">
        <v>1255</v>
      </c>
      <c r="O149" t="s">
        <v>1255</v>
      </c>
      <c r="P149" t="s">
        <v>1255</v>
      </c>
    </row>
    <row r="150" spans="1:16">
      <c r="A150" t="s">
        <v>1255</v>
      </c>
      <c r="B150" t="s">
        <v>1255</v>
      </c>
      <c r="C150" t="s">
        <v>9701</v>
      </c>
      <c r="D150" t="s">
        <v>9714</v>
      </c>
      <c r="E150" t="s">
        <v>9715</v>
      </c>
      <c r="F150" t="s">
        <v>1255</v>
      </c>
      <c r="G150" t="s">
        <v>1255</v>
      </c>
      <c r="H150" t="s">
        <v>1255</v>
      </c>
      <c r="I150" t="s">
        <v>1255</v>
      </c>
      <c r="J150" t="s">
        <v>1255</v>
      </c>
      <c r="K150" t="s">
        <v>1255</v>
      </c>
      <c r="L150" t="s">
        <v>1255</v>
      </c>
      <c r="M150" t="s">
        <v>1255</v>
      </c>
      <c r="N150" t="s">
        <v>1255</v>
      </c>
      <c r="O150" t="s">
        <v>1255</v>
      </c>
      <c r="P150" t="s">
        <v>1255</v>
      </c>
    </row>
    <row r="151" spans="1:16">
      <c r="A151" t="s">
        <v>1255</v>
      </c>
      <c r="B151" t="s">
        <v>1255</v>
      </c>
      <c r="C151" t="s">
        <v>9701</v>
      </c>
      <c r="D151" t="s">
        <v>9716</v>
      </c>
      <c r="E151" t="s">
        <v>1255</v>
      </c>
      <c r="F151" t="s">
        <v>9707</v>
      </c>
      <c r="G151" t="s">
        <v>1255</v>
      </c>
      <c r="H151" t="s">
        <v>1255</v>
      </c>
      <c r="I151" t="s">
        <v>1255</v>
      </c>
      <c r="J151" t="s">
        <v>1255</v>
      </c>
      <c r="K151" t="s">
        <v>1255</v>
      </c>
      <c r="L151" t="s">
        <v>1255</v>
      </c>
      <c r="M151" t="s">
        <v>1255</v>
      </c>
      <c r="N151" t="s">
        <v>1255</v>
      </c>
      <c r="O151" t="s">
        <v>1255</v>
      </c>
      <c r="P151" t="s">
        <v>1255</v>
      </c>
    </row>
    <row r="152" spans="1:16">
      <c r="A152" t="s">
        <v>1255</v>
      </c>
      <c r="B152" t="s">
        <v>1255</v>
      </c>
      <c r="C152" t="s">
        <v>9701</v>
      </c>
      <c r="D152" t="s">
        <v>9717</v>
      </c>
      <c r="E152" t="s">
        <v>1255</v>
      </c>
      <c r="F152" t="s">
        <v>9718</v>
      </c>
      <c r="G152" t="s">
        <v>1255</v>
      </c>
      <c r="H152" t="s">
        <v>1255</v>
      </c>
      <c r="I152" t="s">
        <v>1255</v>
      </c>
      <c r="J152" t="s">
        <v>1255</v>
      </c>
      <c r="K152" t="s">
        <v>1255</v>
      </c>
      <c r="L152" t="s">
        <v>1255</v>
      </c>
      <c r="M152" t="s">
        <v>1255</v>
      </c>
      <c r="N152" t="s">
        <v>1255</v>
      </c>
      <c r="O152" t="s">
        <v>1255</v>
      </c>
      <c r="P152" t="s">
        <v>1255</v>
      </c>
    </row>
    <row r="153" spans="1:16">
      <c r="A153" t="s">
        <v>1255</v>
      </c>
      <c r="B153" t="s">
        <v>1255</v>
      </c>
      <c r="C153" t="s">
        <v>9701</v>
      </c>
      <c r="D153" t="s">
        <v>9719</v>
      </c>
      <c r="E153" t="s">
        <v>1255</v>
      </c>
      <c r="F153" t="s">
        <v>9718</v>
      </c>
      <c r="G153" t="s">
        <v>1255</v>
      </c>
      <c r="H153" t="s">
        <v>1255</v>
      </c>
      <c r="I153" t="s">
        <v>1255</v>
      </c>
      <c r="J153" t="s">
        <v>1255</v>
      </c>
      <c r="K153" t="s">
        <v>1255</v>
      </c>
      <c r="L153" t="s">
        <v>1255</v>
      </c>
      <c r="M153" t="s">
        <v>1255</v>
      </c>
      <c r="N153" t="s">
        <v>1255</v>
      </c>
      <c r="O153" t="s">
        <v>1255</v>
      </c>
      <c r="P153" t="s">
        <v>1255</v>
      </c>
    </row>
    <row r="154" spans="1:16">
      <c r="A154" t="s">
        <v>1255</v>
      </c>
      <c r="B154" t="s">
        <v>1255</v>
      </c>
      <c r="C154" t="s">
        <v>9701</v>
      </c>
      <c r="D154" t="s">
        <v>9720</v>
      </c>
      <c r="E154" t="s">
        <v>9721</v>
      </c>
      <c r="F154" t="s">
        <v>1255</v>
      </c>
      <c r="G154" t="s">
        <v>1255</v>
      </c>
      <c r="H154" t="s">
        <v>1255</v>
      </c>
      <c r="I154" t="s">
        <v>1255</v>
      </c>
      <c r="J154" t="s">
        <v>1255</v>
      </c>
      <c r="K154" t="s">
        <v>1255</v>
      </c>
      <c r="L154" t="s">
        <v>1255</v>
      </c>
      <c r="M154" t="s">
        <v>1255</v>
      </c>
      <c r="N154" t="s">
        <v>1255</v>
      </c>
      <c r="O154" t="s">
        <v>1255</v>
      </c>
      <c r="P154" t="s">
        <v>1255</v>
      </c>
    </row>
    <row r="155" spans="1:16">
      <c r="A155" t="s">
        <v>1255</v>
      </c>
      <c r="B155" t="s">
        <v>1255</v>
      </c>
      <c r="C155" t="s">
        <v>9701</v>
      </c>
      <c r="D155" t="s">
        <v>9722</v>
      </c>
      <c r="E155" t="s">
        <v>1255</v>
      </c>
      <c r="F155" t="s">
        <v>9707</v>
      </c>
      <c r="G155" t="s">
        <v>1255</v>
      </c>
      <c r="H155" t="s">
        <v>1255</v>
      </c>
      <c r="I155" t="s">
        <v>1255</v>
      </c>
      <c r="J155" t="s">
        <v>1255</v>
      </c>
      <c r="K155" t="s">
        <v>1255</v>
      </c>
      <c r="L155" t="s">
        <v>1255</v>
      </c>
      <c r="M155" t="s">
        <v>1255</v>
      </c>
      <c r="N155" t="s">
        <v>1255</v>
      </c>
      <c r="O155" t="s">
        <v>1255</v>
      </c>
      <c r="P155" t="s">
        <v>1255</v>
      </c>
    </row>
    <row r="156" spans="1:16">
      <c r="A156" t="s">
        <v>1255</v>
      </c>
      <c r="B156" t="s">
        <v>1255</v>
      </c>
      <c r="C156" t="s">
        <v>9723</v>
      </c>
      <c r="D156" t="s">
        <v>9724</v>
      </c>
      <c r="E156" t="s">
        <v>9725</v>
      </c>
      <c r="F156" t="s">
        <v>1255</v>
      </c>
      <c r="G156" t="s">
        <v>1255</v>
      </c>
      <c r="H156" t="s">
        <v>1255</v>
      </c>
      <c r="I156" t="s">
        <v>1255</v>
      </c>
      <c r="J156" t="s">
        <v>1255</v>
      </c>
      <c r="K156" t="s">
        <v>1255</v>
      </c>
      <c r="L156" t="s">
        <v>1255</v>
      </c>
      <c r="M156" t="s">
        <v>1255</v>
      </c>
      <c r="N156" t="s">
        <v>1255</v>
      </c>
      <c r="O156" t="s">
        <v>1255</v>
      </c>
      <c r="P156" t="s">
        <v>1255</v>
      </c>
    </row>
    <row r="157" spans="1:16">
      <c r="A157" t="s">
        <v>1255</v>
      </c>
      <c r="B157" t="s">
        <v>1255</v>
      </c>
      <c r="C157" t="s">
        <v>9723</v>
      </c>
      <c r="D157" t="s">
        <v>9726</v>
      </c>
      <c r="E157" t="s">
        <v>9727</v>
      </c>
      <c r="F157" t="s">
        <v>1255</v>
      </c>
      <c r="G157" t="s">
        <v>1255</v>
      </c>
      <c r="H157" t="s">
        <v>1255</v>
      </c>
      <c r="I157" t="s">
        <v>1255</v>
      </c>
      <c r="J157" t="s">
        <v>1255</v>
      </c>
      <c r="K157" t="s">
        <v>1255</v>
      </c>
      <c r="L157" t="s">
        <v>1255</v>
      </c>
      <c r="M157" t="s">
        <v>1255</v>
      </c>
      <c r="N157" t="s">
        <v>1255</v>
      </c>
      <c r="O157" t="s">
        <v>1255</v>
      </c>
      <c r="P157" t="s">
        <v>1255</v>
      </c>
    </row>
    <row r="158" spans="1:16">
      <c r="A158" t="s">
        <v>1255</v>
      </c>
      <c r="B158" t="s">
        <v>1255</v>
      </c>
      <c r="C158" t="s">
        <v>9728</v>
      </c>
      <c r="D158" t="s">
        <v>9729</v>
      </c>
      <c r="E158" t="s">
        <v>9730</v>
      </c>
      <c r="F158" t="s">
        <v>1255</v>
      </c>
      <c r="G158" t="s">
        <v>1255</v>
      </c>
      <c r="H158" t="s">
        <v>1255</v>
      </c>
      <c r="I158" t="s">
        <v>1255</v>
      </c>
      <c r="J158" t="s">
        <v>1255</v>
      </c>
      <c r="K158" t="s">
        <v>1255</v>
      </c>
      <c r="L158" t="s">
        <v>1255</v>
      </c>
      <c r="M158" t="s">
        <v>1255</v>
      </c>
      <c r="N158" t="s">
        <v>1255</v>
      </c>
      <c r="O158" t="s">
        <v>1255</v>
      </c>
      <c r="P158" t="s">
        <v>1255</v>
      </c>
    </row>
    <row r="159" spans="1:16">
      <c r="A159" t="s">
        <v>1255</v>
      </c>
      <c r="B159" t="s">
        <v>1255</v>
      </c>
      <c r="C159" t="s">
        <v>9728</v>
      </c>
      <c r="D159" t="s">
        <v>9731</v>
      </c>
      <c r="E159" t="s">
        <v>9732</v>
      </c>
      <c r="F159" t="s">
        <v>9646</v>
      </c>
      <c r="G159" t="s">
        <v>1255</v>
      </c>
      <c r="H159" t="s">
        <v>1255</v>
      </c>
      <c r="I159" t="s">
        <v>1255</v>
      </c>
      <c r="J159" t="s">
        <v>1255</v>
      </c>
      <c r="K159" t="s">
        <v>1255</v>
      </c>
      <c r="L159" t="s">
        <v>1255</v>
      </c>
      <c r="M159" t="s">
        <v>1255</v>
      </c>
      <c r="N159" t="s">
        <v>1255</v>
      </c>
      <c r="O159" t="s">
        <v>1255</v>
      </c>
      <c r="P159" t="s">
        <v>1255</v>
      </c>
    </row>
    <row r="160" spans="1:16">
      <c r="A160" t="s">
        <v>1255</v>
      </c>
      <c r="B160" t="s">
        <v>1255</v>
      </c>
      <c r="C160" t="s">
        <v>9733</v>
      </c>
      <c r="D160" t="s">
        <v>9734</v>
      </c>
      <c r="E160" t="s">
        <v>9735</v>
      </c>
      <c r="F160" t="s">
        <v>1255</v>
      </c>
      <c r="G160" t="s">
        <v>1255</v>
      </c>
      <c r="H160" t="s">
        <v>1255</v>
      </c>
      <c r="I160" t="s">
        <v>1255</v>
      </c>
      <c r="J160" t="s">
        <v>1255</v>
      </c>
      <c r="K160" t="s">
        <v>1255</v>
      </c>
      <c r="L160" t="s">
        <v>1255</v>
      </c>
      <c r="M160" t="s">
        <v>1255</v>
      </c>
      <c r="N160" t="s">
        <v>1255</v>
      </c>
      <c r="O160" t="s">
        <v>1255</v>
      </c>
      <c r="P160" t="s">
        <v>1255</v>
      </c>
    </row>
    <row r="161" spans="1:16">
      <c r="A161" t="s">
        <v>1255</v>
      </c>
      <c r="B161" t="s">
        <v>1255</v>
      </c>
      <c r="C161" t="s">
        <v>9733</v>
      </c>
      <c r="D161" t="s">
        <v>9736</v>
      </c>
      <c r="E161" t="s">
        <v>9737</v>
      </c>
      <c r="F161" t="s">
        <v>1255</v>
      </c>
      <c r="G161" t="s">
        <v>1255</v>
      </c>
      <c r="H161" t="s">
        <v>1255</v>
      </c>
      <c r="I161" t="s">
        <v>1255</v>
      </c>
      <c r="J161" t="s">
        <v>1255</v>
      </c>
      <c r="K161" t="s">
        <v>1255</v>
      </c>
      <c r="L161" t="s">
        <v>1255</v>
      </c>
      <c r="M161" t="s">
        <v>1255</v>
      </c>
      <c r="N161" t="s">
        <v>1255</v>
      </c>
      <c r="O161" t="s">
        <v>1255</v>
      </c>
      <c r="P161" t="s">
        <v>1255</v>
      </c>
    </row>
    <row r="162" spans="1:16">
      <c r="A162" t="s">
        <v>1255</v>
      </c>
      <c r="B162" t="s">
        <v>1255</v>
      </c>
      <c r="C162" t="s">
        <v>9733</v>
      </c>
      <c r="D162" t="s">
        <v>9738</v>
      </c>
      <c r="E162" t="s">
        <v>4639</v>
      </c>
      <c r="F162" t="s">
        <v>1255</v>
      </c>
      <c r="G162" t="s">
        <v>1255</v>
      </c>
      <c r="H162" t="s">
        <v>1255</v>
      </c>
      <c r="I162" t="s">
        <v>1255</v>
      </c>
      <c r="J162" t="s">
        <v>1255</v>
      </c>
      <c r="K162" t="s">
        <v>1255</v>
      </c>
      <c r="L162" t="s">
        <v>1255</v>
      </c>
      <c r="M162" t="s">
        <v>1255</v>
      </c>
      <c r="N162" t="s">
        <v>1255</v>
      </c>
      <c r="O162" t="s">
        <v>1255</v>
      </c>
      <c r="P162" t="s">
        <v>1255</v>
      </c>
    </row>
    <row r="163" spans="1:16">
      <c r="A163" t="s">
        <v>1255</v>
      </c>
      <c r="B163" t="s">
        <v>1255</v>
      </c>
      <c r="C163" t="s">
        <v>9733</v>
      </c>
      <c r="D163" t="s">
        <v>9739</v>
      </c>
      <c r="E163" t="s">
        <v>9740</v>
      </c>
      <c r="F163" t="s">
        <v>1255</v>
      </c>
      <c r="G163" t="s">
        <v>1255</v>
      </c>
      <c r="H163" t="s">
        <v>1255</v>
      </c>
      <c r="I163" t="s">
        <v>1255</v>
      </c>
      <c r="J163" t="s">
        <v>1255</v>
      </c>
      <c r="K163" t="s">
        <v>1255</v>
      </c>
      <c r="L163" t="s">
        <v>1255</v>
      </c>
      <c r="M163" t="s">
        <v>1255</v>
      </c>
      <c r="N163" t="s">
        <v>1255</v>
      </c>
      <c r="O163" t="s">
        <v>1255</v>
      </c>
      <c r="P163" t="s">
        <v>1255</v>
      </c>
    </row>
    <row r="164" spans="1:16">
      <c r="A164" t="s">
        <v>1255</v>
      </c>
      <c r="B164" t="s">
        <v>1255</v>
      </c>
      <c r="C164" t="s">
        <v>9741</v>
      </c>
      <c r="D164" t="s">
        <v>9742</v>
      </c>
      <c r="E164" t="s">
        <v>9743</v>
      </c>
      <c r="F164" t="s">
        <v>1255</v>
      </c>
      <c r="G164" t="s">
        <v>1255</v>
      </c>
      <c r="H164" t="s">
        <v>1255</v>
      </c>
      <c r="I164" t="s">
        <v>1255</v>
      </c>
      <c r="J164" t="s">
        <v>1255</v>
      </c>
      <c r="K164" t="s">
        <v>1255</v>
      </c>
      <c r="L164" t="s">
        <v>1255</v>
      </c>
      <c r="M164" t="s">
        <v>1255</v>
      </c>
      <c r="N164" t="s">
        <v>1255</v>
      </c>
      <c r="O164" t="s">
        <v>1255</v>
      </c>
      <c r="P164" t="s">
        <v>1255</v>
      </c>
    </row>
    <row r="165" spans="1:16">
      <c r="A165" t="s">
        <v>1255</v>
      </c>
      <c r="B165" t="s">
        <v>1255</v>
      </c>
      <c r="C165" t="s">
        <v>9741</v>
      </c>
      <c r="D165" t="s">
        <v>9744</v>
      </c>
      <c r="E165" t="s">
        <v>1255</v>
      </c>
      <c r="F165" t="s">
        <v>9745</v>
      </c>
      <c r="G165" t="s">
        <v>1255</v>
      </c>
      <c r="H165" t="s">
        <v>1255</v>
      </c>
      <c r="I165" t="s">
        <v>1255</v>
      </c>
      <c r="J165" t="s">
        <v>1255</v>
      </c>
      <c r="K165" t="s">
        <v>1255</v>
      </c>
      <c r="L165" t="s">
        <v>1255</v>
      </c>
      <c r="M165" t="s">
        <v>1255</v>
      </c>
      <c r="N165" t="s">
        <v>1255</v>
      </c>
      <c r="O165" t="s">
        <v>1255</v>
      </c>
      <c r="P165" t="s">
        <v>1255</v>
      </c>
    </row>
    <row r="166" spans="1:16">
      <c r="A166" t="s">
        <v>1255</v>
      </c>
      <c r="B166" t="s">
        <v>1255</v>
      </c>
      <c r="C166" t="s">
        <v>9741</v>
      </c>
      <c r="D166" t="s">
        <v>9746</v>
      </c>
      <c r="E166" t="s">
        <v>1255</v>
      </c>
      <c r="F166" t="s">
        <v>9747</v>
      </c>
      <c r="G166" t="s">
        <v>1255</v>
      </c>
      <c r="H166" t="s">
        <v>1255</v>
      </c>
      <c r="I166" t="s">
        <v>1255</v>
      </c>
      <c r="J166" t="s">
        <v>1255</v>
      </c>
      <c r="K166" t="s">
        <v>1255</v>
      </c>
      <c r="L166" t="s">
        <v>1255</v>
      </c>
      <c r="M166" t="s">
        <v>1255</v>
      </c>
      <c r="N166" t="s">
        <v>1255</v>
      </c>
      <c r="O166" t="s">
        <v>1255</v>
      </c>
      <c r="P166" t="s">
        <v>1255</v>
      </c>
    </row>
    <row r="167" spans="1:16">
      <c r="A167" t="s">
        <v>1255</v>
      </c>
      <c r="B167" t="s">
        <v>1255</v>
      </c>
      <c r="C167" t="s">
        <v>9741</v>
      </c>
      <c r="D167" t="s">
        <v>9748</v>
      </c>
      <c r="E167" t="s">
        <v>9646</v>
      </c>
      <c r="F167" t="s">
        <v>9749</v>
      </c>
      <c r="G167" t="s">
        <v>1255</v>
      </c>
      <c r="H167" t="s">
        <v>1255</v>
      </c>
      <c r="I167" t="s">
        <v>1255</v>
      </c>
      <c r="J167" t="s">
        <v>1255</v>
      </c>
      <c r="K167" t="s">
        <v>1255</v>
      </c>
      <c r="L167" t="s">
        <v>1255</v>
      </c>
      <c r="M167" t="s">
        <v>1255</v>
      </c>
      <c r="N167" t="s">
        <v>1255</v>
      </c>
      <c r="O167" t="s">
        <v>1255</v>
      </c>
      <c r="P167" t="s">
        <v>1255</v>
      </c>
    </row>
    <row r="168" spans="1:16">
      <c r="A168" t="s">
        <v>1255</v>
      </c>
      <c r="B168" t="s">
        <v>9750</v>
      </c>
      <c r="C168" t="s">
        <v>9751</v>
      </c>
      <c r="D168" t="s">
        <v>9752</v>
      </c>
      <c r="E168" t="s">
        <v>9753</v>
      </c>
      <c r="F168" t="s">
        <v>1255</v>
      </c>
      <c r="G168" t="s">
        <v>1255</v>
      </c>
      <c r="H168" t="s">
        <v>1255</v>
      </c>
      <c r="I168" t="s">
        <v>1255</v>
      </c>
      <c r="J168" t="s">
        <v>1255</v>
      </c>
      <c r="K168" t="s">
        <v>1255</v>
      </c>
      <c r="L168" t="s">
        <v>1255</v>
      </c>
      <c r="M168" t="s">
        <v>1255</v>
      </c>
      <c r="N168" t="s">
        <v>1255</v>
      </c>
      <c r="O168" t="s">
        <v>1255</v>
      </c>
      <c r="P168" t="s">
        <v>1255</v>
      </c>
    </row>
    <row r="169" spans="1:16">
      <c r="A169" t="s">
        <v>1255</v>
      </c>
      <c r="B169" t="s">
        <v>1255</v>
      </c>
      <c r="C169" t="s">
        <v>9751</v>
      </c>
      <c r="D169" t="s">
        <v>9754</v>
      </c>
      <c r="E169" t="s">
        <v>9680</v>
      </c>
      <c r="F169" t="s">
        <v>9646</v>
      </c>
      <c r="G169" t="s">
        <v>1255</v>
      </c>
      <c r="H169" t="s">
        <v>1255</v>
      </c>
      <c r="I169" t="s">
        <v>1255</v>
      </c>
      <c r="J169" t="s">
        <v>1255</v>
      </c>
      <c r="K169" t="s">
        <v>1255</v>
      </c>
      <c r="L169" t="s">
        <v>1255</v>
      </c>
      <c r="M169" t="s">
        <v>1255</v>
      </c>
      <c r="N169" t="s">
        <v>1255</v>
      </c>
      <c r="O169" t="s">
        <v>1255</v>
      </c>
      <c r="P169" t="s">
        <v>1255</v>
      </c>
    </row>
    <row r="170" spans="1:16">
      <c r="A170" t="s">
        <v>1255</v>
      </c>
      <c r="B170" t="s">
        <v>1255</v>
      </c>
      <c r="C170" t="s">
        <v>9751</v>
      </c>
      <c r="D170" t="s">
        <v>9755</v>
      </c>
      <c r="E170" t="s">
        <v>9646</v>
      </c>
      <c r="F170" t="s">
        <v>9756</v>
      </c>
      <c r="G170" t="s">
        <v>1255</v>
      </c>
      <c r="H170" t="s">
        <v>1255</v>
      </c>
      <c r="I170" t="s">
        <v>1255</v>
      </c>
      <c r="J170" t="s">
        <v>1255</v>
      </c>
      <c r="K170" t="s">
        <v>1255</v>
      </c>
      <c r="L170" t="s">
        <v>1255</v>
      </c>
      <c r="M170" t="s">
        <v>1255</v>
      </c>
      <c r="N170" t="s">
        <v>1255</v>
      </c>
      <c r="O170" t="s">
        <v>1255</v>
      </c>
      <c r="P170" t="s">
        <v>1255</v>
      </c>
    </row>
    <row r="171" spans="1:16">
      <c r="A171" t="s">
        <v>1255</v>
      </c>
      <c r="B171" t="s">
        <v>1255</v>
      </c>
      <c r="C171" t="s">
        <v>9751</v>
      </c>
      <c r="D171" t="s">
        <v>9757</v>
      </c>
      <c r="E171" t="s">
        <v>9646</v>
      </c>
      <c r="F171" t="s">
        <v>9758</v>
      </c>
      <c r="G171" t="s">
        <v>1255</v>
      </c>
      <c r="H171" t="s">
        <v>1255</v>
      </c>
      <c r="I171" t="s">
        <v>1255</v>
      </c>
      <c r="J171" t="s">
        <v>1255</v>
      </c>
      <c r="K171" t="s">
        <v>1255</v>
      </c>
      <c r="L171" t="s">
        <v>1255</v>
      </c>
      <c r="M171" t="s">
        <v>1255</v>
      </c>
      <c r="N171" t="s">
        <v>1255</v>
      </c>
      <c r="O171" t="s">
        <v>1255</v>
      </c>
      <c r="P171" t="s">
        <v>1255</v>
      </c>
    </row>
    <row r="172" spans="1:16">
      <c r="A172" t="s">
        <v>1255</v>
      </c>
      <c r="B172" t="s">
        <v>1255</v>
      </c>
      <c r="C172" t="s">
        <v>9751</v>
      </c>
      <c r="D172" t="s">
        <v>9759</v>
      </c>
      <c r="E172" t="s">
        <v>9645</v>
      </c>
      <c r="F172" t="s">
        <v>9646</v>
      </c>
      <c r="G172" t="s">
        <v>1255</v>
      </c>
      <c r="H172" t="s">
        <v>1255</v>
      </c>
      <c r="I172" t="s">
        <v>1255</v>
      </c>
      <c r="J172" t="s">
        <v>1255</v>
      </c>
      <c r="K172" t="s">
        <v>1255</v>
      </c>
      <c r="L172" t="s">
        <v>1255</v>
      </c>
      <c r="M172" t="s">
        <v>1255</v>
      </c>
      <c r="N172" t="s">
        <v>1255</v>
      </c>
      <c r="O172" t="s">
        <v>1255</v>
      </c>
      <c r="P172" t="s">
        <v>1255</v>
      </c>
    </row>
    <row r="173" spans="1:16">
      <c r="A173" t="s">
        <v>1255</v>
      </c>
      <c r="B173" t="s">
        <v>1255</v>
      </c>
      <c r="C173" t="s">
        <v>9760</v>
      </c>
      <c r="D173" t="s">
        <v>9761</v>
      </c>
      <c r="E173" t="s">
        <v>9686</v>
      </c>
      <c r="F173" t="s">
        <v>1255</v>
      </c>
      <c r="G173" t="s">
        <v>1255</v>
      </c>
      <c r="H173" t="s">
        <v>1255</v>
      </c>
      <c r="I173" t="s">
        <v>1255</v>
      </c>
      <c r="J173" t="s">
        <v>1255</v>
      </c>
      <c r="K173" t="s">
        <v>1255</v>
      </c>
      <c r="L173" t="s">
        <v>1255</v>
      </c>
      <c r="M173" t="s">
        <v>1255</v>
      </c>
      <c r="N173" t="s">
        <v>1255</v>
      </c>
      <c r="O173" t="s">
        <v>1255</v>
      </c>
      <c r="P173" t="s">
        <v>1255</v>
      </c>
    </row>
    <row r="174" spans="1:16">
      <c r="A174" t="s">
        <v>1255</v>
      </c>
      <c r="B174" t="s">
        <v>1255</v>
      </c>
      <c r="C174" t="s">
        <v>9760</v>
      </c>
      <c r="D174" t="s">
        <v>9762</v>
      </c>
      <c r="E174" t="s">
        <v>9686</v>
      </c>
      <c r="F174" t="s">
        <v>1255</v>
      </c>
      <c r="G174" t="s">
        <v>1255</v>
      </c>
      <c r="H174" t="s">
        <v>1255</v>
      </c>
      <c r="I174" t="s">
        <v>1255</v>
      </c>
      <c r="J174" t="s">
        <v>1255</v>
      </c>
      <c r="K174" t="s">
        <v>1255</v>
      </c>
      <c r="L174" t="s">
        <v>1255</v>
      </c>
      <c r="M174" t="s">
        <v>1255</v>
      </c>
      <c r="N174" t="s">
        <v>1255</v>
      </c>
      <c r="O174" t="s">
        <v>1255</v>
      </c>
      <c r="P174" t="s">
        <v>1255</v>
      </c>
    </row>
    <row r="175" spans="1:16">
      <c r="A175" t="s">
        <v>1255</v>
      </c>
      <c r="B175" t="s">
        <v>1255</v>
      </c>
      <c r="C175" t="s">
        <v>9763</v>
      </c>
      <c r="D175" t="s">
        <v>9764</v>
      </c>
      <c r="E175" t="s">
        <v>9730</v>
      </c>
      <c r="F175" t="s">
        <v>1255</v>
      </c>
      <c r="G175" t="s">
        <v>1255</v>
      </c>
      <c r="H175" t="s">
        <v>1255</v>
      </c>
      <c r="I175" t="s">
        <v>1255</v>
      </c>
      <c r="J175" t="s">
        <v>1255</v>
      </c>
      <c r="K175" t="s">
        <v>1255</v>
      </c>
      <c r="L175" t="s">
        <v>1255</v>
      </c>
      <c r="M175" t="s">
        <v>1255</v>
      </c>
      <c r="N175" t="s">
        <v>1255</v>
      </c>
      <c r="O175" t="s">
        <v>1255</v>
      </c>
      <c r="P175" t="s">
        <v>1255</v>
      </c>
    </row>
    <row r="176" spans="1:16">
      <c r="A176" t="s">
        <v>1255</v>
      </c>
      <c r="B176" t="s">
        <v>1255</v>
      </c>
      <c r="C176" t="s">
        <v>9763</v>
      </c>
      <c r="D176" t="s">
        <v>9765</v>
      </c>
      <c r="E176" t="s">
        <v>9680</v>
      </c>
      <c r="F176" t="s">
        <v>9646</v>
      </c>
      <c r="G176" t="s">
        <v>1255</v>
      </c>
      <c r="H176" t="s">
        <v>1255</v>
      </c>
      <c r="I176" t="s">
        <v>1255</v>
      </c>
      <c r="J176" t="s">
        <v>1255</v>
      </c>
      <c r="K176" t="s">
        <v>1255</v>
      </c>
      <c r="L176" t="s">
        <v>1255</v>
      </c>
      <c r="M176" t="s">
        <v>1255</v>
      </c>
      <c r="N176" t="s">
        <v>1255</v>
      </c>
      <c r="O176" t="s">
        <v>1255</v>
      </c>
      <c r="P176" t="s">
        <v>1255</v>
      </c>
    </row>
    <row r="177" spans="1:16">
      <c r="A177" t="s">
        <v>1255</v>
      </c>
      <c r="B177" t="s">
        <v>9766</v>
      </c>
      <c r="C177" t="s">
        <v>9763</v>
      </c>
      <c r="D177" t="s">
        <v>9767</v>
      </c>
      <c r="E177" t="s">
        <v>9645</v>
      </c>
      <c r="F177" t="s">
        <v>9646</v>
      </c>
      <c r="G177" t="s">
        <v>1255</v>
      </c>
      <c r="H177" t="s">
        <v>1255</v>
      </c>
      <c r="I177" t="s">
        <v>1255</v>
      </c>
      <c r="J177" t="s">
        <v>1255</v>
      </c>
      <c r="K177" t="s">
        <v>1255</v>
      </c>
      <c r="L177" t="s">
        <v>1255</v>
      </c>
      <c r="M177" t="s">
        <v>1255</v>
      </c>
      <c r="N177" t="s">
        <v>1255</v>
      </c>
      <c r="O177" t="s">
        <v>1255</v>
      </c>
      <c r="P177" t="s">
        <v>1255</v>
      </c>
    </row>
    <row r="178" spans="1:16">
      <c r="A178" t="s">
        <v>1255</v>
      </c>
      <c r="B178" t="s">
        <v>1255</v>
      </c>
      <c r="C178" t="s">
        <v>9763</v>
      </c>
      <c r="D178" t="s">
        <v>9768</v>
      </c>
      <c r="E178" t="s">
        <v>9645</v>
      </c>
      <c r="F178" t="s">
        <v>9646</v>
      </c>
      <c r="G178" t="s">
        <v>1255</v>
      </c>
      <c r="H178" t="s">
        <v>1255</v>
      </c>
      <c r="I178" t="s">
        <v>1255</v>
      </c>
      <c r="J178" t="s">
        <v>1255</v>
      </c>
      <c r="K178" t="s">
        <v>1255</v>
      </c>
      <c r="L178" t="s">
        <v>1255</v>
      </c>
      <c r="M178" t="s">
        <v>1255</v>
      </c>
      <c r="N178" t="s">
        <v>1255</v>
      </c>
      <c r="O178" t="s">
        <v>1255</v>
      </c>
      <c r="P178" t="s">
        <v>1255</v>
      </c>
    </row>
    <row r="179" spans="1:16">
      <c r="A179" t="s">
        <v>1255</v>
      </c>
      <c r="B179" t="s">
        <v>1255</v>
      </c>
      <c r="C179" t="s">
        <v>9769</v>
      </c>
      <c r="D179" t="s">
        <v>9770</v>
      </c>
      <c r="E179" t="s">
        <v>9646</v>
      </c>
      <c r="F179" t="s">
        <v>9771</v>
      </c>
      <c r="G179" t="s">
        <v>1255</v>
      </c>
      <c r="H179" t="s">
        <v>1255</v>
      </c>
      <c r="I179" t="s">
        <v>1255</v>
      </c>
      <c r="J179" t="s">
        <v>1255</v>
      </c>
      <c r="K179" t="s">
        <v>1255</v>
      </c>
      <c r="L179" t="s">
        <v>1255</v>
      </c>
      <c r="M179" t="s">
        <v>1255</v>
      </c>
      <c r="N179" t="s">
        <v>1255</v>
      </c>
      <c r="O179" t="s">
        <v>1255</v>
      </c>
      <c r="P179" t="s">
        <v>1255</v>
      </c>
    </row>
    <row r="180" spans="1:16">
      <c r="A180" t="s">
        <v>1255</v>
      </c>
      <c r="B180" t="s">
        <v>9772</v>
      </c>
      <c r="C180" t="s">
        <v>9769</v>
      </c>
      <c r="D180" t="s">
        <v>9773</v>
      </c>
      <c r="E180" t="s">
        <v>9730</v>
      </c>
      <c r="F180" t="s">
        <v>9646</v>
      </c>
      <c r="G180" t="s">
        <v>1255</v>
      </c>
      <c r="H180" t="s">
        <v>1255</v>
      </c>
      <c r="I180" t="s">
        <v>1255</v>
      </c>
      <c r="J180" t="s">
        <v>1255</v>
      </c>
      <c r="K180" t="s">
        <v>1255</v>
      </c>
      <c r="L180" t="s">
        <v>1255</v>
      </c>
      <c r="M180" t="s">
        <v>1255</v>
      </c>
      <c r="N180" t="s">
        <v>1255</v>
      </c>
      <c r="O180" t="s">
        <v>1255</v>
      </c>
      <c r="P180" t="s">
        <v>1255</v>
      </c>
    </row>
    <row r="181" spans="1:16">
      <c r="A181" t="s">
        <v>1255</v>
      </c>
      <c r="B181" t="s">
        <v>1255</v>
      </c>
      <c r="C181" t="s">
        <v>9769</v>
      </c>
      <c r="D181" t="s">
        <v>9774</v>
      </c>
      <c r="E181" t="s">
        <v>9684</v>
      </c>
      <c r="F181" t="s">
        <v>9646</v>
      </c>
      <c r="G181" t="s">
        <v>1255</v>
      </c>
      <c r="H181" t="s">
        <v>1255</v>
      </c>
      <c r="I181" t="s">
        <v>1255</v>
      </c>
      <c r="J181" t="s">
        <v>1255</v>
      </c>
      <c r="K181" t="s">
        <v>1255</v>
      </c>
      <c r="L181" t="s">
        <v>1255</v>
      </c>
      <c r="M181" t="s">
        <v>1255</v>
      </c>
      <c r="N181" t="s">
        <v>1255</v>
      </c>
      <c r="O181" t="s">
        <v>1255</v>
      </c>
      <c r="P181" t="s">
        <v>1255</v>
      </c>
    </row>
    <row r="182" spans="1:16">
      <c r="A182" t="s">
        <v>1255</v>
      </c>
      <c r="B182" t="s">
        <v>1255</v>
      </c>
      <c r="C182" t="s">
        <v>9769</v>
      </c>
      <c r="D182" t="s">
        <v>9775</v>
      </c>
      <c r="E182" t="s">
        <v>9645</v>
      </c>
      <c r="F182" t="s">
        <v>9646</v>
      </c>
      <c r="G182" t="s">
        <v>1255</v>
      </c>
      <c r="H182" t="s">
        <v>1255</v>
      </c>
      <c r="I182" t="s">
        <v>1255</v>
      </c>
      <c r="J182" t="s">
        <v>1255</v>
      </c>
      <c r="K182" t="s">
        <v>1255</v>
      </c>
      <c r="L182" t="s">
        <v>1255</v>
      </c>
      <c r="M182" t="s">
        <v>1255</v>
      </c>
      <c r="N182" t="s">
        <v>1255</v>
      </c>
      <c r="O182" t="s">
        <v>1255</v>
      </c>
      <c r="P182" t="s">
        <v>1255</v>
      </c>
    </row>
    <row r="183" spans="1:16">
      <c r="A183" t="s">
        <v>1255</v>
      </c>
      <c r="B183" t="s">
        <v>1255</v>
      </c>
      <c r="C183" t="s">
        <v>9769</v>
      </c>
      <c r="D183" t="s">
        <v>9776</v>
      </c>
      <c r="E183" t="s">
        <v>9680</v>
      </c>
      <c r="F183" t="s">
        <v>9646</v>
      </c>
      <c r="G183" t="s">
        <v>1255</v>
      </c>
      <c r="H183" t="s">
        <v>1255</v>
      </c>
      <c r="I183" t="s">
        <v>1255</v>
      </c>
      <c r="J183" t="s">
        <v>1255</v>
      </c>
      <c r="K183" t="s">
        <v>1255</v>
      </c>
      <c r="L183" t="s">
        <v>1255</v>
      </c>
      <c r="M183" t="s">
        <v>1255</v>
      </c>
      <c r="N183" t="s">
        <v>1255</v>
      </c>
      <c r="O183" t="s">
        <v>1255</v>
      </c>
      <c r="P183" t="s">
        <v>1255</v>
      </c>
    </row>
    <row r="184" spans="1:16">
      <c r="A184" t="s">
        <v>1255</v>
      </c>
      <c r="B184" t="s">
        <v>1255</v>
      </c>
      <c r="C184" t="s">
        <v>9769</v>
      </c>
      <c r="D184" t="s">
        <v>9777</v>
      </c>
      <c r="E184" t="s">
        <v>9778</v>
      </c>
      <c r="F184" t="s">
        <v>9646</v>
      </c>
      <c r="G184" t="s">
        <v>1255</v>
      </c>
      <c r="H184" t="s">
        <v>1255</v>
      </c>
      <c r="I184" t="s">
        <v>1255</v>
      </c>
      <c r="J184" t="s">
        <v>1255</v>
      </c>
      <c r="K184" t="s">
        <v>1255</v>
      </c>
      <c r="L184" t="s">
        <v>1255</v>
      </c>
      <c r="M184" t="s">
        <v>1255</v>
      </c>
      <c r="N184" t="s">
        <v>1255</v>
      </c>
      <c r="O184" t="s">
        <v>1255</v>
      </c>
      <c r="P184" t="s">
        <v>1255</v>
      </c>
    </row>
    <row r="185" spans="1:16">
      <c r="A185" t="s">
        <v>1255</v>
      </c>
      <c r="B185" t="s">
        <v>1255</v>
      </c>
      <c r="C185" t="s">
        <v>9769</v>
      </c>
      <c r="D185" t="s">
        <v>9779</v>
      </c>
      <c r="E185" t="s">
        <v>9705</v>
      </c>
      <c r="F185" t="s">
        <v>9646</v>
      </c>
      <c r="G185" t="s">
        <v>1255</v>
      </c>
      <c r="H185" t="s">
        <v>1255</v>
      </c>
      <c r="I185" t="s">
        <v>1255</v>
      </c>
      <c r="J185" t="s">
        <v>1255</v>
      </c>
      <c r="K185" t="s">
        <v>1255</v>
      </c>
      <c r="L185" t="s">
        <v>1255</v>
      </c>
      <c r="M185" t="s">
        <v>1255</v>
      </c>
      <c r="N185" t="s">
        <v>1255</v>
      </c>
      <c r="O185" t="s">
        <v>1255</v>
      </c>
      <c r="P185" t="s">
        <v>1255</v>
      </c>
    </row>
    <row r="186" spans="1:16">
      <c r="A186" t="s">
        <v>1255</v>
      </c>
      <c r="B186" t="s">
        <v>1255</v>
      </c>
      <c r="C186" t="s">
        <v>9769</v>
      </c>
      <c r="D186" t="s">
        <v>9780</v>
      </c>
      <c r="E186" t="s">
        <v>9700</v>
      </c>
      <c r="F186" t="s">
        <v>9646</v>
      </c>
      <c r="G186" t="s">
        <v>1255</v>
      </c>
      <c r="H186" t="s">
        <v>1255</v>
      </c>
      <c r="I186" t="s">
        <v>1255</v>
      </c>
      <c r="J186" t="s">
        <v>1255</v>
      </c>
      <c r="K186" t="s">
        <v>1255</v>
      </c>
      <c r="L186" t="s">
        <v>1255</v>
      </c>
      <c r="M186" t="s">
        <v>1255</v>
      </c>
      <c r="N186" t="s">
        <v>1255</v>
      </c>
      <c r="O186" t="s">
        <v>1255</v>
      </c>
      <c r="P186" t="s">
        <v>1255</v>
      </c>
    </row>
    <row r="187" spans="1:16">
      <c r="A187" t="s">
        <v>1255</v>
      </c>
      <c r="B187" t="s">
        <v>1255</v>
      </c>
      <c r="C187" t="s">
        <v>9769</v>
      </c>
      <c r="D187" t="s">
        <v>9781</v>
      </c>
      <c r="E187" t="s">
        <v>9782</v>
      </c>
      <c r="F187" t="s">
        <v>9646</v>
      </c>
      <c r="G187" t="s">
        <v>1255</v>
      </c>
      <c r="H187" t="s">
        <v>1255</v>
      </c>
      <c r="I187" t="s">
        <v>1255</v>
      </c>
      <c r="J187" t="s">
        <v>1255</v>
      </c>
      <c r="K187" t="s">
        <v>1255</v>
      </c>
      <c r="L187" t="s">
        <v>1255</v>
      </c>
      <c r="M187" t="s">
        <v>1255</v>
      </c>
      <c r="N187" t="s">
        <v>1255</v>
      </c>
      <c r="O187" t="s">
        <v>1255</v>
      </c>
      <c r="P187" t="s">
        <v>1255</v>
      </c>
    </row>
    <row r="188" spans="1:16">
      <c r="A188" t="s">
        <v>1255</v>
      </c>
      <c r="B188" t="s">
        <v>9783</v>
      </c>
      <c r="C188" t="s">
        <v>9784</v>
      </c>
      <c r="D188" t="s">
        <v>9785</v>
      </c>
      <c r="E188" t="s">
        <v>9645</v>
      </c>
      <c r="F188" t="s">
        <v>9646</v>
      </c>
      <c r="G188" t="s">
        <v>1255</v>
      </c>
      <c r="H188" t="s">
        <v>1255</v>
      </c>
      <c r="I188" t="s">
        <v>1255</v>
      </c>
      <c r="J188" t="s">
        <v>1255</v>
      </c>
      <c r="K188" t="s">
        <v>1255</v>
      </c>
      <c r="L188" t="s">
        <v>1255</v>
      </c>
      <c r="M188" t="s">
        <v>1255</v>
      </c>
      <c r="N188" t="s">
        <v>1255</v>
      </c>
      <c r="O188" t="s">
        <v>1255</v>
      </c>
      <c r="P188" t="s">
        <v>1255</v>
      </c>
    </row>
    <row r="189" spans="1:16">
      <c r="A189" t="s">
        <v>1255</v>
      </c>
      <c r="B189" t="s">
        <v>1255</v>
      </c>
      <c r="C189" t="s">
        <v>9784</v>
      </c>
      <c r="D189" t="s">
        <v>9786</v>
      </c>
      <c r="E189" t="s">
        <v>9782</v>
      </c>
      <c r="F189" t="s">
        <v>9646</v>
      </c>
      <c r="G189" t="s">
        <v>1255</v>
      </c>
      <c r="H189" t="s">
        <v>1255</v>
      </c>
      <c r="I189" t="s">
        <v>1255</v>
      </c>
      <c r="J189" t="s">
        <v>1255</v>
      </c>
      <c r="K189" t="s">
        <v>1255</v>
      </c>
      <c r="L189" t="s">
        <v>1255</v>
      </c>
      <c r="M189" t="s">
        <v>1255</v>
      </c>
      <c r="N189" t="s">
        <v>1255</v>
      </c>
      <c r="O189" t="s">
        <v>1255</v>
      </c>
      <c r="P189" t="s">
        <v>1255</v>
      </c>
    </row>
    <row r="190" spans="1:16">
      <c r="A190" t="s">
        <v>1255</v>
      </c>
      <c r="B190" t="s">
        <v>1255</v>
      </c>
      <c r="C190" t="s">
        <v>1255</v>
      </c>
      <c r="D190" t="s">
        <v>1255</v>
      </c>
      <c r="E190" t="s">
        <v>1255</v>
      </c>
      <c r="F190" t="s">
        <v>1255</v>
      </c>
      <c r="G190" t="s">
        <v>1255</v>
      </c>
      <c r="H190" t="s">
        <v>1255</v>
      </c>
      <c r="I190" t="s">
        <v>1255</v>
      </c>
      <c r="J190" t="s">
        <v>1255</v>
      </c>
      <c r="K190" t="s">
        <v>1255</v>
      </c>
      <c r="L190" t="s">
        <v>1255</v>
      </c>
      <c r="M190" t="s">
        <v>1255</v>
      </c>
      <c r="N190" t="s">
        <v>1255</v>
      </c>
      <c r="O190" t="s">
        <v>1255</v>
      </c>
      <c r="P190" t="s">
        <v>1255</v>
      </c>
    </row>
    <row r="191" spans="1:16">
      <c r="A191" t="s">
        <v>1255</v>
      </c>
      <c r="B191" t="s">
        <v>1255</v>
      </c>
      <c r="C191" t="s">
        <v>9784</v>
      </c>
      <c r="D191" t="s">
        <v>9787</v>
      </c>
      <c r="E191" t="s">
        <v>9782</v>
      </c>
      <c r="F191" t="s">
        <v>9646</v>
      </c>
      <c r="G191" t="s">
        <v>1255</v>
      </c>
      <c r="H191" t="s">
        <v>1255</v>
      </c>
      <c r="I191" t="s">
        <v>1255</v>
      </c>
      <c r="J191" t="s">
        <v>1255</v>
      </c>
      <c r="K191" t="s">
        <v>1255</v>
      </c>
      <c r="L191" t="s">
        <v>1255</v>
      </c>
      <c r="M191" t="s">
        <v>1255</v>
      </c>
      <c r="N191" t="s">
        <v>1255</v>
      </c>
      <c r="O191" t="s">
        <v>1255</v>
      </c>
      <c r="P191" t="s">
        <v>1255</v>
      </c>
    </row>
    <row r="192" spans="1:16">
      <c r="A192" t="s">
        <v>1255</v>
      </c>
      <c r="B192" t="s">
        <v>9788</v>
      </c>
      <c r="C192" t="s">
        <v>9784</v>
      </c>
      <c r="D192" t="s">
        <v>9788</v>
      </c>
      <c r="E192" t="s">
        <v>9680</v>
      </c>
      <c r="F192" t="s">
        <v>1255</v>
      </c>
      <c r="G192" t="s">
        <v>1255</v>
      </c>
      <c r="H192" t="s">
        <v>1255</v>
      </c>
      <c r="I192" t="s">
        <v>1255</v>
      </c>
      <c r="J192" t="s">
        <v>1255</v>
      </c>
      <c r="K192" t="s">
        <v>1255</v>
      </c>
      <c r="L192" t="s">
        <v>1255</v>
      </c>
      <c r="M192" t="s">
        <v>1255</v>
      </c>
      <c r="N192" t="s">
        <v>1255</v>
      </c>
      <c r="O192" t="s">
        <v>1255</v>
      </c>
      <c r="P192" t="s">
        <v>1255</v>
      </c>
    </row>
    <row r="193" spans="1:16">
      <c r="A193" t="s">
        <v>1255</v>
      </c>
      <c r="B193" t="s">
        <v>1255</v>
      </c>
      <c r="C193" t="s">
        <v>9789</v>
      </c>
      <c r="D193" t="s">
        <v>9790</v>
      </c>
      <c r="E193" t="s">
        <v>9646</v>
      </c>
      <c r="F193" t="s">
        <v>9649</v>
      </c>
      <c r="G193" t="s">
        <v>1255</v>
      </c>
      <c r="H193" t="s">
        <v>1255</v>
      </c>
      <c r="I193" t="s">
        <v>1255</v>
      </c>
      <c r="J193" t="s">
        <v>1255</v>
      </c>
      <c r="K193" t="s">
        <v>1255</v>
      </c>
      <c r="L193" t="s">
        <v>1255</v>
      </c>
      <c r="M193" t="s">
        <v>1255</v>
      </c>
      <c r="N193" t="s">
        <v>1255</v>
      </c>
      <c r="O193" t="s">
        <v>1255</v>
      </c>
      <c r="P193" t="s">
        <v>1255</v>
      </c>
    </row>
    <row r="194" spans="1:16">
      <c r="A194" t="s">
        <v>1255</v>
      </c>
      <c r="B194" t="s">
        <v>1255</v>
      </c>
      <c r="C194" t="s">
        <v>9789</v>
      </c>
      <c r="D194" t="s">
        <v>9791</v>
      </c>
      <c r="E194" t="s">
        <v>9646</v>
      </c>
      <c r="F194" t="s">
        <v>9792</v>
      </c>
      <c r="G194" t="s">
        <v>1255</v>
      </c>
      <c r="H194" t="s">
        <v>1255</v>
      </c>
      <c r="I194" t="s">
        <v>1255</v>
      </c>
      <c r="J194" t="s">
        <v>1255</v>
      </c>
      <c r="K194" t="s">
        <v>1255</v>
      </c>
      <c r="L194" t="s">
        <v>1255</v>
      </c>
      <c r="M194" t="s">
        <v>1255</v>
      </c>
      <c r="N194" t="s">
        <v>1255</v>
      </c>
      <c r="O194" t="s">
        <v>1255</v>
      </c>
      <c r="P194" t="s">
        <v>1255</v>
      </c>
    </row>
    <row r="195" spans="1:16">
      <c r="A195" t="s">
        <v>1255</v>
      </c>
      <c r="B195" t="s">
        <v>1255</v>
      </c>
      <c r="C195" t="s">
        <v>9789</v>
      </c>
      <c r="D195" t="s">
        <v>9793</v>
      </c>
      <c r="E195" t="s">
        <v>9646</v>
      </c>
      <c r="F195" t="s">
        <v>9794</v>
      </c>
      <c r="G195" t="s">
        <v>1255</v>
      </c>
      <c r="H195" t="s">
        <v>1255</v>
      </c>
      <c r="I195" t="s">
        <v>1255</v>
      </c>
      <c r="J195" t="s">
        <v>1255</v>
      </c>
      <c r="K195" t="s">
        <v>1255</v>
      </c>
      <c r="L195" t="s">
        <v>1255</v>
      </c>
      <c r="M195" t="s">
        <v>1255</v>
      </c>
      <c r="N195" t="s">
        <v>1255</v>
      </c>
      <c r="O195" t="s">
        <v>1255</v>
      </c>
      <c r="P195" t="s">
        <v>1255</v>
      </c>
    </row>
    <row r="196" spans="1:16">
      <c r="A196" t="s">
        <v>1255</v>
      </c>
      <c r="B196" t="s">
        <v>1255</v>
      </c>
      <c r="C196" t="s">
        <v>9789</v>
      </c>
      <c r="D196" t="s">
        <v>9795</v>
      </c>
      <c r="E196" t="s">
        <v>9646</v>
      </c>
      <c r="F196" t="s">
        <v>9663</v>
      </c>
      <c r="G196" t="s">
        <v>1255</v>
      </c>
      <c r="H196" t="s">
        <v>1255</v>
      </c>
      <c r="I196" t="s">
        <v>1255</v>
      </c>
      <c r="J196" t="s">
        <v>1255</v>
      </c>
      <c r="K196" t="s">
        <v>1255</v>
      </c>
      <c r="L196" t="s">
        <v>1255</v>
      </c>
      <c r="M196" t="s">
        <v>1255</v>
      </c>
      <c r="N196" t="s">
        <v>1255</v>
      </c>
      <c r="O196" t="s">
        <v>1255</v>
      </c>
      <c r="P196" t="s">
        <v>1255</v>
      </c>
    </row>
    <row r="197" spans="1:16">
      <c r="A197" t="s">
        <v>1255</v>
      </c>
      <c r="B197" t="s">
        <v>1255</v>
      </c>
      <c r="C197" t="s">
        <v>9789</v>
      </c>
      <c r="D197" t="s">
        <v>9796</v>
      </c>
      <c r="E197" t="s">
        <v>9797</v>
      </c>
      <c r="F197" t="s">
        <v>1255</v>
      </c>
      <c r="G197" t="s">
        <v>1255</v>
      </c>
      <c r="H197" t="s">
        <v>1255</v>
      </c>
      <c r="I197" t="s">
        <v>1255</v>
      </c>
      <c r="J197" t="s">
        <v>1255</v>
      </c>
      <c r="K197" t="s">
        <v>1255</v>
      </c>
      <c r="L197" t="s">
        <v>1255</v>
      </c>
      <c r="M197" t="s">
        <v>1255</v>
      </c>
      <c r="N197" t="s">
        <v>1255</v>
      </c>
      <c r="O197" t="s">
        <v>1255</v>
      </c>
      <c r="P197" t="s">
        <v>1255</v>
      </c>
    </row>
    <row r="198" spans="1:16">
      <c r="A198" t="s">
        <v>1255</v>
      </c>
      <c r="B198" t="s">
        <v>1255</v>
      </c>
      <c r="C198" t="s">
        <v>9789</v>
      </c>
      <c r="D198" t="s">
        <v>9798</v>
      </c>
      <c r="E198" t="s">
        <v>9684</v>
      </c>
      <c r="F198" t="s">
        <v>1255</v>
      </c>
      <c r="G198" t="s">
        <v>1255</v>
      </c>
      <c r="H198" t="s">
        <v>1255</v>
      </c>
      <c r="I198" t="s">
        <v>1255</v>
      </c>
      <c r="J198" t="s">
        <v>1255</v>
      </c>
      <c r="K198" t="s">
        <v>1255</v>
      </c>
      <c r="L198" t="s">
        <v>1255</v>
      </c>
      <c r="M198" t="s">
        <v>1255</v>
      </c>
      <c r="N198" t="s">
        <v>1255</v>
      </c>
      <c r="O198" t="s">
        <v>1255</v>
      </c>
      <c r="P198" t="s">
        <v>1255</v>
      </c>
    </row>
    <row r="199" spans="1:16">
      <c r="A199" t="s">
        <v>1255</v>
      </c>
      <c r="B199" t="s">
        <v>1255</v>
      </c>
      <c r="C199" t="s">
        <v>9799</v>
      </c>
      <c r="D199" t="s">
        <v>9800</v>
      </c>
      <c r="E199" t="s">
        <v>9646</v>
      </c>
      <c r="F199" t="s">
        <v>9801</v>
      </c>
      <c r="G199" t="s">
        <v>1255</v>
      </c>
      <c r="H199" t="s">
        <v>1255</v>
      </c>
      <c r="I199" t="s">
        <v>1255</v>
      </c>
      <c r="J199" t="s">
        <v>1255</v>
      </c>
      <c r="K199" t="s">
        <v>1255</v>
      </c>
      <c r="L199" t="s">
        <v>1255</v>
      </c>
      <c r="M199" t="s">
        <v>1255</v>
      </c>
      <c r="N199" t="s">
        <v>1255</v>
      </c>
      <c r="O199" t="s">
        <v>1255</v>
      </c>
      <c r="P199" t="s">
        <v>1255</v>
      </c>
    </row>
    <row r="200" spans="1:16">
      <c r="A200" t="s">
        <v>1255</v>
      </c>
      <c r="B200" t="s">
        <v>1255</v>
      </c>
      <c r="C200" t="s">
        <v>9799</v>
      </c>
      <c r="D200" t="s">
        <v>9802</v>
      </c>
      <c r="E200" t="s">
        <v>9646</v>
      </c>
      <c r="F200" t="s">
        <v>9803</v>
      </c>
      <c r="G200" t="s">
        <v>1255</v>
      </c>
      <c r="H200" t="s">
        <v>1255</v>
      </c>
      <c r="I200" t="s">
        <v>1255</v>
      </c>
      <c r="J200" t="s">
        <v>1255</v>
      </c>
      <c r="K200" t="s">
        <v>1255</v>
      </c>
      <c r="L200" t="s">
        <v>1255</v>
      </c>
      <c r="M200" t="s">
        <v>1255</v>
      </c>
      <c r="N200" t="s">
        <v>1255</v>
      </c>
      <c r="O200" t="s">
        <v>1255</v>
      </c>
      <c r="P200" t="s">
        <v>1255</v>
      </c>
    </row>
    <row r="201" spans="1:16">
      <c r="A201" t="s">
        <v>1255</v>
      </c>
      <c r="B201" t="s">
        <v>1255</v>
      </c>
      <c r="C201" t="s">
        <v>9799</v>
      </c>
      <c r="D201" t="s">
        <v>9804</v>
      </c>
      <c r="E201" t="s">
        <v>9646</v>
      </c>
      <c r="F201" t="s">
        <v>9805</v>
      </c>
      <c r="G201" t="s">
        <v>1255</v>
      </c>
      <c r="H201" t="s">
        <v>1255</v>
      </c>
      <c r="I201" t="s">
        <v>1255</v>
      </c>
      <c r="J201" t="s">
        <v>1255</v>
      </c>
      <c r="K201" t="s">
        <v>1255</v>
      </c>
      <c r="L201" t="s">
        <v>1255</v>
      </c>
      <c r="M201" t="s">
        <v>1255</v>
      </c>
      <c r="N201" t="s">
        <v>1255</v>
      </c>
      <c r="O201" t="s">
        <v>1255</v>
      </c>
      <c r="P201" t="s">
        <v>1255</v>
      </c>
    </row>
    <row r="202" spans="1:16">
      <c r="A202" t="s">
        <v>1255</v>
      </c>
      <c r="B202" t="s">
        <v>1255</v>
      </c>
      <c r="C202" t="s">
        <v>9789</v>
      </c>
      <c r="D202" t="s">
        <v>9806</v>
      </c>
      <c r="E202" t="s">
        <v>9807</v>
      </c>
      <c r="F202" t="s">
        <v>9646</v>
      </c>
      <c r="G202" t="s">
        <v>1255</v>
      </c>
      <c r="H202" t="s">
        <v>1255</v>
      </c>
      <c r="I202" t="s">
        <v>1255</v>
      </c>
      <c r="J202" t="s">
        <v>1255</v>
      </c>
      <c r="K202" t="s">
        <v>1255</v>
      </c>
      <c r="L202" t="s">
        <v>1255</v>
      </c>
      <c r="M202" t="s">
        <v>1255</v>
      </c>
      <c r="N202" t="s">
        <v>1255</v>
      </c>
      <c r="O202" t="s">
        <v>1255</v>
      </c>
      <c r="P202" t="s">
        <v>1255</v>
      </c>
    </row>
    <row r="203" spans="1:16">
      <c r="A203" t="s">
        <v>1255</v>
      </c>
      <c r="B203" t="s">
        <v>1255</v>
      </c>
      <c r="C203" t="s">
        <v>9789</v>
      </c>
      <c r="D203" t="s">
        <v>9808</v>
      </c>
      <c r="E203" t="s">
        <v>9740</v>
      </c>
      <c r="F203" t="s">
        <v>1255</v>
      </c>
      <c r="G203" t="s">
        <v>1255</v>
      </c>
      <c r="H203" t="s">
        <v>1255</v>
      </c>
      <c r="I203" t="s">
        <v>1255</v>
      </c>
      <c r="J203" t="s">
        <v>1255</v>
      </c>
      <c r="K203" t="s">
        <v>1255</v>
      </c>
      <c r="L203" t="s">
        <v>1255</v>
      </c>
      <c r="M203" t="s">
        <v>1255</v>
      </c>
      <c r="N203" t="s">
        <v>1255</v>
      </c>
      <c r="O203" t="s">
        <v>1255</v>
      </c>
      <c r="P203" t="s">
        <v>1255</v>
      </c>
    </row>
    <row r="204" spans="1:16">
      <c r="A204" t="s">
        <v>1255</v>
      </c>
      <c r="B204" t="s">
        <v>1255</v>
      </c>
      <c r="C204" t="s">
        <v>9809</v>
      </c>
      <c r="D204" t="s">
        <v>9810</v>
      </c>
      <c r="E204" t="s">
        <v>9646</v>
      </c>
      <c r="F204" t="s">
        <v>9756</v>
      </c>
      <c r="G204" t="s">
        <v>1255</v>
      </c>
      <c r="H204" t="s">
        <v>1255</v>
      </c>
      <c r="I204" t="s">
        <v>1255</v>
      </c>
      <c r="J204" t="s">
        <v>1255</v>
      </c>
      <c r="K204" t="s">
        <v>1255</v>
      </c>
      <c r="L204" t="s">
        <v>1255</v>
      </c>
      <c r="M204" t="s">
        <v>1255</v>
      </c>
      <c r="N204" t="s">
        <v>1255</v>
      </c>
      <c r="O204" t="s">
        <v>1255</v>
      </c>
      <c r="P204" t="s">
        <v>1255</v>
      </c>
    </row>
    <row r="205" spans="1:16">
      <c r="A205" t="s">
        <v>1255</v>
      </c>
      <c r="B205" t="s">
        <v>1255</v>
      </c>
      <c r="C205" t="s">
        <v>9809</v>
      </c>
      <c r="D205" t="s">
        <v>9811</v>
      </c>
      <c r="E205" t="s">
        <v>9646</v>
      </c>
      <c r="F205" t="s">
        <v>9678</v>
      </c>
      <c r="G205" t="s">
        <v>1255</v>
      </c>
      <c r="H205" t="s">
        <v>1255</v>
      </c>
      <c r="I205" t="s">
        <v>1255</v>
      </c>
      <c r="J205" t="s">
        <v>1255</v>
      </c>
      <c r="K205" t="s">
        <v>1255</v>
      </c>
      <c r="L205" t="s">
        <v>1255</v>
      </c>
      <c r="M205" t="s">
        <v>1255</v>
      </c>
      <c r="N205" t="s">
        <v>1255</v>
      </c>
      <c r="O205" t="s">
        <v>1255</v>
      </c>
      <c r="P205" t="s">
        <v>1255</v>
      </c>
    </row>
    <row r="206" spans="1:16">
      <c r="A206" t="s">
        <v>1255</v>
      </c>
      <c r="B206" t="s">
        <v>1255</v>
      </c>
      <c r="C206" t="s">
        <v>9809</v>
      </c>
      <c r="D206" t="s">
        <v>9812</v>
      </c>
      <c r="E206" t="s">
        <v>9813</v>
      </c>
      <c r="F206" t="s">
        <v>1255</v>
      </c>
      <c r="G206" t="s">
        <v>1255</v>
      </c>
      <c r="H206" t="s">
        <v>1255</v>
      </c>
      <c r="I206" t="s">
        <v>1255</v>
      </c>
      <c r="J206" t="s">
        <v>1255</v>
      </c>
      <c r="K206" t="s">
        <v>1255</v>
      </c>
      <c r="L206" t="s">
        <v>1255</v>
      </c>
      <c r="M206" t="s">
        <v>1255</v>
      </c>
      <c r="N206" t="s">
        <v>1255</v>
      </c>
      <c r="O206" t="s">
        <v>1255</v>
      </c>
      <c r="P206" t="s">
        <v>1255</v>
      </c>
    </row>
    <row r="207" spans="1:16">
      <c r="A207" t="s">
        <v>1255</v>
      </c>
      <c r="B207" t="s">
        <v>1255</v>
      </c>
      <c r="C207" t="s">
        <v>9814</v>
      </c>
      <c r="D207" t="s">
        <v>9815</v>
      </c>
      <c r="E207" t="s">
        <v>9743</v>
      </c>
      <c r="F207" t="s">
        <v>1255</v>
      </c>
      <c r="G207" t="s">
        <v>1255</v>
      </c>
      <c r="H207" t="s">
        <v>1255</v>
      </c>
      <c r="I207" t="s">
        <v>1255</v>
      </c>
      <c r="J207" t="s">
        <v>1255</v>
      </c>
      <c r="K207" t="s">
        <v>1255</v>
      </c>
      <c r="L207" t="s">
        <v>1255</v>
      </c>
      <c r="M207" t="s">
        <v>1255</v>
      </c>
      <c r="N207" t="s">
        <v>1255</v>
      </c>
      <c r="O207" t="s">
        <v>1255</v>
      </c>
      <c r="P207" t="s">
        <v>1255</v>
      </c>
    </row>
    <row r="208" spans="1:16">
      <c r="A208" t="s">
        <v>1255</v>
      </c>
      <c r="B208" t="s">
        <v>9816</v>
      </c>
      <c r="C208" t="s">
        <v>9817</v>
      </c>
      <c r="D208" t="s">
        <v>9816</v>
      </c>
      <c r="E208" t="s">
        <v>9740</v>
      </c>
      <c r="F208" t="s">
        <v>1255</v>
      </c>
      <c r="G208" t="s">
        <v>1255</v>
      </c>
      <c r="H208" t="s">
        <v>1255</v>
      </c>
      <c r="I208" t="s">
        <v>1255</v>
      </c>
      <c r="J208" t="s">
        <v>1255</v>
      </c>
      <c r="K208" t="s">
        <v>1255</v>
      </c>
      <c r="L208" t="s">
        <v>1255</v>
      </c>
      <c r="M208" t="s">
        <v>1255</v>
      </c>
      <c r="N208" t="s">
        <v>1255</v>
      </c>
      <c r="O208" t="s">
        <v>1255</v>
      </c>
      <c r="P208" t="s">
        <v>1255</v>
      </c>
    </row>
    <row r="209" spans="1:16">
      <c r="A209" t="s">
        <v>1255</v>
      </c>
      <c r="B209" t="s">
        <v>1255</v>
      </c>
      <c r="C209" t="s">
        <v>9818</v>
      </c>
      <c r="D209" t="s">
        <v>9819</v>
      </c>
      <c r="E209" t="s">
        <v>9820</v>
      </c>
      <c r="F209" t="s">
        <v>1255</v>
      </c>
      <c r="G209" t="s">
        <v>1255</v>
      </c>
      <c r="H209" t="s">
        <v>1255</v>
      </c>
      <c r="I209" t="s">
        <v>1255</v>
      </c>
      <c r="J209" t="s">
        <v>1255</v>
      </c>
      <c r="K209" t="s">
        <v>1255</v>
      </c>
      <c r="L209" t="s">
        <v>1255</v>
      </c>
      <c r="M209" t="s">
        <v>1255</v>
      </c>
      <c r="N209" t="s">
        <v>1255</v>
      </c>
      <c r="O209" t="s">
        <v>1255</v>
      </c>
      <c r="P209" t="s">
        <v>1255</v>
      </c>
    </row>
    <row r="210" spans="1:16">
      <c r="A210" t="s">
        <v>1255</v>
      </c>
      <c r="B210" t="s">
        <v>1255</v>
      </c>
      <c r="C210" t="s">
        <v>9818</v>
      </c>
      <c r="D210" t="s">
        <v>9821</v>
      </c>
      <c r="E210" t="s">
        <v>9700</v>
      </c>
      <c r="F210" t="s">
        <v>1255</v>
      </c>
      <c r="G210" t="s">
        <v>1255</v>
      </c>
      <c r="H210" t="s">
        <v>1255</v>
      </c>
      <c r="I210" t="s">
        <v>1255</v>
      </c>
      <c r="J210" t="s">
        <v>1255</v>
      </c>
      <c r="K210" t="s">
        <v>1255</v>
      </c>
      <c r="L210" t="s">
        <v>1255</v>
      </c>
      <c r="M210" t="s">
        <v>1255</v>
      </c>
      <c r="N210" t="s">
        <v>1255</v>
      </c>
      <c r="O210" t="s">
        <v>1255</v>
      </c>
      <c r="P210" t="s">
        <v>1255</v>
      </c>
    </row>
    <row r="211" spans="1:16">
      <c r="A211" t="s">
        <v>1255</v>
      </c>
      <c r="B211" t="s">
        <v>1255</v>
      </c>
      <c r="C211" t="s">
        <v>9822</v>
      </c>
      <c r="D211" t="s">
        <v>9823</v>
      </c>
      <c r="E211" t="s">
        <v>9646</v>
      </c>
      <c r="F211" t="s">
        <v>9824</v>
      </c>
      <c r="G211" t="s">
        <v>1255</v>
      </c>
      <c r="H211" t="s">
        <v>1255</v>
      </c>
      <c r="I211" t="s">
        <v>1255</v>
      </c>
      <c r="J211" t="s">
        <v>1255</v>
      </c>
      <c r="K211" t="s">
        <v>1255</v>
      </c>
      <c r="L211" t="s">
        <v>1255</v>
      </c>
      <c r="M211" t="s">
        <v>1255</v>
      </c>
      <c r="N211" t="s">
        <v>1255</v>
      </c>
      <c r="O211" t="s">
        <v>1255</v>
      </c>
      <c r="P211" t="s">
        <v>1255</v>
      </c>
    </row>
    <row r="212" spans="1:16">
      <c r="A212" t="s">
        <v>1255</v>
      </c>
      <c r="B212" t="s">
        <v>1255</v>
      </c>
      <c r="C212" t="s">
        <v>9822</v>
      </c>
      <c r="D212" t="s">
        <v>9825</v>
      </c>
      <c r="E212" t="s">
        <v>9646</v>
      </c>
      <c r="F212" t="s">
        <v>9826</v>
      </c>
      <c r="G212" t="s">
        <v>1255</v>
      </c>
      <c r="H212" t="s">
        <v>1255</v>
      </c>
      <c r="I212" t="s">
        <v>1255</v>
      </c>
      <c r="J212" t="s">
        <v>1255</v>
      </c>
      <c r="K212" t="s">
        <v>1255</v>
      </c>
      <c r="L212" t="s">
        <v>1255</v>
      </c>
      <c r="M212" t="s">
        <v>1255</v>
      </c>
      <c r="N212" t="s">
        <v>1255</v>
      </c>
      <c r="O212" t="s">
        <v>1255</v>
      </c>
      <c r="P212" t="s">
        <v>1255</v>
      </c>
    </row>
    <row r="213" spans="1:16">
      <c r="A213" t="s">
        <v>1255</v>
      </c>
      <c r="B213" t="s">
        <v>1255</v>
      </c>
      <c r="C213" t="s">
        <v>9822</v>
      </c>
      <c r="D213" t="s">
        <v>9827</v>
      </c>
      <c r="E213" t="s">
        <v>9828</v>
      </c>
      <c r="F213" t="s">
        <v>9646</v>
      </c>
      <c r="G213" t="s">
        <v>1255</v>
      </c>
      <c r="H213" t="s">
        <v>1255</v>
      </c>
      <c r="I213" t="s">
        <v>1255</v>
      </c>
      <c r="J213" t="s">
        <v>1255</v>
      </c>
      <c r="K213" t="s">
        <v>1255</v>
      </c>
      <c r="L213" t="s">
        <v>1255</v>
      </c>
      <c r="M213" t="s">
        <v>1255</v>
      </c>
      <c r="N213" t="s">
        <v>1255</v>
      </c>
      <c r="O213" t="s">
        <v>1255</v>
      </c>
      <c r="P213" t="s">
        <v>1255</v>
      </c>
    </row>
    <row r="214" spans="1:16">
      <c r="A214" t="s">
        <v>1255</v>
      </c>
      <c r="B214" t="s">
        <v>1255</v>
      </c>
      <c r="C214" t="s">
        <v>9829</v>
      </c>
      <c r="D214" t="s">
        <v>9830</v>
      </c>
      <c r="E214" t="s">
        <v>9705</v>
      </c>
      <c r="F214" t="s">
        <v>1255</v>
      </c>
      <c r="G214" t="s">
        <v>1255</v>
      </c>
      <c r="H214" t="s">
        <v>1255</v>
      </c>
      <c r="I214" t="s">
        <v>1255</v>
      </c>
      <c r="J214" t="s">
        <v>1255</v>
      </c>
      <c r="K214" t="s">
        <v>1255</v>
      </c>
      <c r="L214" t="s">
        <v>1255</v>
      </c>
      <c r="M214" t="s">
        <v>1255</v>
      </c>
      <c r="N214" t="s">
        <v>1255</v>
      </c>
      <c r="O214" t="s">
        <v>1255</v>
      </c>
      <c r="P214" t="s">
        <v>1255</v>
      </c>
    </row>
    <row r="215" spans="1:16">
      <c r="A215" t="s">
        <v>1255</v>
      </c>
      <c r="B215" t="s">
        <v>1255</v>
      </c>
      <c r="C215" t="s">
        <v>9829</v>
      </c>
      <c r="D215" t="s">
        <v>9831</v>
      </c>
      <c r="E215" t="s">
        <v>9705</v>
      </c>
      <c r="F215" t="s">
        <v>9646</v>
      </c>
      <c r="G215" t="s">
        <v>1255</v>
      </c>
      <c r="H215" t="s">
        <v>1255</v>
      </c>
      <c r="I215" t="s">
        <v>1255</v>
      </c>
      <c r="J215" t="s">
        <v>1255</v>
      </c>
      <c r="K215" t="s">
        <v>1255</v>
      </c>
      <c r="L215" t="s">
        <v>1255</v>
      </c>
      <c r="M215" t="s">
        <v>1255</v>
      </c>
      <c r="N215" t="s">
        <v>1255</v>
      </c>
      <c r="O215" t="s">
        <v>1255</v>
      </c>
      <c r="P215" t="s">
        <v>1255</v>
      </c>
    </row>
    <row r="216" spans="1:16">
      <c r="A216" t="s">
        <v>1255</v>
      </c>
      <c r="B216" t="s">
        <v>1255</v>
      </c>
      <c r="C216" t="s">
        <v>9829</v>
      </c>
      <c r="D216" t="s">
        <v>9832</v>
      </c>
      <c r="E216" t="s">
        <v>9705</v>
      </c>
      <c r="F216" t="s">
        <v>1255</v>
      </c>
      <c r="G216" t="s">
        <v>1255</v>
      </c>
      <c r="H216" t="s">
        <v>1255</v>
      </c>
      <c r="I216" t="s">
        <v>1255</v>
      </c>
      <c r="J216" t="s">
        <v>1255</v>
      </c>
      <c r="K216" t="s">
        <v>1255</v>
      </c>
      <c r="L216" t="s">
        <v>1255</v>
      </c>
      <c r="M216" t="s">
        <v>1255</v>
      </c>
      <c r="N216" t="s">
        <v>1255</v>
      </c>
      <c r="O216" t="s">
        <v>1255</v>
      </c>
      <c r="P216" t="s">
        <v>1255</v>
      </c>
    </row>
    <row r="217" spans="1:16">
      <c r="A217" t="s">
        <v>1255</v>
      </c>
      <c r="B217" t="s">
        <v>1255</v>
      </c>
      <c r="C217" t="s">
        <v>9833</v>
      </c>
      <c r="D217" t="s">
        <v>9834</v>
      </c>
      <c r="E217" t="s">
        <v>9835</v>
      </c>
      <c r="F217" t="s">
        <v>1255</v>
      </c>
      <c r="G217" t="s">
        <v>1255</v>
      </c>
      <c r="H217" t="s">
        <v>1255</v>
      </c>
      <c r="I217" t="s">
        <v>1255</v>
      </c>
      <c r="J217" t="s">
        <v>1255</v>
      </c>
      <c r="K217" t="s">
        <v>1255</v>
      </c>
      <c r="L217" t="s">
        <v>1255</v>
      </c>
      <c r="M217" t="s">
        <v>1255</v>
      </c>
      <c r="N217" t="s">
        <v>1255</v>
      </c>
      <c r="O217" t="s">
        <v>1255</v>
      </c>
      <c r="P217" t="s">
        <v>1255</v>
      </c>
    </row>
    <row r="218" spans="1:16">
      <c r="A218" t="s">
        <v>1255</v>
      </c>
      <c r="B218" t="s">
        <v>9836</v>
      </c>
      <c r="C218" t="s">
        <v>9837</v>
      </c>
      <c r="D218" t="s">
        <v>9838</v>
      </c>
      <c r="E218" t="s">
        <v>9646</v>
      </c>
      <c r="F218" t="s">
        <v>9839</v>
      </c>
      <c r="G218" t="s">
        <v>1255</v>
      </c>
      <c r="H218" t="s">
        <v>1255</v>
      </c>
      <c r="I218" t="s">
        <v>1255</v>
      </c>
      <c r="J218" t="s">
        <v>1255</v>
      </c>
      <c r="K218" t="s">
        <v>1255</v>
      </c>
      <c r="L218" t="s">
        <v>1255</v>
      </c>
      <c r="M218" t="s">
        <v>1255</v>
      </c>
      <c r="N218" t="s">
        <v>1255</v>
      </c>
      <c r="O218" t="s">
        <v>1255</v>
      </c>
      <c r="P218" t="s">
        <v>1255</v>
      </c>
    </row>
    <row r="219" spans="1:16">
      <c r="A219" t="s">
        <v>1255</v>
      </c>
      <c r="B219" t="s">
        <v>1255</v>
      </c>
      <c r="C219" t="s">
        <v>9837</v>
      </c>
      <c r="D219" t="s">
        <v>9840</v>
      </c>
      <c r="E219" t="s">
        <v>9646</v>
      </c>
      <c r="F219" t="s">
        <v>9841</v>
      </c>
      <c r="G219" t="s">
        <v>1255</v>
      </c>
      <c r="H219" t="s">
        <v>1255</v>
      </c>
      <c r="I219" t="s">
        <v>1255</v>
      </c>
      <c r="J219" t="s">
        <v>1255</v>
      </c>
      <c r="K219" t="s">
        <v>1255</v>
      </c>
      <c r="L219" t="s">
        <v>1255</v>
      </c>
      <c r="M219" t="s">
        <v>1255</v>
      </c>
      <c r="N219" t="s">
        <v>1255</v>
      </c>
      <c r="O219" t="s">
        <v>1255</v>
      </c>
      <c r="P219" t="s">
        <v>1255</v>
      </c>
    </row>
    <row r="220" spans="1:16">
      <c r="A220" t="s">
        <v>1255</v>
      </c>
      <c r="B220" t="s">
        <v>1255</v>
      </c>
      <c r="C220" t="s">
        <v>9842</v>
      </c>
      <c r="D220" t="s">
        <v>9843</v>
      </c>
      <c r="E220" t="s">
        <v>9705</v>
      </c>
      <c r="F220" t="s">
        <v>1255</v>
      </c>
      <c r="G220" t="s">
        <v>1255</v>
      </c>
      <c r="H220" t="s">
        <v>1255</v>
      </c>
      <c r="I220" t="s">
        <v>1255</v>
      </c>
      <c r="J220" t="s">
        <v>1255</v>
      </c>
      <c r="K220" t="s">
        <v>1255</v>
      </c>
      <c r="L220" t="s">
        <v>1255</v>
      </c>
      <c r="M220" t="s">
        <v>1255</v>
      </c>
      <c r="N220" t="s">
        <v>1255</v>
      </c>
      <c r="O220" t="s">
        <v>1255</v>
      </c>
      <c r="P220" t="s">
        <v>1255</v>
      </c>
    </row>
    <row r="221" spans="1:16">
      <c r="A221" t="s">
        <v>1255</v>
      </c>
      <c r="B221" t="s">
        <v>1255</v>
      </c>
      <c r="C221" t="s">
        <v>9842</v>
      </c>
      <c r="D221" t="s">
        <v>9844</v>
      </c>
      <c r="E221" t="s">
        <v>9845</v>
      </c>
      <c r="F221" t="s">
        <v>9646</v>
      </c>
      <c r="G221" t="s">
        <v>1255</v>
      </c>
      <c r="H221" t="s">
        <v>1255</v>
      </c>
      <c r="I221" t="s">
        <v>1255</v>
      </c>
      <c r="J221" t="s">
        <v>1255</v>
      </c>
      <c r="K221" t="s">
        <v>1255</v>
      </c>
      <c r="L221" t="s">
        <v>1255</v>
      </c>
      <c r="M221" t="s">
        <v>1255</v>
      </c>
      <c r="N221" t="s">
        <v>1255</v>
      </c>
      <c r="O221" t="s">
        <v>1255</v>
      </c>
      <c r="P221" t="s">
        <v>1255</v>
      </c>
    </row>
    <row r="222" spans="1:16">
      <c r="A222" t="s">
        <v>1255</v>
      </c>
      <c r="B222" t="s">
        <v>1255</v>
      </c>
      <c r="C222" t="s">
        <v>9842</v>
      </c>
      <c r="D222" t="s">
        <v>9846</v>
      </c>
      <c r="E222" t="s">
        <v>1255</v>
      </c>
      <c r="F222" t="s">
        <v>9747</v>
      </c>
      <c r="G222" t="s">
        <v>1255</v>
      </c>
      <c r="H222" t="s">
        <v>1255</v>
      </c>
      <c r="I222" t="s">
        <v>1255</v>
      </c>
      <c r="J222" t="s">
        <v>1255</v>
      </c>
      <c r="K222" t="s">
        <v>1255</v>
      </c>
      <c r="L222" t="s">
        <v>1255</v>
      </c>
      <c r="M222" t="s">
        <v>1255</v>
      </c>
      <c r="N222" t="s">
        <v>1255</v>
      </c>
      <c r="O222" t="s">
        <v>1255</v>
      </c>
      <c r="P222" t="s">
        <v>1255</v>
      </c>
    </row>
    <row r="223" spans="1:16">
      <c r="A223" t="s">
        <v>1255</v>
      </c>
      <c r="B223" t="s">
        <v>1255</v>
      </c>
      <c r="C223" t="s">
        <v>9842</v>
      </c>
      <c r="D223" t="s">
        <v>9847</v>
      </c>
      <c r="E223" t="s">
        <v>1255</v>
      </c>
      <c r="F223" t="s">
        <v>9745</v>
      </c>
      <c r="G223" t="s">
        <v>1255</v>
      </c>
      <c r="H223" t="s">
        <v>1255</v>
      </c>
      <c r="I223" t="s">
        <v>1255</v>
      </c>
      <c r="J223" t="s">
        <v>1255</v>
      </c>
      <c r="K223" t="s">
        <v>1255</v>
      </c>
      <c r="L223" t="s">
        <v>1255</v>
      </c>
      <c r="M223" t="s">
        <v>1255</v>
      </c>
      <c r="N223" t="s">
        <v>1255</v>
      </c>
      <c r="O223" t="s">
        <v>1255</v>
      </c>
      <c r="P223" t="s">
        <v>1255</v>
      </c>
    </row>
    <row r="224" spans="1:16">
      <c r="A224" t="s">
        <v>1255</v>
      </c>
      <c r="B224" t="s">
        <v>1255</v>
      </c>
      <c r="C224" t="s">
        <v>9842</v>
      </c>
      <c r="D224" t="s">
        <v>9848</v>
      </c>
      <c r="E224" t="s">
        <v>9826</v>
      </c>
      <c r="F224" t="s">
        <v>1255</v>
      </c>
      <c r="G224" t="s">
        <v>1255</v>
      </c>
      <c r="H224" t="s">
        <v>1255</v>
      </c>
      <c r="I224" t="s">
        <v>1255</v>
      </c>
      <c r="J224" t="s">
        <v>1255</v>
      </c>
      <c r="K224" t="s">
        <v>1255</v>
      </c>
      <c r="L224" t="s">
        <v>1255</v>
      </c>
      <c r="M224" t="s">
        <v>1255</v>
      </c>
      <c r="N224" t="s">
        <v>1255</v>
      </c>
      <c r="O224" t="s">
        <v>1255</v>
      </c>
      <c r="P224" t="s">
        <v>1255</v>
      </c>
    </row>
    <row r="225" spans="1:16">
      <c r="A225" t="s">
        <v>1255</v>
      </c>
      <c r="B225" t="s">
        <v>1255</v>
      </c>
      <c r="C225" t="s">
        <v>9842</v>
      </c>
      <c r="D225" t="s">
        <v>9849</v>
      </c>
      <c r="E225" t="s">
        <v>9850</v>
      </c>
      <c r="F225" t="s">
        <v>1255</v>
      </c>
      <c r="G225" t="s">
        <v>1255</v>
      </c>
      <c r="H225" t="s">
        <v>1255</v>
      </c>
      <c r="I225" t="s">
        <v>1255</v>
      </c>
      <c r="J225" t="s">
        <v>1255</v>
      </c>
      <c r="K225" t="s">
        <v>1255</v>
      </c>
      <c r="L225" t="s">
        <v>1255</v>
      </c>
      <c r="M225" t="s">
        <v>1255</v>
      </c>
      <c r="N225" t="s">
        <v>1255</v>
      </c>
      <c r="O225" t="s">
        <v>1255</v>
      </c>
      <c r="P225" t="s">
        <v>1255</v>
      </c>
    </row>
    <row r="226" spans="1:16">
      <c r="A226" t="s">
        <v>1255</v>
      </c>
      <c r="B226" t="s">
        <v>1255</v>
      </c>
      <c r="C226" t="s">
        <v>9842</v>
      </c>
      <c r="D226" t="s">
        <v>9851</v>
      </c>
      <c r="E226" t="s">
        <v>9646</v>
      </c>
      <c r="F226" t="s">
        <v>9852</v>
      </c>
      <c r="G226" t="s">
        <v>1255</v>
      </c>
      <c r="H226" t="s">
        <v>1255</v>
      </c>
      <c r="I226" t="s">
        <v>1255</v>
      </c>
      <c r="J226" t="s">
        <v>1255</v>
      </c>
      <c r="K226" t="s">
        <v>1255</v>
      </c>
      <c r="L226" t="s">
        <v>1255</v>
      </c>
      <c r="M226" t="s">
        <v>1255</v>
      </c>
      <c r="N226" t="s">
        <v>1255</v>
      </c>
      <c r="O226" t="s">
        <v>1255</v>
      </c>
      <c r="P226" t="s">
        <v>1255</v>
      </c>
    </row>
    <row r="227" spans="1:16">
      <c r="A227" t="s">
        <v>1255</v>
      </c>
      <c r="B227" t="s">
        <v>1255</v>
      </c>
      <c r="C227" t="s">
        <v>9842</v>
      </c>
      <c r="D227" t="s">
        <v>9853</v>
      </c>
      <c r="E227" t="s">
        <v>9680</v>
      </c>
      <c r="F227" t="s">
        <v>1255</v>
      </c>
      <c r="G227" t="s">
        <v>1255</v>
      </c>
      <c r="H227" t="s">
        <v>1255</v>
      </c>
      <c r="I227" t="s">
        <v>1255</v>
      </c>
      <c r="J227" t="s">
        <v>1255</v>
      </c>
      <c r="K227" t="s">
        <v>1255</v>
      </c>
      <c r="L227" t="s">
        <v>1255</v>
      </c>
      <c r="M227" t="s">
        <v>1255</v>
      </c>
      <c r="N227" t="s">
        <v>1255</v>
      </c>
      <c r="O227" t="s">
        <v>1255</v>
      </c>
      <c r="P227" t="s">
        <v>1255</v>
      </c>
    </row>
    <row r="228" spans="1:16">
      <c r="A228" t="s">
        <v>1255</v>
      </c>
      <c r="B228" t="s">
        <v>1255</v>
      </c>
      <c r="C228" t="s">
        <v>9842</v>
      </c>
      <c r="D228" t="s">
        <v>9854</v>
      </c>
      <c r="E228" t="s">
        <v>9689</v>
      </c>
      <c r="F228" t="s">
        <v>1255</v>
      </c>
      <c r="G228" t="s">
        <v>1255</v>
      </c>
      <c r="H228" t="s">
        <v>1255</v>
      </c>
      <c r="I228" t="s">
        <v>1255</v>
      </c>
      <c r="J228" t="s">
        <v>1255</v>
      </c>
      <c r="K228" t="s">
        <v>1255</v>
      </c>
      <c r="L228" t="s">
        <v>1255</v>
      </c>
      <c r="M228" t="s">
        <v>1255</v>
      </c>
      <c r="N228" t="s">
        <v>1255</v>
      </c>
      <c r="O228" t="s">
        <v>1255</v>
      </c>
      <c r="P228" t="s">
        <v>1255</v>
      </c>
    </row>
    <row r="229" spans="1:16">
      <c r="A229" t="s">
        <v>1255</v>
      </c>
      <c r="B229" t="s">
        <v>1255</v>
      </c>
      <c r="C229" t="s">
        <v>9842</v>
      </c>
      <c r="D229" t="s">
        <v>9855</v>
      </c>
      <c r="E229" t="s">
        <v>9686</v>
      </c>
      <c r="F229" t="s">
        <v>9646</v>
      </c>
      <c r="G229" t="s">
        <v>1255</v>
      </c>
      <c r="H229" t="s">
        <v>1255</v>
      </c>
      <c r="I229" t="s">
        <v>1255</v>
      </c>
      <c r="J229" t="s">
        <v>1255</v>
      </c>
      <c r="K229" t="s">
        <v>1255</v>
      </c>
      <c r="L229" t="s">
        <v>1255</v>
      </c>
      <c r="M229" t="s">
        <v>1255</v>
      </c>
      <c r="N229" t="s">
        <v>1255</v>
      </c>
      <c r="O229" t="s">
        <v>1255</v>
      </c>
      <c r="P229" t="s">
        <v>1255</v>
      </c>
    </row>
    <row r="230" spans="1:16">
      <c r="A230" t="s">
        <v>1255</v>
      </c>
      <c r="B230" t="s">
        <v>1255</v>
      </c>
      <c r="C230" t="s">
        <v>9842</v>
      </c>
      <c r="D230" t="s">
        <v>9856</v>
      </c>
      <c r="E230" t="s">
        <v>9686</v>
      </c>
      <c r="F230" t="s">
        <v>9646</v>
      </c>
      <c r="G230" t="s">
        <v>1255</v>
      </c>
      <c r="H230" t="s">
        <v>1255</v>
      </c>
      <c r="I230" t="s">
        <v>1255</v>
      </c>
      <c r="J230" t="s">
        <v>1255</v>
      </c>
      <c r="K230" t="s">
        <v>1255</v>
      </c>
      <c r="L230" t="s">
        <v>1255</v>
      </c>
      <c r="M230" t="s">
        <v>1255</v>
      </c>
      <c r="N230" t="s">
        <v>1255</v>
      </c>
      <c r="O230" t="s">
        <v>1255</v>
      </c>
      <c r="P230" t="s">
        <v>1255</v>
      </c>
    </row>
    <row r="231" spans="1:16">
      <c r="A231" t="s">
        <v>1255</v>
      </c>
      <c r="B231" t="s">
        <v>1255</v>
      </c>
      <c r="C231" t="s">
        <v>9842</v>
      </c>
      <c r="D231" t="s">
        <v>9847</v>
      </c>
      <c r="E231" t="s">
        <v>1255</v>
      </c>
      <c r="F231" t="s">
        <v>9745</v>
      </c>
      <c r="G231" t="s">
        <v>1255</v>
      </c>
      <c r="H231" t="s">
        <v>1255</v>
      </c>
      <c r="I231" t="s">
        <v>1255</v>
      </c>
      <c r="J231" t="s">
        <v>1255</v>
      </c>
      <c r="K231" t="s">
        <v>1255</v>
      </c>
      <c r="L231" t="s">
        <v>1255</v>
      </c>
      <c r="M231" t="s">
        <v>1255</v>
      </c>
      <c r="N231" t="s">
        <v>1255</v>
      </c>
      <c r="O231" t="s">
        <v>1255</v>
      </c>
      <c r="P231" t="s">
        <v>1255</v>
      </c>
    </row>
    <row r="232" spans="1:16">
      <c r="A232" t="s">
        <v>1255</v>
      </c>
      <c r="B232" t="s">
        <v>1255</v>
      </c>
      <c r="C232" t="s">
        <v>9842</v>
      </c>
      <c r="D232" t="s">
        <v>9846</v>
      </c>
      <c r="E232" t="s">
        <v>1255</v>
      </c>
      <c r="F232" t="s">
        <v>9747</v>
      </c>
      <c r="G232" t="s">
        <v>1255</v>
      </c>
      <c r="H232" t="s">
        <v>1255</v>
      </c>
      <c r="I232" t="s">
        <v>1255</v>
      </c>
      <c r="J232" t="s">
        <v>1255</v>
      </c>
      <c r="K232" t="s">
        <v>1255</v>
      </c>
      <c r="L232" t="s">
        <v>1255</v>
      </c>
      <c r="M232" t="s">
        <v>1255</v>
      </c>
      <c r="N232" t="s">
        <v>1255</v>
      </c>
      <c r="O232" t="s">
        <v>1255</v>
      </c>
      <c r="P232" t="s">
        <v>1255</v>
      </c>
    </row>
    <row r="233" spans="1:16">
      <c r="A233" t="s">
        <v>1255</v>
      </c>
      <c r="B233" t="s">
        <v>1255</v>
      </c>
      <c r="C233" t="s">
        <v>9857</v>
      </c>
      <c r="D233" t="s">
        <v>9858</v>
      </c>
      <c r="E233" t="s">
        <v>9859</v>
      </c>
      <c r="F233" t="s">
        <v>1255</v>
      </c>
      <c r="G233" t="s">
        <v>1255</v>
      </c>
      <c r="H233" t="s">
        <v>1255</v>
      </c>
      <c r="I233" t="s">
        <v>1255</v>
      </c>
      <c r="J233" t="s">
        <v>1255</v>
      </c>
      <c r="K233" t="s">
        <v>1255</v>
      </c>
      <c r="L233" t="s">
        <v>1255</v>
      </c>
      <c r="M233" t="s">
        <v>1255</v>
      </c>
      <c r="N233" t="s">
        <v>1255</v>
      </c>
      <c r="O233" t="s">
        <v>1255</v>
      </c>
      <c r="P233" t="s">
        <v>1255</v>
      </c>
    </row>
    <row r="234" spans="1:16">
      <c r="A234" t="s">
        <v>1255</v>
      </c>
      <c r="B234" t="s">
        <v>9860</v>
      </c>
      <c r="C234" t="s">
        <v>9857</v>
      </c>
      <c r="D234" t="s">
        <v>9861</v>
      </c>
      <c r="E234" t="s">
        <v>9862</v>
      </c>
      <c r="F234" t="s">
        <v>1255</v>
      </c>
      <c r="G234" t="s">
        <v>1255</v>
      </c>
      <c r="H234" t="s">
        <v>1255</v>
      </c>
      <c r="I234" t="s">
        <v>1255</v>
      </c>
      <c r="J234" t="s">
        <v>1255</v>
      </c>
      <c r="K234" t="s">
        <v>1255</v>
      </c>
      <c r="L234" t="s">
        <v>1255</v>
      </c>
      <c r="M234" t="s">
        <v>1255</v>
      </c>
      <c r="N234" t="s">
        <v>1255</v>
      </c>
      <c r="O234" t="s">
        <v>1255</v>
      </c>
      <c r="P234" t="s">
        <v>1255</v>
      </c>
    </row>
    <row r="235" spans="1:16">
      <c r="A235" t="s">
        <v>1255</v>
      </c>
      <c r="B235" t="s">
        <v>1255</v>
      </c>
      <c r="C235" t="s">
        <v>9863</v>
      </c>
      <c r="D235" t="s">
        <v>9864</v>
      </c>
      <c r="E235" t="s">
        <v>9684</v>
      </c>
      <c r="F235" t="s">
        <v>1255</v>
      </c>
      <c r="G235" t="s">
        <v>1255</v>
      </c>
      <c r="H235" t="s">
        <v>1255</v>
      </c>
      <c r="I235" t="s">
        <v>1255</v>
      </c>
      <c r="J235" t="s">
        <v>1255</v>
      </c>
      <c r="K235" t="s">
        <v>1255</v>
      </c>
      <c r="L235" t="s">
        <v>1255</v>
      </c>
      <c r="M235" t="s">
        <v>1255</v>
      </c>
      <c r="N235" t="s">
        <v>1255</v>
      </c>
      <c r="O235" t="s">
        <v>1255</v>
      </c>
      <c r="P235" t="s">
        <v>1255</v>
      </c>
    </row>
    <row r="236" spans="1:16">
      <c r="A236" t="s">
        <v>1255</v>
      </c>
      <c r="B236" t="s">
        <v>1255</v>
      </c>
      <c r="C236" t="s">
        <v>9857</v>
      </c>
      <c r="D236" t="s">
        <v>9865</v>
      </c>
      <c r="E236" t="s">
        <v>9646</v>
      </c>
      <c r="F236" t="s">
        <v>9756</v>
      </c>
      <c r="G236" t="s">
        <v>1255</v>
      </c>
      <c r="H236" t="s">
        <v>1255</v>
      </c>
      <c r="I236" t="s">
        <v>1255</v>
      </c>
      <c r="J236" t="s">
        <v>1255</v>
      </c>
      <c r="K236" t="s">
        <v>1255</v>
      </c>
      <c r="L236" t="s">
        <v>1255</v>
      </c>
      <c r="M236" t="s">
        <v>1255</v>
      </c>
      <c r="N236" t="s">
        <v>1255</v>
      </c>
      <c r="O236" t="s">
        <v>1255</v>
      </c>
      <c r="P236" t="s">
        <v>1255</v>
      </c>
    </row>
    <row r="237" spans="1:16">
      <c r="A237" t="s">
        <v>1255</v>
      </c>
      <c r="B237" t="s">
        <v>1255</v>
      </c>
      <c r="C237" t="s">
        <v>9857</v>
      </c>
      <c r="D237" t="s">
        <v>9866</v>
      </c>
      <c r="E237" t="s">
        <v>9646</v>
      </c>
      <c r="F237" t="s">
        <v>9867</v>
      </c>
      <c r="G237" t="s">
        <v>1255</v>
      </c>
      <c r="H237" t="s">
        <v>1255</v>
      </c>
      <c r="I237" t="s">
        <v>1255</v>
      </c>
      <c r="J237" t="s">
        <v>1255</v>
      </c>
      <c r="K237" t="s">
        <v>1255</v>
      </c>
      <c r="L237" t="s">
        <v>1255</v>
      </c>
      <c r="M237" t="s">
        <v>1255</v>
      </c>
      <c r="N237" t="s">
        <v>1255</v>
      </c>
      <c r="O237" t="s">
        <v>1255</v>
      </c>
      <c r="P237" t="s">
        <v>1255</v>
      </c>
    </row>
    <row r="238" spans="1:16">
      <c r="A238" t="s">
        <v>1255</v>
      </c>
      <c r="B238" t="s">
        <v>1255</v>
      </c>
      <c r="C238" t="s">
        <v>9857</v>
      </c>
      <c r="D238" t="s">
        <v>9868</v>
      </c>
      <c r="E238" t="s">
        <v>9869</v>
      </c>
      <c r="F238" t="s">
        <v>1255</v>
      </c>
      <c r="G238" t="s">
        <v>1255</v>
      </c>
      <c r="H238" t="s">
        <v>1255</v>
      </c>
      <c r="I238" t="s">
        <v>1255</v>
      </c>
      <c r="J238" t="s">
        <v>1255</v>
      </c>
      <c r="K238" t="s">
        <v>1255</v>
      </c>
      <c r="L238" t="s">
        <v>1255</v>
      </c>
      <c r="M238" t="s">
        <v>1255</v>
      </c>
      <c r="N238" t="s">
        <v>1255</v>
      </c>
      <c r="O238" t="s">
        <v>1255</v>
      </c>
      <c r="P238" t="s">
        <v>1255</v>
      </c>
    </row>
    <row r="239" spans="1:16">
      <c r="A239" t="s">
        <v>1255</v>
      </c>
      <c r="B239" t="s">
        <v>1255</v>
      </c>
      <c r="C239" t="s">
        <v>9870</v>
      </c>
      <c r="D239" t="s">
        <v>9871</v>
      </c>
      <c r="E239" t="s">
        <v>9646</v>
      </c>
      <c r="F239" t="s">
        <v>9872</v>
      </c>
      <c r="G239" t="s">
        <v>1255</v>
      </c>
      <c r="H239" t="s">
        <v>1255</v>
      </c>
      <c r="I239" t="s">
        <v>1255</v>
      </c>
      <c r="J239" t="s">
        <v>1255</v>
      </c>
      <c r="K239" t="s">
        <v>1255</v>
      </c>
      <c r="L239" t="s">
        <v>1255</v>
      </c>
      <c r="M239" t="s">
        <v>1255</v>
      </c>
      <c r="N239" t="s">
        <v>1255</v>
      </c>
      <c r="O239" t="s">
        <v>1255</v>
      </c>
      <c r="P239" t="s">
        <v>1255</v>
      </c>
    </row>
    <row r="240" spans="1:16">
      <c r="A240" t="s">
        <v>1255</v>
      </c>
      <c r="B240" t="s">
        <v>1255</v>
      </c>
      <c r="C240" t="s">
        <v>9870</v>
      </c>
      <c r="D240" t="s">
        <v>9873</v>
      </c>
      <c r="E240" t="s">
        <v>9874</v>
      </c>
      <c r="F240" t="s">
        <v>1255</v>
      </c>
      <c r="G240" t="s">
        <v>1255</v>
      </c>
      <c r="H240" t="s">
        <v>1255</v>
      </c>
      <c r="I240" t="s">
        <v>1255</v>
      </c>
      <c r="J240" t="s">
        <v>1255</v>
      </c>
      <c r="K240" t="s">
        <v>1255</v>
      </c>
      <c r="L240" t="s">
        <v>1255</v>
      </c>
      <c r="M240" t="s">
        <v>1255</v>
      </c>
      <c r="N240" t="s">
        <v>1255</v>
      </c>
      <c r="O240" t="s">
        <v>1255</v>
      </c>
      <c r="P240" t="s">
        <v>1255</v>
      </c>
    </row>
    <row r="241" spans="1:16">
      <c r="A241" t="s">
        <v>1255</v>
      </c>
      <c r="B241" t="s">
        <v>1255</v>
      </c>
      <c r="C241" t="s">
        <v>9875</v>
      </c>
      <c r="D241" t="s">
        <v>9876</v>
      </c>
      <c r="E241" t="s">
        <v>9646</v>
      </c>
      <c r="F241" t="s">
        <v>9660</v>
      </c>
      <c r="G241" t="s">
        <v>1255</v>
      </c>
      <c r="H241" t="s">
        <v>1255</v>
      </c>
      <c r="I241" t="s">
        <v>1255</v>
      </c>
      <c r="J241" t="s">
        <v>1255</v>
      </c>
      <c r="K241" t="s">
        <v>1255</v>
      </c>
      <c r="L241" t="s">
        <v>1255</v>
      </c>
      <c r="M241" t="s">
        <v>1255</v>
      </c>
      <c r="N241" t="s">
        <v>1255</v>
      </c>
      <c r="O241" t="s">
        <v>1255</v>
      </c>
      <c r="P241" t="s">
        <v>1255</v>
      </c>
    </row>
    <row r="242" spans="1:16">
      <c r="A242" t="s">
        <v>1255</v>
      </c>
      <c r="B242" t="s">
        <v>1255</v>
      </c>
      <c r="C242" t="s">
        <v>9875</v>
      </c>
      <c r="D242" t="s">
        <v>9877</v>
      </c>
      <c r="E242" t="s">
        <v>9646</v>
      </c>
      <c r="F242" t="s">
        <v>9878</v>
      </c>
      <c r="G242" t="s">
        <v>1255</v>
      </c>
      <c r="H242" t="s">
        <v>1255</v>
      </c>
      <c r="I242" t="s">
        <v>1255</v>
      </c>
      <c r="J242" t="s">
        <v>1255</v>
      </c>
      <c r="K242" t="s">
        <v>1255</v>
      </c>
      <c r="L242" t="s">
        <v>1255</v>
      </c>
      <c r="M242" t="s">
        <v>1255</v>
      </c>
      <c r="N242" t="s">
        <v>1255</v>
      </c>
      <c r="O242" t="s">
        <v>1255</v>
      </c>
      <c r="P242" t="s">
        <v>1255</v>
      </c>
    </row>
    <row r="243" spans="1:16">
      <c r="A243" t="s">
        <v>1255</v>
      </c>
      <c r="B243" t="s">
        <v>1255</v>
      </c>
      <c r="C243" t="s">
        <v>9875</v>
      </c>
      <c r="D243" t="s">
        <v>9879</v>
      </c>
      <c r="E243" t="s">
        <v>9646</v>
      </c>
      <c r="F243" t="s">
        <v>9678</v>
      </c>
      <c r="G243" t="s">
        <v>1255</v>
      </c>
      <c r="H243" t="s">
        <v>1255</v>
      </c>
      <c r="I243" t="s">
        <v>1255</v>
      </c>
      <c r="J243" t="s">
        <v>1255</v>
      </c>
      <c r="K243" t="s">
        <v>1255</v>
      </c>
      <c r="L243" t="s">
        <v>1255</v>
      </c>
      <c r="M243" t="s">
        <v>1255</v>
      </c>
      <c r="N243" t="s">
        <v>1255</v>
      </c>
      <c r="O243" t="s">
        <v>1255</v>
      </c>
      <c r="P243" t="s">
        <v>1255</v>
      </c>
    </row>
    <row r="244" spans="1:16">
      <c r="A244" t="s">
        <v>1255</v>
      </c>
      <c r="B244" t="s">
        <v>1255</v>
      </c>
      <c r="C244" t="s">
        <v>9875</v>
      </c>
      <c r="D244" t="s">
        <v>9880</v>
      </c>
      <c r="E244" t="s">
        <v>9646</v>
      </c>
      <c r="F244" t="s">
        <v>9678</v>
      </c>
      <c r="G244" t="s">
        <v>1255</v>
      </c>
      <c r="H244" t="s">
        <v>1255</v>
      </c>
      <c r="I244" t="s">
        <v>1255</v>
      </c>
      <c r="J244" t="s">
        <v>1255</v>
      </c>
      <c r="K244" t="s">
        <v>1255</v>
      </c>
      <c r="L244" t="s">
        <v>1255</v>
      </c>
      <c r="M244" t="s">
        <v>1255</v>
      </c>
      <c r="N244" t="s">
        <v>1255</v>
      </c>
      <c r="O244" t="s">
        <v>1255</v>
      </c>
      <c r="P244" t="s">
        <v>1255</v>
      </c>
    </row>
    <row r="245" spans="1:16">
      <c r="A245" t="s">
        <v>1255</v>
      </c>
      <c r="B245" t="s">
        <v>1255</v>
      </c>
      <c r="C245" t="s">
        <v>9875</v>
      </c>
      <c r="D245" t="s">
        <v>9881</v>
      </c>
      <c r="E245" t="s">
        <v>9882</v>
      </c>
      <c r="F245" t="s">
        <v>1255</v>
      </c>
      <c r="G245" t="s">
        <v>1255</v>
      </c>
      <c r="H245" t="s">
        <v>1255</v>
      </c>
      <c r="I245" t="s">
        <v>1255</v>
      </c>
      <c r="J245" t="s">
        <v>1255</v>
      </c>
      <c r="K245" t="s">
        <v>1255</v>
      </c>
      <c r="L245" t="s">
        <v>1255</v>
      </c>
      <c r="M245" t="s">
        <v>1255</v>
      </c>
      <c r="N245" t="s">
        <v>1255</v>
      </c>
      <c r="O245" t="s">
        <v>1255</v>
      </c>
      <c r="P245" t="s">
        <v>1255</v>
      </c>
    </row>
    <row r="246" spans="1:16">
      <c r="A246" t="s">
        <v>1255</v>
      </c>
      <c r="B246" t="s">
        <v>1255</v>
      </c>
      <c r="C246" t="s">
        <v>9875</v>
      </c>
      <c r="D246" t="s">
        <v>9883</v>
      </c>
      <c r="E246" t="s">
        <v>9884</v>
      </c>
      <c r="F246" t="s">
        <v>1255</v>
      </c>
      <c r="G246" t="s">
        <v>1255</v>
      </c>
      <c r="H246" t="s">
        <v>1255</v>
      </c>
      <c r="I246" t="s">
        <v>1255</v>
      </c>
      <c r="J246" t="s">
        <v>1255</v>
      </c>
      <c r="K246" t="s">
        <v>1255</v>
      </c>
      <c r="L246" t="s">
        <v>1255</v>
      </c>
      <c r="M246" t="s">
        <v>1255</v>
      </c>
      <c r="N246" t="s">
        <v>1255</v>
      </c>
      <c r="O246" t="s">
        <v>1255</v>
      </c>
      <c r="P246" t="s">
        <v>1255</v>
      </c>
    </row>
    <row r="247" spans="1:16">
      <c r="A247" t="s">
        <v>1255</v>
      </c>
      <c r="B247" t="s">
        <v>1255</v>
      </c>
      <c r="C247" t="s">
        <v>9885</v>
      </c>
      <c r="D247" t="s">
        <v>9886</v>
      </c>
      <c r="E247" t="s">
        <v>9813</v>
      </c>
      <c r="F247" t="s">
        <v>1255</v>
      </c>
      <c r="G247" t="s">
        <v>1255</v>
      </c>
      <c r="H247" t="s">
        <v>1255</v>
      </c>
      <c r="I247" t="s">
        <v>1255</v>
      </c>
      <c r="J247" t="s">
        <v>1255</v>
      </c>
      <c r="K247" t="s">
        <v>1255</v>
      </c>
      <c r="L247" t="s">
        <v>1255</v>
      </c>
      <c r="M247" t="s">
        <v>1255</v>
      </c>
      <c r="N247" t="s">
        <v>1255</v>
      </c>
      <c r="O247" t="s">
        <v>1255</v>
      </c>
      <c r="P247" t="s">
        <v>1255</v>
      </c>
    </row>
    <row r="248" spans="1:16">
      <c r="A248" t="s">
        <v>1255</v>
      </c>
      <c r="B248" t="s">
        <v>1255</v>
      </c>
      <c r="C248" t="s">
        <v>9885</v>
      </c>
      <c r="D248" t="s">
        <v>9887</v>
      </c>
      <c r="E248" t="s">
        <v>9689</v>
      </c>
      <c r="F248" t="s">
        <v>1255</v>
      </c>
      <c r="G248" t="s">
        <v>1255</v>
      </c>
      <c r="H248" t="s">
        <v>1255</v>
      </c>
      <c r="I248" t="s">
        <v>1255</v>
      </c>
      <c r="J248" t="s">
        <v>1255</v>
      </c>
      <c r="K248" t="s">
        <v>1255</v>
      </c>
      <c r="L248" t="s">
        <v>1255</v>
      </c>
      <c r="M248" t="s">
        <v>1255</v>
      </c>
      <c r="N248" t="s">
        <v>1255</v>
      </c>
      <c r="O248" t="s">
        <v>1255</v>
      </c>
      <c r="P248" t="s">
        <v>1255</v>
      </c>
    </row>
    <row r="249" spans="1:16">
      <c r="A249" t="s">
        <v>1255</v>
      </c>
      <c r="B249" t="s">
        <v>1255</v>
      </c>
      <c r="C249" t="s">
        <v>9885</v>
      </c>
      <c r="D249" t="s">
        <v>9888</v>
      </c>
      <c r="E249" t="s">
        <v>9889</v>
      </c>
      <c r="F249" t="s">
        <v>1255</v>
      </c>
      <c r="G249" t="s">
        <v>1255</v>
      </c>
      <c r="H249" t="s">
        <v>1255</v>
      </c>
      <c r="I249" t="s">
        <v>1255</v>
      </c>
      <c r="J249" t="s">
        <v>1255</v>
      </c>
      <c r="K249" t="s">
        <v>1255</v>
      </c>
      <c r="L249" t="s">
        <v>1255</v>
      </c>
      <c r="M249" t="s">
        <v>1255</v>
      </c>
      <c r="N249" t="s">
        <v>1255</v>
      </c>
      <c r="O249" t="s">
        <v>1255</v>
      </c>
      <c r="P249" t="s">
        <v>1255</v>
      </c>
    </row>
    <row r="250" spans="1:16">
      <c r="A250" t="s">
        <v>1255</v>
      </c>
      <c r="B250" t="s">
        <v>1255</v>
      </c>
      <c r="C250" t="s">
        <v>9885</v>
      </c>
      <c r="D250" t="s">
        <v>9890</v>
      </c>
      <c r="E250" t="s">
        <v>9743</v>
      </c>
      <c r="F250" t="s">
        <v>1255</v>
      </c>
      <c r="G250" t="s">
        <v>1255</v>
      </c>
      <c r="H250" t="s">
        <v>1255</v>
      </c>
      <c r="I250" t="s">
        <v>1255</v>
      </c>
      <c r="J250" t="s">
        <v>1255</v>
      </c>
      <c r="K250" t="s">
        <v>1255</v>
      </c>
      <c r="L250" t="s">
        <v>1255</v>
      </c>
      <c r="M250" t="s">
        <v>1255</v>
      </c>
      <c r="N250" t="s">
        <v>1255</v>
      </c>
      <c r="O250" t="s">
        <v>1255</v>
      </c>
      <c r="P250" t="s">
        <v>1255</v>
      </c>
    </row>
    <row r="251" spans="1:16">
      <c r="A251" t="s">
        <v>1255</v>
      </c>
      <c r="B251" t="s">
        <v>1255</v>
      </c>
      <c r="C251" t="s">
        <v>9885</v>
      </c>
      <c r="D251" t="s">
        <v>9891</v>
      </c>
      <c r="E251" t="s">
        <v>9645</v>
      </c>
      <c r="F251" t="s">
        <v>1255</v>
      </c>
      <c r="G251" t="s">
        <v>1255</v>
      </c>
      <c r="H251" t="s">
        <v>1255</v>
      </c>
      <c r="I251" t="s">
        <v>1255</v>
      </c>
      <c r="J251" t="s">
        <v>1255</v>
      </c>
      <c r="K251" t="s">
        <v>1255</v>
      </c>
      <c r="L251" t="s">
        <v>1255</v>
      </c>
      <c r="M251" t="s">
        <v>1255</v>
      </c>
      <c r="N251" t="s">
        <v>1255</v>
      </c>
      <c r="O251" t="s">
        <v>1255</v>
      </c>
      <c r="P251" t="s">
        <v>1255</v>
      </c>
    </row>
    <row r="252" spans="1:16">
      <c r="A252" t="s">
        <v>1255</v>
      </c>
      <c r="B252" t="s">
        <v>1255</v>
      </c>
      <c r="C252" t="s">
        <v>9885</v>
      </c>
      <c r="D252" t="s">
        <v>9892</v>
      </c>
      <c r="E252" t="s">
        <v>9700</v>
      </c>
      <c r="F252" t="s">
        <v>1255</v>
      </c>
      <c r="G252" t="s">
        <v>1255</v>
      </c>
      <c r="H252" t="s">
        <v>1255</v>
      </c>
      <c r="I252" t="s">
        <v>1255</v>
      </c>
      <c r="J252" t="s">
        <v>1255</v>
      </c>
      <c r="K252" t="s">
        <v>1255</v>
      </c>
      <c r="L252" t="s">
        <v>1255</v>
      </c>
      <c r="M252" t="s">
        <v>1255</v>
      </c>
      <c r="N252" t="s">
        <v>1255</v>
      </c>
      <c r="O252" t="s">
        <v>1255</v>
      </c>
      <c r="P252" t="s">
        <v>1255</v>
      </c>
    </row>
    <row r="253" spans="1:16">
      <c r="A253" t="s">
        <v>1255</v>
      </c>
      <c r="B253" t="s">
        <v>1255</v>
      </c>
      <c r="C253" t="s">
        <v>9893</v>
      </c>
      <c r="D253" t="s">
        <v>9894</v>
      </c>
      <c r="E253" t="s">
        <v>9645</v>
      </c>
      <c r="F253" t="s">
        <v>1255</v>
      </c>
      <c r="G253" t="s">
        <v>1255</v>
      </c>
      <c r="H253" t="s">
        <v>1255</v>
      </c>
      <c r="I253" t="s">
        <v>1255</v>
      </c>
      <c r="J253" t="s">
        <v>1255</v>
      </c>
      <c r="K253" t="s">
        <v>1255</v>
      </c>
      <c r="L253" t="s">
        <v>1255</v>
      </c>
      <c r="M253" t="s">
        <v>1255</v>
      </c>
      <c r="N253" t="s">
        <v>1255</v>
      </c>
      <c r="O253" t="s">
        <v>1255</v>
      </c>
      <c r="P253" t="s">
        <v>1255</v>
      </c>
    </row>
    <row r="254" spans="1:16">
      <c r="A254" t="s">
        <v>1255</v>
      </c>
      <c r="B254" t="s">
        <v>1255</v>
      </c>
      <c r="C254" t="s">
        <v>9893</v>
      </c>
      <c r="D254" t="s">
        <v>9895</v>
      </c>
      <c r="E254" t="s">
        <v>9686</v>
      </c>
      <c r="F254" t="s">
        <v>1255</v>
      </c>
      <c r="G254" t="s">
        <v>1255</v>
      </c>
      <c r="H254" t="s">
        <v>1255</v>
      </c>
      <c r="I254" t="s">
        <v>1255</v>
      </c>
      <c r="J254" t="s">
        <v>1255</v>
      </c>
      <c r="K254" t="s">
        <v>1255</v>
      </c>
      <c r="L254" t="s">
        <v>1255</v>
      </c>
      <c r="M254" t="s">
        <v>1255</v>
      </c>
      <c r="N254" t="s">
        <v>1255</v>
      </c>
      <c r="O254" t="s">
        <v>1255</v>
      </c>
      <c r="P254" t="s">
        <v>1255</v>
      </c>
    </row>
    <row r="255" spans="1:16">
      <c r="A255" t="s">
        <v>1255</v>
      </c>
      <c r="B255" t="s">
        <v>1255</v>
      </c>
      <c r="C255" t="s">
        <v>9893</v>
      </c>
      <c r="D255" t="s">
        <v>9896</v>
      </c>
      <c r="E255" t="s">
        <v>9897</v>
      </c>
      <c r="F255" t="s">
        <v>1255</v>
      </c>
      <c r="G255" t="s">
        <v>1255</v>
      </c>
      <c r="H255" t="s">
        <v>1255</v>
      </c>
      <c r="I255" t="s">
        <v>1255</v>
      </c>
      <c r="J255" t="s">
        <v>1255</v>
      </c>
      <c r="K255" t="s">
        <v>1255</v>
      </c>
      <c r="L255" t="s">
        <v>1255</v>
      </c>
      <c r="M255" t="s">
        <v>1255</v>
      </c>
      <c r="N255" t="s">
        <v>1255</v>
      </c>
      <c r="O255" t="s">
        <v>1255</v>
      </c>
      <c r="P255" t="s">
        <v>1255</v>
      </c>
    </row>
    <row r="256" spans="1:16">
      <c r="A256" t="s">
        <v>1255</v>
      </c>
      <c r="B256" t="s">
        <v>9898</v>
      </c>
      <c r="C256" t="s">
        <v>9893</v>
      </c>
      <c r="D256" t="s">
        <v>9899</v>
      </c>
      <c r="E256" t="s">
        <v>9737</v>
      </c>
      <c r="F256" t="s">
        <v>1255</v>
      </c>
      <c r="G256" t="s">
        <v>1255</v>
      </c>
      <c r="H256" t="s">
        <v>1255</v>
      </c>
      <c r="I256" t="s">
        <v>1255</v>
      </c>
      <c r="J256" t="s">
        <v>1255</v>
      </c>
      <c r="K256" t="s">
        <v>1255</v>
      </c>
      <c r="L256" t="s">
        <v>1255</v>
      </c>
      <c r="M256" t="s">
        <v>1255</v>
      </c>
      <c r="N256" t="s">
        <v>1255</v>
      </c>
      <c r="O256" t="s">
        <v>1255</v>
      </c>
      <c r="P256" t="s">
        <v>1255</v>
      </c>
    </row>
    <row r="257" spans="1:16">
      <c r="A257" t="s">
        <v>1255</v>
      </c>
      <c r="B257" t="s">
        <v>9900</v>
      </c>
      <c r="C257" t="s">
        <v>9893</v>
      </c>
      <c r="D257" t="s">
        <v>9901</v>
      </c>
      <c r="E257" t="s">
        <v>9645</v>
      </c>
      <c r="F257" t="s">
        <v>1255</v>
      </c>
      <c r="G257" t="s">
        <v>1255</v>
      </c>
      <c r="H257" t="s">
        <v>1255</v>
      </c>
      <c r="I257" t="s">
        <v>1255</v>
      </c>
      <c r="J257" t="s">
        <v>1255</v>
      </c>
      <c r="K257" t="s">
        <v>1255</v>
      </c>
      <c r="L257" t="s">
        <v>1255</v>
      </c>
      <c r="M257" t="s">
        <v>1255</v>
      </c>
      <c r="N257" t="s">
        <v>1255</v>
      </c>
      <c r="O257" t="s">
        <v>1255</v>
      </c>
      <c r="P257" t="s">
        <v>1255</v>
      </c>
    </row>
    <row r="258" spans="1:16">
      <c r="A258" t="s">
        <v>1255</v>
      </c>
      <c r="B258" t="s">
        <v>1255</v>
      </c>
      <c r="C258" t="s">
        <v>9893</v>
      </c>
      <c r="D258" t="s">
        <v>9902</v>
      </c>
      <c r="E258" t="s">
        <v>9646</v>
      </c>
      <c r="F258" t="s">
        <v>9903</v>
      </c>
      <c r="G258" t="s">
        <v>1255</v>
      </c>
      <c r="H258" t="s">
        <v>1255</v>
      </c>
      <c r="I258" t="s">
        <v>1255</v>
      </c>
      <c r="J258" t="s">
        <v>1255</v>
      </c>
      <c r="K258" t="s">
        <v>1255</v>
      </c>
      <c r="L258" t="s">
        <v>1255</v>
      </c>
      <c r="M258" t="s">
        <v>1255</v>
      </c>
      <c r="N258" t="s">
        <v>1255</v>
      </c>
      <c r="O258" t="s">
        <v>1255</v>
      </c>
      <c r="P258" t="s">
        <v>1255</v>
      </c>
    </row>
    <row r="259" spans="1:16">
      <c r="A259" t="s">
        <v>1255</v>
      </c>
      <c r="B259" t="s">
        <v>1255</v>
      </c>
      <c r="C259" t="s">
        <v>9893</v>
      </c>
      <c r="D259" t="s">
        <v>9902</v>
      </c>
      <c r="E259" t="s">
        <v>9646</v>
      </c>
      <c r="F259" t="s">
        <v>9106</v>
      </c>
      <c r="G259" t="s">
        <v>1255</v>
      </c>
      <c r="H259" t="s">
        <v>1255</v>
      </c>
      <c r="I259" t="s">
        <v>1255</v>
      </c>
      <c r="J259" t="s">
        <v>1255</v>
      </c>
      <c r="K259" t="s">
        <v>1255</v>
      </c>
      <c r="L259" t="s">
        <v>1255</v>
      </c>
      <c r="M259" t="s">
        <v>1255</v>
      </c>
      <c r="N259" t="s">
        <v>1255</v>
      </c>
      <c r="O259" t="s">
        <v>1255</v>
      </c>
      <c r="P259" t="s">
        <v>1255</v>
      </c>
    </row>
    <row r="260" spans="1:16">
      <c r="A260" t="s">
        <v>1255</v>
      </c>
      <c r="B260" t="s">
        <v>1255</v>
      </c>
      <c r="C260" t="s">
        <v>9893</v>
      </c>
      <c r="D260" t="s">
        <v>9904</v>
      </c>
      <c r="E260" t="s">
        <v>9645</v>
      </c>
      <c r="F260" t="s">
        <v>9646</v>
      </c>
      <c r="G260" t="s">
        <v>9905</v>
      </c>
      <c r="H260" t="s">
        <v>1255</v>
      </c>
      <c r="I260" t="s">
        <v>1255</v>
      </c>
      <c r="J260" t="s">
        <v>1255</v>
      </c>
      <c r="K260" t="s">
        <v>1255</v>
      </c>
      <c r="L260" t="s">
        <v>1255</v>
      </c>
      <c r="M260" t="s">
        <v>1255</v>
      </c>
      <c r="N260" t="s">
        <v>1255</v>
      </c>
      <c r="O260" t="s">
        <v>1255</v>
      </c>
      <c r="P260" t="s">
        <v>1255</v>
      </c>
    </row>
    <row r="261" spans="1:16">
      <c r="A261" t="s">
        <v>1255</v>
      </c>
      <c r="B261" t="s">
        <v>1255</v>
      </c>
      <c r="C261" t="s">
        <v>9893</v>
      </c>
      <c r="D261" t="s">
        <v>9906</v>
      </c>
      <c r="E261" t="s">
        <v>9730</v>
      </c>
      <c r="F261" t="s">
        <v>9646</v>
      </c>
      <c r="G261" t="s">
        <v>9907</v>
      </c>
      <c r="H261" t="s">
        <v>1255</v>
      </c>
      <c r="I261" t="s">
        <v>1255</v>
      </c>
      <c r="J261" t="s">
        <v>1255</v>
      </c>
      <c r="K261" t="s">
        <v>1255</v>
      </c>
      <c r="L261" t="s">
        <v>1255</v>
      </c>
      <c r="M261" t="s">
        <v>1255</v>
      </c>
      <c r="N261" t="s">
        <v>1255</v>
      </c>
      <c r="O261" t="s">
        <v>1255</v>
      </c>
      <c r="P261" t="s">
        <v>1255</v>
      </c>
    </row>
    <row r="262" spans="1:16">
      <c r="A262" t="s">
        <v>1255</v>
      </c>
      <c r="B262" t="s">
        <v>1255</v>
      </c>
      <c r="C262" t="s">
        <v>9893</v>
      </c>
      <c r="D262" t="s">
        <v>9908</v>
      </c>
      <c r="E262" t="s">
        <v>9730</v>
      </c>
      <c r="F262" t="s">
        <v>9646</v>
      </c>
      <c r="G262" t="s">
        <v>9909</v>
      </c>
      <c r="H262" t="s">
        <v>1255</v>
      </c>
      <c r="I262" t="s">
        <v>1255</v>
      </c>
      <c r="J262" t="s">
        <v>1255</v>
      </c>
      <c r="K262" t="s">
        <v>1255</v>
      </c>
      <c r="L262" t="s">
        <v>1255</v>
      </c>
      <c r="M262" t="s">
        <v>1255</v>
      </c>
      <c r="N262" t="s">
        <v>1255</v>
      </c>
      <c r="O262" t="s">
        <v>1255</v>
      </c>
      <c r="P262" t="s">
        <v>1255</v>
      </c>
    </row>
    <row r="263" spans="1:16">
      <c r="A263" t="s">
        <v>1255</v>
      </c>
      <c r="B263" t="s">
        <v>1255</v>
      </c>
      <c r="C263" t="s">
        <v>9893</v>
      </c>
      <c r="D263" t="s">
        <v>9910</v>
      </c>
      <c r="E263" t="s">
        <v>9705</v>
      </c>
      <c r="F263" t="s">
        <v>9646</v>
      </c>
      <c r="G263" t="s">
        <v>9911</v>
      </c>
      <c r="H263" t="s">
        <v>1255</v>
      </c>
      <c r="I263" t="s">
        <v>1255</v>
      </c>
      <c r="J263" t="s">
        <v>1255</v>
      </c>
      <c r="K263" t="s">
        <v>1255</v>
      </c>
      <c r="L263" t="s">
        <v>1255</v>
      </c>
      <c r="M263" t="s">
        <v>1255</v>
      </c>
      <c r="N263" t="s">
        <v>1255</v>
      </c>
      <c r="O263" t="s">
        <v>1255</v>
      </c>
      <c r="P263" t="s">
        <v>1255</v>
      </c>
    </row>
    <row r="264" spans="1:16">
      <c r="A264" t="s">
        <v>1255</v>
      </c>
      <c r="B264" t="s">
        <v>1255</v>
      </c>
      <c r="C264" t="s">
        <v>9893</v>
      </c>
      <c r="D264" t="s">
        <v>9912</v>
      </c>
      <c r="E264" t="s">
        <v>9705</v>
      </c>
      <c r="F264" t="s">
        <v>9646</v>
      </c>
      <c r="G264" t="s">
        <v>9913</v>
      </c>
      <c r="H264" t="s">
        <v>1255</v>
      </c>
      <c r="I264" t="s">
        <v>1255</v>
      </c>
      <c r="J264" t="s">
        <v>1255</v>
      </c>
      <c r="K264" t="s">
        <v>1255</v>
      </c>
      <c r="L264" t="s">
        <v>1255</v>
      </c>
      <c r="M264" t="s">
        <v>1255</v>
      </c>
      <c r="N264" t="s">
        <v>1255</v>
      </c>
      <c r="O264" t="s">
        <v>1255</v>
      </c>
      <c r="P264" t="s">
        <v>1255</v>
      </c>
    </row>
    <row r="265" spans="1:16">
      <c r="A265" t="s">
        <v>1255</v>
      </c>
      <c r="B265" t="s">
        <v>1255</v>
      </c>
      <c r="C265" t="s">
        <v>9893</v>
      </c>
      <c r="D265" t="s">
        <v>9914</v>
      </c>
      <c r="E265" t="s">
        <v>9646</v>
      </c>
      <c r="F265" t="s">
        <v>9903</v>
      </c>
      <c r="G265" t="s">
        <v>9915</v>
      </c>
      <c r="H265" t="s">
        <v>1255</v>
      </c>
      <c r="I265" t="s">
        <v>1255</v>
      </c>
      <c r="J265" t="s">
        <v>1255</v>
      </c>
      <c r="K265" t="s">
        <v>1255</v>
      </c>
      <c r="L265" t="s">
        <v>1255</v>
      </c>
      <c r="M265" t="s">
        <v>1255</v>
      </c>
      <c r="N265" t="s">
        <v>1255</v>
      </c>
      <c r="O265" t="s">
        <v>1255</v>
      </c>
      <c r="P265" t="s">
        <v>1255</v>
      </c>
    </row>
    <row r="266" spans="1:16">
      <c r="A266" t="s">
        <v>1255</v>
      </c>
      <c r="B266" t="s">
        <v>1255</v>
      </c>
      <c r="C266" t="s">
        <v>9893</v>
      </c>
      <c r="D266" t="s">
        <v>9916</v>
      </c>
      <c r="E266" t="s">
        <v>9917</v>
      </c>
      <c r="F266" t="s">
        <v>9646</v>
      </c>
      <c r="G266" t="s">
        <v>9918</v>
      </c>
      <c r="H266" t="s">
        <v>1255</v>
      </c>
      <c r="I266" t="s">
        <v>1255</v>
      </c>
      <c r="J266" t="s">
        <v>1255</v>
      </c>
      <c r="K266" t="s">
        <v>1255</v>
      </c>
      <c r="L266" t="s">
        <v>1255</v>
      </c>
      <c r="M266" t="s">
        <v>1255</v>
      </c>
      <c r="N266" t="s">
        <v>1255</v>
      </c>
      <c r="O266" t="s">
        <v>1255</v>
      </c>
      <c r="P266" t="s">
        <v>1255</v>
      </c>
    </row>
    <row r="267" spans="1:16">
      <c r="A267" t="s">
        <v>1255</v>
      </c>
      <c r="B267" t="s">
        <v>1255</v>
      </c>
      <c r="C267" t="s">
        <v>9893</v>
      </c>
      <c r="D267" t="s">
        <v>9919</v>
      </c>
      <c r="E267" t="s">
        <v>9646</v>
      </c>
      <c r="F267" t="s">
        <v>9106</v>
      </c>
      <c r="G267" t="s">
        <v>1255</v>
      </c>
      <c r="H267" t="s">
        <v>1255</v>
      </c>
      <c r="I267" t="s">
        <v>1255</v>
      </c>
      <c r="J267" t="s">
        <v>1255</v>
      </c>
      <c r="K267" t="s">
        <v>1255</v>
      </c>
      <c r="L267" t="s">
        <v>1255</v>
      </c>
      <c r="M267" t="s">
        <v>1255</v>
      </c>
      <c r="N267" t="s">
        <v>1255</v>
      </c>
      <c r="O267" t="s">
        <v>1255</v>
      </c>
      <c r="P267" t="s">
        <v>1255</v>
      </c>
    </row>
    <row r="268" spans="1:16">
      <c r="A268" t="s">
        <v>1255</v>
      </c>
      <c r="B268" t="s">
        <v>1255</v>
      </c>
      <c r="C268" t="s">
        <v>9863</v>
      </c>
      <c r="D268" t="s">
        <v>9920</v>
      </c>
      <c r="E268" t="s">
        <v>9645</v>
      </c>
      <c r="F268" t="s">
        <v>1255</v>
      </c>
      <c r="G268" t="s">
        <v>1255</v>
      </c>
      <c r="H268" t="s">
        <v>1255</v>
      </c>
      <c r="I268" t="s">
        <v>1255</v>
      </c>
      <c r="J268" t="s">
        <v>1255</v>
      </c>
      <c r="K268" t="s">
        <v>1255</v>
      </c>
      <c r="L268" t="s">
        <v>1255</v>
      </c>
      <c r="M268" t="s">
        <v>1255</v>
      </c>
      <c r="N268" t="s">
        <v>1255</v>
      </c>
      <c r="O268" t="s">
        <v>1255</v>
      </c>
      <c r="P268" t="s">
        <v>1255</v>
      </c>
    </row>
    <row r="269" spans="1:16">
      <c r="A269" t="s">
        <v>1255</v>
      </c>
      <c r="B269" t="s">
        <v>1255</v>
      </c>
      <c r="C269" t="s">
        <v>9863</v>
      </c>
      <c r="D269" t="s">
        <v>9921</v>
      </c>
      <c r="E269" t="s">
        <v>9645</v>
      </c>
      <c r="F269" t="s">
        <v>9646</v>
      </c>
      <c r="G269" t="s">
        <v>1255</v>
      </c>
      <c r="H269" t="s">
        <v>1255</v>
      </c>
      <c r="I269" t="s">
        <v>1255</v>
      </c>
      <c r="J269" t="s">
        <v>1255</v>
      </c>
      <c r="K269" t="s">
        <v>1255</v>
      </c>
      <c r="L269" t="s">
        <v>1255</v>
      </c>
      <c r="M269" t="s">
        <v>1255</v>
      </c>
      <c r="N269" t="s">
        <v>1255</v>
      </c>
      <c r="O269" t="s">
        <v>1255</v>
      </c>
      <c r="P269" t="s">
        <v>1255</v>
      </c>
    </row>
    <row r="270" spans="1:16">
      <c r="A270" t="s">
        <v>1255</v>
      </c>
      <c r="B270" t="s">
        <v>1255</v>
      </c>
      <c r="C270" t="s">
        <v>9863</v>
      </c>
      <c r="D270" t="s">
        <v>9922</v>
      </c>
      <c r="E270" t="s">
        <v>9730</v>
      </c>
      <c r="F270" t="s">
        <v>9646</v>
      </c>
      <c r="G270" t="s">
        <v>1255</v>
      </c>
      <c r="H270" t="s">
        <v>1255</v>
      </c>
      <c r="I270" t="s">
        <v>1255</v>
      </c>
      <c r="J270" t="s">
        <v>1255</v>
      </c>
      <c r="K270" t="s">
        <v>1255</v>
      </c>
      <c r="L270" t="s">
        <v>1255</v>
      </c>
      <c r="M270" t="s">
        <v>1255</v>
      </c>
      <c r="N270" t="s">
        <v>1255</v>
      </c>
      <c r="O270" t="s">
        <v>1255</v>
      </c>
      <c r="P270" t="s">
        <v>1255</v>
      </c>
    </row>
    <row r="271" spans="1:16">
      <c r="A271" t="s">
        <v>1255</v>
      </c>
      <c r="B271" t="s">
        <v>1255</v>
      </c>
      <c r="C271" t="s">
        <v>9863</v>
      </c>
      <c r="D271" t="s">
        <v>9923</v>
      </c>
      <c r="E271" t="s">
        <v>9686</v>
      </c>
      <c r="F271" t="s">
        <v>9646</v>
      </c>
      <c r="G271" t="s">
        <v>1255</v>
      </c>
      <c r="H271" t="s">
        <v>1255</v>
      </c>
      <c r="I271" t="s">
        <v>1255</v>
      </c>
      <c r="J271" t="s">
        <v>1255</v>
      </c>
      <c r="K271" t="s">
        <v>1255</v>
      </c>
      <c r="L271" t="s">
        <v>1255</v>
      </c>
      <c r="M271" t="s">
        <v>1255</v>
      </c>
      <c r="N271" t="s">
        <v>1255</v>
      </c>
      <c r="O271" t="s">
        <v>1255</v>
      </c>
      <c r="P271" t="s">
        <v>1255</v>
      </c>
    </row>
    <row r="272" spans="1:16">
      <c r="A272" t="s">
        <v>1255</v>
      </c>
      <c r="B272" t="s">
        <v>1255</v>
      </c>
      <c r="C272" t="s">
        <v>9863</v>
      </c>
      <c r="D272" t="s">
        <v>9924</v>
      </c>
      <c r="E272" t="s">
        <v>9686</v>
      </c>
      <c r="F272" t="s">
        <v>1255</v>
      </c>
      <c r="G272" t="s">
        <v>1255</v>
      </c>
      <c r="H272" t="s">
        <v>1255</v>
      </c>
      <c r="I272" t="s">
        <v>1255</v>
      </c>
      <c r="J272" t="s">
        <v>1255</v>
      </c>
      <c r="K272" t="s">
        <v>1255</v>
      </c>
      <c r="L272" t="s">
        <v>1255</v>
      </c>
      <c r="M272" t="s">
        <v>1255</v>
      </c>
      <c r="N272" t="s">
        <v>1255</v>
      </c>
      <c r="O272" t="s">
        <v>1255</v>
      </c>
      <c r="P272" t="s">
        <v>1255</v>
      </c>
    </row>
    <row r="273" spans="1:16">
      <c r="A273" t="s">
        <v>1255</v>
      </c>
      <c r="B273" t="s">
        <v>9925</v>
      </c>
      <c r="C273" t="s">
        <v>9926</v>
      </c>
      <c r="D273" t="s">
        <v>9925</v>
      </c>
      <c r="E273" t="s">
        <v>9730</v>
      </c>
      <c r="F273" t="s">
        <v>1255</v>
      </c>
      <c r="G273" t="s">
        <v>1255</v>
      </c>
      <c r="H273" t="s">
        <v>1255</v>
      </c>
      <c r="I273" t="s">
        <v>1255</v>
      </c>
      <c r="J273" t="s">
        <v>1255</v>
      </c>
      <c r="K273" t="s">
        <v>1255</v>
      </c>
      <c r="L273" t="s">
        <v>1255</v>
      </c>
      <c r="M273" t="s">
        <v>1255</v>
      </c>
      <c r="N273" t="s">
        <v>1255</v>
      </c>
      <c r="O273" t="s">
        <v>1255</v>
      </c>
      <c r="P273" t="s">
        <v>1255</v>
      </c>
    </row>
    <row r="274" spans="1:16">
      <c r="A274" t="s">
        <v>1255</v>
      </c>
      <c r="B274" t="s">
        <v>1255</v>
      </c>
      <c r="C274" t="s">
        <v>9926</v>
      </c>
      <c r="D274" t="s">
        <v>9927</v>
      </c>
      <c r="E274" t="s">
        <v>9680</v>
      </c>
      <c r="F274" t="s">
        <v>9646</v>
      </c>
      <c r="G274" t="s">
        <v>1255</v>
      </c>
      <c r="H274" t="s">
        <v>1255</v>
      </c>
      <c r="I274" t="s">
        <v>1255</v>
      </c>
      <c r="J274" t="s">
        <v>1255</v>
      </c>
      <c r="K274" t="s">
        <v>1255</v>
      </c>
      <c r="L274" t="s">
        <v>1255</v>
      </c>
      <c r="M274" t="s">
        <v>1255</v>
      </c>
      <c r="N274" t="s">
        <v>1255</v>
      </c>
      <c r="O274" t="s">
        <v>1255</v>
      </c>
      <c r="P274" t="s">
        <v>1255</v>
      </c>
    </row>
    <row r="275" spans="1:16">
      <c r="A275" t="s">
        <v>1255</v>
      </c>
      <c r="B275" t="s">
        <v>1255</v>
      </c>
      <c r="C275" t="s">
        <v>9926</v>
      </c>
      <c r="D275" t="s">
        <v>9928</v>
      </c>
      <c r="E275" t="s">
        <v>9645</v>
      </c>
      <c r="F275" t="s">
        <v>1255</v>
      </c>
      <c r="G275" t="s">
        <v>1255</v>
      </c>
      <c r="H275" t="s">
        <v>1255</v>
      </c>
      <c r="I275" t="s">
        <v>1255</v>
      </c>
      <c r="J275" t="s">
        <v>1255</v>
      </c>
      <c r="K275" t="s">
        <v>1255</v>
      </c>
      <c r="L275" t="s">
        <v>1255</v>
      </c>
      <c r="M275" t="s">
        <v>1255</v>
      </c>
      <c r="N275" t="s">
        <v>1255</v>
      </c>
      <c r="O275" t="s">
        <v>1255</v>
      </c>
      <c r="P275" t="s">
        <v>1255</v>
      </c>
    </row>
    <row r="276" spans="1:16">
      <c r="A276" t="s">
        <v>1255</v>
      </c>
      <c r="B276" t="s">
        <v>1255</v>
      </c>
      <c r="C276" t="s">
        <v>9929</v>
      </c>
      <c r="D276" t="s">
        <v>9930</v>
      </c>
      <c r="E276" t="s">
        <v>9646</v>
      </c>
      <c r="F276" t="s">
        <v>9931</v>
      </c>
      <c r="G276" t="s">
        <v>1255</v>
      </c>
      <c r="H276" t="s">
        <v>1255</v>
      </c>
      <c r="I276" t="s">
        <v>1255</v>
      </c>
      <c r="J276" t="s">
        <v>1255</v>
      </c>
      <c r="K276" t="s">
        <v>1255</v>
      </c>
      <c r="L276" t="s">
        <v>1255</v>
      </c>
      <c r="M276" t="s">
        <v>1255</v>
      </c>
      <c r="N276" t="s">
        <v>1255</v>
      </c>
      <c r="O276" t="s">
        <v>1255</v>
      </c>
      <c r="P276" t="s">
        <v>1255</v>
      </c>
    </row>
    <row r="277" spans="1:16">
      <c r="A277" t="s">
        <v>1255</v>
      </c>
      <c r="B277" t="s">
        <v>1255</v>
      </c>
      <c r="C277" t="s">
        <v>9929</v>
      </c>
      <c r="D277" t="s">
        <v>9932</v>
      </c>
      <c r="E277" t="s">
        <v>9663</v>
      </c>
      <c r="F277" t="s">
        <v>1255</v>
      </c>
      <c r="G277" t="s">
        <v>1255</v>
      </c>
      <c r="H277" t="s">
        <v>1255</v>
      </c>
      <c r="I277" t="s">
        <v>1255</v>
      </c>
      <c r="J277" t="s">
        <v>1255</v>
      </c>
      <c r="K277" t="s">
        <v>1255</v>
      </c>
      <c r="L277" t="s">
        <v>1255</v>
      </c>
      <c r="M277" t="s">
        <v>1255</v>
      </c>
      <c r="N277" t="s">
        <v>1255</v>
      </c>
      <c r="O277" t="s">
        <v>1255</v>
      </c>
      <c r="P277" t="s">
        <v>1255</v>
      </c>
    </row>
    <row r="278" spans="1:16">
      <c r="A278" t="s">
        <v>1255</v>
      </c>
      <c r="B278" t="s">
        <v>1255</v>
      </c>
      <c r="C278" t="s">
        <v>9929</v>
      </c>
      <c r="D278" t="s">
        <v>9933</v>
      </c>
      <c r="E278" t="s">
        <v>9645</v>
      </c>
      <c r="F278" t="s">
        <v>9646</v>
      </c>
      <c r="G278" t="s">
        <v>9934</v>
      </c>
      <c r="H278" t="s">
        <v>1255</v>
      </c>
      <c r="I278" t="s">
        <v>1255</v>
      </c>
      <c r="J278" t="s">
        <v>1255</v>
      </c>
      <c r="K278" t="s">
        <v>1255</v>
      </c>
      <c r="L278" t="s">
        <v>1255</v>
      </c>
      <c r="M278" t="s">
        <v>1255</v>
      </c>
      <c r="N278" t="s">
        <v>1255</v>
      </c>
      <c r="O278" t="s">
        <v>1255</v>
      </c>
      <c r="P278" t="s">
        <v>1255</v>
      </c>
    </row>
    <row r="279" spans="1:16">
      <c r="A279" t="s">
        <v>1255</v>
      </c>
      <c r="B279" t="s">
        <v>1255</v>
      </c>
      <c r="C279" t="s">
        <v>9929</v>
      </c>
      <c r="D279" t="s">
        <v>9935</v>
      </c>
      <c r="E279" t="s">
        <v>9782</v>
      </c>
      <c r="F279" t="s">
        <v>9646</v>
      </c>
      <c r="G279" t="s">
        <v>9936</v>
      </c>
      <c r="H279" t="s">
        <v>1255</v>
      </c>
      <c r="I279" t="s">
        <v>1255</v>
      </c>
      <c r="J279" t="s">
        <v>1255</v>
      </c>
      <c r="K279" t="s">
        <v>1255</v>
      </c>
      <c r="L279" t="s">
        <v>1255</v>
      </c>
      <c r="M279" t="s">
        <v>1255</v>
      </c>
      <c r="N279" t="s">
        <v>1255</v>
      </c>
      <c r="O279" t="s">
        <v>1255</v>
      </c>
      <c r="P279" t="s">
        <v>1255</v>
      </c>
    </row>
    <row r="280" spans="1:16">
      <c r="A280" t="s">
        <v>1255</v>
      </c>
      <c r="B280" t="s">
        <v>1255</v>
      </c>
      <c r="C280" t="s">
        <v>9929</v>
      </c>
      <c r="D280" t="s">
        <v>9937</v>
      </c>
      <c r="E280" t="s">
        <v>9782</v>
      </c>
      <c r="F280" t="s">
        <v>9646</v>
      </c>
      <c r="G280" t="s">
        <v>9938</v>
      </c>
      <c r="H280" t="s">
        <v>1255</v>
      </c>
      <c r="I280" t="s">
        <v>1255</v>
      </c>
      <c r="J280" t="s">
        <v>1255</v>
      </c>
      <c r="K280" t="s">
        <v>1255</v>
      </c>
      <c r="L280" t="s">
        <v>1255</v>
      </c>
      <c r="M280" t="s">
        <v>1255</v>
      </c>
      <c r="N280" t="s">
        <v>1255</v>
      </c>
      <c r="O280" t="s">
        <v>1255</v>
      </c>
      <c r="P280" t="s">
        <v>1255</v>
      </c>
    </row>
    <row r="281" spans="1:16">
      <c r="A281" t="s">
        <v>1255</v>
      </c>
      <c r="B281" t="s">
        <v>1255</v>
      </c>
      <c r="C281" t="s">
        <v>9929</v>
      </c>
      <c r="D281" t="s">
        <v>9939</v>
      </c>
      <c r="E281" t="s">
        <v>9940</v>
      </c>
      <c r="F281" t="s">
        <v>1255</v>
      </c>
      <c r="G281" t="s">
        <v>1255</v>
      </c>
      <c r="H281" t="s">
        <v>1255</v>
      </c>
      <c r="I281" t="s">
        <v>1255</v>
      </c>
      <c r="J281" t="s">
        <v>1255</v>
      </c>
      <c r="K281" t="s">
        <v>1255</v>
      </c>
      <c r="L281" t="s">
        <v>1255</v>
      </c>
      <c r="M281" t="s">
        <v>1255</v>
      </c>
      <c r="N281" t="s">
        <v>1255</v>
      </c>
      <c r="O281" t="s">
        <v>1255</v>
      </c>
      <c r="P281" t="s">
        <v>1255</v>
      </c>
    </row>
    <row r="282" spans="1:16">
      <c r="A282" t="s">
        <v>1255</v>
      </c>
      <c r="B282" t="s">
        <v>9941</v>
      </c>
      <c r="C282" t="s">
        <v>9942</v>
      </c>
      <c r="D282" t="s">
        <v>9941</v>
      </c>
      <c r="E282" t="s">
        <v>9680</v>
      </c>
      <c r="F282" t="s">
        <v>1255</v>
      </c>
      <c r="G282" t="s">
        <v>1255</v>
      </c>
      <c r="H282" t="s">
        <v>1255</v>
      </c>
      <c r="I282" t="s">
        <v>1255</v>
      </c>
      <c r="J282" t="s">
        <v>1255</v>
      </c>
      <c r="K282" t="s">
        <v>1255</v>
      </c>
      <c r="L282" t="s">
        <v>1255</v>
      </c>
      <c r="M282" t="s">
        <v>1255</v>
      </c>
      <c r="N282" t="s">
        <v>1255</v>
      </c>
      <c r="O282" t="s">
        <v>1255</v>
      </c>
      <c r="P282" t="s">
        <v>1255</v>
      </c>
    </row>
    <row r="283" spans="1:16">
      <c r="A283" t="s">
        <v>1255</v>
      </c>
      <c r="B283" t="s">
        <v>1255</v>
      </c>
      <c r="C283" t="s">
        <v>9942</v>
      </c>
      <c r="D283" t="s">
        <v>9943</v>
      </c>
      <c r="E283" t="s">
        <v>9680</v>
      </c>
      <c r="F283" t="s">
        <v>9646</v>
      </c>
      <c r="G283" t="s">
        <v>1255</v>
      </c>
      <c r="H283" t="s">
        <v>1255</v>
      </c>
      <c r="I283" t="s">
        <v>1255</v>
      </c>
      <c r="J283" t="s">
        <v>1255</v>
      </c>
      <c r="K283" t="s">
        <v>1255</v>
      </c>
      <c r="L283" t="s">
        <v>1255</v>
      </c>
      <c r="M283" t="s">
        <v>1255</v>
      </c>
      <c r="N283" t="s">
        <v>1255</v>
      </c>
      <c r="O283" t="s">
        <v>1255</v>
      </c>
      <c r="P283" t="s">
        <v>1255</v>
      </c>
    </row>
    <row r="284" spans="1:16">
      <c r="A284" t="s">
        <v>1255</v>
      </c>
      <c r="B284" t="s">
        <v>1255</v>
      </c>
      <c r="C284" t="s">
        <v>9942</v>
      </c>
      <c r="D284" t="s">
        <v>9944</v>
      </c>
      <c r="E284" t="s">
        <v>9680</v>
      </c>
      <c r="F284" t="s">
        <v>1255</v>
      </c>
      <c r="G284" t="s">
        <v>1255</v>
      </c>
      <c r="H284" t="s">
        <v>1255</v>
      </c>
      <c r="I284" t="s">
        <v>1255</v>
      </c>
      <c r="J284" t="s">
        <v>1255</v>
      </c>
      <c r="K284" t="s">
        <v>1255</v>
      </c>
      <c r="L284" t="s">
        <v>1255</v>
      </c>
      <c r="M284" t="s">
        <v>1255</v>
      </c>
      <c r="N284" t="s">
        <v>1255</v>
      </c>
      <c r="O284" t="s">
        <v>1255</v>
      </c>
      <c r="P284" t="s">
        <v>1255</v>
      </c>
    </row>
    <row r="285" spans="1:16">
      <c r="A285" t="s">
        <v>1255</v>
      </c>
      <c r="B285" t="s">
        <v>1255</v>
      </c>
      <c r="C285" t="s">
        <v>9945</v>
      </c>
      <c r="D285" t="s">
        <v>9946</v>
      </c>
      <c r="E285" t="s">
        <v>9646</v>
      </c>
      <c r="F285" t="s">
        <v>9947</v>
      </c>
      <c r="G285" t="s">
        <v>1255</v>
      </c>
      <c r="H285" t="s">
        <v>1255</v>
      </c>
      <c r="I285" t="s">
        <v>1255</v>
      </c>
      <c r="J285" t="s">
        <v>1255</v>
      </c>
      <c r="K285" t="s">
        <v>1255</v>
      </c>
      <c r="L285" t="s">
        <v>1255</v>
      </c>
      <c r="M285" t="s">
        <v>1255</v>
      </c>
      <c r="N285" t="s">
        <v>1255</v>
      </c>
      <c r="O285" t="s">
        <v>1255</v>
      </c>
      <c r="P285" t="s">
        <v>1255</v>
      </c>
    </row>
    <row r="286" spans="1:16">
      <c r="A286" t="s">
        <v>1255</v>
      </c>
      <c r="B286" t="s">
        <v>1255</v>
      </c>
      <c r="C286" t="s">
        <v>9945</v>
      </c>
      <c r="D286" t="s">
        <v>9948</v>
      </c>
      <c r="E286" t="s">
        <v>9646</v>
      </c>
      <c r="F286" t="s">
        <v>9947</v>
      </c>
      <c r="G286" t="s">
        <v>9949</v>
      </c>
      <c r="H286" t="s">
        <v>1255</v>
      </c>
      <c r="I286" t="s">
        <v>1255</v>
      </c>
      <c r="J286" t="s">
        <v>1255</v>
      </c>
      <c r="K286" t="s">
        <v>1255</v>
      </c>
      <c r="L286" t="s">
        <v>1255</v>
      </c>
      <c r="M286" t="s">
        <v>1255</v>
      </c>
      <c r="N286" t="s">
        <v>1255</v>
      </c>
      <c r="O286" t="s">
        <v>1255</v>
      </c>
      <c r="P286" t="s">
        <v>1255</v>
      </c>
    </row>
    <row r="287" spans="1:16">
      <c r="A287" t="s">
        <v>1255</v>
      </c>
      <c r="B287" t="s">
        <v>1255</v>
      </c>
      <c r="C287" t="s">
        <v>9945</v>
      </c>
      <c r="D287" t="s">
        <v>9950</v>
      </c>
      <c r="E287" t="s">
        <v>9646</v>
      </c>
      <c r="F287" t="s">
        <v>9951</v>
      </c>
      <c r="G287" t="s">
        <v>9952</v>
      </c>
      <c r="H287" t="s">
        <v>1255</v>
      </c>
      <c r="I287" t="s">
        <v>1255</v>
      </c>
      <c r="J287" t="s">
        <v>1255</v>
      </c>
      <c r="K287" t="s">
        <v>1255</v>
      </c>
      <c r="L287" t="s">
        <v>1255</v>
      </c>
      <c r="M287" t="s">
        <v>1255</v>
      </c>
      <c r="N287" t="s">
        <v>1255</v>
      </c>
      <c r="O287" t="s">
        <v>1255</v>
      </c>
      <c r="P287" t="s">
        <v>1255</v>
      </c>
    </row>
    <row r="288" spans="1:16">
      <c r="A288" t="s">
        <v>1255</v>
      </c>
      <c r="B288" t="s">
        <v>1255</v>
      </c>
      <c r="C288" t="s">
        <v>9945</v>
      </c>
      <c r="D288" t="s">
        <v>9953</v>
      </c>
      <c r="E288" t="s">
        <v>9646</v>
      </c>
      <c r="F288" t="s">
        <v>9954</v>
      </c>
      <c r="G288" t="s">
        <v>9955</v>
      </c>
      <c r="H288" t="s">
        <v>1255</v>
      </c>
      <c r="I288" t="s">
        <v>1255</v>
      </c>
      <c r="J288" t="s">
        <v>1255</v>
      </c>
      <c r="K288" t="s">
        <v>1255</v>
      </c>
      <c r="L288" t="s">
        <v>1255</v>
      </c>
      <c r="M288" t="s">
        <v>1255</v>
      </c>
      <c r="N288" t="s">
        <v>1255</v>
      </c>
      <c r="O288" t="s">
        <v>1255</v>
      </c>
      <c r="P288" t="s">
        <v>1255</v>
      </c>
    </row>
    <row r="289" spans="1:16">
      <c r="A289" t="s">
        <v>1255</v>
      </c>
      <c r="B289" t="s">
        <v>1255</v>
      </c>
      <c r="C289" t="s">
        <v>9945</v>
      </c>
      <c r="D289" t="s">
        <v>9956</v>
      </c>
      <c r="E289" t="s">
        <v>9646</v>
      </c>
      <c r="F289" t="s">
        <v>9957</v>
      </c>
      <c r="G289" t="s">
        <v>1255</v>
      </c>
      <c r="H289" t="s">
        <v>1255</v>
      </c>
      <c r="I289" t="s">
        <v>1255</v>
      </c>
      <c r="J289" t="s">
        <v>1255</v>
      </c>
      <c r="K289" t="s">
        <v>1255</v>
      </c>
      <c r="L289" t="s">
        <v>1255</v>
      </c>
      <c r="M289" t="s">
        <v>1255</v>
      </c>
      <c r="N289" t="s">
        <v>1255</v>
      </c>
      <c r="O289" t="s">
        <v>1255</v>
      </c>
      <c r="P289" t="s">
        <v>1255</v>
      </c>
    </row>
    <row r="290" spans="1:16">
      <c r="A290" t="s">
        <v>1255</v>
      </c>
      <c r="B290" t="s">
        <v>9958</v>
      </c>
      <c r="C290" t="s">
        <v>9959</v>
      </c>
      <c r="D290" t="s">
        <v>9958</v>
      </c>
      <c r="E290" t="s">
        <v>9960</v>
      </c>
      <c r="F290" t="s">
        <v>1255</v>
      </c>
      <c r="G290" t="s">
        <v>1255</v>
      </c>
      <c r="H290" t="s">
        <v>1255</v>
      </c>
      <c r="I290" t="s">
        <v>1255</v>
      </c>
      <c r="J290" t="s">
        <v>1255</v>
      </c>
      <c r="K290" t="s">
        <v>1255</v>
      </c>
      <c r="L290" t="s">
        <v>1255</v>
      </c>
      <c r="M290" t="s">
        <v>1255</v>
      </c>
      <c r="N290" t="s">
        <v>1255</v>
      </c>
      <c r="O290" t="s">
        <v>1255</v>
      </c>
      <c r="P290" t="s">
        <v>1255</v>
      </c>
    </row>
    <row r="291" spans="1:16">
      <c r="A291" t="s">
        <v>1255</v>
      </c>
      <c r="B291" t="s">
        <v>1255</v>
      </c>
      <c r="C291" t="s">
        <v>9961</v>
      </c>
      <c r="D291" t="s">
        <v>9962</v>
      </c>
      <c r="E291" t="s">
        <v>9646</v>
      </c>
      <c r="F291" t="s">
        <v>9963</v>
      </c>
      <c r="G291" t="s">
        <v>1255</v>
      </c>
      <c r="H291" t="s">
        <v>1255</v>
      </c>
      <c r="I291" t="s">
        <v>1255</v>
      </c>
      <c r="J291" t="s">
        <v>1255</v>
      </c>
      <c r="K291" t="s">
        <v>1255</v>
      </c>
      <c r="L291" t="s">
        <v>1255</v>
      </c>
      <c r="M291" t="s">
        <v>1255</v>
      </c>
      <c r="N291" t="s">
        <v>1255</v>
      </c>
      <c r="O291" t="s">
        <v>1255</v>
      </c>
      <c r="P291" t="s">
        <v>1255</v>
      </c>
    </row>
    <row r="292" spans="1:16">
      <c r="A292" t="s">
        <v>1255</v>
      </c>
      <c r="B292" t="s">
        <v>1255</v>
      </c>
      <c r="C292" t="s">
        <v>9964</v>
      </c>
      <c r="D292" t="s">
        <v>9965</v>
      </c>
      <c r="E292" t="s">
        <v>9646</v>
      </c>
      <c r="F292" t="s">
        <v>9966</v>
      </c>
      <c r="G292" t="s">
        <v>1255</v>
      </c>
      <c r="H292" t="s">
        <v>1255</v>
      </c>
      <c r="I292" t="s">
        <v>1255</v>
      </c>
      <c r="J292" t="s">
        <v>1255</v>
      </c>
      <c r="K292" t="s">
        <v>1255</v>
      </c>
      <c r="L292" t="s">
        <v>1255</v>
      </c>
      <c r="M292" t="s">
        <v>1255</v>
      </c>
      <c r="N292" t="s">
        <v>1255</v>
      </c>
      <c r="O292" t="s">
        <v>1255</v>
      </c>
      <c r="P292" t="s">
        <v>1255</v>
      </c>
    </row>
    <row r="293" spans="1:16">
      <c r="A293" t="s">
        <v>1255</v>
      </c>
      <c r="B293" t="s">
        <v>1255</v>
      </c>
      <c r="C293" t="s">
        <v>9967</v>
      </c>
      <c r="D293" t="s">
        <v>9968</v>
      </c>
      <c r="E293" t="s">
        <v>9646</v>
      </c>
      <c r="F293" t="s">
        <v>9969</v>
      </c>
      <c r="G293" t="s">
        <v>1255</v>
      </c>
      <c r="H293" t="s">
        <v>1255</v>
      </c>
      <c r="I293" t="s">
        <v>1255</v>
      </c>
      <c r="J293" t="s">
        <v>1255</v>
      </c>
      <c r="K293" t="s">
        <v>1255</v>
      </c>
      <c r="L293" t="s">
        <v>1255</v>
      </c>
      <c r="M293" t="s">
        <v>1255</v>
      </c>
      <c r="N293" t="s">
        <v>1255</v>
      </c>
      <c r="O293" t="s">
        <v>1255</v>
      </c>
      <c r="P293" t="s">
        <v>1255</v>
      </c>
    </row>
    <row r="294" spans="1:16">
      <c r="A294" t="s">
        <v>1255</v>
      </c>
      <c r="B294" t="s">
        <v>1255</v>
      </c>
      <c r="C294" t="s">
        <v>9970</v>
      </c>
      <c r="D294" t="s">
        <v>9971</v>
      </c>
      <c r="E294" t="s">
        <v>9682</v>
      </c>
      <c r="F294" t="s">
        <v>1255</v>
      </c>
      <c r="G294" t="s">
        <v>1255</v>
      </c>
      <c r="H294" t="s">
        <v>1255</v>
      </c>
      <c r="I294" t="s">
        <v>1255</v>
      </c>
      <c r="J294" t="s">
        <v>1255</v>
      </c>
      <c r="K294" t="s">
        <v>1255</v>
      </c>
      <c r="L294" t="s">
        <v>1255</v>
      </c>
      <c r="M294" t="s">
        <v>1255</v>
      </c>
      <c r="N294" t="s">
        <v>1255</v>
      </c>
      <c r="O294" t="s">
        <v>1255</v>
      </c>
      <c r="P294" t="s">
        <v>1255</v>
      </c>
    </row>
    <row r="295" spans="1:16">
      <c r="A295" t="s">
        <v>1255</v>
      </c>
      <c r="B295" t="s">
        <v>1255</v>
      </c>
      <c r="C295" t="s">
        <v>9972</v>
      </c>
      <c r="D295" t="s">
        <v>9973</v>
      </c>
      <c r="E295" t="s">
        <v>9646</v>
      </c>
      <c r="F295" t="s">
        <v>9974</v>
      </c>
      <c r="G295" t="s">
        <v>1255</v>
      </c>
      <c r="H295" t="s">
        <v>1255</v>
      </c>
      <c r="I295" t="s">
        <v>1255</v>
      </c>
      <c r="J295" t="s">
        <v>1255</v>
      </c>
      <c r="K295" t="s">
        <v>1255</v>
      </c>
      <c r="L295" t="s">
        <v>1255</v>
      </c>
      <c r="M295" t="s">
        <v>1255</v>
      </c>
      <c r="N295" t="s">
        <v>1255</v>
      </c>
      <c r="O295" t="s">
        <v>1255</v>
      </c>
      <c r="P295" t="s">
        <v>1255</v>
      </c>
    </row>
    <row r="296" spans="1:16">
      <c r="A296" t="s">
        <v>1255</v>
      </c>
      <c r="B296" t="s">
        <v>1255</v>
      </c>
      <c r="C296" t="s">
        <v>9972</v>
      </c>
      <c r="D296" t="s">
        <v>9975</v>
      </c>
      <c r="E296" t="s">
        <v>9645</v>
      </c>
      <c r="F296" t="s">
        <v>1255</v>
      </c>
      <c r="G296" t="s">
        <v>1255</v>
      </c>
      <c r="H296" t="s">
        <v>1255</v>
      </c>
      <c r="I296" t="s">
        <v>1255</v>
      </c>
      <c r="J296" t="s">
        <v>1255</v>
      </c>
      <c r="K296" t="s">
        <v>1255</v>
      </c>
      <c r="L296" t="s">
        <v>1255</v>
      </c>
      <c r="M296" t="s">
        <v>1255</v>
      </c>
      <c r="N296" t="s">
        <v>1255</v>
      </c>
      <c r="O296" t="s">
        <v>1255</v>
      </c>
      <c r="P296" t="s">
        <v>1255</v>
      </c>
    </row>
    <row r="297" spans="1:16">
      <c r="A297" t="s">
        <v>1255</v>
      </c>
      <c r="B297" t="s">
        <v>1255</v>
      </c>
      <c r="C297" t="s">
        <v>9976</v>
      </c>
      <c r="D297" t="s">
        <v>9977</v>
      </c>
      <c r="E297" t="s">
        <v>9646</v>
      </c>
      <c r="F297" t="s">
        <v>9978</v>
      </c>
      <c r="G297" t="s">
        <v>1255</v>
      </c>
      <c r="H297" t="s">
        <v>1255</v>
      </c>
      <c r="I297" t="s">
        <v>1255</v>
      </c>
      <c r="J297" t="s">
        <v>1255</v>
      </c>
      <c r="K297" t="s">
        <v>1255</v>
      </c>
      <c r="L297" t="s">
        <v>1255</v>
      </c>
      <c r="M297" t="s">
        <v>1255</v>
      </c>
      <c r="N297" t="s">
        <v>1255</v>
      </c>
      <c r="O297" t="s">
        <v>1255</v>
      </c>
      <c r="P297" t="s">
        <v>1255</v>
      </c>
    </row>
    <row r="298" spans="1:16">
      <c r="A298" t="s">
        <v>1255</v>
      </c>
      <c r="B298" t="s">
        <v>1255</v>
      </c>
      <c r="C298" t="s">
        <v>9979</v>
      </c>
      <c r="D298" t="s">
        <v>9980</v>
      </c>
      <c r="E298" t="s">
        <v>9743</v>
      </c>
      <c r="F298" t="s">
        <v>1255</v>
      </c>
      <c r="G298" t="s">
        <v>1255</v>
      </c>
      <c r="H298" t="s">
        <v>1255</v>
      </c>
      <c r="I298" t="s">
        <v>1255</v>
      </c>
      <c r="J298" t="s">
        <v>1255</v>
      </c>
      <c r="K298" t="s">
        <v>1255</v>
      </c>
      <c r="L298" t="s">
        <v>1255</v>
      </c>
      <c r="M298" t="s">
        <v>1255</v>
      </c>
      <c r="N298" t="s">
        <v>1255</v>
      </c>
      <c r="O298" t="s">
        <v>1255</v>
      </c>
      <c r="P298" t="s">
        <v>1255</v>
      </c>
    </row>
    <row r="299" spans="1:16">
      <c r="A299" t="s">
        <v>1255</v>
      </c>
      <c r="B299" t="s">
        <v>1255</v>
      </c>
      <c r="C299" t="s">
        <v>9979</v>
      </c>
      <c r="D299" t="s">
        <v>9981</v>
      </c>
      <c r="E299" t="s">
        <v>9730</v>
      </c>
      <c r="F299" t="s">
        <v>1255</v>
      </c>
      <c r="G299" t="s">
        <v>1255</v>
      </c>
      <c r="H299" t="s">
        <v>1255</v>
      </c>
      <c r="I299" t="s">
        <v>1255</v>
      </c>
      <c r="J299" t="s">
        <v>1255</v>
      </c>
      <c r="K299" t="s">
        <v>1255</v>
      </c>
      <c r="L299" t="s">
        <v>1255</v>
      </c>
      <c r="M299" t="s">
        <v>1255</v>
      </c>
      <c r="N299" t="s">
        <v>1255</v>
      </c>
      <c r="O299" t="s">
        <v>1255</v>
      </c>
      <c r="P299" t="s">
        <v>1255</v>
      </c>
    </row>
    <row r="300" spans="1:16">
      <c r="A300" t="s">
        <v>1255</v>
      </c>
      <c r="B300" t="s">
        <v>1255</v>
      </c>
      <c r="C300" t="s">
        <v>9982</v>
      </c>
      <c r="D300" t="s">
        <v>9983</v>
      </c>
      <c r="E300" t="s">
        <v>9646</v>
      </c>
      <c r="F300" t="s">
        <v>9984</v>
      </c>
      <c r="G300" t="s">
        <v>1255</v>
      </c>
      <c r="H300" t="s">
        <v>1255</v>
      </c>
      <c r="I300" t="s">
        <v>1255</v>
      </c>
      <c r="J300" t="s">
        <v>1255</v>
      </c>
      <c r="K300" t="s">
        <v>1255</v>
      </c>
      <c r="L300" t="s">
        <v>1255</v>
      </c>
      <c r="M300" t="s">
        <v>1255</v>
      </c>
      <c r="N300" t="s">
        <v>1255</v>
      </c>
      <c r="O300" t="s">
        <v>1255</v>
      </c>
      <c r="P300" t="s">
        <v>1255</v>
      </c>
    </row>
    <row r="301" spans="1:16">
      <c r="A301" t="s">
        <v>1255</v>
      </c>
      <c r="B301" t="s">
        <v>1255</v>
      </c>
      <c r="C301" t="s">
        <v>9982</v>
      </c>
      <c r="D301" t="s">
        <v>9983</v>
      </c>
      <c r="E301" t="s">
        <v>9646</v>
      </c>
      <c r="F301" t="s">
        <v>9985</v>
      </c>
      <c r="G301" t="s">
        <v>1255</v>
      </c>
      <c r="H301" t="s">
        <v>1255</v>
      </c>
      <c r="I301" t="s">
        <v>1255</v>
      </c>
      <c r="J301" t="s">
        <v>1255</v>
      </c>
      <c r="K301" t="s">
        <v>1255</v>
      </c>
      <c r="L301" t="s">
        <v>1255</v>
      </c>
      <c r="M301" t="s">
        <v>1255</v>
      </c>
      <c r="N301" t="s">
        <v>1255</v>
      </c>
      <c r="O301" t="s">
        <v>1255</v>
      </c>
      <c r="P301" t="s">
        <v>1255</v>
      </c>
    </row>
    <row r="302" spans="1:16">
      <c r="A302" t="s">
        <v>1255</v>
      </c>
      <c r="B302" t="s">
        <v>1255</v>
      </c>
      <c r="C302" t="s">
        <v>9982</v>
      </c>
      <c r="D302" t="s">
        <v>9986</v>
      </c>
      <c r="E302" t="s">
        <v>9646</v>
      </c>
      <c r="F302" t="s">
        <v>9987</v>
      </c>
      <c r="G302" t="s">
        <v>1255</v>
      </c>
      <c r="H302" t="s">
        <v>1255</v>
      </c>
      <c r="I302" t="s">
        <v>1255</v>
      </c>
      <c r="J302" t="s">
        <v>1255</v>
      </c>
      <c r="K302" t="s">
        <v>1255</v>
      </c>
      <c r="L302" t="s">
        <v>1255</v>
      </c>
      <c r="M302" t="s">
        <v>1255</v>
      </c>
      <c r="N302" t="s">
        <v>1255</v>
      </c>
      <c r="O302" t="s">
        <v>1255</v>
      </c>
      <c r="P302" t="s">
        <v>1255</v>
      </c>
    </row>
    <row r="303" spans="1:16">
      <c r="A303" t="s">
        <v>1255</v>
      </c>
      <c r="B303" t="s">
        <v>1255</v>
      </c>
      <c r="C303" t="s">
        <v>9982</v>
      </c>
      <c r="D303" t="s">
        <v>9988</v>
      </c>
      <c r="E303" t="s">
        <v>9646</v>
      </c>
      <c r="F303" t="s">
        <v>9989</v>
      </c>
      <c r="G303" t="s">
        <v>1255</v>
      </c>
      <c r="H303" t="s">
        <v>1255</v>
      </c>
      <c r="I303" t="s">
        <v>1255</v>
      </c>
      <c r="J303" t="s">
        <v>1255</v>
      </c>
      <c r="K303" t="s">
        <v>1255</v>
      </c>
      <c r="L303" t="s">
        <v>1255</v>
      </c>
      <c r="M303" t="s">
        <v>1255</v>
      </c>
      <c r="N303" t="s">
        <v>1255</v>
      </c>
      <c r="O303" t="s">
        <v>1255</v>
      </c>
      <c r="P303" t="s">
        <v>1255</v>
      </c>
    </row>
    <row r="304" spans="1:16">
      <c r="A304" t="s">
        <v>1255</v>
      </c>
      <c r="B304" t="s">
        <v>1255</v>
      </c>
      <c r="C304" t="s">
        <v>9982</v>
      </c>
      <c r="D304" t="s">
        <v>9990</v>
      </c>
      <c r="E304" t="s">
        <v>9646</v>
      </c>
      <c r="F304" t="s">
        <v>9991</v>
      </c>
      <c r="G304" t="s">
        <v>1255</v>
      </c>
      <c r="H304" t="s">
        <v>1255</v>
      </c>
      <c r="I304" t="s">
        <v>1255</v>
      </c>
      <c r="J304" t="s">
        <v>1255</v>
      </c>
      <c r="K304" t="s">
        <v>1255</v>
      </c>
      <c r="L304" t="s">
        <v>1255</v>
      </c>
      <c r="M304" t="s">
        <v>1255</v>
      </c>
      <c r="N304" t="s">
        <v>1255</v>
      </c>
      <c r="O304" t="s">
        <v>1255</v>
      </c>
      <c r="P304" t="s">
        <v>1255</v>
      </c>
    </row>
    <row r="305" spans="1:16">
      <c r="A305" t="s">
        <v>1255</v>
      </c>
      <c r="B305" t="s">
        <v>1255</v>
      </c>
      <c r="C305" t="s">
        <v>9982</v>
      </c>
      <c r="D305" t="s">
        <v>9992</v>
      </c>
      <c r="E305" t="s">
        <v>9646</v>
      </c>
      <c r="F305" t="s">
        <v>9993</v>
      </c>
      <c r="G305" t="s">
        <v>1255</v>
      </c>
      <c r="H305" t="s">
        <v>1255</v>
      </c>
      <c r="I305" t="s">
        <v>1255</v>
      </c>
      <c r="J305" t="s">
        <v>1255</v>
      </c>
      <c r="K305" t="s">
        <v>1255</v>
      </c>
      <c r="L305" t="s">
        <v>1255</v>
      </c>
      <c r="M305" t="s">
        <v>1255</v>
      </c>
      <c r="N305" t="s">
        <v>1255</v>
      </c>
      <c r="O305" t="s">
        <v>1255</v>
      </c>
      <c r="P305" t="s">
        <v>1255</v>
      </c>
    </row>
    <row r="306" spans="1:16">
      <c r="A306" t="s">
        <v>1255</v>
      </c>
      <c r="B306" t="s">
        <v>1255</v>
      </c>
      <c r="C306" t="s">
        <v>9982</v>
      </c>
      <c r="D306" t="s">
        <v>9994</v>
      </c>
      <c r="E306" t="s">
        <v>9995</v>
      </c>
      <c r="F306" t="s">
        <v>9646</v>
      </c>
      <c r="G306" t="s">
        <v>1255</v>
      </c>
      <c r="H306" t="s">
        <v>1255</v>
      </c>
      <c r="I306" t="s">
        <v>1255</v>
      </c>
      <c r="J306" t="s">
        <v>1255</v>
      </c>
      <c r="K306" t="s">
        <v>1255</v>
      </c>
      <c r="L306" t="s">
        <v>1255</v>
      </c>
      <c r="M306" t="s">
        <v>1255</v>
      </c>
      <c r="N306" t="s">
        <v>1255</v>
      </c>
      <c r="O306" t="s">
        <v>1255</v>
      </c>
      <c r="P306" t="s">
        <v>1255</v>
      </c>
    </row>
    <row r="307" spans="1:16">
      <c r="A307" t="s">
        <v>1255</v>
      </c>
      <c r="B307" t="s">
        <v>9996</v>
      </c>
      <c r="C307" t="s">
        <v>9982</v>
      </c>
      <c r="D307" t="s">
        <v>9997</v>
      </c>
      <c r="E307" t="s">
        <v>9998</v>
      </c>
      <c r="F307" t="s">
        <v>9646</v>
      </c>
      <c r="G307" t="s">
        <v>1255</v>
      </c>
      <c r="H307" t="s">
        <v>1255</v>
      </c>
      <c r="I307" t="s">
        <v>1255</v>
      </c>
      <c r="J307" t="s">
        <v>1255</v>
      </c>
      <c r="K307" t="s">
        <v>1255</v>
      </c>
      <c r="L307" t="s">
        <v>1255</v>
      </c>
      <c r="M307" t="s">
        <v>1255</v>
      </c>
      <c r="N307" t="s">
        <v>1255</v>
      </c>
      <c r="O307" t="s">
        <v>1255</v>
      </c>
      <c r="P307" t="s">
        <v>1255</v>
      </c>
    </row>
    <row r="308" spans="1:16">
      <c r="A308" t="s">
        <v>1255</v>
      </c>
      <c r="B308" t="s">
        <v>1255</v>
      </c>
      <c r="C308" t="s">
        <v>9982</v>
      </c>
      <c r="D308" t="s">
        <v>9999</v>
      </c>
      <c r="E308" t="s">
        <v>10000</v>
      </c>
      <c r="F308" t="s">
        <v>1255</v>
      </c>
      <c r="G308" t="s">
        <v>1255</v>
      </c>
      <c r="H308" t="s">
        <v>1255</v>
      </c>
      <c r="I308" t="s">
        <v>1255</v>
      </c>
      <c r="J308" t="s">
        <v>1255</v>
      </c>
      <c r="K308" t="s">
        <v>1255</v>
      </c>
      <c r="L308" t="s">
        <v>1255</v>
      </c>
      <c r="M308" t="s">
        <v>1255</v>
      </c>
      <c r="N308" t="s">
        <v>1255</v>
      </c>
      <c r="O308" t="s">
        <v>1255</v>
      </c>
      <c r="P308" t="s">
        <v>1255</v>
      </c>
    </row>
    <row r="309" spans="1:16">
      <c r="A309" t="s">
        <v>1255</v>
      </c>
      <c r="B309" t="s">
        <v>1255</v>
      </c>
      <c r="C309" t="s">
        <v>10001</v>
      </c>
      <c r="D309" t="s">
        <v>10002</v>
      </c>
      <c r="E309" t="s">
        <v>10003</v>
      </c>
      <c r="F309" t="s">
        <v>1255</v>
      </c>
      <c r="G309" t="s">
        <v>1255</v>
      </c>
      <c r="H309" t="s">
        <v>1255</v>
      </c>
      <c r="I309" t="s">
        <v>1255</v>
      </c>
      <c r="J309" t="s">
        <v>1255</v>
      </c>
      <c r="K309" t="s">
        <v>1255</v>
      </c>
      <c r="L309" t="s">
        <v>1255</v>
      </c>
      <c r="M309" t="s">
        <v>1255</v>
      </c>
      <c r="N309" t="s">
        <v>1255</v>
      </c>
      <c r="O309" t="s">
        <v>1255</v>
      </c>
      <c r="P309" t="s">
        <v>1255</v>
      </c>
    </row>
    <row r="310" spans="1:16">
      <c r="A310" t="s">
        <v>1255</v>
      </c>
      <c r="B310" t="s">
        <v>1255</v>
      </c>
      <c r="C310" t="s">
        <v>10001</v>
      </c>
      <c r="D310" t="s">
        <v>10004</v>
      </c>
      <c r="E310" t="s">
        <v>10003</v>
      </c>
      <c r="F310" t="s">
        <v>1255</v>
      </c>
      <c r="G310" t="s">
        <v>1255</v>
      </c>
      <c r="H310" t="s">
        <v>1255</v>
      </c>
      <c r="I310" t="s">
        <v>1255</v>
      </c>
      <c r="J310" t="s">
        <v>1255</v>
      </c>
      <c r="K310" t="s">
        <v>1255</v>
      </c>
      <c r="L310" t="s">
        <v>1255</v>
      </c>
      <c r="M310" t="s">
        <v>1255</v>
      </c>
      <c r="N310" t="s">
        <v>1255</v>
      </c>
      <c r="O310" t="s">
        <v>1255</v>
      </c>
      <c r="P310" t="s">
        <v>1255</v>
      </c>
    </row>
    <row r="311" spans="1:16">
      <c r="A311" t="s">
        <v>1255</v>
      </c>
      <c r="B311" t="s">
        <v>1255</v>
      </c>
      <c r="C311" t="s">
        <v>10001</v>
      </c>
      <c r="D311" t="s">
        <v>10005</v>
      </c>
      <c r="E311" t="s">
        <v>9646</v>
      </c>
      <c r="F311" t="s">
        <v>9874</v>
      </c>
      <c r="G311" t="s">
        <v>1255</v>
      </c>
      <c r="H311" t="s">
        <v>1255</v>
      </c>
      <c r="I311" t="s">
        <v>1255</v>
      </c>
      <c r="J311" t="s">
        <v>1255</v>
      </c>
      <c r="K311" t="s">
        <v>1255</v>
      </c>
      <c r="L311" t="s">
        <v>1255</v>
      </c>
      <c r="M311" t="s">
        <v>1255</v>
      </c>
      <c r="N311" t="s">
        <v>1255</v>
      </c>
      <c r="O311" t="s">
        <v>1255</v>
      </c>
      <c r="P311" t="s">
        <v>1255</v>
      </c>
    </row>
    <row r="312" spans="1:16">
      <c r="A312" t="s">
        <v>1255</v>
      </c>
      <c r="B312" t="s">
        <v>1255</v>
      </c>
      <c r="C312" t="s">
        <v>10006</v>
      </c>
      <c r="D312" t="s">
        <v>10007</v>
      </c>
      <c r="E312" t="s">
        <v>10008</v>
      </c>
      <c r="F312" t="s">
        <v>1255</v>
      </c>
      <c r="G312" t="s">
        <v>1255</v>
      </c>
      <c r="H312" t="s">
        <v>1255</v>
      </c>
      <c r="I312" t="s">
        <v>1255</v>
      </c>
      <c r="J312" t="s">
        <v>1255</v>
      </c>
      <c r="K312" t="s">
        <v>1255</v>
      </c>
      <c r="L312" t="s">
        <v>1255</v>
      </c>
      <c r="M312" t="s">
        <v>1255</v>
      </c>
      <c r="N312" t="s">
        <v>1255</v>
      </c>
      <c r="O312" t="s">
        <v>1255</v>
      </c>
      <c r="P312" t="s">
        <v>1255</v>
      </c>
    </row>
    <row r="313" spans="1:16">
      <c r="A313" t="s">
        <v>1255</v>
      </c>
      <c r="B313" t="s">
        <v>1255</v>
      </c>
      <c r="C313" t="s">
        <v>10001</v>
      </c>
      <c r="D313" t="s">
        <v>10009</v>
      </c>
      <c r="E313" t="s">
        <v>9689</v>
      </c>
      <c r="F313" t="s">
        <v>1255</v>
      </c>
      <c r="G313" t="s">
        <v>1255</v>
      </c>
      <c r="H313" t="s">
        <v>1255</v>
      </c>
      <c r="I313" t="s">
        <v>1255</v>
      </c>
      <c r="J313" t="s">
        <v>1255</v>
      </c>
      <c r="K313" t="s">
        <v>1255</v>
      </c>
      <c r="L313" t="s">
        <v>1255</v>
      </c>
      <c r="M313" t="s">
        <v>1255</v>
      </c>
      <c r="N313" t="s">
        <v>1255</v>
      </c>
      <c r="O313" t="s">
        <v>1255</v>
      </c>
      <c r="P313" t="s">
        <v>1255</v>
      </c>
    </row>
    <row r="314" spans="1:16">
      <c r="A314" t="s">
        <v>1255</v>
      </c>
      <c r="B314" t="s">
        <v>1255</v>
      </c>
      <c r="C314" t="s">
        <v>10001</v>
      </c>
      <c r="D314" t="s">
        <v>10010</v>
      </c>
      <c r="E314" t="s">
        <v>9998</v>
      </c>
      <c r="F314" t="s">
        <v>1255</v>
      </c>
      <c r="G314" t="s">
        <v>1255</v>
      </c>
      <c r="H314" t="s">
        <v>1255</v>
      </c>
      <c r="I314" t="s">
        <v>1255</v>
      </c>
      <c r="J314" t="s">
        <v>1255</v>
      </c>
      <c r="K314" t="s">
        <v>1255</v>
      </c>
      <c r="L314" t="s">
        <v>1255</v>
      </c>
      <c r="M314" t="s">
        <v>1255</v>
      </c>
      <c r="N314" t="s">
        <v>1255</v>
      </c>
      <c r="O314" t="s">
        <v>1255</v>
      </c>
      <c r="P314" t="s">
        <v>1255</v>
      </c>
    </row>
    <row r="315" spans="1:16">
      <c r="A315" t="s">
        <v>1255</v>
      </c>
      <c r="B315" t="s">
        <v>1255</v>
      </c>
      <c r="C315" t="s">
        <v>10001</v>
      </c>
      <c r="D315" t="s">
        <v>10011</v>
      </c>
      <c r="E315" t="s">
        <v>10012</v>
      </c>
      <c r="F315" t="s">
        <v>9646</v>
      </c>
      <c r="G315" t="s">
        <v>1255</v>
      </c>
      <c r="H315" t="s">
        <v>1255</v>
      </c>
      <c r="I315" t="s">
        <v>1255</v>
      </c>
      <c r="J315" t="s">
        <v>1255</v>
      </c>
      <c r="K315" t="s">
        <v>1255</v>
      </c>
      <c r="L315" t="s">
        <v>1255</v>
      </c>
      <c r="M315" t="s">
        <v>1255</v>
      </c>
      <c r="N315" t="s">
        <v>1255</v>
      </c>
      <c r="O315" t="s">
        <v>1255</v>
      </c>
      <c r="P315" t="s">
        <v>1255</v>
      </c>
    </row>
    <row r="316" spans="1:16">
      <c r="A316" t="s">
        <v>1255</v>
      </c>
      <c r="B316" t="s">
        <v>1255</v>
      </c>
      <c r="C316" t="s">
        <v>10001</v>
      </c>
      <c r="D316" t="s">
        <v>10013</v>
      </c>
      <c r="E316" t="s">
        <v>10014</v>
      </c>
      <c r="F316" t="s">
        <v>9646</v>
      </c>
      <c r="G316" t="s">
        <v>1255</v>
      </c>
      <c r="H316" t="s">
        <v>1255</v>
      </c>
      <c r="I316" t="s">
        <v>1255</v>
      </c>
      <c r="J316" t="s">
        <v>1255</v>
      </c>
      <c r="K316" t="s">
        <v>1255</v>
      </c>
      <c r="L316" t="s">
        <v>1255</v>
      </c>
      <c r="M316" t="s">
        <v>1255</v>
      </c>
      <c r="N316" t="s">
        <v>1255</v>
      </c>
      <c r="O316" t="s">
        <v>1255</v>
      </c>
      <c r="P316" t="s">
        <v>1255</v>
      </c>
    </row>
    <row r="317" spans="1:16">
      <c r="A317" t="s">
        <v>1255</v>
      </c>
      <c r="B317" t="s">
        <v>10015</v>
      </c>
      <c r="C317" t="s">
        <v>10001</v>
      </c>
      <c r="D317" t="s">
        <v>10016</v>
      </c>
      <c r="E317" t="s">
        <v>9807</v>
      </c>
      <c r="F317" t="s">
        <v>9646</v>
      </c>
      <c r="G317" t="s">
        <v>1255</v>
      </c>
      <c r="H317" t="s">
        <v>1255</v>
      </c>
      <c r="I317" t="s">
        <v>1255</v>
      </c>
      <c r="J317" t="s">
        <v>1255</v>
      </c>
      <c r="K317" t="s">
        <v>1255</v>
      </c>
      <c r="L317" t="s">
        <v>1255</v>
      </c>
      <c r="M317" t="s">
        <v>1255</v>
      </c>
      <c r="N317" t="s">
        <v>1255</v>
      </c>
      <c r="O317" t="s">
        <v>1255</v>
      </c>
      <c r="P317" t="s">
        <v>1255</v>
      </c>
    </row>
    <row r="318" spans="1:16">
      <c r="A318" t="s">
        <v>1255</v>
      </c>
      <c r="B318" t="s">
        <v>1255</v>
      </c>
      <c r="C318" t="s">
        <v>10001</v>
      </c>
      <c r="D318" t="s">
        <v>10017</v>
      </c>
      <c r="E318" t="s">
        <v>10012</v>
      </c>
      <c r="F318" t="s">
        <v>9646</v>
      </c>
      <c r="G318" t="s">
        <v>1255</v>
      </c>
      <c r="H318" t="s">
        <v>1255</v>
      </c>
      <c r="I318" t="s">
        <v>1255</v>
      </c>
      <c r="J318" t="s">
        <v>1255</v>
      </c>
      <c r="K318" t="s">
        <v>1255</v>
      </c>
      <c r="L318" t="s">
        <v>1255</v>
      </c>
      <c r="M318" t="s">
        <v>1255</v>
      </c>
      <c r="N318" t="s">
        <v>1255</v>
      </c>
      <c r="O318" t="s">
        <v>1255</v>
      </c>
      <c r="P318" t="s">
        <v>1255</v>
      </c>
    </row>
    <row r="319" spans="1:16">
      <c r="A319" t="s">
        <v>1255</v>
      </c>
      <c r="B319" t="s">
        <v>1255</v>
      </c>
      <c r="C319" t="s">
        <v>10001</v>
      </c>
      <c r="D319" t="s">
        <v>10018</v>
      </c>
      <c r="E319" t="s">
        <v>10019</v>
      </c>
      <c r="F319" t="s">
        <v>9646</v>
      </c>
      <c r="G319" t="s">
        <v>1255</v>
      </c>
      <c r="H319" t="s">
        <v>1255</v>
      </c>
      <c r="I319" t="s">
        <v>1255</v>
      </c>
      <c r="J319" t="s">
        <v>1255</v>
      </c>
      <c r="K319" t="s">
        <v>1255</v>
      </c>
      <c r="L319" t="s">
        <v>1255</v>
      </c>
      <c r="M319" t="s">
        <v>1255</v>
      </c>
      <c r="N319" t="s">
        <v>1255</v>
      </c>
      <c r="O319" t="s">
        <v>1255</v>
      </c>
      <c r="P319" t="s">
        <v>1255</v>
      </c>
    </row>
    <row r="320" spans="1:16">
      <c r="A320" t="s">
        <v>1255</v>
      </c>
      <c r="B320" t="s">
        <v>1255</v>
      </c>
      <c r="C320" t="s">
        <v>10001</v>
      </c>
      <c r="D320" t="s">
        <v>10015</v>
      </c>
      <c r="E320" t="s">
        <v>9645</v>
      </c>
      <c r="F320" t="s">
        <v>9646</v>
      </c>
      <c r="G320" t="s">
        <v>1255</v>
      </c>
      <c r="H320" t="s">
        <v>1255</v>
      </c>
      <c r="I320" t="s">
        <v>1255</v>
      </c>
      <c r="J320" t="s">
        <v>1255</v>
      </c>
      <c r="K320" t="s">
        <v>1255</v>
      </c>
      <c r="L320" t="s">
        <v>1255</v>
      </c>
      <c r="M320" t="s">
        <v>1255</v>
      </c>
      <c r="N320" t="s">
        <v>1255</v>
      </c>
      <c r="O320" t="s">
        <v>1255</v>
      </c>
      <c r="P320" t="s">
        <v>1255</v>
      </c>
    </row>
    <row r="321" spans="1:16">
      <c r="A321" t="s">
        <v>1255</v>
      </c>
      <c r="B321" t="s">
        <v>1255</v>
      </c>
      <c r="C321" t="s">
        <v>10001</v>
      </c>
      <c r="D321" t="s">
        <v>10020</v>
      </c>
      <c r="E321" t="s">
        <v>10019</v>
      </c>
      <c r="F321" t="s">
        <v>9646</v>
      </c>
      <c r="G321" t="s">
        <v>1255</v>
      </c>
      <c r="H321" t="s">
        <v>1255</v>
      </c>
      <c r="I321" t="s">
        <v>1255</v>
      </c>
      <c r="J321" t="s">
        <v>1255</v>
      </c>
      <c r="K321" t="s">
        <v>1255</v>
      </c>
      <c r="L321" t="s">
        <v>1255</v>
      </c>
      <c r="M321" t="s">
        <v>1255</v>
      </c>
      <c r="N321" t="s">
        <v>1255</v>
      </c>
      <c r="O321" t="s">
        <v>1255</v>
      </c>
      <c r="P321" t="s">
        <v>1255</v>
      </c>
    </row>
    <row r="322" spans="1:16">
      <c r="A322" t="s">
        <v>1255</v>
      </c>
      <c r="B322" t="s">
        <v>1255</v>
      </c>
      <c r="C322" t="s">
        <v>10001</v>
      </c>
      <c r="D322" t="s">
        <v>10021</v>
      </c>
      <c r="E322" t="s">
        <v>10022</v>
      </c>
      <c r="F322" t="s">
        <v>1255</v>
      </c>
      <c r="G322" t="s">
        <v>1255</v>
      </c>
      <c r="H322" t="s">
        <v>1255</v>
      </c>
      <c r="I322" t="s">
        <v>1255</v>
      </c>
      <c r="J322" t="s">
        <v>1255</v>
      </c>
      <c r="K322" t="s">
        <v>1255</v>
      </c>
      <c r="L322" t="s">
        <v>1255</v>
      </c>
      <c r="M322" t="s">
        <v>1255</v>
      </c>
      <c r="N322" t="s">
        <v>1255</v>
      </c>
      <c r="O322" t="s">
        <v>1255</v>
      </c>
      <c r="P322" t="s">
        <v>1255</v>
      </c>
    </row>
    <row r="323" spans="1:16">
      <c r="A323" t="s">
        <v>1255</v>
      </c>
      <c r="B323" t="s">
        <v>1255</v>
      </c>
      <c r="C323" t="s">
        <v>10006</v>
      </c>
      <c r="D323" t="s">
        <v>10023</v>
      </c>
      <c r="E323" t="s">
        <v>9874</v>
      </c>
      <c r="F323" t="s">
        <v>1255</v>
      </c>
      <c r="G323" t="s">
        <v>1255</v>
      </c>
      <c r="H323" t="s">
        <v>1255</v>
      </c>
      <c r="I323" t="s">
        <v>1255</v>
      </c>
      <c r="J323" t="s">
        <v>1255</v>
      </c>
      <c r="K323" t="s">
        <v>1255</v>
      </c>
      <c r="L323" t="s">
        <v>1255</v>
      </c>
      <c r="M323" t="s">
        <v>1255</v>
      </c>
      <c r="N323" t="s">
        <v>1255</v>
      </c>
      <c r="O323" t="s">
        <v>1255</v>
      </c>
      <c r="P323" t="s">
        <v>1255</v>
      </c>
    </row>
    <row r="324" spans="1:16">
      <c r="A324" t="s">
        <v>1255</v>
      </c>
      <c r="B324" t="s">
        <v>1255</v>
      </c>
      <c r="C324" t="s">
        <v>10006</v>
      </c>
      <c r="D324" t="s">
        <v>10024</v>
      </c>
      <c r="E324" t="s">
        <v>9828</v>
      </c>
      <c r="F324" t="s">
        <v>1255</v>
      </c>
      <c r="G324" t="s">
        <v>1255</v>
      </c>
      <c r="H324" t="s">
        <v>1255</v>
      </c>
      <c r="I324" t="s">
        <v>1255</v>
      </c>
      <c r="J324" t="s">
        <v>1255</v>
      </c>
      <c r="K324" t="s">
        <v>1255</v>
      </c>
      <c r="L324" t="s">
        <v>1255</v>
      </c>
      <c r="M324" t="s">
        <v>1255</v>
      </c>
      <c r="N324" t="s">
        <v>1255</v>
      </c>
      <c r="O324" t="s">
        <v>1255</v>
      </c>
      <c r="P324" t="s">
        <v>1255</v>
      </c>
    </row>
    <row r="325" spans="1:16">
      <c r="A325" t="s">
        <v>1255</v>
      </c>
      <c r="B325" t="s">
        <v>1255</v>
      </c>
      <c r="C325" t="s">
        <v>10006</v>
      </c>
      <c r="D325" t="s">
        <v>10025</v>
      </c>
      <c r="E325" t="s">
        <v>10012</v>
      </c>
      <c r="F325" t="s">
        <v>1255</v>
      </c>
      <c r="G325" t="s">
        <v>1255</v>
      </c>
      <c r="H325" t="s">
        <v>1255</v>
      </c>
      <c r="I325" t="s">
        <v>1255</v>
      </c>
      <c r="J325" t="s">
        <v>1255</v>
      </c>
      <c r="K325" t="s">
        <v>1255</v>
      </c>
      <c r="L325" t="s">
        <v>1255</v>
      </c>
      <c r="M325" t="s">
        <v>1255</v>
      </c>
      <c r="N325" t="s">
        <v>1255</v>
      </c>
      <c r="O325" t="s">
        <v>1255</v>
      </c>
      <c r="P325" t="s">
        <v>1255</v>
      </c>
    </row>
    <row r="326" spans="1:16">
      <c r="A326" t="s">
        <v>1255</v>
      </c>
      <c r="B326" t="s">
        <v>1255</v>
      </c>
      <c r="C326" t="s">
        <v>10006</v>
      </c>
      <c r="D326" t="s">
        <v>10026</v>
      </c>
      <c r="E326" t="s">
        <v>10027</v>
      </c>
      <c r="F326" t="s">
        <v>9646</v>
      </c>
      <c r="G326" t="s">
        <v>1255</v>
      </c>
      <c r="H326" t="s">
        <v>1255</v>
      </c>
      <c r="I326" t="s">
        <v>1255</v>
      </c>
      <c r="J326" t="s">
        <v>1255</v>
      </c>
      <c r="K326" t="s">
        <v>1255</v>
      </c>
      <c r="L326" t="s">
        <v>1255</v>
      </c>
      <c r="M326" t="s">
        <v>1255</v>
      </c>
      <c r="N326" t="s">
        <v>1255</v>
      </c>
      <c r="O326" t="s">
        <v>1255</v>
      </c>
      <c r="P326" t="s">
        <v>1255</v>
      </c>
    </row>
    <row r="327" spans="1:16">
      <c r="A327" t="s">
        <v>1255</v>
      </c>
      <c r="B327" t="s">
        <v>1255</v>
      </c>
      <c r="C327" t="s">
        <v>10006</v>
      </c>
      <c r="D327" t="s">
        <v>10028</v>
      </c>
      <c r="E327" t="s">
        <v>10029</v>
      </c>
      <c r="F327" t="s">
        <v>1255</v>
      </c>
      <c r="G327" t="s">
        <v>1255</v>
      </c>
      <c r="H327" t="s">
        <v>1255</v>
      </c>
      <c r="I327" t="s">
        <v>1255</v>
      </c>
      <c r="J327" t="s">
        <v>1255</v>
      </c>
      <c r="K327" t="s">
        <v>1255</v>
      </c>
      <c r="L327" t="s">
        <v>1255</v>
      </c>
      <c r="M327" t="s">
        <v>1255</v>
      </c>
      <c r="N327" t="s">
        <v>1255</v>
      </c>
      <c r="O327" t="s">
        <v>1255</v>
      </c>
      <c r="P327" t="s">
        <v>1255</v>
      </c>
    </row>
    <row r="328" spans="1:16">
      <c r="A328" t="s">
        <v>1255</v>
      </c>
      <c r="B328" t="s">
        <v>1255</v>
      </c>
      <c r="C328" t="s">
        <v>10006</v>
      </c>
      <c r="D328" t="s">
        <v>10030</v>
      </c>
      <c r="E328" t="s">
        <v>10014</v>
      </c>
      <c r="F328" t="s">
        <v>1255</v>
      </c>
      <c r="G328" t="s">
        <v>1255</v>
      </c>
      <c r="H328" t="s">
        <v>1255</v>
      </c>
      <c r="I328" t="s">
        <v>1255</v>
      </c>
      <c r="J328" t="s">
        <v>1255</v>
      </c>
      <c r="K328" t="s">
        <v>1255</v>
      </c>
      <c r="L328" t="s">
        <v>1255</v>
      </c>
      <c r="M328" t="s">
        <v>1255</v>
      </c>
      <c r="N328" t="s">
        <v>1255</v>
      </c>
      <c r="O328" t="s">
        <v>1255</v>
      </c>
      <c r="P328" t="s">
        <v>1255</v>
      </c>
    </row>
    <row r="329" spans="1:16">
      <c r="A329" t="s">
        <v>1255</v>
      </c>
      <c r="B329" t="s">
        <v>1255</v>
      </c>
      <c r="C329" t="s">
        <v>10006</v>
      </c>
      <c r="D329" t="s">
        <v>10031</v>
      </c>
      <c r="E329" t="s">
        <v>10032</v>
      </c>
      <c r="F329" t="s">
        <v>1255</v>
      </c>
      <c r="G329" t="s">
        <v>1255</v>
      </c>
      <c r="H329" t="s">
        <v>1255</v>
      </c>
      <c r="I329" t="s">
        <v>1255</v>
      </c>
      <c r="J329" t="s">
        <v>1255</v>
      </c>
      <c r="K329" t="s">
        <v>1255</v>
      </c>
      <c r="L329" t="s">
        <v>1255</v>
      </c>
      <c r="M329" t="s">
        <v>1255</v>
      </c>
      <c r="N329" t="s">
        <v>1255</v>
      </c>
      <c r="O329" t="s">
        <v>1255</v>
      </c>
      <c r="P329" t="s">
        <v>1255</v>
      </c>
    </row>
    <row r="330" spans="1:16">
      <c r="A330" t="s">
        <v>1255</v>
      </c>
      <c r="B330" t="s">
        <v>1255</v>
      </c>
      <c r="C330" t="s">
        <v>10006</v>
      </c>
      <c r="D330" t="s">
        <v>10033</v>
      </c>
      <c r="E330" t="s">
        <v>10034</v>
      </c>
      <c r="F330" t="s">
        <v>9646</v>
      </c>
      <c r="G330" t="s">
        <v>1255</v>
      </c>
      <c r="H330" t="s">
        <v>1255</v>
      </c>
      <c r="I330" t="s">
        <v>1255</v>
      </c>
      <c r="J330" t="s">
        <v>1255</v>
      </c>
      <c r="K330" t="s">
        <v>1255</v>
      </c>
      <c r="L330" t="s">
        <v>1255</v>
      </c>
      <c r="M330" t="s">
        <v>1255</v>
      </c>
      <c r="N330" t="s">
        <v>1255</v>
      </c>
      <c r="O330" t="s">
        <v>1255</v>
      </c>
      <c r="P330" t="s">
        <v>1255</v>
      </c>
    </row>
    <row r="331" spans="1:16">
      <c r="A331" t="s">
        <v>1255</v>
      </c>
      <c r="B331" t="s">
        <v>1255</v>
      </c>
      <c r="C331" t="s">
        <v>10006</v>
      </c>
      <c r="D331" t="s">
        <v>10035</v>
      </c>
      <c r="E331" t="s">
        <v>10034</v>
      </c>
      <c r="F331" t="s">
        <v>9646</v>
      </c>
      <c r="G331" t="s">
        <v>1255</v>
      </c>
      <c r="H331" t="s">
        <v>1255</v>
      </c>
      <c r="I331" t="s">
        <v>1255</v>
      </c>
      <c r="J331" t="s">
        <v>1255</v>
      </c>
      <c r="K331" t="s">
        <v>1255</v>
      </c>
      <c r="L331" t="s">
        <v>1255</v>
      </c>
      <c r="M331" t="s">
        <v>1255</v>
      </c>
      <c r="N331" t="s">
        <v>1255</v>
      </c>
      <c r="O331" t="s">
        <v>1255</v>
      </c>
      <c r="P331" t="s">
        <v>1255</v>
      </c>
    </row>
    <row r="332" spans="1:16">
      <c r="A332" t="s">
        <v>1255</v>
      </c>
      <c r="B332" t="s">
        <v>1255</v>
      </c>
      <c r="C332" t="s">
        <v>10006</v>
      </c>
      <c r="D332" t="s">
        <v>10036</v>
      </c>
      <c r="E332" t="s">
        <v>10008</v>
      </c>
      <c r="F332" t="s">
        <v>1255</v>
      </c>
      <c r="G332" t="s">
        <v>1255</v>
      </c>
      <c r="H332" t="s">
        <v>1255</v>
      </c>
      <c r="I332" t="s">
        <v>1255</v>
      </c>
      <c r="J332" t="s">
        <v>1255</v>
      </c>
      <c r="K332" t="s">
        <v>1255</v>
      </c>
      <c r="L332" t="s">
        <v>1255</v>
      </c>
      <c r="M332" t="s">
        <v>1255</v>
      </c>
      <c r="N332" t="s">
        <v>1255</v>
      </c>
      <c r="O332" t="s">
        <v>1255</v>
      </c>
      <c r="P332" t="s">
        <v>1255</v>
      </c>
    </row>
    <row r="333" spans="1:16">
      <c r="A333" t="s">
        <v>1255</v>
      </c>
      <c r="B333" t="s">
        <v>1255</v>
      </c>
      <c r="C333" t="s">
        <v>10006</v>
      </c>
      <c r="D333" t="s">
        <v>10037</v>
      </c>
      <c r="E333" t="s">
        <v>10038</v>
      </c>
      <c r="F333" t="s">
        <v>1255</v>
      </c>
      <c r="G333" t="s">
        <v>1255</v>
      </c>
      <c r="H333" t="s">
        <v>1255</v>
      </c>
      <c r="I333" t="s">
        <v>1255</v>
      </c>
      <c r="J333" t="s">
        <v>1255</v>
      </c>
      <c r="K333" t="s">
        <v>1255</v>
      </c>
      <c r="L333" t="s">
        <v>1255</v>
      </c>
      <c r="M333" t="s">
        <v>1255</v>
      </c>
      <c r="N333" t="s">
        <v>1255</v>
      </c>
      <c r="O333" t="s">
        <v>1255</v>
      </c>
      <c r="P333" t="s">
        <v>1255</v>
      </c>
    </row>
    <row r="334" spans="1:16">
      <c r="A334" t="s">
        <v>1255</v>
      </c>
      <c r="B334" t="s">
        <v>1255</v>
      </c>
      <c r="C334" t="s">
        <v>10006</v>
      </c>
      <c r="D334" t="s">
        <v>10039</v>
      </c>
      <c r="E334" t="s">
        <v>9705</v>
      </c>
      <c r="F334" t="s">
        <v>1255</v>
      </c>
      <c r="G334" t="s">
        <v>1255</v>
      </c>
      <c r="H334" t="s">
        <v>1255</v>
      </c>
      <c r="I334" t="s">
        <v>1255</v>
      </c>
      <c r="J334" t="s">
        <v>1255</v>
      </c>
      <c r="K334" t="s">
        <v>1255</v>
      </c>
      <c r="L334" t="s">
        <v>1255</v>
      </c>
      <c r="M334" t="s">
        <v>1255</v>
      </c>
      <c r="N334" t="s">
        <v>1255</v>
      </c>
      <c r="O334" t="s">
        <v>1255</v>
      </c>
      <c r="P334" t="s">
        <v>1255</v>
      </c>
    </row>
    <row r="335" spans="1:16">
      <c r="A335" t="s">
        <v>1255</v>
      </c>
      <c r="B335" t="s">
        <v>1255</v>
      </c>
      <c r="C335" t="s">
        <v>10006</v>
      </c>
      <c r="D335" t="s">
        <v>10040</v>
      </c>
      <c r="E335" t="s">
        <v>9646</v>
      </c>
      <c r="F335" t="s">
        <v>10041</v>
      </c>
      <c r="G335" t="s">
        <v>1255</v>
      </c>
      <c r="H335" t="s">
        <v>1255</v>
      </c>
      <c r="I335" t="s">
        <v>1255</v>
      </c>
      <c r="J335" t="s">
        <v>1255</v>
      </c>
      <c r="K335" t="s">
        <v>1255</v>
      </c>
      <c r="L335" t="s">
        <v>1255</v>
      </c>
      <c r="M335" t="s">
        <v>1255</v>
      </c>
      <c r="N335" t="s">
        <v>1255</v>
      </c>
      <c r="O335" t="s">
        <v>1255</v>
      </c>
      <c r="P335" t="s">
        <v>1255</v>
      </c>
    </row>
    <row r="336" spans="1:16">
      <c r="A336" t="s">
        <v>1255</v>
      </c>
      <c r="B336" t="s">
        <v>1255</v>
      </c>
      <c r="C336" t="s">
        <v>10006</v>
      </c>
      <c r="D336" t="s">
        <v>10042</v>
      </c>
      <c r="E336" t="s">
        <v>10014</v>
      </c>
      <c r="F336" t="s">
        <v>9646</v>
      </c>
      <c r="G336" t="s">
        <v>1255</v>
      </c>
      <c r="H336" t="s">
        <v>1255</v>
      </c>
      <c r="I336" t="s">
        <v>1255</v>
      </c>
      <c r="J336" t="s">
        <v>1255</v>
      </c>
      <c r="K336" t="s">
        <v>1255</v>
      </c>
      <c r="L336" t="s">
        <v>1255</v>
      </c>
      <c r="M336" t="s">
        <v>1255</v>
      </c>
      <c r="N336" t="s">
        <v>1255</v>
      </c>
      <c r="O336" t="s">
        <v>1255</v>
      </c>
      <c r="P336" t="s">
        <v>1255</v>
      </c>
    </row>
    <row r="337" spans="1:16">
      <c r="A337" t="s">
        <v>1255</v>
      </c>
      <c r="B337" t="s">
        <v>1255</v>
      </c>
      <c r="C337" t="s">
        <v>10006</v>
      </c>
      <c r="D337" t="s">
        <v>10043</v>
      </c>
      <c r="E337" t="s">
        <v>9646</v>
      </c>
      <c r="F337" t="s">
        <v>9805</v>
      </c>
      <c r="G337" t="s">
        <v>1255</v>
      </c>
      <c r="H337" t="s">
        <v>1255</v>
      </c>
      <c r="I337" t="s">
        <v>1255</v>
      </c>
      <c r="J337" t="s">
        <v>1255</v>
      </c>
      <c r="K337" t="s">
        <v>1255</v>
      </c>
      <c r="L337" t="s">
        <v>1255</v>
      </c>
      <c r="M337" t="s">
        <v>1255</v>
      </c>
      <c r="N337" t="s">
        <v>1255</v>
      </c>
      <c r="O337" t="s">
        <v>1255</v>
      </c>
      <c r="P337" t="s">
        <v>1255</v>
      </c>
    </row>
    <row r="338" spans="1:16">
      <c r="A338" t="s">
        <v>1255</v>
      </c>
      <c r="B338" t="s">
        <v>10044</v>
      </c>
      <c r="C338" t="s">
        <v>10045</v>
      </c>
      <c r="D338" t="s">
        <v>10046</v>
      </c>
      <c r="E338" t="s">
        <v>9646</v>
      </c>
      <c r="F338" t="s">
        <v>9991</v>
      </c>
      <c r="G338" t="s">
        <v>1255</v>
      </c>
      <c r="H338" t="s">
        <v>1255</v>
      </c>
      <c r="I338" t="s">
        <v>1255</v>
      </c>
      <c r="J338" t="s">
        <v>1255</v>
      </c>
      <c r="K338" t="s">
        <v>1255</v>
      </c>
      <c r="L338" t="s">
        <v>1255</v>
      </c>
      <c r="M338" t="s">
        <v>1255</v>
      </c>
      <c r="N338" t="s">
        <v>1255</v>
      </c>
      <c r="O338" t="s">
        <v>1255</v>
      </c>
      <c r="P338" t="s">
        <v>1255</v>
      </c>
    </row>
    <row r="339" spans="1:16">
      <c r="A339" t="s">
        <v>1255</v>
      </c>
      <c r="B339" t="s">
        <v>10047</v>
      </c>
      <c r="C339" t="s">
        <v>10048</v>
      </c>
      <c r="D339" t="s">
        <v>10049</v>
      </c>
      <c r="E339" t="s">
        <v>9646</v>
      </c>
      <c r="F339" t="s">
        <v>9947</v>
      </c>
      <c r="G339" t="s">
        <v>1255</v>
      </c>
      <c r="H339" t="s">
        <v>1255</v>
      </c>
      <c r="I339" t="s">
        <v>1255</v>
      </c>
      <c r="J339" t="s">
        <v>1255</v>
      </c>
      <c r="K339" t="s">
        <v>1255</v>
      </c>
      <c r="L339" t="s">
        <v>1255</v>
      </c>
      <c r="M339" t="s">
        <v>1255</v>
      </c>
      <c r="N339" t="s">
        <v>1255</v>
      </c>
      <c r="O339" t="s">
        <v>1255</v>
      </c>
      <c r="P339" t="s">
        <v>1255</v>
      </c>
    </row>
    <row r="340" spans="1:16">
      <c r="A340" t="s">
        <v>1255</v>
      </c>
      <c r="B340" t="s">
        <v>10047</v>
      </c>
      <c r="C340" t="s">
        <v>10048</v>
      </c>
      <c r="D340" t="s">
        <v>10050</v>
      </c>
      <c r="E340" t="s">
        <v>9646</v>
      </c>
      <c r="F340" t="s">
        <v>9947</v>
      </c>
      <c r="G340" t="s">
        <v>1255</v>
      </c>
      <c r="H340" t="s">
        <v>1255</v>
      </c>
      <c r="I340" t="s">
        <v>1255</v>
      </c>
      <c r="J340" t="s">
        <v>1255</v>
      </c>
      <c r="K340" t="s">
        <v>1255</v>
      </c>
      <c r="L340" t="s">
        <v>1255</v>
      </c>
      <c r="M340" t="s">
        <v>1255</v>
      </c>
      <c r="N340" t="s">
        <v>1255</v>
      </c>
      <c r="O340" t="s">
        <v>1255</v>
      </c>
      <c r="P340" t="s">
        <v>1255</v>
      </c>
    </row>
    <row r="341" spans="1:16">
      <c r="A341" t="s">
        <v>1255</v>
      </c>
      <c r="B341" t="s">
        <v>10051</v>
      </c>
      <c r="C341" t="s">
        <v>10048</v>
      </c>
      <c r="D341" t="s">
        <v>10052</v>
      </c>
      <c r="E341" t="s">
        <v>9646</v>
      </c>
      <c r="F341" t="s">
        <v>10053</v>
      </c>
      <c r="G341" t="s">
        <v>1255</v>
      </c>
      <c r="H341" t="s">
        <v>1255</v>
      </c>
      <c r="I341" t="s">
        <v>1255</v>
      </c>
      <c r="J341" t="s">
        <v>1255</v>
      </c>
      <c r="K341" t="s">
        <v>1255</v>
      </c>
      <c r="L341" t="s">
        <v>1255</v>
      </c>
      <c r="M341" t="s">
        <v>1255</v>
      </c>
      <c r="N341" t="s">
        <v>1255</v>
      </c>
      <c r="O341" t="s">
        <v>1255</v>
      </c>
      <c r="P341" t="s">
        <v>1255</v>
      </c>
    </row>
    <row r="342" spans="1:16">
      <c r="A342" t="s">
        <v>1255</v>
      </c>
      <c r="B342" t="s">
        <v>10054</v>
      </c>
      <c r="C342" t="s">
        <v>10048</v>
      </c>
      <c r="D342" t="s">
        <v>10055</v>
      </c>
      <c r="E342" t="s">
        <v>9646</v>
      </c>
      <c r="F342" t="s">
        <v>10056</v>
      </c>
      <c r="G342" t="s">
        <v>1255</v>
      </c>
      <c r="H342" t="s">
        <v>1255</v>
      </c>
      <c r="I342" t="s">
        <v>1255</v>
      </c>
      <c r="J342" t="s">
        <v>1255</v>
      </c>
      <c r="K342" t="s">
        <v>1255</v>
      </c>
      <c r="L342" t="s">
        <v>1255</v>
      </c>
      <c r="M342" t="s">
        <v>1255</v>
      </c>
      <c r="N342" t="s">
        <v>1255</v>
      </c>
      <c r="O342" t="s">
        <v>1255</v>
      </c>
      <c r="P342" t="s">
        <v>1255</v>
      </c>
    </row>
    <row r="343" spans="1:16">
      <c r="A343" t="s">
        <v>1255</v>
      </c>
      <c r="B343" t="s">
        <v>1255</v>
      </c>
      <c r="C343" t="s">
        <v>10048</v>
      </c>
      <c r="D343" t="s">
        <v>10057</v>
      </c>
      <c r="E343" t="s">
        <v>9684</v>
      </c>
      <c r="F343" t="s">
        <v>1255</v>
      </c>
      <c r="G343" t="s">
        <v>1255</v>
      </c>
      <c r="H343" t="s">
        <v>1255</v>
      </c>
      <c r="I343" t="s">
        <v>1255</v>
      </c>
      <c r="J343" t="s">
        <v>1255</v>
      </c>
      <c r="K343" t="s">
        <v>1255</v>
      </c>
      <c r="L343" t="s">
        <v>1255</v>
      </c>
      <c r="M343" t="s">
        <v>1255</v>
      </c>
      <c r="N343" t="s">
        <v>1255</v>
      </c>
      <c r="O343" t="s">
        <v>1255</v>
      </c>
      <c r="P343" t="s">
        <v>1255</v>
      </c>
    </row>
    <row r="344" spans="1:16">
      <c r="A344" t="s">
        <v>1255</v>
      </c>
      <c r="B344" t="s">
        <v>1255</v>
      </c>
      <c r="C344" t="s">
        <v>10048</v>
      </c>
      <c r="D344" t="s">
        <v>10058</v>
      </c>
      <c r="E344" t="s">
        <v>9646</v>
      </c>
      <c r="F344" t="s">
        <v>10059</v>
      </c>
      <c r="G344" t="s">
        <v>10060</v>
      </c>
      <c r="H344" t="s">
        <v>1255</v>
      </c>
      <c r="I344" t="s">
        <v>1255</v>
      </c>
      <c r="J344" t="s">
        <v>1255</v>
      </c>
      <c r="K344" t="s">
        <v>1255</v>
      </c>
      <c r="L344" t="s">
        <v>1255</v>
      </c>
      <c r="M344" t="s">
        <v>1255</v>
      </c>
      <c r="N344" t="s">
        <v>1255</v>
      </c>
      <c r="O344" t="s">
        <v>1255</v>
      </c>
      <c r="P344" t="s">
        <v>1255</v>
      </c>
    </row>
    <row r="345" spans="1:16">
      <c r="A345" t="s">
        <v>1255</v>
      </c>
      <c r="B345" t="s">
        <v>1255</v>
      </c>
      <c r="C345" t="s">
        <v>10048</v>
      </c>
      <c r="D345" t="s">
        <v>10061</v>
      </c>
      <c r="E345" t="s">
        <v>10062</v>
      </c>
      <c r="F345" t="s">
        <v>1255</v>
      </c>
      <c r="G345" t="s">
        <v>1255</v>
      </c>
      <c r="H345" t="s">
        <v>1255</v>
      </c>
      <c r="I345" t="s">
        <v>1255</v>
      </c>
      <c r="J345" t="s">
        <v>1255</v>
      </c>
      <c r="K345" t="s">
        <v>1255</v>
      </c>
      <c r="L345" t="s">
        <v>1255</v>
      </c>
      <c r="M345" t="s">
        <v>1255</v>
      </c>
      <c r="N345" t="s">
        <v>1255</v>
      </c>
      <c r="O345" t="s">
        <v>1255</v>
      </c>
      <c r="P345" t="s">
        <v>1255</v>
      </c>
    </row>
    <row r="346" spans="1:16">
      <c r="A346" t="s">
        <v>1255</v>
      </c>
      <c r="B346" t="s">
        <v>1255</v>
      </c>
      <c r="C346" t="s">
        <v>10063</v>
      </c>
      <c r="D346" t="s">
        <v>10064</v>
      </c>
      <c r="E346" t="s">
        <v>9889</v>
      </c>
      <c r="F346" t="s">
        <v>1255</v>
      </c>
      <c r="G346" t="s">
        <v>1255</v>
      </c>
      <c r="H346" t="s">
        <v>1255</v>
      </c>
      <c r="I346" t="s">
        <v>1255</v>
      </c>
      <c r="J346" t="s">
        <v>1255</v>
      </c>
      <c r="K346" t="s">
        <v>1255</v>
      </c>
      <c r="L346" t="s">
        <v>1255</v>
      </c>
      <c r="M346" t="s">
        <v>1255</v>
      </c>
      <c r="N346" t="s">
        <v>1255</v>
      </c>
      <c r="O346" t="s">
        <v>1255</v>
      </c>
      <c r="P346" t="s">
        <v>1255</v>
      </c>
    </row>
    <row r="347" spans="1:16">
      <c r="A347" t="s">
        <v>1255</v>
      </c>
      <c r="B347" t="s">
        <v>1255</v>
      </c>
      <c r="C347" t="s">
        <v>10063</v>
      </c>
      <c r="D347" t="s">
        <v>10065</v>
      </c>
      <c r="E347" t="s">
        <v>10066</v>
      </c>
      <c r="F347" t="s">
        <v>9646</v>
      </c>
      <c r="G347" t="s">
        <v>1255</v>
      </c>
      <c r="H347" t="s">
        <v>1255</v>
      </c>
      <c r="I347" t="s">
        <v>1255</v>
      </c>
      <c r="J347" t="s">
        <v>1255</v>
      </c>
      <c r="K347" t="s">
        <v>1255</v>
      </c>
      <c r="L347" t="s">
        <v>1255</v>
      </c>
      <c r="M347" t="s">
        <v>1255</v>
      </c>
      <c r="N347" t="s">
        <v>1255</v>
      </c>
      <c r="O347" t="s">
        <v>1255</v>
      </c>
      <c r="P347" t="s">
        <v>1255</v>
      </c>
    </row>
    <row r="348" spans="1:16">
      <c r="A348" t="s">
        <v>1255</v>
      </c>
      <c r="B348" t="s">
        <v>1255</v>
      </c>
      <c r="C348" t="s">
        <v>10067</v>
      </c>
      <c r="D348" t="s">
        <v>10068</v>
      </c>
      <c r="E348" t="s">
        <v>10069</v>
      </c>
      <c r="F348" t="s">
        <v>9646</v>
      </c>
      <c r="G348" t="s">
        <v>1255</v>
      </c>
      <c r="H348" t="s">
        <v>1255</v>
      </c>
      <c r="I348" t="s">
        <v>1255</v>
      </c>
      <c r="J348" t="s">
        <v>1255</v>
      </c>
      <c r="K348" t="s">
        <v>1255</v>
      </c>
      <c r="L348" t="s">
        <v>1255</v>
      </c>
      <c r="M348" t="s">
        <v>1255</v>
      </c>
      <c r="N348" t="s">
        <v>1255</v>
      </c>
      <c r="O348" t="s">
        <v>1255</v>
      </c>
      <c r="P348" t="s">
        <v>1255</v>
      </c>
    </row>
    <row r="349" spans="1:16">
      <c r="A349" t="s">
        <v>1255</v>
      </c>
      <c r="B349" t="s">
        <v>1255</v>
      </c>
      <c r="C349" t="s">
        <v>10070</v>
      </c>
      <c r="D349" t="s">
        <v>10071</v>
      </c>
      <c r="E349" t="s">
        <v>9646</v>
      </c>
      <c r="F349" t="s">
        <v>10072</v>
      </c>
      <c r="G349" t="s">
        <v>1255</v>
      </c>
      <c r="H349" t="s">
        <v>1255</v>
      </c>
      <c r="I349" t="s">
        <v>1255</v>
      </c>
      <c r="J349" t="s">
        <v>1255</v>
      </c>
      <c r="K349" t="s">
        <v>1255</v>
      </c>
      <c r="L349" t="s">
        <v>1255</v>
      </c>
      <c r="M349" t="s">
        <v>1255</v>
      </c>
      <c r="N349" t="s">
        <v>1255</v>
      </c>
      <c r="O349" t="s">
        <v>1255</v>
      </c>
      <c r="P349" t="s">
        <v>1255</v>
      </c>
    </row>
    <row r="350" spans="1:16">
      <c r="A350" t="s">
        <v>1255</v>
      </c>
      <c r="B350" t="s">
        <v>1255</v>
      </c>
      <c r="C350" t="s">
        <v>10070</v>
      </c>
      <c r="D350" t="s">
        <v>10073</v>
      </c>
      <c r="E350" t="s">
        <v>9646</v>
      </c>
      <c r="F350" t="s">
        <v>10074</v>
      </c>
      <c r="G350" t="s">
        <v>1255</v>
      </c>
      <c r="H350" t="s">
        <v>1255</v>
      </c>
      <c r="I350" t="s">
        <v>1255</v>
      </c>
      <c r="J350" t="s">
        <v>1255</v>
      </c>
      <c r="K350" t="s">
        <v>1255</v>
      </c>
      <c r="L350" t="s">
        <v>1255</v>
      </c>
      <c r="M350" t="s">
        <v>1255</v>
      </c>
      <c r="N350" t="s">
        <v>1255</v>
      </c>
      <c r="O350" t="s">
        <v>1255</v>
      </c>
      <c r="P350" t="s">
        <v>1255</v>
      </c>
    </row>
    <row r="351" spans="1:16">
      <c r="A351" t="s">
        <v>1255</v>
      </c>
      <c r="B351" t="s">
        <v>1255</v>
      </c>
      <c r="C351" t="s">
        <v>10070</v>
      </c>
      <c r="D351" t="s">
        <v>10075</v>
      </c>
      <c r="E351" t="s">
        <v>9646</v>
      </c>
      <c r="F351" t="s">
        <v>10076</v>
      </c>
      <c r="G351" t="s">
        <v>1255</v>
      </c>
      <c r="H351" t="s">
        <v>1255</v>
      </c>
      <c r="I351" t="s">
        <v>1255</v>
      </c>
      <c r="J351" t="s">
        <v>1255</v>
      </c>
      <c r="K351" t="s">
        <v>1255</v>
      </c>
      <c r="L351" t="s">
        <v>1255</v>
      </c>
      <c r="M351" t="s">
        <v>1255</v>
      </c>
      <c r="N351" t="s">
        <v>1255</v>
      </c>
      <c r="O351" t="s">
        <v>1255</v>
      </c>
      <c r="P351" t="s">
        <v>1255</v>
      </c>
    </row>
    <row r="352" spans="1:16">
      <c r="A352" t="s">
        <v>1255</v>
      </c>
      <c r="B352" t="s">
        <v>1255</v>
      </c>
      <c r="C352" t="s">
        <v>10070</v>
      </c>
      <c r="D352" t="s">
        <v>10077</v>
      </c>
      <c r="E352" t="s">
        <v>9646</v>
      </c>
      <c r="F352" t="s">
        <v>10078</v>
      </c>
      <c r="G352" t="s">
        <v>1255</v>
      </c>
      <c r="H352" t="s">
        <v>1255</v>
      </c>
      <c r="I352" t="s">
        <v>1255</v>
      </c>
      <c r="J352" t="s">
        <v>1255</v>
      </c>
      <c r="K352" t="s">
        <v>1255</v>
      </c>
      <c r="L352" t="s">
        <v>1255</v>
      </c>
      <c r="M352" t="s">
        <v>1255</v>
      </c>
      <c r="N352" t="s">
        <v>1255</v>
      </c>
      <c r="O352" t="s">
        <v>1255</v>
      </c>
      <c r="P352" t="s">
        <v>1255</v>
      </c>
    </row>
    <row r="353" spans="1:16">
      <c r="A353" t="s">
        <v>1255</v>
      </c>
      <c r="B353" t="s">
        <v>1255</v>
      </c>
      <c r="C353" t="s">
        <v>10070</v>
      </c>
      <c r="D353" t="s">
        <v>10079</v>
      </c>
      <c r="E353" t="s">
        <v>9646</v>
      </c>
      <c r="F353" t="s">
        <v>10080</v>
      </c>
      <c r="G353" t="s">
        <v>1255</v>
      </c>
      <c r="H353" t="s">
        <v>1255</v>
      </c>
      <c r="I353" t="s">
        <v>1255</v>
      </c>
      <c r="J353" t="s">
        <v>1255</v>
      </c>
      <c r="K353" t="s">
        <v>1255</v>
      </c>
      <c r="L353" t="s">
        <v>1255</v>
      </c>
      <c r="M353" t="s">
        <v>1255</v>
      </c>
      <c r="N353" t="s">
        <v>1255</v>
      </c>
      <c r="O353" t="s">
        <v>1255</v>
      </c>
      <c r="P353" t="s">
        <v>1255</v>
      </c>
    </row>
    <row r="354" spans="1:16">
      <c r="A354" t="s">
        <v>1255</v>
      </c>
      <c r="B354" t="s">
        <v>1255</v>
      </c>
      <c r="C354" t="s">
        <v>10070</v>
      </c>
      <c r="D354" t="s">
        <v>10081</v>
      </c>
      <c r="E354" t="s">
        <v>9646</v>
      </c>
      <c r="F354" t="s">
        <v>10082</v>
      </c>
      <c r="G354" t="s">
        <v>1255</v>
      </c>
      <c r="H354" t="s">
        <v>1255</v>
      </c>
      <c r="I354" t="s">
        <v>1255</v>
      </c>
      <c r="J354" t="s">
        <v>1255</v>
      </c>
      <c r="K354" t="s">
        <v>1255</v>
      </c>
      <c r="L354" t="s">
        <v>1255</v>
      </c>
      <c r="M354" t="s">
        <v>1255</v>
      </c>
      <c r="N354" t="s">
        <v>1255</v>
      </c>
      <c r="O354" t="s">
        <v>1255</v>
      </c>
      <c r="P354" t="s">
        <v>1255</v>
      </c>
    </row>
    <row r="355" spans="1:16">
      <c r="A355" t="s">
        <v>1255</v>
      </c>
      <c r="B355" t="s">
        <v>1255</v>
      </c>
      <c r="C355" t="s">
        <v>10070</v>
      </c>
      <c r="D355" t="s">
        <v>10083</v>
      </c>
      <c r="E355" t="s">
        <v>10084</v>
      </c>
      <c r="F355" t="s">
        <v>9646</v>
      </c>
      <c r="G355" t="s">
        <v>1255</v>
      </c>
      <c r="H355" t="s">
        <v>1255</v>
      </c>
      <c r="I355" t="s">
        <v>1255</v>
      </c>
      <c r="J355" t="s">
        <v>1255</v>
      </c>
      <c r="K355" t="s">
        <v>1255</v>
      </c>
      <c r="L355" t="s">
        <v>1255</v>
      </c>
      <c r="M355" t="s">
        <v>1255</v>
      </c>
      <c r="N355" t="s">
        <v>1255</v>
      </c>
      <c r="O355" t="s">
        <v>1255</v>
      </c>
      <c r="P355" t="s">
        <v>1255</v>
      </c>
    </row>
    <row r="356" spans="1:16">
      <c r="A356" t="s">
        <v>1255</v>
      </c>
      <c r="B356" t="s">
        <v>1255</v>
      </c>
      <c r="C356" t="s">
        <v>10070</v>
      </c>
      <c r="D356" t="s">
        <v>10085</v>
      </c>
      <c r="E356" t="s">
        <v>9680</v>
      </c>
      <c r="F356" t="s">
        <v>9646</v>
      </c>
      <c r="G356" t="s">
        <v>10086</v>
      </c>
      <c r="H356" t="s">
        <v>1255</v>
      </c>
      <c r="I356" t="s">
        <v>1255</v>
      </c>
      <c r="J356" t="s">
        <v>1255</v>
      </c>
      <c r="K356" t="s">
        <v>1255</v>
      </c>
      <c r="L356" t="s">
        <v>1255</v>
      </c>
      <c r="M356" t="s">
        <v>1255</v>
      </c>
      <c r="N356" t="s">
        <v>1255</v>
      </c>
      <c r="O356" t="s">
        <v>1255</v>
      </c>
      <c r="P356" t="s">
        <v>1255</v>
      </c>
    </row>
    <row r="357" spans="1:16">
      <c r="A357" t="s">
        <v>1255</v>
      </c>
      <c r="B357" t="s">
        <v>1255</v>
      </c>
      <c r="C357" t="s">
        <v>10087</v>
      </c>
      <c r="D357" t="s">
        <v>10088</v>
      </c>
      <c r="E357" t="s">
        <v>10089</v>
      </c>
      <c r="F357" t="s">
        <v>9646</v>
      </c>
      <c r="G357" t="s">
        <v>10086</v>
      </c>
      <c r="H357" t="s">
        <v>1255</v>
      </c>
      <c r="I357" t="s">
        <v>1255</v>
      </c>
      <c r="J357" t="s">
        <v>1255</v>
      </c>
      <c r="K357" t="s">
        <v>1255</v>
      </c>
      <c r="L357" t="s">
        <v>1255</v>
      </c>
      <c r="M357" t="s">
        <v>1255</v>
      </c>
      <c r="N357" t="s">
        <v>1255</v>
      </c>
      <c r="O357" t="s">
        <v>1255</v>
      </c>
      <c r="P357" t="s">
        <v>1255</v>
      </c>
    </row>
    <row r="358" spans="1:16">
      <c r="A358" t="s">
        <v>1255</v>
      </c>
      <c r="B358" t="s">
        <v>1255</v>
      </c>
      <c r="C358" t="s">
        <v>10090</v>
      </c>
      <c r="D358" t="s">
        <v>10091</v>
      </c>
      <c r="E358" t="s">
        <v>9730</v>
      </c>
      <c r="F358" t="s">
        <v>9646</v>
      </c>
      <c r="G358" t="s">
        <v>1255</v>
      </c>
      <c r="H358" t="s">
        <v>1255</v>
      </c>
      <c r="I358" t="s">
        <v>1255</v>
      </c>
      <c r="J358" t="s">
        <v>1255</v>
      </c>
      <c r="K358" t="s">
        <v>1255</v>
      </c>
      <c r="L358" t="s">
        <v>1255</v>
      </c>
      <c r="M358" t="s">
        <v>1255</v>
      </c>
      <c r="N358" t="s">
        <v>1255</v>
      </c>
      <c r="O358" t="s">
        <v>1255</v>
      </c>
      <c r="P358" t="s">
        <v>1255</v>
      </c>
    </row>
    <row r="359" spans="1:16">
      <c r="A359" t="s">
        <v>1255</v>
      </c>
      <c r="B359" t="s">
        <v>1255</v>
      </c>
      <c r="C359" t="s">
        <v>10090</v>
      </c>
      <c r="D359" t="s">
        <v>10092</v>
      </c>
      <c r="E359" t="s">
        <v>9645</v>
      </c>
      <c r="F359" t="s">
        <v>1255</v>
      </c>
      <c r="G359" t="s">
        <v>1255</v>
      </c>
      <c r="H359" t="s">
        <v>1255</v>
      </c>
      <c r="I359" t="s">
        <v>1255</v>
      </c>
      <c r="J359" t="s">
        <v>1255</v>
      </c>
      <c r="K359" t="s">
        <v>1255</v>
      </c>
      <c r="L359" t="s">
        <v>1255</v>
      </c>
      <c r="M359" t="s">
        <v>1255</v>
      </c>
      <c r="N359" t="s">
        <v>1255</v>
      </c>
      <c r="O359" t="s">
        <v>1255</v>
      </c>
      <c r="P359" t="s">
        <v>1255</v>
      </c>
    </row>
    <row r="360" spans="1:16">
      <c r="A360" t="s">
        <v>1255</v>
      </c>
      <c r="B360" t="s">
        <v>1255</v>
      </c>
      <c r="C360" t="s">
        <v>10093</v>
      </c>
      <c r="D360" t="s">
        <v>10094</v>
      </c>
      <c r="E360" t="s">
        <v>9646</v>
      </c>
      <c r="F360" t="s">
        <v>10095</v>
      </c>
      <c r="G360" t="s">
        <v>1255</v>
      </c>
      <c r="H360" t="s">
        <v>1255</v>
      </c>
      <c r="I360" t="s">
        <v>1255</v>
      </c>
      <c r="J360" t="s">
        <v>1255</v>
      </c>
      <c r="K360" t="s">
        <v>1255</v>
      </c>
      <c r="L360" t="s">
        <v>1255</v>
      </c>
      <c r="M360" t="s">
        <v>1255</v>
      </c>
      <c r="N360" t="s">
        <v>1255</v>
      </c>
      <c r="O360" t="s">
        <v>1255</v>
      </c>
      <c r="P360" t="s">
        <v>1255</v>
      </c>
    </row>
    <row r="361" spans="1:16">
      <c r="A361" t="s">
        <v>1255</v>
      </c>
      <c r="B361" t="s">
        <v>1255</v>
      </c>
      <c r="C361" t="s">
        <v>10093</v>
      </c>
      <c r="D361" t="s">
        <v>10096</v>
      </c>
      <c r="E361" t="s">
        <v>9730</v>
      </c>
      <c r="F361" t="s">
        <v>1255</v>
      </c>
      <c r="G361" t="s">
        <v>1255</v>
      </c>
      <c r="H361" t="s">
        <v>1255</v>
      </c>
      <c r="I361" t="s">
        <v>1255</v>
      </c>
      <c r="J361" t="s">
        <v>1255</v>
      </c>
      <c r="K361" t="s">
        <v>1255</v>
      </c>
      <c r="L361" t="s">
        <v>1255</v>
      </c>
      <c r="M361" t="s">
        <v>1255</v>
      </c>
      <c r="N361" t="s">
        <v>1255</v>
      </c>
      <c r="O361" t="s">
        <v>1255</v>
      </c>
      <c r="P361" t="s">
        <v>1255</v>
      </c>
    </row>
    <row r="362" spans="1:16">
      <c r="A362" t="s">
        <v>1255</v>
      </c>
      <c r="B362" t="s">
        <v>1255</v>
      </c>
      <c r="C362" t="s">
        <v>10097</v>
      </c>
      <c r="D362" t="s">
        <v>10098</v>
      </c>
      <c r="E362" t="s">
        <v>9646</v>
      </c>
      <c r="F362" t="s">
        <v>9756</v>
      </c>
      <c r="G362" t="s">
        <v>1255</v>
      </c>
      <c r="H362" t="s">
        <v>1255</v>
      </c>
      <c r="I362" t="s">
        <v>1255</v>
      </c>
      <c r="J362" t="s">
        <v>1255</v>
      </c>
      <c r="K362" t="s">
        <v>1255</v>
      </c>
      <c r="L362" t="s">
        <v>1255</v>
      </c>
      <c r="M362" t="s">
        <v>1255</v>
      </c>
      <c r="N362" t="s">
        <v>1255</v>
      </c>
      <c r="O362" t="s">
        <v>1255</v>
      </c>
      <c r="P362" t="s">
        <v>1255</v>
      </c>
    </row>
    <row r="363" spans="1:16">
      <c r="A363" t="s">
        <v>1255</v>
      </c>
      <c r="B363" t="s">
        <v>1255</v>
      </c>
      <c r="C363" t="s">
        <v>10097</v>
      </c>
      <c r="D363" t="s">
        <v>10099</v>
      </c>
      <c r="E363" t="s">
        <v>10100</v>
      </c>
      <c r="F363" t="s">
        <v>9646</v>
      </c>
      <c r="G363" t="s">
        <v>1255</v>
      </c>
      <c r="H363" t="s">
        <v>1255</v>
      </c>
      <c r="I363" t="s">
        <v>1255</v>
      </c>
      <c r="J363" t="s">
        <v>1255</v>
      </c>
      <c r="K363" t="s">
        <v>1255</v>
      </c>
      <c r="L363" t="s">
        <v>1255</v>
      </c>
      <c r="M363" t="s">
        <v>1255</v>
      </c>
      <c r="N363" t="s">
        <v>1255</v>
      </c>
      <c r="O363" t="s">
        <v>1255</v>
      </c>
      <c r="P363" t="s">
        <v>1255</v>
      </c>
    </row>
    <row r="364" spans="1:16">
      <c r="A364" t="s">
        <v>1255</v>
      </c>
      <c r="B364" t="s">
        <v>1255</v>
      </c>
      <c r="C364" t="s">
        <v>10097</v>
      </c>
      <c r="D364" t="s">
        <v>10101</v>
      </c>
      <c r="E364" t="s">
        <v>9645</v>
      </c>
      <c r="F364" t="s">
        <v>9646</v>
      </c>
      <c r="G364" t="s">
        <v>1255</v>
      </c>
      <c r="H364" t="s">
        <v>1255</v>
      </c>
      <c r="I364" t="s">
        <v>1255</v>
      </c>
      <c r="J364" t="s">
        <v>1255</v>
      </c>
      <c r="K364" t="s">
        <v>1255</v>
      </c>
      <c r="L364" t="s">
        <v>1255</v>
      </c>
      <c r="M364" t="s">
        <v>1255</v>
      </c>
      <c r="N364" t="s">
        <v>1255</v>
      </c>
      <c r="O364" t="s">
        <v>1255</v>
      </c>
      <c r="P364" t="s">
        <v>1255</v>
      </c>
    </row>
    <row r="365" spans="1:16">
      <c r="A365" t="s">
        <v>1255</v>
      </c>
      <c r="B365" t="s">
        <v>1255</v>
      </c>
      <c r="C365" t="s">
        <v>10097</v>
      </c>
      <c r="D365" t="s">
        <v>10102</v>
      </c>
      <c r="E365" t="s">
        <v>9730</v>
      </c>
      <c r="F365" t="s">
        <v>1255</v>
      </c>
      <c r="G365" t="s">
        <v>1255</v>
      </c>
      <c r="H365" t="s">
        <v>1255</v>
      </c>
      <c r="I365" t="s">
        <v>1255</v>
      </c>
      <c r="J365" t="s">
        <v>1255</v>
      </c>
      <c r="K365" t="s">
        <v>1255</v>
      </c>
      <c r="L365" t="s">
        <v>1255</v>
      </c>
      <c r="M365" t="s">
        <v>1255</v>
      </c>
      <c r="N365" t="s">
        <v>1255</v>
      </c>
      <c r="O365" t="s">
        <v>1255</v>
      </c>
      <c r="P365" t="s">
        <v>1255</v>
      </c>
    </row>
    <row r="366" spans="1:16">
      <c r="A366" t="s">
        <v>1255</v>
      </c>
      <c r="B366" t="s">
        <v>1255</v>
      </c>
      <c r="C366" t="s">
        <v>10045</v>
      </c>
      <c r="D366" t="s">
        <v>10103</v>
      </c>
      <c r="E366" t="s">
        <v>9686</v>
      </c>
      <c r="F366" t="s">
        <v>1255</v>
      </c>
      <c r="G366" t="s">
        <v>1255</v>
      </c>
      <c r="H366" t="s">
        <v>1255</v>
      </c>
      <c r="I366" t="s">
        <v>1255</v>
      </c>
      <c r="J366" t="s">
        <v>1255</v>
      </c>
      <c r="K366" t="s">
        <v>1255</v>
      </c>
      <c r="L366" t="s">
        <v>1255</v>
      </c>
      <c r="M366" t="s">
        <v>1255</v>
      </c>
      <c r="N366" t="s">
        <v>1255</v>
      </c>
      <c r="O366" t="s">
        <v>1255</v>
      </c>
      <c r="P366" t="s">
        <v>1255</v>
      </c>
    </row>
    <row r="367" spans="1:16">
      <c r="A367" t="s">
        <v>1255</v>
      </c>
      <c r="B367" t="s">
        <v>1255</v>
      </c>
      <c r="C367" t="s">
        <v>10045</v>
      </c>
      <c r="D367" t="s">
        <v>10104</v>
      </c>
      <c r="E367" t="s">
        <v>9663</v>
      </c>
      <c r="F367" t="s">
        <v>9646</v>
      </c>
      <c r="G367" t="s">
        <v>1255</v>
      </c>
      <c r="H367" t="s">
        <v>1255</v>
      </c>
      <c r="I367" t="s">
        <v>1255</v>
      </c>
      <c r="J367" t="s">
        <v>1255</v>
      </c>
      <c r="K367" t="s">
        <v>1255</v>
      </c>
      <c r="L367" t="s">
        <v>1255</v>
      </c>
      <c r="M367" t="s">
        <v>1255</v>
      </c>
      <c r="N367" t="s">
        <v>1255</v>
      </c>
      <c r="O367" t="s">
        <v>1255</v>
      </c>
      <c r="P367" t="s">
        <v>1255</v>
      </c>
    </row>
    <row r="368" spans="1:16">
      <c r="A368" t="s">
        <v>1255</v>
      </c>
      <c r="B368" t="s">
        <v>1255</v>
      </c>
      <c r="C368" t="s">
        <v>10045</v>
      </c>
      <c r="D368" t="s">
        <v>10105</v>
      </c>
      <c r="E368" t="s">
        <v>9680</v>
      </c>
      <c r="F368" t="s">
        <v>9646</v>
      </c>
      <c r="G368" t="s">
        <v>1255</v>
      </c>
      <c r="H368" t="s">
        <v>1255</v>
      </c>
      <c r="I368" t="s">
        <v>1255</v>
      </c>
      <c r="J368" t="s">
        <v>1255</v>
      </c>
      <c r="K368" t="s">
        <v>1255</v>
      </c>
      <c r="L368" t="s">
        <v>1255</v>
      </c>
      <c r="M368" t="s">
        <v>1255</v>
      </c>
      <c r="N368" t="s">
        <v>1255</v>
      </c>
      <c r="O368" t="s">
        <v>1255</v>
      </c>
      <c r="P368" t="s">
        <v>1255</v>
      </c>
    </row>
    <row r="369" spans="1:16">
      <c r="A369" t="s">
        <v>1255</v>
      </c>
      <c r="B369" t="s">
        <v>1255</v>
      </c>
      <c r="C369" t="s">
        <v>10045</v>
      </c>
      <c r="D369" t="s">
        <v>10106</v>
      </c>
      <c r="E369" t="s">
        <v>9680</v>
      </c>
      <c r="F369" t="s">
        <v>9646</v>
      </c>
      <c r="G369" t="s">
        <v>1255</v>
      </c>
      <c r="H369" t="s">
        <v>1255</v>
      </c>
      <c r="I369" t="s">
        <v>1255</v>
      </c>
      <c r="J369" t="s">
        <v>1255</v>
      </c>
      <c r="K369" t="s">
        <v>1255</v>
      </c>
      <c r="L369" t="s">
        <v>1255</v>
      </c>
      <c r="M369" t="s">
        <v>1255</v>
      </c>
      <c r="N369" t="s">
        <v>1255</v>
      </c>
      <c r="O369" t="s">
        <v>1255</v>
      </c>
      <c r="P369" t="s">
        <v>1255</v>
      </c>
    </row>
    <row r="370" spans="1:16">
      <c r="A370" t="s">
        <v>1255</v>
      </c>
      <c r="B370" t="s">
        <v>1255</v>
      </c>
      <c r="C370" t="s">
        <v>10045</v>
      </c>
      <c r="D370" t="s">
        <v>10107</v>
      </c>
      <c r="E370" t="s">
        <v>9782</v>
      </c>
      <c r="F370" t="s">
        <v>9646</v>
      </c>
      <c r="G370" t="s">
        <v>1255</v>
      </c>
      <c r="H370" t="s">
        <v>1255</v>
      </c>
      <c r="I370" t="s">
        <v>1255</v>
      </c>
      <c r="J370" t="s">
        <v>1255</v>
      </c>
      <c r="K370" t="s">
        <v>1255</v>
      </c>
      <c r="L370" t="s">
        <v>1255</v>
      </c>
      <c r="M370" t="s">
        <v>1255</v>
      </c>
      <c r="N370" t="s">
        <v>1255</v>
      </c>
      <c r="O370" t="s">
        <v>1255</v>
      </c>
      <c r="P370" t="s">
        <v>1255</v>
      </c>
    </row>
    <row r="371" spans="1:16">
      <c r="A371" t="s">
        <v>1255</v>
      </c>
      <c r="B371" t="s">
        <v>1255</v>
      </c>
      <c r="C371" t="s">
        <v>10045</v>
      </c>
      <c r="D371" t="s">
        <v>10108</v>
      </c>
      <c r="E371" t="s">
        <v>10109</v>
      </c>
      <c r="F371" t="s">
        <v>9646</v>
      </c>
      <c r="G371" t="s">
        <v>1255</v>
      </c>
      <c r="H371" t="s">
        <v>1255</v>
      </c>
      <c r="I371" t="s">
        <v>1255</v>
      </c>
      <c r="J371" t="s">
        <v>1255</v>
      </c>
      <c r="K371" t="s">
        <v>1255</v>
      </c>
      <c r="L371" t="s">
        <v>1255</v>
      </c>
      <c r="M371" t="s">
        <v>1255</v>
      </c>
      <c r="N371" t="s">
        <v>1255</v>
      </c>
      <c r="O371" t="s">
        <v>1255</v>
      </c>
      <c r="P371" t="s">
        <v>1255</v>
      </c>
    </row>
    <row r="372" spans="1:16">
      <c r="A372" t="s">
        <v>1255</v>
      </c>
      <c r="B372" t="s">
        <v>1255</v>
      </c>
      <c r="C372" t="s">
        <v>10045</v>
      </c>
      <c r="D372" t="s">
        <v>10110</v>
      </c>
      <c r="E372" t="s">
        <v>9663</v>
      </c>
      <c r="F372" t="s">
        <v>9646</v>
      </c>
      <c r="G372" t="s">
        <v>1255</v>
      </c>
      <c r="H372" t="s">
        <v>1255</v>
      </c>
      <c r="I372" t="s">
        <v>1255</v>
      </c>
      <c r="J372" t="s">
        <v>1255</v>
      </c>
      <c r="K372" t="s">
        <v>1255</v>
      </c>
      <c r="L372" t="s">
        <v>1255</v>
      </c>
      <c r="M372" t="s">
        <v>1255</v>
      </c>
      <c r="N372" t="s">
        <v>1255</v>
      </c>
      <c r="O372" t="s">
        <v>1255</v>
      </c>
      <c r="P372" t="s">
        <v>1255</v>
      </c>
    </row>
    <row r="373" spans="1:16">
      <c r="A373" t="s">
        <v>1255</v>
      </c>
      <c r="B373" t="s">
        <v>1255</v>
      </c>
      <c r="C373" t="s">
        <v>10045</v>
      </c>
      <c r="D373" t="s">
        <v>10111</v>
      </c>
      <c r="E373" t="s">
        <v>10112</v>
      </c>
      <c r="F373" t="s">
        <v>9646</v>
      </c>
      <c r="G373" t="s">
        <v>1255</v>
      </c>
      <c r="H373" t="s">
        <v>1255</v>
      </c>
      <c r="I373" t="s">
        <v>1255</v>
      </c>
      <c r="J373" t="s">
        <v>1255</v>
      </c>
      <c r="K373" t="s">
        <v>1255</v>
      </c>
      <c r="L373" t="s">
        <v>1255</v>
      </c>
      <c r="M373" t="s">
        <v>1255</v>
      </c>
      <c r="N373" t="s">
        <v>1255</v>
      </c>
      <c r="O373" t="s">
        <v>1255</v>
      </c>
      <c r="P373" t="s">
        <v>1255</v>
      </c>
    </row>
    <row r="374" spans="1:16">
      <c r="A374" t="s">
        <v>1255</v>
      </c>
      <c r="B374" t="s">
        <v>1255</v>
      </c>
      <c r="C374" t="s">
        <v>10045</v>
      </c>
      <c r="D374" t="s">
        <v>10113</v>
      </c>
      <c r="E374" t="s">
        <v>9645</v>
      </c>
      <c r="F374" t="s">
        <v>9646</v>
      </c>
      <c r="G374" t="s">
        <v>1255</v>
      </c>
      <c r="H374" t="s">
        <v>1255</v>
      </c>
      <c r="I374" t="s">
        <v>1255</v>
      </c>
      <c r="J374" t="s">
        <v>1255</v>
      </c>
      <c r="K374" t="s">
        <v>1255</v>
      </c>
      <c r="L374" t="s">
        <v>1255</v>
      </c>
      <c r="M374" t="s">
        <v>1255</v>
      </c>
      <c r="N374" t="s">
        <v>1255</v>
      </c>
      <c r="O374" t="s">
        <v>1255</v>
      </c>
      <c r="P374" t="s">
        <v>1255</v>
      </c>
    </row>
    <row r="375" spans="1:16">
      <c r="A375" t="s">
        <v>1255</v>
      </c>
      <c r="B375" t="s">
        <v>1255</v>
      </c>
      <c r="C375" t="s">
        <v>10045</v>
      </c>
      <c r="D375" t="s">
        <v>10114</v>
      </c>
      <c r="E375" t="s">
        <v>9740</v>
      </c>
      <c r="F375" t="s">
        <v>9646</v>
      </c>
      <c r="G375" t="s">
        <v>1255</v>
      </c>
      <c r="H375" t="s">
        <v>1255</v>
      </c>
      <c r="I375" t="s">
        <v>1255</v>
      </c>
      <c r="J375" t="s">
        <v>1255</v>
      </c>
      <c r="K375" t="s">
        <v>1255</v>
      </c>
      <c r="L375" t="s">
        <v>1255</v>
      </c>
      <c r="M375" t="s">
        <v>1255</v>
      </c>
      <c r="N375" t="s">
        <v>1255</v>
      </c>
      <c r="O375" t="s">
        <v>1255</v>
      </c>
      <c r="P375" t="s">
        <v>1255</v>
      </c>
    </row>
    <row r="376" spans="1:16">
      <c r="A376" t="s">
        <v>1255</v>
      </c>
      <c r="B376" t="s">
        <v>1255</v>
      </c>
      <c r="C376" t="s">
        <v>10045</v>
      </c>
      <c r="D376" t="s">
        <v>10115</v>
      </c>
      <c r="E376" t="s">
        <v>9705</v>
      </c>
      <c r="F376" t="s">
        <v>1255</v>
      </c>
      <c r="G376" t="s">
        <v>1255</v>
      </c>
      <c r="H376" t="s">
        <v>1255</v>
      </c>
      <c r="I376" t="s">
        <v>1255</v>
      </c>
      <c r="J376" t="s">
        <v>1255</v>
      </c>
      <c r="K376" t="s">
        <v>1255</v>
      </c>
      <c r="L376" t="s">
        <v>1255</v>
      </c>
      <c r="M376" t="s">
        <v>1255</v>
      </c>
      <c r="N376" t="s">
        <v>1255</v>
      </c>
      <c r="O376" t="s">
        <v>1255</v>
      </c>
      <c r="P376" t="s">
        <v>1255</v>
      </c>
    </row>
    <row r="377" spans="1:16">
      <c r="A377" t="s">
        <v>1255</v>
      </c>
      <c r="B377" t="s">
        <v>1255</v>
      </c>
      <c r="C377" t="s">
        <v>10045</v>
      </c>
      <c r="D377" t="s">
        <v>10116</v>
      </c>
      <c r="E377" t="s">
        <v>9645</v>
      </c>
      <c r="F377" t="s">
        <v>1255</v>
      </c>
      <c r="G377" t="s">
        <v>1255</v>
      </c>
      <c r="H377" t="s">
        <v>1255</v>
      </c>
      <c r="I377" t="s">
        <v>1255</v>
      </c>
      <c r="J377" t="s">
        <v>1255</v>
      </c>
      <c r="K377" t="s">
        <v>1255</v>
      </c>
      <c r="L377" t="s">
        <v>1255</v>
      </c>
      <c r="M377" t="s">
        <v>1255</v>
      </c>
      <c r="N377" t="s">
        <v>1255</v>
      </c>
      <c r="O377" t="s">
        <v>1255</v>
      </c>
      <c r="P377" t="s">
        <v>1255</v>
      </c>
    </row>
    <row r="378" spans="1:16">
      <c r="A378" t="s">
        <v>1255</v>
      </c>
      <c r="B378" t="s">
        <v>1255</v>
      </c>
      <c r="C378" t="s">
        <v>10045</v>
      </c>
      <c r="D378" t="s">
        <v>10117</v>
      </c>
      <c r="E378" t="s">
        <v>9680</v>
      </c>
      <c r="F378" t="s">
        <v>1255</v>
      </c>
      <c r="G378" t="s">
        <v>1255</v>
      </c>
      <c r="H378" t="s">
        <v>1255</v>
      </c>
      <c r="I378" t="s">
        <v>1255</v>
      </c>
      <c r="J378" t="s">
        <v>1255</v>
      </c>
      <c r="K378" t="s">
        <v>1255</v>
      </c>
      <c r="L378" t="s">
        <v>1255</v>
      </c>
      <c r="M378" t="s">
        <v>1255</v>
      </c>
      <c r="N378" t="s">
        <v>1255</v>
      </c>
      <c r="O378" t="s">
        <v>1255</v>
      </c>
      <c r="P378" t="s">
        <v>1255</v>
      </c>
    </row>
    <row r="379" spans="1:16">
      <c r="A379" t="s">
        <v>1255</v>
      </c>
      <c r="B379" t="s">
        <v>1255</v>
      </c>
      <c r="C379" t="s">
        <v>10118</v>
      </c>
      <c r="D379" t="s">
        <v>10119</v>
      </c>
      <c r="E379" t="s">
        <v>9646</v>
      </c>
      <c r="F379" t="s">
        <v>10059</v>
      </c>
      <c r="G379" t="s">
        <v>1255</v>
      </c>
      <c r="H379" t="s">
        <v>1255</v>
      </c>
      <c r="I379" t="s">
        <v>1255</v>
      </c>
      <c r="J379" t="s">
        <v>1255</v>
      </c>
      <c r="K379" t="s">
        <v>1255</v>
      </c>
      <c r="L379" t="s">
        <v>1255</v>
      </c>
      <c r="M379" t="s">
        <v>1255</v>
      </c>
      <c r="N379" t="s">
        <v>1255</v>
      </c>
      <c r="O379" t="s">
        <v>1255</v>
      </c>
      <c r="P379" t="s">
        <v>1255</v>
      </c>
    </row>
    <row r="380" spans="1:16">
      <c r="A380" t="s">
        <v>1255</v>
      </c>
      <c r="B380" t="s">
        <v>1255</v>
      </c>
      <c r="C380" t="s">
        <v>10118</v>
      </c>
      <c r="D380" t="s">
        <v>10120</v>
      </c>
      <c r="E380" t="s">
        <v>9646</v>
      </c>
      <c r="F380" t="s">
        <v>10121</v>
      </c>
      <c r="G380" t="s">
        <v>1255</v>
      </c>
      <c r="H380" t="s">
        <v>1255</v>
      </c>
      <c r="I380" t="s">
        <v>1255</v>
      </c>
      <c r="J380" t="s">
        <v>1255</v>
      </c>
      <c r="K380" t="s">
        <v>1255</v>
      </c>
      <c r="L380" t="s">
        <v>1255</v>
      </c>
      <c r="M380" t="s">
        <v>1255</v>
      </c>
      <c r="N380" t="s">
        <v>1255</v>
      </c>
      <c r="O380" t="s">
        <v>1255</v>
      </c>
      <c r="P380" t="s">
        <v>1255</v>
      </c>
    </row>
    <row r="381" spans="1:16">
      <c r="A381" t="s">
        <v>1255</v>
      </c>
      <c r="B381" t="s">
        <v>1255</v>
      </c>
      <c r="C381" t="s">
        <v>10118</v>
      </c>
      <c r="D381" t="s">
        <v>10122</v>
      </c>
      <c r="E381" t="s">
        <v>9646</v>
      </c>
      <c r="F381" t="s">
        <v>10123</v>
      </c>
      <c r="G381" t="s">
        <v>1255</v>
      </c>
      <c r="H381" t="s">
        <v>1255</v>
      </c>
      <c r="I381" t="s">
        <v>1255</v>
      </c>
      <c r="J381" t="s">
        <v>1255</v>
      </c>
      <c r="K381" t="s">
        <v>1255</v>
      </c>
      <c r="L381" t="s">
        <v>1255</v>
      </c>
      <c r="M381" t="s">
        <v>1255</v>
      </c>
      <c r="N381" t="s">
        <v>1255</v>
      </c>
      <c r="O381" t="s">
        <v>1255</v>
      </c>
      <c r="P381" t="s">
        <v>1255</v>
      </c>
    </row>
    <row r="382" spans="1:16">
      <c r="A382" t="s">
        <v>1255</v>
      </c>
      <c r="B382" t="s">
        <v>1255</v>
      </c>
      <c r="C382" t="s">
        <v>10118</v>
      </c>
      <c r="D382" t="s">
        <v>10124</v>
      </c>
      <c r="E382" t="s">
        <v>9646</v>
      </c>
      <c r="F382" t="s">
        <v>10125</v>
      </c>
      <c r="G382" t="s">
        <v>1255</v>
      </c>
      <c r="H382" t="s">
        <v>1255</v>
      </c>
      <c r="I382" t="s">
        <v>1255</v>
      </c>
      <c r="J382" t="s">
        <v>1255</v>
      </c>
      <c r="K382" t="s">
        <v>1255</v>
      </c>
      <c r="L382" t="s">
        <v>1255</v>
      </c>
      <c r="M382" t="s">
        <v>1255</v>
      </c>
      <c r="N382" t="s">
        <v>1255</v>
      </c>
      <c r="O382" t="s">
        <v>1255</v>
      </c>
      <c r="P382" t="s">
        <v>1255</v>
      </c>
    </row>
    <row r="383" spans="1:16">
      <c r="A383" t="s">
        <v>1255</v>
      </c>
      <c r="B383" t="s">
        <v>1255</v>
      </c>
      <c r="C383" t="s">
        <v>10118</v>
      </c>
      <c r="D383" t="s">
        <v>10126</v>
      </c>
      <c r="E383" t="s">
        <v>9646</v>
      </c>
      <c r="F383" t="s">
        <v>10127</v>
      </c>
      <c r="G383" t="s">
        <v>1255</v>
      </c>
      <c r="H383" t="s">
        <v>1255</v>
      </c>
      <c r="I383" t="s">
        <v>1255</v>
      </c>
      <c r="J383" t="s">
        <v>1255</v>
      </c>
      <c r="K383" t="s">
        <v>1255</v>
      </c>
      <c r="L383" t="s">
        <v>1255</v>
      </c>
      <c r="M383" t="s">
        <v>1255</v>
      </c>
      <c r="N383" t="s">
        <v>1255</v>
      </c>
      <c r="O383" t="s">
        <v>1255</v>
      </c>
      <c r="P383" t="s">
        <v>1255</v>
      </c>
    </row>
    <row r="384" spans="1:16">
      <c r="A384" t="s">
        <v>1255</v>
      </c>
      <c r="B384" t="s">
        <v>1255</v>
      </c>
      <c r="C384" t="s">
        <v>10118</v>
      </c>
      <c r="D384" t="s">
        <v>10128</v>
      </c>
      <c r="E384" t="s">
        <v>9646</v>
      </c>
      <c r="F384" t="s">
        <v>10129</v>
      </c>
      <c r="G384" t="s">
        <v>1255</v>
      </c>
      <c r="H384" t="s">
        <v>1255</v>
      </c>
      <c r="I384" t="s">
        <v>1255</v>
      </c>
      <c r="J384" t="s">
        <v>1255</v>
      </c>
      <c r="K384" t="s">
        <v>1255</v>
      </c>
      <c r="L384" t="s">
        <v>1255</v>
      </c>
      <c r="M384" t="s">
        <v>1255</v>
      </c>
      <c r="N384" t="s">
        <v>1255</v>
      </c>
      <c r="O384" t="s">
        <v>1255</v>
      </c>
      <c r="P384" t="s">
        <v>1255</v>
      </c>
    </row>
    <row r="385" spans="1:16">
      <c r="A385" t="s">
        <v>1255</v>
      </c>
      <c r="B385" t="s">
        <v>1255</v>
      </c>
      <c r="C385" t="s">
        <v>10118</v>
      </c>
      <c r="D385" t="s">
        <v>10130</v>
      </c>
      <c r="E385" t="s">
        <v>9646</v>
      </c>
      <c r="F385" t="s">
        <v>10131</v>
      </c>
      <c r="G385" t="s">
        <v>1255</v>
      </c>
      <c r="H385" t="s">
        <v>1255</v>
      </c>
      <c r="I385" t="s">
        <v>1255</v>
      </c>
      <c r="J385" t="s">
        <v>1255</v>
      </c>
      <c r="K385" t="s">
        <v>1255</v>
      </c>
      <c r="L385" t="s">
        <v>1255</v>
      </c>
      <c r="M385" t="s">
        <v>1255</v>
      </c>
      <c r="N385" t="s">
        <v>1255</v>
      </c>
      <c r="O385" t="s">
        <v>1255</v>
      </c>
      <c r="P385" t="s">
        <v>1255</v>
      </c>
    </row>
    <row r="386" spans="1:16">
      <c r="A386" t="s">
        <v>1255</v>
      </c>
      <c r="B386" t="s">
        <v>1255</v>
      </c>
      <c r="C386" t="s">
        <v>10118</v>
      </c>
      <c r="D386" t="s">
        <v>10132</v>
      </c>
      <c r="E386" t="s">
        <v>9646</v>
      </c>
      <c r="F386" t="s">
        <v>10131</v>
      </c>
      <c r="G386" t="s">
        <v>1255</v>
      </c>
      <c r="H386" t="s">
        <v>1255</v>
      </c>
      <c r="I386" t="s">
        <v>1255</v>
      </c>
      <c r="J386" t="s">
        <v>1255</v>
      </c>
      <c r="K386" t="s">
        <v>1255</v>
      </c>
      <c r="L386" t="s">
        <v>1255</v>
      </c>
      <c r="M386" t="s">
        <v>1255</v>
      </c>
      <c r="N386" t="s">
        <v>1255</v>
      </c>
      <c r="O386" t="s">
        <v>1255</v>
      </c>
      <c r="P386" t="s">
        <v>1255</v>
      </c>
    </row>
    <row r="387" spans="1:16">
      <c r="A387" t="s">
        <v>1255</v>
      </c>
      <c r="B387" t="s">
        <v>1255</v>
      </c>
      <c r="C387" t="s">
        <v>10118</v>
      </c>
      <c r="D387" t="s">
        <v>10133</v>
      </c>
      <c r="E387" t="s">
        <v>9645</v>
      </c>
      <c r="F387" t="s">
        <v>1255</v>
      </c>
      <c r="G387" t="s">
        <v>1255</v>
      </c>
      <c r="H387" t="s">
        <v>1255</v>
      </c>
      <c r="I387" t="s">
        <v>1255</v>
      </c>
      <c r="J387" t="s">
        <v>1255</v>
      </c>
      <c r="K387" t="s">
        <v>1255</v>
      </c>
      <c r="L387" t="s">
        <v>1255</v>
      </c>
      <c r="M387" t="s">
        <v>1255</v>
      </c>
      <c r="N387" t="s">
        <v>1255</v>
      </c>
      <c r="O387" t="s">
        <v>1255</v>
      </c>
      <c r="P387" t="s">
        <v>1255</v>
      </c>
    </row>
    <row r="388" spans="1:16">
      <c r="A388" t="s">
        <v>1255</v>
      </c>
      <c r="B388" t="s">
        <v>10134</v>
      </c>
      <c r="C388" t="s">
        <v>10135</v>
      </c>
      <c r="D388" t="s">
        <v>10136</v>
      </c>
      <c r="E388" t="s">
        <v>9646</v>
      </c>
      <c r="F388" t="s">
        <v>10080</v>
      </c>
      <c r="G388" t="s">
        <v>1255</v>
      </c>
      <c r="H388" t="s">
        <v>1255</v>
      </c>
      <c r="I388" t="s">
        <v>1255</v>
      </c>
      <c r="J388" t="s">
        <v>1255</v>
      </c>
      <c r="K388" t="s">
        <v>1255</v>
      </c>
      <c r="L388" t="s">
        <v>1255</v>
      </c>
      <c r="M388" t="s">
        <v>1255</v>
      </c>
      <c r="N388" t="s">
        <v>1255</v>
      </c>
      <c r="O388" t="s">
        <v>1255</v>
      </c>
      <c r="P388" t="s">
        <v>1255</v>
      </c>
    </row>
    <row r="389" spans="1:16">
      <c r="A389" t="s">
        <v>1255</v>
      </c>
      <c r="B389" t="s">
        <v>1255</v>
      </c>
      <c r="C389" t="s">
        <v>10135</v>
      </c>
      <c r="D389" t="s">
        <v>10137</v>
      </c>
      <c r="E389" t="s">
        <v>9645</v>
      </c>
      <c r="F389" t="s">
        <v>9646</v>
      </c>
      <c r="G389" t="s">
        <v>1255</v>
      </c>
      <c r="H389" t="s">
        <v>1255</v>
      </c>
      <c r="I389" t="s">
        <v>1255</v>
      </c>
      <c r="J389" t="s">
        <v>1255</v>
      </c>
      <c r="K389" t="s">
        <v>1255</v>
      </c>
      <c r="L389" t="s">
        <v>1255</v>
      </c>
      <c r="M389" t="s">
        <v>1255</v>
      </c>
      <c r="N389" t="s">
        <v>1255</v>
      </c>
      <c r="O389" t="s">
        <v>1255</v>
      </c>
      <c r="P389" t="s">
        <v>1255</v>
      </c>
    </row>
    <row r="390" spans="1:16">
      <c r="A390" t="s">
        <v>1255</v>
      </c>
      <c r="B390" t="s">
        <v>10138</v>
      </c>
      <c r="C390" t="s">
        <v>10139</v>
      </c>
      <c r="D390" t="s">
        <v>10140</v>
      </c>
      <c r="E390" t="s">
        <v>9646</v>
      </c>
      <c r="F390" t="s">
        <v>10141</v>
      </c>
      <c r="G390" t="s">
        <v>1255</v>
      </c>
      <c r="H390" t="s">
        <v>1255</v>
      </c>
      <c r="I390" t="s">
        <v>1255</v>
      </c>
      <c r="J390" t="s">
        <v>1255</v>
      </c>
      <c r="K390" t="s">
        <v>1255</v>
      </c>
      <c r="L390" t="s">
        <v>1255</v>
      </c>
      <c r="M390" t="s">
        <v>1255</v>
      </c>
      <c r="N390" t="s">
        <v>1255</v>
      </c>
      <c r="O390" t="s">
        <v>1255</v>
      </c>
      <c r="P390" t="s">
        <v>1255</v>
      </c>
    </row>
    <row r="391" spans="1:16">
      <c r="A391" t="s">
        <v>1255</v>
      </c>
      <c r="B391" t="s">
        <v>10138</v>
      </c>
      <c r="C391" t="s">
        <v>10139</v>
      </c>
      <c r="D391" t="s">
        <v>10142</v>
      </c>
      <c r="E391" t="s">
        <v>9646</v>
      </c>
      <c r="F391" t="s">
        <v>10143</v>
      </c>
      <c r="G391" t="s">
        <v>1255</v>
      </c>
      <c r="H391" t="s">
        <v>1255</v>
      </c>
      <c r="I391" t="s">
        <v>1255</v>
      </c>
      <c r="J391" t="s">
        <v>1255</v>
      </c>
      <c r="K391" t="s">
        <v>1255</v>
      </c>
      <c r="L391" t="s">
        <v>1255</v>
      </c>
      <c r="M391" t="s">
        <v>1255</v>
      </c>
      <c r="N391" t="s">
        <v>1255</v>
      </c>
      <c r="O391" t="s">
        <v>1255</v>
      </c>
      <c r="P391" t="s">
        <v>1255</v>
      </c>
    </row>
    <row r="392" spans="1:16">
      <c r="A392" t="s">
        <v>1255</v>
      </c>
      <c r="B392" t="s">
        <v>1255</v>
      </c>
      <c r="C392" t="s">
        <v>10144</v>
      </c>
      <c r="D392" t="s">
        <v>10145</v>
      </c>
      <c r="E392" t="s">
        <v>10109</v>
      </c>
      <c r="F392" t="s">
        <v>1255</v>
      </c>
      <c r="G392" t="s">
        <v>1255</v>
      </c>
      <c r="H392" t="s">
        <v>1255</v>
      </c>
      <c r="I392" t="s">
        <v>1255</v>
      </c>
      <c r="J392" t="s">
        <v>1255</v>
      </c>
      <c r="K392" t="s">
        <v>1255</v>
      </c>
      <c r="L392" t="s">
        <v>1255</v>
      </c>
      <c r="M392" t="s">
        <v>1255</v>
      </c>
      <c r="N392" t="s">
        <v>1255</v>
      </c>
      <c r="O392" t="s">
        <v>1255</v>
      </c>
      <c r="P392" t="s">
        <v>1255</v>
      </c>
    </row>
    <row r="393" spans="1:16">
      <c r="A393" t="s">
        <v>1255</v>
      </c>
      <c r="B393" t="s">
        <v>1255</v>
      </c>
      <c r="C393" t="s">
        <v>10146</v>
      </c>
      <c r="D393" t="s">
        <v>10147</v>
      </c>
      <c r="E393" t="s">
        <v>9680</v>
      </c>
      <c r="F393" t="s">
        <v>1255</v>
      </c>
      <c r="G393" t="s">
        <v>1255</v>
      </c>
      <c r="H393" t="s">
        <v>1255</v>
      </c>
      <c r="I393" t="s">
        <v>1255</v>
      </c>
      <c r="J393" t="s">
        <v>1255</v>
      </c>
      <c r="K393" t="s">
        <v>1255</v>
      </c>
      <c r="L393" t="s">
        <v>1255</v>
      </c>
      <c r="M393" t="s">
        <v>1255</v>
      </c>
      <c r="N393" t="s">
        <v>1255</v>
      </c>
      <c r="O393" t="s">
        <v>1255</v>
      </c>
      <c r="P393" t="s">
        <v>1255</v>
      </c>
    </row>
    <row r="394" spans="1:16">
      <c r="A394" t="s">
        <v>1255</v>
      </c>
      <c r="B394" t="s">
        <v>1255</v>
      </c>
      <c r="C394" t="s">
        <v>10148</v>
      </c>
      <c r="D394" t="s">
        <v>10149</v>
      </c>
      <c r="E394" t="s">
        <v>9646</v>
      </c>
      <c r="F394" t="s">
        <v>10150</v>
      </c>
      <c r="G394" t="s">
        <v>10151</v>
      </c>
      <c r="H394" t="s">
        <v>1255</v>
      </c>
      <c r="I394" t="s">
        <v>1255</v>
      </c>
      <c r="J394" t="s">
        <v>1255</v>
      </c>
      <c r="K394" t="s">
        <v>1255</v>
      </c>
      <c r="L394" t="s">
        <v>1255</v>
      </c>
      <c r="M394" t="s">
        <v>1255</v>
      </c>
      <c r="N394" t="s">
        <v>1255</v>
      </c>
      <c r="O394" t="s">
        <v>1255</v>
      </c>
      <c r="P394" t="s">
        <v>1255</v>
      </c>
    </row>
    <row r="395" spans="1:16">
      <c r="A395" t="s">
        <v>1255</v>
      </c>
      <c r="B395" t="s">
        <v>1255</v>
      </c>
      <c r="C395" t="s">
        <v>10152</v>
      </c>
      <c r="D395" t="s">
        <v>10153</v>
      </c>
      <c r="E395" t="s">
        <v>9653</v>
      </c>
      <c r="F395" t="s">
        <v>9646</v>
      </c>
      <c r="G395" t="s">
        <v>1255</v>
      </c>
      <c r="H395" t="s">
        <v>1255</v>
      </c>
      <c r="I395" t="s">
        <v>1255</v>
      </c>
      <c r="J395" t="s">
        <v>1255</v>
      </c>
      <c r="K395" t="s">
        <v>1255</v>
      </c>
      <c r="L395" t="s">
        <v>1255</v>
      </c>
      <c r="M395" t="s">
        <v>1255</v>
      </c>
      <c r="N395" t="s">
        <v>1255</v>
      </c>
      <c r="O395" t="s">
        <v>1255</v>
      </c>
      <c r="P395" t="s">
        <v>1255</v>
      </c>
    </row>
    <row r="396" spans="1:16">
      <c r="A396" t="s">
        <v>1255</v>
      </c>
      <c r="B396" t="s">
        <v>1255</v>
      </c>
      <c r="C396" t="s">
        <v>10154</v>
      </c>
      <c r="D396" t="s">
        <v>10155</v>
      </c>
      <c r="E396" t="s">
        <v>9646</v>
      </c>
      <c r="F396" t="s">
        <v>9991</v>
      </c>
      <c r="G396" t="s">
        <v>1255</v>
      </c>
      <c r="H396" t="s">
        <v>1255</v>
      </c>
      <c r="I396" t="s">
        <v>1255</v>
      </c>
      <c r="J396" t="s">
        <v>1255</v>
      </c>
      <c r="K396" t="s">
        <v>1255</v>
      </c>
      <c r="L396" t="s">
        <v>1255</v>
      </c>
      <c r="M396" t="s">
        <v>1255</v>
      </c>
      <c r="N396" t="s">
        <v>1255</v>
      </c>
      <c r="O396" t="s">
        <v>1255</v>
      </c>
      <c r="P396" t="s">
        <v>1255</v>
      </c>
    </row>
    <row r="397" spans="1:16">
      <c r="A397" t="s">
        <v>1255</v>
      </c>
      <c r="B397" t="s">
        <v>1255</v>
      </c>
      <c r="C397" t="s">
        <v>10154</v>
      </c>
      <c r="D397" t="s">
        <v>10156</v>
      </c>
      <c r="E397" t="s">
        <v>9646</v>
      </c>
      <c r="F397" t="s">
        <v>10157</v>
      </c>
      <c r="G397" t="s">
        <v>1255</v>
      </c>
      <c r="H397" t="s">
        <v>1255</v>
      </c>
      <c r="I397" t="s">
        <v>1255</v>
      </c>
      <c r="J397" t="s">
        <v>1255</v>
      </c>
      <c r="K397" t="s">
        <v>1255</v>
      </c>
      <c r="L397" t="s">
        <v>1255</v>
      </c>
      <c r="M397" t="s">
        <v>1255</v>
      </c>
      <c r="N397" t="s">
        <v>1255</v>
      </c>
      <c r="O397" t="s">
        <v>1255</v>
      </c>
      <c r="P397" t="s">
        <v>1255</v>
      </c>
    </row>
    <row r="398" spans="1:16">
      <c r="A398" t="s">
        <v>1255</v>
      </c>
      <c r="B398" t="s">
        <v>1255</v>
      </c>
      <c r="C398" t="s">
        <v>10154</v>
      </c>
      <c r="D398" t="s">
        <v>10158</v>
      </c>
      <c r="E398" t="s">
        <v>9646</v>
      </c>
      <c r="F398" t="s">
        <v>10159</v>
      </c>
      <c r="G398" t="s">
        <v>10086</v>
      </c>
      <c r="H398" t="s">
        <v>1255</v>
      </c>
      <c r="I398" t="s">
        <v>1255</v>
      </c>
      <c r="J398" t="s">
        <v>1255</v>
      </c>
      <c r="K398" t="s">
        <v>1255</v>
      </c>
      <c r="L398" t="s">
        <v>1255</v>
      </c>
      <c r="M398" t="s">
        <v>1255</v>
      </c>
      <c r="N398" t="s">
        <v>1255</v>
      </c>
      <c r="O398" t="s">
        <v>1255</v>
      </c>
      <c r="P398" t="s">
        <v>1255</v>
      </c>
    </row>
    <row r="399" spans="1:16">
      <c r="A399" t="s">
        <v>1255</v>
      </c>
      <c r="B399" t="s">
        <v>1255</v>
      </c>
      <c r="C399" t="s">
        <v>10160</v>
      </c>
      <c r="D399" t="s">
        <v>10161</v>
      </c>
      <c r="E399" t="s">
        <v>9737</v>
      </c>
      <c r="F399" t="s">
        <v>9646</v>
      </c>
      <c r="G399" t="s">
        <v>1255</v>
      </c>
      <c r="H399" t="s">
        <v>1255</v>
      </c>
      <c r="I399" t="s">
        <v>1255</v>
      </c>
      <c r="J399" t="s">
        <v>1255</v>
      </c>
      <c r="K399" t="s">
        <v>1255</v>
      </c>
      <c r="L399" t="s">
        <v>1255</v>
      </c>
      <c r="M399" t="s">
        <v>1255</v>
      </c>
      <c r="N399" t="s">
        <v>1255</v>
      </c>
      <c r="O399" t="s">
        <v>1255</v>
      </c>
      <c r="P399" t="s">
        <v>1255</v>
      </c>
    </row>
    <row r="400" spans="1:16">
      <c r="A400" t="s">
        <v>1255</v>
      </c>
      <c r="B400" t="s">
        <v>1255</v>
      </c>
      <c r="C400" t="s">
        <v>10160</v>
      </c>
      <c r="D400" t="s">
        <v>10162</v>
      </c>
      <c r="E400" t="s">
        <v>10163</v>
      </c>
      <c r="F400" t="s">
        <v>1255</v>
      </c>
      <c r="G400" t="s">
        <v>9646</v>
      </c>
      <c r="H400" t="s">
        <v>1255</v>
      </c>
      <c r="I400" t="s">
        <v>1255</v>
      </c>
      <c r="J400" t="s">
        <v>1255</v>
      </c>
      <c r="K400" t="s">
        <v>1255</v>
      </c>
      <c r="L400" t="s">
        <v>1255</v>
      </c>
      <c r="M400" t="s">
        <v>1255</v>
      </c>
      <c r="N400" t="s">
        <v>1255</v>
      </c>
      <c r="O400" t="s">
        <v>1255</v>
      </c>
      <c r="P400" t="s">
        <v>1255</v>
      </c>
    </row>
    <row r="401" spans="1:16">
      <c r="A401" t="s">
        <v>1255</v>
      </c>
      <c r="B401" t="s">
        <v>1255</v>
      </c>
      <c r="C401" t="s">
        <v>10164</v>
      </c>
      <c r="D401" t="s">
        <v>10165</v>
      </c>
      <c r="E401" t="s">
        <v>9645</v>
      </c>
      <c r="F401" t="s">
        <v>1255</v>
      </c>
      <c r="G401" t="s">
        <v>1255</v>
      </c>
      <c r="H401" t="s">
        <v>1255</v>
      </c>
      <c r="I401" t="s">
        <v>1255</v>
      </c>
      <c r="J401" t="s">
        <v>1255</v>
      </c>
      <c r="K401" t="s">
        <v>1255</v>
      </c>
      <c r="L401" t="s">
        <v>1255</v>
      </c>
      <c r="M401" t="s">
        <v>1255</v>
      </c>
      <c r="N401" t="s">
        <v>1255</v>
      </c>
      <c r="O401" t="s">
        <v>1255</v>
      </c>
      <c r="P401" t="s">
        <v>1255</v>
      </c>
    </row>
    <row r="402" spans="1:16">
      <c r="A402" t="s">
        <v>1255</v>
      </c>
      <c r="B402" t="s">
        <v>1255</v>
      </c>
      <c r="C402" t="s">
        <v>10164</v>
      </c>
      <c r="D402" t="s">
        <v>10166</v>
      </c>
      <c r="E402" t="s">
        <v>10167</v>
      </c>
      <c r="F402" t="s">
        <v>1255</v>
      </c>
      <c r="G402" t="s">
        <v>1255</v>
      </c>
      <c r="H402" t="s">
        <v>1255</v>
      </c>
      <c r="I402" t="s">
        <v>1255</v>
      </c>
      <c r="J402" t="s">
        <v>1255</v>
      </c>
      <c r="K402" t="s">
        <v>1255</v>
      </c>
      <c r="L402" t="s">
        <v>1255</v>
      </c>
      <c r="M402" t="s">
        <v>1255</v>
      </c>
      <c r="N402" t="s">
        <v>1255</v>
      </c>
      <c r="O402" t="s">
        <v>1255</v>
      </c>
      <c r="P402" t="s">
        <v>1255</v>
      </c>
    </row>
    <row r="403" spans="1:16">
      <c r="A403" t="s">
        <v>1255</v>
      </c>
      <c r="B403" t="s">
        <v>10168</v>
      </c>
      <c r="C403" t="s">
        <v>10169</v>
      </c>
      <c r="D403" t="s">
        <v>10170</v>
      </c>
      <c r="E403" t="s">
        <v>9646</v>
      </c>
      <c r="F403" t="s">
        <v>10171</v>
      </c>
      <c r="G403" t="s">
        <v>10172</v>
      </c>
      <c r="H403" t="s">
        <v>1255</v>
      </c>
      <c r="I403" t="s">
        <v>1255</v>
      </c>
      <c r="J403" t="s">
        <v>1255</v>
      </c>
      <c r="K403" t="s">
        <v>1255</v>
      </c>
      <c r="L403" t="s">
        <v>1255</v>
      </c>
      <c r="M403" t="s">
        <v>1255</v>
      </c>
      <c r="N403" t="s">
        <v>1255</v>
      </c>
      <c r="O403" t="s">
        <v>1255</v>
      </c>
      <c r="P403" t="s">
        <v>1255</v>
      </c>
    </row>
    <row r="404" spans="1:16">
      <c r="A404" t="s">
        <v>1255</v>
      </c>
      <c r="B404" t="s">
        <v>1255</v>
      </c>
      <c r="C404" t="s">
        <v>10169</v>
      </c>
      <c r="D404" t="s">
        <v>10173</v>
      </c>
      <c r="E404" t="s">
        <v>9646</v>
      </c>
      <c r="F404" t="s">
        <v>10174</v>
      </c>
      <c r="G404" t="s">
        <v>1255</v>
      </c>
      <c r="H404" t="s">
        <v>1255</v>
      </c>
      <c r="I404" t="s">
        <v>1255</v>
      </c>
      <c r="J404" t="s">
        <v>1255</v>
      </c>
      <c r="K404" t="s">
        <v>1255</v>
      </c>
      <c r="L404" t="s">
        <v>1255</v>
      </c>
      <c r="M404" t="s">
        <v>1255</v>
      </c>
      <c r="N404" t="s">
        <v>1255</v>
      </c>
      <c r="O404" t="s">
        <v>1255</v>
      </c>
      <c r="P404" t="s">
        <v>1255</v>
      </c>
    </row>
    <row r="405" spans="1:16">
      <c r="A405" t="s">
        <v>1255</v>
      </c>
      <c r="B405" t="s">
        <v>10168</v>
      </c>
      <c r="C405" t="s">
        <v>10169</v>
      </c>
      <c r="D405" t="s">
        <v>10175</v>
      </c>
      <c r="E405" t="s">
        <v>9646</v>
      </c>
      <c r="F405" t="s">
        <v>9709</v>
      </c>
      <c r="G405" t="s">
        <v>1255</v>
      </c>
      <c r="H405" t="s">
        <v>1255</v>
      </c>
      <c r="I405" t="s">
        <v>1255</v>
      </c>
      <c r="J405" t="s">
        <v>1255</v>
      </c>
      <c r="K405" t="s">
        <v>1255</v>
      </c>
      <c r="L405" t="s">
        <v>1255</v>
      </c>
      <c r="M405" t="s">
        <v>1255</v>
      </c>
      <c r="N405" t="s">
        <v>1255</v>
      </c>
      <c r="O405" t="s">
        <v>1255</v>
      </c>
      <c r="P405" t="s">
        <v>1255</v>
      </c>
    </row>
    <row r="406" spans="1:16">
      <c r="A406" t="s">
        <v>1255</v>
      </c>
      <c r="B406" t="s">
        <v>10168</v>
      </c>
      <c r="C406" t="s">
        <v>10169</v>
      </c>
      <c r="D406" t="s">
        <v>10176</v>
      </c>
      <c r="E406" t="s">
        <v>9646</v>
      </c>
      <c r="F406" t="s">
        <v>10177</v>
      </c>
      <c r="G406" t="s">
        <v>1255</v>
      </c>
      <c r="H406" t="s">
        <v>1255</v>
      </c>
      <c r="I406" t="s">
        <v>1255</v>
      </c>
      <c r="J406" t="s">
        <v>1255</v>
      </c>
      <c r="K406" t="s">
        <v>1255</v>
      </c>
      <c r="L406" t="s">
        <v>1255</v>
      </c>
      <c r="M406" t="s">
        <v>1255</v>
      </c>
      <c r="N406" t="s">
        <v>1255</v>
      </c>
      <c r="O406" t="s">
        <v>1255</v>
      </c>
      <c r="P406" t="s">
        <v>1255</v>
      </c>
    </row>
    <row r="407" spans="1:16">
      <c r="A407" t="s">
        <v>1255</v>
      </c>
      <c r="B407" t="s">
        <v>10168</v>
      </c>
      <c r="C407" t="s">
        <v>10169</v>
      </c>
      <c r="D407" t="s">
        <v>10178</v>
      </c>
      <c r="E407" t="s">
        <v>9646</v>
      </c>
      <c r="F407" t="s">
        <v>9947</v>
      </c>
      <c r="G407" t="s">
        <v>1255</v>
      </c>
      <c r="H407" t="s">
        <v>1255</v>
      </c>
      <c r="I407" t="s">
        <v>1255</v>
      </c>
      <c r="J407" t="s">
        <v>1255</v>
      </c>
      <c r="K407" t="s">
        <v>1255</v>
      </c>
      <c r="L407" t="s">
        <v>1255</v>
      </c>
      <c r="M407" t="s">
        <v>1255</v>
      </c>
      <c r="N407" t="s">
        <v>1255</v>
      </c>
      <c r="O407" t="s">
        <v>1255</v>
      </c>
      <c r="P407" t="s">
        <v>1255</v>
      </c>
    </row>
    <row r="408" spans="1:16">
      <c r="A408" t="s">
        <v>1255</v>
      </c>
      <c r="B408" t="s">
        <v>10168</v>
      </c>
      <c r="C408" t="s">
        <v>10169</v>
      </c>
      <c r="D408" t="s">
        <v>10179</v>
      </c>
      <c r="E408" t="s">
        <v>9646</v>
      </c>
      <c r="F408" t="s">
        <v>9947</v>
      </c>
      <c r="G408" t="s">
        <v>1255</v>
      </c>
      <c r="H408" t="s">
        <v>1255</v>
      </c>
      <c r="I408" t="s">
        <v>1255</v>
      </c>
      <c r="J408" t="s">
        <v>1255</v>
      </c>
      <c r="K408" t="s">
        <v>1255</v>
      </c>
      <c r="L408" t="s">
        <v>1255</v>
      </c>
      <c r="M408" t="s">
        <v>1255</v>
      </c>
      <c r="N408" t="s">
        <v>1255</v>
      </c>
      <c r="O408" t="s">
        <v>1255</v>
      </c>
      <c r="P408" t="s">
        <v>1255</v>
      </c>
    </row>
    <row r="409" spans="1:16">
      <c r="A409" t="s">
        <v>1255</v>
      </c>
      <c r="B409" t="s">
        <v>1255</v>
      </c>
      <c r="C409" t="s">
        <v>10180</v>
      </c>
      <c r="D409" t="s">
        <v>10181</v>
      </c>
      <c r="E409" t="s">
        <v>9700</v>
      </c>
      <c r="F409" t="s">
        <v>1255</v>
      </c>
      <c r="G409" t="s">
        <v>1255</v>
      </c>
      <c r="H409" t="s">
        <v>1255</v>
      </c>
      <c r="I409" t="s">
        <v>1255</v>
      </c>
      <c r="J409" t="s">
        <v>1255</v>
      </c>
      <c r="K409" t="s">
        <v>1255</v>
      </c>
      <c r="L409" t="s">
        <v>1255</v>
      </c>
      <c r="M409" t="s">
        <v>1255</v>
      </c>
      <c r="N409" t="s">
        <v>1255</v>
      </c>
      <c r="O409" t="s">
        <v>1255</v>
      </c>
      <c r="P409" t="s">
        <v>1255</v>
      </c>
    </row>
    <row r="410" spans="1:16">
      <c r="A410" t="s">
        <v>1255</v>
      </c>
      <c r="B410" t="s">
        <v>1255</v>
      </c>
      <c r="C410" t="s">
        <v>10180</v>
      </c>
      <c r="D410" t="s">
        <v>10182</v>
      </c>
      <c r="E410" t="s">
        <v>9663</v>
      </c>
      <c r="F410" t="s">
        <v>1255</v>
      </c>
      <c r="G410" t="s">
        <v>1255</v>
      </c>
      <c r="H410" t="s">
        <v>1255</v>
      </c>
      <c r="I410" t="s">
        <v>1255</v>
      </c>
      <c r="J410" t="s">
        <v>1255</v>
      </c>
      <c r="K410" t="s">
        <v>1255</v>
      </c>
      <c r="L410" t="s">
        <v>1255</v>
      </c>
      <c r="M410" t="s">
        <v>1255</v>
      </c>
      <c r="N410" t="s">
        <v>1255</v>
      </c>
      <c r="O410" t="s">
        <v>1255</v>
      </c>
      <c r="P410" t="s">
        <v>1255</v>
      </c>
    </row>
    <row r="411" spans="1:16">
      <c r="A411" t="s">
        <v>1255</v>
      </c>
      <c r="B411" t="s">
        <v>1255</v>
      </c>
      <c r="C411" t="s">
        <v>10180</v>
      </c>
      <c r="D411" t="s">
        <v>10183</v>
      </c>
      <c r="E411" t="s">
        <v>9700</v>
      </c>
      <c r="F411" t="s">
        <v>1255</v>
      </c>
      <c r="G411" t="s">
        <v>1255</v>
      </c>
      <c r="H411" t="s">
        <v>1255</v>
      </c>
      <c r="I411" t="s">
        <v>1255</v>
      </c>
      <c r="J411" t="s">
        <v>1255</v>
      </c>
      <c r="K411" t="s">
        <v>1255</v>
      </c>
      <c r="L411" t="s">
        <v>1255</v>
      </c>
      <c r="M411" t="s">
        <v>1255</v>
      </c>
      <c r="N411" t="s">
        <v>1255</v>
      </c>
      <c r="O411" t="s">
        <v>1255</v>
      </c>
      <c r="P411" t="s">
        <v>1255</v>
      </c>
    </row>
    <row r="412" spans="1:16">
      <c r="A412" t="s">
        <v>1255</v>
      </c>
      <c r="B412" t="s">
        <v>1255</v>
      </c>
      <c r="C412" t="s">
        <v>10180</v>
      </c>
      <c r="D412" t="s">
        <v>10184</v>
      </c>
      <c r="E412" t="s">
        <v>9646</v>
      </c>
      <c r="F412" t="s">
        <v>10185</v>
      </c>
      <c r="G412" t="s">
        <v>1255</v>
      </c>
      <c r="H412" t="s">
        <v>1255</v>
      </c>
      <c r="I412" t="s">
        <v>1255</v>
      </c>
      <c r="J412" t="s">
        <v>1255</v>
      </c>
      <c r="K412" t="s">
        <v>1255</v>
      </c>
      <c r="L412" t="s">
        <v>1255</v>
      </c>
      <c r="M412" t="s">
        <v>1255</v>
      </c>
      <c r="N412" t="s">
        <v>1255</v>
      </c>
      <c r="O412" t="s">
        <v>1255</v>
      </c>
      <c r="P412" t="s">
        <v>1255</v>
      </c>
    </row>
    <row r="413" spans="1:16">
      <c r="A413" t="s">
        <v>1255</v>
      </c>
      <c r="B413" t="s">
        <v>1255</v>
      </c>
      <c r="C413" t="s">
        <v>10180</v>
      </c>
      <c r="D413" t="s">
        <v>10186</v>
      </c>
      <c r="E413" t="s">
        <v>10187</v>
      </c>
      <c r="F413" t="s">
        <v>9646</v>
      </c>
      <c r="G413" t="s">
        <v>1255</v>
      </c>
      <c r="H413" t="s">
        <v>1255</v>
      </c>
      <c r="I413" t="s">
        <v>1255</v>
      </c>
      <c r="J413" t="s">
        <v>1255</v>
      </c>
      <c r="K413" t="s">
        <v>1255</v>
      </c>
      <c r="L413" t="s">
        <v>1255</v>
      </c>
      <c r="M413" t="s">
        <v>1255</v>
      </c>
      <c r="N413" t="s">
        <v>1255</v>
      </c>
      <c r="O413" t="s">
        <v>1255</v>
      </c>
      <c r="P413" t="s">
        <v>1255</v>
      </c>
    </row>
    <row r="414" spans="1:16">
      <c r="A414" t="s">
        <v>1255</v>
      </c>
      <c r="B414" t="s">
        <v>1255</v>
      </c>
      <c r="C414" t="s">
        <v>10180</v>
      </c>
      <c r="D414" t="s">
        <v>10188</v>
      </c>
      <c r="E414" t="s">
        <v>10187</v>
      </c>
      <c r="F414" t="s">
        <v>9646</v>
      </c>
      <c r="G414" t="s">
        <v>1255</v>
      </c>
      <c r="H414" t="s">
        <v>1255</v>
      </c>
      <c r="I414" t="s">
        <v>1255</v>
      </c>
      <c r="J414" t="s">
        <v>1255</v>
      </c>
      <c r="K414" t="s">
        <v>1255</v>
      </c>
      <c r="L414" t="s">
        <v>1255</v>
      </c>
      <c r="M414" t="s">
        <v>1255</v>
      </c>
      <c r="N414" t="s">
        <v>1255</v>
      </c>
      <c r="O414" t="s">
        <v>1255</v>
      </c>
      <c r="P414" t="s">
        <v>1255</v>
      </c>
    </row>
    <row r="415" spans="1:16">
      <c r="A415" t="s">
        <v>1255</v>
      </c>
      <c r="B415" t="s">
        <v>10189</v>
      </c>
      <c r="C415" t="s">
        <v>10190</v>
      </c>
      <c r="D415" t="s">
        <v>10191</v>
      </c>
      <c r="E415" t="s">
        <v>9646</v>
      </c>
      <c r="F415" t="s">
        <v>10185</v>
      </c>
      <c r="G415" t="s">
        <v>1255</v>
      </c>
      <c r="H415" t="s">
        <v>1255</v>
      </c>
      <c r="I415" t="s">
        <v>1255</v>
      </c>
      <c r="J415" t="s">
        <v>1255</v>
      </c>
      <c r="K415" t="s">
        <v>1255</v>
      </c>
      <c r="L415" t="s">
        <v>1255</v>
      </c>
      <c r="M415" t="s">
        <v>1255</v>
      </c>
      <c r="N415" t="s">
        <v>1255</v>
      </c>
      <c r="O415" t="s">
        <v>1255</v>
      </c>
      <c r="P415" t="s">
        <v>1255</v>
      </c>
    </row>
    <row r="416" spans="1:16">
      <c r="A416" t="s">
        <v>1255</v>
      </c>
      <c r="B416" t="s">
        <v>1255</v>
      </c>
      <c r="C416" t="s">
        <v>10192</v>
      </c>
      <c r="D416" t="s">
        <v>10193</v>
      </c>
      <c r="E416" t="s">
        <v>9646</v>
      </c>
      <c r="F416" t="s">
        <v>10076</v>
      </c>
      <c r="G416" t="s">
        <v>1255</v>
      </c>
      <c r="H416" t="s">
        <v>1255</v>
      </c>
      <c r="I416" t="s">
        <v>1255</v>
      </c>
      <c r="J416" t="s">
        <v>1255</v>
      </c>
      <c r="K416" t="s">
        <v>1255</v>
      </c>
      <c r="L416" t="s">
        <v>1255</v>
      </c>
      <c r="M416" t="s">
        <v>1255</v>
      </c>
      <c r="N416" t="s">
        <v>1255</v>
      </c>
      <c r="O416" t="s">
        <v>1255</v>
      </c>
      <c r="P416" t="s">
        <v>1255</v>
      </c>
    </row>
    <row r="417" spans="1:16">
      <c r="A417" t="s">
        <v>1255</v>
      </c>
      <c r="B417" t="s">
        <v>1255</v>
      </c>
      <c r="C417" t="s">
        <v>10192</v>
      </c>
      <c r="D417" t="s">
        <v>10194</v>
      </c>
      <c r="E417" t="s">
        <v>9646</v>
      </c>
      <c r="F417" t="s">
        <v>10078</v>
      </c>
      <c r="G417" t="s">
        <v>1255</v>
      </c>
      <c r="H417" t="s">
        <v>1255</v>
      </c>
      <c r="I417" t="s">
        <v>1255</v>
      </c>
      <c r="J417" t="s">
        <v>1255</v>
      </c>
      <c r="K417" t="s">
        <v>1255</v>
      </c>
      <c r="L417" t="s">
        <v>1255</v>
      </c>
      <c r="M417" t="s">
        <v>1255</v>
      </c>
      <c r="N417" t="s">
        <v>1255</v>
      </c>
      <c r="O417" t="s">
        <v>1255</v>
      </c>
      <c r="P417" t="s">
        <v>1255</v>
      </c>
    </row>
    <row r="418" spans="1:16">
      <c r="A418" t="s">
        <v>1255</v>
      </c>
      <c r="B418" t="s">
        <v>1255</v>
      </c>
      <c r="C418" t="s">
        <v>10192</v>
      </c>
      <c r="D418" t="s">
        <v>10195</v>
      </c>
      <c r="E418" t="s">
        <v>9680</v>
      </c>
      <c r="F418" t="s">
        <v>9646</v>
      </c>
      <c r="G418" t="s">
        <v>1255</v>
      </c>
      <c r="H418" t="s">
        <v>1255</v>
      </c>
      <c r="I418" t="s">
        <v>1255</v>
      </c>
      <c r="J418" t="s">
        <v>1255</v>
      </c>
      <c r="K418" t="s">
        <v>1255</v>
      </c>
      <c r="L418" t="s">
        <v>1255</v>
      </c>
      <c r="M418" t="s">
        <v>1255</v>
      </c>
      <c r="N418" t="s">
        <v>1255</v>
      </c>
      <c r="O418" t="s">
        <v>1255</v>
      </c>
      <c r="P418" t="s">
        <v>1255</v>
      </c>
    </row>
    <row r="419" spans="1:16">
      <c r="A419" t="s">
        <v>1255</v>
      </c>
      <c r="B419" t="s">
        <v>1255</v>
      </c>
      <c r="C419" t="s">
        <v>10196</v>
      </c>
      <c r="D419" t="s">
        <v>10197</v>
      </c>
      <c r="E419" t="s">
        <v>9646</v>
      </c>
      <c r="F419" t="s">
        <v>10198</v>
      </c>
      <c r="G419" t="s">
        <v>1255</v>
      </c>
      <c r="H419" t="s">
        <v>1255</v>
      </c>
      <c r="I419" t="s">
        <v>1255</v>
      </c>
      <c r="J419" t="s">
        <v>1255</v>
      </c>
      <c r="K419" t="s">
        <v>1255</v>
      </c>
      <c r="L419" t="s">
        <v>1255</v>
      </c>
      <c r="M419" t="s">
        <v>1255</v>
      </c>
      <c r="N419" t="s">
        <v>1255</v>
      </c>
      <c r="O419" t="s">
        <v>1255</v>
      </c>
      <c r="P419" t="s">
        <v>1255</v>
      </c>
    </row>
    <row r="420" spans="1:16">
      <c r="A420" t="s">
        <v>1255</v>
      </c>
      <c r="B420" t="s">
        <v>1255</v>
      </c>
      <c r="C420" t="s">
        <v>10196</v>
      </c>
      <c r="D420" t="s">
        <v>10199</v>
      </c>
      <c r="E420" t="s">
        <v>9646</v>
      </c>
      <c r="F420" t="s">
        <v>10200</v>
      </c>
      <c r="G420" t="s">
        <v>1255</v>
      </c>
      <c r="H420" t="s">
        <v>1255</v>
      </c>
      <c r="I420" t="s">
        <v>1255</v>
      </c>
      <c r="J420" t="s">
        <v>1255</v>
      </c>
      <c r="K420" t="s">
        <v>1255</v>
      </c>
      <c r="L420" t="s">
        <v>1255</v>
      </c>
      <c r="M420" t="s">
        <v>1255</v>
      </c>
      <c r="N420" t="s">
        <v>1255</v>
      </c>
      <c r="O420" t="s">
        <v>1255</v>
      </c>
      <c r="P420" t="s">
        <v>1255</v>
      </c>
    </row>
    <row r="421" spans="1:16">
      <c r="A421" t="s">
        <v>1255</v>
      </c>
      <c r="B421" t="s">
        <v>1255</v>
      </c>
      <c r="C421" t="s">
        <v>10196</v>
      </c>
      <c r="D421" t="s">
        <v>10201</v>
      </c>
      <c r="E421" t="s">
        <v>10202</v>
      </c>
      <c r="F421" t="s">
        <v>9646</v>
      </c>
      <c r="G421" t="s">
        <v>1255</v>
      </c>
      <c r="H421" t="s">
        <v>1255</v>
      </c>
      <c r="I421" t="s">
        <v>1255</v>
      </c>
      <c r="J421" t="s">
        <v>1255</v>
      </c>
      <c r="K421" t="s">
        <v>1255</v>
      </c>
      <c r="L421" t="s">
        <v>1255</v>
      </c>
      <c r="M421" t="s">
        <v>1255</v>
      </c>
      <c r="N421" t="s">
        <v>1255</v>
      </c>
      <c r="O421" t="s">
        <v>1255</v>
      </c>
      <c r="P421" t="s">
        <v>1255</v>
      </c>
    </row>
    <row r="422" spans="1:16">
      <c r="A422" t="s">
        <v>1255</v>
      </c>
      <c r="B422" t="s">
        <v>1255</v>
      </c>
      <c r="C422" t="s">
        <v>10196</v>
      </c>
      <c r="D422" t="s">
        <v>10203</v>
      </c>
      <c r="E422" t="s">
        <v>10204</v>
      </c>
      <c r="F422" t="s">
        <v>1255</v>
      </c>
      <c r="G422" t="s">
        <v>1255</v>
      </c>
      <c r="H422" t="s">
        <v>1255</v>
      </c>
      <c r="I422" t="s">
        <v>1255</v>
      </c>
      <c r="J422" t="s">
        <v>1255</v>
      </c>
      <c r="K422" t="s">
        <v>1255</v>
      </c>
      <c r="L422" t="s">
        <v>1255</v>
      </c>
      <c r="M422" t="s">
        <v>1255</v>
      </c>
      <c r="N422" t="s">
        <v>1255</v>
      </c>
      <c r="O422" t="s">
        <v>1255</v>
      </c>
      <c r="P422" t="s">
        <v>1255</v>
      </c>
    </row>
    <row r="423" spans="1:16">
      <c r="A423" t="s">
        <v>1255</v>
      </c>
      <c r="B423" t="s">
        <v>1255</v>
      </c>
      <c r="C423" t="s">
        <v>10205</v>
      </c>
      <c r="D423" t="s">
        <v>10206</v>
      </c>
      <c r="E423" t="s">
        <v>9645</v>
      </c>
      <c r="F423" t="s">
        <v>9646</v>
      </c>
      <c r="G423" t="s">
        <v>1255</v>
      </c>
      <c r="H423" t="s">
        <v>1255</v>
      </c>
      <c r="I423" t="s">
        <v>1255</v>
      </c>
      <c r="J423" t="s">
        <v>1255</v>
      </c>
      <c r="K423" t="s">
        <v>1255</v>
      </c>
      <c r="L423" t="s">
        <v>1255</v>
      </c>
      <c r="M423" t="s">
        <v>1255</v>
      </c>
      <c r="N423" t="s">
        <v>1255</v>
      </c>
      <c r="O423" t="s">
        <v>1255</v>
      </c>
      <c r="P423" t="s">
        <v>1255</v>
      </c>
    </row>
    <row r="424" spans="1:16">
      <c r="A424" t="s">
        <v>1255</v>
      </c>
      <c r="B424" t="s">
        <v>1255</v>
      </c>
      <c r="C424" t="s">
        <v>10144</v>
      </c>
      <c r="D424" t="s">
        <v>10207</v>
      </c>
      <c r="E424" t="s">
        <v>9646</v>
      </c>
      <c r="F424" t="s">
        <v>10208</v>
      </c>
      <c r="G424" t="s">
        <v>1255</v>
      </c>
      <c r="H424" t="s">
        <v>1255</v>
      </c>
      <c r="I424" t="s">
        <v>1255</v>
      </c>
      <c r="J424" t="s">
        <v>1255</v>
      </c>
      <c r="K424" t="s">
        <v>1255</v>
      </c>
      <c r="L424" t="s">
        <v>1255</v>
      </c>
      <c r="M424" t="s">
        <v>1255</v>
      </c>
      <c r="N424" t="s">
        <v>1255</v>
      </c>
      <c r="O424" t="s">
        <v>1255</v>
      </c>
      <c r="P424" t="s">
        <v>1255</v>
      </c>
    </row>
    <row r="425" spans="1:16">
      <c r="A425" t="s">
        <v>1255</v>
      </c>
      <c r="B425" t="s">
        <v>1255</v>
      </c>
      <c r="C425" t="s">
        <v>10144</v>
      </c>
      <c r="D425" t="s">
        <v>10209</v>
      </c>
      <c r="E425" t="s">
        <v>9646</v>
      </c>
      <c r="F425" t="s">
        <v>10210</v>
      </c>
      <c r="G425" t="s">
        <v>1255</v>
      </c>
      <c r="H425" t="s">
        <v>1255</v>
      </c>
      <c r="I425" t="s">
        <v>1255</v>
      </c>
      <c r="J425" t="s">
        <v>1255</v>
      </c>
      <c r="K425" t="s">
        <v>1255</v>
      </c>
      <c r="L425" t="s">
        <v>1255</v>
      </c>
      <c r="M425" t="s">
        <v>1255</v>
      </c>
      <c r="N425" t="s">
        <v>1255</v>
      </c>
      <c r="O425" t="s">
        <v>1255</v>
      </c>
      <c r="P425" t="s">
        <v>1255</v>
      </c>
    </row>
    <row r="426" spans="1:16">
      <c r="A426" t="s">
        <v>1255</v>
      </c>
      <c r="B426" t="s">
        <v>1255</v>
      </c>
      <c r="C426" t="s">
        <v>10144</v>
      </c>
      <c r="D426" t="s">
        <v>10211</v>
      </c>
      <c r="E426" t="s">
        <v>9686</v>
      </c>
      <c r="F426" t="s">
        <v>9646</v>
      </c>
      <c r="G426" t="s">
        <v>1255</v>
      </c>
      <c r="H426" t="s">
        <v>1255</v>
      </c>
      <c r="I426" t="s">
        <v>1255</v>
      </c>
      <c r="J426" t="s">
        <v>1255</v>
      </c>
      <c r="K426" t="s">
        <v>1255</v>
      </c>
      <c r="L426" t="s">
        <v>1255</v>
      </c>
      <c r="M426" t="s">
        <v>1255</v>
      </c>
      <c r="N426" t="s">
        <v>1255</v>
      </c>
      <c r="O426" t="s">
        <v>1255</v>
      </c>
      <c r="P426" t="s">
        <v>1255</v>
      </c>
    </row>
    <row r="427" spans="1:16">
      <c r="A427" t="s">
        <v>1255</v>
      </c>
      <c r="B427" t="s">
        <v>1255</v>
      </c>
      <c r="C427" t="s">
        <v>10144</v>
      </c>
      <c r="D427" t="s">
        <v>10212</v>
      </c>
      <c r="E427" t="s">
        <v>9646</v>
      </c>
      <c r="F427" t="s">
        <v>10208</v>
      </c>
      <c r="G427" t="s">
        <v>1255</v>
      </c>
      <c r="H427" t="s">
        <v>1255</v>
      </c>
      <c r="I427" t="s">
        <v>1255</v>
      </c>
      <c r="J427" t="s">
        <v>1255</v>
      </c>
      <c r="K427" t="s">
        <v>1255</v>
      </c>
      <c r="L427" t="s">
        <v>1255</v>
      </c>
      <c r="M427" t="s">
        <v>1255</v>
      </c>
      <c r="N427" t="s">
        <v>1255</v>
      </c>
      <c r="O427" t="s">
        <v>1255</v>
      </c>
      <c r="P427" t="s">
        <v>1255</v>
      </c>
    </row>
    <row r="428" spans="1:16">
      <c r="A428" t="s">
        <v>1255</v>
      </c>
      <c r="B428" t="s">
        <v>1255</v>
      </c>
      <c r="C428" t="s">
        <v>10144</v>
      </c>
      <c r="D428" t="s">
        <v>10213</v>
      </c>
      <c r="E428" t="s">
        <v>9646</v>
      </c>
      <c r="F428" t="s">
        <v>9676</v>
      </c>
      <c r="G428" t="s">
        <v>1255</v>
      </c>
      <c r="H428" t="s">
        <v>1255</v>
      </c>
      <c r="I428" t="s">
        <v>1255</v>
      </c>
      <c r="J428" t="s">
        <v>1255</v>
      </c>
      <c r="K428" t="s">
        <v>1255</v>
      </c>
      <c r="L428" t="s">
        <v>1255</v>
      </c>
      <c r="M428" t="s">
        <v>1255</v>
      </c>
      <c r="N428" t="s">
        <v>1255</v>
      </c>
      <c r="O428" t="s">
        <v>1255</v>
      </c>
      <c r="P428" t="s">
        <v>1255</v>
      </c>
    </row>
    <row r="429" spans="1:16">
      <c r="A429" t="s">
        <v>1255</v>
      </c>
      <c r="B429" t="s">
        <v>1255</v>
      </c>
      <c r="C429" t="s">
        <v>10144</v>
      </c>
      <c r="D429" t="s">
        <v>10214</v>
      </c>
      <c r="E429" t="s">
        <v>9646</v>
      </c>
      <c r="F429" t="s">
        <v>9678</v>
      </c>
      <c r="G429" t="s">
        <v>1255</v>
      </c>
      <c r="H429" t="s">
        <v>1255</v>
      </c>
      <c r="I429" t="s">
        <v>1255</v>
      </c>
      <c r="J429" t="s">
        <v>1255</v>
      </c>
      <c r="K429" t="s">
        <v>1255</v>
      </c>
      <c r="L429" t="s">
        <v>1255</v>
      </c>
      <c r="M429" t="s">
        <v>1255</v>
      </c>
      <c r="N429" t="s">
        <v>1255</v>
      </c>
      <c r="O429" t="s">
        <v>1255</v>
      </c>
      <c r="P429" t="s">
        <v>1255</v>
      </c>
    </row>
    <row r="430" spans="1:16">
      <c r="A430" t="s">
        <v>1255</v>
      </c>
      <c r="B430" t="s">
        <v>1255</v>
      </c>
      <c r="C430" t="s">
        <v>10144</v>
      </c>
      <c r="D430" t="s">
        <v>10215</v>
      </c>
      <c r="E430" t="s">
        <v>9645</v>
      </c>
      <c r="F430" t="s">
        <v>9646</v>
      </c>
      <c r="G430" t="s">
        <v>1255</v>
      </c>
      <c r="H430" t="s">
        <v>1255</v>
      </c>
      <c r="I430" t="s">
        <v>1255</v>
      </c>
      <c r="J430" t="s">
        <v>1255</v>
      </c>
      <c r="K430" t="s">
        <v>1255</v>
      </c>
      <c r="L430" t="s">
        <v>1255</v>
      </c>
      <c r="M430" t="s">
        <v>1255</v>
      </c>
      <c r="N430" t="s">
        <v>1255</v>
      </c>
      <c r="O430" t="s">
        <v>1255</v>
      </c>
      <c r="P430" t="s">
        <v>1255</v>
      </c>
    </row>
    <row r="431" spans="1:16">
      <c r="A431" t="s">
        <v>1255</v>
      </c>
      <c r="B431" t="s">
        <v>1255</v>
      </c>
      <c r="C431" t="s">
        <v>10144</v>
      </c>
      <c r="D431" t="s">
        <v>10216</v>
      </c>
      <c r="E431" t="s">
        <v>9778</v>
      </c>
      <c r="F431" t="s">
        <v>9646</v>
      </c>
      <c r="G431" t="s">
        <v>1255</v>
      </c>
      <c r="H431" t="s">
        <v>1255</v>
      </c>
      <c r="I431" t="s">
        <v>1255</v>
      </c>
      <c r="J431" t="s">
        <v>1255</v>
      </c>
      <c r="K431" t="s">
        <v>1255</v>
      </c>
      <c r="L431" t="s">
        <v>1255</v>
      </c>
      <c r="M431" t="s">
        <v>1255</v>
      </c>
      <c r="N431" t="s">
        <v>1255</v>
      </c>
      <c r="O431" t="s">
        <v>1255</v>
      </c>
      <c r="P431" t="s">
        <v>1255</v>
      </c>
    </row>
    <row r="432" spans="1:16">
      <c r="A432" t="s">
        <v>1255</v>
      </c>
      <c r="B432" t="s">
        <v>1255</v>
      </c>
      <c r="C432" t="s">
        <v>10144</v>
      </c>
      <c r="D432" t="s">
        <v>10217</v>
      </c>
      <c r="E432" t="s">
        <v>9680</v>
      </c>
      <c r="F432" t="s">
        <v>9646</v>
      </c>
      <c r="G432" t="s">
        <v>1255</v>
      </c>
      <c r="H432" t="s">
        <v>1255</v>
      </c>
      <c r="I432" t="s">
        <v>1255</v>
      </c>
      <c r="J432" t="s">
        <v>1255</v>
      </c>
      <c r="K432" t="s">
        <v>1255</v>
      </c>
      <c r="L432" t="s">
        <v>1255</v>
      </c>
      <c r="M432" t="s">
        <v>1255</v>
      </c>
      <c r="N432" t="s">
        <v>1255</v>
      </c>
      <c r="O432" t="s">
        <v>1255</v>
      </c>
      <c r="P432" t="s">
        <v>1255</v>
      </c>
    </row>
    <row r="433" spans="1:16">
      <c r="A433" t="s">
        <v>1255</v>
      </c>
      <c r="B433" t="s">
        <v>1255</v>
      </c>
      <c r="C433" t="s">
        <v>10144</v>
      </c>
      <c r="D433" t="s">
        <v>10218</v>
      </c>
      <c r="E433" t="s">
        <v>9645</v>
      </c>
      <c r="F433" t="s">
        <v>9646</v>
      </c>
      <c r="G433" t="s">
        <v>1255</v>
      </c>
      <c r="H433" t="s">
        <v>1255</v>
      </c>
      <c r="I433" t="s">
        <v>1255</v>
      </c>
      <c r="J433" t="s">
        <v>1255</v>
      </c>
      <c r="K433" t="s">
        <v>1255</v>
      </c>
      <c r="L433" t="s">
        <v>1255</v>
      </c>
      <c r="M433" t="s">
        <v>1255</v>
      </c>
      <c r="N433" t="s">
        <v>1255</v>
      </c>
      <c r="O433" t="s">
        <v>1255</v>
      </c>
      <c r="P433" t="s">
        <v>1255</v>
      </c>
    </row>
    <row r="434" spans="1:16">
      <c r="A434" t="s">
        <v>1255</v>
      </c>
      <c r="B434" t="s">
        <v>1255</v>
      </c>
      <c r="C434" t="s">
        <v>10219</v>
      </c>
      <c r="D434" t="s">
        <v>10220</v>
      </c>
      <c r="E434" t="s">
        <v>9705</v>
      </c>
      <c r="F434" t="s">
        <v>9646</v>
      </c>
      <c r="G434" t="s">
        <v>1255</v>
      </c>
      <c r="H434" t="s">
        <v>1255</v>
      </c>
      <c r="I434" t="s">
        <v>1255</v>
      </c>
      <c r="J434" t="s">
        <v>1255</v>
      </c>
      <c r="K434" t="s">
        <v>1255</v>
      </c>
      <c r="L434" t="s">
        <v>1255</v>
      </c>
      <c r="M434" t="s">
        <v>1255</v>
      </c>
      <c r="N434" t="s">
        <v>1255</v>
      </c>
      <c r="O434" t="s">
        <v>1255</v>
      </c>
      <c r="P434" t="s">
        <v>1255</v>
      </c>
    </row>
    <row r="435" spans="1:16">
      <c r="A435" t="s">
        <v>1255</v>
      </c>
      <c r="B435" t="s">
        <v>1255</v>
      </c>
      <c r="C435" t="s">
        <v>10221</v>
      </c>
      <c r="D435" t="s">
        <v>10222</v>
      </c>
      <c r="E435" t="s">
        <v>9646</v>
      </c>
      <c r="F435" t="s">
        <v>10210</v>
      </c>
      <c r="G435" t="s">
        <v>1255</v>
      </c>
      <c r="H435" t="s">
        <v>1255</v>
      </c>
      <c r="I435" t="s">
        <v>1255</v>
      </c>
      <c r="J435" t="s">
        <v>1255</v>
      </c>
      <c r="K435" t="s">
        <v>1255</v>
      </c>
      <c r="L435" t="s">
        <v>1255</v>
      </c>
      <c r="M435" t="s">
        <v>1255</v>
      </c>
      <c r="N435" t="s">
        <v>1255</v>
      </c>
      <c r="O435" t="s">
        <v>1255</v>
      </c>
      <c r="P435" t="s">
        <v>1255</v>
      </c>
    </row>
    <row r="436" spans="1:16">
      <c r="A436" t="s">
        <v>1255</v>
      </c>
      <c r="B436" t="s">
        <v>1255</v>
      </c>
      <c r="C436" t="s">
        <v>10221</v>
      </c>
      <c r="D436" t="s">
        <v>10223</v>
      </c>
      <c r="E436" t="s">
        <v>9646</v>
      </c>
      <c r="F436" t="s">
        <v>10224</v>
      </c>
      <c r="G436" t="s">
        <v>1255</v>
      </c>
      <c r="H436" t="s">
        <v>1255</v>
      </c>
      <c r="I436" t="s">
        <v>1255</v>
      </c>
      <c r="J436" t="s">
        <v>1255</v>
      </c>
      <c r="K436" t="s">
        <v>1255</v>
      </c>
      <c r="L436" t="s">
        <v>1255</v>
      </c>
      <c r="M436" t="s">
        <v>1255</v>
      </c>
      <c r="N436" t="s">
        <v>1255</v>
      </c>
      <c r="O436" t="s">
        <v>1255</v>
      </c>
      <c r="P436" t="s">
        <v>1255</v>
      </c>
    </row>
    <row r="437" spans="1:16">
      <c r="A437" t="s">
        <v>1255</v>
      </c>
      <c r="B437" t="s">
        <v>1255</v>
      </c>
      <c r="C437" t="s">
        <v>10221</v>
      </c>
      <c r="D437" t="s">
        <v>10225</v>
      </c>
      <c r="E437" t="s">
        <v>9646</v>
      </c>
      <c r="F437" t="s">
        <v>10208</v>
      </c>
      <c r="G437" t="s">
        <v>1255</v>
      </c>
      <c r="H437" t="s">
        <v>1255</v>
      </c>
      <c r="I437" t="s">
        <v>1255</v>
      </c>
      <c r="J437" t="s">
        <v>1255</v>
      </c>
      <c r="K437" t="s">
        <v>1255</v>
      </c>
      <c r="L437" t="s">
        <v>1255</v>
      </c>
      <c r="M437" t="s">
        <v>1255</v>
      </c>
      <c r="N437" t="s">
        <v>1255</v>
      </c>
      <c r="O437" t="s">
        <v>1255</v>
      </c>
      <c r="P437" t="s">
        <v>1255</v>
      </c>
    </row>
    <row r="438" spans="1:16">
      <c r="A438" t="s">
        <v>1255</v>
      </c>
      <c r="B438" t="s">
        <v>1255</v>
      </c>
      <c r="C438" t="s">
        <v>10221</v>
      </c>
      <c r="D438" t="s">
        <v>10226</v>
      </c>
      <c r="E438" t="s">
        <v>9646</v>
      </c>
      <c r="F438" t="s">
        <v>10208</v>
      </c>
      <c r="G438" t="s">
        <v>1255</v>
      </c>
      <c r="H438" t="s">
        <v>1255</v>
      </c>
      <c r="I438" t="s">
        <v>1255</v>
      </c>
      <c r="J438" t="s">
        <v>1255</v>
      </c>
      <c r="K438" t="s">
        <v>1255</v>
      </c>
      <c r="L438" t="s">
        <v>1255</v>
      </c>
      <c r="M438" t="s">
        <v>1255</v>
      </c>
      <c r="N438" t="s">
        <v>1255</v>
      </c>
      <c r="O438" t="s">
        <v>1255</v>
      </c>
      <c r="P438" t="s">
        <v>1255</v>
      </c>
    </row>
    <row r="439" spans="1:16">
      <c r="A439" t="s">
        <v>1255</v>
      </c>
      <c r="B439" t="s">
        <v>1255</v>
      </c>
      <c r="C439" t="s">
        <v>10221</v>
      </c>
      <c r="D439" t="s">
        <v>10227</v>
      </c>
      <c r="E439" t="s">
        <v>9646</v>
      </c>
      <c r="F439" t="s">
        <v>10228</v>
      </c>
      <c r="G439" t="s">
        <v>1255</v>
      </c>
      <c r="H439" t="s">
        <v>1255</v>
      </c>
      <c r="I439" t="s">
        <v>1255</v>
      </c>
      <c r="J439" t="s">
        <v>1255</v>
      </c>
      <c r="K439" t="s">
        <v>1255</v>
      </c>
      <c r="L439" t="s">
        <v>1255</v>
      </c>
      <c r="M439" t="s">
        <v>1255</v>
      </c>
      <c r="N439" t="s">
        <v>1255</v>
      </c>
      <c r="O439" t="s">
        <v>1255</v>
      </c>
      <c r="P439" t="s">
        <v>1255</v>
      </c>
    </row>
    <row r="440" spans="1:16">
      <c r="A440" t="s">
        <v>1255</v>
      </c>
      <c r="B440" t="s">
        <v>1255</v>
      </c>
      <c r="C440" t="s">
        <v>10221</v>
      </c>
      <c r="D440" t="s">
        <v>10229</v>
      </c>
      <c r="E440" t="s">
        <v>9646</v>
      </c>
      <c r="F440" t="s">
        <v>10072</v>
      </c>
      <c r="G440" t="s">
        <v>1255</v>
      </c>
      <c r="H440" t="s">
        <v>1255</v>
      </c>
      <c r="I440" t="s">
        <v>1255</v>
      </c>
      <c r="J440" t="s">
        <v>1255</v>
      </c>
      <c r="K440" t="s">
        <v>1255</v>
      </c>
      <c r="L440" t="s">
        <v>1255</v>
      </c>
      <c r="M440" t="s">
        <v>1255</v>
      </c>
      <c r="N440" t="s">
        <v>1255</v>
      </c>
      <c r="O440" t="s">
        <v>1255</v>
      </c>
      <c r="P440" t="s">
        <v>1255</v>
      </c>
    </row>
    <row r="441" spans="1:16">
      <c r="A441" t="s">
        <v>1255</v>
      </c>
      <c r="B441" t="s">
        <v>1255</v>
      </c>
      <c r="C441" t="s">
        <v>10221</v>
      </c>
      <c r="D441" t="s">
        <v>10230</v>
      </c>
      <c r="E441" t="s">
        <v>9646</v>
      </c>
      <c r="F441" t="s">
        <v>10074</v>
      </c>
      <c r="G441" t="s">
        <v>1255</v>
      </c>
      <c r="H441" t="s">
        <v>1255</v>
      </c>
      <c r="I441" t="s">
        <v>1255</v>
      </c>
      <c r="J441" t="s">
        <v>1255</v>
      </c>
      <c r="K441" t="s">
        <v>1255</v>
      </c>
      <c r="L441" t="s">
        <v>1255</v>
      </c>
      <c r="M441" t="s">
        <v>1255</v>
      </c>
      <c r="N441" t="s">
        <v>1255</v>
      </c>
      <c r="O441" t="s">
        <v>1255</v>
      </c>
      <c r="P441" t="s">
        <v>1255</v>
      </c>
    </row>
    <row r="442" spans="1:16">
      <c r="A442" t="s">
        <v>1255</v>
      </c>
      <c r="B442" t="s">
        <v>1255</v>
      </c>
      <c r="C442" t="s">
        <v>10221</v>
      </c>
      <c r="D442" t="s">
        <v>10231</v>
      </c>
      <c r="E442" t="s">
        <v>9743</v>
      </c>
      <c r="F442" t="s">
        <v>9646</v>
      </c>
      <c r="G442" t="s">
        <v>1255</v>
      </c>
      <c r="H442" t="s">
        <v>1255</v>
      </c>
      <c r="I442" t="s">
        <v>1255</v>
      </c>
      <c r="J442" t="s">
        <v>1255</v>
      </c>
      <c r="K442" t="s">
        <v>1255</v>
      </c>
      <c r="L442" t="s">
        <v>1255</v>
      </c>
      <c r="M442" t="s">
        <v>1255</v>
      </c>
      <c r="N442" t="s">
        <v>1255</v>
      </c>
      <c r="O442" t="s">
        <v>1255</v>
      </c>
      <c r="P442" t="s">
        <v>1255</v>
      </c>
    </row>
    <row r="443" spans="1:16">
      <c r="A443" t="s">
        <v>1255</v>
      </c>
      <c r="B443" t="s">
        <v>1255</v>
      </c>
      <c r="C443" t="s">
        <v>10221</v>
      </c>
      <c r="D443" t="s">
        <v>10232</v>
      </c>
      <c r="E443" t="s">
        <v>9730</v>
      </c>
      <c r="F443" t="s">
        <v>9646</v>
      </c>
      <c r="G443" t="s">
        <v>1255</v>
      </c>
      <c r="H443" t="s">
        <v>1255</v>
      </c>
      <c r="I443" t="s">
        <v>1255</v>
      </c>
      <c r="J443" t="s">
        <v>1255</v>
      </c>
      <c r="K443" t="s">
        <v>1255</v>
      </c>
      <c r="L443" t="s">
        <v>1255</v>
      </c>
      <c r="M443" t="s">
        <v>1255</v>
      </c>
      <c r="N443" t="s">
        <v>1255</v>
      </c>
      <c r="O443" t="s">
        <v>1255</v>
      </c>
      <c r="P443" t="s">
        <v>1255</v>
      </c>
    </row>
    <row r="444" spans="1:16">
      <c r="A444" t="s">
        <v>1255</v>
      </c>
      <c r="B444" t="s">
        <v>1255</v>
      </c>
      <c r="C444" t="s">
        <v>10221</v>
      </c>
      <c r="D444" t="s">
        <v>10233</v>
      </c>
      <c r="E444" t="s">
        <v>9874</v>
      </c>
      <c r="F444" t="s">
        <v>9646</v>
      </c>
      <c r="G444" t="s">
        <v>1255</v>
      </c>
      <c r="H444" t="s">
        <v>1255</v>
      </c>
      <c r="I444" t="s">
        <v>1255</v>
      </c>
      <c r="J444" t="s">
        <v>1255</v>
      </c>
      <c r="K444" t="s">
        <v>1255</v>
      </c>
      <c r="L444" t="s">
        <v>1255</v>
      </c>
      <c r="M444" t="s">
        <v>1255</v>
      </c>
      <c r="N444" t="s">
        <v>1255</v>
      </c>
      <c r="O444" t="s">
        <v>1255</v>
      </c>
      <c r="P444" t="s">
        <v>1255</v>
      </c>
    </row>
    <row r="445" spans="1:16">
      <c r="A445" t="s">
        <v>1255</v>
      </c>
      <c r="B445" t="s">
        <v>1255</v>
      </c>
      <c r="C445" t="s">
        <v>10219</v>
      </c>
      <c r="D445" t="s">
        <v>10234</v>
      </c>
      <c r="E445" t="s">
        <v>9646</v>
      </c>
      <c r="F445" t="s">
        <v>9678</v>
      </c>
      <c r="G445" t="s">
        <v>1255</v>
      </c>
      <c r="H445" t="s">
        <v>1255</v>
      </c>
      <c r="I445" t="s">
        <v>1255</v>
      </c>
      <c r="J445" t="s">
        <v>1255</v>
      </c>
      <c r="K445" t="s">
        <v>1255</v>
      </c>
      <c r="L445" t="s">
        <v>1255</v>
      </c>
      <c r="M445" t="s">
        <v>1255</v>
      </c>
      <c r="N445" t="s">
        <v>1255</v>
      </c>
      <c r="O445" t="s">
        <v>1255</v>
      </c>
      <c r="P445" t="s">
        <v>1255</v>
      </c>
    </row>
    <row r="446" spans="1:16">
      <c r="A446" t="s">
        <v>1255</v>
      </c>
      <c r="B446" t="s">
        <v>1255</v>
      </c>
      <c r="C446" t="s">
        <v>10219</v>
      </c>
      <c r="D446" t="s">
        <v>10235</v>
      </c>
      <c r="E446" t="s">
        <v>9680</v>
      </c>
      <c r="F446" t="s">
        <v>9646</v>
      </c>
      <c r="G446" t="s">
        <v>1255</v>
      </c>
      <c r="H446" t="s">
        <v>1255</v>
      </c>
      <c r="I446" t="s">
        <v>1255</v>
      </c>
      <c r="J446" t="s">
        <v>1255</v>
      </c>
      <c r="K446" t="s">
        <v>1255</v>
      </c>
      <c r="L446" t="s">
        <v>1255</v>
      </c>
      <c r="M446" t="s">
        <v>1255</v>
      </c>
      <c r="N446" t="s">
        <v>1255</v>
      </c>
      <c r="O446" t="s">
        <v>1255</v>
      </c>
      <c r="P446" t="s">
        <v>1255</v>
      </c>
    </row>
    <row r="447" spans="1:16">
      <c r="A447" t="s">
        <v>1255</v>
      </c>
      <c r="B447" t="s">
        <v>1255</v>
      </c>
      <c r="C447" t="s">
        <v>10219</v>
      </c>
      <c r="D447" t="s">
        <v>10236</v>
      </c>
      <c r="E447" t="s">
        <v>10237</v>
      </c>
      <c r="F447" t="s">
        <v>9646</v>
      </c>
      <c r="G447" t="s">
        <v>1255</v>
      </c>
      <c r="H447" t="s">
        <v>1255</v>
      </c>
      <c r="I447" t="s">
        <v>1255</v>
      </c>
      <c r="J447" t="s">
        <v>1255</v>
      </c>
      <c r="K447" t="s">
        <v>1255</v>
      </c>
      <c r="L447" t="s">
        <v>1255</v>
      </c>
      <c r="M447" t="s">
        <v>1255</v>
      </c>
      <c r="N447" t="s">
        <v>1255</v>
      </c>
      <c r="O447" t="s">
        <v>1255</v>
      </c>
      <c r="P447" t="s">
        <v>1255</v>
      </c>
    </row>
    <row r="448" spans="1:16">
      <c r="A448" t="s">
        <v>1255</v>
      </c>
      <c r="B448" t="s">
        <v>1255</v>
      </c>
      <c r="C448" t="s">
        <v>10219</v>
      </c>
      <c r="D448" t="s">
        <v>10238</v>
      </c>
      <c r="E448" t="s">
        <v>9730</v>
      </c>
      <c r="F448" t="s">
        <v>9646</v>
      </c>
      <c r="G448" t="s">
        <v>1255</v>
      </c>
      <c r="H448" t="s">
        <v>1255</v>
      </c>
      <c r="I448" t="s">
        <v>1255</v>
      </c>
      <c r="J448" t="s">
        <v>1255</v>
      </c>
      <c r="K448" t="s">
        <v>1255</v>
      </c>
      <c r="L448" t="s">
        <v>1255</v>
      </c>
      <c r="M448" t="s">
        <v>1255</v>
      </c>
      <c r="N448" t="s">
        <v>1255</v>
      </c>
      <c r="O448" t="s">
        <v>1255</v>
      </c>
      <c r="P448" t="s">
        <v>1255</v>
      </c>
    </row>
    <row r="449" spans="1:16">
      <c r="A449" t="s">
        <v>1255</v>
      </c>
      <c r="B449" t="s">
        <v>1255</v>
      </c>
      <c r="C449" t="s">
        <v>10219</v>
      </c>
      <c r="D449" t="s">
        <v>10239</v>
      </c>
      <c r="E449" t="s">
        <v>9645</v>
      </c>
      <c r="F449" t="s">
        <v>9646</v>
      </c>
      <c r="G449" t="s">
        <v>1255</v>
      </c>
      <c r="H449" t="s">
        <v>1255</v>
      </c>
      <c r="I449" t="s">
        <v>1255</v>
      </c>
      <c r="J449" t="s">
        <v>1255</v>
      </c>
      <c r="K449" t="s">
        <v>1255</v>
      </c>
      <c r="L449" t="s">
        <v>1255</v>
      </c>
      <c r="M449" t="s">
        <v>1255</v>
      </c>
      <c r="N449" t="s">
        <v>1255</v>
      </c>
      <c r="O449" t="s">
        <v>1255</v>
      </c>
      <c r="P449" t="s">
        <v>1255</v>
      </c>
    </row>
    <row r="450" spans="1:16">
      <c r="A450" t="s">
        <v>1255</v>
      </c>
      <c r="B450" t="s">
        <v>1255</v>
      </c>
      <c r="C450" t="s">
        <v>10240</v>
      </c>
      <c r="D450" t="s">
        <v>10241</v>
      </c>
      <c r="E450" t="s">
        <v>9730</v>
      </c>
      <c r="F450" t="s">
        <v>1255</v>
      </c>
      <c r="G450" t="s">
        <v>1255</v>
      </c>
      <c r="H450" t="s">
        <v>1255</v>
      </c>
      <c r="I450" t="s">
        <v>1255</v>
      </c>
      <c r="J450" t="s">
        <v>1255</v>
      </c>
      <c r="K450" t="s">
        <v>1255</v>
      </c>
      <c r="L450" t="s">
        <v>1255</v>
      </c>
      <c r="M450" t="s">
        <v>1255</v>
      </c>
      <c r="N450" t="s">
        <v>1255</v>
      </c>
      <c r="O450" t="s">
        <v>1255</v>
      </c>
      <c r="P450" t="s">
        <v>1255</v>
      </c>
    </row>
    <row r="451" spans="1:16">
      <c r="A451" t="s">
        <v>1255</v>
      </c>
      <c r="B451" t="s">
        <v>1255</v>
      </c>
      <c r="C451" t="s">
        <v>10240</v>
      </c>
      <c r="D451" t="s">
        <v>10242</v>
      </c>
      <c r="E451" t="s">
        <v>9730</v>
      </c>
      <c r="F451" t="s">
        <v>1255</v>
      </c>
      <c r="G451" t="s">
        <v>1255</v>
      </c>
      <c r="H451" t="s">
        <v>1255</v>
      </c>
      <c r="I451" t="s">
        <v>1255</v>
      </c>
      <c r="J451" t="s">
        <v>1255</v>
      </c>
      <c r="K451" t="s">
        <v>1255</v>
      </c>
      <c r="L451" t="s">
        <v>1255</v>
      </c>
      <c r="M451" t="s">
        <v>1255</v>
      </c>
      <c r="N451" t="s">
        <v>1255</v>
      </c>
      <c r="O451" t="s">
        <v>1255</v>
      </c>
      <c r="P451" t="s">
        <v>1255</v>
      </c>
    </row>
    <row r="452" spans="1:16">
      <c r="A452" t="s">
        <v>1255</v>
      </c>
      <c r="B452" t="s">
        <v>1255</v>
      </c>
      <c r="C452" t="s">
        <v>10219</v>
      </c>
      <c r="D452" t="s">
        <v>10243</v>
      </c>
      <c r="E452" t="s">
        <v>9645</v>
      </c>
      <c r="F452" t="s">
        <v>1255</v>
      </c>
      <c r="G452" t="s">
        <v>1255</v>
      </c>
      <c r="H452" t="s">
        <v>1255</v>
      </c>
      <c r="I452" t="s">
        <v>1255</v>
      </c>
      <c r="J452" t="s">
        <v>1255</v>
      </c>
      <c r="K452" t="s">
        <v>1255</v>
      </c>
      <c r="L452" t="s">
        <v>1255</v>
      </c>
      <c r="M452" t="s">
        <v>1255</v>
      </c>
      <c r="N452" t="s">
        <v>1255</v>
      </c>
      <c r="O452" t="s">
        <v>1255</v>
      </c>
      <c r="P452" t="s">
        <v>1255</v>
      </c>
    </row>
    <row r="453" spans="1:16">
      <c r="A453" t="s">
        <v>1255</v>
      </c>
      <c r="B453" t="s">
        <v>1255</v>
      </c>
      <c r="C453" t="s">
        <v>10240</v>
      </c>
      <c r="D453" t="s">
        <v>10244</v>
      </c>
      <c r="E453" t="s">
        <v>9680</v>
      </c>
      <c r="F453" t="s">
        <v>1255</v>
      </c>
      <c r="G453" t="s">
        <v>1255</v>
      </c>
      <c r="H453" t="s">
        <v>1255</v>
      </c>
      <c r="I453" t="s">
        <v>1255</v>
      </c>
      <c r="J453" t="s">
        <v>1255</v>
      </c>
      <c r="K453" t="s">
        <v>1255</v>
      </c>
      <c r="L453" t="s">
        <v>1255</v>
      </c>
      <c r="M453" t="s">
        <v>1255</v>
      </c>
      <c r="N453" t="s">
        <v>1255</v>
      </c>
      <c r="O453" t="s">
        <v>1255</v>
      </c>
      <c r="P453" t="s">
        <v>1255</v>
      </c>
    </row>
    <row r="454" spans="1:16">
      <c r="A454" t="s">
        <v>1255</v>
      </c>
      <c r="B454" t="s">
        <v>1255</v>
      </c>
      <c r="C454" t="s">
        <v>10240</v>
      </c>
      <c r="D454" t="s">
        <v>10245</v>
      </c>
      <c r="E454" t="s">
        <v>9782</v>
      </c>
      <c r="F454" t="s">
        <v>9646</v>
      </c>
      <c r="G454" t="s">
        <v>1255</v>
      </c>
      <c r="H454" t="s">
        <v>1255</v>
      </c>
      <c r="I454" t="s">
        <v>1255</v>
      </c>
      <c r="J454" t="s">
        <v>1255</v>
      </c>
      <c r="K454" t="s">
        <v>1255</v>
      </c>
      <c r="L454" t="s">
        <v>1255</v>
      </c>
      <c r="M454" t="s">
        <v>1255</v>
      </c>
      <c r="N454" t="s">
        <v>1255</v>
      </c>
      <c r="O454" t="s">
        <v>1255</v>
      </c>
      <c r="P454" t="s">
        <v>1255</v>
      </c>
    </row>
    <row r="455" spans="1:16">
      <c r="A455" t="s">
        <v>1255</v>
      </c>
      <c r="B455" t="s">
        <v>1255</v>
      </c>
      <c r="C455" t="s">
        <v>10240</v>
      </c>
      <c r="D455" t="s">
        <v>10246</v>
      </c>
      <c r="E455" t="s">
        <v>9680</v>
      </c>
      <c r="F455" t="s">
        <v>9646</v>
      </c>
      <c r="G455" t="s">
        <v>1255</v>
      </c>
      <c r="H455" t="s">
        <v>1255</v>
      </c>
      <c r="I455" t="s">
        <v>1255</v>
      </c>
      <c r="J455" t="s">
        <v>1255</v>
      </c>
      <c r="K455" t="s">
        <v>1255</v>
      </c>
      <c r="L455" t="s">
        <v>1255</v>
      </c>
      <c r="M455" t="s">
        <v>1255</v>
      </c>
      <c r="N455" t="s">
        <v>1255</v>
      </c>
      <c r="O455" t="s">
        <v>1255</v>
      </c>
      <c r="P455" t="s">
        <v>1255</v>
      </c>
    </row>
    <row r="456" spans="1:16">
      <c r="A456" t="s">
        <v>1255</v>
      </c>
      <c r="B456" t="s">
        <v>1255</v>
      </c>
      <c r="C456" t="s">
        <v>10240</v>
      </c>
      <c r="D456" t="s">
        <v>10247</v>
      </c>
      <c r="E456" t="s">
        <v>9680</v>
      </c>
      <c r="F456" t="s">
        <v>1255</v>
      </c>
      <c r="G456" t="s">
        <v>1255</v>
      </c>
      <c r="H456" t="s">
        <v>1255</v>
      </c>
      <c r="I456" t="s">
        <v>1255</v>
      </c>
      <c r="J456" t="s">
        <v>1255</v>
      </c>
      <c r="K456" t="s">
        <v>1255</v>
      </c>
      <c r="L456" t="s">
        <v>1255</v>
      </c>
      <c r="M456" t="s">
        <v>1255</v>
      </c>
      <c r="N456" t="s">
        <v>1255</v>
      </c>
      <c r="O456" t="s">
        <v>1255</v>
      </c>
      <c r="P456" t="s">
        <v>1255</v>
      </c>
    </row>
    <row r="457" spans="1:16">
      <c r="A457" t="s">
        <v>1255</v>
      </c>
      <c r="B457" t="s">
        <v>1255</v>
      </c>
      <c r="C457" t="s">
        <v>10248</v>
      </c>
      <c r="D457" t="s">
        <v>10249</v>
      </c>
      <c r="E457" t="s">
        <v>9680</v>
      </c>
      <c r="F457" t="s">
        <v>9646</v>
      </c>
      <c r="G457" t="s">
        <v>1255</v>
      </c>
      <c r="H457" t="s">
        <v>1255</v>
      </c>
      <c r="I457" t="s">
        <v>1255</v>
      </c>
      <c r="J457" t="s">
        <v>1255</v>
      </c>
      <c r="K457" t="s">
        <v>1255</v>
      </c>
      <c r="L457" t="s">
        <v>1255</v>
      </c>
      <c r="M457" t="s">
        <v>1255</v>
      </c>
      <c r="N457" t="s">
        <v>1255</v>
      </c>
      <c r="O457" t="s">
        <v>1255</v>
      </c>
      <c r="P457" t="s">
        <v>1255</v>
      </c>
    </row>
    <row r="458" spans="1:16">
      <c r="A458" t="s">
        <v>1255</v>
      </c>
      <c r="B458" t="s">
        <v>1255</v>
      </c>
      <c r="C458" t="s">
        <v>10248</v>
      </c>
      <c r="D458" t="s">
        <v>10250</v>
      </c>
      <c r="E458" t="s">
        <v>9646</v>
      </c>
      <c r="F458" t="s">
        <v>10251</v>
      </c>
      <c r="G458" t="s">
        <v>1255</v>
      </c>
      <c r="H458" t="s">
        <v>1255</v>
      </c>
      <c r="I458" t="s">
        <v>1255</v>
      </c>
      <c r="J458" t="s">
        <v>1255</v>
      </c>
      <c r="K458" t="s">
        <v>1255</v>
      </c>
      <c r="L458" t="s">
        <v>1255</v>
      </c>
      <c r="M458" t="s">
        <v>1255</v>
      </c>
      <c r="N458" t="s">
        <v>1255</v>
      </c>
      <c r="O458" t="s">
        <v>1255</v>
      </c>
      <c r="P458" t="s">
        <v>1255</v>
      </c>
    </row>
    <row r="459" spans="1:16">
      <c r="A459" t="s">
        <v>1255</v>
      </c>
      <c r="B459" t="s">
        <v>1255</v>
      </c>
      <c r="C459" t="s">
        <v>10248</v>
      </c>
      <c r="D459" t="s">
        <v>10252</v>
      </c>
      <c r="E459" t="s">
        <v>9646</v>
      </c>
      <c r="F459" t="s">
        <v>9709</v>
      </c>
      <c r="G459" t="s">
        <v>10253</v>
      </c>
      <c r="H459" t="s">
        <v>1255</v>
      </c>
      <c r="I459" t="s">
        <v>1255</v>
      </c>
      <c r="J459" t="s">
        <v>1255</v>
      </c>
      <c r="K459" t="s">
        <v>1255</v>
      </c>
      <c r="L459" t="s">
        <v>1255</v>
      </c>
      <c r="M459" t="s">
        <v>1255</v>
      </c>
      <c r="N459" t="s">
        <v>1255</v>
      </c>
      <c r="O459" t="s">
        <v>1255</v>
      </c>
      <c r="P459" t="s">
        <v>1255</v>
      </c>
    </row>
    <row r="460" spans="1:16">
      <c r="A460" t="s">
        <v>1255</v>
      </c>
      <c r="B460" t="s">
        <v>1255</v>
      </c>
      <c r="C460" t="s">
        <v>10248</v>
      </c>
      <c r="D460" t="s">
        <v>10254</v>
      </c>
      <c r="E460" t="s">
        <v>9646</v>
      </c>
      <c r="F460" t="s">
        <v>10174</v>
      </c>
      <c r="G460" t="s">
        <v>1255</v>
      </c>
      <c r="H460" t="s">
        <v>1255</v>
      </c>
      <c r="I460" t="s">
        <v>1255</v>
      </c>
      <c r="J460" t="s">
        <v>1255</v>
      </c>
      <c r="K460" t="s">
        <v>1255</v>
      </c>
      <c r="L460" t="s">
        <v>1255</v>
      </c>
      <c r="M460" t="s">
        <v>1255</v>
      </c>
      <c r="N460" t="s">
        <v>1255</v>
      </c>
      <c r="O460" t="s">
        <v>1255</v>
      </c>
      <c r="P460" t="s">
        <v>1255</v>
      </c>
    </row>
    <row r="461" spans="1:16">
      <c r="A461" t="s">
        <v>1255</v>
      </c>
      <c r="B461" t="s">
        <v>1255</v>
      </c>
      <c r="C461" t="s">
        <v>10255</v>
      </c>
      <c r="D461" t="s">
        <v>10256</v>
      </c>
      <c r="E461" t="s">
        <v>9646</v>
      </c>
      <c r="F461" t="s">
        <v>9991</v>
      </c>
      <c r="G461" t="s">
        <v>1255</v>
      </c>
      <c r="H461" t="s">
        <v>1255</v>
      </c>
      <c r="I461" t="s">
        <v>1255</v>
      </c>
      <c r="J461" t="s">
        <v>1255</v>
      </c>
      <c r="K461" t="s">
        <v>1255</v>
      </c>
      <c r="L461" t="s">
        <v>1255</v>
      </c>
      <c r="M461" t="s">
        <v>1255</v>
      </c>
      <c r="N461" t="s">
        <v>1255</v>
      </c>
      <c r="O461" t="s">
        <v>1255</v>
      </c>
      <c r="P461" t="s">
        <v>1255</v>
      </c>
    </row>
    <row r="462" spans="1:16">
      <c r="A462" t="s">
        <v>1255</v>
      </c>
      <c r="B462" t="s">
        <v>1255</v>
      </c>
      <c r="C462" t="s">
        <v>10255</v>
      </c>
      <c r="D462" t="s">
        <v>10257</v>
      </c>
      <c r="E462" t="s">
        <v>9646</v>
      </c>
      <c r="F462" t="s">
        <v>10258</v>
      </c>
      <c r="G462" t="s">
        <v>1255</v>
      </c>
      <c r="H462" t="s">
        <v>1255</v>
      </c>
      <c r="I462" t="s">
        <v>1255</v>
      </c>
      <c r="J462" t="s">
        <v>1255</v>
      </c>
      <c r="K462" t="s">
        <v>1255</v>
      </c>
      <c r="L462" t="s">
        <v>1255</v>
      </c>
      <c r="M462" t="s">
        <v>1255</v>
      </c>
      <c r="N462" t="s">
        <v>1255</v>
      </c>
      <c r="O462" t="s">
        <v>1255</v>
      </c>
      <c r="P462" t="s">
        <v>1255</v>
      </c>
    </row>
    <row r="463" spans="1:16">
      <c r="A463" t="s">
        <v>1255</v>
      </c>
      <c r="B463" t="s">
        <v>1255</v>
      </c>
      <c r="C463" t="s">
        <v>10255</v>
      </c>
      <c r="D463" t="s">
        <v>10259</v>
      </c>
      <c r="E463" t="s">
        <v>9646</v>
      </c>
      <c r="F463" t="s">
        <v>9991</v>
      </c>
      <c r="G463" t="s">
        <v>1255</v>
      </c>
      <c r="H463" t="s">
        <v>1255</v>
      </c>
      <c r="I463" t="s">
        <v>1255</v>
      </c>
      <c r="J463" t="s">
        <v>1255</v>
      </c>
      <c r="K463" t="s">
        <v>1255</v>
      </c>
      <c r="L463" t="s">
        <v>1255</v>
      </c>
      <c r="M463" t="s">
        <v>1255</v>
      </c>
      <c r="N463" t="s">
        <v>1255</v>
      </c>
      <c r="O463" t="s">
        <v>1255</v>
      </c>
      <c r="P463" t="s">
        <v>1255</v>
      </c>
    </row>
    <row r="464" spans="1:16">
      <c r="A464" t="s">
        <v>1255</v>
      </c>
      <c r="B464" t="s">
        <v>1255</v>
      </c>
      <c r="C464" t="s">
        <v>10255</v>
      </c>
      <c r="D464" t="s">
        <v>10260</v>
      </c>
      <c r="E464" t="s">
        <v>9646</v>
      </c>
      <c r="F464" t="s">
        <v>10261</v>
      </c>
      <c r="G464" t="s">
        <v>1255</v>
      </c>
      <c r="H464" t="s">
        <v>1255</v>
      </c>
      <c r="I464" t="s">
        <v>1255</v>
      </c>
      <c r="J464" t="s">
        <v>1255</v>
      </c>
      <c r="K464" t="s">
        <v>1255</v>
      </c>
      <c r="L464" t="s">
        <v>1255</v>
      </c>
      <c r="M464" t="s">
        <v>1255</v>
      </c>
      <c r="N464" t="s">
        <v>1255</v>
      </c>
      <c r="O464" t="s">
        <v>1255</v>
      </c>
      <c r="P464" t="s">
        <v>1255</v>
      </c>
    </row>
    <row r="465" spans="1:16">
      <c r="A465" t="s">
        <v>1255</v>
      </c>
      <c r="B465" t="s">
        <v>1255</v>
      </c>
      <c r="C465" t="s">
        <v>10255</v>
      </c>
      <c r="D465" t="s">
        <v>10262</v>
      </c>
      <c r="E465" t="s">
        <v>9646</v>
      </c>
      <c r="F465" t="s">
        <v>9947</v>
      </c>
      <c r="G465" t="s">
        <v>1255</v>
      </c>
      <c r="H465" t="s">
        <v>1255</v>
      </c>
      <c r="I465" t="s">
        <v>1255</v>
      </c>
      <c r="J465" t="s">
        <v>1255</v>
      </c>
      <c r="K465" t="s">
        <v>1255</v>
      </c>
      <c r="L465" t="s">
        <v>1255</v>
      </c>
      <c r="M465" t="s">
        <v>1255</v>
      </c>
      <c r="N465" t="s">
        <v>1255</v>
      </c>
      <c r="O465" t="s">
        <v>1255</v>
      </c>
      <c r="P465" t="s">
        <v>1255</v>
      </c>
    </row>
    <row r="466" spans="1:16">
      <c r="A466" t="s">
        <v>1255</v>
      </c>
      <c r="B466" t="s">
        <v>1255</v>
      </c>
      <c r="C466" t="s">
        <v>10255</v>
      </c>
      <c r="D466" t="s">
        <v>10263</v>
      </c>
      <c r="E466" t="s">
        <v>9646</v>
      </c>
      <c r="F466" t="s">
        <v>9947</v>
      </c>
      <c r="G466" t="s">
        <v>10086</v>
      </c>
      <c r="H466" t="s">
        <v>1255</v>
      </c>
      <c r="I466" t="s">
        <v>1255</v>
      </c>
      <c r="J466" t="s">
        <v>1255</v>
      </c>
      <c r="K466" t="s">
        <v>1255</v>
      </c>
      <c r="L466" t="s">
        <v>1255</v>
      </c>
      <c r="M466" t="s">
        <v>1255</v>
      </c>
      <c r="N466" t="s">
        <v>1255</v>
      </c>
      <c r="O466" t="s">
        <v>1255</v>
      </c>
      <c r="P466" t="s">
        <v>1255</v>
      </c>
    </row>
    <row r="467" spans="1:16">
      <c r="A467" t="s">
        <v>1255</v>
      </c>
      <c r="B467" t="s">
        <v>1255</v>
      </c>
      <c r="C467" t="s">
        <v>10264</v>
      </c>
      <c r="D467" t="s">
        <v>10265</v>
      </c>
      <c r="E467" t="s">
        <v>9646</v>
      </c>
      <c r="F467" t="s">
        <v>9678</v>
      </c>
      <c r="G467" t="s">
        <v>1255</v>
      </c>
      <c r="H467" t="s">
        <v>1255</v>
      </c>
      <c r="I467" t="s">
        <v>1255</v>
      </c>
      <c r="J467" t="s">
        <v>1255</v>
      </c>
      <c r="K467" t="s">
        <v>1255</v>
      </c>
      <c r="L467" t="s">
        <v>1255</v>
      </c>
      <c r="M467" t="s">
        <v>1255</v>
      </c>
      <c r="N467" t="s">
        <v>1255</v>
      </c>
      <c r="O467" t="s">
        <v>1255</v>
      </c>
      <c r="P467" t="s">
        <v>1255</v>
      </c>
    </row>
    <row r="468" spans="1:16">
      <c r="A468" t="s">
        <v>1255</v>
      </c>
      <c r="B468" t="s">
        <v>1255</v>
      </c>
      <c r="C468" t="s">
        <v>10264</v>
      </c>
      <c r="D468" t="s">
        <v>10266</v>
      </c>
      <c r="E468" t="s">
        <v>10112</v>
      </c>
      <c r="F468" t="s">
        <v>9646</v>
      </c>
      <c r="G468" t="s">
        <v>1255</v>
      </c>
      <c r="H468" t="s">
        <v>1255</v>
      </c>
      <c r="I468" t="s">
        <v>1255</v>
      </c>
      <c r="J468" t="s">
        <v>1255</v>
      </c>
      <c r="K468" t="s">
        <v>1255</v>
      </c>
      <c r="L468" t="s">
        <v>1255</v>
      </c>
      <c r="M468" t="s">
        <v>1255</v>
      </c>
      <c r="N468" t="s">
        <v>1255</v>
      </c>
      <c r="O468" t="s">
        <v>1255</v>
      </c>
      <c r="P468" t="s">
        <v>1255</v>
      </c>
    </row>
    <row r="469" spans="1:16">
      <c r="A469" t="s">
        <v>1255</v>
      </c>
      <c r="B469" t="s">
        <v>1255</v>
      </c>
      <c r="C469" t="s">
        <v>10267</v>
      </c>
      <c r="D469" t="s">
        <v>10268</v>
      </c>
      <c r="E469" t="s">
        <v>9705</v>
      </c>
      <c r="F469" t="s">
        <v>9646</v>
      </c>
      <c r="G469" t="s">
        <v>1255</v>
      </c>
      <c r="H469" t="s">
        <v>1255</v>
      </c>
      <c r="I469" t="s">
        <v>1255</v>
      </c>
      <c r="J469" t="s">
        <v>1255</v>
      </c>
      <c r="K469" t="s">
        <v>1255</v>
      </c>
      <c r="L469" t="s">
        <v>1255</v>
      </c>
      <c r="M469" t="s">
        <v>1255</v>
      </c>
      <c r="N469" t="s">
        <v>1255</v>
      </c>
      <c r="O469" t="s">
        <v>1255</v>
      </c>
      <c r="P469" t="s">
        <v>1255</v>
      </c>
    </row>
    <row r="470" spans="1:16">
      <c r="A470" t="s">
        <v>1255</v>
      </c>
      <c r="B470" t="s">
        <v>1255</v>
      </c>
      <c r="C470" t="s">
        <v>10269</v>
      </c>
      <c r="D470" t="s">
        <v>10270</v>
      </c>
      <c r="E470" t="s">
        <v>9645</v>
      </c>
      <c r="F470" t="s">
        <v>1255</v>
      </c>
      <c r="G470" t="s">
        <v>1255</v>
      </c>
      <c r="H470" t="s">
        <v>1255</v>
      </c>
      <c r="I470" t="s">
        <v>1255</v>
      </c>
      <c r="J470" t="s">
        <v>1255</v>
      </c>
      <c r="K470" t="s">
        <v>1255</v>
      </c>
      <c r="L470" t="s">
        <v>1255</v>
      </c>
      <c r="M470" t="s">
        <v>1255</v>
      </c>
      <c r="N470" t="s">
        <v>1255</v>
      </c>
      <c r="O470" t="s">
        <v>1255</v>
      </c>
      <c r="P470" t="s">
        <v>1255</v>
      </c>
    </row>
    <row r="471" spans="1:16">
      <c r="A471" t="s">
        <v>1255</v>
      </c>
      <c r="B471" t="s">
        <v>1255</v>
      </c>
      <c r="C471" t="s">
        <v>10271</v>
      </c>
      <c r="D471" t="s">
        <v>10272</v>
      </c>
      <c r="E471" t="s">
        <v>9740</v>
      </c>
      <c r="F471" t="s">
        <v>1255</v>
      </c>
      <c r="G471" t="s">
        <v>1255</v>
      </c>
      <c r="H471" t="s">
        <v>1255</v>
      </c>
      <c r="I471" t="s">
        <v>1255</v>
      </c>
      <c r="J471" t="s">
        <v>1255</v>
      </c>
      <c r="K471" t="s">
        <v>1255</v>
      </c>
      <c r="L471" t="s">
        <v>1255</v>
      </c>
      <c r="M471" t="s">
        <v>1255</v>
      </c>
      <c r="N471" t="s">
        <v>1255</v>
      </c>
      <c r="O471" t="s">
        <v>1255</v>
      </c>
      <c r="P471" t="s">
        <v>1255</v>
      </c>
    </row>
    <row r="472" spans="1:16">
      <c r="A472" t="s">
        <v>1255</v>
      </c>
      <c r="B472" t="s">
        <v>1255</v>
      </c>
      <c r="C472" t="s">
        <v>10273</v>
      </c>
      <c r="D472" t="s">
        <v>10274</v>
      </c>
      <c r="E472" t="s">
        <v>9646</v>
      </c>
      <c r="F472" t="s">
        <v>9678</v>
      </c>
      <c r="G472" t="s">
        <v>1255</v>
      </c>
      <c r="H472" t="s">
        <v>1255</v>
      </c>
      <c r="I472" t="s">
        <v>1255</v>
      </c>
      <c r="J472" t="s">
        <v>1255</v>
      </c>
      <c r="K472" t="s">
        <v>1255</v>
      </c>
      <c r="L472" t="s">
        <v>1255</v>
      </c>
      <c r="M472" t="s">
        <v>1255</v>
      </c>
      <c r="N472" t="s">
        <v>1255</v>
      </c>
      <c r="O472" t="s">
        <v>1255</v>
      </c>
      <c r="P472" t="s">
        <v>1255</v>
      </c>
    </row>
    <row r="473" spans="1:16">
      <c r="A473" t="s">
        <v>1255</v>
      </c>
      <c r="B473" t="s">
        <v>1255</v>
      </c>
      <c r="C473" t="s">
        <v>10273</v>
      </c>
      <c r="D473" t="s">
        <v>10275</v>
      </c>
      <c r="E473" t="s">
        <v>9646</v>
      </c>
      <c r="F473" t="s">
        <v>9678</v>
      </c>
      <c r="G473" t="s">
        <v>1255</v>
      </c>
      <c r="H473" t="s">
        <v>1255</v>
      </c>
      <c r="I473" t="s">
        <v>1255</v>
      </c>
      <c r="J473" t="s">
        <v>1255</v>
      </c>
      <c r="K473" t="s">
        <v>1255</v>
      </c>
      <c r="L473" t="s">
        <v>1255</v>
      </c>
      <c r="M473" t="s">
        <v>1255</v>
      </c>
      <c r="N473" t="s">
        <v>1255</v>
      </c>
      <c r="O473" t="s">
        <v>1255</v>
      </c>
      <c r="P473" t="s">
        <v>1255</v>
      </c>
    </row>
    <row r="474" spans="1:16">
      <c r="A474" t="s">
        <v>1255</v>
      </c>
      <c r="B474" t="s">
        <v>1255</v>
      </c>
      <c r="C474" t="s">
        <v>10273</v>
      </c>
      <c r="D474" t="s">
        <v>10276</v>
      </c>
      <c r="E474" t="s">
        <v>9646</v>
      </c>
      <c r="F474" t="s">
        <v>9678</v>
      </c>
      <c r="G474" t="s">
        <v>1255</v>
      </c>
      <c r="H474" t="s">
        <v>1255</v>
      </c>
      <c r="I474" t="s">
        <v>1255</v>
      </c>
      <c r="J474" t="s">
        <v>1255</v>
      </c>
      <c r="K474" t="s">
        <v>1255</v>
      </c>
      <c r="L474" t="s">
        <v>1255</v>
      </c>
      <c r="M474" t="s">
        <v>1255</v>
      </c>
      <c r="N474" t="s">
        <v>1255</v>
      </c>
      <c r="O474" t="s">
        <v>1255</v>
      </c>
      <c r="P474" t="s">
        <v>1255</v>
      </c>
    </row>
    <row r="475" spans="1:16">
      <c r="A475" t="s">
        <v>1255</v>
      </c>
      <c r="B475" t="s">
        <v>1255</v>
      </c>
      <c r="C475" t="s">
        <v>10273</v>
      </c>
      <c r="D475" t="s">
        <v>10277</v>
      </c>
      <c r="E475" t="s">
        <v>9646</v>
      </c>
      <c r="F475" t="s">
        <v>9678</v>
      </c>
      <c r="G475" t="s">
        <v>1255</v>
      </c>
      <c r="H475" t="s">
        <v>1255</v>
      </c>
      <c r="I475" t="s">
        <v>1255</v>
      </c>
      <c r="J475" t="s">
        <v>1255</v>
      </c>
      <c r="K475" t="s">
        <v>1255</v>
      </c>
      <c r="L475" t="s">
        <v>1255</v>
      </c>
      <c r="M475" t="s">
        <v>1255</v>
      </c>
      <c r="N475" t="s">
        <v>1255</v>
      </c>
      <c r="O475" t="s">
        <v>1255</v>
      </c>
      <c r="P475" t="s">
        <v>1255</v>
      </c>
    </row>
    <row r="476" spans="1:16">
      <c r="A476" t="s">
        <v>1255</v>
      </c>
      <c r="B476" t="s">
        <v>1255</v>
      </c>
      <c r="C476" t="s">
        <v>10273</v>
      </c>
      <c r="D476" t="s">
        <v>10278</v>
      </c>
      <c r="E476" t="s">
        <v>9828</v>
      </c>
      <c r="F476" t="s">
        <v>1255</v>
      </c>
      <c r="G476" t="s">
        <v>1255</v>
      </c>
      <c r="H476" t="s">
        <v>1255</v>
      </c>
      <c r="I476" t="s">
        <v>1255</v>
      </c>
      <c r="J476" t="s">
        <v>1255</v>
      </c>
      <c r="K476" t="s">
        <v>1255</v>
      </c>
      <c r="L476" t="s">
        <v>1255</v>
      </c>
      <c r="M476" t="s">
        <v>1255</v>
      </c>
      <c r="N476" t="s">
        <v>1255</v>
      </c>
      <c r="O476" t="s">
        <v>1255</v>
      </c>
      <c r="P476" t="s">
        <v>1255</v>
      </c>
    </row>
    <row r="477" spans="1:16">
      <c r="A477" t="s">
        <v>1255</v>
      </c>
      <c r="B477" t="s">
        <v>1255</v>
      </c>
      <c r="C477" t="s">
        <v>10279</v>
      </c>
      <c r="D477" t="s">
        <v>10280</v>
      </c>
      <c r="E477" t="s">
        <v>9646</v>
      </c>
      <c r="F477" t="s">
        <v>10281</v>
      </c>
      <c r="G477" t="s">
        <v>1255</v>
      </c>
      <c r="H477" t="s">
        <v>1255</v>
      </c>
      <c r="I477" t="s">
        <v>1255</v>
      </c>
      <c r="J477" t="s">
        <v>1255</v>
      </c>
      <c r="K477" t="s">
        <v>1255</v>
      </c>
      <c r="L477" t="s">
        <v>1255</v>
      </c>
      <c r="M477" t="s">
        <v>1255</v>
      </c>
      <c r="N477" t="s">
        <v>1255</v>
      </c>
      <c r="O477" t="s">
        <v>1255</v>
      </c>
      <c r="P477" t="s">
        <v>1255</v>
      </c>
    </row>
    <row r="478" spans="1:16">
      <c r="A478" t="s">
        <v>1255</v>
      </c>
      <c r="B478" t="s">
        <v>1255</v>
      </c>
      <c r="C478" t="s">
        <v>10279</v>
      </c>
      <c r="D478" t="s">
        <v>10280</v>
      </c>
      <c r="E478" t="s">
        <v>9646</v>
      </c>
      <c r="F478" t="s">
        <v>10282</v>
      </c>
      <c r="G478" t="s">
        <v>1255</v>
      </c>
      <c r="H478" t="s">
        <v>1255</v>
      </c>
      <c r="I478" t="s">
        <v>1255</v>
      </c>
      <c r="J478" t="s">
        <v>1255</v>
      </c>
      <c r="K478" t="s">
        <v>1255</v>
      </c>
      <c r="L478" t="s">
        <v>1255</v>
      </c>
      <c r="M478" t="s">
        <v>1255</v>
      </c>
      <c r="N478" t="s">
        <v>1255</v>
      </c>
      <c r="O478" t="s">
        <v>1255</v>
      </c>
      <c r="P478" t="s">
        <v>1255</v>
      </c>
    </row>
    <row r="479" spans="1:16">
      <c r="A479" t="s">
        <v>1255</v>
      </c>
      <c r="B479" t="s">
        <v>1255</v>
      </c>
      <c r="C479" t="s">
        <v>10279</v>
      </c>
      <c r="D479" t="s">
        <v>10283</v>
      </c>
      <c r="E479" t="s">
        <v>9646</v>
      </c>
      <c r="F479" t="s">
        <v>10281</v>
      </c>
      <c r="G479" t="s">
        <v>1255</v>
      </c>
      <c r="H479" t="s">
        <v>1255</v>
      </c>
      <c r="I479" t="s">
        <v>1255</v>
      </c>
      <c r="J479" t="s">
        <v>1255</v>
      </c>
      <c r="K479" t="s">
        <v>1255</v>
      </c>
      <c r="L479" t="s">
        <v>1255</v>
      </c>
      <c r="M479" t="s">
        <v>1255</v>
      </c>
      <c r="N479" t="s">
        <v>1255</v>
      </c>
      <c r="O479" t="s">
        <v>1255</v>
      </c>
      <c r="P479" t="s">
        <v>1255</v>
      </c>
    </row>
    <row r="480" spans="1:16">
      <c r="A480" t="s">
        <v>1255</v>
      </c>
      <c r="B480" t="s">
        <v>1255</v>
      </c>
      <c r="C480" t="s">
        <v>10279</v>
      </c>
      <c r="D480" t="s">
        <v>10283</v>
      </c>
      <c r="E480" t="s">
        <v>9646</v>
      </c>
      <c r="F480" t="s">
        <v>10282</v>
      </c>
      <c r="G480" t="s">
        <v>1255</v>
      </c>
      <c r="H480" t="s">
        <v>1255</v>
      </c>
      <c r="I480" t="s">
        <v>1255</v>
      </c>
      <c r="J480" t="s">
        <v>1255</v>
      </c>
      <c r="K480" t="s">
        <v>1255</v>
      </c>
      <c r="L480" t="s">
        <v>1255</v>
      </c>
      <c r="M480" t="s">
        <v>1255</v>
      </c>
      <c r="N480" t="s">
        <v>1255</v>
      </c>
      <c r="O480" t="s">
        <v>1255</v>
      </c>
      <c r="P480" t="s">
        <v>1255</v>
      </c>
    </row>
    <row r="481" spans="1:16">
      <c r="A481" t="s">
        <v>1255</v>
      </c>
      <c r="B481" t="s">
        <v>1255</v>
      </c>
      <c r="C481" t="s">
        <v>10279</v>
      </c>
      <c r="D481" t="s">
        <v>10284</v>
      </c>
      <c r="E481" t="s">
        <v>9646</v>
      </c>
      <c r="F481" t="s">
        <v>10285</v>
      </c>
      <c r="G481" t="s">
        <v>1255</v>
      </c>
      <c r="H481" t="s">
        <v>1255</v>
      </c>
      <c r="I481" t="s">
        <v>1255</v>
      </c>
      <c r="J481" t="s">
        <v>1255</v>
      </c>
      <c r="K481" t="s">
        <v>1255</v>
      </c>
      <c r="L481" t="s">
        <v>1255</v>
      </c>
      <c r="M481" t="s">
        <v>1255</v>
      </c>
      <c r="N481" t="s">
        <v>1255</v>
      </c>
      <c r="O481" t="s">
        <v>1255</v>
      </c>
      <c r="P481" t="s">
        <v>1255</v>
      </c>
    </row>
    <row r="482" spans="1:16">
      <c r="A482" t="s">
        <v>1255</v>
      </c>
      <c r="B482" t="s">
        <v>1255</v>
      </c>
      <c r="C482" t="s">
        <v>10279</v>
      </c>
      <c r="D482" t="s">
        <v>10286</v>
      </c>
      <c r="E482" t="s">
        <v>9646</v>
      </c>
      <c r="F482" t="s">
        <v>9947</v>
      </c>
      <c r="G482" t="s">
        <v>1255</v>
      </c>
      <c r="H482" t="s">
        <v>1255</v>
      </c>
      <c r="I482" t="s">
        <v>1255</v>
      </c>
      <c r="J482" t="s">
        <v>1255</v>
      </c>
      <c r="K482" t="s">
        <v>1255</v>
      </c>
      <c r="L482" t="s">
        <v>1255</v>
      </c>
      <c r="M482" t="s">
        <v>1255</v>
      </c>
      <c r="N482" t="s">
        <v>1255</v>
      </c>
      <c r="O482" t="s">
        <v>1255</v>
      </c>
      <c r="P482" t="s">
        <v>1255</v>
      </c>
    </row>
    <row r="483" spans="1:16">
      <c r="A483" t="s">
        <v>1255</v>
      </c>
      <c r="B483" t="s">
        <v>1255</v>
      </c>
      <c r="C483" t="s">
        <v>10279</v>
      </c>
      <c r="D483" t="s">
        <v>10287</v>
      </c>
      <c r="E483" t="s">
        <v>9646</v>
      </c>
      <c r="F483" t="s">
        <v>9947</v>
      </c>
      <c r="G483" t="s">
        <v>1255</v>
      </c>
      <c r="H483" t="s">
        <v>1255</v>
      </c>
      <c r="I483" t="s">
        <v>1255</v>
      </c>
      <c r="J483" t="s">
        <v>1255</v>
      </c>
      <c r="K483" t="s">
        <v>1255</v>
      </c>
      <c r="L483" t="s">
        <v>1255</v>
      </c>
      <c r="M483" t="s">
        <v>1255</v>
      </c>
      <c r="N483" t="s">
        <v>1255</v>
      </c>
      <c r="O483" t="s">
        <v>1255</v>
      </c>
      <c r="P483" t="s">
        <v>1255</v>
      </c>
    </row>
    <row r="484" spans="1:16">
      <c r="A484" t="s">
        <v>1255</v>
      </c>
      <c r="B484" t="s">
        <v>1255</v>
      </c>
      <c r="C484" t="s">
        <v>10279</v>
      </c>
      <c r="D484" t="s">
        <v>10288</v>
      </c>
      <c r="E484" t="s">
        <v>9646</v>
      </c>
      <c r="F484" t="s">
        <v>10177</v>
      </c>
      <c r="G484" t="s">
        <v>1255</v>
      </c>
      <c r="H484" t="s">
        <v>1255</v>
      </c>
      <c r="I484" t="s">
        <v>1255</v>
      </c>
      <c r="J484" t="s">
        <v>1255</v>
      </c>
      <c r="K484" t="s">
        <v>1255</v>
      </c>
      <c r="L484" t="s">
        <v>1255</v>
      </c>
      <c r="M484" t="s">
        <v>1255</v>
      </c>
      <c r="N484" t="s">
        <v>1255</v>
      </c>
      <c r="O484" t="s">
        <v>1255</v>
      </c>
      <c r="P484" t="s">
        <v>1255</v>
      </c>
    </row>
    <row r="485" spans="1:16">
      <c r="A485" t="s">
        <v>1255</v>
      </c>
      <c r="B485" t="s">
        <v>1255</v>
      </c>
      <c r="C485" t="s">
        <v>10279</v>
      </c>
      <c r="D485" t="s">
        <v>10289</v>
      </c>
      <c r="E485" t="s">
        <v>9646</v>
      </c>
      <c r="F485" t="s">
        <v>10290</v>
      </c>
      <c r="G485" t="s">
        <v>1255</v>
      </c>
      <c r="H485" t="s">
        <v>1255</v>
      </c>
      <c r="I485" t="s">
        <v>1255</v>
      </c>
      <c r="J485" t="s">
        <v>1255</v>
      </c>
      <c r="K485" t="s">
        <v>1255</v>
      </c>
      <c r="L485" t="s">
        <v>1255</v>
      </c>
      <c r="M485" t="s">
        <v>1255</v>
      </c>
      <c r="N485" t="s">
        <v>1255</v>
      </c>
      <c r="O485" t="s">
        <v>1255</v>
      </c>
      <c r="P485" t="s">
        <v>1255</v>
      </c>
    </row>
    <row r="486" spans="1:16">
      <c r="A486" t="s">
        <v>1255</v>
      </c>
      <c r="B486" t="s">
        <v>1255</v>
      </c>
      <c r="C486" t="s">
        <v>10279</v>
      </c>
      <c r="D486" t="s">
        <v>10291</v>
      </c>
      <c r="E486" t="s">
        <v>10292</v>
      </c>
      <c r="F486" t="s">
        <v>9646</v>
      </c>
      <c r="G486" t="s">
        <v>1255</v>
      </c>
      <c r="H486" t="s">
        <v>1255</v>
      </c>
      <c r="I486" t="s">
        <v>1255</v>
      </c>
      <c r="J486" t="s">
        <v>1255</v>
      </c>
      <c r="K486" t="s">
        <v>1255</v>
      </c>
      <c r="L486" t="s">
        <v>1255</v>
      </c>
      <c r="M486" t="s">
        <v>1255</v>
      </c>
      <c r="N486" t="s">
        <v>1255</v>
      </c>
      <c r="O486" t="s">
        <v>1255</v>
      </c>
      <c r="P486" t="s">
        <v>1255</v>
      </c>
    </row>
    <row r="487" spans="1:16">
      <c r="A487" t="s">
        <v>1255</v>
      </c>
      <c r="B487" t="s">
        <v>1255</v>
      </c>
      <c r="C487" t="s">
        <v>10279</v>
      </c>
      <c r="D487" t="s">
        <v>10293</v>
      </c>
      <c r="E487" t="s">
        <v>10294</v>
      </c>
      <c r="F487" t="s">
        <v>9646</v>
      </c>
      <c r="G487" t="s">
        <v>1255</v>
      </c>
      <c r="H487" t="s">
        <v>1255</v>
      </c>
      <c r="I487" t="s">
        <v>1255</v>
      </c>
      <c r="J487" t="s">
        <v>1255</v>
      </c>
      <c r="K487" t="s">
        <v>1255</v>
      </c>
      <c r="L487" t="s">
        <v>1255</v>
      </c>
      <c r="M487" t="s">
        <v>1255</v>
      </c>
      <c r="N487" t="s">
        <v>1255</v>
      </c>
      <c r="O487" t="s">
        <v>1255</v>
      </c>
      <c r="P487" t="s">
        <v>1255</v>
      </c>
    </row>
    <row r="488" spans="1:16">
      <c r="A488" t="s">
        <v>1255</v>
      </c>
      <c r="B488" t="s">
        <v>1255</v>
      </c>
      <c r="C488" t="s">
        <v>10295</v>
      </c>
      <c r="D488" t="s">
        <v>10296</v>
      </c>
      <c r="E488" t="s">
        <v>10297</v>
      </c>
      <c r="F488" t="s">
        <v>1255</v>
      </c>
      <c r="G488" t="s">
        <v>1255</v>
      </c>
      <c r="H488" t="s">
        <v>1255</v>
      </c>
      <c r="I488" t="s">
        <v>1255</v>
      </c>
      <c r="J488" t="s">
        <v>1255</v>
      </c>
      <c r="K488" t="s">
        <v>1255</v>
      </c>
      <c r="L488" t="s">
        <v>1255</v>
      </c>
      <c r="M488" t="s">
        <v>1255</v>
      </c>
      <c r="N488" t="s">
        <v>1255</v>
      </c>
      <c r="O488" t="s">
        <v>1255</v>
      </c>
      <c r="P488" t="s">
        <v>1255</v>
      </c>
    </row>
    <row r="489" spans="1:16">
      <c r="A489" t="s">
        <v>1255</v>
      </c>
      <c r="B489" t="s">
        <v>1255</v>
      </c>
      <c r="C489" t="s">
        <v>10298</v>
      </c>
      <c r="D489" t="s">
        <v>10299</v>
      </c>
      <c r="E489" t="s">
        <v>9646</v>
      </c>
      <c r="F489" t="s">
        <v>10076</v>
      </c>
      <c r="G489" t="s">
        <v>1255</v>
      </c>
      <c r="H489" t="s">
        <v>1255</v>
      </c>
      <c r="I489" t="s">
        <v>1255</v>
      </c>
      <c r="J489" t="s">
        <v>1255</v>
      </c>
      <c r="K489" t="s">
        <v>1255</v>
      </c>
      <c r="L489" t="s">
        <v>1255</v>
      </c>
      <c r="M489" t="s">
        <v>1255</v>
      </c>
      <c r="N489" t="s">
        <v>1255</v>
      </c>
      <c r="O489" t="s">
        <v>1255</v>
      </c>
      <c r="P489" t="s">
        <v>1255</v>
      </c>
    </row>
    <row r="490" spans="1:16">
      <c r="A490" t="s">
        <v>1255</v>
      </c>
      <c r="B490" t="s">
        <v>1255</v>
      </c>
      <c r="C490" t="s">
        <v>10298</v>
      </c>
      <c r="D490" t="s">
        <v>10300</v>
      </c>
      <c r="E490" t="s">
        <v>9646</v>
      </c>
      <c r="F490" t="s">
        <v>10078</v>
      </c>
      <c r="G490" t="s">
        <v>1255</v>
      </c>
      <c r="H490" t="s">
        <v>1255</v>
      </c>
      <c r="I490" t="s">
        <v>1255</v>
      </c>
      <c r="J490" t="s">
        <v>1255</v>
      </c>
      <c r="K490" t="s">
        <v>1255</v>
      </c>
      <c r="L490" t="s">
        <v>1255</v>
      </c>
      <c r="M490" t="s">
        <v>1255</v>
      </c>
      <c r="N490" t="s">
        <v>1255</v>
      </c>
      <c r="O490" t="s">
        <v>1255</v>
      </c>
      <c r="P490" t="s">
        <v>1255</v>
      </c>
    </row>
    <row r="491" spans="1:16">
      <c r="A491" t="s">
        <v>1255</v>
      </c>
      <c r="B491" t="s">
        <v>1255</v>
      </c>
      <c r="C491" t="s">
        <v>10298</v>
      </c>
      <c r="D491" t="s">
        <v>10301</v>
      </c>
      <c r="E491" t="s">
        <v>9646</v>
      </c>
      <c r="F491" t="s">
        <v>10082</v>
      </c>
      <c r="G491" t="s">
        <v>1255</v>
      </c>
      <c r="H491" t="s">
        <v>1255</v>
      </c>
      <c r="I491" t="s">
        <v>1255</v>
      </c>
      <c r="J491" t="s">
        <v>1255</v>
      </c>
      <c r="K491" t="s">
        <v>1255</v>
      </c>
      <c r="L491" t="s">
        <v>1255</v>
      </c>
      <c r="M491" t="s">
        <v>1255</v>
      </c>
      <c r="N491" t="s">
        <v>1255</v>
      </c>
      <c r="O491" t="s">
        <v>1255</v>
      </c>
      <c r="P491" t="s">
        <v>1255</v>
      </c>
    </row>
    <row r="492" spans="1:16">
      <c r="A492" t="s">
        <v>1255</v>
      </c>
      <c r="B492" t="s">
        <v>1255</v>
      </c>
      <c r="C492" t="s">
        <v>10298</v>
      </c>
      <c r="D492" t="s">
        <v>10302</v>
      </c>
      <c r="E492" t="s">
        <v>9646</v>
      </c>
      <c r="F492" t="s">
        <v>10303</v>
      </c>
      <c r="G492" t="s">
        <v>1255</v>
      </c>
      <c r="H492" t="s">
        <v>1255</v>
      </c>
      <c r="I492" t="s">
        <v>1255</v>
      </c>
      <c r="J492" t="s">
        <v>1255</v>
      </c>
      <c r="K492" t="s">
        <v>1255</v>
      </c>
      <c r="L492" t="s">
        <v>1255</v>
      </c>
      <c r="M492" t="s">
        <v>1255</v>
      </c>
      <c r="N492" t="s">
        <v>1255</v>
      </c>
      <c r="O492" t="s">
        <v>1255</v>
      </c>
      <c r="P492" t="s">
        <v>1255</v>
      </c>
    </row>
    <row r="493" spans="1:16">
      <c r="A493" t="s">
        <v>1255</v>
      </c>
      <c r="B493" t="s">
        <v>1255</v>
      </c>
      <c r="C493" t="s">
        <v>10298</v>
      </c>
      <c r="D493" t="s">
        <v>10304</v>
      </c>
      <c r="E493" t="s">
        <v>9645</v>
      </c>
      <c r="F493" t="s">
        <v>9646</v>
      </c>
      <c r="G493" t="s">
        <v>1255</v>
      </c>
      <c r="H493" t="s">
        <v>1255</v>
      </c>
      <c r="I493" t="s">
        <v>1255</v>
      </c>
      <c r="J493" t="s">
        <v>1255</v>
      </c>
      <c r="K493" t="s">
        <v>1255</v>
      </c>
      <c r="L493" t="s">
        <v>1255</v>
      </c>
      <c r="M493" t="s">
        <v>1255</v>
      </c>
      <c r="N493" t="s">
        <v>1255</v>
      </c>
      <c r="O493" t="s">
        <v>1255</v>
      </c>
      <c r="P493" t="s">
        <v>1255</v>
      </c>
    </row>
    <row r="494" spans="1:16">
      <c r="A494" t="s">
        <v>1255</v>
      </c>
      <c r="B494" t="s">
        <v>1255</v>
      </c>
      <c r="C494" t="s">
        <v>10298</v>
      </c>
      <c r="D494" t="s">
        <v>10305</v>
      </c>
      <c r="E494" t="s">
        <v>9686</v>
      </c>
      <c r="F494" t="s">
        <v>9646</v>
      </c>
      <c r="G494" t="s">
        <v>1255</v>
      </c>
      <c r="H494" t="s">
        <v>1255</v>
      </c>
      <c r="I494" t="s">
        <v>1255</v>
      </c>
      <c r="J494" t="s">
        <v>1255</v>
      </c>
      <c r="K494" t="s">
        <v>1255</v>
      </c>
      <c r="L494" t="s">
        <v>1255</v>
      </c>
      <c r="M494" t="s">
        <v>1255</v>
      </c>
      <c r="N494" t="s">
        <v>1255</v>
      </c>
      <c r="O494" t="s">
        <v>1255</v>
      </c>
      <c r="P494" t="s">
        <v>1255</v>
      </c>
    </row>
    <row r="495" spans="1:16">
      <c r="A495" t="s">
        <v>1255</v>
      </c>
      <c r="B495" t="s">
        <v>1255</v>
      </c>
      <c r="C495" t="s">
        <v>10298</v>
      </c>
      <c r="D495" t="s">
        <v>10306</v>
      </c>
      <c r="E495" t="s">
        <v>10307</v>
      </c>
      <c r="F495" t="s">
        <v>9646</v>
      </c>
      <c r="G495" t="s">
        <v>1255</v>
      </c>
      <c r="H495" t="s">
        <v>1255</v>
      </c>
      <c r="I495" t="s">
        <v>1255</v>
      </c>
      <c r="J495" t="s">
        <v>1255</v>
      </c>
      <c r="K495" t="s">
        <v>1255</v>
      </c>
      <c r="L495" t="s">
        <v>1255</v>
      </c>
      <c r="M495" t="s">
        <v>1255</v>
      </c>
      <c r="N495" t="s">
        <v>1255</v>
      </c>
      <c r="O495" t="s">
        <v>1255</v>
      </c>
      <c r="P495" t="s">
        <v>1255</v>
      </c>
    </row>
    <row r="496" spans="1:16">
      <c r="A496" t="s">
        <v>1255</v>
      </c>
      <c r="B496" t="s">
        <v>10308</v>
      </c>
      <c r="C496" t="s">
        <v>10309</v>
      </c>
      <c r="D496" t="s">
        <v>10310</v>
      </c>
      <c r="E496" t="s">
        <v>9646</v>
      </c>
      <c r="F496" t="s">
        <v>10311</v>
      </c>
      <c r="G496" t="s">
        <v>1255</v>
      </c>
      <c r="H496" t="s">
        <v>1255</v>
      </c>
      <c r="I496" t="s">
        <v>1255</v>
      </c>
      <c r="J496" t="s">
        <v>1255</v>
      </c>
      <c r="K496" t="s">
        <v>1255</v>
      </c>
      <c r="L496" t="s">
        <v>1255</v>
      </c>
      <c r="M496" t="s">
        <v>1255</v>
      </c>
      <c r="N496" t="s">
        <v>1255</v>
      </c>
      <c r="O496" t="s">
        <v>1255</v>
      </c>
      <c r="P496" t="s">
        <v>1255</v>
      </c>
    </row>
    <row r="497" spans="1:16">
      <c r="A497" t="s">
        <v>1255</v>
      </c>
      <c r="B497" t="s">
        <v>1255</v>
      </c>
      <c r="C497" t="s">
        <v>10309</v>
      </c>
      <c r="D497" t="s">
        <v>10312</v>
      </c>
      <c r="E497" t="s">
        <v>10109</v>
      </c>
      <c r="F497" t="s">
        <v>9646</v>
      </c>
      <c r="G497" t="s">
        <v>1255</v>
      </c>
      <c r="H497" t="s">
        <v>1255</v>
      </c>
      <c r="I497" t="s">
        <v>1255</v>
      </c>
      <c r="J497" t="s">
        <v>1255</v>
      </c>
      <c r="K497" t="s">
        <v>1255</v>
      </c>
      <c r="L497" t="s">
        <v>1255</v>
      </c>
      <c r="M497" t="s">
        <v>1255</v>
      </c>
      <c r="N497" t="s">
        <v>1255</v>
      </c>
      <c r="O497" t="s">
        <v>1255</v>
      </c>
      <c r="P497" t="s">
        <v>1255</v>
      </c>
    </row>
    <row r="498" spans="1:16">
      <c r="A498" t="s">
        <v>1255</v>
      </c>
      <c r="B498" t="s">
        <v>1255</v>
      </c>
      <c r="C498" t="s">
        <v>10309</v>
      </c>
      <c r="D498" t="s">
        <v>10313</v>
      </c>
      <c r="E498" t="s">
        <v>9645</v>
      </c>
      <c r="F498" t="s">
        <v>9646</v>
      </c>
      <c r="G498" t="s">
        <v>1255</v>
      </c>
      <c r="H498" t="s">
        <v>1255</v>
      </c>
      <c r="I498" t="s">
        <v>1255</v>
      </c>
      <c r="J498" t="s">
        <v>1255</v>
      </c>
      <c r="K498" t="s">
        <v>1255</v>
      </c>
      <c r="L498" t="s">
        <v>1255</v>
      </c>
      <c r="M498" t="s">
        <v>1255</v>
      </c>
      <c r="N498" t="s">
        <v>1255</v>
      </c>
      <c r="O498" t="s">
        <v>1255</v>
      </c>
      <c r="P498" t="s">
        <v>1255</v>
      </c>
    </row>
    <row r="499" spans="1:16">
      <c r="A499" t="s">
        <v>1255</v>
      </c>
      <c r="B499" t="s">
        <v>23</v>
      </c>
      <c r="C499" t="s">
        <v>10309</v>
      </c>
      <c r="D499" t="s">
        <v>10314</v>
      </c>
      <c r="E499" t="s">
        <v>9646</v>
      </c>
      <c r="F499" t="s">
        <v>10315</v>
      </c>
      <c r="G499" t="s">
        <v>1255</v>
      </c>
      <c r="H499" t="s">
        <v>1255</v>
      </c>
      <c r="I499" t="s">
        <v>1255</v>
      </c>
      <c r="J499" t="s">
        <v>1255</v>
      </c>
      <c r="K499" t="s">
        <v>1255</v>
      </c>
      <c r="L499" t="s">
        <v>1255</v>
      </c>
      <c r="M499" t="s">
        <v>1255</v>
      </c>
      <c r="N499" t="s">
        <v>1255</v>
      </c>
      <c r="O499" t="s">
        <v>1255</v>
      </c>
      <c r="P499" t="s">
        <v>1255</v>
      </c>
    </row>
    <row r="500" spans="1:16">
      <c r="A500" t="s">
        <v>1255</v>
      </c>
      <c r="B500" t="s">
        <v>1255</v>
      </c>
      <c r="C500" t="s">
        <v>10316</v>
      </c>
      <c r="D500" t="s">
        <v>10317</v>
      </c>
      <c r="E500" t="s">
        <v>9646</v>
      </c>
      <c r="F500" t="s">
        <v>10080</v>
      </c>
      <c r="G500" t="s">
        <v>1255</v>
      </c>
      <c r="H500" t="s">
        <v>1255</v>
      </c>
      <c r="I500" t="s">
        <v>1255</v>
      </c>
      <c r="J500" t="s">
        <v>1255</v>
      </c>
      <c r="K500" t="s">
        <v>1255</v>
      </c>
      <c r="L500" t="s">
        <v>1255</v>
      </c>
      <c r="M500" t="s">
        <v>1255</v>
      </c>
      <c r="N500" t="s">
        <v>1255</v>
      </c>
      <c r="O500" t="s">
        <v>1255</v>
      </c>
      <c r="P500" t="s">
        <v>1255</v>
      </c>
    </row>
    <row r="501" spans="1:16">
      <c r="A501" t="s">
        <v>1255</v>
      </c>
      <c r="B501" t="s">
        <v>1255</v>
      </c>
      <c r="C501" t="s">
        <v>10316</v>
      </c>
      <c r="D501" t="s">
        <v>10318</v>
      </c>
      <c r="E501" t="s">
        <v>10319</v>
      </c>
      <c r="F501" t="s">
        <v>9646</v>
      </c>
      <c r="G501" t="s">
        <v>1255</v>
      </c>
      <c r="H501" t="s">
        <v>1255</v>
      </c>
      <c r="I501" t="s">
        <v>1255</v>
      </c>
      <c r="J501" t="s">
        <v>1255</v>
      </c>
      <c r="K501" t="s">
        <v>1255</v>
      </c>
      <c r="L501" t="s">
        <v>1255</v>
      </c>
      <c r="M501" t="s">
        <v>1255</v>
      </c>
      <c r="N501" t="s">
        <v>1255</v>
      </c>
      <c r="O501" t="s">
        <v>1255</v>
      </c>
      <c r="P501" t="s">
        <v>1255</v>
      </c>
    </row>
    <row r="502" spans="1:16">
      <c r="A502" t="s">
        <v>1255</v>
      </c>
      <c r="B502" t="s">
        <v>1255</v>
      </c>
      <c r="C502" t="s">
        <v>10316</v>
      </c>
      <c r="D502" t="s">
        <v>10320</v>
      </c>
      <c r="E502" t="s">
        <v>10109</v>
      </c>
      <c r="F502" t="s">
        <v>9646</v>
      </c>
      <c r="G502" t="s">
        <v>1255</v>
      </c>
      <c r="H502" t="s">
        <v>1255</v>
      </c>
      <c r="I502" t="s">
        <v>1255</v>
      </c>
      <c r="J502" t="s">
        <v>1255</v>
      </c>
      <c r="K502" t="s">
        <v>1255</v>
      </c>
      <c r="L502" t="s">
        <v>1255</v>
      </c>
      <c r="M502" t="s">
        <v>1255</v>
      </c>
      <c r="N502" t="s">
        <v>1255</v>
      </c>
      <c r="O502" t="s">
        <v>1255</v>
      </c>
      <c r="P502" t="s">
        <v>1255</v>
      </c>
    </row>
    <row r="503" spans="1:16">
      <c r="A503" t="s">
        <v>1255</v>
      </c>
      <c r="B503" t="s">
        <v>1255</v>
      </c>
      <c r="C503" t="s">
        <v>10316</v>
      </c>
      <c r="D503" t="s">
        <v>10321</v>
      </c>
      <c r="E503" t="s">
        <v>10109</v>
      </c>
      <c r="F503" t="s">
        <v>1255</v>
      </c>
      <c r="G503" t="s">
        <v>1255</v>
      </c>
      <c r="H503" t="s">
        <v>1255</v>
      </c>
      <c r="I503" t="s">
        <v>1255</v>
      </c>
      <c r="J503" t="s">
        <v>1255</v>
      </c>
      <c r="K503" t="s">
        <v>1255</v>
      </c>
      <c r="L503" t="s">
        <v>1255</v>
      </c>
      <c r="M503" t="s">
        <v>1255</v>
      </c>
      <c r="N503" t="s">
        <v>1255</v>
      </c>
      <c r="O503" t="s">
        <v>1255</v>
      </c>
      <c r="P503" t="s">
        <v>1255</v>
      </c>
    </row>
    <row r="504" spans="1:16">
      <c r="A504" t="s">
        <v>1255</v>
      </c>
      <c r="B504" t="s">
        <v>1255</v>
      </c>
      <c r="C504" t="s">
        <v>10322</v>
      </c>
      <c r="D504" t="s">
        <v>10323</v>
      </c>
      <c r="E504" t="s">
        <v>10324</v>
      </c>
      <c r="F504" t="s">
        <v>9646</v>
      </c>
      <c r="G504" t="s">
        <v>1255</v>
      </c>
      <c r="H504" t="s">
        <v>1255</v>
      </c>
      <c r="I504" t="s">
        <v>1255</v>
      </c>
      <c r="J504" t="s">
        <v>1255</v>
      </c>
      <c r="K504" t="s">
        <v>1255</v>
      </c>
      <c r="L504" t="s">
        <v>1255</v>
      </c>
      <c r="M504" t="s">
        <v>1255</v>
      </c>
      <c r="N504" t="s">
        <v>1255</v>
      </c>
      <c r="O504" t="s">
        <v>1255</v>
      </c>
      <c r="P504" t="s">
        <v>1255</v>
      </c>
    </row>
    <row r="505" spans="1:16">
      <c r="A505" t="s">
        <v>1255</v>
      </c>
      <c r="B505" t="s">
        <v>1255</v>
      </c>
      <c r="C505" t="s">
        <v>10322</v>
      </c>
      <c r="D505" t="s">
        <v>10325</v>
      </c>
      <c r="E505" t="s">
        <v>9645</v>
      </c>
      <c r="F505" t="s">
        <v>1255</v>
      </c>
      <c r="G505" t="s">
        <v>1255</v>
      </c>
      <c r="H505" t="s">
        <v>1255</v>
      </c>
      <c r="I505" t="s">
        <v>1255</v>
      </c>
      <c r="J505" t="s">
        <v>1255</v>
      </c>
      <c r="K505" t="s">
        <v>1255</v>
      </c>
      <c r="L505" t="s">
        <v>1255</v>
      </c>
      <c r="M505" t="s">
        <v>1255</v>
      </c>
      <c r="N505" t="s">
        <v>1255</v>
      </c>
      <c r="O505" t="s">
        <v>1255</v>
      </c>
      <c r="P505" t="s">
        <v>1255</v>
      </c>
    </row>
    <row r="506" spans="1:16">
      <c r="A506" t="s">
        <v>1255</v>
      </c>
      <c r="B506" t="s">
        <v>1255</v>
      </c>
      <c r="C506" t="s">
        <v>10322</v>
      </c>
      <c r="D506" t="s">
        <v>10326</v>
      </c>
      <c r="E506" t="s">
        <v>10109</v>
      </c>
      <c r="F506" t="s">
        <v>9646</v>
      </c>
      <c r="G506" t="s">
        <v>1255</v>
      </c>
      <c r="H506" t="s">
        <v>1255</v>
      </c>
      <c r="I506" t="s">
        <v>1255</v>
      </c>
      <c r="J506" t="s">
        <v>1255</v>
      </c>
      <c r="K506" t="s">
        <v>1255</v>
      </c>
      <c r="L506" t="s">
        <v>1255</v>
      </c>
      <c r="M506" t="s">
        <v>1255</v>
      </c>
      <c r="N506" t="s">
        <v>1255</v>
      </c>
      <c r="O506" t="s">
        <v>1255</v>
      </c>
      <c r="P506" t="s">
        <v>1255</v>
      </c>
    </row>
    <row r="507" spans="1:16">
      <c r="A507" t="s">
        <v>1255</v>
      </c>
      <c r="B507" t="s">
        <v>1255</v>
      </c>
      <c r="C507" t="s">
        <v>10322</v>
      </c>
      <c r="D507" t="s">
        <v>10327</v>
      </c>
      <c r="E507" t="s">
        <v>9680</v>
      </c>
      <c r="F507" t="s">
        <v>1255</v>
      </c>
      <c r="G507" t="s">
        <v>1255</v>
      </c>
      <c r="H507" t="s">
        <v>1255</v>
      </c>
      <c r="I507" t="s">
        <v>1255</v>
      </c>
      <c r="J507" t="s">
        <v>1255</v>
      </c>
      <c r="K507" t="s">
        <v>1255</v>
      </c>
      <c r="L507" t="s">
        <v>1255</v>
      </c>
      <c r="M507" t="s">
        <v>1255</v>
      </c>
      <c r="N507" t="s">
        <v>1255</v>
      </c>
      <c r="O507" t="s">
        <v>1255</v>
      </c>
      <c r="P507" t="s">
        <v>1255</v>
      </c>
    </row>
    <row r="508" spans="1:16">
      <c r="A508" t="s">
        <v>1255</v>
      </c>
      <c r="B508" t="s">
        <v>1255</v>
      </c>
      <c r="C508" t="s">
        <v>10322</v>
      </c>
      <c r="D508" t="s">
        <v>10328</v>
      </c>
      <c r="E508" t="s">
        <v>10329</v>
      </c>
      <c r="F508" t="s">
        <v>1255</v>
      </c>
      <c r="G508" t="s">
        <v>1255</v>
      </c>
      <c r="H508" t="s">
        <v>1255</v>
      </c>
      <c r="I508" t="s">
        <v>1255</v>
      </c>
      <c r="J508" t="s">
        <v>1255</v>
      </c>
      <c r="K508" t="s">
        <v>1255</v>
      </c>
      <c r="L508" t="s">
        <v>1255</v>
      </c>
      <c r="M508" t="s">
        <v>1255</v>
      </c>
      <c r="N508" t="s">
        <v>1255</v>
      </c>
      <c r="O508" t="s">
        <v>1255</v>
      </c>
      <c r="P508" t="s">
        <v>1255</v>
      </c>
    </row>
    <row r="509" spans="1:16">
      <c r="A509" t="s">
        <v>1255</v>
      </c>
      <c r="B509" t="s">
        <v>1255</v>
      </c>
      <c r="C509" t="s">
        <v>10322</v>
      </c>
      <c r="D509" t="s">
        <v>10330</v>
      </c>
      <c r="E509" t="s">
        <v>9646</v>
      </c>
      <c r="F509" t="s">
        <v>10080</v>
      </c>
      <c r="G509" t="s">
        <v>1255</v>
      </c>
      <c r="H509" t="s">
        <v>1255</v>
      </c>
      <c r="I509" t="s">
        <v>1255</v>
      </c>
      <c r="J509" t="s">
        <v>1255</v>
      </c>
      <c r="K509" t="s">
        <v>1255</v>
      </c>
      <c r="L509" t="s">
        <v>1255</v>
      </c>
      <c r="M509" t="s">
        <v>1255</v>
      </c>
      <c r="N509" t="s">
        <v>1255</v>
      </c>
      <c r="O509" t="s">
        <v>1255</v>
      </c>
      <c r="P509" t="s">
        <v>1255</v>
      </c>
    </row>
    <row r="510" spans="1:16">
      <c r="A510" t="s">
        <v>1255</v>
      </c>
      <c r="B510" t="s">
        <v>1255</v>
      </c>
      <c r="C510" t="s">
        <v>10322</v>
      </c>
      <c r="D510" t="s">
        <v>10331</v>
      </c>
      <c r="E510" t="s">
        <v>9646</v>
      </c>
      <c r="F510" t="s">
        <v>10080</v>
      </c>
      <c r="G510" t="s">
        <v>1255</v>
      </c>
      <c r="H510" t="s">
        <v>1255</v>
      </c>
      <c r="I510" t="s">
        <v>1255</v>
      </c>
      <c r="J510" t="s">
        <v>1255</v>
      </c>
      <c r="K510" t="s">
        <v>1255</v>
      </c>
      <c r="L510" t="s">
        <v>1255</v>
      </c>
      <c r="M510" t="s">
        <v>1255</v>
      </c>
      <c r="N510" t="s">
        <v>1255</v>
      </c>
      <c r="O510" t="s">
        <v>1255</v>
      </c>
      <c r="P510" t="s">
        <v>1255</v>
      </c>
    </row>
    <row r="511" spans="1:16">
      <c r="A511" t="s">
        <v>1255</v>
      </c>
      <c r="B511" t="s">
        <v>1255</v>
      </c>
      <c r="C511" t="s">
        <v>10322</v>
      </c>
      <c r="D511" t="s">
        <v>10332</v>
      </c>
      <c r="E511" t="s">
        <v>9680</v>
      </c>
      <c r="F511" t="s">
        <v>9646</v>
      </c>
      <c r="G511" t="s">
        <v>1255</v>
      </c>
      <c r="H511" t="s">
        <v>1255</v>
      </c>
      <c r="I511" t="s">
        <v>1255</v>
      </c>
      <c r="J511" t="s">
        <v>1255</v>
      </c>
      <c r="K511" t="s">
        <v>1255</v>
      </c>
      <c r="L511" t="s">
        <v>1255</v>
      </c>
      <c r="M511" t="s">
        <v>1255</v>
      </c>
      <c r="N511" t="s">
        <v>1255</v>
      </c>
      <c r="O511" t="s">
        <v>1255</v>
      </c>
      <c r="P511" t="s">
        <v>1255</v>
      </c>
    </row>
    <row r="512" spans="1:16">
      <c r="A512" t="s">
        <v>1255</v>
      </c>
      <c r="B512" t="s">
        <v>1255</v>
      </c>
      <c r="C512" t="s">
        <v>10322</v>
      </c>
      <c r="D512" t="s">
        <v>10333</v>
      </c>
      <c r="E512" t="s">
        <v>10109</v>
      </c>
      <c r="F512" t="s">
        <v>9646</v>
      </c>
      <c r="G512" t="s">
        <v>1255</v>
      </c>
      <c r="H512" t="s">
        <v>1255</v>
      </c>
      <c r="I512" t="s">
        <v>1255</v>
      </c>
      <c r="J512" t="s">
        <v>1255</v>
      </c>
      <c r="K512" t="s">
        <v>1255</v>
      </c>
      <c r="L512" t="s">
        <v>1255</v>
      </c>
      <c r="M512" t="s">
        <v>1255</v>
      </c>
      <c r="N512" t="s">
        <v>1255</v>
      </c>
      <c r="O512" t="s">
        <v>1255</v>
      </c>
      <c r="P512" t="s">
        <v>1255</v>
      </c>
    </row>
    <row r="513" spans="1:16">
      <c r="A513" t="s">
        <v>1255</v>
      </c>
      <c r="B513" t="s">
        <v>1255</v>
      </c>
      <c r="C513" t="s">
        <v>10322</v>
      </c>
      <c r="D513" t="s">
        <v>10334</v>
      </c>
      <c r="E513" t="s">
        <v>9645</v>
      </c>
      <c r="F513" t="s">
        <v>9646</v>
      </c>
      <c r="G513" t="s">
        <v>1255</v>
      </c>
      <c r="H513" t="s">
        <v>1255</v>
      </c>
      <c r="I513" t="s">
        <v>1255</v>
      </c>
      <c r="J513" t="s">
        <v>1255</v>
      </c>
      <c r="K513" t="s">
        <v>1255</v>
      </c>
      <c r="L513" t="s">
        <v>1255</v>
      </c>
      <c r="M513" t="s">
        <v>1255</v>
      </c>
      <c r="N513" t="s">
        <v>1255</v>
      </c>
      <c r="O513" t="s">
        <v>1255</v>
      </c>
      <c r="P513" t="s">
        <v>1255</v>
      </c>
    </row>
    <row r="514" spans="1:16">
      <c r="A514" t="s">
        <v>1255</v>
      </c>
      <c r="B514" t="s">
        <v>1255</v>
      </c>
      <c r="C514" t="s">
        <v>10322</v>
      </c>
      <c r="D514" t="s">
        <v>10335</v>
      </c>
      <c r="E514" t="s">
        <v>9705</v>
      </c>
      <c r="F514" t="s">
        <v>9646</v>
      </c>
      <c r="G514" t="s">
        <v>1255</v>
      </c>
      <c r="H514" t="s">
        <v>1255</v>
      </c>
      <c r="I514" t="s">
        <v>1255</v>
      </c>
      <c r="J514" t="s">
        <v>1255</v>
      </c>
      <c r="K514" t="s">
        <v>1255</v>
      </c>
      <c r="L514" t="s">
        <v>1255</v>
      </c>
      <c r="M514" t="s">
        <v>1255</v>
      </c>
      <c r="N514" t="s">
        <v>1255</v>
      </c>
      <c r="O514" t="s">
        <v>1255</v>
      </c>
      <c r="P514" t="s">
        <v>1255</v>
      </c>
    </row>
    <row r="515" spans="1:16">
      <c r="A515" t="s">
        <v>1255</v>
      </c>
      <c r="B515" t="s">
        <v>1255</v>
      </c>
      <c r="C515" t="s">
        <v>10322</v>
      </c>
      <c r="D515" t="s">
        <v>10336</v>
      </c>
      <c r="E515" t="s">
        <v>9700</v>
      </c>
      <c r="F515" t="s">
        <v>9646</v>
      </c>
      <c r="G515" t="s">
        <v>1255</v>
      </c>
      <c r="H515" t="s">
        <v>1255</v>
      </c>
      <c r="I515" t="s">
        <v>1255</v>
      </c>
      <c r="J515" t="s">
        <v>1255</v>
      </c>
      <c r="K515" t="s">
        <v>1255</v>
      </c>
      <c r="L515" t="s">
        <v>1255</v>
      </c>
      <c r="M515" t="s">
        <v>1255</v>
      </c>
      <c r="N515" t="s">
        <v>1255</v>
      </c>
      <c r="O515" t="s">
        <v>1255</v>
      </c>
      <c r="P515" t="s">
        <v>1255</v>
      </c>
    </row>
    <row r="516" spans="1:16">
      <c r="A516" t="s">
        <v>1255</v>
      </c>
      <c r="B516" t="s">
        <v>1255</v>
      </c>
      <c r="C516" t="s">
        <v>10322</v>
      </c>
      <c r="D516" t="s">
        <v>10337</v>
      </c>
      <c r="E516" t="s">
        <v>10109</v>
      </c>
      <c r="F516" t="s">
        <v>9646</v>
      </c>
      <c r="G516" t="s">
        <v>1255</v>
      </c>
      <c r="H516" t="s">
        <v>1255</v>
      </c>
      <c r="I516" t="s">
        <v>1255</v>
      </c>
      <c r="J516" t="s">
        <v>1255</v>
      </c>
      <c r="K516" t="s">
        <v>1255</v>
      </c>
      <c r="L516" t="s">
        <v>1255</v>
      </c>
      <c r="M516" t="s">
        <v>1255</v>
      </c>
      <c r="N516" t="s">
        <v>1255</v>
      </c>
      <c r="O516" t="s">
        <v>1255</v>
      </c>
      <c r="P516" t="s">
        <v>1255</v>
      </c>
    </row>
    <row r="517" spans="1:16">
      <c r="A517" t="s">
        <v>1255</v>
      </c>
      <c r="B517" t="s">
        <v>1255</v>
      </c>
      <c r="C517" t="s">
        <v>10322</v>
      </c>
      <c r="D517" t="s">
        <v>10338</v>
      </c>
      <c r="E517" t="s">
        <v>9998</v>
      </c>
      <c r="F517" t="s">
        <v>9646</v>
      </c>
      <c r="G517" t="s">
        <v>1255</v>
      </c>
      <c r="H517" t="s">
        <v>1255</v>
      </c>
      <c r="I517" t="s">
        <v>1255</v>
      </c>
      <c r="J517" t="s">
        <v>1255</v>
      </c>
      <c r="K517" t="s">
        <v>1255</v>
      </c>
      <c r="L517" t="s">
        <v>1255</v>
      </c>
      <c r="M517" t="s">
        <v>1255</v>
      </c>
      <c r="N517" t="s">
        <v>1255</v>
      </c>
      <c r="O517" t="s">
        <v>1255</v>
      </c>
      <c r="P517" t="s">
        <v>1255</v>
      </c>
    </row>
    <row r="518" spans="1:16">
      <c r="A518" t="s">
        <v>1255</v>
      </c>
      <c r="B518" t="s">
        <v>1255</v>
      </c>
      <c r="C518" t="s">
        <v>10322</v>
      </c>
      <c r="D518" t="s">
        <v>10339</v>
      </c>
      <c r="E518" t="s">
        <v>9730</v>
      </c>
      <c r="F518" t="s">
        <v>9646</v>
      </c>
      <c r="G518" t="s">
        <v>1255</v>
      </c>
      <c r="H518" t="s">
        <v>1255</v>
      </c>
      <c r="I518" t="s">
        <v>1255</v>
      </c>
      <c r="J518" t="s">
        <v>1255</v>
      </c>
      <c r="K518" t="s">
        <v>1255</v>
      </c>
      <c r="L518" t="s">
        <v>1255</v>
      </c>
      <c r="M518" t="s">
        <v>1255</v>
      </c>
      <c r="N518" t="s">
        <v>1255</v>
      </c>
      <c r="O518" t="s">
        <v>1255</v>
      </c>
      <c r="P518" t="s">
        <v>1255</v>
      </c>
    </row>
    <row r="519" spans="1:16">
      <c r="A519" t="s">
        <v>1255</v>
      </c>
      <c r="B519" t="s">
        <v>1255</v>
      </c>
      <c r="C519" t="s">
        <v>10322</v>
      </c>
      <c r="D519" t="s">
        <v>10340</v>
      </c>
      <c r="E519" t="s">
        <v>10324</v>
      </c>
      <c r="F519" t="s">
        <v>9646</v>
      </c>
      <c r="G519" t="s">
        <v>1255</v>
      </c>
      <c r="H519" t="s">
        <v>1255</v>
      </c>
      <c r="I519" t="s">
        <v>1255</v>
      </c>
      <c r="J519" t="s">
        <v>1255</v>
      </c>
      <c r="K519" t="s">
        <v>1255</v>
      </c>
      <c r="L519" t="s">
        <v>1255</v>
      </c>
      <c r="M519" t="s">
        <v>1255</v>
      </c>
      <c r="N519" t="s">
        <v>1255</v>
      </c>
      <c r="O519" t="s">
        <v>1255</v>
      </c>
      <c r="P519" t="s">
        <v>1255</v>
      </c>
    </row>
    <row r="520" spans="1:16">
      <c r="A520" t="s">
        <v>1255</v>
      </c>
      <c r="B520" t="s">
        <v>1255</v>
      </c>
      <c r="C520" t="s">
        <v>10322</v>
      </c>
      <c r="D520" t="s">
        <v>10341</v>
      </c>
      <c r="E520" t="s">
        <v>10109</v>
      </c>
      <c r="F520" t="s">
        <v>9646</v>
      </c>
      <c r="G520" t="s">
        <v>1255</v>
      </c>
      <c r="H520" t="s">
        <v>1255</v>
      </c>
      <c r="I520" t="s">
        <v>1255</v>
      </c>
      <c r="J520" t="s">
        <v>1255</v>
      </c>
      <c r="K520" t="s">
        <v>1255</v>
      </c>
      <c r="L520" t="s">
        <v>1255</v>
      </c>
      <c r="M520" t="s">
        <v>1255</v>
      </c>
      <c r="N520" t="s">
        <v>1255</v>
      </c>
      <c r="O520" t="s">
        <v>1255</v>
      </c>
      <c r="P520" t="s">
        <v>1255</v>
      </c>
    </row>
    <row r="521" spans="1:16">
      <c r="A521" t="s">
        <v>1255</v>
      </c>
      <c r="B521" t="s">
        <v>1255</v>
      </c>
      <c r="C521" t="s">
        <v>10322</v>
      </c>
      <c r="D521" t="s">
        <v>10342</v>
      </c>
      <c r="E521" t="s">
        <v>9743</v>
      </c>
      <c r="F521" t="s">
        <v>1255</v>
      </c>
      <c r="G521" t="s">
        <v>1255</v>
      </c>
      <c r="H521" t="s">
        <v>1255</v>
      </c>
      <c r="I521" t="s">
        <v>1255</v>
      </c>
      <c r="J521" t="s">
        <v>1255</v>
      </c>
      <c r="K521" t="s">
        <v>1255</v>
      </c>
      <c r="L521" t="s">
        <v>1255</v>
      </c>
      <c r="M521" t="s">
        <v>1255</v>
      </c>
      <c r="N521" t="s">
        <v>1255</v>
      </c>
      <c r="O521" t="s">
        <v>1255</v>
      </c>
      <c r="P521" t="s">
        <v>1255</v>
      </c>
    </row>
    <row r="522" spans="1:16">
      <c r="A522" t="s">
        <v>1255</v>
      </c>
      <c r="B522" t="s">
        <v>1255</v>
      </c>
      <c r="C522" t="s">
        <v>10343</v>
      </c>
      <c r="D522" t="s">
        <v>10344</v>
      </c>
      <c r="E522" t="s">
        <v>9730</v>
      </c>
      <c r="F522" t="s">
        <v>9646</v>
      </c>
      <c r="G522" t="s">
        <v>1255</v>
      </c>
      <c r="H522" t="s">
        <v>1255</v>
      </c>
      <c r="I522" t="s">
        <v>1255</v>
      </c>
      <c r="J522" t="s">
        <v>1255</v>
      </c>
      <c r="K522" t="s">
        <v>1255</v>
      </c>
      <c r="L522" t="s">
        <v>1255</v>
      </c>
      <c r="M522" t="s">
        <v>1255</v>
      </c>
      <c r="N522" t="s">
        <v>1255</v>
      </c>
      <c r="O522" t="s">
        <v>1255</v>
      </c>
      <c r="P522" t="s">
        <v>1255</v>
      </c>
    </row>
    <row r="523" spans="1:16">
      <c r="A523" t="s">
        <v>1255</v>
      </c>
      <c r="B523" t="s">
        <v>1255</v>
      </c>
      <c r="C523" t="s">
        <v>10343</v>
      </c>
      <c r="D523" t="s">
        <v>10345</v>
      </c>
      <c r="E523" t="s">
        <v>9680</v>
      </c>
      <c r="F523" t="s">
        <v>9646</v>
      </c>
      <c r="G523" t="s">
        <v>1255</v>
      </c>
      <c r="H523" t="s">
        <v>1255</v>
      </c>
      <c r="I523" t="s">
        <v>1255</v>
      </c>
      <c r="J523" t="s">
        <v>1255</v>
      </c>
      <c r="K523" t="s">
        <v>1255</v>
      </c>
      <c r="L523" t="s">
        <v>1255</v>
      </c>
      <c r="M523" t="s">
        <v>1255</v>
      </c>
      <c r="N523" t="s">
        <v>1255</v>
      </c>
      <c r="O523" t="s">
        <v>1255</v>
      </c>
      <c r="P523" t="s">
        <v>1255</v>
      </c>
    </row>
    <row r="524" spans="1:16">
      <c r="A524" t="s">
        <v>1255</v>
      </c>
      <c r="B524" t="s">
        <v>1255</v>
      </c>
      <c r="C524" t="s">
        <v>10343</v>
      </c>
      <c r="D524" t="s">
        <v>10346</v>
      </c>
      <c r="E524" t="s">
        <v>9680</v>
      </c>
      <c r="F524" t="s">
        <v>1255</v>
      </c>
      <c r="G524" t="s">
        <v>1255</v>
      </c>
      <c r="H524" t="s">
        <v>1255</v>
      </c>
      <c r="I524" t="s">
        <v>1255</v>
      </c>
      <c r="J524" t="s">
        <v>1255</v>
      </c>
      <c r="K524" t="s">
        <v>1255</v>
      </c>
      <c r="L524" t="s">
        <v>1255</v>
      </c>
      <c r="M524" t="s">
        <v>1255</v>
      </c>
      <c r="N524" t="s">
        <v>1255</v>
      </c>
      <c r="O524" t="s">
        <v>1255</v>
      </c>
      <c r="P524" t="s">
        <v>1255</v>
      </c>
    </row>
    <row r="525" spans="1:16">
      <c r="A525" t="s">
        <v>1255</v>
      </c>
      <c r="B525" t="s">
        <v>1255</v>
      </c>
      <c r="C525" t="s">
        <v>10343</v>
      </c>
      <c r="D525" t="s">
        <v>10347</v>
      </c>
      <c r="E525" t="s">
        <v>9663</v>
      </c>
      <c r="F525" t="s">
        <v>1255</v>
      </c>
      <c r="G525" t="s">
        <v>1255</v>
      </c>
      <c r="H525" t="s">
        <v>1255</v>
      </c>
      <c r="I525" t="s">
        <v>1255</v>
      </c>
      <c r="J525" t="s">
        <v>1255</v>
      </c>
      <c r="K525" t="s">
        <v>1255</v>
      </c>
      <c r="L525" t="s">
        <v>1255</v>
      </c>
      <c r="M525" t="s">
        <v>1255</v>
      </c>
      <c r="N525" t="s">
        <v>1255</v>
      </c>
      <c r="O525" t="s">
        <v>1255</v>
      </c>
      <c r="P525" t="s">
        <v>1255</v>
      </c>
    </row>
    <row r="526" spans="1:16">
      <c r="A526" t="s">
        <v>1255</v>
      </c>
      <c r="B526" t="s">
        <v>10348</v>
      </c>
      <c r="C526" t="s">
        <v>10343</v>
      </c>
      <c r="D526" t="s">
        <v>10348</v>
      </c>
      <c r="E526" t="s">
        <v>9730</v>
      </c>
      <c r="F526" t="s">
        <v>1255</v>
      </c>
      <c r="G526" t="s">
        <v>1255</v>
      </c>
      <c r="H526" t="s">
        <v>1255</v>
      </c>
      <c r="I526" t="s">
        <v>1255</v>
      </c>
      <c r="J526" t="s">
        <v>1255</v>
      </c>
      <c r="K526" t="s">
        <v>1255</v>
      </c>
      <c r="L526" t="s">
        <v>1255</v>
      </c>
      <c r="M526" t="s">
        <v>1255</v>
      </c>
      <c r="N526" t="s">
        <v>1255</v>
      </c>
      <c r="O526" t="s">
        <v>1255</v>
      </c>
      <c r="P526" t="s">
        <v>1255</v>
      </c>
    </row>
    <row r="527" spans="1:16">
      <c r="A527" t="s">
        <v>1255</v>
      </c>
      <c r="B527" t="s">
        <v>10349</v>
      </c>
      <c r="C527" t="s">
        <v>10343</v>
      </c>
      <c r="D527" t="s">
        <v>10350</v>
      </c>
      <c r="E527" t="s">
        <v>9646</v>
      </c>
      <c r="F527" t="s">
        <v>10072</v>
      </c>
      <c r="G527" t="s">
        <v>1255</v>
      </c>
      <c r="H527" t="s">
        <v>1255</v>
      </c>
      <c r="I527" t="s">
        <v>1255</v>
      </c>
      <c r="J527" t="s">
        <v>1255</v>
      </c>
      <c r="K527" t="s">
        <v>1255</v>
      </c>
      <c r="L527" t="s">
        <v>1255</v>
      </c>
      <c r="M527" t="s">
        <v>1255</v>
      </c>
      <c r="N527" t="s">
        <v>1255</v>
      </c>
      <c r="O527" t="s">
        <v>1255</v>
      </c>
      <c r="P527" t="s">
        <v>1255</v>
      </c>
    </row>
    <row r="528" spans="1:16">
      <c r="A528" t="s">
        <v>1255</v>
      </c>
      <c r="B528" t="s">
        <v>1255</v>
      </c>
      <c r="C528" t="s">
        <v>10343</v>
      </c>
      <c r="D528" t="s">
        <v>10351</v>
      </c>
      <c r="E528" t="s">
        <v>9645</v>
      </c>
      <c r="F528" t="s">
        <v>9646</v>
      </c>
      <c r="G528" t="s">
        <v>1255</v>
      </c>
      <c r="H528" t="s">
        <v>1255</v>
      </c>
      <c r="I528" t="s">
        <v>1255</v>
      </c>
      <c r="J528" t="s">
        <v>1255</v>
      </c>
      <c r="K528" t="s">
        <v>1255</v>
      </c>
      <c r="L528" t="s">
        <v>1255</v>
      </c>
      <c r="M528" t="s">
        <v>1255</v>
      </c>
      <c r="N528" t="s">
        <v>1255</v>
      </c>
      <c r="O528" t="s">
        <v>1255</v>
      </c>
      <c r="P528" t="s">
        <v>1255</v>
      </c>
    </row>
    <row r="529" spans="1:16">
      <c r="A529" t="s">
        <v>1255</v>
      </c>
      <c r="B529" t="s">
        <v>1255</v>
      </c>
      <c r="C529" t="s">
        <v>10352</v>
      </c>
      <c r="D529" t="s">
        <v>10353</v>
      </c>
      <c r="E529" t="s">
        <v>9645</v>
      </c>
      <c r="F529" t="s">
        <v>1255</v>
      </c>
      <c r="G529" t="s">
        <v>1255</v>
      </c>
      <c r="H529" t="s">
        <v>1255</v>
      </c>
      <c r="I529" t="s">
        <v>1255</v>
      </c>
      <c r="J529" t="s">
        <v>1255</v>
      </c>
      <c r="K529" t="s">
        <v>1255</v>
      </c>
      <c r="L529" t="s">
        <v>1255</v>
      </c>
      <c r="M529" t="s">
        <v>1255</v>
      </c>
      <c r="N529" t="s">
        <v>1255</v>
      </c>
      <c r="O529" t="s">
        <v>1255</v>
      </c>
      <c r="P529" t="s">
        <v>1255</v>
      </c>
    </row>
    <row r="530" spans="1:16">
      <c r="A530" t="s">
        <v>1255</v>
      </c>
      <c r="B530" t="s">
        <v>1255</v>
      </c>
      <c r="C530" t="s">
        <v>10352</v>
      </c>
      <c r="D530" t="s">
        <v>10354</v>
      </c>
      <c r="E530" t="s">
        <v>10109</v>
      </c>
      <c r="F530" t="s">
        <v>9646</v>
      </c>
      <c r="G530" t="s">
        <v>1255</v>
      </c>
      <c r="H530" t="s">
        <v>1255</v>
      </c>
      <c r="I530" t="s">
        <v>1255</v>
      </c>
      <c r="J530" t="s">
        <v>1255</v>
      </c>
      <c r="K530" t="s">
        <v>1255</v>
      </c>
      <c r="L530" t="s">
        <v>1255</v>
      </c>
      <c r="M530" t="s">
        <v>1255</v>
      </c>
      <c r="N530" t="s">
        <v>1255</v>
      </c>
      <c r="O530" t="s">
        <v>1255</v>
      </c>
      <c r="P530" t="s">
        <v>1255</v>
      </c>
    </row>
    <row r="531" spans="1:16">
      <c r="A531" t="s">
        <v>1255</v>
      </c>
      <c r="B531" t="s">
        <v>1255</v>
      </c>
      <c r="C531" t="s">
        <v>10352</v>
      </c>
      <c r="D531" t="s">
        <v>10355</v>
      </c>
      <c r="E531" t="s">
        <v>9782</v>
      </c>
      <c r="F531" t="s">
        <v>9646</v>
      </c>
      <c r="G531" t="s">
        <v>1255</v>
      </c>
      <c r="H531" t="s">
        <v>1255</v>
      </c>
      <c r="I531" t="s">
        <v>1255</v>
      </c>
      <c r="J531" t="s">
        <v>1255</v>
      </c>
      <c r="K531" t="s">
        <v>1255</v>
      </c>
      <c r="L531" t="s">
        <v>1255</v>
      </c>
      <c r="M531" t="s">
        <v>1255</v>
      </c>
      <c r="N531" t="s">
        <v>1255</v>
      </c>
      <c r="O531" t="s">
        <v>1255</v>
      </c>
      <c r="P531" t="s">
        <v>1255</v>
      </c>
    </row>
    <row r="532" spans="1:16">
      <c r="A532" t="s">
        <v>1255</v>
      </c>
      <c r="B532" t="s">
        <v>1255</v>
      </c>
      <c r="C532" t="s">
        <v>10352</v>
      </c>
      <c r="D532" t="s">
        <v>10356</v>
      </c>
      <c r="E532" t="s">
        <v>9700</v>
      </c>
      <c r="F532" t="s">
        <v>9646</v>
      </c>
      <c r="G532" t="s">
        <v>1255</v>
      </c>
      <c r="H532" t="s">
        <v>1255</v>
      </c>
      <c r="I532" t="s">
        <v>1255</v>
      </c>
      <c r="J532" t="s">
        <v>1255</v>
      </c>
      <c r="K532" t="s">
        <v>1255</v>
      </c>
      <c r="L532" t="s">
        <v>1255</v>
      </c>
      <c r="M532" t="s">
        <v>1255</v>
      </c>
      <c r="N532" t="s">
        <v>1255</v>
      </c>
      <c r="O532" t="s">
        <v>1255</v>
      </c>
      <c r="P532" t="s">
        <v>1255</v>
      </c>
    </row>
    <row r="533" spans="1:16">
      <c r="A533" t="s">
        <v>1255</v>
      </c>
      <c r="B533" t="s">
        <v>1255</v>
      </c>
      <c r="C533" t="s">
        <v>10352</v>
      </c>
      <c r="D533" t="s">
        <v>10357</v>
      </c>
      <c r="E533" t="s">
        <v>9740</v>
      </c>
      <c r="F533" t="s">
        <v>1255</v>
      </c>
      <c r="G533" t="s">
        <v>1255</v>
      </c>
      <c r="H533" t="s">
        <v>1255</v>
      </c>
      <c r="I533" t="s">
        <v>1255</v>
      </c>
      <c r="J533" t="s">
        <v>1255</v>
      </c>
      <c r="K533" t="s">
        <v>1255</v>
      </c>
      <c r="L533" t="s">
        <v>1255</v>
      </c>
      <c r="M533" t="s">
        <v>1255</v>
      </c>
      <c r="N533" t="s">
        <v>1255</v>
      </c>
      <c r="O533" t="s">
        <v>1255</v>
      </c>
      <c r="P533" t="s">
        <v>1255</v>
      </c>
    </row>
    <row r="534" spans="1:16">
      <c r="A534" t="s">
        <v>1255</v>
      </c>
      <c r="B534" t="s">
        <v>1255</v>
      </c>
      <c r="C534" t="s">
        <v>10358</v>
      </c>
      <c r="D534" t="s">
        <v>10359</v>
      </c>
      <c r="E534" t="s">
        <v>9680</v>
      </c>
      <c r="F534" t="s">
        <v>1255</v>
      </c>
      <c r="G534" t="s">
        <v>1255</v>
      </c>
      <c r="H534" t="s">
        <v>1255</v>
      </c>
      <c r="I534" t="s">
        <v>1255</v>
      </c>
      <c r="J534" t="s">
        <v>1255</v>
      </c>
      <c r="K534" t="s">
        <v>1255</v>
      </c>
      <c r="L534" t="s">
        <v>1255</v>
      </c>
      <c r="M534" t="s">
        <v>1255</v>
      </c>
      <c r="N534" t="s">
        <v>1255</v>
      </c>
      <c r="O534" t="s">
        <v>1255</v>
      </c>
      <c r="P534" t="s">
        <v>1255</v>
      </c>
    </row>
    <row r="535" spans="1:16">
      <c r="A535" t="s">
        <v>1255</v>
      </c>
      <c r="B535" t="s">
        <v>10360</v>
      </c>
      <c r="C535" t="s">
        <v>10361</v>
      </c>
      <c r="D535" t="s">
        <v>10360</v>
      </c>
      <c r="E535" t="s">
        <v>9680</v>
      </c>
      <c r="F535" t="s">
        <v>1255</v>
      </c>
      <c r="G535" t="s">
        <v>1255</v>
      </c>
      <c r="H535" t="s">
        <v>1255</v>
      </c>
      <c r="I535" t="s">
        <v>1255</v>
      </c>
      <c r="J535" t="s">
        <v>1255</v>
      </c>
      <c r="K535" t="s">
        <v>1255</v>
      </c>
      <c r="L535" t="s">
        <v>1255</v>
      </c>
      <c r="M535" t="s">
        <v>1255</v>
      </c>
      <c r="N535" t="s">
        <v>1255</v>
      </c>
      <c r="O535" t="s">
        <v>1255</v>
      </c>
      <c r="P535" t="s">
        <v>1255</v>
      </c>
    </row>
    <row r="536" spans="1:16">
      <c r="A536" t="s">
        <v>1255</v>
      </c>
      <c r="B536" t="s">
        <v>1255</v>
      </c>
      <c r="C536" t="s">
        <v>10361</v>
      </c>
      <c r="D536" t="s">
        <v>10362</v>
      </c>
      <c r="E536" t="s">
        <v>10109</v>
      </c>
      <c r="F536" t="s">
        <v>1255</v>
      </c>
      <c r="G536" t="s">
        <v>1255</v>
      </c>
      <c r="H536" t="s">
        <v>1255</v>
      </c>
      <c r="I536" t="s">
        <v>1255</v>
      </c>
      <c r="J536" t="s">
        <v>1255</v>
      </c>
      <c r="K536" t="s">
        <v>1255</v>
      </c>
      <c r="L536" t="s">
        <v>1255</v>
      </c>
      <c r="M536" t="s">
        <v>1255</v>
      </c>
      <c r="N536" t="s">
        <v>1255</v>
      </c>
      <c r="O536" t="s">
        <v>1255</v>
      </c>
      <c r="P536" t="s">
        <v>1255</v>
      </c>
    </row>
    <row r="537" spans="1:16">
      <c r="A537" t="s">
        <v>1255</v>
      </c>
      <c r="B537" t="s">
        <v>1255</v>
      </c>
      <c r="C537" t="s">
        <v>10358</v>
      </c>
      <c r="D537" t="s">
        <v>10363</v>
      </c>
      <c r="E537" t="s">
        <v>9646</v>
      </c>
      <c r="F537" t="s">
        <v>1255</v>
      </c>
      <c r="G537" t="s">
        <v>1255</v>
      </c>
      <c r="H537" t="s">
        <v>1255</v>
      </c>
      <c r="I537" t="s">
        <v>1255</v>
      </c>
      <c r="J537" t="s">
        <v>1255</v>
      </c>
      <c r="K537" t="s">
        <v>1255</v>
      </c>
      <c r="L537" t="s">
        <v>1255</v>
      </c>
      <c r="M537" t="s">
        <v>1255</v>
      </c>
      <c r="N537" t="s">
        <v>1255</v>
      </c>
      <c r="O537" t="s">
        <v>1255</v>
      </c>
      <c r="P537" t="s">
        <v>1255</v>
      </c>
    </row>
    <row r="538" spans="1:16">
      <c r="A538" t="s">
        <v>1255</v>
      </c>
      <c r="B538" t="s">
        <v>1255</v>
      </c>
      <c r="C538" t="s">
        <v>10358</v>
      </c>
      <c r="D538" t="s">
        <v>10364</v>
      </c>
      <c r="E538" t="s">
        <v>10365</v>
      </c>
      <c r="F538" t="s">
        <v>9646</v>
      </c>
      <c r="G538" t="s">
        <v>1255</v>
      </c>
      <c r="H538" t="s">
        <v>1255</v>
      </c>
      <c r="I538" t="s">
        <v>1255</v>
      </c>
      <c r="J538" t="s">
        <v>1255</v>
      </c>
      <c r="K538" t="s">
        <v>1255</v>
      </c>
      <c r="L538" t="s">
        <v>1255</v>
      </c>
      <c r="M538" t="s">
        <v>1255</v>
      </c>
      <c r="N538" t="s">
        <v>1255</v>
      </c>
      <c r="O538" t="s">
        <v>1255</v>
      </c>
      <c r="P538" t="s">
        <v>1255</v>
      </c>
    </row>
    <row r="539" spans="1:16">
      <c r="A539" t="s">
        <v>1255</v>
      </c>
      <c r="B539" t="s">
        <v>1255</v>
      </c>
      <c r="C539" t="s">
        <v>10358</v>
      </c>
      <c r="D539" t="s">
        <v>10366</v>
      </c>
      <c r="E539" t="s">
        <v>9646</v>
      </c>
      <c r="F539" t="s">
        <v>10367</v>
      </c>
      <c r="G539" t="s">
        <v>1255</v>
      </c>
      <c r="H539" t="s">
        <v>1255</v>
      </c>
      <c r="I539" t="s">
        <v>1255</v>
      </c>
      <c r="J539" t="s">
        <v>1255</v>
      </c>
      <c r="K539" t="s">
        <v>1255</v>
      </c>
      <c r="L539" t="s">
        <v>1255</v>
      </c>
      <c r="M539" t="s">
        <v>1255</v>
      </c>
      <c r="N539" t="s">
        <v>1255</v>
      </c>
      <c r="O539" t="s">
        <v>1255</v>
      </c>
      <c r="P539" t="s">
        <v>1255</v>
      </c>
    </row>
    <row r="540" spans="1:16">
      <c r="A540" t="s">
        <v>1255</v>
      </c>
      <c r="B540" t="s">
        <v>1255</v>
      </c>
      <c r="C540" t="s">
        <v>10358</v>
      </c>
      <c r="D540" t="s">
        <v>10368</v>
      </c>
      <c r="E540" t="s">
        <v>9646</v>
      </c>
      <c r="F540" t="s">
        <v>10369</v>
      </c>
      <c r="G540" t="s">
        <v>1255</v>
      </c>
      <c r="H540" t="s">
        <v>1255</v>
      </c>
      <c r="I540" t="s">
        <v>1255</v>
      </c>
      <c r="J540" t="s">
        <v>1255</v>
      </c>
      <c r="K540" t="s">
        <v>1255</v>
      </c>
      <c r="L540" t="s">
        <v>1255</v>
      </c>
      <c r="M540" t="s">
        <v>1255</v>
      </c>
      <c r="N540" t="s">
        <v>1255</v>
      </c>
      <c r="O540" t="s">
        <v>1255</v>
      </c>
      <c r="P540" t="s">
        <v>1255</v>
      </c>
    </row>
    <row r="541" spans="1:16">
      <c r="A541" t="s">
        <v>1255</v>
      </c>
      <c r="B541" t="s">
        <v>1255</v>
      </c>
      <c r="C541" t="s">
        <v>10358</v>
      </c>
      <c r="D541" t="s">
        <v>10370</v>
      </c>
      <c r="E541" t="s">
        <v>9646</v>
      </c>
      <c r="F541" t="s">
        <v>10131</v>
      </c>
      <c r="G541" t="s">
        <v>1255</v>
      </c>
      <c r="H541" t="s">
        <v>1255</v>
      </c>
      <c r="I541" t="s">
        <v>1255</v>
      </c>
      <c r="J541" t="s">
        <v>1255</v>
      </c>
      <c r="K541" t="s">
        <v>1255</v>
      </c>
      <c r="L541" t="s">
        <v>1255</v>
      </c>
      <c r="M541" t="s">
        <v>1255</v>
      </c>
      <c r="N541" t="s">
        <v>1255</v>
      </c>
      <c r="O541" t="s">
        <v>1255</v>
      </c>
      <c r="P541" t="s">
        <v>1255</v>
      </c>
    </row>
    <row r="542" spans="1:16">
      <c r="A542" t="s">
        <v>1255</v>
      </c>
      <c r="B542" t="s">
        <v>1255</v>
      </c>
      <c r="C542" t="s">
        <v>10358</v>
      </c>
      <c r="D542" t="s">
        <v>10371</v>
      </c>
      <c r="E542" t="s">
        <v>9646</v>
      </c>
      <c r="F542" t="s">
        <v>10372</v>
      </c>
      <c r="G542" t="s">
        <v>1255</v>
      </c>
      <c r="H542" t="s">
        <v>1255</v>
      </c>
      <c r="I542" t="s">
        <v>1255</v>
      </c>
      <c r="J542" t="s">
        <v>1255</v>
      </c>
      <c r="K542" t="s">
        <v>1255</v>
      </c>
      <c r="L542" t="s">
        <v>1255</v>
      </c>
      <c r="M542" t="s">
        <v>1255</v>
      </c>
      <c r="N542" t="s">
        <v>1255</v>
      </c>
      <c r="O542" t="s">
        <v>1255</v>
      </c>
      <c r="P542" t="s">
        <v>1255</v>
      </c>
    </row>
    <row r="543" spans="1:16">
      <c r="A543" t="s">
        <v>1255</v>
      </c>
      <c r="B543" t="s">
        <v>1255</v>
      </c>
      <c r="C543" t="s">
        <v>10358</v>
      </c>
      <c r="D543" t="s">
        <v>10373</v>
      </c>
      <c r="E543" t="s">
        <v>9646</v>
      </c>
      <c r="F543" t="s">
        <v>10374</v>
      </c>
      <c r="G543" t="s">
        <v>1255</v>
      </c>
      <c r="H543" t="s">
        <v>1255</v>
      </c>
      <c r="I543" t="s">
        <v>1255</v>
      </c>
      <c r="J543" t="s">
        <v>1255</v>
      </c>
      <c r="K543" t="s">
        <v>1255</v>
      </c>
      <c r="L543" t="s">
        <v>1255</v>
      </c>
      <c r="M543" t="s">
        <v>1255</v>
      </c>
      <c r="N543" t="s">
        <v>1255</v>
      </c>
      <c r="O543" t="s">
        <v>1255</v>
      </c>
      <c r="P543" t="s">
        <v>1255</v>
      </c>
    </row>
    <row r="544" spans="1:16">
      <c r="A544" t="s">
        <v>1255</v>
      </c>
      <c r="B544" t="s">
        <v>1255</v>
      </c>
      <c r="C544" t="s">
        <v>10358</v>
      </c>
      <c r="D544" t="s">
        <v>10375</v>
      </c>
      <c r="E544" t="s">
        <v>9646</v>
      </c>
      <c r="F544" t="s">
        <v>9957</v>
      </c>
      <c r="G544" t="s">
        <v>1255</v>
      </c>
      <c r="H544" t="s">
        <v>1255</v>
      </c>
      <c r="I544" t="s">
        <v>1255</v>
      </c>
      <c r="J544" t="s">
        <v>1255</v>
      </c>
      <c r="K544" t="s">
        <v>1255</v>
      </c>
      <c r="L544" t="s">
        <v>1255</v>
      </c>
      <c r="M544" t="s">
        <v>1255</v>
      </c>
      <c r="N544" t="s">
        <v>1255</v>
      </c>
      <c r="O544" t="s">
        <v>1255</v>
      </c>
      <c r="P544" t="s">
        <v>1255</v>
      </c>
    </row>
    <row r="545" spans="1:16">
      <c r="A545" t="s">
        <v>1255</v>
      </c>
      <c r="B545" t="s">
        <v>1255</v>
      </c>
      <c r="C545" t="s">
        <v>10358</v>
      </c>
      <c r="D545" t="s">
        <v>10376</v>
      </c>
      <c r="E545" t="s">
        <v>9700</v>
      </c>
      <c r="F545" t="s">
        <v>9646</v>
      </c>
      <c r="G545" t="s">
        <v>1255</v>
      </c>
      <c r="H545" t="s">
        <v>1255</v>
      </c>
      <c r="I545" t="s">
        <v>1255</v>
      </c>
      <c r="J545" t="s">
        <v>1255</v>
      </c>
      <c r="K545" t="s">
        <v>1255</v>
      </c>
      <c r="L545" t="s">
        <v>1255</v>
      </c>
      <c r="M545" t="s">
        <v>1255</v>
      </c>
      <c r="N545" t="s">
        <v>1255</v>
      </c>
      <c r="O545" t="s">
        <v>1255</v>
      </c>
      <c r="P545" t="s">
        <v>1255</v>
      </c>
    </row>
    <row r="546" spans="1:16">
      <c r="A546" t="s">
        <v>1255</v>
      </c>
      <c r="B546" t="s">
        <v>1255</v>
      </c>
      <c r="C546" t="s">
        <v>10358</v>
      </c>
      <c r="D546" t="s">
        <v>10377</v>
      </c>
      <c r="E546" t="s">
        <v>9646</v>
      </c>
      <c r="F546" t="s">
        <v>9826</v>
      </c>
      <c r="G546" t="s">
        <v>1255</v>
      </c>
      <c r="H546" t="s">
        <v>1255</v>
      </c>
      <c r="I546" t="s">
        <v>1255</v>
      </c>
      <c r="J546" t="s">
        <v>1255</v>
      </c>
      <c r="K546" t="s">
        <v>1255</v>
      </c>
      <c r="L546" t="s">
        <v>1255</v>
      </c>
      <c r="M546" t="s">
        <v>1255</v>
      </c>
      <c r="N546" t="s">
        <v>1255</v>
      </c>
      <c r="O546" t="s">
        <v>1255</v>
      </c>
      <c r="P546" t="s">
        <v>1255</v>
      </c>
    </row>
    <row r="547" spans="1:16">
      <c r="A547" t="s">
        <v>1255</v>
      </c>
      <c r="B547" t="s">
        <v>1255</v>
      </c>
      <c r="C547" t="s">
        <v>10358</v>
      </c>
      <c r="D547" t="s">
        <v>10378</v>
      </c>
      <c r="E547" t="s">
        <v>9646</v>
      </c>
      <c r="F547" t="s">
        <v>10379</v>
      </c>
      <c r="G547" t="s">
        <v>1255</v>
      </c>
      <c r="H547" t="s">
        <v>1255</v>
      </c>
      <c r="I547" t="s">
        <v>1255</v>
      </c>
      <c r="J547" t="s">
        <v>1255</v>
      </c>
      <c r="K547" t="s">
        <v>1255</v>
      </c>
      <c r="L547" t="s">
        <v>1255</v>
      </c>
      <c r="M547" t="s">
        <v>1255</v>
      </c>
      <c r="N547" t="s">
        <v>1255</v>
      </c>
      <c r="O547" t="s">
        <v>1255</v>
      </c>
      <c r="P547" t="s">
        <v>1255</v>
      </c>
    </row>
    <row r="548" spans="1:16">
      <c r="A548" t="s">
        <v>1255</v>
      </c>
      <c r="B548" t="s">
        <v>1255</v>
      </c>
      <c r="C548" t="s">
        <v>10358</v>
      </c>
      <c r="D548" t="s">
        <v>10380</v>
      </c>
      <c r="E548" t="s">
        <v>9646</v>
      </c>
      <c r="F548" t="s">
        <v>9792</v>
      </c>
      <c r="G548" t="s">
        <v>1255</v>
      </c>
      <c r="H548" t="s">
        <v>1255</v>
      </c>
      <c r="I548" t="s">
        <v>1255</v>
      </c>
      <c r="J548" t="s">
        <v>1255</v>
      </c>
      <c r="K548" t="s">
        <v>1255</v>
      </c>
      <c r="L548" t="s">
        <v>1255</v>
      </c>
      <c r="M548" t="s">
        <v>1255</v>
      </c>
      <c r="N548" t="s">
        <v>1255</v>
      </c>
      <c r="O548" t="s">
        <v>1255</v>
      </c>
      <c r="P548" t="s">
        <v>1255</v>
      </c>
    </row>
    <row r="549" spans="1:16">
      <c r="A549" t="s">
        <v>1255</v>
      </c>
      <c r="B549" t="s">
        <v>1255</v>
      </c>
      <c r="C549" t="s">
        <v>8894</v>
      </c>
      <c r="D549" t="s">
        <v>10381</v>
      </c>
      <c r="E549" t="s">
        <v>9646</v>
      </c>
      <c r="F549" t="s">
        <v>10382</v>
      </c>
      <c r="G549" t="s">
        <v>1255</v>
      </c>
      <c r="H549" t="s">
        <v>1255</v>
      </c>
      <c r="I549" t="s">
        <v>1255</v>
      </c>
      <c r="J549" t="s">
        <v>1255</v>
      </c>
      <c r="K549" t="s">
        <v>1255</v>
      </c>
      <c r="L549" t="s">
        <v>1255</v>
      </c>
      <c r="M549" t="s">
        <v>1255</v>
      </c>
      <c r="N549" t="s">
        <v>1255</v>
      </c>
      <c r="O549" t="s">
        <v>1255</v>
      </c>
      <c r="P549" t="s">
        <v>1255</v>
      </c>
    </row>
    <row r="550" spans="1:16">
      <c r="A550" t="s">
        <v>1255</v>
      </c>
      <c r="B550" t="s">
        <v>1255</v>
      </c>
      <c r="C550" t="s">
        <v>8894</v>
      </c>
      <c r="D550" t="s">
        <v>10383</v>
      </c>
      <c r="E550" t="s">
        <v>9646</v>
      </c>
      <c r="F550" t="s">
        <v>10384</v>
      </c>
      <c r="G550" t="s">
        <v>1255</v>
      </c>
      <c r="H550" t="s">
        <v>1255</v>
      </c>
      <c r="I550" t="s">
        <v>1255</v>
      </c>
      <c r="J550" t="s">
        <v>1255</v>
      </c>
      <c r="K550" t="s">
        <v>1255</v>
      </c>
      <c r="L550" t="s">
        <v>1255</v>
      </c>
      <c r="M550" t="s">
        <v>1255</v>
      </c>
      <c r="N550" t="s">
        <v>1255</v>
      </c>
      <c r="O550" t="s">
        <v>1255</v>
      </c>
      <c r="P550" t="s">
        <v>1255</v>
      </c>
    </row>
    <row r="551" spans="1:16">
      <c r="A551" t="s">
        <v>1255</v>
      </c>
      <c r="B551" t="s">
        <v>1255</v>
      </c>
      <c r="C551" t="s">
        <v>8894</v>
      </c>
      <c r="D551" t="s">
        <v>10385</v>
      </c>
      <c r="E551" t="s">
        <v>9663</v>
      </c>
      <c r="F551" t="s">
        <v>1255</v>
      </c>
      <c r="G551" t="s">
        <v>1255</v>
      </c>
      <c r="H551" t="s">
        <v>1255</v>
      </c>
      <c r="I551" t="s">
        <v>1255</v>
      </c>
      <c r="J551" t="s">
        <v>1255</v>
      </c>
      <c r="K551" t="s">
        <v>1255</v>
      </c>
      <c r="L551" t="s">
        <v>1255</v>
      </c>
      <c r="M551" t="s">
        <v>1255</v>
      </c>
      <c r="N551" t="s">
        <v>1255</v>
      </c>
      <c r="O551" t="s">
        <v>1255</v>
      </c>
      <c r="P551" t="s">
        <v>1255</v>
      </c>
    </row>
    <row r="552" spans="1:16">
      <c r="A552" t="s">
        <v>1255</v>
      </c>
      <c r="B552" t="s">
        <v>1255</v>
      </c>
      <c r="C552" t="s">
        <v>8894</v>
      </c>
      <c r="D552" t="s">
        <v>10386</v>
      </c>
      <c r="E552" t="s">
        <v>9645</v>
      </c>
      <c r="F552" t="s">
        <v>1255</v>
      </c>
      <c r="G552" t="s">
        <v>1255</v>
      </c>
      <c r="H552" t="s">
        <v>1255</v>
      </c>
      <c r="I552" t="s">
        <v>1255</v>
      </c>
      <c r="J552" t="s">
        <v>1255</v>
      </c>
      <c r="K552" t="s">
        <v>1255</v>
      </c>
      <c r="L552" t="s">
        <v>1255</v>
      </c>
      <c r="M552" t="s">
        <v>1255</v>
      </c>
      <c r="N552" t="s">
        <v>1255</v>
      </c>
      <c r="O552" t="s">
        <v>1255</v>
      </c>
      <c r="P552" t="s">
        <v>1255</v>
      </c>
    </row>
    <row r="553" spans="1:16">
      <c r="A553" t="s">
        <v>1255</v>
      </c>
      <c r="B553" t="s">
        <v>1255</v>
      </c>
      <c r="C553" t="s">
        <v>10387</v>
      </c>
      <c r="D553" t="s">
        <v>10388</v>
      </c>
      <c r="E553" t="s">
        <v>10389</v>
      </c>
      <c r="F553" t="s">
        <v>1255</v>
      </c>
      <c r="G553" t="s">
        <v>1255</v>
      </c>
      <c r="H553" t="s">
        <v>1255</v>
      </c>
      <c r="I553" t="s">
        <v>1255</v>
      </c>
      <c r="J553" t="s">
        <v>1255</v>
      </c>
      <c r="K553" t="s">
        <v>1255</v>
      </c>
      <c r="L553" t="s">
        <v>1255</v>
      </c>
      <c r="M553" t="s">
        <v>1255</v>
      </c>
      <c r="N553" t="s">
        <v>1255</v>
      </c>
      <c r="O553" t="s">
        <v>1255</v>
      </c>
      <c r="P553" t="s">
        <v>1255</v>
      </c>
    </row>
    <row r="554" spans="1:16">
      <c r="A554" t="s">
        <v>1255</v>
      </c>
      <c r="B554" t="s">
        <v>1255</v>
      </c>
      <c r="C554" t="s">
        <v>10390</v>
      </c>
      <c r="D554" t="s">
        <v>10391</v>
      </c>
      <c r="E554" t="s">
        <v>9646</v>
      </c>
      <c r="F554" t="s">
        <v>10392</v>
      </c>
      <c r="G554" t="s">
        <v>1255</v>
      </c>
      <c r="H554" t="s">
        <v>1255</v>
      </c>
      <c r="I554" t="s">
        <v>1255</v>
      </c>
      <c r="J554" t="s">
        <v>1255</v>
      </c>
      <c r="K554" t="s">
        <v>1255</v>
      </c>
      <c r="L554" t="s">
        <v>1255</v>
      </c>
      <c r="M554" t="s">
        <v>1255</v>
      </c>
      <c r="N554" t="s">
        <v>1255</v>
      </c>
      <c r="O554" t="s">
        <v>1255</v>
      </c>
      <c r="P554" t="s">
        <v>1255</v>
      </c>
    </row>
    <row r="555" spans="1:16">
      <c r="A555" t="s">
        <v>1255</v>
      </c>
      <c r="B555" t="s">
        <v>1255</v>
      </c>
      <c r="C555" t="s">
        <v>8894</v>
      </c>
      <c r="D555" t="s">
        <v>10393</v>
      </c>
      <c r="E555" t="s">
        <v>9680</v>
      </c>
      <c r="F555" t="s">
        <v>1255</v>
      </c>
      <c r="G555" t="s">
        <v>1255</v>
      </c>
      <c r="H555" t="s">
        <v>1255</v>
      </c>
      <c r="I555" t="s">
        <v>1255</v>
      </c>
      <c r="J555" t="s">
        <v>1255</v>
      </c>
      <c r="K555" t="s">
        <v>1255</v>
      </c>
      <c r="L555" t="s">
        <v>1255</v>
      </c>
      <c r="M555" t="s">
        <v>1255</v>
      </c>
      <c r="N555" t="s">
        <v>1255</v>
      </c>
      <c r="O555" t="s">
        <v>1255</v>
      </c>
      <c r="P555" t="s">
        <v>1255</v>
      </c>
    </row>
    <row r="556" spans="1:16">
      <c r="A556" t="s">
        <v>1255</v>
      </c>
      <c r="B556" t="s">
        <v>1255</v>
      </c>
      <c r="C556" t="s">
        <v>10394</v>
      </c>
      <c r="D556" t="s">
        <v>10395</v>
      </c>
      <c r="E556" t="s">
        <v>9646</v>
      </c>
      <c r="F556" t="s">
        <v>10396</v>
      </c>
      <c r="G556" t="s">
        <v>1255</v>
      </c>
      <c r="H556" t="s">
        <v>1255</v>
      </c>
      <c r="I556" t="s">
        <v>1255</v>
      </c>
      <c r="J556" t="s">
        <v>1255</v>
      </c>
      <c r="K556" t="s">
        <v>1255</v>
      </c>
      <c r="L556" t="s">
        <v>1255</v>
      </c>
      <c r="M556" t="s">
        <v>1255</v>
      </c>
      <c r="N556" t="s">
        <v>1255</v>
      </c>
      <c r="O556" t="s">
        <v>1255</v>
      </c>
      <c r="P556" t="s">
        <v>1255</v>
      </c>
    </row>
    <row r="557" spans="1:16">
      <c r="A557" t="s">
        <v>1255</v>
      </c>
      <c r="B557" t="s">
        <v>1255</v>
      </c>
      <c r="C557" t="s">
        <v>10394</v>
      </c>
      <c r="D557" t="s">
        <v>10397</v>
      </c>
      <c r="E557" t="s">
        <v>9646</v>
      </c>
      <c r="F557" t="s">
        <v>10398</v>
      </c>
      <c r="G557" t="s">
        <v>1255</v>
      </c>
      <c r="H557" t="s">
        <v>1255</v>
      </c>
      <c r="I557" t="s">
        <v>1255</v>
      </c>
      <c r="J557" t="s">
        <v>1255</v>
      </c>
      <c r="K557" t="s">
        <v>1255</v>
      </c>
      <c r="L557" t="s">
        <v>1255</v>
      </c>
      <c r="M557" t="s">
        <v>1255</v>
      </c>
      <c r="N557" t="s">
        <v>1255</v>
      </c>
      <c r="O557" t="s">
        <v>1255</v>
      </c>
      <c r="P557" t="s">
        <v>1255</v>
      </c>
    </row>
    <row r="558" spans="1:16">
      <c r="A558" t="s">
        <v>1255</v>
      </c>
      <c r="B558" t="s">
        <v>1255</v>
      </c>
      <c r="C558" t="s">
        <v>10394</v>
      </c>
      <c r="D558" t="s">
        <v>10399</v>
      </c>
      <c r="E558" t="s">
        <v>9730</v>
      </c>
      <c r="F558" t="s">
        <v>9646</v>
      </c>
      <c r="G558" t="s">
        <v>1255</v>
      </c>
      <c r="H558" t="s">
        <v>1255</v>
      </c>
      <c r="I558" t="s">
        <v>1255</v>
      </c>
      <c r="J558" t="s">
        <v>1255</v>
      </c>
      <c r="K558" t="s">
        <v>1255</v>
      </c>
      <c r="L558" t="s">
        <v>1255</v>
      </c>
      <c r="M558" t="s">
        <v>1255</v>
      </c>
      <c r="N558" t="s">
        <v>1255</v>
      </c>
      <c r="O558" t="s">
        <v>1255</v>
      </c>
      <c r="P558" t="s">
        <v>1255</v>
      </c>
    </row>
    <row r="559" spans="1:16">
      <c r="A559" t="s">
        <v>1255</v>
      </c>
      <c r="B559" t="s">
        <v>1255</v>
      </c>
      <c r="C559" t="s">
        <v>10394</v>
      </c>
      <c r="D559" t="s">
        <v>10400</v>
      </c>
      <c r="E559" t="s">
        <v>10187</v>
      </c>
      <c r="F559" t="s">
        <v>1255</v>
      </c>
      <c r="G559" t="s">
        <v>1255</v>
      </c>
      <c r="H559" t="s">
        <v>1255</v>
      </c>
      <c r="I559" t="s">
        <v>1255</v>
      </c>
      <c r="J559" t="s">
        <v>1255</v>
      </c>
      <c r="K559" t="s">
        <v>1255</v>
      </c>
      <c r="L559" t="s">
        <v>1255</v>
      </c>
      <c r="M559" t="s">
        <v>1255</v>
      </c>
      <c r="N559" t="s">
        <v>1255</v>
      </c>
      <c r="O559" t="s">
        <v>1255</v>
      </c>
      <c r="P559" t="s">
        <v>1255</v>
      </c>
    </row>
    <row r="560" spans="1:16">
      <c r="A560" t="s">
        <v>1255</v>
      </c>
      <c r="B560" t="s">
        <v>1255</v>
      </c>
      <c r="C560" t="s">
        <v>10394</v>
      </c>
      <c r="D560" t="s">
        <v>10401</v>
      </c>
      <c r="E560" t="s">
        <v>9646</v>
      </c>
      <c r="F560" t="s">
        <v>10402</v>
      </c>
      <c r="G560" t="s">
        <v>1255</v>
      </c>
      <c r="H560" t="s">
        <v>1255</v>
      </c>
      <c r="I560" t="s">
        <v>1255</v>
      </c>
      <c r="J560" t="s">
        <v>1255</v>
      </c>
      <c r="K560" t="s">
        <v>1255</v>
      </c>
      <c r="L560" t="s">
        <v>1255</v>
      </c>
      <c r="M560" t="s">
        <v>1255</v>
      </c>
      <c r="N560" t="s">
        <v>1255</v>
      </c>
      <c r="O560" t="s">
        <v>1255</v>
      </c>
      <c r="P560" t="s">
        <v>1255</v>
      </c>
    </row>
    <row r="561" spans="1:16">
      <c r="A561" t="s">
        <v>1255</v>
      </c>
      <c r="B561" t="s">
        <v>1255</v>
      </c>
      <c r="C561" t="s">
        <v>10403</v>
      </c>
      <c r="D561" t="s">
        <v>10404</v>
      </c>
      <c r="E561" t="s">
        <v>10187</v>
      </c>
      <c r="F561" t="s">
        <v>1255</v>
      </c>
      <c r="G561" t="s">
        <v>1255</v>
      </c>
      <c r="H561" t="s">
        <v>1255</v>
      </c>
      <c r="I561" t="s">
        <v>1255</v>
      </c>
      <c r="J561" t="s">
        <v>1255</v>
      </c>
      <c r="K561" t="s">
        <v>1255</v>
      </c>
      <c r="L561" t="s">
        <v>1255</v>
      </c>
      <c r="M561" t="s">
        <v>1255</v>
      </c>
      <c r="N561" t="s">
        <v>1255</v>
      </c>
      <c r="O561" t="s">
        <v>1255</v>
      </c>
      <c r="P561" t="s">
        <v>1255</v>
      </c>
    </row>
    <row r="562" spans="1:16">
      <c r="A562" t="s">
        <v>1255</v>
      </c>
      <c r="B562" t="s">
        <v>1255</v>
      </c>
      <c r="C562" t="s">
        <v>10405</v>
      </c>
      <c r="D562" t="s">
        <v>10406</v>
      </c>
      <c r="E562" t="s">
        <v>9646</v>
      </c>
      <c r="F562" t="s">
        <v>10407</v>
      </c>
      <c r="G562" t="s">
        <v>1255</v>
      </c>
      <c r="H562" t="s">
        <v>1255</v>
      </c>
      <c r="I562" t="s">
        <v>1255</v>
      </c>
      <c r="J562" t="s">
        <v>1255</v>
      </c>
      <c r="K562" t="s">
        <v>1255</v>
      </c>
      <c r="L562" t="s">
        <v>1255</v>
      </c>
      <c r="M562" t="s">
        <v>1255</v>
      </c>
      <c r="N562" t="s">
        <v>1255</v>
      </c>
      <c r="O562" t="s">
        <v>1255</v>
      </c>
      <c r="P562" t="s">
        <v>1255</v>
      </c>
    </row>
    <row r="563" spans="1:16">
      <c r="A563" t="s">
        <v>1255</v>
      </c>
      <c r="B563" t="s">
        <v>1255</v>
      </c>
      <c r="C563" t="s">
        <v>10408</v>
      </c>
      <c r="D563" t="s">
        <v>10409</v>
      </c>
      <c r="E563" t="s">
        <v>9646</v>
      </c>
      <c r="F563" t="s">
        <v>10185</v>
      </c>
      <c r="G563" t="s">
        <v>1255</v>
      </c>
      <c r="H563" t="s">
        <v>1255</v>
      </c>
      <c r="I563" t="s">
        <v>1255</v>
      </c>
      <c r="J563" t="s">
        <v>1255</v>
      </c>
      <c r="K563" t="s">
        <v>1255</v>
      </c>
      <c r="L563" t="s">
        <v>1255</v>
      </c>
      <c r="M563" t="s">
        <v>1255</v>
      </c>
      <c r="N563" t="s">
        <v>1255</v>
      </c>
      <c r="O563" t="s">
        <v>1255</v>
      </c>
      <c r="P563" t="s">
        <v>1255</v>
      </c>
    </row>
    <row r="564" spans="1:16">
      <c r="A564" t="s">
        <v>1255</v>
      </c>
      <c r="B564" t="s">
        <v>1255</v>
      </c>
      <c r="C564" t="s">
        <v>10408</v>
      </c>
      <c r="D564" t="s">
        <v>10410</v>
      </c>
      <c r="E564" t="s">
        <v>10187</v>
      </c>
      <c r="F564" t="s">
        <v>9646</v>
      </c>
      <c r="G564" t="s">
        <v>1255</v>
      </c>
      <c r="H564" t="s">
        <v>1255</v>
      </c>
      <c r="I564" t="s">
        <v>1255</v>
      </c>
      <c r="J564" t="s">
        <v>1255</v>
      </c>
      <c r="K564" t="s">
        <v>1255</v>
      </c>
      <c r="L564" t="s">
        <v>1255</v>
      </c>
      <c r="M564" t="s">
        <v>1255</v>
      </c>
      <c r="N564" t="s">
        <v>1255</v>
      </c>
      <c r="O564" t="s">
        <v>1255</v>
      </c>
      <c r="P564" t="s">
        <v>1255</v>
      </c>
    </row>
    <row r="565" spans="1:16">
      <c r="A565" t="s">
        <v>1255</v>
      </c>
      <c r="B565" t="s">
        <v>1255</v>
      </c>
      <c r="C565" t="s">
        <v>10408</v>
      </c>
      <c r="D565" t="s">
        <v>10411</v>
      </c>
      <c r="E565" t="s">
        <v>10109</v>
      </c>
      <c r="F565" t="s">
        <v>1255</v>
      </c>
      <c r="G565" t="s">
        <v>1255</v>
      </c>
      <c r="H565" t="s">
        <v>1255</v>
      </c>
      <c r="I565" t="s">
        <v>1255</v>
      </c>
      <c r="J565" t="s">
        <v>1255</v>
      </c>
      <c r="K565" t="s">
        <v>1255</v>
      </c>
      <c r="L565" t="s">
        <v>1255</v>
      </c>
      <c r="M565" t="s">
        <v>1255</v>
      </c>
      <c r="N565" t="s">
        <v>1255</v>
      </c>
      <c r="O565" t="s">
        <v>1255</v>
      </c>
      <c r="P565" t="s">
        <v>1255</v>
      </c>
    </row>
    <row r="566" spans="1:16">
      <c r="A566" t="s">
        <v>1255</v>
      </c>
      <c r="B566" t="s">
        <v>1255</v>
      </c>
      <c r="C566" t="s">
        <v>10405</v>
      </c>
      <c r="D566" t="s">
        <v>10412</v>
      </c>
      <c r="E566" t="s">
        <v>9646</v>
      </c>
      <c r="F566" t="s">
        <v>10413</v>
      </c>
      <c r="G566" t="s">
        <v>10414</v>
      </c>
      <c r="H566" t="s">
        <v>1255</v>
      </c>
      <c r="I566" t="s">
        <v>1255</v>
      </c>
      <c r="J566" t="s">
        <v>1255</v>
      </c>
      <c r="K566" t="s">
        <v>1255</v>
      </c>
      <c r="L566" t="s">
        <v>1255</v>
      </c>
      <c r="M566" t="s">
        <v>1255</v>
      </c>
      <c r="N566" t="s">
        <v>1255</v>
      </c>
      <c r="O566" t="s">
        <v>1255</v>
      </c>
      <c r="P566" t="s">
        <v>1255</v>
      </c>
    </row>
    <row r="567" spans="1:16">
      <c r="A567" t="s">
        <v>1255</v>
      </c>
      <c r="B567" t="s">
        <v>1255</v>
      </c>
      <c r="C567" t="s">
        <v>10415</v>
      </c>
      <c r="D567" t="s">
        <v>10416</v>
      </c>
      <c r="E567" t="s">
        <v>9897</v>
      </c>
      <c r="F567" t="s">
        <v>1255</v>
      </c>
      <c r="G567" t="s">
        <v>1255</v>
      </c>
      <c r="H567" t="s">
        <v>1255</v>
      </c>
      <c r="I567" t="s">
        <v>1255</v>
      </c>
      <c r="J567" t="s">
        <v>1255</v>
      </c>
      <c r="K567" t="s">
        <v>1255</v>
      </c>
      <c r="L567" t="s">
        <v>1255</v>
      </c>
      <c r="M567" t="s">
        <v>1255</v>
      </c>
      <c r="N567" t="s">
        <v>1255</v>
      </c>
      <c r="O567" t="s">
        <v>1255</v>
      </c>
      <c r="P567" t="s">
        <v>1255</v>
      </c>
    </row>
    <row r="568" spans="1:16">
      <c r="A568" t="s">
        <v>1255</v>
      </c>
      <c r="B568" t="s">
        <v>1255</v>
      </c>
      <c r="C568" t="s">
        <v>10415</v>
      </c>
      <c r="D568" t="s">
        <v>10417</v>
      </c>
      <c r="E568" t="s">
        <v>9645</v>
      </c>
      <c r="F568" t="s">
        <v>9646</v>
      </c>
      <c r="G568" t="s">
        <v>1255</v>
      </c>
      <c r="H568" t="s">
        <v>1255</v>
      </c>
      <c r="I568" t="s">
        <v>1255</v>
      </c>
      <c r="J568" t="s">
        <v>1255</v>
      </c>
      <c r="K568" t="s">
        <v>1255</v>
      </c>
      <c r="L568" t="s">
        <v>1255</v>
      </c>
      <c r="M568" t="s">
        <v>1255</v>
      </c>
      <c r="N568" t="s">
        <v>1255</v>
      </c>
      <c r="O568" t="s">
        <v>1255</v>
      </c>
      <c r="P568" t="s">
        <v>1255</v>
      </c>
    </row>
    <row r="569" spans="1:16">
      <c r="A569" t="s">
        <v>1255</v>
      </c>
      <c r="B569" t="s">
        <v>1255</v>
      </c>
      <c r="C569" t="s">
        <v>10415</v>
      </c>
      <c r="D569" t="s">
        <v>10418</v>
      </c>
      <c r="E569" t="s">
        <v>10109</v>
      </c>
      <c r="F569" t="s">
        <v>1255</v>
      </c>
      <c r="G569" t="s">
        <v>1255</v>
      </c>
      <c r="H569" t="s">
        <v>1255</v>
      </c>
      <c r="I569" t="s">
        <v>1255</v>
      </c>
      <c r="J569" t="s">
        <v>1255</v>
      </c>
      <c r="K569" t="s">
        <v>1255</v>
      </c>
      <c r="L569" t="s">
        <v>1255</v>
      </c>
      <c r="M569" t="s">
        <v>1255</v>
      </c>
      <c r="N569" t="s">
        <v>1255</v>
      </c>
      <c r="O569" t="s">
        <v>1255</v>
      </c>
      <c r="P569" t="s">
        <v>1255</v>
      </c>
    </row>
    <row r="570" spans="1:16">
      <c r="A570" t="s">
        <v>1255</v>
      </c>
      <c r="B570" t="s">
        <v>1255</v>
      </c>
      <c r="C570" t="s">
        <v>10419</v>
      </c>
      <c r="D570" t="s">
        <v>10420</v>
      </c>
      <c r="E570" t="s">
        <v>9646</v>
      </c>
      <c r="F570" t="s">
        <v>10059</v>
      </c>
      <c r="G570" t="s">
        <v>1255</v>
      </c>
      <c r="H570" t="s">
        <v>1255</v>
      </c>
      <c r="I570" t="s">
        <v>1255</v>
      </c>
      <c r="J570" t="s">
        <v>1255</v>
      </c>
      <c r="K570" t="s">
        <v>1255</v>
      </c>
      <c r="L570" t="s">
        <v>1255</v>
      </c>
      <c r="M570" t="s">
        <v>1255</v>
      </c>
      <c r="N570" t="s">
        <v>1255</v>
      </c>
      <c r="O570" t="s">
        <v>1255</v>
      </c>
      <c r="P570" t="s">
        <v>1255</v>
      </c>
    </row>
    <row r="571" spans="1:16">
      <c r="A571" t="s">
        <v>1255</v>
      </c>
      <c r="B571" t="s">
        <v>1255</v>
      </c>
      <c r="C571" t="s">
        <v>10419</v>
      </c>
      <c r="D571" t="s">
        <v>10421</v>
      </c>
      <c r="E571" t="s">
        <v>9680</v>
      </c>
      <c r="F571" t="s">
        <v>9646</v>
      </c>
      <c r="G571" t="s">
        <v>10422</v>
      </c>
      <c r="H571" t="s">
        <v>1255</v>
      </c>
      <c r="I571" t="s">
        <v>1255</v>
      </c>
      <c r="J571" t="s">
        <v>1255</v>
      </c>
      <c r="K571" t="s">
        <v>1255</v>
      </c>
      <c r="L571" t="s">
        <v>1255</v>
      </c>
      <c r="M571" t="s">
        <v>1255</v>
      </c>
      <c r="N571" t="s">
        <v>1255</v>
      </c>
      <c r="O571" t="s">
        <v>1255</v>
      </c>
      <c r="P571" t="s">
        <v>1255</v>
      </c>
    </row>
    <row r="572" spans="1:16">
      <c r="A572" t="s">
        <v>1255</v>
      </c>
      <c r="B572" t="s">
        <v>1255</v>
      </c>
      <c r="C572" t="s">
        <v>10419</v>
      </c>
      <c r="D572" t="s">
        <v>10423</v>
      </c>
      <c r="E572" t="s">
        <v>10424</v>
      </c>
      <c r="F572" t="s">
        <v>1255</v>
      </c>
      <c r="G572" t="s">
        <v>1255</v>
      </c>
      <c r="H572" t="s">
        <v>1255</v>
      </c>
      <c r="I572" t="s">
        <v>1255</v>
      </c>
      <c r="J572" t="s">
        <v>1255</v>
      </c>
      <c r="K572" t="s">
        <v>1255</v>
      </c>
      <c r="L572" t="s">
        <v>1255</v>
      </c>
      <c r="M572" t="s">
        <v>1255</v>
      </c>
      <c r="N572" t="s">
        <v>1255</v>
      </c>
      <c r="O572" t="s">
        <v>1255</v>
      </c>
      <c r="P572" t="s">
        <v>1255</v>
      </c>
    </row>
    <row r="573" spans="1:16">
      <c r="A573" t="s">
        <v>1255</v>
      </c>
      <c r="B573" t="s">
        <v>1255</v>
      </c>
      <c r="C573" t="s">
        <v>10425</v>
      </c>
      <c r="D573" t="s">
        <v>10426</v>
      </c>
      <c r="E573" t="s">
        <v>9680</v>
      </c>
      <c r="F573" t="s">
        <v>9646</v>
      </c>
      <c r="G573" t="s">
        <v>1255</v>
      </c>
      <c r="H573" t="s">
        <v>1255</v>
      </c>
      <c r="I573" t="s">
        <v>1255</v>
      </c>
      <c r="J573" t="s">
        <v>1255</v>
      </c>
      <c r="K573" t="s">
        <v>1255</v>
      </c>
      <c r="L573" t="s">
        <v>1255</v>
      </c>
      <c r="M573" t="s">
        <v>1255</v>
      </c>
      <c r="N573" t="s">
        <v>1255</v>
      </c>
      <c r="O573" t="s">
        <v>1255</v>
      </c>
      <c r="P573" t="s">
        <v>1255</v>
      </c>
    </row>
    <row r="574" spans="1:16">
      <c r="A574" t="s">
        <v>1255</v>
      </c>
      <c r="B574" t="s">
        <v>1255</v>
      </c>
      <c r="C574" t="s">
        <v>10425</v>
      </c>
      <c r="D574" t="s">
        <v>10427</v>
      </c>
      <c r="E574" t="s">
        <v>9646</v>
      </c>
      <c r="F574" t="s">
        <v>10053</v>
      </c>
      <c r="G574" t="s">
        <v>1255</v>
      </c>
      <c r="H574" t="s">
        <v>1255</v>
      </c>
      <c r="I574" t="s">
        <v>1255</v>
      </c>
      <c r="J574" t="s">
        <v>1255</v>
      </c>
      <c r="K574" t="s">
        <v>1255</v>
      </c>
      <c r="L574" t="s">
        <v>1255</v>
      </c>
      <c r="M574" t="s">
        <v>1255</v>
      </c>
      <c r="N574" t="s">
        <v>1255</v>
      </c>
      <c r="O574" t="s">
        <v>1255</v>
      </c>
      <c r="P574" t="s">
        <v>1255</v>
      </c>
    </row>
    <row r="575" spans="1:16">
      <c r="A575" t="s">
        <v>1255</v>
      </c>
      <c r="B575" t="s">
        <v>1255</v>
      </c>
      <c r="C575" t="s">
        <v>10425</v>
      </c>
      <c r="D575" t="s">
        <v>10428</v>
      </c>
      <c r="E575" t="s">
        <v>9645</v>
      </c>
      <c r="F575" t="s">
        <v>9646</v>
      </c>
      <c r="G575" t="s">
        <v>10429</v>
      </c>
      <c r="H575" t="s">
        <v>1255</v>
      </c>
      <c r="I575" t="s">
        <v>1255</v>
      </c>
      <c r="J575" t="s">
        <v>1255</v>
      </c>
      <c r="K575" t="s">
        <v>1255</v>
      </c>
      <c r="L575" t="s">
        <v>1255</v>
      </c>
      <c r="M575" t="s">
        <v>1255</v>
      </c>
      <c r="N575" t="s">
        <v>1255</v>
      </c>
      <c r="O575" t="s">
        <v>1255</v>
      </c>
      <c r="P575" t="s">
        <v>1255</v>
      </c>
    </row>
    <row r="576" spans="1:16">
      <c r="A576" t="s">
        <v>1255</v>
      </c>
      <c r="B576" t="s">
        <v>1255</v>
      </c>
      <c r="C576" t="s">
        <v>10425</v>
      </c>
      <c r="D576" t="s">
        <v>10430</v>
      </c>
      <c r="E576" t="s">
        <v>10187</v>
      </c>
      <c r="F576" t="s">
        <v>1255</v>
      </c>
      <c r="G576" t="s">
        <v>1255</v>
      </c>
      <c r="H576" t="s">
        <v>1255</v>
      </c>
      <c r="I576" t="s">
        <v>1255</v>
      </c>
      <c r="J576" t="s">
        <v>1255</v>
      </c>
      <c r="K576" t="s">
        <v>1255</v>
      </c>
      <c r="L576" t="s">
        <v>1255</v>
      </c>
      <c r="M576" t="s">
        <v>1255</v>
      </c>
      <c r="N576" t="s">
        <v>1255</v>
      </c>
      <c r="O576" t="s">
        <v>1255</v>
      </c>
      <c r="P576" t="s">
        <v>1255</v>
      </c>
    </row>
    <row r="577" spans="1:16">
      <c r="A577" t="s">
        <v>1255</v>
      </c>
      <c r="B577" t="s">
        <v>1255</v>
      </c>
      <c r="C577" t="s">
        <v>8889</v>
      </c>
      <c r="D577" t="s">
        <v>10431</v>
      </c>
      <c r="E577" t="s">
        <v>10029</v>
      </c>
      <c r="F577" t="s">
        <v>1255</v>
      </c>
      <c r="G577" t="s">
        <v>1255</v>
      </c>
      <c r="H577" t="s">
        <v>1255</v>
      </c>
      <c r="I577" t="s">
        <v>1255</v>
      </c>
      <c r="J577" t="s">
        <v>1255</v>
      </c>
      <c r="K577" t="s">
        <v>1255</v>
      </c>
      <c r="L577" t="s">
        <v>1255</v>
      </c>
      <c r="M577" t="s">
        <v>1255</v>
      </c>
      <c r="N577" t="s">
        <v>1255</v>
      </c>
      <c r="O577" t="s">
        <v>1255</v>
      </c>
      <c r="P577" t="s">
        <v>1255</v>
      </c>
    </row>
    <row r="578" spans="1:16">
      <c r="A578" t="s">
        <v>1255</v>
      </c>
      <c r="B578" t="s">
        <v>1255</v>
      </c>
      <c r="C578" t="s">
        <v>10432</v>
      </c>
      <c r="D578" t="s">
        <v>10433</v>
      </c>
      <c r="E578" t="s">
        <v>10434</v>
      </c>
      <c r="F578" t="s">
        <v>9646</v>
      </c>
      <c r="G578" t="s">
        <v>1255</v>
      </c>
      <c r="H578" t="s">
        <v>1255</v>
      </c>
      <c r="I578" t="s">
        <v>1255</v>
      </c>
      <c r="J578" t="s">
        <v>1255</v>
      </c>
      <c r="K578" t="s">
        <v>1255</v>
      </c>
      <c r="L578" t="s">
        <v>1255</v>
      </c>
      <c r="M578" t="s">
        <v>1255</v>
      </c>
      <c r="N578" t="s">
        <v>1255</v>
      </c>
      <c r="O578" t="s">
        <v>1255</v>
      </c>
      <c r="P578" t="s">
        <v>1255</v>
      </c>
    </row>
    <row r="579" spans="1:16">
      <c r="A579" t="s">
        <v>1255</v>
      </c>
      <c r="B579" t="s">
        <v>1255</v>
      </c>
      <c r="C579" t="s">
        <v>10432</v>
      </c>
      <c r="D579" t="s">
        <v>10435</v>
      </c>
      <c r="E579" t="s">
        <v>10434</v>
      </c>
      <c r="F579" t="s">
        <v>1255</v>
      </c>
      <c r="G579" t="s">
        <v>1255</v>
      </c>
      <c r="H579" t="s">
        <v>1255</v>
      </c>
      <c r="I579" t="s">
        <v>1255</v>
      </c>
      <c r="J579" t="s">
        <v>1255</v>
      </c>
      <c r="K579" t="s">
        <v>1255</v>
      </c>
      <c r="L579" t="s">
        <v>1255</v>
      </c>
      <c r="M579" t="s">
        <v>1255</v>
      </c>
      <c r="N579" t="s">
        <v>1255</v>
      </c>
      <c r="O579" t="s">
        <v>1255</v>
      </c>
      <c r="P579" t="s">
        <v>1255</v>
      </c>
    </row>
    <row r="580" spans="1:16">
      <c r="A580" t="s">
        <v>1255</v>
      </c>
      <c r="B580" t="s">
        <v>1255</v>
      </c>
      <c r="C580" t="s">
        <v>10432</v>
      </c>
      <c r="D580" t="s">
        <v>10436</v>
      </c>
      <c r="E580" t="s">
        <v>9646</v>
      </c>
      <c r="F580" t="s">
        <v>10078</v>
      </c>
      <c r="G580" t="s">
        <v>1255</v>
      </c>
      <c r="H580" t="s">
        <v>1255</v>
      </c>
      <c r="I580" t="s">
        <v>1255</v>
      </c>
      <c r="J580" t="s">
        <v>1255</v>
      </c>
      <c r="K580" t="s">
        <v>1255</v>
      </c>
      <c r="L580" t="s">
        <v>1255</v>
      </c>
      <c r="M580" t="s">
        <v>1255</v>
      </c>
      <c r="N580" t="s">
        <v>1255</v>
      </c>
      <c r="O580" t="s">
        <v>1255</v>
      </c>
      <c r="P580" t="s">
        <v>1255</v>
      </c>
    </row>
    <row r="581" spans="1:16">
      <c r="A581" t="s">
        <v>1255</v>
      </c>
      <c r="B581" t="s">
        <v>1255</v>
      </c>
      <c r="C581" t="s">
        <v>10432</v>
      </c>
      <c r="D581" t="s">
        <v>10437</v>
      </c>
      <c r="E581" t="s">
        <v>9646</v>
      </c>
      <c r="F581" t="s">
        <v>10076</v>
      </c>
      <c r="G581" t="s">
        <v>1255</v>
      </c>
      <c r="H581" t="s">
        <v>1255</v>
      </c>
      <c r="I581" t="s">
        <v>1255</v>
      </c>
      <c r="J581" t="s">
        <v>1255</v>
      </c>
      <c r="K581" t="s">
        <v>1255</v>
      </c>
      <c r="L581" t="s">
        <v>1255</v>
      </c>
      <c r="M581" t="s">
        <v>1255</v>
      </c>
      <c r="N581" t="s">
        <v>1255</v>
      </c>
      <c r="O581" t="s">
        <v>1255</v>
      </c>
      <c r="P581" t="s">
        <v>1255</v>
      </c>
    </row>
    <row r="582" spans="1:16">
      <c r="A582" t="s">
        <v>1255</v>
      </c>
      <c r="B582" t="s">
        <v>1255</v>
      </c>
      <c r="C582" t="s">
        <v>10438</v>
      </c>
      <c r="D582" t="s">
        <v>10439</v>
      </c>
      <c r="E582" t="s">
        <v>9646</v>
      </c>
      <c r="F582" t="s">
        <v>10082</v>
      </c>
      <c r="G582" t="s">
        <v>1255</v>
      </c>
      <c r="H582" t="s">
        <v>1255</v>
      </c>
      <c r="I582" t="s">
        <v>1255</v>
      </c>
      <c r="J582" t="s">
        <v>1255</v>
      </c>
      <c r="K582" t="s">
        <v>1255</v>
      </c>
      <c r="L582" t="s">
        <v>1255</v>
      </c>
      <c r="M582" t="s">
        <v>1255</v>
      </c>
      <c r="N582" t="s">
        <v>1255</v>
      </c>
      <c r="O582" t="s">
        <v>1255</v>
      </c>
      <c r="P582" t="s">
        <v>1255</v>
      </c>
    </row>
    <row r="583" spans="1:16">
      <c r="A583" t="s">
        <v>1255</v>
      </c>
      <c r="B583" t="s">
        <v>1255</v>
      </c>
      <c r="C583" t="s">
        <v>10438</v>
      </c>
      <c r="D583" t="s">
        <v>10440</v>
      </c>
      <c r="E583" t="s">
        <v>9645</v>
      </c>
      <c r="F583" t="s">
        <v>9646</v>
      </c>
      <c r="G583" t="s">
        <v>1255</v>
      </c>
      <c r="H583" t="s">
        <v>1255</v>
      </c>
      <c r="I583" t="s">
        <v>1255</v>
      </c>
      <c r="J583" t="s">
        <v>1255</v>
      </c>
      <c r="K583" t="s">
        <v>1255</v>
      </c>
      <c r="L583" t="s">
        <v>1255</v>
      </c>
      <c r="M583" t="s">
        <v>1255</v>
      </c>
      <c r="N583" t="s">
        <v>1255</v>
      </c>
      <c r="O583" t="s">
        <v>1255</v>
      </c>
      <c r="P583" t="s">
        <v>1255</v>
      </c>
    </row>
    <row r="584" spans="1:16">
      <c r="A584" t="s">
        <v>1255</v>
      </c>
      <c r="B584" t="s">
        <v>1255</v>
      </c>
      <c r="C584" t="s">
        <v>10438</v>
      </c>
      <c r="D584" t="s">
        <v>10441</v>
      </c>
      <c r="E584" t="s">
        <v>9705</v>
      </c>
      <c r="F584" t="s">
        <v>9646</v>
      </c>
      <c r="G584" t="s">
        <v>1255</v>
      </c>
      <c r="H584" t="s">
        <v>1255</v>
      </c>
      <c r="I584" t="s">
        <v>1255</v>
      </c>
      <c r="J584" t="s">
        <v>1255</v>
      </c>
      <c r="K584" t="s">
        <v>1255</v>
      </c>
      <c r="L584" t="s">
        <v>1255</v>
      </c>
      <c r="M584" t="s">
        <v>1255</v>
      </c>
      <c r="N584" t="s">
        <v>1255</v>
      </c>
      <c r="O584" t="s">
        <v>1255</v>
      </c>
      <c r="P584" t="s">
        <v>1255</v>
      </c>
    </row>
    <row r="585" spans="1:16">
      <c r="A585" t="s">
        <v>1255</v>
      </c>
      <c r="B585" t="s">
        <v>1255</v>
      </c>
      <c r="C585" t="s">
        <v>10438</v>
      </c>
      <c r="D585" t="s">
        <v>10442</v>
      </c>
      <c r="E585" t="s">
        <v>9645</v>
      </c>
      <c r="F585" t="s">
        <v>9646</v>
      </c>
      <c r="G585" t="s">
        <v>1255</v>
      </c>
      <c r="H585" t="s">
        <v>1255</v>
      </c>
      <c r="I585" t="s">
        <v>1255</v>
      </c>
      <c r="J585" t="s">
        <v>1255</v>
      </c>
      <c r="K585" t="s">
        <v>1255</v>
      </c>
      <c r="L585" t="s">
        <v>1255</v>
      </c>
      <c r="M585" t="s">
        <v>1255</v>
      </c>
      <c r="N585" t="s">
        <v>1255</v>
      </c>
      <c r="O585" t="s">
        <v>1255</v>
      </c>
      <c r="P585" t="s">
        <v>1255</v>
      </c>
    </row>
    <row r="586" spans="1:16">
      <c r="A586" t="s">
        <v>1255</v>
      </c>
      <c r="B586" t="s">
        <v>1255</v>
      </c>
      <c r="C586" t="s">
        <v>10443</v>
      </c>
      <c r="D586" t="s">
        <v>10444</v>
      </c>
      <c r="E586" t="s">
        <v>9680</v>
      </c>
      <c r="F586" t="s">
        <v>1255</v>
      </c>
      <c r="G586" t="s">
        <v>1255</v>
      </c>
      <c r="H586" t="s">
        <v>1255</v>
      </c>
      <c r="I586" t="s">
        <v>1255</v>
      </c>
      <c r="J586" t="s">
        <v>1255</v>
      </c>
      <c r="K586" t="s">
        <v>1255</v>
      </c>
      <c r="L586" t="s">
        <v>1255</v>
      </c>
      <c r="M586" t="s">
        <v>1255</v>
      </c>
      <c r="N586" t="s">
        <v>1255</v>
      </c>
      <c r="O586" t="s">
        <v>1255</v>
      </c>
      <c r="P586" t="s">
        <v>1255</v>
      </c>
    </row>
    <row r="587" spans="1:16">
      <c r="A587" t="s">
        <v>1255</v>
      </c>
      <c r="B587" t="s">
        <v>1255</v>
      </c>
      <c r="C587" t="s">
        <v>10443</v>
      </c>
      <c r="D587" t="s">
        <v>10445</v>
      </c>
      <c r="E587" t="s">
        <v>9680</v>
      </c>
      <c r="F587" t="s">
        <v>1255</v>
      </c>
      <c r="G587" t="s">
        <v>1255</v>
      </c>
      <c r="H587" t="s">
        <v>1255</v>
      </c>
      <c r="I587" t="s">
        <v>1255</v>
      </c>
      <c r="J587" t="s">
        <v>1255</v>
      </c>
      <c r="K587" t="s">
        <v>1255</v>
      </c>
      <c r="L587" t="s">
        <v>1255</v>
      </c>
      <c r="M587" t="s">
        <v>1255</v>
      </c>
      <c r="N587" t="s">
        <v>1255</v>
      </c>
      <c r="O587" t="s">
        <v>1255</v>
      </c>
      <c r="P587" t="s">
        <v>1255</v>
      </c>
    </row>
    <row r="588" spans="1:16">
      <c r="A588" t="s">
        <v>1255</v>
      </c>
      <c r="B588" t="s">
        <v>1255</v>
      </c>
      <c r="C588" t="s">
        <v>10443</v>
      </c>
      <c r="D588" t="s">
        <v>10446</v>
      </c>
      <c r="E588" t="s">
        <v>9740</v>
      </c>
      <c r="F588" t="s">
        <v>1255</v>
      </c>
      <c r="G588" t="s">
        <v>1255</v>
      </c>
      <c r="H588" t="s">
        <v>1255</v>
      </c>
      <c r="I588" t="s">
        <v>1255</v>
      </c>
      <c r="J588" t="s">
        <v>1255</v>
      </c>
      <c r="K588" t="s">
        <v>1255</v>
      </c>
      <c r="L588" t="s">
        <v>1255</v>
      </c>
      <c r="M588" t="s">
        <v>1255</v>
      </c>
      <c r="N588" t="s">
        <v>1255</v>
      </c>
      <c r="O588" t="s">
        <v>1255</v>
      </c>
      <c r="P588" t="s">
        <v>1255</v>
      </c>
    </row>
    <row r="589" spans="1:16">
      <c r="A589" t="s">
        <v>1255</v>
      </c>
      <c r="B589" t="s">
        <v>1255</v>
      </c>
      <c r="C589" t="s">
        <v>8892</v>
      </c>
      <c r="D589" t="s">
        <v>10447</v>
      </c>
      <c r="E589" t="s">
        <v>9646</v>
      </c>
      <c r="F589" t="s">
        <v>10448</v>
      </c>
      <c r="G589" t="s">
        <v>1255</v>
      </c>
      <c r="H589" t="s">
        <v>1255</v>
      </c>
      <c r="I589" t="s">
        <v>1255</v>
      </c>
      <c r="J589" t="s">
        <v>1255</v>
      </c>
      <c r="K589" t="s">
        <v>1255</v>
      </c>
      <c r="L589" t="s">
        <v>1255</v>
      </c>
      <c r="M589" t="s">
        <v>1255</v>
      </c>
      <c r="N589" t="s">
        <v>1255</v>
      </c>
      <c r="O589" t="s">
        <v>1255</v>
      </c>
      <c r="P589" t="s">
        <v>1255</v>
      </c>
    </row>
    <row r="590" spans="1:16">
      <c r="A590" t="s">
        <v>1255</v>
      </c>
      <c r="B590" t="s">
        <v>1255</v>
      </c>
      <c r="C590" t="s">
        <v>8892</v>
      </c>
      <c r="D590" t="s">
        <v>10449</v>
      </c>
      <c r="E590" t="s">
        <v>9663</v>
      </c>
      <c r="F590" t="s">
        <v>9646</v>
      </c>
      <c r="G590" t="s">
        <v>1255</v>
      </c>
      <c r="H590" t="s">
        <v>1255</v>
      </c>
      <c r="I590" t="s">
        <v>1255</v>
      </c>
      <c r="J590" t="s">
        <v>1255</v>
      </c>
      <c r="K590" t="s">
        <v>1255</v>
      </c>
      <c r="L590" t="s">
        <v>1255</v>
      </c>
      <c r="M590" t="s">
        <v>1255</v>
      </c>
      <c r="N590" t="s">
        <v>1255</v>
      </c>
      <c r="O590" t="s">
        <v>1255</v>
      </c>
      <c r="P590" t="s">
        <v>1255</v>
      </c>
    </row>
    <row r="591" spans="1:16">
      <c r="A591" t="s">
        <v>1255</v>
      </c>
      <c r="B591" t="s">
        <v>1255</v>
      </c>
      <c r="C591" t="s">
        <v>8892</v>
      </c>
      <c r="D591" t="s">
        <v>10450</v>
      </c>
      <c r="E591" t="s">
        <v>10109</v>
      </c>
      <c r="F591" t="s">
        <v>9646</v>
      </c>
      <c r="G591" t="s">
        <v>1255</v>
      </c>
      <c r="H591" t="s">
        <v>1255</v>
      </c>
      <c r="I591" t="s">
        <v>1255</v>
      </c>
      <c r="J591" t="s">
        <v>1255</v>
      </c>
      <c r="K591" t="s">
        <v>1255</v>
      </c>
      <c r="L591" t="s">
        <v>1255</v>
      </c>
      <c r="M591" t="s">
        <v>1255</v>
      </c>
      <c r="N591" t="s">
        <v>1255</v>
      </c>
      <c r="O591" t="s">
        <v>1255</v>
      </c>
      <c r="P591" t="s">
        <v>1255</v>
      </c>
    </row>
    <row r="592" spans="1:16">
      <c r="A592" t="s">
        <v>1255</v>
      </c>
      <c r="B592" t="s">
        <v>1255</v>
      </c>
      <c r="C592" t="s">
        <v>8892</v>
      </c>
      <c r="D592" t="s">
        <v>10451</v>
      </c>
      <c r="E592" t="s">
        <v>10109</v>
      </c>
      <c r="F592" t="s">
        <v>9646</v>
      </c>
      <c r="G592" t="s">
        <v>1255</v>
      </c>
      <c r="H592" t="s">
        <v>1255</v>
      </c>
      <c r="I592" t="s">
        <v>1255</v>
      </c>
      <c r="J592" t="s">
        <v>1255</v>
      </c>
      <c r="K592" t="s">
        <v>1255</v>
      </c>
      <c r="L592" t="s">
        <v>1255</v>
      </c>
      <c r="M592" t="s">
        <v>1255</v>
      </c>
      <c r="N592" t="s">
        <v>1255</v>
      </c>
      <c r="O592" t="s">
        <v>1255</v>
      </c>
      <c r="P592" t="s">
        <v>1255</v>
      </c>
    </row>
    <row r="593" spans="1:16">
      <c r="A593" t="s">
        <v>1255</v>
      </c>
      <c r="B593" t="s">
        <v>1255</v>
      </c>
      <c r="C593" t="s">
        <v>8892</v>
      </c>
      <c r="D593" t="s">
        <v>10452</v>
      </c>
      <c r="E593" t="s">
        <v>9645</v>
      </c>
      <c r="F593" t="s">
        <v>9646</v>
      </c>
      <c r="G593" t="s">
        <v>1255</v>
      </c>
      <c r="H593" t="s">
        <v>1255</v>
      </c>
      <c r="I593" t="s">
        <v>1255</v>
      </c>
      <c r="J593" t="s">
        <v>1255</v>
      </c>
      <c r="K593" t="s">
        <v>1255</v>
      </c>
      <c r="L593" t="s">
        <v>1255</v>
      </c>
      <c r="M593" t="s">
        <v>1255</v>
      </c>
      <c r="N593" t="s">
        <v>1255</v>
      </c>
      <c r="O593" t="s">
        <v>1255</v>
      </c>
      <c r="P593" t="s">
        <v>1255</v>
      </c>
    </row>
    <row r="594" spans="1:16">
      <c r="A594" t="s">
        <v>1255</v>
      </c>
      <c r="B594" t="s">
        <v>10453</v>
      </c>
      <c r="C594" t="s">
        <v>8892</v>
      </c>
      <c r="D594" t="s">
        <v>10454</v>
      </c>
      <c r="E594" t="s">
        <v>9730</v>
      </c>
      <c r="F594" t="s">
        <v>9646</v>
      </c>
      <c r="G594" t="s">
        <v>1255</v>
      </c>
      <c r="H594" t="s">
        <v>1255</v>
      </c>
      <c r="I594" t="s">
        <v>1255</v>
      </c>
      <c r="J594" t="s">
        <v>1255</v>
      </c>
      <c r="K594" t="s">
        <v>1255</v>
      </c>
      <c r="L594" t="s">
        <v>1255</v>
      </c>
      <c r="M594" t="s">
        <v>1255</v>
      </c>
      <c r="N594" t="s">
        <v>1255</v>
      </c>
      <c r="O594" t="s">
        <v>1255</v>
      </c>
      <c r="P594" t="s">
        <v>1255</v>
      </c>
    </row>
    <row r="595" spans="1:16">
      <c r="A595" t="s">
        <v>1255</v>
      </c>
      <c r="B595" t="s">
        <v>1255</v>
      </c>
      <c r="C595" t="s">
        <v>8892</v>
      </c>
      <c r="D595" t="s">
        <v>10455</v>
      </c>
      <c r="E595" t="s">
        <v>10456</v>
      </c>
      <c r="F595" t="s">
        <v>9646</v>
      </c>
      <c r="G595" t="s">
        <v>1255</v>
      </c>
      <c r="H595" t="s">
        <v>1255</v>
      </c>
      <c r="I595" t="s">
        <v>1255</v>
      </c>
      <c r="J595" t="s">
        <v>1255</v>
      </c>
      <c r="K595" t="s">
        <v>1255</v>
      </c>
      <c r="L595" t="s">
        <v>1255</v>
      </c>
      <c r="M595" t="s">
        <v>1255</v>
      </c>
      <c r="N595" t="s">
        <v>1255</v>
      </c>
      <c r="O595" t="s">
        <v>1255</v>
      </c>
      <c r="P595" t="s">
        <v>1255</v>
      </c>
    </row>
    <row r="596" spans="1:16">
      <c r="A596" t="s">
        <v>1255</v>
      </c>
      <c r="B596" t="s">
        <v>1255</v>
      </c>
      <c r="C596" t="s">
        <v>8892</v>
      </c>
      <c r="D596" t="s">
        <v>10457</v>
      </c>
      <c r="E596" t="s">
        <v>10109</v>
      </c>
      <c r="F596" t="s">
        <v>1255</v>
      </c>
      <c r="G596" t="s">
        <v>1255</v>
      </c>
      <c r="H596" t="s">
        <v>1255</v>
      </c>
      <c r="I596" t="s">
        <v>1255</v>
      </c>
      <c r="J596" t="s">
        <v>1255</v>
      </c>
      <c r="K596" t="s">
        <v>1255</v>
      </c>
      <c r="L596" t="s">
        <v>1255</v>
      </c>
      <c r="M596" t="s">
        <v>1255</v>
      </c>
      <c r="N596" t="s">
        <v>1255</v>
      </c>
      <c r="O596" t="s">
        <v>1255</v>
      </c>
      <c r="P596" t="s">
        <v>1255</v>
      </c>
    </row>
    <row r="597" spans="1:16">
      <c r="A597" t="s">
        <v>1255</v>
      </c>
      <c r="B597" t="s">
        <v>1255</v>
      </c>
      <c r="C597" t="s">
        <v>8893</v>
      </c>
      <c r="D597" t="s">
        <v>10458</v>
      </c>
      <c r="E597" t="s">
        <v>10109</v>
      </c>
      <c r="F597" t="s">
        <v>9646</v>
      </c>
      <c r="G597" t="s">
        <v>1255</v>
      </c>
      <c r="H597" t="s">
        <v>1255</v>
      </c>
      <c r="I597" t="s">
        <v>1255</v>
      </c>
      <c r="J597" t="s">
        <v>1255</v>
      </c>
      <c r="K597" t="s">
        <v>1255</v>
      </c>
      <c r="L597" t="s">
        <v>1255</v>
      </c>
      <c r="M597" t="s">
        <v>1255</v>
      </c>
      <c r="N597" t="s">
        <v>1255</v>
      </c>
      <c r="O597" t="s">
        <v>1255</v>
      </c>
      <c r="P597" t="s">
        <v>1255</v>
      </c>
    </row>
    <row r="598" spans="1:16">
      <c r="A598" t="s">
        <v>1255</v>
      </c>
      <c r="B598" t="s">
        <v>1255</v>
      </c>
      <c r="C598" t="s">
        <v>8893</v>
      </c>
      <c r="D598" t="s">
        <v>10453</v>
      </c>
      <c r="E598" t="s">
        <v>9663</v>
      </c>
      <c r="F598" t="s">
        <v>9646</v>
      </c>
      <c r="G598" t="s">
        <v>1255</v>
      </c>
      <c r="H598" t="s">
        <v>1255</v>
      </c>
      <c r="I598" t="s">
        <v>1255</v>
      </c>
      <c r="J598" t="s">
        <v>1255</v>
      </c>
      <c r="K598" t="s">
        <v>1255</v>
      </c>
      <c r="L598" t="s">
        <v>1255</v>
      </c>
      <c r="M598" t="s">
        <v>1255</v>
      </c>
      <c r="N598" t="s">
        <v>1255</v>
      </c>
      <c r="O598" t="s">
        <v>1255</v>
      </c>
      <c r="P598" t="s">
        <v>1255</v>
      </c>
    </row>
    <row r="599" spans="1:16">
      <c r="A599" t="s">
        <v>1255</v>
      </c>
      <c r="B599" t="s">
        <v>1255</v>
      </c>
      <c r="C599" t="s">
        <v>8893</v>
      </c>
      <c r="D599" t="s">
        <v>10459</v>
      </c>
      <c r="E599" t="s">
        <v>10109</v>
      </c>
      <c r="F599" t="s">
        <v>9646</v>
      </c>
      <c r="G599" t="s">
        <v>1255</v>
      </c>
      <c r="H599" t="s">
        <v>1255</v>
      </c>
      <c r="I599" t="s">
        <v>1255</v>
      </c>
      <c r="J599" t="s">
        <v>1255</v>
      </c>
      <c r="K599" t="s">
        <v>1255</v>
      </c>
      <c r="L599" t="s">
        <v>1255</v>
      </c>
      <c r="M599" t="s">
        <v>1255</v>
      </c>
      <c r="N599" t="s">
        <v>1255</v>
      </c>
      <c r="O599" t="s">
        <v>1255</v>
      </c>
      <c r="P599" t="s">
        <v>1255</v>
      </c>
    </row>
    <row r="600" spans="1:16">
      <c r="A600" t="s">
        <v>1255</v>
      </c>
      <c r="B600" t="s">
        <v>1255</v>
      </c>
      <c r="C600" t="s">
        <v>8893</v>
      </c>
      <c r="D600" t="s">
        <v>10460</v>
      </c>
      <c r="E600" t="s">
        <v>10109</v>
      </c>
      <c r="F600" t="s">
        <v>9646</v>
      </c>
      <c r="G600" t="s">
        <v>1255</v>
      </c>
      <c r="H600" t="s">
        <v>1255</v>
      </c>
      <c r="I600" t="s">
        <v>1255</v>
      </c>
      <c r="J600" t="s">
        <v>1255</v>
      </c>
      <c r="K600" t="s">
        <v>1255</v>
      </c>
      <c r="L600" t="s">
        <v>1255</v>
      </c>
      <c r="M600" t="s">
        <v>1255</v>
      </c>
      <c r="N600" t="s">
        <v>1255</v>
      </c>
      <c r="O600" t="s">
        <v>1255</v>
      </c>
      <c r="P600" t="s">
        <v>1255</v>
      </c>
    </row>
    <row r="601" spans="1:16">
      <c r="A601" t="s">
        <v>1255</v>
      </c>
      <c r="B601" t="s">
        <v>1255</v>
      </c>
      <c r="C601" t="s">
        <v>8893</v>
      </c>
      <c r="D601" t="s">
        <v>10461</v>
      </c>
      <c r="E601" t="s">
        <v>10109</v>
      </c>
      <c r="F601" t="s">
        <v>1255</v>
      </c>
      <c r="G601" t="s">
        <v>1255</v>
      </c>
      <c r="H601" t="s">
        <v>1255</v>
      </c>
      <c r="I601" t="s">
        <v>1255</v>
      </c>
      <c r="J601" t="s">
        <v>1255</v>
      </c>
      <c r="K601" t="s">
        <v>1255</v>
      </c>
      <c r="L601" t="s">
        <v>1255</v>
      </c>
      <c r="M601" t="s">
        <v>1255</v>
      </c>
      <c r="N601" t="s">
        <v>1255</v>
      </c>
      <c r="O601" t="s">
        <v>1255</v>
      </c>
      <c r="P601" t="s">
        <v>1255</v>
      </c>
    </row>
    <row r="602" spans="1:16">
      <c r="A602" t="s">
        <v>1255</v>
      </c>
      <c r="B602" t="s">
        <v>10462</v>
      </c>
      <c r="C602" t="s">
        <v>10463</v>
      </c>
      <c r="D602" t="s">
        <v>10464</v>
      </c>
      <c r="E602" t="s">
        <v>9646</v>
      </c>
      <c r="F602" t="s">
        <v>9991</v>
      </c>
      <c r="G602" t="s">
        <v>1255</v>
      </c>
      <c r="H602" t="s">
        <v>1255</v>
      </c>
      <c r="I602" t="s">
        <v>1255</v>
      </c>
      <c r="J602" t="s">
        <v>1255</v>
      </c>
      <c r="K602" t="s">
        <v>1255</v>
      </c>
      <c r="L602" t="s">
        <v>1255</v>
      </c>
      <c r="M602" t="s">
        <v>1255</v>
      </c>
      <c r="N602" t="s">
        <v>1255</v>
      </c>
      <c r="O602" t="s">
        <v>1255</v>
      </c>
      <c r="P602" t="s">
        <v>1255</v>
      </c>
    </row>
    <row r="603" spans="1:16">
      <c r="A603" t="s">
        <v>1255</v>
      </c>
      <c r="B603" t="s">
        <v>3116</v>
      </c>
      <c r="C603" t="s">
        <v>10463</v>
      </c>
      <c r="D603" t="s">
        <v>10465</v>
      </c>
      <c r="E603" t="s">
        <v>9646</v>
      </c>
      <c r="F603" t="s">
        <v>10466</v>
      </c>
      <c r="G603" t="s">
        <v>10467</v>
      </c>
      <c r="H603" t="s">
        <v>1255</v>
      </c>
      <c r="I603" t="s">
        <v>1255</v>
      </c>
      <c r="J603" t="s">
        <v>1255</v>
      </c>
      <c r="K603" t="s">
        <v>1255</v>
      </c>
      <c r="L603" t="s">
        <v>1255</v>
      </c>
      <c r="M603" t="s">
        <v>1255</v>
      </c>
      <c r="N603" t="s">
        <v>1255</v>
      </c>
      <c r="O603" t="s">
        <v>1255</v>
      </c>
      <c r="P603" t="s">
        <v>1255</v>
      </c>
    </row>
    <row r="604" spans="1:16">
      <c r="A604" t="s">
        <v>1255</v>
      </c>
      <c r="B604" t="s">
        <v>1255</v>
      </c>
      <c r="C604" t="s">
        <v>10463</v>
      </c>
      <c r="D604" t="s">
        <v>10468</v>
      </c>
      <c r="E604" t="s">
        <v>10469</v>
      </c>
      <c r="F604" t="s">
        <v>9646</v>
      </c>
      <c r="G604" t="s">
        <v>10470</v>
      </c>
      <c r="H604" t="s">
        <v>1255</v>
      </c>
      <c r="I604" t="s">
        <v>1255</v>
      </c>
      <c r="J604" t="s">
        <v>1255</v>
      </c>
      <c r="K604" t="s">
        <v>1255</v>
      </c>
      <c r="L604" t="s">
        <v>1255</v>
      </c>
      <c r="M604" t="s">
        <v>1255</v>
      </c>
      <c r="N604" t="s">
        <v>1255</v>
      </c>
      <c r="O604" t="s">
        <v>1255</v>
      </c>
      <c r="P604" t="s">
        <v>1255</v>
      </c>
    </row>
    <row r="605" spans="1:16">
      <c r="A605" t="s">
        <v>1255</v>
      </c>
      <c r="B605" t="s">
        <v>1255</v>
      </c>
      <c r="C605" t="s">
        <v>10463</v>
      </c>
      <c r="D605" t="s">
        <v>10471</v>
      </c>
      <c r="E605" t="s">
        <v>9646</v>
      </c>
      <c r="F605" t="s">
        <v>10472</v>
      </c>
      <c r="G605" t="s">
        <v>10473</v>
      </c>
      <c r="H605" t="s">
        <v>1255</v>
      </c>
      <c r="I605" t="s">
        <v>1255</v>
      </c>
      <c r="J605" t="s">
        <v>1255</v>
      </c>
      <c r="K605" t="s">
        <v>1255</v>
      </c>
      <c r="L605" t="s">
        <v>1255</v>
      </c>
      <c r="M605" t="s">
        <v>1255</v>
      </c>
      <c r="N605" t="s">
        <v>1255</v>
      </c>
      <c r="O605" t="s">
        <v>1255</v>
      </c>
      <c r="P605" t="s">
        <v>1255</v>
      </c>
    </row>
    <row r="606" spans="1:16">
      <c r="A606" t="s">
        <v>1255</v>
      </c>
      <c r="B606" t="s">
        <v>10474</v>
      </c>
      <c r="C606" t="s">
        <v>10463</v>
      </c>
      <c r="D606" t="s">
        <v>10475</v>
      </c>
      <c r="E606" t="s">
        <v>10476</v>
      </c>
      <c r="F606" t="s">
        <v>9646</v>
      </c>
      <c r="G606" t="s">
        <v>10477</v>
      </c>
      <c r="H606" t="s">
        <v>1255</v>
      </c>
      <c r="I606" t="s">
        <v>1255</v>
      </c>
      <c r="J606" t="s">
        <v>1255</v>
      </c>
      <c r="K606" t="s">
        <v>1255</v>
      </c>
      <c r="L606" t="s">
        <v>1255</v>
      </c>
      <c r="M606" t="s">
        <v>1255</v>
      </c>
      <c r="N606" t="s">
        <v>1255</v>
      </c>
      <c r="O606" t="s">
        <v>1255</v>
      </c>
      <c r="P606" t="s">
        <v>1255</v>
      </c>
    </row>
    <row r="607" spans="1:16">
      <c r="A607" t="s">
        <v>1255</v>
      </c>
      <c r="B607" t="s">
        <v>1255</v>
      </c>
      <c r="C607" t="s">
        <v>10478</v>
      </c>
      <c r="D607" t="s">
        <v>10479</v>
      </c>
      <c r="E607" t="s">
        <v>9646</v>
      </c>
      <c r="F607" t="s">
        <v>10480</v>
      </c>
      <c r="G607" t="s">
        <v>1255</v>
      </c>
      <c r="H607" t="s">
        <v>1255</v>
      </c>
      <c r="I607" t="s">
        <v>1255</v>
      </c>
      <c r="J607" t="s">
        <v>1255</v>
      </c>
      <c r="K607" t="s">
        <v>1255</v>
      </c>
      <c r="L607" t="s">
        <v>1255</v>
      </c>
      <c r="M607" t="s">
        <v>1255</v>
      </c>
      <c r="N607" t="s">
        <v>1255</v>
      </c>
      <c r="O607" t="s">
        <v>1255</v>
      </c>
      <c r="P607" t="s">
        <v>1255</v>
      </c>
    </row>
    <row r="608" spans="1:16">
      <c r="A608" t="s">
        <v>1255</v>
      </c>
      <c r="B608" t="s">
        <v>1255</v>
      </c>
      <c r="C608" t="s">
        <v>10478</v>
      </c>
      <c r="D608" t="s">
        <v>10481</v>
      </c>
      <c r="E608" t="s">
        <v>9646</v>
      </c>
      <c r="F608" t="s">
        <v>9678</v>
      </c>
      <c r="G608" t="s">
        <v>1255</v>
      </c>
      <c r="H608" t="s">
        <v>1255</v>
      </c>
      <c r="I608" t="s">
        <v>1255</v>
      </c>
      <c r="J608" t="s">
        <v>1255</v>
      </c>
      <c r="K608" t="s">
        <v>1255</v>
      </c>
      <c r="L608" t="s">
        <v>1255</v>
      </c>
      <c r="M608" t="s">
        <v>1255</v>
      </c>
      <c r="N608" t="s">
        <v>1255</v>
      </c>
      <c r="O608" t="s">
        <v>1255</v>
      </c>
      <c r="P608" t="s">
        <v>1255</v>
      </c>
    </row>
    <row r="609" spans="1:16">
      <c r="A609" t="s">
        <v>1255</v>
      </c>
      <c r="B609" t="s">
        <v>1255</v>
      </c>
      <c r="C609" t="s">
        <v>10478</v>
      </c>
      <c r="D609" t="s">
        <v>10482</v>
      </c>
      <c r="E609" t="s">
        <v>10109</v>
      </c>
      <c r="F609" t="s">
        <v>9646</v>
      </c>
      <c r="G609" t="s">
        <v>1255</v>
      </c>
      <c r="H609" t="s">
        <v>1255</v>
      </c>
      <c r="I609" t="s">
        <v>1255</v>
      </c>
      <c r="J609" t="s">
        <v>1255</v>
      </c>
      <c r="K609" t="s">
        <v>1255</v>
      </c>
      <c r="L609" t="s">
        <v>1255</v>
      </c>
      <c r="M609" t="s">
        <v>1255</v>
      </c>
      <c r="N609" t="s">
        <v>1255</v>
      </c>
      <c r="O609" t="s">
        <v>1255</v>
      </c>
      <c r="P609" t="s">
        <v>1255</v>
      </c>
    </row>
    <row r="610" spans="1:16">
      <c r="A610" t="s">
        <v>1255</v>
      </c>
      <c r="B610" t="s">
        <v>10483</v>
      </c>
      <c r="C610" t="s">
        <v>10478</v>
      </c>
      <c r="D610" t="s">
        <v>10484</v>
      </c>
      <c r="E610" t="s">
        <v>9680</v>
      </c>
      <c r="F610" t="s">
        <v>9646</v>
      </c>
      <c r="G610" t="s">
        <v>1255</v>
      </c>
      <c r="H610" t="s">
        <v>1255</v>
      </c>
      <c r="I610" t="s">
        <v>1255</v>
      </c>
      <c r="J610" t="s">
        <v>1255</v>
      </c>
      <c r="K610" t="s">
        <v>1255</v>
      </c>
      <c r="L610" t="s">
        <v>1255</v>
      </c>
      <c r="M610" t="s">
        <v>1255</v>
      </c>
      <c r="N610" t="s">
        <v>1255</v>
      </c>
      <c r="O610" t="s">
        <v>1255</v>
      </c>
      <c r="P610" t="s">
        <v>1255</v>
      </c>
    </row>
    <row r="611" spans="1:16">
      <c r="A611" t="s">
        <v>1255</v>
      </c>
      <c r="B611" t="s">
        <v>1255</v>
      </c>
      <c r="C611" t="s">
        <v>10478</v>
      </c>
      <c r="D611" t="s">
        <v>10485</v>
      </c>
      <c r="E611" t="s">
        <v>9730</v>
      </c>
      <c r="F611" t="s">
        <v>9646</v>
      </c>
      <c r="G611" t="s">
        <v>1255</v>
      </c>
      <c r="H611" t="s">
        <v>1255</v>
      </c>
      <c r="I611" t="s">
        <v>1255</v>
      </c>
      <c r="J611" t="s">
        <v>1255</v>
      </c>
      <c r="K611" t="s">
        <v>1255</v>
      </c>
      <c r="L611" t="s">
        <v>1255</v>
      </c>
      <c r="M611" t="s">
        <v>1255</v>
      </c>
      <c r="N611" t="s">
        <v>1255</v>
      </c>
      <c r="O611" t="s">
        <v>1255</v>
      </c>
      <c r="P611" t="s">
        <v>1255</v>
      </c>
    </row>
    <row r="612" spans="1:16">
      <c r="A612" t="s">
        <v>1255</v>
      </c>
      <c r="B612" t="s">
        <v>1255</v>
      </c>
      <c r="C612" t="s">
        <v>10478</v>
      </c>
      <c r="D612" t="s">
        <v>10486</v>
      </c>
      <c r="E612" t="s">
        <v>9645</v>
      </c>
      <c r="F612" t="s">
        <v>9646</v>
      </c>
      <c r="G612" t="s">
        <v>1255</v>
      </c>
      <c r="H612" t="s">
        <v>1255</v>
      </c>
      <c r="I612" t="s">
        <v>1255</v>
      </c>
      <c r="J612" t="s">
        <v>1255</v>
      </c>
      <c r="K612" t="s">
        <v>1255</v>
      </c>
      <c r="L612" t="s">
        <v>1255</v>
      </c>
      <c r="M612" t="s">
        <v>1255</v>
      </c>
      <c r="N612" t="s">
        <v>1255</v>
      </c>
      <c r="O612" t="s">
        <v>1255</v>
      </c>
      <c r="P612" t="s">
        <v>1255</v>
      </c>
    </row>
    <row r="613" spans="1:16">
      <c r="A613" t="s">
        <v>1255</v>
      </c>
      <c r="B613" t="s">
        <v>1255</v>
      </c>
      <c r="C613" t="s">
        <v>10478</v>
      </c>
      <c r="D613" t="s">
        <v>10487</v>
      </c>
      <c r="E613" t="s">
        <v>9730</v>
      </c>
      <c r="F613" t="s">
        <v>9646</v>
      </c>
      <c r="G613" t="s">
        <v>1255</v>
      </c>
      <c r="H613" t="s">
        <v>1255</v>
      </c>
      <c r="I613" t="s">
        <v>1255</v>
      </c>
      <c r="J613" t="s">
        <v>1255</v>
      </c>
      <c r="K613" t="s">
        <v>1255</v>
      </c>
      <c r="L613" t="s">
        <v>1255</v>
      </c>
      <c r="M613" t="s">
        <v>1255</v>
      </c>
      <c r="N613" t="s">
        <v>1255</v>
      </c>
      <c r="O613" t="s">
        <v>1255</v>
      </c>
      <c r="P613" t="s">
        <v>1255</v>
      </c>
    </row>
    <row r="614" spans="1:16">
      <c r="A614" t="s">
        <v>1255</v>
      </c>
      <c r="B614" t="s">
        <v>1255</v>
      </c>
      <c r="C614" t="s">
        <v>10478</v>
      </c>
      <c r="D614" t="s">
        <v>10488</v>
      </c>
      <c r="E614" t="s">
        <v>9680</v>
      </c>
      <c r="F614" t="s">
        <v>9646</v>
      </c>
      <c r="G614" t="s">
        <v>1255</v>
      </c>
      <c r="H614" t="s">
        <v>1255</v>
      </c>
      <c r="I614" t="s">
        <v>1255</v>
      </c>
      <c r="J614" t="s">
        <v>1255</v>
      </c>
      <c r="K614" t="s">
        <v>1255</v>
      </c>
      <c r="L614" t="s">
        <v>1255</v>
      </c>
      <c r="M614" t="s">
        <v>1255</v>
      </c>
      <c r="N614" t="s">
        <v>1255</v>
      </c>
      <c r="O614" t="s">
        <v>1255</v>
      </c>
      <c r="P614" t="s">
        <v>1255</v>
      </c>
    </row>
    <row r="615" spans="1:16">
      <c r="A615" t="s">
        <v>1255</v>
      </c>
      <c r="B615" t="s">
        <v>1255</v>
      </c>
      <c r="C615" t="s">
        <v>10478</v>
      </c>
      <c r="D615" t="s">
        <v>10489</v>
      </c>
      <c r="E615" t="s">
        <v>9680</v>
      </c>
      <c r="F615" t="s">
        <v>9646</v>
      </c>
      <c r="G615" t="s">
        <v>1255</v>
      </c>
      <c r="H615" t="s">
        <v>1255</v>
      </c>
      <c r="I615" t="s">
        <v>1255</v>
      </c>
      <c r="J615" t="s">
        <v>1255</v>
      </c>
      <c r="K615" t="s">
        <v>1255</v>
      </c>
      <c r="L615" t="s">
        <v>1255</v>
      </c>
      <c r="M615" t="s">
        <v>1255</v>
      </c>
      <c r="N615" t="s">
        <v>1255</v>
      </c>
      <c r="O615" t="s">
        <v>1255</v>
      </c>
      <c r="P615" t="s">
        <v>1255</v>
      </c>
    </row>
    <row r="616" spans="1:16">
      <c r="A616" t="s">
        <v>1255</v>
      </c>
      <c r="B616" t="s">
        <v>1255</v>
      </c>
      <c r="C616" t="s">
        <v>10478</v>
      </c>
      <c r="D616" t="s">
        <v>10490</v>
      </c>
      <c r="E616" t="s">
        <v>10109</v>
      </c>
      <c r="F616" t="s">
        <v>9646</v>
      </c>
      <c r="G616" t="s">
        <v>1255</v>
      </c>
      <c r="H616" t="s">
        <v>1255</v>
      </c>
      <c r="I616" t="s">
        <v>1255</v>
      </c>
      <c r="J616" t="s">
        <v>1255</v>
      </c>
      <c r="K616" t="s">
        <v>1255</v>
      </c>
      <c r="L616" t="s">
        <v>1255</v>
      </c>
      <c r="M616" t="s">
        <v>1255</v>
      </c>
      <c r="N616" t="s">
        <v>1255</v>
      </c>
      <c r="O616" t="s">
        <v>1255</v>
      </c>
      <c r="P616" t="s">
        <v>1255</v>
      </c>
    </row>
    <row r="617" spans="1:16">
      <c r="A617" t="s">
        <v>1255</v>
      </c>
      <c r="B617" t="s">
        <v>1255</v>
      </c>
      <c r="C617" t="s">
        <v>10478</v>
      </c>
      <c r="D617" t="s">
        <v>10491</v>
      </c>
      <c r="E617" t="s">
        <v>9645</v>
      </c>
      <c r="F617" t="s">
        <v>9646</v>
      </c>
      <c r="G617" t="s">
        <v>1255</v>
      </c>
      <c r="H617" t="s">
        <v>1255</v>
      </c>
      <c r="I617" t="s">
        <v>1255</v>
      </c>
      <c r="J617" t="s">
        <v>1255</v>
      </c>
      <c r="K617" t="s">
        <v>1255</v>
      </c>
      <c r="L617" t="s">
        <v>1255</v>
      </c>
      <c r="M617" t="s">
        <v>1255</v>
      </c>
      <c r="N617" t="s">
        <v>1255</v>
      </c>
      <c r="O617" t="s">
        <v>1255</v>
      </c>
      <c r="P617" t="s">
        <v>1255</v>
      </c>
    </row>
    <row r="618" spans="1:16">
      <c r="A618" t="s">
        <v>1255</v>
      </c>
      <c r="B618" t="s">
        <v>1255</v>
      </c>
      <c r="C618" t="s">
        <v>10478</v>
      </c>
      <c r="D618" t="s">
        <v>10492</v>
      </c>
      <c r="E618" t="s">
        <v>9782</v>
      </c>
      <c r="F618" t="s">
        <v>9646</v>
      </c>
      <c r="G618" t="s">
        <v>1255</v>
      </c>
      <c r="H618" t="s">
        <v>1255</v>
      </c>
      <c r="I618" t="s">
        <v>1255</v>
      </c>
      <c r="J618" t="s">
        <v>1255</v>
      </c>
      <c r="K618" t="s">
        <v>1255</v>
      </c>
      <c r="L618" t="s">
        <v>1255</v>
      </c>
      <c r="M618" t="s">
        <v>1255</v>
      </c>
      <c r="N618" t="s">
        <v>1255</v>
      </c>
      <c r="O618" t="s">
        <v>1255</v>
      </c>
      <c r="P618" t="s">
        <v>1255</v>
      </c>
    </row>
    <row r="619" spans="1:16">
      <c r="A619" t="s">
        <v>1255</v>
      </c>
      <c r="B619" t="s">
        <v>1255</v>
      </c>
      <c r="C619" t="s">
        <v>10478</v>
      </c>
      <c r="D619" t="s">
        <v>10493</v>
      </c>
      <c r="E619" t="s">
        <v>9645</v>
      </c>
      <c r="F619" t="s">
        <v>9646</v>
      </c>
      <c r="G619" t="s">
        <v>1255</v>
      </c>
      <c r="H619" t="s">
        <v>1255</v>
      </c>
      <c r="I619" t="s">
        <v>1255</v>
      </c>
      <c r="J619" t="s">
        <v>1255</v>
      </c>
      <c r="K619" t="s">
        <v>1255</v>
      </c>
      <c r="L619" t="s">
        <v>1255</v>
      </c>
      <c r="M619" t="s">
        <v>1255</v>
      </c>
      <c r="N619" t="s">
        <v>1255</v>
      </c>
      <c r="O619" t="s">
        <v>1255</v>
      </c>
      <c r="P619" t="s">
        <v>1255</v>
      </c>
    </row>
    <row r="620" spans="1:16">
      <c r="A620" t="s">
        <v>1255</v>
      </c>
      <c r="B620" t="s">
        <v>1255</v>
      </c>
      <c r="C620" t="s">
        <v>10494</v>
      </c>
      <c r="D620" t="s">
        <v>10495</v>
      </c>
      <c r="E620" t="s">
        <v>9645</v>
      </c>
      <c r="F620" t="s">
        <v>1255</v>
      </c>
      <c r="G620" t="s">
        <v>1255</v>
      </c>
      <c r="H620" t="s">
        <v>1255</v>
      </c>
      <c r="I620" t="s">
        <v>1255</v>
      </c>
      <c r="J620" t="s">
        <v>1255</v>
      </c>
      <c r="K620" t="s">
        <v>1255</v>
      </c>
      <c r="L620" t="s">
        <v>1255</v>
      </c>
      <c r="M620" t="s">
        <v>1255</v>
      </c>
      <c r="N620" t="s">
        <v>1255</v>
      </c>
      <c r="O620" t="s">
        <v>1255</v>
      </c>
      <c r="P620" t="s">
        <v>1255</v>
      </c>
    </row>
    <row r="621" spans="1:16">
      <c r="A621" t="s">
        <v>1255</v>
      </c>
      <c r="B621" t="s">
        <v>1255</v>
      </c>
      <c r="C621" t="s">
        <v>10494</v>
      </c>
      <c r="D621" t="s">
        <v>10496</v>
      </c>
      <c r="E621" t="s">
        <v>9645</v>
      </c>
      <c r="F621" t="s">
        <v>1255</v>
      </c>
      <c r="G621" t="s">
        <v>1255</v>
      </c>
      <c r="H621" t="s">
        <v>1255</v>
      </c>
      <c r="I621" t="s">
        <v>1255</v>
      </c>
      <c r="J621" t="s">
        <v>1255</v>
      </c>
      <c r="K621" t="s">
        <v>1255</v>
      </c>
      <c r="L621" t="s">
        <v>1255</v>
      </c>
      <c r="M621" t="s">
        <v>1255</v>
      </c>
      <c r="N621" t="s">
        <v>1255</v>
      </c>
      <c r="O621" t="s">
        <v>1255</v>
      </c>
      <c r="P621" t="s">
        <v>1255</v>
      </c>
    </row>
    <row r="622" spans="1:16">
      <c r="A622" t="s">
        <v>1255</v>
      </c>
      <c r="B622" t="s">
        <v>1255</v>
      </c>
      <c r="C622" t="s">
        <v>8888</v>
      </c>
      <c r="D622" t="s">
        <v>10497</v>
      </c>
      <c r="E622" t="s">
        <v>9646</v>
      </c>
      <c r="F622" t="s">
        <v>9991</v>
      </c>
      <c r="G622" t="s">
        <v>1255</v>
      </c>
      <c r="H622" t="s">
        <v>1255</v>
      </c>
      <c r="I622" t="s">
        <v>1255</v>
      </c>
      <c r="J622" t="s">
        <v>1255</v>
      </c>
      <c r="K622" t="s">
        <v>1255</v>
      </c>
      <c r="L622" t="s">
        <v>1255</v>
      </c>
      <c r="M622" t="s">
        <v>1255</v>
      </c>
      <c r="N622" t="s">
        <v>1255</v>
      </c>
      <c r="O622" t="s">
        <v>1255</v>
      </c>
      <c r="P622" t="s">
        <v>1255</v>
      </c>
    </row>
    <row r="623" spans="1:16">
      <c r="A623" t="s">
        <v>1255</v>
      </c>
      <c r="B623" t="s">
        <v>1255</v>
      </c>
      <c r="C623" t="s">
        <v>8888</v>
      </c>
      <c r="D623" t="s">
        <v>10498</v>
      </c>
      <c r="E623" t="s">
        <v>9646</v>
      </c>
      <c r="F623" t="s">
        <v>10499</v>
      </c>
      <c r="G623" t="s">
        <v>1255</v>
      </c>
      <c r="H623" t="s">
        <v>1255</v>
      </c>
      <c r="I623" t="s">
        <v>1255</v>
      </c>
      <c r="J623" t="s">
        <v>1255</v>
      </c>
      <c r="K623" t="s">
        <v>1255</v>
      </c>
      <c r="L623" t="s">
        <v>1255</v>
      </c>
      <c r="M623" t="s">
        <v>1255</v>
      </c>
      <c r="N623" t="s">
        <v>1255</v>
      </c>
      <c r="O623" t="s">
        <v>1255</v>
      </c>
      <c r="P623" t="s">
        <v>1255</v>
      </c>
    </row>
    <row r="624" spans="1:16">
      <c r="A624" t="s">
        <v>1255</v>
      </c>
      <c r="B624" t="s">
        <v>1255</v>
      </c>
      <c r="C624" t="s">
        <v>8888</v>
      </c>
      <c r="D624" t="s">
        <v>10500</v>
      </c>
      <c r="E624" t="s">
        <v>9646</v>
      </c>
      <c r="F624" t="s">
        <v>10396</v>
      </c>
      <c r="G624" t="s">
        <v>1255</v>
      </c>
      <c r="H624" t="s">
        <v>1255</v>
      </c>
      <c r="I624" t="s">
        <v>1255</v>
      </c>
      <c r="J624" t="s">
        <v>1255</v>
      </c>
      <c r="K624" t="s">
        <v>1255</v>
      </c>
      <c r="L624" t="s">
        <v>1255</v>
      </c>
      <c r="M624" t="s">
        <v>1255</v>
      </c>
      <c r="N624" t="s">
        <v>1255</v>
      </c>
      <c r="O624" t="s">
        <v>1255</v>
      </c>
      <c r="P624" t="s">
        <v>1255</v>
      </c>
    </row>
    <row r="625" spans="1:16">
      <c r="A625" t="s">
        <v>1255</v>
      </c>
      <c r="B625" t="s">
        <v>1255</v>
      </c>
      <c r="C625" t="s">
        <v>8888</v>
      </c>
      <c r="D625" t="s">
        <v>10501</v>
      </c>
      <c r="E625" t="s">
        <v>9646</v>
      </c>
      <c r="F625" t="s">
        <v>10502</v>
      </c>
      <c r="G625" t="s">
        <v>1255</v>
      </c>
      <c r="H625" t="s">
        <v>1255</v>
      </c>
      <c r="I625" t="s">
        <v>1255</v>
      </c>
      <c r="J625" t="s">
        <v>1255</v>
      </c>
      <c r="K625" t="s">
        <v>1255</v>
      </c>
      <c r="L625" t="s">
        <v>1255</v>
      </c>
      <c r="M625" t="s">
        <v>1255</v>
      </c>
      <c r="N625" t="s">
        <v>1255</v>
      </c>
      <c r="O625" t="s">
        <v>1255</v>
      </c>
      <c r="P625" t="s">
        <v>1255</v>
      </c>
    </row>
    <row r="626" spans="1:16">
      <c r="A626" t="s">
        <v>1255</v>
      </c>
      <c r="B626" t="s">
        <v>1255</v>
      </c>
      <c r="C626" t="s">
        <v>8888</v>
      </c>
      <c r="D626" t="s">
        <v>10503</v>
      </c>
      <c r="E626" t="s">
        <v>10029</v>
      </c>
      <c r="F626" t="s">
        <v>9646</v>
      </c>
      <c r="G626" t="s">
        <v>1255</v>
      </c>
      <c r="H626" t="s">
        <v>1255</v>
      </c>
      <c r="I626" t="s">
        <v>1255</v>
      </c>
      <c r="J626" t="s">
        <v>1255</v>
      </c>
      <c r="K626" t="s">
        <v>1255</v>
      </c>
      <c r="L626" t="s">
        <v>1255</v>
      </c>
      <c r="M626" t="s">
        <v>1255</v>
      </c>
      <c r="N626" t="s">
        <v>1255</v>
      </c>
      <c r="O626" t="s">
        <v>1255</v>
      </c>
      <c r="P626" t="s">
        <v>1255</v>
      </c>
    </row>
    <row r="627" spans="1:16">
      <c r="A627" t="s">
        <v>1255</v>
      </c>
      <c r="B627" t="s">
        <v>1255</v>
      </c>
      <c r="C627" t="s">
        <v>8888</v>
      </c>
      <c r="D627" t="s">
        <v>10504</v>
      </c>
      <c r="E627" t="s">
        <v>9680</v>
      </c>
      <c r="F627" t="s">
        <v>9646</v>
      </c>
      <c r="G627" t="s">
        <v>10505</v>
      </c>
      <c r="H627" t="s">
        <v>1255</v>
      </c>
      <c r="I627" t="s">
        <v>1255</v>
      </c>
      <c r="J627" t="s">
        <v>1255</v>
      </c>
      <c r="K627" t="s">
        <v>1255</v>
      </c>
      <c r="L627" t="s">
        <v>1255</v>
      </c>
      <c r="M627" t="s">
        <v>1255</v>
      </c>
      <c r="N627" t="s">
        <v>1255</v>
      </c>
      <c r="O627" t="s">
        <v>1255</v>
      </c>
      <c r="P627" t="s">
        <v>1255</v>
      </c>
    </row>
    <row r="628" spans="1:16">
      <c r="A628" t="s">
        <v>1255</v>
      </c>
      <c r="B628" t="s">
        <v>1255</v>
      </c>
      <c r="C628" t="s">
        <v>8888</v>
      </c>
      <c r="D628" t="s">
        <v>10506</v>
      </c>
      <c r="E628" t="s">
        <v>9730</v>
      </c>
      <c r="F628" t="s">
        <v>9646</v>
      </c>
      <c r="G628" t="s">
        <v>10507</v>
      </c>
      <c r="H628" t="s">
        <v>1255</v>
      </c>
      <c r="I628" t="s">
        <v>1255</v>
      </c>
      <c r="J628" t="s">
        <v>1255</v>
      </c>
      <c r="K628" t="s">
        <v>1255</v>
      </c>
      <c r="L628" t="s">
        <v>1255</v>
      </c>
      <c r="M628" t="s">
        <v>1255</v>
      </c>
      <c r="N628" t="s">
        <v>1255</v>
      </c>
      <c r="O628" t="s">
        <v>1255</v>
      </c>
      <c r="P628" t="s">
        <v>1255</v>
      </c>
    </row>
    <row r="629" spans="1:16">
      <c r="A629" t="s">
        <v>1255</v>
      </c>
      <c r="B629" t="s">
        <v>1255</v>
      </c>
      <c r="C629" t="s">
        <v>8888</v>
      </c>
      <c r="D629" t="s">
        <v>10508</v>
      </c>
      <c r="E629" t="s">
        <v>9730</v>
      </c>
      <c r="F629" t="s">
        <v>9646</v>
      </c>
      <c r="G629" t="s">
        <v>1255</v>
      </c>
      <c r="H629" t="s">
        <v>1255</v>
      </c>
      <c r="I629" t="s">
        <v>1255</v>
      </c>
      <c r="J629" t="s">
        <v>1255</v>
      </c>
      <c r="K629" t="s">
        <v>1255</v>
      </c>
      <c r="L629" t="s">
        <v>1255</v>
      </c>
      <c r="M629" t="s">
        <v>1255</v>
      </c>
      <c r="N629" t="s">
        <v>1255</v>
      </c>
      <c r="O629" t="s">
        <v>1255</v>
      </c>
      <c r="P629" t="s">
        <v>1255</v>
      </c>
    </row>
    <row r="630" spans="1:16">
      <c r="A630" t="s">
        <v>1255</v>
      </c>
      <c r="B630" t="s">
        <v>1255</v>
      </c>
      <c r="C630" t="s">
        <v>8890</v>
      </c>
      <c r="D630" t="s">
        <v>10509</v>
      </c>
      <c r="E630" t="s">
        <v>9663</v>
      </c>
      <c r="F630" t="s">
        <v>1255</v>
      </c>
      <c r="G630" t="s">
        <v>1255</v>
      </c>
      <c r="H630" t="s">
        <v>1255</v>
      </c>
      <c r="I630" t="s">
        <v>1255</v>
      </c>
      <c r="J630" t="s">
        <v>1255</v>
      </c>
      <c r="K630" t="s">
        <v>1255</v>
      </c>
      <c r="L630" t="s">
        <v>1255</v>
      </c>
      <c r="M630" t="s">
        <v>1255</v>
      </c>
      <c r="N630" t="s">
        <v>1255</v>
      </c>
      <c r="O630" t="s">
        <v>1255</v>
      </c>
      <c r="P630" t="s">
        <v>1255</v>
      </c>
    </row>
    <row r="631" spans="1:16">
      <c r="A631" t="s">
        <v>1255</v>
      </c>
      <c r="B631" t="s">
        <v>1255</v>
      </c>
      <c r="C631" t="s">
        <v>8891</v>
      </c>
      <c r="D631" t="s">
        <v>10510</v>
      </c>
      <c r="E631" t="s">
        <v>9645</v>
      </c>
      <c r="F631" t="s">
        <v>1255</v>
      </c>
      <c r="G631" t="s">
        <v>1255</v>
      </c>
      <c r="H631" t="s">
        <v>1255</v>
      </c>
      <c r="I631" t="s">
        <v>1255</v>
      </c>
      <c r="J631" t="s">
        <v>1255</v>
      </c>
      <c r="K631" t="s">
        <v>1255</v>
      </c>
      <c r="L631" t="s">
        <v>1255</v>
      </c>
      <c r="M631" t="s">
        <v>1255</v>
      </c>
      <c r="N631" t="s">
        <v>1255</v>
      </c>
      <c r="O631" t="s">
        <v>1255</v>
      </c>
      <c r="P631" t="s">
        <v>1255</v>
      </c>
    </row>
    <row r="632" spans="1:16">
      <c r="A632" t="s">
        <v>1255</v>
      </c>
      <c r="B632" t="s">
        <v>1255</v>
      </c>
      <c r="C632" t="s">
        <v>8891</v>
      </c>
      <c r="D632" t="s">
        <v>10511</v>
      </c>
      <c r="E632" t="s">
        <v>9645</v>
      </c>
      <c r="F632" t="s">
        <v>9646</v>
      </c>
      <c r="G632" t="s">
        <v>1255</v>
      </c>
      <c r="H632" t="s">
        <v>1255</v>
      </c>
      <c r="I632" t="s">
        <v>1255</v>
      </c>
      <c r="J632" t="s">
        <v>1255</v>
      </c>
      <c r="K632" t="s">
        <v>1255</v>
      </c>
      <c r="L632" t="s">
        <v>1255</v>
      </c>
      <c r="M632" t="s">
        <v>1255</v>
      </c>
      <c r="N632" t="s">
        <v>1255</v>
      </c>
      <c r="O632" t="s">
        <v>1255</v>
      </c>
      <c r="P632" t="s">
        <v>1255</v>
      </c>
    </row>
    <row r="633" spans="1:16">
      <c r="A633" t="s">
        <v>1255</v>
      </c>
      <c r="B633" t="s">
        <v>1255</v>
      </c>
      <c r="C633" t="s">
        <v>8891</v>
      </c>
      <c r="D633" t="s">
        <v>10512</v>
      </c>
      <c r="E633" t="s">
        <v>10513</v>
      </c>
      <c r="F633" t="s">
        <v>9646</v>
      </c>
      <c r="G633" t="s">
        <v>1255</v>
      </c>
      <c r="H633" t="s">
        <v>1255</v>
      </c>
      <c r="I633" t="s">
        <v>1255</v>
      </c>
      <c r="J633" t="s">
        <v>1255</v>
      </c>
      <c r="K633" t="s">
        <v>1255</v>
      </c>
      <c r="L633" t="s">
        <v>1255</v>
      </c>
      <c r="M633" t="s">
        <v>1255</v>
      </c>
      <c r="N633" t="s">
        <v>1255</v>
      </c>
      <c r="O633" t="s">
        <v>1255</v>
      </c>
      <c r="P633" t="s">
        <v>1255</v>
      </c>
    </row>
    <row r="634" spans="1:16">
      <c r="A634" t="s">
        <v>1255</v>
      </c>
      <c r="B634" t="s">
        <v>1255</v>
      </c>
      <c r="C634" t="s">
        <v>8891</v>
      </c>
      <c r="D634" t="s">
        <v>10514</v>
      </c>
      <c r="E634" t="s">
        <v>9663</v>
      </c>
      <c r="F634" t="s">
        <v>9646</v>
      </c>
      <c r="G634" t="s">
        <v>1255</v>
      </c>
      <c r="H634" t="s">
        <v>1255</v>
      </c>
      <c r="I634" t="s">
        <v>1255</v>
      </c>
      <c r="J634" t="s">
        <v>1255</v>
      </c>
      <c r="K634" t="s">
        <v>1255</v>
      </c>
      <c r="L634" t="s">
        <v>1255</v>
      </c>
      <c r="M634" t="s">
        <v>1255</v>
      </c>
      <c r="N634" t="s">
        <v>1255</v>
      </c>
      <c r="O634" t="s">
        <v>1255</v>
      </c>
      <c r="P634" t="s">
        <v>1255</v>
      </c>
    </row>
    <row r="635" spans="1:16">
      <c r="A635" t="s">
        <v>1255</v>
      </c>
      <c r="B635" t="s">
        <v>1255</v>
      </c>
      <c r="C635" t="s">
        <v>8891</v>
      </c>
      <c r="D635" t="s">
        <v>10515</v>
      </c>
      <c r="E635" t="s">
        <v>9663</v>
      </c>
      <c r="F635" t="s">
        <v>9646</v>
      </c>
      <c r="G635" t="s">
        <v>1255</v>
      </c>
      <c r="H635" t="s">
        <v>1255</v>
      </c>
      <c r="I635" t="s">
        <v>1255</v>
      </c>
      <c r="J635" t="s">
        <v>1255</v>
      </c>
      <c r="K635" t="s">
        <v>1255</v>
      </c>
      <c r="L635" t="s">
        <v>1255</v>
      </c>
      <c r="M635" t="s">
        <v>1255</v>
      </c>
      <c r="N635" t="s">
        <v>1255</v>
      </c>
      <c r="O635" t="s">
        <v>1255</v>
      </c>
      <c r="P635" t="s">
        <v>1255</v>
      </c>
    </row>
    <row r="636" spans="1:16">
      <c r="A636" t="s">
        <v>1255</v>
      </c>
      <c r="B636" t="s">
        <v>10516</v>
      </c>
      <c r="C636" t="s">
        <v>10517</v>
      </c>
      <c r="D636" t="s">
        <v>10518</v>
      </c>
      <c r="E636" t="s">
        <v>9646</v>
      </c>
      <c r="F636" t="s">
        <v>10519</v>
      </c>
      <c r="G636" t="s">
        <v>1255</v>
      </c>
      <c r="H636" t="s">
        <v>1255</v>
      </c>
      <c r="I636" t="s">
        <v>1255</v>
      </c>
      <c r="J636" t="s">
        <v>1255</v>
      </c>
      <c r="K636" t="s">
        <v>1255</v>
      </c>
      <c r="L636" t="s">
        <v>1255</v>
      </c>
      <c r="M636" t="s">
        <v>1255</v>
      </c>
      <c r="N636" t="s">
        <v>1255</v>
      </c>
      <c r="O636" t="s">
        <v>1255</v>
      </c>
      <c r="P636" t="s">
        <v>1255</v>
      </c>
    </row>
    <row r="637" spans="1:16">
      <c r="A637" t="s">
        <v>1255</v>
      </c>
      <c r="B637" t="s">
        <v>1255</v>
      </c>
      <c r="C637" t="s">
        <v>10517</v>
      </c>
      <c r="D637" t="s">
        <v>10520</v>
      </c>
      <c r="E637" t="s">
        <v>10187</v>
      </c>
      <c r="F637" t="s">
        <v>1255</v>
      </c>
      <c r="G637" t="s">
        <v>1255</v>
      </c>
      <c r="H637" t="s">
        <v>1255</v>
      </c>
      <c r="I637" t="s">
        <v>1255</v>
      </c>
      <c r="J637" t="s">
        <v>1255</v>
      </c>
      <c r="K637" t="s">
        <v>1255</v>
      </c>
      <c r="L637" t="s">
        <v>1255</v>
      </c>
      <c r="M637" t="s">
        <v>1255</v>
      </c>
      <c r="N637" t="s">
        <v>1255</v>
      </c>
      <c r="O637" t="s">
        <v>1255</v>
      </c>
      <c r="P637" t="s">
        <v>1255</v>
      </c>
    </row>
    <row r="638" spans="1:16">
      <c r="A638" t="s">
        <v>1255</v>
      </c>
      <c r="B638" t="s">
        <v>1255</v>
      </c>
      <c r="C638" t="s">
        <v>10521</v>
      </c>
      <c r="D638" t="s">
        <v>10522</v>
      </c>
      <c r="E638" t="s">
        <v>9646</v>
      </c>
      <c r="F638" t="s">
        <v>10523</v>
      </c>
      <c r="G638" t="s">
        <v>1255</v>
      </c>
      <c r="H638" t="s">
        <v>1255</v>
      </c>
      <c r="I638" t="s">
        <v>1255</v>
      </c>
      <c r="J638" t="s">
        <v>1255</v>
      </c>
      <c r="K638" t="s">
        <v>1255</v>
      </c>
      <c r="L638" t="s">
        <v>1255</v>
      </c>
      <c r="M638" t="s">
        <v>1255</v>
      </c>
      <c r="N638" t="s">
        <v>1255</v>
      </c>
      <c r="O638" t="s">
        <v>1255</v>
      </c>
      <c r="P638" t="s">
        <v>1255</v>
      </c>
    </row>
    <row r="639" spans="1:16">
      <c r="A639" t="s">
        <v>1255</v>
      </c>
      <c r="B639" t="s">
        <v>10524</v>
      </c>
      <c r="C639" t="s">
        <v>10521</v>
      </c>
      <c r="D639" t="s">
        <v>10525</v>
      </c>
      <c r="E639" t="s">
        <v>10526</v>
      </c>
      <c r="F639" t="s">
        <v>1255</v>
      </c>
      <c r="G639" t="s">
        <v>1255</v>
      </c>
      <c r="H639" t="s">
        <v>1255</v>
      </c>
      <c r="I639" t="s">
        <v>1255</v>
      </c>
      <c r="J639" t="s">
        <v>1255</v>
      </c>
      <c r="K639" t="s">
        <v>1255</v>
      </c>
      <c r="L639" t="s">
        <v>1255</v>
      </c>
      <c r="M639" t="s">
        <v>1255</v>
      </c>
      <c r="N639" t="s">
        <v>1255</v>
      </c>
      <c r="O639" t="s">
        <v>1255</v>
      </c>
      <c r="P639" t="s">
        <v>1255</v>
      </c>
    </row>
    <row r="640" spans="1:16">
      <c r="A640" t="s">
        <v>1255</v>
      </c>
      <c r="B640" t="s">
        <v>10527</v>
      </c>
      <c r="C640" t="s">
        <v>8887</v>
      </c>
      <c r="D640" t="s">
        <v>10528</v>
      </c>
      <c r="E640" t="s">
        <v>9646</v>
      </c>
      <c r="F640" t="s">
        <v>10529</v>
      </c>
      <c r="G640" t="s">
        <v>1255</v>
      </c>
      <c r="H640" t="s">
        <v>1255</v>
      </c>
      <c r="I640" t="s">
        <v>1255</v>
      </c>
      <c r="J640" t="s">
        <v>1255</v>
      </c>
      <c r="K640" t="s">
        <v>1255</v>
      </c>
      <c r="L640" t="s">
        <v>1255</v>
      </c>
      <c r="M640" t="s">
        <v>1255</v>
      </c>
      <c r="N640" t="s">
        <v>1255</v>
      </c>
      <c r="O640" t="s">
        <v>1255</v>
      </c>
      <c r="P640" t="s">
        <v>1255</v>
      </c>
    </row>
    <row r="641" spans="1:16">
      <c r="A641" t="s">
        <v>1255</v>
      </c>
      <c r="B641" t="s">
        <v>1255</v>
      </c>
      <c r="C641" t="s">
        <v>8887</v>
      </c>
      <c r="D641" t="s">
        <v>10530</v>
      </c>
      <c r="E641" t="s">
        <v>10531</v>
      </c>
      <c r="F641" t="s">
        <v>9646</v>
      </c>
      <c r="G641" t="s">
        <v>1255</v>
      </c>
      <c r="H641" t="s">
        <v>1255</v>
      </c>
      <c r="I641" t="s">
        <v>1255</v>
      </c>
      <c r="J641" t="s">
        <v>1255</v>
      </c>
      <c r="K641" t="s">
        <v>1255</v>
      </c>
      <c r="L641" t="s">
        <v>1255</v>
      </c>
      <c r="M641" t="s">
        <v>1255</v>
      </c>
      <c r="N641" t="s">
        <v>1255</v>
      </c>
      <c r="O641" t="s">
        <v>1255</v>
      </c>
      <c r="P641" t="s">
        <v>1255</v>
      </c>
    </row>
    <row r="642" spans="1:16">
      <c r="A642" t="s">
        <v>1255</v>
      </c>
      <c r="B642" t="s">
        <v>1255</v>
      </c>
      <c r="C642" t="s">
        <v>8887</v>
      </c>
      <c r="D642" t="s">
        <v>10532</v>
      </c>
      <c r="E642" t="s">
        <v>10533</v>
      </c>
      <c r="F642" t="s">
        <v>9646</v>
      </c>
      <c r="G642" t="s">
        <v>1255</v>
      </c>
      <c r="H642" t="s">
        <v>1255</v>
      </c>
      <c r="I642" t="s">
        <v>1255</v>
      </c>
      <c r="J642" t="s">
        <v>1255</v>
      </c>
      <c r="K642" t="s">
        <v>1255</v>
      </c>
      <c r="L642" t="s">
        <v>1255</v>
      </c>
      <c r="M642" t="s">
        <v>1255</v>
      </c>
      <c r="N642" t="s">
        <v>1255</v>
      </c>
      <c r="O642" t="s">
        <v>1255</v>
      </c>
      <c r="P642" t="s">
        <v>1255</v>
      </c>
    </row>
    <row r="643" spans="1:16">
      <c r="A643" t="s">
        <v>1255</v>
      </c>
      <c r="B643" t="s">
        <v>1255</v>
      </c>
      <c r="C643" t="s">
        <v>8887</v>
      </c>
      <c r="D643" t="s">
        <v>10534</v>
      </c>
      <c r="E643" t="s">
        <v>9663</v>
      </c>
      <c r="F643" t="s">
        <v>1255</v>
      </c>
      <c r="G643" t="s">
        <v>1255</v>
      </c>
      <c r="H643" t="s">
        <v>1255</v>
      </c>
      <c r="I643" t="s">
        <v>1255</v>
      </c>
      <c r="J643" t="s">
        <v>1255</v>
      </c>
      <c r="K643" t="s">
        <v>1255</v>
      </c>
      <c r="L643" t="s">
        <v>1255</v>
      </c>
      <c r="M643" t="s">
        <v>1255</v>
      </c>
      <c r="N643" t="s">
        <v>1255</v>
      </c>
      <c r="O643" t="s">
        <v>1255</v>
      </c>
      <c r="P643" t="s">
        <v>1255</v>
      </c>
    </row>
    <row r="644" spans="1:16">
      <c r="A644" t="s">
        <v>1255</v>
      </c>
      <c r="B644" t="s">
        <v>1255</v>
      </c>
      <c r="C644" t="s">
        <v>10535</v>
      </c>
      <c r="D644" t="s">
        <v>10536</v>
      </c>
      <c r="E644" t="s">
        <v>9646</v>
      </c>
      <c r="F644" t="s">
        <v>10537</v>
      </c>
      <c r="G644" t="s">
        <v>1255</v>
      </c>
      <c r="H644" t="s">
        <v>1255</v>
      </c>
      <c r="I644" t="s">
        <v>1255</v>
      </c>
      <c r="J644" t="s">
        <v>1255</v>
      </c>
      <c r="K644" t="s">
        <v>1255</v>
      </c>
      <c r="L644" t="s">
        <v>1255</v>
      </c>
      <c r="M644" t="s">
        <v>1255</v>
      </c>
      <c r="N644" t="s">
        <v>1255</v>
      </c>
      <c r="O644" t="s">
        <v>1255</v>
      </c>
      <c r="P644" t="s">
        <v>1255</v>
      </c>
    </row>
    <row r="645" spans="1:16">
      <c r="A645" t="s">
        <v>1255</v>
      </c>
      <c r="B645" t="s">
        <v>1255</v>
      </c>
      <c r="C645" t="s">
        <v>10538</v>
      </c>
      <c r="D645" t="s">
        <v>10539</v>
      </c>
      <c r="E645" t="s">
        <v>10109</v>
      </c>
      <c r="F645" t="s">
        <v>9646</v>
      </c>
      <c r="G645" t="s">
        <v>1255</v>
      </c>
      <c r="H645" t="s">
        <v>1255</v>
      </c>
      <c r="I645" t="s">
        <v>1255</v>
      </c>
      <c r="J645" t="s">
        <v>1255</v>
      </c>
      <c r="K645" t="s">
        <v>1255</v>
      </c>
      <c r="L645" t="s">
        <v>1255</v>
      </c>
      <c r="M645" t="s">
        <v>1255</v>
      </c>
      <c r="N645" t="s">
        <v>1255</v>
      </c>
      <c r="O645" t="s">
        <v>1255</v>
      </c>
      <c r="P645" t="s">
        <v>1255</v>
      </c>
    </row>
    <row r="646" spans="1:16">
      <c r="A646" t="s">
        <v>1255</v>
      </c>
      <c r="B646" t="s">
        <v>1255</v>
      </c>
      <c r="C646" t="s">
        <v>10538</v>
      </c>
      <c r="D646" t="s">
        <v>10540</v>
      </c>
      <c r="E646" t="s">
        <v>10109</v>
      </c>
      <c r="F646" t="s">
        <v>9646</v>
      </c>
      <c r="G646" t="s">
        <v>1255</v>
      </c>
      <c r="H646" t="s">
        <v>1255</v>
      </c>
      <c r="I646" t="s">
        <v>1255</v>
      </c>
      <c r="J646" t="s">
        <v>1255</v>
      </c>
      <c r="K646" t="s">
        <v>1255</v>
      </c>
      <c r="L646" t="s">
        <v>1255</v>
      </c>
      <c r="M646" t="s">
        <v>1255</v>
      </c>
      <c r="N646" t="s">
        <v>1255</v>
      </c>
      <c r="O646" t="s">
        <v>1255</v>
      </c>
      <c r="P646" t="s">
        <v>1255</v>
      </c>
    </row>
    <row r="647" spans="1:16">
      <c r="A647" t="s">
        <v>1255</v>
      </c>
      <c r="B647" t="s">
        <v>1255</v>
      </c>
      <c r="C647" t="s">
        <v>10538</v>
      </c>
      <c r="D647" t="s">
        <v>10541</v>
      </c>
      <c r="E647" t="s">
        <v>10109</v>
      </c>
      <c r="F647" t="s">
        <v>1255</v>
      </c>
      <c r="G647" t="s">
        <v>1255</v>
      </c>
      <c r="H647" t="s">
        <v>1255</v>
      </c>
      <c r="I647" t="s">
        <v>1255</v>
      </c>
      <c r="J647" t="s">
        <v>1255</v>
      </c>
      <c r="K647" t="s">
        <v>1255</v>
      </c>
      <c r="L647" t="s">
        <v>1255</v>
      </c>
      <c r="M647" t="s">
        <v>1255</v>
      </c>
      <c r="N647" t="s">
        <v>1255</v>
      </c>
      <c r="O647" t="s">
        <v>1255</v>
      </c>
      <c r="P647" t="s">
        <v>1255</v>
      </c>
    </row>
    <row r="648" spans="1:16">
      <c r="A648" t="s">
        <v>1255</v>
      </c>
      <c r="B648" t="s">
        <v>1255</v>
      </c>
      <c r="C648" t="s">
        <v>10538</v>
      </c>
      <c r="D648" t="s">
        <v>10542</v>
      </c>
      <c r="E648" t="s">
        <v>9686</v>
      </c>
      <c r="F648" t="s">
        <v>1255</v>
      </c>
      <c r="G648" t="s">
        <v>1255</v>
      </c>
      <c r="H648" t="s">
        <v>1255</v>
      </c>
      <c r="I648" t="s">
        <v>1255</v>
      </c>
      <c r="J648" t="s">
        <v>1255</v>
      </c>
      <c r="K648" t="s">
        <v>1255</v>
      </c>
      <c r="L648" t="s">
        <v>1255</v>
      </c>
      <c r="M648" t="s">
        <v>1255</v>
      </c>
      <c r="N648" t="s">
        <v>1255</v>
      </c>
      <c r="O648" t="s">
        <v>1255</v>
      </c>
      <c r="P648" t="s">
        <v>1255</v>
      </c>
    </row>
    <row r="649" spans="1:16">
      <c r="A649" t="s">
        <v>1255</v>
      </c>
      <c r="B649" t="s">
        <v>10543</v>
      </c>
      <c r="C649" t="s">
        <v>10538</v>
      </c>
      <c r="D649" t="s">
        <v>10544</v>
      </c>
      <c r="E649" t="s">
        <v>9646</v>
      </c>
      <c r="F649" t="s">
        <v>9676</v>
      </c>
      <c r="G649" t="s">
        <v>1255</v>
      </c>
      <c r="H649" t="s">
        <v>1255</v>
      </c>
      <c r="I649" t="s">
        <v>1255</v>
      </c>
      <c r="J649" t="s">
        <v>1255</v>
      </c>
      <c r="K649" t="s">
        <v>1255</v>
      </c>
      <c r="L649" t="s">
        <v>1255</v>
      </c>
      <c r="M649" t="s">
        <v>1255</v>
      </c>
      <c r="N649" t="s">
        <v>1255</v>
      </c>
      <c r="O649" t="s">
        <v>1255</v>
      </c>
      <c r="P649" t="s">
        <v>1255</v>
      </c>
    </row>
    <row r="650" spans="1:16">
      <c r="A650" t="s">
        <v>1255</v>
      </c>
      <c r="B650" t="s">
        <v>1255</v>
      </c>
      <c r="C650" t="s">
        <v>8886</v>
      </c>
      <c r="D650" t="s">
        <v>10545</v>
      </c>
      <c r="E650" t="s">
        <v>10109</v>
      </c>
      <c r="F650" t="s">
        <v>9646</v>
      </c>
      <c r="G650" t="s">
        <v>1255</v>
      </c>
      <c r="H650" t="s">
        <v>1255</v>
      </c>
      <c r="I650" t="s">
        <v>1255</v>
      </c>
      <c r="J650" t="s">
        <v>1255</v>
      </c>
      <c r="K650" t="s">
        <v>1255</v>
      </c>
      <c r="L650" t="s">
        <v>1255</v>
      </c>
      <c r="M650" t="s">
        <v>1255</v>
      </c>
      <c r="N650" t="s">
        <v>1255</v>
      </c>
      <c r="O650" t="s">
        <v>1255</v>
      </c>
      <c r="P650" t="s">
        <v>1255</v>
      </c>
    </row>
    <row r="651" spans="1:16">
      <c r="A651" t="s">
        <v>1255</v>
      </c>
      <c r="B651" t="s">
        <v>1255</v>
      </c>
      <c r="C651" t="s">
        <v>8886</v>
      </c>
      <c r="D651" t="s">
        <v>10546</v>
      </c>
      <c r="E651" t="s">
        <v>10112</v>
      </c>
      <c r="F651" t="s">
        <v>9646</v>
      </c>
      <c r="G651" t="s">
        <v>1255</v>
      </c>
      <c r="H651" t="s">
        <v>1255</v>
      </c>
      <c r="I651" t="s">
        <v>1255</v>
      </c>
      <c r="J651" t="s">
        <v>1255</v>
      </c>
      <c r="K651" t="s">
        <v>1255</v>
      </c>
      <c r="L651" t="s">
        <v>1255</v>
      </c>
      <c r="M651" t="s">
        <v>1255</v>
      </c>
      <c r="N651" t="s">
        <v>1255</v>
      </c>
      <c r="O651" t="s">
        <v>1255</v>
      </c>
      <c r="P651" t="s">
        <v>1255</v>
      </c>
    </row>
    <row r="652" spans="1:16">
      <c r="A652" t="s">
        <v>1255</v>
      </c>
      <c r="B652" t="s">
        <v>1255</v>
      </c>
      <c r="C652" t="s">
        <v>8886</v>
      </c>
      <c r="D652" t="s">
        <v>10547</v>
      </c>
      <c r="E652" t="s">
        <v>10109</v>
      </c>
      <c r="F652" t="s">
        <v>1255</v>
      </c>
      <c r="G652" t="s">
        <v>1255</v>
      </c>
      <c r="H652" t="s">
        <v>1255</v>
      </c>
      <c r="I652" t="s">
        <v>1255</v>
      </c>
      <c r="J652" t="s">
        <v>1255</v>
      </c>
      <c r="K652" t="s">
        <v>1255</v>
      </c>
      <c r="L652" t="s">
        <v>1255</v>
      </c>
      <c r="M652" t="s">
        <v>1255</v>
      </c>
      <c r="N652" t="s">
        <v>1255</v>
      </c>
      <c r="O652" t="s">
        <v>1255</v>
      </c>
      <c r="P652" t="s">
        <v>1255</v>
      </c>
    </row>
    <row r="653" spans="1:16">
      <c r="A653" t="s">
        <v>1255</v>
      </c>
      <c r="B653" t="s">
        <v>1255</v>
      </c>
      <c r="C653" t="s">
        <v>8886</v>
      </c>
      <c r="D653" t="s">
        <v>10548</v>
      </c>
      <c r="E653" t="s">
        <v>9646</v>
      </c>
      <c r="F653" t="s">
        <v>10434</v>
      </c>
      <c r="G653" t="s">
        <v>1255</v>
      </c>
      <c r="H653" t="s">
        <v>1255</v>
      </c>
      <c r="I653" t="s">
        <v>1255</v>
      </c>
      <c r="J653" t="s">
        <v>1255</v>
      </c>
      <c r="K653" t="s">
        <v>1255</v>
      </c>
      <c r="L653" t="s">
        <v>1255</v>
      </c>
      <c r="M653" t="s">
        <v>1255</v>
      </c>
      <c r="N653" t="s">
        <v>1255</v>
      </c>
      <c r="O653" t="s">
        <v>1255</v>
      </c>
      <c r="P653" t="s">
        <v>1255</v>
      </c>
    </row>
    <row r="654" spans="1:16">
      <c r="A654" t="s">
        <v>1255</v>
      </c>
      <c r="B654" t="s">
        <v>1255</v>
      </c>
      <c r="C654" t="s">
        <v>8886</v>
      </c>
      <c r="D654" t="s">
        <v>10549</v>
      </c>
      <c r="E654" t="s">
        <v>9646</v>
      </c>
      <c r="F654" t="s">
        <v>9709</v>
      </c>
      <c r="G654" t="s">
        <v>1255</v>
      </c>
      <c r="H654" t="s">
        <v>1255</v>
      </c>
      <c r="I654" t="s">
        <v>1255</v>
      </c>
      <c r="J654" t="s">
        <v>1255</v>
      </c>
      <c r="K654" t="s">
        <v>1255</v>
      </c>
      <c r="L654" t="s">
        <v>1255</v>
      </c>
      <c r="M654" t="s">
        <v>1255</v>
      </c>
      <c r="N654" t="s">
        <v>1255</v>
      </c>
      <c r="O654" t="s">
        <v>1255</v>
      </c>
      <c r="P654" t="s">
        <v>1255</v>
      </c>
    </row>
    <row r="655" spans="1:16">
      <c r="A655" t="s">
        <v>1255</v>
      </c>
      <c r="B655" t="s">
        <v>1255</v>
      </c>
      <c r="C655" t="s">
        <v>8886</v>
      </c>
      <c r="D655" t="s">
        <v>10550</v>
      </c>
      <c r="E655" t="s">
        <v>9646</v>
      </c>
      <c r="F655" t="s">
        <v>10434</v>
      </c>
      <c r="G655" t="s">
        <v>1255</v>
      </c>
      <c r="H655" t="s">
        <v>1255</v>
      </c>
      <c r="I655" t="s">
        <v>1255</v>
      </c>
      <c r="J655" t="s">
        <v>1255</v>
      </c>
      <c r="K655" t="s">
        <v>1255</v>
      </c>
      <c r="L655" t="s">
        <v>1255</v>
      </c>
      <c r="M655" t="s">
        <v>1255</v>
      </c>
      <c r="N655" t="s">
        <v>1255</v>
      </c>
      <c r="O655" t="s">
        <v>1255</v>
      </c>
      <c r="P655" t="s">
        <v>1255</v>
      </c>
    </row>
    <row r="656" spans="1:16">
      <c r="A656" t="s">
        <v>1255</v>
      </c>
      <c r="B656" t="s">
        <v>1255</v>
      </c>
      <c r="C656" t="s">
        <v>8886</v>
      </c>
      <c r="D656" t="s">
        <v>10551</v>
      </c>
      <c r="E656" t="s">
        <v>10552</v>
      </c>
      <c r="F656" t="s">
        <v>9646</v>
      </c>
      <c r="G656" t="s">
        <v>1255</v>
      </c>
      <c r="H656" t="s">
        <v>1255</v>
      </c>
      <c r="I656" t="s">
        <v>1255</v>
      </c>
      <c r="J656" t="s">
        <v>1255</v>
      </c>
      <c r="K656" t="s">
        <v>1255</v>
      </c>
      <c r="L656" t="s">
        <v>1255</v>
      </c>
      <c r="M656" t="s">
        <v>1255</v>
      </c>
      <c r="N656" t="s">
        <v>1255</v>
      </c>
      <c r="O656" t="s">
        <v>1255</v>
      </c>
      <c r="P656" t="s">
        <v>1255</v>
      </c>
    </row>
    <row r="657" spans="1:16">
      <c r="A657" t="s">
        <v>1255</v>
      </c>
      <c r="B657" t="s">
        <v>1255</v>
      </c>
      <c r="C657" t="s">
        <v>8886</v>
      </c>
      <c r="D657" t="s">
        <v>10553</v>
      </c>
      <c r="E657" t="s">
        <v>9646</v>
      </c>
      <c r="F657" t="s">
        <v>10554</v>
      </c>
      <c r="G657" t="s">
        <v>1255</v>
      </c>
      <c r="H657" t="s">
        <v>1255</v>
      </c>
      <c r="I657" t="s">
        <v>1255</v>
      </c>
      <c r="J657" t="s">
        <v>1255</v>
      </c>
      <c r="K657" t="s">
        <v>1255</v>
      </c>
      <c r="L657" t="s">
        <v>1255</v>
      </c>
      <c r="M657" t="s">
        <v>1255</v>
      </c>
      <c r="N657" t="s">
        <v>1255</v>
      </c>
      <c r="O657" t="s">
        <v>1255</v>
      </c>
      <c r="P657" t="s">
        <v>1255</v>
      </c>
    </row>
    <row r="658" spans="1:16">
      <c r="A658" t="s">
        <v>1255</v>
      </c>
      <c r="B658" t="s">
        <v>1255</v>
      </c>
      <c r="C658" t="s">
        <v>8886</v>
      </c>
      <c r="D658" t="s">
        <v>10555</v>
      </c>
      <c r="E658" t="s">
        <v>9646</v>
      </c>
      <c r="F658" t="s">
        <v>10556</v>
      </c>
      <c r="G658" t="s">
        <v>1255</v>
      </c>
      <c r="H658" t="s">
        <v>1255</v>
      </c>
      <c r="I658" t="s">
        <v>1255</v>
      </c>
      <c r="J658" t="s">
        <v>1255</v>
      </c>
      <c r="K658" t="s">
        <v>1255</v>
      </c>
      <c r="L658" t="s">
        <v>1255</v>
      </c>
      <c r="M658" t="s">
        <v>1255</v>
      </c>
      <c r="N658" t="s">
        <v>1255</v>
      </c>
      <c r="O658" t="s">
        <v>1255</v>
      </c>
      <c r="P658" t="s">
        <v>1255</v>
      </c>
    </row>
    <row r="659" spans="1:16">
      <c r="A659" t="s">
        <v>1255</v>
      </c>
      <c r="B659" t="s">
        <v>1255</v>
      </c>
      <c r="C659" t="s">
        <v>8886</v>
      </c>
      <c r="D659" t="s">
        <v>10557</v>
      </c>
      <c r="E659" t="s">
        <v>9663</v>
      </c>
      <c r="F659" t="s">
        <v>9646</v>
      </c>
      <c r="G659" t="s">
        <v>1255</v>
      </c>
      <c r="H659" t="s">
        <v>1255</v>
      </c>
      <c r="I659" t="s">
        <v>1255</v>
      </c>
      <c r="J659" t="s">
        <v>1255</v>
      </c>
      <c r="K659" t="s">
        <v>1255</v>
      </c>
      <c r="L659" t="s">
        <v>1255</v>
      </c>
      <c r="M659" t="s">
        <v>1255</v>
      </c>
      <c r="N659" t="s">
        <v>1255</v>
      </c>
      <c r="O659" t="s">
        <v>1255</v>
      </c>
      <c r="P659" t="s">
        <v>1255</v>
      </c>
    </row>
    <row r="660" spans="1:16">
      <c r="A660" t="s">
        <v>1255</v>
      </c>
      <c r="B660" t="s">
        <v>10558</v>
      </c>
      <c r="C660" t="s">
        <v>10559</v>
      </c>
      <c r="D660" t="s">
        <v>10558</v>
      </c>
      <c r="E660" t="s">
        <v>9645</v>
      </c>
      <c r="F660" t="s">
        <v>1255</v>
      </c>
      <c r="G660" t="s">
        <v>1255</v>
      </c>
      <c r="H660" t="s">
        <v>1255</v>
      </c>
      <c r="I660" t="s">
        <v>1255</v>
      </c>
      <c r="J660" t="s">
        <v>1255</v>
      </c>
      <c r="K660" t="s">
        <v>1255</v>
      </c>
      <c r="L660" t="s">
        <v>1255</v>
      </c>
      <c r="M660" t="s">
        <v>1255</v>
      </c>
      <c r="N660" t="s">
        <v>1255</v>
      </c>
      <c r="O660" t="s">
        <v>1255</v>
      </c>
      <c r="P660" t="s">
        <v>1255</v>
      </c>
    </row>
    <row r="661" spans="1:16">
      <c r="A661" t="s">
        <v>1255</v>
      </c>
      <c r="B661" t="s">
        <v>1255</v>
      </c>
      <c r="C661" t="s">
        <v>10559</v>
      </c>
      <c r="D661" t="s">
        <v>10560</v>
      </c>
      <c r="E661" t="s">
        <v>9646</v>
      </c>
      <c r="F661" t="s">
        <v>10078</v>
      </c>
      <c r="G661" t="s">
        <v>1255</v>
      </c>
      <c r="H661" t="s">
        <v>1255</v>
      </c>
      <c r="I661" t="s">
        <v>1255</v>
      </c>
      <c r="J661" t="s">
        <v>1255</v>
      </c>
      <c r="K661" t="s">
        <v>1255</v>
      </c>
      <c r="L661" t="s">
        <v>1255</v>
      </c>
      <c r="M661" t="s">
        <v>1255</v>
      </c>
      <c r="N661" t="s">
        <v>1255</v>
      </c>
      <c r="O661" t="s">
        <v>1255</v>
      </c>
      <c r="P661" t="s">
        <v>1255</v>
      </c>
    </row>
    <row r="662" spans="1:16">
      <c r="A662" t="s">
        <v>1255</v>
      </c>
      <c r="B662" t="s">
        <v>1255</v>
      </c>
      <c r="C662" t="s">
        <v>10559</v>
      </c>
      <c r="D662" t="s">
        <v>10561</v>
      </c>
      <c r="E662" t="s">
        <v>9646</v>
      </c>
      <c r="F662" t="s">
        <v>9747</v>
      </c>
      <c r="G662" t="s">
        <v>1255</v>
      </c>
      <c r="H662" t="s">
        <v>1255</v>
      </c>
      <c r="I662" t="s">
        <v>1255</v>
      </c>
      <c r="J662" t="s">
        <v>1255</v>
      </c>
      <c r="K662" t="s">
        <v>1255</v>
      </c>
      <c r="L662" t="s">
        <v>1255</v>
      </c>
      <c r="M662" t="s">
        <v>1255</v>
      </c>
      <c r="N662" t="s">
        <v>1255</v>
      </c>
      <c r="O662" t="s">
        <v>1255</v>
      </c>
      <c r="P662" t="s">
        <v>1255</v>
      </c>
    </row>
    <row r="663" spans="1:16">
      <c r="A663" t="s">
        <v>1255</v>
      </c>
      <c r="B663" t="s">
        <v>1255</v>
      </c>
      <c r="C663" t="s">
        <v>10562</v>
      </c>
      <c r="D663" t="s">
        <v>10563</v>
      </c>
      <c r="E663" t="s">
        <v>9646</v>
      </c>
      <c r="F663" t="s">
        <v>10074</v>
      </c>
      <c r="G663" t="s">
        <v>1255</v>
      </c>
      <c r="H663" t="s">
        <v>1255</v>
      </c>
      <c r="I663" t="s">
        <v>1255</v>
      </c>
      <c r="J663" t="s">
        <v>1255</v>
      </c>
      <c r="K663" t="s">
        <v>1255</v>
      </c>
      <c r="L663" t="s">
        <v>1255</v>
      </c>
      <c r="M663" t="s">
        <v>1255</v>
      </c>
      <c r="N663" t="s">
        <v>1255</v>
      </c>
      <c r="O663" t="s">
        <v>1255</v>
      </c>
      <c r="P663" t="s">
        <v>1255</v>
      </c>
    </row>
    <row r="664" spans="1:16">
      <c r="A664" t="s">
        <v>1255</v>
      </c>
      <c r="B664" t="s">
        <v>1255</v>
      </c>
      <c r="C664" t="s">
        <v>10564</v>
      </c>
      <c r="D664" t="s">
        <v>10565</v>
      </c>
      <c r="E664" t="s">
        <v>9730</v>
      </c>
      <c r="F664" t="s">
        <v>1255</v>
      </c>
      <c r="G664" t="s">
        <v>1255</v>
      </c>
      <c r="H664" t="s">
        <v>1255</v>
      </c>
      <c r="I664" t="s">
        <v>1255</v>
      </c>
      <c r="J664" t="s">
        <v>1255</v>
      </c>
      <c r="K664" t="s">
        <v>1255</v>
      </c>
      <c r="L664" t="s">
        <v>1255</v>
      </c>
      <c r="M664" t="s">
        <v>1255</v>
      </c>
      <c r="N664" t="s">
        <v>1255</v>
      </c>
      <c r="O664" t="s">
        <v>1255</v>
      </c>
      <c r="P664" t="s">
        <v>1255</v>
      </c>
    </row>
    <row r="665" spans="1:16">
      <c r="A665" t="s">
        <v>1255</v>
      </c>
      <c r="B665" t="s">
        <v>1255</v>
      </c>
      <c r="C665" t="s">
        <v>10564</v>
      </c>
      <c r="D665" t="s">
        <v>10566</v>
      </c>
      <c r="E665" t="s">
        <v>10329</v>
      </c>
      <c r="F665" t="s">
        <v>1255</v>
      </c>
      <c r="G665" t="s">
        <v>1255</v>
      </c>
      <c r="H665" t="s">
        <v>1255</v>
      </c>
      <c r="I665" t="s">
        <v>1255</v>
      </c>
      <c r="J665" t="s">
        <v>1255</v>
      </c>
      <c r="K665" t="s">
        <v>1255</v>
      </c>
      <c r="L665" t="s">
        <v>1255</v>
      </c>
      <c r="M665" t="s">
        <v>1255</v>
      </c>
      <c r="N665" t="s">
        <v>1255</v>
      </c>
      <c r="O665" t="s">
        <v>1255</v>
      </c>
      <c r="P665" t="s">
        <v>1255</v>
      </c>
    </row>
    <row r="666" spans="1:16">
      <c r="A666" t="s">
        <v>1255</v>
      </c>
      <c r="B666" t="s">
        <v>10567</v>
      </c>
      <c r="C666" t="s">
        <v>10568</v>
      </c>
      <c r="D666" t="s">
        <v>10569</v>
      </c>
      <c r="E666" t="s">
        <v>9646</v>
      </c>
      <c r="F666" t="s">
        <v>10570</v>
      </c>
      <c r="G666" t="s">
        <v>1255</v>
      </c>
      <c r="H666" t="s">
        <v>1255</v>
      </c>
      <c r="I666" t="s">
        <v>1255</v>
      </c>
      <c r="J666" t="s">
        <v>1255</v>
      </c>
      <c r="K666" t="s">
        <v>1255</v>
      </c>
      <c r="L666" t="s">
        <v>1255</v>
      </c>
      <c r="M666" t="s">
        <v>1255</v>
      </c>
      <c r="N666" t="s">
        <v>1255</v>
      </c>
      <c r="O666" t="s">
        <v>1255</v>
      </c>
      <c r="P666" t="s">
        <v>1255</v>
      </c>
    </row>
    <row r="667" spans="1:16">
      <c r="A667" t="s">
        <v>1255</v>
      </c>
      <c r="B667" t="s">
        <v>1255</v>
      </c>
      <c r="C667" t="s">
        <v>10568</v>
      </c>
      <c r="D667" t="s">
        <v>10571</v>
      </c>
      <c r="E667" t="s">
        <v>10038</v>
      </c>
      <c r="F667" t="s">
        <v>9646</v>
      </c>
      <c r="G667" t="s">
        <v>1255</v>
      </c>
      <c r="H667" t="s">
        <v>1255</v>
      </c>
      <c r="I667" t="s">
        <v>1255</v>
      </c>
      <c r="J667" t="s">
        <v>1255</v>
      </c>
      <c r="K667" t="s">
        <v>1255</v>
      </c>
      <c r="L667" t="s">
        <v>1255</v>
      </c>
      <c r="M667" t="s">
        <v>1255</v>
      </c>
      <c r="N667" t="s">
        <v>1255</v>
      </c>
      <c r="O667" t="s">
        <v>1255</v>
      </c>
      <c r="P667" t="s">
        <v>1255</v>
      </c>
    </row>
    <row r="668" spans="1:16">
      <c r="A668" t="s">
        <v>1255</v>
      </c>
      <c r="B668" t="s">
        <v>1255</v>
      </c>
      <c r="C668" t="s">
        <v>10568</v>
      </c>
      <c r="D668" t="s">
        <v>10572</v>
      </c>
      <c r="E668" t="s">
        <v>10237</v>
      </c>
      <c r="F668" t="s">
        <v>9646</v>
      </c>
      <c r="G668" t="s">
        <v>1255</v>
      </c>
      <c r="H668" t="s">
        <v>1255</v>
      </c>
      <c r="I668" t="s">
        <v>1255</v>
      </c>
      <c r="J668" t="s">
        <v>1255</v>
      </c>
      <c r="K668" t="s">
        <v>1255</v>
      </c>
      <c r="L668" t="s">
        <v>1255</v>
      </c>
      <c r="M668" t="s">
        <v>1255</v>
      </c>
      <c r="N668" t="s">
        <v>1255</v>
      </c>
      <c r="O668" t="s">
        <v>1255</v>
      </c>
      <c r="P668" t="s">
        <v>1255</v>
      </c>
    </row>
    <row r="669" spans="1:16">
      <c r="A669" t="s">
        <v>1255</v>
      </c>
      <c r="B669" t="s">
        <v>1255</v>
      </c>
      <c r="C669" t="s">
        <v>10568</v>
      </c>
      <c r="D669" t="s">
        <v>10573</v>
      </c>
      <c r="E669" t="s">
        <v>9645</v>
      </c>
      <c r="F669" t="s">
        <v>9646</v>
      </c>
      <c r="G669" t="s">
        <v>1255</v>
      </c>
      <c r="H669" t="s">
        <v>1255</v>
      </c>
      <c r="I669" t="s">
        <v>1255</v>
      </c>
      <c r="J669" t="s">
        <v>1255</v>
      </c>
      <c r="K669" t="s">
        <v>1255</v>
      </c>
      <c r="L669" t="s">
        <v>1255</v>
      </c>
      <c r="M669" t="s">
        <v>1255</v>
      </c>
      <c r="N669" t="s">
        <v>1255</v>
      </c>
      <c r="O669" t="s">
        <v>1255</v>
      </c>
      <c r="P669" t="s">
        <v>1255</v>
      </c>
    </row>
    <row r="670" spans="1:16">
      <c r="A670" t="s">
        <v>1255</v>
      </c>
      <c r="B670" t="s">
        <v>1255</v>
      </c>
      <c r="C670" t="s">
        <v>8885</v>
      </c>
      <c r="D670" t="s">
        <v>10574</v>
      </c>
      <c r="E670" t="s">
        <v>10476</v>
      </c>
      <c r="F670" t="s">
        <v>9646</v>
      </c>
      <c r="G670" t="s">
        <v>1255</v>
      </c>
      <c r="H670" t="s">
        <v>1255</v>
      </c>
      <c r="I670" t="s">
        <v>1255</v>
      </c>
      <c r="J670" t="s">
        <v>1255</v>
      </c>
      <c r="K670" t="s">
        <v>1255</v>
      </c>
      <c r="L670" t="s">
        <v>1255</v>
      </c>
      <c r="M670" t="s">
        <v>1255</v>
      </c>
      <c r="N670" t="s">
        <v>1255</v>
      </c>
      <c r="O670" t="s">
        <v>1255</v>
      </c>
      <c r="P670" t="s">
        <v>1255</v>
      </c>
    </row>
    <row r="671" spans="1:16">
      <c r="A671" t="s">
        <v>1255</v>
      </c>
      <c r="B671" t="s">
        <v>1255</v>
      </c>
      <c r="C671" t="s">
        <v>8885</v>
      </c>
      <c r="D671" t="s">
        <v>10575</v>
      </c>
      <c r="E671" t="s">
        <v>9730</v>
      </c>
      <c r="F671" t="s">
        <v>9646</v>
      </c>
      <c r="G671" t="s">
        <v>1255</v>
      </c>
      <c r="H671" t="s">
        <v>1255</v>
      </c>
      <c r="I671" t="s">
        <v>1255</v>
      </c>
      <c r="J671" t="s">
        <v>1255</v>
      </c>
      <c r="K671" t="s">
        <v>1255</v>
      </c>
      <c r="L671" t="s">
        <v>1255</v>
      </c>
      <c r="M671" t="s">
        <v>1255</v>
      </c>
      <c r="N671" t="s">
        <v>1255</v>
      </c>
      <c r="O671" t="s">
        <v>1255</v>
      </c>
      <c r="P671" t="s">
        <v>1255</v>
      </c>
    </row>
    <row r="672" spans="1:16">
      <c r="A672" t="s">
        <v>1255</v>
      </c>
      <c r="B672" t="s">
        <v>1255</v>
      </c>
      <c r="C672" t="s">
        <v>8885</v>
      </c>
      <c r="D672" t="s">
        <v>10576</v>
      </c>
      <c r="E672" t="s">
        <v>9730</v>
      </c>
      <c r="F672" t="s">
        <v>1255</v>
      </c>
      <c r="G672" t="s">
        <v>1255</v>
      </c>
      <c r="H672" t="s">
        <v>1255</v>
      </c>
      <c r="I672" t="s">
        <v>1255</v>
      </c>
      <c r="J672" t="s">
        <v>1255</v>
      </c>
      <c r="K672" t="s">
        <v>1255</v>
      </c>
      <c r="L672" t="s">
        <v>1255</v>
      </c>
      <c r="M672" t="s">
        <v>1255</v>
      </c>
      <c r="N672" t="s">
        <v>1255</v>
      </c>
      <c r="O672" t="s">
        <v>1255</v>
      </c>
      <c r="P672" t="s">
        <v>1255</v>
      </c>
    </row>
    <row r="673" spans="1:16">
      <c r="A673" t="s">
        <v>1255</v>
      </c>
      <c r="B673" t="s">
        <v>1255</v>
      </c>
      <c r="C673" t="s">
        <v>8885</v>
      </c>
      <c r="D673" t="s">
        <v>10577</v>
      </c>
      <c r="E673" t="s">
        <v>9663</v>
      </c>
      <c r="F673" t="s">
        <v>1255</v>
      </c>
      <c r="G673" t="s">
        <v>1255</v>
      </c>
      <c r="H673" t="s">
        <v>1255</v>
      </c>
      <c r="I673" t="s">
        <v>1255</v>
      </c>
      <c r="J673" t="s">
        <v>1255</v>
      </c>
      <c r="K673" t="s">
        <v>1255</v>
      </c>
      <c r="L673" t="s">
        <v>1255</v>
      </c>
      <c r="M673" t="s">
        <v>1255</v>
      </c>
      <c r="N673" t="s">
        <v>1255</v>
      </c>
      <c r="O673" t="s">
        <v>1255</v>
      </c>
      <c r="P673" t="s">
        <v>1255</v>
      </c>
    </row>
    <row r="674" spans="1:16">
      <c r="A674" t="s">
        <v>1255</v>
      </c>
      <c r="B674" t="s">
        <v>1255</v>
      </c>
      <c r="C674" t="s">
        <v>8885</v>
      </c>
      <c r="D674" t="s">
        <v>10578</v>
      </c>
      <c r="E674" t="s">
        <v>9663</v>
      </c>
      <c r="F674" t="s">
        <v>1255</v>
      </c>
      <c r="G674" t="s">
        <v>1255</v>
      </c>
      <c r="H674" t="s">
        <v>1255</v>
      </c>
      <c r="I674" t="s">
        <v>1255</v>
      </c>
      <c r="J674" t="s">
        <v>1255</v>
      </c>
      <c r="K674" t="s">
        <v>1255</v>
      </c>
      <c r="L674" t="s">
        <v>1255</v>
      </c>
      <c r="M674" t="s">
        <v>1255</v>
      </c>
      <c r="N674" t="s">
        <v>1255</v>
      </c>
      <c r="O674" t="s">
        <v>1255</v>
      </c>
      <c r="P674" t="s">
        <v>1255</v>
      </c>
    </row>
    <row r="675" spans="1:16">
      <c r="A675" t="s">
        <v>1255</v>
      </c>
      <c r="B675" t="s">
        <v>1255</v>
      </c>
      <c r="C675" t="s">
        <v>8885</v>
      </c>
      <c r="D675" t="s">
        <v>10579</v>
      </c>
      <c r="E675" t="s">
        <v>10109</v>
      </c>
      <c r="F675" t="s">
        <v>1255</v>
      </c>
      <c r="G675" t="s">
        <v>1255</v>
      </c>
      <c r="H675" t="s">
        <v>1255</v>
      </c>
      <c r="I675" t="s">
        <v>1255</v>
      </c>
      <c r="J675" t="s">
        <v>1255</v>
      </c>
      <c r="K675" t="s">
        <v>1255</v>
      </c>
      <c r="L675" t="s">
        <v>1255</v>
      </c>
      <c r="M675" t="s">
        <v>1255</v>
      </c>
      <c r="N675" t="s">
        <v>1255</v>
      </c>
      <c r="O675" t="s">
        <v>1255</v>
      </c>
      <c r="P675" t="s">
        <v>1255</v>
      </c>
    </row>
    <row r="676" spans="1:16">
      <c r="A676" t="s">
        <v>1255</v>
      </c>
      <c r="B676" t="s">
        <v>1255</v>
      </c>
      <c r="C676" t="s">
        <v>8885</v>
      </c>
      <c r="D676" t="s">
        <v>10580</v>
      </c>
      <c r="E676" t="s">
        <v>10109</v>
      </c>
      <c r="F676" t="s">
        <v>1255</v>
      </c>
      <c r="G676" t="s">
        <v>1255</v>
      </c>
      <c r="H676" t="s">
        <v>1255</v>
      </c>
      <c r="I676" t="s">
        <v>1255</v>
      </c>
      <c r="J676" t="s">
        <v>1255</v>
      </c>
      <c r="K676" t="s">
        <v>1255</v>
      </c>
      <c r="L676" t="s">
        <v>1255</v>
      </c>
      <c r="M676" t="s">
        <v>1255</v>
      </c>
      <c r="N676" t="s">
        <v>1255</v>
      </c>
      <c r="O676" t="s">
        <v>1255</v>
      </c>
      <c r="P676" t="s">
        <v>1255</v>
      </c>
    </row>
    <row r="677" spans="1:16">
      <c r="A677" t="s">
        <v>1255</v>
      </c>
      <c r="B677" t="s">
        <v>1255</v>
      </c>
      <c r="C677" t="s">
        <v>10581</v>
      </c>
      <c r="D677" t="s">
        <v>10582</v>
      </c>
      <c r="E677" t="s">
        <v>10109</v>
      </c>
      <c r="F677" t="s">
        <v>1255</v>
      </c>
      <c r="G677" t="s">
        <v>1255</v>
      </c>
      <c r="H677" t="s">
        <v>1255</v>
      </c>
      <c r="I677" t="s">
        <v>1255</v>
      </c>
      <c r="J677" t="s">
        <v>1255</v>
      </c>
      <c r="K677" t="s">
        <v>1255</v>
      </c>
      <c r="L677" t="s">
        <v>1255</v>
      </c>
      <c r="M677" t="s">
        <v>1255</v>
      </c>
      <c r="N677" t="s">
        <v>1255</v>
      </c>
      <c r="O677" t="s">
        <v>1255</v>
      </c>
      <c r="P677" t="s">
        <v>1255</v>
      </c>
    </row>
    <row r="678" spans="1:16">
      <c r="A678" t="s">
        <v>1255</v>
      </c>
      <c r="B678" t="s">
        <v>1255</v>
      </c>
      <c r="C678" t="s">
        <v>10581</v>
      </c>
      <c r="D678" t="s">
        <v>10583</v>
      </c>
      <c r="E678" t="s">
        <v>9646</v>
      </c>
      <c r="F678" t="s">
        <v>9756</v>
      </c>
      <c r="G678" t="s">
        <v>1255</v>
      </c>
      <c r="H678" t="s">
        <v>1255</v>
      </c>
      <c r="I678" t="s">
        <v>1255</v>
      </c>
      <c r="J678" t="s">
        <v>1255</v>
      </c>
      <c r="K678" t="s">
        <v>1255</v>
      </c>
      <c r="L678" t="s">
        <v>1255</v>
      </c>
      <c r="M678" t="s">
        <v>1255</v>
      </c>
      <c r="N678" t="s">
        <v>1255</v>
      </c>
      <c r="O678" t="s">
        <v>1255</v>
      </c>
      <c r="P678" t="s">
        <v>1255</v>
      </c>
    </row>
    <row r="679" spans="1:16">
      <c r="A679" t="s">
        <v>1255</v>
      </c>
      <c r="B679" t="s">
        <v>1255</v>
      </c>
      <c r="C679" t="s">
        <v>10581</v>
      </c>
      <c r="D679" t="s">
        <v>10584</v>
      </c>
      <c r="E679" t="s">
        <v>9705</v>
      </c>
      <c r="F679" t="s">
        <v>9646</v>
      </c>
      <c r="G679" t="s">
        <v>1255</v>
      </c>
      <c r="H679" t="s">
        <v>1255</v>
      </c>
      <c r="I679" t="s">
        <v>1255</v>
      </c>
      <c r="J679" t="s">
        <v>1255</v>
      </c>
      <c r="K679" t="s">
        <v>1255</v>
      </c>
      <c r="L679" t="s">
        <v>1255</v>
      </c>
      <c r="M679" t="s">
        <v>1255</v>
      </c>
      <c r="N679" t="s">
        <v>1255</v>
      </c>
      <c r="O679" t="s">
        <v>1255</v>
      </c>
      <c r="P679" t="s">
        <v>1255</v>
      </c>
    </row>
    <row r="680" spans="1:16">
      <c r="A680" t="s">
        <v>1255</v>
      </c>
      <c r="B680" t="s">
        <v>1255</v>
      </c>
      <c r="C680" t="s">
        <v>10581</v>
      </c>
      <c r="D680" t="s">
        <v>10585</v>
      </c>
      <c r="E680" t="s">
        <v>9705</v>
      </c>
      <c r="F680" t="s">
        <v>9646</v>
      </c>
      <c r="G680" t="s">
        <v>1255</v>
      </c>
      <c r="H680" t="s">
        <v>1255</v>
      </c>
      <c r="I680" t="s">
        <v>1255</v>
      </c>
      <c r="J680" t="s">
        <v>1255</v>
      </c>
      <c r="K680" t="s">
        <v>1255</v>
      </c>
      <c r="L680" t="s">
        <v>1255</v>
      </c>
      <c r="M680" t="s">
        <v>1255</v>
      </c>
      <c r="N680" t="s">
        <v>1255</v>
      </c>
      <c r="O680" t="s">
        <v>1255</v>
      </c>
      <c r="P680" t="s">
        <v>1255</v>
      </c>
    </row>
    <row r="681" spans="1:16">
      <c r="A681" t="s">
        <v>1255</v>
      </c>
      <c r="B681" t="s">
        <v>1255</v>
      </c>
      <c r="C681" t="s">
        <v>10581</v>
      </c>
      <c r="D681" t="s">
        <v>10586</v>
      </c>
      <c r="E681" t="s">
        <v>10319</v>
      </c>
      <c r="F681" t="s">
        <v>9646</v>
      </c>
      <c r="G681" t="s">
        <v>1255</v>
      </c>
      <c r="H681" t="s">
        <v>1255</v>
      </c>
      <c r="I681" t="s">
        <v>1255</v>
      </c>
      <c r="J681" t="s">
        <v>1255</v>
      </c>
      <c r="K681" t="s">
        <v>1255</v>
      </c>
      <c r="L681" t="s">
        <v>1255</v>
      </c>
      <c r="M681" t="s">
        <v>1255</v>
      </c>
      <c r="N681" t="s">
        <v>1255</v>
      </c>
      <c r="O681" t="s">
        <v>1255</v>
      </c>
      <c r="P681" t="s">
        <v>1255</v>
      </c>
    </row>
    <row r="682" spans="1:16">
      <c r="A682" t="s">
        <v>1255</v>
      </c>
      <c r="B682" t="s">
        <v>1255</v>
      </c>
      <c r="C682" t="s">
        <v>10581</v>
      </c>
      <c r="D682" t="s">
        <v>10587</v>
      </c>
      <c r="E682" t="s">
        <v>9646</v>
      </c>
      <c r="F682" t="s">
        <v>10588</v>
      </c>
      <c r="G682" t="s">
        <v>1255</v>
      </c>
      <c r="H682" t="s">
        <v>1255</v>
      </c>
      <c r="I682" t="s">
        <v>1255</v>
      </c>
      <c r="J682" t="s">
        <v>1255</v>
      </c>
      <c r="K682" t="s">
        <v>1255</v>
      </c>
      <c r="L682" t="s">
        <v>1255</v>
      </c>
      <c r="M682" t="s">
        <v>1255</v>
      </c>
      <c r="N682" t="s">
        <v>1255</v>
      </c>
      <c r="O682" t="s">
        <v>1255</v>
      </c>
      <c r="P682" t="s">
        <v>1255</v>
      </c>
    </row>
    <row r="683" spans="1:16">
      <c r="A683" t="s">
        <v>1255</v>
      </c>
      <c r="B683" t="s">
        <v>1255</v>
      </c>
      <c r="C683" t="s">
        <v>10581</v>
      </c>
      <c r="D683" t="s">
        <v>10589</v>
      </c>
      <c r="E683" t="s">
        <v>10109</v>
      </c>
      <c r="F683" t="s">
        <v>9646</v>
      </c>
      <c r="G683" t="s">
        <v>1255</v>
      </c>
      <c r="H683" t="s">
        <v>1255</v>
      </c>
      <c r="I683" t="s">
        <v>1255</v>
      </c>
      <c r="J683" t="s">
        <v>1255</v>
      </c>
      <c r="K683" t="s">
        <v>1255</v>
      </c>
      <c r="L683" t="s">
        <v>1255</v>
      </c>
      <c r="M683" t="s">
        <v>1255</v>
      </c>
      <c r="N683" t="s">
        <v>1255</v>
      </c>
      <c r="O683" t="s">
        <v>1255</v>
      </c>
      <c r="P683" t="s">
        <v>1255</v>
      </c>
    </row>
    <row r="684" spans="1:16">
      <c r="A684" t="s">
        <v>1255</v>
      </c>
      <c r="B684" t="s">
        <v>10590</v>
      </c>
      <c r="C684" t="s">
        <v>10581</v>
      </c>
      <c r="D684" t="s">
        <v>10591</v>
      </c>
      <c r="E684" t="s">
        <v>9645</v>
      </c>
      <c r="F684" t="s">
        <v>9646</v>
      </c>
      <c r="G684" t="s">
        <v>1255</v>
      </c>
      <c r="H684" t="s">
        <v>1255</v>
      </c>
      <c r="I684" t="s">
        <v>1255</v>
      </c>
      <c r="J684" t="s">
        <v>1255</v>
      </c>
      <c r="K684" t="s">
        <v>1255</v>
      </c>
      <c r="L684" t="s">
        <v>1255</v>
      </c>
      <c r="M684" t="s">
        <v>1255</v>
      </c>
      <c r="N684" t="s">
        <v>1255</v>
      </c>
      <c r="O684" t="s">
        <v>1255</v>
      </c>
      <c r="P684" t="s">
        <v>1255</v>
      </c>
    </row>
    <row r="685" spans="1:16">
      <c r="A685" t="s">
        <v>1255</v>
      </c>
      <c r="B685" t="s">
        <v>1255</v>
      </c>
      <c r="C685" t="s">
        <v>10581</v>
      </c>
      <c r="D685" t="s">
        <v>10592</v>
      </c>
      <c r="E685" t="s">
        <v>10476</v>
      </c>
      <c r="F685" t="s">
        <v>9646</v>
      </c>
      <c r="G685" t="s">
        <v>1255</v>
      </c>
      <c r="H685" t="s">
        <v>1255</v>
      </c>
      <c r="I685" t="s">
        <v>1255</v>
      </c>
      <c r="J685" t="s">
        <v>1255</v>
      </c>
      <c r="K685" t="s">
        <v>1255</v>
      </c>
      <c r="L685" t="s">
        <v>1255</v>
      </c>
      <c r="M685" t="s">
        <v>1255</v>
      </c>
      <c r="N685" t="s">
        <v>1255</v>
      </c>
      <c r="O685" t="s">
        <v>1255</v>
      </c>
      <c r="P685" t="s">
        <v>1255</v>
      </c>
    </row>
    <row r="686" spans="1:16">
      <c r="A686" t="s">
        <v>1255</v>
      </c>
      <c r="B686" t="s">
        <v>1255</v>
      </c>
      <c r="C686" t="s">
        <v>10593</v>
      </c>
      <c r="D686" t="s">
        <v>10594</v>
      </c>
      <c r="E686" t="s">
        <v>9778</v>
      </c>
      <c r="F686" t="s">
        <v>1255</v>
      </c>
      <c r="G686" t="s">
        <v>1255</v>
      </c>
      <c r="H686" t="s">
        <v>1255</v>
      </c>
      <c r="I686" t="s">
        <v>1255</v>
      </c>
      <c r="J686" t="s">
        <v>1255</v>
      </c>
      <c r="K686" t="s">
        <v>1255</v>
      </c>
      <c r="L686" t="s">
        <v>1255</v>
      </c>
      <c r="M686" t="s">
        <v>1255</v>
      </c>
      <c r="N686" t="s">
        <v>1255</v>
      </c>
      <c r="O686" t="s">
        <v>1255</v>
      </c>
      <c r="P686" t="s">
        <v>1255</v>
      </c>
    </row>
    <row r="687" spans="1:16">
      <c r="A687" t="s">
        <v>1255</v>
      </c>
      <c r="B687" t="s">
        <v>1255</v>
      </c>
      <c r="C687" t="s">
        <v>10593</v>
      </c>
      <c r="D687" t="s">
        <v>10595</v>
      </c>
      <c r="E687" t="s">
        <v>10109</v>
      </c>
      <c r="F687" t="s">
        <v>1255</v>
      </c>
      <c r="G687" t="s">
        <v>1255</v>
      </c>
      <c r="H687" t="s">
        <v>1255</v>
      </c>
      <c r="I687" t="s">
        <v>1255</v>
      </c>
      <c r="J687" t="s">
        <v>1255</v>
      </c>
      <c r="K687" t="s">
        <v>1255</v>
      </c>
      <c r="L687" t="s">
        <v>1255</v>
      </c>
      <c r="M687" t="s">
        <v>1255</v>
      </c>
      <c r="N687" t="s">
        <v>1255</v>
      </c>
      <c r="O687" t="s">
        <v>1255</v>
      </c>
      <c r="P687" t="s">
        <v>1255</v>
      </c>
    </row>
    <row r="688" spans="1:16">
      <c r="A688" t="s">
        <v>1255</v>
      </c>
      <c r="B688" t="s">
        <v>1255</v>
      </c>
      <c r="C688" t="s">
        <v>10593</v>
      </c>
      <c r="D688" t="s">
        <v>10596</v>
      </c>
      <c r="E688" t="s">
        <v>9646</v>
      </c>
      <c r="F688" t="s">
        <v>9678</v>
      </c>
      <c r="G688" t="s">
        <v>1255</v>
      </c>
      <c r="H688" t="s">
        <v>1255</v>
      </c>
      <c r="I688" t="s">
        <v>1255</v>
      </c>
      <c r="J688" t="s">
        <v>1255</v>
      </c>
      <c r="K688" t="s">
        <v>1255</v>
      </c>
      <c r="L688" t="s">
        <v>1255</v>
      </c>
      <c r="M688" t="s">
        <v>1255</v>
      </c>
      <c r="N688" t="s">
        <v>1255</v>
      </c>
      <c r="O688" t="s">
        <v>1255</v>
      </c>
      <c r="P688" t="s">
        <v>1255</v>
      </c>
    </row>
    <row r="689" spans="1:16">
      <c r="A689" t="s">
        <v>1255</v>
      </c>
      <c r="B689" t="s">
        <v>1255</v>
      </c>
      <c r="C689" t="s">
        <v>10593</v>
      </c>
      <c r="D689" t="s">
        <v>10597</v>
      </c>
      <c r="E689" t="s">
        <v>9645</v>
      </c>
      <c r="F689" t="s">
        <v>1255</v>
      </c>
      <c r="G689" t="s">
        <v>1255</v>
      </c>
      <c r="H689" t="s">
        <v>1255</v>
      </c>
      <c r="I689" t="s">
        <v>1255</v>
      </c>
      <c r="J689" t="s">
        <v>1255</v>
      </c>
      <c r="K689" t="s">
        <v>1255</v>
      </c>
      <c r="L689" t="s">
        <v>1255</v>
      </c>
      <c r="M689" t="s">
        <v>1255</v>
      </c>
      <c r="N689" t="s">
        <v>1255</v>
      </c>
      <c r="O689" t="s">
        <v>1255</v>
      </c>
      <c r="P689" t="s">
        <v>1255</v>
      </c>
    </row>
    <row r="690" spans="1:16">
      <c r="A690" t="s">
        <v>1255</v>
      </c>
      <c r="B690" t="s">
        <v>10598</v>
      </c>
      <c r="C690" t="s">
        <v>10599</v>
      </c>
      <c r="D690" t="s">
        <v>10600</v>
      </c>
      <c r="E690" t="s">
        <v>9782</v>
      </c>
      <c r="F690" t="s">
        <v>9646</v>
      </c>
      <c r="G690" t="s">
        <v>1255</v>
      </c>
      <c r="H690" t="s">
        <v>1255</v>
      </c>
      <c r="I690" t="s">
        <v>1255</v>
      </c>
      <c r="J690" t="s">
        <v>1255</v>
      </c>
      <c r="K690" t="s">
        <v>1255</v>
      </c>
      <c r="L690" t="s">
        <v>1255</v>
      </c>
      <c r="M690" t="s">
        <v>1255</v>
      </c>
      <c r="N690" t="s">
        <v>1255</v>
      </c>
      <c r="O690" t="s">
        <v>1255</v>
      </c>
      <c r="P690" t="s">
        <v>1255</v>
      </c>
    </row>
    <row r="691" spans="1:16">
      <c r="A691" t="s">
        <v>1255</v>
      </c>
      <c r="B691" t="s">
        <v>1255</v>
      </c>
      <c r="C691" t="s">
        <v>10599</v>
      </c>
      <c r="D691" t="s">
        <v>10601</v>
      </c>
      <c r="E691" t="s">
        <v>9680</v>
      </c>
      <c r="F691" t="s">
        <v>9646</v>
      </c>
      <c r="G691" t="s">
        <v>1255</v>
      </c>
      <c r="H691" t="s">
        <v>1255</v>
      </c>
      <c r="I691" t="s">
        <v>1255</v>
      </c>
      <c r="J691" t="s">
        <v>1255</v>
      </c>
      <c r="K691" t="s">
        <v>1255</v>
      </c>
      <c r="L691" t="s">
        <v>1255</v>
      </c>
      <c r="M691" t="s">
        <v>1255</v>
      </c>
      <c r="N691" t="s">
        <v>1255</v>
      </c>
      <c r="O691" t="s">
        <v>1255</v>
      </c>
      <c r="P691" t="s">
        <v>1255</v>
      </c>
    </row>
    <row r="692" spans="1:16">
      <c r="A692" t="s">
        <v>1255</v>
      </c>
      <c r="B692" t="s">
        <v>1255</v>
      </c>
      <c r="C692" t="s">
        <v>10599</v>
      </c>
      <c r="D692" t="s">
        <v>10602</v>
      </c>
      <c r="E692" t="s">
        <v>9730</v>
      </c>
      <c r="F692" t="s">
        <v>9646</v>
      </c>
      <c r="G692" t="s">
        <v>1255</v>
      </c>
      <c r="H692" t="s">
        <v>1255</v>
      </c>
      <c r="I692" t="s">
        <v>1255</v>
      </c>
      <c r="J692" t="s">
        <v>1255</v>
      </c>
      <c r="K692" t="s">
        <v>1255</v>
      </c>
      <c r="L692" t="s">
        <v>1255</v>
      </c>
      <c r="M692" t="s">
        <v>1255</v>
      </c>
      <c r="N692" t="s">
        <v>1255</v>
      </c>
      <c r="O692" t="s">
        <v>1255</v>
      </c>
      <c r="P692" t="s">
        <v>1255</v>
      </c>
    </row>
    <row r="693" spans="1:16">
      <c r="A693" t="s">
        <v>1255</v>
      </c>
      <c r="B693" t="s">
        <v>1255</v>
      </c>
      <c r="C693" t="s">
        <v>10599</v>
      </c>
      <c r="D693" t="s">
        <v>10603</v>
      </c>
      <c r="E693" t="s">
        <v>9645</v>
      </c>
      <c r="F693" t="s">
        <v>9646</v>
      </c>
      <c r="G693" t="s">
        <v>1255</v>
      </c>
      <c r="H693" t="s">
        <v>1255</v>
      </c>
      <c r="I693" t="s">
        <v>1255</v>
      </c>
      <c r="J693" t="s">
        <v>1255</v>
      </c>
      <c r="K693" t="s">
        <v>1255</v>
      </c>
      <c r="L693" t="s">
        <v>1255</v>
      </c>
      <c r="M693" t="s">
        <v>1255</v>
      </c>
      <c r="N693" t="s">
        <v>1255</v>
      </c>
      <c r="O693" t="s">
        <v>1255</v>
      </c>
      <c r="P693" t="s">
        <v>1255</v>
      </c>
    </row>
    <row r="694" spans="1:16">
      <c r="A694" t="s">
        <v>1255</v>
      </c>
      <c r="B694" t="s">
        <v>1255</v>
      </c>
      <c r="C694" t="s">
        <v>10599</v>
      </c>
      <c r="D694" t="s">
        <v>10604</v>
      </c>
      <c r="E694" t="s">
        <v>9680</v>
      </c>
      <c r="F694" t="s">
        <v>9646</v>
      </c>
      <c r="G694" t="s">
        <v>1255</v>
      </c>
      <c r="H694" t="s">
        <v>1255</v>
      </c>
      <c r="I694" t="s">
        <v>1255</v>
      </c>
      <c r="J694" t="s">
        <v>1255</v>
      </c>
      <c r="K694" t="s">
        <v>1255</v>
      </c>
      <c r="L694" t="s">
        <v>1255</v>
      </c>
      <c r="M694" t="s">
        <v>1255</v>
      </c>
      <c r="N694" t="s">
        <v>1255</v>
      </c>
      <c r="O694" t="s">
        <v>1255</v>
      </c>
      <c r="P694" t="s">
        <v>1255</v>
      </c>
    </row>
    <row r="695" spans="1:16">
      <c r="A695" t="s">
        <v>1255</v>
      </c>
      <c r="B695" t="s">
        <v>1255</v>
      </c>
      <c r="C695" t="s">
        <v>10599</v>
      </c>
      <c r="D695" t="s">
        <v>10605</v>
      </c>
      <c r="E695" t="s">
        <v>9730</v>
      </c>
      <c r="F695" t="s">
        <v>9646</v>
      </c>
      <c r="G695" t="s">
        <v>1255</v>
      </c>
      <c r="H695" t="s">
        <v>1255</v>
      </c>
      <c r="I695" t="s">
        <v>1255</v>
      </c>
      <c r="J695" t="s">
        <v>1255</v>
      </c>
      <c r="K695" t="s">
        <v>1255</v>
      </c>
      <c r="L695" t="s">
        <v>1255</v>
      </c>
      <c r="M695" t="s">
        <v>1255</v>
      </c>
      <c r="N695" t="s">
        <v>1255</v>
      </c>
      <c r="O695" t="s">
        <v>1255</v>
      </c>
      <c r="P695" t="s">
        <v>1255</v>
      </c>
    </row>
    <row r="696" spans="1:16">
      <c r="A696" t="s">
        <v>1255</v>
      </c>
      <c r="B696" t="s">
        <v>1255</v>
      </c>
      <c r="C696" t="s">
        <v>10599</v>
      </c>
      <c r="D696" t="s">
        <v>10606</v>
      </c>
      <c r="E696" t="s">
        <v>10109</v>
      </c>
      <c r="F696" t="s">
        <v>9646</v>
      </c>
      <c r="G696" t="s">
        <v>1255</v>
      </c>
      <c r="H696" t="s">
        <v>1255</v>
      </c>
      <c r="I696" t="s">
        <v>1255</v>
      </c>
      <c r="J696" t="s">
        <v>1255</v>
      </c>
      <c r="K696" t="s">
        <v>1255</v>
      </c>
      <c r="L696" t="s">
        <v>1255</v>
      </c>
      <c r="M696" t="s">
        <v>1255</v>
      </c>
      <c r="N696" t="s">
        <v>1255</v>
      </c>
      <c r="O696" t="s">
        <v>1255</v>
      </c>
      <c r="P696" t="s">
        <v>1255</v>
      </c>
    </row>
    <row r="697" spans="1:16">
      <c r="A697" t="s">
        <v>1255</v>
      </c>
      <c r="B697" t="s">
        <v>1255</v>
      </c>
      <c r="C697" t="s">
        <v>10599</v>
      </c>
      <c r="D697" t="s">
        <v>10607</v>
      </c>
      <c r="E697" t="s">
        <v>10608</v>
      </c>
      <c r="F697" t="s">
        <v>9646</v>
      </c>
      <c r="G697" t="s">
        <v>1255</v>
      </c>
      <c r="H697" t="s">
        <v>1255</v>
      </c>
      <c r="I697" t="s">
        <v>1255</v>
      </c>
      <c r="J697" t="s">
        <v>1255</v>
      </c>
      <c r="K697" t="s">
        <v>1255</v>
      </c>
      <c r="L697" t="s">
        <v>1255</v>
      </c>
      <c r="M697" t="s">
        <v>1255</v>
      </c>
      <c r="N697" t="s">
        <v>1255</v>
      </c>
      <c r="O697" t="s">
        <v>1255</v>
      </c>
      <c r="P697" t="s">
        <v>1255</v>
      </c>
    </row>
    <row r="698" spans="1:16">
      <c r="A698" t="s">
        <v>1255</v>
      </c>
      <c r="B698" t="s">
        <v>1255</v>
      </c>
      <c r="C698" t="s">
        <v>10599</v>
      </c>
      <c r="D698" t="s">
        <v>10609</v>
      </c>
      <c r="E698" t="s">
        <v>9645</v>
      </c>
      <c r="F698" t="s">
        <v>9646</v>
      </c>
      <c r="G698" t="s">
        <v>1255</v>
      </c>
      <c r="H698" t="s">
        <v>1255</v>
      </c>
      <c r="I698" t="s">
        <v>1255</v>
      </c>
      <c r="J698" t="s">
        <v>1255</v>
      </c>
      <c r="K698" t="s">
        <v>1255</v>
      </c>
      <c r="L698" t="s">
        <v>1255</v>
      </c>
      <c r="M698" t="s">
        <v>1255</v>
      </c>
      <c r="N698" t="s">
        <v>1255</v>
      </c>
      <c r="O698" t="s">
        <v>1255</v>
      </c>
      <c r="P698" t="s">
        <v>1255</v>
      </c>
    </row>
    <row r="699" spans="1:16">
      <c r="A699" t="s">
        <v>1255</v>
      </c>
      <c r="B699" t="s">
        <v>1255</v>
      </c>
      <c r="C699" t="s">
        <v>10599</v>
      </c>
      <c r="D699" t="s">
        <v>10610</v>
      </c>
      <c r="E699" t="s">
        <v>10109</v>
      </c>
      <c r="F699" t="s">
        <v>1255</v>
      </c>
      <c r="G699" t="s">
        <v>1255</v>
      </c>
      <c r="H699" t="s">
        <v>1255</v>
      </c>
      <c r="I699" t="s">
        <v>1255</v>
      </c>
      <c r="J699" t="s">
        <v>1255</v>
      </c>
      <c r="K699" t="s">
        <v>1255</v>
      </c>
      <c r="L699" t="s">
        <v>1255</v>
      </c>
      <c r="M699" t="s">
        <v>1255</v>
      </c>
      <c r="N699" t="s">
        <v>1255</v>
      </c>
      <c r="O699" t="s">
        <v>1255</v>
      </c>
      <c r="P699" t="s">
        <v>1255</v>
      </c>
    </row>
    <row r="700" spans="1:16">
      <c r="A700" t="s">
        <v>1255</v>
      </c>
      <c r="B700" t="s">
        <v>1255</v>
      </c>
      <c r="C700" t="s">
        <v>10611</v>
      </c>
      <c r="D700" t="s">
        <v>10612</v>
      </c>
      <c r="E700" t="s">
        <v>9646</v>
      </c>
      <c r="F700" t="s">
        <v>10613</v>
      </c>
      <c r="G700" t="s">
        <v>1255</v>
      </c>
      <c r="H700" t="s">
        <v>1255</v>
      </c>
      <c r="I700" t="s">
        <v>1255</v>
      </c>
      <c r="J700" t="s">
        <v>1255</v>
      </c>
      <c r="K700" t="s">
        <v>1255</v>
      </c>
      <c r="L700" t="s">
        <v>1255</v>
      </c>
      <c r="M700" t="s">
        <v>1255</v>
      </c>
      <c r="N700" t="s">
        <v>1255</v>
      </c>
      <c r="O700" t="s">
        <v>1255</v>
      </c>
      <c r="P700" t="s">
        <v>1255</v>
      </c>
    </row>
    <row r="701" spans="1:16">
      <c r="A701" t="s">
        <v>1255</v>
      </c>
      <c r="B701" t="s">
        <v>1255</v>
      </c>
      <c r="C701" t="s">
        <v>10611</v>
      </c>
      <c r="D701" t="s">
        <v>10614</v>
      </c>
      <c r="E701" t="s">
        <v>9646</v>
      </c>
      <c r="F701" t="s">
        <v>10615</v>
      </c>
      <c r="G701" t="s">
        <v>1255</v>
      </c>
      <c r="H701" t="s">
        <v>1255</v>
      </c>
      <c r="I701" t="s">
        <v>1255</v>
      </c>
      <c r="J701" t="s">
        <v>1255</v>
      </c>
      <c r="K701" t="s">
        <v>1255</v>
      </c>
      <c r="L701" t="s">
        <v>1255</v>
      </c>
      <c r="M701" t="s">
        <v>1255</v>
      </c>
      <c r="N701" t="s">
        <v>1255</v>
      </c>
      <c r="O701" t="s">
        <v>1255</v>
      </c>
      <c r="P701" t="s">
        <v>1255</v>
      </c>
    </row>
    <row r="702" spans="1:16">
      <c r="A702" t="s">
        <v>1255</v>
      </c>
      <c r="B702" t="s">
        <v>1255</v>
      </c>
      <c r="C702" t="s">
        <v>10611</v>
      </c>
      <c r="D702" t="s">
        <v>10616</v>
      </c>
      <c r="E702" t="s">
        <v>9646</v>
      </c>
      <c r="F702" t="s">
        <v>10617</v>
      </c>
      <c r="G702" t="s">
        <v>1255</v>
      </c>
      <c r="H702" t="s">
        <v>1255</v>
      </c>
      <c r="I702" t="s">
        <v>1255</v>
      </c>
      <c r="J702" t="s">
        <v>1255</v>
      </c>
      <c r="K702" t="s">
        <v>1255</v>
      </c>
      <c r="L702" t="s">
        <v>1255</v>
      </c>
      <c r="M702" t="s">
        <v>1255</v>
      </c>
      <c r="N702" t="s">
        <v>1255</v>
      </c>
      <c r="O702" t="s">
        <v>1255</v>
      </c>
      <c r="P702" t="s">
        <v>1255</v>
      </c>
    </row>
    <row r="703" spans="1:16">
      <c r="A703" t="s">
        <v>1255</v>
      </c>
      <c r="B703" t="s">
        <v>1255</v>
      </c>
      <c r="C703" t="s">
        <v>10611</v>
      </c>
      <c r="D703" t="s">
        <v>10618</v>
      </c>
      <c r="E703" t="s">
        <v>9646</v>
      </c>
      <c r="F703" t="s">
        <v>10619</v>
      </c>
      <c r="G703" t="s">
        <v>1255</v>
      </c>
      <c r="H703" t="s">
        <v>1255</v>
      </c>
      <c r="I703" t="s">
        <v>1255</v>
      </c>
      <c r="J703" t="s">
        <v>1255</v>
      </c>
      <c r="K703" t="s">
        <v>1255</v>
      </c>
      <c r="L703" t="s">
        <v>1255</v>
      </c>
      <c r="M703" t="s">
        <v>1255</v>
      </c>
      <c r="N703" t="s">
        <v>1255</v>
      </c>
      <c r="O703" t="s">
        <v>1255</v>
      </c>
      <c r="P703" t="s">
        <v>1255</v>
      </c>
    </row>
    <row r="704" spans="1:16">
      <c r="A704" t="s">
        <v>1255</v>
      </c>
      <c r="B704" t="s">
        <v>1255</v>
      </c>
      <c r="C704" t="s">
        <v>10611</v>
      </c>
      <c r="D704" t="s">
        <v>10620</v>
      </c>
      <c r="E704" t="s">
        <v>9646</v>
      </c>
      <c r="F704" t="s">
        <v>10621</v>
      </c>
      <c r="G704" t="s">
        <v>1255</v>
      </c>
      <c r="H704" t="s">
        <v>1255</v>
      </c>
      <c r="I704" t="s">
        <v>1255</v>
      </c>
      <c r="J704" t="s">
        <v>1255</v>
      </c>
      <c r="K704" t="s">
        <v>1255</v>
      </c>
      <c r="L704" t="s">
        <v>1255</v>
      </c>
      <c r="M704" t="s">
        <v>1255</v>
      </c>
      <c r="N704" t="s">
        <v>1255</v>
      </c>
      <c r="O704" t="s">
        <v>1255</v>
      </c>
      <c r="P704" t="s">
        <v>1255</v>
      </c>
    </row>
    <row r="705" spans="1:16">
      <c r="A705" t="s">
        <v>1255</v>
      </c>
      <c r="B705" t="s">
        <v>1255</v>
      </c>
      <c r="C705" t="s">
        <v>10611</v>
      </c>
      <c r="D705" t="s">
        <v>10622</v>
      </c>
      <c r="E705" t="s">
        <v>9646</v>
      </c>
      <c r="F705" t="s">
        <v>10623</v>
      </c>
      <c r="G705" t="s">
        <v>1255</v>
      </c>
      <c r="H705" t="s">
        <v>1255</v>
      </c>
      <c r="I705" t="s">
        <v>1255</v>
      </c>
      <c r="J705" t="s">
        <v>1255</v>
      </c>
      <c r="K705" t="s">
        <v>1255</v>
      </c>
      <c r="L705" t="s">
        <v>1255</v>
      </c>
      <c r="M705" t="s">
        <v>1255</v>
      </c>
      <c r="N705" t="s">
        <v>1255</v>
      </c>
      <c r="O705" t="s">
        <v>1255</v>
      </c>
      <c r="P705" t="s">
        <v>1255</v>
      </c>
    </row>
    <row r="706" spans="1:16">
      <c r="A706" t="s">
        <v>1255</v>
      </c>
      <c r="B706" t="s">
        <v>1255</v>
      </c>
      <c r="C706" t="s">
        <v>10624</v>
      </c>
      <c r="D706" t="s">
        <v>10625</v>
      </c>
      <c r="E706" t="s">
        <v>9646</v>
      </c>
      <c r="F706" t="s">
        <v>10626</v>
      </c>
      <c r="G706" t="s">
        <v>1255</v>
      </c>
      <c r="H706" t="s">
        <v>1255</v>
      </c>
      <c r="I706" t="s">
        <v>1255</v>
      </c>
      <c r="J706" t="s">
        <v>1255</v>
      </c>
      <c r="K706" t="s">
        <v>1255</v>
      </c>
      <c r="L706" t="s">
        <v>1255</v>
      </c>
      <c r="M706" t="s">
        <v>1255</v>
      </c>
      <c r="N706" t="s">
        <v>1255</v>
      </c>
      <c r="O706" t="s">
        <v>1255</v>
      </c>
      <c r="P706" t="s">
        <v>1255</v>
      </c>
    </row>
    <row r="707" spans="1:16">
      <c r="A707" t="s">
        <v>1255</v>
      </c>
      <c r="B707" t="s">
        <v>1255</v>
      </c>
      <c r="C707" t="s">
        <v>10624</v>
      </c>
      <c r="D707" t="s">
        <v>10627</v>
      </c>
      <c r="E707" t="s">
        <v>9646</v>
      </c>
      <c r="F707" t="s">
        <v>10628</v>
      </c>
      <c r="G707" t="s">
        <v>1255</v>
      </c>
      <c r="H707" t="s">
        <v>1255</v>
      </c>
      <c r="I707" t="s">
        <v>1255</v>
      </c>
      <c r="J707" t="s">
        <v>1255</v>
      </c>
      <c r="K707" t="s">
        <v>1255</v>
      </c>
      <c r="L707" t="s">
        <v>1255</v>
      </c>
      <c r="M707" t="s">
        <v>1255</v>
      </c>
      <c r="N707" t="s">
        <v>1255</v>
      </c>
      <c r="O707" t="s">
        <v>1255</v>
      </c>
      <c r="P707" t="s">
        <v>1255</v>
      </c>
    </row>
    <row r="708" spans="1:16">
      <c r="A708" t="s">
        <v>1255</v>
      </c>
      <c r="B708" t="s">
        <v>1255</v>
      </c>
      <c r="C708" t="s">
        <v>10624</v>
      </c>
      <c r="D708" t="s">
        <v>10629</v>
      </c>
      <c r="E708" t="s">
        <v>9646</v>
      </c>
      <c r="F708" t="s">
        <v>10630</v>
      </c>
      <c r="G708" t="s">
        <v>1255</v>
      </c>
      <c r="H708" t="s">
        <v>1255</v>
      </c>
      <c r="I708" t="s">
        <v>1255</v>
      </c>
      <c r="J708" t="s">
        <v>1255</v>
      </c>
      <c r="K708" t="s">
        <v>1255</v>
      </c>
      <c r="L708" t="s">
        <v>1255</v>
      </c>
      <c r="M708" t="s">
        <v>1255</v>
      </c>
      <c r="N708" t="s">
        <v>1255</v>
      </c>
      <c r="O708" t="s">
        <v>1255</v>
      </c>
      <c r="P708" t="s">
        <v>1255</v>
      </c>
    </row>
    <row r="709" spans="1:16">
      <c r="A709" t="s">
        <v>1255</v>
      </c>
      <c r="B709" t="s">
        <v>1255</v>
      </c>
      <c r="C709" t="s">
        <v>10624</v>
      </c>
      <c r="D709" t="s">
        <v>10631</v>
      </c>
      <c r="E709" t="s">
        <v>9646</v>
      </c>
      <c r="F709" t="s">
        <v>10632</v>
      </c>
      <c r="G709" t="s">
        <v>1255</v>
      </c>
      <c r="H709" t="s">
        <v>1255</v>
      </c>
      <c r="I709" t="s">
        <v>1255</v>
      </c>
      <c r="J709" t="s">
        <v>1255</v>
      </c>
      <c r="K709" t="s">
        <v>1255</v>
      </c>
      <c r="L709" t="s">
        <v>1255</v>
      </c>
      <c r="M709" t="s">
        <v>1255</v>
      </c>
      <c r="N709" t="s">
        <v>1255</v>
      </c>
      <c r="O709" t="s">
        <v>1255</v>
      </c>
      <c r="P709" t="s">
        <v>1255</v>
      </c>
    </row>
    <row r="710" spans="1:16">
      <c r="A710" t="s">
        <v>1255</v>
      </c>
      <c r="B710" t="s">
        <v>1255</v>
      </c>
      <c r="C710" t="s">
        <v>10624</v>
      </c>
      <c r="D710" t="s">
        <v>10633</v>
      </c>
      <c r="E710" t="s">
        <v>9646</v>
      </c>
      <c r="F710" t="s">
        <v>10628</v>
      </c>
      <c r="G710" t="s">
        <v>1255</v>
      </c>
      <c r="H710" t="s">
        <v>1255</v>
      </c>
      <c r="I710" t="s">
        <v>1255</v>
      </c>
      <c r="J710" t="s">
        <v>1255</v>
      </c>
      <c r="K710" t="s">
        <v>1255</v>
      </c>
      <c r="L710" t="s">
        <v>1255</v>
      </c>
      <c r="M710" t="s">
        <v>1255</v>
      </c>
      <c r="N710" t="s">
        <v>1255</v>
      </c>
      <c r="O710" t="s">
        <v>1255</v>
      </c>
      <c r="P710" t="s">
        <v>1255</v>
      </c>
    </row>
    <row r="711" spans="1:16">
      <c r="A711" t="s">
        <v>1255</v>
      </c>
      <c r="B711" t="s">
        <v>1255</v>
      </c>
      <c r="C711" t="s">
        <v>10624</v>
      </c>
      <c r="D711" t="s">
        <v>10634</v>
      </c>
      <c r="E711" t="s">
        <v>9646</v>
      </c>
      <c r="F711" t="s">
        <v>10635</v>
      </c>
      <c r="G711" t="s">
        <v>1255</v>
      </c>
      <c r="H711" t="s">
        <v>1255</v>
      </c>
      <c r="I711" t="s">
        <v>1255</v>
      </c>
      <c r="J711" t="s">
        <v>1255</v>
      </c>
      <c r="K711" t="s">
        <v>1255</v>
      </c>
      <c r="L711" t="s">
        <v>1255</v>
      </c>
      <c r="M711" t="s">
        <v>1255</v>
      </c>
      <c r="N711" t="s">
        <v>1255</v>
      </c>
      <c r="O711" t="s">
        <v>1255</v>
      </c>
      <c r="P711" t="s">
        <v>1255</v>
      </c>
    </row>
    <row r="712" spans="1:16">
      <c r="A712" t="s">
        <v>1255</v>
      </c>
      <c r="B712" t="s">
        <v>1255</v>
      </c>
      <c r="C712" t="s">
        <v>10624</v>
      </c>
      <c r="D712" t="s">
        <v>10636</v>
      </c>
      <c r="E712" t="s">
        <v>9646</v>
      </c>
      <c r="F712" t="s">
        <v>10635</v>
      </c>
      <c r="G712" t="s">
        <v>1255</v>
      </c>
      <c r="H712" t="s">
        <v>1255</v>
      </c>
      <c r="I712" t="s">
        <v>1255</v>
      </c>
      <c r="J712" t="s">
        <v>1255</v>
      </c>
      <c r="K712" t="s">
        <v>1255</v>
      </c>
      <c r="L712" t="s">
        <v>1255</v>
      </c>
      <c r="M712" t="s">
        <v>1255</v>
      </c>
      <c r="N712" t="s">
        <v>1255</v>
      </c>
      <c r="O712" t="s">
        <v>1255</v>
      </c>
      <c r="P712" t="s">
        <v>1255</v>
      </c>
    </row>
    <row r="713" spans="1:16">
      <c r="A713" t="s">
        <v>1255</v>
      </c>
      <c r="B713" t="s">
        <v>1255</v>
      </c>
      <c r="C713" t="s">
        <v>10624</v>
      </c>
      <c r="D713" t="s">
        <v>10637</v>
      </c>
      <c r="E713" t="s">
        <v>9680</v>
      </c>
      <c r="F713" t="s">
        <v>9646</v>
      </c>
      <c r="G713" t="s">
        <v>1255</v>
      </c>
      <c r="H713" t="s">
        <v>1255</v>
      </c>
      <c r="I713" t="s">
        <v>1255</v>
      </c>
      <c r="J713" t="s">
        <v>1255</v>
      </c>
      <c r="K713" t="s">
        <v>1255</v>
      </c>
      <c r="L713" t="s">
        <v>1255</v>
      </c>
      <c r="M713" t="s">
        <v>1255</v>
      </c>
      <c r="N713" t="s">
        <v>1255</v>
      </c>
      <c r="O713" t="s">
        <v>1255</v>
      </c>
      <c r="P713" t="s">
        <v>1255</v>
      </c>
    </row>
    <row r="714" spans="1:16">
      <c r="A714" t="s">
        <v>1255</v>
      </c>
      <c r="B714" t="s">
        <v>1255</v>
      </c>
      <c r="C714" t="s">
        <v>8884</v>
      </c>
      <c r="D714" t="s">
        <v>10638</v>
      </c>
      <c r="E714" t="s">
        <v>9646</v>
      </c>
      <c r="F714" t="s">
        <v>9700</v>
      </c>
      <c r="G714" t="s">
        <v>1255</v>
      </c>
      <c r="H714" t="s">
        <v>1255</v>
      </c>
      <c r="I714" t="s">
        <v>1255</v>
      </c>
      <c r="J714" t="s">
        <v>1255</v>
      </c>
      <c r="K714" t="s">
        <v>1255</v>
      </c>
      <c r="L714" t="s">
        <v>1255</v>
      </c>
      <c r="M714" t="s">
        <v>1255</v>
      </c>
      <c r="N714" t="s">
        <v>1255</v>
      </c>
      <c r="O714" t="s">
        <v>1255</v>
      </c>
      <c r="P714" t="s">
        <v>1255</v>
      </c>
    </row>
    <row r="715" spans="1:16">
      <c r="A715" t="s">
        <v>1255</v>
      </c>
      <c r="B715" t="s">
        <v>1255</v>
      </c>
      <c r="C715" t="s">
        <v>8884</v>
      </c>
      <c r="D715" t="s">
        <v>10639</v>
      </c>
      <c r="E715" t="s">
        <v>9663</v>
      </c>
      <c r="F715" t="s">
        <v>9646</v>
      </c>
      <c r="G715" t="s">
        <v>1255</v>
      </c>
      <c r="H715" t="s">
        <v>1255</v>
      </c>
      <c r="I715" t="s">
        <v>1255</v>
      </c>
      <c r="J715" t="s">
        <v>1255</v>
      </c>
      <c r="K715" t="s">
        <v>1255</v>
      </c>
      <c r="L715" t="s">
        <v>1255</v>
      </c>
      <c r="M715" t="s">
        <v>1255</v>
      </c>
      <c r="N715" t="s">
        <v>1255</v>
      </c>
      <c r="O715" t="s">
        <v>1255</v>
      </c>
      <c r="P715" t="s">
        <v>1255</v>
      </c>
    </row>
    <row r="716" spans="1:16">
      <c r="A716" t="s">
        <v>1255</v>
      </c>
      <c r="B716" t="s">
        <v>1255</v>
      </c>
      <c r="C716" t="s">
        <v>8884</v>
      </c>
      <c r="D716" t="s">
        <v>10640</v>
      </c>
      <c r="E716" t="s">
        <v>9646</v>
      </c>
      <c r="F716" t="s">
        <v>10398</v>
      </c>
      <c r="G716" t="s">
        <v>1255</v>
      </c>
      <c r="H716" t="s">
        <v>1255</v>
      </c>
      <c r="I716" t="s">
        <v>1255</v>
      </c>
      <c r="J716" t="s">
        <v>1255</v>
      </c>
      <c r="K716" t="s">
        <v>1255</v>
      </c>
      <c r="L716" t="s">
        <v>1255</v>
      </c>
      <c r="M716" t="s">
        <v>1255</v>
      </c>
      <c r="N716" t="s">
        <v>1255</v>
      </c>
      <c r="O716" t="s">
        <v>1255</v>
      </c>
      <c r="P716" t="s">
        <v>1255</v>
      </c>
    </row>
    <row r="717" spans="1:16">
      <c r="A717" t="s">
        <v>1255</v>
      </c>
      <c r="B717" t="s">
        <v>1255</v>
      </c>
      <c r="C717" t="s">
        <v>10641</v>
      </c>
      <c r="D717" t="s">
        <v>10642</v>
      </c>
      <c r="E717" t="s">
        <v>10109</v>
      </c>
      <c r="F717" t="s">
        <v>1255</v>
      </c>
      <c r="G717" t="s">
        <v>1255</v>
      </c>
      <c r="H717" t="s">
        <v>1255</v>
      </c>
      <c r="I717" t="s">
        <v>1255</v>
      </c>
      <c r="J717" t="s">
        <v>1255</v>
      </c>
      <c r="K717" t="s">
        <v>1255</v>
      </c>
      <c r="L717" t="s">
        <v>1255</v>
      </c>
      <c r="M717" t="s">
        <v>1255</v>
      </c>
      <c r="N717" t="s">
        <v>1255</v>
      </c>
      <c r="O717" t="s">
        <v>1255</v>
      </c>
      <c r="P717" t="s">
        <v>1255</v>
      </c>
    </row>
    <row r="718" spans="1:16">
      <c r="A718" t="s">
        <v>1255</v>
      </c>
      <c r="B718" t="s">
        <v>1255</v>
      </c>
      <c r="C718" t="s">
        <v>10641</v>
      </c>
      <c r="D718" t="s">
        <v>10643</v>
      </c>
      <c r="E718" t="s">
        <v>10531</v>
      </c>
      <c r="F718" t="s">
        <v>1255</v>
      </c>
      <c r="G718" t="s">
        <v>1255</v>
      </c>
      <c r="H718" t="s">
        <v>1255</v>
      </c>
      <c r="I718" t="s">
        <v>1255</v>
      </c>
      <c r="J718" t="s">
        <v>1255</v>
      </c>
      <c r="K718" t="s">
        <v>1255</v>
      </c>
      <c r="L718" t="s">
        <v>1255</v>
      </c>
      <c r="M718" t="s">
        <v>1255</v>
      </c>
      <c r="N718" t="s">
        <v>1255</v>
      </c>
      <c r="O718" t="s">
        <v>1255</v>
      </c>
      <c r="P718" t="s">
        <v>1255</v>
      </c>
    </row>
    <row r="719" spans="1:16">
      <c r="A719" t="s">
        <v>1255</v>
      </c>
      <c r="B719" t="s">
        <v>1255</v>
      </c>
      <c r="C719" t="s">
        <v>10641</v>
      </c>
      <c r="D719" t="s">
        <v>10644</v>
      </c>
      <c r="E719" t="s">
        <v>9730</v>
      </c>
      <c r="F719" t="s">
        <v>1255</v>
      </c>
      <c r="G719" t="s">
        <v>1255</v>
      </c>
      <c r="H719" t="s">
        <v>1255</v>
      </c>
      <c r="I719" t="s">
        <v>1255</v>
      </c>
      <c r="J719" t="s">
        <v>1255</v>
      </c>
      <c r="K719" t="s">
        <v>1255</v>
      </c>
      <c r="L719" t="s">
        <v>1255</v>
      </c>
      <c r="M719" t="s">
        <v>1255</v>
      </c>
      <c r="N719" t="s">
        <v>1255</v>
      </c>
      <c r="O719" t="s">
        <v>1255</v>
      </c>
      <c r="P719" t="s">
        <v>1255</v>
      </c>
    </row>
    <row r="720" spans="1:16">
      <c r="A720" t="s">
        <v>1255</v>
      </c>
      <c r="B720" t="s">
        <v>1255</v>
      </c>
      <c r="C720" t="s">
        <v>10641</v>
      </c>
      <c r="D720" t="s">
        <v>10645</v>
      </c>
      <c r="E720" t="s">
        <v>9737</v>
      </c>
      <c r="F720" t="s">
        <v>1255</v>
      </c>
      <c r="G720" t="s">
        <v>1255</v>
      </c>
      <c r="H720" t="s">
        <v>1255</v>
      </c>
      <c r="I720" t="s">
        <v>1255</v>
      </c>
      <c r="J720" t="s">
        <v>1255</v>
      </c>
      <c r="K720" t="s">
        <v>1255</v>
      </c>
      <c r="L720" t="s">
        <v>1255</v>
      </c>
      <c r="M720" t="s">
        <v>1255</v>
      </c>
      <c r="N720" t="s">
        <v>1255</v>
      </c>
      <c r="O720" t="s">
        <v>1255</v>
      </c>
      <c r="P720" t="s">
        <v>1255</v>
      </c>
    </row>
    <row r="721" spans="1:16">
      <c r="A721" t="s">
        <v>1255</v>
      </c>
      <c r="B721" t="s">
        <v>1255</v>
      </c>
      <c r="C721" t="s">
        <v>10646</v>
      </c>
      <c r="D721" t="s">
        <v>10647</v>
      </c>
      <c r="E721" t="s">
        <v>9737</v>
      </c>
      <c r="F721" t="s">
        <v>1255</v>
      </c>
      <c r="G721" t="s">
        <v>1255</v>
      </c>
      <c r="H721" t="s">
        <v>1255</v>
      </c>
      <c r="I721" t="s">
        <v>1255</v>
      </c>
      <c r="J721" t="s">
        <v>1255</v>
      </c>
      <c r="K721" t="s">
        <v>1255</v>
      </c>
      <c r="L721" t="s">
        <v>1255</v>
      </c>
      <c r="M721" t="s">
        <v>1255</v>
      </c>
      <c r="N721" t="s">
        <v>1255</v>
      </c>
      <c r="O721" t="s">
        <v>1255</v>
      </c>
      <c r="P721" t="s">
        <v>1255</v>
      </c>
    </row>
    <row r="722" spans="1:16">
      <c r="A722" t="s">
        <v>1255</v>
      </c>
      <c r="B722" t="s">
        <v>10648</v>
      </c>
      <c r="C722" t="s">
        <v>10649</v>
      </c>
      <c r="D722" t="s">
        <v>10650</v>
      </c>
      <c r="E722" t="s">
        <v>9646</v>
      </c>
      <c r="F722" t="s">
        <v>10651</v>
      </c>
      <c r="G722" t="s">
        <v>1255</v>
      </c>
      <c r="H722" t="s">
        <v>1255</v>
      </c>
      <c r="I722" t="s">
        <v>1255</v>
      </c>
      <c r="J722" t="s">
        <v>1255</v>
      </c>
      <c r="K722" t="s">
        <v>1255</v>
      </c>
      <c r="L722" t="s">
        <v>1255</v>
      </c>
      <c r="M722" t="s">
        <v>1255</v>
      </c>
      <c r="N722" t="s">
        <v>1255</v>
      </c>
      <c r="O722" t="s">
        <v>1255</v>
      </c>
      <c r="P722" t="s">
        <v>1255</v>
      </c>
    </row>
    <row r="723" spans="1:16">
      <c r="A723" t="s">
        <v>1255</v>
      </c>
      <c r="B723" t="s">
        <v>1255</v>
      </c>
      <c r="C723" t="s">
        <v>10649</v>
      </c>
      <c r="D723" t="s">
        <v>10652</v>
      </c>
      <c r="E723" t="s">
        <v>10653</v>
      </c>
      <c r="F723" t="s">
        <v>1255</v>
      </c>
      <c r="G723" t="s">
        <v>1255</v>
      </c>
      <c r="H723" t="s">
        <v>1255</v>
      </c>
      <c r="I723" t="s">
        <v>1255</v>
      </c>
      <c r="J723" t="s">
        <v>1255</v>
      </c>
      <c r="K723" t="s">
        <v>1255</v>
      </c>
      <c r="L723" t="s">
        <v>1255</v>
      </c>
      <c r="M723" t="s">
        <v>1255</v>
      </c>
      <c r="N723" t="s">
        <v>1255</v>
      </c>
      <c r="O723" t="s">
        <v>1255</v>
      </c>
      <c r="P723" t="s">
        <v>1255</v>
      </c>
    </row>
    <row r="724" spans="1:16">
      <c r="A724" t="s">
        <v>1255</v>
      </c>
      <c r="B724" t="s">
        <v>1255</v>
      </c>
      <c r="C724" t="s">
        <v>10646</v>
      </c>
      <c r="D724" t="s">
        <v>10647</v>
      </c>
      <c r="E724" t="s">
        <v>9737</v>
      </c>
      <c r="F724" t="s">
        <v>1255</v>
      </c>
      <c r="G724" t="s">
        <v>1255</v>
      </c>
      <c r="H724" t="s">
        <v>1255</v>
      </c>
      <c r="I724" t="s">
        <v>1255</v>
      </c>
      <c r="J724" t="s">
        <v>1255</v>
      </c>
      <c r="K724" t="s">
        <v>1255</v>
      </c>
      <c r="L724" t="s">
        <v>1255</v>
      </c>
      <c r="M724" t="s">
        <v>1255</v>
      </c>
      <c r="N724" t="s">
        <v>1255</v>
      </c>
      <c r="O724" t="s">
        <v>1255</v>
      </c>
      <c r="P724" t="s">
        <v>1255</v>
      </c>
    </row>
    <row r="725" spans="1:16">
      <c r="A725" t="s">
        <v>1255</v>
      </c>
      <c r="B725" t="s">
        <v>1255</v>
      </c>
      <c r="C725" t="s">
        <v>10654</v>
      </c>
      <c r="D725" t="s">
        <v>10655</v>
      </c>
      <c r="E725" t="s">
        <v>9645</v>
      </c>
      <c r="F725" t="s">
        <v>1255</v>
      </c>
      <c r="G725" t="s">
        <v>1255</v>
      </c>
      <c r="H725" t="s">
        <v>1255</v>
      </c>
      <c r="I725" t="s">
        <v>1255</v>
      </c>
      <c r="J725" t="s">
        <v>1255</v>
      </c>
      <c r="K725" t="s">
        <v>1255</v>
      </c>
      <c r="L725" t="s">
        <v>1255</v>
      </c>
      <c r="M725" t="s">
        <v>1255</v>
      </c>
      <c r="N725" t="s">
        <v>1255</v>
      </c>
      <c r="O725" t="s">
        <v>1255</v>
      </c>
      <c r="P725" t="s">
        <v>1255</v>
      </c>
    </row>
    <row r="726" spans="1:16">
      <c r="A726" t="s">
        <v>1255</v>
      </c>
      <c r="B726" t="s">
        <v>1255</v>
      </c>
      <c r="C726" t="s">
        <v>10656</v>
      </c>
      <c r="D726" t="s">
        <v>10657</v>
      </c>
      <c r="E726" t="s">
        <v>9645</v>
      </c>
      <c r="F726" t="s">
        <v>1255</v>
      </c>
      <c r="G726" t="s">
        <v>1255</v>
      </c>
      <c r="H726" t="s">
        <v>1255</v>
      </c>
      <c r="I726" t="s">
        <v>1255</v>
      </c>
      <c r="J726" t="s">
        <v>1255</v>
      </c>
      <c r="K726" t="s">
        <v>1255</v>
      </c>
      <c r="L726" t="s">
        <v>1255</v>
      </c>
      <c r="M726" t="s">
        <v>1255</v>
      </c>
      <c r="N726" t="s">
        <v>1255</v>
      </c>
      <c r="O726" t="s">
        <v>1255</v>
      </c>
      <c r="P726" t="s">
        <v>1255</v>
      </c>
    </row>
    <row r="727" spans="1:16">
      <c r="A727" t="s">
        <v>1255</v>
      </c>
      <c r="B727" t="s">
        <v>1255</v>
      </c>
      <c r="C727" t="s">
        <v>10656</v>
      </c>
      <c r="D727" t="s">
        <v>10658</v>
      </c>
      <c r="E727" t="s">
        <v>10659</v>
      </c>
      <c r="F727" t="s">
        <v>1255</v>
      </c>
      <c r="G727" t="s">
        <v>1255</v>
      </c>
      <c r="H727" t="s">
        <v>1255</v>
      </c>
      <c r="I727" t="s">
        <v>1255</v>
      </c>
      <c r="J727" t="s">
        <v>1255</v>
      </c>
      <c r="K727" t="s">
        <v>1255</v>
      </c>
      <c r="L727" t="s">
        <v>1255</v>
      </c>
      <c r="M727" t="s">
        <v>1255</v>
      </c>
      <c r="N727" t="s">
        <v>1255</v>
      </c>
      <c r="O727" t="s">
        <v>1255</v>
      </c>
      <c r="P727" t="s">
        <v>1255</v>
      </c>
    </row>
    <row r="728" spans="1:16">
      <c r="A728" t="s">
        <v>1255</v>
      </c>
      <c r="B728" t="s">
        <v>1255</v>
      </c>
      <c r="C728" t="s">
        <v>10656</v>
      </c>
      <c r="D728" t="s">
        <v>10660</v>
      </c>
      <c r="E728" t="s">
        <v>9646</v>
      </c>
      <c r="F728" t="s">
        <v>10661</v>
      </c>
      <c r="G728" t="s">
        <v>1255</v>
      </c>
      <c r="H728" t="s">
        <v>1255</v>
      </c>
      <c r="I728" t="s">
        <v>1255</v>
      </c>
      <c r="J728" t="s">
        <v>1255</v>
      </c>
      <c r="K728" t="s">
        <v>1255</v>
      </c>
      <c r="L728" t="s">
        <v>1255</v>
      </c>
      <c r="M728" t="s">
        <v>1255</v>
      </c>
      <c r="N728" t="s">
        <v>1255</v>
      </c>
      <c r="O728" t="s">
        <v>1255</v>
      </c>
      <c r="P728" t="s">
        <v>1255</v>
      </c>
    </row>
    <row r="729" spans="1:16">
      <c r="A729" t="s">
        <v>1255</v>
      </c>
      <c r="B729" t="s">
        <v>1255</v>
      </c>
      <c r="C729" t="s">
        <v>10654</v>
      </c>
      <c r="D729" t="s">
        <v>10662</v>
      </c>
      <c r="E729" t="s">
        <v>9874</v>
      </c>
      <c r="F729" t="s">
        <v>9646</v>
      </c>
      <c r="G729" t="s">
        <v>1255</v>
      </c>
      <c r="H729" t="s">
        <v>1255</v>
      </c>
      <c r="I729" t="s">
        <v>1255</v>
      </c>
      <c r="J729" t="s">
        <v>1255</v>
      </c>
      <c r="K729" t="s">
        <v>1255</v>
      </c>
      <c r="L729" t="s">
        <v>1255</v>
      </c>
      <c r="M729" t="s">
        <v>1255</v>
      </c>
      <c r="N729" t="s">
        <v>1255</v>
      </c>
      <c r="O729" t="s">
        <v>1255</v>
      </c>
      <c r="P729" t="s">
        <v>1255</v>
      </c>
    </row>
    <row r="730" spans="1:16">
      <c r="A730" t="s">
        <v>1255</v>
      </c>
      <c r="B730" t="s">
        <v>1255</v>
      </c>
      <c r="C730" t="s">
        <v>10654</v>
      </c>
      <c r="D730" t="s">
        <v>10663</v>
      </c>
      <c r="E730" t="s">
        <v>9874</v>
      </c>
      <c r="F730" t="s">
        <v>9646</v>
      </c>
      <c r="G730" t="s">
        <v>1255</v>
      </c>
      <c r="H730" t="s">
        <v>1255</v>
      </c>
      <c r="I730" t="s">
        <v>1255</v>
      </c>
      <c r="J730" t="s">
        <v>1255</v>
      </c>
      <c r="K730" t="s">
        <v>1255</v>
      </c>
      <c r="L730" t="s">
        <v>1255</v>
      </c>
      <c r="M730" t="s">
        <v>1255</v>
      </c>
      <c r="N730" t="s">
        <v>1255</v>
      </c>
      <c r="O730" t="s">
        <v>1255</v>
      </c>
      <c r="P730" t="s">
        <v>1255</v>
      </c>
    </row>
    <row r="731" spans="1:16">
      <c r="A731" t="s">
        <v>1255</v>
      </c>
      <c r="B731" t="s">
        <v>1255</v>
      </c>
      <c r="C731" t="s">
        <v>10654</v>
      </c>
      <c r="D731" t="s">
        <v>10664</v>
      </c>
      <c r="E731" t="s">
        <v>10665</v>
      </c>
      <c r="F731" t="s">
        <v>9646</v>
      </c>
      <c r="G731" t="s">
        <v>1255</v>
      </c>
      <c r="H731" t="s">
        <v>1255</v>
      </c>
      <c r="I731" t="s">
        <v>1255</v>
      </c>
      <c r="J731" t="s">
        <v>1255</v>
      </c>
      <c r="K731" t="s">
        <v>1255</v>
      </c>
      <c r="L731" t="s">
        <v>1255</v>
      </c>
      <c r="M731" t="s">
        <v>1255</v>
      </c>
      <c r="N731" t="s">
        <v>1255</v>
      </c>
      <c r="O731" t="s">
        <v>1255</v>
      </c>
      <c r="P731" t="s">
        <v>1255</v>
      </c>
    </row>
    <row r="732" spans="1:16">
      <c r="A732" t="s">
        <v>1255</v>
      </c>
      <c r="B732" t="s">
        <v>1255</v>
      </c>
      <c r="C732" t="s">
        <v>10654</v>
      </c>
      <c r="D732" t="s">
        <v>10666</v>
      </c>
      <c r="E732" t="s">
        <v>9998</v>
      </c>
      <c r="F732" t="s">
        <v>1255</v>
      </c>
      <c r="G732" t="s">
        <v>1255</v>
      </c>
      <c r="H732" t="s">
        <v>1255</v>
      </c>
      <c r="I732" t="s">
        <v>1255</v>
      </c>
      <c r="J732" t="s">
        <v>1255</v>
      </c>
      <c r="K732" t="s">
        <v>1255</v>
      </c>
      <c r="L732" t="s">
        <v>1255</v>
      </c>
      <c r="M732" t="s">
        <v>1255</v>
      </c>
      <c r="N732" t="s">
        <v>1255</v>
      </c>
      <c r="O732" t="s">
        <v>1255</v>
      </c>
      <c r="P732" t="s">
        <v>1255</v>
      </c>
    </row>
    <row r="733" spans="1:16">
      <c r="A733" t="s">
        <v>1255</v>
      </c>
      <c r="B733" t="s">
        <v>1255</v>
      </c>
      <c r="C733" t="s">
        <v>10667</v>
      </c>
      <c r="D733" t="s">
        <v>10668</v>
      </c>
      <c r="E733" t="s">
        <v>9680</v>
      </c>
      <c r="F733" t="s">
        <v>1255</v>
      </c>
      <c r="G733" t="s">
        <v>1255</v>
      </c>
      <c r="H733" t="s">
        <v>1255</v>
      </c>
      <c r="I733" t="s">
        <v>1255</v>
      </c>
      <c r="J733" t="s">
        <v>1255</v>
      </c>
      <c r="K733" t="s">
        <v>1255</v>
      </c>
      <c r="L733" t="s">
        <v>1255</v>
      </c>
      <c r="M733" t="s">
        <v>1255</v>
      </c>
      <c r="N733" t="s">
        <v>1255</v>
      </c>
      <c r="O733" t="s">
        <v>1255</v>
      </c>
      <c r="P733" t="s">
        <v>1255</v>
      </c>
    </row>
    <row r="734" spans="1:16">
      <c r="A734" t="s">
        <v>1255</v>
      </c>
      <c r="B734" t="s">
        <v>1255</v>
      </c>
      <c r="C734" t="s">
        <v>10669</v>
      </c>
      <c r="D734" t="s">
        <v>10670</v>
      </c>
      <c r="E734" t="s">
        <v>9645</v>
      </c>
      <c r="F734" t="s">
        <v>1255</v>
      </c>
      <c r="G734" t="s">
        <v>1255</v>
      </c>
      <c r="H734" t="s">
        <v>1255</v>
      </c>
      <c r="I734" t="s">
        <v>1255</v>
      </c>
      <c r="J734" t="s">
        <v>1255</v>
      </c>
      <c r="K734" t="s">
        <v>1255</v>
      </c>
      <c r="L734" t="s">
        <v>1255</v>
      </c>
      <c r="M734" t="s">
        <v>1255</v>
      </c>
      <c r="N734" t="s">
        <v>1255</v>
      </c>
      <c r="O734" t="s">
        <v>1255</v>
      </c>
      <c r="P734" t="s">
        <v>1255</v>
      </c>
    </row>
    <row r="735" spans="1:16">
      <c r="A735" t="s">
        <v>1255</v>
      </c>
      <c r="B735" t="s">
        <v>10671</v>
      </c>
      <c r="C735" t="s">
        <v>10669</v>
      </c>
      <c r="D735" t="s">
        <v>10672</v>
      </c>
      <c r="E735" t="s">
        <v>9646</v>
      </c>
      <c r="F735" t="s">
        <v>10307</v>
      </c>
      <c r="G735" t="s">
        <v>1255</v>
      </c>
      <c r="H735" t="s">
        <v>1255</v>
      </c>
      <c r="I735" t="s">
        <v>1255</v>
      </c>
      <c r="J735" t="s">
        <v>1255</v>
      </c>
      <c r="K735" t="s">
        <v>1255</v>
      </c>
      <c r="L735" t="s">
        <v>1255</v>
      </c>
      <c r="M735" t="s">
        <v>1255</v>
      </c>
      <c r="N735" t="s">
        <v>1255</v>
      </c>
      <c r="O735" t="s">
        <v>1255</v>
      </c>
      <c r="P735" t="s">
        <v>1255</v>
      </c>
    </row>
    <row r="736" spans="1:16">
      <c r="A736" t="s">
        <v>1255</v>
      </c>
      <c r="B736" t="s">
        <v>10673</v>
      </c>
      <c r="C736" t="s">
        <v>10669</v>
      </c>
      <c r="D736" t="s">
        <v>10674</v>
      </c>
      <c r="E736" t="s">
        <v>9646</v>
      </c>
      <c r="F736" t="s">
        <v>9947</v>
      </c>
      <c r="G736" t="s">
        <v>1255</v>
      </c>
      <c r="H736" t="s">
        <v>1255</v>
      </c>
      <c r="I736" t="s">
        <v>1255</v>
      </c>
      <c r="J736" t="s">
        <v>1255</v>
      </c>
      <c r="K736" t="s">
        <v>1255</v>
      </c>
      <c r="L736" t="s">
        <v>1255</v>
      </c>
      <c r="M736" t="s">
        <v>1255</v>
      </c>
      <c r="N736" t="s">
        <v>1255</v>
      </c>
      <c r="O736" t="s">
        <v>1255</v>
      </c>
      <c r="P736" t="s">
        <v>1255</v>
      </c>
    </row>
    <row r="737" spans="1:16">
      <c r="A737" t="s">
        <v>1255</v>
      </c>
      <c r="B737" t="s">
        <v>10675</v>
      </c>
      <c r="C737" t="s">
        <v>10669</v>
      </c>
      <c r="D737" t="s">
        <v>10676</v>
      </c>
      <c r="E737" t="s">
        <v>9646</v>
      </c>
      <c r="F737" t="s">
        <v>10677</v>
      </c>
      <c r="G737" t="s">
        <v>1255</v>
      </c>
      <c r="H737" t="s">
        <v>1255</v>
      </c>
      <c r="I737" t="s">
        <v>1255</v>
      </c>
      <c r="J737" t="s">
        <v>1255</v>
      </c>
      <c r="K737" t="s">
        <v>1255</v>
      </c>
      <c r="L737" t="s">
        <v>1255</v>
      </c>
      <c r="M737" t="s">
        <v>1255</v>
      </c>
      <c r="N737" t="s">
        <v>1255</v>
      </c>
      <c r="O737" t="s">
        <v>1255</v>
      </c>
      <c r="P737" t="s">
        <v>1255</v>
      </c>
    </row>
    <row r="738" spans="1:16">
      <c r="A738" t="s">
        <v>1255</v>
      </c>
      <c r="B738" t="s">
        <v>10678</v>
      </c>
      <c r="C738" t="s">
        <v>10669</v>
      </c>
      <c r="D738" t="s">
        <v>10679</v>
      </c>
      <c r="E738" t="s">
        <v>9646</v>
      </c>
      <c r="F738" t="s">
        <v>10680</v>
      </c>
      <c r="G738" t="s">
        <v>1255</v>
      </c>
      <c r="H738" t="s">
        <v>1255</v>
      </c>
      <c r="I738" t="s">
        <v>1255</v>
      </c>
      <c r="J738" t="s">
        <v>1255</v>
      </c>
      <c r="K738" t="s">
        <v>1255</v>
      </c>
      <c r="L738" t="s">
        <v>1255</v>
      </c>
      <c r="M738" t="s">
        <v>1255</v>
      </c>
      <c r="N738" t="s">
        <v>1255</v>
      </c>
      <c r="O738" t="s">
        <v>1255</v>
      </c>
      <c r="P738" t="s">
        <v>1255</v>
      </c>
    </row>
    <row r="739" spans="1:16">
      <c r="A739" t="s">
        <v>1255</v>
      </c>
      <c r="B739" t="s">
        <v>10681</v>
      </c>
      <c r="C739" t="s">
        <v>10669</v>
      </c>
      <c r="D739" t="s">
        <v>10682</v>
      </c>
      <c r="E739" t="s">
        <v>9646</v>
      </c>
      <c r="F739" t="s">
        <v>9947</v>
      </c>
      <c r="G739" t="s">
        <v>1255</v>
      </c>
      <c r="H739" t="s">
        <v>1255</v>
      </c>
      <c r="I739" t="s">
        <v>1255</v>
      </c>
      <c r="J739" t="s">
        <v>1255</v>
      </c>
      <c r="K739" t="s">
        <v>1255</v>
      </c>
      <c r="L739" t="s">
        <v>1255</v>
      </c>
      <c r="M739" t="s">
        <v>1255</v>
      </c>
      <c r="N739" t="s">
        <v>1255</v>
      </c>
      <c r="O739" t="s">
        <v>1255</v>
      </c>
      <c r="P739" t="s">
        <v>1255</v>
      </c>
    </row>
    <row r="740" spans="1:16">
      <c r="A740" t="s">
        <v>1255</v>
      </c>
      <c r="B740" t="s">
        <v>10683</v>
      </c>
      <c r="C740" t="s">
        <v>10669</v>
      </c>
      <c r="D740" t="s">
        <v>10684</v>
      </c>
      <c r="E740" t="s">
        <v>9646</v>
      </c>
      <c r="F740" t="s">
        <v>10685</v>
      </c>
      <c r="G740" t="s">
        <v>1255</v>
      </c>
      <c r="H740" t="s">
        <v>1255</v>
      </c>
      <c r="I740" t="s">
        <v>1255</v>
      </c>
      <c r="J740" t="s">
        <v>1255</v>
      </c>
      <c r="K740" t="s">
        <v>1255</v>
      </c>
      <c r="L740" t="s">
        <v>1255</v>
      </c>
      <c r="M740" t="s">
        <v>1255</v>
      </c>
      <c r="N740" t="s">
        <v>1255</v>
      </c>
      <c r="O740" t="s">
        <v>1255</v>
      </c>
      <c r="P740" t="s">
        <v>1255</v>
      </c>
    </row>
    <row r="741" spans="1:16">
      <c r="A741" t="s">
        <v>1255</v>
      </c>
      <c r="B741" t="s">
        <v>1255</v>
      </c>
      <c r="C741" t="s">
        <v>10686</v>
      </c>
      <c r="D741" t="s">
        <v>10687</v>
      </c>
      <c r="E741" t="s">
        <v>9700</v>
      </c>
      <c r="F741" t="s">
        <v>1255</v>
      </c>
      <c r="G741" t="s">
        <v>1255</v>
      </c>
      <c r="H741" t="s">
        <v>1255</v>
      </c>
      <c r="I741" t="s">
        <v>1255</v>
      </c>
      <c r="J741" t="s">
        <v>1255</v>
      </c>
      <c r="K741" t="s">
        <v>1255</v>
      </c>
      <c r="L741" t="s">
        <v>1255</v>
      </c>
      <c r="M741" t="s">
        <v>1255</v>
      </c>
      <c r="N741" t="s">
        <v>1255</v>
      </c>
      <c r="O741" t="s">
        <v>1255</v>
      </c>
      <c r="P741" t="s">
        <v>1255</v>
      </c>
    </row>
    <row r="742" spans="1:16">
      <c r="A742" t="s">
        <v>1255</v>
      </c>
      <c r="B742" t="s">
        <v>1255</v>
      </c>
      <c r="C742" t="s">
        <v>10686</v>
      </c>
      <c r="D742" t="s">
        <v>10688</v>
      </c>
      <c r="E742" t="s">
        <v>9646</v>
      </c>
      <c r="F742" t="s">
        <v>10689</v>
      </c>
      <c r="G742" t="s">
        <v>1255</v>
      </c>
      <c r="H742" t="s">
        <v>1255</v>
      </c>
      <c r="I742" t="s">
        <v>1255</v>
      </c>
      <c r="J742" t="s">
        <v>1255</v>
      </c>
      <c r="K742" t="s">
        <v>1255</v>
      </c>
      <c r="L742" t="s">
        <v>1255</v>
      </c>
      <c r="M742" t="s">
        <v>1255</v>
      </c>
      <c r="N742" t="s">
        <v>1255</v>
      </c>
      <c r="O742" t="s">
        <v>1255</v>
      </c>
      <c r="P742" t="s">
        <v>1255</v>
      </c>
    </row>
    <row r="743" spans="1:16">
      <c r="A743" t="s">
        <v>1255</v>
      </c>
      <c r="B743" t="s">
        <v>1255</v>
      </c>
      <c r="C743" t="s">
        <v>10686</v>
      </c>
      <c r="D743" t="s">
        <v>10690</v>
      </c>
      <c r="E743" t="s">
        <v>10691</v>
      </c>
      <c r="F743" t="s">
        <v>9646</v>
      </c>
      <c r="G743" t="s">
        <v>1255</v>
      </c>
      <c r="H743" t="s">
        <v>1255</v>
      </c>
      <c r="I743" t="s">
        <v>1255</v>
      </c>
      <c r="J743" t="s">
        <v>1255</v>
      </c>
      <c r="K743" t="s">
        <v>1255</v>
      </c>
      <c r="L743" t="s">
        <v>1255</v>
      </c>
      <c r="M743" t="s">
        <v>1255</v>
      </c>
      <c r="N743" t="s">
        <v>1255</v>
      </c>
      <c r="O743" t="s">
        <v>1255</v>
      </c>
      <c r="P743" t="s">
        <v>1255</v>
      </c>
    </row>
    <row r="744" spans="1:16">
      <c r="A744" t="s">
        <v>1255</v>
      </c>
      <c r="B744" t="s">
        <v>1255</v>
      </c>
      <c r="C744" t="s">
        <v>10686</v>
      </c>
      <c r="D744" t="s">
        <v>10692</v>
      </c>
      <c r="E744" t="s">
        <v>9646</v>
      </c>
      <c r="F744" t="s">
        <v>10367</v>
      </c>
      <c r="G744" t="s">
        <v>1255</v>
      </c>
      <c r="H744" t="s">
        <v>1255</v>
      </c>
      <c r="I744" t="s">
        <v>1255</v>
      </c>
      <c r="J744" t="s">
        <v>1255</v>
      </c>
      <c r="K744" t="s">
        <v>1255</v>
      </c>
      <c r="L744" t="s">
        <v>1255</v>
      </c>
      <c r="M744" t="s">
        <v>1255</v>
      </c>
      <c r="N744" t="s">
        <v>1255</v>
      </c>
      <c r="O744" t="s">
        <v>1255</v>
      </c>
      <c r="P744" t="s">
        <v>1255</v>
      </c>
    </row>
    <row r="745" spans="1:16">
      <c r="A745" t="s">
        <v>1255</v>
      </c>
      <c r="B745" t="s">
        <v>10693</v>
      </c>
      <c r="C745" t="s">
        <v>10694</v>
      </c>
      <c r="D745" t="s">
        <v>10695</v>
      </c>
      <c r="E745" t="s">
        <v>9646</v>
      </c>
      <c r="F745" t="s">
        <v>10626</v>
      </c>
      <c r="G745" t="s">
        <v>1255</v>
      </c>
      <c r="H745" t="s">
        <v>1255</v>
      </c>
      <c r="I745" t="s">
        <v>1255</v>
      </c>
      <c r="J745" t="s">
        <v>1255</v>
      </c>
      <c r="K745" t="s">
        <v>1255</v>
      </c>
      <c r="L745" t="s">
        <v>1255</v>
      </c>
      <c r="M745" t="s">
        <v>1255</v>
      </c>
      <c r="N745" t="s">
        <v>1255</v>
      </c>
      <c r="O745" t="s">
        <v>1255</v>
      </c>
      <c r="P745" t="s">
        <v>1255</v>
      </c>
    </row>
    <row r="746" spans="1:16">
      <c r="A746" t="s">
        <v>1255</v>
      </c>
      <c r="B746" t="s">
        <v>10696</v>
      </c>
      <c r="C746" t="s">
        <v>10694</v>
      </c>
      <c r="D746" t="s">
        <v>10697</v>
      </c>
      <c r="E746" t="s">
        <v>9646</v>
      </c>
      <c r="F746" t="s">
        <v>10626</v>
      </c>
      <c r="G746" t="s">
        <v>1255</v>
      </c>
      <c r="H746" t="s">
        <v>1255</v>
      </c>
      <c r="I746" t="s">
        <v>1255</v>
      </c>
      <c r="J746" t="s">
        <v>1255</v>
      </c>
      <c r="K746" t="s">
        <v>1255</v>
      </c>
      <c r="L746" t="s">
        <v>1255</v>
      </c>
      <c r="M746" t="s">
        <v>1255</v>
      </c>
      <c r="N746" t="s">
        <v>1255</v>
      </c>
      <c r="O746" t="s">
        <v>1255</v>
      </c>
      <c r="P746" t="s">
        <v>1255</v>
      </c>
    </row>
    <row r="747" spans="1:16">
      <c r="A747" t="s">
        <v>1255</v>
      </c>
      <c r="B747" t="s">
        <v>1255</v>
      </c>
      <c r="C747" t="s">
        <v>10694</v>
      </c>
      <c r="D747" t="s">
        <v>10698</v>
      </c>
      <c r="E747" t="s">
        <v>9874</v>
      </c>
      <c r="F747" t="s">
        <v>1255</v>
      </c>
      <c r="G747" t="s">
        <v>1255</v>
      </c>
      <c r="H747" t="s">
        <v>1255</v>
      </c>
      <c r="I747" t="s">
        <v>1255</v>
      </c>
      <c r="J747" t="s">
        <v>1255</v>
      </c>
      <c r="K747" t="s">
        <v>1255</v>
      </c>
      <c r="L747" t="s">
        <v>1255</v>
      </c>
      <c r="M747" t="s">
        <v>1255</v>
      </c>
      <c r="N747" t="s">
        <v>1255</v>
      </c>
      <c r="O747" t="s">
        <v>1255</v>
      </c>
      <c r="P747" t="s">
        <v>1255</v>
      </c>
    </row>
    <row r="748" spans="1:16">
      <c r="A748" t="s">
        <v>1255</v>
      </c>
      <c r="B748" t="s">
        <v>1255</v>
      </c>
      <c r="C748" t="s">
        <v>10694</v>
      </c>
      <c r="D748" t="s">
        <v>10699</v>
      </c>
      <c r="E748" t="s">
        <v>9874</v>
      </c>
      <c r="F748" t="s">
        <v>1255</v>
      </c>
      <c r="G748" t="s">
        <v>1255</v>
      </c>
      <c r="H748" t="s">
        <v>1255</v>
      </c>
      <c r="I748" t="s">
        <v>1255</v>
      </c>
      <c r="J748" t="s">
        <v>1255</v>
      </c>
      <c r="K748" t="s">
        <v>1255</v>
      </c>
      <c r="L748" t="s">
        <v>1255</v>
      </c>
      <c r="M748" t="s">
        <v>1255</v>
      </c>
      <c r="N748" t="s">
        <v>1255</v>
      </c>
      <c r="O748" t="s">
        <v>1255</v>
      </c>
      <c r="P748" t="s">
        <v>1255</v>
      </c>
    </row>
    <row r="749" spans="1:16">
      <c r="A749" t="s">
        <v>1255</v>
      </c>
      <c r="B749" t="s">
        <v>1255</v>
      </c>
      <c r="C749" t="s">
        <v>10694</v>
      </c>
      <c r="D749" t="s">
        <v>10700</v>
      </c>
      <c r="E749" t="s">
        <v>9646</v>
      </c>
      <c r="F749" t="s">
        <v>9745</v>
      </c>
      <c r="G749" t="s">
        <v>1255</v>
      </c>
      <c r="H749" t="s">
        <v>1255</v>
      </c>
      <c r="I749" t="s">
        <v>1255</v>
      </c>
      <c r="J749" t="s">
        <v>1255</v>
      </c>
      <c r="K749" t="s">
        <v>1255</v>
      </c>
      <c r="L749" t="s">
        <v>1255</v>
      </c>
      <c r="M749" t="s">
        <v>1255</v>
      </c>
      <c r="N749" t="s">
        <v>1255</v>
      </c>
      <c r="O749" t="s">
        <v>1255</v>
      </c>
      <c r="P749" t="s">
        <v>1255</v>
      </c>
    </row>
    <row r="750" spans="1:16">
      <c r="A750" t="s">
        <v>1255</v>
      </c>
      <c r="B750" t="s">
        <v>1255</v>
      </c>
      <c r="C750" t="s">
        <v>10694</v>
      </c>
      <c r="D750" t="s">
        <v>10701</v>
      </c>
      <c r="E750" t="s">
        <v>9646</v>
      </c>
      <c r="F750" t="s">
        <v>10076</v>
      </c>
      <c r="G750" t="s">
        <v>1255</v>
      </c>
      <c r="H750" t="s">
        <v>1255</v>
      </c>
      <c r="I750" t="s">
        <v>1255</v>
      </c>
      <c r="J750" t="s">
        <v>1255</v>
      </c>
      <c r="K750" t="s">
        <v>1255</v>
      </c>
      <c r="L750" t="s">
        <v>1255</v>
      </c>
      <c r="M750" t="s">
        <v>1255</v>
      </c>
      <c r="N750" t="s">
        <v>1255</v>
      </c>
      <c r="O750" t="s">
        <v>1255</v>
      </c>
      <c r="P750" t="s">
        <v>1255</v>
      </c>
    </row>
    <row r="751" spans="1:16">
      <c r="A751" t="s">
        <v>1255</v>
      </c>
      <c r="B751" t="s">
        <v>1255</v>
      </c>
      <c r="C751" t="s">
        <v>10702</v>
      </c>
      <c r="D751" t="s">
        <v>10703</v>
      </c>
      <c r="E751" t="s">
        <v>9646</v>
      </c>
      <c r="F751" t="s">
        <v>10704</v>
      </c>
      <c r="G751" t="s">
        <v>1255</v>
      </c>
      <c r="H751" t="s">
        <v>1255</v>
      </c>
      <c r="I751" t="s">
        <v>1255</v>
      </c>
      <c r="J751" t="s">
        <v>1255</v>
      </c>
      <c r="K751" t="s">
        <v>1255</v>
      </c>
      <c r="L751" t="s">
        <v>1255</v>
      </c>
      <c r="M751" t="s">
        <v>1255</v>
      </c>
      <c r="N751" t="s">
        <v>1255</v>
      </c>
      <c r="O751" t="s">
        <v>1255</v>
      </c>
      <c r="P751" t="s">
        <v>1255</v>
      </c>
    </row>
    <row r="752" spans="1:16">
      <c r="A752" t="s">
        <v>1255</v>
      </c>
      <c r="B752" t="s">
        <v>1255</v>
      </c>
      <c r="C752" t="s">
        <v>10702</v>
      </c>
      <c r="D752" t="s">
        <v>10705</v>
      </c>
      <c r="E752" t="s">
        <v>9645</v>
      </c>
      <c r="F752" t="s">
        <v>1255</v>
      </c>
      <c r="G752" t="s">
        <v>1255</v>
      </c>
      <c r="H752" t="s">
        <v>1255</v>
      </c>
      <c r="I752" t="s">
        <v>1255</v>
      </c>
      <c r="J752" t="s">
        <v>1255</v>
      </c>
      <c r="K752" t="s">
        <v>1255</v>
      </c>
      <c r="L752" t="s">
        <v>1255</v>
      </c>
      <c r="M752" t="s">
        <v>1255</v>
      </c>
      <c r="N752" t="s">
        <v>1255</v>
      </c>
      <c r="O752" t="s">
        <v>1255</v>
      </c>
      <c r="P752" t="s">
        <v>1255</v>
      </c>
    </row>
    <row r="753" spans="1:16">
      <c r="A753" t="s">
        <v>1255</v>
      </c>
      <c r="B753" t="s">
        <v>1255</v>
      </c>
      <c r="C753" t="s">
        <v>10702</v>
      </c>
      <c r="D753" t="s">
        <v>10706</v>
      </c>
      <c r="E753" t="s">
        <v>10608</v>
      </c>
      <c r="F753" t="s">
        <v>1255</v>
      </c>
      <c r="G753" t="s">
        <v>1255</v>
      </c>
      <c r="H753" t="s">
        <v>1255</v>
      </c>
      <c r="I753" t="s">
        <v>1255</v>
      </c>
      <c r="J753" t="s">
        <v>1255</v>
      </c>
      <c r="K753" t="s">
        <v>1255</v>
      </c>
      <c r="L753" t="s">
        <v>1255</v>
      </c>
      <c r="M753" t="s">
        <v>1255</v>
      </c>
      <c r="N753" t="s">
        <v>1255</v>
      </c>
      <c r="O753" t="s">
        <v>1255</v>
      </c>
      <c r="P753" t="s">
        <v>1255</v>
      </c>
    </row>
    <row r="754" spans="1:16">
      <c r="A754" t="s">
        <v>1255</v>
      </c>
      <c r="B754" t="s">
        <v>1255</v>
      </c>
      <c r="C754" t="s">
        <v>10702</v>
      </c>
      <c r="D754" t="s">
        <v>10707</v>
      </c>
      <c r="E754" t="s">
        <v>9705</v>
      </c>
      <c r="F754" t="s">
        <v>9646</v>
      </c>
      <c r="G754" t="s">
        <v>1255</v>
      </c>
      <c r="H754" t="s">
        <v>1255</v>
      </c>
      <c r="I754" t="s">
        <v>1255</v>
      </c>
      <c r="J754" t="s">
        <v>1255</v>
      </c>
      <c r="K754" t="s">
        <v>1255</v>
      </c>
      <c r="L754" t="s">
        <v>1255</v>
      </c>
      <c r="M754" t="s">
        <v>1255</v>
      </c>
      <c r="N754" t="s">
        <v>1255</v>
      </c>
      <c r="O754" t="s">
        <v>1255</v>
      </c>
      <c r="P754" t="s">
        <v>1255</v>
      </c>
    </row>
    <row r="755" spans="1:16">
      <c r="A755" t="s">
        <v>1255</v>
      </c>
      <c r="B755" t="s">
        <v>1255</v>
      </c>
      <c r="C755" t="s">
        <v>10702</v>
      </c>
      <c r="D755" t="s">
        <v>10708</v>
      </c>
      <c r="E755" t="s">
        <v>9705</v>
      </c>
      <c r="F755" t="s">
        <v>1255</v>
      </c>
      <c r="G755" t="s">
        <v>1255</v>
      </c>
      <c r="H755" t="s">
        <v>1255</v>
      </c>
      <c r="I755" t="s">
        <v>1255</v>
      </c>
      <c r="J755" t="s">
        <v>1255</v>
      </c>
      <c r="K755" t="s">
        <v>1255</v>
      </c>
      <c r="L755" t="s">
        <v>1255</v>
      </c>
      <c r="M755" t="s">
        <v>1255</v>
      </c>
      <c r="N755" t="s">
        <v>1255</v>
      </c>
      <c r="O755" t="s">
        <v>1255</v>
      </c>
      <c r="P755" t="s">
        <v>1255</v>
      </c>
    </row>
    <row r="756" spans="1:16">
      <c r="A756" t="s">
        <v>1255</v>
      </c>
      <c r="B756" t="s">
        <v>1255</v>
      </c>
      <c r="C756" t="s">
        <v>10709</v>
      </c>
      <c r="D756" t="s">
        <v>10710</v>
      </c>
      <c r="E756" t="s">
        <v>9657</v>
      </c>
      <c r="F756" t="s">
        <v>1255</v>
      </c>
      <c r="G756" t="s">
        <v>1255</v>
      </c>
      <c r="H756" t="s">
        <v>1255</v>
      </c>
      <c r="I756" t="s">
        <v>1255</v>
      </c>
      <c r="J756" t="s">
        <v>1255</v>
      </c>
      <c r="K756" t="s">
        <v>1255</v>
      </c>
      <c r="L756" t="s">
        <v>1255</v>
      </c>
      <c r="M756" t="s">
        <v>1255</v>
      </c>
      <c r="N756" t="s">
        <v>1255</v>
      </c>
      <c r="O756" t="s">
        <v>1255</v>
      </c>
      <c r="P756" t="s">
        <v>1255</v>
      </c>
    </row>
    <row r="757" spans="1:16">
      <c r="A757" t="s">
        <v>1255</v>
      </c>
      <c r="B757" t="s">
        <v>1255</v>
      </c>
      <c r="C757" t="s">
        <v>10709</v>
      </c>
      <c r="D757" t="s">
        <v>10711</v>
      </c>
      <c r="E757" t="s">
        <v>9646</v>
      </c>
      <c r="F757" t="s">
        <v>10712</v>
      </c>
      <c r="G757" t="s">
        <v>1255</v>
      </c>
      <c r="H757" t="s">
        <v>1255</v>
      </c>
      <c r="I757" t="s">
        <v>1255</v>
      </c>
      <c r="J757" t="s">
        <v>1255</v>
      </c>
      <c r="K757" t="s">
        <v>1255</v>
      </c>
      <c r="L757" t="s">
        <v>1255</v>
      </c>
      <c r="M757" t="s">
        <v>1255</v>
      </c>
      <c r="N757" t="s">
        <v>1255</v>
      </c>
      <c r="O757" t="s">
        <v>1255</v>
      </c>
      <c r="P757" t="s">
        <v>1255</v>
      </c>
    </row>
    <row r="758" spans="1:16">
      <c r="A758" t="s">
        <v>1255</v>
      </c>
      <c r="B758" t="s">
        <v>1255</v>
      </c>
      <c r="C758" t="s">
        <v>10709</v>
      </c>
      <c r="D758" t="s">
        <v>10713</v>
      </c>
      <c r="E758" t="s">
        <v>9646</v>
      </c>
      <c r="F758" t="s">
        <v>10714</v>
      </c>
      <c r="G758" t="s">
        <v>1255</v>
      </c>
      <c r="H758" t="s">
        <v>1255</v>
      </c>
      <c r="I758" t="s">
        <v>1255</v>
      </c>
      <c r="J758" t="s">
        <v>1255</v>
      </c>
      <c r="K758" t="s">
        <v>1255</v>
      </c>
      <c r="L758" t="s">
        <v>1255</v>
      </c>
      <c r="M758" t="s">
        <v>1255</v>
      </c>
      <c r="N758" t="s">
        <v>1255</v>
      </c>
      <c r="O758" t="s">
        <v>1255</v>
      </c>
      <c r="P758" t="s">
        <v>1255</v>
      </c>
    </row>
    <row r="759" spans="1:16">
      <c r="A759" t="s">
        <v>1255</v>
      </c>
      <c r="B759" t="s">
        <v>1255</v>
      </c>
      <c r="C759" t="s">
        <v>10709</v>
      </c>
      <c r="D759" t="s">
        <v>10715</v>
      </c>
      <c r="E759" t="s">
        <v>9646</v>
      </c>
      <c r="F759" t="s">
        <v>10716</v>
      </c>
      <c r="G759" t="s">
        <v>1255</v>
      </c>
      <c r="H759" t="s">
        <v>1255</v>
      </c>
      <c r="I759" t="s">
        <v>1255</v>
      </c>
      <c r="J759" t="s">
        <v>1255</v>
      </c>
      <c r="K759" t="s">
        <v>1255</v>
      </c>
      <c r="L759" t="s">
        <v>1255</v>
      </c>
      <c r="M759" t="s">
        <v>1255</v>
      </c>
      <c r="N759" t="s">
        <v>1255</v>
      </c>
      <c r="O759" t="s">
        <v>1255</v>
      </c>
      <c r="P759" t="s">
        <v>1255</v>
      </c>
    </row>
    <row r="760" spans="1:16">
      <c r="A760" t="s">
        <v>1255</v>
      </c>
      <c r="B760" t="s">
        <v>1255</v>
      </c>
      <c r="C760" t="s">
        <v>10717</v>
      </c>
      <c r="D760" t="s">
        <v>10718</v>
      </c>
      <c r="E760" t="s">
        <v>9646</v>
      </c>
      <c r="F760" t="s">
        <v>10719</v>
      </c>
      <c r="G760" t="s">
        <v>1255</v>
      </c>
      <c r="H760" t="s">
        <v>1255</v>
      </c>
      <c r="I760" t="s">
        <v>1255</v>
      </c>
      <c r="J760" t="s">
        <v>1255</v>
      </c>
      <c r="K760" t="s">
        <v>1255</v>
      </c>
      <c r="L760" t="s">
        <v>1255</v>
      </c>
      <c r="M760" t="s">
        <v>1255</v>
      </c>
      <c r="N760" t="s">
        <v>1255</v>
      </c>
      <c r="O760" t="s">
        <v>1255</v>
      </c>
      <c r="P760" t="s">
        <v>1255</v>
      </c>
    </row>
    <row r="761" spans="1:16">
      <c r="A761" t="s">
        <v>1255</v>
      </c>
      <c r="B761" t="s">
        <v>1255</v>
      </c>
      <c r="C761" t="s">
        <v>10717</v>
      </c>
      <c r="D761" t="s">
        <v>10720</v>
      </c>
      <c r="E761" t="s">
        <v>10721</v>
      </c>
      <c r="F761" t="s">
        <v>9646</v>
      </c>
      <c r="G761" t="s">
        <v>1255</v>
      </c>
      <c r="H761" t="s">
        <v>1255</v>
      </c>
      <c r="I761" t="s">
        <v>1255</v>
      </c>
      <c r="J761" t="s">
        <v>1255</v>
      </c>
      <c r="K761" t="s">
        <v>1255</v>
      </c>
      <c r="L761" t="s">
        <v>1255</v>
      </c>
      <c r="M761" t="s">
        <v>1255</v>
      </c>
      <c r="N761" t="s">
        <v>1255</v>
      </c>
      <c r="O761" t="s">
        <v>1255</v>
      </c>
      <c r="P761" t="s">
        <v>1255</v>
      </c>
    </row>
    <row r="762" spans="1:16">
      <c r="A762" t="s">
        <v>1255</v>
      </c>
      <c r="B762" t="s">
        <v>1255</v>
      </c>
      <c r="C762" t="s">
        <v>10717</v>
      </c>
      <c r="D762" t="s">
        <v>10722</v>
      </c>
      <c r="E762" t="s">
        <v>9782</v>
      </c>
      <c r="F762" t="s">
        <v>9646</v>
      </c>
      <c r="G762" t="s">
        <v>1255</v>
      </c>
      <c r="H762" t="s">
        <v>1255</v>
      </c>
      <c r="I762" t="s">
        <v>1255</v>
      </c>
      <c r="J762" t="s">
        <v>1255</v>
      </c>
      <c r="K762" t="s">
        <v>1255</v>
      </c>
      <c r="L762" t="s">
        <v>1255</v>
      </c>
      <c r="M762" t="s">
        <v>1255</v>
      </c>
      <c r="N762" t="s">
        <v>1255</v>
      </c>
      <c r="O762" t="s">
        <v>1255</v>
      </c>
      <c r="P762" t="s">
        <v>1255</v>
      </c>
    </row>
    <row r="763" spans="1:16">
      <c r="A763" t="s">
        <v>1255</v>
      </c>
      <c r="B763" t="s">
        <v>1255</v>
      </c>
      <c r="C763" t="s">
        <v>10709</v>
      </c>
      <c r="D763" t="s">
        <v>10713</v>
      </c>
      <c r="E763" t="s">
        <v>9646</v>
      </c>
      <c r="F763" t="s">
        <v>10714</v>
      </c>
      <c r="G763" t="s">
        <v>1255</v>
      </c>
      <c r="H763" t="s">
        <v>1255</v>
      </c>
      <c r="I763" t="s">
        <v>1255</v>
      </c>
      <c r="J763" t="s">
        <v>1255</v>
      </c>
      <c r="K763" t="s">
        <v>1255</v>
      </c>
      <c r="L763" t="s">
        <v>1255</v>
      </c>
      <c r="M763" t="s">
        <v>1255</v>
      </c>
      <c r="N763" t="s">
        <v>1255</v>
      </c>
      <c r="O763" t="s">
        <v>1255</v>
      </c>
      <c r="P763" t="s">
        <v>1255</v>
      </c>
    </row>
    <row r="764" spans="1:16">
      <c r="A764" t="s">
        <v>1255</v>
      </c>
      <c r="B764" t="s">
        <v>1255</v>
      </c>
      <c r="C764" t="s">
        <v>10709</v>
      </c>
      <c r="D764" t="s">
        <v>10723</v>
      </c>
      <c r="E764" t="s">
        <v>9646</v>
      </c>
      <c r="F764" t="s">
        <v>10724</v>
      </c>
      <c r="G764" t="s">
        <v>1255</v>
      </c>
      <c r="H764" t="s">
        <v>1255</v>
      </c>
      <c r="I764" t="s">
        <v>1255</v>
      </c>
      <c r="J764" t="s">
        <v>1255</v>
      </c>
      <c r="K764" t="s">
        <v>1255</v>
      </c>
      <c r="L764" t="s">
        <v>1255</v>
      </c>
      <c r="M764" t="s">
        <v>1255</v>
      </c>
      <c r="N764" t="s">
        <v>1255</v>
      </c>
      <c r="O764" t="s">
        <v>1255</v>
      </c>
      <c r="P764" t="s">
        <v>1255</v>
      </c>
    </row>
    <row r="765" spans="1:16">
      <c r="A765" t="s">
        <v>1255</v>
      </c>
      <c r="B765" t="s">
        <v>1255</v>
      </c>
      <c r="C765" t="s">
        <v>10709</v>
      </c>
      <c r="D765" t="s">
        <v>10725</v>
      </c>
      <c r="E765" t="s">
        <v>10726</v>
      </c>
      <c r="F765" t="s">
        <v>9646</v>
      </c>
      <c r="G765" t="s">
        <v>1255</v>
      </c>
      <c r="H765" t="s">
        <v>1255</v>
      </c>
      <c r="I765" t="s">
        <v>1255</v>
      </c>
      <c r="J765" t="s">
        <v>1255</v>
      </c>
      <c r="K765" t="s">
        <v>1255</v>
      </c>
      <c r="L765" t="s">
        <v>1255</v>
      </c>
      <c r="M765" t="s">
        <v>1255</v>
      </c>
      <c r="N765" t="s">
        <v>1255</v>
      </c>
      <c r="O765" t="s">
        <v>1255</v>
      </c>
      <c r="P765" t="s">
        <v>1255</v>
      </c>
    </row>
    <row r="766" spans="1:16">
      <c r="A766" t="s">
        <v>1255</v>
      </c>
      <c r="B766" t="s">
        <v>1255</v>
      </c>
      <c r="C766" t="s">
        <v>10709</v>
      </c>
      <c r="D766" t="s">
        <v>10715</v>
      </c>
      <c r="E766" t="s">
        <v>9646</v>
      </c>
      <c r="F766" t="s">
        <v>10716</v>
      </c>
      <c r="G766" t="s">
        <v>1255</v>
      </c>
      <c r="H766" t="s">
        <v>1255</v>
      </c>
      <c r="I766" t="s">
        <v>1255</v>
      </c>
      <c r="J766" t="s">
        <v>1255</v>
      </c>
      <c r="K766" t="s">
        <v>1255</v>
      </c>
      <c r="L766" t="s">
        <v>1255</v>
      </c>
      <c r="M766" t="s">
        <v>1255</v>
      </c>
      <c r="N766" t="s">
        <v>1255</v>
      </c>
      <c r="O766" t="s">
        <v>1255</v>
      </c>
      <c r="P766" t="s">
        <v>1255</v>
      </c>
    </row>
    <row r="767" spans="1:16">
      <c r="A767" t="s">
        <v>1255</v>
      </c>
      <c r="B767" t="s">
        <v>1255</v>
      </c>
      <c r="C767" t="s">
        <v>10709</v>
      </c>
      <c r="D767" t="s">
        <v>10727</v>
      </c>
      <c r="E767" t="s">
        <v>10728</v>
      </c>
      <c r="F767" t="s">
        <v>9646</v>
      </c>
      <c r="G767" t="s">
        <v>1255</v>
      </c>
      <c r="H767" t="s">
        <v>1255</v>
      </c>
      <c r="I767" t="s">
        <v>1255</v>
      </c>
      <c r="J767" t="s">
        <v>1255</v>
      </c>
      <c r="K767" t="s">
        <v>1255</v>
      </c>
      <c r="L767" t="s">
        <v>1255</v>
      </c>
      <c r="M767" t="s">
        <v>1255</v>
      </c>
      <c r="N767" t="s">
        <v>1255</v>
      </c>
      <c r="O767" t="s">
        <v>1255</v>
      </c>
      <c r="P767" t="s">
        <v>1255</v>
      </c>
    </row>
    <row r="768" spans="1:16">
      <c r="A768" t="s">
        <v>1255</v>
      </c>
      <c r="B768" t="s">
        <v>1255</v>
      </c>
      <c r="C768" t="s">
        <v>10717</v>
      </c>
      <c r="D768" t="s">
        <v>10729</v>
      </c>
      <c r="E768" t="s">
        <v>9684</v>
      </c>
      <c r="F768" t="s">
        <v>1255</v>
      </c>
      <c r="G768" t="s">
        <v>1255</v>
      </c>
      <c r="H768" t="s">
        <v>1255</v>
      </c>
      <c r="I768" t="s">
        <v>1255</v>
      </c>
      <c r="J768" t="s">
        <v>1255</v>
      </c>
      <c r="K768" t="s">
        <v>1255</v>
      </c>
      <c r="L768" t="s">
        <v>1255</v>
      </c>
      <c r="M768" t="s">
        <v>1255</v>
      </c>
      <c r="N768" t="s">
        <v>1255</v>
      </c>
      <c r="O768" t="s">
        <v>1255</v>
      </c>
      <c r="P768" t="s">
        <v>1255</v>
      </c>
    </row>
    <row r="769" spans="1:16">
      <c r="A769" t="s">
        <v>1255</v>
      </c>
      <c r="B769" t="s">
        <v>1255</v>
      </c>
      <c r="C769" t="s">
        <v>10730</v>
      </c>
      <c r="D769" t="s">
        <v>10731</v>
      </c>
      <c r="E769" t="s">
        <v>10109</v>
      </c>
      <c r="F769" t="s">
        <v>1255</v>
      </c>
      <c r="G769" t="s">
        <v>1255</v>
      </c>
      <c r="H769" t="s">
        <v>1255</v>
      </c>
      <c r="I769" t="s">
        <v>1255</v>
      </c>
      <c r="J769" t="s">
        <v>1255</v>
      </c>
      <c r="K769" t="s">
        <v>1255</v>
      </c>
      <c r="L769" t="s">
        <v>1255</v>
      </c>
      <c r="M769" t="s">
        <v>1255</v>
      </c>
      <c r="N769" t="s">
        <v>1255</v>
      </c>
      <c r="O769" t="s">
        <v>1255</v>
      </c>
      <c r="P769" t="s">
        <v>1255</v>
      </c>
    </row>
    <row r="770" spans="1:16">
      <c r="A770" t="s">
        <v>1255</v>
      </c>
      <c r="B770" t="s">
        <v>1255</v>
      </c>
      <c r="C770" t="s">
        <v>10730</v>
      </c>
      <c r="D770" t="s">
        <v>10732</v>
      </c>
      <c r="E770" t="s">
        <v>10109</v>
      </c>
      <c r="F770" t="s">
        <v>9646</v>
      </c>
      <c r="G770" t="s">
        <v>1255</v>
      </c>
      <c r="H770" t="s">
        <v>1255</v>
      </c>
      <c r="I770" t="s">
        <v>1255</v>
      </c>
      <c r="J770" t="s">
        <v>1255</v>
      </c>
      <c r="K770" t="s">
        <v>1255</v>
      </c>
      <c r="L770" t="s">
        <v>1255</v>
      </c>
      <c r="M770" t="s">
        <v>1255</v>
      </c>
      <c r="N770" t="s">
        <v>1255</v>
      </c>
      <c r="O770" t="s">
        <v>1255</v>
      </c>
      <c r="P770" t="s">
        <v>1255</v>
      </c>
    </row>
    <row r="771" spans="1:16">
      <c r="A771" t="s">
        <v>1255</v>
      </c>
      <c r="B771" t="s">
        <v>1255</v>
      </c>
      <c r="C771" t="s">
        <v>10730</v>
      </c>
      <c r="D771" t="s">
        <v>10733</v>
      </c>
      <c r="E771" t="s">
        <v>9645</v>
      </c>
      <c r="F771" t="s">
        <v>9646</v>
      </c>
      <c r="G771" t="s">
        <v>1255</v>
      </c>
      <c r="H771" t="s">
        <v>1255</v>
      </c>
      <c r="I771" t="s">
        <v>1255</v>
      </c>
      <c r="J771" t="s">
        <v>1255</v>
      </c>
      <c r="K771" t="s">
        <v>1255</v>
      </c>
      <c r="L771" t="s">
        <v>1255</v>
      </c>
      <c r="M771" t="s">
        <v>1255</v>
      </c>
      <c r="N771" t="s">
        <v>1255</v>
      </c>
      <c r="O771" t="s">
        <v>1255</v>
      </c>
      <c r="P771" t="s">
        <v>1255</v>
      </c>
    </row>
    <row r="772" spans="1:16">
      <c r="A772" t="s">
        <v>1255</v>
      </c>
      <c r="B772" t="s">
        <v>1255</v>
      </c>
      <c r="C772" t="s">
        <v>10730</v>
      </c>
      <c r="D772" t="s">
        <v>10734</v>
      </c>
      <c r="E772" t="s">
        <v>9730</v>
      </c>
      <c r="F772" t="s">
        <v>9646</v>
      </c>
      <c r="G772" t="s">
        <v>1255</v>
      </c>
      <c r="H772" t="s">
        <v>1255</v>
      </c>
      <c r="I772" t="s">
        <v>1255</v>
      </c>
      <c r="J772" t="s">
        <v>1255</v>
      </c>
      <c r="K772" t="s">
        <v>1255</v>
      </c>
      <c r="L772" t="s">
        <v>1255</v>
      </c>
      <c r="M772" t="s">
        <v>1255</v>
      </c>
      <c r="N772" t="s">
        <v>1255</v>
      </c>
      <c r="O772" t="s">
        <v>1255</v>
      </c>
      <c r="P772" t="s">
        <v>1255</v>
      </c>
    </row>
    <row r="773" spans="1:16">
      <c r="A773" t="s">
        <v>1255</v>
      </c>
      <c r="B773" t="s">
        <v>1255</v>
      </c>
      <c r="C773" t="s">
        <v>10730</v>
      </c>
      <c r="D773" t="s">
        <v>10735</v>
      </c>
      <c r="E773" t="s">
        <v>9730</v>
      </c>
      <c r="F773" t="s">
        <v>9646</v>
      </c>
      <c r="G773" t="s">
        <v>1255</v>
      </c>
      <c r="H773" t="s">
        <v>1255</v>
      </c>
      <c r="I773" t="s">
        <v>1255</v>
      </c>
      <c r="J773" t="s">
        <v>1255</v>
      </c>
      <c r="K773" t="s">
        <v>1255</v>
      </c>
      <c r="L773" t="s">
        <v>1255</v>
      </c>
      <c r="M773" t="s">
        <v>1255</v>
      </c>
      <c r="N773" t="s">
        <v>1255</v>
      </c>
      <c r="O773" t="s">
        <v>1255</v>
      </c>
      <c r="P773" t="s">
        <v>1255</v>
      </c>
    </row>
    <row r="774" spans="1:16">
      <c r="A774" t="s">
        <v>1255</v>
      </c>
      <c r="B774" t="s">
        <v>1255</v>
      </c>
      <c r="C774" t="s">
        <v>10736</v>
      </c>
      <c r="D774" t="s">
        <v>10737</v>
      </c>
      <c r="E774" t="s">
        <v>9680</v>
      </c>
      <c r="F774" t="s">
        <v>9646</v>
      </c>
      <c r="G774" t="s">
        <v>1255</v>
      </c>
      <c r="H774" t="s">
        <v>1255</v>
      </c>
      <c r="I774" t="s">
        <v>1255</v>
      </c>
      <c r="J774" t="s">
        <v>1255</v>
      </c>
      <c r="K774" t="s">
        <v>1255</v>
      </c>
      <c r="L774" t="s">
        <v>1255</v>
      </c>
      <c r="M774" t="s">
        <v>1255</v>
      </c>
      <c r="N774" t="s">
        <v>1255</v>
      </c>
      <c r="O774" t="s">
        <v>1255</v>
      </c>
      <c r="P774" t="s">
        <v>1255</v>
      </c>
    </row>
    <row r="775" spans="1:16">
      <c r="A775" t="s">
        <v>1255</v>
      </c>
      <c r="B775" t="s">
        <v>1255</v>
      </c>
      <c r="C775" t="s">
        <v>10736</v>
      </c>
      <c r="D775" t="s">
        <v>10738</v>
      </c>
      <c r="E775" t="s">
        <v>10721</v>
      </c>
      <c r="F775" t="s">
        <v>9646</v>
      </c>
      <c r="G775" t="s">
        <v>1255</v>
      </c>
      <c r="H775" t="s">
        <v>1255</v>
      </c>
      <c r="I775" t="s">
        <v>1255</v>
      </c>
      <c r="J775" t="s">
        <v>1255</v>
      </c>
      <c r="K775" t="s">
        <v>1255</v>
      </c>
      <c r="L775" t="s">
        <v>1255</v>
      </c>
      <c r="M775" t="s">
        <v>1255</v>
      </c>
      <c r="N775" t="s">
        <v>1255</v>
      </c>
      <c r="O775" t="s">
        <v>1255</v>
      </c>
      <c r="P775" t="s">
        <v>1255</v>
      </c>
    </row>
    <row r="776" spans="1:16">
      <c r="A776" t="s">
        <v>1255</v>
      </c>
      <c r="B776" t="s">
        <v>1255</v>
      </c>
      <c r="C776" t="s">
        <v>10736</v>
      </c>
      <c r="D776" t="s">
        <v>10739</v>
      </c>
      <c r="E776" t="s">
        <v>10109</v>
      </c>
      <c r="F776" t="s">
        <v>1255</v>
      </c>
      <c r="G776" t="s">
        <v>1255</v>
      </c>
      <c r="H776" t="s">
        <v>1255</v>
      </c>
      <c r="I776" t="s">
        <v>1255</v>
      </c>
      <c r="J776" t="s">
        <v>1255</v>
      </c>
      <c r="K776" t="s">
        <v>1255</v>
      </c>
      <c r="L776" t="s">
        <v>1255</v>
      </c>
      <c r="M776" t="s">
        <v>1255</v>
      </c>
      <c r="N776" t="s">
        <v>1255</v>
      </c>
      <c r="O776" t="s">
        <v>1255</v>
      </c>
      <c r="P776" t="s">
        <v>1255</v>
      </c>
    </row>
    <row r="777" spans="1:16">
      <c r="A777" t="s">
        <v>1255</v>
      </c>
      <c r="B777" t="s">
        <v>1255</v>
      </c>
      <c r="C777" t="s">
        <v>10736</v>
      </c>
      <c r="D777" t="s">
        <v>10740</v>
      </c>
      <c r="E777" t="s">
        <v>10608</v>
      </c>
      <c r="F777" t="s">
        <v>1255</v>
      </c>
      <c r="G777" t="s">
        <v>1255</v>
      </c>
      <c r="H777" t="s">
        <v>1255</v>
      </c>
      <c r="I777" t="s">
        <v>1255</v>
      </c>
      <c r="J777" t="s">
        <v>1255</v>
      </c>
      <c r="K777" t="s">
        <v>1255</v>
      </c>
      <c r="L777" t="s">
        <v>1255</v>
      </c>
      <c r="M777" t="s">
        <v>1255</v>
      </c>
      <c r="N777" t="s">
        <v>1255</v>
      </c>
      <c r="O777" t="s">
        <v>1255</v>
      </c>
      <c r="P777" t="s">
        <v>1255</v>
      </c>
    </row>
    <row r="778" spans="1:16">
      <c r="A778" t="s">
        <v>1255</v>
      </c>
      <c r="B778" t="s">
        <v>1255</v>
      </c>
      <c r="C778" t="s">
        <v>10736</v>
      </c>
      <c r="D778" t="s">
        <v>10741</v>
      </c>
      <c r="E778" t="s">
        <v>9730</v>
      </c>
      <c r="F778" t="s">
        <v>1255</v>
      </c>
      <c r="G778" t="s">
        <v>1255</v>
      </c>
      <c r="H778" t="s">
        <v>1255</v>
      </c>
      <c r="I778" t="s">
        <v>1255</v>
      </c>
      <c r="J778" t="s">
        <v>1255</v>
      </c>
      <c r="K778" t="s">
        <v>1255</v>
      </c>
      <c r="L778" t="s">
        <v>1255</v>
      </c>
      <c r="M778" t="s">
        <v>1255</v>
      </c>
      <c r="N778" t="s">
        <v>1255</v>
      </c>
      <c r="O778" t="s">
        <v>1255</v>
      </c>
      <c r="P778" t="s">
        <v>1255</v>
      </c>
    </row>
    <row r="779" spans="1:16">
      <c r="A779" t="s">
        <v>1255</v>
      </c>
      <c r="B779" t="s">
        <v>1255</v>
      </c>
      <c r="C779" t="s">
        <v>10736</v>
      </c>
      <c r="D779" t="s">
        <v>10742</v>
      </c>
      <c r="E779" t="s">
        <v>9680</v>
      </c>
      <c r="F779" t="s">
        <v>1255</v>
      </c>
      <c r="G779" t="s">
        <v>1255</v>
      </c>
      <c r="H779" t="s">
        <v>1255</v>
      </c>
      <c r="I779" t="s">
        <v>1255</v>
      </c>
      <c r="J779" t="s">
        <v>1255</v>
      </c>
      <c r="K779" t="s">
        <v>1255</v>
      </c>
      <c r="L779" t="s">
        <v>1255</v>
      </c>
      <c r="M779" t="s">
        <v>1255</v>
      </c>
      <c r="N779" t="s">
        <v>1255</v>
      </c>
      <c r="O779" t="s">
        <v>1255</v>
      </c>
      <c r="P779" t="s">
        <v>1255</v>
      </c>
    </row>
    <row r="780" spans="1:16">
      <c r="A780" t="s">
        <v>1255</v>
      </c>
      <c r="B780" t="s">
        <v>1255</v>
      </c>
      <c r="C780" t="s">
        <v>10743</v>
      </c>
      <c r="D780" t="s">
        <v>10744</v>
      </c>
      <c r="E780" t="s">
        <v>9730</v>
      </c>
      <c r="F780" t="s">
        <v>9646</v>
      </c>
      <c r="G780" t="s">
        <v>1255</v>
      </c>
      <c r="H780" t="s">
        <v>1255</v>
      </c>
      <c r="I780" t="s">
        <v>1255</v>
      </c>
      <c r="J780" t="s">
        <v>1255</v>
      </c>
      <c r="K780" t="s">
        <v>1255</v>
      </c>
      <c r="L780" t="s">
        <v>1255</v>
      </c>
      <c r="M780" t="s">
        <v>1255</v>
      </c>
      <c r="N780" t="s">
        <v>1255</v>
      </c>
      <c r="O780" t="s">
        <v>1255</v>
      </c>
      <c r="P780" t="s">
        <v>1255</v>
      </c>
    </row>
    <row r="781" spans="1:16">
      <c r="A781" t="s">
        <v>1255</v>
      </c>
      <c r="B781" t="s">
        <v>1255</v>
      </c>
      <c r="C781" t="s">
        <v>10743</v>
      </c>
      <c r="D781" t="s">
        <v>10745</v>
      </c>
      <c r="E781" t="s">
        <v>9730</v>
      </c>
      <c r="F781" t="s">
        <v>9646</v>
      </c>
      <c r="G781" t="s">
        <v>1255</v>
      </c>
      <c r="H781" t="s">
        <v>1255</v>
      </c>
      <c r="I781" t="s">
        <v>1255</v>
      </c>
      <c r="J781" t="s">
        <v>1255</v>
      </c>
      <c r="K781" t="s">
        <v>1255</v>
      </c>
      <c r="L781" t="s">
        <v>1255</v>
      </c>
      <c r="M781" t="s">
        <v>1255</v>
      </c>
      <c r="N781" t="s">
        <v>1255</v>
      </c>
      <c r="O781" t="s">
        <v>1255</v>
      </c>
      <c r="P781" t="s">
        <v>1255</v>
      </c>
    </row>
    <row r="782" spans="1:16">
      <c r="A782" t="s">
        <v>1255</v>
      </c>
      <c r="B782" t="s">
        <v>1255</v>
      </c>
      <c r="C782" t="s">
        <v>10743</v>
      </c>
      <c r="D782" t="s">
        <v>10746</v>
      </c>
      <c r="E782" t="s">
        <v>10237</v>
      </c>
      <c r="F782" t="s">
        <v>9646</v>
      </c>
      <c r="G782" t="s">
        <v>1255</v>
      </c>
      <c r="H782" t="s">
        <v>1255</v>
      </c>
      <c r="I782" t="s">
        <v>1255</v>
      </c>
      <c r="J782" t="s">
        <v>1255</v>
      </c>
      <c r="K782" t="s">
        <v>1255</v>
      </c>
      <c r="L782" t="s">
        <v>1255</v>
      </c>
      <c r="M782" t="s">
        <v>1255</v>
      </c>
      <c r="N782" t="s">
        <v>1255</v>
      </c>
      <c r="O782" t="s">
        <v>1255</v>
      </c>
      <c r="P782" t="s">
        <v>1255</v>
      </c>
    </row>
    <row r="783" spans="1:16">
      <c r="A783" t="s">
        <v>1255</v>
      </c>
      <c r="B783" t="s">
        <v>1255</v>
      </c>
      <c r="C783" t="s">
        <v>10743</v>
      </c>
      <c r="D783" t="s">
        <v>10747</v>
      </c>
      <c r="E783" t="s">
        <v>9645</v>
      </c>
      <c r="F783" t="s">
        <v>9646</v>
      </c>
      <c r="G783" t="s">
        <v>1255</v>
      </c>
      <c r="H783" t="s">
        <v>1255</v>
      </c>
      <c r="I783" t="s">
        <v>1255</v>
      </c>
      <c r="J783" t="s">
        <v>1255</v>
      </c>
      <c r="K783" t="s">
        <v>1255</v>
      </c>
      <c r="L783" t="s">
        <v>1255</v>
      </c>
      <c r="M783" t="s">
        <v>1255</v>
      </c>
      <c r="N783" t="s">
        <v>1255</v>
      </c>
      <c r="O783" t="s">
        <v>1255</v>
      </c>
      <c r="P783" t="s">
        <v>1255</v>
      </c>
    </row>
    <row r="784" spans="1:16">
      <c r="A784" t="s">
        <v>1255</v>
      </c>
      <c r="B784" t="s">
        <v>1255</v>
      </c>
      <c r="C784" t="s">
        <v>10748</v>
      </c>
      <c r="D784" t="s">
        <v>10749</v>
      </c>
      <c r="E784" t="s">
        <v>9645</v>
      </c>
      <c r="F784" t="s">
        <v>9646</v>
      </c>
      <c r="G784" t="s">
        <v>1255</v>
      </c>
      <c r="H784" t="s">
        <v>1255</v>
      </c>
      <c r="I784" t="s">
        <v>1255</v>
      </c>
      <c r="J784" t="s">
        <v>1255</v>
      </c>
      <c r="K784" t="s">
        <v>1255</v>
      </c>
      <c r="L784" t="s">
        <v>1255</v>
      </c>
      <c r="M784" t="s">
        <v>1255</v>
      </c>
      <c r="N784" t="s">
        <v>1255</v>
      </c>
      <c r="O784" t="s">
        <v>1255</v>
      </c>
      <c r="P784" t="s">
        <v>1255</v>
      </c>
    </row>
    <row r="785" spans="1:16">
      <c r="A785" t="s">
        <v>1255</v>
      </c>
      <c r="B785" t="s">
        <v>1255</v>
      </c>
      <c r="C785" t="s">
        <v>10748</v>
      </c>
      <c r="D785" t="s">
        <v>10750</v>
      </c>
      <c r="E785" t="s">
        <v>9782</v>
      </c>
      <c r="F785" t="s">
        <v>9646</v>
      </c>
      <c r="G785" t="s">
        <v>1255</v>
      </c>
      <c r="H785" t="s">
        <v>1255</v>
      </c>
      <c r="I785" t="s">
        <v>1255</v>
      </c>
      <c r="J785" t="s">
        <v>1255</v>
      </c>
      <c r="K785" t="s">
        <v>1255</v>
      </c>
      <c r="L785" t="s">
        <v>1255</v>
      </c>
      <c r="M785" t="s">
        <v>1255</v>
      </c>
      <c r="N785" t="s">
        <v>1255</v>
      </c>
      <c r="O785" t="s">
        <v>1255</v>
      </c>
      <c r="P785" t="s">
        <v>1255</v>
      </c>
    </row>
    <row r="786" spans="1:16">
      <c r="A786" t="s">
        <v>1255</v>
      </c>
      <c r="B786" t="s">
        <v>1255</v>
      </c>
      <c r="C786" t="s">
        <v>10748</v>
      </c>
      <c r="D786" t="s">
        <v>10751</v>
      </c>
      <c r="E786" t="s">
        <v>9680</v>
      </c>
      <c r="F786" t="s">
        <v>1255</v>
      </c>
      <c r="G786" t="s">
        <v>1255</v>
      </c>
      <c r="H786" t="s">
        <v>1255</v>
      </c>
      <c r="I786" t="s">
        <v>1255</v>
      </c>
      <c r="J786" t="s">
        <v>1255</v>
      </c>
      <c r="K786" t="s">
        <v>1255</v>
      </c>
      <c r="L786" t="s">
        <v>1255</v>
      </c>
      <c r="M786" t="s">
        <v>1255</v>
      </c>
      <c r="N786" t="s">
        <v>1255</v>
      </c>
      <c r="O786" t="s">
        <v>1255</v>
      </c>
      <c r="P786" t="s">
        <v>1255</v>
      </c>
    </row>
    <row r="787" spans="1:16">
      <c r="A787" t="s">
        <v>1255</v>
      </c>
      <c r="B787" t="s">
        <v>1255</v>
      </c>
      <c r="C787" t="s">
        <v>10752</v>
      </c>
      <c r="D787" t="s">
        <v>10753</v>
      </c>
      <c r="E787" t="s">
        <v>9646</v>
      </c>
      <c r="F787" t="s">
        <v>10754</v>
      </c>
      <c r="G787" t="s">
        <v>1255</v>
      </c>
      <c r="H787" t="s">
        <v>1255</v>
      </c>
      <c r="I787" t="s">
        <v>1255</v>
      </c>
      <c r="J787" t="s">
        <v>1255</v>
      </c>
      <c r="K787" t="s">
        <v>1255</v>
      </c>
      <c r="L787" t="s">
        <v>1255</v>
      </c>
      <c r="M787" t="s">
        <v>1255</v>
      </c>
      <c r="N787" t="s">
        <v>1255</v>
      </c>
      <c r="O787" t="s">
        <v>1255</v>
      </c>
      <c r="P787" t="s">
        <v>1255</v>
      </c>
    </row>
    <row r="788" spans="1:16">
      <c r="A788" t="s">
        <v>1255</v>
      </c>
      <c r="B788" t="s">
        <v>1255</v>
      </c>
      <c r="C788" t="s">
        <v>10752</v>
      </c>
      <c r="D788" t="s">
        <v>10755</v>
      </c>
      <c r="E788" t="s">
        <v>10476</v>
      </c>
      <c r="F788" t="s">
        <v>1255</v>
      </c>
      <c r="G788" t="s">
        <v>1255</v>
      </c>
      <c r="H788" t="s">
        <v>1255</v>
      </c>
      <c r="I788" t="s">
        <v>1255</v>
      </c>
      <c r="J788" t="s">
        <v>1255</v>
      </c>
      <c r="K788" t="s">
        <v>1255</v>
      </c>
      <c r="L788" t="s">
        <v>1255</v>
      </c>
      <c r="M788" t="s">
        <v>1255</v>
      </c>
      <c r="N788" t="s">
        <v>1255</v>
      </c>
      <c r="O788" t="s">
        <v>1255</v>
      </c>
      <c r="P788" t="s">
        <v>1255</v>
      </c>
    </row>
    <row r="789" spans="1:16">
      <c r="A789" t="s">
        <v>1255</v>
      </c>
      <c r="B789" t="s">
        <v>1255</v>
      </c>
      <c r="C789" t="s">
        <v>10752</v>
      </c>
      <c r="D789" t="s">
        <v>10756</v>
      </c>
      <c r="E789" t="s">
        <v>9645</v>
      </c>
      <c r="F789" t="s">
        <v>9646</v>
      </c>
      <c r="G789" t="s">
        <v>1255</v>
      </c>
      <c r="H789" t="s">
        <v>1255</v>
      </c>
      <c r="I789" t="s">
        <v>1255</v>
      </c>
      <c r="J789" t="s">
        <v>1255</v>
      </c>
      <c r="K789" t="s">
        <v>1255</v>
      </c>
      <c r="L789" t="s">
        <v>1255</v>
      </c>
      <c r="M789" t="s">
        <v>1255</v>
      </c>
      <c r="N789" t="s">
        <v>1255</v>
      </c>
      <c r="O789" t="s">
        <v>1255</v>
      </c>
      <c r="P789" t="s">
        <v>1255</v>
      </c>
    </row>
    <row r="790" spans="1:16">
      <c r="A790" t="s">
        <v>1255</v>
      </c>
      <c r="B790" t="s">
        <v>1255</v>
      </c>
      <c r="C790" t="s">
        <v>10757</v>
      </c>
      <c r="D790" t="s">
        <v>10758</v>
      </c>
      <c r="E790" t="s">
        <v>9646</v>
      </c>
      <c r="F790" t="s">
        <v>9745</v>
      </c>
      <c r="G790" t="s">
        <v>10759</v>
      </c>
      <c r="H790" t="s">
        <v>1255</v>
      </c>
      <c r="I790" t="s">
        <v>1255</v>
      </c>
      <c r="J790" t="s">
        <v>1255</v>
      </c>
      <c r="K790" t="s">
        <v>1255</v>
      </c>
      <c r="L790" t="s">
        <v>1255</v>
      </c>
      <c r="M790" t="s">
        <v>1255</v>
      </c>
      <c r="N790" t="s">
        <v>1255</v>
      </c>
      <c r="O790" t="s">
        <v>1255</v>
      </c>
      <c r="P790" t="s">
        <v>1255</v>
      </c>
    </row>
    <row r="791" spans="1:16">
      <c r="A791" t="s">
        <v>1255</v>
      </c>
      <c r="B791" t="s">
        <v>1255</v>
      </c>
      <c r="C791" t="s">
        <v>10757</v>
      </c>
      <c r="D791" t="s">
        <v>10760</v>
      </c>
      <c r="E791" t="s">
        <v>9646</v>
      </c>
      <c r="F791" t="s">
        <v>9747</v>
      </c>
      <c r="G791" t="s">
        <v>1255</v>
      </c>
      <c r="H791" t="s">
        <v>1255</v>
      </c>
      <c r="I791" t="s">
        <v>1255</v>
      </c>
      <c r="J791" t="s">
        <v>1255</v>
      </c>
      <c r="K791" t="s">
        <v>1255</v>
      </c>
      <c r="L791" t="s">
        <v>1255</v>
      </c>
      <c r="M791" t="s">
        <v>1255</v>
      </c>
      <c r="N791" t="s">
        <v>1255</v>
      </c>
      <c r="O791" t="s">
        <v>1255</v>
      </c>
      <c r="P791" t="s">
        <v>1255</v>
      </c>
    </row>
    <row r="792" spans="1:16">
      <c r="A792" t="s">
        <v>1255</v>
      </c>
      <c r="B792" t="s">
        <v>1255</v>
      </c>
      <c r="C792" t="s">
        <v>10757</v>
      </c>
      <c r="D792" t="s">
        <v>10761</v>
      </c>
      <c r="E792" t="s">
        <v>9646</v>
      </c>
      <c r="F792" t="s">
        <v>9753</v>
      </c>
      <c r="G792" t="s">
        <v>1255</v>
      </c>
      <c r="H792" t="s">
        <v>1255</v>
      </c>
      <c r="I792" t="s">
        <v>1255</v>
      </c>
      <c r="J792" t="s">
        <v>1255</v>
      </c>
      <c r="K792" t="s">
        <v>1255</v>
      </c>
      <c r="L792" t="s">
        <v>1255</v>
      </c>
      <c r="M792" t="s">
        <v>1255</v>
      </c>
      <c r="N792" t="s">
        <v>1255</v>
      </c>
      <c r="O792" t="s">
        <v>1255</v>
      </c>
      <c r="P792" t="s">
        <v>1255</v>
      </c>
    </row>
    <row r="793" spans="1:16">
      <c r="A793" t="s">
        <v>1255</v>
      </c>
      <c r="B793" t="s">
        <v>1255</v>
      </c>
      <c r="C793" t="s">
        <v>10762</v>
      </c>
      <c r="D793" t="s">
        <v>10763</v>
      </c>
      <c r="E793" t="s">
        <v>9646</v>
      </c>
      <c r="F793" t="s">
        <v>10764</v>
      </c>
      <c r="G793" t="s">
        <v>1255</v>
      </c>
      <c r="H793" t="s">
        <v>1255</v>
      </c>
      <c r="I793" t="s">
        <v>1255</v>
      </c>
      <c r="J793" t="s">
        <v>1255</v>
      </c>
      <c r="K793" t="s">
        <v>1255</v>
      </c>
      <c r="L793" t="s">
        <v>1255</v>
      </c>
      <c r="M793" t="s">
        <v>1255</v>
      </c>
      <c r="N793" t="s">
        <v>1255</v>
      </c>
      <c r="O793" t="s">
        <v>1255</v>
      </c>
      <c r="P793" t="s">
        <v>1255</v>
      </c>
    </row>
    <row r="794" spans="1:16">
      <c r="A794" t="s">
        <v>1255</v>
      </c>
      <c r="B794" t="s">
        <v>1255</v>
      </c>
      <c r="C794" t="s">
        <v>10762</v>
      </c>
      <c r="D794" t="s">
        <v>10765</v>
      </c>
      <c r="E794" t="s">
        <v>9645</v>
      </c>
      <c r="F794" t="s">
        <v>9646</v>
      </c>
      <c r="G794" t="s">
        <v>1255</v>
      </c>
      <c r="H794" t="s">
        <v>1255</v>
      </c>
      <c r="I794" t="s">
        <v>1255</v>
      </c>
      <c r="J794" t="s">
        <v>1255</v>
      </c>
      <c r="K794" t="s">
        <v>1255</v>
      </c>
      <c r="L794" t="s">
        <v>1255</v>
      </c>
      <c r="M794" t="s">
        <v>1255</v>
      </c>
      <c r="N794" t="s">
        <v>1255</v>
      </c>
      <c r="O794" t="s">
        <v>1255</v>
      </c>
      <c r="P794" t="s">
        <v>1255</v>
      </c>
    </row>
    <row r="795" spans="1:16">
      <c r="A795" t="s">
        <v>1255</v>
      </c>
      <c r="B795" t="s">
        <v>1255</v>
      </c>
      <c r="C795" t="s">
        <v>10762</v>
      </c>
      <c r="D795" t="s">
        <v>10766</v>
      </c>
      <c r="E795" t="s">
        <v>9645</v>
      </c>
      <c r="F795" t="s">
        <v>9646</v>
      </c>
      <c r="G795" t="s">
        <v>1255</v>
      </c>
      <c r="H795" t="s">
        <v>1255</v>
      </c>
      <c r="I795" t="s">
        <v>1255</v>
      </c>
      <c r="J795" t="s">
        <v>1255</v>
      </c>
      <c r="K795" t="s">
        <v>1255</v>
      </c>
      <c r="L795" t="s">
        <v>1255</v>
      </c>
      <c r="M795" t="s">
        <v>1255</v>
      </c>
      <c r="N795" t="s">
        <v>1255</v>
      </c>
      <c r="O795" t="s">
        <v>1255</v>
      </c>
      <c r="P795" t="s">
        <v>1255</v>
      </c>
    </row>
    <row r="796" spans="1:16">
      <c r="A796" t="s">
        <v>1255</v>
      </c>
      <c r="B796" t="s">
        <v>1255</v>
      </c>
      <c r="C796" t="s">
        <v>10762</v>
      </c>
      <c r="D796" t="s">
        <v>10767</v>
      </c>
      <c r="E796" t="s">
        <v>9645</v>
      </c>
      <c r="F796" t="s">
        <v>9646</v>
      </c>
      <c r="G796" t="s">
        <v>1255</v>
      </c>
      <c r="H796" t="s">
        <v>1255</v>
      </c>
      <c r="I796" t="s">
        <v>1255</v>
      </c>
      <c r="J796" t="s">
        <v>1255</v>
      </c>
      <c r="K796" t="s">
        <v>1255</v>
      </c>
      <c r="L796" t="s">
        <v>1255</v>
      </c>
      <c r="M796" t="s">
        <v>1255</v>
      </c>
      <c r="N796" t="s">
        <v>1255</v>
      </c>
      <c r="O796" t="s">
        <v>1255</v>
      </c>
      <c r="P796" t="s">
        <v>1255</v>
      </c>
    </row>
    <row r="797" spans="1:16">
      <c r="A797" t="s">
        <v>1255</v>
      </c>
      <c r="B797" t="s">
        <v>1255</v>
      </c>
      <c r="C797" t="s">
        <v>10762</v>
      </c>
      <c r="D797" t="s">
        <v>10768</v>
      </c>
      <c r="E797" t="s">
        <v>9705</v>
      </c>
      <c r="F797" t="s">
        <v>9646</v>
      </c>
      <c r="G797" t="s">
        <v>1255</v>
      </c>
      <c r="H797" t="s">
        <v>1255</v>
      </c>
      <c r="I797" t="s">
        <v>1255</v>
      </c>
      <c r="J797" t="s">
        <v>1255</v>
      </c>
      <c r="K797" t="s">
        <v>1255</v>
      </c>
      <c r="L797" t="s">
        <v>1255</v>
      </c>
      <c r="M797" t="s">
        <v>1255</v>
      </c>
      <c r="N797" t="s">
        <v>1255</v>
      </c>
      <c r="O797" t="s">
        <v>1255</v>
      </c>
      <c r="P797" t="s">
        <v>1255</v>
      </c>
    </row>
    <row r="798" spans="1:16">
      <c r="A798" t="s">
        <v>1255</v>
      </c>
      <c r="B798" t="s">
        <v>1255</v>
      </c>
      <c r="C798" t="s">
        <v>10762</v>
      </c>
      <c r="D798" t="s">
        <v>10769</v>
      </c>
      <c r="E798" t="s">
        <v>9646</v>
      </c>
      <c r="F798" t="s">
        <v>10770</v>
      </c>
      <c r="G798" t="s">
        <v>1255</v>
      </c>
      <c r="H798" t="s">
        <v>1255</v>
      </c>
      <c r="I798" t="s">
        <v>1255</v>
      </c>
      <c r="J798" t="s">
        <v>1255</v>
      </c>
      <c r="K798" t="s">
        <v>1255</v>
      </c>
      <c r="L798" t="s">
        <v>1255</v>
      </c>
      <c r="M798" t="s">
        <v>1255</v>
      </c>
      <c r="N798" t="s">
        <v>1255</v>
      </c>
      <c r="O798" t="s">
        <v>1255</v>
      </c>
      <c r="P798" t="s">
        <v>1255</v>
      </c>
    </row>
    <row r="799" spans="1:16">
      <c r="A799" t="s">
        <v>1255</v>
      </c>
      <c r="B799" t="s">
        <v>1255</v>
      </c>
      <c r="C799" t="s">
        <v>10771</v>
      </c>
      <c r="D799" t="s">
        <v>10772</v>
      </c>
      <c r="E799" t="s">
        <v>9646</v>
      </c>
      <c r="F799" t="s">
        <v>10773</v>
      </c>
      <c r="G799" t="s">
        <v>1255</v>
      </c>
      <c r="H799" t="s">
        <v>1255</v>
      </c>
      <c r="I799" t="s">
        <v>1255</v>
      </c>
      <c r="J799" t="s">
        <v>1255</v>
      </c>
      <c r="K799" t="s">
        <v>1255</v>
      </c>
      <c r="L799" t="s">
        <v>1255</v>
      </c>
      <c r="M799" t="s">
        <v>1255</v>
      </c>
      <c r="N799" t="s">
        <v>1255</v>
      </c>
      <c r="O799" t="s">
        <v>1255</v>
      </c>
      <c r="P799" t="s">
        <v>1255</v>
      </c>
    </row>
    <row r="800" spans="1:16">
      <c r="A800" t="s">
        <v>1255</v>
      </c>
      <c r="B800" t="s">
        <v>1255</v>
      </c>
      <c r="C800" t="s">
        <v>10771</v>
      </c>
      <c r="D800" t="s">
        <v>10774</v>
      </c>
      <c r="E800" t="s">
        <v>9646</v>
      </c>
      <c r="F800" t="s">
        <v>10775</v>
      </c>
      <c r="G800" t="s">
        <v>1255</v>
      </c>
      <c r="H800" t="s">
        <v>1255</v>
      </c>
      <c r="I800" t="s">
        <v>1255</v>
      </c>
      <c r="J800" t="s">
        <v>1255</v>
      </c>
      <c r="K800" t="s">
        <v>1255</v>
      </c>
      <c r="L800" t="s">
        <v>1255</v>
      </c>
      <c r="M800" t="s">
        <v>1255</v>
      </c>
      <c r="N800" t="s">
        <v>1255</v>
      </c>
      <c r="O800" t="s">
        <v>1255</v>
      </c>
      <c r="P800" t="s">
        <v>1255</v>
      </c>
    </row>
    <row r="801" spans="1:16">
      <c r="A801" t="s">
        <v>1255</v>
      </c>
      <c r="B801" t="s">
        <v>1255</v>
      </c>
      <c r="C801" t="s">
        <v>10771</v>
      </c>
      <c r="D801" t="s">
        <v>10776</v>
      </c>
      <c r="E801" t="s">
        <v>9646</v>
      </c>
      <c r="F801" t="s">
        <v>10777</v>
      </c>
      <c r="G801" t="s">
        <v>1255</v>
      </c>
      <c r="H801" t="s">
        <v>1255</v>
      </c>
      <c r="I801" t="s">
        <v>1255</v>
      </c>
      <c r="J801" t="s">
        <v>1255</v>
      </c>
      <c r="K801" t="s">
        <v>1255</v>
      </c>
      <c r="L801" t="s">
        <v>1255</v>
      </c>
      <c r="M801" t="s">
        <v>1255</v>
      </c>
      <c r="N801" t="s">
        <v>1255</v>
      </c>
      <c r="O801" t="s">
        <v>1255</v>
      </c>
      <c r="P801" t="s">
        <v>1255</v>
      </c>
    </row>
    <row r="802" spans="1:16">
      <c r="A802" t="s">
        <v>1255</v>
      </c>
      <c r="B802" t="s">
        <v>1255</v>
      </c>
      <c r="C802" t="s">
        <v>10771</v>
      </c>
      <c r="D802" t="s">
        <v>10778</v>
      </c>
      <c r="E802" t="s">
        <v>9646</v>
      </c>
      <c r="F802" t="s">
        <v>10777</v>
      </c>
      <c r="G802" t="s">
        <v>1255</v>
      </c>
      <c r="H802" t="s">
        <v>1255</v>
      </c>
      <c r="I802" t="s">
        <v>1255</v>
      </c>
      <c r="J802" t="s">
        <v>1255</v>
      </c>
      <c r="K802" t="s">
        <v>1255</v>
      </c>
      <c r="L802" t="s">
        <v>1255</v>
      </c>
      <c r="M802" t="s">
        <v>1255</v>
      </c>
      <c r="N802" t="s">
        <v>1255</v>
      </c>
      <c r="O802" t="s">
        <v>1255</v>
      </c>
      <c r="P802" t="s">
        <v>1255</v>
      </c>
    </row>
    <row r="803" spans="1:16">
      <c r="A803" t="s">
        <v>1255</v>
      </c>
      <c r="B803" t="s">
        <v>1255</v>
      </c>
      <c r="C803" t="s">
        <v>10771</v>
      </c>
      <c r="D803" t="s">
        <v>10779</v>
      </c>
      <c r="E803" t="s">
        <v>10109</v>
      </c>
      <c r="F803" t="s">
        <v>9646</v>
      </c>
      <c r="G803" t="s">
        <v>1255</v>
      </c>
      <c r="H803" t="s">
        <v>1255</v>
      </c>
      <c r="I803" t="s">
        <v>1255</v>
      </c>
      <c r="J803" t="s">
        <v>1255</v>
      </c>
      <c r="K803" t="s">
        <v>1255</v>
      </c>
      <c r="L803" t="s">
        <v>1255</v>
      </c>
      <c r="M803" t="s">
        <v>1255</v>
      </c>
      <c r="N803" t="s">
        <v>1255</v>
      </c>
      <c r="O803" t="s">
        <v>1255</v>
      </c>
      <c r="P803" t="s">
        <v>1255</v>
      </c>
    </row>
    <row r="804" spans="1:16">
      <c r="A804" t="s">
        <v>1255</v>
      </c>
      <c r="B804" t="s">
        <v>1255</v>
      </c>
      <c r="C804" t="s">
        <v>10771</v>
      </c>
      <c r="D804" t="s">
        <v>10780</v>
      </c>
      <c r="E804" t="s">
        <v>10728</v>
      </c>
      <c r="F804" t="s">
        <v>9646</v>
      </c>
      <c r="G804" t="s">
        <v>1255</v>
      </c>
      <c r="H804" t="s">
        <v>1255</v>
      </c>
      <c r="I804" t="s">
        <v>1255</v>
      </c>
      <c r="J804" t="s">
        <v>1255</v>
      </c>
      <c r="K804" t="s">
        <v>1255</v>
      </c>
      <c r="L804" t="s">
        <v>1255</v>
      </c>
      <c r="M804" t="s">
        <v>1255</v>
      </c>
      <c r="N804" t="s">
        <v>1255</v>
      </c>
      <c r="O804" t="s">
        <v>1255</v>
      </c>
      <c r="P804" t="s">
        <v>1255</v>
      </c>
    </row>
    <row r="805" spans="1:16">
      <c r="A805" t="s">
        <v>1255</v>
      </c>
      <c r="B805" t="s">
        <v>1255</v>
      </c>
      <c r="C805" t="s">
        <v>10781</v>
      </c>
      <c r="D805" t="s">
        <v>10782</v>
      </c>
      <c r="E805" t="s">
        <v>9684</v>
      </c>
      <c r="F805" t="s">
        <v>1255</v>
      </c>
      <c r="G805" t="s">
        <v>1255</v>
      </c>
      <c r="H805" t="s">
        <v>1255</v>
      </c>
      <c r="I805" t="s">
        <v>1255</v>
      </c>
      <c r="J805" t="s">
        <v>1255</v>
      </c>
      <c r="K805" t="s">
        <v>1255</v>
      </c>
      <c r="L805" t="s">
        <v>1255</v>
      </c>
      <c r="M805" t="s">
        <v>1255</v>
      </c>
      <c r="N805" t="s">
        <v>1255</v>
      </c>
      <c r="O805" t="s">
        <v>1255</v>
      </c>
      <c r="P805" t="s">
        <v>1255</v>
      </c>
    </row>
    <row r="806" spans="1:16">
      <c r="A806" t="s">
        <v>1255</v>
      </c>
      <c r="B806" t="s">
        <v>1255</v>
      </c>
      <c r="C806" t="s">
        <v>10781</v>
      </c>
      <c r="D806" t="s">
        <v>10783</v>
      </c>
      <c r="E806" t="s">
        <v>9737</v>
      </c>
      <c r="F806" t="s">
        <v>1255</v>
      </c>
      <c r="G806" t="s">
        <v>1255</v>
      </c>
      <c r="H806" t="s">
        <v>1255</v>
      </c>
      <c r="I806" t="s">
        <v>1255</v>
      </c>
      <c r="J806" t="s">
        <v>1255</v>
      </c>
      <c r="K806" t="s">
        <v>1255</v>
      </c>
      <c r="L806" t="s">
        <v>1255</v>
      </c>
      <c r="M806" t="s">
        <v>1255</v>
      </c>
      <c r="N806" t="s">
        <v>1255</v>
      </c>
      <c r="O806" t="s">
        <v>1255</v>
      </c>
      <c r="P806" t="s">
        <v>1255</v>
      </c>
    </row>
    <row r="807" spans="1:16">
      <c r="A807" t="s">
        <v>1255</v>
      </c>
      <c r="B807" t="s">
        <v>1255</v>
      </c>
      <c r="C807" t="s">
        <v>10781</v>
      </c>
      <c r="D807" t="s">
        <v>10784</v>
      </c>
      <c r="E807" t="s">
        <v>9646</v>
      </c>
      <c r="F807" t="s">
        <v>10785</v>
      </c>
      <c r="G807" t="s">
        <v>1255</v>
      </c>
      <c r="H807" t="s">
        <v>1255</v>
      </c>
      <c r="I807" t="s">
        <v>1255</v>
      </c>
      <c r="J807" t="s">
        <v>1255</v>
      </c>
      <c r="K807" t="s">
        <v>1255</v>
      </c>
      <c r="L807" t="s">
        <v>1255</v>
      </c>
      <c r="M807" t="s">
        <v>1255</v>
      </c>
      <c r="N807" t="s">
        <v>1255</v>
      </c>
      <c r="O807" t="s">
        <v>1255</v>
      </c>
      <c r="P807" t="s">
        <v>1255</v>
      </c>
    </row>
    <row r="808" spans="1:16">
      <c r="A808" t="s">
        <v>1255</v>
      </c>
      <c r="B808" t="s">
        <v>1255</v>
      </c>
      <c r="C808" t="s">
        <v>10786</v>
      </c>
      <c r="D808" t="s">
        <v>10787</v>
      </c>
      <c r="E808" t="s">
        <v>9646</v>
      </c>
      <c r="F808" t="s">
        <v>10626</v>
      </c>
      <c r="G808" t="s">
        <v>1255</v>
      </c>
      <c r="H808" t="s">
        <v>1255</v>
      </c>
      <c r="I808" t="s">
        <v>1255</v>
      </c>
      <c r="J808" t="s">
        <v>1255</v>
      </c>
      <c r="K808" t="s">
        <v>1255</v>
      </c>
      <c r="L808" t="s">
        <v>1255</v>
      </c>
      <c r="M808" t="s">
        <v>1255</v>
      </c>
      <c r="N808" t="s">
        <v>1255</v>
      </c>
      <c r="O808" t="s">
        <v>1255</v>
      </c>
      <c r="P808" t="s">
        <v>1255</v>
      </c>
    </row>
    <row r="809" spans="1:16">
      <c r="A809" t="s">
        <v>1255</v>
      </c>
      <c r="B809" t="s">
        <v>1255</v>
      </c>
      <c r="C809" t="s">
        <v>10786</v>
      </c>
      <c r="D809" t="s">
        <v>10788</v>
      </c>
      <c r="E809" t="s">
        <v>10789</v>
      </c>
      <c r="F809" t="s">
        <v>1255</v>
      </c>
      <c r="G809" t="s">
        <v>1255</v>
      </c>
      <c r="H809" t="s">
        <v>1255</v>
      </c>
      <c r="I809" t="s">
        <v>1255</v>
      </c>
      <c r="J809" t="s">
        <v>1255</v>
      </c>
      <c r="K809" t="s">
        <v>1255</v>
      </c>
      <c r="L809" t="s">
        <v>1255</v>
      </c>
      <c r="M809" t="s">
        <v>1255</v>
      </c>
      <c r="N809" t="s">
        <v>1255</v>
      </c>
      <c r="O809" t="s">
        <v>1255</v>
      </c>
      <c r="P809" t="s">
        <v>1255</v>
      </c>
    </row>
    <row r="810" spans="1:16">
      <c r="A810" t="s">
        <v>1255</v>
      </c>
      <c r="B810" t="s">
        <v>1255</v>
      </c>
      <c r="C810" t="s">
        <v>10786</v>
      </c>
      <c r="D810" t="s">
        <v>10790</v>
      </c>
      <c r="E810" t="s">
        <v>9889</v>
      </c>
      <c r="F810" t="s">
        <v>1255</v>
      </c>
      <c r="G810" t="s">
        <v>1255</v>
      </c>
      <c r="H810" t="s">
        <v>1255</v>
      </c>
      <c r="I810" t="s">
        <v>1255</v>
      </c>
      <c r="J810" t="s">
        <v>1255</v>
      </c>
      <c r="K810" t="s">
        <v>1255</v>
      </c>
      <c r="L810" t="s">
        <v>1255</v>
      </c>
      <c r="M810" t="s">
        <v>1255</v>
      </c>
      <c r="N810" t="s">
        <v>1255</v>
      </c>
      <c r="O810" t="s">
        <v>1255</v>
      </c>
      <c r="P810" t="s">
        <v>1255</v>
      </c>
    </row>
    <row r="811" spans="1:16">
      <c r="A811" t="s">
        <v>1255</v>
      </c>
      <c r="B811" t="s">
        <v>1255</v>
      </c>
      <c r="C811" t="s">
        <v>10786</v>
      </c>
      <c r="D811" t="s">
        <v>10791</v>
      </c>
      <c r="E811" t="s">
        <v>10792</v>
      </c>
      <c r="F811" t="s">
        <v>1255</v>
      </c>
      <c r="G811" t="s">
        <v>1255</v>
      </c>
      <c r="H811" t="s">
        <v>1255</v>
      </c>
      <c r="I811" t="s">
        <v>1255</v>
      </c>
      <c r="J811" t="s">
        <v>1255</v>
      </c>
      <c r="K811" t="s">
        <v>1255</v>
      </c>
      <c r="L811" t="s">
        <v>1255</v>
      </c>
      <c r="M811" t="s">
        <v>1255</v>
      </c>
      <c r="N811" t="s">
        <v>1255</v>
      </c>
      <c r="O811" t="s">
        <v>1255</v>
      </c>
      <c r="P811" t="s">
        <v>1255</v>
      </c>
    </row>
    <row r="812" spans="1:16">
      <c r="A812" t="s">
        <v>1255</v>
      </c>
      <c r="B812" t="s">
        <v>10793</v>
      </c>
      <c r="C812" t="s">
        <v>10786</v>
      </c>
      <c r="D812" t="s">
        <v>10794</v>
      </c>
      <c r="E812" t="s">
        <v>9646</v>
      </c>
      <c r="F812" t="s">
        <v>10795</v>
      </c>
      <c r="G812" t="s">
        <v>1255</v>
      </c>
      <c r="H812" t="s">
        <v>1255</v>
      </c>
      <c r="I812" t="s">
        <v>1255</v>
      </c>
      <c r="J812" t="s">
        <v>1255</v>
      </c>
      <c r="K812" t="s">
        <v>1255</v>
      </c>
      <c r="L812" t="s">
        <v>1255</v>
      </c>
      <c r="M812" t="s">
        <v>1255</v>
      </c>
      <c r="N812" t="s">
        <v>1255</v>
      </c>
      <c r="O812" t="s">
        <v>1255</v>
      </c>
      <c r="P812" t="s">
        <v>1255</v>
      </c>
    </row>
    <row r="813" spans="1:16">
      <c r="A813" t="s">
        <v>1255</v>
      </c>
      <c r="B813" t="s">
        <v>10796</v>
      </c>
      <c r="C813" t="s">
        <v>10786</v>
      </c>
      <c r="D813" t="s">
        <v>10797</v>
      </c>
      <c r="E813" t="s">
        <v>9646</v>
      </c>
      <c r="F813" t="s">
        <v>10798</v>
      </c>
      <c r="G813" t="s">
        <v>1255</v>
      </c>
      <c r="H813" t="s">
        <v>1255</v>
      </c>
      <c r="I813" t="s">
        <v>1255</v>
      </c>
      <c r="J813" t="s">
        <v>1255</v>
      </c>
      <c r="K813" t="s">
        <v>1255</v>
      </c>
      <c r="L813" t="s">
        <v>1255</v>
      </c>
      <c r="M813" t="s">
        <v>1255</v>
      </c>
      <c r="N813" t="s">
        <v>1255</v>
      </c>
      <c r="O813" t="s">
        <v>1255</v>
      </c>
      <c r="P813" t="s">
        <v>1255</v>
      </c>
    </row>
    <row r="814" spans="1:16">
      <c r="A814" t="s">
        <v>1255</v>
      </c>
      <c r="B814" t="s">
        <v>1255</v>
      </c>
      <c r="C814" t="s">
        <v>10786</v>
      </c>
      <c r="D814" t="s">
        <v>10799</v>
      </c>
      <c r="E814" t="s">
        <v>10109</v>
      </c>
      <c r="F814" t="s">
        <v>9646</v>
      </c>
      <c r="G814" t="s">
        <v>1255</v>
      </c>
      <c r="H814" t="s">
        <v>1255</v>
      </c>
      <c r="I814" t="s">
        <v>1255</v>
      </c>
      <c r="J814" t="s">
        <v>1255</v>
      </c>
      <c r="K814" t="s">
        <v>1255</v>
      </c>
      <c r="L814" t="s">
        <v>1255</v>
      </c>
      <c r="M814" t="s">
        <v>1255</v>
      </c>
      <c r="N814" t="s">
        <v>1255</v>
      </c>
      <c r="O814" t="s">
        <v>1255</v>
      </c>
      <c r="P814" t="s">
        <v>1255</v>
      </c>
    </row>
    <row r="815" spans="1:16">
      <c r="A815" t="s">
        <v>1255</v>
      </c>
      <c r="B815" t="s">
        <v>1255</v>
      </c>
      <c r="C815" t="s">
        <v>10800</v>
      </c>
      <c r="D815" t="s">
        <v>10801</v>
      </c>
      <c r="E815" t="s">
        <v>10109</v>
      </c>
      <c r="F815" t="s">
        <v>9646</v>
      </c>
      <c r="G815" t="s">
        <v>1255</v>
      </c>
      <c r="H815" t="s">
        <v>1255</v>
      </c>
      <c r="I815" t="s">
        <v>1255</v>
      </c>
      <c r="J815" t="s">
        <v>1255</v>
      </c>
      <c r="K815" t="s">
        <v>1255</v>
      </c>
      <c r="L815" t="s">
        <v>1255</v>
      </c>
      <c r="M815" t="s">
        <v>1255</v>
      </c>
      <c r="N815" t="s">
        <v>1255</v>
      </c>
      <c r="O815" t="s">
        <v>1255</v>
      </c>
      <c r="P815" t="s">
        <v>1255</v>
      </c>
    </row>
    <row r="816" spans="1:16">
      <c r="A816" t="s">
        <v>1255</v>
      </c>
      <c r="B816" t="s">
        <v>1255</v>
      </c>
      <c r="C816" t="s">
        <v>10800</v>
      </c>
      <c r="D816" t="s">
        <v>10802</v>
      </c>
      <c r="E816" t="s">
        <v>10109</v>
      </c>
      <c r="F816" t="s">
        <v>9646</v>
      </c>
      <c r="G816" t="s">
        <v>1255</v>
      </c>
      <c r="H816" t="s">
        <v>1255</v>
      </c>
      <c r="I816" t="s">
        <v>1255</v>
      </c>
      <c r="J816" t="s">
        <v>1255</v>
      </c>
      <c r="K816" t="s">
        <v>1255</v>
      </c>
      <c r="L816" t="s">
        <v>1255</v>
      </c>
      <c r="M816" t="s">
        <v>1255</v>
      </c>
      <c r="N816" t="s">
        <v>1255</v>
      </c>
      <c r="O816" t="s">
        <v>1255</v>
      </c>
      <c r="P816" t="s">
        <v>1255</v>
      </c>
    </row>
    <row r="817" spans="1:16">
      <c r="A817" t="s">
        <v>1255</v>
      </c>
      <c r="B817" t="s">
        <v>1255</v>
      </c>
      <c r="C817" t="s">
        <v>10800</v>
      </c>
      <c r="D817" t="s">
        <v>10803</v>
      </c>
      <c r="E817" t="s">
        <v>10003</v>
      </c>
      <c r="F817" t="s">
        <v>9646</v>
      </c>
      <c r="G817" t="s">
        <v>1255</v>
      </c>
      <c r="H817" t="s">
        <v>1255</v>
      </c>
      <c r="I817" t="s">
        <v>1255</v>
      </c>
      <c r="J817" t="s">
        <v>1255</v>
      </c>
      <c r="K817" t="s">
        <v>1255</v>
      </c>
      <c r="L817" t="s">
        <v>1255</v>
      </c>
      <c r="M817" t="s">
        <v>1255</v>
      </c>
      <c r="N817" t="s">
        <v>1255</v>
      </c>
      <c r="O817" t="s">
        <v>1255</v>
      </c>
      <c r="P817" t="s">
        <v>1255</v>
      </c>
    </row>
    <row r="818" spans="1:16">
      <c r="A818" t="s">
        <v>1255</v>
      </c>
      <c r="B818" t="s">
        <v>1255</v>
      </c>
      <c r="C818" t="s">
        <v>10800</v>
      </c>
      <c r="D818" t="s">
        <v>10804</v>
      </c>
      <c r="E818" t="s">
        <v>10003</v>
      </c>
      <c r="F818" t="s">
        <v>9646</v>
      </c>
      <c r="G818" t="s">
        <v>1255</v>
      </c>
      <c r="H818" t="s">
        <v>1255</v>
      </c>
      <c r="I818" t="s">
        <v>1255</v>
      </c>
      <c r="J818" t="s">
        <v>1255</v>
      </c>
      <c r="K818" t="s">
        <v>1255</v>
      </c>
      <c r="L818" t="s">
        <v>1255</v>
      </c>
      <c r="M818" t="s">
        <v>1255</v>
      </c>
      <c r="N818" t="s">
        <v>1255</v>
      </c>
      <c r="O818" t="s">
        <v>1255</v>
      </c>
      <c r="P818" t="s">
        <v>1255</v>
      </c>
    </row>
    <row r="819" spans="1:16">
      <c r="A819" t="s">
        <v>1255</v>
      </c>
      <c r="B819" t="s">
        <v>1255</v>
      </c>
      <c r="C819" t="s">
        <v>10800</v>
      </c>
      <c r="D819" t="s">
        <v>10805</v>
      </c>
      <c r="E819" t="s">
        <v>9646</v>
      </c>
      <c r="F819" t="s">
        <v>10806</v>
      </c>
      <c r="G819" t="s">
        <v>1255</v>
      </c>
      <c r="H819" t="s">
        <v>1255</v>
      </c>
      <c r="I819" t="s">
        <v>1255</v>
      </c>
      <c r="J819" t="s">
        <v>1255</v>
      </c>
      <c r="K819" t="s">
        <v>1255</v>
      </c>
      <c r="L819" t="s">
        <v>1255</v>
      </c>
      <c r="M819" t="s">
        <v>1255</v>
      </c>
      <c r="N819" t="s">
        <v>1255</v>
      </c>
      <c r="O819" t="s">
        <v>1255</v>
      </c>
      <c r="P819" t="s">
        <v>1255</v>
      </c>
    </row>
    <row r="820" spans="1:16">
      <c r="A820" t="s">
        <v>1255</v>
      </c>
      <c r="B820" t="s">
        <v>1255</v>
      </c>
      <c r="C820" t="s">
        <v>10800</v>
      </c>
      <c r="D820" t="s">
        <v>10807</v>
      </c>
      <c r="E820" t="s">
        <v>9646</v>
      </c>
      <c r="F820" t="s">
        <v>10806</v>
      </c>
      <c r="G820" t="s">
        <v>1255</v>
      </c>
      <c r="H820" t="s">
        <v>1255</v>
      </c>
      <c r="I820" t="s">
        <v>1255</v>
      </c>
      <c r="J820" t="s">
        <v>1255</v>
      </c>
      <c r="K820" t="s">
        <v>1255</v>
      </c>
      <c r="L820" t="s">
        <v>1255</v>
      </c>
      <c r="M820" t="s">
        <v>1255</v>
      </c>
      <c r="N820" t="s">
        <v>1255</v>
      </c>
      <c r="O820" t="s">
        <v>1255</v>
      </c>
      <c r="P820" t="s">
        <v>1255</v>
      </c>
    </row>
    <row r="821" spans="1:16">
      <c r="A821" t="s">
        <v>1255</v>
      </c>
      <c r="B821" t="s">
        <v>1255</v>
      </c>
      <c r="C821" t="s">
        <v>10800</v>
      </c>
      <c r="D821" t="s">
        <v>10808</v>
      </c>
      <c r="E821" t="s">
        <v>9646</v>
      </c>
      <c r="F821" t="s">
        <v>10806</v>
      </c>
      <c r="G821" t="s">
        <v>1255</v>
      </c>
      <c r="H821" t="s">
        <v>1255</v>
      </c>
      <c r="I821" t="s">
        <v>1255</v>
      </c>
      <c r="J821" t="s">
        <v>1255</v>
      </c>
      <c r="K821" t="s">
        <v>1255</v>
      </c>
      <c r="L821" t="s">
        <v>1255</v>
      </c>
      <c r="M821" t="s">
        <v>1255</v>
      </c>
      <c r="N821" t="s">
        <v>1255</v>
      </c>
      <c r="O821" t="s">
        <v>1255</v>
      </c>
      <c r="P821" t="s">
        <v>1255</v>
      </c>
    </row>
    <row r="822" spans="1:16">
      <c r="A822" t="s">
        <v>1255</v>
      </c>
      <c r="B822" t="s">
        <v>1255</v>
      </c>
      <c r="C822" t="s">
        <v>10800</v>
      </c>
      <c r="D822" t="s">
        <v>10809</v>
      </c>
      <c r="E822" t="s">
        <v>9646</v>
      </c>
      <c r="F822" t="s">
        <v>10806</v>
      </c>
      <c r="G822" t="s">
        <v>1255</v>
      </c>
      <c r="H822" t="s">
        <v>1255</v>
      </c>
      <c r="I822" t="s">
        <v>1255</v>
      </c>
      <c r="J822" t="s">
        <v>1255</v>
      </c>
      <c r="K822" t="s">
        <v>1255</v>
      </c>
      <c r="L822" t="s">
        <v>1255</v>
      </c>
      <c r="M822" t="s">
        <v>1255</v>
      </c>
      <c r="N822" t="s">
        <v>1255</v>
      </c>
      <c r="O822" t="s">
        <v>1255</v>
      </c>
      <c r="P822" t="s">
        <v>1255</v>
      </c>
    </row>
    <row r="823" spans="1:16">
      <c r="A823" t="s">
        <v>1255</v>
      </c>
      <c r="B823" t="s">
        <v>1255</v>
      </c>
      <c r="C823" t="s">
        <v>10800</v>
      </c>
      <c r="D823" t="s">
        <v>10810</v>
      </c>
      <c r="E823" t="s">
        <v>9680</v>
      </c>
      <c r="F823" t="s">
        <v>1255</v>
      </c>
      <c r="G823" t="s">
        <v>1255</v>
      </c>
      <c r="H823" t="s">
        <v>1255</v>
      </c>
      <c r="I823" t="s">
        <v>1255</v>
      </c>
      <c r="J823" t="s">
        <v>1255</v>
      </c>
      <c r="K823" t="s">
        <v>1255</v>
      </c>
      <c r="L823" t="s">
        <v>1255</v>
      </c>
      <c r="M823" t="s">
        <v>1255</v>
      </c>
      <c r="N823" t="s">
        <v>1255</v>
      </c>
      <c r="O823" t="s">
        <v>1255</v>
      </c>
      <c r="P823" t="s">
        <v>1255</v>
      </c>
    </row>
    <row r="824" spans="1:16">
      <c r="A824" t="s">
        <v>1255</v>
      </c>
      <c r="B824" t="s">
        <v>1255</v>
      </c>
      <c r="C824" t="s">
        <v>10811</v>
      </c>
      <c r="D824" t="s">
        <v>10812</v>
      </c>
      <c r="E824" t="s">
        <v>10813</v>
      </c>
      <c r="F824" t="s">
        <v>9646</v>
      </c>
      <c r="G824" t="s">
        <v>1255</v>
      </c>
      <c r="H824" t="s">
        <v>1255</v>
      </c>
      <c r="I824" t="s">
        <v>1255</v>
      </c>
      <c r="J824" t="s">
        <v>1255</v>
      </c>
      <c r="K824" t="s">
        <v>1255</v>
      </c>
      <c r="L824" t="s">
        <v>1255</v>
      </c>
      <c r="M824" t="s">
        <v>1255</v>
      </c>
      <c r="N824" t="s">
        <v>1255</v>
      </c>
      <c r="O824" t="s">
        <v>1255</v>
      </c>
      <c r="P824" t="s">
        <v>1255</v>
      </c>
    </row>
    <row r="825" spans="1:16">
      <c r="A825" t="s">
        <v>1255</v>
      </c>
      <c r="B825" t="s">
        <v>1255</v>
      </c>
      <c r="C825" t="s">
        <v>10811</v>
      </c>
      <c r="D825" t="s">
        <v>10814</v>
      </c>
      <c r="E825" t="s">
        <v>9889</v>
      </c>
      <c r="F825" t="s">
        <v>9646</v>
      </c>
      <c r="G825" t="s">
        <v>1255</v>
      </c>
      <c r="H825" t="s">
        <v>1255</v>
      </c>
      <c r="I825" t="s">
        <v>1255</v>
      </c>
      <c r="J825" t="s">
        <v>1255</v>
      </c>
      <c r="K825" t="s">
        <v>1255</v>
      </c>
      <c r="L825" t="s">
        <v>1255</v>
      </c>
      <c r="M825" t="s">
        <v>1255</v>
      </c>
      <c r="N825" t="s">
        <v>1255</v>
      </c>
      <c r="O825" t="s">
        <v>1255</v>
      </c>
      <c r="P825" t="s">
        <v>1255</v>
      </c>
    </row>
    <row r="826" spans="1:16">
      <c r="A826" t="s">
        <v>1255</v>
      </c>
      <c r="B826" t="s">
        <v>1255</v>
      </c>
      <c r="C826" t="s">
        <v>10811</v>
      </c>
      <c r="D826" t="s">
        <v>10815</v>
      </c>
      <c r="E826" t="s">
        <v>10109</v>
      </c>
      <c r="F826" t="s">
        <v>9646</v>
      </c>
      <c r="G826" t="s">
        <v>1255</v>
      </c>
      <c r="H826" t="s">
        <v>1255</v>
      </c>
      <c r="I826" t="s">
        <v>1255</v>
      </c>
      <c r="J826" t="s">
        <v>1255</v>
      </c>
      <c r="K826" t="s">
        <v>1255</v>
      </c>
      <c r="L826" t="s">
        <v>1255</v>
      </c>
      <c r="M826" t="s">
        <v>1255</v>
      </c>
      <c r="N826" t="s">
        <v>1255</v>
      </c>
      <c r="O826" t="s">
        <v>1255</v>
      </c>
      <c r="P826" t="s">
        <v>1255</v>
      </c>
    </row>
    <row r="827" spans="1:16">
      <c r="A827" t="s">
        <v>1255</v>
      </c>
      <c r="B827" t="s">
        <v>1255</v>
      </c>
      <c r="C827" t="s">
        <v>10811</v>
      </c>
      <c r="D827" t="s">
        <v>10816</v>
      </c>
      <c r="E827" t="s">
        <v>10109</v>
      </c>
      <c r="F827" t="s">
        <v>1255</v>
      </c>
      <c r="G827" t="s">
        <v>1255</v>
      </c>
      <c r="H827" t="s">
        <v>1255</v>
      </c>
      <c r="I827" t="s">
        <v>1255</v>
      </c>
      <c r="J827" t="s">
        <v>1255</v>
      </c>
      <c r="K827" t="s">
        <v>1255</v>
      </c>
      <c r="L827" t="s">
        <v>1255</v>
      </c>
      <c r="M827" t="s">
        <v>1255</v>
      </c>
      <c r="N827" t="s">
        <v>1255</v>
      </c>
      <c r="O827" t="s">
        <v>1255</v>
      </c>
      <c r="P827" t="s">
        <v>1255</v>
      </c>
    </row>
    <row r="828" spans="1:16">
      <c r="A828" t="s">
        <v>1255</v>
      </c>
      <c r="B828" t="s">
        <v>1255</v>
      </c>
      <c r="C828" t="s">
        <v>10811</v>
      </c>
      <c r="D828" t="s">
        <v>10817</v>
      </c>
      <c r="E828" t="s">
        <v>10109</v>
      </c>
      <c r="F828" t="s">
        <v>1255</v>
      </c>
      <c r="G828" t="s">
        <v>1255</v>
      </c>
      <c r="H828" t="s">
        <v>1255</v>
      </c>
      <c r="I828" t="s">
        <v>1255</v>
      </c>
      <c r="J828" t="s">
        <v>1255</v>
      </c>
      <c r="K828" t="s">
        <v>1255</v>
      </c>
      <c r="L828" t="s">
        <v>1255</v>
      </c>
      <c r="M828" t="s">
        <v>1255</v>
      </c>
      <c r="N828" t="s">
        <v>1255</v>
      </c>
      <c r="O828" t="s">
        <v>1255</v>
      </c>
      <c r="P828" t="s">
        <v>1255</v>
      </c>
    </row>
    <row r="829" spans="1:16">
      <c r="A829" t="s">
        <v>1255</v>
      </c>
      <c r="B829" t="s">
        <v>1255</v>
      </c>
      <c r="C829" t="s">
        <v>10818</v>
      </c>
      <c r="D829" t="s">
        <v>10819</v>
      </c>
      <c r="E829" t="s">
        <v>10109</v>
      </c>
      <c r="F829" t="s">
        <v>9646</v>
      </c>
      <c r="G829" t="s">
        <v>1255</v>
      </c>
      <c r="H829" t="s">
        <v>1255</v>
      </c>
      <c r="I829" t="s">
        <v>1255</v>
      </c>
      <c r="J829" t="s">
        <v>1255</v>
      </c>
      <c r="K829" t="s">
        <v>1255</v>
      </c>
      <c r="L829" t="s">
        <v>1255</v>
      </c>
      <c r="M829" t="s">
        <v>1255</v>
      </c>
      <c r="N829" t="s">
        <v>1255</v>
      </c>
      <c r="O829" t="s">
        <v>1255</v>
      </c>
      <c r="P829" t="s">
        <v>1255</v>
      </c>
    </row>
    <row r="830" spans="1:16">
      <c r="A830" t="s">
        <v>1255</v>
      </c>
      <c r="B830" t="s">
        <v>1255</v>
      </c>
      <c r="C830" t="s">
        <v>10818</v>
      </c>
      <c r="D830" t="s">
        <v>10820</v>
      </c>
      <c r="E830" t="s">
        <v>10109</v>
      </c>
      <c r="F830" t="s">
        <v>9646</v>
      </c>
      <c r="G830" t="s">
        <v>1255</v>
      </c>
      <c r="H830" t="s">
        <v>1255</v>
      </c>
      <c r="I830" t="s">
        <v>1255</v>
      </c>
      <c r="J830" t="s">
        <v>1255</v>
      </c>
      <c r="K830" t="s">
        <v>1255</v>
      </c>
      <c r="L830" t="s">
        <v>1255</v>
      </c>
      <c r="M830" t="s">
        <v>1255</v>
      </c>
      <c r="N830" t="s">
        <v>1255</v>
      </c>
      <c r="O830" t="s">
        <v>1255</v>
      </c>
      <c r="P830" t="s">
        <v>1255</v>
      </c>
    </row>
    <row r="831" spans="1:16">
      <c r="A831" t="s">
        <v>1255</v>
      </c>
      <c r="B831" t="s">
        <v>1255</v>
      </c>
      <c r="C831" t="s">
        <v>10818</v>
      </c>
      <c r="D831" t="s">
        <v>10821</v>
      </c>
      <c r="E831" t="s">
        <v>10109</v>
      </c>
      <c r="F831" t="s">
        <v>9646</v>
      </c>
      <c r="G831" t="s">
        <v>1255</v>
      </c>
      <c r="H831" t="s">
        <v>1255</v>
      </c>
      <c r="I831" t="s">
        <v>1255</v>
      </c>
      <c r="J831" t="s">
        <v>1255</v>
      </c>
      <c r="K831" t="s">
        <v>1255</v>
      </c>
      <c r="L831" t="s">
        <v>1255</v>
      </c>
      <c r="M831" t="s">
        <v>1255</v>
      </c>
      <c r="N831" t="s">
        <v>1255</v>
      </c>
      <c r="O831" t="s">
        <v>1255</v>
      </c>
      <c r="P831" t="s">
        <v>1255</v>
      </c>
    </row>
    <row r="832" spans="1:16">
      <c r="A832" t="s">
        <v>1255</v>
      </c>
      <c r="B832" t="s">
        <v>1255</v>
      </c>
      <c r="C832" t="s">
        <v>10818</v>
      </c>
      <c r="D832" t="s">
        <v>10822</v>
      </c>
      <c r="E832" t="s">
        <v>9705</v>
      </c>
      <c r="F832" t="s">
        <v>9646</v>
      </c>
      <c r="G832" t="s">
        <v>1255</v>
      </c>
      <c r="H832" t="s">
        <v>1255</v>
      </c>
      <c r="I832" t="s">
        <v>1255</v>
      </c>
      <c r="J832" t="s">
        <v>1255</v>
      </c>
      <c r="K832" t="s">
        <v>1255</v>
      </c>
      <c r="L832" t="s">
        <v>1255</v>
      </c>
      <c r="M832" t="s">
        <v>1255</v>
      </c>
      <c r="N832" t="s">
        <v>1255</v>
      </c>
      <c r="O832" t="s">
        <v>1255</v>
      </c>
      <c r="P832" t="s">
        <v>1255</v>
      </c>
    </row>
    <row r="833" spans="1:16">
      <c r="A833" t="s">
        <v>1255</v>
      </c>
      <c r="B833" t="s">
        <v>1255</v>
      </c>
      <c r="C833" t="s">
        <v>10818</v>
      </c>
      <c r="D833" t="s">
        <v>10823</v>
      </c>
      <c r="E833" t="s">
        <v>10109</v>
      </c>
      <c r="F833" t="s">
        <v>1255</v>
      </c>
      <c r="G833" t="s">
        <v>1255</v>
      </c>
      <c r="H833" t="s">
        <v>1255</v>
      </c>
      <c r="I833" t="s">
        <v>1255</v>
      </c>
      <c r="J833" t="s">
        <v>1255</v>
      </c>
      <c r="K833" t="s">
        <v>1255</v>
      </c>
      <c r="L833" t="s">
        <v>1255</v>
      </c>
      <c r="M833" t="s">
        <v>1255</v>
      </c>
      <c r="N833" t="s">
        <v>1255</v>
      </c>
      <c r="O833" t="s">
        <v>1255</v>
      </c>
      <c r="P833" t="s">
        <v>1255</v>
      </c>
    </row>
    <row r="834" spans="1:16">
      <c r="A834" t="s">
        <v>1255</v>
      </c>
      <c r="B834" t="s">
        <v>1255</v>
      </c>
      <c r="C834" t="s">
        <v>10818</v>
      </c>
      <c r="D834" t="s">
        <v>10824</v>
      </c>
      <c r="E834" t="s">
        <v>10109</v>
      </c>
      <c r="F834" t="s">
        <v>1255</v>
      </c>
      <c r="G834" t="s">
        <v>1255</v>
      </c>
      <c r="H834" t="s">
        <v>1255</v>
      </c>
      <c r="I834" t="s">
        <v>1255</v>
      </c>
      <c r="J834" t="s">
        <v>1255</v>
      </c>
      <c r="K834" t="s">
        <v>1255</v>
      </c>
      <c r="L834" t="s">
        <v>1255</v>
      </c>
      <c r="M834" t="s">
        <v>1255</v>
      </c>
      <c r="N834" t="s">
        <v>1255</v>
      </c>
      <c r="O834" t="s">
        <v>1255</v>
      </c>
      <c r="P834" t="s">
        <v>1255</v>
      </c>
    </row>
    <row r="835" spans="1:16">
      <c r="A835" t="s">
        <v>1255</v>
      </c>
      <c r="B835" t="s">
        <v>1255</v>
      </c>
      <c r="C835" t="s">
        <v>10825</v>
      </c>
      <c r="D835" t="s">
        <v>10826</v>
      </c>
      <c r="E835" t="s">
        <v>9645</v>
      </c>
      <c r="F835" t="s">
        <v>1255</v>
      </c>
      <c r="G835" t="s">
        <v>1255</v>
      </c>
      <c r="H835" t="s">
        <v>1255</v>
      </c>
      <c r="I835" t="s">
        <v>1255</v>
      </c>
      <c r="J835" t="s">
        <v>1255</v>
      </c>
      <c r="K835" t="s">
        <v>1255</v>
      </c>
      <c r="L835" t="s">
        <v>1255</v>
      </c>
      <c r="M835" t="s">
        <v>1255</v>
      </c>
      <c r="N835" t="s">
        <v>1255</v>
      </c>
      <c r="O835" t="s">
        <v>1255</v>
      </c>
      <c r="P835" t="s">
        <v>1255</v>
      </c>
    </row>
    <row r="836" spans="1:16">
      <c r="A836" t="s">
        <v>1255</v>
      </c>
      <c r="B836" t="s">
        <v>1255</v>
      </c>
      <c r="C836" t="s">
        <v>10827</v>
      </c>
      <c r="D836" t="s">
        <v>10828</v>
      </c>
      <c r="E836" t="s">
        <v>9730</v>
      </c>
      <c r="F836" t="s">
        <v>1255</v>
      </c>
      <c r="G836" t="s">
        <v>1255</v>
      </c>
      <c r="H836" t="s">
        <v>1255</v>
      </c>
      <c r="I836" t="s">
        <v>1255</v>
      </c>
      <c r="J836" t="s">
        <v>1255</v>
      </c>
      <c r="K836" t="s">
        <v>1255</v>
      </c>
      <c r="L836" t="s">
        <v>1255</v>
      </c>
      <c r="M836" t="s">
        <v>1255</v>
      </c>
      <c r="N836" t="s">
        <v>1255</v>
      </c>
      <c r="O836" t="s">
        <v>1255</v>
      </c>
      <c r="P836" t="s">
        <v>1255</v>
      </c>
    </row>
    <row r="837" spans="1:16">
      <c r="A837" t="s">
        <v>1255</v>
      </c>
      <c r="B837" t="s">
        <v>10829</v>
      </c>
      <c r="C837" t="s">
        <v>10827</v>
      </c>
      <c r="D837" t="s">
        <v>10830</v>
      </c>
      <c r="E837" t="s">
        <v>9646</v>
      </c>
      <c r="F837" t="s">
        <v>10626</v>
      </c>
      <c r="G837" t="s">
        <v>1255</v>
      </c>
      <c r="H837" t="s">
        <v>1255</v>
      </c>
      <c r="I837" t="s">
        <v>1255</v>
      </c>
      <c r="J837" t="s">
        <v>1255</v>
      </c>
      <c r="K837" t="s">
        <v>1255</v>
      </c>
      <c r="L837" t="s">
        <v>1255</v>
      </c>
      <c r="M837" t="s">
        <v>1255</v>
      </c>
      <c r="N837" t="s">
        <v>1255</v>
      </c>
      <c r="O837" t="s">
        <v>1255</v>
      </c>
      <c r="P837" t="s">
        <v>1255</v>
      </c>
    </row>
    <row r="838" spans="1:16">
      <c r="A838" t="s">
        <v>1255</v>
      </c>
      <c r="B838" t="s">
        <v>1255</v>
      </c>
      <c r="C838" t="s">
        <v>10827</v>
      </c>
      <c r="D838" t="s">
        <v>10831</v>
      </c>
      <c r="E838" t="s">
        <v>9680</v>
      </c>
      <c r="F838" t="s">
        <v>9646</v>
      </c>
      <c r="G838" t="s">
        <v>1255</v>
      </c>
      <c r="H838" t="s">
        <v>1255</v>
      </c>
      <c r="I838" t="s">
        <v>1255</v>
      </c>
      <c r="J838" t="s">
        <v>1255</v>
      </c>
      <c r="K838" t="s">
        <v>1255</v>
      </c>
      <c r="L838" t="s">
        <v>1255</v>
      </c>
      <c r="M838" t="s">
        <v>1255</v>
      </c>
      <c r="N838" t="s">
        <v>1255</v>
      </c>
      <c r="O838" t="s">
        <v>1255</v>
      </c>
      <c r="P838" t="s">
        <v>1255</v>
      </c>
    </row>
    <row r="839" spans="1:16">
      <c r="A839" t="s">
        <v>1255</v>
      </c>
      <c r="B839" t="s">
        <v>10832</v>
      </c>
      <c r="C839" t="s">
        <v>10827</v>
      </c>
      <c r="D839" t="s">
        <v>10833</v>
      </c>
      <c r="E839" t="s">
        <v>9646</v>
      </c>
      <c r="F839" t="s">
        <v>10626</v>
      </c>
      <c r="G839" t="s">
        <v>1255</v>
      </c>
      <c r="H839" t="s">
        <v>1255</v>
      </c>
      <c r="I839" t="s">
        <v>1255</v>
      </c>
      <c r="J839" t="s">
        <v>1255</v>
      </c>
      <c r="K839" t="s">
        <v>1255</v>
      </c>
      <c r="L839" t="s">
        <v>1255</v>
      </c>
      <c r="M839" t="s">
        <v>1255</v>
      </c>
      <c r="N839" t="s">
        <v>1255</v>
      </c>
      <c r="O839" t="s">
        <v>1255</v>
      </c>
      <c r="P839" t="s">
        <v>1255</v>
      </c>
    </row>
    <row r="840" spans="1:16">
      <c r="A840" t="s">
        <v>1255</v>
      </c>
      <c r="B840" t="s">
        <v>10834</v>
      </c>
      <c r="C840" t="s">
        <v>10827</v>
      </c>
      <c r="D840" t="s">
        <v>10835</v>
      </c>
      <c r="E840" t="s">
        <v>9730</v>
      </c>
      <c r="F840" t="s">
        <v>9646</v>
      </c>
      <c r="G840" t="s">
        <v>1255</v>
      </c>
      <c r="H840" t="s">
        <v>1255</v>
      </c>
      <c r="I840" t="s">
        <v>1255</v>
      </c>
      <c r="J840" t="s">
        <v>1255</v>
      </c>
      <c r="K840" t="s">
        <v>1255</v>
      </c>
      <c r="L840" t="s">
        <v>1255</v>
      </c>
      <c r="M840" t="s">
        <v>1255</v>
      </c>
      <c r="N840" t="s">
        <v>1255</v>
      </c>
      <c r="O840" t="s">
        <v>1255</v>
      </c>
      <c r="P840" t="s">
        <v>1255</v>
      </c>
    </row>
    <row r="841" spans="1:16">
      <c r="A841" t="s">
        <v>1255</v>
      </c>
      <c r="B841" t="s">
        <v>1255</v>
      </c>
      <c r="C841" t="s">
        <v>10827</v>
      </c>
      <c r="D841" t="s">
        <v>10836</v>
      </c>
      <c r="E841" t="s">
        <v>9737</v>
      </c>
      <c r="F841" t="s">
        <v>9646</v>
      </c>
      <c r="G841" t="s">
        <v>1255</v>
      </c>
      <c r="H841" t="s">
        <v>1255</v>
      </c>
      <c r="I841" t="s">
        <v>1255</v>
      </c>
      <c r="J841" t="s">
        <v>1255</v>
      </c>
      <c r="K841" t="s">
        <v>1255</v>
      </c>
      <c r="L841" t="s">
        <v>1255</v>
      </c>
      <c r="M841" t="s">
        <v>1255</v>
      </c>
      <c r="N841" t="s">
        <v>1255</v>
      </c>
      <c r="O841" t="s">
        <v>1255</v>
      </c>
      <c r="P841" t="s">
        <v>1255</v>
      </c>
    </row>
    <row r="842" spans="1:16">
      <c r="A842" t="s">
        <v>1255</v>
      </c>
      <c r="B842" t="s">
        <v>1255</v>
      </c>
      <c r="C842" t="s">
        <v>10827</v>
      </c>
      <c r="D842" t="s">
        <v>10834</v>
      </c>
      <c r="E842" t="s">
        <v>9782</v>
      </c>
      <c r="F842" t="s">
        <v>9646</v>
      </c>
      <c r="G842" t="s">
        <v>1255</v>
      </c>
      <c r="H842" t="s">
        <v>1255</v>
      </c>
      <c r="I842" t="s">
        <v>1255</v>
      </c>
      <c r="J842" t="s">
        <v>1255</v>
      </c>
      <c r="K842" t="s">
        <v>1255</v>
      </c>
      <c r="L842" t="s">
        <v>1255</v>
      </c>
      <c r="M842" t="s">
        <v>1255</v>
      </c>
      <c r="N842" t="s">
        <v>1255</v>
      </c>
      <c r="O842" t="s">
        <v>1255</v>
      </c>
      <c r="P842" t="s">
        <v>1255</v>
      </c>
    </row>
    <row r="843" spans="1:16">
      <c r="A843" t="s">
        <v>1255</v>
      </c>
      <c r="B843" t="s">
        <v>1255</v>
      </c>
      <c r="C843" t="s">
        <v>10827</v>
      </c>
      <c r="D843" t="s">
        <v>10837</v>
      </c>
      <c r="E843" t="s">
        <v>9645</v>
      </c>
      <c r="F843" t="s">
        <v>9646</v>
      </c>
      <c r="G843" t="s">
        <v>1255</v>
      </c>
      <c r="H843" t="s">
        <v>1255</v>
      </c>
      <c r="I843" t="s">
        <v>1255</v>
      </c>
      <c r="J843" t="s">
        <v>1255</v>
      </c>
      <c r="K843" t="s">
        <v>1255</v>
      </c>
      <c r="L843" t="s">
        <v>1255</v>
      </c>
      <c r="M843" t="s">
        <v>1255</v>
      </c>
      <c r="N843" t="s">
        <v>1255</v>
      </c>
      <c r="O843" t="s">
        <v>1255</v>
      </c>
      <c r="P843" t="s">
        <v>1255</v>
      </c>
    </row>
    <row r="844" spans="1:16">
      <c r="A844" t="s">
        <v>1255</v>
      </c>
      <c r="B844" t="s">
        <v>1255</v>
      </c>
      <c r="C844" t="s">
        <v>10827</v>
      </c>
      <c r="D844" t="s">
        <v>10838</v>
      </c>
      <c r="E844" t="s">
        <v>10608</v>
      </c>
      <c r="F844" t="s">
        <v>9646</v>
      </c>
      <c r="G844" t="s">
        <v>1255</v>
      </c>
      <c r="H844" t="s">
        <v>1255</v>
      </c>
      <c r="I844" t="s">
        <v>1255</v>
      </c>
      <c r="J844" t="s">
        <v>1255</v>
      </c>
      <c r="K844" t="s">
        <v>1255</v>
      </c>
      <c r="L844" t="s">
        <v>1255</v>
      </c>
      <c r="M844" t="s">
        <v>1255</v>
      </c>
      <c r="N844" t="s">
        <v>1255</v>
      </c>
      <c r="O844" t="s">
        <v>1255</v>
      </c>
      <c r="P844" t="s">
        <v>1255</v>
      </c>
    </row>
    <row r="845" spans="1:16">
      <c r="A845" t="s">
        <v>1255</v>
      </c>
      <c r="B845" t="s">
        <v>1255</v>
      </c>
      <c r="C845" t="s">
        <v>10839</v>
      </c>
      <c r="D845" t="s">
        <v>10840</v>
      </c>
      <c r="E845" t="s">
        <v>9645</v>
      </c>
      <c r="F845" t="s">
        <v>1255</v>
      </c>
      <c r="G845" t="s">
        <v>1255</v>
      </c>
      <c r="H845" t="s">
        <v>1255</v>
      </c>
      <c r="I845" t="s">
        <v>1255</v>
      </c>
      <c r="J845" t="s">
        <v>1255</v>
      </c>
      <c r="K845" t="s">
        <v>1255</v>
      </c>
      <c r="L845" t="s">
        <v>1255</v>
      </c>
      <c r="M845" t="s">
        <v>1255</v>
      </c>
      <c r="N845" t="s">
        <v>1255</v>
      </c>
      <c r="O845" t="s">
        <v>1255</v>
      </c>
      <c r="P845" t="s">
        <v>1255</v>
      </c>
    </row>
    <row r="846" spans="1:16">
      <c r="A846" t="s">
        <v>1255</v>
      </c>
      <c r="B846" t="s">
        <v>1255</v>
      </c>
      <c r="C846" t="s">
        <v>10839</v>
      </c>
      <c r="D846" t="s">
        <v>10841</v>
      </c>
      <c r="E846" t="s">
        <v>9686</v>
      </c>
      <c r="F846" t="s">
        <v>1255</v>
      </c>
      <c r="G846" t="s">
        <v>1255</v>
      </c>
      <c r="H846" t="s">
        <v>1255</v>
      </c>
      <c r="I846" t="s">
        <v>1255</v>
      </c>
      <c r="J846" t="s">
        <v>1255</v>
      </c>
      <c r="K846" t="s">
        <v>1255</v>
      </c>
      <c r="L846" t="s">
        <v>1255</v>
      </c>
      <c r="M846" t="s">
        <v>1255</v>
      </c>
      <c r="N846" t="s">
        <v>1255</v>
      </c>
      <c r="O846" t="s">
        <v>1255</v>
      </c>
      <c r="P846" t="s">
        <v>1255</v>
      </c>
    </row>
    <row r="847" spans="1:16">
      <c r="A847" t="s">
        <v>1255</v>
      </c>
      <c r="B847" t="s">
        <v>1255</v>
      </c>
      <c r="C847" t="s">
        <v>10839</v>
      </c>
      <c r="D847" t="s">
        <v>10842</v>
      </c>
      <c r="E847" t="s">
        <v>9663</v>
      </c>
      <c r="F847" t="s">
        <v>1255</v>
      </c>
      <c r="G847" t="s">
        <v>1255</v>
      </c>
      <c r="H847" t="s">
        <v>1255</v>
      </c>
      <c r="I847" t="s">
        <v>1255</v>
      </c>
      <c r="J847" t="s">
        <v>1255</v>
      </c>
      <c r="K847" t="s">
        <v>1255</v>
      </c>
      <c r="L847" t="s">
        <v>1255</v>
      </c>
      <c r="M847" t="s">
        <v>1255</v>
      </c>
      <c r="N847" t="s">
        <v>1255</v>
      </c>
      <c r="O847" t="s">
        <v>1255</v>
      </c>
      <c r="P847" t="s">
        <v>1255</v>
      </c>
    </row>
    <row r="848" spans="1:16">
      <c r="A848" t="s">
        <v>1255</v>
      </c>
      <c r="B848" t="s">
        <v>1255</v>
      </c>
      <c r="C848" t="s">
        <v>10839</v>
      </c>
      <c r="D848" t="s">
        <v>10843</v>
      </c>
      <c r="E848" t="s">
        <v>10109</v>
      </c>
      <c r="F848" t="s">
        <v>1255</v>
      </c>
      <c r="G848" t="s">
        <v>1255</v>
      </c>
      <c r="H848" t="s">
        <v>1255</v>
      </c>
      <c r="I848" t="s">
        <v>1255</v>
      </c>
      <c r="J848" t="s">
        <v>1255</v>
      </c>
      <c r="K848" t="s">
        <v>1255</v>
      </c>
      <c r="L848" t="s">
        <v>1255</v>
      </c>
      <c r="M848" t="s">
        <v>1255</v>
      </c>
      <c r="N848" t="s">
        <v>1255</v>
      </c>
      <c r="O848" t="s">
        <v>1255</v>
      </c>
      <c r="P848" t="s">
        <v>1255</v>
      </c>
    </row>
    <row r="849" spans="1:16">
      <c r="A849" t="s">
        <v>1255</v>
      </c>
      <c r="B849" t="s">
        <v>10844</v>
      </c>
      <c r="C849" t="s">
        <v>10839</v>
      </c>
      <c r="D849" t="s">
        <v>10845</v>
      </c>
      <c r="E849" t="s">
        <v>9680</v>
      </c>
      <c r="F849" t="s">
        <v>1255</v>
      </c>
      <c r="G849" t="s">
        <v>1255</v>
      </c>
      <c r="H849" t="s">
        <v>1255</v>
      </c>
      <c r="I849" t="s">
        <v>1255</v>
      </c>
      <c r="J849" t="s">
        <v>1255</v>
      </c>
      <c r="K849" t="s">
        <v>1255</v>
      </c>
      <c r="L849" t="s">
        <v>1255</v>
      </c>
      <c r="M849" t="s">
        <v>1255</v>
      </c>
      <c r="N849" t="s">
        <v>1255</v>
      </c>
      <c r="O849" t="s">
        <v>1255</v>
      </c>
      <c r="P849" t="s">
        <v>1255</v>
      </c>
    </row>
    <row r="850" spans="1:16">
      <c r="A850" t="s">
        <v>1255</v>
      </c>
      <c r="B850" t="s">
        <v>1255</v>
      </c>
      <c r="C850" t="s">
        <v>10839</v>
      </c>
      <c r="D850" t="s">
        <v>10846</v>
      </c>
      <c r="E850" t="s">
        <v>10109</v>
      </c>
      <c r="F850" t="s">
        <v>9646</v>
      </c>
      <c r="G850" t="s">
        <v>1255</v>
      </c>
      <c r="H850" t="s">
        <v>1255</v>
      </c>
      <c r="I850" t="s">
        <v>1255</v>
      </c>
      <c r="J850" t="s">
        <v>1255</v>
      </c>
      <c r="K850" t="s">
        <v>1255</v>
      </c>
      <c r="L850" t="s">
        <v>1255</v>
      </c>
      <c r="M850" t="s">
        <v>1255</v>
      </c>
      <c r="N850" t="s">
        <v>1255</v>
      </c>
      <c r="O850" t="s">
        <v>1255</v>
      </c>
      <c r="P850" t="s">
        <v>1255</v>
      </c>
    </row>
    <row r="851" spans="1:16">
      <c r="A851" t="s">
        <v>1255</v>
      </c>
      <c r="B851" t="s">
        <v>1255</v>
      </c>
      <c r="C851" t="s">
        <v>10847</v>
      </c>
      <c r="D851" t="s">
        <v>10848</v>
      </c>
      <c r="E851" t="s">
        <v>9646</v>
      </c>
      <c r="F851" t="s">
        <v>10849</v>
      </c>
      <c r="G851" t="s">
        <v>1255</v>
      </c>
      <c r="H851" t="s">
        <v>1255</v>
      </c>
      <c r="I851" t="s">
        <v>1255</v>
      </c>
      <c r="J851" t="s">
        <v>1255</v>
      </c>
      <c r="K851" t="s">
        <v>1255</v>
      </c>
      <c r="L851" t="s">
        <v>1255</v>
      </c>
      <c r="M851" t="s">
        <v>1255</v>
      </c>
      <c r="N851" t="s">
        <v>1255</v>
      </c>
      <c r="O851" t="s">
        <v>1255</v>
      </c>
      <c r="P851" t="s">
        <v>1255</v>
      </c>
    </row>
    <row r="852" spans="1:16">
      <c r="A852" t="s">
        <v>1255</v>
      </c>
      <c r="B852" t="s">
        <v>1255</v>
      </c>
      <c r="C852" t="s">
        <v>10847</v>
      </c>
      <c r="D852" t="s">
        <v>10850</v>
      </c>
      <c r="E852" t="s">
        <v>9646</v>
      </c>
      <c r="F852" t="s">
        <v>10851</v>
      </c>
      <c r="G852" t="s">
        <v>1255</v>
      </c>
      <c r="H852" t="s">
        <v>1255</v>
      </c>
      <c r="I852" t="s">
        <v>1255</v>
      </c>
      <c r="J852" t="s">
        <v>1255</v>
      </c>
      <c r="K852" t="s">
        <v>1255</v>
      </c>
      <c r="L852" t="s">
        <v>1255</v>
      </c>
      <c r="M852" t="s">
        <v>1255</v>
      </c>
      <c r="N852" t="s">
        <v>1255</v>
      </c>
      <c r="O852" t="s">
        <v>1255</v>
      </c>
      <c r="P852" t="s">
        <v>1255</v>
      </c>
    </row>
    <row r="853" spans="1:16">
      <c r="A853" t="s">
        <v>1255</v>
      </c>
      <c r="B853" t="s">
        <v>1255</v>
      </c>
      <c r="C853" t="s">
        <v>10847</v>
      </c>
      <c r="D853" t="s">
        <v>10852</v>
      </c>
      <c r="E853" t="s">
        <v>9646</v>
      </c>
      <c r="F853" t="s">
        <v>10853</v>
      </c>
      <c r="G853" t="s">
        <v>1255</v>
      </c>
      <c r="H853" t="s">
        <v>1255</v>
      </c>
      <c r="I853" t="s">
        <v>1255</v>
      </c>
      <c r="J853" t="s">
        <v>1255</v>
      </c>
      <c r="K853" t="s">
        <v>1255</v>
      </c>
      <c r="L853" t="s">
        <v>1255</v>
      </c>
      <c r="M853" t="s">
        <v>1255</v>
      </c>
      <c r="N853" t="s">
        <v>1255</v>
      </c>
      <c r="O853" t="s">
        <v>1255</v>
      </c>
      <c r="P853" t="s">
        <v>1255</v>
      </c>
    </row>
    <row r="854" spans="1:16">
      <c r="A854" t="s">
        <v>1255</v>
      </c>
      <c r="B854" t="s">
        <v>1255</v>
      </c>
      <c r="C854" t="s">
        <v>10847</v>
      </c>
      <c r="D854" t="s">
        <v>10854</v>
      </c>
      <c r="E854" t="s">
        <v>9646</v>
      </c>
      <c r="F854" t="s">
        <v>10855</v>
      </c>
      <c r="G854" t="s">
        <v>1255</v>
      </c>
      <c r="H854" t="s">
        <v>1255</v>
      </c>
      <c r="I854" t="s">
        <v>1255</v>
      </c>
      <c r="J854" t="s">
        <v>1255</v>
      </c>
      <c r="K854" t="s">
        <v>1255</v>
      </c>
      <c r="L854" t="s">
        <v>1255</v>
      </c>
      <c r="M854" t="s">
        <v>1255</v>
      </c>
      <c r="N854" t="s">
        <v>1255</v>
      </c>
      <c r="O854" t="s">
        <v>1255</v>
      </c>
      <c r="P854" t="s">
        <v>1255</v>
      </c>
    </row>
    <row r="855" spans="1:16">
      <c r="A855" t="s">
        <v>1255</v>
      </c>
      <c r="B855" t="s">
        <v>10856</v>
      </c>
      <c r="C855" t="s">
        <v>10847</v>
      </c>
      <c r="D855" t="s">
        <v>10857</v>
      </c>
      <c r="E855" t="s">
        <v>9646</v>
      </c>
      <c r="F855" t="s">
        <v>10777</v>
      </c>
      <c r="G855" t="s">
        <v>1255</v>
      </c>
      <c r="H855" t="s">
        <v>1255</v>
      </c>
      <c r="I855" t="s">
        <v>1255</v>
      </c>
      <c r="J855" t="s">
        <v>1255</v>
      </c>
      <c r="K855" t="s">
        <v>1255</v>
      </c>
      <c r="L855" t="s">
        <v>1255</v>
      </c>
      <c r="M855" t="s">
        <v>1255</v>
      </c>
      <c r="N855" t="s">
        <v>1255</v>
      </c>
      <c r="O855" t="s">
        <v>1255</v>
      </c>
      <c r="P855" t="s">
        <v>1255</v>
      </c>
    </row>
    <row r="856" spans="1:16">
      <c r="A856" t="s">
        <v>1255</v>
      </c>
      <c r="B856" t="s">
        <v>10858</v>
      </c>
      <c r="C856" t="s">
        <v>10847</v>
      </c>
      <c r="D856" t="s">
        <v>10859</v>
      </c>
      <c r="E856" t="s">
        <v>9646</v>
      </c>
      <c r="F856" t="s">
        <v>10777</v>
      </c>
      <c r="G856" t="s">
        <v>1255</v>
      </c>
      <c r="H856" t="s">
        <v>1255</v>
      </c>
      <c r="I856" t="s">
        <v>1255</v>
      </c>
      <c r="J856" t="s">
        <v>1255</v>
      </c>
      <c r="K856" t="s">
        <v>1255</v>
      </c>
      <c r="L856" t="s">
        <v>1255</v>
      </c>
      <c r="M856" t="s">
        <v>1255</v>
      </c>
      <c r="N856" t="s">
        <v>1255</v>
      </c>
      <c r="O856" t="s">
        <v>1255</v>
      </c>
      <c r="P856" t="s">
        <v>1255</v>
      </c>
    </row>
    <row r="857" spans="1:16">
      <c r="A857" t="s">
        <v>1255</v>
      </c>
      <c r="B857" t="s">
        <v>1255</v>
      </c>
      <c r="C857" t="s">
        <v>10847</v>
      </c>
      <c r="D857" t="s">
        <v>10860</v>
      </c>
      <c r="E857" t="s">
        <v>9646</v>
      </c>
      <c r="F857" t="s">
        <v>10861</v>
      </c>
      <c r="G857" t="s">
        <v>1255</v>
      </c>
      <c r="H857" t="s">
        <v>1255</v>
      </c>
      <c r="I857" t="s">
        <v>1255</v>
      </c>
      <c r="J857" t="s">
        <v>1255</v>
      </c>
      <c r="K857" t="s">
        <v>1255</v>
      </c>
      <c r="L857" t="s">
        <v>1255</v>
      </c>
      <c r="M857" t="s">
        <v>1255</v>
      </c>
      <c r="N857" t="s">
        <v>1255</v>
      </c>
      <c r="O857" t="s">
        <v>1255</v>
      </c>
      <c r="P857" t="s">
        <v>1255</v>
      </c>
    </row>
    <row r="858" spans="1:16">
      <c r="A858" t="s">
        <v>1255</v>
      </c>
      <c r="B858" t="s">
        <v>1255</v>
      </c>
      <c r="C858" t="s">
        <v>10847</v>
      </c>
      <c r="D858" t="s">
        <v>10862</v>
      </c>
      <c r="E858" t="s">
        <v>9646</v>
      </c>
      <c r="F858" t="s">
        <v>10863</v>
      </c>
      <c r="G858" t="s">
        <v>1255</v>
      </c>
      <c r="H858" t="s">
        <v>1255</v>
      </c>
      <c r="I858" t="s">
        <v>1255</v>
      </c>
      <c r="J858" t="s">
        <v>1255</v>
      </c>
      <c r="K858" t="s">
        <v>1255</v>
      </c>
      <c r="L858" t="s">
        <v>1255</v>
      </c>
      <c r="M858" t="s">
        <v>1255</v>
      </c>
      <c r="N858" t="s">
        <v>1255</v>
      </c>
      <c r="O858" t="s">
        <v>1255</v>
      </c>
      <c r="P858" t="s">
        <v>1255</v>
      </c>
    </row>
    <row r="859" spans="1:16">
      <c r="A859" t="s">
        <v>1255</v>
      </c>
      <c r="B859" t="s">
        <v>10864</v>
      </c>
      <c r="C859" t="s">
        <v>10865</v>
      </c>
      <c r="D859" t="s">
        <v>10866</v>
      </c>
      <c r="E859" t="s">
        <v>9680</v>
      </c>
      <c r="F859" t="s">
        <v>9646</v>
      </c>
      <c r="G859" t="s">
        <v>1255</v>
      </c>
      <c r="H859" t="s">
        <v>1255</v>
      </c>
      <c r="I859" t="s">
        <v>1255</v>
      </c>
      <c r="J859" t="s">
        <v>1255</v>
      </c>
      <c r="K859" t="s">
        <v>1255</v>
      </c>
      <c r="L859" t="s">
        <v>1255</v>
      </c>
      <c r="M859" t="s">
        <v>1255</v>
      </c>
      <c r="N859" t="s">
        <v>1255</v>
      </c>
      <c r="O859" t="s">
        <v>1255</v>
      </c>
      <c r="P859" t="s">
        <v>1255</v>
      </c>
    </row>
    <row r="860" spans="1:16">
      <c r="A860" t="s">
        <v>1255</v>
      </c>
      <c r="B860" t="s">
        <v>1255</v>
      </c>
      <c r="C860" t="s">
        <v>10865</v>
      </c>
      <c r="D860" t="s">
        <v>10867</v>
      </c>
      <c r="E860" t="s">
        <v>9646</v>
      </c>
      <c r="F860" t="s">
        <v>10868</v>
      </c>
      <c r="G860" t="s">
        <v>1255</v>
      </c>
      <c r="H860" t="s">
        <v>1255</v>
      </c>
      <c r="I860" t="s">
        <v>1255</v>
      </c>
      <c r="J860" t="s">
        <v>1255</v>
      </c>
      <c r="K860" t="s">
        <v>1255</v>
      </c>
      <c r="L860" t="s">
        <v>1255</v>
      </c>
      <c r="M860" t="s">
        <v>1255</v>
      </c>
      <c r="N860" t="s">
        <v>1255</v>
      </c>
      <c r="O860" t="s">
        <v>1255</v>
      </c>
      <c r="P860" t="s">
        <v>1255</v>
      </c>
    </row>
    <row r="861" spans="1:16">
      <c r="A861" t="s">
        <v>1255</v>
      </c>
      <c r="B861" t="s">
        <v>1255</v>
      </c>
      <c r="C861" t="s">
        <v>10865</v>
      </c>
      <c r="D861" t="s">
        <v>10869</v>
      </c>
      <c r="E861" t="s">
        <v>9646</v>
      </c>
      <c r="F861" t="s">
        <v>10870</v>
      </c>
      <c r="G861" t="s">
        <v>1255</v>
      </c>
      <c r="H861" t="s">
        <v>1255</v>
      </c>
      <c r="I861" t="s">
        <v>1255</v>
      </c>
      <c r="J861" t="s">
        <v>1255</v>
      </c>
      <c r="K861" t="s">
        <v>1255</v>
      </c>
      <c r="L861" t="s">
        <v>1255</v>
      </c>
      <c r="M861" t="s">
        <v>1255</v>
      </c>
      <c r="N861" t="s">
        <v>1255</v>
      </c>
      <c r="O861" t="s">
        <v>1255</v>
      </c>
      <c r="P861" t="s">
        <v>1255</v>
      </c>
    </row>
    <row r="862" spans="1:16">
      <c r="A862" t="s">
        <v>1255</v>
      </c>
      <c r="B862" t="s">
        <v>1255</v>
      </c>
      <c r="C862" t="s">
        <v>10865</v>
      </c>
      <c r="D862" t="s">
        <v>10871</v>
      </c>
      <c r="E862" t="s">
        <v>9646</v>
      </c>
      <c r="F862" t="s">
        <v>10868</v>
      </c>
      <c r="G862" t="s">
        <v>1255</v>
      </c>
      <c r="H862" t="s">
        <v>1255</v>
      </c>
      <c r="I862" t="s">
        <v>1255</v>
      </c>
      <c r="J862" t="s">
        <v>1255</v>
      </c>
      <c r="K862" t="s">
        <v>1255</v>
      </c>
      <c r="L862" t="s">
        <v>1255</v>
      </c>
      <c r="M862" t="s">
        <v>1255</v>
      </c>
      <c r="N862" t="s">
        <v>1255</v>
      </c>
      <c r="O862" t="s">
        <v>1255</v>
      </c>
      <c r="P862" t="s">
        <v>1255</v>
      </c>
    </row>
    <row r="863" spans="1:16">
      <c r="A863" t="s">
        <v>1255</v>
      </c>
      <c r="B863" t="s">
        <v>1255</v>
      </c>
      <c r="C863" t="s">
        <v>10865</v>
      </c>
      <c r="D863" t="s">
        <v>10872</v>
      </c>
      <c r="E863" t="s">
        <v>9782</v>
      </c>
      <c r="F863" t="s">
        <v>9646</v>
      </c>
      <c r="G863" t="s">
        <v>1255</v>
      </c>
      <c r="H863" t="s">
        <v>1255</v>
      </c>
      <c r="I863" t="s">
        <v>1255</v>
      </c>
      <c r="J863" t="s">
        <v>1255</v>
      </c>
      <c r="K863" t="s">
        <v>1255</v>
      </c>
      <c r="L863" t="s">
        <v>1255</v>
      </c>
      <c r="M863" t="s">
        <v>1255</v>
      </c>
      <c r="N863" t="s">
        <v>1255</v>
      </c>
      <c r="O863" t="s">
        <v>1255</v>
      </c>
      <c r="P863" t="s">
        <v>1255</v>
      </c>
    </row>
    <row r="864" spans="1:16">
      <c r="A864" t="s">
        <v>1255</v>
      </c>
      <c r="B864" t="s">
        <v>1255</v>
      </c>
      <c r="C864" t="s">
        <v>10873</v>
      </c>
      <c r="D864" t="s">
        <v>10874</v>
      </c>
      <c r="E864" t="s">
        <v>10109</v>
      </c>
      <c r="F864" t="s">
        <v>1255</v>
      </c>
      <c r="G864" t="s">
        <v>1255</v>
      </c>
      <c r="H864" t="s">
        <v>1255</v>
      </c>
      <c r="I864" t="s">
        <v>1255</v>
      </c>
      <c r="J864" t="s">
        <v>1255</v>
      </c>
      <c r="K864" t="s">
        <v>1255</v>
      </c>
      <c r="L864" t="s">
        <v>1255</v>
      </c>
      <c r="M864" t="s">
        <v>1255</v>
      </c>
      <c r="N864" t="s">
        <v>1255</v>
      </c>
      <c r="O864" t="s">
        <v>1255</v>
      </c>
      <c r="P864" t="s">
        <v>1255</v>
      </c>
    </row>
    <row r="865" spans="1:16">
      <c r="A865" t="s">
        <v>1255</v>
      </c>
      <c r="B865" t="s">
        <v>1255</v>
      </c>
      <c r="C865" t="s">
        <v>10873</v>
      </c>
      <c r="D865" t="s">
        <v>10875</v>
      </c>
      <c r="E865" t="s">
        <v>9646</v>
      </c>
      <c r="F865" t="s">
        <v>10876</v>
      </c>
      <c r="G865" t="s">
        <v>1255</v>
      </c>
      <c r="H865" t="s">
        <v>1255</v>
      </c>
      <c r="I865" t="s">
        <v>1255</v>
      </c>
      <c r="J865" t="s">
        <v>1255</v>
      </c>
      <c r="K865" t="s">
        <v>1255</v>
      </c>
      <c r="L865" t="s">
        <v>1255</v>
      </c>
      <c r="M865" t="s">
        <v>1255</v>
      </c>
      <c r="N865" t="s">
        <v>1255</v>
      </c>
      <c r="O865" t="s">
        <v>1255</v>
      </c>
      <c r="P865" t="s">
        <v>1255</v>
      </c>
    </row>
    <row r="866" spans="1:16">
      <c r="A866" t="s">
        <v>1255</v>
      </c>
      <c r="B866" t="s">
        <v>1255</v>
      </c>
      <c r="C866" t="s">
        <v>10877</v>
      </c>
      <c r="D866" t="s">
        <v>10878</v>
      </c>
      <c r="E866" t="s">
        <v>9730</v>
      </c>
      <c r="F866" t="s">
        <v>9646</v>
      </c>
      <c r="G866" t="s">
        <v>1255</v>
      </c>
      <c r="H866" t="s">
        <v>1255</v>
      </c>
      <c r="I866" t="s">
        <v>1255</v>
      </c>
      <c r="J866" t="s">
        <v>1255</v>
      </c>
      <c r="K866" t="s">
        <v>1255</v>
      </c>
      <c r="L866" t="s">
        <v>1255</v>
      </c>
      <c r="M866" t="s">
        <v>1255</v>
      </c>
      <c r="N866" t="s">
        <v>1255</v>
      </c>
      <c r="O866" t="s">
        <v>1255</v>
      </c>
      <c r="P866" t="s">
        <v>1255</v>
      </c>
    </row>
    <row r="867" spans="1:16">
      <c r="A867" t="s">
        <v>1255</v>
      </c>
      <c r="B867" t="s">
        <v>1255</v>
      </c>
      <c r="C867" t="s">
        <v>10877</v>
      </c>
      <c r="D867" t="s">
        <v>10879</v>
      </c>
      <c r="E867" t="s">
        <v>10880</v>
      </c>
      <c r="F867" t="s">
        <v>9646</v>
      </c>
      <c r="G867" t="s">
        <v>1255</v>
      </c>
      <c r="H867" t="s">
        <v>1255</v>
      </c>
      <c r="I867" t="s">
        <v>1255</v>
      </c>
      <c r="J867" t="s">
        <v>1255</v>
      </c>
      <c r="K867" t="s">
        <v>1255</v>
      </c>
      <c r="L867" t="s">
        <v>1255</v>
      </c>
      <c r="M867" t="s">
        <v>1255</v>
      </c>
      <c r="N867" t="s">
        <v>1255</v>
      </c>
      <c r="O867" t="s">
        <v>1255</v>
      </c>
      <c r="P867" t="s">
        <v>1255</v>
      </c>
    </row>
    <row r="868" spans="1:16">
      <c r="A868" t="s">
        <v>1255</v>
      </c>
      <c r="B868" t="s">
        <v>1255</v>
      </c>
      <c r="C868" t="s">
        <v>10877</v>
      </c>
      <c r="D868" t="s">
        <v>10881</v>
      </c>
      <c r="E868" t="s">
        <v>9646</v>
      </c>
      <c r="F868" t="s">
        <v>10367</v>
      </c>
      <c r="G868" t="s">
        <v>1255</v>
      </c>
      <c r="H868" t="s">
        <v>1255</v>
      </c>
      <c r="I868" t="s">
        <v>1255</v>
      </c>
      <c r="J868" t="s">
        <v>1255</v>
      </c>
      <c r="K868" t="s">
        <v>1255</v>
      </c>
      <c r="L868" t="s">
        <v>1255</v>
      </c>
      <c r="M868" t="s">
        <v>1255</v>
      </c>
      <c r="N868" t="s">
        <v>1255</v>
      </c>
      <c r="O868" t="s">
        <v>1255</v>
      </c>
      <c r="P868" t="s">
        <v>1255</v>
      </c>
    </row>
    <row r="869" spans="1:16">
      <c r="A869" t="s">
        <v>1255</v>
      </c>
      <c r="B869" t="s">
        <v>1255</v>
      </c>
      <c r="C869" t="s">
        <v>10877</v>
      </c>
      <c r="D869" t="s">
        <v>10882</v>
      </c>
      <c r="E869" t="s">
        <v>9646</v>
      </c>
      <c r="F869" t="s">
        <v>10883</v>
      </c>
      <c r="G869" t="s">
        <v>1255</v>
      </c>
      <c r="H869" t="s">
        <v>1255</v>
      </c>
      <c r="I869" t="s">
        <v>1255</v>
      </c>
      <c r="J869" t="s">
        <v>1255</v>
      </c>
      <c r="K869" t="s">
        <v>1255</v>
      </c>
      <c r="L869" t="s">
        <v>1255</v>
      </c>
      <c r="M869" t="s">
        <v>1255</v>
      </c>
      <c r="N869" t="s">
        <v>1255</v>
      </c>
      <c r="O869" t="s">
        <v>1255</v>
      </c>
      <c r="P869" t="s">
        <v>1255</v>
      </c>
    </row>
    <row r="870" spans="1:16">
      <c r="A870" t="s">
        <v>1255</v>
      </c>
      <c r="B870" t="s">
        <v>1255</v>
      </c>
      <c r="C870" t="s">
        <v>10877</v>
      </c>
      <c r="D870" t="s">
        <v>10884</v>
      </c>
      <c r="E870" t="s">
        <v>9646</v>
      </c>
      <c r="F870" t="s">
        <v>10883</v>
      </c>
      <c r="G870" t="s">
        <v>1255</v>
      </c>
      <c r="H870" t="s">
        <v>1255</v>
      </c>
      <c r="I870" t="s">
        <v>1255</v>
      </c>
      <c r="J870" t="s">
        <v>1255</v>
      </c>
      <c r="K870" t="s">
        <v>1255</v>
      </c>
      <c r="L870" t="s">
        <v>1255</v>
      </c>
      <c r="M870" t="s">
        <v>1255</v>
      </c>
      <c r="N870" t="s">
        <v>1255</v>
      </c>
      <c r="O870" t="s">
        <v>1255</v>
      </c>
      <c r="P870" t="s">
        <v>1255</v>
      </c>
    </row>
    <row r="871" spans="1:16">
      <c r="A871" t="s">
        <v>1255</v>
      </c>
      <c r="B871" t="s">
        <v>1255</v>
      </c>
      <c r="C871" t="s">
        <v>10877</v>
      </c>
      <c r="D871" t="s">
        <v>10885</v>
      </c>
      <c r="E871" t="s">
        <v>10886</v>
      </c>
      <c r="F871" t="s">
        <v>9646</v>
      </c>
      <c r="G871" t="s">
        <v>1255</v>
      </c>
      <c r="H871" t="s">
        <v>1255</v>
      </c>
      <c r="I871" t="s">
        <v>1255</v>
      </c>
      <c r="J871" t="s">
        <v>1255</v>
      </c>
      <c r="K871" t="s">
        <v>1255</v>
      </c>
      <c r="L871" t="s">
        <v>1255</v>
      </c>
      <c r="M871" t="s">
        <v>1255</v>
      </c>
      <c r="N871" t="s">
        <v>1255</v>
      </c>
      <c r="O871" t="s">
        <v>1255</v>
      </c>
      <c r="P871" t="s">
        <v>1255</v>
      </c>
    </row>
    <row r="872" spans="1:16">
      <c r="A872" t="s">
        <v>1255</v>
      </c>
      <c r="B872" t="s">
        <v>1255</v>
      </c>
      <c r="C872" t="s">
        <v>10877</v>
      </c>
      <c r="D872" t="s">
        <v>10887</v>
      </c>
      <c r="E872" t="s">
        <v>9646</v>
      </c>
      <c r="F872" t="s">
        <v>10367</v>
      </c>
      <c r="G872" t="s">
        <v>1255</v>
      </c>
      <c r="H872" t="s">
        <v>1255</v>
      </c>
      <c r="I872" t="s">
        <v>1255</v>
      </c>
      <c r="J872" t="s">
        <v>1255</v>
      </c>
      <c r="K872" t="s">
        <v>1255</v>
      </c>
      <c r="L872" t="s">
        <v>1255</v>
      </c>
      <c r="M872" t="s">
        <v>1255</v>
      </c>
      <c r="N872" t="s">
        <v>1255</v>
      </c>
      <c r="O872" t="s">
        <v>1255</v>
      </c>
      <c r="P872" t="s">
        <v>1255</v>
      </c>
    </row>
    <row r="873" spans="1:16">
      <c r="A873" t="s">
        <v>1255</v>
      </c>
      <c r="B873" t="s">
        <v>1255</v>
      </c>
      <c r="C873" t="s">
        <v>10877</v>
      </c>
      <c r="D873" t="s">
        <v>10888</v>
      </c>
      <c r="E873" t="s">
        <v>10889</v>
      </c>
      <c r="F873" t="s">
        <v>9646</v>
      </c>
      <c r="G873" t="s">
        <v>1255</v>
      </c>
      <c r="H873" t="s">
        <v>1255</v>
      </c>
      <c r="I873" t="s">
        <v>1255</v>
      </c>
      <c r="J873" t="s">
        <v>1255</v>
      </c>
      <c r="K873" t="s">
        <v>1255</v>
      </c>
      <c r="L873" t="s">
        <v>1255</v>
      </c>
      <c r="M873" t="s">
        <v>1255</v>
      </c>
      <c r="N873" t="s">
        <v>1255</v>
      </c>
      <c r="O873" t="s">
        <v>1255</v>
      </c>
      <c r="P873" t="s">
        <v>1255</v>
      </c>
    </row>
    <row r="874" spans="1:16">
      <c r="A874" t="s">
        <v>1255</v>
      </c>
      <c r="B874" t="s">
        <v>1255</v>
      </c>
      <c r="C874" t="s">
        <v>10877</v>
      </c>
      <c r="D874" t="s">
        <v>10890</v>
      </c>
      <c r="E874" t="s">
        <v>9646</v>
      </c>
      <c r="F874" t="s">
        <v>10367</v>
      </c>
      <c r="G874" t="s">
        <v>1255</v>
      </c>
      <c r="H874" t="s">
        <v>1255</v>
      </c>
      <c r="I874" t="s">
        <v>1255</v>
      </c>
      <c r="J874" t="s">
        <v>1255</v>
      </c>
      <c r="K874" t="s">
        <v>1255</v>
      </c>
      <c r="L874" t="s">
        <v>1255</v>
      </c>
      <c r="M874" t="s">
        <v>1255</v>
      </c>
      <c r="N874" t="s">
        <v>1255</v>
      </c>
      <c r="O874" t="s">
        <v>1255</v>
      </c>
      <c r="P874" t="s">
        <v>1255</v>
      </c>
    </row>
    <row r="875" spans="1:16">
      <c r="A875" t="s">
        <v>1255</v>
      </c>
      <c r="B875" t="s">
        <v>1255</v>
      </c>
      <c r="C875" t="s">
        <v>10877</v>
      </c>
      <c r="D875" t="s">
        <v>10891</v>
      </c>
      <c r="E875" t="s">
        <v>9646</v>
      </c>
      <c r="F875" t="s">
        <v>10883</v>
      </c>
      <c r="G875" t="s">
        <v>1255</v>
      </c>
      <c r="H875" t="s">
        <v>1255</v>
      </c>
      <c r="I875" t="s">
        <v>1255</v>
      </c>
      <c r="J875" t="s">
        <v>1255</v>
      </c>
      <c r="K875" t="s">
        <v>1255</v>
      </c>
      <c r="L875" t="s">
        <v>1255</v>
      </c>
      <c r="M875" t="s">
        <v>1255</v>
      </c>
      <c r="N875" t="s">
        <v>1255</v>
      </c>
      <c r="O875" t="s">
        <v>1255</v>
      </c>
      <c r="P875" t="s">
        <v>1255</v>
      </c>
    </row>
    <row r="876" spans="1:16">
      <c r="A876" t="s">
        <v>1255</v>
      </c>
      <c r="B876" t="s">
        <v>10892</v>
      </c>
      <c r="C876" t="s">
        <v>10893</v>
      </c>
      <c r="D876" t="s">
        <v>10892</v>
      </c>
      <c r="E876" t="s">
        <v>10721</v>
      </c>
      <c r="F876" t="s">
        <v>9646</v>
      </c>
      <c r="G876" t="s">
        <v>1255</v>
      </c>
      <c r="H876" t="s">
        <v>1255</v>
      </c>
      <c r="I876" t="s">
        <v>1255</v>
      </c>
      <c r="J876" t="s">
        <v>1255</v>
      </c>
      <c r="K876" t="s">
        <v>1255</v>
      </c>
      <c r="L876" t="s">
        <v>1255</v>
      </c>
      <c r="M876" t="s">
        <v>1255</v>
      </c>
      <c r="N876" t="s">
        <v>1255</v>
      </c>
      <c r="O876" t="s">
        <v>1255</v>
      </c>
      <c r="P876" t="s">
        <v>1255</v>
      </c>
    </row>
    <row r="877" spans="1:16">
      <c r="A877" t="s">
        <v>1255</v>
      </c>
      <c r="B877" t="s">
        <v>1255</v>
      </c>
      <c r="C877" t="s">
        <v>10894</v>
      </c>
      <c r="D877" t="s">
        <v>10895</v>
      </c>
      <c r="E877" t="s">
        <v>9645</v>
      </c>
      <c r="F877" t="s">
        <v>1255</v>
      </c>
      <c r="G877" t="s">
        <v>1255</v>
      </c>
      <c r="H877" t="s">
        <v>1255</v>
      </c>
      <c r="I877" t="s">
        <v>1255</v>
      </c>
      <c r="J877" t="s">
        <v>1255</v>
      </c>
      <c r="K877" t="s">
        <v>1255</v>
      </c>
      <c r="L877" t="s">
        <v>1255</v>
      </c>
      <c r="M877" t="s">
        <v>1255</v>
      </c>
      <c r="N877" t="s">
        <v>1255</v>
      </c>
      <c r="O877" t="s">
        <v>1255</v>
      </c>
      <c r="P877" t="s">
        <v>1255</v>
      </c>
    </row>
    <row r="878" spans="1:16">
      <c r="A878" t="s">
        <v>1255</v>
      </c>
      <c r="B878" t="s">
        <v>1255</v>
      </c>
      <c r="C878" t="s">
        <v>10894</v>
      </c>
      <c r="D878" t="s">
        <v>10896</v>
      </c>
      <c r="E878" t="s">
        <v>10897</v>
      </c>
      <c r="F878" t="s">
        <v>1255</v>
      </c>
      <c r="G878" t="s">
        <v>1255</v>
      </c>
      <c r="H878" t="s">
        <v>1255</v>
      </c>
      <c r="I878" t="s">
        <v>1255</v>
      </c>
      <c r="J878" t="s">
        <v>1255</v>
      </c>
      <c r="K878" t="s">
        <v>1255</v>
      </c>
      <c r="L878" t="s">
        <v>1255</v>
      </c>
      <c r="M878" t="s">
        <v>1255</v>
      </c>
      <c r="N878" t="s">
        <v>1255</v>
      </c>
      <c r="O878" t="s">
        <v>1255</v>
      </c>
      <c r="P878" t="s">
        <v>1255</v>
      </c>
    </row>
    <row r="879" spans="1:16">
      <c r="A879" t="s">
        <v>1255</v>
      </c>
      <c r="B879" t="s">
        <v>1255</v>
      </c>
      <c r="C879" t="s">
        <v>10898</v>
      </c>
      <c r="D879" t="s">
        <v>10899</v>
      </c>
      <c r="E879" t="s">
        <v>9646</v>
      </c>
      <c r="F879" t="s">
        <v>10900</v>
      </c>
      <c r="G879" t="s">
        <v>1255</v>
      </c>
      <c r="H879" t="s">
        <v>1255</v>
      </c>
      <c r="I879" t="s">
        <v>1255</v>
      </c>
      <c r="J879" t="s">
        <v>1255</v>
      </c>
      <c r="K879" t="s">
        <v>1255</v>
      </c>
      <c r="L879" t="s">
        <v>1255</v>
      </c>
      <c r="M879" t="s">
        <v>1255</v>
      </c>
      <c r="N879" t="s">
        <v>1255</v>
      </c>
      <c r="O879" t="s">
        <v>1255</v>
      </c>
      <c r="P879" t="s">
        <v>1255</v>
      </c>
    </row>
    <row r="880" spans="1:16">
      <c r="A880" t="s">
        <v>1255</v>
      </c>
      <c r="B880" t="s">
        <v>1255</v>
      </c>
      <c r="C880" t="s">
        <v>10901</v>
      </c>
      <c r="D880" t="s">
        <v>10902</v>
      </c>
      <c r="E880" t="s">
        <v>9646</v>
      </c>
      <c r="F880" t="s">
        <v>10903</v>
      </c>
      <c r="G880" t="s">
        <v>1255</v>
      </c>
      <c r="H880" t="s">
        <v>1255</v>
      </c>
      <c r="I880" t="s">
        <v>1255</v>
      </c>
      <c r="J880" t="s">
        <v>1255</v>
      </c>
      <c r="K880" t="s">
        <v>1255</v>
      </c>
      <c r="L880" t="s">
        <v>1255</v>
      </c>
      <c r="M880" t="s">
        <v>1255</v>
      </c>
      <c r="N880" t="s">
        <v>1255</v>
      </c>
      <c r="O880" t="s">
        <v>1255</v>
      </c>
      <c r="P880" t="s">
        <v>1255</v>
      </c>
    </row>
    <row r="881" spans="1:16">
      <c r="A881" t="s">
        <v>1255</v>
      </c>
      <c r="B881" t="s">
        <v>1255</v>
      </c>
      <c r="C881" t="s">
        <v>10901</v>
      </c>
      <c r="D881" t="s">
        <v>10904</v>
      </c>
      <c r="E881" t="s">
        <v>9646</v>
      </c>
      <c r="F881" t="s">
        <v>10905</v>
      </c>
      <c r="G881" t="s">
        <v>1255</v>
      </c>
      <c r="H881" t="s">
        <v>1255</v>
      </c>
      <c r="I881" t="s">
        <v>1255</v>
      </c>
      <c r="J881" t="s">
        <v>1255</v>
      </c>
      <c r="K881" t="s">
        <v>1255</v>
      </c>
      <c r="L881" t="s">
        <v>1255</v>
      </c>
      <c r="M881" t="s">
        <v>1255</v>
      </c>
      <c r="N881" t="s">
        <v>1255</v>
      </c>
      <c r="O881" t="s">
        <v>1255</v>
      </c>
      <c r="P881" t="s">
        <v>1255</v>
      </c>
    </row>
    <row r="882" spans="1:16">
      <c r="A882" t="s">
        <v>1255</v>
      </c>
      <c r="B882" t="s">
        <v>1255</v>
      </c>
      <c r="C882" t="s">
        <v>10901</v>
      </c>
      <c r="D882" t="s">
        <v>10906</v>
      </c>
      <c r="E882" t="s">
        <v>9646</v>
      </c>
      <c r="F882" t="s">
        <v>10907</v>
      </c>
      <c r="G882" t="s">
        <v>1255</v>
      </c>
      <c r="H882" t="s">
        <v>1255</v>
      </c>
      <c r="I882" t="s">
        <v>1255</v>
      </c>
      <c r="J882" t="s">
        <v>1255</v>
      </c>
      <c r="K882" t="s">
        <v>1255</v>
      </c>
      <c r="L882" t="s">
        <v>1255</v>
      </c>
      <c r="M882" t="s">
        <v>1255</v>
      </c>
      <c r="N882" t="s">
        <v>1255</v>
      </c>
      <c r="O882" t="s">
        <v>1255</v>
      </c>
      <c r="P882" t="s">
        <v>1255</v>
      </c>
    </row>
    <row r="883" spans="1:16">
      <c r="A883" t="s">
        <v>1255</v>
      </c>
      <c r="B883" t="s">
        <v>1255</v>
      </c>
      <c r="C883" t="s">
        <v>10908</v>
      </c>
      <c r="D883" t="s">
        <v>10909</v>
      </c>
      <c r="E883" t="s">
        <v>9645</v>
      </c>
      <c r="F883" t="s">
        <v>1255</v>
      </c>
      <c r="G883" t="s">
        <v>1255</v>
      </c>
      <c r="H883" t="s">
        <v>1255</v>
      </c>
      <c r="I883" t="s">
        <v>1255</v>
      </c>
      <c r="J883" t="s">
        <v>1255</v>
      </c>
      <c r="K883" t="s">
        <v>1255</v>
      </c>
      <c r="L883" t="s">
        <v>1255</v>
      </c>
      <c r="M883" t="s">
        <v>1255</v>
      </c>
      <c r="N883" t="s">
        <v>1255</v>
      </c>
      <c r="O883" t="s">
        <v>1255</v>
      </c>
      <c r="P883" t="s">
        <v>1255</v>
      </c>
    </row>
    <row r="884" spans="1:16">
      <c r="A884" t="s">
        <v>1255</v>
      </c>
      <c r="B884" t="s">
        <v>1255</v>
      </c>
      <c r="C884" t="s">
        <v>10908</v>
      </c>
      <c r="D884" t="s">
        <v>10910</v>
      </c>
      <c r="E884" t="s">
        <v>10728</v>
      </c>
      <c r="F884" t="s">
        <v>9646</v>
      </c>
      <c r="G884" t="s">
        <v>1255</v>
      </c>
      <c r="H884" t="s">
        <v>1255</v>
      </c>
      <c r="I884" t="s">
        <v>1255</v>
      </c>
      <c r="J884" t="s">
        <v>1255</v>
      </c>
      <c r="K884" t="s">
        <v>1255</v>
      </c>
      <c r="L884" t="s">
        <v>1255</v>
      </c>
      <c r="M884" t="s">
        <v>1255</v>
      </c>
      <c r="N884" t="s">
        <v>1255</v>
      </c>
      <c r="O884" t="s">
        <v>1255</v>
      </c>
      <c r="P884" t="s">
        <v>1255</v>
      </c>
    </row>
    <row r="885" spans="1:16">
      <c r="A885" t="s">
        <v>1255</v>
      </c>
      <c r="B885" t="s">
        <v>1255</v>
      </c>
      <c r="C885" t="s">
        <v>10911</v>
      </c>
      <c r="D885" t="s">
        <v>10912</v>
      </c>
      <c r="E885" t="s">
        <v>9646</v>
      </c>
      <c r="F885" t="s">
        <v>10913</v>
      </c>
      <c r="G885" t="s">
        <v>1255</v>
      </c>
      <c r="H885" t="s">
        <v>1255</v>
      </c>
      <c r="I885" t="s">
        <v>1255</v>
      </c>
      <c r="J885" t="s">
        <v>1255</v>
      </c>
      <c r="K885" t="s">
        <v>1255</v>
      </c>
      <c r="L885" t="s">
        <v>1255</v>
      </c>
      <c r="M885" t="s">
        <v>1255</v>
      </c>
      <c r="N885" t="s">
        <v>1255</v>
      </c>
      <c r="O885" t="s">
        <v>1255</v>
      </c>
      <c r="P885" t="s">
        <v>1255</v>
      </c>
    </row>
    <row r="886" spans="1:16">
      <c r="A886" t="s">
        <v>1255</v>
      </c>
      <c r="B886" t="s">
        <v>1255</v>
      </c>
      <c r="C886" t="s">
        <v>10911</v>
      </c>
      <c r="D886" t="s">
        <v>10914</v>
      </c>
      <c r="E886" t="s">
        <v>9646</v>
      </c>
      <c r="F886" t="s">
        <v>10915</v>
      </c>
      <c r="G886" t="s">
        <v>1255</v>
      </c>
      <c r="H886" t="s">
        <v>1255</v>
      </c>
      <c r="I886" t="s">
        <v>1255</v>
      </c>
      <c r="J886" t="s">
        <v>1255</v>
      </c>
      <c r="K886" t="s">
        <v>1255</v>
      </c>
      <c r="L886" t="s">
        <v>1255</v>
      </c>
      <c r="M886" t="s">
        <v>1255</v>
      </c>
      <c r="N886" t="s">
        <v>1255</v>
      </c>
      <c r="O886" t="s">
        <v>1255</v>
      </c>
      <c r="P886" t="s">
        <v>1255</v>
      </c>
    </row>
    <row r="887" spans="1:16">
      <c r="A887" t="s">
        <v>1255</v>
      </c>
      <c r="B887" t="s">
        <v>1255</v>
      </c>
      <c r="C887" t="s">
        <v>10911</v>
      </c>
      <c r="D887" t="s">
        <v>10916</v>
      </c>
      <c r="E887" t="s">
        <v>9646</v>
      </c>
      <c r="F887" t="s">
        <v>10855</v>
      </c>
      <c r="G887" t="s">
        <v>1255</v>
      </c>
      <c r="H887" t="s">
        <v>1255</v>
      </c>
      <c r="I887" t="s">
        <v>1255</v>
      </c>
      <c r="J887" t="s">
        <v>1255</v>
      </c>
      <c r="K887" t="s">
        <v>1255</v>
      </c>
      <c r="L887" t="s">
        <v>1255</v>
      </c>
      <c r="M887" t="s">
        <v>1255</v>
      </c>
      <c r="N887" t="s">
        <v>1255</v>
      </c>
      <c r="O887" t="s">
        <v>1255</v>
      </c>
      <c r="P887" t="s">
        <v>1255</v>
      </c>
    </row>
    <row r="888" spans="1:16">
      <c r="A888" t="s">
        <v>1255</v>
      </c>
      <c r="B888" t="s">
        <v>1255</v>
      </c>
      <c r="C888" t="s">
        <v>10911</v>
      </c>
      <c r="D888" t="s">
        <v>10917</v>
      </c>
      <c r="E888" t="s">
        <v>9646</v>
      </c>
      <c r="F888" t="s">
        <v>10851</v>
      </c>
      <c r="G888" t="s">
        <v>1255</v>
      </c>
      <c r="H888" t="s">
        <v>1255</v>
      </c>
      <c r="I888" t="s">
        <v>1255</v>
      </c>
      <c r="J888" t="s">
        <v>1255</v>
      </c>
      <c r="K888" t="s">
        <v>1255</v>
      </c>
      <c r="L888" t="s">
        <v>1255</v>
      </c>
      <c r="M888" t="s">
        <v>1255</v>
      </c>
      <c r="N888" t="s">
        <v>1255</v>
      </c>
      <c r="O888" t="s">
        <v>1255</v>
      </c>
      <c r="P888" t="s">
        <v>1255</v>
      </c>
    </row>
    <row r="889" spans="1:16">
      <c r="A889" t="s">
        <v>1255</v>
      </c>
      <c r="B889" t="s">
        <v>1255</v>
      </c>
      <c r="C889" t="s">
        <v>10911</v>
      </c>
      <c r="D889" t="s">
        <v>10918</v>
      </c>
      <c r="E889" t="s">
        <v>9646</v>
      </c>
      <c r="F889" t="s">
        <v>10777</v>
      </c>
      <c r="G889" t="s">
        <v>1255</v>
      </c>
      <c r="H889" t="s">
        <v>1255</v>
      </c>
      <c r="I889" t="s">
        <v>1255</v>
      </c>
      <c r="J889" t="s">
        <v>1255</v>
      </c>
      <c r="K889" t="s">
        <v>1255</v>
      </c>
      <c r="L889" t="s">
        <v>1255</v>
      </c>
      <c r="M889" t="s">
        <v>1255</v>
      </c>
      <c r="N889" t="s">
        <v>1255</v>
      </c>
      <c r="O889" t="s">
        <v>1255</v>
      </c>
      <c r="P889" t="s">
        <v>1255</v>
      </c>
    </row>
    <row r="890" spans="1:16">
      <c r="A890" t="s">
        <v>1255</v>
      </c>
      <c r="B890" t="s">
        <v>1255</v>
      </c>
      <c r="C890" t="s">
        <v>10911</v>
      </c>
      <c r="D890" t="s">
        <v>10919</v>
      </c>
      <c r="E890" t="s">
        <v>9646</v>
      </c>
      <c r="F890" t="s">
        <v>10777</v>
      </c>
      <c r="G890" t="s">
        <v>1255</v>
      </c>
      <c r="H890" t="s">
        <v>1255</v>
      </c>
      <c r="I890" t="s">
        <v>1255</v>
      </c>
      <c r="J890" t="s">
        <v>1255</v>
      </c>
      <c r="K890" t="s">
        <v>1255</v>
      </c>
      <c r="L890" t="s">
        <v>1255</v>
      </c>
      <c r="M890" t="s">
        <v>1255</v>
      </c>
      <c r="N890" t="s">
        <v>1255</v>
      </c>
      <c r="O890" t="s">
        <v>1255</v>
      </c>
      <c r="P890" t="s">
        <v>1255</v>
      </c>
    </row>
    <row r="891" spans="1:16">
      <c r="A891" t="s">
        <v>1255</v>
      </c>
      <c r="B891" t="s">
        <v>1255</v>
      </c>
      <c r="C891" t="s">
        <v>10920</v>
      </c>
      <c r="D891" t="s">
        <v>10921</v>
      </c>
      <c r="E891" t="s">
        <v>9646</v>
      </c>
      <c r="F891" t="s">
        <v>10922</v>
      </c>
      <c r="G891" t="s">
        <v>1255</v>
      </c>
      <c r="H891" t="s">
        <v>1255</v>
      </c>
      <c r="I891" t="s">
        <v>1255</v>
      </c>
      <c r="J891" t="s">
        <v>1255</v>
      </c>
      <c r="K891" t="s">
        <v>1255</v>
      </c>
      <c r="L891" t="s">
        <v>1255</v>
      </c>
      <c r="M891" t="s">
        <v>1255</v>
      </c>
      <c r="N891" t="s">
        <v>1255</v>
      </c>
      <c r="O891" t="s">
        <v>1255</v>
      </c>
      <c r="P891" t="s">
        <v>1255</v>
      </c>
    </row>
    <row r="892" spans="1:16">
      <c r="A892" t="s">
        <v>1255</v>
      </c>
      <c r="B892" t="s">
        <v>1255</v>
      </c>
      <c r="C892" t="s">
        <v>10920</v>
      </c>
      <c r="D892" t="s">
        <v>10923</v>
      </c>
      <c r="E892" t="s">
        <v>9646</v>
      </c>
      <c r="F892" t="s">
        <v>10924</v>
      </c>
      <c r="G892" t="s">
        <v>1255</v>
      </c>
      <c r="H892" t="s">
        <v>1255</v>
      </c>
      <c r="I892" t="s">
        <v>1255</v>
      </c>
      <c r="J892" t="s">
        <v>1255</v>
      </c>
      <c r="K892" t="s">
        <v>1255</v>
      </c>
      <c r="L892" t="s">
        <v>1255</v>
      </c>
      <c r="M892" t="s">
        <v>1255</v>
      </c>
      <c r="N892" t="s">
        <v>1255</v>
      </c>
      <c r="O892" t="s">
        <v>1255</v>
      </c>
      <c r="P892" t="s">
        <v>1255</v>
      </c>
    </row>
    <row r="893" spans="1:16">
      <c r="A893" t="s">
        <v>1255</v>
      </c>
      <c r="B893" t="s">
        <v>1255</v>
      </c>
      <c r="C893" t="s">
        <v>10920</v>
      </c>
      <c r="D893" t="s">
        <v>10925</v>
      </c>
      <c r="E893" t="s">
        <v>9646</v>
      </c>
      <c r="F893" t="s">
        <v>10926</v>
      </c>
      <c r="G893" t="s">
        <v>1255</v>
      </c>
      <c r="H893" t="s">
        <v>1255</v>
      </c>
      <c r="I893" t="s">
        <v>1255</v>
      </c>
      <c r="J893" t="s">
        <v>1255</v>
      </c>
      <c r="K893" t="s">
        <v>1255</v>
      </c>
      <c r="L893" t="s">
        <v>1255</v>
      </c>
      <c r="M893" t="s">
        <v>1255</v>
      </c>
      <c r="N893" t="s">
        <v>1255</v>
      </c>
      <c r="O893" t="s">
        <v>1255</v>
      </c>
      <c r="P893" t="s">
        <v>1255</v>
      </c>
    </row>
    <row r="894" spans="1:16">
      <c r="A894" t="s">
        <v>1255</v>
      </c>
      <c r="B894" t="s">
        <v>1255</v>
      </c>
      <c r="C894" t="s">
        <v>10920</v>
      </c>
      <c r="D894" t="s">
        <v>10927</v>
      </c>
      <c r="E894" t="s">
        <v>9646</v>
      </c>
      <c r="F894" t="s">
        <v>10775</v>
      </c>
      <c r="G894" t="s">
        <v>1255</v>
      </c>
      <c r="H894" t="s">
        <v>1255</v>
      </c>
      <c r="I894" t="s">
        <v>1255</v>
      </c>
      <c r="J894" t="s">
        <v>1255</v>
      </c>
      <c r="K894" t="s">
        <v>1255</v>
      </c>
      <c r="L894" t="s">
        <v>1255</v>
      </c>
      <c r="M894" t="s">
        <v>1255</v>
      </c>
      <c r="N894" t="s">
        <v>1255</v>
      </c>
      <c r="O894" t="s">
        <v>1255</v>
      </c>
      <c r="P894" t="s">
        <v>1255</v>
      </c>
    </row>
    <row r="895" spans="1:16">
      <c r="A895" t="s">
        <v>1255</v>
      </c>
      <c r="B895" t="s">
        <v>1255</v>
      </c>
      <c r="C895" t="s">
        <v>10920</v>
      </c>
      <c r="D895" t="s">
        <v>10928</v>
      </c>
      <c r="E895" t="s">
        <v>9646</v>
      </c>
      <c r="F895" t="s">
        <v>9689</v>
      </c>
      <c r="G895" t="s">
        <v>1255</v>
      </c>
      <c r="H895" t="s">
        <v>1255</v>
      </c>
      <c r="I895" t="s">
        <v>1255</v>
      </c>
      <c r="J895" t="s">
        <v>1255</v>
      </c>
      <c r="K895" t="s">
        <v>1255</v>
      </c>
      <c r="L895" t="s">
        <v>1255</v>
      </c>
      <c r="M895" t="s">
        <v>1255</v>
      </c>
      <c r="N895" t="s">
        <v>1255</v>
      </c>
      <c r="O895" t="s">
        <v>1255</v>
      </c>
      <c r="P895" t="s">
        <v>1255</v>
      </c>
    </row>
    <row r="896" spans="1:16">
      <c r="A896" t="s">
        <v>1255</v>
      </c>
      <c r="B896" t="s">
        <v>1255</v>
      </c>
      <c r="C896" t="s">
        <v>10929</v>
      </c>
      <c r="D896" t="s">
        <v>10930</v>
      </c>
      <c r="E896" t="s">
        <v>9646</v>
      </c>
      <c r="F896" t="s">
        <v>10931</v>
      </c>
      <c r="G896" t="s">
        <v>1255</v>
      </c>
      <c r="H896" t="s">
        <v>1255</v>
      </c>
      <c r="I896" t="s">
        <v>1255</v>
      </c>
      <c r="J896" t="s">
        <v>1255</v>
      </c>
      <c r="K896" t="s">
        <v>1255</v>
      </c>
      <c r="L896" t="s">
        <v>1255</v>
      </c>
      <c r="M896" t="s">
        <v>1255</v>
      </c>
      <c r="N896" t="s">
        <v>1255</v>
      </c>
      <c r="O896" t="s">
        <v>1255</v>
      </c>
      <c r="P896" t="s">
        <v>1255</v>
      </c>
    </row>
    <row r="897" spans="1:16">
      <c r="A897" t="s">
        <v>1255</v>
      </c>
      <c r="B897" t="s">
        <v>1255</v>
      </c>
      <c r="C897" t="s">
        <v>10929</v>
      </c>
      <c r="D897" t="s">
        <v>10932</v>
      </c>
      <c r="E897" t="s">
        <v>9646</v>
      </c>
      <c r="F897" t="s">
        <v>10933</v>
      </c>
      <c r="G897" t="s">
        <v>1255</v>
      </c>
      <c r="H897" t="s">
        <v>1255</v>
      </c>
      <c r="I897" t="s">
        <v>1255</v>
      </c>
      <c r="J897" t="s">
        <v>1255</v>
      </c>
      <c r="K897" t="s">
        <v>1255</v>
      </c>
      <c r="L897" t="s">
        <v>1255</v>
      </c>
      <c r="M897" t="s">
        <v>1255</v>
      </c>
      <c r="N897" t="s">
        <v>1255</v>
      </c>
      <c r="O897" t="s">
        <v>1255</v>
      </c>
      <c r="P897" t="s">
        <v>1255</v>
      </c>
    </row>
    <row r="898" spans="1:16">
      <c r="A898" t="s">
        <v>1255</v>
      </c>
      <c r="B898" t="s">
        <v>1255</v>
      </c>
      <c r="C898" t="s">
        <v>10929</v>
      </c>
      <c r="D898" t="s">
        <v>10934</v>
      </c>
      <c r="E898" t="s">
        <v>9646</v>
      </c>
      <c r="F898" t="s">
        <v>10396</v>
      </c>
      <c r="G898" t="s">
        <v>1255</v>
      </c>
      <c r="H898" t="s">
        <v>1255</v>
      </c>
      <c r="I898" t="s">
        <v>1255</v>
      </c>
      <c r="J898" t="s">
        <v>1255</v>
      </c>
      <c r="K898" t="s">
        <v>1255</v>
      </c>
      <c r="L898" t="s">
        <v>1255</v>
      </c>
      <c r="M898" t="s">
        <v>1255</v>
      </c>
      <c r="N898" t="s">
        <v>1255</v>
      </c>
      <c r="O898" t="s">
        <v>1255</v>
      </c>
      <c r="P898" t="s">
        <v>1255</v>
      </c>
    </row>
    <row r="899" spans="1:16">
      <c r="A899" t="s">
        <v>1255</v>
      </c>
      <c r="B899" t="s">
        <v>1255</v>
      </c>
      <c r="C899" t="s">
        <v>10929</v>
      </c>
      <c r="D899" t="s">
        <v>10935</v>
      </c>
      <c r="E899" t="s">
        <v>9646</v>
      </c>
      <c r="F899" t="s">
        <v>10936</v>
      </c>
      <c r="G899" t="s">
        <v>1255</v>
      </c>
      <c r="H899" t="s">
        <v>1255</v>
      </c>
      <c r="I899" t="s">
        <v>1255</v>
      </c>
      <c r="J899" t="s">
        <v>1255</v>
      </c>
      <c r="K899" t="s">
        <v>1255</v>
      </c>
      <c r="L899" t="s">
        <v>1255</v>
      </c>
      <c r="M899" t="s">
        <v>1255</v>
      </c>
      <c r="N899" t="s">
        <v>1255</v>
      </c>
      <c r="O899" t="s">
        <v>1255</v>
      </c>
      <c r="P899" t="s">
        <v>1255</v>
      </c>
    </row>
    <row r="900" spans="1:16">
      <c r="A900" t="s">
        <v>1255</v>
      </c>
      <c r="B900" t="s">
        <v>1255</v>
      </c>
      <c r="C900" t="s">
        <v>10937</v>
      </c>
      <c r="D900" t="s">
        <v>10938</v>
      </c>
      <c r="E900" t="s">
        <v>10939</v>
      </c>
      <c r="F900" t="s">
        <v>1255</v>
      </c>
      <c r="G900" t="s">
        <v>1255</v>
      </c>
      <c r="H900" t="s">
        <v>1255</v>
      </c>
      <c r="I900" t="s">
        <v>1255</v>
      </c>
      <c r="J900" t="s">
        <v>1255</v>
      </c>
      <c r="K900" t="s">
        <v>1255</v>
      </c>
      <c r="L900" t="s">
        <v>1255</v>
      </c>
      <c r="M900" t="s">
        <v>1255</v>
      </c>
      <c r="N900" t="s">
        <v>1255</v>
      </c>
      <c r="O900" t="s">
        <v>1255</v>
      </c>
      <c r="P900" t="s">
        <v>1255</v>
      </c>
    </row>
    <row r="901" spans="1:16">
      <c r="A901" t="s">
        <v>1255</v>
      </c>
      <c r="B901" t="s">
        <v>1255</v>
      </c>
      <c r="C901" t="s">
        <v>10940</v>
      </c>
      <c r="D901" t="s">
        <v>10941</v>
      </c>
      <c r="E901" t="s">
        <v>10942</v>
      </c>
      <c r="F901" t="s">
        <v>9646</v>
      </c>
      <c r="G901" t="s">
        <v>1255</v>
      </c>
      <c r="H901" t="s">
        <v>1255</v>
      </c>
      <c r="I901" t="s">
        <v>1255</v>
      </c>
      <c r="J901" t="s">
        <v>1255</v>
      </c>
      <c r="K901" t="s">
        <v>1255</v>
      </c>
      <c r="L901" t="s">
        <v>1255</v>
      </c>
      <c r="M901" t="s">
        <v>1255</v>
      </c>
      <c r="N901" t="s">
        <v>1255</v>
      </c>
      <c r="O901" t="s">
        <v>1255</v>
      </c>
      <c r="P901" t="s">
        <v>1255</v>
      </c>
    </row>
    <row r="902" spans="1:16">
      <c r="A902" t="s">
        <v>1255</v>
      </c>
      <c r="B902" t="s">
        <v>1255</v>
      </c>
      <c r="C902" t="s">
        <v>10940</v>
      </c>
      <c r="D902" t="s">
        <v>10943</v>
      </c>
      <c r="E902" t="s">
        <v>9705</v>
      </c>
      <c r="F902" t="s">
        <v>9646</v>
      </c>
      <c r="G902" t="s">
        <v>1255</v>
      </c>
      <c r="H902" t="s">
        <v>1255</v>
      </c>
      <c r="I902" t="s">
        <v>1255</v>
      </c>
      <c r="J902" t="s">
        <v>1255</v>
      </c>
      <c r="K902" t="s">
        <v>1255</v>
      </c>
      <c r="L902" t="s">
        <v>1255</v>
      </c>
      <c r="M902" t="s">
        <v>1255</v>
      </c>
      <c r="N902" t="s">
        <v>1255</v>
      </c>
      <c r="O902" t="s">
        <v>1255</v>
      </c>
      <c r="P902" t="s">
        <v>1255</v>
      </c>
    </row>
    <row r="903" spans="1:16">
      <c r="A903" t="s">
        <v>1255</v>
      </c>
      <c r="B903" t="s">
        <v>1255</v>
      </c>
      <c r="C903" t="s">
        <v>10940</v>
      </c>
      <c r="D903" t="s">
        <v>10944</v>
      </c>
      <c r="E903" t="s">
        <v>9828</v>
      </c>
      <c r="F903" t="s">
        <v>9646</v>
      </c>
      <c r="G903" t="s">
        <v>1255</v>
      </c>
      <c r="H903" t="s">
        <v>1255</v>
      </c>
      <c r="I903" t="s">
        <v>1255</v>
      </c>
      <c r="J903" t="s">
        <v>1255</v>
      </c>
      <c r="K903" t="s">
        <v>1255</v>
      </c>
      <c r="L903" t="s">
        <v>1255</v>
      </c>
      <c r="M903" t="s">
        <v>1255</v>
      </c>
      <c r="N903" t="s">
        <v>1255</v>
      </c>
      <c r="O903" t="s">
        <v>1255</v>
      </c>
      <c r="P903" t="s">
        <v>1255</v>
      </c>
    </row>
    <row r="904" spans="1:16">
      <c r="A904" t="s">
        <v>1255</v>
      </c>
      <c r="B904" t="s">
        <v>1255</v>
      </c>
      <c r="C904" t="s">
        <v>10940</v>
      </c>
      <c r="D904" t="s">
        <v>10945</v>
      </c>
      <c r="E904" t="s">
        <v>10946</v>
      </c>
      <c r="F904" t="s">
        <v>9646</v>
      </c>
      <c r="G904" t="s">
        <v>1255</v>
      </c>
      <c r="H904" t="s">
        <v>1255</v>
      </c>
      <c r="I904" t="s">
        <v>1255</v>
      </c>
      <c r="J904" t="s">
        <v>1255</v>
      </c>
      <c r="K904" t="s">
        <v>1255</v>
      </c>
      <c r="L904" t="s">
        <v>1255</v>
      </c>
      <c r="M904" t="s">
        <v>1255</v>
      </c>
      <c r="N904" t="s">
        <v>1255</v>
      </c>
      <c r="O904" t="s">
        <v>1255</v>
      </c>
      <c r="P904" t="s">
        <v>1255</v>
      </c>
    </row>
    <row r="905" spans="1:16">
      <c r="A905" t="s">
        <v>1255</v>
      </c>
      <c r="B905" t="s">
        <v>1255</v>
      </c>
      <c r="C905" t="s">
        <v>10940</v>
      </c>
      <c r="D905" t="s">
        <v>10947</v>
      </c>
      <c r="E905" t="s">
        <v>9646</v>
      </c>
      <c r="F905" t="s">
        <v>10868</v>
      </c>
      <c r="G905" t="s">
        <v>1255</v>
      </c>
      <c r="H905" t="s">
        <v>1255</v>
      </c>
      <c r="I905" t="s">
        <v>1255</v>
      </c>
      <c r="J905" t="s">
        <v>1255</v>
      </c>
      <c r="K905" t="s">
        <v>1255</v>
      </c>
      <c r="L905" t="s">
        <v>1255</v>
      </c>
      <c r="M905" t="s">
        <v>1255</v>
      </c>
      <c r="N905" t="s">
        <v>1255</v>
      </c>
      <c r="O905" t="s">
        <v>1255</v>
      </c>
      <c r="P905" t="s">
        <v>1255</v>
      </c>
    </row>
    <row r="906" spans="1:16">
      <c r="A906" t="s">
        <v>1255</v>
      </c>
      <c r="B906" t="s">
        <v>1255</v>
      </c>
      <c r="C906" t="s">
        <v>10948</v>
      </c>
      <c r="D906" t="s">
        <v>10949</v>
      </c>
      <c r="E906" t="s">
        <v>9646</v>
      </c>
      <c r="F906" t="s">
        <v>9747</v>
      </c>
      <c r="G906" t="s">
        <v>1255</v>
      </c>
      <c r="H906" t="s">
        <v>1255</v>
      </c>
      <c r="I906" t="s">
        <v>1255</v>
      </c>
      <c r="J906" t="s">
        <v>1255</v>
      </c>
      <c r="K906" t="s">
        <v>1255</v>
      </c>
      <c r="L906" t="s">
        <v>1255</v>
      </c>
      <c r="M906" t="s">
        <v>1255</v>
      </c>
      <c r="N906" t="s">
        <v>1255</v>
      </c>
      <c r="O906" t="s">
        <v>1255</v>
      </c>
      <c r="P906" t="s">
        <v>1255</v>
      </c>
    </row>
    <row r="907" spans="1:16">
      <c r="A907" t="s">
        <v>1255</v>
      </c>
      <c r="B907" t="s">
        <v>1255</v>
      </c>
      <c r="C907" t="s">
        <v>10948</v>
      </c>
      <c r="D907" t="s">
        <v>10950</v>
      </c>
      <c r="E907" t="s">
        <v>9646</v>
      </c>
      <c r="F907" t="s">
        <v>9745</v>
      </c>
      <c r="G907" t="s">
        <v>1255</v>
      </c>
      <c r="H907" t="s">
        <v>1255</v>
      </c>
      <c r="I907" t="s">
        <v>1255</v>
      </c>
      <c r="J907" t="s">
        <v>1255</v>
      </c>
      <c r="K907" t="s">
        <v>1255</v>
      </c>
      <c r="L907" t="s">
        <v>1255</v>
      </c>
      <c r="M907" t="s">
        <v>1255</v>
      </c>
      <c r="N907" t="s">
        <v>1255</v>
      </c>
      <c r="O907" t="s">
        <v>1255</v>
      </c>
      <c r="P907" t="s">
        <v>1255</v>
      </c>
    </row>
    <row r="908" spans="1:16">
      <c r="A908" t="s">
        <v>1255</v>
      </c>
      <c r="B908" t="s">
        <v>1255</v>
      </c>
      <c r="C908" t="s">
        <v>10948</v>
      </c>
      <c r="D908" t="s">
        <v>10951</v>
      </c>
      <c r="E908" t="s">
        <v>9730</v>
      </c>
      <c r="F908" t="s">
        <v>9646</v>
      </c>
      <c r="G908" t="s">
        <v>1255</v>
      </c>
      <c r="H908" t="s">
        <v>1255</v>
      </c>
      <c r="I908" t="s">
        <v>1255</v>
      </c>
      <c r="J908" t="s">
        <v>1255</v>
      </c>
      <c r="K908" t="s">
        <v>1255</v>
      </c>
      <c r="L908" t="s">
        <v>1255</v>
      </c>
      <c r="M908" t="s">
        <v>1255</v>
      </c>
      <c r="N908" t="s">
        <v>1255</v>
      </c>
      <c r="O908" t="s">
        <v>1255</v>
      </c>
      <c r="P908" t="s">
        <v>1255</v>
      </c>
    </row>
    <row r="909" spans="1:16">
      <c r="A909" t="s">
        <v>1255</v>
      </c>
      <c r="B909" t="s">
        <v>1255</v>
      </c>
      <c r="C909" t="s">
        <v>10948</v>
      </c>
      <c r="D909" t="s">
        <v>10952</v>
      </c>
      <c r="E909" t="s">
        <v>10109</v>
      </c>
      <c r="F909" t="s">
        <v>1255</v>
      </c>
      <c r="G909" t="s">
        <v>1255</v>
      </c>
      <c r="H909" t="s">
        <v>1255</v>
      </c>
      <c r="I909" t="s">
        <v>1255</v>
      </c>
      <c r="J909" t="s">
        <v>1255</v>
      </c>
      <c r="K909" t="s">
        <v>1255</v>
      </c>
      <c r="L909" t="s">
        <v>1255</v>
      </c>
      <c r="M909" t="s">
        <v>1255</v>
      </c>
      <c r="N909" t="s">
        <v>1255</v>
      </c>
      <c r="O909" t="s">
        <v>1255</v>
      </c>
      <c r="P909" t="s">
        <v>1255</v>
      </c>
    </row>
    <row r="910" spans="1:16">
      <c r="A910" t="s">
        <v>1255</v>
      </c>
      <c r="B910" t="s">
        <v>1255</v>
      </c>
      <c r="C910" t="s">
        <v>10953</v>
      </c>
      <c r="D910" t="s">
        <v>10954</v>
      </c>
      <c r="E910" t="s">
        <v>10109</v>
      </c>
      <c r="F910" t="s">
        <v>1255</v>
      </c>
      <c r="G910" t="s">
        <v>1255</v>
      </c>
      <c r="H910" t="s">
        <v>1255</v>
      </c>
      <c r="I910" t="s">
        <v>1255</v>
      </c>
      <c r="J910" t="s">
        <v>1255</v>
      </c>
      <c r="K910" t="s">
        <v>1255</v>
      </c>
      <c r="L910" t="s">
        <v>1255</v>
      </c>
      <c r="M910" t="s">
        <v>1255</v>
      </c>
      <c r="N910" t="s">
        <v>1255</v>
      </c>
      <c r="O910" t="s">
        <v>1255</v>
      </c>
      <c r="P910" t="s">
        <v>1255</v>
      </c>
    </row>
    <row r="911" spans="1:16">
      <c r="A911" t="s">
        <v>1255</v>
      </c>
      <c r="B911" t="s">
        <v>1255</v>
      </c>
      <c r="C911" t="s">
        <v>10953</v>
      </c>
      <c r="D911" t="s">
        <v>10955</v>
      </c>
      <c r="E911" t="s">
        <v>9646</v>
      </c>
      <c r="F911" t="s">
        <v>10956</v>
      </c>
      <c r="G911" t="s">
        <v>1255</v>
      </c>
      <c r="H911" t="s">
        <v>1255</v>
      </c>
      <c r="I911" t="s">
        <v>1255</v>
      </c>
      <c r="J911" t="s">
        <v>1255</v>
      </c>
      <c r="K911" t="s">
        <v>1255</v>
      </c>
      <c r="L911" t="s">
        <v>1255</v>
      </c>
      <c r="M911" t="s">
        <v>1255</v>
      </c>
      <c r="N911" t="s">
        <v>1255</v>
      </c>
      <c r="O911" t="s">
        <v>1255</v>
      </c>
      <c r="P911" t="s">
        <v>1255</v>
      </c>
    </row>
    <row r="912" spans="1:16">
      <c r="A912" t="s">
        <v>1255</v>
      </c>
      <c r="B912" t="s">
        <v>1255</v>
      </c>
      <c r="C912" t="s">
        <v>10953</v>
      </c>
      <c r="D912" t="s">
        <v>10955</v>
      </c>
      <c r="E912" t="s">
        <v>9646</v>
      </c>
      <c r="F912" t="s">
        <v>10957</v>
      </c>
      <c r="G912" t="s">
        <v>1255</v>
      </c>
      <c r="H912" t="s">
        <v>1255</v>
      </c>
      <c r="I912" t="s">
        <v>1255</v>
      </c>
      <c r="J912" t="s">
        <v>1255</v>
      </c>
      <c r="K912" t="s">
        <v>1255</v>
      </c>
      <c r="L912" t="s">
        <v>1255</v>
      </c>
      <c r="M912" t="s">
        <v>1255</v>
      </c>
      <c r="N912" t="s">
        <v>1255</v>
      </c>
      <c r="O912" t="s">
        <v>1255</v>
      </c>
      <c r="P912" t="s">
        <v>1255</v>
      </c>
    </row>
    <row r="913" spans="1:16">
      <c r="A913" t="s">
        <v>1255</v>
      </c>
      <c r="B913" t="s">
        <v>1255</v>
      </c>
      <c r="C913" t="s">
        <v>10953</v>
      </c>
      <c r="D913" t="s">
        <v>10958</v>
      </c>
      <c r="E913" t="s">
        <v>9646</v>
      </c>
      <c r="F913" t="s">
        <v>10956</v>
      </c>
      <c r="G913" t="s">
        <v>1255</v>
      </c>
      <c r="H913" t="s">
        <v>1255</v>
      </c>
      <c r="I913" t="s">
        <v>1255</v>
      </c>
      <c r="J913" t="s">
        <v>1255</v>
      </c>
      <c r="K913" t="s">
        <v>1255</v>
      </c>
      <c r="L913" t="s">
        <v>1255</v>
      </c>
      <c r="M913" t="s">
        <v>1255</v>
      </c>
      <c r="N913" t="s">
        <v>1255</v>
      </c>
      <c r="O913" t="s">
        <v>1255</v>
      </c>
      <c r="P913" t="s">
        <v>1255</v>
      </c>
    </row>
    <row r="914" spans="1:16">
      <c r="A914" t="s">
        <v>1255</v>
      </c>
      <c r="B914" t="s">
        <v>1255</v>
      </c>
      <c r="C914" t="s">
        <v>10953</v>
      </c>
      <c r="D914" t="s">
        <v>10958</v>
      </c>
      <c r="E914" t="s">
        <v>9646</v>
      </c>
      <c r="F914" t="s">
        <v>10957</v>
      </c>
      <c r="G914" t="s">
        <v>1255</v>
      </c>
      <c r="H914" t="s">
        <v>1255</v>
      </c>
      <c r="I914" t="s">
        <v>1255</v>
      </c>
      <c r="J914" t="s">
        <v>1255</v>
      </c>
      <c r="K914" t="s">
        <v>1255</v>
      </c>
      <c r="L914" t="s">
        <v>1255</v>
      </c>
      <c r="M914" t="s">
        <v>1255</v>
      </c>
      <c r="N914" t="s">
        <v>1255</v>
      </c>
      <c r="O914" t="s">
        <v>1255</v>
      </c>
      <c r="P914" t="s">
        <v>1255</v>
      </c>
    </row>
    <row r="915" spans="1:16">
      <c r="A915" t="s">
        <v>1255</v>
      </c>
      <c r="B915" t="s">
        <v>1255</v>
      </c>
      <c r="C915" t="s">
        <v>10953</v>
      </c>
      <c r="D915" t="s">
        <v>10959</v>
      </c>
      <c r="E915" t="s">
        <v>10960</v>
      </c>
      <c r="F915" t="s">
        <v>9646</v>
      </c>
      <c r="G915" t="s">
        <v>1255</v>
      </c>
      <c r="H915" t="s">
        <v>1255</v>
      </c>
      <c r="I915" t="s">
        <v>1255</v>
      </c>
      <c r="J915" t="s">
        <v>1255</v>
      </c>
      <c r="K915" t="s">
        <v>1255</v>
      </c>
      <c r="L915" t="s">
        <v>1255</v>
      </c>
      <c r="M915" t="s">
        <v>1255</v>
      </c>
      <c r="N915" t="s">
        <v>1255</v>
      </c>
      <c r="O915" t="s">
        <v>1255</v>
      </c>
      <c r="P915" t="s">
        <v>1255</v>
      </c>
    </row>
    <row r="916" spans="1:16">
      <c r="A916" t="s">
        <v>1255</v>
      </c>
      <c r="B916" t="s">
        <v>1255</v>
      </c>
      <c r="C916" t="s">
        <v>10953</v>
      </c>
      <c r="D916" t="s">
        <v>10961</v>
      </c>
      <c r="E916" t="s">
        <v>10962</v>
      </c>
      <c r="F916" t="s">
        <v>9646</v>
      </c>
      <c r="G916" t="s">
        <v>1255</v>
      </c>
      <c r="H916" t="s">
        <v>1255</v>
      </c>
      <c r="I916" t="s">
        <v>1255</v>
      </c>
      <c r="J916" t="s">
        <v>1255</v>
      </c>
      <c r="K916" t="s">
        <v>1255</v>
      </c>
      <c r="L916" t="s">
        <v>1255</v>
      </c>
      <c r="M916" t="s">
        <v>1255</v>
      </c>
      <c r="N916" t="s">
        <v>1255</v>
      </c>
      <c r="O916" t="s">
        <v>1255</v>
      </c>
      <c r="P916" t="s">
        <v>1255</v>
      </c>
    </row>
    <row r="917" spans="1:16">
      <c r="A917" t="s">
        <v>1255</v>
      </c>
      <c r="B917" t="s">
        <v>1255</v>
      </c>
      <c r="C917" t="s">
        <v>10953</v>
      </c>
      <c r="D917" t="s">
        <v>10963</v>
      </c>
      <c r="E917" t="s">
        <v>10109</v>
      </c>
      <c r="F917" t="s">
        <v>9646</v>
      </c>
      <c r="G917" t="s">
        <v>1255</v>
      </c>
      <c r="H917" t="s">
        <v>1255</v>
      </c>
      <c r="I917" t="s">
        <v>1255</v>
      </c>
      <c r="J917" t="s">
        <v>1255</v>
      </c>
      <c r="K917" t="s">
        <v>1255</v>
      </c>
      <c r="L917" t="s">
        <v>1255</v>
      </c>
      <c r="M917" t="s">
        <v>1255</v>
      </c>
      <c r="N917" t="s">
        <v>1255</v>
      </c>
      <c r="O917" t="s">
        <v>1255</v>
      </c>
      <c r="P917" t="s">
        <v>1255</v>
      </c>
    </row>
    <row r="918" spans="1:16">
      <c r="A918" t="s">
        <v>1255</v>
      </c>
      <c r="B918" t="s">
        <v>1255</v>
      </c>
      <c r="C918" t="s">
        <v>10953</v>
      </c>
      <c r="D918" t="s">
        <v>10964</v>
      </c>
      <c r="E918" t="s">
        <v>9680</v>
      </c>
      <c r="F918" t="s">
        <v>1255</v>
      </c>
      <c r="G918" t="s">
        <v>1255</v>
      </c>
      <c r="H918" t="s">
        <v>1255</v>
      </c>
      <c r="I918" t="s">
        <v>1255</v>
      </c>
      <c r="J918" t="s">
        <v>1255</v>
      </c>
      <c r="K918" t="s">
        <v>1255</v>
      </c>
      <c r="L918" t="s">
        <v>1255</v>
      </c>
      <c r="M918" t="s">
        <v>1255</v>
      </c>
      <c r="N918" t="s">
        <v>1255</v>
      </c>
      <c r="O918" t="s">
        <v>1255</v>
      </c>
      <c r="P918" t="s">
        <v>1255</v>
      </c>
    </row>
    <row r="919" spans="1:16">
      <c r="A919" t="s">
        <v>1255</v>
      </c>
      <c r="B919" t="s">
        <v>1255</v>
      </c>
      <c r="C919" t="s">
        <v>10965</v>
      </c>
      <c r="D919" t="s">
        <v>10966</v>
      </c>
      <c r="E919" t="s">
        <v>9646</v>
      </c>
      <c r="F919" t="s">
        <v>10967</v>
      </c>
      <c r="G919" t="s">
        <v>1255</v>
      </c>
      <c r="H919" t="s">
        <v>1255</v>
      </c>
      <c r="I919" t="s">
        <v>1255</v>
      </c>
      <c r="J919" t="s">
        <v>1255</v>
      </c>
      <c r="K919" t="s">
        <v>1255</v>
      </c>
      <c r="L919" t="s">
        <v>1255</v>
      </c>
      <c r="M919" t="s">
        <v>1255</v>
      </c>
      <c r="N919" t="s">
        <v>1255</v>
      </c>
      <c r="O919" t="s">
        <v>1255</v>
      </c>
      <c r="P919" t="s">
        <v>1255</v>
      </c>
    </row>
    <row r="920" spans="1:16">
      <c r="A920" t="s">
        <v>1255</v>
      </c>
      <c r="B920" t="s">
        <v>1255</v>
      </c>
      <c r="C920" t="s">
        <v>10965</v>
      </c>
      <c r="D920" t="s">
        <v>10968</v>
      </c>
      <c r="E920" t="s">
        <v>10109</v>
      </c>
      <c r="F920" t="s">
        <v>9646</v>
      </c>
      <c r="G920" t="s">
        <v>1255</v>
      </c>
      <c r="H920" t="s">
        <v>1255</v>
      </c>
      <c r="I920" t="s">
        <v>1255</v>
      </c>
      <c r="J920" t="s">
        <v>1255</v>
      </c>
      <c r="K920" t="s">
        <v>1255</v>
      </c>
      <c r="L920" t="s">
        <v>1255</v>
      </c>
      <c r="M920" t="s">
        <v>1255</v>
      </c>
      <c r="N920" t="s">
        <v>1255</v>
      </c>
      <c r="O920" t="s">
        <v>1255</v>
      </c>
      <c r="P920" t="s">
        <v>1255</v>
      </c>
    </row>
    <row r="921" spans="1:16">
      <c r="A921" t="s">
        <v>1255</v>
      </c>
      <c r="B921" t="s">
        <v>1255</v>
      </c>
      <c r="C921" t="s">
        <v>10965</v>
      </c>
      <c r="D921" t="s">
        <v>10969</v>
      </c>
      <c r="E921" t="s">
        <v>9705</v>
      </c>
      <c r="F921" t="s">
        <v>9646</v>
      </c>
      <c r="G921" t="s">
        <v>1255</v>
      </c>
      <c r="H921" t="s">
        <v>1255</v>
      </c>
      <c r="I921" t="s">
        <v>1255</v>
      </c>
      <c r="J921" t="s">
        <v>1255</v>
      </c>
      <c r="K921" t="s">
        <v>1255</v>
      </c>
      <c r="L921" t="s">
        <v>1255</v>
      </c>
      <c r="M921" t="s">
        <v>1255</v>
      </c>
      <c r="N921" t="s">
        <v>1255</v>
      </c>
      <c r="O921" t="s">
        <v>1255</v>
      </c>
      <c r="P921" t="s">
        <v>1255</v>
      </c>
    </row>
    <row r="922" spans="1:16">
      <c r="A922" t="s">
        <v>1255</v>
      </c>
      <c r="B922" t="s">
        <v>1255</v>
      </c>
      <c r="C922" t="s">
        <v>10965</v>
      </c>
      <c r="D922" t="s">
        <v>10970</v>
      </c>
      <c r="E922" t="s">
        <v>10109</v>
      </c>
      <c r="F922" t="s">
        <v>9646</v>
      </c>
      <c r="G922" t="s">
        <v>1255</v>
      </c>
      <c r="H922" t="s">
        <v>1255</v>
      </c>
      <c r="I922" t="s">
        <v>1255</v>
      </c>
      <c r="J922" t="s">
        <v>1255</v>
      </c>
      <c r="K922" t="s">
        <v>1255</v>
      </c>
      <c r="L922" t="s">
        <v>1255</v>
      </c>
      <c r="M922" t="s">
        <v>1255</v>
      </c>
      <c r="N922" t="s">
        <v>1255</v>
      </c>
      <c r="O922" t="s">
        <v>1255</v>
      </c>
      <c r="P922" t="s">
        <v>1255</v>
      </c>
    </row>
    <row r="923" spans="1:16">
      <c r="A923" t="s">
        <v>1255</v>
      </c>
      <c r="B923" t="s">
        <v>1255</v>
      </c>
      <c r="C923" t="s">
        <v>10965</v>
      </c>
      <c r="D923" t="s">
        <v>10971</v>
      </c>
      <c r="E923" t="s">
        <v>10109</v>
      </c>
      <c r="F923" t="s">
        <v>9646</v>
      </c>
      <c r="G923" t="s">
        <v>1255</v>
      </c>
      <c r="H923" t="s">
        <v>1255</v>
      </c>
      <c r="I923" t="s">
        <v>1255</v>
      </c>
      <c r="J923" t="s">
        <v>1255</v>
      </c>
      <c r="K923" t="s">
        <v>1255</v>
      </c>
      <c r="L923" t="s">
        <v>1255</v>
      </c>
      <c r="M923" t="s">
        <v>1255</v>
      </c>
      <c r="N923" t="s">
        <v>1255</v>
      </c>
      <c r="O923" t="s">
        <v>1255</v>
      </c>
      <c r="P923" t="s">
        <v>1255</v>
      </c>
    </row>
    <row r="924" spans="1:16">
      <c r="A924" t="s">
        <v>1255</v>
      </c>
      <c r="B924" t="s">
        <v>1255</v>
      </c>
      <c r="C924" t="s">
        <v>10965</v>
      </c>
      <c r="D924" t="s">
        <v>10972</v>
      </c>
      <c r="E924" t="s">
        <v>10109</v>
      </c>
      <c r="F924" t="s">
        <v>9646</v>
      </c>
      <c r="G924" t="s">
        <v>1255</v>
      </c>
      <c r="H924" t="s">
        <v>1255</v>
      </c>
      <c r="I924" t="s">
        <v>1255</v>
      </c>
      <c r="J924" t="s">
        <v>1255</v>
      </c>
      <c r="K924" t="s">
        <v>1255</v>
      </c>
      <c r="L924" t="s">
        <v>1255</v>
      </c>
      <c r="M924" t="s">
        <v>1255</v>
      </c>
      <c r="N924" t="s">
        <v>1255</v>
      </c>
      <c r="O924" t="s">
        <v>1255</v>
      </c>
      <c r="P924" t="s">
        <v>1255</v>
      </c>
    </row>
    <row r="925" spans="1:16">
      <c r="A925" t="s">
        <v>1255</v>
      </c>
      <c r="B925" t="s">
        <v>1255</v>
      </c>
      <c r="C925" t="s">
        <v>10965</v>
      </c>
      <c r="D925" t="s">
        <v>10973</v>
      </c>
      <c r="E925" t="s">
        <v>10109</v>
      </c>
      <c r="F925" t="s">
        <v>9646</v>
      </c>
      <c r="G925" t="s">
        <v>1255</v>
      </c>
      <c r="H925" t="s">
        <v>1255</v>
      </c>
      <c r="I925" t="s">
        <v>1255</v>
      </c>
      <c r="J925" t="s">
        <v>1255</v>
      </c>
      <c r="K925" t="s">
        <v>1255</v>
      </c>
      <c r="L925" t="s">
        <v>1255</v>
      </c>
      <c r="M925" t="s">
        <v>1255</v>
      </c>
      <c r="N925" t="s">
        <v>1255</v>
      </c>
      <c r="O925" t="s">
        <v>1255</v>
      </c>
      <c r="P925" t="s">
        <v>1255</v>
      </c>
    </row>
    <row r="926" spans="1:16">
      <c r="A926" t="s">
        <v>1255</v>
      </c>
      <c r="B926" t="s">
        <v>1255</v>
      </c>
      <c r="C926" t="s">
        <v>10965</v>
      </c>
      <c r="D926" t="s">
        <v>10974</v>
      </c>
      <c r="E926" t="s">
        <v>10109</v>
      </c>
      <c r="F926" t="s">
        <v>9646</v>
      </c>
      <c r="G926" t="s">
        <v>1255</v>
      </c>
      <c r="H926" t="s">
        <v>1255</v>
      </c>
      <c r="I926" t="s">
        <v>1255</v>
      </c>
      <c r="J926" t="s">
        <v>1255</v>
      </c>
      <c r="K926" t="s">
        <v>1255</v>
      </c>
      <c r="L926" t="s">
        <v>1255</v>
      </c>
      <c r="M926" t="s">
        <v>1255</v>
      </c>
      <c r="N926" t="s">
        <v>1255</v>
      </c>
      <c r="O926" t="s">
        <v>1255</v>
      </c>
      <c r="P926" t="s">
        <v>1255</v>
      </c>
    </row>
    <row r="927" spans="1:16">
      <c r="A927" t="s">
        <v>1255</v>
      </c>
      <c r="B927" t="s">
        <v>1255</v>
      </c>
      <c r="C927" t="s">
        <v>10965</v>
      </c>
      <c r="D927" t="s">
        <v>10975</v>
      </c>
      <c r="E927" t="s">
        <v>10109</v>
      </c>
      <c r="F927" t="s">
        <v>9646</v>
      </c>
      <c r="G927" t="s">
        <v>1255</v>
      </c>
      <c r="H927" t="s">
        <v>1255</v>
      </c>
      <c r="I927" t="s">
        <v>1255</v>
      </c>
      <c r="J927" t="s">
        <v>1255</v>
      </c>
      <c r="K927" t="s">
        <v>1255</v>
      </c>
      <c r="L927" t="s">
        <v>1255</v>
      </c>
      <c r="M927" t="s">
        <v>1255</v>
      </c>
      <c r="N927" t="s">
        <v>1255</v>
      </c>
      <c r="O927" t="s">
        <v>1255</v>
      </c>
      <c r="P927" t="s">
        <v>1255</v>
      </c>
    </row>
    <row r="928" spans="1:16">
      <c r="A928" t="s">
        <v>1255</v>
      </c>
      <c r="B928" t="s">
        <v>1255</v>
      </c>
      <c r="C928" t="s">
        <v>10976</v>
      </c>
      <c r="D928" t="s">
        <v>10977</v>
      </c>
      <c r="E928" t="s">
        <v>9730</v>
      </c>
      <c r="F928" t="s">
        <v>1255</v>
      </c>
      <c r="G928" t="s">
        <v>1255</v>
      </c>
      <c r="H928" t="s">
        <v>1255</v>
      </c>
      <c r="I928" t="s">
        <v>1255</v>
      </c>
      <c r="J928" t="s">
        <v>1255</v>
      </c>
      <c r="K928" t="s">
        <v>1255</v>
      </c>
      <c r="L928" t="s">
        <v>1255</v>
      </c>
      <c r="M928" t="s">
        <v>1255</v>
      </c>
      <c r="N928" t="s">
        <v>1255</v>
      </c>
      <c r="O928" t="s">
        <v>1255</v>
      </c>
      <c r="P928" t="s">
        <v>1255</v>
      </c>
    </row>
    <row r="929" spans="1:16">
      <c r="A929" t="s">
        <v>1255</v>
      </c>
      <c r="B929" t="s">
        <v>1255</v>
      </c>
      <c r="C929" t="s">
        <v>10976</v>
      </c>
      <c r="D929" t="s">
        <v>10978</v>
      </c>
      <c r="E929" t="s">
        <v>10109</v>
      </c>
      <c r="F929" t="s">
        <v>1255</v>
      </c>
      <c r="G929" t="s">
        <v>1255</v>
      </c>
      <c r="H929" t="s">
        <v>1255</v>
      </c>
      <c r="I929" t="s">
        <v>1255</v>
      </c>
      <c r="J929" t="s">
        <v>1255</v>
      </c>
      <c r="K929" t="s">
        <v>1255</v>
      </c>
      <c r="L929" t="s">
        <v>1255</v>
      </c>
      <c r="M929" t="s">
        <v>1255</v>
      </c>
      <c r="N929" t="s">
        <v>1255</v>
      </c>
      <c r="O929" t="s">
        <v>1255</v>
      </c>
      <c r="P929" t="s">
        <v>1255</v>
      </c>
    </row>
    <row r="930" spans="1:16">
      <c r="A930" t="s">
        <v>1255</v>
      </c>
      <c r="B930" t="s">
        <v>1255</v>
      </c>
      <c r="C930" t="s">
        <v>10976</v>
      </c>
      <c r="D930" t="s">
        <v>10979</v>
      </c>
      <c r="E930" t="s">
        <v>10109</v>
      </c>
      <c r="F930" t="s">
        <v>1255</v>
      </c>
      <c r="G930" t="s">
        <v>1255</v>
      </c>
      <c r="H930" t="s">
        <v>1255</v>
      </c>
      <c r="I930" t="s">
        <v>1255</v>
      </c>
      <c r="J930" t="s">
        <v>1255</v>
      </c>
      <c r="K930" t="s">
        <v>1255</v>
      </c>
      <c r="L930" t="s">
        <v>1255</v>
      </c>
      <c r="M930" t="s">
        <v>1255</v>
      </c>
      <c r="N930" t="s">
        <v>1255</v>
      </c>
      <c r="O930" t="s">
        <v>1255</v>
      </c>
      <c r="P930" t="s">
        <v>1255</v>
      </c>
    </row>
    <row r="931" spans="1:16">
      <c r="A931" t="s">
        <v>1255</v>
      </c>
      <c r="B931" t="s">
        <v>1255</v>
      </c>
      <c r="C931" t="s">
        <v>10976</v>
      </c>
      <c r="D931" t="s">
        <v>10980</v>
      </c>
      <c r="E931" t="s">
        <v>9645</v>
      </c>
      <c r="F931" t="s">
        <v>1255</v>
      </c>
      <c r="G931" t="s">
        <v>1255</v>
      </c>
      <c r="H931" t="s">
        <v>1255</v>
      </c>
      <c r="I931" t="s">
        <v>1255</v>
      </c>
      <c r="J931" t="s">
        <v>1255</v>
      </c>
      <c r="K931" t="s">
        <v>1255</v>
      </c>
      <c r="L931" t="s">
        <v>1255</v>
      </c>
      <c r="M931" t="s">
        <v>1255</v>
      </c>
      <c r="N931" t="s">
        <v>1255</v>
      </c>
      <c r="O931" t="s">
        <v>1255</v>
      </c>
      <c r="P931" t="s">
        <v>1255</v>
      </c>
    </row>
    <row r="932" spans="1:16">
      <c r="A932" t="s">
        <v>1255</v>
      </c>
      <c r="B932" t="s">
        <v>1255</v>
      </c>
      <c r="C932" t="s">
        <v>10976</v>
      </c>
      <c r="D932" t="s">
        <v>10981</v>
      </c>
      <c r="E932" t="s">
        <v>10109</v>
      </c>
      <c r="F932" t="s">
        <v>1255</v>
      </c>
      <c r="G932" t="s">
        <v>1255</v>
      </c>
      <c r="H932" t="s">
        <v>1255</v>
      </c>
      <c r="I932" t="s">
        <v>1255</v>
      </c>
      <c r="J932" t="s">
        <v>1255</v>
      </c>
      <c r="K932" t="s">
        <v>1255</v>
      </c>
      <c r="L932" t="s">
        <v>1255</v>
      </c>
      <c r="M932" t="s">
        <v>1255</v>
      </c>
      <c r="N932" t="s">
        <v>1255</v>
      </c>
      <c r="O932" t="s">
        <v>1255</v>
      </c>
      <c r="P932" t="s">
        <v>1255</v>
      </c>
    </row>
    <row r="933" spans="1:16">
      <c r="A933" t="s">
        <v>1255</v>
      </c>
      <c r="B933" t="s">
        <v>1255</v>
      </c>
      <c r="C933" t="s">
        <v>10976</v>
      </c>
      <c r="D933" t="s">
        <v>10982</v>
      </c>
      <c r="E933" t="s">
        <v>10109</v>
      </c>
      <c r="F933" t="s">
        <v>1255</v>
      </c>
      <c r="G933" t="s">
        <v>1255</v>
      </c>
      <c r="H933" t="s">
        <v>1255</v>
      </c>
      <c r="I933" t="s">
        <v>1255</v>
      </c>
      <c r="J933" t="s">
        <v>1255</v>
      </c>
      <c r="K933" t="s">
        <v>1255</v>
      </c>
      <c r="L933" t="s">
        <v>1255</v>
      </c>
      <c r="M933" t="s">
        <v>1255</v>
      </c>
      <c r="N933" t="s">
        <v>1255</v>
      </c>
      <c r="O933" t="s">
        <v>1255</v>
      </c>
      <c r="P933" t="s">
        <v>1255</v>
      </c>
    </row>
    <row r="934" spans="1:16">
      <c r="A934" t="s">
        <v>1255</v>
      </c>
      <c r="B934" t="s">
        <v>1255</v>
      </c>
      <c r="C934" t="s">
        <v>10983</v>
      </c>
      <c r="D934" t="s">
        <v>10984</v>
      </c>
      <c r="E934" t="s">
        <v>9730</v>
      </c>
      <c r="F934" t="s">
        <v>9646</v>
      </c>
      <c r="G934" t="s">
        <v>1255</v>
      </c>
      <c r="H934" t="s">
        <v>1255</v>
      </c>
      <c r="I934" t="s">
        <v>1255</v>
      </c>
      <c r="J934" t="s">
        <v>1255</v>
      </c>
      <c r="K934" t="s">
        <v>1255</v>
      </c>
      <c r="L934" t="s">
        <v>1255</v>
      </c>
      <c r="M934" t="s">
        <v>1255</v>
      </c>
      <c r="N934" t="s">
        <v>1255</v>
      </c>
      <c r="O934" t="s">
        <v>1255</v>
      </c>
      <c r="P934" t="s">
        <v>1255</v>
      </c>
    </row>
    <row r="935" spans="1:16">
      <c r="A935" t="s">
        <v>1255</v>
      </c>
      <c r="B935" t="s">
        <v>10985</v>
      </c>
      <c r="C935" t="s">
        <v>10983</v>
      </c>
      <c r="D935" t="s">
        <v>10986</v>
      </c>
      <c r="E935" t="s">
        <v>9646</v>
      </c>
      <c r="F935" t="s">
        <v>10868</v>
      </c>
      <c r="G935" t="s">
        <v>1255</v>
      </c>
      <c r="H935" t="s">
        <v>1255</v>
      </c>
      <c r="I935" t="s">
        <v>1255</v>
      </c>
      <c r="J935" t="s">
        <v>1255</v>
      </c>
      <c r="K935" t="s">
        <v>1255</v>
      </c>
      <c r="L935" t="s">
        <v>1255</v>
      </c>
      <c r="M935" t="s">
        <v>1255</v>
      </c>
      <c r="N935" t="s">
        <v>1255</v>
      </c>
      <c r="O935" t="s">
        <v>1255</v>
      </c>
      <c r="P935" t="s">
        <v>1255</v>
      </c>
    </row>
    <row r="936" spans="1:16">
      <c r="A936" t="s">
        <v>1255</v>
      </c>
      <c r="B936" t="s">
        <v>1255</v>
      </c>
      <c r="C936" t="s">
        <v>10983</v>
      </c>
      <c r="D936" t="s">
        <v>10987</v>
      </c>
      <c r="E936" t="s">
        <v>10988</v>
      </c>
      <c r="F936" t="s">
        <v>9646</v>
      </c>
      <c r="G936" t="s">
        <v>1255</v>
      </c>
      <c r="H936" t="s">
        <v>1255</v>
      </c>
      <c r="I936" t="s">
        <v>1255</v>
      </c>
      <c r="J936" t="s">
        <v>1255</v>
      </c>
      <c r="K936" t="s">
        <v>1255</v>
      </c>
      <c r="L936" t="s">
        <v>1255</v>
      </c>
      <c r="M936" t="s">
        <v>1255</v>
      </c>
      <c r="N936" t="s">
        <v>1255</v>
      </c>
      <c r="O936" t="s">
        <v>1255</v>
      </c>
      <c r="P936" t="s">
        <v>1255</v>
      </c>
    </row>
    <row r="937" spans="1:16">
      <c r="A937" t="s">
        <v>1255</v>
      </c>
      <c r="B937" t="s">
        <v>10984</v>
      </c>
      <c r="C937" t="s">
        <v>10983</v>
      </c>
      <c r="D937" t="s">
        <v>10989</v>
      </c>
      <c r="E937" t="s">
        <v>9782</v>
      </c>
      <c r="F937" t="s">
        <v>9646</v>
      </c>
      <c r="G937" t="s">
        <v>1255</v>
      </c>
      <c r="H937" t="s">
        <v>1255</v>
      </c>
      <c r="I937" t="s">
        <v>1255</v>
      </c>
      <c r="J937" t="s">
        <v>1255</v>
      </c>
      <c r="K937" t="s">
        <v>1255</v>
      </c>
      <c r="L937" t="s">
        <v>1255</v>
      </c>
      <c r="M937" t="s">
        <v>1255</v>
      </c>
      <c r="N937" t="s">
        <v>1255</v>
      </c>
      <c r="O937" t="s">
        <v>1255</v>
      </c>
      <c r="P937" t="s">
        <v>1255</v>
      </c>
    </row>
    <row r="938" spans="1:16">
      <c r="A938" t="s">
        <v>1255</v>
      </c>
      <c r="B938" t="s">
        <v>10990</v>
      </c>
      <c r="C938" t="s">
        <v>10983</v>
      </c>
      <c r="D938" t="s">
        <v>10991</v>
      </c>
      <c r="E938" t="s">
        <v>9646</v>
      </c>
      <c r="F938" t="s">
        <v>10868</v>
      </c>
      <c r="G938" t="s">
        <v>1255</v>
      </c>
      <c r="H938" t="s">
        <v>1255</v>
      </c>
      <c r="I938" t="s">
        <v>1255</v>
      </c>
      <c r="J938" t="s">
        <v>1255</v>
      </c>
      <c r="K938" t="s">
        <v>1255</v>
      </c>
      <c r="L938" t="s">
        <v>1255</v>
      </c>
      <c r="M938" t="s">
        <v>1255</v>
      </c>
      <c r="N938" t="s">
        <v>1255</v>
      </c>
      <c r="O938" t="s">
        <v>1255</v>
      </c>
      <c r="P938" t="s">
        <v>1255</v>
      </c>
    </row>
    <row r="939" spans="1:16">
      <c r="A939" t="s">
        <v>1255</v>
      </c>
      <c r="B939" t="s">
        <v>1255</v>
      </c>
      <c r="C939" t="s">
        <v>10983</v>
      </c>
      <c r="D939" t="s">
        <v>10992</v>
      </c>
      <c r="E939" t="s">
        <v>10608</v>
      </c>
      <c r="F939" t="s">
        <v>9646</v>
      </c>
      <c r="G939" t="s">
        <v>1255</v>
      </c>
      <c r="H939" t="s">
        <v>1255</v>
      </c>
      <c r="I939" t="s">
        <v>1255</v>
      </c>
      <c r="J939" t="s">
        <v>1255</v>
      </c>
      <c r="K939" t="s">
        <v>1255</v>
      </c>
      <c r="L939" t="s">
        <v>1255</v>
      </c>
      <c r="M939" t="s">
        <v>1255</v>
      </c>
      <c r="N939" t="s">
        <v>1255</v>
      </c>
      <c r="O939" t="s">
        <v>1255</v>
      </c>
      <c r="P939" t="s">
        <v>1255</v>
      </c>
    </row>
    <row r="940" spans="1:16">
      <c r="A940" t="s">
        <v>1255</v>
      </c>
      <c r="B940" t="s">
        <v>1255</v>
      </c>
      <c r="C940" t="s">
        <v>10983</v>
      </c>
      <c r="D940" t="s">
        <v>10993</v>
      </c>
      <c r="E940" t="s">
        <v>9646</v>
      </c>
      <c r="F940" t="s">
        <v>10933</v>
      </c>
      <c r="G940" t="s">
        <v>1255</v>
      </c>
      <c r="H940" t="s">
        <v>1255</v>
      </c>
      <c r="I940" t="s">
        <v>1255</v>
      </c>
      <c r="J940" t="s">
        <v>1255</v>
      </c>
      <c r="K940" t="s">
        <v>1255</v>
      </c>
      <c r="L940" t="s">
        <v>1255</v>
      </c>
      <c r="M940" t="s">
        <v>1255</v>
      </c>
      <c r="N940" t="s">
        <v>1255</v>
      </c>
      <c r="O940" t="s">
        <v>1255</v>
      </c>
      <c r="P940" t="s">
        <v>1255</v>
      </c>
    </row>
    <row r="941" spans="1:16">
      <c r="A941" t="s">
        <v>1255</v>
      </c>
      <c r="B941" t="s">
        <v>1255</v>
      </c>
      <c r="C941" t="s">
        <v>10983</v>
      </c>
      <c r="D941" t="s">
        <v>10994</v>
      </c>
      <c r="E941" t="s">
        <v>9646</v>
      </c>
      <c r="F941" t="s">
        <v>10933</v>
      </c>
      <c r="G941" t="s">
        <v>1255</v>
      </c>
      <c r="H941" t="s">
        <v>1255</v>
      </c>
      <c r="I941" t="s">
        <v>1255</v>
      </c>
      <c r="J941" t="s">
        <v>1255</v>
      </c>
      <c r="K941" t="s">
        <v>1255</v>
      </c>
      <c r="L941" t="s">
        <v>1255</v>
      </c>
      <c r="M941" t="s">
        <v>1255</v>
      </c>
      <c r="N941" t="s">
        <v>1255</v>
      </c>
      <c r="O941" t="s">
        <v>1255</v>
      </c>
      <c r="P941" t="s">
        <v>1255</v>
      </c>
    </row>
    <row r="942" spans="1:16">
      <c r="A942" t="s">
        <v>1255</v>
      </c>
      <c r="B942" t="s">
        <v>1255</v>
      </c>
      <c r="C942" t="s">
        <v>10983</v>
      </c>
      <c r="D942" t="s">
        <v>10995</v>
      </c>
      <c r="E942" t="s">
        <v>9646</v>
      </c>
      <c r="F942" t="s">
        <v>10996</v>
      </c>
      <c r="G942" t="s">
        <v>1255</v>
      </c>
      <c r="H942" t="s">
        <v>1255</v>
      </c>
      <c r="I942" t="s">
        <v>1255</v>
      </c>
      <c r="J942" t="s">
        <v>1255</v>
      </c>
      <c r="K942" t="s">
        <v>1255</v>
      </c>
      <c r="L942" t="s">
        <v>1255</v>
      </c>
      <c r="M942" t="s">
        <v>1255</v>
      </c>
      <c r="N942" t="s">
        <v>1255</v>
      </c>
      <c r="O942" t="s">
        <v>1255</v>
      </c>
      <c r="P942" t="s">
        <v>1255</v>
      </c>
    </row>
    <row r="943" spans="1:16">
      <c r="A943" t="s">
        <v>1255</v>
      </c>
      <c r="B943" t="s">
        <v>1255</v>
      </c>
      <c r="C943" t="s">
        <v>10997</v>
      </c>
      <c r="D943" t="s">
        <v>10998</v>
      </c>
      <c r="E943" t="s">
        <v>9680</v>
      </c>
      <c r="F943" t="s">
        <v>9646</v>
      </c>
      <c r="G943" t="s">
        <v>1255</v>
      </c>
      <c r="H943" t="s">
        <v>1255</v>
      </c>
      <c r="I943" t="s">
        <v>1255</v>
      </c>
      <c r="J943" t="s">
        <v>1255</v>
      </c>
      <c r="K943" t="s">
        <v>1255</v>
      </c>
      <c r="L943" t="s">
        <v>1255</v>
      </c>
      <c r="M943" t="s">
        <v>1255</v>
      </c>
      <c r="N943" t="s">
        <v>1255</v>
      </c>
      <c r="O943" t="s">
        <v>1255</v>
      </c>
      <c r="P943" t="s">
        <v>1255</v>
      </c>
    </row>
    <row r="944" spans="1:16">
      <c r="A944" t="s">
        <v>1255</v>
      </c>
      <c r="B944" t="s">
        <v>1255</v>
      </c>
      <c r="C944" t="s">
        <v>10997</v>
      </c>
      <c r="D944" t="s">
        <v>10999</v>
      </c>
      <c r="E944" t="s">
        <v>9645</v>
      </c>
      <c r="F944" t="s">
        <v>9646</v>
      </c>
      <c r="G944" t="s">
        <v>1255</v>
      </c>
      <c r="H944" t="s">
        <v>1255</v>
      </c>
      <c r="I944" t="s">
        <v>1255</v>
      </c>
      <c r="J944" t="s">
        <v>1255</v>
      </c>
      <c r="K944" t="s">
        <v>1255</v>
      </c>
      <c r="L944" t="s">
        <v>1255</v>
      </c>
      <c r="M944" t="s">
        <v>1255</v>
      </c>
      <c r="N944" t="s">
        <v>1255</v>
      </c>
      <c r="O944" t="s">
        <v>1255</v>
      </c>
      <c r="P944" t="s">
        <v>1255</v>
      </c>
    </row>
    <row r="945" spans="1:16">
      <c r="A945" t="s">
        <v>1255</v>
      </c>
      <c r="B945" t="s">
        <v>1255</v>
      </c>
      <c r="C945" t="s">
        <v>10997</v>
      </c>
      <c r="D945" t="s">
        <v>11000</v>
      </c>
      <c r="E945" t="s">
        <v>9730</v>
      </c>
      <c r="F945" t="s">
        <v>9646</v>
      </c>
      <c r="G945" t="s">
        <v>1255</v>
      </c>
      <c r="H945" t="s">
        <v>1255</v>
      </c>
      <c r="I945" t="s">
        <v>1255</v>
      </c>
      <c r="J945" t="s">
        <v>1255</v>
      </c>
      <c r="K945" t="s">
        <v>1255</v>
      </c>
      <c r="L945" t="s">
        <v>1255</v>
      </c>
      <c r="M945" t="s">
        <v>1255</v>
      </c>
      <c r="N945" t="s">
        <v>1255</v>
      </c>
      <c r="O945" t="s">
        <v>1255</v>
      </c>
      <c r="P945" t="s">
        <v>1255</v>
      </c>
    </row>
    <row r="946" spans="1:16">
      <c r="A946" t="s">
        <v>1255</v>
      </c>
      <c r="B946" t="s">
        <v>1255</v>
      </c>
      <c r="C946" t="s">
        <v>10997</v>
      </c>
      <c r="D946" t="s">
        <v>11001</v>
      </c>
      <c r="E946" t="s">
        <v>9680</v>
      </c>
      <c r="F946" t="s">
        <v>1255</v>
      </c>
      <c r="G946" t="s">
        <v>1255</v>
      </c>
      <c r="H946" t="s">
        <v>1255</v>
      </c>
      <c r="I946" t="s">
        <v>1255</v>
      </c>
      <c r="J946" t="s">
        <v>1255</v>
      </c>
      <c r="K946" t="s">
        <v>1255</v>
      </c>
      <c r="L946" t="s">
        <v>1255</v>
      </c>
      <c r="M946" t="s">
        <v>1255</v>
      </c>
      <c r="N946" t="s">
        <v>1255</v>
      </c>
      <c r="O946" t="s">
        <v>1255</v>
      </c>
      <c r="P946" t="s">
        <v>1255</v>
      </c>
    </row>
    <row r="947" spans="1:16">
      <c r="A947" t="s">
        <v>1255</v>
      </c>
      <c r="B947" t="s">
        <v>1255</v>
      </c>
      <c r="C947" t="s">
        <v>10997</v>
      </c>
      <c r="D947" t="s">
        <v>11002</v>
      </c>
      <c r="E947" t="s">
        <v>10109</v>
      </c>
      <c r="F947" t="s">
        <v>1255</v>
      </c>
      <c r="G947" t="s">
        <v>1255</v>
      </c>
      <c r="H947" t="s">
        <v>1255</v>
      </c>
      <c r="I947" t="s">
        <v>1255</v>
      </c>
      <c r="J947" t="s">
        <v>1255</v>
      </c>
      <c r="K947" t="s">
        <v>1255</v>
      </c>
      <c r="L947" t="s">
        <v>1255</v>
      </c>
      <c r="M947" t="s">
        <v>1255</v>
      </c>
      <c r="N947" t="s">
        <v>1255</v>
      </c>
      <c r="O947" t="s">
        <v>1255</v>
      </c>
      <c r="P947" t="s">
        <v>1255</v>
      </c>
    </row>
    <row r="948" spans="1:16">
      <c r="A948" t="s">
        <v>1255</v>
      </c>
      <c r="B948" t="s">
        <v>1255</v>
      </c>
      <c r="C948" t="s">
        <v>10997</v>
      </c>
      <c r="D948" t="s">
        <v>11003</v>
      </c>
      <c r="E948" t="s">
        <v>10109</v>
      </c>
      <c r="F948" t="s">
        <v>1255</v>
      </c>
      <c r="G948" t="s">
        <v>1255</v>
      </c>
      <c r="H948" t="s">
        <v>1255</v>
      </c>
      <c r="I948" t="s">
        <v>1255</v>
      </c>
      <c r="J948" t="s">
        <v>1255</v>
      </c>
      <c r="K948" t="s">
        <v>1255</v>
      </c>
      <c r="L948" t="s">
        <v>1255</v>
      </c>
      <c r="M948" t="s">
        <v>1255</v>
      </c>
      <c r="N948" t="s">
        <v>1255</v>
      </c>
      <c r="O948" t="s">
        <v>1255</v>
      </c>
      <c r="P948" t="s">
        <v>1255</v>
      </c>
    </row>
    <row r="949" spans="1:16">
      <c r="A949" t="s">
        <v>1255</v>
      </c>
      <c r="B949" t="s">
        <v>1255</v>
      </c>
      <c r="C949" t="s">
        <v>10997</v>
      </c>
      <c r="D949" t="s">
        <v>11004</v>
      </c>
      <c r="E949" t="s">
        <v>9645</v>
      </c>
      <c r="F949" t="s">
        <v>1255</v>
      </c>
      <c r="G949" t="s">
        <v>1255</v>
      </c>
      <c r="H949" t="s">
        <v>1255</v>
      </c>
      <c r="I949" t="s">
        <v>1255</v>
      </c>
      <c r="J949" t="s">
        <v>1255</v>
      </c>
      <c r="K949" t="s">
        <v>1255</v>
      </c>
      <c r="L949" t="s">
        <v>1255</v>
      </c>
      <c r="M949" t="s">
        <v>1255</v>
      </c>
      <c r="N949" t="s">
        <v>1255</v>
      </c>
      <c r="O949" t="s">
        <v>1255</v>
      </c>
      <c r="P949" t="s">
        <v>1255</v>
      </c>
    </row>
    <row r="950" spans="1:16">
      <c r="A950" t="s">
        <v>1255</v>
      </c>
      <c r="B950" t="s">
        <v>1255</v>
      </c>
      <c r="C950" t="s">
        <v>11005</v>
      </c>
      <c r="D950" t="s">
        <v>11006</v>
      </c>
      <c r="E950" t="s">
        <v>9646</v>
      </c>
      <c r="F950" t="s">
        <v>11007</v>
      </c>
      <c r="G950" t="s">
        <v>11008</v>
      </c>
      <c r="H950" t="s">
        <v>1255</v>
      </c>
      <c r="I950" t="s">
        <v>1255</v>
      </c>
      <c r="J950" t="s">
        <v>1255</v>
      </c>
      <c r="K950" t="s">
        <v>1255</v>
      </c>
      <c r="L950" t="s">
        <v>1255</v>
      </c>
      <c r="M950" t="s">
        <v>1255</v>
      </c>
      <c r="N950" t="s">
        <v>1255</v>
      </c>
      <c r="O950" t="s">
        <v>1255</v>
      </c>
      <c r="P950" t="s">
        <v>1255</v>
      </c>
    </row>
    <row r="951" spans="1:16">
      <c r="A951" t="s">
        <v>1255</v>
      </c>
      <c r="B951" t="s">
        <v>1255</v>
      </c>
      <c r="C951" t="s">
        <v>11005</v>
      </c>
      <c r="D951" t="s">
        <v>11009</v>
      </c>
      <c r="E951" t="s">
        <v>9646</v>
      </c>
      <c r="F951" t="s">
        <v>11010</v>
      </c>
      <c r="G951" t="s">
        <v>11011</v>
      </c>
      <c r="H951" t="s">
        <v>1255</v>
      </c>
      <c r="I951" t="s">
        <v>1255</v>
      </c>
      <c r="J951" t="s">
        <v>1255</v>
      </c>
      <c r="K951" t="s">
        <v>1255</v>
      </c>
      <c r="L951" t="s">
        <v>1255</v>
      </c>
      <c r="M951" t="s">
        <v>1255</v>
      </c>
      <c r="N951" t="s">
        <v>1255</v>
      </c>
      <c r="O951" t="s">
        <v>1255</v>
      </c>
      <c r="P951" t="s">
        <v>1255</v>
      </c>
    </row>
    <row r="952" spans="1:16">
      <c r="A952" t="s">
        <v>1255</v>
      </c>
      <c r="B952" t="s">
        <v>1255</v>
      </c>
      <c r="C952" t="s">
        <v>11005</v>
      </c>
      <c r="D952" t="s">
        <v>11012</v>
      </c>
      <c r="E952" t="s">
        <v>9646</v>
      </c>
      <c r="F952" t="s">
        <v>11013</v>
      </c>
      <c r="G952" t="s">
        <v>1255</v>
      </c>
      <c r="H952" t="s">
        <v>1255</v>
      </c>
      <c r="I952" t="s">
        <v>1255</v>
      </c>
      <c r="J952" t="s">
        <v>1255</v>
      </c>
      <c r="K952" t="s">
        <v>1255</v>
      </c>
      <c r="L952" t="s">
        <v>1255</v>
      </c>
      <c r="M952" t="s">
        <v>1255</v>
      </c>
      <c r="N952" t="s">
        <v>1255</v>
      </c>
      <c r="O952" t="s">
        <v>1255</v>
      </c>
      <c r="P952" t="s">
        <v>1255</v>
      </c>
    </row>
    <row r="953" spans="1:16">
      <c r="A953" t="s">
        <v>1255</v>
      </c>
      <c r="B953" t="s">
        <v>1255</v>
      </c>
      <c r="C953" t="s">
        <v>11005</v>
      </c>
      <c r="D953" t="s">
        <v>11014</v>
      </c>
      <c r="E953" t="s">
        <v>9646</v>
      </c>
      <c r="F953" t="s">
        <v>11015</v>
      </c>
      <c r="G953" t="s">
        <v>11016</v>
      </c>
      <c r="H953" t="s">
        <v>1255</v>
      </c>
      <c r="I953" t="s">
        <v>1255</v>
      </c>
      <c r="J953" t="s">
        <v>1255</v>
      </c>
      <c r="K953" t="s">
        <v>1255</v>
      </c>
      <c r="L953" t="s">
        <v>1255</v>
      </c>
      <c r="M953" t="s">
        <v>1255</v>
      </c>
      <c r="N953" t="s">
        <v>1255</v>
      </c>
      <c r="O953" t="s">
        <v>1255</v>
      </c>
      <c r="P953" t="s">
        <v>1255</v>
      </c>
    </row>
    <row r="954" spans="1:16">
      <c r="A954" t="s">
        <v>1255</v>
      </c>
      <c r="B954" t="s">
        <v>1255</v>
      </c>
      <c r="C954" t="s">
        <v>11017</v>
      </c>
      <c r="D954" t="s">
        <v>11018</v>
      </c>
      <c r="E954" t="s">
        <v>9646</v>
      </c>
      <c r="F954" t="s">
        <v>10775</v>
      </c>
      <c r="G954" t="s">
        <v>1255</v>
      </c>
      <c r="H954" t="s">
        <v>1255</v>
      </c>
      <c r="I954" t="s">
        <v>1255</v>
      </c>
      <c r="J954" t="s">
        <v>1255</v>
      </c>
      <c r="K954" t="s">
        <v>1255</v>
      </c>
      <c r="L954" t="s">
        <v>1255</v>
      </c>
      <c r="M954" t="s">
        <v>1255</v>
      </c>
      <c r="N954" t="s">
        <v>1255</v>
      </c>
      <c r="O954" t="s">
        <v>1255</v>
      </c>
      <c r="P954" t="s">
        <v>1255</v>
      </c>
    </row>
    <row r="955" spans="1:16">
      <c r="A955" t="s">
        <v>1255</v>
      </c>
      <c r="B955" t="s">
        <v>1255</v>
      </c>
      <c r="C955" t="s">
        <v>11017</v>
      </c>
      <c r="D955" t="s">
        <v>11019</v>
      </c>
      <c r="E955" t="s">
        <v>9646</v>
      </c>
      <c r="F955" t="s">
        <v>11010</v>
      </c>
      <c r="G955" t="s">
        <v>1255</v>
      </c>
      <c r="H955" t="s">
        <v>1255</v>
      </c>
      <c r="I955" t="s">
        <v>1255</v>
      </c>
      <c r="J955" t="s">
        <v>1255</v>
      </c>
      <c r="K955" t="s">
        <v>1255</v>
      </c>
      <c r="L955" t="s">
        <v>1255</v>
      </c>
      <c r="M955" t="s">
        <v>1255</v>
      </c>
      <c r="N955" t="s">
        <v>1255</v>
      </c>
      <c r="O955" t="s">
        <v>1255</v>
      </c>
      <c r="P955" t="s">
        <v>1255</v>
      </c>
    </row>
    <row r="956" spans="1:16">
      <c r="A956" t="s">
        <v>1255</v>
      </c>
      <c r="B956" t="s">
        <v>1255</v>
      </c>
      <c r="C956" t="s">
        <v>11017</v>
      </c>
      <c r="D956" t="s">
        <v>11020</v>
      </c>
      <c r="E956" t="s">
        <v>9646</v>
      </c>
      <c r="F956" t="s">
        <v>11021</v>
      </c>
      <c r="G956" t="s">
        <v>1255</v>
      </c>
      <c r="H956" t="s">
        <v>1255</v>
      </c>
      <c r="I956" t="s">
        <v>1255</v>
      </c>
      <c r="J956" t="s">
        <v>1255</v>
      </c>
      <c r="K956" t="s">
        <v>1255</v>
      </c>
      <c r="L956" t="s">
        <v>1255</v>
      </c>
      <c r="M956" t="s">
        <v>1255</v>
      </c>
      <c r="N956" t="s">
        <v>1255</v>
      </c>
      <c r="O956" t="s">
        <v>1255</v>
      </c>
      <c r="P956" t="s">
        <v>1255</v>
      </c>
    </row>
    <row r="957" spans="1:16">
      <c r="A957" t="s">
        <v>1255</v>
      </c>
      <c r="B957" t="s">
        <v>1255</v>
      </c>
      <c r="C957" t="s">
        <v>11017</v>
      </c>
      <c r="D957" t="s">
        <v>11022</v>
      </c>
      <c r="E957" t="s">
        <v>9813</v>
      </c>
      <c r="F957" t="s">
        <v>1255</v>
      </c>
      <c r="G957" t="s">
        <v>1255</v>
      </c>
      <c r="H957" t="s">
        <v>1255</v>
      </c>
      <c r="I957" t="s">
        <v>1255</v>
      </c>
      <c r="J957" t="s">
        <v>1255</v>
      </c>
      <c r="K957" t="s">
        <v>1255</v>
      </c>
      <c r="L957" t="s">
        <v>1255</v>
      </c>
      <c r="M957" t="s">
        <v>1255</v>
      </c>
      <c r="N957" t="s">
        <v>1255</v>
      </c>
      <c r="O957" t="s">
        <v>1255</v>
      </c>
      <c r="P957" t="s">
        <v>1255</v>
      </c>
    </row>
    <row r="958" spans="1:16">
      <c r="A958" t="s">
        <v>1255</v>
      </c>
      <c r="B958" t="s">
        <v>1255</v>
      </c>
      <c r="C958" t="s">
        <v>11017</v>
      </c>
      <c r="D958" t="s">
        <v>11023</v>
      </c>
      <c r="E958" t="s">
        <v>10109</v>
      </c>
      <c r="F958" t="s">
        <v>1255</v>
      </c>
      <c r="G958" t="s">
        <v>1255</v>
      </c>
      <c r="H958" t="s">
        <v>1255</v>
      </c>
      <c r="I958" t="s">
        <v>1255</v>
      </c>
      <c r="J958" t="s">
        <v>1255</v>
      </c>
      <c r="K958" t="s">
        <v>1255</v>
      </c>
      <c r="L958" t="s">
        <v>1255</v>
      </c>
      <c r="M958" t="s">
        <v>1255</v>
      </c>
      <c r="N958" t="s">
        <v>1255</v>
      </c>
      <c r="O958" t="s">
        <v>1255</v>
      </c>
      <c r="P958" t="s">
        <v>1255</v>
      </c>
    </row>
    <row r="959" spans="1:16">
      <c r="A959" t="s">
        <v>1255</v>
      </c>
      <c r="B959" t="s">
        <v>1255</v>
      </c>
      <c r="C959" t="s">
        <v>11017</v>
      </c>
      <c r="D959" t="s">
        <v>11024</v>
      </c>
      <c r="E959" t="s">
        <v>9684</v>
      </c>
      <c r="F959" t="s">
        <v>1255</v>
      </c>
      <c r="G959" t="s">
        <v>1255</v>
      </c>
      <c r="H959" t="s">
        <v>1255</v>
      </c>
      <c r="I959" t="s">
        <v>1255</v>
      </c>
      <c r="J959" t="s">
        <v>1255</v>
      </c>
      <c r="K959" t="s">
        <v>1255</v>
      </c>
      <c r="L959" t="s">
        <v>1255</v>
      </c>
      <c r="M959" t="s">
        <v>1255</v>
      </c>
      <c r="N959" t="s">
        <v>1255</v>
      </c>
      <c r="O959" t="s">
        <v>1255</v>
      </c>
      <c r="P959" t="s">
        <v>1255</v>
      </c>
    </row>
    <row r="960" spans="1:16">
      <c r="A960" t="s">
        <v>1255</v>
      </c>
      <c r="B960" t="s">
        <v>1255</v>
      </c>
      <c r="C960" t="s">
        <v>11017</v>
      </c>
      <c r="D960" t="s">
        <v>11025</v>
      </c>
      <c r="E960" t="s">
        <v>10109</v>
      </c>
      <c r="F960" t="s">
        <v>1255</v>
      </c>
      <c r="G960" t="s">
        <v>1255</v>
      </c>
      <c r="H960" t="s">
        <v>1255</v>
      </c>
      <c r="I960" t="s">
        <v>1255</v>
      </c>
      <c r="J960" t="s">
        <v>1255</v>
      </c>
      <c r="K960" t="s">
        <v>1255</v>
      </c>
      <c r="L960" t="s">
        <v>1255</v>
      </c>
      <c r="M960" t="s">
        <v>1255</v>
      </c>
      <c r="N960" t="s">
        <v>1255</v>
      </c>
      <c r="O960" t="s">
        <v>1255</v>
      </c>
      <c r="P960" t="s">
        <v>1255</v>
      </c>
    </row>
    <row r="961" spans="1:16">
      <c r="A961" t="s">
        <v>1255</v>
      </c>
      <c r="B961" t="s">
        <v>1255</v>
      </c>
      <c r="C961" t="s">
        <v>11026</v>
      </c>
      <c r="D961" t="s">
        <v>11027</v>
      </c>
      <c r="E961" t="s">
        <v>10476</v>
      </c>
      <c r="F961" t="s">
        <v>9646</v>
      </c>
      <c r="G961" t="s">
        <v>1255</v>
      </c>
      <c r="H961" t="s">
        <v>1255</v>
      </c>
      <c r="I961" t="s">
        <v>1255</v>
      </c>
      <c r="J961" t="s">
        <v>1255</v>
      </c>
      <c r="K961" t="s">
        <v>1255</v>
      </c>
      <c r="L961" t="s">
        <v>1255</v>
      </c>
      <c r="M961" t="s">
        <v>1255</v>
      </c>
      <c r="N961" t="s">
        <v>1255</v>
      </c>
      <c r="O961" t="s">
        <v>1255</v>
      </c>
      <c r="P961" t="s">
        <v>1255</v>
      </c>
    </row>
    <row r="962" spans="1:16">
      <c r="A962" t="s">
        <v>1255</v>
      </c>
      <c r="B962" t="s">
        <v>1255</v>
      </c>
      <c r="C962" t="s">
        <v>11028</v>
      </c>
      <c r="D962" t="s">
        <v>11029</v>
      </c>
      <c r="E962" t="s">
        <v>9680</v>
      </c>
      <c r="F962" t="s">
        <v>9646</v>
      </c>
      <c r="G962" t="s">
        <v>1255</v>
      </c>
      <c r="H962" t="s">
        <v>1255</v>
      </c>
      <c r="I962" t="s">
        <v>1255</v>
      </c>
      <c r="J962" t="s">
        <v>1255</v>
      </c>
      <c r="K962" t="s">
        <v>1255</v>
      </c>
      <c r="L962" t="s">
        <v>1255</v>
      </c>
      <c r="M962" t="s">
        <v>1255</v>
      </c>
      <c r="N962" t="s">
        <v>1255</v>
      </c>
      <c r="O962" t="s">
        <v>1255</v>
      </c>
      <c r="P962" t="s">
        <v>1255</v>
      </c>
    </row>
    <row r="963" spans="1:16">
      <c r="A963" t="s">
        <v>1255</v>
      </c>
      <c r="B963" t="s">
        <v>1255</v>
      </c>
      <c r="C963" t="s">
        <v>11028</v>
      </c>
      <c r="D963" t="s">
        <v>11030</v>
      </c>
      <c r="E963" t="s">
        <v>9645</v>
      </c>
      <c r="F963" t="s">
        <v>1255</v>
      </c>
      <c r="G963" t="s">
        <v>1255</v>
      </c>
      <c r="H963" t="s">
        <v>1255</v>
      </c>
      <c r="I963" t="s">
        <v>1255</v>
      </c>
      <c r="J963" t="s">
        <v>1255</v>
      </c>
      <c r="K963" t="s">
        <v>1255</v>
      </c>
      <c r="L963" t="s">
        <v>1255</v>
      </c>
      <c r="M963" t="s">
        <v>1255</v>
      </c>
      <c r="N963" t="s">
        <v>1255</v>
      </c>
      <c r="O963" t="s">
        <v>1255</v>
      </c>
      <c r="P963" t="s">
        <v>1255</v>
      </c>
    </row>
    <row r="964" spans="1:16">
      <c r="A964" t="s">
        <v>1255</v>
      </c>
      <c r="B964" t="s">
        <v>1255</v>
      </c>
      <c r="C964" t="s">
        <v>11028</v>
      </c>
      <c r="D964" t="s">
        <v>11031</v>
      </c>
      <c r="E964" t="s">
        <v>9680</v>
      </c>
      <c r="F964" t="s">
        <v>1255</v>
      </c>
      <c r="G964" t="s">
        <v>1255</v>
      </c>
      <c r="H964" t="s">
        <v>1255</v>
      </c>
      <c r="I964" t="s">
        <v>1255</v>
      </c>
      <c r="J964" t="s">
        <v>1255</v>
      </c>
      <c r="K964" t="s">
        <v>1255</v>
      </c>
      <c r="L964" t="s">
        <v>1255</v>
      </c>
      <c r="M964" t="s">
        <v>1255</v>
      </c>
      <c r="N964" t="s">
        <v>1255</v>
      </c>
      <c r="O964" t="s">
        <v>1255</v>
      </c>
      <c r="P964" t="s">
        <v>1255</v>
      </c>
    </row>
    <row r="965" spans="1:16">
      <c r="A965" t="s">
        <v>1255</v>
      </c>
      <c r="B965" t="s">
        <v>1255</v>
      </c>
      <c r="C965" t="s">
        <v>11028</v>
      </c>
      <c r="D965" t="s">
        <v>11032</v>
      </c>
      <c r="E965" t="s">
        <v>9740</v>
      </c>
      <c r="F965" t="s">
        <v>1255</v>
      </c>
      <c r="G965" t="s">
        <v>1255</v>
      </c>
      <c r="H965" t="s">
        <v>1255</v>
      </c>
      <c r="I965" t="s">
        <v>1255</v>
      </c>
      <c r="J965" t="s">
        <v>1255</v>
      </c>
      <c r="K965" t="s">
        <v>1255</v>
      </c>
      <c r="L965" t="s">
        <v>1255</v>
      </c>
      <c r="M965" t="s">
        <v>1255</v>
      </c>
      <c r="N965" t="s">
        <v>1255</v>
      </c>
      <c r="O965" t="s">
        <v>1255</v>
      </c>
      <c r="P965" t="s">
        <v>1255</v>
      </c>
    </row>
    <row r="966" spans="1:16">
      <c r="A966" t="s">
        <v>1255</v>
      </c>
      <c r="B966" t="s">
        <v>1255</v>
      </c>
      <c r="C966" t="s">
        <v>11033</v>
      </c>
      <c r="D966" t="s">
        <v>11034</v>
      </c>
      <c r="E966" t="s">
        <v>9646</v>
      </c>
      <c r="F966" t="s">
        <v>10095</v>
      </c>
      <c r="G966" t="s">
        <v>1255</v>
      </c>
      <c r="H966" t="s">
        <v>1255</v>
      </c>
      <c r="I966" t="s">
        <v>1255</v>
      </c>
      <c r="J966" t="s">
        <v>1255</v>
      </c>
      <c r="K966" t="s">
        <v>1255</v>
      </c>
      <c r="L966" t="s">
        <v>1255</v>
      </c>
      <c r="M966" t="s">
        <v>1255</v>
      </c>
      <c r="N966" t="s">
        <v>1255</v>
      </c>
      <c r="O966" t="s">
        <v>1255</v>
      </c>
      <c r="P966" t="s">
        <v>1255</v>
      </c>
    </row>
    <row r="967" spans="1:16">
      <c r="A967" t="s">
        <v>1255</v>
      </c>
      <c r="B967" t="s">
        <v>1255</v>
      </c>
      <c r="C967" t="s">
        <v>11033</v>
      </c>
      <c r="D967" t="s">
        <v>11035</v>
      </c>
      <c r="E967" t="s">
        <v>9646</v>
      </c>
      <c r="F967" t="s">
        <v>10933</v>
      </c>
      <c r="G967" t="s">
        <v>1255</v>
      </c>
      <c r="H967" t="s">
        <v>1255</v>
      </c>
      <c r="I967" t="s">
        <v>1255</v>
      </c>
      <c r="J967" t="s">
        <v>1255</v>
      </c>
      <c r="K967" t="s">
        <v>1255</v>
      </c>
      <c r="L967" t="s">
        <v>1255</v>
      </c>
      <c r="M967" t="s">
        <v>1255</v>
      </c>
      <c r="N967" t="s">
        <v>1255</v>
      </c>
      <c r="O967" t="s">
        <v>1255</v>
      </c>
      <c r="P967" t="s">
        <v>1255</v>
      </c>
    </row>
    <row r="968" spans="1:16">
      <c r="A968" t="s">
        <v>1255</v>
      </c>
      <c r="B968" t="s">
        <v>1255</v>
      </c>
      <c r="C968" t="s">
        <v>11033</v>
      </c>
      <c r="D968" t="s">
        <v>11036</v>
      </c>
      <c r="E968" t="s">
        <v>9646</v>
      </c>
      <c r="F968" t="s">
        <v>11037</v>
      </c>
      <c r="G968" t="s">
        <v>1255</v>
      </c>
      <c r="H968" t="s">
        <v>1255</v>
      </c>
      <c r="I968" t="s">
        <v>1255</v>
      </c>
      <c r="J968" t="s">
        <v>1255</v>
      </c>
      <c r="K968" t="s">
        <v>1255</v>
      </c>
      <c r="L968" t="s">
        <v>1255</v>
      </c>
      <c r="M968" t="s">
        <v>1255</v>
      </c>
      <c r="N968" t="s">
        <v>1255</v>
      </c>
      <c r="O968" t="s">
        <v>1255</v>
      </c>
      <c r="P968" t="s">
        <v>1255</v>
      </c>
    </row>
    <row r="969" spans="1:16">
      <c r="A969" t="s">
        <v>1255</v>
      </c>
      <c r="B969" t="s">
        <v>1255</v>
      </c>
      <c r="C969" t="s">
        <v>11033</v>
      </c>
      <c r="D969" t="s">
        <v>11038</v>
      </c>
      <c r="E969" t="s">
        <v>9646</v>
      </c>
      <c r="F969" t="s">
        <v>10396</v>
      </c>
      <c r="G969" t="s">
        <v>1255</v>
      </c>
      <c r="H969" t="s">
        <v>1255</v>
      </c>
      <c r="I969" t="s">
        <v>1255</v>
      </c>
      <c r="J969" t="s">
        <v>1255</v>
      </c>
      <c r="K969" t="s">
        <v>1255</v>
      </c>
      <c r="L969" t="s">
        <v>1255</v>
      </c>
      <c r="M969" t="s">
        <v>1255</v>
      </c>
      <c r="N969" t="s">
        <v>1255</v>
      </c>
      <c r="O969" t="s">
        <v>1255</v>
      </c>
      <c r="P969" t="s">
        <v>1255</v>
      </c>
    </row>
    <row r="970" spans="1:16">
      <c r="A970" t="s">
        <v>1255</v>
      </c>
      <c r="B970" t="s">
        <v>1255</v>
      </c>
      <c r="C970" t="s">
        <v>11033</v>
      </c>
      <c r="D970" t="s">
        <v>11039</v>
      </c>
      <c r="E970" t="s">
        <v>9828</v>
      </c>
      <c r="F970" t="s">
        <v>1255</v>
      </c>
      <c r="G970" t="s">
        <v>1255</v>
      </c>
      <c r="H970" t="s">
        <v>1255</v>
      </c>
      <c r="I970" t="s">
        <v>1255</v>
      </c>
      <c r="J970" t="s">
        <v>1255</v>
      </c>
      <c r="K970" t="s">
        <v>1255</v>
      </c>
      <c r="L970" t="s">
        <v>1255</v>
      </c>
      <c r="M970" t="s">
        <v>1255</v>
      </c>
      <c r="N970" t="s">
        <v>1255</v>
      </c>
      <c r="O970" t="s">
        <v>1255</v>
      </c>
      <c r="P970" t="s">
        <v>1255</v>
      </c>
    </row>
    <row r="971" spans="1:16">
      <c r="A971" t="s">
        <v>1255</v>
      </c>
      <c r="B971" t="s">
        <v>11040</v>
      </c>
      <c r="C971" t="s">
        <v>11033</v>
      </c>
      <c r="D971" t="s">
        <v>11041</v>
      </c>
      <c r="E971" t="s">
        <v>11042</v>
      </c>
      <c r="F971" t="s">
        <v>1255</v>
      </c>
      <c r="G971" t="s">
        <v>1255</v>
      </c>
      <c r="H971" t="s">
        <v>1255</v>
      </c>
      <c r="I971" t="s">
        <v>1255</v>
      </c>
      <c r="J971" t="s">
        <v>1255</v>
      </c>
      <c r="K971" t="s">
        <v>1255</v>
      </c>
      <c r="L971" t="s">
        <v>1255</v>
      </c>
      <c r="M971" t="s">
        <v>1255</v>
      </c>
      <c r="N971" t="s">
        <v>1255</v>
      </c>
      <c r="O971" t="s">
        <v>1255</v>
      </c>
      <c r="P971" t="s">
        <v>1255</v>
      </c>
    </row>
    <row r="972" spans="1:16">
      <c r="A972" t="s">
        <v>1255</v>
      </c>
      <c r="B972" t="s">
        <v>11043</v>
      </c>
      <c r="C972" t="s">
        <v>11044</v>
      </c>
      <c r="D972" t="s">
        <v>11045</v>
      </c>
      <c r="E972" t="s">
        <v>9646</v>
      </c>
      <c r="F972" t="s">
        <v>9689</v>
      </c>
      <c r="G972" t="s">
        <v>1255</v>
      </c>
      <c r="H972" t="s">
        <v>1255</v>
      </c>
      <c r="I972" t="s">
        <v>1255</v>
      </c>
      <c r="J972" t="s">
        <v>1255</v>
      </c>
      <c r="K972" t="s">
        <v>1255</v>
      </c>
      <c r="L972" t="s">
        <v>1255</v>
      </c>
      <c r="M972" t="s">
        <v>1255</v>
      </c>
      <c r="N972" t="s">
        <v>1255</v>
      </c>
      <c r="O972" t="s">
        <v>1255</v>
      </c>
      <c r="P972" t="s">
        <v>1255</v>
      </c>
    </row>
    <row r="973" spans="1:16">
      <c r="A973" t="s">
        <v>1255</v>
      </c>
      <c r="B973" t="s">
        <v>11046</v>
      </c>
      <c r="C973" t="s">
        <v>11044</v>
      </c>
      <c r="D973" t="s">
        <v>11047</v>
      </c>
      <c r="E973" t="s">
        <v>9646</v>
      </c>
      <c r="F973" t="s">
        <v>11048</v>
      </c>
      <c r="G973" t="s">
        <v>1255</v>
      </c>
      <c r="H973" t="s">
        <v>1255</v>
      </c>
      <c r="I973" t="s">
        <v>1255</v>
      </c>
      <c r="J973" t="s">
        <v>1255</v>
      </c>
      <c r="K973" t="s">
        <v>1255</v>
      </c>
      <c r="L973" t="s">
        <v>1255</v>
      </c>
      <c r="M973" t="s">
        <v>1255</v>
      </c>
      <c r="N973" t="s">
        <v>1255</v>
      </c>
      <c r="O973" t="s">
        <v>1255</v>
      </c>
      <c r="P973" t="s">
        <v>1255</v>
      </c>
    </row>
    <row r="974" spans="1:16">
      <c r="A974" t="s">
        <v>1255</v>
      </c>
      <c r="B974" t="s">
        <v>11049</v>
      </c>
      <c r="C974" t="s">
        <v>11050</v>
      </c>
      <c r="D974" t="s">
        <v>11051</v>
      </c>
      <c r="E974" t="s">
        <v>9646</v>
      </c>
      <c r="F974" t="s">
        <v>10936</v>
      </c>
      <c r="G974" t="s">
        <v>1255</v>
      </c>
      <c r="H974" t="s">
        <v>1255</v>
      </c>
      <c r="I974" t="s">
        <v>1255</v>
      </c>
      <c r="J974" t="s">
        <v>1255</v>
      </c>
      <c r="K974" t="s">
        <v>1255</v>
      </c>
      <c r="L974" t="s">
        <v>1255</v>
      </c>
      <c r="M974" t="s">
        <v>1255</v>
      </c>
      <c r="N974" t="s">
        <v>1255</v>
      </c>
      <c r="O974" t="s">
        <v>1255</v>
      </c>
      <c r="P974" t="s">
        <v>1255</v>
      </c>
    </row>
    <row r="975" spans="1:16">
      <c r="A975" t="s">
        <v>1255</v>
      </c>
      <c r="B975" t="s">
        <v>11052</v>
      </c>
      <c r="C975" t="s">
        <v>11050</v>
      </c>
      <c r="D975" t="s">
        <v>11053</v>
      </c>
      <c r="E975" t="s">
        <v>9646</v>
      </c>
      <c r="F975" t="s">
        <v>11054</v>
      </c>
      <c r="G975" t="s">
        <v>1255</v>
      </c>
      <c r="H975" t="s">
        <v>1255</v>
      </c>
      <c r="I975" t="s">
        <v>1255</v>
      </c>
      <c r="J975" t="s">
        <v>1255</v>
      </c>
      <c r="K975" t="s">
        <v>1255</v>
      </c>
      <c r="L975" t="s">
        <v>1255</v>
      </c>
      <c r="M975" t="s">
        <v>1255</v>
      </c>
      <c r="N975" t="s">
        <v>1255</v>
      </c>
      <c r="O975" t="s">
        <v>1255</v>
      </c>
      <c r="P975" t="s">
        <v>1255</v>
      </c>
    </row>
    <row r="976" spans="1:16">
      <c r="A976" t="s">
        <v>1255</v>
      </c>
      <c r="B976" t="s">
        <v>11055</v>
      </c>
      <c r="C976" t="s">
        <v>11050</v>
      </c>
      <c r="D976" t="s">
        <v>11056</v>
      </c>
      <c r="E976" t="s">
        <v>9646</v>
      </c>
      <c r="F976" t="s">
        <v>10905</v>
      </c>
      <c r="G976" t="s">
        <v>1255</v>
      </c>
      <c r="H976" t="s">
        <v>1255</v>
      </c>
      <c r="I976" t="s">
        <v>1255</v>
      </c>
      <c r="J976" t="s">
        <v>1255</v>
      </c>
      <c r="K976" t="s">
        <v>1255</v>
      </c>
      <c r="L976" t="s">
        <v>1255</v>
      </c>
      <c r="M976" t="s">
        <v>1255</v>
      </c>
      <c r="N976" t="s">
        <v>1255</v>
      </c>
      <c r="O976" t="s">
        <v>1255</v>
      </c>
      <c r="P976" t="s">
        <v>1255</v>
      </c>
    </row>
    <row r="977" spans="1:16">
      <c r="A977" t="s">
        <v>1255</v>
      </c>
      <c r="B977" t="s">
        <v>11052</v>
      </c>
      <c r="C977" t="s">
        <v>11050</v>
      </c>
      <c r="D977" t="s">
        <v>11057</v>
      </c>
      <c r="E977" t="s">
        <v>9646</v>
      </c>
      <c r="F977" t="s">
        <v>10626</v>
      </c>
      <c r="G977" t="s">
        <v>1255</v>
      </c>
      <c r="H977" t="s">
        <v>1255</v>
      </c>
      <c r="I977" t="s">
        <v>1255</v>
      </c>
      <c r="J977" t="s">
        <v>1255</v>
      </c>
      <c r="K977" t="s">
        <v>1255</v>
      </c>
      <c r="L977" t="s">
        <v>1255</v>
      </c>
      <c r="M977" t="s">
        <v>1255</v>
      </c>
      <c r="N977" t="s">
        <v>1255</v>
      </c>
      <c r="O977" t="s">
        <v>1255</v>
      </c>
      <c r="P977" t="s">
        <v>1255</v>
      </c>
    </row>
    <row r="978" spans="1:16">
      <c r="A978" t="s">
        <v>1255</v>
      </c>
      <c r="B978" t="s">
        <v>9836</v>
      </c>
      <c r="C978" t="s">
        <v>11050</v>
      </c>
      <c r="D978" t="s">
        <v>11058</v>
      </c>
      <c r="E978" t="s">
        <v>9646</v>
      </c>
      <c r="F978" t="s">
        <v>11059</v>
      </c>
      <c r="G978" t="s">
        <v>1255</v>
      </c>
      <c r="H978" t="s">
        <v>1255</v>
      </c>
      <c r="I978" t="s">
        <v>1255</v>
      </c>
      <c r="J978" t="s">
        <v>1255</v>
      </c>
      <c r="K978" t="s">
        <v>1255</v>
      </c>
      <c r="L978" t="s">
        <v>1255</v>
      </c>
      <c r="M978" t="s">
        <v>1255</v>
      </c>
      <c r="N978" t="s">
        <v>1255</v>
      </c>
      <c r="O978" t="s">
        <v>1255</v>
      </c>
      <c r="P978" t="s">
        <v>1255</v>
      </c>
    </row>
    <row r="979" spans="1:16">
      <c r="A979" t="s">
        <v>1255</v>
      </c>
      <c r="B979" t="s">
        <v>1255</v>
      </c>
      <c r="C979" t="s">
        <v>11050</v>
      </c>
      <c r="D979" t="s">
        <v>11060</v>
      </c>
      <c r="E979" t="s">
        <v>9646</v>
      </c>
      <c r="F979" t="s">
        <v>11061</v>
      </c>
      <c r="G979" t="s">
        <v>1255</v>
      </c>
      <c r="H979" t="s">
        <v>1255</v>
      </c>
      <c r="I979" t="s">
        <v>1255</v>
      </c>
      <c r="J979" t="s">
        <v>1255</v>
      </c>
      <c r="K979" t="s">
        <v>1255</v>
      </c>
      <c r="L979" t="s">
        <v>1255</v>
      </c>
      <c r="M979" t="s">
        <v>1255</v>
      </c>
      <c r="N979" t="s">
        <v>1255</v>
      </c>
      <c r="O979" t="s">
        <v>1255</v>
      </c>
      <c r="P979" t="s">
        <v>1255</v>
      </c>
    </row>
    <row r="980" spans="1:16">
      <c r="A980" t="s">
        <v>1255</v>
      </c>
      <c r="B980" t="s">
        <v>1255</v>
      </c>
      <c r="C980" t="s">
        <v>11050</v>
      </c>
      <c r="D980" t="s">
        <v>11062</v>
      </c>
      <c r="E980" t="s">
        <v>10653</v>
      </c>
      <c r="F980" t="s">
        <v>1255</v>
      </c>
      <c r="G980" t="s">
        <v>1255</v>
      </c>
      <c r="H980" t="s">
        <v>1255</v>
      </c>
      <c r="I980" t="s">
        <v>1255</v>
      </c>
      <c r="J980" t="s">
        <v>1255</v>
      </c>
      <c r="K980" t="s">
        <v>1255</v>
      </c>
      <c r="L980" t="s">
        <v>1255</v>
      </c>
      <c r="M980" t="s">
        <v>1255</v>
      </c>
      <c r="N980" t="s">
        <v>1255</v>
      </c>
      <c r="O980" t="s">
        <v>1255</v>
      </c>
      <c r="P980" t="s">
        <v>1255</v>
      </c>
    </row>
    <row r="981" spans="1:16">
      <c r="A981" t="s">
        <v>1255</v>
      </c>
      <c r="B981" t="s">
        <v>1255</v>
      </c>
      <c r="C981" t="s">
        <v>11050</v>
      </c>
      <c r="D981" t="s">
        <v>11063</v>
      </c>
      <c r="E981" t="s">
        <v>9737</v>
      </c>
      <c r="F981" t="s">
        <v>1255</v>
      </c>
      <c r="G981" t="s">
        <v>1255</v>
      </c>
      <c r="H981" t="s">
        <v>1255</v>
      </c>
      <c r="I981" t="s">
        <v>1255</v>
      </c>
      <c r="J981" t="s">
        <v>1255</v>
      </c>
      <c r="K981" t="s">
        <v>1255</v>
      </c>
      <c r="L981" t="s">
        <v>1255</v>
      </c>
      <c r="M981" t="s">
        <v>1255</v>
      </c>
      <c r="N981" t="s">
        <v>1255</v>
      </c>
      <c r="O981" t="s">
        <v>1255</v>
      </c>
      <c r="P981" t="s">
        <v>1255</v>
      </c>
    </row>
    <row r="982" spans="1:16">
      <c r="A982" t="s">
        <v>1255</v>
      </c>
      <c r="B982" t="s">
        <v>1255</v>
      </c>
      <c r="C982" t="s">
        <v>11050</v>
      </c>
      <c r="D982" t="s">
        <v>11064</v>
      </c>
      <c r="E982" t="s">
        <v>9705</v>
      </c>
      <c r="F982" t="s">
        <v>1255</v>
      </c>
      <c r="G982" t="s">
        <v>1255</v>
      </c>
      <c r="H982" t="s">
        <v>1255</v>
      </c>
      <c r="I982" t="s">
        <v>1255</v>
      </c>
      <c r="J982" t="s">
        <v>1255</v>
      </c>
      <c r="K982" t="s">
        <v>1255</v>
      </c>
      <c r="L982" t="s">
        <v>1255</v>
      </c>
      <c r="M982" t="s">
        <v>1255</v>
      </c>
      <c r="N982" t="s">
        <v>1255</v>
      </c>
      <c r="O982" t="s">
        <v>1255</v>
      </c>
      <c r="P982" t="s">
        <v>1255</v>
      </c>
    </row>
    <row r="983" spans="1:16">
      <c r="A983" t="s">
        <v>1255</v>
      </c>
      <c r="B983" t="s">
        <v>1255</v>
      </c>
      <c r="C983" t="s">
        <v>11065</v>
      </c>
      <c r="D983" t="s">
        <v>11066</v>
      </c>
      <c r="E983" t="s">
        <v>10608</v>
      </c>
      <c r="F983" t="s">
        <v>9646</v>
      </c>
      <c r="G983" t="s">
        <v>1255</v>
      </c>
      <c r="H983" t="s">
        <v>1255</v>
      </c>
      <c r="I983" t="s">
        <v>1255</v>
      </c>
      <c r="J983" t="s">
        <v>1255</v>
      </c>
      <c r="K983" t="s">
        <v>1255</v>
      </c>
      <c r="L983" t="s">
        <v>1255</v>
      </c>
      <c r="M983" t="s">
        <v>1255</v>
      </c>
      <c r="N983" t="s">
        <v>1255</v>
      </c>
      <c r="O983" t="s">
        <v>1255</v>
      </c>
      <c r="P983" t="s">
        <v>1255</v>
      </c>
    </row>
    <row r="984" spans="1:16">
      <c r="A984" t="s">
        <v>1255</v>
      </c>
      <c r="B984" t="s">
        <v>1255</v>
      </c>
      <c r="C984" t="s">
        <v>11065</v>
      </c>
      <c r="D984" t="s">
        <v>11067</v>
      </c>
      <c r="E984" t="s">
        <v>9646</v>
      </c>
      <c r="F984" t="s">
        <v>11068</v>
      </c>
      <c r="G984" t="s">
        <v>1255</v>
      </c>
      <c r="H984" t="s">
        <v>1255</v>
      </c>
      <c r="I984" t="s">
        <v>1255</v>
      </c>
      <c r="J984" t="s">
        <v>1255</v>
      </c>
      <c r="K984" t="s">
        <v>1255</v>
      </c>
      <c r="L984" t="s">
        <v>1255</v>
      </c>
      <c r="M984" t="s">
        <v>1255</v>
      </c>
      <c r="N984" t="s">
        <v>1255</v>
      </c>
      <c r="O984" t="s">
        <v>1255</v>
      </c>
      <c r="P984" t="s">
        <v>1255</v>
      </c>
    </row>
    <row r="985" spans="1:16">
      <c r="A985" t="s">
        <v>1255</v>
      </c>
      <c r="B985" t="s">
        <v>1255</v>
      </c>
      <c r="C985" t="s">
        <v>11065</v>
      </c>
      <c r="D985" t="s">
        <v>11069</v>
      </c>
      <c r="E985" t="s">
        <v>9705</v>
      </c>
      <c r="F985" t="s">
        <v>1255</v>
      </c>
      <c r="G985" t="s">
        <v>1255</v>
      </c>
      <c r="H985" t="s">
        <v>1255</v>
      </c>
      <c r="I985" t="s">
        <v>1255</v>
      </c>
      <c r="J985" t="s">
        <v>1255</v>
      </c>
      <c r="K985" t="s">
        <v>1255</v>
      </c>
      <c r="L985" t="s">
        <v>1255</v>
      </c>
      <c r="M985" t="s">
        <v>1255</v>
      </c>
      <c r="N985" t="s">
        <v>1255</v>
      </c>
      <c r="O985" t="s">
        <v>1255</v>
      </c>
      <c r="P985" t="s">
        <v>1255</v>
      </c>
    </row>
    <row r="986" spans="1:16">
      <c r="A986" t="s">
        <v>1255</v>
      </c>
      <c r="B986" t="s">
        <v>1255</v>
      </c>
      <c r="C986" t="s">
        <v>11065</v>
      </c>
      <c r="D986" t="s">
        <v>11070</v>
      </c>
      <c r="E986" t="s">
        <v>9705</v>
      </c>
      <c r="F986" t="s">
        <v>9646</v>
      </c>
      <c r="G986" t="s">
        <v>1255</v>
      </c>
      <c r="H986" t="s">
        <v>1255</v>
      </c>
      <c r="I986" t="s">
        <v>1255</v>
      </c>
      <c r="J986" t="s">
        <v>1255</v>
      </c>
      <c r="K986" t="s">
        <v>1255</v>
      </c>
      <c r="L986" t="s">
        <v>1255</v>
      </c>
      <c r="M986" t="s">
        <v>1255</v>
      </c>
      <c r="N986" t="s">
        <v>1255</v>
      </c>
      <c r="O986" t="s">
        <v>1255</v>
      </c>
      <c r="P986" t="s">
        <v>1255</v>
      </c>
    </row>
    <row r="987" spans="1:16">
      <c r="A987" t="s">
        <v>1255</v>
      </c>
      <c r="B987" t="s">
        <v>1255</v>
      </c>
      <c r="C987" t="s">
        <v>11065</v>
      </c>
      <c r="D987" t="s">
        <v>11071</v>
      </c>
      <c r="E987" t="s">
        <v>9705</v>
      </c>
      <c r="F987" t="s">
        <v>9646</v>
      </c>
      <c r="G987" t="s">
        <v>1255</v>
      </c>
      <c r="H987" t="s">
        <v>1255</v>
      </c>
      <c r="I987" t="s">
        <v>1255</v>
      </c>
      <c r="J987" t="s">
        <v>1255</v>
      </c>
      <c r="K987" t="s">
        <v>1255</v>
      </c>
      <c r="L987" t="s">
        <v>1255</v>
      </c>
      <c r="M987" t="s">
        <v>1255</v>
      </c>
      <c r="N987" t="s">
        <v>1255</v>
      </c>
      <c r="O987" t="s">
        <v>1255</v>
      </c>
      <c r="P987" t="s">
        <v>1255</v>
      </c>
    </row>
    <row r="988" spans="1:16">
      <c r="A988" t="s">
        <v>1255</v>
      </c>
      <c r="B988" t="s">
        <v>1255</v>
      </c>
      <c r="C988" t="s">
        <v>11065</v>
      </c>
      <c r="D988" t="s">
        <v>11072</v>
      </c>
      <c r="E988" t="s">
        <v>9705</v>
      </c>
      <c r="F988" t="s">
        <v>9646</v>
      </c>
      <c r="G988" t="s">
        <v>1255</v>
      </c>
      <c r="H988" t="s">
        <v>1255</v>
      </c>
      <c r="I988" t="s">
        <v>1255</v>
      </c>
      <c r="J988" t="s">
        <v>1255</v>
      </c>
      <c r="K988" t="s">
        <v>1255</v>
      </c>
      <c r="L988" t="s">
        <v>1255</v>
      </c>
      <c r="M988" t="s">
        <v>1255</v>
      </c>
      <c r="N988" t="s">
        <v>1255</v>
      </c>
      <c r="O988" t="s">
        <v>1255</v>
      </c>
      <c r="P988" t="s">
        <v>1255</v>
      </c>
    </row>
    <row r="989" spans="1:16">
      <c r="A989" t="s">
        <v>1255</v>
      </c>
      <c r="B989" t="s">
        <v>1255</v>
      </c>
      <c r="C989" t="s">
        <v>11065</v>
      </c>
      <c r="D989" t="s">
        <v>11073</v>
      </c>
      <c r="E989" t="s">
        <v>9705</v>
      </c>
      <c r="F989" t="s">
        <v>9646</v>
      </c>
      <c r="G989" t="s">
        <v>1255</v>
      </c>
      <c r="H989" t="s">
        <v>1255</v>
      </c>
      <c r="I989" t="s">
        <v>1255</v>
      </c>
      <c r="J989" t="s">
        <v>1255</v>
      </c>
      <c r="K989" t="s">
        <v>1255</v>
      </c>
      <c r="L989" t="s">
        <v>1255</v>
      </c>
      <c r="M989" t="s">
        <v>1255</v>
      </c>
      <c r="N989" t="s">
        <v>1255</v>
      </c>
      <c r="O989" t="s">
        <v>1255</v>
      </c>
      <c r="P989" t="s">
        <v>1255</v>
      </c>
    </row>
    <row r="990" spans="1:16">
      <c r="A990" t="s">
        <v>1255</v>
      </c>
      <c r="B990" t="s">
        <v>1255</v>
      </c>
      <c r="C990" t="s">
        <v>11065</v>
      </c>
      <c r="D990" t="s">
        <v>11074</v>
      </c>
      <c r="E990" t="s">
        <v>9653</v>
      </c>
      <c r="F990" t="s">
        <v>1255</v>
      </c>
      <c r="G990" t="s">
        <v>1255</v>
      </c>
      <c r="H990" t="s">
        <v>1255</v>
      </c>
      <c r="I990" t="s">
        <v>1255</v>
      </c>
      <c r="J990" t="s">
        <v>1255</v>
      </c>
      <c r="K990" t="s">
        <v>1255</v>
      </c>
      <c r="L990" t="s">
        <v>1255</v>
      </c>
      <c r="M990" t="s">
        <v>1255</v>
      </c>
      <c r="N990" t="s">
        <v>1255</v>
      </c>
      <c r="O990" t="s">
        <v>1255</v>
      </c>
      <c r="P990" t="s">
        <v>1255</v>
      </c>
    </row>
    <row r="991" spans="1:16">
      <c r="A991" t="s">
        <v>1255</v>
      </c>
      <c r="B991" t="s">
        <v>1255</v>
      </c>
      <c r="C991" t="s">
        <v>11065</v>
      </c>
      <c r="D991" t="s">
        <v>11075</v>
      </c>
      <c r="E991" t="s">
        <v>9646</v>
      </c>
      <c r="F991" t="s">
        <v>11076</v>
      </c>
      <c r="G991" t="s">
        <v>1255</v>
      </c>
      <c r="H991" t="s">
        <v>1255</v>
      </c>
      <c r="I991" t="s">
        <v>1255</v>
      </c>
      <c r="J991" t="s">
        <v>1255</v>
      </c>
      <c r="K991" t="s">
        <v>1255</v>
      </c>
      <c r="L991" t="s">
        <v>1255</v>
      </c>
      <c r="M991" t="s">
        <v>1255</v>
      </c>
      <c r="N991" t="s">
        <v>1255</v>
      </c>
      <c r="O991" t="s">
        <v>1255</v>
      </c>
      <c r="P991" t="s">
        <v>1255</v>
      </c>
    </row>
    <row r="992" spans="1:16">
      <c r="A992" t="s">
        <v>1255</v>
      </c>
      <c r="B992" t="s">
        <v>1255</v>
      </c>
      <c r="C992" t="s">
        <v>11077</v>
      </c>
      <c r="D992" t="s">
        <v>11078</v>
      </c>
      <c r="E992" t="s">
        <v>10653</v>
      </c>
      <c r="F992" t="s">
        <v>9646</v>
      </c>
      <c r="G992" t="s">
        <v>1255</v>
      </c>
      <c r="H992" t="s">
        <v>1255</v>
      </c>
      <c r="I992" t="s">
        <v>1255</v>
      </c>
      <c r="J992" t="s">
        <v>1255</v>
      </c>
      <c r="K992" t="s">
        <v>1255</v>
      </c>
      <c r="L992" t="s">
        <v>1255</v>
      </c>
      <c r="M992" t="s">
        <v>1255</v>
      </c>
      <c r="N992" t="s">
        <v>1255</v>
      </c>
      <c r="O992" t="s">
        <v>1255</v>
      </c>
      <c r="P992" t="s">
        <v>1255</v>
      </c>
    </row>
    <row r="993" spans="1:16">
      <c r="A993" t="s">
        <v>1255</v>
      </c>
      <c r="B993" t="s">
        <v>11079</v>
      </c>
      <c r="C993" t="s">
        <v>11077</v>
      </c>
      <c r="D993" t="s">
        <v>11079</v>
      </c>
      <c r="E993" t="s">
        <v>9730</v>
      </c>
      <c r="F993" t="s">
        <v>1255</v>
      </c>
      <c r="G993" t="s">
        <v>1255</v>
      </c>
      <c r="H993" t="s">
        <v>1255</v>
      </c>
      <c r="I993" t="s">
        <v>1255</v>
      </c>
      <c r="J993" t="s">
        <v>1255</v>
      </c>
      <c r="K993" t="s">
        <v>1255</v>
      </c>
      <c r="L993" t="s">
        <v>1255</v>
      </c>
      <c r="M993" t="s">
        <v>1255</v>
      </c>
      <c r="N993" t="s">
        <v>1255</v>
      </c>
      <c r="O993" t="s">
        <v>1255</v>
      </c>
      <c r="P993" t="s">
        <v>1255</v>
      </c>
    </row>
    <row r="994" spans="1:16">
      <c r="A994" t="s">
        <v>1255</v>
      </c>
      <c r="B994" t="s">
        <v>1255</v>
      </c>
      <c r="C994" t="s">
        <v>11077</v>
      </c>
      <c r="D994" t="s">
        <v>11080</v>
      </c>
      <c r="E994" t="s">
        <v>9705</v>
      </c>
      <c r="F994" t="s">
        <v>1255</v>
      </c>
      <c r="G994" t="s">
        <v>1255</v>
      </c>
      <c r="H994" t="s">
        <v>1255</v>
      </c>
      <c r="I994" t="s">
        <v>1255</v>
      </c>
      <c r="J994" t="s">
        <v>1255</v>
      </c>
      <c r="K994" t="s">
        <v>1255</v>
      </c>
      <c r="L994" t="s">
        <v>1255</v>
      </c>
      <c r="M994" t="s">
        <v>1255</v>
      </c>
      <c r="N994" t="s">
        <v>1255</v>
      </c>
      <c r="O994" t="s">
        <v>1255</v>
      </c>
      <c r="P994" t="s">
        <v>1255</v>
      </c>
    </row>
    <row r="995" spans="1:16">
      <c r="A995" t="s">
        <v>1255</v>
      </c>
      <c r="B995" t="s">
        <v>1255</v>
      </c>
      <c r="C995" t="s">
        <v>11081</v>
      </c>
      <c r="D995" t="s">
        <v>11082</v>
      </c>
      <c r="E995" t="s">
        <v>9645</v>
      </c>
      <c r="F995" t="s">
        <v>9646</v>
      </c>
      <c r="G995" t="s">
        <v>1255</v>
      </c>
      <c r="H995" t="s">
        <v>1255</v>
      </c>
      <c r="I995" t="s">
        <v>1255</v>
      </c>
      <c r="J995" t="s">
        <v>1255</v>
      </c>
      <c r="K995" t="s">
        <v>1255</v>
      </c>
      <c r="L995" t="s">
        <v>1255</v>
      </c>
      <c r="M995" t="s">
        <v>1255</v>
      </c>
      <c r="N995" t="s">
        <v>1255</v>
      </c>
      <c r="O995" t="s">
        <v>1255</v>
      </c>
      <c r="P995" t="s">
        <v>1255</v>
      </c>
    </row>
    <row r="996" spans="1:16">
      <c r="A996" t="s">
        <v>1255</v>
      </c>
      <c r="B996" t="s">
        <v>1255</v>
      </c>
      <c r="C996" t="s">
        <v>11083</v>
      </c>
      <c r="D996" t="s">
        <v>11084</v>
      </c>
      <c r="E996" t="s">
        <v>9646</v>
      </c>
      <c r="F996" t="s">
        <v>11085</v>
      </c>
      <c r="G996" t="s">
        <v>1255</v>
      </c>
      <c r="H996" t="s">
        <v>1255</v>
      </c>
      <c r="I996" t="s">
        <v>1255</v>
      </c>
      <c r="J996" t="s">
        <v>1255</v>
      </c>
      <c r="K996" t="s">
        <v>1255</v>
      </c>
      <c r="L996" t="s">
        <v>1255</v>
      </c>
      <c r="M996" t="s">
        <v>1255</v>
      </c>
      <c r="N996" t="s">
        <v>1255</v>
      </c>
      <c r="O996" t="s">
        <v>1255</v>
      </c>
      <c r="P996" t="s">
        <v>1255</v>
      </c>
    </row>
    <row r="997" spans="1:16">
      <c r="A997" t="s">
        <v>1255</v>
      </c>
      <c r="B997" t="s">
        <v>1255</v>
      </c>
      <c r="C997" t="s">
        <v>11083</v>
      </c>
      <c r="D997" t="s">
        <v>11086</v>
      </c>
      <c r="E997" t="s">
        <v>9646</v>
      </c>
      <c r="F997" t="s">
        <v>10777</v>
      </c>
      <c r="G997" t="s">
        <v>1255</v>
      </c>
      <c r="H997" t="s">
        <v>1255</v>
      </c>
      <c r="I997" t="s">
        <v>1255</v>
      </c>
      <c r="J997" t="s">
        <v>1255</v>
      </c>
      <c r="K997" t="s">
        <v>1255</v>
      </c>
      <c r="L997" t="s">
        <v>1255</v>
      </c>
      <c r="M997" t="s">
        <v>1255</v>
      </c>
      <c r="N997" t="s">
        <v>1255</v>
      </c>
      <c r="O997" t="s">
        <v>1255</v>
      </c>
      <c r="P997" t="s">
        <v>1255</v>
      </c>
    </row>
    <row r="998" spans="1:16">
      <c r="A998" t="s">
        <v>1255</v>
      </c>
      <c r="B998" t="s">
        <v>1255</v>
      </c>
      <c r="C998" t="s">
        <v>11083</v>
      </c>
      <c r="D998" t="s">
        <v>11087</v>
      </c>
      <c r="E998" t="s">
        <v>9646</v>
      </c>
      <c r="F998" t="s">
        <v>10851</v>
      </c>
      <c r="G998" t="s">
        <v>1255</v>
      </c>
      <c r="H998" t="s">
        <v>1255</v>
      </c>
      <c r="I998" t="s">
        <v>1255</v>
      </c>
      <c r="J998" t="s">
        <v>1255</v>
      </c>
      <c r="K998" t="s">
        <v>1255</v>
      </c>
      <c r="L998" t="s">
        <v>1255</v>
      </c>
      <c r="M998" t="s">
        <v>1255</v>
      </c>
      <c r="N998" t="s">
        <v>1255</v>
      </c>
      <c r="O998" t="s">
        <v>1255</v>
      </c>
      <c r="P998" t="s">
        <v>1255</v>
      </c>
    </row>
    <row r="999" spans="1:16">
      <c r="A999" t="s">
        <v>1255</v>
      </c>
      <c r="B999" t="s">
        <v>1255</v>
      </c>
      <c r="C999" t="s">
        <v>11083</v>
      </c>
      <c r="D999" t="s">
        <v>11088</v>
      </c>
      <c r="E999" t="s">
        <v>9646</v>
      </c>
      <c r="F999" t="s">
        <v>11089</v>
      </c>
      <c r="G999" t="s">
        <v>1255</v>
      </c>
      <c r="H999" t="s">
        <v>1255</v>
      </c>
      <c r="I999" t="s">
        <v>1255</v>
      </c>
      <c r="J999" t="s">
        <v>1255</v>
      </c>
      <c r="K999" t="s">
        <v>1255</v>
      </c>
      <c r="L999" t="s">
        <v>1255</v>
      </c>
      <c r="M999" t="s">
        <v>1255</v>
      </c>
      <c r="N999" t="s">
        <v>1255</v>
      </c>
      <c r="O999" t="s">
        <v>1255</v>
      </c>
      <c r="P999" t="s">
        <v>1255</v>
      </c>
    </row>
    <row r="1000" spans="1:16">
      <c r="A1000" t="s">
        <v>1255</v>
      </c>
      <c r="B1000" t="s">
        <v>1255</v>
      </c>
      <c r="C1000" t="s">
        <v>11083</v>
      </c>
      <c r="D1000" t="s">
        <v>11090</v>
      </c>
      <c r="E1000" t="s">
        <v>9646</v>
      </c>
      <c r="F1000" t="s">
        <v>10851</v>
      </c>
      <c r="G1000" t="s">
        <v>1255</v>
      </c>
      <c r="H1000" t="s">
        <v>1255</v>
      </c>
      <c r="I1000" t="s">
        <v>1255</v>
      </c>
      <c r="J1000" t="s">
        <v>1255</v>
      </c>
      <c r="K1000" t="s">
        <v>1255</v>
      </c>
      <c r="L1000" t="s">
        <v>1255</v>
      </c>
      <c r="M1000" t="s">
        <v>1255</v>
      </c>
      <c r="N1000" t="s">
        <v>1255</v>
      </c>
      <c r="O1000" t="s">
        <v>1255</v>
      </c>
      <c r="P1000" t="s">
        <v>1255</v>
      </c>
    </row>
    <row r="1001" spans="1:16">
      <c r="A1001" t="s">
        <v>1255</v>
      </c>
      <c r="B1001" t="s">
        <v>1255</v>
      </c>
      <c r="C1001" t="s">
        <v>11091</v>
      </c>
      <c r="D1001" t="s">
        <v>11092</v>
      </c>
      <c r="E1001" t="s">
        <v>10513</v>
      </c>
      <c r="F1001" t="s">
        <v>9646</v>
      </c>
      <c r="G1001" t="s">
        <v>1255</v>
      </c>
      <c r="H1001" t="s">
        <v>1255</v>
      </c>
      <c r="I1001" t="s">
        <v>1255</v>
      </c>
      <c r="J1001" t="s">
        <v>1255</v>
      </c>
      <c r="K1001" t="s">
        <v>1255</v>
      </c>
      <c r="L1001" t="s">
        <v>1255</v>
      </c>
      <c r="M1001" t="s">
        <v>1255</v>
      </c>
      <c r="N1001" t="s">
        <v>1255</v>
      </c>
      <c r="O1001" t="s">
        <v>1255</v>
      </c>
      <c r="P1001" t="s">
        <v>1255</v>
      </c>
    </row>
    <row r="1002" spans="1:16">
      <c r="A1002" t="s">
        <v>1255</v>
      </c>
      <c r="B1002" t="s">
        <v>1255</v>
      </c>
      <c r="C1002" t="s">
        <v>11093</v>
      </c>
      <c r="D1002" t="s">
        <v>11094</v>
      </c>
      <c r="E1002" t="s">
        <v>9646</v>
      </c>
      <c r="F1002" t="s">
        <v>11095</v>
      </c>
      <c r="G1002" t="s">
        <v>1255</v>
      </c>
      <c r="H1002" t="s">
        <v>1255</v>
      </c>
      <c r="I1002" t="s">
        <v>1255</v>
      </c>
      <c r="J1002" t="s">
        <v>1255</v>
      </c>
      <c r="K1002" t="s">
        <v>1255</v>
      </c>
      <c r="L1002" t="s">
        <v>1255</v>
      </c>
      <c r="M1002" t="s">
        <v>1255</v>
      </c>
      <c r="N1002" t="s">
        <v>1255</v>
      </c>
      <c r="O1002" t="s">
        <v>1255</v>
      </c>
      <c r="P1002" t="s">
        <v>1255</v>
      </c>
    </row>
    <row r="1003" spans="1:16">
      <c r="A1003" t="s">
        <v>1255</v>
      </c>
      <c r="B1003" t="s">
        <v>1255</v>
      </c>
      <c r="C1003" t="s">
        <v>11093</v>
      </c>
      <c r="D1003" t="s">
        <v>11096</v>
      </c>
      <c r="E1003" t="s">
        <v>11095</v>
      </c>
      <c r="F1003" t="s">
        <v>9646</v>
      </c>
      <c r="G1003" t="s">
        <v>1255</v>
      </c>
      <c r="H1003" t="s">
        <v>1255</v>
      </c>
      <c r="I1003" t="s">
        <v>1255</v>
      </c>
      <c r="J1003" t="s">
        <v>1255</v>
      </c>
      <c r="K1003" t="s">
        <v>1255</v>
      </c>
      <c r="L1003" t="s">
        <v>1255</v>
      </c>
      <c r="M1003" t="s">
        <v>1255</v>
      </c>
      <c r="N1003" t="s">
        <v>1255</v>
      </c>
      <c r="O1003" t="s">
        <v>1255</v>
      </c>
      <c r="P1003" t="s">
        <v>1255</v>
      </c>
    </row>
    <row r="1004" spans="1:16">
      <c r="A1004" t="s">
        <v>1255</v>
      </c>
      <c r="B1004" t="s">
        <v>1255</v>
      </c>
      <c r="C1004" t="s">
        <v>11093</v>
      </c>
      <c r="D1004" t="s">
        <v>11097</v>
      </c>
      <c r="E1004" t="s">
        <v>9874</v>
      </c>
      <c r="F1004" t="s">
        <v>1255</v>
      </c>
      <c r="G1004" t="s">
        <v>1255</v>
      </c>
      <c r="H1004" t="s">
        <v>1255</v>
      </c>
      <c r="I1004" t="s">
        <v>1255</v>
      </c>
      <c r="J1004" t="s">
        <v>1255</v>
      </c>
      <c r="K1004" t="s">
        <v>1255</v>
      </c>
      <c r="L1004" t="s">
        <v>1255</v>
      </c>
      <c r="M1004" t="s">
        <v>1255</v>
      </c>
      <c r="N1004" t="s">
        <v>1255</v>
      </c>
      <c r="O1004" t="s">
        <v>1255</v>
      </c>
      <c r="P1004" t="s">
        <v>1255</v>
      </c>
    </row>
    <row r="1005" spans="1:16">
      <c r="A1005" t="s">
        <v>1255</v>
      </c>
      <c r="B1005" t="s">
        <v>1255</v>
      </c>
      <c r="C1005" t="s">
        <v>11077</v>
      </c>
      <c r="D1005" t="s">
        <v>11098</v>
      </c>
      <c r="E1005" t="s">
        <v>9646</v>
      </c>
      <c r="F1005" t="s">
        <v>10626</v>
      </c>
      <c r="G1005" t="s">
        <v>1255</v>
      </c>
      <c r="H1005" t="s">
        <v>1255</v>
      </c>
      <c r="I1005" t="s">
        <v>1255</v>
      </c>
      <c r="J1005" t="s">
        <v>1255</v>
      </c>
      <c r="K1005" t="s">
        <v>1255</v>
      </c>
      <c r="L1005" t="s">
        <v>1255</v>
      </c>
      <c r="M1005" t="s">
        <v>1255</v>
      </c>
      <c r="N1005" t="s">
        <v>1255</v>
      </c>
      <c r="O1005" t="s">
        <v>1255</v>
      </c>
      <c r="P1005" t="s">
        <v>1255</v>
      </c>
    </row>
    <row r="1006" spans="1:16">
      <c r="A1006" t="s">
        <v>1255</v>
      </c>
      <c r="B1006" t="s">
        <v>1255</v>
      </c>
      <c r="C1006" t="s">
        <v>11077</v>
      </c>
      <c r="D1006" t="s">
        <v>11099</v>
      </c>
      <c r="E1006" t="s">
        <v>9646</v>
      </c>
      <c r="F1006" t="s">
        <v>11100</v>
      </c>
      <c r="G1006" t="s">
        <v>1255</v>
      </c>
      <c r="H1006" t="s">
        <v>1255</v>
      </c>
      <c r="I1006" t="s">
        <v>1255</v>
      </c>
      <c r="J1006" t="s">
        <v>1255</v>
      </c>
      <c r="K1006" t="s">
        <v>1255</v>
      </c>
      <c r="L1006" t="s">
        <v>1255</v>
      </c>
      <c r="M1006" t="s">
        <v>1255</v>
      </c>
      <c r="N1006" t="s">
        <v>1255</v>
      </c>
      <c r="O1006" t="s">
        <v>1255</v>
      </c>
      <c r="P1006" t="s">
        <v>1255</v>
      </c>
    </row>
    <row r="1007" spans="1:16">
      <c r="A1007" t="s">
        <v>1255</v>
      </c>
      <c r="B1007" t="s">
        <v>1255</v>
      </c>
      <c r="C1007" t="s">
        <v>11101</v>
      </c>
      <c r="D1007" t="s">
        <v>11102</v>
      </c>
      <c r="E1007" t="s">
        <v>9646</v>
      </c>
      <c r="F1007" t="s">
        <v>9745</v>
      </c>
      <c r="G1007" t="s">
        <v>1255</v>
      </c>
      <c r="H1007" t="s">
        <v>1255</v>
      </c>
      <c r="I1007" t="s">
        <v>1255</v>
      </c>
      <c r="J1007" t="s">
        <v>1255</v>
      </c>
      <c r="K1007" t="s">
        <v>1255</v>
      </c>
      <c r="L1007" t="s">
        <v>1255</v>
      </c>
      <c r="M1007" t="s">
        <v>1255</v>
      </c>
      <c r="N1007" t="s">
        <v>1255</v>
      </c>
      <c r="O1007" t="s">
        <v>1255</v>
      </c>
      <c r="P1007" t="s">
        <v>1255</v>
      </c>
    </row>
    <row r="1008" spans="1:16">
      <c r="A1008" t="s">
        <v>1255</v>
      </c>
      <c r="B1008" t="s">
        <v>11103</v>
      </c>
      <c r="C1008" t="s">
        <v>11101</v>
      </c>
      <c r="D1008" t="s">
        <v>11104</v>
      </c>
      <c r="E1008" t="s">
        <v>9737</v>
      </c>
      <c r="F1008" t="s">
        <v>9646</v>
      </c>
      <c r="G1008" t="s">
        <v>1255</v>
      </c>
      <c r="H1008" t="s">
        <v>1255</v>
      </c>
      <c r="I1008" t="s">
        <v>1255</v>
      </c>
      <c r="J1008" t="s">
        <v>1255</v>
      </c>
      <c r="K1008" t="s">
        <v>1255</v>
      </c>
      <c r="L1008" t="s">
        <v>1255</v>
      </c>
      <c r="M1008" t="s">
        <v>1255</v>
      </c>
      <c r="N1008" t="s">
        <v>1255</v>
      </c>
      <c r="O1008" t="s">
        <v>1255</v>
      </c>
      <c r="P1008" t="s">
        <v>1255</v>
      </c>
    </row>
    <row r="1009" spans="1:16">
      <c r="A1009" t="s">
        <v>1255</v>
      </c>
      <c r="B1009" t="s">
        <v>1255</v>
      </c>
      <c r="C1009" t="s">
        <v>11101</v>
      </c>
      <c r="D1009" t="s">
        <v>11105</v>
      </c>
      <c r="E1009" t="s">
        <v>9884</v>
      </c>
      <c r="F1009" t="s">
        <v>9646</v>
      </c>
      <c r="G1009" t="s">
        <v>1255</v>
      </c>
      <c r="H1009" t="s">
        <v>1255</v>
      </c>
      <c r="I1009" t="s">
        <v>1255</v>
      </c>
      <c r="J1009" t="s">
        <v>1255</v>
      </c>
      <c r="K1009" t="s">
        <v>1255</v>
      </c>
      <c r="L1009" t="s">
        <v>1255</v>
      </c>
      <c r="M1009" t="s">
        <v>1255</v>
      </c>
      <c r="N1009" t="s">
        <v>1255</v>
      </c>
      <c r="O1009" t="s">
        <v>1255</v>
      </c>
      <c r="P1009" t="s">
        <v>1255</v>
      </c>
    </row>
    <row r="1010" spans="1:16">
      <c r="A1010" t="s">
        <v>1255</v>
      </c>
      <c r="B1010" t="s">
        <v>1255</v>
      </c>
      <c r="C1010" t="s">
        <v>11101</v>
      </c>
      <c r="D1010" t="s">
        <v>11106</v>
      </c>
      <c r="E1010" t="s">
        <v>9646</v>
      </c>
      <c r="F1010" t="s">
        <v>9747</v>
      </c>
      <c r="G1010" t="s">
        <v>1255</v>
      </c>
      <c r="H1010" t="s">
        <v>1255</v>
      </c>
      <c r="I1010" t="s">
        <v>1255</v>
      </c>
      <c r="J1010" t="s">
        <v>1255</v>
      </c>
      <c r="K1010" t="s">
        <v>1255</v>
      </c>
      <c r="L1010" t="s">
        <v>1255</v>
      </c>
      <c r="M1010" t="s">
        <v>1255</v>
      </c>
      <c r="N1010" t="s">
        <v>1255</v>
      </c>
      <c r="O1010" t="s">
        <v>1255</v>
      </c>
      <c r="P1010" t="s">
        <v>1255</v>
      </c>
    </row>
    <row r="1011" spans="1:16">
      <c r="A1011" t="s">
        <v>1255</v>
      </c>
      <c r="B1011" t="s">
        <v>1255</v>
      </c>
      <c r="C1011" t="s">
        <v>11107</v>
      </c>
      <c r="D1011" t="s">
        <v>11108</v>
      </c>
      <c r="E1011" t="s">
        <v>10109</v>
      </c>
      <c r="F1011" t="s">
        <v>9646</v>
      </c>
      <c r="G1011" t="s">
        <v>1255</v>
      </c>
      <c r="H1011" t="s">
        <v>1255</v>
      </c>
      <c r="I1011" t="s">
        <v>1255</v>
      </c>
      <c r="J1011" t="s">
        <v>1255</v>
      </c>
      <c r="K1011" t="s">
        <v>1255</v>
      </c>
      <c r="L1011" t="s">
        <v>1255</v>
      </c>
      <c r="M1011" t="s">
        <v>1255</v>
      </c>
      <c r="N1011" t="s">
        <v>1255</v>
      </c>
      <c r="O1011" t="s">
        <v>1255</v>
      </c>
      <c r="P1011" t="s">
        <v>1255</v>
      </c>
    </row>
    <row r="1012" spans="1:16">
      <c r="A1012" t="s">
        <v>1255</v>
      </c>
      <c r="B1012" t="s">
        <v>1255</v>
      </c>
      <c r="C1012" t="s">
        <v>11107</v>
      </c>
      <c r="D1012" t="s">
        <v>11109</v>
      </c>
      <c r="E1012" t="s">
        <v>10109</v>
      </c>
      <c r="F1012" t="s">
        <v>9646</v>
      </c>
      <c r="G1012" t="s">
        <v>1255</v>
      </c>
      <c r="H1012" t="s">
        <v>1255</v>
      </c>
      <c r="I1012" t="s">
        <v>1255</v>
      </c>
      <c r="J1012" t="s">
        <v>1255</v>
      </c>
      <c r="K1012" t="s">
        <v>1255</v>
      </c>
      <c r="L1012" t="s">
        <v>1255</v>
      </c>
      <c r="M1012" t="s">
        <v>1255</v>
      </c>
      <c r="N1012" t="s">
        <v>1255</v>
      </c>
      <c r="O1012" t="s">
        <v>1255</v>
      </c>
      <c r="P1012" t="s">
        <v>1255</v>
      </c>
    </row>
    <row r="1013" spans="1:16">
      <c r="A1013" t="s">
        <v>1255</v>
      </c>
      <c r="B1013" t="s">
        <v>1255</v>
      </c>
      <c r="C1013" t="s">
        <v>11107</v>
      </c>
      <c r="D1013" t="s">
        <v>11110</v>
      </c>
      <c r="E1013" t="s">
        <v>9737</v>
      </c>
      <c r="F1013" t="s">
        <v>9646</v>
      </c>
      <c r="G1013" t="s">
        <v>1255</v>
      </c>
      <c r="H1013" t="s">
        <v>1255</v>
      </c>
      <c r="I1013" t="s">
        <v>1255</v>
      </c>
      <c r="J1013" t="s">
        <v>1255</v>
      </c>
      <c r="K1013" t="s">
        <v>1255</v>
      </c>
      <c r="L1013" t="s">
        <v>1255</v>
      </c>
      <c r="M1013" t="s">
        <v>1255</v>
      </c>
      <c r="N1013" t="s">
        <v>1255</v>
      </c>
      <c r="O1013" t="s">
        <v>1255</v>
      </c>
      <c r="P1013" t="s">
        <v>1255</v>
      </c>
    </row>
    <row r="1014" spans="1:16">
      <c r="A1014" t="s">
        <v>1255</v>
      </c>
      <c r="B1014" t="s">
        <v>1255</v>
      </c>
      <c r="C1014" t="s">
        <v>11107</v>
      </c>
      <c r="D1014" t="s">
        <v>11111</v>
      </c>
      <c r="E1014" t="s">
        <v>9680</v>
      </c>
      <c r="F1014" t="s">
        <v>9646</v>
      </c>
      <c r="G1014" t="s">
        <v>1255</v>
      </c>
      <c r="H1014" t="s">
        <v>1255</v>
      </c>
      <c r="I1014" t="s">
        <v>1255</v>
      </c>
      <c r="J1014" t="s">
        <v>1255</v>
      </c>
      <c r="K1014" t="s">
        <v>1255</v>
      </c>
      <c r="L1014" t="s">
        <v>1255</v>
      </c>
      <c r="M1014" t="s">
        <v>1255</v>
      </c>
      <c r="N1014" t="s">
        <v>1255</v>
      </c>
      <c r="O1014" t="s">
        <v>1255</v>
      </c>
      <c r="P1014" t="s">
        <v>1255</v>
      </c>
    </row>
    <row r="1015" spans="1:16">
      <c r="A1015" t="s">
        <v>1255</v>
      </c>
      <c r="B1015" t="s">
        <v>1255</v>
      </c>
      <c r="C1015" t="s">
        <v>11107</v>
      </c>
      <c r="D1015" t="s">
        <v>11112</v>
      </c>
      <c r="E1015" t="s">
        <v>9874</v>
      </c>
      <c r="F1015" t="s">
        <v>9646</v>
      </c>
      <c r="G1015" t="s">
        <v>1255</v>
      </c>
      <c r="H1015" t="s">
        <v>1255</v>
      </c>
      <c r="I1015" t="s">
        <v>1255</v>
      </c>
      <c r="J1015" t="s">
        <v>1255</v>
      </c>
      <c r="K1015" t="s">
        <v>1255</v>
      </c>
      <c r="L1015" t="s">
        <v>1255</v>
      </c>
      <c r="M1015" t="s">
        <v>1255</v>
      </c>
      <c r="N1015" t="s">
        <v>1255</v>
      </c>
      <c r="O1015" t="s">
        <v>1255</v>
      </c>
      <c r="P1015" t="s">
        <v>1255</v>
      </c>
    </row>
    <row r="1016" spans="1:16">
      <c r="A1016" t="s">
        <v>1255</v>
      </c>
      <c r="B1016" t="s">
        <v>1255</v>
      </c>
      <c r="C1016" t="s">
        <v>11107</v>
      </c>
      <c r="D1016" t="s">
        <v>11113</v>
      </c>
      <c r="E1016" t="s">
        <v>9689</v>
      </c>
      <c r="F1016" t="s">
        <v>9646</v>
      </c>
      <c r="G1016" t="s">
        <v>1255</v>
      </c>
      <c r="H1016" t="s">
        <v>1255</v>
      </c>
      <c r="I1016" t="s">
        <v>1255</v>
      </c>
      <c r="J1016" t="s">
        <v>1255</v>
      </c>
      <c r="K1016" t="s">
        <v>1255</v>
      </c>
      <c r="L1016" t="s">
        <v>1255</v>
      </c>
      <c r="M1016" t="s">
        <v>1255</v>
      </c>
      <c r="N1016" t="s">
        <v>1255</v>
      </c>
      <c r="O1016" t="s">
        <v>1255</v>
      </c>
      <c r="P1016" t="s">
        <v>1255</v>
      </c>
    </row>
    <row r="1017" spans="1:16">
      <c r="A1017" t="s">
        <v>1255</v>
      </c>
      <c r="B1017" t="s">
        <v>1255</v>
      </c>
      <c r="C1017" t="s">
        <v>11107</v>
      </c>
      <c r="D1017" t="s">
        <v>11114</v>
      </c>
      <c r="E1017" t="s">
        <v>10109</v>
      </c>
      <c r="F1017" t="s">
        <v>9646</v>
      </c>
      <c r="G1017" t="s">
        <v>1255</v>
      </c>
      <c r="H1017" t="s">
        <v>1255</v>
      </c>
      <c r="I1017" t="s">
        <v>1255</v>
      </c>
      <c r="J1017" t="s">
        <v>1255</v>
      </c>
      <c r="K1017" t="s">
        <v>1255</v>
      </c>
      <c r="L1017" t="s">
        <v>1255</v>
      </c>
      <c r="M1017" t="s">
        <v>1255</v>
      </c>
      <c r="N1017" t="s">
        <v>1255</v>
      </c>
      <c r="O1017" t="s">
        <v>1255</v>
      </c>
      <c r="P1017" t="s">
        <v>1255</v>
      </c>
    </row>
    <row r="1018" spans="1:16">
      <c r="A1018" t="s">
        <v>1255</v>
      </c>
      <c r="B1018" t="s">
        <v>1255</v>
      </c>
      <c r="C1018" t="s">
        <v>11107</v>
      </c>
      <c r="D1018" t="s">
        <v>11115</v>
      </c>
      <c r="E1018" t="s">
        <v>10109</v>
      </c>
      <c r="F1018" t="s">
        <v>9646</v>
      </c>
      <c r="G1018" t="s">
        <v>1255</v>
      </c>
      <c r="H1018" t="s">
        <v>1255</v>
      </c>
      <c r="I1018" t="s">
        <v>1255</v>
      </c>
      <c r="J1018" t="s">
        <v>1255</v>
      </c>
      <c r="K1018" t="s">
        <v>1255</v>
      </c>
      <c r="L1018" t="s">
        <v>1255</v>
      </c>
      <c r="M1018" t="s">
        <v>1255</v>
      </c>
      <c r="N1018" t="s">
        <v>1255</v>
      </c>
      <c r="O1018" t="s">
        <v>1255</v>
      </c>
      <c r="P1018" t="s">
        <v>1255</v>
      </c>
    </row>
    <row r="1019" spans="1:16">
      <c r="A1019" t="s">
        <v>1255</v>
      </c>
      <c r="B1019" t="s">
        <v>1255</v>
      </c>
      <c r="C1019" t="s">
        <v>11107</v>
      </c>
      <c r="D1019" t="s">
        <v>11116</v>
      </c>
      <c r="E1019" t="s">
        <v>11117</v>
      </c>
      <c r="F1019" t="s">
        <v>1255</v>
      </c>
      <c r="G1019" t="s">
        <v>1255</v>
      </c>
      <c r="H1019" t="s">
        <v>1255</v>
      </c>
      <c r="I1019" t="s">
        <v>1255</v>
      </c>
      <c r="J1019" t="s">
        <v>1255</v>
      </c>
      <c r="K1019" t="s">
        <v>1255</v>
      </c>
      <c r="L1019" t="s">
        <v>1255</v>
      </c>
      <c r="M1019" t="s">
        <v>1255</v>
      </c>
      <c r="N1019" t="s">
        <v>1255</v>
      </c>
      <c r="O1019" t="s">
        <v>1255</v>
      </c>
      <c r="P1019" t="s">
        <v>1255</v>
      </c>
    </row>
    <row r="1020" spans="1:16">
      <c r="A1020" t="s">
        <v>1255</v>
      </c>
      <c r="B1020" t="s">
        <v>1255</v>
      </c>
      <c r="C1020" t="s">
        <v>11107</v>
      </c>
      <c r="D1020" t="s">
        <v>11118</v>
      </c>
      <c r="E1020" t="s">
        <v>9705</v>
      </c>
      <c r="F1020" t="s">
        <v>1255</v>
      </c>
      <c r="G1020" t="s">
        <v>1255</v>
      </c>
      <c r="H1020" t="s">
        <v>1255</v>
      </c>
      <c r="I1020" t="s">
        <v>1255</v>
      </c>
      <c r="J1020" t="s">
        <v>1255</v>
      </c>
      <c r="K1020" t="s">
        <v>1255</v>
      </c>
      <c r="L1020" t="s">
        <v>1255</v>
      </c>
      <c r="M1020" t="s">
        <v>1255</v>
      </c>
      <c r="N1020" t="s">
        <v>1255</v>
      </c>
      <c r="O1020" t="s">
        <v>1255</v>
      </c>
      <c r="P1020" t="s">
        <v>1255</v>
      </c>
    </row>
    <row r="1021" spans="1:16">
      <c r="A1021" t="s">
        <v>1255</v>
      </c>
      <c r="B1021" t="s">
        <v>1255</v>
      </c>
      <c r="C1021" t="s">
        <v>11119</v>
      </c>
      <c r="D1021" t="s">
        <v>11120</v>
      </c>
      <c r="E1021" t="s">
        <v>9645</v>
      </c>
      <c r="F1021" t="s">
        <v>1255</v>
      </c>
      <c r="G1021" t="s">
        <v>1255</v>
      </c>
      <c r="H1021" t="s">
        <v>1255</v>
      </c>
      <c r="I1021" t="s">
        <v>1255</v>
      </c>
      <c r="J1021" t="s">
        <v>1255</v>
      </c>
      <c r="K1021" t="s">
        <v>1255</v>
      </c>
      <c r="L1021" t="s">
        <v>1255</v>
      </c>
      <c r="M1021" t="s">
        <v>1255</v>
      </c>
      <c r="N1021" t="s">
        <v>1255</v>
      </c>
      <c r="O1021" t="s">
        <v>1255</v>
      </c>
      <c r="P1021" t="s">
        <v>1255</v>
      </c>
    </row>
    <row r="1022" spans="1:16">
      <c r="A1022" t="s">
        <v>1255</v>
      </c>
      <c r="B1022" t="s">
        <v>1255</v>
      </c>
      <c r="C1022" t="s">
        <v>11119</v>
      </c>
      <c r="D1022" t="s">
        <v>11121</v>
      </c>
      <c r="E1022" t="s">
        <v>10109</v>
      </c>
      <c r="F1022" t="s">
        <v>9646</v>
      </c>
      <c r="G1022" t="s">
        <v>1255</v>
      </c>
      <c r="H1022" t="s">
        <v>1255</v>
      </c>
      <c r="I1022" t="s">
        <v>1255</v>
      </c>
      <c r="J1022" t="s">
        <v>1255</v>
      </c>
      <c r="K1022" t="s">
        <v>1255</v>
      </c>
      <c r="L1022" t="s">
        <v>1255</v>
      </c>
      <c r="M1022" t="s">
        <v>1255</v>
      </c>
      <c r="N1022" t="s">
        <v>1255</v>
      </c>
      <c r="O1022" t="s">
        <v>1255</v>
      </c>
      <c r="P1022" t="s">
        <v>1255</v>
      </c>
    </row>
    <row r="1023" spans="1:16">
      <c r="A1023" t="s">
        <v>1255</v>
      </c>
      <c r="B1023" t="s">
        <v>1255</v>
      </c>
      <c r="C1023" t="s">
        <v>11119</v>
      </c>
      <c r="D1023" t="s">
        <v>11122</v>
      </c>
      <c r="E1023" t="s">
        <v>11123</v>
      </c>
      <c r="F1023" t="s">
        <v>9646</v>
      </c>
      <c r="G1023" t="s">
        <v>1255</v>
      </c>
      <c r="H1023" t="s">
        <v>1255</v>
      </c>
      <c r="I1023" t="s">
        <v>1255</v>
      </c>
      <c r="J1023" t="s">
        <v>1255</v>
      </c>
      <c r="K1023" t="s">
        <v>1255</v>
      </c>
      <c r="L1023" t="s">
        <v>1255</v>
      </c>
      <c r="M1023" t="s">
        <v>1255</v>
      </c>
      <c r="N1023" t="s">
        <v>1255</v>
      </c>
      <c r="O1023" t="s">
        <v>1255</v>
      </c>
      <c r="P1023" t="s">
        <v>1255</v>
      </c>
    </row>
    <row r="1024" spans="1:16">
      <c r="A1024" t="s">
        <v>1255</v>
      </c>
      <c r="B1024" t="s">
        <v>1255</v>
      </c>
      <c r="C1024" t="s">
        <v>11119</v>
      </c>
      <c r="D1024" t="s">
        <v>11124</v>
      </c>
      <c r="E1024" t="s">
        <v>9645</v>
      </c>
      <c r="F1024" t="s">
        <v>9646</v>
      </c>
      <c r="G1024" t="s">
        <v>1255</v>
      </c>
      <c r="H1024" t="s">
        <v>1255</v>
      </c>
      <c r="I1024" t="s">
        <v>1255</v>
      </c>
      <c r="J1024" t="s">
        <v>1255</v>
      </c>
      <c r="K1024" t="s">
        <v>1255</v>
      </c>
      <c r="L1024" t="s">
        <v>1255</v>
      </c>
      <c r="M1024" t="s">
        <v>1255</v>
      </c>
      <c r="N1024" t="s">
        <v>1255</v>
      </c>
      <c r="O1024" t="s">
        <v>1255</v>
      </c>
      <c r="P1024" t="s">
        <v>1255</v>
      </c>
    </row>
    <row r="1025" spans="1:16">
      <c r="A1025" t="s">
        <v>1255</v>
      </c>
      <c r="B1025" t="s">
        <v>1255</v>
      </c>
      <c r="C1025" t="s">
        <v>11119</v>
      </c>
      <c r="D1025" t="s">
        <v>11125</v>
      </c>
      <c r="E1025" t="s">
        <v>10109</v>
      </c>
      <c r="F1025" t="s">
        <v>9646</v>
      </c>
      <c r="G1025" t="s">
        <v>1255</v>
      </c>
      <c r="H1025" t="s">
        <v>1255</v>
      </c>
      <c r="I1025" t="s">
        <v>1255</v>
      </c>
      <c r="J1025" t="s">
        <v>1255</v>
      </c>
      <c r="K1025" t="s">
        <v>1255</v>
      </c>
      <c r="L1025" t="s">
        <v>1255</v>
      </c>
      <c r="M1025" t="s">
        <v>1255</v>
      </c>
      <c r="N1025" t="s">
        <v>1255</v>
      </c>
      <c r="O1025" t="s">
        <v>1255</v>
      </c>
      <c r="P1025" t="s">
        <v>1255</v>
      </c>
    </row>
    <row r="1026" spans="1:16">
      <c r="A1026" t="s">
        <v>1255</v>
      </c>
      <c r="B1026" t="s">
        <v>1255</v>
      </c>
      <c r="C1026" t="s">
        <v>11119</v>
      </c>
      <c r="D1026" t="s">
        <v>11126</v>
      </c>
      <c r="E1026" t="s">
        <v>10109</v>
      </c>
      <c r="F1026" t="s">
        <v>9646</v>
      </c>
      <c r="G1026" t="s">
        <v>1255</v>
      </c>
      <c r="H1026" t="s">
        <v>1255</v>
      </c>
      <c r="I1026" t="s">
        <v>1255</v>
      </c>
      <c r="J1026" t="s">
        <v>1255</v>
      </c>
      <c r="K1026" t="s">
        <v>1255</v>
      </c>
      <c r="L1026" t="s">
        <v>1255</v>
      </c>
      <c r="M1026" t="s">
        <v>1255</v>
      </c>
      <c r="N1026" t="s">
        <v>1255</v>
      </c>
      <c r="O1026" t="s">
        <v>1255</v>
      </c>
      <c r="P1026" t="s">
        <v>1255</v>
      </c>
    </row>
    <row r="1027" spans="1:16">
      <c r="A1027" t="s">
        <v>1255</v>
      </c>
      <c r="B1027" t="s">
        <v>1255</v>
      </c>
      <c r="C1027" t="s">
        <v>11119</v>
      </c>
      <c r="D1027" t="s">
        <v>11127</v>
      </c>
      <c r="E1027" t="s">
        <v>10109</v>
      </c>
      <c r="F1027" t="s">
        <v>9646</v>
      </c>
      <c r="G1027" t="s">
        <v>1255</v>
      </c>
      <c r="H1027" t="s">
        <v>1255</v>
      </c>
      <c r="I1027" t="s">
        <v>1255</v>
      </c>
      <c r="J1027" t="s">
        <v>1255</v>
      </c>
      <c r="K1027" t="s">
        <v>1255</v>
      </c>
      <c r="L1027" t="s">
        <v>1255</v>
      </c>
      <c r="M1027" t="s">
        <v>1255</v>
      </c>
      <c r="N1027" t="s">
        <v>1255</v>
      </c>
      <c r="O1027" t="s">
        <v>1255</v>
      </c>
      <c r="P1027" t="s">
        <v>1255</v>
      </c>
    </row>
    <row r="1028" spans="1:16">
      <c r="A1028" t="s">
        <v>1255</v>
      </c>
      <c r="B1028" t="s">
        <v>1255</v>
      </c>
      <c r="C1028" t="s">
        <v>11119</v>
      </c>
      <c r="D1028" t="s">
        <v>11128</v>
      </c>
      <c r="E1028" t="s">
        <v>10109</v>
      </c>
      <c r="F1028" t="s">
        <v>9646</v>
      </c>
      <c r="G1028" t="s">
        <v>1255</v>
      </c>
      <c r="H1028" t="s">
        <v>1255</v>
      </c>
      <c r="I1028" t="s">
        <v>1255</v>
      </c>
      <c r="J1028" t="s">
        <v>1255</v>
      </c>
      <c r="K1028" t="s">
        <v>1255</v>
      </c>
      <c r="L1028" t="s">
        <v>1255</v>
      </c>
      <c r="M1028" t="s">
        <v>1255</v>
      </c>
      <c r="N1028" t="s">
        <v>1255</v>
      </c>
      <c r="O1028" t="s">
        <v>1255</v>
      </c>
      <c r="P1028" t="s">
        <v>1255</v>
      </c>
    </row>
    <row r="1029" spans="1:16">
      <c r="A1029" t="s">
        <v>1255</v>
      </c>
      <c r="B1029" t="s">
        <v>1255</v>
      </c>
      <c r="C1029" t="s">
        <v>11119</v>
      </c>
      <c r="D1029" t="s">
        <v>11129</v>
      </c>
      <c r="E1029" t="s">
        <v>10109</v>
      </c>
      <c r="F1029" t="s">
        <v>9646</v>
      </c>
      <c r="G1029" t="s">
        <v>1255</v>
      </c>
      <c r="H1029" t="s">
        <v>1255</v>
      </c>
      <c r="I1029" t="s">
        <v>1255</v>
      </c>
      <c r="J1029" t="s">
        <v>1255</v>
      </c>
      <c r="K1029" t="s">
        <v>1255</v>
      </c>
      <c r="L1029" t="s">
        <v>1255</v>
      </c>
      <c r="M1029" t="s">
        <v>1255</v>
      </c>
      <c r="N1029" t="s">
        <v>1255</v>
      </c>
      <c r="O1029" t="s">
        <v>1255</v>
      </c>
      <c r="P1029" t="s">
        <v>1255</v>
      </c>
    </row>
    <row r="1030" spans="1:16">
      <c r="A1030" t="s">
        <v>1255</v>
      </c>
      <c r="B1030" t="s">
        <v>1255</v>
      </c>
      <c r="C1030" t="s">
        <v>11119</v>
      </c>
      <c r="D1030" t="s">
        <v>11130</v>
      </c>
      <c r="E1030" t="s">
        <v>9828</v>
      </c>
      <c r="F1030" t="s">
        <v>9646</v>
      </c>
      <c r="G1030" t="s">
        <v>1255</v>
      </c>
      <c r="H1030" t="s">
        <v>1255</v>
      </c>
      <c r="I1030" t="s">
        <v>1255</v>
      </c>
      <c r="J1030" t="s">
        <v>1255</v>
      </c>
      <c r="K1030" t="s">
        <v>1255</v>
      </c>
      <c r="L1030" t="s">
        <v>1255</v>
      </c>
      <c r="M1030" t="s">
        <v>1255</v>
      </c>
      <c r="N1030" t="s">
        <v>1255</v>
      </c>
      <c r="O1030" t="s">
        <v>1255</v>
      </c>
      <c r="P1030" t="s">
        <v>1255</v>
      </c>
    </row>
    <row r="1031" spans="1:16">
      <c r="A1031" t="s">
        <v>1255</v>
      </c>
      <c r="B1031" t="s">
        <v>1255</v>
      </c>
      <c r="C1031" t="s">
        <v>11119</v>
      </c>
      <c r="D1031" t="s">
        <v>11131</v>
      </c>
      <c r="E1031" t="s">
        <v>11132</v>
      </c>
      <c r="F1031" t="s">
        <v>9646</v>
      </c>
      <c r="G1031" t="s">
        <v>1255</v>
      </c>
      <c r="H1031" t="s">
        <v>1255</v>
      </c>
      <c r="I1031" t="s">
        <v>1255</v>
      </c>
      <c r="J1031" t="s">
        <v>1255</v>
      </c>
      <c r="K1031" t="s">
        <v>1255</v>
      </c>
      <c r="L1031" t="s">
        <v>1255</v>
      </c>
      <c r="M1031" t="s">
        <v>1255</v>
      </c>
      <c r="N1031" t="s">
        <v>1255</v>
      </c>
      <c r="O1031" t="s">
        <v>1255</v>
      </c>
      <c r="P1031" t="s">
        <v>1255</v>
      </c>
    </row>
    <row r="1032" spans="1:16">
      <c r="A1032" t="s">
        <v>1255</v>
      </c>
      <c r="B1032" t="s">
        <v>1255</v>
      </c>
      <c r="C1032" t="s">
        <v>11119</v>
      </c>
      <c r="D1032" t="s">
        <v>11133</v>
      </c>
      <c r="E1032" t="s">
        <v>10109</v>
      </c>
      <c r="F1032" t="s">
        <v>9646</v>
      </c>
      <c r="G1032" t="s">
        <v>1255</v>
      </c>
      <c r="H1032" t="s">
        <v>1255</v>
      </c>
      <c r="I1032" t="s">
        <v>1255</v>
      </c>
      <c r="J1032" t="s">
        <v>1255</v>
      </c>
      <c r="K1032" t="s">
        <v>1255</v>
      </c>
      <c r="L1032" t="s">
        <v>1255</v>
      </c>
      <c r="M1032" t="s">
        <v>1255</v>
      </c>
      <c r="N1032" t="s">
        <v>1255</v>
      </c>
      <c r="O1032" t="s">
        <v>1255</v>
      </c>
      <c r="P1032" t="s">
        <v>1255</v>
      </c>
    </row>
    <row r="1033" spans="1:16">
      <c r="A1033" t="s">
        <v>1255</v>
      </c>
      <c r="B1033" t="s">
        <v>1255</v>
      </c>
      <c r="C1033" t="s">
        <v>11134</v>
      </c>
      <c r="D1033" t="s">
        <v>11135</v>
      </c>
      <c r="E1033" t="s">
        <v>9646</v>
      </c>
      <c r="F1033" t="s">
        <v>10868</v>
      </c>
      <c r="G1033" t="s">
        <v>1255</v>
      </c>
      <c r="H1033" t="s">
        <v>1255</v>
      </c>
      <c r="I1033" t="s">
        <v>1255</v>
      </c>
      <c r="J1033" t="s">
        <v>1255</v>
      </c>
      <c r="K1033" t="s">
        <v>1255</v>
      </c>
      <c r="L1033" t="s">
        <v>1255</v>
      </c>
      <c r="M1033" t="s">
        <v>1255</v>
      </c>
      <c r="N1033" t="s">
        <v>1255</v>
      </c>
      <c r="O1033" t="s">
        <v>1255</v>
      </c>
      <c r="P1033" t="s">
        <v>1255</v>
      </c>
    </row>
    <row r="1034" spans="1:16">
      <c r="A1034" t="s">
        <v>1255</v>
      </c>
      <c r="B1034" t="s">
        <v>1255</v>
      </c>
      <c r="C1034" t="s">
        <v>11134</v>
      </c>
      <c r="D1034" t="s">
        <v>11136</v>
      </c>
      <c r="E1034" t="s">
        <v>9740</v>
      </c>
      <c r="F1034" t="s">
        <v>9646</v>
      </c>
      <c r="G1034" t="s">
        <v>1255</v>
      </c>
      <c r="H1034" t="s">
        <v>1255</v>
      </c>
      <c r="I1034" t="s">
        <v>1255</v>
      </c>
      <c r="J1034" t="s">
        <v>1255</v>
      </c>
      <c r="K1034" t="s">
        <v>1255</v>
      </c>
      <c r="L1034" t="s">
        <v>1255</v>
      </c>
      <c r="M1034" t="s">
        <v>1255</v>
      </c>
      <c r="N1034" t="s">
        <v>1255</v>
      </c>
      <c r="O1034" t="s">
        <v>1255</v>
      </c>
      <c r="P1034" t="s">
        <v>1255</v>
      </c>
    </row>
    <row r="1035" spans="1:16">
      <c r="A1035" t="s">
        <v>1255</v>
      </c>
      <c r="B1035" t="s">
        <v>1255</v>
      </c>
      <c r="C1035" t="s">
        <v>11134</v>
      </c>
      <c r="D1035" t="s">
        <v>11137</v>
      </c>
      <c r="E1035" t="s">
        <v>9730</v>
      </c>
      <c r="F1035" t="s">
        <v>9646</v>
      </c>
      <c r="G1035" t="s">
        <v>1255</v>
      </c>
      <c r="H1035" t="s">
        <v>1255</v>
      </c>
      <c r="I1035" t="s">
        <v>1255</v>
      </c>
      <c r="J1035" t="s">
        <v>1255</v>
      </c>
      <c r="K1035" t="s">
        <v>1255</v>
      </c>
      <c r="L1035" t="s">
        <v>1255</v>
      </c>
      <c r="M1035" t="s">
        <v>1255</v>
      </c>
      <c r="N1035" t="s">
        <v>1255</v>
      </c>
      <c r="O1035" t="s">
        <v>1255</v>
      </c>
      <c r="P1035" t="s">
        <v>1255</v>
      </c>
    </row>
    <row r="1036" spans="1:16">
      <c r="A1036" t="s">
        <v>1255</v>
      </c>
      <c r="B1036" t="s">
        <v>1255</v>
      </c>
      <c r="C1036" t="s">
        <v>11134</v>
      </c>
      <c r="D1036" t="s">
        <v>11138</v>
      </c>
      <c r="E1036" t="s">
        <v>9730</v>
      </c>
      <c r="F1036" t="s">
        <v>9646</v>
      </c>
      <c r="G1036" t="s">
        <v>1255</v>
      </c>
      <c r="H1036" t="s">
        <v>1255</v>
      </c>
      <c r="I1036" t="s">
        <v>1255</v>
      </c>
      <c r="J1036" t="s">
        <v>1255</v>
      </c>
      <c r="K1036" t="s">
        <v>1255</v>
      </c>
      <c r="L1036" t="s">
        <v>1255</v>
      </c>
      <c r="M1036" t="s">
        <v>1255</v>
      </c>
      <c r="N1036" t="s">
        <v>1255</v>
      </c>
      <c r="O1036" t="s">
        <v>1255</v>
      </c>
      <c r="P1036" t="s">
        <v>1255</v>
      </c>
    </row>
    <row r="1037" spans="1:16">
      <c r="A1037" t="s">
        <v>1255</v>
      </c>
      <c r="B1037" t="s">
        <v>1255</v>
      </c>
      <c r="C1037" t="s">
        <v>11134</v>
      </c>
      <c r="D1037" t="s">
        <v>11139</v>
      </c>
      <c r="E1037" t="s">
        <v>9657</v>
      </c>
      <c r="F1037" t="s">
        <v>9646</v>
      </c>
      <c r="G1037" t="s">
        <v>1255</v>
      </c>
      <c r="H1037" t="s">
        <v>1255</v>
      </c>
      <c r="I1037" t="s">
        <v>1255</v>
      </c>
      <c r="J1037" t="s">
        <v>1255</v>
      </c>
      <c r="K1037" t="s">
        <v>1255</v>
      </c>
      <c r="L1037" t="s">
        <v>1255</v>
      </c>
      <c r="M1037" t="s">
        <v>1255</v>
      </c>
      <c r="N1037" t="s">
        <v>1255</v>
      </c>
      <c r="O1037" t="s">
        <v>1255</v>
      </c>
      <c r="P1037" t="s">
        <v>1255</v>
      </c>
    </row>
    <row r="1038" spans="1:16">
      <c r="A1038" t="s">
        <v>1255</v>
      </c>
      <c r="B1038" t="s">
        <v>1255</v>
      </c>
      <c r="C1038" t="s">
        <v>11134</v>
      </c>
      <c r="D1038" t="s">
        <v>11140</v>
      </c>
      <c r="E1038" t="s">
        <v>10608</v>
      </c>
      <c r="F1038" t="s">
        <v>9646</v>
      </c>
      <c r="G1038" t="s">
        <v>1255</v>
      </c>
      <c r="H1038" t="s">
        <v>1255</v>
      </c>
      <c r="I1038" t="s">
        <v>1255</v>
      </c>
      <c r="J1038" t="s">
        <v>1255</v>
      </c>
      <c r="K1038" t="s">
        <v>1255</v>
      </c>
      <c r="L1038" t="s">
        <v>1255</v>
      </c>
      <c r="M1038" t="s">
        <v>1255</v>
      </c>
      <c r="N1038" t="s">
        <v>1255</v>
      </c>
      <c r="O1038" t="s">
        <v>1255</v>
      </c>
      <c r="P1038" t="s">
        <v>1255</v>
      </c>
    </row>
    <row r="1039" spans="1:16">
      <c r="A1039" t="s">
        <v>1255</v>
      </c>
      <c r="B1039" t="s">
        <v>1255</v>
      </c>
      <c r="C1039" t="s">
        <v>11134</v>
      </c>
      <c r="D1039" t="s">
        <v>11141</v>
      </c>
      <c r="E1039" t="s">
        <v>9730</v>
      </c>
      <c r="F1039" t="s">
        <v>9646</v>
      </c>
      <c r="G1039" t="s">
        <v>1255</v>
      </c>
      <c r="H1039" t="s">
        <v>1255</v>
      </c>
      <c r="I1039" t="s">
        <v>1255</v>
      </c>
      <c r="J1039" t="s">
        <v>1255</v>
      </c>
      <c r="K1039" t="s">
        <v>1255</v>
      </c>
      <c r="L1039" t="s">
        <v>1255</v>
      </c>
      <c r="M1039" t="s">
        <v>1255</v>
      </c>
      <c r="N1039" t="s">
        <v>1255</v>
      </c>
      <c r="O1039" t="s">
        <v>1255</v>
      </c>
      <c r="P1039" t="s">
        <v>1255</v>
      </c>
    </row>
    <row r="1040" spans="1:16">
      <c r="A1040" t="s">
        <v>1255</v>
      </c>
      <c r="B1040" t="s">
        <v>1255</v>
      </c>
      <c r="C1040" t="s">
        <v>11142</v>
      </c>
      <c r="D1040" t="s">
        <v>11143</v>
      </c>
      <c r="E1040" t="s">
        <v>9646</v>
      </c>
      <c r="F1040" t="s">
        <v>10868</v>
      </c>
      <c r="G1040" t="s">
        <v>1255</v>
      </c>
      <c r="H1040" t="s">
        <v>1255</v>
      </c>
      <c r="I1040" t="s">
        <v>1255</v>
      </c>
      <c r="J1040" t="s">
        <v>1255</v>
      </c>
      <c r="K1040" t="s">
        <v>1255</v>
      </c>
      <c r="L1040" t="s">
        <v>1255</v>
      </c>
      <c r="M1040" t="s">
        <v>1255</v>
      </c>
      <c r="N1040" t="s">
        <v>1255</v>
      </c>
      <c r="O1040" t="s">
        <v>1255</v>
      </c>
      <c r="P1040" t="s">
        <v>1255</v>
      </c>
    </row>
    <row r="1041" spans="1:16">
      <c r="A1041" t="s">
        <v>1255</v>
      </c>
      <c r="B1041" t="s">
        <v>1255</v>
      </c>
      <c r="C1041" t="s">
        <v>11142</v>
      </c>
      <c r="D1041" t="s">
        <v>11144</v>
      </c>
      <c r="E1041" t="s">
        <v>9645</v>
      </c>
      <c r="F1041" t="s">
        <v>9646</v>
      </c>
      <c r="G1041" t="s">
        <v>1255</v>
      </c>
      <c r="H1041" t="s">
        <v>1255</v>
      </c>
      <c r="I1041" t="s">
        <v>1255</v>
      </c>
      <c r="J1041" t="s">
        <v>1255</v>
      </c>
      <c r="K1041" t="s">
        <v>1255</v>
      </c>
      <c r="L1041" t="s">
        <v>1255</v>
      </c>
      <c r="M1041" t="s">
        <v>1255</v>
      </c>
      <c r="N1041" t="s">
        <v>1255</v>
      </c>
      <c r="O1041" t="s">
        <v>1255</v>
      </c>
      <c r="P1041" t="s">
        <v>1255</v>
      </c>
    </row>
    <row r="1042" spans="1:16">
      <c r="A1042" t="s">
        <v>1255</v>
      </c>
      <c r="B1042" t="s">
        <v>1255</v>
      </c>
      <c r="C1042" t="s">
        <v>11142</v>
      </c>
      <c r="D1042" t="s">
        <v>11145</v>
      </c>
      <c r="E1042" t="s">
        <v>10109</v>
      </c>
      <c r="F1042" t="s">
        <v>9646</v>
      </c>
      <c r="G1042" t="s">
        <v>1255</v>
      </c>
      <c r="H1042" t="s">
        <v>1255</v>
      </c>
      <c r="I1042" t="s">
        <v>1255</v>
      </c>
      <c r="J1042" t="s">
        <v>1255</v>
      </c>
      <c r="K1042" t="s">
        <v>1255</v>
      </c>
      <c r="L1042" t="s">
        <v>1255</v>
      </c>
      <c r="M1042" t="s">
        <v>1255</v>
      </c>
      <c r="N1042" t="s">
        <v>1255</v>
      </c>
      <c r="O1042" t="s">
        <v>1255</v>
      </c>
      <c r="P1042" t="s">
        <v>1255</v>
      </c>
    </row>
    <row r="1043" spans="1:16">
      <c r="A1043" t="s">
        <v>1255</v>
      </c>
      <c r="B1043" t="s">
        <v>1255</v>
      </c>
      <c r="C1043" t="s">
        <v>11142</v>
      </c>
      <c r="D1043" t="s">
        <v>11146</v>
      </c>
      <c r="E1043" t="s">
        <v>9646</v>
      </c>
      <c r="F1043" t="s">
        <v>10806</v>
      </c>
      <c r="G1043" t="s">
        <v>1255</v>
      </c>
      <c r="H1043" t="s">
        <v>1255</v>
      </c>
      <c r="I1043" t="s">
        <v>1255</v>
      </c>
      <c r="J1043" t="s">
        <v>1255</v>
      </c>
      <c r="K1043" t="s">
        <v>1255</v>
      </c>
      <c r="L1043" t="s">
        <v>1255</v>
      </c>
      <c r="M1043" t="s">
        <v>1255</v>
      </c>
      <c r="N1043" t="s">
        <v>1255</v>
      </c>
      <c r="O1043" t="s">
        <v>1255</v>
      </c>
      <c r="P1043" t="s">
        <v>1255</v>
      </c>
    </row>
    <row r="1044" spans="1:16">
      <c r="A1044" t="s">
        <v>1255</v>
      </c>
      <c r="B1044" t="s">
        <v>1255</v>
      </c>
      <c r="C1044" t="s">
        <v>11142</v>
      </c>
      <c r="D1044" t="s">
        <v>11147</v>
      </c>
      <c r="E1044" t="s">
        <v>9730</v>
      </c>
      <c r="F1044" t="s">
        <v>9646</v>
      </c>
      <c r="G1044" t="s">
        <v>1255</v>
      </c>
      <c r="H1044" t="s">
        <v>1255</v>
      </c>
      <c r="I1044" t="s">
        <v>1255</v>
      </c>
      <c r="J1044" t="s">
        <v>1255</v>
      </c>
      <c r="K1044" t="s">
        <v>1255</v>
      </c>
      <c r="L1044" t="s">
        <v>1255</v>
      </c>
      <c r="M1044" t="s">
        <v>1255</v>
      </c>
      <c r="N1044" t="s">
        <v>1255</v>
      </c>
      <c r="O1044" t="s">
        <v>1255</v>
      </c>
      <c r="P1044" t="s">
        <v>1255</v>
      </c>
    </row>
    <row r="1045" spans="1:16">
      <c r="A1045" t="s">
        <v>1255</v>
      </c>
      <c r="B1045" t="s">
        <v>1255</v>
      </c>
      <c r="C1045" t="s">
        <v>11142</v>
      </c>
      <c r="D1045" t="s">
        <v>11148</v>
      </c>
      <c r="E1045" t="s">
        <v>9680</v>
      </c>
      <c r="F1045" t="s">
        <v>9646</v>
      </c>
      <c r="G1045" t="s">
        <v>1255</v>
      </c>
      <c r="H1045" t="s">
        <v>1255</v>
      </c>
      <c r="I1045" t="s">
        <v>1255</v>
      </c>
      <c r="J1045" t="s">
        <v>1255</v>
      </c>
      <c r="K1045" t="s">
        <v>1255</v>
      </c>
      <c r="L1045" t="s">
        <v>1255</v>
      </c>
      <c r="M1045" t="s">
        <v>1255</v>
      </c>
      <c r="N1045" t="s">
        <v>1255</v>
      </c>
      <c r="O1045" t="s">
        <v>1255</v>
      </c>
      <c r="P1045" t="s">
        <v>1255</v>
      </c>
    </row>
    <row r="1046" spans="1:16">
      <c r="A1046" t="s">
        <v>1255</v>
      </c>
      <c r="B1046" t="s">
        <v>1255</v>
      </c>
      <c r="C1046" t="s">
        <v>11142</v>
      </c>
      <c r="D1046" t="s">
        <v>11149</v>
      </c>
      <c r="E1046" t="s">
        <v>9782</v>
      </c>
      <c r="F1046" t="s">
        <v>9646</v>
      </c>
      <c r="G1046" t="s">
        <v>1255</v>
      </c>
      <c r="H1046" t="s">
        <v>1255</v>
      </c>
      <c r="I1046" t="s">
        <v>1255</v>
      </c>
      <c r="J1046" t="s">
        <v>1255</v>
      </c>
      <c r="K1046" t="s">
        <v>1255</v>
      </c>
      <c r="L1046" t="s">
        <v>1255</v>
      </c>
      <c r="M1046" t="s">
        <v>1255</v>
      </c>
      <c r="N1046" t="s">
        <v>1255</v>
      </c>
      <c r="O1046" t="s">
        <v>1255</v>
      </c>
      <c r="P1046" t="s">
        <v>1255</v>
      </c>
    </row>
    <row r="1047" spans="1:16">
      <c r="A1047" t="s">
        <v>1255</v>
      </c>
      <c r="B1047" t="s">
        <v>1255</v>
      </c>
      <c r="C1047" t="s">
        <v>11142</v>
      </c>
      <c r="D1047" t="s">
        <v>11150</v>
      </c>
      <c r="E1047" t="s">
        <v>9730</v>
      </c>
      <c r="F1047" t="s">
        <v>9646</v>
      </c>
      <c r="G1047" t="s">
        <v>1255</v>
      </c>
      <c r="H1047" t="s">
        <v>1255</v>
      </c>
      <c r="I1047" t="s">
        <v>1255</v>
      </c>
      <c r="J1047" t="s">
        <v>1255</v>
      </c>
      <c r="K1047" t="s">
        <v>1255</v>
      </c>
      <c r="L1047" t="s">
        <v>1255</v>
      </c>
      <c r="M1047" t="s">
        <v>1255</v>
      </c>
      <c r="N1047" t="s">
        <v>1255</v>
      </c>
      <c r="O1047" t="s">
        <v>1255</v>
      </c>
      <c r="P1047" t="s">
        <v>1255</v>
      </c>
    </row>
    <row r="1048" spans="1:16">
      <c r="A1048" t="s">
        <v>1255</v>
      </c>
      <c r="B1048" t="s">
        <v>1255</v>
      </c>
      <c r="C1048" t="s">
        <v>11142</v>
      </c>
      <c r="D1048" t="s">
        <v>11151</v>
      </c>
      <c r="E1048" t="s">
        <v>9646</v>
      </c>
      <c r="F1048" t="s">
        <v>10626</v>
      </c>
      <c r="G1048" t="s">
        <v>1255</v>
      </c>
      <c r="H1048" t="s">
        <v>1255</v>
      </c>
      <c r="I1048" t="s">
        <v>1255</v>
      </c>
      <c r="J1048" t="s">
        <v>1255</v>
      </c>
      <c r="K1048" t="s">
        <v>1255</v>
      </c>
      <c r="L1048" t="s">
        <v>1255</v>
      </c>
      <c r="M1048" t="s">
        <v>1255</v>
      </c>
      <c r="N1048" t="s">
        <v>1255</v>
      </c>
      <c r="O1048" t="s">
        <v>1255</v>
      </c>
      <c r="P1048" t="s">
        <v>1255</v>
      </c>
    </row>
    <row r="1049" spans="1:16">
      <c r="A1049" t="s">
        <v>1255</v>
      </c>
      <c r="B1049" t="s">
        <v>11152</v>
      </c>
      <c r="C1049" t="s">
        <v>11153</v>
      </c>
      <c r="D1049" t="s">
        <v>11154</v>
      </c>
      <c r="E1049" t="s">
        <v>9646</v>
      </c>
      <c r="F1049" t="s">
        <v>9682</v>
      </c>
      <c r="G1049" t="s">
        <v>1255</v>
      </c>
      <c r="H1049" t="s">
        <v>1255</v>
      </c>
      <c r="I1049" t="s">
        <v>1255</v>
      </c>
      <c r="J1049" t="s">
        <v>1255</v>
      </c>
      <c r="K1049" t="s">
        <v>1255</v>
      </c>
      <c r="L1049" t="s">
        <v>1255</v>
      </c>
      <c r="M1049" t="s">
        <v>1255</v>
      </c>
      <c r="N1049" t="s">
        <v>1255</v>
      </c>
      <c r="O1049" t="s">
        <v>1255</v>
      </c>
      <c r="P1049" t="s">
        <v>1255</v>
      </c>
    </row>
    <row r="1050" spans="1:16">
      <c r="A1050" t="s">
        <v>1255</v>
      </c>
      <c r="B1050" t="s">
        <v>1255</v>
      </c>
      <c r="C1050" t="s">
        <v>11153</v>
      </c>
      <c r="D1050" t="s">
        <v>11155</v>
      </c>
      <c r="E1050" t="s">
        <v>10653</v>
      </c>
      <c r="F1050" t="s">
        <v>1255</v>
      </c>
      <c r="G1050" t="s">
        <v>1255</v>
      </c>
      <c r="H1050" t="s">
        <v>1255</v>
      </c>
      <c r="I1050" t="s">
        <v>1255</v>
      </c>
      <c r="J1050" t="s">
        <v>1255</v>
      </c>
      <c r="K1050" t="s">
        <v>1255</v>
      </c>
      <c r="L1050" t="s">
        <v>1255</v>
      </c>
      <c r="M1050" t="s">
        <v>1255</v>
      </c>
      <c r="N1050" t="s">
        <v>1255</v>
      </c>
      <c r="O1050" t="s">
        <v>1255</v>
      </c>
      <c r="P1050" t="s">
        <v>1255</v>
      </c>
    </row>
    <row r="1051" spans="1:16">
      <c r="A1051" t="s">
        <v>1255</v>
      </c>
      <c r="B1051" t="s">
        <v>1255</v>
      </c>
      <c r="C1051" t="s">
        <v>11153</v>
      </c>
      <c r="D1051" t="s">
        <v>11156</v>
      </c>
      <c r="E1051" t="s">
        <v>9680</v>
      </c>
      <c r="F1051" t="s">
        <v>1255</v>
      </c>
      <c r="G1051" t="s">
        <v>1255</v>
      </c>
      <c r="H1051" t="s">
        <v>1255</v>
      </c>
      <c r="I1051" t="s">
        <v>1255</v>
      </c>
      <c r="J1051" t="s">
        <v>1255</v>
      </c>
      <c r="K1051" t="s">
        <v>1255</v>
      </c>
      <c r="L1051" t="s">
        <v>1255</v>
      </c>
      <c r="M1051" t="s">
        <v>1255</v>
      </c>
      <c r="N1051" t="s">
        <v>1255</v>
      </c>
      <c r="O1051" t="s">
        <v>1255</v>
      </c>
      <c r="P1051" t="s">
        <v>1255</v>
      </c>
    </row>
    <row r="1052" spans="1:16">
      <c r="A1052" t="s">
        <v>1255</v>
      </c>
      <c r="B1052" t="s">
        <v>11157</v>
      </c>
      <c r="C1052" t="s">
        <v>11153</v>
      </c>
      <c r="D1052" t="s">
        <v>11158</v>
      </c>
      <c r="E1052" t="s">
        <v>9646</v>
      </c>
      <c r="F1052" t="s">
        <v>9957</v>
      </c>
      <c r="G1052" t="s">
        <v>1255</v>
      </c>
      <c r="H1052" t="s">
        <v>1255</v>
      </c>
      <c r="I1052" t="s">
        <v>1255</v>
      </c>
      <c r="J1052" t="s">
        <v>1255</v>
      </c>
      <c r="K1052" t="s">
        <v>1255</v>
      </c>
      <c r="L1052" t="s">
        <v>1255</v>
      </c>
      <c r="M1052" t="s">
        <v>1255</v>
      </c>
      <c r="N1052" t="s">
        <v>1255</v>
      </c>
      <c r="O1052" t="s">
        <v>1255</v>
      </c>
      <c r="P1052" t="s">
        <v>1255</v>
      </c>
    </row>
    <row r="1053" spans="1:16">
      <c r="A1053" t="s">
        <v>1255</v>
      </c>
      <c r="B1053" t="s">
        <v>1255</v>
      </c>
      <c r="C1053" t="s">
        <v>11153</v>
      </c>
      <c r="D1053" t="s">
        <v>11159</v>
      </c>
      <c r="E1053" t="s">
        <v>10109</v>
      </c>
      <c r="F1053" t="s">
        <v>9646</v>
      </c>
      <c r="G1053" t="s">
        <v>1255</v>
      </c>
      <c r="H1053" t="s">
        <v>1255</v>
      </c>
      <c r="I1053" t="s">
        <v>1255</v>
      </c>
      <c r="J1053" t="s">
        <v>1255</v>
      </c>
      <c r="K1053" t="s">
        <v>1255</v>
      </c>
      <c r="L1053" t="s">
        <v>1255</v>
      </c>
      <c r="M1053" t="s">
        <v>1255</v>
      </c>
      <c r="N1053" t="s">
        <v>1255</v>
      </c>
      <c r="O1053" t="s">
        <v>1255</v>
      </c>
      <c r="P1053" t="s">
        <v>1255</v>
      </c>
    </row>
    <row r="1054" spans="1:16">
      <c r="A1054" t="s">
        <v>1255</v>
      </c>
      <c r="B1054" t="s">
        <v>1255</v>
      </c>
      <c r="C1054" t="s">
        <v>11153</v>
      </c>
      <c r="D1054" t="s">
        <v>11160</v>
      </c>
      <c r="E1054" t="s">
        <v>10109</v>
      </c>
      <c r="F1054" t="s">
        <v>9646</v>
      </c>
      <c r="G1054" t="s">
        <v>1255</v>
      </c>
      <c r="H1054" t="s">
        <v>1255</v>
      </c>
      <c r="I1054" t="s">
        <v>1255</v>
      </c>
      <c r="J1054" t="s">
        <v>1255</v>
      </c>
      <c r="K1054" t="s">
        <v>1255</v>
      </c>
      <c r="L1054" t="s">
        <v>1255</v>
      </c>
      <c r="M1054" t="s">
        <v>1255</v>
      </c>
      <c r="N1054" t="s">
        <v>1255</v>
      </c>
      <c r="O1054" t="s">
        <v>1255</v>
      </c>
      <c r="P1054" t="s">
        <v>1255</v>
      </c>
    </row>
    <row r="1055" spans="1:16">
      <c r="A1055" t="s">
        <v>1255</v>
      </c>
      <c r="B1055" t="s">
        <v>10168</v>
      </c>
      <c r="C1055" t="s">
        <v>11153</v>
      </c>
      <c r="D1055" t="s">
        <v>11161</v>
      </c>
      <c r="E1055" t="s">
        <v>9646</v>
      </c>
      <c r="F1055" t="s">
        <v>10851</v>
      </c>
      <c r="G1055" t="s">
        <v>1255</v>
      </c>
      <c r="H1055" t="s">
        <v>1255</v>
      </c>
      <c r="I1055" t="s">
        <v>1255</v>
      </c>
      <c r="J1055" t="s">
        <v>1255</v>
      </c>
      <c r="K1055" t="s">
        <v>1255</v>
      </c>
      <c r="L1055" t="s">
        <v>1255</v>
      </c>
      <c r="M1055" t="s">
        <v>1255</v>
      </c>
      <c r="N1055" t="s">
        <v>1255</v>
      </c>
      <c r="O1055" t="s">
        <v>1255</v>
      </c>
      <c r="P1055" t="s">
        <v>1255</v>
      </c>
    </row>
    <row r="1056" spans="1:16">
      <c r="A1056" t="s">
        <v>1255</v>
      </c>
      <c r="B1056" t="s">
        <v>11162</v>
      </c>
      <c r="C1056" t="s">
        <v>11153</v>
      </c>
      <c r="D1056" t="s">
        <v>11163</v>
      </c>
      <c r="E1056" t="s">
        <v>9646</v>
      </c>
      <c r="F1056" t="s">
        <v>11164</v>
      </c>
      <c r="G1056" t="s">
        <v>1255</v>
      </c>
      <c r="H1056" t="s">
        <v>1255</v>
      </c>
      <c r="I1056" t="s">
        <v>1255</v>
      </c>
      <c r="J1056" t="s">
        <v>1255</v>
      </c>
      <c r="K1056" t="s">
        <v>1255</v>
      </c>
      <c r="L1056" t="s">
        <v>1255</v>
      </c>
      <c r="M1056" t="s">
        <v>1255</v>
      </c>
      <c r="N1056" t="s">
        <v>1255</v>
      </c>
      <c r="O1056" t="s">
        <v>1255</v>
      </c>
      <c r="P1056" t="s">
        <v>1255</v>
      </c>
    </row>
    <row r="1057" spans="1:16">
      <c r="A1057" t="s">
        <v>1255</v>
      </c>
      <c r="B1057" t="s">
        <v>1255</v>
      </c>
      <c r="C1057" t="s">
        <v>11153</v>
      </c>
      <c r="D1057" t="s">
        <v>11165</v>
      </c>
      <c r="E1057" t="s">
        <v>9651</v>
      </c>
      <c r="F1057" t="s">
        <v>9646</v>
      </c>
      <c r="G1057" t="s">
        <v>1255</v>
      </c>
      <c r="H1057" t="s">
        <v>1255</v>
      </c>
      <c r="I1057" t="s">
        <v>1255</v>
      </c>
      <c r="J1057" t="s">
        <v>1255</v>
      </c>
      <c r="K1057" t="s">
        <v>1255</v>
      </c>
      <c r="L1057" t="s">
        <v>1255</v>
      </c>
      <c r="M1057" t="s">
        <v>1255</v>
      </c>
      <c r="N1057" t="s">
        <v>1255</v>
      </c>
      <c r="O1057" t="s">
        <v>1255</v>
      </c>
      <c r="P1057" t="s">
        <v>1255</v>
      </c>
    </row>
    <row r="1058" spans="1:16">
      <c r="A1058" t="s">
        <v>1255</v>
      </c>
      <c r="B1058" t="s">
        <v>1255</v>
      </c>
      <c r="C1058" t="s">
        <v>11153</v>
      </c>
      <c r="D1058" t="s">
        <v>11166</v>
      </c>
      <c r="E1058" t="s">
        <v>4639</v>
      </c>
      <c r="F1058" t="s">
        <v>9646</v>
      </c>
      <c r="G1058" t="s">
        <v>1255</v>
      </c>
      <c r="H1058" t="s">
        <v>1255</v>
      </c>
      <c r="I1058" t="s">
        <v>1255</v>
      </c>
      <c r="J1058" t="s">
        <v>1255</v>
      </c>
      <c r="K1058" t="s">
        <v>1255</v>
      </c>
      <c r="L1058" t="s">
        <v>1255</v>
      </c>
      <c r="M1058" t="s">
        <v>1255</v>
      </c>
      <c r="N1058" t="s">
        <v>1255</v>
      </c>
      <c r="O1058" t="s">
        <v>1255</v>
      </c>
      <c r="P1058" t="s">
        <v>1255</v>
      </c>
    </row>
    <row r="1059" spans="1:16">
      <c r="A1059" t="s">
        <v>1255</v>
      </c>
      <c r="B1059" t="s">
        <v>10168</v>
      </c>
      <c r="C1059" t="s">
        <v>11153</v>
      </c>
      <c r="D1059" t="s">
        <v>11167</v>
      </c>
      <c r="E1059" t="s">
        <v>9646</v>
      </c>
      <c r="F1059" t="s">
        <v>10777</v>
      </c>
      <c r="G1059" t="s">
        <v>1255</v>
      </c>
      <c r="H1059" t="s">
        <v>1255</v>
      </c>
      <c r="I1059" t="s">
        <v>1255</v>
      </c>
      <c r="J1059" t="s">
        <v>1255</v>
      </c>
      <c r="K1059" t="s">
        <v>1255</v>
      </c>
      <c r="L1059" t="s">
        <v>1255</v>
      </c>
      <c r="M1059" t="s">
        <v>1255</v>
      </c>
      <c r="N1059" t="s">
        <v>1255</v>
      </c>
      <c r="O1059" t="s">
        <v>1255</v>
      </c>
      <c r="P1059" t="s">
        <v>1255</v>
      </c>
    </row>
    <row r="1060" spans="1:16">
      <c r="A1060" t="s">
        <v>1255</v>
      </c>
      <c r="B1060" t="s">
        <v>10168</v>
      </c>
      <c r="C1060" t="s">
        <v>11153</v>
      </c>
      <c r="D1060" t="s">
        <v>11168</v>
      </c>
      <c r="E1060" t="s">
        <v>9646</v>
      </c>
      <c r="F1060" t="s">
        <v>10777</v>
      </c>
      <c r="G1060" t="s">
        <v>1255</v>
      </c>
      <c r="H1060" t="s">
        <v>1255</v>
      </c>
      <c r="I1060" t="s">
        <v>1255</v>
      </c>
      <c r="J1060" t="s">
        <v>1255</v>
      </c>
      <c r="K1060" t="s">
        <v>1255</v>
      </c>
      <c r="L1060" t="s">
        <v>1255</v>
      </c>
      <c r="M1060" t="s">
        <v>1255</v>
      </c>
      <c r="N1060" t="s">
        <v>1255</v>
      </c>
      <c r="O1060" t="s">
        <v>1255</v>
      </c>
      <c r="P1060" t="s">
        <v>1255</v>
      </c>
    </row>
    <row r="1061" spans="1:16">
      <c r="A1061" t="s">
        <v>1255</v>
      </c>
      <c r="B1061" t="s">
        <v>1255</v>
      </c>
      <c r="C1061" t="s">
        <v>11153</v>
      </c>
      <c r="D1061" t="s">
        <v>11169</v>
      </c>
      <c r="E1061" t="s">
        <v>9813</v>
      </c>
      <c r="F1061" t="s">
        <v>9646</v>
      </c>
      <c r="G1061" t="s">
        <v>1255</v>
      </c>
      <c r="H1061" t="s">
        <v>1255</v>
      </c>
      <c r="I1061" t="s">
        <v>1255</v>
      </c>
      <c r="J1061" t="s">
        <v>1255</v>
      </c>
      <c r="K1061" t="s">
        <v>1255</v>
      </c>
      <c r="L1061" t="s">
        <v>1255</v>
      </c>
      <c r="M1061" t="s">
        <v>1255</v>
      </c>
      <c r="N1061" t="s">
        <v>1255</v>
      </c>
      <c r="O1061" t="s">
        <v>1255</v>
      </c>
      <c r="P1061" t="s">
        <v>1255</v>
      </c>
    </row>
    <row r="1062" spans="1:16">
      <c r="A1062" t="s">
        <v>1255</v>
      </c>
      <c r="B1062" t="s">
        <v>1255</v>
      </c>
      <c r="C1062" t="s">
        <v>11170</v>
      </c>
      <c r="D1062" t="s">
        <v>11171</v>
      </c>
      <c r="E1062" t="s">
        <v>9646</v>
      </c>
      <c r="F1062" t="s">
        <v>11172</v>
      </c>
      <c r="G1062" t="s">
        <v>1255</v>
      </c>
      <c r="H1062" t="s">
        <v>1255</v>
      </c>
      <c r="I1062" t="s">
        <v>1255</v>
      </c>
      <c r="J1062" t="s">
        <v>1255</v>
      </c>
      <c r="K1062" t="s">
        <v>1255</v>
      </c>
      <c r="L1062" t="s">
        <v>1255</v>
      </c>
      <c r="M1062" t="s">
        <v>1255</v>
      </c>
      <c r="N1062" t="s">
        <v>1255</v>
      </c>
      <c r="O1062" t="s">
        <v>1255</v>
      </c>
      <c r="P1062" t="s">
        <v>1255</v>
      </c>
    </row>
    <row r="1063" spans="1:16">
      <c r="A1063" t="s">
        <v>1255</v>
      </c>
      <c r="B1063" t="s">
        <v>1255</v>
      </c>
      <c r="C1063" t="s">
        <v>11170</v>
      </c>
      <c r="D1063" t="s">
        <v>11173</v>
      </c>
      <c r="E1063" t="s">
        <v>9646</v>
      </c>
      <c r="F1063" t="s">
        <v>11174</v>
      </c>
      <c r="G1063" t="s">
        <v>1255</v>
      </c>
      <c r="H1063" t="s">
        <v>1255</v>
      </c>
      <c r="I1063" t="s">
        <v>1255</v>
      </c>
      <c r="J1063" t="s">
        <v>1255</v>
      </c>
      <c r="K1063" t="s">
        <v>1255</v>
      </c>
      <c r="L1063" t="s">
        <v>1255</v>
      </c>
      <c r="M1063" t="s">
        <v>1255</v>
      </c>
      <c r="N1063" t="s">
        <v>1255</v>
      </c>
      <c r="O1063" t="s">
        <v>1255</v>
      </c>
      <c r="P1063" t="s">
        <v>1255</v>
      </c>
    </row>
    <row r="1064" spans="1:16">
      <c r="A1064" t="s">
        <v>1255</v>
      </c>
      <c r="B1064" t="s">
        <v>1255</v>
      </c>
      <c r="C1064" t="s">
        <v>11170</v>
      </c>
      <c r="D1064" t="s">
        <v>11175</v>
      </c>
      <c r="E1064" t="s">
        <v>9646</v>
      </c>
      <c r="F1064" t="s">
        <v>10396</v>
      </c>
      <c r="G1064" t="s">
        <v>1255</v>
      </c>
      <c r="H1064" t="s">
        <v>1255</v>
      </c>
      <c r="I1064" t="s">
        <v>1255</v>
      </c>
      <c r="J1064" t="s">
        <v>1255</v>
      </c>
      <c r="K1064" t="s">
        <v>1255</v>
      </c>
      <c r="L1064" t="s">
        <v>1255</v>
      </c>
      <c r="M1064" t="s">
        <v>1255</v>
      </c>
      <c r="N1064" t="s">
        <v>1255</v>
      </c>
      <c r="O1064" t="s">
        <v>1255</v>
      </c>
      <c r="P1064" t="s">
        <v>1255</v>
      </c>
    </row>
    <row r="1065" spans="1:16">
      <c r="A1065" t="s">
        <v>1255</v>
      </c>
      <c r="B1065" t="s">
        <v>1255</v>
      </c>
      <c r="C1065" t="s">
        <v>11170</v>
      </c>
      <c r="D1065" t="s">
        <v>11176</v>
      </c>
      <c r="E1065" t="s">
        <v>9646</v>
      </c>
      <c r="F1065" t="s">
        <v>11177</v>
      </c>
      <c r="G1065" t="s">
        <v>1255</v>
      </c>
      <c r="H1065" t="s">
        <v>1255</v>
      </c>
      <c r="I1065" t="s">
        <v>1255</v>
      </c>
      <c r="J1065" t="s">
        <v>1255</v>
      </c>
      <c r="K1065" t="s">
        <v>1255</v>
      </c>
      <c r="L1065" t="s">
        <v>1255</v>
      </c>
      <c r="M1065" t="s">
        <v>1255</v>
      </c>
      <c r="N1065" t="s">
        <v>1255</v>
      </c>
      <c r="O1065" t="s">
        <v>1255</v>
      </c>
      <c r="P1065" t="s">
        <v>1255</v>
      </c>
    </row>
    <row r="1066" spans="1:16">
      <c r="A1066" t="s">
        <v>1255</v>
      </c>
      <c r="B1066" t="s">
        <v>1255</v>
      </c>
      <c r="C1066" t="s">
        <v>11170</v>
      </c>
      <c r="D1066" t="s">
        <v>11178</v>
      </c>
      <c r="E1066" t="s">
        <v>9680</v>
      </c>
      <c r="F1066" t="s">
        <v>1255</v>
      </c>
      <c r="G1066" t="s">
        <v>1255</v>
      </c>
      <c r="H1066" t="s">
        <v>1255</v>
      </c>
      <c r="I1066" t="s">
        <v>1255</v>
      </c>
      <c r="J1066" t="s">
        <v>1255</v>
      </c>
      <c r="K1066" t="s">
        <v>1255</v>
      </c>
      <c r="L1066" t="s">
        <v>1255</v>
      </c>
      <c r="M1066" t="s">
        <v>1255</v>
      </c>
      <c r="N1066" t="s">
        <v>1255</v>
      </c>
      <c r="O1066" t="s">
        <v>1255</v>
      </c>
      <c r="P1066" t="s">
        <v>1255</v>
      </c>
    </row>
    <row r="1067" spans="1:16">
      <c r="A1067" t="s">
        <v>1255</v>
      </c>
      <c r="B1067" t="s">
        <v>1255</v>
      </c>
      <c r="C1067" t="s">
        <v>11170</v>
      </c>
      <c r="D1067" t="s">
        <v>11179</v>
      </c>
      <c r="E1067" t="s">
        <v>10653</v>
      </c>
      <c r="F1067" t="s">
        <v>1255</v>
      </c>
      <c r="G1067" t="s">
        <v>1255</v>
      </c>
      <c r="H1067" t="s">
        <v>1255</v>
      </c>
      <c r="I1067" t="s">
        <v>1255</v>
      </c>
      <c r="J1067" t="s">
        <v>1255</v>
      </c>
      <c r="K1067" t="s">
        <v>1255</v>
      </c>
      <c r="L1067" t="s">
        <v>1255</v>
      </c>
      <c r="M1067" t="s">
        <v>1255</v>
      </c>
      <c r="N1067" t="s">
        <v>1255</v>
      </c>
      <c r="O1067" t="s">
        <v>1255</v>
      </c>
      <c r="P1067" t="s">
        <v>1255</v>
      </c>
    </row>
    <row r="1068" spans="1:16">
      <c r="A1068" t="s">
        <v>1255</v>
      </c>
      <c r="B1068" t="s">
        <v>1255</v>
      </c>
      <c r="C1068" t="s">
        <v>11180</v>
      </c>
      <c r="D1068" t="s">
        <v>11181</v>
      </c>
      <c r="E1068" t="s">
        <v>10109</v>
      </c>
      <c r="F1068" t="s">
        <v>1255</v>
      </c>
      <c r="G1068" t="s">
        <v>1255</v>
      </c>
      <c r="H1068" t="s">
        <v>1255</v>
      </c>
      <c r="I1068" t="s">
        <v>1255</v>
      </c>
      <c r="J1068" t="s">
        <v>1255</v>
      </c>
      <c r="K1068" t="s">
        <v>1255</v>
      </c>
      <c r="L1068" t="s">
        <v>1255</v>
      </c>
      <c r="M1068" t="s">
        <v>1255</v>
      </c>
      <c r="N1068" t="s">
        <v>1255</v>
      </c>
      <c r="O1068" t="s">
        <v>1255</v>
      </c>
      <c r="P1068" t="s">
        <v>1255</v>
      </c>
    </row>
    <row r="1069" spans="1:16">
      <c r="A1069" t="s">
        <v>1255</v>
      </c>
      <c r="B1069" t="s">
        <v>1255</v>
      </c>
      <c r="C1069" t="s">
        <v>11182</v>
      </c>
      <c r="D1069" t="s">
        <v>11183</v>
      </c>
      <c r="E1069" t="s">
        <v>10109</v>
      </c>
      <c r="F1069" t="s">
        <v>1255</v>
      </c>
      <c r="G1069" t="s">
        <v>1255</v>
      </c>
      <c r="H1069" t="s">
        <v>1255</v>
      </c>
      <c r="I1069" t="s">
        <v>1255</v>
      </c>
      <c r="J1069" t="s">
        <v>1255</v>
      </c>
      <c r="K1069" t="s">
        <v>1255</v>
      </c>
      <c r="L1069" t="s">
        <v>1255</v>
      </c>
      <c r="M1069" t="s">
        <v>1255</v>
      </c>
      <c r="N1069" t="s">
        <v>1255</v>
      </c>
      <c r="O1069" t="s">
        <v>1255</v>
      </c>
      <c r="P1069" t="s">
        <v>1255</v>
      </c>
    </row>
    <row r="1070" spans="1:16">
      <c r="A1070" t="s">
        <v>1255</v>
      </c>
      <c r="B1070" t="s">
        <v>1255</v>
      </c>
      <c r="C1070" t="s">
        <v>11182</v>
      </c>
      <c r="D1070" t="s">
        <v>11184</v>
      </c>
      <c r="E1070" t="s">
        <v>9646</v>
      </c>
      <c r="F1070" t="s">
        <v>11185</v>
      </c>
      <c r="G1070" t="s">
        <v>1255</v>
      </c>
      <c r="H1070" t="s">
        <v>1255</v>
      </c>
      <c r="I1070" t="s">
        <v>1255</v>
      </c>
      <c r="J1070" t="s">
        <v>1255</v>
      </c>
      <c r="K1070" t="s">
        <v>1255</v>
      </c>
      <c r="L1070" t="s">
        <v>1255</v>
      </c>
      <c r="M1070" t="s">
        <v>1255</v>
      </c>
      <c r="N1070" t="s">
        <v>1255</v>
      </c>
      <c r="O1070" t="s">
        <v>1255</v>
      </c>
      <c r="P1070" t="s">
        <v>1255</v>
      </c>
    </row>
    <row r="1071" spans="1:16">
      <c r="A1071" t="s">
        <v>1255</v>
      </c>
      <c r="B1071" t="s">
        <v>1255</v>
      </c>
      <c r="C1071" t="s">
        <v>11182</v>
      </c>
      <c r="D1071" t="s">
        <v>11186</v>
      </c>
      <c r="E1071" t="s">
        <v>9646</v>
      </c>
      <c r="F1071" t="s">
        <v>11187</v>
      </c>
      <c r="G1071" t="s">
        <v>1255</v>
      </c>
      <c r="H1071" t="s">
        <v>1255</v>
      </c>
      <c r="I1071" t="s">
        <v>1255</v>
      </c>
      <c r="J1071" t="s">
        <v>1255</v>
      </c>
      <c r="K1071" t="s">
        <v>1255</v>
      </c>
      <c r="L1071" t="s">
        <v>1255</v>
      </c>
      <c r="M1071" t="s">
        <v>1255</v>
      </c>
      <c r="N1071" t="s">
        <v>1255</v>
      </c>
      <c r="O1071" t="s">
        <v>1255</v>
      </c>
      <c r="P1071" t="s">
        <v>1255</v>
      </c>
    </row>
    <row r="1072" spans="1:16">
      <c r="A1072" t="s">
        <v>1255</v>
      </c>
      <c r="B1072" t="s">
        <v>1255</v>
      </c>
      <c r="C1072" t="s">
        <v>11182</v>
      </c>
      <c r="D1072" t="s">
        <v>11188</v>
      </c>
      <c r="E1072" t="s">
        <v>9646</v>
      </c>
      <c r="F1072" t="s">
        <v>11189</v>
      </c>
      <c r="G1072" t="s">
        <v>1255</v>
      </c>
      <c r="H1072" t="s">
        <v>1255</v>
      </c>
      <c r="I1072" t="s">
        <v>1255</v>
      </c>
      <c r="J1072" t="s">
        <v>1255</v>
      </c>
      <c r="K1072" t="s">
        <v>1255</v>
      </c>
      <c r="L1072" t="s">
        <v>1255</v>
      </c>
      <c r="M1072" t="s">
        <v>1255</v>
      </c>
      <c r="N1072" t="s">
        <v>1255</v>
      </c>
      <c r="O1072" t="s">
        <v>1255</v>
      </c>
      <c r="P1072" t="s">
        <v>1255</v>
      </c>
    </row>
    <row r="1073" spans="1:16">
      <c r="A1073" t="s">
        <v>1255</v>
      </c>
      <c r="B1073" t="s">
        <v>1255</v>
      </c>
      <c r="C1073" t="s">
        <v>11182</v>
      </c>
      <c r="D1073" t="s">
        <v>11190</v>
      </c>
      <c r="E1073" t="s">
        <v>9646</v>
      </c>
      <c r="F1073" t="s">
        <v>11191</v>
      </c>
      <c r="G1073" t="s">
        <v>1255</v>
      </c>
      <c r="H1073" t="s">
        <v>1255</v>
      </c>
      <c r="I1073" t="s">
        <v>1255</v>
      </c>
      <c r="J1073" t="s">
        <v>1255</v>
      </c>
      <c r="K1073" t="s">
        <v>1255</v>
      </c>
      <c r="L1073" t="s">
        <v>1255</v>
      </c>
      <c r="M1073" t="s">
        <v>1255</v>
      </c>
      <c r="N1073" t="s">
        <v>1255</v>
      </c>
      <c r="O1073" t="s">
        <v>1255</v>
      </c>
      <c r="P1073" t="s">
        <v>1255</v>
      </c>
    </row>
    <row r="1074" spans="1:16">
      <c r="A1074" t="s">
        <v>1255</v>
      </c>
      <c r="B1074" t="s">
        <v>1255</v>
      </c>
      <c r="C1074" t="s">
        <v>11192</v>
      </c>
      <c r="D1074" t="s">
        <v>11193</v>
      </c>
      <c r="E1074" t="s">
        <v>9645</v>
      </c>
      <c r="F1074" t="s">
        <v>9646</v>
      </c>
      <c r="G1074" t="s">
        <v>1255</v>
      </c>
      <c r="H1074" t="s">
        <v>1255</v>
      </c>
      <c r="I1074" t="s">
        <v>1255</v>
      </c>
      <c r="J1074" t="s">
        <v>1255</v>
      </c>
      <c r="K1074" t="s">
        <v>1255</v>
      </c>
      <c r="L1074" t="s">
        <v>1255</v>
      </c>
      <c r="M1074" t="s">
        <v>1255</v>
      </c>
      <c r="N1074" t="s">
        <v>1255</v>
      </c>
      <c r="O1074" t="s">
        <v>1255</v>
      </c>
      <c r="P1074" t="s">
        <v>1255</v>
      </c>
    </row>
    <row r="1075" spans="1:16">
      <c r="A1075" t="s">
        <v>1255</v>
      </c>
      <c r="B1075" t="s">
        <v>1255</v>
      </c>
      <c r="C1075" t="s">
        <v>11192</v>
      </c>
      <c r="D1075" t="s">
        <v>11194</v>
      </c>
      <c r="E1075" t="s">
        <v>9645</v>
      </c>
      <c r="F1075" t="s">
        <v>1255</v>
      </c>
      <c r="G1075" t="s">
        <v>1255</v>
      </c>
      <c r="H1075" t="s">
        <v>1255</v>
      </c>
      <c r="I1075" t="s">
        <v>1255</v>
      </c>
      <c r="J1075" t="s">
        <v>1255</v>
      </c>
      <c r="K1075" t="s">
        <v>1255</v>
      </c>
      <c r="L1075" t="s">
        <v>1255</v>
      </c>
      <c r="M1075" t="s">
        <v>1255</v>
      </c>
      <c r="N1075" t="s">
        <v>1255</v>
      </c>
      <c r="O1075" t="s">
        <v>1255</v>
      </c>
      <c r="P1075" t="s">
        <v>1255</v>
      </c>
    </row>
    <row r="1076" spans="1:16">
      <c r="A1076" t="s">
        <v>1255</v>
      </c>
      <c r="B1076" t="s">
        <v>11195</v>
      </c>
      <c r="C1076" t="s">
        <v>11192</v>
      </c>
      <c r="D1076" t="s">
        <v>11196</v>
      </c>
      <c r="E1076" t="s">
        <v>10608</v>
      </c>
      <c r="F1076" t="s">
        <v>1255</v>
      </c>
      <c r="G1076" t="s">
        <v>1255</v>
      </c>
      <c r="H1076" t="s">
        <v>1255</v>
      </c>
      <c r="I1076" t="s">
        <v>1255</v>
      </c>
      <c r="J1076" t="s">
        <v>1255</v>
      </c>
      <c r="K1076" t="s">
        <v>1255</v>
      </c>
      <c r="L1076" t="s">
        <v>1255</v>
      </c>
      <c r="M1076" t="s">
        <v>1255</v>
      </c>
      <c r="N1076" t="s">
        <v>1255</v>
      </c>
      <c r="O1076" t="s">
        <v>1255</v>
      </c>
      <c r="P1076" t="s">
        <v>1255</v>
      </c>
    </row>
    <row r="1077" spans="1:16">
      <c r="A1077" t="s">
        <v>1255</v>
      </c>
      <c r="B1077" t="s">
        <v>11197</v>
      </c>
      <c r="C1077" t="s">
        <v>11182</v>
      </c>
      <c r="D1077" t="s">
        <v>11197</v>
      </c>
      <c r="E1077" t="s">
        <v>11198</v>
      </c>
      <c r="F1077" t="s">
        <v>1255</v>
      </c>
      <c r="G1077" t="s">
        <v>1255</v>
      </c>
      <c r="H1077" t="s">
        <v>1255</v>
      </c>
      <c r="I1077" t="s">
        <v>1255</v>
      </c>
      <c r="J1077" t="s">
        <v>1255</v>
      </c>
      <c r="K1077" t="s">
        <v>1255</v>
      </c>
      <c r="L1077" t="s">
        <v>1255</v>
      </c>
      <c r="M1077" t="s">
        <v>1255</v>
      </c>
      <c r="N1077" t="s">
        <v>1255</v>
      </c>
      <c r="O1077" t="s">
        <v>1255</v>
      </c>
      <c r="P1077" t="s">
        <v>1255</v>
      </c>
    </row>
    <row r="1078" spans="1:16">
      <c r="A1078" t="s">
        <v>1255</v>
      </c>
      <c r="B1078" t="s">
        <v>1255</v>
      </c>
      <c r="C1078" t="s">
        <v>11182</v>
      </c>
      <c r="D1078" t="s">
        <v>11199</v>
      </c>
      <c r="E1078" t="s">
        <v>9680</v>
      </c>
      <c r="F1078" t="s">
        <v>1255</v>
      </c>
      <c r="G1078" t="s">
        <v>1255</v>
      </c>
      <c r="H1078" t="s">
        <v>1255</v>
      </c>
      <c r="I1078" t="s">
        <v>1255</v>
      </c>
      <c r="J1078" t="s">
        <v>1255</v>
      </c>
      <c r="K1078" t="s">
        <v>1255</v>
      </c>
      <c r="L1078" t="s">
        <v>1255</v>
      </c>
      <c r="M1078" t="s">
        <v>1255</v>
      </c>
      <c r="N1078" t="s">
        <v>1255</v>
      </c>
      <c r="O1078" t="s">
        <v>1255</v>
      </c>
      <c r="P1078" t="s">
        <v>1255</v>
      </c>
    </row>
    <row r="1079" spans="1:16">
      <c r="A1079" t="s">
        <v>1255</v>
      </c>
      <c r="B1079" t="s">
        <v>1255</v>
      </c>
      <c r="C1079" t="s">
        <v>11200</v>
      </c>
      <c r="D1079" t="s">
        <v>11201</v>
      </c>
      <c r="E1079" t="s">
        <v>11202</v>
      </c>
      <c r="F1079" t="s">
        <v>1255</v>
      </c>
      <c r="G1079" t="s">
        <v>1255</v>
      </c>
      <c r="H1079" t="s">
        <v>1255</v>
      </c>
      <c r="I1079" t="s">
        <v>1255</v>
      </c>
      <c r="J1079" t="s">
        <v>1255</v>
      </c>
      <c r="K1079" t="s">
        <v>1255</v>
      </c>
      <c r="L1079" t="s">
        <v>1255</v>
      </c>
      <c r="M1079" t="s">
        <v>1255</v>
      </c>
      <c r="N1079" t="s">
        <v>1255</v>
      </c>
      <c r="O1079" t="s">
        <v>1255</v>
      </c>
      <c r="P1079" t="s">
        <v>1255</v>
      </c>
    </row>
    <row r="1080" spans="1:16">
      <c r="A1080" t="s">
        <v>1255</v>
      </c>
      <c r="B1080" t="s">
        <v>1255</v>
      </c>
      <c r="C1080" t="s">
        <v>11200</v>
      </c>
      <c r="D1080" t="s">
        <v>11203</v>
      </c>
      <c r="E1080" t="s">
        <v>10513</v>
      </c>
      <c r="F1080" t="s">
        <v>9646</v>
      </c>
      <c r="G1080" t="s">
        <v>1255</v>
      </c>
      <c r="H1080" t="s">
        <v>1255</v>
      </c>
      <c r="I1080" t="s">
        <v>1255</v>
      </c>
      <c r="J1080" t="s">
        <v>1255</v>
      </c>
      <c r="K1080" t="s">
        <v>1255</v>
      </c>
      <c r="L1080" t="s">
        <v>1255</v>
      </c>
      <c r="M1080" t="s">
        <v>1255</v>
      </c>
      <c r="N1080" t="s">
        <v>1255</v>
      </c>
      <c r="O1080" t="s">
        <v>1255</v>
      </c>
      <c r="P1080" t="s">
        <v>1255</v>
      </c>
    </row>
    <row r="1081" spans="1:16">
      <c r="A1081" t="s">
        <v>1255</v>
      </c>
      <c r="B1081" t="s">
        <v>1255</v>
      </c>
      <c r="C1081" t="s">
        <v>11204</v>
      </c>
      <c r="D1081" t="s">
        <v>11205</v>
      </c>
      <c r="E1081" t="s">
        <v>9646</v>
      </c>
      <c r="F1081" t="s">
        <v>11054</v>
      </c>
      <c r="G1081" t="s">
        <v>1255</v>
      </c>
      <c r="H1081" t="s">
        <v>1255</v>
      </c>
      <c r="I1081" t="s">
        <v>1255</v>
      </c>
      <c r="J1081" t="s">
        <v>1255</v>
      </c>
      <c r="K1081" t="s">
        <v>1255</v>
      </c>
      <c r="L1081" t="s">
        <v>1255</v>
      </c>
      <c r="M1081" t="s">
        <v>1255</v>
      </c>
      <c r="N1081" t="s">
        <v>1255</v>
      </c>
      <c r="O1081" t="s">
        <v>1255</v>
      </c>
      <c r="P1081" t="s">
        <v>1255</v>
      </c>
    </row>
    <row r="1082" spans="1:16">
      <c r="A1082" t="s">
        <v>1255</v>
      </c>
      <c r="B1082" t="s">
        <v>1255</v>
      </c>
      <c r="C1082" t="s">
        <v>11204</v>
      </c>
      <c r="D1082" t="s">
        <v>11206</v>
      </c>
      <c r="E1082" t="s">
        <v>9663</v>
      </c>
      <c r="F1082" t="s">
        <v>9646</v>
      </c>
      <c r="G1082" t="s">
        <v>1255</v>
      </c>
      <c r="H1082" t="s">
        <v>1255</v>
      </c>
      <c r="I1082" t="s">
        <v>1255</v>
      </c>
      <c r="J1082" t="s">
        <v>1255</v>
      </c>
      <c r="K1082" t="s">
        <v>1255</v>
      </c>
      <c r="L1082" t="s">
        <v>1255</v>
      </c>
      <c r="M1082" t="s">
        <v>1255</v>
      </c>
      <c r="N1082" t="s">
        <v>1255</v>
      </c>
      <c r="O1082" t="s">
        <v>1255</v>
      </c>
      <c r="P1082" t="s">
        <v>1255</v>
      </c>
    </row>
    <row r="1083" spans="1:16">
      <c r="A1083" t="s">
        <v>1255</v>
      </c>
      <c r="B1083" t="s">
        <v>1255</v>
      </c>
      <c r="C1083" t="s">
        <v>11204</v>
      </c>
      <c r="D1083" t="s">
        <v>11207</v>
      </c>
      <c r="E1083" t="s">
        <v>9737</v>
      </c>
      <c r="F1083" t="s">
        <v>9646</v>
      </c>
      <c r="G1083" t="s">
        <v>1255</v>
      </c>
      <c r="H1083" t="s">
        <v>1255</v>
      </c>
      <c r="I1083" t="s">
        <v>1255</v>
      </c>
      <c r="J1083" t="s">
        <v>1255</v>
      </c>
      <c r="K1083" t="s">
        <v>1255</v>
      </c>
      <c r="L1083" t="s">
        <v>1255</v>
      </c>
      <c r="M1083" t="s">
        <v>1255</v>
      </c>
      <c r="N1083" t="s">
        <v>1255</v>
      </c>
      <c r="O1083" t="s">
        <v>1255</v>
      </c>
      <c r="P1083" t="s">
        <v>1255</v>
      </c>
    </row>
    <row r="1084" spans="1:16">
      <c r="A1084" t="s">
        <v>1255</v>
      </c>
      <c r="B1084" t="s">
        <v>1255</v>
      </c>
      <c r="C1084" t="s">
        <v>11208</v>
      </c>
      <c r="D1084" t="s">
        <v>11209</v>
      </c>
      <c r="E1084" t="s">
        <v>9705</v>
      </c>
      <c r="F1084" t="s">
        <v>9646</v>
      </c>
      <c r="G1084" t="s">
        <v>1255</v>
      </c>
      <c r="H1084" t="s">
        <v>1255</v>
      </c>
      <c r="I1084" t="s">
        <v>1255</v>
      </c>
      <c r="J1084" t="s">
        <v>1255</v>
      </c>
      <c r="K1084" t="s">
        <v>1255</v>
      </c>
      <c r="L1084" t="s">
        <v>1255</v>
      </c>
      <c r="M1084" t="s">
        <v>1255</v>
      </c>
      <c r="N1084" t="s">
        <v>1255</v>
      </c>
      <c r="O1084" t="s">
        <v>1255</v>
      </c>
      <c r="P1084" t="s">
        <v>1255</v>
      </c>
    </row>
    <row r="1085" spans="1:16">
      <c r="A1085" t="s">
        <v>1255</v>
      </c>
      <c r="B1085" t="s">
        <v>1255</v>
      </c>
      <c r="C1085" t="s">
        <v>11208</v>
      </c>
      <c r="D1085" t="s">
        <v>11210</v>
      </c>
      <c r="E1085" t="s">
        <v>9705</v>
      </c>
      <c r="F1085" t="s">
        <v>9646</v>
      </c>
      <c r="G1085" t="s">
        <v>1255</v>
      </c>
      <c r="H1085" t="s">
        <v>1255</v>
      </c>
      <c r="I1085" t="s">
        <v>1255</v>
      </c>
      <c r="J1085" t="s">
        <v>1255</v>
      </c>
      <c r="K1085" t="s">
        <v>1255</v>
      </c>
      <c r="L1085" t="s">
        <v>1255</v>
      </c>
      <c r="M1085" t="s">
        <v>1255</v>
      </c>
      <c r="N1085" t="s">
        <v>1255</v>
      </c>
      <c r="O1085" t="s">
        <v>1255</v>
      </c>
      <c r="P1085" t="s">
        <v>1255</v>
      </c>
    </row>
    <row r="1086" spans="1:16">
      <c r="A1086" t="s">
        <v>1255</v>
      </c>
      <c r="B1086" t="s">
        <v>1255</v>
      </c>
      <c r="C1086" t="s">
        <v>11208</v>
      </c>
      <c r="D1086" t="s">
        <v>11211</v>
      </c>
      <c r="E1086" t="s">
        <v>9705</v>
      </c>
      <c r="F1086" t="s">
        <v>9646</v>
      </c>
      <c r="G1086" t="s">
        <v>1255</v>
      </c>
      <c r="H1086" t="s">
        <v>1255</v>
      </c>
      <c r="I1086" t="s">
        <v>1255</v>
      </c>
      <c r="J1086" t="s">
        <v>1255</v>
      </c>
      <c r="K1086" t="s">
        <v>1255</v>
      </c>
      <c r="L1086" t="s">
        <v>1255</v>
      </c>
      <c r="M1086" t="s">
        <v>1255</v>
      </c>
      <c r="N1086" t="s">
        <v>1255</v>
      </c>
      <c r="O1086" t="s">
        <v>1255</v>
      </c>
      <c r="P1086" t="s">
        <v>1255</v>
      </c>
    </row>
    <row r="1087" spans="1:16">
      <c r="A1087" t="s">
        <v>1255</v>
      </c>
      <c r="B1087" t="s">
        <v>1255</v>
      </c>
      <c r="C1087" t="s">
        <v>11208</v>
      </c>
      <c r="D1087" t="s">
        <v>11212</v>
      </c>
      <c r="E1087" t="s">
        <v>9705</v>
      </c>
      <c r="F1087" t="s">
        <v>9646</v>
      </c>
      <c r="G1087" t="s">
        <v>1255</v>
      </c>
      <c r="H1087" t="s">
        <v>1255</v>
      </c>
      <c r="I1087" t="s">
        <v>1255</v>
      </c>
      <c r="J1087" t="s">
        <v>1255</v>
      </c>
      <c r="K1087" t="s">
        <v>1255</v>
      </c>
      <c r="L1087" t="s">
        <v>1255</v>
      </c>
      <c r="M1087" t="s">
        <v>1255</v>
      </c>
      <c r="N1087" t="s">
        <v>1255</v>
      </c>
      <c r="O1087" t="s">
        <v>1255</v>
      </c>
      <c r="P1087" t="s">
        <v>1255</v>
      </c>
    </row>
    <row r="1088" spans="1:16">
      <c r="A1088" t="s">
        <v>1255</v>
      </c>
      <c r="B1088" t="s">
        <v>11213</v>
      </c>
      <c r="C1088" t="s">
        <v>11208</v>
      </c>
      <c r="D1088" t="s">
        <v>11213</v>
      </c>
      <c r="E1088" t="s">
        <v>9705</v>
      </c>
      <c r="F1088" t="s">
        <v>9646</v>
      </c>
      <c r="G1088" t="s">
        <v>1255</v>
      </c>
      <c r="H1088" t="s">
        <v>1255</v>
      </c>
      <c r="I1088" t="s">
        <v>1255</v>
      </c>
      <c r="J1088" t="s">
        <v>1255</v>
      </c>
      <c r="K1088" t="s">
        <v>1255</v>
      </c>
      <c r="L1088" t="s">
        <v>1255</v>
      </c>
      <c r="M1088" t="s">
        <v>1255</v>
      </c>
      <c r="N1088" t="s">
        <v>1255</v>
      </c>
      <c r="O1088" t="s">
        <v>1255</v>
      </c>
      <c r="P1088" t="s">
        <v>1255</v>
      </c>
    </row>
    <row r="1089" spans="1:16">
      <c r="A1089" t="s">
        <v>1255</v>
      </c>
      <c r="B1089" t="s">
        <v>1255</v>
      </c>
      <c r="C1089" t="s">
        <v>11208</v>
      </c>
      <c r="D1089" t="s">
        <v>11214</v>
      </c>
      <c r="E1089" t="s">
        <v>11215</v>
      </c>
      <c r="F1089" t="s">
        <v>9646</v>
      </c>
      <c r="G1089" t="s">
        <v>1255</v>
      </c>
      <c r="H1089" t="s">
        <v>1255</v>
      </c>
      <c r="I1089" t="s">
        <v>1255</v>
      </c>
      <c r="J1089" t="s">
        <v>1255</v>
      </c>
      <c r="K1089" t="s">
        <v>1255</v>
      </c>
      <c r="L1089" t="s">
        <v>1255</v>
      </c>
      <c r="M1089" t="s">
        <v>1255</v>
      </c>
      <c r="N1089" t="s">
        <v>1255</v>
      </c>
      <c r="O1089" t="s">
        <v>1255</v>
      </c>
      <c r="P1089" t="s">
        <v>1255</v>
      </c>
    </row>
    <row r="1090" spans="1:16">
      <c r="A1090" t="s">
        <v>1255</v>
      </c>
      <c r="B1090" t="s">
        <v>1255</v>
      </c>
      <c r="C1090" t="s">
        <v>11216</v>
      </c>
      <c r="D1090" t="s">
        <v>11217</v>
      </c>
      <c r="E1090" t="s">
        <v>9646</v>
      </c>
      <c r="F1090" t="s">
        <v>11218</v>
      </c>
      <c r="G1090" t="s">
        <v>1255</v>
      </c>
      <c r="H1090" t="s">
        <v>1255</v>
      </c>
      <c r="I1090" t="s">
        <v>1255</v>
      </c>
      <c r="J1090" t="s">
        <v>1255</v>
      </c>
      <c r="K1090" t="s">
        <v>1255</v>
      </c>
      <c r="L1090" t="s">
        <v>1255</v>
      </c>
      <c r="M1090" t="s">
        <v>1255</v>
      </c>
      <c r="N1090" t="s">
        <v>1255</v>
      </c>
      <c r="O1090" t="s">
        <v>1255</v>
      </c>
      <c r="P1090" t="s">
        <v>1255</v>
      </c>
    </row>
    <row r="1091" spans="1:16">
      <c r="A1091" t="s">
        <v>1255</v>
      </c>
      <c r="B1091" t="s">
        <v>1255</v>
      </c>
      <c r="C1091" t="s">
        <v>11216</v>
      </c>
      <c r="D1091" t="s">
        <v>11217</v>
      </c>
      <c r="E1091" t="s">
        <v>9646</v>
      </c>
      <c r="F1091" t="s">
        <v>11219</v>
      </c>
      <c r="G1091" t="s">
        <v>1255</v>
      </c>
      <c r="H1091" t="s">
        <v>1255</v>
      </c>
      <c r="I1091" t="s">
        <v>1255</v>
      </c>
      <c r="J1091" t="s">
        <v>1255</v>
      </c>
      <c r="K1091" t="s">
        <v>1255</v>
      </c>
      <c r="L1091" t="s">
        <v>1255</v>
      </c>
      <c r="M1091" t="s">
        <v>1255</v>
      </c>
      <c r="N1091" t="s">
        <v>1255</v>
      </c>
      <c r="O1091" t="s">
        <v>1255</v>
      </c>
      <c r="P1091" t="s">
        <v>1255</v>
      </c>
    </row>
    <row r="1092" spans="1:16">
      <c r="A1092" t="s">
        <v>1255</v>
      </c>
      <c r="B1092" t="s">
        <v>11220</v>
      </c>
      <c r="C1092" t="s">
        <v>11216</v>
      </c>
      <c r="D1092" t="s">
        <v>11221</v>
      </c>
      <c r="E1092" t="s">
        <v>9646</v>
      </c>
      <c r="F1092" t="s">
        <v>10632</v>
      </c>
      <c r="G1092" t="s">
        <v>1255</v>
      </c>
      <c r="H1092" t="s">
        <v>1255</v>
      </c>
      <c r="I1092" t="s">
        <v>1255</v>
      </c>
      <c r="J1092" t="s">
        <v>1255</v>
      </c>
      <c r="K1092" t="s">
        <v>1255</v>
      </c>
      <c r="L1092" t="s">
        <v>1255</v>
      </c>
      <c r="M1092" t="s">
        <v>1255</v>
      </c>
      <c r="N1092" t="s">
        <v>1255</v>
      </c>
      <c r="O1092" t="s">
        <v>1255</v>
      </c>
      <c r="P1092" t="s">
        <v>1255</v>
      </c>
    </row>
    <row r="1093" spans="1:16">
      <c r="A1093" t="s">
        <v>1255</v>
      </c>
      <c r="B1093" t="s">
        <v>11222</v>
      </c>
      <c r="C1093" t="s">
        <v>11216</v>
      </c>
      <c r="D1093" t="s">
        <v>11223</v>
      </c>
      <c r="E1093" t="s">
        <v>9646</v>
      </c>
      <c r="F1093" t="s">
        <v>10936</v>
      </c>
      <c r="G1093" t="s">
        <v>1255</v>
      </c>
      <c r="H1093" t="s">
        <v>1255</v>
      </c>
      <c r="I1093" t="s">
        <v>1255</v>
      </c>
      <c r="J1093" t="s">
        <v>1255</v>
      </c>
      <c r="K1093" t="s">
        <v>1255</v>
      </c>
      <c r="L1093" t="s">
        <v>1255</v>
      </c>
      <c r="M1093" t="s">
        <v>1255</v>
      </c>
      <c r="N1093" t="s">
        <v>1255</v>
      </c>
      <c r="O1093" t="s">
        <v>1255</v>
      </c>
      <c r="P1093" t="s">
        <v>1255</v>
      </c>
    </row>
    <row r="1094" spans="1:16">
      <c r="A1094" t="s">
        <v>1255</v>
      </c>
      <c r="B1094" t="s">
        <v>1255</v>
      </c>
      <c r="C1094" t="s">
        <v>11216</v>
      </c>
      <c r="D1094" t="s">
        <v>11224</v>
      </c>
      <c r="E1094" t="s">
        <v>11225</v>
      </c>
      <c r="F1094" t="s">
        <v>1255</v>
      </c>
      <c r="G1094" t="s">
        <v>1255</v>
      </c>
      <c r="H1094" t="s">
        <v>1255</v>
      </c>
      <c r="I1094" t="s">
        <v>1255</v>
      </c>
      <c r="J1094" t="s">
        <v>1255</v>
      </c>
      <c r="K1094" t="s">
        <v>1255</v>
      </c>
      <c r="L1094" t="s">
        <v>1255</v>
      </c>
      <c r="M1094" t="s">
        <v>1255</v>
      </c>
      <c r="N1094" t="s">
        <v>1255</v>
      </c>
      <c r="O1094" t="s">
        <v>1255</v>
      </c>
      <c r="P1094" t="s">
        <v>1255</v>
      </c>
    </row>
    <row r="1095" spans="1:16">
      <c r="A1095" t="s">
        <v>1255</v>
      </c>
      <c r="B1095" t="s">
        <v>1255</v>
      </c>
      <c r="C1095" t="s">
        <v>11216</v>
      </c>
      <c r="D1095" t="s">
        <v>11226</v>
      </c>
      <c r="E1095" t="s">
        <v>9874</v>
      </c>
      <c r="F1095" t="s">
        <v>1255</v>
      </c>
      <c r="G1095" t="s">
        <v>1255</v>
      </c>
      <c r="H1095" t="s">
        <v>1255</v>
      </c>
      <c r="I1095" t="s">
        <v>1255</v>
      </c>
      <c r="J1095" t="s">
        <v>1255</v>
      </c>
      <c r="K1095" t="s">
        <v>1255</v>
      </c>
      <c r="L1095" t="s">
        <v>1255</v>
      </c>
      <c r="M1095" t="s">
        <v>1255</v>
      </c>
      <c r="N1095" t="s">
        <v>1255</v>
      </c>
      <c r="O1095" t="s">
        <v>1255</v>
      </c>
      <c r="P1095" t="s">
        <v>1255</v>
      </c>
    </row>
    <row r="1096" spans="1:16">
      <c r="A1096" t="s">
        <v>1255</v>
      </c>
      <c r="B1096" t="s">
        <v>1255</v>
      </c>
      <c r="C1096" t="s">
        <v>11216</v>
      </c>
      <c r="D1096" t="s">
        <v>11227</v>
      </c>
      <c r="E1096" t="s">
        <v>10789</v>
      </c>
      <c r="F1096" t="s">
        <v>1255</v>
      </c>
      <c r="G1096" t="s">
        <v>1255</v>
      </c>
      <c r="H1096" t="s">
        <v>1255</v>
      </c>
      <c r="I1096" t="s">
        <v>1255</v>
      </c>
      <c r="J1096" t="s">
        <v>1255</v>
      </c>
      <c r="K1096" t="s">
        <v>1255</v>
      </c>
      <c r="L1096" t="s">
        <v>1255</v>
      </c>
      <c r="M1096" t="s">
        <v>1255</v>
      </c>
      <c r="N1096" t="s">
        <v>1255</v>
      </c>
      <c r="O1096" t="s">
        <v>1255</v>
      </c>
      <c r="P1096" t="s">
        <v>1255</v>
      </c>
    </row>
    <row r="1097" spans="1:16">
      <c r="A1097" t="s">
        <v>1255</v>
      </c>
      <c r="B1097" t="s">
        <v>1255</v>
      </c>
      <c r="C1097" t="s">
        <v>11216</v>
      </c>
      <c r="D1097" t="s">
        <v>11228</v>
      </c>
      <c r="E1097" t="s">
        <v>9782</v>
      </c>
      <c r="F1097" t="s">
        <v>1255</v>
      </c>
      <c r="G1097" t="s">
        <v>1255</v>
      </c>
      <c r="H1097" t="s">
        <v>1255</v>
      </c>
      <c r="I1097" t="s">
        <v>1255</v>
      </c>
      <c r="J1097" t="s">
        <v>1255</v>
      </c>
      <c r="K1097" t="s">
        <v>1255</v>
      </c>
      <c r="L1097" t="s">
        <v>1255</v>
      </c>
      <c r="M1097" t="s">
        <v>1255</v>
      </c>
      <c r="N1097" t="s">
        <v>1255</v>
      </c>
      <c r="O1097" t="s">
        <v>1255</v>
      </c>
      <c r="P1097" t="s">
        <v>1255</v>
      </c>
    </row>
    <row r="1098" spans="1:16">
      <c r="A1098" t="s">
        <v>1255</v>
      </c>
      <c r="B1098" t="s">
        <v>1255</v>
      </c>
      <c r="C1098" t="s">
        <v>11216</v>
      </c>
      <c r="D1098" t="s">
        <v>11229</v>
      </c>
      <c r="E1098" t="s">
        <v>9680</v>
      </c>
      <c r="F1098" t="s">
        <v>1255</v>
      </c>
      <c r="G1098" t="s">
        <v>1255</v>
      </c>
      <c r="H1098" t="s">
        <v>1255</v>
      </c>
      <c r="I1098" t="s">
        <v>1255</v>
      </c>
      <c r="J1098" t="s">
        <v>1255</v>
      </c>
      <c r="K1098" t="s">
        <v>1255</v>
      </c>
      <c r="L1098" t="s">
        <v>1255</v>
      </c>
      <c r="M1098" t="s">
        <v>1255</v>
      </c>
      <c r="N1098" t="s">
        <v>1255</v>
      </c>
      <c r="O1098" t="s">
        <v>1255</v>
      </c>
      <c r="P1098" t="s">
        <v>1255</v>
      </c>
    </row>
    <row r="1099" spans="1:16">
      <c r="A1099" t="s">
        <v>1255</v>
      </c>
      <c r="B1099" t="s">
        <v>1255</v>
      </c>
      <c r="C1099" t="s">
        <v>11216</v>
      </c>
      <c r="D1099" t="s">
        <v>11230</v>
      </c>
      <c r="E1099" t="s">
        <v>9645</v>
      </c>
      <c r="F1099" t="s">
        <v>1255</v>
      </c>
      <c r="G1099" t="s">
        <v>1255</v>
      </c>
      <c r="H1099" t="s">
        <v>1255</v>
      </c>
      <c r="I1099" t="s">
        <v>1255</v>
      </c>
      <c r="J1099" t="s">
        <v>1255</v>
      </c>
      <c r="K1099" t="s">
        <v>1255</v>
      </c>
      <c r="L1099" t="s">
        <v>1255</v>
      </c>
      <c r="M1099" t="s">
        <v>1255</v>
      </c>
      <c r="N1099" t="s">
        <v>1255</v>
      </c>
      <c r="O1099" t="s">
        <v>1255</v>
      </c>
      <c r="P1099" t="s">
        <v>1255</v>
      </c>
    </row>
    <row r="1100" spans="1:16">
      <c r="A1100" t="s">
        <v>1255</v>
      </c>
      <c r="B1100" t="s">
        <v>1255</v>
      </c>
      <c r="C1100" t="s">
        <v>11231</v>
      </c>
      <c r="D1100" t="s">
        <v>11232</v>
      </c>
      <c r="E1100" t="s">
        <v>11233</v>
      </c>
      <c r="F1100" t="s">
        <v>11234</v>
      </c>
      <c r="G1100" t="s">
        <v>1255</v>
      </c>
      <c r="H1100" t="s">
        <v>1255</v>
      </c>
      <c r="I1100" t="s">
        <v>1255</v>
      </c>
      <c r="J1100" t="s">
        <v>1255</v>
      </c>
      <c r="K1100" t="s">
        <v>1255</v>
      </c>
      <c r="L1100" t="s">
        <v>1255</v>
      </c>
      <c r="M1100" t="s">
        <v>1255</v>
      </c>
      <c r="N1100" t="s">
        <v>1255</v>
      </c>
      <c r="O1100" t="s">
        <v>1255</v>
      </c>
      <c r="P1100" t="s">
        <v>1255</v>
      </c>
    </row>
    <row r="1101" spans="1:16">
      <c r="A1101" t="s">
        <v>1255</v>
      </c>
      <c r="B1101" t="s">
        <v>1255</v>
      </c>
      <c r="C1101" t="s">
        <v>11231</v>
      </c>
      <c r="D1101" t="s">
        <v>11235</v>
      </c>
      <c r="E1101" t="s">
        <v>11236</v>
      </c>
      <c r="F1101" t="s">
        <v>9646</v>
      </c>
      <c r="G1101" t="s">
        <v>11237</v>
      </c>
      <c r="H1101" t="s">
        <v>1255</v>
      </c>
      <c r="I1101" t="s">
        <v>1255</v>
      </c>
      <c r="J1101" t="s">
        <v>1255</v>
      </c>
      <c r="K1101" t="s">
        <v>1255</v>
      </c>
      <c r="L1101" t="s">
        <v>1255</v>
      </c>
      <c r="M1101" t="s">
        <v>1255</v>
      </c>
      <c r="N1101" t="s">
        <v>1255</v>
      </c>
      <c r="O1101" t="s">
        <v>1255</v>
      </c>
      <c r="P1101" t="s">
        <v>1255</v>
      </c>
    </row>
    <row r="1102" spans="1:16">
      <c r="A1102" t="s">
        <v>1255</v>
      </c>
      <c r="B1102" t="s">
        <v>11238</v>
      </c>
      <c r="C1102" t="s">
        <v>11231</v>
      </c>
      <c r="D1102" t="s">
        <v>11239</v>
      </c>
      <c r="E1102" t="s">
        <v>11240</v>
      </c>
      <c r="F1102" t="s">
        <v>9646</v>
      </c>
      <c r="G1102" t="s">
        <v>11241</v>
      </c>
      <c r="H1102" t="s">
        <v>1255</v>
      </c>
      <c r="I1102" t="s">
        <v>1255</v>
      </c>
      <c r="J1102" t="s">
        <v>1255</v>
      </c>
      <c r="K1102" t="s">
        <v>1255</v>
      </c>
      <c r="L1102" t="s">
        <v>1255</v>
      </c>
      <c r="M1102" t="s">
        <v>1255</v>
      </c>
      <c r="N1102" t="s">
        <v>1255</v>
      </c>
      <c r="O1102" t="s">
        <v>1255</v>
      </c>
      <c r="P1102" t="s">
        <v>1255</v>
      </c>
    </row>
    <row r="1103" spans="1:16">
      <c r="A1103" t="s">
        <v>1255</v>
      </c>
      <c r="B1103" t="s">
        <v>1255</v>
      </c>
      <c r="C1103" t="s">
        <v>11231</v>
      </c>
      <c r="D1103" t="s">
        <v>11242</v>
      </c>
      <c r="E1103" t="s">
        <v>9646</v>
      </c>
      <c r="F1103" t="s">
        <v>11219</v>
      </c>
      <c r="G1103" t="s">
        <v>11243</v>
      </c>
      <c r="H1103" t="s">
        <v>1255</v>
      </c>
      <c r="I1103" t="s">
        <v>1255</v>
      </c>
      <c r="J1103" t="s">
        <v>1255</v>
      </c>
      <c r="K1103" t="s">
        <v>1255</v>
      </c>
      <c r="L1103" t="s">
        <v>1255</v>
      </c>
      <c r="M1103" t="s">
        <v>1255</v>
      </c>
      <c r="N1103" t="s">
        <v>1255</v>
      </c>
      <c r="O1103" t="s">
        <v>1255</v>
      </c>
      <c r="P1103" t="s">
        <v>1255</v>
      </c>
    </row>
    <row r="1104" spans="1:16">
      <c r="A1104" t="s">
        <v>1255</v>
      </c>
      <c r="B1104" t="s">
        <v>1255</v>
      </c>
      <c r="C1104" t="s">
        <v>11231</v>
      </c>
      <c r="D1104" t="s">
        <v>11244</v>
      </c>
      <c r="E1104" t="s">
        <v>9646</v>
      </c>
      <c r="F1104" t="s">
        <v>11218</v>
      </c>
      <c r="G1104" t="s">
        <v>11245</v>
      </c>
      <c r="H1104" t="s">
        <v>1255</v>
      </c>
      <c r="I1104" t="s">
        <v>1255</v>
      </c>
      <c r="J1104" t="s">
        <v>1255</v>
      </c>
      <c r="K1104" t="s">
        <v>1255</v>
      </c>
      <c r="L1104" t="s">
        <v>1255</v>
      </c>
      <c r="M1104" t="s">
        <v>1255</v>
      </c>
      <c r="N1104" t="s">
        <v>1255</v>
      </c>
      <c r="O1104" t="s">
        <v>1255</v>
      </c>
      <c r="P1104" t="s">
        <v>1255</v>
      </c>
    </row>
    <row r="1105" spans="1:16">
      <c r="A1105" t="s">
        <v>1255</v>
      </c>
      <c r="B1105" t="s">
        <v>1255</v>
      </c>
      <c r="C1105" t="s">
        <v>11231</v>
      </c>
      <c r="D1105" t="s">
        <v>11246</v>
      </c>
      <c r="E1105" t="s">
        <v>9646</v>
      </c>
      <c r="F1105" t="s">
        <v>10851</v>
      </c>
      <c r="G1105" t="s">
        <v>11247</v>
      </c>
      <c r="H1105" t="s">
        <v>1255</v>
      </c>
      <c r="I1105" t="s">
        <v>1255</v>
      </c>
      <c r="J1105" t="s">
        <v>1255</v>
      </c>
      <c r="K1105" t="s">
        <v>1255</v>
      </c>
      <c r="L1105" t="s">
        <v>1255</v>
      </c>
      <c r="M1105" t="s">
        <v>1255</v>
      </c>
      <c r="N1105" t="s">
        <v>1255</v>
      </c>
      <c r="O1105" t="s">
        <v>1255</v>
      </c>
      <c r="P1105" t="s">
        <v>1255</v>
      </c>
    </row>
    <row r="1106" spans="1:16">
      <c r="A1106" t="s">
        <v>1255</v>
      </c>
      <c r="B1106" t="s">
        <v>1255</v>
      </c>
      <c r="C1106" t="s">
        <v>11231</v>
      </c>
      <c r="D1106" t="s">
        <v>11248</v>
      </c>
      <c r="E1106" t="s">
        <v>9646</v>
      </c>
      <c r="F1106" t="s">
        <v>10777</v>
      </c>
      <c r="G1106" t="s">
        <v>11249</v>
      </c>
      <c r="H1106" t="s">
        <v>1255</v>
      </c>
      <c r="I1106" t="s">
        <v>1255</v>
      </c>
      <c r="J1106" t="s">
        <v>1255</v>
      </c>
      <c r="K1106" t="s">
        <v>1255</v>
      </c>
      <c r="L1106" t="s">
        <v>1255</v>
      </c>
      <c r="M1106" t="s">
        <v>1255</v>
      </c>
      <c r="N1106" t="s">
        <v>1255</v>
      </c>
      <c r="O1106" t="s">
        <v>1255</v>
      </c>
      <c r="P1106" t="s">
        <v>1255</v>
      </c>
    </row>
    <row r="1107" spans="1:16">
      <c r="A1107" t="s">
        <v>1255</v>
      </c>
      <c r="B1107" t="s">
        <v>1255</v>
      </c>
      <c r="C1107" t="s">
        <v>11231</v>
      </c>
      <c r="D1107" t="s">
        <v>11250</v>
      </c>
      <c r="E1107" t="s">
        <v>9646</v>
      </c>
      <c r="F1107" t="s">
        <v>10777</v>
      </c>
      <c r="G1107" t="s">
        <v>1255</v>
      </c>
      <c r="H1107" t="s">
        <v>1255</v>
      </c>
      <c r="I1107" t="s">
        <v>1255</v>
      </c>
      <c r="J1107" t="s">
        <v>1255</v>
      </c>
      <c r="K1107" t="s">
        <v>1255</v>
      </c>
      <c r="L1107" t="s">
        <v>1255</v>
      </c>
      <c r="M1107" t="s">
        <v>1255</v>
      </c>
      <c r="N1107" t="s">
        <v>1255</v>
      </c>
      <c r="O1107" t="s">
        <v>1255</v>
      </c>
      <c r="P1107" t="s">
        <v>1255</v>
      </c>
    </row>
    <row r="1108" spans="1:16">
      <c r="A1108" t="s">
        <v>1255</v>
      </c>
      <c r="B1108" t="s">
        <v>1255</v>
      </c>
      <c r="C1108" t="s">
        <v>11251</v>
      </c>
      <c r="D1108" t="s">
        <v>11252</v>
      </c>
      <c r="E1108" t="s">
        <v>9705</v>
      </c>
      <c r="F1108" t="s">
        <v>1255</v>
      </c>
      <c r="G1108" t="s">
        <v>1255</v>
      </c>
      <c r="H1108" t="s">
        <v>1255</v>
      </c>
      <c r="I1108" t="s">
        <v>1255</v>
      </c>
      <c r="J1108" t="s">
        <v>1255</v>
      </c>
      <c r="K1108" t="s">
        <v>1255</v>
      </c>
      <c r="L1108" t="s">
        <v>1255</v>
      </c>
      <c r="M1108" t="s">
        <v>1255</v>
      </c>
      <c r="N1108" t="s">
        <v>1255</v>
      </c>
      <c r="O1108" t="s">
        <v>1255</v>
      </c>
      <c r="P1108" t="s">
        <v>1255</v>
      </c>
    </row>
    <row r="1109" spans="1:16">
      <c r="A1109" t="s">
        <v>1255</v>
      </c>
      <c r="B1109" t="s">
        <v>1255</v>
      </c>
      <c r="C1109" t="s">
        <v>11251</v>
      </c>
      <c r="D1109" t="s">
        <v>11253</v>
      </c>
      <c r="E1109" t="s">
        <v>10019</v>
      </c>
      <c r="F1109" t="s">
        <v>1255</v>
      </c>
      <c r="G1109" t="s">
        <v>1255</v>
      </c>
      <c r="H1109" t="s">
        <v>1255</v>
      </c>
      <c r="I1109" t="s">
        <v>1255</v>
      </c>
      <c r="J1109" t="s">
        <v>1255</v>
      </c>
      <c r="K1109" t="s">
        <v>1255</v>
      </c>
      <c r="L1109" t="s">
        <v>1255</v>
      </c>
      <c r="M1109" t="s">
        <v>1255</v>
      </c>
      <c r="N1109" t="s">
        <v>1255</v>
      </c>
      <c r="O1109" t="s">
        <v>1255</v>
      </c>
      <c r="P1109" t="s">
        <v>1255</v>
      </c>
    </row>
    <row r="1110" spans="1:16">
      <c r="A1110" t="s">
        <v>1255</v>
      </c>
      <c r="B1110" t="s">
        <v>1255</v>
      </c>
      <c r="C1110" t="s">
        <v>11251</v>
      </c>
      <c r="D1110" t="s">
        <v>11254</v>
      </c>
      <c r="E1110" t="s">
        <v>9646</v>
      </c>
      <c r="F1110" t="s">
        <v>10626</v>
      </c>
      <c r="G1110" t="s">
        <v>1255</v>
      </c>
      <c r="H1110" t="s">
        <v>1255</v>
      </c>
      <c r="I1110" t="s">
        <v>1255</v>
      </c>
      <c r="J1110" t="s">
        <v>1255</v>
      </c>
      <c r="K1110" t="s">
        <v>1255</v>
      </c>
      <c r="L1110" t="s">
        <v>1255</v>
      </c>
      <c r="M1110" t="s">
        <v>1255</v>
      </c>
      <c r="N1110" t="s">
        <v>1255</v>
      </c>
      <c r="O1110" t="s">
        <v>1255</v>
      </c>
      <c r="P1110" t="s">
        <v>1255</v>
      </c>
    </row>
    <row r="1111" spans="1:16">
      <c r="A1111" t="s">
        <v>1255</v>
      </c>
      <c r="B1111" t="s">
        <v>1255</v>
      </c>
      <c r="C1111" t="s">
        <v>11251</v>
      </c>
      <c r="D1111" t="s">
        <v>11255</v>
      </c>
      <c r="E1111" t="s">
        <v>9646</v>
      </c>
      <c r="F1111" t="s">
        <v>11256</v>
      </c>
      <c r="G1111" t="s">
        <v>1255</v>
      </c>
      <c r="H1111" t="s">
        <v>1255</v>
      </c>
      <c r="I1111" t="s">
        <v>1255</v>
      </c>
      <c r="J1111" t="s">
        <v>1255</v>
      </c>
      <c r="K1111" t="s">
        <v>1255</v>
      </c>
      <c r="L1111" t="s">
        <v>1255</v>
      </c>
      <c r="M1111" t="s">
        <v>1255</v>
      </c>
      <c r="N1111" t="s">
        <v>1255</v>
      </c>
      <c r="O1111" t="s">
        <v>1255</v>
      </c>
      <c r="P1111" t="s">
        <v>1255</v>
      </c>
    </row>
    <row r="1112" spans="1:16">
      <c r="A1112" t="s">
        <v>1255</v>
      </c>
      <c r="B1112" t="s">
        <v>1255</v>
      </c>
      <c r="C1112" t="s">
        <v>11251</v>
      </c>
      <c r="D1112" t="s">
        <v>11257</v>
      </c>
      <c r="E1112" t="s">
        <v>9646</v>
      </c>
      <c r="F1112" t="s">
        <v>10608</v>
      </c>
      <c r="G1112" t="s">
        <v>1255</v>
      </c>
      <c r="H1112" t="s">
        <v>1255</v>
      </c>
      <c r="I1112" t="s">
        <v>1255</v>
      </c>
      <c r="J1112" t="s">
        <v>1255</v>
      </c>
      <c r="K1112" t="s">
        <v>1255</v>
      </c>
      <c r="L1112" t="s">
        <v>1255</v>
      </c>
      <c r="M1112" t="s">
        <v>1255</v>
      </c>
      <c r="N1112" t="s">
        <v>1255</v>
      </c>
      <c r="O1112" t="s">
        <v>1255</v>
      </c>
      <c r="P1112" t="s">
        <v>1255</v>
      </c>
    </row>
    <row r="1113" spans="1:16">
      <c r="A1113" t="s">
        <v>1255</v>
      </c>
      <c r="B1113" t="s">
        <v>1255</v>
      </c>
      <c r="C1113" t="s">
        <v>11251</v>
      </c>
      <c r="D1113" t="s">
        <v>11258</v>
      </c>
      <c r="E1113" t="s">
        <v>9646</v>
      </c>
      <c r="F1113" t="s">
        <v>11259</v>
      </c>
      <c r="G1113" t="s">
        <v>1255</v>
      </c>
      <c r="H1113" t="s">
        <v>1255</v>
      </c>
      <c r="I1113" t="s">
        <v>1255</v>
      </c>
      <c r="J1113" t="s">
        <v>1255</v>
      </c>
      <c r="K1113" t="s">
        <v>1255</v>
      </c>
      <c r="L1113" t="s">
        <v>1255</v>
      </c>
      <c r="M1113" t="s">
        <v>1255</v>
      </c>
      <c r="N1113" t="s">
        <v>1255</v>
      </c>
      <c r="O1113" t="s">
        <v>1255</v>
      </c>
      <c r="P1113" t="s">
        <v>1255</v>
      </c>
    </row>
    <row r="1114" spans="1:16">
      <c r="A1114" t="s">
        <v>5103</v>
      </c>
      <c r="B1114" t="s">
        <v>1255</v>
      </c>
      <c r="C1114" t="s">
        <v>11251</v>
      </c>
      <c r="D1114" t="s">
        <v>11260</v>
      </c>
      <c r="E1114" t="s">
        <v>9646</v>
      </c>
      <c r="F1114" t="s">
        <v>11256</v>
      </c>
      <c r="G1114" t="s">
        <v>1255</v>
      </c>
      <c r="H1114" t="s">
        <v>1255</v>
      </c>
      <c r="I1114" t="s">
        <v>1255</v>
      </c>
      <c r="J1114" t="s">
        <v>1255</v>
      </c>
      <c r="K1114" t="s">
        <v>1255</v>
      </c>
      <c r="L1114" t="s">
        <v>1255</v>
      </c>
      <c r="M1114" t="s">
        <v>1255</v>
      </c>
      <c r="N1114" t="s">
        <v>1255</v>
      </c>
      <c r="O1114" t="s">
        <v>1255</v>
      </c>
      <c r="P1114" t="s">
        <v>1255</v>
      </c>
    </row>
    <row r="1115" spans="1:16">
      <c r="A1115" t="s">
        <v>8874</v>
      </c>
      <c r="B1115" t="s">
        <v>1255</v>
      </c>
      <c r="C1115" t="s">
        <v>11251</v>
      </c>
      <c r="D1115" t="s">
        <v>11261</v>
      </c>
      <c r="E1115" t="s">
        <v>10653</v>
      </c>
      <c r="F1115" t="s">
        <v>9646</v>
      </c>
      <c r="G1115" t="s">
        <v>1255</v>
      </c>
      <c r="H1115" t="s">
        <v>1255</v>
      </c>
      <c r="I1115" t="s">
        <v>1255</v>
      </c>
      <c r="J1115" t="s">
        <v>1255</v>
      </c>
      <c r="K1115" t="s">
        <v>1255</v>
      </c>
      <c r="L1115" t="s">
        <v>1255</v>
      </c>
      <c r="M1115" t="s">
        <v>1255</v>
      </c>
      <c r="N1115" t="s">
        <v>1255</v>
      </c>
      <c r="O1115" t="s">
        <v>1255</v>
      </c>
      <c r="P1115" t="s">
        <v>1255</v>
      </c>
    </row>
    <row r="1116" spans="1:16">
      <c r="A1116" t="s">
        <v>8766</v>
      </c>
      <c r="B1116" t="s">
        <v>1255</v>
      </c>
      <c r="C1116" t="s">
        <v>11251</v>
      </c>
      <c r="D1116" t="s">
        <v>11262</v>
      </c>
      <c r="E1116" t="s">
        <v>9646</v>
      </c>
      <c r="F1116" t="s">
        <v>10626</v>
      </c>
      <c r="G1116" t="s">
        <v>1255</v>
      </c>
      <c r="H1116" t="s">
        <v>1255</v>
      </c>
      <c r="I1116" t="s">
        <v>1255</v>
      </c>
      <c r="J1116" t="s">
        <v>1255</v>
      </c>
      <c r="K1116" t="s">
        <v>1255</v>
      </c>
      <c r="L1116" t="s">
        <v>1255</v>
      </c>
      <c r="M1116" t="s">
        <v>1255</v>
      </c>
      <c r="N1116" t="s">
        <v>1255</v>
      </c>
      <c r="O1116" t="s">
        <v>1255</v>
      </c>
      <c r="P1116" t="s">
        <v>1255</v>
      </c>
    </row>
    <row r="1117" spans="1:16">
      <c r="A1117" t="s">
        <v>8767</v>
      </c>
      <c r="B1117" t="s">
        <v>1255</v>
      </c>
      <c r="C1117" t="s">
        <v>11251</v>
      </c>
      <c r="D1117" t="s">
        <v>11263</v>
      </c>
      <c r="E1117" t="s">
        <v>11264</v>
      </c>
      <c r="F1117" t="s">
        <v>9646</v>
      </c>
      <c r="G1117" t="s">
        <v>1255</v>
      </c>
      <c r="H1117" t="s">
        <v>1255</v>
      </c>
      <c r="I1117" t="s">
        <v>1255</v>
      </c>
      <c r="J1117" t="s">
        <v>1255</v>
      </c>
      <c r="K1117" t="s">
        <v>1255</v>
      </c>
      <c r="L1117" t="s">
        <v>1255</v>
      </c>
      <c r="M1117" t="s">
        <v>1255</v>
      </c>
      <c r="N1117" t="s">
        <v>1255</v>
      </c>
      <c r="O1117" t="s">
        <v>1255</v>
      </c>
      <c r="P1117" t="s">
        <v>1255</v>
      </c>
    </row>
    <row r="1118" spans="1:16">
      <c r="A1118" t="s">
        <v>1255</v>
      </c>
      <c r="B1118" t="s">
        <v>1255</v>
      </c>
      <c r="C1118" t="s">
        <v>11265</v>
      </c>
      <c r="D1118" t="s">
        <v>11266</v>
      </c>
      <c r="E1118" t="s">
        <v>9646</v>
      </c>
      <c r="F1118" t="s">
        <v>11267</v>
      </c>
      <c r="G1118" t="s">
        <v>1255</v>
      </c>
      <c r="H1118" t="s">
        <v>1255</v>
      </c>
      <c r="I1118" t="s">
        <v>1255</v>
      </c>
      <c r="J1118" t="s">
        <v>1255</v>
      </c>
      <c r="K1118" t="s">
        <v>1255</v>
      </c>
      <c r="L1118" t="s">
        <v>1255</v>
      </c>
      <c r="M1118" t="s">
        <v>1255</v>
      </c>
      <c r="N1118" t="s">
        <v>1255</v>
      </c>
      <c r="O1118" t="s">
        <v>1255</v>
      </c>
      <c r="P1118" t="s">
        <v>1255</v>
      </c>
    </row>
    <row r="1119" spans="1:16">
      <c r="A1119" t="s">
        <v>1255</v>
      </c>
      <c r="B1119" t="s">
        <v>1255</v>
      </c>
      <c r="C1119" t="s">
        <v>11265</v>
      </c>
      <c r="D1119" t="s">
        <v>11266</v>
      </c>
      <c r="E1119" t="s">
        <v>9646</v>
      </c>
      <c r="F1119" t="s">
        <v>11268</v>
      </c>
      <c r="G1119" t="s">
        <v>1255</v>
      </c>
      <c r="H1119" t="s">
        <v>1255</v>
      </c>
      <c r="I1119" t="s">
        <v>1255</v>
      </c>
      <c r="J1119" t="s">
        <v>1255</v>
      </c>
      <c r="K1119" t="s">
        <v>1255</v>
      </c>
      <c r="L1119" t="s">
        <v>1255</v>
      </c>
      <c r="M1119" t="s">
        <v>1255</v>
      </c>
      <c r="N1119" t="s">
        <v>1255</v>
      </c>
      <c r="O1119" t="s">
        <v>1255</v>
      </c>
      <c r="P1119" t="s">
        <v>1255</v>
      </c>
    </row>
    <row r="1120" spans="1:16">
      <c r="A1120" t="s">
        <v>1255</v>
      </c>
      <c r="B1120" t="s">
        <v>1255</v>
      </c>
      <c r="C1120" t="s">
        <v>11265</v>
      </c>
      <c r="D1120" t="s">
        <v>11269</v>
      </c>
      <c r="E1120" t="s">
        <v>9646</v>
      </c>
      <c r="F1120" t="s">
        <v>11267</v>
      </c>
      <c r="G1120" t="s">
        <v>1255</v>
      </c>
      <c r="H1120" t="s">
        <v>1255</v>
      </c>
      <c r="I1120" t="s">
        <v>1255</v>
      </c>
      <c r="J1120" t="s">
        <v>1255</v>
      </c>
      <c r="K1120" t="s">
        <v>1255</v>
      </c>
      <c r="L1120" t="s">
        <v>1255</v>
      </c>
      <c r="M1120" t="s">
        <v>1255</v>
      </c>
      <c r="N1120" t="s">
        <v>1255</v>
      </c>
      <c r="O1120" t="s">
        <v>1255</v>
      </c>
      <c r="P1120" t="s">
        <v>1255</v>
      </c>
    </row>
    <row r="1121" spans="1:16">
      <c r="A1121" t="s">
        <v>1255</v>
      </c>
      <c r="B1121" t="s">
        <v>1255</v>
      </c>
      <c r="C1121" t="s">
        <v>11265</v>
      </c>
      <c r="D1121" t="s">
        <v>11269</v>
      </c>
      <c r="E1121" t="s">
        <v>9646</v>
      </c>
      <c r="F1121" t="s">
        <v>11268</v>
      </c>
      <c r="G1121" t="s">
        <v>1255</v>
      </c>
      <c r="H1121" t="s">
        <v>1255</v>
      </c>
      <c r="I1121" t="s">
        <v>1255</v>
      </c>
      <c r="J1121" t="s">
        <v>1255</v>
      </c>
      <c r="K1121" t="s">
        <v>1255</v>
      </c>
      <c r="L1121" t="s">
        <v>1255</v>
      </c>
      <c r="M1121" t="s">
        <v>1255</v>
      </c>
      <c r="N1121" t="s">
        <v>1255</v>
      </c>
      <c r="O1121" t="s">
        <v>1255</v>
      </c>
      <c r="P1121" t="s">
        <v>1255</v>
      </c>
    </row>
    <row r="1122" spans="1:16">
      <c r="A1122" t="s">
        <v>1255</v>
      </c>
      <c r="B1122" t="s">
        <v>1255</v>
      </c>
      <c r="C1122" t="s">
        <v>11265</v>
      </c>
      <c r="D1122" t="s">
        <v>11270</v>
      </c>
      <c r="E1122" t="s">
        <v>9646</v>
      </c>
      <c r="F1122" t="s">
        <v>9747</v>
      </c>
      <c r="G1122" t="s">
        <v>1255</v>
      </c>
      <c r="H1122" t="s">
        <v>1255</v>
      </c>
      <c r="I1122" t="s">
        <v>1255</v>
      </c>
      <c r="J1122" t="s">
        <v>1255</v>
      </c>
      <c r="K1122" t="s">
        <v>1255</v>
      </c>
      <c r="L1122" t="s">
        <v>1255</v>
      </c>
      <c r="M1122" t="s">
        <v>1255</v>
      </c>
      <c r="N1122" t="s">
        <v>1255</v>
      </c>
      <c r="O1122" t="s">
        <v>1255</v>
      </c>
      <c r="P1122" t="s">
        <v>1255</v>
      </c>
    </row>
    <row r="1123" spans="1:16">
      <c r="A1123" t="s">
        <v>1255</v>
      </c>
      <c r="B1123" t="s">
        <v>1255</v>
      </c>
      <c r="C1123" t="s">
        <v>11265</v>
      </c>
      <c r="D1123" t="s">
        <v>11271</v>
      </c>
      <c r="E1123" t="s">
        <v>9646</v>
      </c>
      <c r="F1123" t="s">
        <v>9745</v>
      </c>
      <c r="G1123" t="s">
        <v>1255</v>
      </c>
      <c r="H1123" t="s">
        <v>1255</v>
      </c>
      <c r="I1123" t="s">
        <v>1255</v>
      </c>
      <c r="J1123" t="s">
        <v>1255</v>
      </c>
      <c r="K1123" t="s">
        <v>1255</v>
      </c>
      <c r="L1123" t="s">
        <v>1255</v>
      </c>
      <c r="M1123" t="s">
        <v>1255</v>
      </c>
      <c r="N1123" t="s">
        <v>1255</v>
      </c>
      <c r="O1123" t="s">
        <v>1255</v>
      </c>
      <c r="P1123" t="s">
        <v>1255</v>
      </c>
    </row>
    <row r="1124" spans="1:16">
      <c r="A1124" t="s">
        <v>1255</v>
      </c>
      <c r="B1124" t="s">
        <v>1255</v>
      </c>
      <c r="C1124" t="s">
        <v>11265</v>
      </c>
      <c r="D1124" t="s">
        <v>11272</v>
      </c>
      <c r="E1124" t="s">
        <v>9646</v>
      </c>
      <c r="F1124" t="s">
        <v>10396</v>
      </c>
      <c r="G1124" t="s">
        <v>1255</v>
      </c>
      <c r="H1124" t="s">
        <v>1255</v>
      </c>
      <c r="I1124" t="s">
        <v>1255</v>
      </c>
      <c r="J1124" t="s">
        <v>1255</v>
      </c>
      <c r="K1124" t="s">
        <v>1255</v>
      </c>
      <c r="L1124" t="s">
        <v>1255</v>
      </c>
      <c r="M1124" t="s">
        <v>1255</v>
      </c>
      <c r="N1124" t="s">
        <v>1255</v>
      </c>
      <c r="O1124" t="s">
        <v>1255</v>
      </c>
      <c r="P1124" t="s">
        <v>1255</v>
      </c>
    </row>
    <row r="1125" spans="1:16">
      <c r="A1125" t="s">
        <v>1255</v>
      </c>
      <c r="B1125" t="s">
        <v>1255</v>
      </c>
      <c r="C1125" t="s">
        <v>11265</v>
      </c>
      <c r="D1125" t="s">
        <v>11273</v>
      </c>
      <c r="E1125" t="s">
        <v>9646</v>
      </c>
      <c r="F1125" t="s">
        <v>10806</v>
      </c>
      <c r="G1125" t="s">
        <v>1255</v>
      </c>
      <c r="H1125" t="s">
        <v>1255</v>
      </c>
      <c r="I1125" t="s">
        <v>1255</v>
      </c>
      <c r="J1125" t="s">
        <v>1255</v>
      </c>
      <c r="K1125" t="s">
        <v>1255</v>
      </c>
      <c r="L1125" t="s">
        <v>1255</v>
      </c>
      <c r="M1125" t="s">
        <v>1255</v>
      </c>
      <c r="N1125" t="s">
        <v>1255</v>
      </c>
      <c r="O1125" t="s">
        <v>1255</v>
      </c>
      <c r="P1125" t="s">
        <v>1255</v>
      </c>
    </row>
    <row r="1126" spans="1:16">
      <c r="A1126" t="s">
        <v>1255</v>
      </c>
      <c r="B1126" t="s">
        <v>1255</v>
      </c>
      <c r="C1126" t="s">
        <v>11265</v>
      </c>
      <c r="D1126" t="s">
        <v>11274</v>
      </c>
      <c r="E1126" t="s">
        <v>9646</v>
      </c>
      <c r="F1126" t="s">
        <v>11275</v>
      </c>
      <c r="G1126" t="s">
        <v>1255</v>
      </c>
      <c r="H1126" t="s">
        <v>1255</v>
      </c>
      <c r="I1126" t="s">
        <v>1255</v>
      </c>
      <c r="J1126" t="s">
        <v>1255</v>
      </c>
      <c r="K1126" t="s">
        <v>1255</v>
      </c>
      <c r="L1126" t="s">
        <v>1255</v>
      </c>
      <c r="M1126" t="s">
        <v>1255</v>
      </c>
      <c r="N1126" t="s">
        <v>1255</v>
      </c>
      <c r="O1126" t="s">
        <v>1255</v>
      </c>
      <c r="P1126" t="s">
        <v>1255</v>
      </c>
    </row>
    <row r="1127" spans="1:16">
      <c r="A1127" t="s">
        <v>1255</v>
      </c>
      <c r="B1127" t="s">
        <v>1255</v>
      </c>
      <c r="C1127" t="s">
        <v>11265</v>
      </c>
      <c r="D1127" t="s">
        <v>11276</v>
      </c>
      <c r="E1127" t="s">
        <v>9646</v>
      </c>
      <c r="F1127" t="s">
        <v>10905</v>
      </c>
      <c r="G1127" t="s">
        <v>1255</v>
      </c>
      <c r="H1127" t="s">
        <v>1255</v>
      </c>
      <c r="I1127" t="s">
        <v>1255</v>
      </c>
      <c r="J1127" t="s">
        <v>1255</v>
      </c>
      <c r="K1127" t="s">
        <v>1255</v>
      </c>
      <c r="L1127" t="s">
        <v>1255</v>
      </c>
      <c r="M1127" t="s">
        <v>1255</v>
      </c>
      <c r="N1127" t="s">
        <v>1255</v>
      </c>
      <c r="O1127" t="s">
        <v>1255</v>
      </c>
      <c r="P1127" t="s">
        <v>1255</v>
      </c>
    </row>
    <row r="1128" spans="1:16">
      <c r="A1128" t="s">
        <v>1255</v>
      </c>
      <c r="B1128" t="s">
        <v>1255</v>
      </c>
      <c r="C1128" t="s">
        <v>11265</v>
      </c>
      <c r="D1128" t="s">
        <v>11277</v>
      </c>
      <c r="E1128" t="s">
        <v>9646</v>
      </c>
      <c r="F1128" t="s">
        <v>10936</v>
      </c>
      <c r="G1128" t="s">
        <v>1255</v>
      </c>
      <c r="H1128" t="s">
        <v>1255</v>
      </c>
      <c r="I1128" t="s">
        <v>1255</v>
      </c>
      <c r="J1128" t="s">
        <v>1255</v>
      </c>
      <c r="K1128" t="s">
        <v>1255</v>
      </c>
      <c r="L1128" t="s">
        <v>1255</v>
      </c>
      <c r="M1128" t="s">
        <v>1255</v>
      </c>
      <c r="N1128" t="s">
        <v>1255</v>
      </c>
      <c r="O1128" t="s">
        <v>1255</v>
      </c>
      <c r="P1128" t="s">
        <v>1255</v>
      </c>
    </row>
    <row r="1129" spans="1:16">
      <c r="A1129" t="s">
        <v>1255</v>
      </c>
      <c r="B1129" t="s">
        <v>1255</v>
      </c>
      <c r="C1129" t="s">
        <v>11265</v>
      </c>
      <c r="D1129" t="s">
        <v>11278</v>
      </c>
      <c r="E1129" t="s">
        <v>9646</v>
      </c>
      <c r="F1129" t="s">
        <v>10868</v>
      </c>
      <c r="G1129" t="s">
        <v>1255</v>
      </c>
      <c r="H1129" t="s">
        <v>1255</v>
      </c>
      <c r="I1129" t="s">
        <v>1255</v>
      </c>
      <c r="J1129" t="s">
        <v>1255</v>
      </c>
      <c r="K1129" t="s">
        <v>1255</v>
      </c>
      <c r="L1129" t="s">
        <v>1255</v>
      </c>
      <c r="M1129" t="s">
        <v>1255</v>
      </c>
      <c r="N1129" t="s">
        <v>1255</v>
      </c>
      <c r="O1129" t="s">
        <v>1255</v>
      </c>
      <c r="P1129" t="s">
        <v>1255</v>
      </c>
    </row>
    <row r="1130" spans="1:16">
      <c r="A1130" t="s">
        <v>1255</v>
      </c>
      <c r="B1130" t="s">
        <v>1255</v>
      </c>
      <c r="C1130" t="s">
        <v>11265</v>
      </c>
      <c r="D1130" t="s">
        <v>11279</v>
      </c>
      <c r="E1130" t="s">
        <v>9646</v>
      </c>
      <c r="F1130" t="s">
        <v>10905</v>
      </c>
      <c r="G1130" t="s">
        <v>1255</v>
      </c>
      <c r="H1130" t="s">
        <v>1255</v>
      </c>
      <c r="I1130" t="s">
        <v>1255</v>
      </c>
      <c r="J1130" t="s">
        <v>1255</v>
      </c>
      <c r="K1130" t="s">
        <v>1255</v>
      </c>
      <c r="L1130" t="s">
        <v>1255</v>
      </c>
      <c r="M1130" t="s">
        <v>1255</v>
      </c>
      <c r="N1130" t="s">
        <v>1255</v>
      </c>
      <c r="O1130" t="s">
        <v>1255</v>
      </c>
      <c r="P1130" t="s">
        <v>1255</v>
      </c>
    </row>
    <row r="1131" spans="1:16">
      <c r="A1131" t="s">
        <v>1255</v>
      </c>
      <c r="B1131" t="s">
        <v>1255</v>
      </c>
      <c r="C1131" t="s">
        <v>11265</v>
      </c>
      <c r="D1131" t="s">
        <v>11280</v>
      </c>
      <c r="E1131" t="s">
        <v>9646</v>
      </c>
      <c r="F1131" t="s">
        <v>11054</v>
      </c>
      <c r="G1131" t="s">
        <v>1255</v>
      </c>
      <c r="H1131" t="s">
        <v>1255</v>
      </c>
      <c r="I1131" t="s">
        <v>1255</v>
      </c>
      <c r="J1131" t="s">
        <v>1255</v>
      </c>
      <c r="K1131" t="s">
        <v>1255</v>
      </c>
      <c r="L1131" t="s">
        <v>1255</v>
      </c>
      <c r="M1131" t="s">
        <v>1255</v>
      </c>
      <c r="N1131" t="s">
        <v>1255</v>
      </c>
      <c r="O1131" t="s">
        <v>1255</v>
      </c>
      <c r="P1131" t="s">
        <v>1255</v>
      </c>
    </row>
    <row r="1132" spans="1:16">
      <c r="A1132" t="s">
        <v>1255</v>
      </c>
      <c r="B1132" t="s">
        <v>1255</v>
      </c>
      <c r="C1132" t="s">
        <v>11265</v>
      </c>
      <c r="D1132" t="s">
        <v>11281</v>
      </c>
      <c r="E1132" t="s">
        <v>9646</v>
      </c>
      <c r="F1132" t="s">
        <v>11054</v>
      </c>
      <c r="G1132" t="s">
        <v>1255</v>
      </c>
      <c r="H1132" t="s">
        <v>1255</v>
      </c>
      <c r="I1132" t="s">
        <v>1255</v>
      </c>
      <c r="J1132" t="s">
        <v>1255</v>
      </c>
      <c r="K1132" t="s">
        <v>1255</v>
      </c>
      <c r="L1132" t="s">
        <v>1255</v>
      </c>
      <c r="M1132" t="s">
        <v>1255</v>
      </c>
      <c r="N1132" t="s">
        <v>1255</v>
      </c>
      <c r="O1132" t="s">
        <v>1255</v>
      </c>
      <c r="P1132" t="s">
        <v>1255</v>
      </c>
    </row>
    <row r="1133" spans="1:16">
      <c r="A1133" t="s">
        <v>1255</v>
      </c>
      <c r="B1133" t="s">
        <v>1255</v>
      </c>
      <c r="C1133" t="s">
        <v>11265</v>
      </c>
      <c r="D1133" t="s">
        <v>11282</v>
      </c>
      <c r="E1133" t="s">
        <v>9646</v>
      </c>
      <c r="F1133" t="s">
        <v>10931</v>
      </c>
      <c r="G1133" t="s">
        <v>1255</v>
      </c>
      <c r="H1133" t="s">
        <v>1255</v>
      </c>
      <c r="I1133" t="s">
        <v>1255</v>
      </c>
      <c r="J1133" t="s">
        <v>1255</v>
      </c>
      <c r="K1133" t="s">
        <v>1255</v>
      </c>
      <c r="L1133" t="s">
        <v>1255</v>
      </c>
      <c r="M1133" t="s">
        <v>1255</v>
      </c>
      <c r="N1133" t="s">
        <v>1255</v>
      </c>
      <c r="O1133" t="s">
        <v>1255</v>
      </c>
      <c r="P1133" t="s">
        <v>1255</v>
      </c>
    </row>
    <row r="1134" spans="1:16">
      <c r="A1134" t="s">
        <v>1255</v>
      </c>
      <c r="B1134" t="s">
        <v>11283</v>
      </c>
      <c r="C1134" t="s">
        <v>11265</v>
      </c>
      <c r="D1134" t="s">
        <v>11283</v>
      </c>
      <c r="E1134" t="s">
        <v>11284</v>
      </c>
      <c r="F1134" t="s">
        <v>1255</v>
      </c>
      <c r="G1134" t="s">
        <v>1255</v>
      </c>
      <c r="H1134" t="s">
        <v>1255</v>
      </c>
      <c r="I1134" t="s">
        <v>1255</v>
      </c>
      <c r="J1134" t="s">
        <v>1255</v>
      </c>
      <c r="K1134" t="s">
        <v>1255</v>
      </c>
      <c r="L1134" t="s">
        <v>1255</v>
      </c>
      <c r="M1134" t="s">
        <v>1255</v>
      </c>
      <c r="N1134" t="s">
        <v>1255</v>
      </c>
      <c r="O1134" t="s">
        <v>1255</v>
      </c>
      <c r="P1134" t="s">
        <v>1255</v>
      </c>
    </row>
    <row r="1135" spans="1:16">
      <c r="A1135" t="s">
        <v>1255</v>
      </c>
      <c r="B1135" t="s">
        <v>1255</v>
      </c>
      <c r="C1135" t="s">
        <v>11265</v>
      </c>
      <c r="D1135" t="s">
        <v>11285</v>
      </c>
      <c r="E1135" t="s">
        <v>11286</v>
      </c>
      <c r="F1135" t="s">
        <v>1255</v>
      </c>
      <c r="G1135" t="s">
        <v>1255</v>
      </c>
      <c r="H1135" t="s">
        <v>1255</v>
      </c>
      <c r="I1135" t="s">
        <v>1255</v>
      </c>
      <c r="J1135" t="s">
        <v>1255</v>
      </c>
      <c r="K1135" t="s">
        <v>1255</v>
      </c>
      <c r="L1135" t="s">
        <v>1255</v>
      </c>
      <c r="M1135" t="s">
        <v>1255</v>
      </c>
      <c r="N1135" t="s">
        <v>1255</v>
      </c>
      <c r="O1135" t="s">
        <v>1255</v>
      </c>
      <c r="P1135" t="s">
        <v>1255</v>
      </c>
    </row>
    <row r="1136" spans="1:16">
      <c r="A1136" t="s">
        <v>1255</v>
      </c>
      <c r="B1136" t="s">
        <v>1255</v>
      </c>
      <c r="C1136" t="s">
        <v>11287</v>
      </c>
      <c r="D1136" t="s">
        <v>11288</v>
      </c>
      <c r="E1136" t="s">
        <v>9646</v>
      </c>
      <c r="F1136" t="s">
        <v>11289</v>
      </c>
      <c r="G1136" t="s">
        <v>1255</v>
      </c>
      <c r="H1136" t="s">
        <v>1255</v>
      </c>
      <c r="I1136" t="s">
        <v>1255</v>
      </c>
      <c r="J1136" t="s">
        <v>1255</v>
      </c>
      <c r="K1136" t="s">
        <v>1255</v>
      </c>
      <c r="L1136" t="s">
        <v>1255</v>
      </c>
      <c r="M1136" t="s">
        <v>1255</v>
      </c>
      <c r="N1136" t="s">
        <v>1255</v>
      </c>
      <c r="O1136" t="s">
        <v>1255</v>
      </c>
      <c r="P1136" t="s">
        <v>1255</v>
      </c>
    </row>
    <row r="1137" spans="1:16">
      <c r="A1137" t="s">
        <v>1255</v>
      </c>
      <c r="B1137" t="s">
        <v>1255</v>
      </c>
      <c r="C1137" t="s">
        <v>11287</v>
      </c>
      <c r="D1137" t="s">
        <v>11290</v>
      </c>
      <c r="E1137" t="s">
        <v>10608</v>
      </c>
      <c r="F1137" t="s">
        <v>9646</v>
      </c>
      <c r="G1137" t="s">
        <v>1255</v>
      </c>
      <c r="H1137" t="s">
        <v>1255</v>
      </c>
      <c r="I1137" t="s">
        <v>1255</v>
      </c>
      <c r="J1137" t="s">
        <v>1255</v>
      </c>
      <c r="K1137" t="s">
        <v>1255</v>
      </c>
      <c r="L1137" t="s">
        <v>1255</v>
      </c>
      <c r="M1137" t="s">
        <v>1255</v>
      </c>
      <c r="N1137" t="s">
        <v>1255</v>
      </c>
      <c r="O1137" t="s">
        <v>1255</v>
      </c>
      <c r="P1137" t="s">
        <v>1255</v>
      </c>
    </row>
    <row r="1138" spans="1:16">
      <c r="A1138" t="s">
        <v>1255</v>
      </c>
      <c r="B1138" t="s">
        <v>1255</v>
      </c>
      <c r="C1138" t="s">
        <v>11291</v>
      </c>
      <c r="D1138" t="s">
        <v>11292</v>
      </c>
      <c r="E1138" t="s">
        <v>11293</v>
      </c>
      <c r="F1138" t="s">
        <v>1255</v>
      </c>
      <c r="G1138" t="s">
        <v>1255</v>
      </c>
      <c r="H1138" t="s">
        <v>1255</v>
      </c>
      <c r="I1138" t="s">
        <v>1255</v>
      </c>
      <c r="J1138" t="s">
        <v>1255</v>
      </c>
      <c r="K1138" t="s">
        <v>1255</v>
      </c>
      <c r="L1138" t="s">
        <v>1255</v>
      </c>
      <c r="M1138" t="s">
        <v>1255</v>
      </c>
      <c r="N1138" t="s">
        <v>1255</v>
      </c>
      <c r="O1138" t="s">
        <v>1255</v>
      </c>
      <c r="P1138" t="s">
        <v>1255</v>
      </c>
    </row>
    <row r="1139" spans="1:16">
      <c r="A1139" t="s">
        <v>1255</v>
      </c>
      <c r="B1139" t="s">
        <v>1255</v>
      </c>
      <c r="C1139" t="s">
        <v>11291</v>
      </c>
      <c r="D1139" t="s">
        <v>11294</v>
      </c>
      <c r="E1139" t="s">
        <v>10109</v>
      </c>
      <c r="F1139" t="s">
        <v>9646</v>
      </c>
      <c r="G1139" t="s">
        <v>1255</v>
      </c>
      <c r="H1139" t="s">
        <v>1255</v>
      </c>
      <c r="I1139" t="s">
        <v>1255</v>
      </c>
      <c r="J1139" t="s">
        <v>1255</v>
      </c>
      <c r="K1139" t="s">
        <v>1255</v>
      </c>
      <c r="L1139" t="s">
        <v>1255</v>
      </c>
      <c r="M1139" t="s">
        <v>1255</v>
      </c>
      <c r="N1139" t="s">
        <v>1255</v>
      </c>
      <c r="O1139" t="s">
        <v>1255</v>
      </c>
      <c r="P1139" t="s">
        <v>1255</v>
      </c>
    </row>
    <row r="1140" spans="1:16">
      <c r="A1140" t="s">
        <v>1255</v>
      </c>
      <c r="B1140" t="s">
        <v>1255</v>
      </c>
      <c r="C1140" t="s">
        <v>11291</v>
      </c>
      <c r="D1140" t="s">
        <v>11295</v>
      </c>
      <c r="E1140" t="s">
        <v>9874</v>
      </c>
      <c r="F1140" t="s">
        <v>9646</v>
      </c>
      <c r="G1140" t="s">
        <v>1255</v>
      </c>
      <c r="H1140" t="s">
        <v>1255</v>
      </c>
      <c r="I1140" t="s">
        <v>1255</v>
      </c>
      <c r="J1140" t="s">
        <v>1255</v>
      </c>
      <c r="K1140" t="s">
        <v>1255</v>
      </c>
      <c r="L1140" t="s">
        <v>1255</v>
      </c>
      <c r="M1140" t="s">
        <v>1255</v>
      </c>
      <c r="N1140" t="s">
        <v>1255</v>
      </c>
      <c r="O1140" t="s">
        <v>1255</v>
      </c>
      <c r="P1140" t="s">
        <v>1255</v>
      </c>
    </row>
    <row r="1141" spans="1:16">
      <c r="A1141" t="s">
        <v>1255</v>
      </c>
      <c r="B1141" t="s">
        <v>1255</v>
      </c>
      <c r="C1141" t="s">
        <v>11291</v>
      </c>
      <c r="D1141" t="s">
        <v>11296</v>
      </c>
      <c r="E1141" t="s">
        <v>9646</v>
      </c>
      <c r="F1141" t="s">
        <v>10936</v>
      </c>
      <c r="G1141" t="s">
        <v>1255</v>
      </c>
      <c r="H1141" t="s">
        <v>1255</v>
      </c>
      <c r="I1141" t="s">
        <v>1255</v>
      </c>
      <c r="J1141" t="s">
        <v>1255</v>
      </c>
      <c r="K1141" t="s">
        <v>1255</v>
      </c>
      <c r="L1141" t="s">
        <v>1255</v>
      </c>
      <c r="M1141" t="s">
        <v>1255</v>
      </c>
      <c r="N1141" t="s">
        <v>1255</v>
      </c>
      <c r="O1141" t="s">
        <v>1255</v>
      </c>
      <c r="P1141" t="s">
        <v>1255</v>
      </c>
    </row>
    <row r="1142" spans="1:16">
      <c r="A1142" t="s">
        <v>1255</v>
      </c>
      <c r="B1142" t="s">
        <v>1255</v>
      </c>
      <c r="C1142" t="s">
        <v>11291</v>
      </c>
      <c r="D1142" t="s">
        <v>11297</v>
      </c>
      <c r="E1142" t="s">
        <v>11117</v>
      </c>
      <c r="F1142" t="s">
        <v>9646</v>
      </c>
      <c r="G1142" t="s">
        <v>1255</v>
      </c>
      <c r="H1142" t="s">
        <v>1255</v>
      </c>
      <c r="I1142" t="s">
        <v>1255</v>
      </c>
      <c r="J1142" t="s">
        <v>1255</v>
      </c>
      <c r="K1142" t="s">
        <v>1255</v>
      </c>
      <c r="L1142" t="s">
        <v>1255</v>
      </c>
      <c r="M1142" t="s">
        <v>1255</v>
      </c>
      <c r="N1142" t="s">
        <v>1255</v>
      </c>
      <c r="O1142" t="s">
        <v>1255</v>
      </c>
      <c r="P1142" t="s">
        <v>1255</v>
      </c>
    </row>
    <row r="1143" spans="1:16">
      <c r="A1143" t="s">
        <v>1255</v>
      </c>
      <c r="B1143" t="s">
        <v>1255</v>
      </c>
      <c r="C1143" t="s">
        <v>11291</v>
      </c>
      <c r="D1143" t="s">
        <v>11298</v>
      </c>
      <c r="E1143" t="s">
        <v>9782</v>
      </c>
      <c r="F1143" t="s">
        <v>1255</v>
      </c>
      <c r="G1143" t="s">
        <v>1255</v>
      </c>
      <c r="H1143" t="s">
        <v>1255</v>
      </c>
      <c r="I1143" t="s">
        <v>1255</v>
      </c>
      <c r="J1143" t="s">
        <v>1255</v>
      </c>
      <c r="K1143" t="s">
        <v>1255</v>
      </c>
      <c r="L1143" t="s">
        <v>1255</v>
      </c>
      <c r="M1143" t="s">
        <v>1255</v>
      </c>
      <c r="N1143" t="s">
        <v>1255</v>
      </c>
      <c r="O1143" t="s">
        <v>1255</v>
      </c>
      <c r="P1143" t="s">
        <v>1255</v>
      </c>
    </row>
    <row r="1144" spans="1:16">
      <c r="A1144" t="s">
        <v>1255</v>
      </c>
      <c r="B1144" t="s">
        <v>1255</v>
      </c>
      <c r="C1144" t="s">
        <v>11299</v>
      </c>
      <c r="D1144" t="s">
        <v>11300</v>
      </c>
      <c r="E1144" t="s">
        <v>10003</v>
      </c>
      <c r="F1144" t="s">
        <v>1255</v>
      </c>
      <c r="G1144" t="s">
        <v>1255</v>
      </c>
      <c r="H1144" t="s">
        <v>1255</v>
      </c>
      <c r="I1144" t="s">
        <v>1255</v>
      </c>
      <c r="J1144" t="s">
        <v>1255</v>
      </c>
      <c r="K1144" t="s">
        <v>1255</v>
      </c>
      <c r="L1144" t="s">
        <v>1255</v>
      </c>
      <c r="M1144" t="s">
        <v>1255</v>
      </c>
      <c r="N1144" t="s">
        <v>1255</v>
      </c>
      <c r="O1144" t="s">
        <v>1255</v>
      </c>
      <c r="P1144" t="s">
        <v>1255</v>
      </c>
    </row>
    <row r="1145" spans="1:16">
      <c r="A1145" t="s">
        <v>1255</v>
      </c>
      <c r="B1145" t="s">
        <v>1255</v>
      </c>
      <c r="C1145" t="s">
        <v>11299</v>
      </c>
      <c r="D1145" t="s">
        <v>11301</v>
      </c>
      <c r="E1145" t="s">
        <v>10109</v>
      </c>
      <c r="F1145" t="s">
        <v>9646</v>
      </c>
      <c r="G1145" t="s">
        <v>1255</v>
      </c>
      <c r="H1145" t="s">
        <v>1255</v>
      </c>
      <c r="I1145" t="s">
        <v>1255</v>
      </c>
      <c r="J1145" t="s">
        <v>1255</v>
      </c>
      <c r="K1145" t="s">
        <v>1255</v>
      </c>
      <c r="L1145" t="s">
        <v>1255</v>
      </c>
      <c r="M1145" t="s">
        <v>1255</v>
      </c>
      <c r="N1145" t="s">
        <v>1255</v>
      </c>
      <c r="O1145" t="s">
        <v>1255</v>
      </c>
      <c r="P1145" t="s">
        <v>1255</v>
      </c>
    </row>
    <row r="1146" spans="1:16">
      <c r="A1146" t="s">
        <v>1255</v>
      </c>
      <c r="B1146" t="s">
        <v>1255</v>
      </c>
      <c r="C1146" t="s">
        <v>11299</v>
      </c>
      <c r="D1146" t="s">
        <v>11302</v>
      </c>
      <c r="E1146" t="s">
        <v>10109</v>
      </c>
      <c r="F1146" t="s">
        <v>9646</v>
      </c>
      <c r="G1146" t="s">
        <v>1255</v>
      </c>
      <c r="H1146" t="s">
        <v>1255</v>
      </c>
      <c r="I1146" t="s">
        <v>1255</v>
      </c>
      <c r="J1146" t="s">
        <v>1255</v>
      </c>
      <c r="K1146" t="s">
        <v>1255</v>
      </c>
      <c r="L1146" t="s">
        <v>1255</v>
      </c>
      <c r="M1146" t="s">
        <v>1255</v>
      </c>
      <c r="N1146" t="s">
        <v>1255</v>
      </c>
      <c r="O1146" t="s">
        <v>1255</v>
      </c>
      <c r="P1146" t="s">
        <v>1255</v>
      </c>
    </row>
    <row r="1147" spans="1:16">
      <c r="A1147" t="s">
        <v>1255</v>
      </c>
      <c r="B1147" t="s">
        <v>1255</v>
      </c>
      <c r="C1147" t="s">
        <v>11299</v>
      </c>
      <c r="D1147" t="s">
        <v>11303</v>
      </c>
      <c r="E1147" t="s">
        <v>10109</v>
      </c>
      <c r="F1147" t="s">
        <v>9646</v>
      </c>
      <c r="G1147" t="s">
        <v>1255</v>
      </c>
      <c r="H1147" t="s">
        <v>1255</v>
      </c>
      <c r="I1147" t="s">
        <v>1255</v>
      </c>
      <c r="J1147" t="s">
        <v>1255</v>
      </c>
      <c r="K1147" t="s">
        <v>1255</v>
      </c>
      <c r="L1147" t="s">
        <v>1255</v>
      </c>
      <c r="M1147" t="s">
        <v>1255</v>
      </c>
      <c r="N1147" t="s">
        <v>1255</v>
      </c>
      <c r="O1147" t="s">
        <v>1255</v>
      </c>
      <c r="P1147" t="s">
        <v>1255</v>
      </c>
    </row>
    <row r="1148" spans="1:16">
      <c r="A1148" t="s">
        <v>1255</v>
      </c>
      <c r="B1148" t="s">
        <v>1255</v>
      </c>
      <c r="C1148" t="s">
        <v>11299</v>
      </c>
      <c r="D1148" t="s">
        <v>11304</v>
      </c>
      <c r="E1148" t="s">
        <v>9646</v>
      </c>
      <c r="F1148" t="s">
        <v>11305</v>
      </c>
      <c r="G1148" t="s">
        <v>1255</v>
      </c>
      <c r="H1148" t="s">
        <v>1255</v>
      </c>
      <c r="I1148" t="s">
        <v>1255</v>
      </c>
      <c r="J1148" t="s">
        <v>1255</v>
      </c>
      <c r="K1148" t="s">
        <v>1255</v>
      </c>
      <c r="L1148" t="s">
        <v>1255</v>
      </c>
      <c r="M1148" t="s">
        <v>1255</v>
      </c>
      <c r="N1148" t="s">
        <v>1255</v>
      </c>
      <c r="O1148" t="s">
        <v>1255</v>
      </c>
      <c r="P1148" t="s">
        <v>1255</v>
      </c>
    </row>
    <row r="1149" spans="1:16">
      <c r="A1149" t="s">
        <v>1255</v>
      </c>
      <c r="B1149" t="s">
        <v>1255</v>
      </c>
      <c r="C1149" t="s">
        <v>11299</v>
      </c>
      <c r="D1149" t="s">
        <v>11306</v>
      </c>
      <c r="E1149" t="s">
        <v>9680</v>
      </c>
      <c r="F1149" t="s">
        <v>9646</v>
      </c>
      <c r="G1149" t="s">
        <v>1255</v>
      </c>
      <c r="H1149" t="s">
        <v>1255</v>
      </c>
      <c r="I1149" t="s">
        <v>1255</v>
      </c>
      <c r="J1149" t="s">
        <v>1255</v>
      </c>
      <c r="K1149" t="s">
        <v>1255</v>
      </c>
      <c r="L1149" t="s">
        <v>1255</v>
      </c>
      <c r="M1149" t="s">
        <v>1255</v>
      </c>
      <c r="N1149" t="s">
        <v>1255</v>
      </c>
      <c r="O1149" t="s">
        <v>1255</v>
      </c>
      <c r="P1149" t="s">
        <v>1255</v>
      </c>
    </row>
    <row r="1150" spans="1:16">
      <c r="A1150" t="s">
        <v>1255</v>
      </c>
      <c r="B1150" t="s">
        <v>1255</v>
      </c>
      <c r="C1150" t="s">
        <v>11299</v>
      </c>
      <c r="D1150" t="s">
        <v>11307</v>
      </c>
      <c r="E1150" t="s">
        <v>9680</v>
      </c>
      <c r="F1150" t="s">
        <v>9646</v>
      </c>
      <c r="G1150" t="s">
        <v>1255</v>
      </c>
      <c r="H1150" t="s">
        <v>1255</v>
      </c>
      <c r="I1150" t="s">
        <v>1255</v>
      </c>
      <c r="J1150" t="s">
        <v>1255</v>
      </c>
      <c r="K1150" t="s">
        <v>1255</v>
      </c>
      <c r="L1150" t="s">
        <v>1255</v>
      </c>
      <c r="M1150" t="s">
        <v>1255</v>
      </c>
      <c r="N1150" t="s">
        <v>1255</v>
      </c>
      <c r="O1150" t="s">
        <v>1255</v>
      </c>
      <c r="P1150" t="s">
        <v>1255</v>
      </c>
    </row>
    <row r="1151" spans="1:16">
      <c r="A1151" t="s">
        <v>1255</v>
      </c>
      <c r="B1151" t="s">
        <v>11308</v>
      </c>
      <c r="C1151" t="s">
        <v>11309</v>
      </c>
      <c r="D1151" t="s">
        <v>11308</v>
      </c>
      <c r="E1151" t="s">
        <v>9730</v>
      </c>
      <c r="F1151" t="s">
        <v>1255</v>
      </c>
      <c r="G1151" t="s">
        <v>1255</v>
      </c>
      <c r="H1151" t="s">
        <v>1255</v>
      </c>
      <c r="I1151" t="s">
        <v>1255</v>
      </c>
      <c r="J1151" t="s">
        <v>1255</v>
      </c>
      <c r="K1151" t="s">
        <v>1255</v>
      </c>
      <c r="L1151" t="s">
        <v>1255</v>
      </c>
      <c r="M1151" t="s">
        <v>1255</v>
      </c>
      <c r="N1151" t="s">
        <v>1255</v>
      </c>
      <c r="O1151" t="s">
        <v>1255</v>
      </c>
      <c r="P1151" t="s">
        <v>1255</v>
      </c>
    </row>
    <row r="1152" spans="1:16">
      <c r="A1152" t="s">
        <v>1255</v>
      </c>
      <c r="B1152" t="s">
        <v>1255</v>
      </c>
      <c r="C1152" t="s">
        <v>11309</v>
      </c>
      <c r="D1152" t="s">
        <v>11310</v>
      </c>
      <c r="E1152" t="s">
        <v>9705</v>
      </c>
      <c r="F1152" t="s">
        <v>1255</v>
      </c>
      <c r="G1152" t="s">
        <v>1255</v>
      </c>
      <c r="H1152" t="s">
        <v>1255</v>
      </c>
      <c r="I1152" t="s">
        <v>1255</v>
      </c>
      <c r="J1152" t="s">
        <v>1255</v>
      </c>
      <c r="K1152" t="s">
        <v>1255</v>
      </c>
      <c r="L1152" t="s">
        <v>1255</v>
      </c>
      <c r="M1152" t="s">
        <v>1255</v>
      </c>
      <c r="N1152" t="s">
        <v>1255</v>
      </c>
      <c r="O1152" t="s">
        <v>1255</v>
      </c>
      <c r="P1152" t="s">
        <v>1255</v>
      </c>
    </row>
    <row r="1153" spans="1:16">
      <c r="A1153" t="s">
        <v>1255</v>
      </c>
      <c r="B1153" t="s">
        <v>1255</v>
      </c>
      <c r="C1153" t="s">
        <v>11309</v>
      </c>
      <c r="D1153" t="s">
        <v>11311</v>
      </c>
      <c r="E1153" t="s">
        <v>10109</v>
      </c>
      <c r="F1153" t="s">
        <v>1255</v>
      </c>
      <c r="G1153" t="s">
        <v>1255</v>
      </c>
      <c r="H1153" t="s">
        <v>1255</v>
      </c>
      <c r="I1153" t="s">
        <v>1255</v>
      </c>
      <c r="J1153" t="s">
        <v>1255</v>
      </c>
      <c r="K1153" t="s">
        <v>1255</v>
      </c>
      <c r="L1153" t="s">
        <v>1255</v>
      </c>
      <c r="M1153" t="s">
        <v>1255</v>
      </c>
      <c r="N1153" t="s">
        <v>1255</v>
      </c>
      <c r="O1153" t="s">
        <v>1255</v>
      </c>
      <c r="P1153" t="s">
        <v>1255</v>
      </c>
    </row>
    <row r="1154" spans="1:16">
      <c r="A1154" t="s">
        <v>1255</v>
      </c>
      <c r="B1154" t="s">
        <v>1255</v>
      </c>
      <c r="C1154" t="s">
        <v>11309</v>
      </c>
      <c r="D1154" t="s">
        <v>11312</v>
      </c>
      <c r="E1154" t="s">
        <v>10109</v>
      </c>
      <c r="F1154" t="s">
        <v>1255</v>
      </c>
      <c r="G1154" t="s">
        <v>1255</v>
      </c>
      <c r="H1154" t="s">
        <v>1255</v>
      </c>
      <c r="I1154" t="s">
        <v>1255</v>
      </c>
      <c r="J1154" t="s">
        <v>1255</v>
      </c>
      <c r="K1154" t="s">
        <v>1255</v>
      </c>
      <c r="L1154" t="s">
        <v>1255</v>
      </c>
      <c r="M1154" t="s">
        <v>1255</v>
      </c>
      <c r="N1154" t="s">
        <v>1255</v>
      </c>
      <c r="O1154" t="s">
        <v>1255</v>
      </c>
      <c r="P1154" t="s">
        <v>1255</v>
      </c>
    </row>
    <row r="1155" spans="1:16">
      <c r="A1155" t="s">
        <v>1255</v>
      </c>
      <c r="B1155" t="s">
        <v>11313</v>
      </c>
      <c r="C1155" t="s">
        <v>11309</v>
      </c>
      <c r="D1155" t="s">
        <v>11314</v>
      </c>
      <c r="E1155" t="s">
        <v>10109</v>
      </c>
      <c r="F1155" t="s">
        <v>1255</v>
      </c>
      <c r="G1155" t="s">
        <v>1255</v>
      </c>
      <c r="H1155" t="s">
        <v>1255</v>
      </c>
      <c r="I1155" t="s">
        <v>1255</v>
      </c>
      <c r="J1155" t="s">
        <v>1255</v>
      </c>
      <c r="K1155" t="s">
        <v>1255</v>
      </c>
      <c r="L1155" t="s">
        <v>1255</v>
      </c>
      <c r="M1155" t="s">
        <v>1255</v>
      </c>
      <c r="N1155" t="s">
        <v>1255</v>
      </c>
      <c r="O1155" t="s">
        <v>1255</v>
      </c>
      <c r="P1155" t="s">
        <v>1255</v>
      </c>
    </row>
    <row r="1156" spans="1:16">
      <c r="A1156" t="s">
        <v>1255</v>
      </c>
      <c r="B1156" t="s">
        <v>1255</v>
      </c>
      <c r="C1156" t="s">
        <v>11309</v>
      </c>
      <c r="D1156" t="s">
        <v>11315</v>
      </c>
      <c r="E1156" t="s">
        <v>10109</v>
      </c>
      <c r="F1156" t="s">
        <v>1255</v>
      </c>
      <c r="G1156" t="s">
        <v>1255</v>
      </c>
      <c r="H1156" t="s">
        <v>1255</v>
      </c>
      <c r="I1156" t="s">
        <v>1255</v>
      </c>
      <c r="J1156" t="s">
        <v>1255</v>
      </c>
      <c r="K1156" t="s">
        <v>1255</v>
      </c>
      <c r="L1156" t="s">
        <v>1255</v>
      </c>
      <c r="M1156" t="s">
        <v>1255</v>
      </c>
      <c r="N1156" t="s">
        <v>1255</v>
      </c>
      <c r="O1156" t="s">
        <v>1255</v>
      </c>
      <c r="P1156" t="s">
        <v>1255</v>
      </c>
    </row>
    <row r="1157" spans="1:16">
      <c r="A1157" t="s">
        <v>1255</v>
      </c>
      <c r="B1157" t="s">
        <v>1255</v>
      </c>
      <c r="C1157" t="s">
        <v>11316</v>
      </c>
      <c r="D1157" t="s">
        <v>11317</v>
      </c>
      <c r="E1157" t="s">
        <v>9646</v>
      </c>
      <c r="F1157" t="s">
        <v>10806</v>
      </c>
      <c r="G1157" t="s">
        <v>1255</v>
      </c>
      <c r="H1157" t="s">
        <v>1255</v>
      </c>
      <c r="I1157" t="s">
        <v>1255</v>
      </c>
      <c r="J1157" t="s">
        <v>1255</v>
      </c>
      <c r="K1157" t="s">
        <v>1255</v>
      </c>
      <c r="L1157" t="s">
        <v>1255</v>
      </c>
      <c r="M1157" t="s">
        <v>1255</v>
      </c>
      <c r="N1157" t="s">
        <v>1255</v>
      </c>
      <c r="O1157" t="s">
        <v>1255</v>
      </c>
      <c r="P1157" t="s">
        <v>1255</v>
      </c>
    </row>
    <row r="1158" spans="1:16">
      <c r="A1158" t="s">
        <v>1255</v>
      </c>
      <c r="B1158" t="s">
        <v>1255</v>
      </c>
      <c r="C1158" t="s">
        <v>11316</v>
      </c>
      <c r="D1158" t="s">
        <v>11318</v>
      </c>
      <c r="E1158" t="s">
        <v>9646</v>
      </c>
      <c r="F1158" t="s">
        <v>10806</v>
      </c>
      <c r="G1158" t="s">
        <v>1255</v>
      </c>
      <c r="H1158" t="s">
        <v>1255</v>
      </c>
      <c r="I1158" t="s">
        <v>1255</v>
      </c>
      <c r="J1158" t="s">
        <v>1255</v>
      </c>
      <c r="K1158" t="s">
        <v>1255</v>
      </c>
      <c r="L1158" t="s">
        <v>1255</v>
      </c>
      <c r="M1158" t="s">
        <v>1255</v>
      </c>
      <c r="N1158" t="s">
        <v>1255</v>
      </c>
      <c r="O1158" t="s">
        <v>1255</v>
      </c>
      <c r="P1158" t="s">
        <v>1255</v>
      </c>
    </row>
    <row r="1159" spans="1:16">
      <c r="A1159" t="s">
        <v>1255</v>
      </c>
      <c r="B1159" t="s">
        <v>1255</v>
      </c>
      <c r="C1159" t="s">
        <v>11316</v>
      </c>
      <c r="D1159" t="s">
        <v>11319</v>
      </c>
      <c r="E1159" t="s">
        <v>9646</v>
      </c>
      <c r="F1159" t="s">
        <v>10806</v>
      </c>
      <c r="G1159" t="s">
        <v>1255</v>
      </c>
      <c r="H1159" t="s">
        <v>1255</v>
      </c>
      <c r="I1159" t="s">
        <v>1255</v>
      </c>
      <c r="J1159" t="s">
        <v>1255</v>
      </c>
      <c r="K1159" t="s">
        <v>1255</v>
      </c>
      <c r="L1159" t="s">
        <v>1255</v>
      </c>
      <c r="M1159" t="s">
        <v>1255</v>
      </c>
      <c r="N1159" t="s">
        <v>1255</v>
      </c>
      <c r="O1159" t="s">
        <v>1255</v>
      </c>
      <c r="P1159" t="s">
        <v>1255</v>
      </c>
    </row>
    <row r="1160" spans="1:16">
      <c r="A1160" t="s">
        <v>1255</v>
      </c>
      <c r="B1160" t="s">
        <v>1255</v>
      </c>
      <c r="C1160" t="s">
        <v>11316</v>
      </c>
      <c r="D1160" t="s">
        <v>11320</v>
      </c>
      <c r="E1160" t="s">
        <v>10109</v>
      </c>
      <c r="F1160" t="s">
        <v>1255</v>
      </c>
      <c r="G1160" t="s">
        <v>1255</v>
      </c>
      <c r="H1160" t="s">
        <v>1255</v>
      </c>
      <c r="I1160" t="s">
        <v>1255</v>
      </c>
      <c r="J1160" t="s">
        <v>1255</v>
      </c>
      <c r="K1160" t="s">
        <v>1255</v>
      </c>
      <c r="L1160" t="s">
        <v>1255</v>
      </c>
      <c r="M1160" t="s">
        <v>1255</v>
      </c>
      <c r="N1160" t="s">
        <v>1255</v>
      </c>
      <c r="O1160" t="s">
        <v>1255</v>
      </c>
      <c r="P1160" t="s">
        <v>1255</v>
      </c>
    </row>
    <row r="1161" spans="1:16">
      <c r="A1161" t="s">
        <v>1255</v>
      </c>
      <c r="B1161" t="s">
        <v>1255</v>
      </c>
      <c r="C1161" t="s">
        <v>11316</v>
      </c>
      <c r="D1161" t="s">
        <v>11321</v>
      </c>
      <c r="E1161" t="s">
        <v>10109</v>
      </c>
      <c r="F1161" t="s">
        <v>9646</v>
      </c>
      <c r="G1161" t="s">
        <v>1255</v>
      </c>
      <c r="H1161" t="s">
        <v>1255</v>
      </c>
      <c r="I1161" t="s">
        <v>1255</v>
      </c>
      <c r="J1161" t="s">
        <v>1255</v>
      </c>
      <c r="K1161" t="s">
        <v>1255</v>
      </c>
      <c r="L1161" t="s">
        <v>1255</v>
      </c>
      <c r="M1161" t="s">
        <v>1255</v>
      </c>
      <c r="N1161" t="s">
        <v>1255</v>
      </c>
      <c r="O1161" t="s">
        <v>1255</v>
      </c>
      <c r="P1161" t="s">
        <v>1255</v>
      </c>
    </row>
    <row r="1162" spans="1:16">
      <c r="A1162" t="s">
        <v>1255</v>
      </c>
      <c r="B1162" t="s">
        <v>1255</v>
      </c>
      <c r="C1162" t="s">
        <v>11316</v>
      </c>
      <c r="D1162" t="s">
        <v>11322</v>
      </c>
      <c r="E1162" t="s">
        <v>10109</v>
      </c>
      <c r="F1162" t="s">
        <v>9646</v>
      </c>
      <c r="G1162" t="s">
        <v>1255</v>
      </c>
      <c r="H1162" t="s">
        <v>1255</v>
      </c>
      <c r="I1162" t="s">
        <v>1255</v>
      </c>
      <c r="J1162" t="s">
        <v>1255</v>
      </c>
      <c r="K1162" t="s">
        <v>1255</v>
      </c>
      <c r="L1162" t="s">
        <v>1255</v>
      </c>
      <c r="M1162" t="s">
        <v>1255</v>
      </c>
      <c r="N1162" t="s">
        <v>1255</v>
      </c>
      <c r="O1162" t="s">
        <v>1255</v>
      </c>
      <c r="P1162" t="s">
        <v>1255</v>
      </c>
    </row>
    <row r="1163" spans="1:16">
      <c r="A1163" t="s">
        <v>1255</v>
      </c>
      <c r="B1163" t="s">
        <v>1255</v>
      </c>
      <c r="C1163" t="s">
        <v>11316</v>
      </c>
      <c r="D1163" t="s">
        <v>11323</v>
      </c>
      <c r="E1163" t="s">
        <v>10109</v>
      </c>
      <c r="F1163" t="s">
        <v>9646</v>
      </c>
      <c r="G1163" t="s">
        <v>1255</v>
      </c>
      <c r="H1163" t="s">
        <v>1255</v>
      </c>
      <c r="I1163" t="s">
        <v>1255</v>
      </c>
      <c r="J1163" t="s">
        <v>1255</v>
      </c>
      <c r="K1163" t="s">
        <v>1255</v>
      </c>
      <c r="L1163" t="s">
        <v>1255</v>
      </c>
      <c r="M1163" t="s">
        <v>1255</v>
      </c>
      <c r="N1163" t="s">
        <v>1255</v>
      </c>
      <c r="O1163" t="s">
        <v>1255</v>
      </c>
      <c r="P1163" t="s">
        <v>1255</v>
      </c>
    </row>
    <row r="1164" spans="1:16">
      <c r="A1164" t="s">
        <v>1255</v>
      </c>
      <c r="B1164" t="s">
        <v>1255</v>
      </c>
      <c r="C1164" t="s">
        <v>11316</v>
      </c>
      <c r="D1164" t="s">
        <v>11324</v>
      </c>
      <c r="E1164" t="s">
        <v>10109</v>
      </c>
      <c r="F1164" t="s">
        <v>9646</v>
      </c>
      <c r="G1164" t="s">
        <v>1255</v>
      </c>
      <c r="H1164" t="s">
        <v>1255</v>
      </c>
      <c r="I1164" t="s">
        <v>1255</v>
      </c>
      <c r="J1164" t="s">
        <v>1255</v>
      </c>
      <c r="K1164" t="s">
        <v>1255</v>
      </c>
      <c r="L1164" t="s">
        <v>1255</v>
      </c>
      <c r="M1164" t="s">
        <v>1255</v>
      </c>
      <c r="N1164" t="s">
        <v>1255</v>
      </c>
      <c r="O1164" t="s">
        <v>1255</v>
      </c>
      <c r="P1164" t="s">
        <v>1255</v>
      </c>
    </row>
    <row r="1165" spans="1:16">
      <c r="A1165" t="s">
        <v>1255</v>
      </c>
      <c r="B1165" t="s">
        <v>1255</v>
      </c>
      <c r="C1165" t="s">
        <v>11316</v>
      </c>
      <c r="D1165" t="s">
        <v>11325</v>
      </c>
      <c r="E1165" t="s">
        <v>9680</v>
      </c>
      <c r="F1165" t="s">
        <v>9646</v>
      </c>
      <c r="G1165" t="s">
        <v>1255</v>
      </c>
      <c r="H1165" t="s">
        <v>1255</v>
      </c>
      <c r="I1165" t="s">
        <v>1255</v>
      </c>
      <c r="J1165" t="s">
        <v>1255</v>
      </c>
      <c r="K1165" t="s">
        <v>1255</v>
      </c>
      <c r="L1165" t="s">
        <v>1255</v>
      </c>
      <c r="M1165" t="s">
        <v>1255</v>
      </c>
      <c r="N1165" t="s">
        <v>1255</v>
      </c>
      <c r="O1165" t="s">
        <v>1255</v>
      </c>
      <c r="P1165" t="s">
        <v>1255</v>
      </c>
    </row>
    <row r="1166" spans="1:16">
      <c r="A1166" t="s">
        <v>1255</v>
      </c>
      <c r="B1166" t="s">
        <v>1255</v>
      </c>
      <c r="C1166" t="s">
        <v>11316</v>
      </c>
      <c r="D1166" t="s">
        <v>11326</v>
      </c>
      <c r="E1166" t="s">
        <v>11123</v>
      </c>
      <c r="F1166" t="s">
        <v>9646</v>
      </c>
      <c r="G1166" t="s">
        <v>1255</v>
      </c>
      <c r="H1166" t="s">
        <v>1255</v>
      </c>
      <c r="I1166" t="s">
        <v>1255</v>
      </c>
      <c r="J1166" t="s">
        <v>1255</v>
      </c>
      <c r="K1166" t="s">
        <v>1255</v>
      </c>
      <c r="L1166" t="s">
        <v>1255</v>
      </c>
      <c r="M1166" t="s">
        <v>1255</v>
      </c>
      <c r="N1166" t="s">
        <v>1255</v>
      </c>
      <c r="O1166" t="s">
        <v>1255</v>
      </c>
      <c r="P1166" t="s">
        <v>1255</v>
      </c>
    </row>
    <row r="1167" spans="1:16">
      <c r="A1167" t="s">
        <v>1255</v>
      </c>
      <c r="B1167" t="s">
        <v>1255</v>
      </c>
      <c r="C1167" t="s">
        <v>11316</v>
      </c>
      <c r="D1167" t="s">
        <v>11327</v>
      </c>
      <c r="E1167" t="s">
        <v>9730</v>
      </c>
      <c r="F1167" t="s">
        <v>9646</v>
      </c>
      <c r="G1167" t="s">
        <v>1255</v>
      </c>
      <c r="H1167" t="s">
        <v>1255</v>
      </c>
      <c r="I1167" t="s">
        <v>1255</v>
      </c>
      <c r="J1167" t="s">
        <v>1255</v>
      </c>
      <c r="K1167" t="s">
        <v>1255</v>
      </c>
      <c r="L1167" t="s">
        <v>1255</v>
      </c>
      <c r="M1167" t="s">
        <v>1255</v>
      </c>
      <c r="N1167" t="s">
        <v>1255</v>
      </c>
      <c r="O1167" t="s">
        <v>1255</v>
      </c>
      <c r="P1167" t="s">
        <v>1255</v>
      </c>
    </row>
    <row r="1168" spans="1:16">
      <c r="A1168" t="s">
        <v>1255</v>
      </c>
      <c r="B1168" t="s">
        <v>1255</v>
      </c>
      <c r="C1168" t="s">
        <v>11328</v>
      </c>
      <c r="D1168" t="s">
        <v>11329</v>
      </c>
      <c r="E1168" t="s">
        <v>9646</v>
      </c>
      <c r="F1168" t="s">
        <v>10806</v>
      </c>
      <c r="G1168" t="s">
        <v>1255</v>
      </c>
      <c r="H1168" t="s">
        <v>1255</v>
      </c>
      <c r="I1168" t="s">
        <v>1255</v>
      </c>
      <c r="J1168" t="s">
        <v>1255</v>
      </c>
      <c r="K1168" t="s">
        <v>1255</v>
      </c>
      <c r="L1168" t="s">
        <v>1255</v>
      </c>
      <c r="M1168" t="s">
        <v>1255</v>
      </c>
      <c r="N1168" t="s">
        <v>1255</v>
      </c>
      <c r="O1168" t="s">
        <v>1255</v>
      </c>
      <c r="P1168" t="s">
        <v>1255</v>
      </c>
    </row>
    <row r="1169" spans="1:16">
      <c r="A1169" t="s">
        <v>1255</v>
      </c>
      <c r="B1169" t="s">
        <v>1255</v>
      </c>
      <c r="C1169" t="s">
        <v>11328</v>
      </c>
      <c r="D1169" t="s">
        <v>11330</v>
      </c>
      <c r="E1169" t="s">
        <v>9646</v>
      </c>
      <c r="F1169" t="s">
        <v>10806</v>
      </c>
      <c r="G1169" t="s">
        <v>1255</v>
      </c>
      <c r="H1169" t="s">
        <v>1255</v>
      </c>
      <c r="I1169" t="s">
        <v>1255</v>
      </c>
      <c r="J1169" t="s">
        <v>1255</v>
      </c>
      <c r="K1169" t="s">
        <v>1255</v>
      </c>
      <c r="L1169" t="s">
        <v>1255</v>
      </c>
      <c r="M1169" t="s">
        <v>1255</v>
      </c>
      <c r="N1169" t="s">
        <v>1255</v>
      </c>
      <c r="O1169" t="s">
        <v>1255</v>
      </c>
      <c r="P1169" t="s">
        <v>1255</v>
      </c>
    </row>
    <row r="1170" spans="1:16">
      <c r="A1170" t="s">
        <v>1255</v>
      </c>
      <c r="B1170" t="s">
        <v>1255</v>
      </c>
      <c r="C1170" t="s">
        <v>11328</v>
      </c>
      <c r="D1170" t="s">
        <v>11331</v>
      </c>
      <c r="E1170" t="s">
        <v>9646</v>
      </c>
      <c r="F1170" t="s">
        <v>10806</v>
      </c>
      <c r="G1170" t="s">
        <v>1255</v>
      </c>
      <c r="H1170" t="s">
        <v>1255</v>
      </c>
      <c r="I1170" t="s">
        <v>1255</v>
      </c>
      <c r="J1170" t="s">
        <v>1255</v>
      </c>
      <c r="K1170" t="s">
        <v>1255</v>
      </c>
      <c r="L1170" t="s">
        <v>1255</v>
      </c>
      <c r="M1170" t="s">
        <v>1255</v>
      </c>
      <c r="N1170" t="s">
        <v>1255</v>
      </c>
      <c r="O1170" t="s">
        <v>1255</v>
      </c>
      <c r="P1170" t="s">
        <v>1255</v>
      </c>
    </row>
    <row r="1171" spans="1:16">
      <c r="A1171" t="s">
        <v>1255</v>
      </c>
      <c r="B1171" t="s">
        <v>1255</v>
      </c>
      <c r="C1171" t="s">
        <v>11328</v>
      </c>
      <c r="D1171" t="s">
        <v>11332</v>
      </c>
      <c r="E1171" t="s">
        <v>9730</v>
      </c>
      <c r="F1171" t="s">
        <v>1255</v>
      </c>
      <c r="G1171" t="s">
        <v>1255</v>
      </c>
      <c r="H1171" t="s">
        <v>1255</v>
      </c>
      <c r="I1171" t="s">
        <v>1255</v>
      </c>
      <c r="J1171" t="s">
        <v>1255</v>
      </c>
      <c r="K1171" t="s">
        <v>1255</v>
      </c>
      <c r="L1171" t="s">
        <v>1255</v>
      </c>
      <c r="M1171" t="s">
        <v>1255</v>
      </c>
      <c r="N1171" t="s">
        <v>1255</v>
      </c>
      <c r="O1171" t="s">
        <v>1255</v>
      </c>
      <c r="P1171" t="s">
        <v>1255</v>
      </c>
    </row>
    <row r="1172" spans="1:16">
      <c r="A1172" t="s">
        <v>1255</v>
      </c>
      <c r="B1172" t="s">
        <v>11333</v>
      </c>
      <c r="C1172" t="s">
        <v>11328</v>
      </c>
      <c r="D1172" t="s">
        <v>11333</v>
      </c>
      <c r="E1172" t="s">
        <v>9680</v>
      </c>
      <c r="F1172" t="s">
        <v>9646</v>
      </c>
      <c r="G1172" t="s">
        <v>1255</v>
      </c>
      <c r="H1172" t="s">
        <v>1255</v>
      </c>
      <c r="I1172" t="s">
        <v>1255</v>
      </c>
      <c r="J1172" t="s">
        <v>1255</v>
      </c>
      <c r="K1172" t="s">
        <v>1255</v>
      </c>
      <c r="L1172" t="s">
        <v>1255</v>
      </c>
      <c r="M1172" t="s">
        <v>1255</v>
      </c>
      <c r="N1172" t="s">
        <v>1255</v>
      </c>
      <c r="O1172" t="s">
        <v>1255</v>
      </c>
      <c r="P1172" t="s">
        <v>1255</v>
      </c>
    </row>
    <row r="1173" spans="1:16">
      <c r="A1173" t="s">
        <v>1255</v>
      </c>
      <c r="B1173" t="s">
        <v>11334</v>
      </c>
      <c r="C1173" t="s">
        <v>11328</v>
      </c>
      <c r="D1173" t="s">
        <v>11334</v>
      </c>
      <c r="E1173" t="s">
        <v>9730</v>
      </c>
      <c r="F1173" t="s">
        <v>9646</v>
      </c>
      <c r="G1173" t="s">
        <v>1255</v>
      </c>
      <c r="H1173" t="s">
        <v>1255</v>
      </c>
      <c r="I1173" t="s">
        <v>1255</v>
      </c>
      <c r="J1173" t="s">
        <v>1255</v>
      </c>
      <c r="K1173" t="s">
        <v>1255</v>
      </c>
      <c r="L1173" t="s">
        <v>1255</v>
      </c>
      <c r="M1173" t="s">
        <v>1255</v>
      </c>
      <c r="N1173" t="s">
        <v>1255</v>
      </c>
      <c r="O1173" t="s">
        <v>1255</v>
      </c>
      <c r="P1173" t="s">
        <v>1255</v>
      </c>
    </row>
    <row r="1174" spans="1:16">
      <c r="A1174" t="s">
        <v>1255</v>
      </c>
      <c r="B1174" t="s">
        <v>8766</v>
      </c>
      <c r="C1174" t="s">
        <v>11328</v>
      </c>
      <c r="D1174" t="s">
        <v>11335</v>
      </c>
      <c r="E1174" t="s">
        <v>9730</v>
      </c>
      <c r="F1174" t="s">
        <v>9646</v>
      </c>
      <c r="G1174" t="s">
        <v>1255</v>
      </c>
      <c r="H1174" t="s">
        <v>1255</v>
      </c>
      <c r="I1174" t="s">
        <v>1255</v>
      </c>
      <c r="J1174" t="s">
        <v>1255</v>
      </c>
      <c r="K1174" t="s">
        <v>1255</v>
      </c>
      <c r="L1174" t="s">
        <v>1255</v>
      </c>
      <c r="M1174" t="s">
        <v>1255</v>
      </c>
      <c r="N1174" t="s">
        <v>1255</v>
      </c>
      <c r="O1174" t="s">
        <v>1255</v>
      </c>
      <c r="P1174" t="s">
        <v>1255</v>
      </c>
    </row>
    <row r="1175" spans="1:16">
      <c r="A1175" t="s">
        <v>1255</v>
      </c>
      <c r="B1175" t="s">
        <v>8767</v>
      </c>
      <c r="C1175" t="s">
        <v>11328</v>
      </c>
      <c r="D1175" t="s">
        <v>11336</v>
      </c>
      <c r="E1175" t="s">
        <v>9645</v>
      </c>
      <c r="F1175" t="s">
        <v>9646</v>
      </c>
      <c r="G1175" t="s">
        <v>1255</v>
      </c>
      <c r="H1175" t="s">
        <v>1255</v>
      </c>
      <c r="I1175" t="s">
        <v>1255</v>
      </c>
      <c r="J1175" t="s">
        <v>1255</v>
      </c>
      <c r="K1175" t="s">
        <v>1255</v>
      </c>
      <c r="L1175" t="s">
        <v>1255</v>
      </c>
      <c r="M1175" t="s">
        <v>1255</v>
      </c>
      <c r="N1175" t="s">
        <v>1255</v>
      </c>
      <c r="O1175" t="s">
        <v>1255</v>
      </c>
      <c r="P1175" t="s">
        <v>1255</v>
      </c>
    </row>
    <row r="1176" spans="1:16">
      <c r="A1176" t="s">
        <v>1255</v>
      </c>
      <c r="B1176" t="s">
        <v>8768</v>
      </c>
      <c r="C1176" t="s">
        <v>11328</v>
      </c>
      <c r="D1176" t="s">
        <v>11337</v>
      </c>
      <c r="E1176" t="s">
        <v>10029</v>
      </c>
      <c r="F1176" t="s">
        <v>9646</v>
      </c>
      <c r="G1176" t="s">
        <v>1255</v>
      </c>
      <c r="H1176" t="s">
        <v>1255</v>
      </c>
      <c r="I1176" t="s">
        <v>1255</v>
      </c>
      <c r="J1176" t="s">
        <v>1255</v>
      </c>
      <c r="K1176" t="s">
        <v>1255</v>
      </c>
      <c r="L1176" t="s">
        <v>1255</v>
      </c>
      <c r="M1176" t="s">
        <v>1255</v>
      </c>
      <c r="N1176" t="s">
        <v>1255</v>
      </c>
      <c r="O1176" t="s">
        <v>1255</v>
      </c>
      <c r="P1176" t="s">
        <v>1255</v>
      </c>
    </row>
    <row r="1177" spans="1:16">
      <c r="A1177" t="s">
        <v>1255</v>
      </c>
      <c r="B1177" t="s">
        <v>8769</v>
      </c>
      <c r="C1177" t="s">
        <v>11328</v>
      </c>
      <c r="D1177" t="s">
        <v>11338</v>
      </c>
      <c r="E1177" t="s">
        <v>9874</v>
      </c>
      <c r="F1177" t="s">
        <v>9646</v>
      </c>
      <c r="G1177" t="s">
        <v>1255</v>
      </c>
      <c r="H1177" t="s">
        <v>1255</v>
      </c>
      <c r="I1177" t="s">
        <v>1255</v>
      </c>
      <c r="J1177" t="s">
        <v>1255</v>
      </c>
      <c r="K1177" t="s">
        <v>1255</v>
      </c>
      <c r="L1177" t="s">
        <v>1255</v>
      </c>
      <c r="M1177" t="s">
        <v>1255</v>
      </c>
      <c r="N1177" t="s">
        <v>1255</v>
      </c>
      <c r="O1177" t="s">
        <v>1255</v>
      </c>
      <c r="P1177" t="s">
        <v>1255</v>
      </c>
    </row>
    <row r="1178" spans="1:16">
      <c r="A1178" t="s">
        <v>1255</v>
      </c>
      <c r="B1178" t="s">
        <v>8876</v>
      </c>
      <c r="C1178" t="s">
        <v>11328</v>
      </c>
      <c r="D1178" t="s">
        <v>11339</v>
      </c>
      <c r="E1178" t="s">
        <v>10109</v>
      </c>
      <c r="F1178" t="s">
        <v>9646</v>
      </c>
      <c r="G1178" t="s">
        <v>1255</v>
      </c>
      <c r="H1178" t="s">
        <v>1255</v>
      </c>
      <c r="I1178" t="s">
        <v>1255</v>
      </c>
      <c r="J1178" t="s">
        <v>1255</v>
      </c>
      <c r="K1178" t="s">
        <v>1255</v>
      </c>
      <c r="L1178" t="s">
        <v>1255</v>
      </c>
      <c r="M1178" t="s">
        <v>1255</v>
      </c>
      <c r="N1178" t="s">
        <v>1255</v>
      </c>
      <c r="O1178" t="s">
        <v>1255</v>
      </c>
      <c r="P1178" t="s">
        <v>1255</v>
      </c>
    </row>
    <row r="1179" spans="1:16">
      <c r="A1179" t="s">
        <v>1255</v>
      </c>
      <c r="B1179" t="s">
        <v>11340</v>
      </c>
      <c r="C1179" t="s">
        <v>11328</v>
      </c>
      <c r="D1179" t="s">
        <v>11341</v>
      </c>
      <c r="E1179" t="s">
        <v>10029</v>
      </c>
      <c r="F1179" t="s">
        <v>9646</v>
      </c>
      <c r="G1179" t="s">
        <v>1255</v>
      </c>
      <c r="H1179" t="s">
        <v>1255</v>
      </c>
      <c r="I1179" t="s">
        <v>1255</v>
      </c>
      <c r="J1179" t="s">
        <v>1255</v>
      </c>
      <c r="K1179" t="s">
        <v>1255</v>
      </c>
      <c r="L1179" t="s">
        <v>1255</v>
      </c>
      <c r="M1179" t="s">
        <v>1255</v>
      </c>
      <c r="N1179" t="s">
        <v>1255</v>
      </c>
      <c r="O1179" t="s">
        <v>1255</v>
      </c>
      <c r="P1179" t="s">
        <v>1255</v>
      </c>
    </row>
    <row r="1180" spans="1:16">
      <c r="A1180" t="s">
        <v>1255</v>
      </c>
      <c r="B1180" t="s">
        <v>1255</v>
      </c>
      <c r="C1180" t="s">
        <v>11342</v>
      </c>
      <c r="D1180" t="s">
        <v>11343</v>
      </c>
      <c r="E1180" t="s">
        <v>9646</v>
      </c>
      <c r="F1180" t="s">
        <v>11191</v>
      </c>
      <c r="G1180" t="s">
        <v>1255</v>
      </c>
      <c r="H1180" t="s">
        <v>1255</v>
      </c>
      <c r="I1180" t="s">
        <v>1255</v>
      </c>
      <c r="J1180" t="s">
        <v>1255</v>
      </c>
      <c r="K1180" t="s">
        <v>1255</v>
      </c>
      <c r="L1180" t="s">
        <v>1255</v>
      </c>
      <c r="M1180" t="s">
        <v>1255</v>
      </c>
      <c r="N1180" t="s">
        <v>1255</v>
      </c>
      <c r="O1180" t="s">
        <v>1255</v>
      </c>
      <c r="P1180" t="s">
        <v>1255</v>
      </c>
    </row>
    <row r="1181" spans="1:16">
      <c r="A1181" t="s">
        <v>1255</v>
      </c>
      <c r="B1181" t="s">
        <v>1255</v>
      </c>
      <c r="C1181" t="s">
        <v>11342</v>
      </c>
      <c r="D1181" t="s">
        <v>11344</v>
      </c>
      <c r="E1181" t="s">
        <v>9646</v>
      </c>
      <c r="F1181" t="s">
        <v>11054</v>
      </c>
      <c r="G1181" t="s">
        <v>1255</v>
      </c>
      <c r="H1181" t="s">
        <v>1255</v>
      </c>
      <c r="I1181" t="s">
        <v>1255</v>
      </c>
      <c r="J1181" t="s">
        <v>1255</v>
      </c>
      <c r="K1181" t="s">
        <v>1255</v>
      </c>
      <c r="L1181" t="s">
        <v>1255</v>
      </c>
      <c r="M1181" t="s">
        <v>1255</v>
      </c>
      <c r="N1181" t="s">
        <v>1255</v>
      </c>
      <c r="O1181" t="s">
        <v>1255</v>
      </c>
      <c r="P1181" t="s">
        <v>1255</v>
      </c>
    </row>
    <row r="1182" spans="1:16">
      <c r="A1182" t="s">
        <v>1255</v>
      </c>
      <c r="B1182" t="s">
        <v>1255</v>
      </c>
      <c r="C1182" t="s">
        <v>11342</v>
      </c>
      <c r="D1182" t="s">
        <v>11345</v>
      </c>
      <c r="E1182" t="s">
        <v>9646</v>
      </c>
      <c r="F1182" t="s">
        <v>10936</v>
      </c>
      <c r="G1182" t="s">
        <v>1255</v>
      </c>
      <c r="H1182" t="s">
        <v>1255</v>
      </c>
      <c r="I1182" t="s">
        <v>1255</v>
      </c>
      <c r="J1182" t="s">
        <v>1255</v>
      </c>
      <c r="K1182" t="s">
        <v>1255</v>
      </c>
      <c r="L1182" t="s">
        <v>1255</v>
      </c>
      <c r="M1182" t="s">
        <v>1255</v>
      </c>
      <c r="N1182" t="s">
        <v>1255</v>
      </c>
      <c r="O1182" t="s">
        <v>1255</v>
      </c>
      <c r="P1182" t="s">
        <v>1255</v>
      </c>
    </row>
    <row r="1183" spans="1:16">
      <c r="A1183" t="s">
        <v>1255</v>
      </c>
      <c r="B1183" t="s">
        <v>1255</v>
      </c>
      <c r="C1183" t="s">
        <v>11342</v>
      </c>
      <c r="D1183" t="s">
        <v>11346</v>
      </c>
      <c r="E1183" t="s">
        <v>9730</v>
      </c>
      <c r="F1183" t="s">
        <v>9646</v>
      </c>
      <c r="G1183" t="s">
        <v>1255</v>
      </c>
      <c r="H1183" t="s">
        <v>1255</v>
      </c>
      <c r="I1183" t="s">
        <v>1255</v>
      </c>
      <c r="J1183" t="s">
        <v>1255</v>
      </c>
      <c r="K1183" t="s">
        <v>1255</v>
      </c>
      <c r="L1183" t="s">
        <v>1255</v>
      </c>
      <c r="M1183" t="s">
        <v>1255</v>
      </c>
      <c r="N1183" t="s">
        <v>1255</v>
      </c>
      <c r="O1183" t="s">
        <v>1255</v>
      </c>
      <c r="P1183" t="s">
        <v>1255</v>
      </c>
    </row>
    <row r="1184" spans="1:16">
      <c r="A1184" t="s">
        <v>1255</v>
      </c>
      <c r="B1184" t="s">
        <v>1255</v>
      </c>
      <c r="C1184" t="s">
        <v>11342</v>
      </c>
      <c r="D1184" t="s">
        <v>11347</v>
      </c>
      <c r="E1184" t="s">
        <v>11348</v>
      </c>
      <c r="F1184" t="s">
        <v>9646</v>
      </c>
      <c r="G1184" t="s">
        <v>1255</v>
      </c>
      <c r="H1184" t="s">
        <v>1255</v>
      </c>
      <c r="I1184" t="s">
        <v>1255</v>
      </c>
      <c r="J1184" t="s">
        <v>1255</v>
      </c>
      <c r="K1184" t="s">
        <v>1255</v>
      </c>
      <c r="L1184" t="s">
        <v>1255</v>
      </c>
      <c r="M1184" t="s">
        <v>1255</v>
      </c>
      <c r="N1184" t="s">
        <v>1255</v>
      </c>
      <c r="O1184" t="s">
        <v>1255</v>
      </c>
      <c r="P1184" t="s">
        <v>1255</v>
      </c>
    </row>
    <row r="1185" spans="1:16">
      <c r="A1185" t="s">
        <v>1255</v>
      </c>
      <c r="B1185" t="s">
        <v>1255</v>
      </c>
      <c r="C1185" t="s">
        <v>11342</v>
      </c>
      <c r="D1185" t="s">
        <v>11340</v>
      </c>
      <c r="E1185" t="s">
        <v>9645</v>
      </c>
      <c r="F1185" t="s">
        <v>9646</v>
      </c>
      <c r="G1185" t="s">
        <v>1255</v>
      </c>
      <c r="H1185" t="s">
        <v>1255</v>
      </c>
      <c r="I1185" t="s">
        <v>1255</v>
      </c>
      <c r="J1185" t="s">
        <v>1255</v>
      </c>
      <c r="K1185" t="s">
        <v>1255</v>
      </c>
      <c r="L1185" t="s">
        <v>1255</v>
      </c>
      <c r="M1185" t="s">
        <v>1255</v>
      </c>
      <c r="N1185" t="s">
        <v>1255</v>
      </c>
      <c r="O1185" t="s">
        <v>1255</v>
      </c>
      <c r="P1185" t="s">
        <v>1255</v>
      </c>
    </row>
    <row r="1186" spans="1:16">
      <c r="A1186" t="s">
        <v>1255</v>
      </c>
      <c r="B1186" t="s">
        <v>1255</v>
      </c>
      <c r="C1186" t="s">
        <v>11342</v>
      </c>
      <c r="D1186" t="s">
        <v>11349</v>
      </c>
      <c r="E1186" t="s">
        <v>9797</v>
      </c>
      <c r="F1186" t="s">
        <v>9646</v>
      </c>
      <c r="G1186" t="s">
        <v>1255</v>
      </c>
      <c r="H1186" t="s">
        <v>1255</v>
      </c>
      <c r="I1186" t="s">
        <v>1255</v>
      </c>
      <c r="J1186" t="s">
        <v>1255</v>
      </c>
      <c r="K1186" t="s">
        <v>1255</v>
      </c>
      <c r="L1186" t="s">
        <v>1255</v>
      </c>
      <c r="M1186" t="s">
        <v>1255</v>
      </c>
      <c r="N1186" t="s">
        <v>1255</v>
      </c>
      <c r="O1186" t="s">
        <v>1255</v>
      </c>
      <c r="P1186" t="s">
        <v>1255</v>
      </c>
    </row>
    <row r="1187" spans="1:16">
      <c r="A1187" t="s">
        <v>1255</v>
      </c>
      <c r="B1187" t="s">
        <v>1255</v>
      </c>
      <c r="C1187" t="s">
        <v>11342</v>
      </c>
      <c r="D1187" t="s">
        <v>11350</v>
      </c>
      <c r="E1187" t="s">
        <v>9797</v>
      </c>
      <c r="F1187" t="s">
        <v>9646</v>
      </c>
      <c r="G1187" t="s">
        <v>1255</v>
      </c>
      <c r="H1187" t="s">
        <v>1255</v>
      </c>
      <c r="I1187" t="s">
        <v>1255</v>
      </c>
      <c r="J1187" t="s">
        <v>1255</v>
      </c>
      <c r="K1187" t="s">
        <v>1255</v>
      </c>
      <c r="L1187" t="s">
        <v>1255</v>
      </c>
      <c r="M1187" t="s">
        <v>1255</v>
      </c>
      <c r="N1187" t="s">
        <v>1255</v>
      </c>
      <c r="O1187" t="s">
        <v>1255</v>
      </c>
      <c r="P1187" t="s">
        <v>1255</v>
      </c>
    </row>
    <row r="1188" spans="1:16">
      <c r="A1188" t="s">
        <v>1255</v>
      </c>
      <c r="B1188" t="s">
        <v>1255</v>
      </c>
      <c r="C1188" t="s">
        <v>11342</v>
      </c>
      <c r="D1188" t="s">
        <v>11351</v>
      </c>
      <c r="E1188" t="s">
        <v>9645</v>
      </c>
      <c r="F1188" t="s">
        <v>9646</v>
      </c>
      <c r="G1188" t="s">
        <v>1255</v>
      </c>
      <c r="H1188" t="s">
        <v>1255</v>
      </c>
      <c r="I1188" t="s">
        <v>1255</v>
      </c>
      <c r="J1188" t="s">
        <v>1255</v>
      </c>
      <c r="K1188" t="s">
        <v>1255</v>
      </c>
      <c r="L1188" t="s">
        <v>1255</v>
      </c>
      <c r="M1188" t="s">
        <v>1255</v>
      </c>
      <c r="N1188" t="s">
        <v>1255</v>
      </c>
      <c r="O1188" t="s">
        <v>1255</v>
      </c>
      <c r="P1188" t="s">
        <v>1255</v>
      </c>
    </row>
    <row r="1189" spans="1:16">
      <c r="A1189" t="s">
        <v>1255</v>
      </c>
      <c r="B1189" t="s">
        <v>1255</v>
      </c>
      <c r="C1189" t="s">
        <v>11342</v>
      </c>
      <c r="D1189" t="s">
        <v>11352</v>
      </c>
      <c r="E1189" t="s">
        <v>9730</v>
      </c>
      <c r="F1189" t="s">
        <v>9646</v>
      </c>
      <c r="G1189" t="s">
        <v>1255</v>
      </c>
      <c r="H1189" t="s">
        <v>1255</v>
      </c>
      <c r="I1189" t="s">
        <v>1255</v>
      </c>
      <c r="J1189" t="s">
        <v>1255</v>
      </c>
      <c r="K1189" t="s">
        <v>1255</v>
      </c>
      <c r="L1189" t="s">
        <v>1255</v>
      </c>
      <c r="M1189" t="s">
        <v>1255</v>
      </c>
      <c r="N1189" t="s">
        <v>1255</v>
      </c>
      <c r="O1189" t="s">
        <v>1255</v>
      </c>
      <c r="P1189" t="s">
        <v>1255</v>
      </c>
    </row>
    <row r="1190" spans="1:16">
      <c r="A1190" t="s">
        <v>1255</v>
      </c>
      <c r="B1190" t="s">
        <v>1255</v>
      </c>
      <c r="C1190" t="s">
        <v>11342</v>
      </c>
      <c r="D1190" t="s">
        <v>11353</v>
      </c>
      <c r="E1190" t="s">
        <v>10109</v>
      </c>
      <c r="F1190" t="s">
        <v>9646</v>
      </c>
      <c r="G1190" t="s">
        <v>1255</v>
      </c>
      <c r="H1190" t="s">
        <v>1255</v>
      </c>
      <c r="I1190" t="s">
        <v>1255</v>
      </c>
      <c r="J1190" t="s">
        <v>1255</v>
      </c>
      <c r="K1190" t="s">
        <v>1255</v>
      </c>
      <c r="L1190" t="s">
        <v>1255</v>
      </c>
      <c r="M1190" t="s">
        <v>1255</v>
      </c>
      <c r="N1190" t="s">
        <v>1255</v>
      </c>
      <c r="O1190" t="s">
        <v>1255</v>
      </c>
      <c r="P1190" t="s">
        <v>1255</v>
      </c>
    </row>
    <row r="1191" spans="1:16">
      <c r="A1191" t="s">
        <v>1255</v>
      </c>
      <c r="B1191" t="s">
        <v>1255</v>
      </c>
      <c r="C1191" t="s">
        <v>11342</v>
      </c>
      <c r="D1191" t="s">
        <v>11354</v>
      </c>
      <c r="E1191" t="s">
        <v>10109</v>
      </c>
      <c r="F1191" t="s">
        <v>9646</v>
      </c>
      <c r="G1191" t="s">
        <v>1255</v>
      </c>
      <c r="H1191" t="s">
        <v>1255</v>
      </c>
      <c r="I1191" t="s">
        <v>1255</v>
      </c>
      <c r="J1191" t="s">
        <v>1255</v>
      </c>
      <c r="K1191" t="s">
        <v>1255</v>
      </c>
      <c r="L1191" t="s">
        <v>1255</v>
      </c>
      <c r="M1191" t="s">
        <v>1255</v>
      </c>
      <c r="N1191" t="s">
        <v>1255</v>
      </c>
      <c r="O1191" t="s">
        <v>1255</v>
      </c>
      <c r="P1191" t="s">
        <v>1255</v>
      </c>
    </row>
    <row r="1192" spans="1:16">
      <c r="A1192" t="s">
        <v>1255</v>
      </c>
      <c r="B1192" t="s">
        <v>1255</v>
      </c>
      <c r="C1192" t="s">
        <v>11342</v>
      </c>
      <c r="D1192" t="s">
        <v>11355</v>
      </c>
      <c r="E1192" t="s">
        <v>9680</v>
      </c>
      <c r="F1192" t="s">
        <v>9646</v>
      </c>
      <c r="G1192" t="s">
        <v>1255</v>
      </c>
      <c r="H1192" t="s">
        <v>1255</v>
      </c>
      <c r="I1192" t="s">
        <v>1255</v>
      </c>
      <c r="J1192" t="s">
        <v>1255</v>
      </c>
      <c r="K1192" t="s">
        <v>1255</v>
      </c>
      <c r="L1192" t="s">
        <v>1255</v>
      </c>
      <c r="M1192" t="s">
        <v>1255</v>
      </c>
      <c r="N1192" t="s">
        <v>1255</v>
      </c>
      <c r="O1192" t="s">
        <v>1255</v>
      </c>
      <c r="P1192" t="s">
        <v>1255</v>
      </c>
    </row>
    <row r="1193" spans="1:16">
      <c r="A1193" t="s">
        <v>1255</v>
      </c>
      <c r="B1193" t="s">
        <v>1255</v>
      </c>
      <c r="C1193" t="s">
        <v>11342</v>
      </c>
      <c r="D1193" t="s">
        <v>11356</v>
      </c>
      <c r="E1193" t="s">
        <v>10109</v>
      </c>
      <c r="F1193" t="s">
        <v>1255</v>
      </c>
      <c r="G1193" t="s">
        <v>1255</v>
      </c>
      <c r="H1193" t="s">
        <v>1255</v>
      </c>
      <c r="I1193" t="s">
        <v>1255</v>
      </c>
      <c r="J1193" t="s">
        <v>1255</v>
      </c>
      <c r="K1193" t="s">
        <v>1255</v>
      </c>
      <c r="L1193" t="s">
        <v>1255</v>
      </c>
      <c r="M1193" t="s">
        <v>1255</v>
      </c>
      <c r="N1193" t="s">
        <v>1255</v>
      </c>
      <c r="O1193" t="s">
        <v>1255</v>
      </c>
      <c r="P1193" t="s">
        <v>1255</v>
      </c>
    </row>
    <row r="1194" spans="1:16">
      <c r="A1194" t="s">
        <v>1255</v>
      </c>
      <c r="B1194" t="s">
        <v>1255</v>
      </c>
      <c r="C1194" t="s">
        <v>11357</v>
      </c>
      <c r="D1194" t="s">
        <v>11358</v>
      </c>
      <c r="E1194" t="s">
        <v>11236</v>
      </c>
      <c r="F1194" t="s">
        <v>1255</v>
      </c>
      <c r="G1194" t="s">
        <v>1255</v>
      </c>
      <c r="H1194" t="s">
        <v>1255</v>
      </c>
      <c r="I1194" t="s">
        <v>1255</v>
      </c>
      <c r="J1194" t="s">
        <v>1255</v>
      </c>
      <c r="K1194" t="s">
        <v>1255</v>
      </c>
      <c r="L1194" t="s">
        <v>1255</v>
      </c>
      <c r="M1194" t="s">
        <v>1255</v>
      </c>
      <c r="N1194" t="s">
        <v>1255</v>
      </c>
      <c r="O1194" t="s">
        <v>1255</v>
      </c>
      <c r="P1194" t="s">
        <v>1255</v>
      </c>
    </row>
    <row r="1195" spans="1:16">
      <c r="A1195" t="s">
        <v>1255</v>
      </c>
      <c r="B1195" t="s">
        <v>1255</v>
      </c>
      <c r="C1195" t="s">
        <v>11359</v>
      </c>
      <c r="D1195" t="s">
        <v>11360</v>
      </c>
      <c r="E1195" t="s">
        <v>11361</v>
      </c>
      <c r="F1195" t="s">
        <v>1255</v>
      </c>
      <c r="G1195" t="s">
        <v>1255</v>
      </c>
      <c r="H1195" t="s">
        <v>1255</v>
      </c>
      <c r="I1195" t="s">
        <v>1255</v>
      </c>
      <c r="J1195" t="s">
        <v>1255</v>
      </c>
      <c r="K1195" t="s">
        <v>1255</v>
      </c>
      <c r="L1195" t="s">
        <v>1255</v>
      </c>
      <c r="M1195" t="s">
        <v>1255</v>
      </c>
      <c r="N1195" t="s">
        <v>1255</v>
      </c>
      <c r="O1195" t="s">
        <v>1255</v>
      </c>
      <c r="P1195" t="s">
        <v>1255</v>
      </c>
    </row>
    <row r="1196" spans="1:16">
      <c r="A1196" t="s">
        <v>1255</v>
      </c>
      <c r="B1196" t="s">
        <v>1255</v>
      </c>
      <c r="C1196" t="s">
        <v>11357</v>
      </c>
      <c r="D1196" t="s">
        <v>11362</v>
      </c>
      <c r="E1196" t="s">
        <v>9874</v>
      </c>
      <c r="F1196" t="s">
        <v>1255</v>
      </c>
      <c r="G1196" t="s">
        <v>1255</v>
      </c>
      <c r="H1196" t="s">
        <v>1255</v>
      </c>
      <c r="I1196" t="s">
        <v>1255</v>
      </c>
      <c r="J1196" t="s">
        <v>1255</v>
      </c>
      <c r="K1196" t="s">
        <v>1255</v>
      </c>
      <c r="L1196" t="s">
        <v>1255</v>
      </c>
      <c r="M1196" t="s">
        <v>1255</v>
      </c>
      <c r="N1196" t="s">
        <v>1255</v>
      </c>
      <c r="O1196" t="s">
        <v>1255</v>
      </c>
      <c r="P1196" t="s">
        <v>1255</v>
      </c>
    </row>
    <row r="1197" spans="1:16">
      <c r="A1197" t="s">
        <v>1255</v>
      </c>
      <c r="B1197" t="s">
        <v>1255</v>
      </c>
      <c r="C1197" t="s">
        <v>11357</v>
      </c>
      <c r="D1197" t="s">
        <v>11363</v>
      </c>
      <c r="E1197" t="s">
        <v>9680</v>
      </c>
      <c r="F1197" t="s">
        <v>1255</v>
      </c>
      <c r="G1197" t="s">
        <v>1255</v>
      </c>
      <c r="H1197" t="s">
        <v>1255</v>
      </c>
      <c r="I1197" t="s">
        <v>1255</v>
      </c>
      <c r="J1197" t="s">
        <v>1255</v>
      </c>
      <c r="K1197" t="s">
        <v>1255</v>
      </c>
      <c r="L1197" t="s">
        <v>1255</v>
      </c>
      <c r="M1197" t="s">
        <v>1255</v>
      </c>
      <c r="N1197" t="s">
        <v>1255</v>
      </c>
      <c r="O1197" t="s">
        <v>1255</v>
      </c>
      <c r="P1197" t="s">
        <v>1255</v>
      </c>
    </row>
    <row r="1198" spans="1:16">
      <c r="A1198" t="s">
        <v>1255</v>
      </c>
      <c r="B1198" t="s">
        <v>1255</v>
      </c>
      <c r="C1198" t="s">
        <v>11364</v>
      </c>
      <c r="D1198" t="s">
        <v>11365</v>
      </c>
      <c r="E1198" t="s">
        <v>11264</v>
      </c>
      <c r="F1198" t="s">
        <v>1255</v>
      </c>
      <c r="G1198" t="s">
        <v>1255</v>
      </c>
      <c r="H1198" t="s">
        <v>1255</v>
      </c>
      <c r="I1198" t="s">
        <v>1255</v>
      </c>
      <c r="J1198" t="s">
        <v>1255</v>
      </c>
      <c r="K1198" t="s">
        <v>1255</v>
      </c>
      <c r="L1198" t="s">
        <v>1255</v>
      </c>
      <c r="M1198" t="s">
        <v>1255</v>
      </c>
      <c r="N1198" t="s">
        <v>1255</v>
      </c>
      <c r="O1198" t="s">
        <v>1255</v>
      </c>
      <c r="P1198" t="s">
        <v>1255</v>
      </c>
    </row>
    <row r="1199" spans="1:16">
      <c r="A1199" t="s">
        <v>1255</v>
      </c>
      <c r="B1199" t="s">
        <v>1255</v>
      </c>
      <c r="C1199" t="s">
        <v>11366</v>
      </c>
      <c r="D1199" t="s">
        <v>11367</v>
      </c>
      <c r="E1199" t="s">
        <v>11368</v>
      </c>
      <c r="F1199" t="s">
        <v>1255</v>
      </c>
      <c r="G1199" t="s">
        <v>1255</v>
      </c>
      <c r="H1199" t="s">
        <v>1255</v>
      </c>
      <c r="I1199" t="s">
        <v>1255</v>
      </c>
      <c r="J1199" t="s">
        <v>1255</v>
      </c>
      <c r="K1199" t="s">
        <v>1255</v>
      </c>
      <c r="L1199" t="s">
        <v>1255</v>
      </c>
      <c r="M1199" t="s">
        <v>1255</v>
      </c>
      <c r="N1199" t="s">
        <v>1255</v>
      </c>
      <c r="O1199" t="s">
        <v>1255</v>
      </c>
      <c r="P1199" t="s">
        <v>1255</v>
      </c>
    </row>
    <row r="1200" spans="1:16">
      <c r="A1200" t="s">
        <v>1255</v>
      </c>
      <c r="B1200" t="s">
        <v>1255</v>
      </c>
      <c r="C1200" t="s">
        <v>11369</v>
      </c>
      <c r="D1200" t="s">
        <v>11370</v>
      </c>
      <c r="E1200" t="s">
        <v>9646</v>
      </c>
      <c r="F1200" t="s">
        <v>11371</v>
      </c>
      <c r="G1200" t="s">
        <v>11372</v>
      </c>
      <c r="H1200" t="s">
        <v>1255</v>
      </c>
      <c r="I1200" t="s">
        <v>1255</v>
      </c>
      <c r="J1200" t="s">
        <v>1255</v>
      </c>
      <c r="K1200" t="s">
        <v>1255</v>
      </c>
      <c r="L1200" t="s">
        <v>1255</v>
      </c>
      <c r="M1200" t="s">
        <v>1255</v>
      </c>
      <c r="N1200" t="s">
        <v>1255</v>
      </c>
      <c r="O1200" t="s">
        <v>1255</v>
      </c>
      <c r="P1200" t="s">
        <v>1255</v>
      </c>
    </row>
    <row r="1201" spans="1:16">
      <c r="A1201" t="s">
        <v>1255</v>
      </c>
      <c r="B1201" t="s">
        <v>1255</v>
      </c>
      <c r="C1201" t="s">
        <v>11369</v>
      </c>
      <c r="D1201" t="s">
        <v>11373</v>
      </c>
      <c r="E1201" t="s">
        <v>9646</v>
      </c>
      <c r="F1201" t="s">
        <v>11374</v>
      </c>
      <c r="G1201" t="s">
        <v>11375</v>
      </c>
      <c r="H1201" t="s">
        <v>1255</v>
      </c>
      <c r="I1201" t="s">
        <v>1255</v>
      </c>
      <c r="J1201" t="s">
        <v>1255</v>
      </c>
      <c r="K1201" t="s">
        <v>1255</v>
      </c>
      <c r="L1201" t="s">
        <v>1255</v>
      </c>
      <c r="M1201" t="s">
        <v>1255</v>
      </c>
      <c r="N1201" t="s">
        <v>1255</v>
      </c>
      <c r="O1201" t="s">
        <v>1255</v>
      </c>
      <c r="P1201" t="s">
        <v>1255</v>
      </c>
    </row>
    <row r="1202" spans="1:16">
      <c r="A1202" t="s">
        <v>1255</v>
      </c>
      <c r="B1202" t="s">
        <v>11376</v>
      </c>
      <c r="C1202" t="s">
        <v>11369</v>
      </c>
      <c r="D1202" t="s">
        <v>11377</v>
      </c>
      <c r="E1202" t="s">
        <v>11378</v>
      </c>
      <c r="F1202" t="s">
        <v>9646</v>
      </c>
      <c r="G1202" t="s">
        <v>1255</v>
      </c>
      <c r="H1202" t="s">
        <v>1255</v>
      </c>
      <c r="I1202" t="s">
        <v>1255</v>
      </c>
      <c r="J1202" t="s">
        <v>1255</v>
      </c>
      <c r="K1202" t="s">
        <v>1255</v>
      </c>
      <c r="L1202" t="s">
        <v>1255</v>
      </c>
      <c r="M1202" t="s">
        <v>1255</v>
      </c>
      <c r="N1202" t="s">
        <v>1255</v>
      </c>
      <c r="O1202" t="s">
        <v>1255</v>
      </c>
      <c r="P1202" t="s">
        <v>1255</v>
      </c>
    </row>
    <row r="1203" spans="1:16">
      <c r="A1203" t="s">
        <v>1255</v>
      </c>
      <c r="B1203" t="s">
        <v>1255</v>
      </c>
      <c r="C1203" t="s">
        <v>11369</v>
      </c>
      <c r="D1203" t="s">
        <v>11379</v>
      </c>
      <c r="E1203" t="s">
        <v>9646</v>
      </c>
      <c r="F1203" t="s">
        <v>11371</v>
      </c>
      <c r="G1203" t="s">
        <v>1255</v>
      </c>
      <c r="H1203" t="s">
        <v>1255</v>
      </c>
      <c r="I1203" t="s">
        <v>1255</v>
      </c>
      <c r="J1203" t="s">
        <v>1255</v>
      </c>
      <c r="K1203" t="s">
        <v>1255</v>
      </c>
      <c r="L1203" t="s">
        <v>1255</v>
      </c>
      <c r="M1203" t="s">
        <v>1255</v>
      </c>
      <c r="N1203" t="s">
        <v>1255</v>
      </c>
      <c r="O1203" t="s">
        <v>1255</v>
      </c>
      <c r="P1203" t="s">
        <v>1255</v>
      </c>
    </row>
    <row r="1204" spans="1:16">
      <c r="A1204" t="s">
        <v>1255</v>
      </c>
      <c r="B1204" t="s">
        <v>1255</v>
      </c>
      <c r="C1204" t="s">
        <v>11380</v>
      </c>
      <c r="D1204" t="s">
        <v>11381</v>
      </c>
      <c r="E1204" t="s">
        <v>11382</v>
      </c>
      <c r="F1204" t="s">
        <v>1255</v>
      </c>
      <c r="G1204" t="s">
        <v>1255</v>
      </c>
      <c r="H1204" t="s">
        <v>1255</v>
      </c>
      <c r="I1204" t="s">
        <v>1255</v>
      </c>
      <c r="J1204" t="s">
        <v>1255</v>
      </c>
      <c r="K1204" t="s">
        <v>1255</v>
      </c>
      <c r="L1204" t="s">
        <v>1255</v>
      </c>
      <c r="M1204" t="s">
        <v>1255</v>
      </c>
      <c r="N1204" t="s">
        <v>1255</v>
      </c>
      <c r="O1204" t="s">
        <v>1255</v>
      </c>
      <c r="P1204" t="s">
        <v>1255</v>
      </c>
    </row>
    <row r="1205" spans="1:16">
      <c r="A1205" t="s">
        <v>1255</v>
      </c>
      <c r="B1205" t="s">
        <v>1255</v>
      </c>
      <c r="C1205" t="s">
        <v>11380</v>
      </c>
      <c r="D1205" t="s">
        <v>11383</v>
      </c>
      <c r="E1205" t="s">
        <v>10476</v>
      </c>
      <c r="F1205" t="s">
        <v>1255</v>
      </c>
      <c r="G1205" t="s">
        <v>1255</v>
      </c>
      <c r="H1205" t="s">
        <v>1255</v>
      </c>
      <c r="I1205" t="s">
        <v>1255</v>
      </c>
      <c r="J1205" t="s">
        <v>1255</v>
      </c>
      <c r="K1205" t="s">
        <v>1255</v>
      </c>
      <c r="L1205" t="s">
        <v>1255</v>
      </c>
      <c r="M1205" t="s">
        <v>1255</v>
      </c>
      <c r="N1205" t="s">
        <v>1255</v>
      </c>
      <c r="O1205" t="s">
        <v>1255</v>
      </c>
      <c r="P1205" t="s">
        <v>1255</v>
      </c>
    </row>
    <row r="1206" spans="1:16">
      <c r="A1206" t="s">
        <v>1255</v>
      </c>
      <c r="B1206" t="s">
        <v>1255</v>
      </c>
      <c r="C1206" t="s">
        <v>11384</v>
      </c>
      <c r="D1206" t="s">
        <v>11385</v>
      </c>
      <c r="E1206" t="s">
        <v>9826</v>
      </c>
      <c r="F1206" t="s">
        <v>9646</v>
      </c>
      <c r="G1206" t="s">
        <v>1255</v>
      </c>
      <c r="H1206" t="s">
        <v>1255</v>
      </c>
      <c r="I1206" t="s">
        <v>1255</v>
      </c>
      <c r="J1206" t="s">
        <v>1255</v>
      </c>
      <c r="K1206" t="s">
        <v>1255</v>
      </c>
      <c r="L1206" t="s">
        <v>1255</v>
      </c>
      <c r="M1206" t="s">
        <v>1255</v>
      </c>
      <c r="N1206" t="s">
        <v>1255</v>
      </c>
      <c r="O1206" t="s">
        <v>1255</v>
      </c>
      <c r="P1206" t="s">
        <v>1255</v>
      </c>
    </row>
    <row r="1207" spans="1:16">
      <c r="A1207" t="s">
        <v>1255</v>
      </c>
      <c r="B1207" t="s">
        <v>1255</v>
      </c>
      <c r="C1207" t="s">
        <v>11384</v>
      </c>
      <c r="D1207" t="s">
        <v>11386</v>
      </c>
      <c r="E1207" t="s">
        <v>9646</v>
      </c>
      <c r="F1207" t="s">
        <v>11172</v>
      </c>
      <c r="G1207" t="s">
        <v>1255</v>
      </c>
      <c r="H1207" t="s">
        <v>1255</v>
      </c>
      <c r="I1207" t="s">
        <v>1255</v>
      </c>
      <c r="J1207" t="s">
        <v>1255</v>
      </c>
      <c r="K1207" t="s">
        <v>1255</v>
      </c>
      <c r="L1207" t="s">
        <v>1255</v>
      </c>
      <c r="M1207" t="s">
        <v>1255</v>
      </c>
      <c r="N1207" t="s">
        <v>1255</v>
      </c>
      <c r="O1207" t="s">
        <v>1255</v>
      </c>
      <c r="P1207" t="s">
        <v>1255</v>
      </c>
    </row>
    <row r="1208" spans="1:16">
      <c r="A1208" t="s">
        <v>1255</v>
      </c>
      <c r="B1208" t="s">
        <v>1255</v>
      </c>
      <c r="C1208" t="s">
        <v>11384</v>
      </c>
      <c r="D1208" t="s">
        <v>11387</v>
      </c>
      <c r="E1208" t="s">
        <v>9645</v>
      </c>
      <c r="F1208" t="s">
        <v>9646</v>
      </c>
      <c r="G1208" t="s">
        <v>1255</v>
      </c>
      <c r="H1208" t="s">
        <v>1255</v>
      </c>
      <c r="I1208" t="s">
        <v>1255</v>
      </c>
      <c r="J1208" t="s">
        <v>1255</v>
      </c>
      <c r="K1208" t="s">
        <v>1255</v>
      </c>
      <c r="L1208" t="s">
        <v>1255</v>
      </c>
      <c r="M1208" t="s">
        <v>1255</v>
      </c>
      <c r="N1208" t="s">
        <v>1255</v>
      </c>
      <c r="O1208" t="s">
        <v>1255</v>
      </c>
      <c r="P1208" t="s">
        <v>1255</v>
      </c>
    </row>
    <row r="1209" spans="1:16">
      <c r="A1209" t="s">
        <v>1255</v>
      </c>
      <c r="B1209" t="s">
        <v>1255</v>
      </c>
      <c r="C1209" t="s">
        <v>11384</v>
      </c>
      <c r="D1209" t="s">
        <v>11388</v>
      </c>
      <c r="E1209" t="s">
        <v>9646</v>
      </c>
      <c r="F1209" t="s">
        <v>11389</v>
      </c>
      <c r="G1209" t="s">
        <v>1255</v>
      </c>
      <c r="H1209" t="s">
        <v>1255</v>
      </c>
      <c r="I1209" t="s">
        <v>1255</v>
      </c>
      <c r="J1209" t="s">
        <v>1255</v>
      </c>
      <c r="K1209" t="s">
        <v>1255</v>
      </c>
      <c r="L1209" t="s">
        <v>1255</v>
      </c>
      <c r="M1209" t="s">
        <v>1255</v>
      </c>
      <c r="N1209" t="s">
        <v>1255</v>
      </c>
      <c r="O1209" t="s">
        <v>1255</v>
      </c>
      <c r="P1209" t="s">
        <v>1255</v>
      </c>
    </row>
    <row r="1210" spans="1:16">
      <c r="A1210" t="s">
        <v>1255</v>
      </c>
      <c r="B1210" t="s">
        <v>1255</v>
      </c>
      <c r="C1210" t="s">
        <v>11384</v>
      </c>
      <c r="D1210" t="s">
        <v>11390</v>
      </c>
      <c r="E1210" t="s">
        <v>11391</v>
      </c>
      <c r="F1210" t="s">
        <v>9646</v>
      </c>
      <c r="G1210" t="s">
        <v>1255</v>
      </c>
      <c r="H1210" t="s">
        <v>1255</v>
      </c>
      <c r="I1210" t="s">
        <v>1255</v>
      </c>
      <c r="J1210" t="s">
        <v>1255</v>
      </c>
      <c r="K1210" t="s">
        <v>1255</v>
      </c>
      <c r="L1210" t="s">
        <v>1255</v>
      </c>
      <c r="M1210" t="s">
        <v>1255</v>
      </c>
      <c r="N1210" t="s">
        <v>1255</v>
      </c>
      <c r="O1210" t="s">
        <v>1255</v>
      </c>
      <c r="P1210" t="s">
        <v>1255</v>
      </c>
    </row>
    <row r="1211" spans="1:16">
      <c r="A1211" t="s">
        <v>1255</v>
      </c>
      <c r="B1211" t="s">
        <v>1255</v>
      </c>
      <c r="C1211" t="s">
        <v>11384</v>
      </c>
      <c r="D1211" t="s">
        <v>11392</v>
      </c>
      <c r="E1211" t="s">
        <v>9646</v>
      </c>
      <c r="F1211" t="s">
        <v>11393</v>
      </c>
      <c r="G1211" t="s">
        <v>1255</v>
      </c>
      <c r="H1211" t="s">
        <v>1255</v>
      </c>
      <c r="I1211" t="s">
        <v>1255</v>
      </c>
      <c r="J1211" t="s">
        <v>1255</v>
      </c>
      <c r="K1211" t="s">
        <v>1255</v>
      </c>
      <c r="L1211" t="s">
        <v>1255</v>
      </c>
      <c r="M1211" t="s">
        <v>1255</v>
      </c>
      <c r="N1211" t="s">
        <v>1255</v>
      </c>
      <c r="O1211" t="s">
        <v>1255</v>
      </c>
      <c r="P1211" t="s">
        <v>1255</v>
      </c>
    </row>
    <row r="1212" spans="1:16">
      <c r="A1212" t="s">
        <v>1255</v>
      </c>
      <c r="B1212" t="s">
        <v>1255</v>
      </c>
      <c r="C1212" t="s">
        <v>11384</v>
      </c>
      <c r="D1212" t="s">
        <v>11394</v>
      </c>
      <c r="E1212" t="s">
        <v>9680</v>
      </c>
      <c r="F1212" t="s">
        <v>9646</v>
      </c>
      <c r="G1212" t="s">
        <v>1255</v>
      </c>
      <c r="H1212" t="s">
        <v>1255</v>
      </c>
      <c r="I1212" t="s">
        <v>1255</v>
      </c>
      <c r="J1212" t="s">
        <v>1255</v>
      </c>
      <c r="K1212" t="s">
        <v>1255</v>
      </c>
      <c r="L1212" t="s">
        <v>1255</v>
      </c>
      <c r="M1212" t="s">
        <v>1255</v>
      </c>
      <c r="N1212" t="s">
        <v>1255</v>
      </c>
      <c r="O1212" t="s">
        <v>1255</v>
      </c>
      <c r="P1212" t="s">
        <v>1255</v>
      </c>
    </row>
    <row r="1213" spans="1:16">
      <c r="A1213" t="s">
        <v>1255</v>
      </c>
      <c r="B1213" t="s">
        <v>1255</v>
      </c>
      <c r="C1213" t="s">
        <v>11395</v>
      </c>
      <c r="D1213" t="s">
        <v>11396</v>
      </c>
      <c r="E1213" t="s">
        <v>9646</v>
      </c>
      <c r="F1213" t="s">
        <v>11397</v>
      </c>
      <c r="G1213" t="s">
        <v>1255</v>
      </c>
      <c r="H1213" t="s">
        <v>1255</v>
      </c>
      <c r="I1213" t="s">
        <v>1255</v>
      </c>
      <c r="J1213" t="s">
        <v>1255</v>
      </c>
      <c r="K1213" t="s">
        <v>1255</v>
      </c>
      <c r="L1213" t="s">
        <v>1255</v>
      </c>
      <c r="M1213" t="s">
        <v>1255</v>
      </c>
      <c r="N1213" t="s">
        <v>1255</v>
      </c>
      <c r="O1213" t="s">
        <v>1255</v>
      </c>
      <c r="P1213" t="s">
        <v>1255</v>
      </c>
    </row>
    <row r="1214" spans="1:16">
      <c r="A1214" t="s">
        <v>1255</v>
      </c>
      <c r="B1214" t="s">
        <v>1255</v>
      </c>
      <c r="C1214" t="s">
        <v>11395</v>
      </c>
      <c r="D1214" t="s">
        <v>11398</v>
      </c>
      <c r="E1214" t="s">
        <v>11399</v>
      </c>
      <c r="F1214" t="s">
        <v>9646</v>
      </c>
      <c r="G1214" t="s">
        <v>1255</v>
      </c>
      <c r="H1214" t="s">
        <v>1255</v>
      </c>
      <c r="I1214" t="s">
        <v>1255</v>
      </c>
      <c r="J1214" t="s">
        <v>1255</v>
      </c>
      <c r="K1214" t="s">
        <v>1255</v>
      </c>
      <c r="L1214" t="s">
        <v>1255</v>
      </c>
      <c r="M1214" t="s">
        <v>1255</v>
      </c>
      <c r="N1214" t="s">
        <v>1255</v>
      </c>
      <c r="O1214" t="s">
        <v>1255</v>
      </c>
      <c r="P1214" t="s">
        <v>1255</v>
      </c>
    </row>
    <row r="1215" spans="1:16">
      <c r="A1215" t="s">
        <v>1255</v>
      </c>
      <c r="B1215" t="s">
        <v>1255</v>
      </c>
      <c r="C1215" t="s">
        <v>11395</v>
      </c>
      <c r="D1215" t="s">
        <v>11400</v>
      </c>
      <c r="E1215" t="s">
        <v>9737</v>
      </c>
      <c r="F1215" t="s">
        <v>9646</v>
      </c>
      <c r="G1215" t="s">
        <v>1255</v>
      </c>
      <c r="H1215" t="s">
        <v>1255</v>
      </c>
      <c r="I1215" t="s">
        <v>1255</v>
      </c>
      <c r="J1215" t="s">
        <v>1255</v>
      </c>
      <c r="K1215" t="s">
        <v>1255</v>
      </c>
      <c r="L1215" t="s">
        <v>1255</v>
      </c>
      <c r="M1215" t="s">
        <v>1255</v>
      </c>
      <c r="N1215" t="s">
        <v>1255</v>
      </c>
      <c r="O1215" t="s">
        <v>1255</v>
      </c>
      <c r="P1215" t="s">
        <v>1255</v>
      </c>
    </row>
    <row r="1216" spans="1:16">
      <c r="A1216" t="s">
        <v>1255</v>
      </c>
      <c r="B1216" t="s">
        <v>1255</v>
      </c>
      <c r="C1216" t="s">
        <v>11395</v>
      </c>
      <c r="D1216" t="s">
        <v>11401</v>
      </c>
      <c r="E1216" t="s">
        <v>9646</v>
      </c>
      <c r="F1216" t="s">
        <v>11402</v>
      </c>
      <c r="G1216" t="s">
        <v>11403</v>
      </c>
      <c r="H1216" t="s">
        <v>1255</v>
      </c>
      <c r="I1216" t="s">
        <v>1255</v>
      </c>
      <c r="J1216" t="s">
        <v>1255</v>
      </c>
      <c r="K1216" t="s">
        <v>1255</v>
      </c>
      <c r="L1216" t="s">
        <v>1255</v>
      </c>
      <c r="M1216" t="s">
        <v>1255</v>
      </c>
      <c r="N1216" t="s">
        <v>1255</v>
      </c>
      <c r="O1216" t="s">
        <v>1255</v>
      </c>
      <c r="P1216" t="s">
        <v>1255</v>
      </c>
    </row>
    <row r="1217" spans="1:16">
      <c r="A1217" t="s">
        <v>1255</v>
      </c>
      <c r="B1217" t="s">
        <v>1255</v>
      </c>
      <c r="C1217" t="s">
        <v>11404</v>
      </c>
      <c r="D1217" t="s">
        <v>11405</v>
      </c>
      <c r="E1217" t="s">
        <v>9646</v>
      </c>
      <c r="F1217" t="s">
        <v>10626</v>
      </c>
      <c r="G1217" t="s">
        <v>1255</v>
      </c>
      <c r="H1217" t="s">
        <v>1255</v>
      </c>
      <c r="I1217" t="s">
        <v>1255</v>
      </c>
      <c r="J1217" t="s">
        <v>1255</v>
      </c>
      <c r="K1217" t="s">
        <v>1255</v>
      </c>
      <c r="L1217" t="s">
        <v>1255</v>
      </c>
      <c r="M1217" t="s">
        <v>1255</v>
      </c>
      <c r="N1217" t="s">
        <v>1255</v>
      </c>
      <c r="O1217" t="s">
        <v>1255</v>
      </c>
      <c r="P1217" t="s">
        <v>1255</v>
      </c>
    </row>
    <row r="1218" spans="1:16">
      <c r="A1218" t="s">
        <v>1255</v>
      </c>
      <c r="B1218" t="s">
        <v>1255</v>
      </c>
      <c r="C1218" t="s">
        <v>11404</v>
      </c>
      <c r="D1218" t="s">
        <v>11406</v>
      </c>
      <c r="E1218" t="s">
        <v>9646</v>
      </c>
      <c r="F1218" t="s">
        <v>10626</v>
      </c>
      <c r="G1218" t="s">
        <v>1255</v>
      </c>
      <c r="H1218" t="s">
        <v>1255</v>
      </c>
      <c r="I1218" t="s">
        <v>1255</v>
      </c>
      <c r="J1218" t="s">
        <v>1255</v>
      </c>
      <c r="K1218" t="s">
        <v>1255</v>
      </c>
      <c r="L1218" t="s">
        <v>1255</v>
      </c>
      <c r="M1218" t="s">
        <v>1255</v>
      </c>
      <c r="N1218" t="s">
        <v>1255</v>
      </c>
      <c r="O1218" t="s">
        <v>1255</v>
      </c>
      <c r="P1218" t="s">
        <v>1255</v>
      </c>
    </row>
    <row r="1219" spans="1:16">
      <c r="A1219" t="s">
        <v>1255</v>
      </c>
      <c r="B1219" t="s">
        <v>1255</v>
      </c>
      <c r="C1219" t="s">
        <v>11404</v>
      </c>
      <c r="D1219" t="s">
        <v>11407</v>
      </c>
      <c r="E1219" t="s">
        <v>9646</v>
      </c>
      <c r="F1219" t="s">
        <v>11054</v>
      </c>
      <c r="G1219" t="s">
        <v>1255</v>
      </c>
      <c r="H1219" t="s">
        <v>1255</v>
      </c>
      <c r="I1219" t="s">
        <v>1255</v>
      </c>
      <c r="J1219" t="s">
        <v>1255</v>
      </c>
      <c r="K1219" t="s">
        <v>1255</v>
      </c>
      <c r="L1219" t="s">
        <v>1255</v>
      </c>
      <c r="M1219" t="s">
        <v>1255</v>
      </c>
      <c r="N1219" t="s">
        <v>1255</v>
      </c>
      <c r="O1219" t="s">
        <v>1255</v>
      </c>
      <c r="P1219" t="s">
        <v>1255</v>
      </c>
    </row>
    <row r="1220" spans="1:16">
      <c r="A1220" t="s">
        <v>1255</v>
      </c>
      <c r="B1220" t="s">
        <v>1255</v>
      </c>
      <c r="C1220" t="s">
        <v>11404</v>
      </c>
      <c r="D1220" t="s">
        <v>11408</v>
      </c>
      <c r="E1220" t="s">
        <v>9730</v>
      </c>
      <c r="F1220" t="s">
        <v>9646</v>
      </c>
      <c r="G1220" t="s">
        <v>1255</v>
      </c>
      <c r="H1220" t="s">
        <v>1255</v>
      </c>
      <c r="I1220" t="s">
        <v>1255</v>
      </c>
      <c r="J1220" t="s">
        <v>1255</v>
      </c>
      <c r="K1220" t="s">
        <v>1255</v>
      </c>
      <c r="L1220" t="s">
        <v>1255</v>
      </c>
      <c r="M1220" t="s">
        <v>1255</v>
      </c>
      <c r="N1220" t="s">
        <v>1255</v>
      </c>
      <c r="O1220" t="s">
        <v>1255</v>
      </c>
      <c r="P1220" t="s">
        <v>1255</v>
      </c>
    </row>
    <row r="1221" spans="1:16">
      <c r="A1221" t="s">
        <v>1255</v>
      </c>
      <c r="B1221" t="s">
        <v>1255</v>
      </c>
      <c r="C1221" t="s">
        <v>11404</v>
      </c>
      <c r="D1221" t="s">
        <v>11409</v>
      </c>
      <c r="E1221" t="s">
        <v>11410</v>
      </c>
      <c r="F1221" t="s">
        <v>9646</v>
      </c>
      <c r="G1221" t="s">
        <v>10086</v>
      </c>
      <c r="H1221" t="s">
        <v>1255</v>
      </c>
      <c r="I1221" t="s">
        <v>1255</v>
      </c>
      <c r="J1221" t="s">
        <v>1255</v>
      </c>
      <c r="K1221" t="s">
        <v>1255</v>
      </c>
      <c r="L1221" t="s">
        <v>1255</v>
      </c>
      <c r="M1221" t="s">
        <v>1255</v>
      </c>
      <c r="N1221" t="s">
        <v>1255</v>
      </c>
      <c r="O1221" t="s">
        <v>1255</v>
      </c>
      <c r="P1221" t="s">
        <v>1255</v>
      </c>
    </row>
    <row r="1222" spans="1:16">
      <c r="A1222" t="s">
        <v>1255</v>
      </c>
      <c r="B1222" t="s">
        <v>1255</v>
      </c>
      <c r="C1222" t="s">
        <v>11404</v>
      </c>
      <c r="D1222" t="s">
        <v>11411</v>
      </c>
      <c r="E1222" t="s">
        <v>9646</v>
      </c>
      <c r="F1222" t="s">
        <v>10628</v>
      </c>
      <c r="G1222" t="s">
        <v>1255</v>
      </c>
      <c r="H1222" t="s">
        <v>1255</v>
      </c>
      <c r="I1222" t="s">
        <v>1255</v>
      </c>
      <c r="J1222" t="s">
        <v>1255</v>
      </c>
      <c r="K1222" t="s">
        <v>1255</v>
      </c>
      <c r="L1222" t="s">
        <v>1255</v>
      </c>
      <c r="M1222" t="s">
        <v>1255</v>
      </c>
      <c r="N1222" t="s">
        <v>1255</v>
      </c>
      <c r="O1222" t="s">
        <v>1255</v>
      </c>
      <c r="P1222" t="s">
        <v>1255</v>
      </c>
    </row>
    <row r="1223" spans="1:16">
      <c r="A1223" t="s">
        <v>1255</v>
      </c>
      <c r="B1223" t="s">
        <v>1255</v>
      </c>
      <c r="C1223" t="s">
        <v>11412</v>
      </c>
      <c r="D1223" t="s">
        <v>11413</v>
      </c>
      <c r="E1223" t="s">
        <v>9646</v>
      </c>
      <c r="F1223" t="s">
        <v>11414</v>
      </c>
      <c r="G1223" t="s">
        <v>1255</v>
      </c>
      <c r="H1223" t="s">
        <v>1255</v>
      </c>
      <c r="I1223" t="s">
        <v>1255</v>
      </c>
      <c r="J1223" t="s">
        <v>1255</v>
      </c>
      <c r="K1223" t="s">
        <v>1255</v>
      </c>
      <c r="L1223" t="s">
        <v>1255</v>
      </c>
      <c r="M1223" t="s">
        <v>1255</v>
      </c>
      <c r="N1223" t="s">
        <v>1255</v>
      </c>
      <c r="O1223" t="s">
        <v>1255</v>
      </c>
      <c r="P1223" t="s">
        <v>1255</v>
      </c>
    </row>
    <row r="1224" spans="1:16">
      <c r="A1224" t="s">
        <v>1255</v>
      </c>
      <c r="B1224" t="s">
        <v>1255</v>
      </c>
      <c r="C1224" t="s">
        <v>11412</v>
      </c>
      <c r="D1224" t="s">
        <v>11415</v>
      </c>
      <c r="E1224" t="s">
        <v>9646</v>
      </c>
      <c r="F1224" t="s">
        <v>10628</v>
      </c>
      <c r="G1224" t="s">
        <v>1255</v>
      </c>
      <c r="H1224" t="s">
        <v>1255</v>
      </c>
      <c r="I1224" t="s">
        <v>1255</v>
      </c>
      <c r="J1224" t="s">
        <v>1255</v>
      </c>
      <c r="K1224" t="s">
        <v>1255</v>
      </c>
      <c r="L1224" t="s">
        <v>1255</v>
      </c>
      <c r="M1224" t="s">
        <v>1255</v>
      </c>
      <c r="N1224" t="s">
        <v>1255</v>
      </c>
      <c r="O1224" t="s">
        <v>1255</v>
      </c>
      <c r="P1224" t="s">
        <v>1255</v>
      </c>
    </row>
    <row r="1225" spans="1:16">
      <c r="A1225" t="s">
        <v>1255</v>
      </c>
      <c r="B1225" t="s">
        <v>1255</v>
      </c>
      <c r="C1225" t="s">
        <v>11412</v>
      </c>
      <c r="D1225" t="s">
        <v>11416</v>
      </c>
      <c r="E1225" t="s">
        <v>11417</v>
      </c>
      <c r="F1225" t="s">
        <v>9646</v>
      </c>
      <c r="G1225" t="s">
        <v>1255</v>
      </c>
      <c r="H1225" t="s">
        <v>1255</v>
      </c>
      <c r="I1225" t="s">
        <v>1255</v>
      </c>
      <c r="J1225" t="s">
        <v>1255</v>
      </c>
      <c r="K1225" t="s">
        <v>1255</v>
      </c>
      <c r="L1225" t="s">
        <v>1255</v>
      </c>
      <c r="M1225" t="s">
        <v>1255</v>
      </c>
      <c r="N1225" t="s">
        <v>1255</v>
      </c>
      <c r="O1225" t="s">
        <v>1255</v>
      </c>
      <c r="P1225" t="s">
        <v>1255</v>
      </c>
    </row>
    <row r="1226" spans="1:16">
      <c r="A1226" t="s">
        <v>1255</v>
      </c>
      <c r="B1226" t="s">
        <v>1255</v>
      </c>
      <c r="C1226" t="s">
        <v>11412</v>
      </c>
      <c r="D1226" t="s">
        <v>11418</v>
      </c>
      <c r="E1226" t="s">
        <v>9813</v>
      </c>
      <c r="F1226" t="s">
        <v>9646</v>
      </c>
      <c r="G1226" t="s">
        <v>1255</v>
      </c>
      <c r="H1226" t="s">
        <v>1255</v>
      </c>
      <c r="I1226" t="s">
        <v>1255</v>
      </c>
      <c r="J1226" t="s">
        <v>1255</v>
      </c>
      <c r="K1226" t="s">
        <v>1255</v>
      </c>
      <c r="L1226" t="s">
        <v>1255</v>
      </c>
      <c r="M1226" t="s">
        <v>1255</v>
      </c>
      <c r="N1226" t="s">
        <v>1255</v>
      </c>
      <c r="O1226" t="s">
        <v>1255</v>
      </c>
      <c r="P1226" t="s">
        <v>1255</v>
      </c>
    </row>
    <row r="1227" spans="1:16">
      <c r="A1227" t="s">
        <v>1255</v>
      </c>
      <c r="B1227" t="s">
        <v>1255</v>
      </c>
      <c r="C1227" t="s">
        <v>11412</v>
      </c>
      <c r="D1227" t="s">
        <v>11419</v>
      </c>
      <c r="E1227" t="s">
        <v>11215</v>
      </c>
      <c r="F1227" t="s">
        <v>1255</v>
      </c>
      <c r="G1227" t="s">
        <v>1255</v>
      </c>
      <c r="H1227" t="s">
        <v>1255</v>
      </c>
      <c r="I1227" t="s">
        <v>1255</v>
      </c>
      <c r="J1227" t="s">
        <v>1255</v>
      </c>
      <c r="K1227" t="s">
        <v>1255</v>
      </c>
      <c r="L1227" t="s">
        <v>1255</v>
      </c>
      <c r="M1227" t="s">
        <v>1255</v>
      </c>
      <c r="N1227" t="s">
        <v>1255</v>
      </c>
      <c r="O1227" t="s">
        <v>1255</v>
      </c>
      <c r="P1227" t="s">
        <v>1255</v>
      </c>
    </row>
    <row r="1228" spans="1:16">
      <c r="A1228" t="s">
        <v>1255</v>
      </c>
      <c r="B1228" t="s">
        <v>1255</v>
      </c>
      <c r="C1228" t="s">
        <v>11412</v>
      </c>
      <c r="D1228" t="s">
        <v>11420</v>
      </c>
      <c r="E1228" t="s">
        <v>9646</v>
      </c>
      <c r="F1228" t="s">
        <v>11421</v>
      </c>
      <c r="G1228" t="s">
        <v>1255</v>
      </c>
      <c r="H1228" t="s">
        <v>1255</v>
      </c>
      <c r="I1228" t="s">
        <v>1255</v>
      </c>
      <c r="J1228" t="s">
        <v>1255</v>
      </c>
      <c r="K1228" t="s">
        <v>1255</v>
      </c>
      <c r="L1228" t="s">
        <v>1255</v>
      </c>
      <c r="M1228" t="s">
        <v>1255</v>
      </c>
      <c r="N1228" t="s">
        <v>1255</v>
      </c>
      <c r="O1228" t="s">
        <v>1255</v>
      </c>
      <c r="P1228" t="s">
        <v>1255</v>
      </c>
    </row>
    <row r="1229" spans="1:16">
      <c r="A1229" t="s">
        <v>1255</v>
      </c>
      <c r="B1229" t="s">
        <v>1255</v>
      </c>
      <c r="C1229" t="s">
        <v>11422</v>
      </c>
      <c r="D1229" t="s">
        <v>11423</v>
      </c>
      <c r="E1229" t="s">
        <v>9645</v>
      </c>
      <c r="F1229" t="s">
        <v>9646</v>
      </c>
      <c r="G1229" t="s">
        <v>1255</v>
      </c>
      <c r="H1229" t="s">
        <v>1255</v>
      </c>
      <c r="I1229" t="s">
        <v>1255</v>
      </c>
      <c r="J1229" t="s">
        <v>1255</v>
      </c>
      <c r="K1229" t="s">
        <v>1255</v>
      </c>
      <c r="L1229" t="s">
        <v>1255</v>
      </c>
      <c r="M1229" t="s">
        <v>1255</v>
      </c>
      <c r="N1229" t="s">
        <v>1255</v>
      </c>
      <c r="O1229" t="s">
        <v>1255</v>
      </c>
      <c r="P1229" t="s">
        <v>1255</v>
      </c>
    </row>
    <row r="1230" spans="1:16">
      <c r="A1230" t="s">
        <v>1255</v>
      </c>
      <c r="B1230" t="s">
        <v>1255</v>
      </c>
      <c r="C1230" t="s">
        <v>11422</v>
      </c>
      <c r="D1230" t="s">
        <v>11424</v>
      </c>
      <c r="E1230" t="s">
        <v>10721</v>
      </c>
      <c r="F1230" t="s">
        <v>1255</v>
      </c>
      <c r="G1230" t="s">
        <v>1255</v>
      </c>
      <c r="H1230" t="s">
        <v>1255</v>
      </c>
      <c r="I1230" t="s">
        <v>1255</v>
      </c>
      <c r="J1230" t="s">
        <v>1255</v>
      </c>
      <c r="K1230" t="s">
        <v>1255</v>
      </c>
      <c r="L1230" t="s">
        <v>1255</v>
      </c>
      <c r="M1230" t="s">
        <v>1255</v>
      </c>
      <c r="N1230" t="s">
        <v>1255</v>
      </c>
      <c r="O1230" t="s">
        <v>1255</v>
      </c>
      <c r="P1230" t="s">
        <v>1255</v>
      </c>
    </row>
    <row r="1231" spans="1:16">
      <c r="A1231" t="s">
        <v>1255</v>
      </c>
      <c r="B1231" t="s">
        <v>1255</v>
      </c>
      <c r="C1231" t="s">
        <v>11422</v>
      </c>
      <c r="D1231" t="s">
        <v>11425</v>
      </c>
      <c r="E1231" t="s">
        <v>10513</v>
      </c>
      <c r="F1231" t="s">
        <v>9646</v>
      </c>
      <c r="G1231" t="s">
        <v>1255</v>
      </c>
      <c r="H1231" t="s">
        <v>1255</v>
      </c>
      <c r="I1231" t="s">
        <v>1255</v>
      </c>
      <c r="J1231" t="s">
        <v>1255</v>
      </c>
      <c r="K1231" t="s">
        <v>1255</v>
      </c>
      <c r="L1231" t="s">
        <v>1255</v>
      </c>
      <c r="M1231" t="s">
        <v>1255</v>
      </c>
      <c r="N1231" t="s">
        <v>1255</v>
      </c>
      <c r="O1231" t="s">
        <v>1255</v>
      </c>
      <c r="P1231" t="s">
        <v>1255</v>
      </c>
    </row>
    <row r="1232" spans="1:16">
      <c r="A1232" t="s">
        <v>1255</v>
      </c>
      <c r="B1232" t="s">
        <v>1255</v>
      </c>
      <c r="C1232" t="s">
        <v>11422</v>
      </c>
      <c r="D1232" t="s">
        <v>11426</v>
      </c>
      <c r="E1232" t="s">
        <v>11427</v>
      </c>
      <c r="F1232" t="s">
        <v>9646</v>
      </c>
      <c r="G1232" t="s">
        <v>1255</v>
      </c>
      <c r="H1232" t="s">
        <v>1255</v>
      </c>
      <c r="I1232" t="s">
        <v>1255</v>
      </c>
      <c r="J1232" t="s">
        <v>1255</v>
      </c>
      <c r="K1232" t="s">
        <v>1255</v>
      </c>
      <c r="L1232" t="s">
        <v>1255</v>
      </c>
      <c r="M1232" t="s">
        <v>1255</v>
      </c>
      <c r="N1232" t="s">
        <v>1255</v>
      </c>
      <c r="O1232" t="s">
        <v>1255</v>
      </c>
      <c r="P1232" t="s">
        <v>1255</v>
      </c>
    </row>
    <row r="1233" spans="1:16">
      <c r="A1233" t="s">
        <v>1255</v>
      </c>
      <c r="B1233" t="s">
        <v>1255</v>
      </c>
      <c r="C1233" t="s">
        <v>11422</v>
      </c>
      <c r="D1233" t="s">
        <v>11428</v>
      </c>
      <c r="E1233" t="s">
        <v>10653</v>
      </c>
      <c r="F1233" t="s">
        <v>1255</v>
      </c>
      <c r="G1233" t="s">
        <v>1255</v>
      </c>
      <c r="H1233" t="s">
        <v>1255</v>
      </c>
      <c r="I1233" t="s">
        <v>1255</v>
      </c>
      <c r="J1233" t="s">
        <v>1255</v>
      </c>
      <c r="K1233" t="s">
        <v>1255</v>
      </c>
      <c r="L1233" t="s">
        <v>1255</v>
      </c>
      <c r="M1233" t="s">
        <v>1255</v>
      </c>
      <c r="N1233" t="s">
        <v>1255</v>
      </c>
      <c r="O1233" t="s">
        <v>1255</v>
      </c>
      <c r="P1233" t="s">
        <v>1255</v>
      </c>
    </row>
    <row r="1234" spans="1:16">
      <c r="A1234" t="s">
        <v>1255</v>
      </c>
      <c r="B1234" t="s">
        <v>1255</v>
      </c>
      <c r="C1234" t="s">
        <v>11422</v>
      </c>
      <c r="D1234" t="s">
        <v>11429</v>
      </c>
      <c r="E1234" t="s">
        <v>9645</v>
      </c>
      <c r="F1234" t="s">
        <v>1255</v>
      </c>
      <c r="G1234" t="s">
        <v>1255</v>
      </c>
      <c r="H1234" t="s">
        <v>1255</v>
      </c>
      <c r="I1234" t="s">
        <v>1255</v>
      </c>
      <c r="J1234" t="s">
        <v>1255</v>
      </c>
      <c r="K1234" t="s">
        <v>1255</v>
      </c>
      <c r="L1234" t="s">
        <v>1255</v>
      </c>
      <c r="M1234" t="s">
        <v>1255</v>
      </c>
      <c r="N1234" t="s">
        <v>1255</v>
      </c>
      <c r="O1234" t="s">
        <v>1255</v>
      </c>
      <c r="P1234" t="s">
        <v>1255</v>
      </c>
    </row>
    <row r="1235" spans="1:16">
      <c r="A1235" t="s">
        <v>1255</v>
      </c>
      <c r="B1235" t="s">
        <v>1255</v>
      </c>
      <c r="C1235" t="s">
        <v>11422</v>
      </c>
      <c r="D1235" t="s">
        <v>11430</v>
      </c>
      <c r="E1235" t="s">
        <v>11431</v>
      </c>
      <c r="F1235" t="s">
        <v>9646</v>
      </c>
      <c r="G1235" t="s">
        <v>1255</v>
      </c>
      <c r="H1235" t="s">
        <v>1255</v>
      </c>
      <c r="I1235" t="s">
        <v>1255</v>
      </c>
      <c r="J1235" t="s">
        <v>1255</v>
      </c>
      <c r="K1235" t="s">
        <v>1255</v>
      </c>
      <c r="L1235" t="s">
        <v>1255</v>
      </c>
      <c r="M1235" t="s">
        <v>1255</v>
      </c>
      <c r="N1235" t="s">
        <v>1255</v>
      </c>
      <c r="O1235" t="s">
        <v>1255</v>
      </c>
      <c r="P1235" t="s">
        <v>1255</v>
      </c>
    </row>
    <row r="1236" spans="1:16">
      <c r="A1236" t="s">
        <v>1255</v>
      </c>
      <c r="B1236" t="s">
        <v>1255</v>
      </c>
      <c r="C1236" t="s">
        <v>11422</v>
      </c>
      <c r="D1236" t="s">
        <v>11432</v>
      </c>
      <c r="E1236" t="s">
        <v>9646</v>
      </c>
      <c r="F1236" t="s">
        <v>11433</v>
      </c>
      <c r="G1236" t="s">
        <v>1255</v>
      </c>
      <c r="H1236" t="s">
        <v>1255</v>
      </c>
      <c r="I1236" t="s">
        <v>1255</v>
      </c>
      <c r="J1236" t="s">
        <v>1255</v>
      </c>
      <c r="K1236" t="s">
        <v>1255</v>
      </c>
      <c r="L1236" t="s">
        <v>1255</v>
      </c>
      <c r="M1236" t="s">
        <v>1255</v>
      </c>
      <c r="N1236" t="s">
        <v>1255</v>
      </c>
      <c r="O1236" t="s">
        <v>1255</v>
      </c>
      <c r="P1236" t="s">
        <v>1255</v>
      </c>
    </row>
    <row r="1237" spans="1:16">
      <c r="A1237" t="s">
        <v>1255</v>
      </c>
      <c r="B1237" t="s">
        <v>1255</v>
      </c>
      <c r="C1237" t="s">
        <v>11422</v>
      </c>
      <c r="D1237" t="s">
        <v>11434</v>
      </c>
      <c r="E1237" t="s">
        <v>9646</v>
      </c>
      <c r="F1237" t="s">
        <v>11435</v>
      </c>
      <c r="G1237" t="s">
        <v>1255</v>
      </c>
      <c r="H1237" t="s">
        <v>1255</v>
      </c>
      <c r="I1237" t="s">
        <v>1255</v>
      </c>
      <c r="J1237" t="s">
        <v>1255</v>
      </c>
      <c r="K1237" t="s">
        <v>1255</v>
      </c>
      <c r="L1237" t="s">
        <v>1255</v>
      </c>
      <c r="M1237" t="s">
        <v>1255</v>
      </c>
      <c r="N1237" t="s">
        <v>1255</v>
      </c>
      <c r="O1237" t="s">
        <v>1255</v>
      </c>
      <c r="P1237" t="s">
        <v>1255</v>
      </c>
    </row>
    <row r="1238" spans="1:16">
      <c r="A1238" t="s">
        <v>1255</v>
      </c>
      <c r="B1238" t="s">
        <v>1255</v>
      </c>
      <c r="C1238" t="s">
        <v>11436</v>
      </c>
      <c r="D1238" t="s">
        <v>11437</v>
      </c>
      <c r="E1238" t="s">
        <v>9646</v>
      </c>
      <c r="F1238" t="s">
        <v>11438</v>
      </c>
      <c r="G1238" t="s">
        <v>1255</v>
      </c>
      <c r="H1238" t="s">
        <v>1255</v>
      </c>
      <c r="I1238" t="s">
        <v>1255</v>
      </c>
      <c r="J1238" t="s">
        <v>1255</v>
      </c>
      <c r="K1238" t="s">
        <v>1255</v>
      </c>
      <c r="L1238" t="s">
        <v>1255</v>
      </c>
      <c r="M1238" t="s">
        <v>1255</v>
      </c>
      <c r="N1238" t="s">
        <v>1255</v>
      </c>
      <c r="O1238" t="s">
        <v>1255</v>
      </c>
      <c r="P1238" t="s">
        <v>1255</v>
      </c>
    </row>
    <row r="1239" spans="1:16">
      <c r="A1239" t="s">
        <v>1255</v>
      </c>
      <c r="B1239" t="s">
        <v>1255</v>
      </c>
      <c r="C1239" t="s">
        <v>11436</v>
      </c>
      <c r="D1239" t="s">
        <v>11439</v>
      </c>
      <c r="E1239" t="s">
        <v>9646</v>
      </c>
      <c r="F1239" t="s">
        <v>11440</v>
      </c>
      <c r="G1239" t="s">
        <v>1255</v>
      </c>
      <c r="H1239" t="s">
        <v>1255</v>
      </c>
      <c r="I1239" t="s">
        <v>1255</v>
      </c>
      <c r="J1239" t="s">
        <v>1255</v>
      </c>
      <c r="K1239" t="s">
        <v>1255</v>
      </c>
      <c r="L1239" t="s">
        <v>1255</v>
      </c>
      <c r="M1239" t="s">
        <v>1255</v>
      </c>
      <c r="N1239" t="s">
        <v>1255</v>
      </c>
      <c r="O1239" t="s">
        <v>1255</v>
      </c>
      <c r="P1239" t="s">
        <v>1255</v>
      </c>
    </row>
    <row r="1240" spans="1:16">
      <c r="A1240" t="s">
        <v>1255</v>
      </c>
      <c r="B1240" t="s">
        <v>1255</v>
      </c>
      <c r="C1240" t="s">
        <v>11436</v>
      </c>
      <c r="D1240" t="s">
        <v>11441</v>
      </c>
      <c r="E1240" t="s">
        <v>10653</v>
      </c>
      <c r="F1240" t="s">
        <v>9646</v>
      </c>
      <c r="G1240" t="s">
        <v>1255</v>
      </c>
      <c r="H1240" t="s">
        <v>1255</v>
      </c>
      <c r="I1240" t="s">
        <v>1255</v>
      </c>
      <c r="J1240" t="s">
        <v>1255</v>
      </c>
      <c r="K1240" t="s">
        <v>1255</v>
      </c>
      <c r="L1240" t="s">
        <v>1255</v>
      </c>
      <c r="M1240" t="s">
        <v>1255</v>
      </c>
      <c r="N1240" t="s">
        <v>1255</v>
      </c>
      <c r="O1240" t="s">
        <v>1255</v>
      </c>
      <c r="P1240" t="s">
        <v>1255</v>
      </c>
    </row>
    <row r="1241" spans="1:16">
      <c r="A1241" t="s">
        <v>1255</v>
      </c>
      <c r="B1241" t="s">
        <v>1255</v>
      </c>
      <c r="C1241" t="s">
        <v>11436</v>
      </c>
      <c r="D1241" t="s">
        <v>11442</v>
      </c>
      <c r="E1241" t="s">
        <v>11443</v>
      </c>
      <c r="F1241" t="s">
        <v>9646</v>
      </c>
      <c r="G1241" t="s">
        <v>1255</v>
      </c>
      <c r="H1241" t="s">
        <v>1255</v>
      </c>
      <c r="I1241" t="s">
        <v>1255</v>
      </c>
      <c r="J1241" t="s">
        <v>1255</v>
      </c>
      <c r="K1241" t="s">
        <v>1255</v>
      </c>
      <c r="L1241" t="s">
        <v>1255</v>
      </c>
      <c r="M1241" t="s">
        <v>1255</v>
      </c>
      <c r="N1241" t="s">
        <v>1255</v>
      </c>
      <c r="O1241" t="s">
        <v>1255</v>
      </c>
      <c r="P1241" t="s">
        <v>1255</v>
      </c>
    </row>
    <row r="1242" spans="1:16">
      <c r="A1242" t="s">
        <v>1255</v>
      </c>
      <c r="B1242" t="s">
        <v>11444</v>
      </c>
      <c r="C1242" t="s">
        <v>11445</v>
      </c>
      <c r="D1242" t="s">
        <v>11444</v>
      </c>
      <c r="E1242" t="s">
        <v>9828</v>
      </c>
      <c r="F1242" t="s">
        <v>1255</v>
      </c>
      <c r="G1242" t="s">
        <v>1255</v>
      </c>
      <c r="H1242" t="s">
        <v>1255</v>
      </c>
      <c r="I1242" t="s">
        <v>1255</v>
      </c>
      <c r="J1242" t="s">
        <v>1255</v>
      </c>
      <c r="K1242" t="s">
        <v>1255</v>
      </c>
      <c r="L1242" t="s">
        <v>1255</v>
      </c>
      <c r="M1242" t="s">
        <v>1255</v>
      </c>
      <c r="N1242" t="s">
        <v>1255</v>
      </c>
      <c r="O1242" t="s">
        <v>1255</v>
      </c>
      <c r="P1242" t="s">
        <v>1255</v>
      </c>
    </row>
    <row r="1243" spans="1:16">
      <c r="A1243" t="s">
        <v>1255</v>
      </c>
      <c r="B1243" t="s">
        <v>1255</v>
      </c>
      <c r="C1243" t="s">
        <v>11445</v>
      </c>
      <c r="D1243" t="s">
        <v>11446</v>
      </c>
      <c r="E1243" t="s">
        <v>10608</v>
      </c>
      <c r="F1243" t="s">
        <v>1255</v>
      </c>
      <c r="G1243" t="s">
        <v>1255</v>
      </c>
      <c r="H1243" t="s">
        <v>1255</v>
      </c>
      <c r="I1243" t="s">
        <v>1255</v>
      </c>
      <c r="J1243" t="s">
        <v>1255</v>
      </c>
      <c r="K1243" t="s">
        <v>1255</v>
      </c>
      <c r="L1243" t="s">
        <v>1255</v>
      </c>
      <c r="M1243" t="s">
        <v>1255</v>
      </c>
      <c r="N1243" t="s">
        <v>1255</v>
      </c>
      <c r="O1243" t="s">
        <v>1255</v>
      </c>
      <c r="P1243" t="s">
        <v>1255</v>
      </c>
    </row>
    <row r="1244" spans="1:16">
      <c r="A1244" t="s">
        <v>1255</v>
      </c>
      <c r="B1244" t="s">
        <v>1255</v>
      </c>
      <c r="C1244" t="s">
        <v>11445</v>
      </c>
      <c r="D1244" t="s">
        <v>11447</v>
      </c>
      <c r="E1244" t="s">
        <v>9680</v>
      </c>
      <c r="F1244" t="s">
        <v>1255</v>
      </c>
      <c r="G1244" t="s">
        <v>1255</v>
      </c>
      <c r="H1244" t="s">
        <v>1255</v>
      </c>
      <c r="I1244" t="s">
        <v>1255</v>
      </c>
      <c r="J1244" t="s">
        <v>1255</v>
      </c>
      <c r="K1244" t="s">
        <v>1255</v>
      </c>
      <c r="L1244" t="s">
        <v>1255</v>
      </c>
      <c r="M1244" t="s">
        <v>1255</v>
      </c>
      <c r="N1244" t="s">
        <v>1255</v>
      </c>
      <c r="O1244" t="s">
        <v>1255</v>
      </c>
      <c r="P1244" t="s">
        <v>1255</v>
      </c>
    </row>
    <row r="1245" spans="1:16">
      <c r="A1245" t="s">
        <v>1255</v>
      </c>
      <c r="B1245" t="s">
        <v>1255</v>
      </c>
      <c r="C1245" t="s">
        <v>11445</v>
      </c>
      <c r="D1245" t="s">
        <v>11448</v>
      </c>
      <c r="E1245" t="s">
        <v>11449</v>
      </c>
      <c r="F1245" t="s">
        <v>1255</v>
      </c>
      <c r="G1245" t="s">
        <v>1255</v>
      </c>
      <c r="H1245" t="s">
        <v>1255</v>
      </c>
      <c r="I1245" t="s">
        <v>1255</v>
      </c>
      <c r="J1245" t="s">
        <v>1255</v>
      </c>
      <c r="K1245" t="s">
        <v>1255</v>
      </c>
      <c r="L1245" t="s">
        <v>1255</v>
      </c>
      <c r="M1245" t="s">
        <v>1255</v>
      </c>
      <c r="N1245" t="s">
        <v>1255</v>
      </c>
      <c r="O1245" t="s">
        <v>1255</v>
      </c>
      <c r="P1245" t="s">
        <v>1255</v>
      </c>
    </row>
    <row r="1246" spans="1:16">
      <c r="A1246" t="s">
        <v>1255</v>
      </c>
      <c r="B1246" t="s">
        <v>1255</v>
      </c>
      <c r="C1246" t="s">
        <v>11445</v>
      </c>
      <c r="D1246" t="s">
        <v>11450</v>
      </c>
      <c r="E1246" t="s">
        <v>9782</v>
      </c>
      <c r="F1246" t="s">
        <v>1255</v>
      </c>
      <c r="G1246" t="s">
        <v>1255</v>
      </c>
      <c r="H1246" t="s">
        <v>1255</v>
      </c>
      <c r="I1246" t="s">
        <v>1255</v>
      </c>
      <c r="J1246" t="s">
        <v>1255</v>
      </c>
      <c r="K1246" t="s">
        <v>1255</v>
      </c>
      <c r="L1246" t="s">
        <v>1255</v>
      </c>
      <c r="M1246" t="s">
        <v>1255</v>
      </c>
      <c r="N1246" t="s">
        <v>1255</v>
      </c>
      <c r="O1246" t="s">
        <v>1255</v>
      </c>
      <c r="P1246" t="s">
        <v>1255</v>
      </c>
    </row>
    <row r="1247" spans="1:16">
      <c r="A1247" t="s">
        <v>1255</v>
      </c>
      <c r="B1247" t="s">
        <v>1255</v>
      </c>
      <c r="C1247" t="s">
        <v>11445</v>
      </c>
      <c r="D1247" t="s">
        <v>11451</v>
      </c>
      <c r="E1247" t="s">
        <v>9782</v>
      </c>
      <c r="F1247" t="s">
        <v>1255</v>
      </c>
      <c r="G1247" t="s">
        <v>1255</v>
      </c>
      <c r="H1247" t="s">
        <v>1255</v>
      </c>
      <c r="I1247" t="s">
        <v>1255</v>
      </c>
      <c r="J1247" t="s">
        <v>1255</v>
      </c>
      <c r="K1247" t="s">
        <v>1255</v>
      </c>
      <c r="L1247" t="s">
        <v>1255</v>
      </c>
      <c r="M1247" t="s">
        <v>1255</v>
      </c>
      <c r="N1247" t="s">
        <v>1255</v>
      </c>
      <c r="O1247" t="s">
        <v>1255</v>
      </c>
      <c r="P1247" t="s">
        <v>1255</v>
      </c>
    </row>
    <row r="1248" spans="1:16">
      <c r="A1248" t="s">
        <v>1255</v>
      </c>
      <c r="B1248" t="s">
        <v>1255</v>
      </c>
      <c r="C1248" t="s">
        <v>11452</v>
      </c>
      <c r="D1248" t="s">
        <v>11453</v>
      </c>
      <c r="E1248" t="s">
        <v>9646</v>
      </c>
      <c r="F1248" t="s">
        <v>10078</v>
      </c>
      <c r="G1248" t="s">
        <v>1255</v>
      </c>
      <c r="H1248" t="s">
        <v>1255</v>
      </c>
      <c r="I1248" t="s">
        <v>1255</v>
      </c>
      <c r="J1248" t="s">
        <v>1255</v>
      </c>
      <c r="K1248" t="s">
        <v>1255</v>
      </c>
      <c r="L1248" t="s">
        <v>1255</v>
      </c>
      <c r="M1248" t="s">
        <v>1255</v>
      </c>
      <c r="N1248" t="s">
        <v>1255</v>
      </c>
      <c r="O1248" t="s">
        <v>1255</v>
      </c>
      <c r="P1248" t="s">
        <v>1255</v>
      </c>
    </row>
    <row r="1249" spans="1:16">
      <c r="A1249" t="s">
        <v>1255</v>
      </c>
      <c r="B1249" t="s">
        <v>1255</v>
      </c>
      <c r="C1249" t="s">
        <v>11452</v>
      </c>
      <c r="D1249" t="s">
        <v>11454</v>
      </c>
      <c r="E1249" t="s">
        <v>9646</v>
      </c>
      <c r="F1249" t="s">
        <v>10076</v>
      </c>
      <c r="G1249" t="s">
        <v>11455</v>
      </c>
      <c r="H1249" t="s">
        <v>1255</v>
      </c>
      <c r="I1249" t="s">
        <v>1255</v>
      </c>
      <c r="J1249" t="s">
        <v>1255</v>
      </c>
      <c r="K1249" t="s">
        <v>1255</v>
      </c>
      <c r="L1249" t="s">
        <v>1255</v>
      </c>
      <c r="M1249" t="s">
        <v>1255</v>
      </c>
      <c r="N1249" t="s">
        <v>1255</v>
      </c>
      <c r="O1249" t="s">
        <v>1255</v>
      </c>
      <c r="P1249" t="s">
        <v>1255</v>
      </c>
    </row>
    <row r="1250" spans="1:16">
      <c r="A1250" t="s">
        <v>1255</v>
      </c>
      <c r="B1250" t="s">
        <v>1255</v>
      </c>
      <c r="C1250" t="s">
        <v>11452</v>
      </c>
      <c r="D1250" t="s">
        <v>11456</v>
      </c>
      <c r="E1250" t="s">
        <v>9737</v>
      </c>
      <c r="F1250" t="s">
        <v>1255</v>
      </c>
      <c r="G1250" t="s">
        <v>1255</v>
      </c>
      <c r="H1250" t="s">
        <v>1255</v>
      </c>
      <c r="I1250" t="s">
        <v>1255</v>
      </c>
      <c r="J1250" t="s">
        <v>1255</v>
      </c>
      <c r="K1250" t="s">
        <v>1255</v>
      </c>
      <c r="L1250" t="s">
        <v>1255</v>
      </c>
      <c r="M1250" t="s">
        <v>1255</v>
      </c>
      <c r="N1250" t="s">
        <v>1255</v>
      </c>
      <c r="O1250" t="s">
        <v>1255</v>
      </c>
      <c r="P1250" t="s">
        <v>1255</v>
      </c>
    </row>
    <row r="1251" spans="1:16">
      <c r="A1251" t="s">
        <v>1255</v>
      </c>
      <c r="B1251" t="s">
        <v>1255</v>
      </c>
      <c r="C1251" t="s">
        <v>11452</v>
      </c>
      <c r="D1251" t="s">
        <v>11457</v>
      </c>
      <c r="E1251" t="s">
        <v>9705</v>
      </c>
      <c r="F1251" t="s">
        <v>1255</v>
      </c>
      <c r="G1251" t="s">
        <v>1255</v>
      </c>
      <c r="H1251" t="s">
        <v>1255</v>
      </c>
      <c r="I1251" t="s">
        <v>1255</v>
      </c>
      <c r="J1251" t="s">
        <v>1255</v>
      </c>
      <c r="K1251" t="s">
        <v>1255</v>
      </c>
      <c r="L1251" t="s">
        <v>1255</v>
      </c>
      <c r="M1251" t="s">
        <v>1255</v>
      </c>
      <c r="N1251" t="s">
        <v>1255</v>
      </c>
      <c r="O1251" t="s">
        <v>1255</v>
      </c>
      <c r="P1251" t="s">
        <v>1255</v>
      </c>
    </row>
    <row r="1252" spans="1:16">
      <c r="A1252" t="s">
        <v>1255</v>
      </c>
      <c r="B1252" t="s">
        <v>1255</v>
      </c>
      <c r="C1252" t="s">
        <v>11452</v>
      </c>
      <c r="D1252" t="s">
        <v>11458</v>
      </c>
      <c r="E1252" t="s">
        <v>9705</v>
      </c>
      <c r="F1252" t="s">
        <v>9646</v>
      </c>
      <c r="G1252" t="s">
        <v>1255</v>
      </c>
      <c r="H1252" t="s">
        <v>1255</v>
      </c>
      <c r="I1252" t="s">
        <v>1255</v>
      </c>
      <c r="J1252" t="s">
        <v>1255</v>
      </c>
      <c r="K1252" t="s">
        <v>1255</v>
      </c>
      <c r="L1252" t="s">
        <v>1255</v>
      </c>
      <c r="M1252" t="s">
        <v>1255</v>
      </c>
      <c r="N1252" t="s">
        <v>1255</v>
      </c>
      <c r="O1252" t="s">
        <v>1255</v>
      </c>
      <c r="P1252" t="s">
        <v>1255</v>
      </c>
    </row>
    <row r="1253" spans="1:16">
      <c r="A1253" t="s">
        <v>1255</v>
      </c>
      <c r="B1253" t="s">
        <v>1255</v>
      </c>
      <c r="C1253" t="s">
        <v>11452</v>
      </c>
      <c r="D1253" t="s">
        <v>11459</v>
      </c>
      <c r="E1253" t="s">
        <v>9705</v>
      </c>
      <c r="F1253" t="s">
        <v>9646</v>
      </c>
      <c r="G1253" t="s">
        <v>1255</v>
      </c>
      <c r="H1253" t="s">
        <v>1255</v>
      </c>
      <c r="I1253" t="s">
        <v>1255</v>
      </c>
      <c r="J1253" t="s">
        <v>1255</v>
      </c>
      <c r="K1253" t="s">
        <v>1255</v>
      </c>
      <c r="L1253" t="s">
        <v>1255</v>
      </c>
      <c r="M1253" t="s">
        <v>1255</v>
      </c>
      <c r="N1253" t="s">
        <v>1255</v>
      </c>
      <c r="O1253" t="s">
        <v>1255</v>
      </c>
      <c r="P1253" t="s">
        <v>1255</v>
      </c>
    </row>
    <row r="1254" spans="1:16">
      <c r="A1254" t="s">
        <v>1255</v>
      </c>
      <c r="B1254" t="s">
        <v>1255</v>
      </c>
      <c r="C1254" t="s">
        <v>11452</v>
      </c>
      <c r="D1254" t="s">
        <v>11460</v>
      </c>
      <c r="E1254" t="s">
        <v>9705</v>
      </c>
      <c r="F1254" t="s">
        <v>9646</v>
      </c>
      <c r="G1254" t="s">
        <v>1255</v>
      </c>
      <c r="H1254" t="s">
        <v>1255</v>
      </c>
      <c r="I1254" t="s">
        <v>1255</v>
      </c>
      <c r="J1254" t="s">
        <v>1255</v>
      </c>
      <c r="K1254" t="s">
        <v>1255</v>
      </c>
      <c r="L1254" t="s">
        <v>1255</v>
      </c>
      <c r="M1254" t="s">
        <v>1255</v>
      </c>
      <c r="N1254" t="s">
        <v>1255</v>
      </c>
      <c r="O1254" t="s">
        <v>1255</v>
      </c>
      <c r="P1254" t="s">
        <v>1255</v>
      </c>
    </row>
    <row r="1255" spans="1:16">
      <c r="A1255" t="s">
        <v>1255</v>
      </c>
      <c r="B1255" t="s">
        <v>1255</v>
      </c>
      <c r="C1255" t="s">
        <v>11452</v>
      </c>
      <c r="D1255" t="s">
        <v>11461</v>
      </c>
      <c r="E1255" t="s">
        <v>9705</v>
      </c>
      <c r="F1255" t="s">
        <v>9646</v>
      </c>
      <c r="G1255" t="s">
        <v>1255</v>
      </c>
      <c r="H1255" t="s">
        <v>1255</v>
      </c>
      <c r="I1255" t="s">
        <v>1255</v>
      </c>
      <c r="J1255" t="s">
        <v>1255</v>
      </c>
      <c r="K1255" t="s">
        <v>1255</v>
      </c>
      <c r="L1255" t="s">
        <v>1255</v>
      </c>
      <c r="M1255" t="s">
        <v>1255</v>
      </c>
      <c r="N1255" t="s">
        <v>1255</v>
      </c>
      <c r="O1255" t="s">
        <v>1255</v>
      </c>
      <c r="P1255" t="s">
        <v>1255</v>
      </c>
    </row>
    <row r="1256" spans="1:16">
      <c r="A1256" t="s">
        <v>1255</v>
      </c>
      <c r="B1256" t="s">
        <v>1255</v>
      </c>
      <c r="C1256" t="s">
        <v>11452</v>
      </c>
      <c r="D1256" t="s">
        <v>11462</v>
      </c>
      <c r="E1256" t="s">
        <v>9705</v>
      </c>
      <c r="F1256" t="s">
        <v>9646</v>
      </c>
      <c r="G1256" t="s">
        <v>1255</v>
      </c>
      <c r="H1256" t="s">
        <v>1255</v>
      </c>
      <c r="I1256" t="s">
        <v>1255</v>
      </c>
      <c r="J1256" t="s">
        <v>1255</v>
      </c>
      <c r="K1256" t="s">
        <v>1255</v>
      </c>
      <c r="L1256" t="s">
        <v>1255</v>
      </c>
      <c r="M1256" t="s">
        <v>1255</v>
      </c>
      <c r="N1256" t="s">
        <v>1255</v>
      </c>
      <c r="O1256" t="s">
        <v>1255</v>
      </c>
      <c r="P1256" t="s">
        <v>1255</v>
      </c>
    </row>
    <row r="1257" spans="1:16">
      <c r="A1257" t="s">
        <v>1255</v>
      </c>
      <c r="B1257" t="s">
        <v>1255</v>
      </c>
      <c r="C1257" t="s">
        <v>11452</v>
      </c>
      <c r="D1257" t="s">
        <v>11453</v>
      </c>
      <c r="E1257" t="s">
        <v>9646</v>
      </c>
      <c r="F1257" t="s">
        <v>9745</v>
      </c>
      <c r="G1257" t="s">
        <v>1255</v>
      </c>
      <c r="H1257" t="s">
        <v>1255</v>
      </c>
      <c r="I1257" t="s">
        <v>1255</v>
      </c>
      <c r="J1257" t="s">
        <v>1255</v>
      </c>
      <c r="K1257" t="s">
        <v>1255</v>
      </c>
      <c r="L1257" t="s">
        <v>1255</v>
      </c>
      <c r="M1257" t="s">
        <v>1255</v>
      </c>
      <c r="N1257" t="s">
        <v>1255</v>
      </c>
      <c r="O1257" t="s">
        <v>1255</v>
      </c>
      <c r="P1257" t="s">
        <v>1255</v>
      </c>
    </row>
    <row r="1258" spans="1:16">
      <c r="A1258" t="s">
        <v>1255</v>
      </c>
      <c r="B1258" t="s">
        <v>1255</v>
      </c>
      <c r="C1258" t="s">
        <v>11452</v>
      </c>
      <c r="D1258" t="s">
        <v>11454</v>
      </c>
      <c r="E1258" t="s">
        <v>9646</v>
      </c>
      <c r="F1258" t="s">
        <v>9747</v>
      </c>
      <c r="G1258" t="s">
        <v>1255</v>
      </c>
      <c r="H1258" t="s">
        <v>1255</v>
      </c>
      <c r="I1258" t="s">
        <v>1255</v>
      </c>
      <c r="J1258" t="s">
        <v>1255</v>
      </c>
      <c r="K1258" t="s">
        <v>1255</v>
      </c>
      <c r="L1258" t="s">
        <v>1255</v>
      </c>
      <c r="M1258" t="s">
        <v>1255</v>
      </c>
      <c r="N1258" t="s">
        <v>1255</v>
      </c>
      <c r="O1258" t="s">
        <v>1255</v>
      </c>
      <c r="P1258" t="s">
        <v>1255</v>
      </c>
    </row>
    <row r="1259" spans="1:16">
      <c r="A1259" t="s">
        <v>1255</v>
      </c>
      <c r="B1259" t="s">
        <v>1255</v>
      </c>
      <c r="C1259" t="s">
        <v>11452</v>
      </c>
      <c r="D1259" t="s">
        <v>11463</v>
      </c>
      <c r="E1259" t="s">
        <v>9705</v>
      </c>
      <c r="F1259" t="s">
        <v>9646</v>
      </c>
      <c r="G1259" t="s">
        <v>1255</v>
      </c>
      <c r="H1259" t="s">
        <v>1255</v>
      </c>
      <c r="I1259" t="s">
        <v>1255</v>
      </c>
      <c r="J1259" t="s">
        <v>1255</v>
      </c>
      <c r="K1259" t="s">
        <v>1255</v>
      </c>
      <c r="L1259" t="s">
        <v>1255</v>
      </c>
      <c r="M1259" t="s">
        <v>1255</v>
      </c>
      <c r="N1259" t="s">
        <v>1255</v>
      </c>
      <c r="O1259" t="s">
        <v>1255</v>
      </c>
      <c r="P1259" t="s">
        <v>1255</v>
      </c>
    </row>
    <row r="1260" spans="1:16">
      <c r="A1260" t="s">
        <v>1255</v>
      </c>
      <c r="B1260" t="s">
        <v>1255</v>
      </c>
      <c r="C1260" t="s">
        <v>11464</v>
      </c>
      <c r="D1260" t="s">
        <v>11465</v>
      </c>
      <c r="E1260" t="s">
        <v>9705</v>
      </c>
      <c r="F1260" t="s">
        <v>1255</v>
      </c>
      <c r="G1260" t="s">
        <v>1255</v>
      </c>
      <c r="H1260" t="s">
        <v>1255</v>
      </c>
      <c r="I1260" t="s">
        <v>1255</v>
      </c>
      <c r="J1260" t="s">
        <v>1255</v>
      </c>
      <c r="K1260" t="s">
        <v>1255</v>
      </c>
      <c r="L1260" t="s">
        <v>1255</v>
      </c>
      <c r="M1260" t="s">
        <v>1255</v>
      </c>
      <c r="N1260" t="s">
        <v>1255</v>
      </c>
      <c r="O1260" t="s">
        <v>1255</v>
      </c>
      <c r="P1260" t="s">
        <v>1255</v>
      </c>
    </row>
    <row r="1261" spans="1:16">
      <c r="A1261" t="s">
        <v>1255</v>
      </c>
      <c r="B1261" t="s">
        <v>1255</v>
      </c>
      <c r="C1261" t="s">
        <v>11464</v>
      </c>
      <c r="D1261" t="s">
        <v>11466</v>
      </c>
      <c r="E1261" t="s">
        <v>10608</v>
      </c>
      <c r="F1261" t="s">
        <v>1255</v>
      </c>
      <c r="G1261" t="s">
        <v>1255</v>
      </c>
      <c r="H1261" t="s">
        <v>1255</v>
      </c>
      <c r="I1261" t="s">
        <v>1255</v>
      </c>
      <c r="J1261" t="s">
        <v>1255</v>
      </c>
      <c r="K1261" t="s">
        <v>1255</v>
      </c>
      <c r="L1261" t="s">
        <v>1255</v>
      </c>
      <c r="M1261" t="s">
        <v>1255</v>
      </c>
      <c r="N1261" t="s">
        <v>1255</v>
      </c>
      <c r="O1261" t="s">
        <v>1255</v>
      </c>
      <c r="P1261" t="s">
        <v>1255</v>
      </c>
    </row>
    <row r="1262" spans="1:16">
      <c r="A1262" t="s">
        <v>1255</v>
      </c>
      <c r="B1262" t="s">
        <v>1255</v>
      </c>
      <c r="C1262" t="s">
        <v>11464</v>
      </c>
      <c r="D1262" t="s">
        <v>11467</v>
      </c>
      <c r="E1262" t="s">
        <v>9646</v>
      </c>
      <c r="F1262" t="s">
        <v>11468</v>
      </c>
      <c r="G1262" t="s">
        <v>1255</v>
      </c>
      <c r="H1262" t="s">
        <v>1255</v>
      </c>
      <c r="I1262" t="s">
        <v>1255</v>
      </c>
      <c r="J1262" t="s">
        <v>1255</v>
      </c>
      <c r="K1262" t="s">
        <v>1255</v>
      </c>
      <c r="L1262" t="s">
        <v>1255</v>
      </c>
      <c r="M1262" t="s">
        <v>1255</v>
      </c>
      <c r="N1262" t="s">
        <v>1255</v>
      </c>
      <c r="O1262" t="s">
        <v>1255</v>
      </c>
      <c r="P1262" t="s">
        <v>1255</v>
      </c>
    </row>
    <row r="1263" spans="1:16">
      <c r="A1263" t="s">
        <v>1255</v>
      </c>
      <c r="B1263" t="s">
        <v>1255</v>
      </c>
      <c r="C1263" t="s">
        <v>11464</v>
      </c>
      <c r="D1263" t="s">
        <v>11469</v>
      </c>
      <c r="E1263" t="s">
        <v>9646</v>
      </c>
      <c r="F1263" t="s">
        <v>11440</v>
      </c>
      <c r="G1263" t="s">
        <v>1255</v>
      </c>
      <c r="H1263" t="s">
        <v>1255</v>
      </c>
      <c r="I1263" t="s">
        <v>1255</v>
      </c>
      <c r="J1263" t="s">
        <v>1255</v>
      </c>
      <c r="K1263" t="s">
        <v>1255</v>
      </c>
      <c r="L1263" t="s">
        <v>1255</v>
      </c>
      <c r="M1263" t="s">
        <v>1255</v>
      </c>
      <c r="N1263" t="s">
        <v>1255</v>
      </c>
      <c r="O1263" t="s">
        <v>1255</v>
      </c>
      <c r="P1263" t="s">
        <v>1255</v>
      </c>
    </row>
    <row r="1264" spans="1:16">
      <c r="A1264" t="s">
        <v>1255</v>
      </c>
      <c r="B1264" t="s">
        <v>1255</v>
      </c>
      <c r="C1264" t="s">
        <v>11464</v>
      </c>
      <c r="D1264" t="s">
        <v>11470</v>
      </c>
      <c r="E1264" t="s">
        <v>9646</v>
      </c>
      <c r="F1264" t="s">
        <v>11471</v>
      </c>
      <c r="G1264" t="s">
        <v>1255</v>
      </c>
      <c r="H1264" t="s">
        <v>1255</v>
      </c>
      <c r="I1264" t="s">
        <v>1255</v>
      </c>
      <c r="J1264" t="s">
        <v>1255</v>
      </c>
      <c r="K1264" t="s">
        <v>1255</v>
      </c>
      <c r="L1264" t="s">
        <v>1255</v>
      </c>
      <c r="M1264" t="s">
        <v>1255</v>
      </c>
      <c r="N1264" t="s">
        <v>1255</v>
      </c>
      <c r="O1264" t="s">
        <v>1255</v>
      </c>
      <c r="P1264" t="s">
        <v>1255</v>
      </c>
    </row>
    <row r="1265" spans="1:16">
      <c r="A1265" t="s">
        <v>1255</v>
      </c>
      <c r="B1265" t="s">
        <v>1255</v>
      </c>
      <c r="C1265" t="s">
        <v>11464</v>
      </c>
      <c r="D1265" t="s">
        <v>11472</v>
      </c>
      <c r="E1265" t="s">
        <v>9730</v>
      </c>
      <c r="F1265" t="s">
        <v>9646</v>
      </c>
      <c r="G1265" t="s">
        <v>1255</v>
      </c>
      <c r="H1265" t="s">
        <v>1255</v>
      </c>
      <c r="I1265" t="s">
        <v>1255</v>
      </c>
      <c r="J1265" t="s">
        <v>1255</v>
      </c>
      <c r="K1265" t="s">
        <v>1255</v>
      </c>
      <c r="L1265" t="s">
        <v>1255</v>
      </c>
      <c r="M1265" t="s">
        <v>1255</v>
      </c>
      <c r="N1265" t="s">
        <v>1255</v>
      </c>
      <c r="O1265" t="s">
        <v>1255</v>
      </c>
      <c r="P1265" t="s">
        <v>1255</v>
      </c>
    </row>
    <row r="1266" spans="1:16">
      <c r="A1266" t="s">
        <v>1255</v>
      </c>
      <c r="B1266" t="s">
        <v>1255</v>
      </c>
      <c r="C1266" t="s">
        <v>11464</v>
      </c>
      <c r="D1266" t="s">
        <v>11473</v>
      </c>
      <c r="E1266" t="s">
        <v>9646</v>
      </c>
      <c r="F1266" t="s">
        <v>10806</v>
      </c>
      <c r="G1266" t="s">
        <v>1255</v>
      </c>
      <c r="H1266" t="s">
        <v>1255</v>
      </c>
      <c r="I1266" t="s">
        <v>1255</v>
      </c>
      <c r="J1266" t="s">
        <v>1255</v>
      </c>
      <c r="K1266" t="s">
        <v>1255</v>
      </c>
      <c r="L1266" t="s">
        <v>1255</v>
      </c>
      <c r="M1266" t="s">
        <v>1255</v>
      </c>
      <c r="N1266" t="s">
        <v>1255</v>
      </c>
      <c r="O1266" t="s">
        <v>1255</v>
      </c>
      <c r="P1266" t="s">
        <v>1255</v>
      </c>
    </row>
    <row r="1267" spans="1:16">
      <c r="A1267" t="s">
        <v>1255</v>
      </c>
      <c r="B1267" t="s">
        <v>1255</v>
      </c>
      <c r="C1267" t="s">
        <v>11464</v>
      </c>
      <c r="D1267" t="s">
        <v>11474</v>
      </c>
      <c r="E1267" t="s">
        <v>9646</v>
      </c>
      <c r="F1267" t="s">
        <v>10806</v>
      </c>
      <c r="G1267" t="s">
        <v>1255</v>
      </c>
      <c r="H1267" t="s">
        <v>1255</v>
      </c>
      <c r="I1267" t="s">
        <v>1255</v>
      </c>
      <c r="J1267" t="s">
        <v>1255</v>
      </c>
      <c r="K1267" t="s">
        <v>1255</v>
      </c>
      <c r="L1267" t="s">
        <v>1255</v>
      </c>
      <c r="M1267" t="s">
        <v>1255</v>
      </c>
      <c r="N1267" t="s">
        <v>1255</v>
      </c>
      <c r="O1267" t="s">
        <v>1255</v>
      </c>
      <c r="P1267" t="s">
        <v>1255</v>
      </c>
    </row>
    <row r="1268" spans="1:16">
      <c r="A1268" t="s">
        <v>1255</v>
      </c>
      <c r="B1268" t="s">
        <v>1255</v>
      </c>
      <c r="C1268" t="s">
        <v>11475</v>
      </c>
      <c r="D1268" t="s">
        <v>11476</v>
      </c>
      <c r="E1268" t="s">
        <v>10513</v>
      </c>
      <c r="F1268" t="s">
        <v>1255</v>
      </c>
      <c r="G1268" t="s">
        <v>1255</v>
      </c>
      <c r="H1268" t="s">
        <v>1255</v>
      </c>
      <c r="I1268" t="s">
        <v>1255</v>
      </c>
      <c r="J1268" t="s">
        <v>1255</v>
      </c>
      <c r="K1268" t="s">
        <v>1255</v>
      </c>
      <c r="L1268" t="s">
        <v>1255</v>
      </c>
      <c r="M1268" t="s">
        <v>1255</v>
      </c>
      <c r="N1268" t="s">
        <v>1255</v>
      </c>
      <c r="O1268" t="s">
        <v>1255</v>
      </c>
      <c r="P1268" t="s">
        <v>1255</v>
      </c>
    </row>
    <row r="1269" spans="1:16">
      <c r="A1269" t="s">
        <v>1255</v>
      </c>
      <c r="B1269" t="s">
        <v>1255</v>
      </c>
      <c r="C1269" t="s">
        <v>11475</v>
      </c>
      <c r="D1269" t="s">
        <v>11477</v>
      </c>
      <c r="E1269" t="s">
        <v>9646</v>
      </c>
      <c r="F1269" t="s">
        <v>10806</v>
      </c>
      <c r="G1269" t="s">
        <v>11478</v>
      </c>
      <c r="H1269" t="s">
        <v>1255</v>
      </c>
      <c r="I1269" t="s">
        <v>1255</v>
      </c>
      <c r="J1269" t="s">
        <v>1255</v>
      </c>
      <c r="K1269" t="s">
        <v>1255</v>
      </c>
      <c r="L1269" t="s">
        <v>1255</v>
      </c>
      <c r="M1269" t="s">
        <v>1255</v>
      </c>
      <c r="N1269" t="s">
        <v>1255</v>
      </c>
      <c r="O1269" t="s">
        <v>1255</v>
      </c>
      <c r="P1269" t="s">
        <v>1255</v>
      </c>
    </row>
    <row r="1270" spans="1:16">
      <c r="A1270" t="s">
        <v>1255</v>
      </c>
      <c r="B1270" t="s">
        <v>1255</v>
      </c>
      <c r="C1270" t="s">
        <v>11475</v>
      </c>
      <c r="D1270" t="s">
        <v>11479</v>
      </c>
      <c r="E1270" t="s">
        <v>11480</v>
      </c>
      <c r="F1270" t="s">
        <v>9646</v>
      </c>
      <c r="G1270" t="s">
        <v>11481</v>
      </c>
      <c r="H1270" t="s">
        <v>1255</v>
      </c>
      <c r="I1270" t="s">
        <v>1255</v>
      </c>
      <c r="J1270" t="s">
        <v>1255</v>
      </c>
      <c r="K1270" t="s">
        <v>1255</v>
      </c>
      <c r="L1270" t="s">
        <v>1255</v>
      </c>
      <c r="M1270" t="s">
        <v>1255</v>
      </c>
      <c r="N1270" t="s">
        <v>1255</v>
      </c>
      <c r="O1270" t="s">
        <v>1255</v>
      </c>
      <c r="P1270" t="s">
        <v>1255</v>
      </c>
    </row>
    <row r="1271" spans="1:16">
      <c r="A1271" t="s">
        <v>1255</v>
      </c>
      <c r="B1271" t="s">
        <v>1255</v>
      </c>
      <c r="C1271" t="s">
        <v>11475</v>
      </c>
      <c r="D1271" t="s">
        <v>11482</v>
      </c>
      <c r="E1271" t="s">
        <v>9646</v>
      </c>
      <c r="F1271" t="s">
        <v>10806</v>
      </c>
      <c r="G1271" t="s">
        <v>11483</v>
      </c>
      <c r="H1271" t="s">
        <v>1255</v>
      </c>
      <c r="I1271" t="s">
        <v>1255</v>
      </c>
      <c r="J1271" t="s">
        <v>1255</v>
      </c>
      <c r="K1271" t="s">
        <v>1255</v>
      </c>
      <c r="L1271" t="s">
        <v>1255</v>
      </c>
      <c r="M1271" t="s">
        <v>1255</v>
      </c>
      <c r="N1271" t="s">
        <v>1255</v>
      </c>
      <c r="O1271" t="s">
        <v>1255</v>
      </c>
      <c r="P1271" t="s">
        <v>1255</v>
      </c>
    </row>
    <row r="1272" spans="1:16">
      <c r="A1272" t="s">
        <v>1255</v>
      </c>
      <c r="B1272" t="s">
        <v>1255</v>
      </c>
      <c r="C1272" t="s">
        <v>11475</v>
      </c>
      <c r="D1272" t="s">
        <v>11484</v>
      </c>
      <c r="E1272" t="s">
        <v>9646</v>
      </c>
      <c r="F1272" t="s">
        <v>11485</v>
      </c>
      <c r="G1272" t="s">
        <v>11486</v>
      </c>
      <c r="H1272" t="s">
        <v>1255</v>
      </c>
      <c r="I1272" t="s">
        <v>1255</v>
      </c>
      <c r="J1272" t="s">
        <v>1255</v>
      </c>
      <c r="K1272" t="s">
        <v>1255</v>
      </c>
      <c r="L1272" t="s">
        <v>1255</v>
      </c>
      <c r="M1272" t="s">
        <v>1255</v>
      </c>
      <c r="N1272" t="s">
        <v>1255</v>
      </c>
      <c r="O1272" t="s">
        <v>1255</v>
      </c>
      <c r="P1272" t="s">
        <v>1255</v>
      </c>
    </row>
    <row r="1273" spans="1:16">
      <c r="A1273" t="s">
        <v>1255</v>
      </c>
      <c r="B1273" t="s">
        <v>1255</v>
      </c>
      <c r="C1273" t="s">
        <v>11475</v>
      </c>
      <c r="D1273" t="s">
        <v>11487</v>
      </c>
      <c r="E1273" t="s">
        <v>9646</v>
      </c>
      <c r="F1273" t="s">
        <v>11488</v>
      </c>
      <c r="G1273" t="s">
        <v>11489</v>
      </c>
      <c r="H1273" t="s">
        <v>1255</v>
      </c>
      <c r="I1273" t="s">
        <v>1255</v>
      </c>
      <c r="J1273" t="s">
        <v>1255</v>
      </c>
      <c r="K1273" t="s">
        <v>1255</v>
      </c>
      <c r="L1273" t="s">
        <v>1255</v>
      </c>
      <c r="M1273" t="s">
        <v>1255</v>
      </c>
      <c r="N1273" t="s">
        <v>1255</v>
      </c>
      <c r="O1273" t="s">
        <v>1255</v>
      </c>
      <c r="P1273" t="s">
        <v>1255</v>
      </c>
    </row>
    <row r="1274" spans="1:16">
      <c r="A1274" t="s">
        <v>1255</v>
      </c>
      <c r="B1274" t="s">
        <v>1255</v>
      </c>
      <c r="C1274" t="s">
        <v>11475</v>
      </c>
      <c r="D1274" t="s">
        <v>11490</v>
      </c>
      <c r="E1274" t="s">
        <v>9705</v>
      </c>
      <c r="F1274" t="s">
        <v>1255</v>
      </c>
      <c r="G1274" t="s">
        <v>1255</v>
      </c>
      <c r="H1274" t="s">
        <v>1255</v>
      </c>
      <c r="I1274" t="s">
        <v>1255</v>
      </c>
      <c r="J1274" t="s">
        <v>1255</v>
      </c>
      <c r="K1274" t="s">
        <v>1255</v>
      </c>
      <c r="L1274" t="s">
        <v>1255</v>
      </c>
      <c r="M1274" t="s">
        <v>1255</v>
      </c>
      <c r="N1274" t="s">
        <v>1255</v>
      </c>
      <c r="O1274" t="s">
        <v>1255</v>
      </c>
      <c r="P1274" t="s">
        <v>1255</v>
      </c>
    </row>
    <row r="1275" spans="1:16">
      <c r="A1275" t="s">
        <v>1255</v>
      </c>
      <c r="B1275" t="s">
        <v>11491</v>
      </c>
      <c r="C1275" t="s">
        <v>11492</v>
      </c>
      <c r="D1275" t="s">
        <v>11493</v>
      </c>
      <c r="E1275" t="s">
        <v>9646</v>
      </c>
      <c r="F1275" t="s">
        <v>11494</v>
      </c>
      <c r="G1275" t="s">
        <v>1255</v>
      </c>
      <c r="H1275" t="s">
        <v>1255</v>
      </c>
      <c r="I1275" t="s">
        <v>1255</v>
      </c>
      <c r="J1275" t="s">
        <v>1255</v>
      </c>
      <c r="K1275" t="s">
        <v>1255</v>
      </c>
      <c r="L1275" t="s">
        <v>1255</v>
      </c>
      <c r="M1275" t="s">
        <v>1255</v>
      </c>
      <c r="N1275" t="s">
        <v>1255</v>
      </c>
      <c r="O1275" t="s">
        <v>1255</v>
      </c>
      <c r="P1275" t="s">
        <v>1255</v>
      </c>
    </row>
    <row r="1276" spans="1:16">
      <c r="A1276" t="s">
        <v>1255</v>
      </c>
      <c r="B1276" t="s">
        <v>11495</v>
      </c>
      <c r="C1276" t="s">
        <v>11492</v>
      </c>
      <c r="D1276" t="s">
        <v>11496</v>
      </c>
      <c r="E1276" t="s">
        <v>9646</v>
      </c>
      <c r="F1276" t="s">
        <v>11172</v>
      </c>
      <c r="G1276" t="s">
        <v>1255</v>
      </c>
      <c r="H1276" t="s">
        <v>1255</v>
      </c>
      <c r="I1276" t="s">
        <v>1255</v>
      </c>
      <c r="J1276" t="s">
        <v>1255</v>
      </c>
      <c r="K1276" t="s">
        <v>1255</v>
      </c>
      <c r="L1276" t="s">
        <v>1255</v>
      </c>
      <c r="M1276" t="s">
        <v>1255</v>
      </c>
      <c r="N1276" t="s">
        <v>1255</v>
      </c>
      <c r="O1276" t="s">
        <v>1255</v>
      </c>
      <c r="P1276" t="s">
        <v>1255</v>
      </c>
    </row>
    <row r="1277" spans="1:16">
      <c r="A1277" t="s">
        <v>1255</v>
      </c>
      <c r="B1277" t="s">
        <v>1255</v>
      </c>
      <c r="C1277" t="s">
        <v>11492</v>
      </c>
      <c r="D1277" t="s">
        <v>11497</v>
      </c>
      <c r="E1277" t="s">
        <v>11293</v>
      </c>
      <c r="F1277" t="s">
        <v>9646</v>
      </c>
      <c r="G1277" t="s">
        <v>1255</v>
      </c>
      <c r="H1277" t="s">
        <v>1255</v>
      </c>
      <c r="I1277" t="s">
        <v>1255</v>
      </c>
      <c r="J1277" t="s">
        <v>1255</v>
      </c>
      <c r="K1277" t="s">
        <v>1255</v>
      </c>
      <c r="L1277" t="s">
        <v>1255</v>
      </c>
      <c r="M1277" t="s">
        <v>1255</v>
      </c>
      <c r="N1277" t="s">
        <v>1255</v>
      </c>
      <c r="O1277" t="s">
        <v>1255</v>
      </c>
      <c r="P1277" t="s">
        <v>1255</v>
      </c>
    </row>
    <row r="1278" spans="1:16">
      <c r="A1278" t="s">
        <v>1255</v>
      </c>
      <c r="B1278" t="s">
        <v>1255</v>
      </c>
      <c r="C1278" t="s">
        <v>11492</v>
      </c>
      <c r="D1278" t="s">
        <v>11498</v>
      </c>
      <c r="E1278" t="s">
        <v>9682</v>
      </c>
      <c r="F1278" t="s">
        <v>1255</v>
      </c>
      <c r="G1278" t="s">
        <v>1255</v>
      </c>
      <c r="H1278" t="s">
        <v>1255</v>
      </c>
      <c r="I1278" t="s">
        <v>1255</v>
      </c>
      <c r="J1278" t="s">
        <v>1255</v>
      </c>
      <c r="K1278" t="s">
        <v>1255</v>
      </c>
      <c r="L1278" t="s">
        <v>1255</v>
      </c>
      <c r="M1278" t="s">
        <v>1255</v>
      </c>
      <c r="N1278" t="s">
        <v>1255</v>
      </c>
      <c r="O1278" t="s">
        <v>1255</v>
      </c>
      <c r="P1278" t="s">
        <v>1255</v>
      </c>
    </row>
    <row r="1279" spans="1:16">
      <c r="A1279" t="s">
        <v>1255</v>
      </c>
      <c r="B1279" t="s">
        <v>1255</v>
      </c>
      <c r="C1279" t="s">
        <v>11499</v>
      </c>
      <c r="D1279" t="s">
        <v>11500</v>
      </c>
      <c r="E1279" t="s">
        <v>11501</v>
      </c>
      <c r="F1279" t="s">
        <v>9646</v>
      </c>
      <c r="G1279" t="s">
        <v>1255</v>
      </c>
      <c r="H1279" t="s">
        <v>1255</v>
      </c>
      <c r="I1279" t="s">
        <v>1255</v>
      </c>
      <c r="J1279" t="s">
        <v>1255</v>
      </c>
      <c r="K1279" t="s">
        <v>1255</v>
      </c>
      <c r="L1279" t="s">
        <v>1255</v>
      </c>
      <c r="M1279" t="s">
        <v>1255</v>
      </c>
      <c r="N1279" t="s">
        <v>1255</v>
      </c>
      <c r="O1279" t="s">
        <v>1255</v>
      </c>
      <c r="P1279" t="s">
        <v>1255</v>
      </c>
    </row>
    <row r="1280" spans="1:16">
      <c r="A1280" t="s">
        <v>1255</v>
      </c>
      <c r="B1280" t="s">
        <v>1255</v>
      </c>
      <c r="C1280" t="s">
        <v>11499</v>
      </c>
      <c r="D1280" t="s">
        <v>11502</v>
      </c>
      <c r="E1280" t="s">
        <v>9646</v>
      </c>
      <c r="F1280" t="s">
        <v>11503</v>
      </c>
      <c r="G1280" t="s">
        <v>1255</v>
      </c>
      <c r="H1280" t="s">
        <v>1255</v>
      </c>
      <c r="I1280" t="s">
        <v>1255</v>
      </c>
      <c r="J1280" t="s">
        <v>1255</v>
      </c>
      <c r="K1280" t="s">
        <v>1255</v>
      </c>
      <c r="L1280" t="s">
        <v>1255</v>
      </c>
      <c r="M1280" t="s">
        <v>1255</v>
      </c>
      <c r="N1280" t="s">
        <v>1255</v>
      </c>
      <c r="O1280" t="s">
        <v>1255</v>
      </c>
      <c r="P1280" t="s">
        <v>1255</v>
      </c>
    </row>
    <row r="1281" spans="1:16">
      <c r="A1281" t="s">
        <v>1255</v>
      </c>
      <c r="B1281" t="s">
        <v>1255</v>
      </c>
      <c r="C1281" t="s">
        <v>11499</v>
      </c>
      <c r="D1281" t="s">
        <v>11504</v>
      </c>
      <c r="E1281" t="s">
        <v>9646</v>
      </c>
      <c r="F1281" t="s">
        <v>11505</v>
      </c>
      <c r="G1281" t="s">
        <v>1255</v>
      </c>
      <c r="H1281" t="s">
        <v>1255</v>
      </c>
      <c r="I1281" t="s">
        <v>1255</v>
      </c>
      <c r="J1281" t="s">
        <v>1255</v>
      </c>
      <c r="K1281" t="s">
        <v>1255</v>
      </c>
      <c r="L1281" t="s">
        <v>1255</v>
      </c>
      <c r="M1281" t="s">
        <v>1255</v>
      </c>
      <c r="N1281" t="s">
        <v>1255</v>
      </c>
      <c r="O1281" t="s">
        <v>1255</v>
      </c>
      <c r="P1281" t="s">
        <v>1255</v>
      </c>
    </row>
    <row r="1282" spans="1:16">
      <c r="A1282" t="s">
        <v>1255</v>
      </c>
      <c r="B1282" t="s">
        <v>1255</v>
      </c>
      <c r="C1282" t="s">
        <v>11499</v>
      </c>
      <c r="D1282" t="s">
        <v>11506</v>
      </c>
      <c r="E1282" t="s">
        <v>9646</v>
      </c>
      <c r="F1282" t="s">
        <v>10396</v>
      </c>
      <c r="G1282" t="s">
        <v>1255</v>
      </c>
      <c r="H1282" t="s">
        <v>1255</v>
      </c>
      <c r="I1282" t="s">
        <v>1255</v>
      </c>
      <c r="J1282" t="s">
        <v>1255</v>
      </c>
      <c r="K1282" t="s">
        <v>1255</v>
      </c>
      <c r="L1282" t="s">
        <v>1255</v>
      </c>
      <c r="M1282" t="s">
        <v>1255</v>
      </c>
      <c r="N1282" t="s">
        <v>1255</v>
      </c>
      <c r="O1282" t="s">
        <v>1255</v>
      </c>
      <c r="P1282" t="s">
        <v>1255</v>
      </c>
    </row>
    <row r="1283" spans="1:16">
      <c r="A1283" t="s">
        <v>1255</v>
      </c>
      <c r="B1283" t="s">
        <v>1255</v>
      </c>
      <c r="C1283" t="s">
        <v>11499</v>
      </c>
      <c r="D1283" t="s">
        <v>11507</v>
      </c>
      <c r="E1283" t="s">
        <v>11236</v>
      </c>
      <c r="F1283" t="s">
        <v>9646</v>
      </c>
      <c r="G1283" t="s">
        <v>1255</v>
      </c>
      <c r="H1283" t="s">
        <v>1255</v>
      </c>
      <c r="I1283" t="s">
        <v>1255</v>
      </c>
      <c r="J1283" t="s">
        <v>1255</v>
      </c>
      <c r="K1283" t="s">
        <v>1255</v>
      </c>
      <c r="L1283" t="s">
        <v>1255</v>
      </c>
      <c r="M1283" t="s">
        <v>1255</v>
      </c>
      <c r="N1283" t="s">
        <v>1255</v>
      </c>
      <c r="O1283" t="s">
        <v>1255</v>
      </c>
      <c r="P1283" t="s">
        <v>1255</v>
      </c>
    </row>
    <row r="1284" spans="1:16">
      <c r="A1284" t="s">
        <v>1255</v>
      </c>
      <c r="B1284" t="s">
        <v>1255</v>
      </c>
      <c r="C1284" t="s">
        <v>11499</v>
      </c>
      <c r="D1284" t="s">
        <v>11508</v>
      </c>
      <c r="E1284" t="s">
        <v>11509</v>
      </c>
      <c r="F1284" t="s">
        <v>1255</v>
      </c>
      <c r="G1284" t="s">
        <v>1255</v>
      </c>
      <c r="H1284" t="s">
        <v>1255</v>
      </c>
      <c r="I1284" t="s">
        <v>1255</v>
      </c>
      <c r="J1284" t="s">
        <v>1255</v>
      </c>
      <c r="K1284" t="s">
        <v>1255</v>
      </c>
      <c r="L1284" t="s">
        <v>1255</v>
      </c>
      <c r="M1284" t="s">
        <v>1255</v>
      </c>
      <c r="N1284" t="s">
        <v>1255</v>
      </c>
      <c r="O1284" t="s">
        <v>1255</v>
      </c>
      <c r="P1284" t="s">
        <v>1255</v>
      </c>
    </row>
    <row r="1285" spans="1:16">
      <c r="A1285" t="s">
        <v>1255</v>
      </c>
      <c r="B1285" t="s">
        <v>1255</v>
      </c>
      <c r="C1285" t="s">
        <v>11510</v>
      </c>
      <c r="D1285" t="s">
        <v>11511</v>
      </c>
      <c r="E1285" t="s">
        <v>9646</v>
      </c>
      <c r="F1285" t="s">
        <v>11512</v>
      </c>
      <c r="G1285" t="s">
        <v>1255</v>
      </c>
      <c r="H1285" t="s">
        <v>1255</v>
      </c>
      <c r="I1285" t="s">
        <v>1255</v>
      </c>
      <c r="J1285" t="s">
        <v>1255</v>
      </c>
      <c r="K1285" t="s">
        <v>1255</v>
      </c>
      <c r="L1285" t="s">
        <v>1255</v>
      </c>
      <c r="M1285" t="s">
        <v>1255</v>
      </c>
      <c r="N1285" t="s">
        <v>1255</v>
      </c>
      <c r="O1285" t="s">
        <v>1255</v>
      </c>
      <c r="P1285" t="s">
        <v>1255</v>
      </c>
    </row>
    <row r="1286" spans="1:16">
      <c r="A1286" t="s">
        <v>1255</v>
      </c>
      <c r="B1286" t="s">
        <v>1255</v>
      </c>
      <c r="C1286" t="s">
        <v>11510</v>
      </c>
      <c r="D1286" t="s">
        <v>11513</v>
      </c>
      <c r="E1286" t="s">
        <v>11514</v>
      </c>
      <c r="F1286" t="s">
        <v>9646</v>
      </c>
      <c r="G1286" t="s">
        <v>1255</v>
      </c>
      <c r="H1286" t="s">
        <v>1255</v>
      </c>
      <c r="I1286" t="s">
        <v>1255</v>
      </c>
      <c r="J1286" t="s">
        <v>1255</v>
      </c>
      <c r="K1286" t="s">
        <v>1255</v>
      </c>
      <c r="L1286" t="s">
        <v>1255</v>
      </c>
      <c r="M1286" t="s">
        <v>1255</v>
      </c>
      <c r="N1286" t="s">
        <v>1255</v>
      </c>
      <c r="O1286" t="s">
        <v>1255</v>
      </c>
      <c r="P1286" t="s">
        <v>1255</v>
      </c>
    </row>
    <row r="1287" spans="1:16">
      <c r="A1287" t="s">
        <v>1255</v>
      </c>
      <c r="B1287" t="s">
        <v>1255</v>
      </c>
      <c r="C1287" t="s">
        <v>11510</v>
      </c>
      <c r="D1287" t="s">
        <v>11515</v>
      </c>
      <c r="E1287" t="s">
        <v>9874</v>
      </c>
      <c r="F1287" t="s">
        <v>9646</v>
      </c>
      <c r="G1287" t="s">
        <v>1255</v>
      </c>
      <c r="H1287" t="s">
        <v>1255</v>
      </c>
      <c r="I1287" t="s">
        <v>1255</v>
      </c>
      <c r="J1287" t="s">
        <v>1255</v>
      </c>
      <c r="K1287" t="s">
        <v>1255</v>
      </c>
      <c r="L1287" t="s">
        <v>1255</v>
      </c>
      <c r="M1287" t="s">
        <v>1255</v>
      </c>
      <c r="N1287" t="s">
        <v>1255</v>
      </c>
      <c r="O1287" t="s">
        <v>1255</v>
      </c>
      <c r="P1287" t="s">
        <v>1255</v>
      </c>
    </row>
    <row r="1288" spans="1:16">
      <c r="A1288" t="s">
        <v>1255</v>
      </c>
      <c r="B1288" t="s">
        <v>1255</v>
      </c>
      <c r="C1288" t="s">
        <v>11510</v>
      </c>
      <c r="D1288" t="s">
        <v>11516</v>
      </c>
      <c r="E1288" t="s">
        <v>10003</v>
      </c>
      <c r="F1288" t="s">
        <v>1255</v>
      </c>
      <c r="G1288" t="s">
        <v>1255</v>
      </c>
      <c r="H1288" t="s">
        <v>1255</v>
      </c>
      <c r="I1288" t="s">
        <v>1255</v>
      </c>
      <c r="J1288" t="s">
        <v>1255</v>
      </c>
      <c r="K1288" t="s">
        <v>1255</v>
      </c>
      <c r="L1288" t="s">
        <v>1255</v>
      </c>
      <c r="M1288" t="s">
        <v>1255</v>
      </c>
      <c r="N1288" t="s">
        <v>1255</v>
      </c>
      <c r="O1288" t="s">
        <v>1255</v>
      </c>
      <c r="P1288" t="s">
        <v>1255</v>
      </c>
    </row>
    <row r="1289" spans="1:16">
      <c r="A1289" t="s">
        <v>1255</v>
      </c>
      <c r="B1289" t="s">
        <v>11517</v>
      </c>
      <c r="C1289" t="s">
        <v>11510</v>
      </c>
      <c r="D1289" t="s">
        <v>11518</v>
      </c>
      <c r="E1289" t="s">
        <v>9646</v>
      </c>
      <c r="F1289" t="s">
        <v>11512</v>
      </c>
      <c r="G1289" t="s">
        <v>1255</v>
      </c>
      <c r="H1289" t="s">
        <v>1255</v>
      </c>
      <c r="I1289" t="s">
        <v>1255</v>
      </c>
      <c r="J1289" t="s">
        <v>1255</v>
      </c>
      <c r="K1289" t="s">
        <v>1255</v>
      </c>
      <c r="L1289" t="s">
        <v>1255</v>
      </c>
      <c r="M1289" t="s">
        <v>1255</v>
      </c>
      <c r="N1289" t="s">
        <v>1255</v>
      </c>
      <c r="O1289" t="s">
        <v>1255</v>
      </c>
      <c r="P1289" t="s">
        <v>1255</v>
      </c>
    </row>
    <row r="1290" spans="1:16">
      <c r="A1290" t="s">
        <v>1255</v>
      </c>
      <c r="B1290" t="s">
        <v>1255</v>
      </c>
      <c r="C1290" t="s">
        <v>11519</v>
      </c>
      <c r="D1290" t="s">
        <v>11520</v>
      </c>
      <c r="E1290" t="s">
        <v>9700</v>
      </c>
      <c r="F1290" t="s">
        <v>1255</v>
      </c>
      <c r="G1290" t="s">
        <v>1255</v>
      </c>
      <c r="H1290" t="s">
        <v>1255</v>
      </c>
      <c r="I1290" t="s">
        <v>1255</v>
      </c>
      <c r="J1290" t="s">
        <v>1255</v>
      </c>
      <c r="K1290" t="s">
        <v>1255</v>
      </c>
      <c r="L1290" t="s">
        <v>1255</v>
      </c>
      <c r="M1290" t="s">
        <v>1255</v>
      </c>
      <c r="N1290" t="s">
        <v>1255</v>
      </c>
      <c r="O1290" t="s">
        <v>1255</v>
      </c>
      <c r="P1290" t="s">
        <v>1255</v>
      </c>
    </row>
    <row r="1291" spans="1:16">
      <c r="A1291" t="s">
        <v>1255</v>
      </c>
      <c r="B1291" t="s">
        <v>1255</v>
      </c>
      <c r="C1291" t="s">
        <v>11521</v>
      </c>
      <c r="D1291" t="s">
        <v>11522</v>
      </c>
      <c r="E1291" t="s">
        <v>9645</v>
      </c>
      <c r="F1291" t="s">
        <v>1255</v>
      </c>
      <c r="G1291" t="s">
        <v>1255</v>
      </c>
      <c r="H1291" t="s">
        <v>1255</v>
      </c>
      <c r="I1291" t="s">
        <v>1255</v>
      </c>
      <c r="J1291" t="s">
        <v>1255</v>
      </c>
      <c r="K1291" t="s">
        <v>1255</v>
      </c>
      <c r="L1291" t="s">
        <v>1255</v>
      </c>
      <c r="M1291" t="s">
        <v>1255</v>
      </c>
      <c r="N1291" t="s">
        <v>1255</v>
      </c>
      <c r="O1291" t="s">
        <v>1255</v>
      </c>
      <c r="P1291" t="s">
        <v>1255</v>
      </c>
    </row>
    <row r="1292" spans="1:16">
      <c r="A1292" t="s">
        <v>1255</v>
      </c>
      <c r="B1292" t="s">
        <v>11523</v>
      </c>
      <c r="C1292" t="s">
        <v>11521</v>
      </c>
      <c r="D1292" t="s">
        <v>11524</v>
      </c>
      <c r="E1292" t="s">
        <v>9646</v>
      </c>
      <c r="F1292" t="s">
        <v>11525</v>
      </c>
      <c r="G1292" t="s">
        <v>1255</v>
      </c>
      <c r="H1292" t="s">
        <v>1255</v>
      </c>
      <c r="I1292" t="s">
        <v>1255</v>
      </c>
      <c r="J1292" t="s">
        <v>1255</v>
      </c>
      <c r="K1292" t="s">
        <v>1255</v>
      </c>
      <c r="L1292" t="s">
        <v>1255</v>
      </c>
      <c r="M1292" t="s">
        <v>1255</v>
      </c>
      <c r="N1292" t="s">
        <v>1255</v>
      </c>
      <c r="O1292" t="s">
        <v>1255</v>
      </c>
      <c r="P1292" t="s">
        <v>1255</v>
      </c>
    </row>
    <row r="1293" spans="1:16">
      <c r="A1293" t="s">
        <v>1255</v>
      </c>
      <c r="B1293" t="s">
        <v>1255</v>
      </c>
      <c r="C1293" t="s">
        <v>11521</v>
      </c>
      <c r="D1293" t="s">
        <v>11524</v>
      </c>
      <c r="E1293" t="s">
        <v>9646</v>
      </c>
      <c r="F1293" t="s">
        <v>11526</v>
      </c>
      <c r="G1293" t="s">
        <v>1255</v>
      </c>
      <c r="H1293" t="s">
        <v>1255</v>
      </c>
      <c r="I1293" t="s">
        <v>1255</v>
      </c>
      <c r="J1293" t="s">
        <v>1255</v>
      </c>
      <c r="K1293" t="s">
        <v>1255</v>
      </c>
      <c r="L1293" t="s">
        <v>1255</v>
      </c>
      <c r="M1293" t="s">
        <v>1255</v>
      </c>
      <c r="N1293" t="s">
        <v>1255</v>
      </c>
      <c r="O1293" t="s">
        <v>1255</v>
      </c>
      <c r="P1293" t="s">
        <v>1255</v>
      </c>
    </row>
    <row r="1294" spans="1:16">
      <c r="A1294" t="s">
        <v>1255</v>
      </c>
      <c r="B1294" t="s">
        <v>11523</v>
      </c>
      <c r="C1294" t="s">
        <v>11521</v>
      </c>
      <c r="D1294" t="s">
        <v>11527</v>
      </c>
      <c r="E1294" t="s">
        <v>9646</v>
      </c>
      <c r="F1294" t="s">
        <v>11525</v>
      </c>
      <c r="G1294" t="s">
        <v>1255</v>
      </c>
      <c r="H1294" t="s">
        <v>1255</v>
      </c>
      <c r="I1294" t="s">
        <v>1255</v>
      </c>
      <c r="J1294" t="s">
        <v>1255</v>
      </c>
      <c r="K1294" t="s">
        <v>1255</v>
      </c>
      <c r="L1294" t="s">
        <v>1255</v>
      </c>
      <c r="M1294" t="s">
        <v>1255</v>
      </c>
      <c r="N1294" t="s">
        <v>1255</v>
      </c>
      <c r="O1294" t="s">
        <v>1255</v>
      </c>
      <c r="P1294" t="s">
        <v>1255</v>
      </c>
    </row>
    <row r="1295" spans="1:16">
      <c r="A1295" t="s">
        <v>1255</v>
      </c>
      <c r="B1295" t="s">
        <v>1255</v>
      </c>
      <c r="C1295" t="s">
        <v>11521</v>
      </c>
      <c r="D1295" t="s">
        <v>11527</v>
      </c>
      <c r="E1295" t="s">
        <v>9646</v>
      </c>
      <c r="F1295" t="s">
        <v>11526</v>
      </c>
      <c r="G1295" t="s">
        <v>1255</v>
      </c>
      <c r="H1295" t="s">
        <v>1255</v>
      </c>
      <c r="I1295" t="s">
        <v>1255</v>
      </c>
      <c r="J1295" t="s">
        <v>1255</v>
      </c>
      <c r="K1295" t="s">
        <v>1255</v>
      </c>
      <c r="L1295" t="s">
        <v>1255</v>
      </c>
      <c r="M1295" t="s">
        <v>1255</v>
      </c>
      <c r="N1295" t="s">
        <v>1255</v>
      </c>
      <c r="O1295" t="s">
        <v>1255</v>
      </c>
      <c r="P1295" t="s">
        <v>1255</v>
      </c>
    </row>
    <row r="1296" spans="1:16">
      <c r="A1296" t="s">
        <v>1255</v>
      </c>
      <c r="B1296" t="s">
        <v>1255</v>
      </c>
      <c r="C1296" t="s">
        <v>11521</v>
      </c>
      <c r="D1296" t="s">
        <v>11528</v>
      </c>
      <c r="E1296" t="s">
        <v>11529</v>
      </c>
      <c r="F1296" t="s">
        <v>1255</v>
      </c>
      <c r="G1296" t="s">
        <v>1255</v>
      </c>
      <c r="H1296" t="s">
        <v>1255</v>
      </c>
      <c r="I1296" t="s">
        <v>1255</v>
      </c>
      <c r="J1296" t="s">
        <v>1255</v>
      </c>
      <c r="K1296" t="s">
        <v>1255</v>
      </c>
      <c r="L1296" t="s">
        <v>1255</v>
      </c>
      <c r="M1296" t="s">
        <v>1255</v>
      </c>
      <c r="N1296" t="s">
        <v>1255</v>
      </c>
      <c r="O1296" t="s">
        <v>1255</v>
      </c>
      <c r="P1296" t="s">
        <v>1255</v>
      </c>
    </row>
    <row r="1297" spans="1:16">
      <c r="A1297" t="s">
        <v>1255</v>
      </c>
      <c r="B1297" t="s">
        <v>11530</v>
      </c>
      <c r="C1297" t="s">
        <v>11521</v>
      </c>
      <c r="D1297" t="s">
        <v>11531</v>
      </c>
      <c r="E1297" t="s">
        <v>11532</v>
      </c>
      <c r="F1297" t="s">
        <v>1255</v>
      </c>
      <c r="G1297" t="s">
        <v>1255</v>
      </c>
      <c r="H1297" t="s">
        <v>1255</v>
      </c>
      <c r="I1297" t="s">
        <v>1255</v>
      </c>
      <c r="J1297" t="s">
        <v>1255</v>
      </c>
      <c r="K1297" t="s">
        <v>1255</v>
      </c>
      <c r="L1297" t="s">
        <v>1255</v>
      </c>
      <c r="M1297" t="s">
        <v>1255</v>
      </c>
      <c r="N1297" t="s">
        <v>1255</v>
      </c>
      <c r="O1297" t="s">
        <v>1255</v>
      </c>
      <c r="P1297" t="s">
        <v>1255</v>
      </c>
    </row>
    <row r="1298" spans="1:16">
      <c r="A1298" t="s">
        <v>1255</v>
      </c>
      <c r="B1298" t="s">
        <v>1255</v>
      </c>
      <c r="C1298" t="s">
        <v>11521</v>
      </c>
      <c r="D1298" t="s">
        <v>11533</v>
      </c>
      <c r="E1298" t="s">
        <v>10109</v>
      </c>
      <c r="F1298" t="s">
        <v>1255</v>
      </c>
      <c r="G1298" t="s">
        <v>1255</v>
      </c>
      <c r="H1298" t="s">
        <v>1255</v>
      </c>
      <c r="I1298" t="s">
        <v>1255</v>
      </c>
      <c r="J1298" t="s">
        <v>1255</v>
      </c>
      <c r="K1298" t="s">
        <v>1255</v>
      </c>
      <c r="L1298" t="s">
        <v>1255</v>
      </c>
      <c r="M1298" t="s">
        <v>1255</v>
      </c>
      <c r="N1298" t="s">
        <v>1255</v>
      </c>
      <c r="O1298" t="s">
        <v>1255</v>
      </c>
      <c r="P1298" t="s">
        <v>1255</v>
      </c>
    </row>
    <row r="1299" spans="1:16">
      <c r="A1299" t="s">
        <v>5103</v>
      </c>
      <c r="B1299" t="s">
        <v>11534</v>
      </c>
      <c r="C1299" t="s">
        <v>11535</v>
      </c>
      <c r="D1299" t="s">
        <v>11536</v>
      </c>
      <c r="E1299" t="s">
        <v>9646</v>
      </c>
      <c r="F1299" t="s">
        <v>11537</v>
      </c>
      <c r="G1299" t="s">
        <v>1255</v>
      </c>
      <c r="H1299" t="s">
        <v>1255</v>
      </c>
      <c r="I1299" t="s">
        <v>1255</v>
      </c>
      <c r="J1299" t="s">
        <v>1255</v>
      </c>
      <c r="K1299" t="s">
        <v>1255</v>
      </c>
      <c r="L1299" t="s">
        <v>1255</v>
      </c>
      <c r="M1299" t="s">
        <v>1255</v>
      </c>
      <c r="N1299" t="s">
        <v>1255</v>
      </c>
      <c r="O1299" t="s">
        <v>1255</v>
      </c>
      <c r="P1299" t="s">
        <v>1255</v>
      </c>
    </row>
    <row r="1300" spans="1:16">
      <c r="A1300" t="s">
        <v>8874</v>
      </c>
      <c r="B1300" t="s">
        <v>11538</v>
      </c>
      <c r="C1300" t="s">
        <v>11535</v>
      </c>
      <c r="D1300" t="s">
        <v>11536</v>
      </c>
      <c r="E1300" t="s">
        <v>9646</v>
      </c>
      <c r="F1300" t="s">
        <v>11539</v>
      </c>
      <c r="G1300" t="s">
        <v>1255</v>
      </c>
      <c r="H1300" t="s">
        <v>1255</v>
      </c>
      <c r="I1300" t="s">
        <v>1255</v>
      </c>
      <c r="J1300" t="s">
        <v>1255</v>
      </c>
      <c r="K1300" t="s">
        <v>1255</v>
      </c>
      <c r="L1300" t="s">
        <v>1255</v>
      </c>
      <c r="M1300" t="s">
        <v>1255</v>
      </c>
      <c r="N1300" t="s">
        <v>1255</v>
      </c>
      <c r="O1300" t="s">
        <v>1255</v>
      </c>
      <c r="P1300" t="s">
        <v>1255</v>
      </c>
    </row>
    <row r="1301" spans="1:16">
      <c r="A1301" t="s">
        <v>8766</v>
      </c>
      <c r="B1301" t="s">
        <v>1255</v>
      </c>
      <c r="C1301" t="s">
        <v>11535</v>
      </c>
      <c r="D1301" t="s">
        <v>11540</v>
      </c>
      <c r="E1301" t="s">
        <v>11541</v>
      </c>
      <c r="F1301" t="s">
        <v>9646</v>
      </c>
      <c r="G1301" t="s">
        <v>1255</v>
      </c>
      <c r="H1301" t="s">
        <v>1255</v>
      </c>
      <c r="I1301" t="s">
        <v>1255</v>
      </c>
      <c r="J1301" t="s">
        <v>1255</v>
      </c>
      <c r="K1301" t="s">
        <v>1255</v>
      </c>
      <c r="L1301" t="s">
        <v>1255</v>
      </c>
      <c r="M1301" t="s">
        <v>1255</v>
      </c>
      <c r="N1301" t="s">
        <v>1255</v>
      </c>
      <c r="O1301" t="s">
        <v>1255</v>
      </c>
      <c r="P1301" t="s">
        <v>1255</v>
      </c>
    </row>
    <row r="1302" spans="1:16">
      <c r="A1302" t="s">
        <v>8767</v>
      </c>
      <c r="B1302" t="s">
        <v>1255</v>
      </c>
      <c r="C1302" t="s">
        <v>11535</v>
      </c>
      <c r="D1302" t="s">
        <v>11542</v>
      </c>
      <c r="E1302" t="s">
        <v>9730</v>
      </c>
      <c r="F1302" t="s">
        <v>9646</v>
      </c>
      <c r="G1302" t="s">
        <v>1255</v>
      </c>
      <c r="H1302" t="s">
        <v>1255</v>
      </c>
      <c r="I1302" t="s">
        <v>1255</v>
      </c>
      <c r="J1302" t="s">
        <v>1255</v>
      </c>
      <c r="K1302" t="s">
        <v>1255</v>
      </c>
      <c r="L1302" t="s">
        <v>1255</v>
      </c>
      <c r="M1302" t="s">
        <v>1255</v>
      </c>
      <c r="N1302" t="s">
        <v>1255</v>
      </c>
      <c r="O1302" t="s">
        <v>1255</v>
      </c>
      <c r="P1302" t="s">
        <v>1255</v>
      </c>
    </row>
    <row r="1303" spans="1:16">
      <c r="A1303" t="s">
        <v>8768</v>
      </c>
      <c r="B1303" t="s">
        <v>1255</v>
      </c>
      <c r="C1303" t="s">
        <v>11535</v>
      </c>
      <c r="D1303" t="s">
        <v>11543</v>
      </c>
      <c r="E1303" t="s">
        <v>9737</v>
      </c>
      <c r="F1303" t="s">
        <v>9646</v>
      </c>
      <c r="G1303" t="s">
        <v>1255</v>
      </c>
      <c r="H1303" t="s">
        <v>1255</v>
      </c>
      <c r="I1303" t="s">
        <v>1255</v>
      </c>
      <c r="J1303" t="s">
        <v>1255</v>
      </c>
      <c r="K1303" t="s">
        <v>1255</v>
      </c>
      <c r="L1303" t="s">
        <v>1255</v>
      </c>
      <c r="M1303" t="s">
        <v>1255</v>
      </c>
      <c r="N1303" t="s">
        <v>1255</v>
      </c>
      <c r="O1303" t="s">
        <v>1255</v>
      </c>
      <c r="P1303" t="s">
        <v>1255</v>
      </c>
    </row>
    <row r="1304" spans="1:16">
      <c r="A1304" t="s">
        <v>8769</v>
      </c>
      <c r="B1304" t="s">
        <v>1255</v>
      </c>
      <c r="C1304" t="s">
        <v>11535</v>
      </c>
      <c r="D1304" t="s">
        <v>11544</v>
      </c>
      <c r="E1304" t="s">
        <v>11545</v>
      </c>
      <c r="F1304" t="s">
        <v>9646</v>
      </c>
      <c r="G1304" t="s">
        <v>1255</v>
      </c>
      <c r="H1304" t="s">
        <v>1255</v>
      </c>
      <c r="I1304" t="s">
        <v>1255</v>
      </c>
      <c r="J1304" t="s">
        <v>1255</v>
      </c>
      <c r="K1304" t="s">
        <v>1255</v>
      </c>
      <c r="L1304" t="s">
        <v>1255</v>
      </c>
      <c r="M1304" t="s">
        <v>1255</v>
      </c>
      <c r="N1304" t="s">
        <v>1255</v>
      </c>
      <c r="O1304" t="s">
        <v>1255</v>
      </c>
      <c r="P1304" t="s">
        <v>1255</v>
      </c>
    </row>
    <row r="1305" spans="1:16">
      <c r="A1305" t="s">
        <v>8876</v>
      </c>
      <c r="B1305" t="s">
        <v>1255</v>
      </c>
      <c r="C1305" t="s">
        <v>11535</v>
      </c>
      <c r="D1305" t="s">
        <v>11546</v>
      </c>
      <c r="E1305" t="s">
        <v>9730</v>
      </c>
      <c r="F1305" t="s">
        <v>9646</v>
      </c>
      <c r="G1305" t="s">
        <v>1255</v>
      </c>
      <c r="H1305" t="s">
        <v>1255</v>
      </c>
      <c r="I1305" t="s">
        <v>1255</v>
      </c>
      <c r="J1305" t="s">
        <v>1255</v>
      </c>
      <c r="K1305" t="s">
        <v>1255</v>
      </c>
      <c r="L1305" t="s">
        <v>1255</v>
      </c>
      <c r="M1305" t="s">
        <v>1255</v>
      </c>
      <c r="N1305" t="s">
        <v>1255</v>
      </c>
      <c r="O1305" t="s">
        <v>1255</v>
      </c>
      <c r="P1305" t="s">
        <v>1255</v>
      </c>
    </row>
    <row r="1306" spans="1:16">
      <c r="A1306" t="s">
        <v>8771</v>
      </c>
      <c r="B1306" t="s">
        <v>1255</v>
      </c>
      <c r="C1306" t="s">
        <v>11535</v>
      </c>
      <c r="D1306" t="s">
        <v>11547</v>
      </c>
      <c r="E1306" t="s">
        <v>10109</v>
      </c>
      <c r="F1306" t="s">
        <v>9646</v>
      </c>
      <c r="G1306" t="s">
        <v>1255</v>
      </c>
      <c r="H1306" t="s">
        <v>1255</v>
      </c>
      <c r="I1306" t="s">
        <v>1255</v>
      </c>
      <c r="J1306" t="s">
        <v>1255</v>
      </c>
      <c r="K1306" t="s">
        <v>1255</v>
      </c>
      <c r="L1306" t="s">
        <v>1255</v>
      </c>
      <c r="M1306" t="s">
        <v>1255</v>
      </c>
      <c r="N1306" t="s">
        <v>1255</v>
      </c>
      <c r="O1306" t="s">
        <v>1255</v>
      </c>
      <c r="P1306" t="s">
        <v>1255</v>
      </c>
    </row>
    <row r="1307" spans="1:16">
      <c r="A1307" t="s">
        <v>8770</v>
      </c>
      <c r="B1307" t="s">
        <v>1255</v>
      </c>
      <c r="C1307" t="s">
        <v>11535</v>
      </c>
      <c r="D1307" t="s">
        <v>11548</v>
      </c>
      <c r="E1307" t="s">
        <v>10109</v>
      </c>
      <c r="F1307" t="s">
        <v>9646</v>
      </c>
      <c r="G1307" t="s">
        <v>1255</v>
      </c>
      <c r="H1307" t="s">
        <v>1255</v>
      </c>
      <c r="I1307" t="s">
        <v>1255</v>
      </c>
      <c r="J1307" t="s">
        <v>1255</v>
      </c>
      <c r="K1307" t="s">
        <v>1255</v>
      </c>
      <c r="L1307" t="s">
        <v>1255</v>
      </c>
      <c r="M1307" t="s">
        <v>1255</v>
      </c>
      <c r="N1307" t="s">
        <v>1255</v>
      </c>
      <c r="O1307" t="s">
        <v>1255</v>
      </c>
      <c r="P1307" t="s">
        <v>1255</v>
      </c>
    </row>
    <row r="1308" spans="1:16">
      <c r="A1308" t="s">
        <v>4407</v>
      </c>
      <c r="B1308" t="s">
        <v>1255</v>
      </c>
      <c r="C1308" t="s">
        <v>11535</v>
      </c>
      <c r="D1308" t="s">
        <v>11549</v>
      </c>
      <c r="E1308" t="s">
        <v>9680</v>
      </c>
      <c r="F1308" t="s">
        <v>9646</v>
      </c>
      <c r="G1308" t="s">
        <v>1255</v>
      </c>
      <c r="H1308" t="s">
        <v>1255</v>
      </c>
      <c r="I1308" t="s">
        <v>1255</v>
      </c>
      <c r="J1308" t="s">
        <v>1255</v>
      </c>
      <c r="K1308" t="s">
        <v>1255</v>
      </c>
      <c r="L1308" t="s">
        <v>1255</v>
      </c>
      <c r="M1308" t="s">
        <v>1255</v>
      </c>
      <c r="N1308" t="s">
        <v>1255</v>
      </c>
      <c r="O1308" t="s">
        <v>1255</v>
      </c>
      <c r="P1308" t="s">
        <v>1255</v>
      </c>
    </row>
    <row r="1309" spans="1:16">
      <c r="A1309" t="s">
        <v>5505</v>
      </c>
      <c r="B1309" t="s">
        <v>1255</v>
      </c>
      <c r="C1309" t="s">
        <v>11535</v>
      </c>
      <c r="D1309" t="s">
        <v>11550</v>
      </c>
      <c r="E1309" t="s">
        <v>10608</v>
      </c>
      <c r="F1309" t="s">
        <v>9646</v>
      </c>
      <c r="G1309" t="s">
        <v>1255</v>
      </c>
      <c r="H1309" t="s">
        <v>1255</v>
      </c>
      <c r="I1309" t="s">
        <v>1255</v>
      </c>
      <c r="J1309" t="s">
        <v>1255</v>
      </c>
      <c r="K1309" t="s">
        <v>1255</v>
      </c>
      <c r="L1309" t="s">
        <v>1255</v>
      </c>
      <c r="M1309" t="s">
        <v>1255</v>
      </c>
      <c r="N1309" t="s">
        <v>1255</v>
      </c>
      <c r="O1309" t="s">
        <v>1255</v>
      </c>
      <c r="P1309" t="s">
        <v>1255</v>
      </c>
    </row>
    <row r="1310" spans="1:16">
      <c r="A1310" t="s">
        <v>5687</v>
      </c>
      <c r="B1310" t="s">
        <v>1255</v>
      </c>
      <c r="C1310" t="s">
        <v>11535</v>
      </c>
      <c r="D1310" t="s">
        <v>11551</v>
      </c>
      <c r="E1310" t="s">
        <v>10109</v>
      </c>
      <c r="F1310" t="s">
        <v>9646</v>
      </c>
      <c r="G1310" t="s">
        <v>1255</v>
      </c>
      <c r="H1310" t="s">
        <v>1255</v>
      </c>
      <c r="I1310" t="s">
        <v>1255</v>
      </c>
      <c r="J1310" t="s">
        <v>1255</v>
      </c>
      <c r="K1310" t="s">
        <v>1255</v>
      </c>
      <c r="L1310" t="s">
        <v>1255</v>
      </c>
      <c r="M1310" t="s">
        <v>1255</v>
      </c>
      <c r="N1310" t="s">
        <v>1255</v>
      </c>
      <c r="O1310" t="s">
        <v>1255</v>
      </c>
      <c r="P1310" t="s">
        <v>1255</v>
      </c>
    </row>
    <row r="1311" spans="1:16">
      <c r="A1311" t="s">
        <v>8765</v>
      </c>
      <c r="B1311" t="s">
        <v>1255</v>
      </c>
      <c r="C1311" t="s">
        <v>11535</v>
      </c>
      <c r="D1311" t="s">
        <v>11552</v>
      </c>
      <c r="E1311" t="s">
        <v>10109</v>
      </c>
      <c r="F1311" t="s">
        <v>9646</v>
      </c>
      <c r="G1311" t="s">
        <v>1255</v>
      </c>
      <c r="H1311" t="s">
        <v>1255</v>
      </c>
      <c r="I1311" t="s">
        <v>1255</v>
      </c>
      <c r="J1311" t="s">
        <v>1255</v>
      </c>
      <c r="K1311" t="s">
        <v>1255</v>
      </c>
      <c r="L1311" t="s">
        <v>1255</v>
      </c>
      <c r="M1311" t="s">
        <v>1255</v>
      </c>
      <c r="N1311" t="s">
        <v>1255</v>
      </c>
      <c r="O1311" t="s">
        <v>1255</v>
      </c>
      <c r="P1311" t="s">
        <v>1255</v>
      </c>
    </row>
    <row r="1312" spans="1:16">
      <c r="A1312" t="s">
        <v>8774</v>
      </c>
      <c r="B1312" t="s">
        <v>1255</v>
      </c>
      <c r="C1312" t="s">
        <v>11535</v>
      </c>
      <c r="D1312" t="s">
        <v>11553</v>
      </c>
      <c r="E1312" t="s">
        <v>10109</v>
      </c>
      <c r="F1312" t="s">
        <v>9646</v>
      </c>
      <c r="G1312" t="s">
        <v>1255</v>
      </c>
      <c r="H1312" t="s">
        <v>1255</v>
      </c>
      <c r="I1312" t="s">
        <v>1255</v>
      </c>
      <c r="J1312" t="s">
        <v>1255</v>
      </c>
      <c r="K1312" t="s">
        <v>1255</v>
      </c>
      <c r="L1312" t="s">
        <v>1255</v>
      </c>
      <c r="M1312" t="s">
        <v>1255</v>
      </c>
      <c r="N1312" t="s">
        <v>1255</v>
      </c>
      <c r="O1312" t="s">
        <v>1255</v>
      </c>
      <c r="P1312" t="s">
        <v>1255</v>
      </c>
    </row>
    <row r="1313" spans="1:16">
      <c r="A1313" t="s">
        <v>8772</v>
      </c>
      <c r="B1313" t="s">
        <v>1255</v>
      </c>
      <c r="C1313" t="s">
        <v>11535</v>
      </c>
      <c r="D1313" t="s">
        <v>11554</v>
      </c>
      <c r="E1313" t="s">
        <v>10109</v>
      </c>
      <c r="F1313" t="s">
        <v>1255</v>
      </c>
      <c r="G1313" t="s">
        <v>1255</v>
      </c>
      <c r="H1313" t="s">
        <v>1255</v>
      </c>
      <c r="I1313" t="s">
        <v>1255</v>
      </c>
      <c r="J1313" t="s">
        <v>1255</v>
      </c>
      <c r="K1313" t="s">
        <v>1255</v>
      </c>
      <c r="L1313" t="s">
        <v>1255</v>
      </c>
      <c r="M1313" t="s">
        <v>1255</v>
      </c>
      <c r="N1313" t="s">
        <v>1255</v>
      </c>
      <c r="O1313" t="s">
        <v>1255</v>
      </c>
      <c r="P1313" t="s">
        <v>1255</v>
      </c>
    </row>
    <row r="1314" spans="1:16">
      <c r="A1314" t="s">
        <v>5687</v>
      </c>
      <c r="B1314" t="s">
        <v>1255</v>
      </c>
      <c r="C1314" t="s">
        <v>11555</v>
      </c>
      <c r="D1314" t="s">
        <v>11556</v>
      </c>
      <c r="E1314" t="s">
        <v>10109</v>
      </c>
      <c r="F1314" t="s">
        <v>1255</v>
      </c>
      <c r="G1314" t="s">
        <v>1255</v>
      </c>
      <c r="H1314" t="s">
        <v>1255</v>
      </c>
      <c r="I1314" t="s">
        <v>1255</v>
      </c>
      <c r="J1314" t="s">
        <v>1255</v>
      </c>
      <c r="K1314" t="s">
        <v>1255</v>
      </c>
      <c r="L1314" t="s">
        <v>1255</v>
      </c>
      <c r="M1314" t="s">
        <v>1255</v>
      </c>
      <c r="N1314" t="s">
        <v>1255</v>
      </c>
      <c r="O1314" t="s">
        <v>1255</v>
      </c>
      <c r="P1314" t="s">
        <v>1255</v>
      </c>
    </row>
    <row r="1315" spans="1:16">
      <c r="A1315" t="s">
        <v>5505</v>
      </c>
      <c r="B1315" t="s">
        <v>1255</v>
      </c>
      <c r="C1315" t="s">
        <v>11555</v>
      </c>
      <c r="D1315" t="s">
        <v>11557</v>
      </c>
      <c r="E1315" t="s">
        <v>10109</v>
      </c>
      <c r="F1315" t="s">
        <v>1255</v>
      </c>
      <c r="G1315" t="s">
        <v>1255</v>
      </c>
      <c r="H1315" t="s">
        <v>1255</v>
      </c>
      <c r="I1315" t="s">
        <v>1255</v>
      </c>
      <c r="J1315" t="s">
        <v>1255</v>
      </c>
      <c r="K1315" t="s">
        <v>1255</v>
      </c>
      <c r="L1315" t="s">
        <v>1255</v>
      </c>
      <c r="M1315" t="s">
        <v>1255</v>
      </c>
      <c r="N1315" t="s">
        <v>1255</v>
      </c>
      <c r="O1315" t="s">
        <v>1255</v>
      </c>
      <c r="P1315" t="s">
        <v>1255</v>
      </c>
    </row>
    <row r="1316" spans="1:16">
      <c r="A1316" t="s">
        <v>4407</v>
      </c>
      <c r="B1316" t="s">
        <v>1255</v>
      </c>
      <c r="C1316" t="s">
        <v>11555</v>
      </c>
      <c r="D1316" t="s">
        <v>11558</v>
      </c>
      <c r="E1316" t="s">
        <v>10109</v>
      </c>
      <c r="F1316" t="s">
        <v>9646</v>
      </c>
      <c r="G1316" t="s">
        <v>11559</v>
      </c>
      <c r="H1316" t="s">
        <v>1255</v>
      </c>
      <c r="I1316" t="s">
        <v>1255</v>
      </c>
      <c r="J1316" t="s">
        <v>1255</v>
      </c>
      <c r="K1316" t="s">
        <v>1255</v>
      </c>
      <c r="L1316" t="s">
        <v>1255</v>
      </c>
      <c r="M1316" t="s">
        <v>1255</v>
      </c>
      <c r="N1316" t="s">
        <v>1255</v>
      </c>
      <c r="O1316" t="s">
        <v>1255</v>
      </c>
      <c r="P1316" t="s">
        <v>1255</v>
      </c>
    </row>
    <row r="1317" spans="1:16">
      <c r="A1317" t="s">
        <v>8770</v>
      </c>
      <c r="B1317" t="s">
        <v>1255</v>
      </c>
      <c r="C1317" t="s">
        <v>11555</v>
      </c>
      <c r="D1317" t="s">
        <v>11560</v>
      </c>
      <c r="E1317" t="s">
        <v>11117</v>
      </c>
      <c r="F1317" t="s">
        <v>1255</v>
      </c>
      <c r="G1317" t="s">
        <v>1255</v>
      </c>
      <c r="H1317" t="s">
        <v>1255</v>
      </c>
      <c r="I1317" t="s">
        <v>1255</v>
      </c>
      <c r="J1317" t="s">
        <v>1255</v>
      </c>
      <c r="K1317" t="s">
        <v>1255</v>
      </c>
      <c r="L1317" t="s">
        <v>1255</v>
      </c>
      <c r="M1317" t="s">
        <v>1255</v>
      </c>
      <c r="N1317" t="s">
        <v>1255</v>
      </c>
      <c r="O1317" t="s">
        <v>1255</v>
      </c>
      <c r="P1317" t="s">
        <v>1255</v>
      </c>
    </row>
    <row r="1318" spans="1:16">
      <c r="A1318" t="s">
        <v>8771</v>
      </c>
      <c r="B1318" t="s">
        <v>1255</v>
      </c>
      <c r="C1318" t="s">
        <v>11555</v>
      </c>
      <c r="D1318" t="s">
        <v>11561</v>
      </c>
      <c r="E1318" t="s">
        <v>10109</v>
      </c>
      <c r="F1318" t="s">
        <v>1255</v>
      </c>
      <c r="G1318" t="s">
        <v>1255</v>
      </c>
      <c r="H1318" t="s">
        <v>1255</v>
      </c>
      <c r="I1318" t="s">
        <v>1255</v>
      </c>
      <c r="J1318" t="s">
        <v>1255</v>
      </c>
      <c r="K1318" t="s">
        <v>1255</v>
      </c>
      <c r="L1318" t="s">
        <v>1255</v>
      </c>
      <c r="M1318" t="s">
        <v>1255</v>
      </c>
      <c r="N1318" t="s">
        <v>1255</v>
      </c>
      <c r="O1318" t="s">
        <v>1255</v>
      </c>
      <c r="P1318" t="s">
        <v>1255</v>
      </c>
    </row>
    <row r="1319" spans="1:16">
      <c r="A1319" t="s">
        <v>8876</v>
      </c>
      <c r="B1319" t="s">
        <v>1255</v>
      </c>
      <c r="C1319" t="s">
        <v>11555</v>
      </c>
      <c r="D1319" t="s">
        <v>11562</v>
      </c>
      <c r="E1319" t="s">
        <v>10109</v>
      </c>
      <c r="F1319" t="s">
        <v>9646</v>
      </c>
      <c r="G1319" t="s">
        <v>11563</v>
      </c>
      <c r="H1319" t="s">
        <v>1255</v>
      </c>
      <c r="I1319" t="s">
        <v>1255</v>
      </c>
      <c r="J1319" t="s">
        <v>1255</v>
      </c>
      <c r="K1319" t="s">
        <v>1255</v>
      </c>
      <c r="L1319" t="s">
        <v>1255</v>
      </c>
      <c r="M1319" t="s">
        <v>1255</v>
      </c>
      <c r="N1319" t="s">
        <v>1255</v>
      </c>
      <c r="O1319" t="s">
        <v>1255</v>
      </c>
      <c r="P1319" t="s">
        <v>1255</v>
      </c>
    </row>
    <row r="1320" spans="1:16">
      <c r="A1320" t="s">
        <v>8769</v>
      </c>
      <c r="B1320" t="s">
        <v>1255</v>
      </c>
      <c r="C1320" t="s">
        <v>11555</v>
      </c>
      <c r="D1320" t="s">
        <v>11564</v>
      </c>
      <c r="E1320" t="s">
        <v>10109</v>
      </c>
      <c r="F1320" t="s">
        <v>9646</v>
      </c>
      <c r="G1320" t="s">
        <v>11565</v>
      </c>
      <c r="H1320" t="s">
        <v>1255</v>
      </c>
      <c r="I1320" t="s">
        <v>1255</v>
      </c>
      <c r="J1320" t="s">
        <v>1255</v>
      </c>
      <c r="K1320" t="s">
        <v>1255</v>
      </c>
      <c r="L1320" t="s">
        <v>1255</v>
      </c>
      <c r="M1320" t="s">
        <v>1255</v>
      </c>
      <c r="N1320" t="s">
        <v>1255</v>
      </c>
      <c r="O1320" t="s">
        <v>1255</v>
      </c>
      <c r="P1320" t="s">
        <v>1255</v>
      </c>
    </row>
    <row r="1321" spans="1:16">
      <c r="A1321" t="s">
        <v>8768</v>
      </c>
      <c r="B1321" t="s">
        <v>1255</v>
      </c>
      <c r="C1321" t="s">
        <v>11555</v>
      </c>
      <c r="D1321" t="s">
        <v>11566</v>
      </c>
      <c r="E1321" t="s">
        <v>9730</v>
      </c>
      <c r="F1321" t="s">
        <v>9646</v>
      </c>
      <c r="G1321" t="s">
        <v>11567</v>
      </c>
      <c r="H1321" t="s">
        <v>1255</v>
      </c>
      <c r="I1321" t="s">
        <v>1255</v>
      </c>
      <c r="J1321" t="s">
        <v>1255</v>
      </c>
      <c r="K1321" t="s">
        <v>1255</v>
      </c>
      <c r="L1321" t="s">
        <v>1255</v>
      </c>
      <c r="M1321" t="s">
        <v>1255</v>
      </c>
      <c r="N1321" t="s">
        <v>1255</v>
      </c>
      <c r="O1321" t="s">
        <v>1255</v>
      </c>
      <c r="P1321" t="s">
        <v>1255</v>
      </c>
    </row>
    <row r="1322" spans="1:16">
      <c r="A1322" t="s">
        <v>8767</v>
      </c>
      <c r="B1322" t="s">
        <v>1255</v>
      </c>
      <c r="C1322" t="s">
        <v>11555</v>
      </c>
      <c r="D1322" t="s">
        <v>11568</v>
      </c>
      <c r="E1322" t="s">
        <v>9737</v>
      </c>
      <c r="F1322" t="s">
        <v>9646</v>
      </c>
      <c r="G1322" t="s">
        <v>11569</v>
      </c>
      <c r="H1322" t="s">
        <v>1255</v>
      </c>
      <c r="I1322" t="s">
        <v>1255</v>
      </c>
      <c r="J1322" t="s">
        <v>1255</v>
      </c>
      <c r="K1322" t="s">
        <v>1255</v>
      </c>
      <c r="L1322" t="s">
        <v>1255</v>
      </c>
      <c r="M1322" t="s">
        <v>1255</v>
      </c>
      <c r="N1322" t="s">
        <v>1255</v>
      </c>
      <c r="O1322" t="s">
        <v>1255</v>
      </c>
      <c r="P1322" t="s">
        <v>1255</v>
      </c>
    </row>
    <row r="1323" spans="1:16">
      <c r="A1323" t="s">
        <v>8766</v>
      </c>
      <c r="B1323" t="s">
        <v>1255</v>
      </c>
      <c r="C1323" t="s">
        <v>11555</v>
      </c>
      <c r="D1323" t="s">
        <v>11570</v>
      </c>
      <c r="E1323" t="s">
        <v>10109</v>
      </c>
      <c r="F1323" t="s">
        <v>9646</v>
      </c>
      <c r="G1323" t="s">
        <v>11571</v>
      </c>
      <c r="H1323" t="s">
        <v>1255</v>
      </c>
      <c r="I1323" t="s">
        <v>1255</v>
      </c>
      <c r="J1323" t="s">
        <v>1255</v>
      </c>
      <c r="K1323" t="s">
        <v>1255</v>
      </c>
      <c r="L1323" t="s">
        <v>1255</v>
      </c>
      <c r="M1323" t="s">
        <v>1255</v>
      </c>
      <c r="N1323" t="s">
        <v>1255</v>
      </c>
      <c r="O1323" t="s">
        <v>1255</v>
      </c>
      <c r="P1323" t="s">
        <v>1255</v>
      </c>
    </row>
    <row r="1324" spans="1:16">
      <c r="A1324" t="s">
        <v>8874</v>
      </c>
      <c r="B1324" t="s">
        <v>1255</v>
      </c>
      <c r="C1324" t="s">
        <v>11555</v>
      </c>
      <c r="D1324" t="s">
        <v>11572</v>
      </c>
      <c r="E1324" t="s">
        <v>10109</v>
      </c>
      <c r="F1324" t="s">
        <v>9646</v>
      </c>
      <c r="G1324" t="s">
        <v>11573</v>
      </c>
      <c r="H1324" t="s">
        <v>1255</v>
      </c>
      <c r="I1324" t="s">
        <v>1255</v>
      </c>
      <c r="J1324" t="s">
        <v>1255</v>
      </c>
      <c r="K1324" t="s">
        <v>1255</v>
      </c>
      <c r="L1324" t="s">
        <v>1255</v>
      </c>
      <c r="M1324" t="s">
        <v>1255</v>
      </c>
      <c r="N1324" t="s">
        <v>1255</v>
      </c>
      <c r="O1324" t="s">
        <v>1255</v>
      </c>
      <c r="P1324" t="s">
        <v>1255</v>
      </c>
    </row>
    <row r="1325" spans="1:16">
      <c r="A1325" t="s">
        <v>5103</v>
      </c>
      <c r="B1325" t="s">
        <v>1255</v>
      </c>
      <c r="C1325" t="s">
        <v>11555</v>
      </c>
      <c r="D1325" t="s">
        <v>11574</v>
      </c>
      <c r="E1325" t="s">
        <v>9730</v>
      </c>
      <c r="F1325" t="s">
        <v>1255</v>
      </c>
      <c r="G1325" t="s">
        <v>1255</v>
      </c>
      <c r="H1325" t="s">
        <v>1255</v>
      </c>
      <c r="I1325" t="s">
        <v>1255</v>
      </c>
      <c r="J1325" t="s">
        <v>1255</v>
      </c>
      <c r="K1325" t="s">
        <v>1255</v>
      </c>
      <c r="L1325" t="s">
        <v>1255</v>
      </c>
      <c r="M1325" t="s">
        <v>1255</v>
      </c>
      <c r="N1325" t="s">
        <v>1255</v>
      </c>
      <c r="O1325" t="s">
        <v>1255</v>
      </c>
      <c r="P1325" t="s">
        <v>1255</v>
      </c>
    </row>
    <row r="1326" spans="1:16">
      <c r="A1326" t="s">
        <v>5103</v>
      </c>
      <c r="B1326" t="s">
        <v>1255</v>
      </c>
      <c r="C1326" t="s">
        <v>11575</v>
      </c>
      <c r="D1326" t="s">
        <v>11576</v>
      </c>
      <c r="E1326" t="s">
        <v>11577</v>
      </c>
      <c r="F1326" t="s">
        <v>1255</v>
      </c>
      <c r="G1326" t="s">
        <v>1255</v>
      </c>
      <c r="H1326" t="s">
        <v>1255</v>
      </c>
      <c r="I1326" t="s">
        <v>1255</v>
      </c>
      <c r="J1326" t="s">
        <v>1255</v>
      </c>
      <c r="K1326" t="s">
        <v>1255</v>
      </c>
      <c r="L1326" t="s">
        <v>1255</v>
      </c>
      <c r="M1326" t="s">
        <v>1255</v>
      </c>
      <c r="N1326" t="s">
        <v>1255</v>
      </c>
      <c r="O1326" t="s">
        <v>1255</v>
      </c>
      <c r="P1326" t="s">
        <v>1255</v>
      </c>
    </row>
    <row r="1327" spans="1:16">
      <c r="A1327" t="s">
        <v>1255</v>
      </c>
      <c r="B1327" t="s">
        <v>1255</v>
      </c>
      <c r="C1327" t="s">
        <v>11578</v>
      </c>
      <c r="D1327" t="s">
        <v>11579</v>
      </c>
      <c r="E1327" t="s">
        <v>9680</v>
      </c>
      <c r="F1327" t="s">
        <v>1255</v>
      </c>
      <c r="G1327" t="s">
        <v>1255</v>
      </c>
      <c r="H1327" t="s">
        <v>1255</v>
      </c>
      <c r="I1327" t="s">
        <v>1255</v>
      </c>
      <c r="J1327" t="s">
        <v>1255</v>
      </c>
      <c r="K1327" t="s">
        <v>1255</v>
      </c>
      <c r="L1327" t="s">
        <v>1255</v>
      </c>
      <c r="M1327" t="s">
        <v>1255</v>
      </c>
      <c r="N1327" t="s">
        <v>1255</v>
      </c>
      <c r="O1327" t="s">
        <v>1255</v>
      </c>
      <c r="P1327" t="s">
        <v>1255</v>
      </c>
    </row>
    <row r="1328" spans="1:16">
      <c r="A1328" t="s">
        <v>5103</v>
      </c>
      <c r="B1328" t="s">
        <v>1255</v>
      </c>
      <c r="C1328" t="s">
        <v>11578</v>
      </c>
      <c r="D1328" t="s">
        <v>11580</v>
      </c>
      <c r="E1328" t="s">
        <v>9730</v>
      </c>
      <c r="F1328" t="s">
        <v>1255</v>
      </c>
      <c r="G1328" t="s">
        <v>1255</v>
      </c>
      <c r="H1328" t="s">
        <v>1255</v>
      </c>
      <c r="I1328" t="s">
        <v>1255</v>
      </c>
      <c r="J1328" t="s">
        <v>1255</v>
      </c>
      <c r="K1328" t="s">
        <v>1255</v>
      </c>
      <c r="L1328" t="s">
        <v>1255</v>
      </c>
      <c r="M1328" t="s">
        <v>1255</v>
      </c>
      <c r="N1328" t="s">
        <v>1255</v>
      </c>
      <c r="O1328" t="s">
        <v>1255</v>
      </c>
      <c r="P1328" t="s">
        <v>1255</v>
      </c>
    </row>
    <row r="1329" spans="1:16">
      <c r="A1329" t="s">
        <v>8874</v>
      </c>
      <c r="B1329" t="s">
        <v>1255</v>
      </c>
      <c r="C1329" t="s">
        <v>11578</v>
      </c>
      <c r="D1329" t="s">
        <v>11581</v>
      </c>
      <c r="E1329" t="s">
        <v>9730</v>
      </c>
      <c r="F1329" t="s">
        <v>9646</v>
      </c>
      <c r="G1329" t="s">
        <v>1255</v>
      </c>
      <c r="H1329" t="s">
        <v>1255</v>
      </c>
      <c r="I1329" t="s">
        <v>1255</v>
      </c>
      <c r="J1329" t="s">
        <v>1255</v>
      </c>
      <c r="K1329" t="s">
        <v>1255</v>
      </c>
      <c r="L1329" t="s">
        <v>1255</v>
      </c>
      <c r="M1329" t="s">
        <v>1255</v>
      </c>
      <c r="N1329" t="s">
        <v>1255</v>
      </c>
      <c r="O1329" t="s">
        <v>1255</v>
      </c>
      <c r="P1329" t="s">
        <v>1255</v>
      </c>
    </row>
    <row r="1330" spans="1:16">
      <c r="A1330" t="s">
        <v>8766</v>
      </c>
      <c r="B1330" t="s">
        <v>1255</v>
      </c>
      <c r="C1330" t="s">
        <v>11578</v>
      </c>
      <c r="D1330" t="s">
        <v>11582</v>
      </c>
      <c r="E1330" t="s">
        <v>9730</v>
      </c>
      <c r="F1330" t="s">
        <v>1255</v>
      </c>
      <c r="G1330" t="s">
        <v>1255</v>
      </c>
      <c r="H1330" t="s">
        <v>1255</v>
      </c>
      <c r="I1330" t="s">
        <v>1255</v>
      </c>
      <c r="J1330" t="s">
        <v>1255</v>
      </c>
      <c r="K1330" t="s">
        <v>1255</v>
      </c>
      <c r="L1330" t="s">
        <v>1255</v>
      </c>
      <c r="M1330" t="s">
        <v>1255</v>
      </c>
      <c r="N1330" t="s">
        <v>1255</v>
      </c>
      <c r="O1330" t="s">
        <v>1255</v>
      </c>
      <c r="P1330" t="s">
        <v>1255</v>
      </c>
    </row>
    <row r="1331" spans="1:16">
      <c r="A1331" t="s">
        <v>8767</v>
      </c>
      <c r="B1331" t="s">
        <v>1255</v>
      </c>
      <c r="C1331" t="s">
        <v>11578</v>
      </c>
      <c r="D1331" t="s">
        <v>11583</v>
      </c>
      <c r="E1331" t="s">
        <v>10531</v>
      </c>
      <c r="F1331" t="s">
        <v>1255</v>
      </c>
      <c r="G1331" t="s">
        <v>1255</v>
      </c>
      <c r="H1331" t="s">
        <v>1255</v>
      </c>
      <c r="I1331" t="s">
        <v>1255</v>
      </c>
      <c r="J1331" t="s">
        <v>1255</v>
      </c>
      <c r="K1331" t="s">
        <v>1255</v>
      </c>
      <c r="L1331" t="s">
        <v>1255</v>
      </c>
      <c r="M1331" t="s">
        <v>1255</v>
      </c>
      <c r="N1331" t="s">
        <v>1255</v>
      </c>
      <c r="O1331" t="s">
        <v>1255</v>
      </c>
      <c r="P1331" t="s">
        <v>1255</v>
      </c>
    </row>
    <row r="1332" spans="1:16">
      <c r="A1332" t="s">
        <v>8768</v>
      </c>
      <c r="B1332" t="s">
        <v>1255</v>
      </c>
      <c r="C1332" t="s">
        <v>11578</v>
      </c>
      <c r="D1332" t="s">
        <v>11584</v>
      </c>
      <c r="E1332" t="s">
        <v>9680</v>
      </c>
      <c r="F1332" t="s">
        <v>9646</v>
      </c>
      <c r="G1332" t="s">
        <v>11585</v>
      </c>
      <c r="H1332" t="s">
        <v>1255</v>
      </c>
      <c r="I1332" t="s">
        <v>1255</v>
      </c>
      <c r="J1332" t="s">
        <v>1255</v>
      </c>
      <c r="K1332" t="s">
        <v>1255</v>
      </c>
      <c r="L1332" t="s">
        <v>1255</v>
      </c>
      <c r="M1332" t="s">
        <v>1255</v>
      </c>
      <c r="N1332" t="s">
        <v>1255</v>
      </c>
      <c r="O1332" t="s">
        <v>1255</v>
      </c>
      <c r="P1332" t="s">
        <v>1255</v>
      </c>
    </row>
    <row r="1333" spans="1:16">
      <c r="A1333" t="s">
        <v>8769</v>
      </c>
      <c r="B1333" t="s">
        <v>1255</v>
      </c>
      <c r="C1333" t="s">
        <v>11578</v>
      </c>
      <c r="D1333" t="s">
        <v>11586</v>
      </c>
      <c r="E1333" t="s">
        <v>9657</v>
      </c>
      <c r="F1333" t="s">
        <v>9646</v>
      </c>
      <c r="G1333" t="s">
        <v>11587</v>
      </c>
      <c r="H1333" t="s">
        <v>1255</v>
      </c>
      <c r="I1333" t="s">
        <v>1255</v>
      </c>
      <c r="J1333" t="s">
        <v>1255</v>
      </c>
      <c r="K1333" t="s">
        <v>1255</v>
      </c>
      <c r="L1333" t="s">
        <v>1255</v>
      </c>
      <c r="M1333" t="s">
        <v>1255</v>
      </c>
      <c r="N1333" t="s">
        <v>1255</v>
      </c>
      <c r="O1333" t="s">
        <v>1255</v>
      </c>
      <c r="P1333" t="s">
        <v>1255</v>
      </c>
    </row>
    <row r="1334" spans="1:16">
      <c r="A1334" t="s">
        <v>8876</v>
      </c>
      <c r="B1334" t="s">
        <v>11588</v>
      </c>
      <c r="C1334" t="s">
        <v>11578</v>
      </c>
      <c r="D1334" t="s">
        <v>11589</v>
      </c>
      <c r="E1334" t="s">
        <v>9646</v>
      </c>
      <c r="F1334" t="s">
        <v>9874</v>
      </c>
      <c r="G1334" t="s">
        <v>11590</v>
      </c>
      <c r="H1334" t="s">
        <v>1255</v>
      </c>
      <c r="I1334" t="s">
        <v>1255</v>
      </c>
      <c r="J1334" t="s">
        <v>1255</v>
      </c>
      <c r="K1334" t="s">
        <v>1255</v>
      </c>
      <c r="L1334" t="s">
        <v>1255</v>
      </c>
      <c r="M1334" t="s">
        <v>1255</v>
      </c>
      <c r="N1334" t="s">
        <v>1255</v>
      </c>
      <c r="O1334" t="s">
        <v>1255</v>
      </c>
      <c r="P1334" t="s">
        <v>1255</v>
      </c>
    </row>
    <row r="1335" spans="1:16">
      <c r="A1335" t="s">
        <v>8874</v>
      </c>
      <c r="B1335" t="s">
        <v>1255</v>
      </c>
      <c r="C1335" t="s">
        <v>11575</v>
      </c>
      <c r="D1335" t="s">
        <v>11591</v>
      </c>
      <c r="E1335" t="s">
        <v>9737</v>
      </c>
      <c r="F1335" t="s">
        <v>1255</v>
      </c>
      <c r="G1335" t="s">
        <v>1255</v>
      </c>
      <c r="H1335" t="s">
        <v>1255</v>
      </c>
      <c r="I1335" t="s">
        <v>1255</v>
      </c>
      <c r="J1335" t="s">
        <v>1255</v>
      </c>
      <c r="K1335" t="s">
        <v>1255</v>
      </c>
      <c r="L1335" t="s">
        <v>1255</v>
      </c>
      <c r="M1335" t="s">
        <v>1255</v>
      </c>
      <c r="N1335" t="s">
        <v>1255</v>
      </c>
      <c r="O1335" t="s">
        <v>1255</v>
      </c>
      <c r="P1335" t="s">
        <v>1255</v>
      </c>
    </row>
    <row r="1336" spans="1:16">
      <c r="A1336" t="s">
        <v>8766</v>
      </c>
      <c r="B1336" t="s">
        <v>1255</v>
      </c>
      <c r="C1336" t="s">
        <v>11575</v>
      </c>
      <c r="D1336" t="s">
        <v>11592</v>
      </c>
      <c r="E1336" t="s">
        <v>9680</v>
      </c>
      <c r="F1336" t="s">
        <v>1255</v>
      </c>
      <c r="G1336" t="s">
        <v>1255</v>
      </c>
      <c r="H1336" t="s">
        <v>1255</v>
      </c>
      <c r="I1336" t="s">
        <v>1255</v>
      </c>
      <c r="J1336" t="s">
        <v>1255</v>
      </c>
      <c r="K1336" t="s">
        <v>1255</v>
      </c>
      <c r="L1336" t="s">
        <v>1255</v>
      </c>
      <c r="M1336" t="s">
        <v>1255</v>
      </c>
      <c r="N1336" t="s">
        <v>1255</v>
      </c>
      <c r="O1336" t="s">
        <v>1255</v>
      </c>
      <c r="P1336" t="s">
        <v>1255</v>
      </c>
    </row>
    <row r="1337" spans="1:16">
      <c r="A1337" t="s">
        <v>8767</v>
      </c>
      <c r="B1337" t="s">
        <v>1255</v>
      </c>
      <c r="C1337" t="s">
        <v>11575</v>
      </c>
      <c r="D1337" t="s">
        <v>11593</v>
      </c>
      <c r="E1337" t="s">
        <v>11123</v>
      </c>
      <c r="F1337" t="s">
        <v>1255</v>
      </c>
      <c r="G1337" t="s">
        <v>1255</v>
      </c>
      <c r="H1337" t="s">
        <v>1255</v>
      </c>
      <c r="I1337" t="s">
        <v>1255</v>
      </c>
      <c r="J1337" t="s">
        <v>1255</v>
      </c>
      <c r="K1337" t="s">
        <v>1255</v>
      </c>
      <c r="L1337" t="s">
        <v>1255</v>
      </c>
      <c r="M1337" t="s">
        <v>1255</v>
      </c>
      <c r="N1337" t="s">
        <v>1255</v>
      </c>
      <c r="O1337" t="s">
        <v>1255</v>
      </c>
      <c r="P1337" t="s">
        <v>1255</v>
      </c>
    </row>
    <row r="1338" spans="1:16">
      <c r="A1338" t="s">
        <v>8768</v>
      </c>
      <c r="B1338" t="s">
        <v>1255</v>
      </c>
      <c r="C1338" t="s">
        <v>11575</v>
      </c>
      <c r="D1338" t="s">
        <v>11594</v>
      </c>
      <c r="E1338" t="s">
        <v>10109</v>
      </c>
      <c r="F1338" t="s">
        <v>1255</v>
      </c>
      <c r="G1338" t="s">
        <v>1255</v>
      </c>
      <c r="H1338" t="s">
        <v>1255</v>
      </c>
      <c r="I1338" t="s">
        <v>1255</v>
      </c>
      <c r="J1338" t="s">
        <v>1255</v>
      </c>
      <c r="K1338" t="s">
        <v>1255</v>
      </c>
      <c r="L1338" t="s">
        <v>1255</v>
      </c>
      <c r="M1338" t="s">
        <v>1255</v>
      </c>
      <c r="N1338" t="s">
        <v>1255</v>
      </c>
      <c r="O1338" t="s">
        <v>1255</v>
      </c>
      <c r="P1338" t="s">
        <v>1255</v>
      </c>
    </row>
    <row r="1339" spans="1:16">
      <c r="A1339" t="s">
        <v>8769</v>
      </c>
      <c r="B1339" t="s">
        <v>1255</v>
      </c>
      <c r="C1339" t="s">
        <v>11575</v>
      </c>
      <c r="D1339" t="s">
        <v>11595</v>
      </c>
      <c r="E1339" t="s">
        <v>9646</v>
      </c>
      <c r="F1339" t="s">
        <v>11596</v>
      </c>
      <c r="G1339" t="s">
        <v>1255</v>
      </c>
      <c r="H1339" t="s">
        <v>1255</v>
      </c>
      <c r="I1339" t="s">
        <v>1255</v>
      </c>
      <c r="J1339" t="s">
        <v>1255</v>
      </c>
      <c r="K1339" t="s">
        <v>1255</v>
      </c>
      <c r="L1339" t="s">
        <v>1255</v>
      </c>
      <c r="M1339" t="s">
        <v>1255</v>
      </c>
      <c r="N1339" t="s">
        <v>1255</v>
      </c>
      <c r="O1339" t="s">
        <v>1255</v>
      </c>
      <c r="P1339" t="s">
        <v>1255</v>
      </c>
    </row>
    <row r="1340" spans="1:16">
      <c r="A1340" t="s">
        <v>8876</v>
      </c>
      <c r="B1340" t="s">
        <v>1255</v>
      </c>
      <c r="C1340" t="s">
        <v>11575</v>
      </c>
      <c r="D1340" t="s">
        <v>11597</v>
      </c>
      <c r="E1340" t="s">
        <v>9730</v>
      </c>
      <c r="F1340" t="s">
        <v>9646</v>
      </c>
      <c r="G1340" t="s">
        <v>1255</v>
      </c>
      <c r="H1340" t="s">
        <v>1255</v>
      </c>
      <c r="I1340" t="s">
        <v>1255</v>
      </c>
      <c r="J1340" t="s">
        <v>1255</v>
      </c>
      <c r="K1340" t="s">
        <v>1255</v>
      </c>
      <c r="L1340" t="s">
        <v>1255</v>
      </c>
      <c r="M1340" t="s">
        <v>1255</v>
      </c>
      <c r="N1340" t="s">
        <v>1255</v>
      </c>
      <c r="O1340" t="s">
        <v>1255</v>
      </c>
      <c r="P1340" t="s">
        <v>1255</v>
      </c>
    </row>
    <row r="1341" spans="1:16">
      <c r="A1341" t="s">
        <v>8771</v>
      </c>
      <c r="B1341" t="s">
        <v>1255</v>
      </c>
      <c r="C1341" t="s">
        <v>11575</v>
      </c>
      <c r="D1341" t="s">
        <v>11598</v>
      </c>
      <c r="E1341" t="s">
        <v>9646</v>
      </c>
      <c r="F1341" t="s">
        <v>11599</v>
      </c>
      <c r="G1341" t="s">
        <v>1255</v>
      </c>
      <c r="H1341" t="s">
        <v>1255</v>
      </c>
      <c r="I1341" t="s">
        <v>1255</v>
      </c>
      <c r="J1341" t="s">
        <v>1255</v>
      </c>
      <c r="K1341" t="s">
        <v>1255</v>
      </c>
      <c r="L1341" t="s">
        <v>1255</v>
      </c>
      <c r="M1341" t="s">
        <v>1255</v>
      </c>
      <c r="N1341" t="s">
        <v>1255</v>
      </c>
      <c r="O1341" t="s">
        <v>1255</v>
      </c>
      <c r="P1341" t="s">
        <v>1255</v>
      </c>
    </row>
    <row r="1342" spans="1:16">
      <c r="A1342" t="s">
        <v>8770</v>
      </c>
      <c r="B1342" t="s">
        <v>11591</v>
      </c>
      <c r="C1342" t="s">
        <v>11575</v>
      </c>
      <c r="D1342" t="s">
        <v>11600</v>
      </c>
      <c r="E1342" t="s">
        <v>9680</v>
      </c>
      <c r="F1342" t="s">
        <v>9646</v>
      </c>
      <c r="G1342" t="s">
        <v>1255</v>
      </c>
      <c r="H1342" t="s">
        <v>1255</v>
      </c>
      <c r="I1342" t="s">
        <v>1255</v>
      </c>
      <c r="J1342" t="s">
        <v>1255</v>
      </c>
      <c r="K1342" t="s">
        <v>1255</v>
      </c>
      <c r="L1342" t="s">
        <v>1255</v>
      </c>
      <c r="M1342" t="s">
        <v>1255</v>
      </c>
      <c r="N1342" t="s">
        <v>1255</v>
      </c>
      <c r="O1342" t="s">
        <v>1255</v>
      </c>
      <c r="P1342" t="s">
        <v>1255</v>
      </c>
    </row>
    <row r="1343" spans="1:16">
      <c r="A1343" t="s">
        <v>4407</v>
      </c>
      <c r="B1343" t="s">
        <v>1255</v>
      </c>
      <c r="C1343" t="s">
        <v>11575</v>
      </c>
      <c r="D1343" t="s">
        <v>11601</v>
      </c>
      <c r="E1343" t="s">
        <v>9730</v>
      </c>
      <c r="F1343" t="s">
        <v>9646</v>
      </c>
      <c r="G1343" t="s">
        <v>1255</v>
      </c>
      <c r="H1343" t="s">
        <v>1255</v>
      </c>
      <c r="I1343" t="s">
        <v>1255</v>
      </c>
      <c r="J1343" t="s">
        <v>1255</v>
      </c>
      <c r="K1343" t="s">
        <v>1255</v>
      </c>
      <c r="L1343" t="s">
        <v>1255</v>
      </c>
      <c r="M1343" t="s">
        <v>1255</v>
      </c>
      <c r="N1343" t="s">
        <v>1255</v>
      </c>
      <c r="O1343" t="s">
        <v>1255</v>
      </c>
      <c r="P1343" t="s">
        <v>1255</v>
      </c>
    </row>
    <row r="1344" spans="1:16">
      <c r="A1344" t="s">
        <v>5505</v>
      </c>
      <c r="B1344" t="s">
        <v>1255</v>
      </c>
      <c r="C1344" t="s">
        <v>11575</v>
      </c>
      <c r="D1344" t="s">
        <v>11602</v>
      </c>
      <c r="E1344" t="s">
        <v>9645</v>
      </c>
      <c r="F1344" t="s">
        <v>9646</v>
      </c>
      <c r="G1344" t="s">
        <v>11603</v>
      </c>
      <c r="H1344" t="s">
        <v>1255</v>
      </c>
      <c r="I1344" t="s">
        <v>1255</v>
      </c>
      <c r="J1344" t="s">
        <v>1255</v>
      </c>
      <c r="K1344" t="s">
        <v>1255</v>
      </c>
      <c r="L1344" t="s">
        <v>1255</v>
      </c>
      <c r="M1344" t="s">
        <v>1255</v>
      </c>
      <c r="N1344" t="s">
        <v>1255</v>
      </c>
      <c r="O1344" t="s">
        <v>1255</v>
      </c>
      <c r="P1344" t="s">
        <v>1255</v>
      </c>
    </row>
    <row r="1345" spans="1:16">
      <c r="A1345" t="s">
        <v>5687</v>
      </c>
      <c r="B1345" t="s">
        <v>1255</v>
      </c>
      <c r="C1345" t="s">
        <v>11575</v>
      </c>
      <c r="D1345" t="s">
        <v>11604</v>
      </c>
      <c r="E1345" t="s">
        <v>9730</v>
      </c>
      <c r="F1345" t="s">
        <v>9646</v>
      </c>
      <c r="G1345" t="s">
        <v>11605</v>
      </c>
      <c r="H1345" t="s">
        <v>1255</v>
      </c>
      <c r="I1345" t="s">
        <v>1255</v>
      </c>
      <c r="J1345" t="s">
        <v>1255</v>
      </c>
      <c r="K1345" t="s">
        <v>1255</v>
      </c>
      <c r="L1345" t="s">
        <v>1255</v>
      </c>
      <c r="M1345" t="s">
        <v>1255</v>
      </c>
      <c r="N1345" t="s">
        <v>1255</v>
      </c>
      <c r="O1345" t="s">
        <v>1255</v>
      </c>
      <c r="P1345" t="s">
        <v>1255</v>
      </c>
    </row>
    <row r="1346" spans="1:16">
      <c r="A1346" t="s">
        <v>8765</v>
      </c>
      <c r="B1346" t="s">
        <v>1255</v>
      </c>
      <c r="C1346" t="s">
        <v>11575</v>
      </c>
      <c r="D1346" t="s">
        <v>11606</v>
      </c>
      <c r="E1346" t="s">
        <v>9645</v>
      </c>
      <c r="F1346" t="s">
        <v>9646</v>
      </c>
      <c r="G1346" t="s">
        <v>1255</v>
      </c>
      <c r="H1346" t="s">
        <v>1255</v>
      </c>
      <c r="I1346" t="s">
        <v>1255</v>
      </c>
      <c r="J1346" t="s">
        <v>1255</v>
      </c>
      <c r="K1346" t="s">
        <v>1255</v>
      </c>
      <c r="L1346" t="s">
        <v>1255</v>
      </c>
      <c r="M1346" t="s">
        <v>1255</v>
      </c>
      <c r="N1346" t="s">
        <v>1255</v>
      </c>
      <c r="O1346" t="s">
        <v>1255</v>
      </c>
      <c r="P1346" t="s">
        <v>1255</v>
      </c>
    </row>
    <row r="1347" spans="1:16">
      <c r="A1347" t="s">
        <v>1255</v>
      </c>
      <c r="B1347" t="s">
        <v>11607</v>
      </c>
      <c r="C1347" t="s">
        <v>11608</v>
      </c>
      <c r="D1347" t="s">
        <v>11609</v>
      </c>
      <c r="E1347" t="s">
        <v>9705</v>
      </c>
      <c r="F1347" t="s">
        <v>1255</v>
      </c>
      <c r="G1347" t="s">
        <v>1255</v>
      </c>
      <c r="H1347" t="s">
        <v>1255</v>
      </c>
      <c r="I1347" t="s">
        <v>1255</v>
      </c>
      <c r="J1347" t="s">
        <v>1255</v>
      </c>
      <c r="K1347" t="s">
        <v>1255</v>
      </c>
      <c r="L1347" t="s">
        <v>1255</v>
      </c>
      <c r="M1347" t="s">
        <v>1255</v>
      </c>
      <c r="N1347" t="s">
        <v>1255</v>
      </c>
      <c r="O1347" t="s">
        <v>1255</v>
      </c>
      <c r="P1347" t="s">
        <v>1255</v>
      </c>
    </row>
    <row r="1348" spans="1:16">
      <c r="A1348" t="s">
        <v>1255</v>
      </c>
      <c r="B1348" t="s">
        <v>11607</v>
      </c>
      <c r="C1348" t="s">
        <v>11608</v>
      </c>
      <c r="D1348" t="s">
        <v>11610</v>
      </c>
      <c r="E1348" t="s">
        <v>9705</v>
      </c>
      <c r="F1348" t="s">
        <v>1255</v>
      </c>
      <c r="G1348" t="s">
        <v>1255</v>
      </c>
      <c r="H1348" t="s">
        <v>1255</v>
      </c>
      <c r="I1348" t="s">
        <v>1255</v>
      </c>
      <c r="J1348" t="s">
        <v>1255</v>
      </c>
      <c r="K1348" t="s">
        <v>1255</v>
      </c>
      <c r="L1348" t="s">
        <v>1255</v>
      </c>
      <c r="M1348" t="s">
        <v>1255</v>
      </c>
      <c r="N1348" t="s">
        <v>1255</v>
      </c>
      <c r="O1348" t="s">
        <v>1255</v>
      </c>
      <c r="P1348" t="s">
        <v>1255</v>
      </c>
    </row>
    <row r="1349" spans="1:16">
      <c r="A1349" t="s">
        <v>1255</v>
      </c>
      <c r="B1349" t="s">
        <v>1255</v>
      </c>
      <c r="C1349" t="s">
        <v>11611</v>
      </c>
      <c r="D1349" t="s">
        <v>11612</v>
      </c>
      <c r="E1349" t="s">
        <v>9646</v>
      </c>
      <c r="F1349" t="s">
        <v>11613</v>
      </c>
      <c r="G1349" t="s">
        <v>1255</v>
      </c>
      <c r="H1349" t="s">
        <v>1255</v>
      </c>
      <c r="I1349" t="s">
        <v>1255</v>
      </c>
      <c r="J1349" t="s">
        <v>1255</v>
      </c>
      <c r="K1349" t="s">
        <v>1255</v>
      </c>
      <c r="L1349" t="s">
        <v>1255</v>
      </c>
      <c r="M1349" t="s">
        <v>1255</v>
      </c>
      <c r="N1349" t="s">
        <v>1255</v>
      </c>
      <c r="O1349" t="s">
        <v>1255</v>
      </c>
      <c r="P1349" t="s">
        <v>1255</v>
      </c>
    </row>
    <row r="1350" spans="1:16">
      <c r="A1350" t="s">
        <v>1255</v>
      </c>
      <c r="B1350" t="s">
        <v>1255</v>
      </c>
      <c r="C1350" t="s">
        <v>11611</v>
      </c>
      <c r="D1350" t="s">
        <v>11614</v>
      </c>
      <c r="E1350" t="s">
        <v>9646</v>
      </c>
      <c r="F1350" t="s">
        <v>11613</v>
      </c>
      <c r="G1350" t="s">
        <v>1255</v>
      </c>
      <c r="H1350" t="s">
        <v>1255</v>
      </c>
      <c r="I1350" t="s">
        <v>1255</v>
      </c>
      <c r="J1350" t="s">
        <v>1255</v>
      </c>
      <c r="K1350" t="s">
        <v>1255</v>
      </c>
      <c r="L1350" t="s">
        <v>1255</v>
      </c>
      <c r="M1350" t="s">
        <v>1255</v>
      </c>
      <c r="N1350" t="s">
        <v>1255</v>
      </c>
      <c r="O1350" t="s">
        <v>1255</v>
      </c>
      <c r="P1350" t="s">
        <v>1255</v>
      </c>
    </row>
    <row r="1351" spans="1:16">
      <c r="A1351" t="s">
        <v>1255</v>
      </c>
      <c r="B1351" t="s">
        <v>11615</v>
      </c>
      <c r="C1351" t="s">
        <v>11616</v>
      </c>
      <c r="D1351" t="s">
        <v>11617</v>
      </c>
      <c r="E1351" t="s">
        <v>9646</v>
      </c>
      <c r="F1351" t="s">
        <v>9940</v>
      </c>
      <c r="G1351" t="s">
        <v>1255</v>
      </c>
      <c r="H1351" t="s">
        <v>1255</v>
      </c>
      <c r="I1351" t="s">
        <v>1255</v>
      </c>
      <c r="J1351" t="s">
        <v>1255</v>
      </c>
      <c r="K1351" t="s">
        <v>1255</v>
      </c>
      <c r="L1351" t="s">
        <v>1255</v>
      </c>
      <c r="M1351" t="s">
        <v>1255</v>
      </c>
      <c r="N1351" t="s">
        <v>1255</v>
      </c>
      <c r="O1351" t="s">
        <v>1255</v>
      </c>
      <c r="P1351" t="s">
        <v>1255</v>
      </c>
    </row>
    <row r="1352" spans="1:16">
      <c r="A1352" t="s">
        <v>1255</v>
      </c>
      <c r="B1352" t="s">
        <v>1255</v>
      </c>
      <c r="C1352" t="s">
        <v>11616</v>
      </c>
      <c r="D1352" t="s">
        <v>11618</v>
      </c>
      <c r="E1352" t="s">
        <v>9646</v>
      </c>
      <c r="F1352" t="s">
        <v>11619</v>
      </c>
      <c r="G1352" t="s">
        <v>1255</v>
      </c>
      <c r="H1352" t="s">
        <v>1255</v>
      </c>
      <c r="I1352" t="s">
        <v>1255</v>
      </c>
      <c r="J1352" t="s">
        <v>1255</v>
      </c>
      <c r="K1352" t="s">
        <v>1255</v>
      </c>
      <c r="L1352" t="s">
        <v>1255</v>
      </c>
      <c r="M1352" t="s">
        <v>1255</v>
      </c>
      <c r="N1352" t="s">
        <v>1255</v>
      </c>
      <c r="O1352" t="s">
        <v>1255</v>
      </c>
      <c r="P1352" t="s">
        <v>1255</v>
      </c>
    </row>
    <row r="1353" spans="1:16">
      <c r="A1353" t="s">
        <v>1255</v>
      </c>
      <c r="B1353" t="s">
        <v>1255</v>
      </c>
      <c r="C1353" t="s">
        <v>11611</v>
      </c>
      <c r="D1353" t="s">
        <v>11620</v>
      </c>
      <c r="E1353" t="s">
        <v>11621</v>
      </c>
      <c r="F1353" t="s">
        <v>1255</v>
      </c>
      <c r="G1353" t="s">
        <v>1255</v>
      </c>
      <c r="H1353" t="s">
        <v>1255</v>
      </c>
      <c r="I1353" t="s">
        <v>1255</v>
      </c>
      <c r="J1353" t="s">
        <v>1255</v>
      </c>
      <c r="K1353" t="s">
        <v>1255</v>
      </c>
      <c r="L1353" t="s">
        <v>1255</v>
      </c>
      <c r="M1353" t="s">
        <v>1255</v>
      </c>
      <c r="N1353" t="s">
        <v>1255</v>
      </c>
      <c r="O1353" t="s">
        <v>1255</v>
      </c>
      <c r="P1353" t="s">
        <v>1255</v>
      </c>
    </row>
    <row r="1354" spans="1:16">
      <c r="A1354" t="s">
        <v>1255</v>
      </c>
      <c r="B1354" t="s">
        <v>1255</v>
      </c>
      <c r="C1354" t="s">
        <v>11611</v>
      </c>
      <c r="D1354" t="s">
        <v>11622</v>
      </c>
      <c r="E1354" t="s">
        <v>10608</v>
      </c>
      <c r="F1354" t="s">
        <v>1255</v>
      </c>
      <c r="G1354" t="s">
        <v>1255</v>
      </c>
      <c r="H1354" t="s">
        <v>1255</v>
      </c>
      <c r="I1354" t="s">
        <v>1255</v>
      </c>
      <c r="J1354" t="s">
        <v>1255</v>
      </c>
      <c r="K1354" t="s">
        <v>1255</v>
      </c>
      <c r="L1354" t="s">
        <v>1255</v>
      </c>
      <c r="M1354" t="s">
        <v>1255</v>
      </c>
      <c r="N1354" t="s">
        <v>1255</v>
      </c>
      <c r="O1354" t="s">
        <v>1255</v>
      </c>
      <c r="P1354" t="s">
        <v>1255</v>
      </c>
    </row>
    <row r="1355" spans="1:16">
      <c r="A1355" t="s">
        <v>1255</v>
      </c>
      <c r="B1355" t="s">
        <v>1255</v>
      </c>
      <c r="C1355" t="s">
        <v>11611</v>
      </c>
      <c r="D1355" t="s">
        <v>11623</v>
      </c>
      <c r="E1355" t="s">
        <v>11624</v>
      </c>
      <c r="F1355" t="s">
        <v>9646</v>
      </c>
      <c r="G1355" t="s">
        <v>1255</v>
      </c>
      <c r="H1355" t="s">
        <v>1255</v>
      </c>
      <c r="I1355" t="s">
        <v>1255</v>
      </c>
      <c r="J1355" t="s">
        <v>1255</v>
      </c>
      <c r="K1355" t="s">
        <v>1255</v>
      </c>
      <c r="L1355" t="s">
        <v>1255</v>
      </c>
      <c r="M1355" t="s">
        <v>1255</v>
      </c>
      <c r="N1355" t="s">
        <v>1255</v>
      </c>
      <c r="O1355" t="s">
        <v>1255</v>
      </c>
      <c r="P1355" t="s">
        <v>1255</v>
      </c>
    </row>
    <row r="1356" spans="1:16">
      <c r="A1356" t="s">
        <v>1255</v>
      </c>
      <c r="B1356" t="s">
        <v>1255</v>
      </c>
      <c r="C1356" t="s">
        <v>11611</v>
      </c>
      <c r="D1356" t="s">
        <v>11625</v>
      </c>
      <c r="E1356" t="s">
        <v>9646</v>
      </c>
      <c r="F1356" t="s">
        <v>11626</v>
      </c>
      <c r="G1356" t="s">
        <v>1255</v>
      </c>
      <c r="H1356" t="s">
        <v>1255</v>
      </c>
      <c r="I1356" t="s">
        <v>1255</v>
      </c>
      <c r="J1356" t="s">
        <v>1255</v>
      </c>
      <c r="K1356" t="s">
        <v>1255</v>
      </c>
      <c r="L1356" t="s">
        <v>1255</v>
      </c>
      <c r="M1356" t="s">
        <v>1255</v>
      </c>
      <c r="N1356" t="s">
        <v>1255</v>
      </c>
      <c r="O1356" t="s">
        <v>1255</v>
      </c>
      <c r="P1356" t="s">
        <v>1255</v>
      </c>
    </row>
    <row r="1357" spans="1:16">
      <c r="A1357" t="s">
        <v>1255</v>
      </c>
      <c r="B1357" t="s">
        <v>1255</v>
      </c>
      <c r="C1357" t="s">
        <v>11627</v>
      </c>
      <c r="D1357" t="s">
        <v>11628</v>
      </c>
      <c r="E1357" t="s">
        <v>9646</v>
      </c>
      <c r="F1357" t="s">
        <v>9957</v>
      </c>
      <c r="G1357" t="s">
        <v>1255</v>
      </c>
      <c r="H1357" t="s">
        <v>1255</v>
      </c>
      <c r="I1357" t="s">
        <v>1255</v>
      </c>
      <c r="J1357" t="s">
        <v>1255</v>
      </c>
      <c r="K1357" t="s">
        <v>1255</v>
      </c>
      <c r="L1357" t="s">
        <v>1255</v>
      </c>
      <c r="M1357" t="s">
        <v>1255</v>
      </c>
      <c r="N1357" t="s">
        <v>1255</v>
      </c>
      <c r="O1357" t="s">
        <v>1255</v>
      </c>
      <c r="P1357" t="s">
        <v>1255</v>
      </c>
    </row>
    <row r="1358" spans="1:16">
      <c r="A1358" t="s">
        <v>1255</v>
      </c>
      <c r="B1358" t="s">
        <v>1255</v>
      </c>
      <c r="C1358" t="s">
        <v>11627</v>
      </c>
      <c r="D1358" t="s">
        <v>11629</v>
      </c>
      <c r="E1358" t="s">
        <v>9646</v>
      </c>
      <c r="F1358" t="s">
        <v>11630</v>
      </c>
      <c r="G1358" t="s">
        <v>1255</v>
      </c>
      <c r="H1358" t="s">
        <v>1255</v>
      </c>
      <c r="I1358" t="s">
        <v>1255</v>
      </c>
      <c r="J1358" t="s">
        <v>1255</v>
      </c>
      <c r="K1358" t="s">
        <v>1255</v>
      </c>
      <c r="L1358" t="s">
        <v>1255</v>
      </c>
      <c r="M1358" t="s">
        <v>1255</v>
      </c>
      <c r="N1358" t="s">
        <v>1255</v>
      </c>
      <c r="O1358" t="s">
        <v>1255</v>
      </c>
      <c r="P1358" t="s">
        <v>1255</v>
      </c>
    </row>
    <row r="1359" spans="1:16">
      <c r="A1359" t="s">
        <v>1255</v>
      </c>
      <c r="B1359" t="s">
        <v>1255</v>
      </c>
      <c r="C1359" t="s">
        <v>11627</v>
      </c>
      <c r="D1359" t="s">
        <v>11631</v>
      </c>
      <c r="E1359" t="s">
        <v>10019</v>
      </c>
      <c r="F1359" t="s">
        <v>1255</v>
      </c>
      <c r="G1359" t="s">
        <v>1255</v>
      </c>
      <c r="H1359" t="s">
        <v>1255</v>
      </c>
      <c r="I1359" t="s">
        <v>1255</v>
      </c>
      <c r="J1359" t="s">
        <v>1255</v>
      </c>
      <c r="K1359" t="s">
        <v>1255</v>
      </c>
      <c r="L1359" t="s">
        <v>1255</v>
      </c>
      <c r="M1359" t="s">
        <v>1255</v>
      </c>
      <c r="N1359" t="s">
        <v>1255</v>
      </c>
      <c r="O1359" t="s">
        <v>1255</v>
      </c>
      <c r="P1359" t="s">
        <v>1255</v>
      </c>
    </row>
    <row r="1360" spans="1:16">
      <c r="A1360" t="s">
        <v>1255</v>
      </c>
      <c r="B1360" t="s">
        <v>1255</v>
      </c>
      <c r="C1360" t="s">
        <v>11627</v>
      </c>
      <c r="D1360" t="s">
        <v>11632</v>
      </c>
      <c r="E1360" t="s">
        <v>11633</v>
      </c>
      <c r="F1360" t="s">
        <v>1255</v>
      </c>
      <c r="G1360" t="s">
        <v>1255</v>
      </c>
      <c r="H1360" t="s">
        <v>1255</v>
      </c>
      <c r="I1360" t="s">
        <v>1255</v>
      </c>
      <c r="J1360" t="s">
        <v>1255</v>
      </c>
      <c r="K1360" t="s">
        <v>1255</v>
      </c>
      <c r="L1360" t="s">
        <v>1255</v>
      </c>
      <c r="M1360" t="s">
        <v>1255</v>
      </c>
      <c r="N1360" t="s">
        <v>1255</v>
      </c>
      <c r="O1360" t="s">
        <v>1255</v>
      </c>
      <c r="P1360" t="s">
        <v>1255</v>
      </c>
    </row>
    <row r="1361" spans="1:16">
      <c r="A1361" t="s">
        <v>1255</v>
      </c>
      <c r="B1361" t="s">
        <v>1255</v>
      </c>
      <c r="C1361" t="s">
        <v>11627</v>
      </c>
      <c r="D1361" t="s">
        <v>11634</v>
      </c>
      <c r="E1361" t="s">
        <v>9646</v>
      </c>
      <c r="F1361" t="s">
        <v>11414</v>
      </c>
      <c r="G1361" t="s">
        <v>1255</v>
      </c>
      <c r="H1361" t="s">
        <v>1255</v>
      </c>
      <c r="I1361" t="s">
        <v>1255</v>
      </c>
      <c r="J1361" t="s">
        <v>1255</v>
      </c>
      <c r="K1361" t="s">
        <v>1255</v>
      </c>
      <c r="L1361" t="s">
        <v>1255</v>
      </c>
      <c r="M1361" t="s">
        <v>1255</v>
      </c>
      <c r="N1361" t="s">
        <v>1255</v>
      </c>
      <c r="O1361" t="s">
        <v>1255</v>
      </c>
      <c r="P1361" t="s">
        <v>1255</v>
      </c>
    </row>
    <row r="1362" spans="1:16">
      <c r="A1362" t="s">
        <v>1255</v>
      </c>
      <c r="B1362" t="s">
        <v>1255</v>
      </c>
      <c r="C1362" t="s">
        <v>11635</v>
      </c>
      <c r="D1362" t="s">
        <v>11636</v>
      </c>
      <c r="E1362" t="s">
        <v>9730</v>
      </c>
      <c r="F1362" t="s">
        <v>9646</v>
      </c>
      <c r="G1362" t="s">
        <v>1255</v>
      </c>
      <c r="H1362" t="s">
        <v>1255</v>
      </c>
      <c r="I1362" t="s">
        <v>1255</v>
      </c>
      <c r="J1362" t="s">
        <v>1255</v>
      </c>
      <c r="K1362" t="s">
        <v>1255</v>
      </c>
      <c r="L1362" t="s">
        <v>1255</v>
      </c>
      <c r="M1362" t="s">
        <v>1255</v>
      </c>
      <c r="N1362" t="s">
        <v>1255</v>
      </c>
      <c r="O1362" t="s">
        <v>1255</v>
      </c>
      <c r="P1362" t="s">
        <v>1255</v>
      </c>
    </row>
    <row r="1363" spans="1:16">
      <c r="A1363" t="s">
        <v>1255</v>
      </c>
      <c r="B1363" t="s">
        <v>11637</v>
      </c>
      <c r="C1363" t="s">
        <v>11638</v>
      </c>
      <c r="D1363" t="s">
        <v>11639</v>
      </c>
      <c r="E1363" t="s">
        <v>9646</v>
      </c>
      <c r="F1363" t="s">
        <v>10806</v>
      </c>
      <c r="G1363" t="s">
        <v>1255</v>
      </c>
      <c r="H1363" t="s">
        <v>1255</v>
      </c>
      <c r="I1363" t="s">
        <v>1255</v>
      </c>
      <c r="J1363" t="s">
        <v>1255</v>
      </c>
      <c r="K1363" t="s">
        <v>1255</v>
      </c>
      <c r="L1363" t="s">
        <v>1255</v>
      </c>
      <c r="M1363" t="s">
        <v>1255</v>
      </c>
      <c r="N1363" t="s">
        <v>1255</v>
      </c>
      <c r="O1363" t="s">
        <v>1255</v>
      </c>
      <c r="P1363" t="s">
        <v>1255</v>
      </c>
    </row>
    <row r="1364" spans="1:16">
      <c r="A1364" t="s">
        <v>1255</v>
      </c>
      <c r="B1364" t="s">
        <v>11640</v>
      </c>
      <c r="C1364" t="s">
        <v>11638</v>
      </c>
      <c r="D1364" t="s">
        <v>11641</v>
      </c>
      <c r="E1364" t="s">
        <v>9646</v>
      </c>
      <c r="F1364" t="s">
        <v>10628</v>
      </c>
      <c r="G1364" t="s">
        <v>1255</v>
      </c>
      <c r="H1364" t="s">
        <v>1255</v>
      </c>
      <c r="I1364" t="s">
        <v>1255</v>
      </c>
      <c r="J1364" t="s">
        <v>1255</v>
      </c>
      <c r="K1364" t="s">
        <v>1255</v>
      </c>
      <c r="L1364" t="s">
        <v>1255</v>
      </c>
      <c r="M1364" t="s">
        <v>1255</v>
      </c>
      <c r="N1364" t="s">
        <v>1255</v>
      </c>
      <c r="O1364" t="s">
        <v>1255</v>
      </c>
      <c r="P1364" t="s">
        <v>1255</v>
      </c>
    </row>
    <row r="1365" spans="1:16">
      <c r="A1365" t="s">
        <v>1255</v>
      </c>
      <c r="B1365" t="s">
        <v>11642</v>
      </c>
      <c r="C1365" t="s">
        <v>11638</v>
      </c>
      <c r="D1365" t="s">
        <v>11643</v>
      </c>
      <c r="E1365" t="s">
        <v>9646</v>
      </c>
      <c r="F1365" t="s">
        <v>10806</v>
      </c>
      <c r="G1365" t="s">
        <v>1255</v>
      </c>
      <c r="H1365" t="s">
        <v>1255</v>
      </c>
      <c r="I1365" t="s">
        <v>1255</v>
      </c>
      <c r="J1365" t="s">
        <v>1255</v>
      </c>
      <c r="K1365" t="s">
        <v>1255</v>
      </c>
      <c r="L1365" t="s">
        <v>1255</v>
      </c>
      <c r="M1365" t="s">
        <v>1255</v>
      </c>
      <c r="N1365" t="s">
        <v>1255</v>
      </c>
      <c r="O1365" t="s">
        <v>1255</v>
      </c>
      <c r="P1365" t="s">
        <v>1255</v>
      </c>
    </row>
    <row r="1366" spans="1:16">
      <c r="A1366" t="s">
        <v>1255</v>
      </c>
      <c r="B1366" t="s">
        <v>1255</v>
      </c>
      <c r="C1366" t="s">
        <v>11638</v>
      </c>
      <c r="D1366" t="s">
        <v>11644</v>
      </c>
      <c r="E1366" t="s">
        <v>10608</v>
      </c>
      <c r="F1366" t="s">
        <v>1255</v>
      </c>
      <c r="G1366" t="s">
        <v>1255</v>
      </c>
      <c r="H1366" t="s">
        <v>1255</v>
      </c>
      <c r="I1366" t="s">
        <v>1255</v>
      </c>
      <c r="J1366" t="s">
        <v>1255</v>
      </c>
      <c r="K1366" t="s">
        <v>1255</v>
      </c>
      <c r="L1366" t="s">
        <v>1255</v>
      </c>
      <c r="M1366" t="s">
        <v>1255</v>
      </c>
      <c r="N1366" t="s">
        <v>1255</v>
      </c>
      <c r="O1366" t="s">
        <v>1255</v>
      </c>
      <c r="P1366" t="s">
        <v>1255</v>
      </c>
    </row>
    <row r="1367" spans="1:16">
      <c r="A1367" t="s">
        <v>1255</v>
      </c>
      <c r="B1367" t="s">
        <v>1255</v>
      </c>
      <c r="C1367" t="s">
        <v>11645</v>
      </c>
      <c r="D1367" t="s">
        <v>11646</v>
      </c>
      <c r="E1367" t="s">
        <v>10721</v>
      </c>
      <c r="F1367" t="s">
        <v>9646</v>
      </c>
      <c r="G1367" t="s">
        <v>1255</v>
      </c>
      <c r="H1367" t="s">
        <v>1255</v>
      </c>
      <c r="I1367" t="s">
        <v>1255</v>
      </c>
      <c r="J1367" t="s">
        <v>1255</v>
      </c>
      <c r="K1367" t="s">
        <v>1255</v>
      </c>
      <c r="L1367" t="s">
        <v>1255</v>
      </c>
      <c r="M1367" t="s">
        <v>1255</v>
      </c>
      <c r="N1367" t="s">
        <v>1255</v>
      </c>
      <c r="O1367" t="s">
        <v>1255</v>
      </c>
      <c r="P1367" t="s">
        <v>1255</v>
      </c>
    </row>
    <row r="1368" spans="1:16">
      <c r="A1368" t="s">
        <v>1255</v>
      </c>
      <c r="B1368" t="s">
        <v>11647</v>
      </c>
      <c r="C1368" t="s">
        <v>11645</v>
      </c>
      <c r="D1368" t="s">
        <v>11648</v>
      </c>
      <c r="E1368" t="s">
        <v>9646</v>
      </c>
      <c r="F1368" t="s">
        <v>11649</v>
      </c>
      <c r="G1368" t="s">
        <v>1255</v>
      </c>
      <c r="H1368" t="s">
        <v>1255</v>
      </c>
      <c r="I1368" t="s">
        <v>1255</v>
      </c>
      <c r="J1368" t="s">
        <v>1255</v>
      </c>
      <c r="K1368" t="s">
        <v>1255</v>
      </c>
      <c r="L1368" t="s">
        <v>1255</v>
      </c>
      <c r="M1368" t="s">
        <v>1255</v>
      </c>
      <c r="N1368" t="s">
        <v>1255</v>
      </c>
      <c r="O1368" t="s">
        <v>1255</v>
      </c>
      <c r="P1368" t="s">
        <v>1255</v>
      </c>
    </row>
    <row r="1369" spans="1:16">
      <c r="A1369" t="s">
        <v>1255</v>
      </c>
      <c r="B1369" t="s">
        <v>11647</v>
      </c>
      <c r="C1369" t="s">
        <v>11645</v>
      </c>
      <c r="D1369" t="s">
        <v>11650</v>
      </c>
      <c r="E1369" t="s">
        <v>9646</v>
      </c>
      <c r="F1369" t="s">
        <v>10396</v>
      </c>
      <c r="G1369" t="s">
        <v>1255</v>
      </c>
      <c r="H1369" t="s">
        <v>1255</v>
      </c>
      <c r="I1369" t="s">
        <v>1255</v>
      </c>
      <c r="J1369" t="s">
        <v>1255</v>
      </c>
      <c r="K1369" t="s">
        <v>1255</v>
      </c>
      <c r="L1369" t="s">
        <v>1255</v>
      </c>
      <c r="M1369" t="s">
        <v>1255</v>
      </c>
      <c r="N1369" t="s">
        <v>1255</v>
      </c>
      <c r="O1369" t="s">
        <v>1255</v>
      </c>
      <c r="P1369" t="s">
        <v>1255</v>
      </c>
    </row>
    <row r="1370" spans="1:16">
      <c r="A1370" t="s">
        <v>1255</v>
      </c>
      <c r="B1370" t="s">
        <v>1255</v>
      </c>
      <c r="C1370" t="s">
        <v>11651</v>
      </c>
      <c r="D1370" t="s">
        <v>11652</v>
      </c>
      <c r="E1370" t="s">
        <v>9680</v>
      </c>
      <c r="F1370" t="s">
        <v>9646</v>
      </c>
      <c r="G1370" t="s">
        <v>1255</v>
      </c>
      <c r="H1370" t="s">
        <v>1255</v>
      </c>
      <c r="I1370" t="s">
        <v>1255</v>
      </c>
      <c r="J1370" t="s">
        <v>1255</v>
      </c>
      <c r="K1370" t="s">
        <v>1255</v>
      </c>
      <c r="L1370" t="s">
        <v>1255</v>
      </c>
      <c r="M1370" t="s">
        <v>1255</v>
      </c>
      <c r="N1370" t="s">
        <v>1255</v>
      </c>
      <c r="O1370" t="s">
        <v>1255</v>
      </c>
      <c r="P1370" t="s">
        <v>1255</v>
      </c>
    </row>
    <row r="1371" spans="1:16">
      <c r="A1371" t="s">
        <v>1255</v>
      </c>
      <c r="B1371" t="s">
        <v>1255</v>
      </c>
      <c r="C1371" t="s">
        <v>11653</v>
      </c>
      <c r="D1371" t="s">
        <v>11654</v>
      </c>
      <c r="E1371" t="s">
        <v>9737</v>
      </c>
      <c r="F1371" t="s">
        <v>1255</v>
      </c>
      <c r="G1371" t="s">
        <v>1255</v>
      </c>
      <c r="H1371" t="s">
        <v>1255</v>
      </c>
      <c r="I1371" t="s">
        <v>1255</v>
      </c>
      <c r="J1371" t="s">
        <v>1255</v>
      </c>
      <c r="K1371" t="s">
        <v>1255</v>
      </c>
      <c r="L1371" t="s">
        <v>1255</v>
      </c>
      <c r="M1371" t="s">
        <v>1255</v>
      </c>
      <c r="N1371" t="s">
        <v>1255</v>
      </c>
      <c r="O1371" t="s">
        <v>1255</v>
      </c>
      <c r="P1371" t="s">
        <v>1255</v>
      </c>
    </row>
    <row r="1372" spans="1:16">
      <c r="A1372" t="s">
        <v>1255</v>
      </c>
      <c r="B1372" t="s">
        <v>1255</v>
      </c>
      <c r="C1372" t="s">
        <v>11653</v>
      </c>
      <c r="D1372" t="s">
        <v>11655</v>
      </c>
      <c r="E1372" t="s">
        <v>9813</v>
      </c>
      <c r="F1372" t="s">
        <v>1255</v>
      </c>
      <c r="G1372" t="s">
        <v>1255</v>
      </c>
      <c r="H1372" t="s">
        <v>1255</v>
      </c>
      <c r="I1372" t="s">
        <v>1255</v>
      </c>
      <c r="J1372" t="s">
        <v>1255</v>
      </c>
      <c r="K1372" t="s">
        <v>1255</v>
      </c>
      <c r="L1372" t="s">
        <v>1255</v>
      </c>
      <c r="M1372" t="s">
        <v>1255</v>
      </c>
      <c r="N1372" t="s">
        <v>1255</v>
      </c>
      <c r="O1372" t="s">
        <v>1255</v>
      </c>
      <c r="P1372" t="s">
        <v>1255</v>
      </c>
    </row>
    <row r="1373" spans="1:16">
      <c r="A1373" t="s">
        <v>1255</v>
      </c>
      <c r="B1373" t="s">
        <v>1255</v>
      </c>
      <c r="C1373" t="s">
        <v>11653</v>
      </c>
      <c r="D1373" t="s">
        <v>11656</v>
      </c>
      <c r="E1373" t="s">
        <v>11657</v>
      </c>
      <c r="F1373" t="s">
        <v>9646</v>
      </c>
      <c r="G1373" t="s">
        <v>1255</v>
      </c>
      <c r="H1373" t="s">
        <v>1255</v>
      </c>
      <c r="I1373" t="s">
        <v>1255</v>
      </c>
      <c r="J1373" t="s">
        <v>1255</v>
      </c>
      <c r="K1373" t="s">
        <v>1255</v>
      </c>
      <c r="L1373" t="s">
        <v>1255</v>
      </c>
      <c r="M1373" t="s">
        <v>1255</v>
      </c>
      <c r="N1373" t="s">
        <v>1255</v>
      </c>
      <c r="O1373" t="s">
        <v>1255</v>
      </c>
      <c r="P1373" t="s">
        <v>1255</v>
      </c>
    </row>
    <row r="1374" spans="1:16">
      <c r="A1374" t="s">
        <v>1255</v>
      </c>
      <c r="B1374" t="s">
        <v>1255</v>
      </c>
      <c r="C1374" t="s">
        <v>11658</v>
      </c>
      <c r="D1374" t="s">
        <v>11659</v>
      </c>
      <c r="E1374" t="s">
        <v>11660</v>
      </c>
      <c r="F1374" t="s">
        <v>1255</v>
      </c>
      <c r="G1374" t="s">
        <v>1255</v>
      </c>
      <c r="H1374" t="s">
        <v>1255</v>
      </c>
      <c r="I1374" t="s">
        <v>1255</v>
      </c>
      <c r="J1374" t="s">
        <v>1255</v>
      </c>
      <c r="K1374" t="s">
        <v>1255</v>
      </c>
      <c r="L1374" t="s">
        <v>1255</v>
      </c>
      <c r="M1374" t="s">
        <v>1255</v>
      </c>
      <c r="N1374" t="s">
        <v>1255</v>
      </c>
      <c r="O1374" t="s">
        <v>1255</v>
      </c>
      <c r="P1374" t="s">
        <v>1255</v>
      </c>
    </row>
    <row r="1375" spans="1:16">
      <c r="A1375" t="s">
        <v>1255</v>
      </c>
      <c r="B1375" t="s">
        <v>1255</v>
      </c>
      <c r="C1375" t="s">
        <v>11658</v>
      </c>
      <c r="D1375" t="s">
        <v>11661</v>
      </c>
      <c r="E1375" t="s">
        <v>9645</v>
      </c>
      <c r="F1375" t="s">
        <v>1255</v>
      </c>
      <c r="G1375" t="s">
        <v>1255</v>
      </c>
      <c r="H1375" t="s">
        <v>1255</v>
      </c>
      <c r="I1375" t="s">
        <v>1255</v>
      </c>
      <c r="J1375" t="s">
        <v>1255</v>
      </c>
      <c r="K1375" t="s">
        <v>1255</v>
      </c>
      <c r="L1375" t="s">
        <v>1255</v>
      </c>
      <c r="M1375" t="s">
        <v>1255</v>
      </c>
      <c r="N1375" t="s">
        <v>1255</v>
      </c>
      <c r="O1375" t="s">
        <v>1255</v>
      </c>
      <c r="P1375" t="s">
        <v>1255</v>
      </c>
    </row>
    <row r="1376" spans="1:16">
      <c r="A1376" t="s">
        <v>1255</v>
      </c>
      <c r="B1376" t="s">
        <v>1255</v>
      </c>
      <c r="C1376" t="s">
        <v>11658</v>
      </c>
      <c r="D1376" t="s">
        <v>11662</v>
      </c>
      <c r="E1376" t="s">
        <v>10029</v>
      </c>
      <c r="F1376" t="s">
        <v>1255</v>
      </c>
      <c r="G1376" t="s">
        <v>1255</v>
      </c>
      <c r="H1376" t="s">
        <v>1255</v>
      </c>
      <c r="I1376" t="s">
        <v>1255</v>
      </c>
      <c r="J1376" t="s">
        <v>1255</v>
      </c>
      <c r="K1376" t="s">
        <v>1255</v>
      </c>
      <c r="L1376" t="s">
        <v>1255</v>
      </c>
      <c r="M1376" t="s">
        <v>1255</v>
      </c>
      <c r="N1376" t="s">
        <v>1255</v>
      </c>
      <c r="O1376" t="s">
        <v>1255</v>
      </c>
      <c r="P1376" t="s">
        <v>1255</v>
      </c>
    </row>
    <row r="1377" spans="1:16">
      <c r="A1377" t="s">
        <v>1255</v>
      </c>
      <c r="B1377" t="s">
        <v>11662</v>
      </c>
      <c r="C1377" t="s">
        <v>11658</v>
      </c>
      <c r="D1377" t="s">
        <v>11663</v>
      </c>
      <c r="E1377" t="s">
        <v>11664</v>
      </c>
      <c r="F1377" t="s">
        <v>1255</v>
      </c>
      <c r="G1377" t="s">
        <v>1255</v>
      </c>
      <c r="H1377" t="s">
        <v>1255</v>
      </c>
      <c r="I1377" t="s">
        <v>1255</v>
      </c>
      <c r="J1377" t="s">
        <v>1255</v>
      </c>
      <c r="K1377" t="s">
        <v>1255</v>
      </c>
      <c r="L1377" t="s">
        <v>1255</v>
      </c>
      <c r="M1377" t="s">
        <v>1255</v>
      </c>
      <c r="N1377" t="s">
        <v>1255</v>
      </c>
      <c r="O1377" t="s">
        <v>1255</v>
      </c>
      <c r="P1377" t="s">
        <v>1255</v>
      </c>
    </row>
    <row r="1378" spans="1:16">
      <c r="A1378" t="s">
        <v>1255</v>
      </c>
      <c r="B1378" t="s">
        <v>11665</v>
      </c>
      <c r="C1378" t="s">
        <v>11608</v>
      </c>
      <c r="D1378" t="s">
        <v>11666</v>
      </c>
      <c r="E1378" t="s">
        <v>9646</v>
      </c>
      <c r="F1378" t="s">
        <v>10626</v>
      </c>
      <c r="G1378" t="s">
        <v>1255</v>
      </c>
      <c r="H1378" t="s">
        <v>1255</v>
      </c>
      <c r="I1378" t="s">
        <v>1255</v>
      </c>
      <c r="J1378" t="s">
        <v>1255</v>
      </c>
      <c r="K1378" t="s">
        <v>1255</v>
      </c>
      <c r="L1378" t="s">
        <v>1255</v>
      </c>
      <c r="M1378" t="s">
        <v>1255</v>
      </c>
      <c r="N1378" t="s">
        <v>1255</v>
      </c>
      <c r="O1378" t="s">
        <v>1255</v>
      </c>
      <c r="P1378" t="s">
        <v>1255</v>
      </c>
    </row>
    <row r="1379" spans="1:16">
      <c r="A1379" t="s">
        <v>1255</v>
      </c>
      <c r="B1379" t="s">
        <v>11667</v>
      </c>
      <c r="C1379" t="s">
        <v>11608</v>
      </c>
      <c r="D1379" t="s">
        <v>11668</v>
      </c>
      <c r="E1379" t="s">
        <v>9646</v>
      </c>
      <c r="F1379" t="s">
        <v>10626</v>
      </c>
      <c r="G1379" t="s">
        <v>1255</v>
      </c>
      <c r="H1379" t="s">
        <v>1255</v>
      </c>
      <c r="I1379" t="s">
        <v>1255</v>
      </c>
      <c r="J1379" t="s">
        <v>1255</v>
      </c>
      <c r="K1379" t="s">
        <v>1255</v>
      </c>
      <c r="L1379" t="s">
        <v>1255</v>
      </c>
      <c r="M1379" t="s">
        <v>1255</v>
      </c>
      <c r="N1379" t="s">
        <v>1255</v>
      </c>
      <c r="O1379" t="s">
        <v>1255</v>
      </c>
      <c r="P1379" t="s">
        <v>1255</v>
      </c>
    </row>
    <row r="1380" spans="1:16">
      <c r="A1380" t="s">
        <v>1255</v>
      </c>
      <c r="B1380" t="s">
        <v>11669</v>
      </c>
      <c r="C1380" t="s">
        <v>11670</v>
      </c>
      <c r="D1380" t="s">
        <v>11671</v>
      </c>
      <c r="E1380" t="s">
        <v>9646</v>
      </c>
      <c r="F1380" t="s">
        <v>11414</v>
      </c>
      <c r="G1380" t="s">
        <v>1255</v>
      </c>
      <c r="H1380" t="s">
        <v>1255</v>
      </c>
      <c r="I1380" t="s">
        <v>1255</v>
      </c>
      <c r="J1380" t="s">
        <v>1255</v>
      </c>
      <c r="K1380" t="s">
        <v>1255</v>
      </c>
      <c r="L1380" t="s">
        <v>1255</v>
      </c>
      <c r="M1380" t="s">
        <v>1255</v>
      </c>
      <c r="N1380" t="s">
        <v>1255</v>
      </c>
      <c r="O1380" t="s">
        <v>1255</v>
      </c>
      <c r="P1380" t="s">
        <v>1255</v>
      </c>
    </row>
    <row r="1381" spans="1:16">
      <c r="A1381" t="s">
        <v>1255</v>
      </c>
      <c r="B1381" t="s">
        <v>1255</v>
      </c>
      <c r="C1381" t="s">
        <v>11670</v>
      </c>
      <c r="D1381" t="s">
        <v>11672</v>
      </c>
      <c r="E1381" t="s">
        <v>9737</v>
      </c>
      <c r="F1381" t="s">
        <v>1255</v>
      </c>
      <c r="G1381" t="s">
        <v>1255</v>
      </c>
      <c r="H1381" t="s">
        <v>1255</v>
      </c>
      <c r="I1381" t="s">
        <v>1255</v>
      </c>
      <c r="J1381" t="s">
        <v>1255</v>
      </c>
      <c r="K1381" t="s">
        <v>1255</v>
      </c>
      <c r="L1381" t="s">
        <v>1255</v>
      </c>
      <c r="M1381" t="s">
        <v>1255</v>
      </c>
      <c r="N1381" t="s">
        <v>1255</v>
      </c>
      <c r="O1381" t="s">
        <v>1255</v>
      </c>
      <c r="P1381" t="s">
        <v>1255</v>
      </c>
    </row>
    <row r="1382" spans="1:16">
      <c r="A1382" t="s">
        <v>1255</v>
      </c>
      <c r="B1382" t="s">
        <v>1255</v>
      </c>
      <c r="C1382" t="s">
        <v>11670</v>
      </c>
      <c r="D1382" t="s">
        <v>11673</v>
      </c>
      <c r="E1382" t="s">
        <v>9874</v>
      </c>
      <c r="F1382" t="s">
        <v>1255</v>
      </c>
      <c r="G1382" t="s">
        <v>1255</v>
      </c>
      <c r="H1382" t="s">
        <v>1255</v>
      </c>
      <c r="I1382" t="s">
        <v>1255</v>
      </c>
      <c r="J1382" t="s">
        <v>1255</v>
      </c>
      <c r="K1382" t="s">
        <v>1255</v>
      </c>
      <c r="L1382" t="s">
        <v>1255</v>
      </c>
      <c r="M1382" t="s">
        <v>1255</v>
      </c>
      <c r="N1382" t="s">
        <v>1255</v>
      </c>
      <c r="O1382" t="s">
        <v>1255</v>
      </c>
      <c r="P1382" t="s">
        <v>1255</v>
      </c>
    </row>
    <row r="1383" spans="1:16">
      <c r="A1383" t="s">
        <v>1255</v>
      </c>
      <c r="B1383" t="s">
        <v>1255</v>
      </c>
      <c r="C1383" t="s">
        <v>11670</v>
      </c>
      <c r="D1383" t="s">
        <v>11674</v>
      </c>
      <c r="E1383" t="s">
        <v>11675</v>
      </c>
      <c r="F1383" t="s">
        <v>1255</v>
      </c>
      <c r="G1383" t="s">
        <v>1255</v>
      </c>
      <c r="H1383" t="s">
        <v>1255</v>
      </c>
      <c r="I1383" t="s">
        <v>1255</v>
      </c>
      <c r="J1383" t="s">
        <v>1255</v>
      </c>
      <c r="K1383" t="s">
        <v>1255</v>
      </c>
      <c r="L1383" t="s">
        <v>1255</v>
      </c>
      <c r="M1383" t="s">
        <v>1255</v>
      </c>
      <c r="N1383" t="s">
        <v>1255</v>
      </c>
      <c r="O1383" t="s">
        <v>1255</v>
      </c>
      <c r="P1383" t="s">
        <v>1255</v>
      </c>
    </row>
    <row r="1384" spans="1:16">
      <c r="A1384" t="s">
        <v>1255</v>
      </c>
      <c r="B1384" t="s">
        <v>1255</v>
      </c>
      <c r="C1384" t="s">
        <v>11670</v>
      </c>
      <c r="D1384" t="s">
        <v>11676</v>
      </c>
      <c r="E1384" t="s">
        <v>10003</v>
      </c>
      <c r="F1384" t="s">
        <v>9646</v>
      </c>
      <c r="G1384" t="s">
        <v>1255</v>
      </c>
      <c r="H1384" t="s">
        <v>1255</v>
      </c>
      <c r="I1384" t="s">
        <v>1255</v>
      </c>
      <c r="J1384" t="s">
        <v>1255</v>
      </c>
      <c r="K1384" t="s">
        <v>1255</v>
      </c>
      <c r="L1384" t="s">
        <v>1255</v>
      </c>
      <c r="M1384" t="s">
        <v>1255</v>
      </c>
      <c r="N1384" t="s">
        <v>1255</v>
      </c>
      <c r="O1384" t="s">
        <v>1255</v>
      </c>
      <c r="P1384" t="s">
        <v>1255</v>
      </c>
    </row>
    <row r="1385" spans="1:16">
      <c r="A1385" t="s">
        <v>1255</v>
      </c>
      <c r="B1385" t="s">
        <v>1255</v>
      </c>
      <c r="C1385" t="s">
        <v>11677</v>
      </c>
      <c r="D1385" t="s">
        <v>11678</v>
      </c>
      <c r="E1385" t="s">
        <v>9645</v>
      </c>
      <c r="F1385" t="s">
        <v>1255</v>
      </c>
      <c r="G1385" t="s">
        <v>1255</v>
      </c>
      <c r="H1385" t="s">
        <v>1255</v>
      </c>
      <c r="I1385" t="s">
        <v>1255</v>
      </c>
      <c r="J1385" t="s">
        <v>1255</v>
      </c>
      <c r="K1385" t="s">
        <v>1255</v>
      </c>
      <c r="L1385" t="s">
        <v>1255</v>
      </c>
      <c r="M1385" t="s">
        <v>1255</v>
      </c>
      <c r="N1385" t="s">
        <v>1255</v>
      </c>
      <c r="O1385" t="s">
        <v>1255</v>
      </c>
      <c r="P1385" t="s">
        <v>1255</v>
      </c>
    </row>
    <row r="1386" spans="1:16">
      <c r="A1386" t="s">
        <v>1255</v>
      </c>
      <c r="B1386" t="s">
        <v>1255</v>
      </c>
      <c r="C1386" t="s">
        <v>11677</v>
      </c>
      <c r="D1386" t="s">
        <v>11679</v>
      </c>
      <c r="E1386" t="s">
        <v>9813</v>
      </c>
      <c r="F1386" t="s">
        <v>9646</v>
      </c>
      <c r="G1386" t="s">
        <v>1255</v>
      </c>
      <c r="H1386" t="s">
        <v>1255</v>
      </c>
      <c r="I1386" t="s">
        <v>1255</v>
      </c>
      <c r="J1386" t="s">
        <v>1255</v>
      </c>
      <c r="K1386" t="s">
        <v>1255</v>
      </c>
      <c r="L1386" t="s">
        <v>1255</v>
      </c>
      <c r="M1386" t="s">
        <v>1255</v>
      </c>
      <c r="N1386" t="s">
        <v>1255</v>
      </c>
      <c r="O1386" t="s">
        <v>1255</v>
      </c>
      <c r="P1386" t="s">
        <v>1255</v>
      </c>
    </row>
    <row r="1387" spans="1:16">
      <c r="A1387" t="s">
        <v>1255</v>
      </c>
      <c r="B1387" t="s">
        <v>11680</v>
      </c>
      <c r="C1387" t="s">
        <v>11677</v>
      </c>
      <c r="D1387" t="s">
        <v>11681</v>
      </c>
      <c r="E1387" t="s">
        <v>9646</v>
      </c>
      <c r="F1387" t="s">
        <v>11682</v>
      </c>
      <c r="G1387" t="s">
        <v>1255</v>
      </c>
      <c r="H1387" t="s">
        <v>1255</v>
      </c>
      <c r="I1387" t="s">
        <v>1255</v>
      </c>
      <c r="J1387" t="s">
        <v>1255</v>
      </c>
      <c r="K1387" t="s">
        <v>1255</v>
      </c>
      <c r="L1387" t="s">
        <v>1255</v>
      </c>
      <c r="M1387" t="s">
        <v>1255</v>
      </c>
      <c r="N1387" t="s">
        <v>1255</v>
      </c>
      <c r="O1387" t="s">
        <v>1255</v>
      </c>
      <c r="P1387" t="s">
        <v>1255</v>
      </c>
    </row>
    <row r="1388" spans="1:16">
      <c r="A1388" t="s">
        <v>1255</v>
      </c>
      <c r="B1388" t="s">
        <v>11683</v>
      </c>
      <c r="C1388" t="s">
        <v>11677</v>
      </c>
      <c r="D1388" t="s">
        <v>11684</v>
      </c>
      <c r="E1388" t="s">
        <v>9646</v>
      </c>
      <c r="F1388" t="s">
        <v>10777</v>
      </c>
      <c r="G1388" t="s">
        <v>1255</v>
      </c>
      <c r="H1388" t="s">
        <v>1255</v>
      </c>
      <c r="I1388" t="s">
        <v>1255</v>
      </c>
      <c r="J1388" t="s">
        <v>1255</v>
      </c>
      <c r="K1388" t="s">
        <v>1255</v>
      </c>
      <c r="L1388" t="s">
        <v>1255</v>
      </c>
      <c r="M1388" t="s">
        <v>1255</v>
      </c>
      <c r="N1388" t="s">
        <v>1255</v>
      </c>
      <c r="O1388" t="s">
        <v>1255</v>
      </c>
      <c r="P1388" t="s">
        <v>1255</v>
      </c>
    </row>
    <row r="1389" spans="1:16">
      <c r="A1389" t="s">
        <v>1255</v>
      </c>
      <c r="B1389" t="s">
        <v>11685</v>
      </c>
      <c r="C1389" t="s">
        <v>11677</v>
      </c>
      <c r="D1389" t="s">
        <v>11686</v>
      </c>
      <c r="E1389" t="s">
        <v>9646</v>
      </c>
      <c r="F1389" t="s">
        <v>10777</v>
      </c>
      <c r="G1389" t="s">
        <v>1255</v>
      </c>
      <c r="H1389" t="s">
        <v>1255</v>
      </c>
      <c r="I1389" t="s">
        <v>1255</v>
      </c>
      <c r="J1389" t="s">
        <v>1255</v>
      </c>
      <c r="K1389" t="s">
        <v>1255</v>
      </c>
      <c r="L1389" t="s">
        <v>1255</v>
      </c>
      <c r="M1389" t="s">
        <v>1255</v>
      </c>
      <c r="N1389" t="s">
        <v>1255</v>
      </c>
      <c r="O1389" t="s">
        <v>1255</v>
      </c>
      <c r="P1389" t="s">
        <v>1255</v>
      </c>
    </row>
    <row r="1390" spans="1:16">
      <c r="A1390" t="s">
        <v>1255</v>
      </c>
      <c r="B1390" t="s">
        <v>11687</v>
      </c>
      <c r="C1390" t="s">
        <v>11677</v>
      </c>
      <c r="D1390" t="s">
        <v>11688</v>
      </c>
      <c r="E1390" t="s">
        <v>9646</v>
      </c>
      <c r="F1390" t="s">
        <v>11626</v>
      </c>
      <c r="G1390" t="s">
        <v>1255</v>
      </c>
      <c r="H1390" t="s">
        <v>1255</v>
      </c>
      <c r="I1390" t="s">
        <v>1255</v>
      </c>
      <c r="J1390" t="s">
        <v>1255</v>
      </c>
      <c r="K1390" t="s">
        <v>1255</v>
      </c>
      <c r="L1390" t="s">
        <v>1255</v>
      </c>
      <c r="M1390" t="s">
        <v>1255</v>
      </c>
      <c r="N1390" t="s">
        <v>1255</v>
      </c>
      <c r="O1390" t="s">
        <v>1255</v>
      </c>
      <c r="P1390" t="s">
        <v>1255</v>
      </c>
    </row>
    <row r="1391" spans="1:16">
      <c r="A1391" t="s">
        <v>1255</v>
      </c>
      <c r="B1391" t="s">
        <v>1255</v>
      </c>
      <c r="C1391" t="s">
        <v>11677</v>
      </c>
      <c r="D1391" t="s">
        <v>11689</v>
      </c>
      <c r="E1391" t="s">
        <v>11690</v>
      </c>
      <c r="F1391" t="s">
        <v>9646</v>
      </c>
      <c r="G1391" t="s">
        <v>1255</v>
      </c>
      <c r="H1391" t="s">
        <v>1255</v>
      </c>
      <c r="I1391" t="s">
        <v>1255</v>
      </c>
      <c r="J1391" t="s">
        <v>1255</v>
      </c>
      <c r="K1391" t="s">
        <v>1255</v>
      </c>
      <c r="L1391" t="s">
        <v>1255</v>
      </c>
      <c r="M1391" t="s">
        <v>1255</v>
      </c>
      <c r="N1391" t="s">
        <v>1255</v>
      </c>
      <c r="O1391" t="s">
        <v>1255</v>
      </c>
      <c r="P1391" t="s">
        <v>1255</v>
      </c>
    </row>
    <row r="1392" spans="1:16">
      <c r="A1392" t="s">
        <v>1255</v>
      </c>
      <c r="B1392" t="s">
        <v>1255</v>
      </c>
      <c r="C1392" t="s">
        <v>11691</v>
      </c>
      <c r="D1392" t="s">
        <v>11692</v>
      </c>
      <c r="E1392" t="s">
        <v>11693</v>
      </c>
      <c r="F1392" t="s">
        <v>9646</v>
      </c>
      <c r="G1392" t="s">
        <v>1255</v>
      </c>
      <c r="H1392" t="s">
        <v>1255</v>
      </c>
      <c r="I1392" t="s">
        <v>1255</v>
      </c>
      <c r="J1392" t="s">
        <v>1255</v>
      </c>
      <c r="K1392" t="s">
        <v>1255</v>
      </c>
      <c r="L1392" t="s">
        <v>1255</v>
      </c>
      <c r="M1392" t="s">
        <v>1255</v>
      </c>
      <c r="N1392" t="s">
        <v>1255</v>
      </c>
      <c r="O1392" t="s">
        <v>1255</v>
      </c>
      <c r="P1392" t="s">
        <v>1255</v>
      </c>
    </row>
    <row r="1393" spans="1:16">
      <c r="A1393" t="s">
        <v>1255</v>
      </c>
      <c r="B1393" t="s">
        <v>1255</v>
      </c>
      <c r="C1393" t="s">
        <v>11694</v>
      </c>
      <c r="D1393" t="s">
        <v>11695</v>
      </c>
      <c r="E1393" t="s">
        <v>9646</v>
      </c>
      <c r="F1393" t="s">
        <v>10078</v>
      </c>
      <c r="G1393" t="s">
        <v>1255</v>
      </c>
      <c r="H1393" t="s">
        <v>1255</v>
      </c>
      <c r="I1393" t="s">
        <v>1255</v>
      </c>
      <c r="J1393" t="s">
        <v>1255</v>
      </c>
      <c r="K1393" t="s">
        <v>1255</v>
      </c>
      <c r="L1393" t="s">
        <v>1255</v>
      </c>
      <c r="M1393" t="s">
        <v>1255</v>
      </c>
      <c r="N1393" t="s">
        <v>1255</v>
      </c>
      <c r="O1393" t="s">
        <v>1255</v>
      </c>
      <c r="P1393" t="s">
        <v>1255</v>
      </c>
    </row>
    <row r="1394" spans="1:16">
      <c r="A1394" t="s">
        <v>1255</v>
      </c>
      <c r="B1394" t="s">
        <v>1255</v>
      </c>
      <c r="C1394" t="s">
        <v>11694</v>
      </c>
      <c r="D1394" t="s">
        <v>11696</v>
      </c>
      <c r="E1394" t="s">
        <v>9646</v>
      </c>
      <c r="F1394" t="s">
        <v>10076</v>
      </c>
      <c r="G1394" t="s">
        <v>1255</v>
      </c>
      <c r="H1394" t="s">
        <v>1255</v>
      </c>
      <c r="I1394" t="s">
        <v>1255</v>
      </c>
      <c r="J1394" t="s">
        <v>1255</v>
      </c>
      <c r="K1394" t="s">
        <v>1255</v>
      </c>
      <c r="L1394" t="s">
        <v>1255</v>
      </c>
      <c r="M1394" t="s">
        <v>1255</v>
      </c>
      <c r="N1394" t="s">
        <v>1255</v>
      </c>
      <c r="O1394" t="s">
        <v>1255</v>
      </c>
      <c r="P1394" t="s">
        <v>1255</v>
      </c>
    </row>
    <row r="1395" spans="1:16">
      <c r="A1395" t="s">
        <v>1255</v>
      </c>
      <c r="B1395" t="s">
        <v>8081</v>
      </c>
      <c r="C1395" t="s">
        <v>11694</v>
      </c>
      <c r="D1395" t="s">
        <v>11697</v>
      </c>
      <c r="E1395" t="s">
        <v>9874</v>
      </c>
      <c r="F1395" t="s">
        <v>9646</v>
      </c>
      <c r="G1395" t="s">
        <v>1255</v>
      </c>
      <c r="H1395" t="s">
        <v>1255</v>
      </c>
      <c r="I1395" t="s">
        <v>1255</v>
      </c>
      <c r="J1395" t="s">
        <v>1255</v>
      </c>
      <c r="K1395" t="s">
        <v>1255</v>
      </c>
      <c r="L1395" t="s">
        <v>1255</v>
      </c>
      <c r="M1395" t="s">
        <v>1255</v>
      </c>
      <c r="N1395" t="s">
        <v>1255</v>
      </c>
      <c r="O1395" t="s">
        <v>1255</v>
      </c>
      <c r="P1395" t="s">
        <v>1255</v>
      </c>
    </row>
    <row r="1396" spans="1:16">
      <c r="A1396" t="s">
        <v>1255</v>
      </c>
      <c r="B1396" t="s">
        <v>11698</v>
      </c>
      <c r="C1396" t="s">
        <v>11699</v>
      </c>
      <c r="D1396" t="s">
        <v>11700</v>
      </c>
      <c r="E1396" t="s">
        <v>9646</v>
      </c>
      <c r="F1396" t="s">
        <v>9874</v>
      </c>
      <c r="G1396" t="s">
        <v>1255</v>
      </c>
      <c r="H1396" t="s">
        <v>1255</v>
      </c>
      <c r="I1396" t="s">
        <v>1255</v>
      </c>
      <c r="J1396" t="s">
        <v>1255</v>
      </c>
      <c r="K1396" t="s">
        <v>1255</v>
      </c>
      <c r="L1396" t="s">
        <v>1255</v>
      </c>
      <c r="M1396" t="s">
        <v>1255</v>
      </c>
      <c r="N1396" t="s">
        <v>1255</v>
      </c>
      <c r="O1396" t="s">
        <v>1255</v>
      </c>
      <c r="P1396" t="s">
        <v>1255</v>
      </c>
    </row>
    <row r="1397" spans="1:16">
      <c r="A1397" t="s">
        <v>1255</v>
      </c>
      <c r="B1397" t="s">
        <v>9836</v>
      </c>
      <c r="C1397" t="s">
        <v>11701</v>
      </c>
      <c r="D1397" t="s">
        <v>11702</v>
      </c>
      <c r="E1397" t="s">
        <v>9646</v>
      </c>
      <c r="F1397" t="s">
        <v>11703</v>
      </c>
      <c r="G1397" t="s">
        <v>1255</v>
      </c>
      <c r="H1397" t="s">
        <v>1255</v>
      </c>
      <c r="I1397" t="s">
        <v>1255</v>
      </c>
      <c r="J1397" t="s">
        <v>1255</v>
      </c>
      <c r="K1397" t="s">
        <v>1255</v>
      </c>
      <c r="L1397" t="s">
        <v>1255</v>
      </c>
      <c r="M1397" t="s">
        <v>1255</v>
      </c>
      <c r="N1397" t="s">
        <v>1255</v>
      </c>
      <c r="O1397" t="s">
        <v>1255</v>
      </c>
      <c r="P1397" t="s">
        <v>1255</v>
      </c>
    </row>
    <row r="1398" spans="1:16">
      <c r="A1398" t="s">
        <v>1255</v>
      </c>
      <c r="B1398" t="s">
        <v>11704</v>
      </c>
      <c r="C1398" t="s">
        <v>11701</v>
      </c>
      <c r="D1398" t="s">
        <v>11705</v>
      </c>
      <c r="E1398" t="s">
        <v>9646</v>
      </c>
      <c r="F1398" t="s">
        <v>11706</v>
      </c>
      <c r="G1398" t="s">
        <v>1255</v>
      </c>
      <c r="H1398" t="s">
        <v>1255</v>
      </c>
      <c r="I1398" t="s">
        <v>1255</v>
      </c>
      <c r="J1398" t="s">
        <v>1255</v>
      </c>
      <c r="K1398" t="s">
        <v>1255</v>
      </c>
      <c r="L1398" t="s">
        <v>1255</v>
      </c>
      <c r="M1398" t="s">
        <v>1255</v>
      </c>
      <c r="N1398" t="s">
        <v>1255</v>
      </c>
      <c r="O1398" t="s">
        <v>1255</v>
      </c>
      <c r="P1398" t="s">
        <v>1255</v>
      </c>
    </row>
    <row r="1399" spans="1:16">
      <c r="A1399" t="s">
        <v>1255</v>
      </c>
      <c r="B1399" t="s">
        <v>1255</v>
      </c>
      <c r="C1399" t="s">
        <v>11701</v>
      </c>
      <c r="D1399" t="s">
        <v>11707</v>
      </c>
      <c r="E1399" t="s">
        <v>9680</v>
      </c>
      <c r="F1399" t="s">
        <v>9646</v>
      </c>
      <c r="G1399" t="s">
        <v>1255</v>
      </c>
      <c r="H1399" t="s">
        <v>1255</v>
      </c>
      <c r="I1399" t="s">
        <v>1255</v>
      </c>
      <c r="J1399" t="s">
        <v>1255</v>
      </c>
      <c r="K1399" t="s">
        <v>1255</v>
      </c>
      <c r="L1399" t="s">
        <v>1255</v>
      </c>
      <c r="M1399" t="s">
        <v>1255</v>
      </c>
      <c r="N1399" t="s">
        <v>1255</v>
      </c>
      <c r="O1399" t="s">
        <v>1255</v>
      </c>
      <c r="P1399" t="s">
        <v>1255</v>
      </c>
    </row>
    <row r="1400" spans="1:16">
      <c r="A1400" t="s">
        <v>1255</v>
      </c>
      <c r="B1400" t="s">
        <v>1255</v>
      </c>
      <c r="C1400" t="s">
        <v>11701</v>
      </c>
      <c r="D1400" t="s">
        <v>11708</v>
      </c>
      <c r="E1400" t="s">
        <v>9705</v>
      </c>
      <c r="F1400" t="s">
        <v>9646</v>
      </c>
      <c r="G1400" t="s">
        <v>1255</v>
      </c>
      <c r="H1400" t="s">
        <v>1255</v>
      </c>
      <c r="I1400" t="s">
        <v>1255</v>
      </c>
      <c r="J1400" t="s">
        <v>1255</v>
      </c>
      <c r="K1400" t="s">
        <v>1255</v>
      </c>
      <c r="L1400" t="s">
        <v>1255</v>
      </c>
      <c r="M1400" t="s">
        <v>1255</v>
      </c>
      <c r="N1400" t="s">
        <v>1255</v>
      </c>
      <c r="O1400" t="s">
        <v>1255</v>
      </c>
      <c r="P1400" t="s">
        <v>1255</v>
      </c>
    </row>
    <row r="1401" spans="1:16">
      <c r="A1401" t="s">
        <v>1255</v>
      </c>
      <c r="B1401" t="s">
        <v>11709</v>
      </c>
      <c r="C1401" t="s">
        <v>11701</v>
      </c>
      <c r="D1401" t="s">
        <v>11710</v>
      </c>
      <c r="E1401" t="s">
        <v>9646</v>
      </c>
      <c r="F1401" t="s">
        <v>10806</v>
      </c>
      <c r="G1401" t="s">
        <v>1255</v>
      </c>
      <c r="H1401" t="s">
        <v>1255</v>
      </c>
      <c r="I1401" t="s">
        <v>1255</v>
      </c>
      <c r="J1401" t="s">
        <v>1255</v>
      </c>
      <c r="K1401" t="s">
        <v>1255</v>
      </c>
      <c r="L1401" t="s">
        <v>1255</v>
      </c>
      <c r="M1401" t="s">
        <v>1255</v>
      </c>
      <c r="N1401" t="s">
        <v>1255</v>
      </c>
      <c r="O1401" t="s">
        <v>1255</v>
      </c>
      <c r="P1401" t="s">
        <v>1255</v>
      </c>
    </row>
    <row r="1402" spans="1:16">
      <c r="A1402" t="s">
        <v>1255</v>
      </c>
      <c r="B1402" t="s">
        <v>1255</v>
      </c>
      <c r="C1402" t="s">
        <v>11711</v>
      </c>
      <c r="D1402" t="s">
        <v>11712</v>
      </c>
      <c r="E1402" t="s">
        <v>9646</v>
      </c>
      <c r="F1402" t="s">
        <v>11713</v>
      </c>
      <c r="G1402" t="s">
        <v>1255</v>
      </c>
      <c r="H1402" t="s">
        <v>1255</v>
      </c>
      <c r="I1402" t="s">
        <v>1255</v>
      </c>
      <c r="J1402" t="s">
        <v>1255</v>
      </c>
      <c r="K1402" t="s">
        <v>1255</v>
      </c>
      <c r="L1402" t="s">
        <v>1255</v>
      </c>
      <c r="M1402" t="s">
        <v>1255</v>
      </c>
      <c r="N1402" t="s">
        <v>1255</v>
      </c>
      <c r="O1402" t="s">
        <v>1255</v>
      </c>
      <c r="P1402" t="s">
        <v>1255</v>
      </c>
    </row>
    <row r="1403" spans="1:16">
      <c r="A1403" t="s">
        <v>1255</v>
      </c>
      <c r="B1403" t="s">
        <v>1255</v>
      </c>
      <c r="C1403" t="s">
        <v>11711</v>
      </c>
      <c r="D1403" t="s">
        <v>11714</v>
      </c>
      <c r="E1403" t="s">
        <v>9646</v>
      </c>
      <c r="F1403" t="s">
        <v>11715</v>
      </c>
      <c r="G1403" t="s">
        <v>1255</v>
      </c>
      <c r="H1403" t="s">
        <v>1255</v>
      </c>
      <c r="I1403" t="s">
        <v>1255</v>
      </c>
      <c r="J1403" t="s">
        <v>1255</v>
      </c>
      <c r="K1403" t="s">
        <v>1255</v>
      </c>
      <c r="L1403" t="s">
        <v>1255</v>
      </c>
      <c r="M1403" t="s">
        <v>1255</v>
      </c>
      <c r="N1403" t="s">
        <v>1255</v>
      </c>
      <c r="O1403" t="s">
        <v>1255</v>
      </c>
      <c r="P1403" t="s">
        <v>1255</v>
      </c>
    </row>
    <row r="1404" spans="1:16">
      <c r="A1404" t="s">
        <v>1255</v>
      </c>
      <c r="B1404" t="s">
        <v>1255</v>
      </c>
      <c r="C1404" t="s">
        <v>11711</v>
      </c>
      <c r="D1404" t="s">
        <v>11716</v>
      </c>
      <c r="E1404" t="s">
        <v>9646</v>
      </c>
      <c r="F1404" t="s">
        <v>10630</v>
      </c>
      <c r="G1404" t="s">
        <v>1255</v>
      </c>
      <c r="H1404" t="s">
        <v>1255</v>
      </c>
      <c r="I1404" t="s">
        <v>1255</v>
      </c>
      <c r="J1404" t="s">
        <v>1255</v>
      </c>
      <c r="K1404" t="s">
        <v>1255</v>
      </c>
      <c r="L1404" t="s">
        <v>1255</v>
      </c>
      <c r="M1404" t="s">
        <v>1255</v>
      </c>
      <c r="N1404" t="s">
        <v>1255</v>
      </c>
      <c r="O1404" t="s">
        <v>1255</v>
      </c>
      <c r="P1404" t="s">
        <v>1255</v>
      </c>
    </row>
    <row r="1405" spans="1:16">
      <c r="A1405" t="s">
        <v>1255</v>
      </c>
      <c r="B1405" t="s">
        <v>1255</v>
      </c>
      <c r="C1405" t="s">
        <v>11711</v>
      </c>
      <c r="D1405" t="s">
        <v>11717</v>
      </c>
      <c r="E1405" t="s">
        <v>9686</v>
      </c>
      <c r="F1405" t="s">
        <v>9646</v>
      </c>
      <c r="G1405" t="s">
        <v>1255</v>
      </c>
      <c r="H1405" t="s">
        <v>1255</v>
      </c>
      <c r="I1405" t="s">
        <v>1255</v>
      </c>
      <c r="J1405" t="s">
        <v>1255</v>
      </c>
      <c r="K1405" t="s">
        <v>1255</v>
      </c>
      <c r="L1405" t="s">
        <v>1255</v>
      </c>
      <c r="M1405" t="s">
        <v>1255</v>
      </c>
      <c r="N1405" t="s">
        <v>1255</v>
      </c>
      <c r="O1405" t="s">
        <v>1255</v>
      </c>
      <c r="P1405" t="s">
        <v>1255</v>
      </c>
    </row>
    <row r="1406" spans="1:16">
      <c r="A1406" t="s">
        <v>1255</v>
      </c>
      <c r="B1406" t="s">
        <v>1255</v>
      </c>
      <c r="C1406" t="s">
        <v>11711</v>
      </c>
      <c r="D1406" t="s">
        <v>11718</v>
      </c>
      <c r="E1406" t="s">
        <v>9657</v>
      </c>
      <c r="F1406" t="s">
        <v>9646</v>
      </c>
      <c r="G1406" t="s">
        <v>1255</v>
      </c>
      <c r="H1406" t="s">
        <v>1255</v>
      </c>
      <c r="I1406" t="s">
        <v>1255</v>
      </c>
      <c r="J1406" t="s">
        <v>1255</v>
      </c>
      <c r="K1406" t="s">
        <v>1255</v>
      </c>
      <c r="L1406" t="s">
        <v>1255</v>
      </c>
      <c r="M1406" t="s">
        <v>1255</v>
      </c>
      <c r="N1406" t="s">
        <v>1255</v>
      </c>
      <c r="O1406" t="s">
        <v>1255</v>
      </c>
      <c r="P1406" t="s">
        <v>1255</v>
      </c>
    </row>
    <row r="1407" spans="1:16">
      <c r="A1407" t="s">
        <v>1255</v>
      </c>
      <c r="B1407" t="s">
        <v>1255</v>
      </c>
      <c r="C1407" t="s">
        <v>11711</v>
      </c>
      <c r="D1407" t="s">
        <v>11719</v>
      </c>
      <c r="E1407" t="s">
        <v>11509</v>
      </c>
      <c r="F1407" t="s">
        <v>1255</v>
      </c>
      <c r="G1407" t="s">
        <v>1255</v>
      </c>
      <c r="H1407" t="s">
        <v>1255</v>
      </c>
      <c r="I1407" t="s">
        <v>1255</v>
      </c>
      <c r="J1407" t="s">
        <v>1255</v>
      </c>
      <c r="K1407" t="s">
        <v>1255</v>
      </c>
      <c r="L1407" t="s">
        <v>1255</v>
      </c>
      <c r="M1407" t="s">
        <v>1255</v>
      </c>
      <c r="N1407" t="s">
        <v>1255</v>
      </c>
      <c r="O1407" t="s">
        <v>1255</v>
      </c>
      <c r="P1407" t="s">
        <v>1255</v>
      </c>
    </row>
    <row r="1408" spans="1:16">
      <c r="A1408" t="s">
        <v>1255</v>
      </c>
      <c r="B1408" t="s">
        <v>1255</v>
      </c>
      <c r="C1408" t="s">
        <v>11720</v>
      </c>
      <c r="D1408" t="s">
        <v>11721</v>
      </c>
      <c r="E1408" t="s">
        <v>9646</v>
      </c>
      <c r="F1408" t="s">
        <v>11722</v>
      </c>
      <c r="G1408" t="s">
        <v>1255</v>
      </c>
      <c r="H1408" t="s">
        <v>1255</v>
      </c>
      <c r="I1408" t="s">
        <v>1255</v>
      </c>
      <c r="J1408" t="s">
        <v>1255</v>
      </c>
      <c r="K1408" t="s">
        <v>1255</v>
      </c>
      <c r="L1408" t="s">
        <v>1255</v>
      </c>
      <c r="M1408" t="s">
        <v>1255</v>
      </c>
      <c r="N1408" t="s">
        <v>1255</v>
      </c>
      <c r="O1408" t="s">
        <v>1255</v>
      </c>
      <c r="P1408" t="s">
        <v>1255</v>
      </c>
    </row>
    <row r="1409" spans="1:16">
      <c r="A1409" t="s">
        <v>1255</v>
      </c>
      <c r="B1409" t="s">
        <v>11723</v>
      </c>
      <c r="C1409" t="s">
        <v>11720</v>
      </c>
      <c r="D1409" t="s">
        <v>11724</v>
      </c>
      <c r="E1409" t="s">
        <v>10109</v>
      </c>
      <c r="F1409" t="s">
        <v>9646</v>
      </c>
      <c r="G1409" t="s">
        <v>1255</v>
      </c>
      <c r="H1409" t="s">
        <v>1255</v>
      </c>
      <c r="I1409" t="s">
        <v>1255</v>
      </c>
      <c r="J1409" t="s">
        <v>1255</v>
      </c>
      <c r="K1409" t="s">
        <v>1255</v>
      </c>
      <c r="L1409" t="s">
        <v>1255</v>
      </c>
      <c r="M1409" t="s">
        <v>1255</v>
      </c>
      <c r="N1409" t="s">
        <v>1255</v>
      </c>
      <c r="O1409" t="s">
        <v>1255</v>
      </c>
      <c r="P1409" t="s">
        <v>1255</v>
      </c>
    </row>
    <row r="1410" spans="1:16">
      <c r="A1410" t="s">
        <v>1255</v>
      </c>
      <c r="B1410" t="s">
        <v>11725</v>
      </c>
      <c r="C1410" t="s">
        <v>11720</v>
      </c>
      <c r="D1410" t="s">
        <v>11726</v>
      </c>
      <c r="E1410" t="s">
        <v>10109</v>
      </c>
      <c r="F1410" t="s">
        <v>9646</v>
      </c>
      <c r="G1410" t="s">
        <v>1255</v>
      </c>
      <c r="H1410" t="s">
        <v>1255</v>
      </c>
      <c r="I1410" t="s">
        <v>1255</v>
      </c>
      <c r="J1410" t="s">
        <v>1255</v>
      </c>
      <c r="K1410" t="s">
        <v>1255</v>
      </c>
      <c r="L1410" t="s">
        <v>1255</v>
      </c>
      <c r="M1410" t="s">
        <v>1255</v>
      </c>
      <c r="N1410" t="s">
        <v>1255</v>
      </c>
      <c r="O1410" t="s">
        <v>1255</v>
      </c>
      <c r="P1410" t="s">
        <v>1255</v>
      </c>
    </row>
    <row r="1411" spans="1:16">
      <c r="A1411" t="s">
        <v>1255</v>
      </c>
      <c r="B1411" t="s">
        <v>1255</v>
      </c>
      <c r="C1411" t="s">
        <v>11720</v>
      </c>
      <c r="D1411" t="s">
        <v>11723</v>
      </c>
      <c r="E1411" t="s">
        <v>10109</v>
      </c>
      <c r="F1411" t="s">
        <v>9646</v>
      </c>
      <c r="G1411" t="s">
        <v>1255</v>
      </c>
      <c r="H1411" t="s">
        <v>1255</v>
      </c>
      <c r="I1411" t="s">
        <v>1255</v>
      </c>
      <c r="J1411" t="s">
        <v>1255</v>
      </c>
      <c r="K1411" t="s">
        <v>1255</v>
      </c>
      <c r="L1411" t="s">
        <v>1255</v>
      </c>
      <c r="M1411" t="s">
        <v>1255</v>
      </c>
      <c r="N1411" t="s">
        <v>1255</v>
      </c>
      <c r="O1411" t="s">
        <v>1255</v>
      </c>
      <c r="P1411" t="s">
        <v>1255</v>
      </c>
    </row>
    <row r="1412" spans="1:16">
      <c r="A1412" t="s">
        <v>1255</v>
      </c>
      <c r="B1412" t="s">
        <v>1255</v>
      </c>
      <c r="C1412" t="s">
        <v>11720</v>
      </c>
      <c r="D1412" t="s">
        <v>11727</v>
      </c>
      <c r="E1412" t="s">
        <v>10109</v>
      </c>
      <c r="F1412" t="s">
        <v>9646</v>
      </c>
      <c r="G1412" t="s">
        <v>1255</v>
      </c>
      <c r="H1412" t="s">
        <v>1255</v>
      </c>
      <c r="I1412" t="s">
        <v>1255</v>
      </c>
      <c r="J1412" t="s">
        <v>1255</v>
      </c>
      <c r="K1412" t="s">
        <v>1255</v>
      </c>
      <c r="L1412" t="s">
        <v>1255</v>
      </c>
      <c r="M1412" t="s">
        <v>1255</v>
      </c>
      <c r="N1412" t="s">
        <v>1255</v>
      </c>
      <c r="O1412" t="s">
        <v>1255</v>
      </c>
      <c r="P1412" t="s">
        <v>1255</v>
      </c>
    </row>
    <row r="1413" spans="1:16">
      <c r="A1413" t="s">
        <v>1255</v>
      </c>
      <c r="B1413" t="s">
        <v>1255</v>
      </c>
      <c r="C1413" t="s">
        <v>11720</v>
      </c>
      <c r="D1413" t="s">
        <v>11728</v>
      </c>
      <c r="E1413" t="s">
        <v>10109</v>
      </c>
      <c r="F1413" t="s">
        <v>9646</v>
      </c>
      <c r="G1413" t="s">
        <v>1255</v>
      </c>
      <c r="H1413" t="s">
        <v>1255</v>
      </c>
      <c r="I1413" t="s">
        <v>1255</v>
      </c>
      <c r="J1413" t="s">
        <v>1255</v>
      </c>
      <c r="K1413" t="s">
        <v>1255</v>
      </c>
      <c r="L1413" t="s">
        <v>1255</v>
      </c>
      <c r="M1413" t="s">
        <v>1255</v>
      </c>
      <c r="N1413" t="s">
        <v>1255</v>
      </c>
      <c r="O1413" t="s">
        <v>1255</v>
      </c>
      <c r="P1413" t="s">
        <v>1255</v>
      </c>
    </row>
    <row r="1414" spans="1:16">
      <c r="A1414" t="s">
        <v>1255</v>
      </c>
      <c r="B1414" t="s">
        <v>1255</v>
      </c>
      <c r="C1414" t="s">
        <v>11720</v>
      </c>
      <c r="D1414" t="s">
        <v>11729</v>
      </c>
      <c r="E1414" t="s">
        <v>9730</v>
      </c>
      <c r="F1414" t="s">
        <v>9646</v>
      </c>
      <c r="G1414" t="s">
        <v>1255</v>
      </c>
      <c r="H1414" t="s">
        <v>1255</v>
      </c>
      <c r="I1414" t="s">
        <v>1255</v>
      </c>
      <c r="J1414" t="s">
        <v>1255</v>
      </c>
      <c r="K1414" t="s">
        <v>1255</v>
      </c>
      <c r="L1414" t="s">
        <v>1255</v>
      </c>
      <c r="M1414" t="s">
        <v>1255</v>
      </c>
      <c r="N1414" t="s">
        <v>1255</v>
      </c>
      <c r="O1414" t="s">
        <v>1255</v>
      </c>
      <c r="P1414" t="s">
        <v>1255</v>
      </c>
    </row>
    <row r="1415" spans="1:16">
      <c r="A1415" t="s">
        <v>1255</v>
      </c>
      <c r="B1415" t="s">
        <v>1255</v>
      </c>
      <c r="C1415" t="s">
        <v>11730</v>
      </c>
      <c r="D1415" t="s">
        <v>11731</v>
      </c>
      <c r="E1415" t="s">
        <v>10109</v>
      </c>
      <c r="F1415" t="s">
        <v>9646</v>
      </c>
      <c r="G1415" t="s">
        <v>1255</v>
      </c>
      <c r="H1415" t="s">
        <v>1255</v>
      </c>
      <c r="I1415" t="s">
        <v>1255</v>
      </c>
      <c r="J1415" t="s">
        <v>1255</v>
      </c>
      <c r="K1415" t="s">
        <v>1255</v>
      </c>
      <c r="L1415" t="s">
        <v>1255</v>
      </c>
      <c r="M1415" t="s">
        <v>1255</v>
      </c>
      <c r="N1415" t="s">
        <v>1255</v>
      </c>
      <c r="O1415" t="s">
        <v>1255</v>
      </c>
      <c r="P1415" t="s">
        <v>1255</v>
      </c>
    </row>
    <row r="1416" spans="1:16">
      <c r="A1416" t="s">
        <v>1255</v>
      </c>
      <c r="B1416" t="s">
        <v>1255</v>
      </c>
      <c r="C1416" t="s">
        <v>11730</v>
      </c>
      <c r="D1416" t="s">
        <v>11725</v>
      </c>
      <c r="E1416" t="s">
        <v>10062</v>
      </c>
      <c r="F1416" t="s">
        <v>9646</v>
      </c>
      <c r="G1416" t="s">
        <v>1255</v>
      </c>
      <c r="H1416" t="s">
        <v>1255</v>
      </c>
      <c r="I1416" t="s">
        <v>1255</v>
      </c>
      <c r="J1416" t="s">
        <v>1255</v>
      </c>
      <c r="K1416" t="s">
        <v>1255</v>
      </c>
      <c r="L1416" t="s">
        <v>1255</v>
      </c>
      <c r="M1416" t="s">
        <v>1255</v>
      </c>
      <c r="N1416" t="s">
        <v>1255</v>
      </c>
      <c r="O1416" t="s">
        <v>1255</v>
      </c>
      <c r="P1416" t="s">
        <v>1255</v>
      </c>
    </row>
    <row r="1417" spans="1:16">
      <c r="A1417" t="s">
        <v>1255</v>
      </c>
      <c r="B1417" t="s">
        <v>1255</v>
      </c>
      <c r="C1417" t="s">
        <v>11730</v>
      </c>
      <c r="D1417" t="s">
        <v>11732</v>
      </c>
      <c r="E1417" t="s">
        <v>9680</v>
      </c>
      <c r="F1417" t="s">
        <v>9646</v>
      </c>
      <c r="G1417" t="s">
        <v>1255</v>
      </c>
      <c r="H1417" t="s">
        <v>1255</v>
      </c>
      <c r="I1417" t="s">
        <v>1255</v>
      </c>
      <c r="J1417" t="s">
        <v>1255</v>
      </c>
      <c r="K1417" t="s">
        <v>1255</v>
      </c>
      <c r="L1417" t="s">
        <v>1255</v>
      </c>
      <c r="M1417" t="s">
        <v>1255</v>
      </c>
      <c r="N1417" t="s">
        <v>1255</v>
      </c>
      <c r="O1417" t="s">
        <v>1255</v>
      </c>
      <c r="P1417" t="s">
        <v>1255</v>
      </c>
    </row>
    <row r="1418" spans="1:16">
      <c r="A1418" t="s">
        <v>1255</v>
      </c>
      <c r="B1418" t="s">
        <v>1255</v>
      </c>
      <c r="C1418" t="s">
        <v>11730</v>
      </c>
      <c r="D1418" t="s">
        <v>11733</v>
      </c>
      <c r="E1418" t="s">
        <v>10109</v>
      </c>
      <c r="F1418" t="s">
        <v>9646</v>
      </c>
      <c r="G1418" t="s">
        <v>1255</v>
      </c>
      <c r="H1418" t="s">
        <v>1255</v>
      </c>
      <c r="I1418" t="s">
        <v>1255</v>
      </c>
      <c r="J1418" t="s">
        <v>1255</v>
      </c>
      <c r="K1418" t="s">
        <v>1255</v>
      </c>
      <c r="L1418" t="s">
        <v>1255</v>
      </c>
      <c r="M1418" t="s">
        <v>1255</v>
      </c>
      <c r="N1418" t="s">
        <v>1255</v>
      </c>
      <c r="O1418" t="s">
        <v>1255</v>
      </c>
      <c r="P1418" t="s">
        <v>1255</v>
      </c>
    </row>
    <row r="1419" spans="1:16">
      <c r="A1419" t="s">
        <v>1255</v>
      </c>
      <c r="B1419" t="s">
        <v>1255</v>
      </c>
      <c r="C1419" t="s">
        <v>11730</v>
      </c>
      <c r="D1419" t="s">
        <v>11734</v>
      </c>
      <c r="E1419" t="s">
        <v>10109</v>
      </c>
      <c r="F1419" t="s">
        <v>9646</v>
      </c>
      <c r="G1419" t="s">
        <v>1255</v>
      </c>
      <c r="H1419" t="s">
        <v>1255</v>
      </c>
      <c r="I1419" t="s">
        <v>1255</v>
      </c>
      <c r="J1419" t="s">
        <v>1255</v>
      </c>
      <c r="K1419" t="s">
        <v>1255</v>
      </c>
      <c r="L1419" t="s">
        <v>1255</v>
      </c>
      <c r="M1419" t="s">
        <v>1255</v>
      </c>
      <c r="N1419" t="s">
        <v>1255</v>
      </c>
      <c r="O1419" t="s">
        <v>1255</v>
      </c>
      <c r="P1419" t="s">
        <v>1255</v>
      </c>
    </row>
    <row r="1420" spans="1:16">
      <c r="A1420" t="s">
        <v>1255</v>
      </c>
      <c r="B1420" t="s">
        <v>1255</v>
      </c>
      <c r="C1420" t="s">
        <v>11730</v>
      </c>
      <c r="D1420" t="s">
        <v>11735</v>
      </c>
      <c r="E1420" t="s">
        <v>10109</v>
      </c>
      <c r="F1420" t="s">
        <v>9646</v>
      </c>
      <c r="G1420" t="s">
        <v>1255</v>
      </c>
      <c r="H1420" t="s">
        <v>1255</v>
      </c>
      <c r="I1420" t="s">
        <v>1255</v>
      </c>
      <c r="J1420" t="s">
        <v>1255</v>
      </c>
      <c r="K1420" t="s">
        <v>1255</v>
      </c>
      <c r="L1420" t="s">
        <v>1255</v>
      </c>
      <c r="M1420" t="s">
        <v>1255</v>
      </c>
      <c r="N1420" t="s">
        <v>1255</v>
      </c>
      <c r="O1420" t="s">
        <v>1255</v>
      </c>
      <c r="P1420" t="s">
        <v>1255</v>
      </c>
    </row>
    <row r="1421" spans="1:16">
      <c r="A1421" t="s">
        <v>1255</v>
      </c>
      <c r="B1421" t="s">
        <v>1255</v>
      </c>
      <c r="C1421" t="s">
        <v>1255</v>
      </c>
      <c r="D1421" t="s">
        <v>11736</v>
      </c>
      <c r="E1421" t="s">
        <v>11117</v>
      </c>
      <c r="F1421" t="s">
        <v>9646</v>
      </c>
      <c r="G1421" t="s">
        <v>1255</v>
      </c>
      <c r="H1421" t="s">
        <v>1255</v>
      </c>
      <c r="I1421" t="s">
        <v>1255</v>
      </c>
      <c r="J1421" t="s">
        <v>1255</v>
      </c>
      <c r="K1421" t="s">
        <v>1255</v>
      </c>
      <c r="L1421" t="s">
        <v>1255</v>
      </c>
      <c r="M1421" t="s">
        <v>1255</v>
      </c>
      <c r="N1421" t="s">
        <v>1255</v>
      </c>
      <c r="O1421" t="s">
        <v>1255</v>
      </c>
      <c r="P1421" t="s">
        <v>1255</v>
      </c>
    </row>
    <row r="1422" spans="1:16">
      <c r="A1422" t="s">
        <v>1255</v>
      </c>
      <c r="B1422" t="s">
        <v>1255</v>
      </c>
      <c r="C1422" t="s">
        <v>11730</v>
      </c>
      <c r="D1422" t="s">
        <v>11737</v>
      </c>
      <c r="E1422" t="s">
        <v>10608</v>
      </c>
      <c r="F1422" t="s">
        <v>9646</v>
      </c>
      <c r="G1422" t="s">
        <v>1255</v>
      </c>
      <c r="H1422" t="s">
        <v>1255</v>
      </c>
      <c r="I1422" t="s">
        <v>1255</v>
      </c>
      <c r="J1422" t="s">
        <v>1255</v>
      </c>
      <c r="K1422" t="s">
        <v>1255</v>
      </c>
      <c r="L1422" t="s">
        <v>1255</v>
      </c>
      <c r="M1422" t="s">
        <v>1255</v>
      </c>
      <c r="N1422" t="s">
        <v>1255</v>
      </c>
      <c r="O1422" t="s">
        <v>1255</v>
      </c>
      <c r="P1422" t="s">
        <v>1255</v>
      </c>
    </row>
    <row r="1423" spans="1:16">
      <c r="A1423" t="s">
        <v>1255</v>
      </c>
      <c r="B1423" t="s">
        <v>1255</v>
      </c>
      <c r="C1423" t="s">
        <v>11730</v>
      </c>
      <c r="D1423" t="s">
        <v>11738</v>
      </c>
      <c r="E1423" t="s">
        <v>10109</v>
      </c>
      <c r="F1423" t="s">
        <v>9646</v>
      </c>
      <c r="G1423" t="s">
        <v>1255</v>
      </c>
      <c r="H1423" t="s">
        <v>1255</v>
      </c>
      <c r="I1423" t="s">
        <v>1255</v>
      </c>
      <c r="J1423" t="s">
        <v>1255</v>
      </c>
      <c r="K1423" t="s">
        <v>1255</v>
      </c>
      <c r="L1423" t="s">
        <v>1255</v>
      </c>
      <c r="M1423" t="s">
        <v>1255</v>
      </c>
      <c r="N1423" t="s">
        <v>1255</v>
      </c>
      <c r="O1423" t="s">
        <v>1255</v>
      </c>
      <c r="P1423" t="s">
        <v>1255</v>
      </c>
    </row>
    <row r="1424" spans="1:16">
      <c r="A1424" t="s">
        <v>1255</v>
      </c>
      <c r="B1424" t="s">
        <v>1255</v>
      </c>
      <c r="C1424" t="s">
        <v>11730</v>
      </c>
      <c r="D1424" t="s">
        <v>11739</v>
      </c>
      <c r="E1424" t="s">
        <v>10109</v>
      </c>
      <c r="F1424" t="s">
        <v>9646</v>
      </c>
      <c r="G1424" t="s">
        <v>1255</v>
      </c>
      <c r="H1424" t="s">
        <v>1255</v>
      </c>
      <c r="I1424" t="s">
        <v>1255</v>
      </c>
      <c r="J1424" t="s">
        <v>1255</v>
      </c>
      <c r="K1424" t="s">
        <v>1255</v>
      </c>
      <c r="L1424" t="s">
        <v>1255</v>
      </c>
      <c r="M1424" t="s">
        <v>1255</v>
      </c>
      <c r="N1424" t="s">
        <v>1255</v>
      </c>
      <c r="O1424" t="s">
        <v>1255</v>
      </c>
      <c r="P1424" t="s">
        <v>1255</v>
      </c>
    </row>
    <row r="1425" spans="1:16">
      <c r="A1425" t="s">
        <v>1255</v>
      </c>
      <c r="B1425" t="s">
        <v>1255</v>
      </c>
      <c r="C1425" t="s">
        <v>11730</v>
      </c>
      <c r="D1425" t="s">
        <v>11740</v>
      </c>
      <c r="E1425" t="s">
        <v>10109</v>
      </c>
      <c r="F1425" t="s">
        <v>9646</v>
      </c>
      <c r="G1425" t="s">
        <v>1255</v>
      </c>
      <c r="H1425" t="s">
        <v>1255</v>
      </c>
      <c r="I1425" t="s">
        <v>1255</v>
      </c>
      <c r="J1425" t="s">
        <v>1255</v>
      </c>
      <c r="K1425" t="s">
        <v>1255</v>
      </c>
      <c r="L1425" t="s">
        <v>1255</v>
      </c>
      <c r="M1425" t="s">
        <v>1255</v>
      </c>
      <c r="N1425" t="s">
        <v>1255</v>
      </c>
      <c r="O1425" t="s">
        <v>1255</v>
      </c>
      <c r="P1425" t="s">
        <v>1255</v>
      </c>
    </row>
    <row r="1426" spans="1:16">
      <c r="A1426" t="s">
        <v>1255</v>
      </c>
      <c r="B1426" t="s">
        <v>1255</v>
      </c>
      <c r="C1426" t="s">
        <v>11730</v>
      </c>
      <c r="D1426" t="s">
        <v>11741</v>
      </c>
      <c r="E1426" t="s">
        <v>10109</v>
      </c>
      <c r="F1426" t="s">
        <v>9646</v>
      </c>
      <c r="G1426" t="s">
        <v>1255</v>
      </c>
      <c r="H1426" t="s">
        <v>1255</v>
      </c>
      <c r="I1426" t="s">
        <v>1255</v>
      </c>
      <c r="J1426" t="s">
        <v>1255</v>
      </c>
      <c r="K1426" t="s">
        <v>1255</v>
      </c>
      <c r="L1426" t="s">
        <v>1255</v>
      </c>
      <c r="M1426" t="s">
        <v>1255</v>
      </c>
      <c r="N1426" t="s">
        <v>1255</v>
      </c>
      <c r="O1426" t="s">
        <v>1255</v>
      </c>
      <c r="P1426" t="s">
        <v>1255</v>
      </c>
    </row>
    <row r="1427" spans="1:16">
      <c r="A1427" t="s">
        <v>1255</v>
      </c>
      <c r="B1427" t="s">
        <v>1255</v>
      </c>
      <c r="C1427" t="s">
        <v>11730</v>
      </c>
      <c r="D1427" t="s">
        <v>11742</v>
      </c>
      <c r="E1427" t="s">
        <v>10109</v>
      </c>
      <c r="F1427" t="s">
        <v>9646</v>
      </c>
      <c r="G1427" t="s">
        <v>10086</v>
      </c>
      <c r="H1427" t="s">
        <v>1255</v>
      </c>
      <c r="I1427" t="s">
        <v>1255</v>
      </c>
      <c r="J1427" t="s">
        <v>1255</v>
      </c>
      <c r="K1427" t="s">
        <v>1255</v>
      </c>
      <c r="L1427" t="s">
        <v>1255</v>
      </c>
      <c r="M1427" t="s">
        <v>1255</v>
      </c>
      <c r="N1427" t="s">
        <v>1255</v>
      </c>
      <c r="O1427" t="s">
        <v>1255</v>
      </c>
      <c r="P1427" t="s">
        <v>1255</v>
      </c>
    </row>
    <row r="1428" spans="1:16">
      <c r="A1428" t="s">
        <v>1255</v>
      </c>
      <c r="B1428" t="s">
        <v>1255</v>
      </c>
      <c r="C1428" t="s">
        <v>11743</v>
      </c>
      <c r="D1428" t="s">
        <v>11744</v>
      </c>
      <c r="E1428" t="s">
        <v>9730</v>
      </c>
      <c r="F1428" t="s">
        <v>9646</v>
      </c>
      <c r="G1428" t="s">
        <v>1255</v>
      </c>
      <c r="H1428" t="s">
        <v>1255</v>
      </c>
      <c r="I1428" t="s">
        <v>1255</v>
      </c>
      <c r="J1428" t="s">
        <v>1255</v>
      </c>
      <c r="K1428" t="s">
        <v>1255</v>
      </c>
      <c r="L1428" t="s">
        <v>1255</v>
      </c>
      <c r="M1428" t="s">
        <v>1255</v>
      </c>
      <c r="N1428" t="s">
        <v>1255</v>
      </c>
      <c r="O1428" t="s">
        <v>1255</v>
      </c>
      <c r="P1428" t="s">
        <v>1255</v>
      </c>
    </row>
    <row r="1429" spans="1:16">
      <c r="A1429" t="s">
        <v>1255</v>
      </c>
      <c r="B1429" t="s">
        <v>1255</v>
      </c>
      <c r="C1429" t="s">
        <v>11743</v>
      </c>
      <c r="D1429" t="s">
        <v>11745</v>
      </c>
      <c r="E1429" t="s">
        <v>11746</v>
      </c>
      <c r="F1429" t="s">
        <v>9646</v>
      </c>
      <c r="G1429" t="s">
        <v>1255</v>
      </c>
      <c r="H1429" t="s">
        <v>1255</v>
      </c>
      <c r="I1429" t="s">
        <v>1255</v>
      </c>
      <c r="J1429" t="s">
        <v>1255</v>
      </c>
      <c r="K1429" t="s">
        <v>1255</v>
      </c>
      <c r="L1429" t="s">
        <v>1255</v>
      </c>
      <c r="M1429" t="s">
        <v>1255</v>
      </c>
      <c r="N1429" t="s">
        <v>1255</v>
      </c>
      <c r="O1429" t="s">
        <v>1255</v>
      </c>
      <c r="P1429" t="s">
        <v>1255</v>
      </c>
    </row>
    <row r="1430" spans="1:16">
      <c r="A1430" t="s">
        <v>1255</v>
      </c>
      <c r="B1430" t="s">
        <v>1255</v>
      </c>
      <c r="C1430" t="s">
        <v>11743</v>
      </c>
      <c r="D1430" t="s">
        <v>11747</v>
      </c>
      <c r="E1430" t="s">
        <v>9645</v>
      </c>
      <c r="F1430" t="s">
        <v>9646</v>
      </c>
      <c r="G1430" t="s">
        <v>1255</v>
      </c>
      <c r="H1430" t="s">
        <v>1255</v>
      </c>
      <c r="I1430" t="s">
        <v>1255</v>
      </c>
      <c r="J1430" t="s">
        <v>1255</v>
      </c>
      <c r="K1430" t="s">
        <v>1255</v>
      </c>
      <c r="L1430" t="s">
        <v>1255</v>
      </c>
      <c r="M1430" t="s">
        <v>1255</v>
      </c>
      <c r="N1430" t="s">
        <v>1255</v>
      </c>
      <c r="O1430" t="s">
        <v>1255</v>
      </c>
      <c r="P1430" t="s">
        <v>1255</v>
      </c>
    </row>
    <row r="1431" spans="1:16">
      <c r="A1431" t="s">
        <v>1255</v>
      </c>
      <c r="B1431" t="s">
        <v>1255</v>
      </c>
      <c r="C1431" t="s">
        <v>11743</v>
      </c>
      <c r="D1431" t="s">
        <v>11748</v>
      </c>
      <c r="E1431" t="s">
        <v>9730</v>
      </c>
      <c r="F1431" t="s">
        <v>9646</v>
      </c>
      <c r="G1431" t="s">
        <v>1255</v>
      </c>
      <c r="H1431" t="s">
        <v>1255</v>
      </c>
      <c r="I1431" t="s">
        <v>1255</v>
      </c>
      <c r="J1431" t="s">
        <v>1255</v>
      </c>
      <c r="K1431" t="s">
        <v>1255</v>
      </c>
      <c r="L1431" t="s">
        <v>1255</v>
      </c>
      <c r="M1431" t="s">
        <v>1255</v>
      </c>
      <c r="N1431" t="s">
        <v>1255</v>
      </c>
      <c r="O1431" t="s">
        <v>1255</v>
      </c>
      <c r="P1431" t="s">
        <v>1255</v>
      </c>
    </row>
    <row r="1432" spans="1:16">
      <c r="A1432" t="s">
        <v>1255</v>
      </c>
      <c r="B1432" t="s">
        <v>1255</v>
      </c>
      <c r="C1432" t="s">
        <v>11743</v>
      </c>
      <c r="D1432" t="s">
        <v>11749</v>
      </c>
      <c r="E1432" t="s">
        <v>10109</v>
      </c>
      <c r="F1432" t="s">
        <v>9646</v>
      </c>
      <c r="G1432" t="s">
        <v>1255</v>
      </c>
      <c r="H1432" t="s">
        <v>1255</v>
      </c>
      <c r="I1432" t="s">
        <v>1255</v>
      </c>
      <c r="J1432" t="s">
        <v>1255</v>
      </c>
      <c r="K1432" t="s">
        <v>1255</v>
      </c>
      <c r="L1432" t="s">
        <v>1255</v>
      </c>
      <c r="M1432" t="s">
        <v>1255</v>
      </c>
      <c r="N1432" t="s">
        <v>1255</v>
      </c>
      <c r="O1432" t="s">
        <v>1255</v>
      </c>
      <c r="P1432" t="s">
        <v>1255</v>
      </c>
    </row>
    <row r="1433" spans="1:16">
      <c r="A1433" t="s">
        <v>1255</v>
      </c>
      <c r="B1433" t="s">
        <v>1255</v>
      </c>
      <c r="C1433" t="s">
        <v>11743</v>
      </c>
      <c r="D1433" t="s">
        <v>11750</v>
      </c>
      <c r="E1433" t="s">
        <v>10109</v>
      </c>
      <c r="F1433" t="s">
        <v>9646</v>
      </c>
      <c r="G1433" t="s">
        <v>1255</v>
      </c>
      <c r="H1433" t="s">
        <v>1255</v>
      </c>
      <c r="I1433" t="s">
        <v>1255</v>
      </c>
      <c r="J1433" t="s">
        <v>1255</v>
      </c>
      <c r="K1433" t="s">
        <v>1255</v>
      </c>
      <c r="L1433" t="s">
        <v>1255</v>
      </c>
      <c r="M1433" t="s">
        <v>1255</v>
      </c>
      <c r="N1433" t="s">
        <v>1255</v>
      </c>
      <c r="O1433" t="s">
        <v>1255</v>
      </c>
      <c r="P1433" t="s">
        <v>1255</v>
      </c>
    </row>
    <row r="1434" spans="1:16">
      <c r="A1434" t="s">
        <v>1255</v>
      </c>
      <c r="B1434" t="s">
        <v>1255</v>
      </c>
      <c r="C1434" t="s">
        <v>11730</v>
      </c>
      <c r="D1434" t="s">
        <v>11751</v>
      </c>
      <c r="E1434" t="s">
        <v>9730</v>
      </c>
      <c r="F1434" t="s">
        <v>1255</v>
      </c>
      <c r="G1434" t="s">
        <v>1255</v>
      </c>
      <c r="H1434" t="s">
        <v>10086</v>
      </c>
      <c r="I1434" t="s">
        <v>1255</v>
      </c>
      <c r="J1434" t="s">
        <v>1255</v>
      </c>
      <c r="K1434" t="s">
        <v>1255</v>
      </c>
      <c r="L1434" t="s">
        <v>1255</v>
      </c>
      <c r="M1434" t="s">
        <v>1255</v>
      </c>
      <c r="N1434" t="s">
        <v>1255</v>
      </c>
      <c r="O1434" t="s">
        <v>1255</v>
      </c>
      <c r="P1434" t="s">
        <v>1255</v>
      </c>
    </row>
    <row r="1435" spans="1:16">
      <c r="A1435" t="s">
        <v>1255</v>
      </c>
      <c r="B1435" t="s">
        <v>1255</v>
      </c>
      <c r="C1435" t="s">
        <v>11730</v>
      </c>
      <c r="D1435" t="s">
        <v>11752</v>
      </c>
      <c r="E1435" t="s">
        <v>9646</v>
      </c>
      <c r="F1435" t="s">
        <v>11753</v>
      </c>
      <c r="G1435" t="s">
        <v>1255</v>
      </c>
      <c r="H1435" t="s">
        <v>1255</v>
      </c>
      <c r="I1435" t="s">
        <v>1255</v>
      </c>
      <c r="J1435" t="s">
        <v>1255</v>
      </c>
      <c r="K1435" t="s">
        <v>1255</v>
      </c>
      <c r="L1435" t="s">
        <v>1255</v>
      </c>
      <c r="M1435" t="s">
        <v>1255</v>
      </c>
      <c r="N1435" t="s">
        <v>1255</v>
      </c>
      <c r="O1435" t="s">
        <v>1255</v>
      </c>
      <c r="P1435" t="s">
        <v>1255</v>
      </c>
    </row>
    <row r="1436" spans="1:16">
      <c r="A1436" t="s">
        <v>1255</v>
      </c>
      <c r="B1436" t="s">
        <v>1255</v>
      </c>
      <c r="C1436" t="s">
        <v>11730</v>
      </c>
      <c r="D1436" t="s">
        <v>11754</v>
      </c>
      <c r="E1436" t="s">
        <v>9646</v>
      </c>
      <c r="F1436" t="s">
        <v>11755</v>
      </c>
      <c r="G1436" t="s">
        <v>1255</v>
      </c>
      <c r="H1436" t="s">
        <v>1255</v>
      </c>
      <c r="I1436" t="s">
        <v>1255</v>
      </c>
      <c r="J1436" t="s">
        <v>1255</v>
      </c>
      <c r="K1436" t="s">
        <v>1255</v>
      </c>
      <c r="L1436" t="s">
        <v>1255</v>
      </c>
      <c r="M1436" t="s">
        <v>1255</v>
      </c>
      <c r="N1436" t="s">
        <v>1255</v>
      </c>
      <c r="O1436" t="s">
        <v>1255</v>
      </c>
      <c r="P1436" t="s">
        <v>1255</v>
      </c>
    </row>
    <row r="1437" spans="1:16">
      <c r="A1437" t="s">
        <v>1255</v>
      </c>
      <c r="B1437" t="s">
        <v>1255</v>
      </c>
      <c r="C1437" t="s">
        <v>11743</v>
      </c>
      <c r="D1437" t="s">
        <v>11756</v>
      </c>
      <c r="E1437" t="s">
        <v>11123</v>
      </c>
      <c r="F1437" t="s">
        <v>1255</v>
      </c>
      <c r="G1437" t="s">
        <v>1255</v>
      </c>
      <c r="H1437" t="s">
        <v>1255</v>
      </c>
      <c r="I1437" t="s">
        <v>1255</v>
      </c>
      <c r="J1437" t="s">
        <v>1255</v>
      </c>
      <c r="K1437" t="s">
        <v>1255</v>
      </c>
      <c r="L1437" t="s">
        <v>1255</v>
      </c>
      <c r="M1437" t="s">
        <v>1255</v>
      </c>
      <c r="N1437" t="s">
        <v>1255</v>
      </c>
      <c r="O1437" t="s">
        <v>1255</v>
      </c>
      <c r="P1437" t="s">
        <v>1255</v>
      </c>
    </row>
    <row r="1438" spans="1:16">
      <c r="A1438" t="s">
        <v>1255</v>
      </c>
      <c r="B1438" t="s">
        <v>1255</v>
      </c>
      <c r="C1438" t="s">
        <v>11757</v>
      </c>
      <c r="D1438" t="s">
        <v>11758</v>
      </c>
      <c r="E1438" t="s">
        <v>9730</v>
      </c>
      <c r="F1438" t="s">
        <v>1255</v>
      </c>
      <c r="G1438" t="s">
        <v>1255</v>
      </c>
      <c r="H1438" t="s">
        <v>1255</v>
      </c>
      <c r="I1438" t="s">
        <v>1255</v>
      </c>
      <c r="J1438" t="s">
        <v>1255</v>
      </c>
      <c r="K1438" t="s">
        <v>1255</v>
      </c>
      <c r="L1438" t="s">
        <v>1255</v>
      </c>
      <c r="M1438" t="s">
        <v>1255</v>
      </c>
      <c r="N1438" t="s">
        <v>1255</v>
      </c>
      <c r="O1438" t="s">
        <v>1255</v>
      </c>
      <c r="P1438" t="s">
        <v>1255</v>
      </c>
    </row>
    <row r="1439" spans="1:16">
      <c r="A1439" t="s">
        <v>1255</v>
      </c>
      <c r="B1439" t="s">
        <v>1255</v>
      </c>
      <c r="C1439" t="s">
        <v>11757</v>
      </c>
      <c r="D1439" t="s">
        <v>11759</v>
      </c>
      <c r="E1439" t="s">
        <v>9730</v>
      </c>
      <c r="F1439" t="s">
        <v>1255</v>
      </c>
      <c r="G1439" t="s">
        <v>1255</v>
      </c>
      <c r="H1439" t="s">
        <v>1255</v>
      </c>
      <c r="I1439" t="s">
        <v>1255</v>
      </c>
      <c r="J1439" t="s">
        <v>1255</v>
      </c>
      <c r="K1439" t="s">
        <v>1255</v>
      </c>
      <c r="L1439" t="s">
        <v>1255</v>
      </c>
      <c r="M1439" t="s">
        <v>1255</v>
      </c>
      <c r="N1439" t="s">
        <v>1255</v>
      </c>
      <c r="O1439" t="s">
        <v>1255</v>
      </c>
      <c r="P1439" t="s">
        <v>1255</v>
      </c>
    </row>
    <row r="1440" spans="1:16">
      <c r="A1440" t="s">
        <v>1255</v>
      </c>
      <c r="B1440" t="s">
        <v>1255</v>
      </c>
      <c r="C1440" t="s">
        <v>11757</v>
      </c>
      <c r="D1440" t="s">
        <v>11760</v>
      </c>
      <c r="E1440" t="s">
        <v>9645</v>
      </c>
      <c r="F1440" t="s">
        <v>1255</v>
      </c>
      <c r="G1440" t="s">
        <v>1255</v>
      </c>
      <c r="H1440" t="s">
        <v>1255</v>
      </c>
      <c r="I1440" t="s">
        <v>1255</v>
      </c>
      <c r="J1440" t="s">
        <v>1255</v>
      </c>
      <c r="K1440" t="s">
        <v>1255</v>
      </c>
      <c r="L1440" t="s">
        <v>1255</v>
      </c>
      <c r="M1440" t="s">
        <v>1255</v>
      </c>
      <c r="N1440" t="s">
        <v>1255</v>
      </c>
      <c r="O1440" t="s">
        <v>1255</v>
      </c>
      <c r="P1440" t="s">
        <v>1255</v>
      </c>
    </row>
    <row r="1441" spans="1:16">
      <c r="A1441" t="s">
        <v>1255</v>
      </c>
      <c r="B1441" t="s">
        <v>1255</v>
      </c>
      <c r="C1441" t="s">
        <v>11761</v>
      </c>
      <c r="D1441" t="s">
        <v>11762</v>
      </c>
      <c r="E1441" t="s">
        <v>11763</v>
      </c>
      <c r="F1441" t="s">
        <v>9646</v>
      </c>
      <c r="G1441" t="s">
        <v>11764</v>
      </c>
      <c r="H1441" t="s">
        <v>1255</v>
      </c>
      <c r="I1441" t="s">
        <v>1255</v>
      </c>
      <c r="J1441" t="s">
        <v>1255</v>
      </c>
      <c r="K1441" t="s">
        <v>1255</v>
      </c>
      <c r="L1441" t="s">
        <v>1255</v>
      </c>
      <c r="M1441" t="s">
        <v>1255</v>
      </c>
      <c r="N1441" t="s">
        <v>1255</v>
      </c>
      <c r="O1441" t="s">
        <v>1255</v>
      </c>
      <c r="P1441" t="s">
        <v>1255</v>
      </c>
    </row>
    <row r="1442" spans="1:16">
      <c r="A1442" t="s">
        <v>1255</v>
      </c>
      <c r="B1442" t="s">
        <v>1255</v>
      </c>
      <c r="C1442" t="s">
        <v>11761</v>
      </c>
      <c r="D1442" t="s">
        <v>11765</v>
      </c>
      <c r="E1442" t="s">
        <v>9730</v>
      </c>
      <c r="F1442" t="s">
        <v>9646</v>
      </c>
      <c r="G1442" t="s">
        <v>11766</v>
      </c>
      <c r="H1442" t="s">
        <v>1255</v>
      </c>
      <c r="I1442" t="s">
        <v>1255</v>
      </c>
      <c r="J1442" t="s">
        <v>1255</v>
      </c>
      <c r="K1442" t="s">
        <v>1255</v>
      </c>
      <c r="L1442" t="s">
        <v>1255</v>
      </c>
      <c r="M1442" t="s">
        <v>1255</v>
      </c>
      <c r="N1442" t="s">
        <v>1255</v>
      </c>
      <c r="O1442" t="s">
        <v>1255</v>
      </c>
      <c r="P1442" t="s">
        <v>1255</v>
      </c>
    </row>
    <row r="1443" spans="1:16">
      <c r="A1443" t="s">
        <v>1255</v>
      </c>
      <c r="B1443" t="s">
        <v>1255</v>
      </c>
      <c r="C1443" t="s">
        <v>11761</v>
      </c>
      <c r="D1443" t="s">
        <v>11767</v>
      </c>
      <c r="E1443" t="s">
        <v>9646</v>
      </c>
      <c r="F1443" t="s">
        <v>10628</v>
      </c>
      <c r="G1443" t="s">
        <v>11768</v>
      </c>
      <c r="H1443" t="s">
        <v>1255</v>
      </c>
      <c r="I1443" t="s">
        <v>1255</v>
      </c>
      <c r="J1443" t="s">
        <v>1255</v>
      </c>
      <c r="K1443" t="s">
        <v>1255</v>
      </c>
      <c r="L1443" t="s">
        <v>1255</v>
      </c>
      <c r="M1443" t="s">
        <v>1255</v>
      </c>
      <c r="N1443" t="s">
        <v>1255</v>
      </c>
      <c r="O1443" t="s">
        <v>1255</v>
      </c>
      <c r="P1443" t="s">
        <v>1255</v>
      </c>
    </row>
    <row r="1444" spans="1:16">
      <c r="A1444" t="s">
        <v>1255</v>
      </c>
      <c r="B1444" t="s">
        <v>1255</v>
      </c>
      <c r="C1444" t="s">
        <v>11761</v>
      </c>
      <c r="D1444" t="s">
        <v>11769</v>
      </c>
      <c r="E1444" t="s">
        <v>9646</v>
      </c>
      <c r="F1444" t="s">
        <v>11471</v>
      </c>
      <c r="G1444" t="s">
        <v>11770</v>
      </c>
      <c r="H1444" t="s">
        <v>1255</v>
      </c>
      <c r="I1444" t="s">
        <v>1255</v>
      </c>
      <c r="J1444" t="s">
        <v>1255</v>
      </c>
      <c r="K1444" t="s">
        <v>1255</v>
      </c>
      <c r="L1444" t="s">
        <v>1255</v>
      </c>
      <c r="M1444" t="s">
        <v>1255</v>
      </c>
      <c r="N1444" t="s">
        <v>1255</v>
      </c>
      <c r="O1444" t="s">
        <v>1255</v>
      </c>
      <c r="P1444" t="s">
        <v>1255</v>
      </c>
    </row>
    <row r="1445" spans="1:16">
      <c r="A1445" t="s">
        <v>1255</v>
      </c>
      <c r="B1445" t="s">
        <v>1255</v>
      </c>
      <c r="C1445" t="s">
        <v>11761</v>
      </c>
      <c r="D1445" t="s">
        <v>11771</v>
      </c>
      <c r="E1445" t="s">
        <v>9737</v>
      </c>
      <c r="F1445" t="s">
        <v>9646</v>
      </c>
      <c r="G1445" t="s">
        <v>11772</v>
      </c>
      <c r="H1445" t="s">
        <v>1255</v>
      </c>
      <c r="I1445" t="s">
        <v>1255</v>
      </c>
      <c r="J1445" t="s">
        <v>1255</v>
      </c>
      <c r="K1445" t="s">
        <v>1255</v>
      </c>
      <c r="L1445" t="s">
        <v>1255</v>
      </c>
      <c r="M1445" t="s">
        <v>1255</v>
      </c>
      <c r="N1445" t="s">
        <v>1255</v>
      </c>
      <c r="O1445" t="s">
        <v>1255</v>
      </c>
      <c r="P1445" t="s">
        <v>1255</v>
      </c>
    </row>
    <row r="1446" spans="1:16">
      <c r="A1446" t="s">
        <v>1255</v>
      </c>
      <c r="B1446" t="s">
        <v>1255</v>
      </c>
      <c r="C1446" t="s">
        <v>11773</v>
      </c>
      <c r="D1446" t="s">
        <v>11774</v>
      </c>
      <c r="E1446" t="s">
        <v>9646</v>
      </c>
      <c r="F1446" t="s">
        <v>10626</v>
      </c>
      <c r="G1446" t="s">
        <v>1255</v>
      </c>
      <c r="H1446" t="s">
        <v>1255</v>
      </c>
      <c r="I1446" t="s">
        <v>1255</v>
      </c>
      <c r="J1446" t="s">
        <v>1255</v>
      </c>
      <c r="K1446" t="s">
        <v>1255</v>
      </c>
      <c r="L1446" t="s">
        <v>1255</v>
      </c>
      <c r="M1446" t="s">
        <v>1255</v>
      </c>
      <c r="N1446" t="s">
        <v>1255</v>
      </c>
      <c r="O1446" t="s">
        <v>1255</v>
      </c>
      <c r="P1446" t="s">
        <v>1255</v>
      </c>
    </row>
    <row r="1447" spans="1:16">
      <c r="A1447" t="s">
        <v>1255</v>
      </c>
      <c r="B1447" t="s">
        <v>1255</v>
      </c>
      <c r="C1447" t="s">
        <v>11773</v>
      </c>
      <c r="D1447" t="s">
        <v>11775</v>
      </c>
      <c r="E1447" t="s">
        <v>9646</v>
      </c>
      <c r="F1447" t="s">
        <v>10626</v>
      </c>
      <c r="G1447" t="s">
        <v>1255</v>
      </c>
      <c r="H1447" t="s">
        <v>1255</v>
      </c>
      <c r="I1447" t="s">
        <v>1255</v>
      </c>
      <c r="J1447" t="s">
        <v>1255</v>
      </c>
      <c r="K1447" t="s">
        <v>1255</v>
      </c>
      <c r="L1447" t="s">
        <v>1255</v>
      </c>
      <c r="M1447" t="s">
        <v>1255</v>
      </c>
      <c r="N1447" t="s">
        <v>1255</v>
      </c>
      <c r="O1447" t="s">
        <v>1255</v>
      </c>
      <c r="P1447" t="s">
        <v>1255</v>
      </c>
    </row>
    <row r="1448" spans="1:16">
      <c r="A1448" t="s">
        <v>1255</v>
      </c>
      <c r="B1448" t="s">
        <v>1255</v>
      </c>
      <c r="C1448" t="s">
        <v>11773</v>
      </c>
      <c r="D1448" t="s">
        <v>11776</v>
      </c>
      <c r="E1448" t="s">
        <v>9646</v>
      </c>
      <c r="F1448" t="s">
        <v>10806</v>
      </c>
      <c r="G1448" t="s">
        <v>1255</v>
      </c>
      <c r="H1448" t="s">
        <v>1255</v>
      </c>
      <c r="I1448" t="s">
        <v>1255</v>
      </c>
      <c r="J1448" t="s">
        <v>1255</v>
      </c>
      <c r="K1448" t="s">
        <v>1255</v>
      </c>
      <c r="L1448" t="s">
        <v>1255</v>
      </c>
      <c r="M1448" t="s">
        <v>1255</v>
      </c>
      <c r="N1448" t="s">
        <v>1255</v>
      </c>
      <c r="O1448" t="s">
        <v>1255</v>
      </c>
      <c r="P1448" t="s">
        <v>1255</v>
      </c>
    </row>
    <row r="1449" spans="1:16">
      <c r="A1449" t="s">
        <v>1255</v>
      </c>
      <c r="B1449" t="s">
        <v>1255</v>
      </c>
      <c r="C1449" t="s">
        <v>11773</v>
      </c>
      <c r="D1449" t="s">
        <v>11777</v>
      </c>
      <c r="E1449" t="s">
        <v>9646</v>
      </c>
      <c r="F1449" t="s">
        <v>10626</v>
      </c>
      <c r="G1449" t="s">
        <v>1255</v>
      </c>
      <c r="H1449" t="s">
        <v>1255</v>
      </c>
      <c r="I1449" t="s">
        <v>1255</v>
      </c>
      <c r="J1449" t="s">
        <v>1255</v>
      </c>
      <c r="K1449" t="s">
        <v>1255</v>
      </c>
      <c r="L1449" t="s">
        <v>1255</v>
      </c>
      <c r="M1449" t="s">
        <v>1255</v>
      </c>
      <c r="N1449" t="s">
        <v>1255</v>
      </c>
      <c r="O1449" t="s">
        <v>1255</v>
      </c>
      <c r="P1449" t="s">
        <v>1255</v>
      </c>
    </row>
    <row r="1450" spans="1:16">
      <c r="A1450" t="s">
        <v>1255</v>
      </c>
      <c r="B1450" t="s">
        <v>1255</v>
      </c>
      <c r="C1450" t="s">
        <v>11773</v>
      </c>
      <c r="D1450" t="s">
        <v>11778</v>
      </c>
      <c r="E1450" t="s">
        <v>9646</v>
      </c>
      <c r="F1450" t="s">
        <v>11414</v>
      </c>
      <c r="G1450" t="s">
        <v>1255</v>
      </c>
      <c r="H1450" t="s">
        <v>1255</v>
      </c>
      <c r="I1450" t="s">
        <v>1255</v>
      </c>
      <c r="J1450" t="s">
        <v>1255</v>
      </c>
      <c r="K1450" t="s">
        <v>1255</v>
      </c>
      <c r="L1450" t="s">
        <v>1255</v>
      </c>
      <c r="M1450" t="s">
        <v>1255</v>
      </c>
      <c r="N1450" t="s">
        <v>1255</v>
      </c>
      <c r="O1450" t="s">
        <v>1255</v>
      </c>
      <c r="P1450" t="s">
        <v>1255</v>
      </c>
    </row>
    <row r="1451" spans="1:16">
      <c r="A1451" t="s">
        <v>1255</v>
      </c>
      <c r="B1451" t="s">
        <v>1255</v>
      </c>
      <c r="C1451" t="s">
        <v>11773</v>
      </c>
      <c r="D1451" t="s">
        <v>11779</v>
      </c>
      <c r="E1451" t="s">
        <v>9730</v>
      </c>
      <c r="F1451" t="s">
        <v>11780</v>
      </c>
      <c r="G1451" t="s">
        <v>1255</v>
      </c>
      <c r="H1451" t="s">
        <v>1255</v>
      </c>
      <c r="I1451" t="s">
        <v>1255</v>
      </c>
      <c r="J1451" t="s">
        <v>1255</v>
      </c>
      <c r="K1451" t="s">
        <v>1255</v>
      </c>
      <c r="L1451" t="s">
        <v>1255</v>
      </c>
      <c r="M1451" t="s">
        <v>1255</v>
      </c>
      <c r="N1451" t="s">
        <v>1255</v>
      </c>
      <c r="O1451" t="s">
        <v>1255</v>
      </c>
      <c r="P1451" t="s">
        <v>1255</v>
      </c>
    </row>
    <row r="1452" spans="1:16">
      <c r="A1452" t="s">
        <v>1255</v>
      </c>
      <c r="B1452" t="s">
        <v>1255</v>
      </c>
      <c r="C1452" t="s">
        <v>11773</v>
      </c>
      <c r="D1452" t="s">
        <v>11781</v>
      </c>
      <c r="E1452" t="s">
        <v>9828</v>
      </c>
      <c r="F1452" t="s">
        <v>1255</v>
      </c>
      <c r="G1452" t="s">
        <v>1255</v>
      </c>
      <c r="H1452" t="s">
        <v>1255</v>
      </c>
      <c r="I1452" t="s">
        <v>1255</v>
      </c>
      <c r="J1452" t="s">
        <v>1255</v>
      </c>
      <c r="K1452" t="s">
        <v>1255</v>
      </c>
      <c r="L1452" t="s">
        <v>1255</v>
      </c>
      <c r="M1452" t="s">
        <v>1255</v>
      </c>
      <c r="N1452" t="s">
        <v>1255</v>
      </c>
      <c r="O1452" t="s">
        <v>1255</v>
      </c>
      <c r="P1452" t="s">
        <v>1255</v>
      </c>
    </row>
    <row r="1453" spans="1:16">
      <c r="A1453" t="s">
        <v>1255</v>
      </c>
      <c r="B1453" t="s">
        <v>1255</v>
      </c>
      <c r="C1453" t="s">
        <v>11773</v>
      </c>
      <c r="D1453" t="s">
        <v>11782</v>
      </c>
      <c r="E1453" t="s">
        <v>9730</v>
      </c>
      <c r="F1453" t="s">
        <v>1255</v>
      </c>
      <c r="G1453" t="s">
        <v>1255</v>
      </c>
      <c r="H1453" t="s">
        <v>1255</v>
      </c>
      <c r="I1453" t="s">
        <v>1255</v>
      </c>
      <c r="J1453" t="s">
        <v>1255</v>
      </c>
      <c r="K1453" t="s">
        <v>1255</v>
      </c>
      <c r="L1453" t="s">
        <v>1255</v>
      </c>
      <c r="M1453" t="s">
        <v>1255</v>
      </c>
      <c r="N1453" t="s">
        <v>1255</v>
      </c>
      <c r="O1453" t="s">
        <v>1255</v>
      </c>
      <c r="P1453" t="s">
        <v>1255</v>
      </c>
    </row>
    <row r="1454" spans="1:16">
      <c r="A1454" t="s">
        <v>1255</v>
      </c>
      <c r="B1454" t="s">
        <v>1255</v>
      </c>
      <c r="C1454" t="s">
        <v>11773</v>
      </c>
      <c r="D1454" t="s">
        <v>11783</v>
      </c>
      <c r="E1454" t="s">
        <v>11784</v>
      </c>
      <c r="F1454" t="s">
        <v>9646</v>
      </c>
      <c r="G1454" t="s">
        <v>11785</v>
      </c>
      <c r="H1454" t="s">
        <v>1255</v>
      </c>
      <c r="I1454" t="s">
        <v>1255</v>
      </c>
      <c r="J1454" t="s">
        <v>1255</v>
      </c>
      <c r="K1454" t="s">
        <v>1255</v>
      </c>
      <c r="L1454" t="s">
        <v>1255</v>
      </c>
      <c r="M1454" t="s">
        <v>1255</v>
      </c>
      <c r="N1454" t="s">
        <v>1255</v>
      </c>
      <c r="O1454" t="s">
        <v>1255</v>
      </c>
      <c r="P1454" t="s">
        <v>1255</v>
      </c>
    </row>
    <row r="1455" spans="1:16">
      <c r="A1455" t="s">
        <v>1255</v>
      </c>
      <c r="B1455" t="s">
        <v>1255</v>
      </c>
      <c r="C1455" t="s">
        <v>11773</v>
      </c>
      <c r="D1455" t="s">
        <v>11786</v>
      </c>
      <c r="E1455" t="s">
        <v>9680</v>
      </c>
      <c r="F1455" t="s">
        <v>9646</v>
      </c>
      <c r="G1455" t="s">
        <v>11787</v>
      </c>
      <c r="H1455" t="s">
        <v>1255</v>
      </c>
      <c r="I1455" t="s">
        <v>1255</v>
      </c>
      <c r="J1455" t="s">
        <v>1255</v>
      </c>
      <c r="K1455" t="s">
        <v>1255</v>
      </c>
      <c r="L1455" t="s">
        <v>1255</v>
      </c>
      <c r="M1455" t="s">
        <v>1255</v>
      </c>
      <c r="N1455" t="s">
        <v>1255</v>
      </c>
      <c r="O1455" t="s">
        <v>1255</v>
      </c>
      <c r="P1455" t="s">
        <v>1255</v>
      </c>
    </row>
    <row r="1456" spans="1:16">
      <c r="A1456" t="s">
        <v>1255</v>
      </c>
      <c r="B1456" t="s">
        <v>1255</v>
      </c>
      <c r="C1456" t="s">
        <v>11773</v>
      </c>
      <c r="D1456" t="s">
        <v>11788</v>
      </c>
      <c r="E1456" t="s">
        <v>9730</v>
      </c>
      <c r="F1456" t="s">
        <v>9646</v>
      </c>
      <c r="G1456" t="s">
        <v>11789</v>
      </c>
      <c r="H1456" t="s">
        <v>1255</v>
      </c>
      <c r="I1456" t="s">
        <v>1255</v>
      </c>
      <c r="J1456" t="s">
        <v>1255</v>
      </c>
      <c r="K1456" t="s">
        <v>1255</v>
      </c>
      <c r="L1456" t="s">
        <v>1255</v>
      </c>
      <c r="M1456" t="s">
        <v>1255</v>
      </c>
      <c r="N1456" t="s">
        <v>1255</v>
      </c>
      <c r="O1456" t="s">
        <v>1255</v>
      </c>
      <c r="P1456" t="s">
        <v>1255</v>
      </c>
    </row>
    <row r="1457" spans="1:16">
      <c r="A1457" t="s">
        <v>1255</v>
      </c>
      <c r="B1457" t="s">
        <v>1255</v>
      </c>
      <c r="C1457" t="s">
        <v>11773</v>
      </c>
      <c r="D1457" t="s">
        <v>11790</v>
      </c>
      <c r="E1457" t="s">
        <v>9680</v>
      </c>
      <c r="F1457" t="s">
        <v>9646</v>
      </c>
      <c r="G1457" t="s">
        <v>11791</v>
      </c>
      <c r="H1457" t="s">
        <v>1255</v>
      </c>
      <c r="I1457" t="s">
        <v>1255</v>
      </c>
      <c r="J1457" t="s">
        <v>1255</v>
      </c>
      <c r="K1457" t="s">
        <v>1255</v>
      </c>
      <c r="L1457" t="s">
        <v>1255</v>
      </c>
      <c r="M1457" t="s">
        <v>1255</v>
      </c>
      <c r="N1457" t="s">
        <v>1255</v>
      </c>
      <c r="O1457" t="s">
        <v>1255</v>
      </c>
      <c r="P1457" t="s">
        <v>1255</v>
      </c>
    </row>
    <row r="1458" spans="1:16">
      <c r="A1458" t="s">
        <v>1255</v>
      </c>
      <c r="B1458" t="s">
        <v>1255</v>
      </c>
      <c r="C1458" t="s">
        <v>11773</v>
      </c>
      <c r="D1458" t="s">
        <v>11792</v>
      </c>
      <c r="E1458" t="s">
        <v>9645</v>
      </c>
      <c r="F1458" t="s">
        <v>9646</v>
      </c>
      <c r="G1458" t="s">
        <v>11793</v>
      </c>
      <c r="H1458" t="s">
        <v>1255</v>
      </c>
      <c r="I1458" t="s">
        <v>1255</v>
      </c>
      <c r="J1458" t="s">
        <v>1255</v>
      </c>
      <c r="K1458" t="s">
        <v>1255</v>
      </c>
      <c r="L1458" t="s">
        <v>1255</v>
      </c>
      <c r="M1458" t="s">
        <v>1255</v>
      </c>
      <c r="N1458" t="s">
        <v>1255</v>
      </c>
      <c r="O1458" t="s">
        <v>1255</v>
      </c>
      <c r="P1458" t="s">
        <v>1255</v>
      </c>
    </row>
    <row r="1459" spans="1:16">
      <c r="A1459" t="s">
        <v>1255</v>
      </c>
      <c r="B1459" t="s">
        <v>1255</v>
      </c>
      <c r="C1459" t="s">
        <v>11773</v>
      </c>
      <c r="D1459" t="s">
        <v>11794</v>
      </c>
      <c r="E1459" t="s">
        <v>9645</v>
      </c>
      <c r="F1459" t="s">
        <v>1255</v>
      </c>
      <c r="G1459" t="s">
        <v>1255</v>
      </c>
      <c r="H1459" t="s">
        <v>1255</v>
      </c>
      <c r="I1459" t="s">
        <v>1255</v>
      </c>
      <c r="J1459" t="s">
        <v>1255</v>
      </c>
      <c r="K1459" t="s">
        <v>1255</v>
      </c>
      <c r="L1459" t="s">
        <v>1255</v>
      </c>
      <c r="M1459" t="s">
        <v>1255</v>
      </c>
      <c r="N1459" t="s">
        <v>1255</v>
      </c>
      <c r="O1459" t="s">
        <v>1255</v>
      </c>
      <c r="P1459" t="s">
        <v>1255</v>
      </c>
    </row>
    <row r="1460" spans="1:16">
      <c r="A1460" t="s">
        <v>1255</v>
      </c>
      <c r="B1460" t="s">
        <v>1255</v>
      </c>
      <c r="C1460" t="s">
        <v>11773</v>
      </c>
      <c r="D1460" t="s">
        <v>11795</v>
      </c>
      <c r="E1460" t="s">
        <v>9645</v>
      </c>
      <c r="F1460" t="s">
        <v>9646</v>
      </c>
      <c r="G1460" t="s">
        <v>11796</v>
      </c>
      <c r="H1460" t="s">
        <v>1255</v>
      </c>
      <c r="I1460" t="s">
        <v>1255</v>
      </c>
      <c r="J1460" t="s">
        <v>1255</v>
      </c>
      <c r="K1460" t="s">
        <v>1255</v>
      </c>
      <c r="L1460" t="s">
        <v>1255</v>
      </c>
      <c r="M1460" t="s">
        <v>1255</v>
      </c>
      <c r="N1460" t="s">
        <v>1255</v>
      </c>
      <c r="O1460" t="s">
        <v>1255</v>
      </c>
      <c r="P1460" t="s">
        <v>1255</v>
      </c>
    </row>
    <row r="1461" spans="1:16">
      <c r="A1461" t="s">
        <v>1255</v>
      </c>
      <c r="B1461" t="s">
        <v>1255</v>
      </c>
      <c r="C1461" t="s">
        <v>11797</v>
      </c>
      <c r="D1461" t="s">
        <v>11798</v>
      </c>
      <c r="E1461" t="s">
        <v>9646</v>
      </c>
      <c r="F1461" t="s">
        <v>9957</v>
      </c>
      <c r="G1461" t="s">
        <v>1255</v>
      </c>
      <c r="H1461" t="s">
        <v>1255</v>
      </c>
      <c r="I1461" t="s">
        <v>1255</v>
      </c>
      <c r="J1461" t="s">
        <v>1255</v>
      </c>
      <c r="K1461" t="s">
        <v>1255</v>
      </c>
      <c r="L1461" t="s">
        <v>1255</v>
      </c>
      <c r="M1461" t="s">
        <v>1255</v>
      </c>
      <c r="N1461" t="s">
        <v>1255</v>
      </c>
      <c r="O1461" t="s">
        <v>1255</v>
      </c>
      <c r="P1461" t="s">
        <v>1255</v>
      </c>
    </row>
    <row r="1462" spans="1:16">
      <c r="A1462" t="s">
        <v>1255</v>
      </c>
      <c r="B1462" t="s">
        <v>1255</v>
      </c>
      <c r="C1462" t="s">
        <v>11797</v>
      </c>
      <c r="D1462" t="s">
        <v>11799</v>
      </c>
      <c r="E1462" t="s">
        <v>9646</v>
      </c>
      <c r="F1462" t="s">
        <v>11800</v>
      </c>
      <c r="G1462" t="s">
        <v>1255</v>
      </c>
      <c r="H1462" t="s">
        <v>1255</v>
      </c>
      <c r="I1462" t="s">
        <v>1255</v>
      </c>
      <c r="J1462" t="s">
        <v>1255</v>
      </c>
      <c r="K1462" t="s">
        <v>1255</v>
      </c>
      <c r="L1462" t="s">
        <v>1255</v>
      </c>
      <c r="M1462" t="s">
        <v>1255</v>
      </c>
      <c r="N1462" t="s">
        <v>1255</v>
      </c>
      <c r="O1462" t="s">
        <v>1255</v>
      </c>
      <c r="P1462" t="s">
        <v>1255</v>
      </c>
    </row>
    <row r="1463" spans="1:16">
      <c r="A1463" t="s">
        <v>1255</v>
      </c>
      <c r="B1463" t="s">
        <v>1255</v>
      </c>
      <c r="C1463" t="s">
        <v>11801</v>
      </c>
      <c r="D1463" t="s">
        <v>11802</v>
      </c>
      <c r="E1463" t="s">
        <v>9705</v>
      </c>
      <c r="F1463" t="s">
        <v>1255</v>
      </c>
      <c r="G1463" t="s">
        <v>1255</v>
      </c>
      <c r="H1463" t="s">
        <v>1255</v>
      </c>
      <c r="I1463" t="s">
        <v>1255</v>
      </c>
      <c r="J1463" t="s">
        <v>1255</v>
      </c>
      <c r="K1463" t="s">
        <v>1255</v>
      </c>
      <c r="L1463" t="s">
        <v>1255</v>
      </c>
      <c r="M1463" t="s">
        <v>1255</v>
      </c>
      <c r="N1463" t="s">
        <v>1255</v>
      </c>
      <c r="O1463" t="s">
        <v>1255</v>
      </c>
      <c r="P1463" t="s">
        <v>1255</v>
      </c>
    </row>
    <row r="1464" spans="1:16">
      <c r="A1464" t="s">
        <v>1255</v>
      </c>
      <c r="B1464" t="s">
        <v>1255</v>
      </c>
      <c r="C1464" t="s">
        <v>11797</v>
      </c>
      <c r="D1464" t="s">
        <v>11803</v>
      </c>
      <c r="E1464" t="s">
        <v>11427</v>
      </c>
      <c r="F1464" t="s">
        <v>9646</v>
      </c>
      <c r="G1464" t="s">
        <v>11804</v>
      </c>
      <c r="H1464" t="s">
        <v>1255</v>
      </c>
      <c r="I1464" t="s">
        <v>1255</v>
      </c>
      <c r="J1464" t="s">
        <v>1255</v>
      </c>
      <c r="K1464" t="s">
        <v>1255</v>
      </c>
      <c r="L1464" t="s">
        <v>1255</v>
      </c>
      <c r="M1464" t="s">
        <v>1255</v>
      </c>
      <c r="N1464" t="s">
        <v>1255</v>
      </c>
      <c r="O1464" t="s">
        <v>1255</v>
      </c>
      <c r="P1464" t="s">
        <v>1255</v>
      </c>
    </row>
    <row r="1465" spans="1:16">
      <c r="A1465" t="s">
        <v>1255</v>
      </c>
      <c r="B1465" t="s">
        <v>11805</v>
      </c>
      <c r="C1465" t="s">
        <v>11797</v>
      </c>
      <c r="D1465" t="s">
        <v>11806</v>
      </c>
      <c r="E1465" t="s">
        <v>9646</v>
      </c>
      <c r="F1465" t="s">
        <v>9957</v>
      </c>
      <c r="G1465" t="s">
        <v>11807</v>
      </c>
      <c r="H1465" t="s">
        <v>1255</v>
      </c>
      <c r="I1465" t="s">
        <v>1255</v>
      </c>
      <c r="J1465" t="s">
        <v>1255</v>
      </c>
      <c r="K1465" t="s">
        <v>1255</v>
      </c>
      <c r="L1465" t="s">
        <v>1255</v>
      </c>
      <c r="M1465" t="s">
        <v>1255</v>
      </c>
      <c r="N1465" t="s">
        <v>1255</v>
      </c>
      <c r="O1465" t="s">
        <v>1255</v>
      </c>
      <c r="P1465" t="s">
        <v>1255</v>
      </c>
    </row>
    <row r="1466" spans="1:16">
      <c r="A1466" t="s">
        <v>1255</v>
      </c>
      <c r="B1466" t="s">
        <v>1255</v>
      </c>
      <c r="C1466" t="s">
        <v>11797</v>
      </c>
      <c r="D1466" t="s">
        <v>11808</v>
      </c>
      <c r="E1466" t="s">
        <v>9646</v>
      </c>
      <c r="F1466" t="s">
        <v>11809</v>
      </c>
      <c r="G1466" t="s">
        <v>1255</v>
      </c>
      <c r="H1466" t="s">
        <v>1255</v>
      </c>
      <c r="I1466" t="s">
        <v>1255</v>
      </c>
      <c r="J1466" t="s">
        <v>1255</v>
      </c>
      <c r="K1466" t="s">
        <v>1255</v>
      </c>
      <c r="L1466" t="s">
        <v>1255</v>
      </c>
      <c r="M1466" t="s">
        <v>1255</v>
      </c>
      <c r="N1466" t="s">
        <v>1255</v>
      </c>
      <c r="O1466" t="s">
        <v>1255</v>
      </c>
      <c r="P1466" t="s">
        <v>1255</v>
      </c>
    </row>
    <row r="1467" spans="1:16">
      <c r="A1467" t="s">
        <v>1255</v>
      </c>
      <c r="B1467" t="s">
        <v>1255</v>
      </c>
      <c r="C1467" t="s">
        <v>11797</v>
      </c>
      <c r="D1467" t="s">
        <v>11810</v>
      </c>
      <c r="E1467" t="s">
        <v>9730</v>
      </c>
      <c r="F1467" t="s">
        <v>1255</v>
      </c>
      <c r="G1467" t="s">
        <v>1255</v>
      </c>
      <c r="H1467" t="s">
        <v>1255</v>
      </c>
      <c r="I1467" t="s">
        <v>1255</v>
      </c>
      <c r="J1467" t="s">
        <v>1255</v>
      </c>
      <c r="K1467" t="s">
        <v>1255</v>
      </c>
      <c r="L1467" t="s">
        <v>1255</v>
      </c>
      <c r="M1467" t="s">
        <v>1255</v>
      </c>
      <c r="N1467" t="s">
        <v>1255</v>
      </c>
      <c r="O1467" t="s">
        <v>1255</v>
      </c>
      <c r="P1467" t="s">
        <v>1255</v>
      </c>
    </row>
    <row r="1468" spans="1:16">
      <c r="A1468" t="s">
        <v>1255</v>
      </c>
      <c r="B1468" t="s">
        <v>1255</v>
      </c>
      <c r="C1468" t="s">
        <v>11811</v>
      </c>
      <c r="D1468" t="s">
        <v>11812</v>
      </c>
      <c r="E1468" t="s">
        <v>9646</v>
      </c>
      <c r="F1468" t="s">
        <v>11813</v>
      </c>
      <c r="G1468" t="s">
        <v>1255</v>
      </c>
      <c r="H1468" t="s">
        <v>1255</v>
      </c>
      <c r="I1468" t="s">
        <v>1255</v>
      </c>
      <c r="J1468" t="s">
        <v>1255</v>
      </c>
      <c r="K1468" t="s">
        <v>1255</v>
      </c>
      <c r="L1468" t="s">
        <v>1255</v>
      </c>
      <c r="M1468" t="s">
        <v>1255</v>
      </c>
      <c r="N1468" t="s">
        <v>1255</v>
      </c>
      <c r="O1468" t="s">
        <v>1255</v>
      </c>
      <c r="P1468" t="s">
        <v>1255</v>
      </c>
    </row>
    <row r="1469" spans="1:16">
      <c r="A1469" t="s">
        <v>1255</v>
      </c>
      <c r="B1469" t="s">
        <v>1255</v>
      </c>
      <c r="C1469" t="s">
        <v>11811</v>
      </c>
      <c r="D1469" t="s">
        <v>11814</v>
      </c>
      <c r="E1469" t="s">
        <v>9646</v>
      </c>
      <c r="F1469" t="s">
        <v>11815</v>
      </c>
      <c r="G1469" t="s">
        <v>1255</v>
      </c>
      <c r="H1469" t="s">
        <v>1255</v>
      </c>
      <c r="I1469" t="s">
        <v>1255</v>
      </c>
      <c r="J1469" t="s">
        <v>1255</v>
      </c>
      <c r="K1469" t="s">
        <v>1255</v>
      </c>
      <c r="L1469" t="s">
        <v>1255</v>
      </c>
      <c r="M1469" t="s">
        <v>1255</v>
      </c>
      <c r="N1469" t="s">
        <v>1255</v>
      </c>
      <c r="O1469" t="s">
        <v>1255</v>
      </c>
      <c r="P1469" t="s">
        <v>1255</v>
      </c>
    </row>
    <row r="1470" spans="1:16">
      <c r="A1470" t="s">
        <v>1255</v>
      </c>
      <c r="B1470" t="s">
        <v>1255</v>
      </c>
      <c r="C1470" t="s">
        <v>11811</v>
      </c>
      <c r="D1470" t="s">
        <v>11816</v>
      </c>
      <c r="E1470" t="s">
        <v>9646</v>
      </c>
      <c r="F1470" t="s">
        <v>11817</v>
      </c>
      <c r="G1470" t="s">
        <v>1255</v>
      </c>
      <c r="H1470" t="s">
        <v>1255</v>
      </c>
      <c r="I1470" t="s">
        <v>1255</v>
      </c>
      <c r="J1470" t="s">
        <v>1255</v>
      </c>
      <c r="K1470" t="s">
        <v>1255</v>
      </c>
      <c r="L1470" t="s">
        <v>1255</v>
      </c>
      <c r="M1470" t="s">
        <v>1255</v>
      </c>
      <c r="N1470" t="s">
        <v>1255</v>
      </c>
      <c r="O1470" t="s">
        <v>1255</v>
      </c>
      <c r="P1470" t="s">
        <v>1255</v>
      </c>
    </row>
    <row r="1471" spans="1:16">
      <c r="A1471" t="s">
        <v>1255</v>
      </c>
      <c r="B1471" t="s">
        <v>1255</v>
      </c>
      <c r="C1471" t="s">
        <v>11811</v>
      </c>
      <c r="D1471" t="s">
        <v>11818</v>
      </c>
      <c r="E1471" t="s">
        <v>9646</v>
      </c>
      <c r="F1471" t="s">
        <v>10626</v>
      </c>
      <c r="G1471" t="s">
        <v>1255</v>
      </c>
      <c r="H1471" t="s">
        <v>1255</v>
      </c>
      <c r="I1471" t="s">
        <v>1255</v>
      </c>
      <c r="J1471" t="s">
        <v>1255</v>
      </c>
      <c r="K1471" t="s">
        <v>1255</v>
      </c>
      <c r="L1471" t="s">
        <v>1255</v>
      </c>
      <c r="M1471" t="s">
        <v>1255</v>
      </c>
      <c r="N1471" t="s">
        <v>1255</v>
      </c>
      <c r="O1471" t="s">
        <v>1255</v>
      </c>
      <c r="P1471" t="s">
        <v>1255</v>
      </c>
    </row>
    <row r="1472" spans="1:16">
      <c r="A1472" t="s">
        <v>1255</v>
      </c>
      <c r="B1472" t="s">
        <v>1255</v>
      </c>
      <c r="C1472" t="s">
        <v>11811</v>
      </c>
      <c r="D1472" t="s">
        <v>11819</v>
      </c>
      <c r="E1472" t="s">
        <v>9646</v>
      </c>
      <c r="F1472" t="s">
        <v>10764</v>
      </c>
      <c r="G1472" t="s">
        <v>1255</v>
      </c>
      <c r="H1472" t="s">
        <v>1255</v>
      </c>
      <c r="I1472" t="s">
        <v>1255</v>
      </c>
      <c r="J1472" t="s">
        <v>1255</v>
      </c>
      <c r="K1472" t="s">
        <v>1255</v>
      </c>
      <c r="L1472" t="s">
        <v>1255</v>
      </c>
      <c r="M1472" t="s">
        <v>1255</v>
      </c>
      <c r="N1472" t="s">
        <v>1255</v>
      </c>
      <c r="O1472" t="s">
        <v>1255</v>
      </c>
      <c r="P1472" t="s">
        <v>1255</v>
      </c>
    </row>
    <row r="1473" spans="1:16">
      <c r="A1473" t="s">
        <v>1255</v>
      </c>
      <c r="B1473" t="s">
        <v>1255</v>
      </c>
      <c r="C1473" t="s">
        <v>11811</v>
      </c>
      <c r="D1473" t="s">
        <v>11820</v>
      </c>
      <c r="E1473" t="s">
        <v>9646</v>
      </c>
      <c r="F1473" t="s">
        <v>11821</v>
      </c>
      <c r="G1473" t="s">
        <v>1255</v>
      </c>
      <c r="H1473" t="s">
        <v>1255</v>
      </c>
      <c r="I1473" t="s">
        <v>1255</v>
      </c>
      <c r="J1473" t="s">
        <v>1255</v>
      </c>
      <c r="K1473" t="s">
        <v>1255</v>
      </c>
      <c r="L1473" t="s">
        <v>1255</v>
      </c>
      <c r="M1473" t="s">
        <v>1255</v>
      </c>
      <c r="N1473" t="s">
        <v>1255</v>
      </c>
      <c r="O1473" t="s">
        <v>1255</v>
      </c>
      <c r="P1473" t="s">
        <v>1255</v>
      </c>
    </row>
    <row r="1474" spans="1:16">
      <c r="A1474" t="s">
        <v>1255</v>
      </c>
      <c r="B1474" t="s">
        <v>1255</v>
      </c>
      <c r="C1474" t="s">
        <v>11811</v>
      </c>
      <c r="D1474" t="s">
        <v>11822</v>
      </c>
      <c r="E1474" t="s">
        <v>9646</v>
      </c>
      <c r="F1474" t="s">
        <v>11815</v>
      </c>
      <c r="G1474" t="s">
        <v>1255</v>
      </c>
      <c r="H1474" t="s">
        <v>1255</v>
      </c>
      <c r="I1474" t="s">
        <v>1255</v>
      </c>
      <c r="J1474" t="s">
        <v>1255</v>
      </c>
      <c r="K1474" t="s">
        <v>1255</v>
      </c>
      <c r="L1474" t="s">
        <v>1255</v>
      </c>
      <c r="M1474" t="s">
        <v>1255</v>
      </c>
      <c r="N1474" t="s">
        <v>1255</v>
      </c>
      <c r="O1474" t="s">
        <v>1255</v>
      </c>
      <c r="P1474" t="s">
        <v>1255</v>
      </c>
    </row>
    <row r="1475" spans="1:16">
      <c r="A1475" t="s">
        <v>1255</v>
      </c>
      <c r="B1475" t="s">
        <v>1255</v>
      </c>
      <c r="C1475" t="s">
        <v>11811</v>
      </c>
      <c r="D1475" t="s">
        <v>11823</v>
      </c>
      <c r="E1475" t="s">
        <v>11305</v>
      </c>
      <c r="F1475" t="s">
        <v>1255</v>
      </c>
      <c r="G1475" t="s">
        <v>1255</v>
      </c>
      <c r="H1475" t="s">
        <v>1255</v>
      </c>
      <c r="I1475" t="s">
        <v>1255</v>
      </c>
      <c r="J1475" t="s">
        <v>1255</v>
      </c>
      <c r="K1475" t="s">
        <v>1255</v>
      </c>
      <c r="L1475" t="s">
        <v>1255</v>
      </c>
      <c r="M1475" t="s">
        <v>1255</v>
      </c>
      <c r="N1475" t="s">
        <v>1255</v>
      </c>
      <c r="O1475" t="s">
        <v>1255</v>
      </c>
      <c r="P1475" t="s">
        <v>1255</v>
      </c>
    </row>
    <row r="1476" spans="1:16">
      <c r="A1476" t="s">
        <v>1255</v>
      </c>
      <c r="B1476" t="s">
        <v>1255</v>
      </c>
      <c r="C1476" t="s">
        <v>11824</v>
      </c>
      <c r="D1476" t="s">
        <v>11825</v>
      </c>
      <c r="E1476" t="s">
        <v>9705</v>
      </c>
      <c r="F1476" t="s">
        <v>9646</v>
      </c>
      <c r="G1476" t="s">
        <v>1255</v>
      </c>
      <c r="H1476" t="s">
        <v>1255</v>
      </c>
      <c r="I1476" t="s">
        <v>1255</v>
      </c>
      <c r="J1476" t="s">
        <v>1255</v>
      </c>
      <c r="K1476" t="s">
        <v>1255</v>
      </c>
      <c r="L1476" t="s">
        <v>1255</v>
      </c>
      <c r="M1476" t="s">
        <v>1255</v>
      </c>
      <c r="N1476" t="s">
        <v>1255</v>
      </c>
      <c r="O1476" t="s">
        <v>1255</v>
      </c>
      <c r="P1476" t="s">
        <v>1255</v>
      </c>
    </row>
    <row r="1477" spans="1:16">
      <c r="A1477" t="s">
        <v>1255</v>
      </c>
      <c r="B1477" t="s">
        <v>11826</v>
      </c>
      <c r="C1477" t="s">
        <v>11801</v>
      </c>
      <c r="D1477" t="s">
        <v>11827</v>
      </c>
      <c r="E1477" t="s">
        <v>9646</v>
      </c>
      <c r="F1477" t="s">
        <v>11828</v>
      </c>
      <c r="G1477" t="s">
        <v>11829</v>
      </c>
      <c r="H1477" t="s">
        <v>1255</v>
      </c>
      <c r="I1477" t="s">
        <v>1255</v>
      </c>
      <c r="J1477" t="s">
        <v>1255</v>
      </c>
      <c r="K1477" t="s">
        <v>1255</v>
      </c>
      <c r="L1477" t="s">
        <v>1255</v>
      </c>
      <c r="M1477" t="s">
        <v>1255</v>
      </c>
      <c r="N1477" t="s">
        <v>1255</v>
      </c>
      <c r="O1477" t="s">
        <v>1255</v>
      </c>
      <c r="P1477" t="s">
        <v>1255</v>
      </c>
    </row>
    <row r="1478" spans="1:16">
      <c r="A1478" t="s">
        <v>1255</v>
      </c>
      <c r="B1478" t="s">
        <v>11830</v>
      </c>
      <c r="C1478" t="s">
        <v>11801</v>
      </c>
      <c r="D1478" t="s">
        <v>11831</v>
      </c>
      <c r="E1478" t="s">
        <v>9646</v>
      </c>
      <c r="F1478" t="s">
        <v>10806</v>
      </c>
      <c r="G1478" t="s">
        <v>11832</v>
      </c>
      <c r="H1478" t="s">
        <v>1255</v>
      </c>
      <c r="I1478" t="s">
        <v>1255</v>
      </c>
      <c r="J1478" t="s">
        <v>1255</v>
      </c>
      <c r="K1478" t="s">
        <v>1255</v>
      </c>
      <c r="L1478" t="s">
        <v>1255</v>
      </c>
      <c r="M1478" t="s">
        <v>1255</v>
      </c>
      <c r="N1478" t="s">
        <v>1255</v>
      </c>
      <c r="O1478" t="s">
        <v>1255</v>
      </c>
      <c r="P1478" t="s">
        <v>1255</v>
      </c>
    </row>
    <row r="1479" spans="1:16">
      <c r="A1479" t="s">
        <v>1255</v>
      </c>
      <c r="B1479" t="s">
        <v>11833</v>
      </c>
      <c r="C1479" t="s">
        <v>11801</v>
      </c>
      <c r="D1479" t="s">
        <v>11834</v>
      </c>
      <c r="E1479" t="s">
        <v>9646</v>
      </c>
      <c r="F1479" t="s">
        <v>11835</v>
      </c>
      <c r="G1479" t="s">
        <v>11836</v>
      </c>
      <c r="H1479" t="s">
        <v>1255</v>
      </c>
      <c r="I1479" t="s">
        <v>1255</v>
      </c>
      <c r="J1479" t="s">
        <v>1255</v>
      </c>
      <c r="K1479" t="s">
        <v>1255</v>
      </c>
      <c r="L1479" t="s">
        <v>1255</v>
      </c>
      <c r="M1479" t="s">
        <v>1255</v>
      </c>
      <c r="N1479" t="s">
        <v>1255</v>
      </c>
      <c r="O1479" t="s">
        <v>1255</v>
      </c>
      <c r="P1479" t="s">
        <v>1255</v>
      </c>
    </row>
    <row r="1480" spans="1:16">
      <c r="A1480" t="s">
        <v>1255</v>
      </c>
      <c r="B1480" t="s">
        <v>1255</v>
      </c>
      <c r="C1480" t="s">
        <v>11801</v>
      </c>
      <c r="D1480" t="s">
        <v>11837</v>
      </c>
      <c r="E1480" t="s">
        <v>9828</v>
      </c>
      <c r="F1480" t="s">
        <v>1255</v>
      </c>
      <c r="G1480" t="s">
        <v>1255</v>
      </c>
      <c r="H1480" t="s">
        <v>1255</v>
      </c>
      <c r="I1480" t="s">
        <v>1255</v>
      </c>
      <c r="J1480" t="s">
        <v>1255</v>
      </c>
      <c r="K1480" t="s">
        <v>1255</v>
      </c>
      <c r="L1480" t="s">
        <v>1255</v>
      </c>
      <c r="M1480" t="s">
        <v>1255</v>
      </c>
      <c r="N1480" t="s">
        <v>1255</v>
      </c>
      <c r="O1480" t="s">
        <v>1255</v>
      </c>
      <c r="P1480" t="s">
        <v>1255</v>
      </c>
    </row>
    <row r="1481" spans="1:16">
      <c r="A1481" t="s">
        <v>1255</v>
      </c>
      <c r="B1481" t="s">
        <v>1255</v>
      </c>
      <c r="C1481" t="s">
        <v>11801</v>
      </c>
      <c r="D1481" t="s">
        <v>11838</v>
      </c>
      <c r="E1481" t="s">
        <v>9645</v>
      </c>
      <c r="F1481" t="s">
        <v>9646</v>
      </c>
      <c r="G1481" t="s">
        <v>1255</v>
      </c>
      <c r="H1481" t="s">
        <v>1255</v>
      </c>
      <c r="I1481" t="s">
        <v>1255</v>
      </c>
      <c r="J1481" t="s">
        <v>1255</v>
      </c>
      <c r="K1481" t="s">
        <v>1255</v>
      </c>
      <c r="L1481" t="s">
        <v>1255</v>
      </c>
      <c r="M1481" t="s">
        <v>1255</v>
      </c>
      <c r="N1481" t="s">
        <v>1255</v>
      </c>
      <c r="O1481" t="s">
        <v>1255</v>
      </c>
      <c r="P1481" t="s">
        <v>1255</v>
      </c>
    </row>
    <row r="1482" spans="1:16">
      <c r="A1482" t="s">
        <v>1255</v>
      </c>
      <c r="B1482" t="s">
        <v>1255</v>
      </c>
      <c r="C1482" t="s">
        <v>11801</v>
      </c>
      <c r="D1482" t="s">
        <v>11839</v>
      </c>
      <c r="E1482" t="s">
        <v>9753</v>
      </c>
      <c r="F1482" t="s">
        <v>9646</v>
      </c>
      <c r="G1482" t="s">
        <v>1255</v>
      </c>
      <c r="H1482" t="s">
        <v>1255</v>
      </c>
      <c r="I1482" t="s">
        <v>1255</v>
      </c>
      <c r="J1482" t="s">
        <v>1255</v>
      </c>
      <c r="K1482" t="s">
        <v>1255</v>
      </c>
      <c r="L1482" t="s">
        <v>1255</v>
      </c>
      <c r="M1482" t="s">
        <v>1255</v>
      </c>
      <c r="N1482" t="s">
        <v>1255</v>
      </c>
      <c r="O1482" t="s">
        <v>1255</v>
      </c>
      <c r="P1482" t="s">
        <v>1255</v>
      </c>
    </row>
    <row r="1483" spans="1:16">
      <c r="A1483" t="s">
        <v>11840</v>
      </c>
      <c r="B1483" t="s">
        <v>11841</v>
      </c>
      <c r="C1483" t="s">
        <v>11842</v>
      </c>
      <c r="D1483" t="s">
        <v>11843</v>
      </c>
      <c r="E1483" t="s">
        <v>9705</v>
      </c>
      <c r="F1483" t="s">
        <v>9646</v>
      </c>
      <c r="G1483" t="s">
        <v>1255</v>
      </c>
      <c r="H1483" t="s">
        <v>1255</v>
      </c>
      <c r="I1483" t="s">
        <v>1255</v>
      </c>
      <c r="J1483" t="s">
        <v>1255</v>
      </c>
      <c r="K1483" t="s">
        <v>1255</v>
      </c>
      <c r="L1483" t="s">
        <v>1255</v>
      </c>
      <c r="M1483" t="s">
        <v>1255</v>
      </c>
      <c r="N1483" t="s">
        <v>1255</v>
      </c>
      <c r="O1483" t="s">
        <v>1255</v>
      </c>
      <c r="P1483" t="s">
        <v>1255</v>
      </c>
    </row>
    <row r="1484" spans="1:16">
      <c r="A1484" t="s">
        <v>1255</v>
      </c>
      <c r="B1484" t="s">
        <v>11841</v>
      </c>
      <c r="C1484" t="s">
        <v>11842</v>
      </c>
      <c r="D1484" t="s">
        <v>11844</v>
      </c>
      <c r="E1484" t="s">
        <v>9705</v>
      </c>
      <c r="F1484" t="s">
        <v>1255</v>
      </c>
      <c r="G1484" t="s">
        <v>1255</v>
      </c>
      <c r="H1484" t="s">
        <v>1255</v>
      </c>
      <c r="I1484" t="s">
        <v>1255</v>
      </c>
      <c r="J1484" t="s">
        <v>1255</v>
      </c>
      <c r="K1484" t="s">
        <v>1255</v>
      </c>
      <c r="L1484" t="s">
        <v>1255</v>
      </c>
      <c r="M1484" t="s">
        <v>1255</v>
      </c>
      <c r="N1484" t="s">
        <v>1255</v>
      </c>
      <c r="O1484" t="s">
        <v>1255</v>
      </c>
      <c r="P1484" t="s">
        <v>1255</v>
      </c>
    </row>
    <row r="1485" spans="1:16">
      <c r="A1485" t="s">
        <v>1255</v>
      </c>
      <c r="B1485" t="s">
        <v>11841</v>
      </c>
      <c r="C1485" t="s">
        <v>11842</v>
      </c>
      <c r="D1485" t="s">
        <v>11845</v>
      </c>
      <c r="E1485" t="s">
        <v>9705</v>
      </c>
      <c r="F1485" t="s">
        <v>1255</v>
      </c>
      <c r="G1485" t="s">
        <v>1255</v>
      </c>
      <c r="H1485" t="s">
        <v>1255</v>
      </c>
      <c r="I1485" t="s">
        <v>1255</v>
      </c>
      <c r="J1485" t="s">
        <v>1255</v>
      </c>
      <c r="K1485" t="s">
        <v>1255</v>
      </c>
      <c r="L1485" t="s">
        <v>1255</v>
      </c>
      <c r="M1485" t="s">
        <v>1255</v>
      </c>
      <c r="N1485" t="s">
        <v>1255</v>
      </c>
      <c r="O1485" t="s">
        <v>1255</v>
      </c>
      <c r="P1485" t="s">
        <v>1255</v>
      </c>
    </row>
    <row r="1486" spans="1:16">
      <c r="A1486" t="s">
        <v>1255</v>
      </c>
      <c r="B1486" t="s">
        <v>11841</v>
      </c>
      <c r="C1486" t="s">
        <v>11842</v>
      </c>
      <c r="D1486" t="s">
        <v>11846</v>
      </c>
      <c r="E1486" t="s">
        <v>9705</v>
      </c>
      <c r="F1486" t="s">
        <v>1255</v>
      </c>
      <c r="G1486" t="s">
        <v>1255</v>
      </c>
      <c r="H1486" t="s">
        <v>1255</v>
      </c>
      <c r="I1486" t="s">
        <v>1255</v>
      </c>
      <c r="J1486" t="s">
        <v>1255</v>
      </c>
      <c r="K1486" t="s">
        <v>1255</v>
      </c>
      <c r="L1486" t="s">
        <v>1255</v>
      </c>
      <c r="M1486" t="s">
        <v>1255</v>
      </c>
      <c r="N1486" t="s">
        <v>1255</v>
      </c>
      <c r="O1486" t="s">
        <v>1255</v>
      </c>
      <c r="P1486" t="s">
        <v>1255</v>
      </c>
    </row>
    <row r="1487" spans="1:16">
      <c r="A1487" t="s">
        <v>1255</v>
      </c>
      <c r="B1487" t="s">
        <v>11841</v>
      </c>
      <c r="C1487" t="s">
        <v>11842</v>
      </c>
      <c r="D1487" t="s">
        <v>11847</v>
      </c>
      <c r="E1487" t="s">
        <v>9705</v>
      </c>
      <c r="F1487" t="s">
        <v>1255</v>
      </c>
      <c r="G1487" t="s">
        <v>1255</v>
      </c>
      <c r="H1487" t="s">
        <v>1255</v>
      </c>
      <c r="I1487" t="s">
        <v>1255</v>
      </c>
      <c r="J1487" t="s">
        <v>1255</v>
      </c>
      <c r="K1487" t="s">
        <v>1255</v>
      </c>
      <c r="L1487" t="s">
        <v>1255</v>
      </c>
      <c r="M1487" t="s">
        <v>1255</v>
      </c>
      <c r="N1487" t="s">
        <v>1255</v>
      </c>
      <c r="O1487" t="s">
        <v>1255</v>
      </c>
      <c r="P1487" t="s">
        <v>1255</v>
      </c>
    </row>
    <row r="1488" spans="1:16">
      <c r="A1488" t="s">
        <v>1255</v>
      </c>
      <c r="B1488" t="s">
        <v>1255</v>
      </c>
      <c r="C1488" t="s">
        <v>1255</v>
      </c>
      <c r="D1488" t="s">
        <v>11848</v>
      </c>
      <c r="E1488" t="s">
        <v>9646</v>
      </c>
      <c r="F1488" t="s">
        <v>11849</v>
      </c>
      <c r="G1488" t="s">
        <v>1255</v>
      </c>
      <c r="H1488" t="s">
        <v>1255</v>
      </c>
      <c r="I1488" t="s">
        <v>1255</v>
      </c>
      <c r="J1488" t="s">
        <v>1255</v>
      </c>
      <c r="K1488" t="s">
        <v>1255</v>
      </c>
      <c r="L1488" t="s">
        <v>1255</v>
      </c>
      <c r="M1488" t="s">
        <v>1255</v>
      </c>
      <c r="N1488" t="s">
        <v>1255</v>
      </c>
      <c r="O1488" t="s">
        <v>1255</v>
      </c>
      <c r="P1488" t="s">
        <v>1255</v>
      </c>
    </row>
    <row r="1489" spans="1:16">
      <c r="A1489" t="s">
        <v>1255</v>
      </c>
      <c r="B1489" t="s">
        <v>1255</v>
      </c>
      <c r="C1489" t="s">
        <v>11850</v>
      </c>
      <c r="D1489" t="s">
        <v>11851</v>
      </c>
      <c r="E1489" t="s">
        <v>9646</v>
      </c>
      <c r="F1489" t="s">
        <v>11852</v>
      </c>
      <c r="G1489" t="s">
        <v>1255</v>
      </c>
      <c r="H1489" t="s">
        <v>1255</v>
      </c>
      <c r="I1489" t="s">
        <v>1255</v>
      </c>
      <c r="J1489" t="s">
        <v>1255</v>
      </c>
      <c r="K1489" t="s">
        <v>1255</v>
      </c>
      <c r="L1489" t="s">
        <v>1255</v>
      </c>
      <c r="M1489" t="s">
        <v>1255</v>
      </c>
      <c r="N1489" t="s">
        <v>1255</v>
      </c>
      <c r="O1489" t="s">
        <v>1255</v>
      </c>
      <c r="P1489" t="s">
        <v>1255</v>
      </c>
    </row>
    <row r="1490" spans="1:16">
      <c r="A1490" t="s">
        <v>1255</v>
      </c>
      <c r="B1490" t="s">
        <v>1255</v>
      </c>
      <c r="C1490" t="s">
        <v>11850</v>
      </c>
      <c r="D1490" t="s">
        <v>11851</v>
      </c>
      <c r="E1490" t="s">
        <v>9646</v>
      </c>
      <c r="F1490" t="s">
        <v>11849</v>
      </c>
      <c r="G1490" t="s">
        <v>1255</v>
      </c>
      <c r="H1490" t="s">
        <v>1255</v>
      </c>
      <c r="I1490" t="s">
        <v>1255</v>
      </c>
      <c r="J1490" t="s">
        <v>1255</v>
      </c>
      <c r="K1490" t="s">
        <v>1255</v>
      </c>
      <c r="L1490" t="s">
        <v>1255</v>
      </c>
      <c r="M1490" t="s">
        <v>1255</v>
      </c>
      <c r="N1490" t="s">
        <v>1255</v>
      </c>
      <c r="O1490" t="s">
        <v>1255</v>
      </c>
      <c r="P1490" t="s">
        <v>1255</v>
      </c>
    </row>
    <row r="1491" spans="1:16">
      <c r="A1491" t="s">
        <v>1255</v>
      </c>
      <c r="B1491" t="s">
        <v>11853</v>
      </c>
      <c r="C1491" t="s">
        <v>11850</v>
      </c>
      <c r="D1491" t="s">
        <v>11854</v>
      </c>
      <c r="E1491" t="s">
        <v>11855</v>
      </c>
      <c r="F1491" t="s">
        <v>9646</v>
      </c>
      <c r="G1491" t="s">
        <v>1255</v>
      </c>
      <c r="H1491" t="s">
        <v>1255</v>
      </c>
      <c r="I1491" t="s">
        <v>1255</v>
      </c>
      <c r="J1491" t="s">
        <v>1255</v>
      </c>
      <c r="K1491" t="s">
        <v>1255</v>
      </c>
      <c r="L1491" t="s">
        <v>1255</v>
      </c>
      <c r="M1491" t="s">
        <v>1255</v>
      </c>
      <c r="N1491" t="s">
        <v>1255</v>
      </c>
      <c r="O1491" t="s">
        <v>1255</v>
      </c>
      <c r="P1491" t="s">
        <v>1255</v>
      </c>
    </row>
    <row r="1492" spans="1:16">
      <c r="A1492" t="s">
        <v>1255</v>
      </c>
      <c r="B1492" t="s">
        <v>1255</v>
      </c>
      <c r="C1492" t="s">
        <v>11850</v>
      </c>
      <c r="D1492" t="s">
        <v>11856</v>
      </c>
      <c r="E1492" t="s">
        <v>11857</v>
      </c>
      <c r="F1492" t="s">
        <v>9646</v>
      </c>
      <c r="G1492" t="s">
        <v>10086</v>
      </c>
      <c r="H1492" t="s">
        <v>1255</v>
      </c>
      <c r="I1492" t="s">
        <v>1255</v>
      </c>
      <c r="J1492" t="s">
        <v>1255</v>
      </c>
      <c r="K1492" t="s">
        <v>1255</v>
      </c>
      <c r="L1492" t="s">
        <v>1255</v>
      </c>
      <c r="M1492" t="s">
        <v>1255</v>
      </c>
      <c r="N1492" t="s">
        <v>1255</v>
      </c>
      <c r="O1492" t="s">
        <v>1255</v>
      </c>
      <c r="P1492" t="s">
        <v>1255</v>
      </c>
    </row>
    <row r="1493" spans="1:16">
      <c r="A1493" t="s">
        <v>1255</v>
      </c>
      <c r="B1493" t="s">
        <v>1255</v>
      </c>
      <c r="C1493" t="s">
        <v>11850</v>
      </c>
      <c r="D1493" t="s">
        <v>11858</v>
      </c>
      <c r="E1493" t="s">
        <v>11859</v>
      </c>
      <c r="F1493" t="s">
        <v>9646</v>
      </c>
      <c r="G1493" t="s">
        <v>1255</v>
      </c>
      <c r="H1493" t="s">
        <v>1255</v>
      </c>
      <c r="I1493" t="s">
        <v>1255</v>
      </c>
      <c r="J1493" t="s">
        <v>1255</v>
      </c>
      <c r="K1493" t="s">
        <v>1255</v>
      </c>
      <c r="L1493" t="s">
        <v>1255</v>
      </c>
      <c r="M1493" t="s">
        <v>1255</v>
      </c>
      <c r="N1493" t="s">
        <v>1255</v>
      </c>
      <c r="O1493" t="s">
        <v>1255</v>
      </c>
      <c r="P1493" t="s">
        <v>1255</v>
      </c>
    </row>
    <row r="1494" spans="1:16">
      <c r="A1494" t="s">
        <v>1255</v>
      </c>
      <c r="B1494" t="s">
        <v>1255</v>
      </c>
      <c r="C1494" t="s">
        <v>11850</v>
      </c>
      <c r="D1494" t="s">
        <v>11860</v>
      </c>
      <c r="E1494" t="s">
        <v>9680</v>
      </c>
      <c r="F1494" t="s">
        <v>9646</v>
      </c>
      <c r="G1494" t="s">
        <v>1255</v>
      </c>
      <c r="H1494" t="s">
        <v>1255</v>
      </c>
      <c r="I1494" t="s">
        <v>1255</v>
      </c>
      <c r="J1494" t="s">
        <v>1255</v>
      </c>
      <c r="K1494" t="s">
        <v>1255</v>
      </c>
      <c r="L1494" t="s">
        <v>1255</v>
      </c>
      <c r="M1494" t="s">
        <v>1255</v>
      </c>
      <c r="N1494" t="s">
        <v>1255</v>
      </c>
      <c r="O1494" t="s">
        <v>1255</v>
      </c>
      <c r="P1494" t="s">
        <v>1255</v>
      </c>
    </row>
    <row r="1495" spans="1:16">
      <c r="A1495" t="s">
        <v>1255</v>
      </c>
      <c r="B1495" t="s">
        <v>1255</v>
      </c>
      <c r="C1495" t="s">
        <v>11850</v>
      </c>
      <c r="D1495" t="s">
        <v>11861</v>
      </c>
      <c r="E1495" t="s">
        <v>9797</v>
      </c>
      <c r="F1495" t="s">
        <v>9646</v>
      </c>
      <c r="G1495" t="s">
        <v>10086</v>
      </c>
      <c r="H1495" t="s">
        <v>1255</v>
      </c>
      <c r="I1495" t="s">
        <v>1255</v>
      </c>
      <c r="J1495" t="s">
        <v>1255</v>
      </c>
      <c r="K1495" t="s">
        <v>1255</v>
      </c>
      <c r="L1495" t="s">
        <v>1255</v>
      </c>
      <c r="M1495" t="s">
        <v>1255</v>
      </c>
      <c r="N1495" t="s">
        <v>1255</v>
      </c>
      <c r="O1495" t="s">
        <v>1255</v>
      </c>
      <c r="P1495" t="s">
        <v>1255</v>
      </c>
    </row>
    <row r="1496" spans="1:16">
      <c r="A1496" t="s">
        <v>1255</v>
      </c>
      <c r="B1496" t="s">
        <v>1255</v>
      </c>
      <c r="C1496" t="s">
        <v>11862</v>
      </c>
      <c r="D1496" t="s">
        <v>11863</v>
      </c>
      <c r="E1496" t="s">
        <v>9737</v>
      </c>
      <c r="F1496" t="s">
        <v>9646</v>
      </c>
      <c r="G1496" t="s">
        <v>1255</v>
      </c>
      <c r="H1496" t="s">
        <v>1255</v>
      </c>
      <c r="I1496" t="s">
        <v>1255</v>
      </c>
      <c r="J1496" t="s">
        <v>1255</v>
      </c>
      <c r="K1496" t="s">
        <v>1255</v>
      </c>
      <c r="L1496" t="s">
        <v>1255</v>
      </c>
      <c r="M1496" t="s">
        <v>1255</v>
      </c>
      <c r="N1496" t="s">
        <v>1255</v>
      </c>
      <c r="O1496" t="s">
        <v>1255</v>
      </c>
      <c r="P1496" t="s">
        <v>1255</v>
      </c>
    </row>
    <row r="1497" spans="1:16">
      <c r="A1497" t="s">
        <v>1255</v>
      </c>
      <c r="B1497" t="s">
        <v>1255</v>
      </c>
      <c r="C1497" t="s">
        <v>11862</v>
      </c>
      <c r="D1497" t="s">
        <v>11864</v>
      </c>
      <c r="E1497" t="s">
        <v>9730</v>
      </c>
      <c r="F1497" t="s">
        <v>9646</v>
      </c>
      <c r="G1497" t="s">
        <v>1255</v>
      </c>
      <c r="H1497" t="s">
        <v>1255</v>
      </c>
      <c r="I1497" t="s">
        <v>1255</v>
      </c>
      <c r="J1497" t="s">
        <v>1255</v>
      </c>
      <c r="K1497" t="s">
        <v>1255</v>
      </c>
      <c r="L1497" t="s">
        <v>1255</v>
      </c>
      <c r="M1497" t="s">
        <v>1255</v>
      </c>
      <c r="N1497" t="s">
        <v>1255</v>
      </c>
      <c r="O1497" t="s">
        <v>1255</v>
      </c>
      <c r="P1497" t="s">
        <v>1255</v>
      </c>
    </row>
    <row r="1498" spans="1:16">
      <c r="A1498" t="s">
        <v>1255</v>
      </c>
      <c r="B1498" t="s">
        <v>1255</v>
      </c>
      <c r="C1498" t="s">
        <v>11862</v>
      </c>
      <c r="D1498" t="s">
        <v>11865</v>
      </c>
      <c r="E1498" t="s">
        <v>9645</v>
      </c>
      <c r="F1498" t="s">
        <v>9646</v>
      </c>
      <c r="G1498" t="s">
        <v>1255</v>
      </c>
      <c r="H1498" t="s">
        <v>1255</v>
      </c>
      <c r="I1498" t="s">
        <v>1255</v>
      </c>
      <c r="J1498" t="s">
        <v>1255</v>
      </c>
      <c r="K1498" t="s">
        <v>1255</v>
      </c>
      <c r="L1498" t="s">
        <v>1255</v>
      </c>
      <c r="M1498" t="s">
        <v>1255</v>
      </c>
      <c r="N1498" t="s">
        <v>1255</v>
      </c>
      <c r="O1498" t="s">
        <v>1255</v>
      </c>
      <c r="P1498" t="s">
        <v>1255</v>
      </c>
    </row>
    <row r="1499" spans="1:16">
      <c r="A1499" t="s">
        <v>1255</v>
      </c>
      <c r="B1499" t="s">
        <v>1255</v>
      </c>
      <c r="C1499" t="s">
        <v>11866</v>
      </c>
      <c r="D1499" t="s">
        <v>11867</v>
      </c>
      <c r="E1499" t="s">
        <v>10608</v>
      </c>
      <c r="F1499" t="s">
        <v>9646</v>
      </c>
      <c r="G1499" t="s">
        <v>1255</v>
      </c>
      <c r="H1499" t="s">
        <v>1255</v>
      </c>
      <c r="I1499" t="s">
        <v>1255</v>
      </c>
      <c r="J1499" t="s">
        <v>1255</v>
      </c>
      <c r="K1499" t="s">
        <v>1255</v>
      </c>
      <c r="L1499" t="s">
        <v>1255</v>
      </c>
      <c r="M1499" t="s">
        <v>1255</v>
      </c>
      <c r="N1499" t="s">
        <v>1255</v>
      </c>
      <c r="O1499" t="s">
        <v>1255</v>
      </c>
      <c r="P1499" t="s">
        <v>1255</v>
      </c>
    </row>
    <row r="1500" spans="1:16">
      <c r="A1500" t="s">
        <v>1255</v>
      </c>
      <c r="B1500" t="s">
        <v>1255</v>
      </c>
      <c r="C1500" t="s">
        <v>11866</v>
      </c>
      <c r="D1500" t="s">
        <v>11868</v>
      </c>
      <c r="E1500" t="s">
        <v>9700</v>
      </c>
      <c r="F1500" t="s">
        <v>9646</v>
      </c>
      <c r="G1500" t="s">
        <v>1255</v>
      </c>
      <c r="H1500" t="s">
        <v>1255</v>
      </c>
      <c r="I1500" t="s">
        <v>1255</v>
      </c>
      <c r="J1500" t="s">
        <v>1255</v>
      </c>
      <c r="K1500" t="s">
        <v>1255</v>
      </c>
      <c r="L1500" t="s">
        <v>1255</v>
      </c>
      <c r="M1500" t="s">
        <v>1255</v>
      </c>
      <c r="N1500" t="s">
        <v>1255</v>
      </c>
      <c r="O1500" t="s">
        <v>1255</v>
      </c>
      <c r="P1500" t="s">
        <v>1255</v>
      </c>
    </row>
    <row r="1501" spans="1:16">
      <c r="A1501" t="s">
        <v>1255</v>
      </c>
      <c r="B1501" t="s">
        <v>1255</v>
      </c>
      <c r="C1501" t="s">
        <v>11866</v>
      </c>
      <c r="D1501" t="s">
        <v>11869</v>
      </c>
      <c r="E1501" t="s">
        <v>10608</v>
      </c>
      <c r="F1501" t="s">
        <v>9646</v>
      </c>
      <c r="G1501" t="s">
        <v>1255</v>
      </c>
      <c r="H1501" t="s">
        <v>1255</v>
      </c>
      <c r="I1501" t="s">
        <v>1255</v>
      </c>
      <c r="J1501" t="s">
        <v>1255</v>
      </c>
      <c r="K1501" t="s">
        <v>1255</v>
      </c>
      <c r="L1501" t="s">
        <v>1255</v>
      </c>
      <c r="M1501" t="s">
        <v>1255</v>
      </c>
      <c r="N1501" t="s">
        <v>1255</v>
      </c>
      <c r="O1501" t="s">
        <v>1255</v>
      </c>
      <c r="P1501" t="s">
        <v>1255</v>
      </c>
    </row>
    <row r="1502" spans="1:16">
      <c r="A1502" t="s">
        <v>1255</v>
      </c>
      <c r="B1502" t="s">
        <v>11870</v>
      </c>
      <c r="C1502" t="s">
        <v>11842</v>
      </c>
      <c r="D1502" t="s">
        <v>11870</v>
      </c>
      <c r="E1502" t="s">
        <v>10721</v>
      </c>
      <c r="F1502" t="s">
        <v>9646</v>
      </c>
      <c r="G1502" t="s">
        <v>1255</v>
      </c>
      <c r="H1502" t="s">
        <v>1255</v>
      </c>
      <c r="I1502" t="s">
        <v>1255</v>
      </c>
      <c r="J1502" t="s">
        <v>1255</v>
      </c>
      <c r="K1502" t="s">
        <v>1255</v>
      </c>
      <c r="L1502" t="s">
        <v>1255</v>
      </c>
      <c r="M1502" t="s">
        <v>1255</v>
      </c>
      <c r="N1502" t="s">
        <v>1255</v>
      </c>
      <c r="O1502" t="s">
        <v>1255</v>
      </c>
      <c r="P1502" t="s">
        <v>1255</v>
      </c>
    </row>
    <row r="1503" spans="1:16">
      <c r="A1503" t="s">
        <v>1255</v>
      </c>
      <c r="B1503" t="s">
        <v>1255</v>
      </c>
      <c r="C1503" t="s">
        <v>11850</v>
      </c>
      <c r="D1503" t="s">
        <v>11848</v>
      </c>
      <c r="E1503" t="s">
        <v>9646</v>
      </c>
      <c r="F1503" t="s">
        <v>11852</v>
      </c>
      <c r="G1503" t="s">
        <v>1255</v>
      </c>
      <c r="H1503" t="s">
        <v>1255</v>
      </c>
      <c r="I1503" t="s">
        <v>1255</v>
      </c>
      <c r="J1503" t="s">
        <v>1255</v>
      </c>
      <c r="K1503" t="s">
        <v>1255</v>
      </c>
      <c r="L1503" t="s">
        <v>1255</v>
      </c>
      <c r="M1503" t="s">
        <v>1255</v>
      </c>
      <c r="N1503" t="s">
        <v>1255</v>
      </c>
      <c r="O1503" t="s">
        <v>1255</v>
      </c>
      <c r="P1503" t="s">
        <v>1255</v>
      </c>
    </row>
    <row r="1504" spans="1:16">
      <c r="A1504" t="s">
        <v>1255</v>
      </c>
      <c r="B1504" t="s">
        <v>1255</v>
      </c>
      <c r="C1504" t="s">
        <v>11842</v>
      </c>
      <c r="D1504" t="s">
        <v>11871</v>
      </c>
      <c r="E1504" t="s">
        <v>9730</v>
      </c>
      <c r="F1504" t="s">
        <v>9646</v>
      </c>
      <c r="G1504" t="s">
        <v>1255</v>
      </c>
      <c r="H1504" t="s">
        <v>1255</v>
      </c>
      <c r="I1504" t="s">
        <v>1255</v>
      </c>
      <c r="J1504" t="s">
        <v>1255</v>
      </c>
      <c r="K1504" t="s">
        <v>1255</v>
      </c>
      <c r="L1504" t="s">
        <v>1255</v>
      </c>
      <c r="M1504" t="s">
        <v>1255</v>
      </c>
      <c r="N1504" t="s">
        <v>1255</v>
      </c>
      <c r="O1504" t="s">
        <v>1255</v>
      </c>
      <c r="P1504" t="s">
        <v>1255</v>
      </c>
    </row>
    <row r="1505" spans="1:16">
      <c r="A1505" t="s">
        <v>1255</v>
      </c>
      <c r="B1505" t="s">
        <v>1255</v>
      </c>
      <c r="C1505" t="s">
        <v>11872</v>
      </c>
      <c r="D1505" t="s">
        <v>11873</v>
      </c>
      <c r="E1505" t="s">
        <v>11874</v>
      </c>
      <c r="F1505" t="s">
        <v>1255</v>
      </c>
      <c r="G1505" t="s">
        <v>1255</v>
      </c>
      <c r="H1505" t="s">
        <v>1255</v>
      </c>
      <c r="I1505" t="s">
        <v>1255</v>
      </c>
      <c r="J1505" t="s">
        <v>1255</v>
      </c>
      <c r="K1505" t="s">
        <v>1255</v>
      </c>
      <c r="L1505" t="s">
        <v>1255</v>
      </c>
      <c r="M1505" t="s">
        <v>1255</v>
      </c>
      <c r="N1505" t="s">
        <v>1255</v>
      </c>
      <c r="O1505" t="s">
        <v>1255</v>
      </c>
      <c r="P1505" t="s">
        <v>1255</v>
      </c>
    </row>
    <row r="1506" spans="1:16">
      <c r="A1506" t="s">
        <v>1255</v>
      </c>
      <c r="B1506" t="s">
        <v>1255</v>
      </c>
      <c r="C1506" t="s">
        <v>11872</v>
      </c>
      <c r="D1506" t="s">
        <v>11875</v>
      </c>
      <c r="E1506" t="s">
        <v>11876</v>
      </c>
      <c r="F1506" t="s">
        <v>9646</v>
      </c>
      <c r="G1506" t="s">
        <v>1255</v>
      </c>
      <c r="H1506" t="s">
        <v>1255</v>
      </c>
      <c r="I1506" t="s">
        <v>1255</v>
      </c>
      <c r="J1506" t="s">
        <v>1255</v>
      </c>
      <c r="K1506" t="s">
        <v>1255</v>
      </c>
      <c r="L1506" t="s">
        <v>1255</v>
      </c>
      <c r="M1506" t="s">
        <v>1255</v>
      </c>
      <c r="N1506" t="s">
        <v>1255</v>
      </c>
      <c r="O1506" t="s">
        <v>1255</v>
      </c>
      <c r="P1506" t="s">
        <v>1255</v>
      </c>
    </row>
    <row r="1507" spans="1:16">
      <c r="A1507" t="s">
        <v>1255</v>
      </c>
      <c r="B1507" t="s">
        <v>1255</v>
      </c>
      <c r="C1507" t="s">
        <v>11872</v>
      </c>
      <c r="D1507" t="s">
        <v>11877</v>
      </c>
      <c r="E1507" t="s">
        <v>11878</v>
      </c>
      <c r="F1507" t="s">
        <v>1255</v>
      </c>
      <c r="G1507" t="s">
        <v>1255</v>
      </c>
      <c r="H1507" t="s">
        <v>1255</v>
      </c>
      <c r="I1507" t="s">
        <v>1255</v>
      </c>
      <c r="J1507" t="s">
        <v>1255</v>
      </c>
      <c r="K1507" t="s">
        <v>1255</v>
      </c>
      <c r="L1507" t="s">
        <v>1255</v>
      </c>
      <c r="M1507" t="s">
        <v>1255</v>
      </c>
      <c r="N1507" t="s">
        <v>1255</v>
      </c>
      <c r="O1507" t="s">
        <v>1255</v>
      </c>
      <c r="P1507" t="s">
        <v>1255</v>
      </c>
    </row>
    <row r="1508" spans="1:16">
      <c r="A1508" t="s">
        <v>1255</v>
      </c>
      <c r="B1508" t="s">
        <v>1255</v>
      </c>
      <c r="C1508" t="s">
        <v>11872</v>
      </c>
      <c r="D1508" t="s">
        <v>11879</v>
      </c>
      <c r="E1508" t="s">
        <v>11880</v>
      </c>
      <c r="F1508" t="s">
        <v>1255</v>
      </c>
      <c r="G1508" t="s">
        <v>1255</v>
      </c>
      <c r="H1508" t="s">
        <v>1255</v>
      </c>
      <c r="I1508" t="s">
        <v>1255</v>
      </c>
      <c r="J1508" t="s">
        <v>1255</v>
      </c>
      <c r="K1508" t="s">
        <v>1255</v>
      </c>
      <c r="L1508" t="s">
        <v>1255</v>
      </c>
      <c r="M1508" t="s">
        <v>1255</v>
      </c>
      <c r="N1508" t="s">
        <v>1255</v>
      </c>
      <c r="O1508" t="s">
        <v>1255</v>
      </c>
      <c r="P1508" t="s">
        <v>1255</v>
      </c>
    </row>
    <row r="1509" spans="1:16">
      <c r="A1509" t="s">
        <v>1255</v>
      </c>
      <c r="B1509" t="s">
        <v>1255</v>
      </c>
      <c r="C1509" t="s">
        <v>11872</v>
      </c>
      <c r="D1509" t="s">
        <v>11881</v>
      </c>
      <c r="E1509" t="s">
        <v>9874</v>
      </c>
      <c r="F1509" t="s">
        <v>1255</v>
      </c>
      <c r="G1509" t="s">
        <v>1255</v>
      </c>
      <c r="H1509" t="s">
        <v>1255</v>
      </c>
      <c r="I1509" t="s">
        <v>1255</v>
      </c>
      <c r="J1509" t="s">
        <v>1255</v>
      </c>
      <c r="K1509" t="s">
        <v>1255</v>
      </c>
      <c r="L1509" t="s">
        <v>1255</v>
      </c>
      <c r="M1509" t="s">
        <v>1255</v>
      </c>
      <c r="N1509" t="s">
        <v>1255</v>
      </c>
      <c r="O1509" t="s">
        <v>1255</v>
      </c>
      <c r="P1509" t="s">
        <v>1255</v>
      </c>
    </row>
    <row r="1510" spans="1:16">
      <c r="A1510" t="s">
        <v>1255</v>
      </c>
      <c r="B1510" t="s">
        <v>1255</v>
      </c>
      <c r="C1510" t="s">
        <v>11882</v>
      </c>
      <c r="D1510" t="s">
        <v>11883</v>
      </c>
      <c r="E1510" t="s">
        <v>9646</v>
      </c>
      <c r="F1510" t="s">
        <v>11884</v>
      </c>
      <c r="G1510" t="s">
        <v>1255</v>
      </c>
      <c r="H1510" t="s">
        <v>1255</v>
      </c>
      <c r="I1510" t="s">
        <v>1255</v>
      </c>
      <c r="J1510" t="s">
        <v>1255</v>
      </c>
      <c r="K1510" t="s">
        <v>1255</v>
      </c>
      <c r="L1510" t="s">
        <v>1255</v>
      </c>
      <c r="M1510" t="s">
        <v>1255</v>
      </c>
      <c r="N1510" t="s">
        <v>1255</v>
      </c>
      <c r="O1510" t="s">
        <v>1255</v>
      </c>
      <c r="P1510" t="s">
        <v>1255</v>
      </c>
    </row>
    <row r="1511" spans="1:16">
      <c r="A1511" t="s">
        <v>1255</v>
      </c>
      <c r="B1511" t="s">
        <v>1255</v>
      </c>
      <c r="C1511" t="s">
        <v>11885</v>
      </c>
      <c r="D1511" t="s">
        <v>11886</v>
      </c>
      <c r="E1511" t="s">
        <v>9813</v>
      </c>
      <c r="F1511" t="s">
        <v>1255</v>
      </c>
      <c r="G1511" t="s">
        <v>1255</v>
      </c>
      <c r="H1511" t="s">
        <v>1255</v>
      </c>
      <c r="I1511" t="s">
        <v>1255</v>
      </c>
      <c r="J1511" t="s">
        <v>1255</v>
      </c>
      <c r="K1511" t="s">
        <v>1255</v>
      </c>
      <c r="L1511" t="s">
        <v>1255</v>
      </c>
      <c r="M1511" t="s">
        <v>1255</v>
      </c>
      <c r="N1511" t="s">
        <v>1255</v>
      </c>
      <c r="O1511" t="s">
        <v>1255</v>
      </c>
      <c r="P1511" t="s">
        <v>1255</v>
      </c>
    </row>
    <row r="1512" spans="1:16">
      <c r="A1512" t="s">
        <v>1255</v>
      </c>
      <c r="B1512" t="s">
        <v>11887</v>
      </c>
      <c r="C1512" t="s">
        <v>11888</v>
      </c>
      <c r="D1512" t="s">
        <v>11889</v>
      </c>
      <c r="E1512" t="s">
        <v>9705</v>
      </c>
      <c r="F1512" t="s">
        <v>1255</v>
      </c>
      <c r="G1512" t="s">
        <v>1255</v>
      </c>
      <c r="H1512" t="s">
        <v>1255</v>
      </c>
      <c r="I1512" t="s">
        <v>1255</v>
      </c>
      <c r="J1512" t="s">
        <v>1255</v>
      </c>
      <c r="K1512" t="s">
        <v>1255</v>
      </c>
      <c r="L1512" t="s">
        <v>1255</v>
      </c>
      <c r="M1512" t="s">
        <v>1255</v>
      </c>
      <c r="N1512" t="s">
        <v>1255</v>
      </c>
      <c r="O1512" t="s">
        <v>1255</v>
      </c>
      <c r="P1512" t="s">
        <v>1255</v>
      </c>
    </row>
    <row r="1513" spans="1:16">
      <c r="A1513" t="s">
        <v>1255</v>
      </c>
      <c r="B1513" t="s">
        <v>11887</v>
      </c>
      <c r="C1513" t="s">
        <v>11890</v>
      </c>
      <c r="D1513" t="s">
        <v>11891</v>
      </c>
      <c r="E1513" t="s">
        <v>11123</v>
      </c>
      <c r="F1513" t="s">
        <v>1255</v>
      </c>
      <c r="G1513" t="s">
        <v>1255</v>
      </c>
      <c r="H1513" t="s">
        <v>1255</v>
      </c>
      <c r="I1513" t="s">
        <v>1255</v>
      </c>
      <c r="J1513" t="s">
        <v>1255</v>
      </c>
      <c r="K1513" t="s">
        <v>1255</v>
      </c>
      <c r="L1513" t="s">
        <v>1255</v>
      </c>
      <c r="M1513" t="s">
        <v>1255</v>
      </c>
      <c r="N1513" t="s">
        <v>1255</v>
      </c>
      <c r="O1513" t="s">
        <v>1255</v>
      </c>
      <c r="P1513" t="s">
        <v>1255</v>
      </c>
    </row>
    <row r="1514" spans="1:16">
      <c r="A1514" t="s">
        <v>1255</v>
      </c>
      <c r="B1514" t="s">
        <v>11887</v>
      </c>
      <c r="C1514" t="s">
        <v>11888</v>
      </c>
      <c r="D1514" t="s">
        <v>11892</v>
      </c>
      <c r="E1514" t="s">
        <v>9705</v>
      </c>
      <c r="F1514" t="s">
        <v>9646</v>
      </c>
      <c r="G1514" t="s">
        <v>1255</v>
      </c>
      <c r="H1514" t="s">
        <v>1255</v>
      </c>
      <c r="I1514" t="s">
        <v>1255</v>
      </c>
      <c r="J1514" t="s">
        <v>1255</v>
      </c>
      <c r="K1514" t="s">
        <v>1255</v>
      </c>
      <c r="L1514" t="s">
        <v>1255</v>
      </c>
      <c r="M1514" t="s">
        <v>1255</v>
      </c>
      <c r="N1514" t="s">
        <v>1255</v>
      </c>
      <c r="O1514" t="s">
        <v>1255</v>
      </c>
      <c r="P1514" t="s">
        <v>1255</v>
      </c>
    </row>
    <row r="1515" spans="1:16">
      <c r="A1515" t="s">
        <v>1255</v>
      </c>
      <c r="B1515" t="s">
        <v>1255</v>
      </c>
      <c r="C1515" t="s">
        <v>11893</v>
      </c>
      <c r="D1515" t="s">
        <v>11894</v>
      </c>
      <c r="E1515" t="s">
        <v>9730</v>
      </c>
      <c r="F1515" t="s">
        <v>1255</v>
      </c>
      <c r="G1515" t="s">
        <v>1255</v>
      </c>
      <c r="H1515" t="s">
        <v>1255</v>
      </c>
      <c r="I1515" t="s">
        <v>1255</v>
      </c>
      <c r="J1515" t="s">
        <v>1255</v>
      </c>
      <c r="K1515" t="s">
        <v>1255</v>
      </c>
      <c r="L1515" t="s">
        <v>1255</v>
      </c>
      <c r="M1515" t="s">
        <v>1255</v>
      </c>
      <c r="N1515" t="s">
        <v>1255</v>
      </c>
      <c r="O1515" t="s">
        <v>1255</v>
      </c>
      <c r="P1515" t="s">
        <v>1255</v>
      </c>
    </row>
    <row r="1516" spans="1:16">
      <c r="A1516" t="s">
        <v>1255</v>
      </c>
      <c r="B1516" t="s">
        <v>1255</v>
      </c>
      <c r="C1516" t="s">
        <v>11893</v>
      </c>
      <c r="D1516" t="s">
        <v>11895</v>
      </c>
      <c r="E1516" t="s">
        <v>11896</v>
      </c>
      <c r="F1516" t="s">
        <v>1255</v>
      </c>
      <c r="G1516" t="s">
        <v>1255</v>
      </c>
      <c r="H1516" t="s">
        <v>1255</v>
      </c>
      <c r="I1516" t="s">
        <v>1255</v>
      </c>
      <c r="J1516" t="s">
        <v>1255</v>
      </c>
      <c r="K1516" t="s">
        <v>1255</v>
      </c>
      <c r="L1516" t="s">
        <v>1255</v>
      </c>
      <c r="M1516" t="s">
        <v>1255</v>
      </c>
      <c r="N1516" t="s">
        <v>1255</v>
      </c>
      <c r="O1516" t="s">
        <v>1255</v>
      </c>
      <c r="P1516" t="s">
        <v>1255</v>
      </c>
    </row>
    <row r="1517" spans="1:16">
      <c r="A1517" t="s">
        <v>1255</v>
      </c>
      <c r="B1517" t="s">
        <v>1255</v>
      </c>
      <c r="C1517" t="s">
        <v>11893</v>
      </c>
      <c r="D1517" t="s">
        <v>11897</v>
      </c>
      <c r="E1517" t="s">
        <v>9646</v>
      </c>
      <c r="F1517" t="s">
        <v>10078</v>
      </c>
      <c r="G1517" t="s">
        <v>11898</v>
      </c>
      <c r="H1517" t="s">
        <v>1255</v>
      </c>
      <c r="I1517" t="s">
        <v>1255</v>
      </c>
      <c r="J1517" t="s">
        <v>1255</v>
      </c>
      <c r="K1517" t="s">
        <v>1255</v>
      </c>
      <c r="L1517" t="s">
        <v>1255</v>
      </c>
      <c r="M1517" t="s">
        <v>1255</v>
      </c>
      <c r="N1517" t="s">
        <v>1255</v>
      </c>
      <c r="O1517" t="s">
        <v>1255</v>
      </c>
      <c r="P1517" t="s">
        <v>1255</v>
      </c>
    </row>
    <row r="1518" spans="1:16">
      <c r="A1518" t="s">
        <v>1255</v>
      </c>
      <c r="B1518" t="s">
        <v>1255</v>
      </c>
      <c r="C1518" t="s">
        <v>11893</v>
      </c>
      <c r="D1518" t="s">
        <v>11899</v>
      </c>
      <c r="E1518" t="s">
        <v>9646</v>
      </c>
      <c r="F1518" t="s">
        <v>10076</v>
      </c>
      <c r="G1518" t="s">
        <v>1255</v>
      </c>
      <c r="H1518" t="s">
        <v>1255</v>
      </c>
      <c r="I1518" t="s">
        <v>1255</v>
      </c>
      <c r="J1518" t="s">
        <v>1255</v>
      </c>
      <c r="K1518" t="s">
        <v>1255</v>
      </c>
      <c r="L1518" t="s">
        <v>1255</v>
      </c>
      <c r="M1518" t="s">
        <v>1255</v>
      </c>
      <c r="N1518" t="s">
        <v>1255</v>
      </c>
      <c r="O1518" t="s">
        <v>1255</v>
      </c>
      <c r="P1518" t="s">
        <v>1255</v>
      </c>
    </row>
    <row r="1519" spans="1:16">
      <c r="A1519" t="s">
        <v>1255</v>
      </c>
      <c r="B1519" t="s">
        <v>1255</v>
      </c>
      <c r="C1519" t="s">
        <v>11893</v>
      </c>
      <c r="D1519" t="s">
        <v>11900</v>
      </c>
      <c r="E1519" t="s">
        <v>9730</v>
      </c>
      <c r="F1519" t="s">
        <v>9646</v>
      </c>
      <c r="G1519" t="s">
        <v>1255</v>
      </c>
      <c r="H1519" t="s">
        <v>1255</v>
      </c>
      <c r="I1519" t="s">
        <v>1255</v>
      </c>
      <c r="J1519" t="s">
        <v>1255</v>
      </c>
      <c r="K1519" t="s">
        <v>1255</v>
      </c>
      <c r="L1519" t="s">
        <v>1255</v>
      </c>
      <c r="M1519" t="s">
        <v>1255</v>
      </c>
      <c r="N1519" t="s">
        <v>1255</v>
      </c>
      <c r="O1519" t="s">
        <v>1255</v>
      </c>
      <c r="P1519" t="s">
        <v>1255</v>
      </c>
    </row>
    <row r="1520" spans="1:16">
      <c r="A1520" t="s">
        <v>1255</v>
      </c>
      <c r="B1520" t="s">
        <v>1255</v>
      </c>
      <c r="C1520" t="s">
        <v>11901</v>
      </c>
      <c r="D1520" t="s">
        <v>11902</v>
      </c>
      <c r="E1520" t="s">
        <v>9680</v>
      </c>
      <c r="F1520" t="s">
        <v>1255</v>
      </c>
      <c r="G1520" t="s">
        <v>1255</v>
      </c>
      <c r="H1520" t="s">
        <v>1255</v>
      </c>
      <c r="I1520" t="s">
        <v>1255</v>
      </c>
      <c r="J1520" t="s">
        <v>1255</v>
      </c>
      <c r="K1520" t="s">
        <v>1255</v>
      </c>
      <c r="L1520" t="s">
        <v>1255</v>
      </c>
      <c r="M1520" t="s">
        <v>1255</v>
      </c>
      <c r="N1520" t="s">
        <v>1255</v>
      </c>
      <c r="O1520" t="s">
        <v>1255</v>
      </c>
      <c r="P1520" t="s">
        <v>1255</v>
      </c>
    </row>
    <row r="1521" spans="1:16">
      <c r="A1521" t="s">
        <v>1255</v>
      </c>
      <c r="B1521" t="s">
        <v>1255</v>
      </c>
      <c r="C1521" t="s">
        <v>11901</v>
      </c>
      <c r="D1521" t="s">
        <v>11903</v>
      </c>
      <c r="E1521" t="s">
        <v>9645</v>
      </c>
      <c r="F1521" t="s">
        <v>9646</v>
      </c>
      <c r="G1521" t="s">
        <v>1255</v>
      </c>
      <c r="H1521" t="s">
        <v>1255</v>
      </c>
      <c r="I1521" t="s">
        <v>1255</v>
      </c>
      <c r="J1521" t="s">
        <v>1255</v>
      </c>
      <c r="K1521" t="s">
        <v>1255</v>
      </c>
      <c r="L1521" t="s">
        <v>1255</v>
      </c>
      <c r="M1521" t="s">
        <v>1255</v>
      </c>
      <c r="N1521" t="s">
        <v>1255</v>
      </c>
      <c r="O1521" t="s">
        <v>1255</v>
      </c>
      <c r="P1521" t="s">
        <v>1255</v>
      </c>
    </row>
    <row r="1522" spans="1:16">
      <c r="A1522" t="s">
        <v>1255</v>
      </c>
      <c r="B1522" t="s">
        <v>1255</v>
      </c>
      <c r="C1522" t="s">
        <v>11901</v>
      </c>
      <c r="D1522" t="s">
        <v>11904</v>
      </c>
      <c r="E1522" t="s">
        <v>9646</v>
      </c>
      <c r="F1522" t="s">
        <v>9813</v>
      </c>
      <c r="G1522" t="s">
        <v>1255</v>
      </c>
      <c r="H1522" t="s">
        <v>1255</v>
      </c>
      <c r="I1522" t="s">
        <v>1255</v>
      </c>
      <c r="J1522" t="s">
        <v>1255</v>
      </c>
      <c r="K1522" t="s">
        <v>1255</v>
      </c>
      <c r="L1522" t="s">
        <v>1255</v>
      </c>
      <c r="M1522" t="s">
        <v>1255</v>
      </c>
      <c r="N1522" t="s">
        <v>1255</v>
      </c>
      <c r="O1522" t="s">
        <v>1255</v>
      </c>
      <c r="P1522" t="s">
        <v>1255</v>
      </c>
    </row>
    <row r="1523" spans="1:16">
      <c r="A1523" t="s">
        <v>1255</v>
      </c>
      <c r="B1523" t="s">
        <v>1255</v>
      </c>
      <c r="C1523" t="s">
        <v>11888</v>
      </c>
      <c r="D1523" t="s">
        <v>11905</v>
      </c>
      <c r="E1523" t="s">
        <v>10003</v>
      </c>
      <c r="F1523" t="s">
        <v>9646</v>
      </c>
      <c r="G1523" t="s">
        <v>1255</v>
      </c>
      <c r="H1523" t="s">
        <v>1255</v>
      </c>
      <c r="I1523" t="s">
        <v>1255</v>
      </c>
      <c r="J1523" t="s">
        <v>1255</v>
      </c>
      <c r="K1523" t="s">
        <v>1255</v>
      </c>
      <c r="L1523" t="s">
        <v>1255</v>
      </c>
      <c r="M1523" t="s">
        <v>1255</v>
      </c>
      <c r="N1523" t="s">
        <v>1255</v>
      </c>
      <c r="O1523" t="s">
        <v>1255</v>
      </c>
      <c r="P1523" t="s">
        <v>1255</v>
      </c>
    </row>
    <row r="1524" spans="1:16">
      <c r="A1524" t="s">
        <v>1255</v>
      </c>
      <c r="B1524" t="s">
        <v>1255</v>
      </c>
      <c r="C1524" t="s">
        <v>11888</v>
      </c>
      <c r="D1524" t="s">
        <v>11906</v>
      </c>
      <c r="E1524" t="s">
        <v>9705</v>
      </c>
      <c r="F1524" t="s">
        <v>9646</v>
      </c>
      <c r="G1524" t="s">
        <v>1255</v>
      </c>
      <c r="H1524" t="s">
        <v>1255</v>
      </c>
      <c r="I1524" t="s">
        <v>1255</v>
      </c>
      <c r="J1524" t="s">
        <v>1255</v>
      </c>
      <c r="K1524" t="s">
        <v>1255</v>
      </c>
      <c r="L1524" t="s">
        <v>1255</v>
      </c>
      <c r="M1524" t="s">
        <v>1255</v>
      </c>
      <c r="N1524" t="s">
        <v>1255</v>
      </c>
      <c r="O1524" t="s">
        <v>1255</v>
      </c>
      <c r="P1524" t="s">
        <v>1255</v>
      </c>
    </row>
    <row r="1525" spans="1:16">
      <c r="A1525" t="s">
        <v>1255</v>
      </c>
      <c r="B1525" t="s">
        <v>1255</v>
      </c>
      <c r="C1525" t="s">
        <v>11888</v>
      </c>
      <c r="D1525" t="s">
        <v>11907</v>
      </c>
      <c r="E1525" t="s">
        <v>9705</v>
      </c>
      <c r="F1525" t="s">
        <v>1255</v>
      </c>
      <c r="G1525" t="s">
        <v>11908</v>
      </c>
      <c r="H1525" t="s">
        <v>1255</v>
      </c>
      <c r="I1525" t="s">
        <v>1255</v>
      </c>
      <c r="J1525" t="s">
        <v>1255</v>
      </c>
      <c r="K1525" t="s">
        <v>1255</v>
      </c>
      <c r="L1525" t="s">
        <v>1255</v>
      </c>
      <c r="M1525" t="s">
        <v>1255</v>
      </c>
      <c r="N1525" t="s">
        <v>1255</v>
      </c>
      <c r="O1525" t="s">
        <v>1255</v>
      </c>
      <c r="P1525" t="s">
        <v>1255</v>
      </c>
    </row>
    <row r="1526" spans="1:16">
      <c r="A1526" t="s">
        <v>1255</v>
      </c>
      <c r="B1526" t="s">
        <v>1255</v>
      </c>
      <c r="C1526" t="s">
        <v>11888</v>
      </c>
      <c r="D1526" t="s">
        <v>11909</v>
      </c>
      <c r="E1526" t="s">
        <v>11910</v>
      </c>
      <c r="F1526" t="s">
        <v>1255</v>
      </c>
      <c r="G1526" t="s">
        <v>1255</v>
      </c>
      <c r="H1526" t="s">
        <v>1255</v>
      </c>
      <c r="I1526" t="s">
        <v>1255</v>
      </c>
      <c r="J1526" t="s">
        <v>1255</v>
      </c>
      <c r="K1526" t="s">
        <v>1255</v>
      </c>
      <c r="L1526" t="s">
        <v>1255</v>
      </c>
      <c r="M1526" t="s">
        <v>1255</v>
      </c>
      <c r="N1526" t="s">
        <v>1255</v>
      </c>
      <c r="O1526" t="s">
        <v>1255</v>
      </c>
      <c r="P1526" t="s">
        <v>1255</v>
      </c>
    </row>
    <row r="1527" spans="1:16">
      <c r="A1527" t="s">
        <v>1255</v>
      </c>
      <c r="B1527" t="s">
        <v>11909</v>
      </c>
      <c r="C1527" t="s">
        <v>11911</v>
      </c>
      <c r="D1527" t="s">
        <v>11912</v>
      </c>
      <c r="E1527" t="s">
        <v>9737</v>
      </c>
      <c r="F1527" t="s">
        <v>9646</v>
      </c>
      <c r="G1527" t="s">
        <v>1255</v>
      </c>
      <c r="H1527" t="s">
        <v>1255</v>
      </c>
      <c r="I1527" t="s">
        <v>1255</v>
      </c>
      <c r="J1527" t="s">
        <v>1255</v>
      </c>
      <c r="K1527" t="s">
        <v>1255</v>
      </c>
      <c r="L1527" t="s">
        <v>1255</v>
      </c>
      <c r="M1527" t="s">
        <v>1255</v>
      </c>
      <c r="N1527" t="s">
        <v>1255</v>
      </c>
      <c r="O1527" t="s">
        <v>1255</v>
      </c>
      <c r="P1527" t="s">
        <v>1255</v>
      </c>
    </row>
    <row r="1528" spans="1:16">
      <c r="A1528" t="s">
        <v>1255</v>
      </c>
      <c r="B1528" t="s">
        <v>1255</v>
      </c>
      <c r="C1528" t="s">
        <v>11911</v>
      </c>
      <c r="D1528" t="s">
        <v>11913</v>
      </c>
      <c r="E1528" t="s">
        <v>9646</v>
      </c>
      <c r="F1528" t="s">
        <v>10806</v>
      </c>
      <c r="G1528" t="s">
        <v>1255</v>
      </c>
      <c r="H1528" t="s">
        <v>1255</v>
      </c>
      <c r="I1528" t="s">
        <v>1255</v>
      </c>
      <c r="J1528" t="s">
        <v>1255</v>
      </c>
      <c r="K1528" t="s">
        <v>1255</v>
      </c>
      <c r="L1528" t="s">
        <v>1255</v>
      </c>
      <c r="M1528" t="s">
        <v>1255</v>
      </c>
      <c r="N1528" t="s">
        <v>1255</v>
      </c>
      <c r="O1528" t="s">
        <v>1255</v>
      </c>
      <c r="P1528" t="s">
        <v>1255</v>
      </c>
    </row>
    <row r="1529" spans="1:16">
      <c r="A1529" t="s">
        <v>1255</v>
      </c>
      <c r="B1529" t="s">
        <v>1255</v>
      </c>
      <c r="C1529" t="s">
        <v>11911</v>
      </c>
      <c r="D1529" t="s">
        <v>11914</v>
      </c>
      <c r="E1529" t="s">
        <v>11915</v>
      </c>
      <c r="F1529" t="s">
        <v>1255</v>
      </c>
      <c r="G1529" t="s">
        <v>1255</v>
      </c>
      <c r="H1529" t="s">
        <v>1255</v>
      </c>
      <c r="I1529" t="s">
        <v>1255</v>
      </c>
      <c r="J1529" t="s">
        <v>1255</v>
      </c>
      <c r="K1529" t="s">
        <v>1255</v>
      </c>
      <c r="L1529" t="s">
        <v>1255</v>
      </c>
      <c r="M1529" t="s">
        <v>1255</v>
      </c>
      <c r="N1529" t="s">
        <v>1255</v>
      </c>
      <c r="O1529" t="s">
        <v>1255</v>
      </c>
      <c r="P1529" t="s">
        <v>1255</v>
      </c>
    </row>
    <row r="1530" spans="1:16">
      <c r="A1530" t="s">
        <v>1255</v>
      </c>
      <c r="B1530" t="s">
        <v>1255</v>
      </c>
      <c r="C1530" t="s">
        <v>11911</v>
      </c>
      <c r="D1530" t="s">
        <v>11916</v>
      </c>
      <c r="E1530" t="s">
        <v>9646</v>
      </c>
      <c r="F1530" t="s">
        <v>11471</v>
      </c>
      <c r="G1530" t="s">
        <v>1255</v>
      </c>
      <c r="H1530" t="s">
        <v>1255</v>
      </c>
      <c r="I1530" t="s">
        <v>1255</v>
      </c>
      <c r="J1530" t="s">
        <v>1255</v>
      </c>
      <c r="K1530" t="s">
        <v>1255</v>
      </c>
      <c r="L1530" t="s">
        <v>1255</v>
      </c>
      <c r="M1530" t="s">
        <v>1255</v>
      </c>
      <c r="N1530" t="s">
        <v>1255</v>
      </c>
      <c r="O1530" t="s">
        <v>1255</v>
      </c>
      <c r="P1530" t="s">
        <v>1255</v>
      </c>
    </row>
    <row r="1531" spans="1:16">
      <c r="A1531" t="s">
        <v>1255</v>
      </c>
      <c r="B1531" t="s">
        <v>11917</v>
      </c>
      <c r="C1531" t="s">
        <v>11890</v>
      </c>
      <c r="D1531" t="s">
        <v>11891</v>
      </c>
      <c r="E1531" t="s">
        <v>11123</v>
      </c>
      <c r="F1531" t="s">
        <v>1255</v>
      </c>
      <c r="G1531" t="s">
        <v>1255</v>
      </c>
      <c r="H1531" t="s">
        <v>1255</v>
      </c>
      <c r="I1531" t="s">
        <v>1255</v>
      </c>
      <c r="J1531" t="s">
        <v>1255</v>
      </c>
      <c r="K1531" t="s">
        <v>1255</v>
      </c>
      <c r="L1531" t="s">
        <v>1255</v>
      </c>
      <c r="M1531" t="s">
        <v>1255</v>
      </c>
      <c r="N1531" t="s">
        <v>1255</v>
      </c>
      <c r="O1531" t="s">
        <v>1255</v>
      </c>
      <c r="P1531" t="s">
        <v>1255</v>
      </c>
    </row>
    <row r="1532" spans="1:16">
      <c r="A1532" t="s">
        <v>1255</v>
      </c>
      <c r="B1532" t="s">
        <v>1255</v>
      </c>
      <c r="C1532" t="s">
        <v>11888</v>
      </c>
      <c r="D1532" t="s">
        <v>11918</v>
      </c>
      <c r="E1532" t="s">
        <v>11919</v>
      </c>
      <c r="F1532" t="s">
        <v>9646</v>
      </c>
      <c r="G1532" t="s">
        <v>1255</v>
      </c>
      <c r="H1532" t="s">
        <v>1255</v>
      </c>
      <c r="I1532" t="s">
        <v>1255</v>
      </c>
      <c r="J1532" t="s">
        <v>1255</v>
      </c>
      <c r="K1532" t="s">
        <v>1255</v>
      </c>
      <c r="L1532" t="s">
        <v>1255</v>
      </c>
      <c r="M1532" t="s">
        <v>1255</v>
      </c>
      <c r="N1532" t="s">
        <v>1255</v>
      </c>
      <c r="O1532" t="s">
        <v>1255</v>
      </c>
      <c r="P1532" t="s">
        <v>1255</v>
      </c>
    </row>
    <row r="1533" spans="1:16">
      <c r="A1533" t="s">
        <v>1255</v>
      </c>
      <c r="B1533" t="s">
        <v>1255</v>
      </c>
      <c r="C1533" t="s">
        <v>11890</v>
      </c>
      <c r="D1533" t="s">
        <v>11920</v>
      </c>
      <c r="E1533" t="s">
        <v>9646</v>
      </c>
      <c r="F1533" t="s">
        <v>11921</v>
      </c>
      <c r="G1533" t="s">
        <v>1255</v>
      </c>
      <c r="H1533" t="s">
        <v>1255</v>
      </c>
      <c r="I1533" t="s">
        <v>1255</v>
      </c>
      <c r="J1533" t="s">
        <v>1255</v>
      </c>
      <c r="K1533" t="s">
        <v>1255</v>
      </c>
      <c r="L1533" t="s">
        <v>1255</v>
      </c>
      <c r="M1533" t="s">
        <v>1255</v>
      </c>
      <c r="N1533" t="s">
        <v>1255</v>
      </c>
      <c r="O1533" t="s">
        <v>1255</v>
      </c>
      <c r="P1533" t="s">
        <v>1255</v>
      </c>
    </row>
    <row r="1534" spans="1:16">
      <c r="A1534" t="s">
        <v>1255</v>
      </c>
      <c r="B1534" t="s">
        <v>1255</v>
      </c>
      <c r="C1534" t="s">
        <v>11890</v>
      </c>
      <c r="D1534" t="s">
        <v>11922</v>
      </c>
      <c r="E1534" t="s">
        <v>9646</v>
      </c>
      <c r="F1534" t="s">
        <v>11923</v>
      </c>
      <c r="G1534" t="s">
        <v>1255</v>
      </c>
      <c r="H1534" t="s">
        <v>1255</v>
      </c>
      <c r="I1534" t="s">
        <v>1255</v>
      </c>
      <c r="J1534" t="s">
        <v>1255</v>
      </c>
      <c r="K1534" t="s">
        <v>1255</v>
      </c>
      <c r="L1534" t="s">
        <v>1255</v>
      </c>
      <c r="M1534" t="s">
        <v>1255</v>
      </c>
      <c r="N1534" t="s">
        <v>1255</v>
      </c>
      <c r="O1534" t="s">
        <v>1255</v>
      </c>
      <c r="P1534" t="s">
        <v>1255</v>
      </c>
    </row>
    <row r="1535" spans="1:16">
      <c r="A1535" t="s">
        <v>1255</v>
      </c>
      <c r="B1535" t="s">
        <v>1255</v>
      </c>
      <c r="C1535" t="s">
        <v>11890</v>
      </c>
      <c r="D1535" t="s">
        <v>11924</v>
      </c>
      <c r="E1535" t="s">
        <v>9646</v>
      </c>
      <c r="F1535" t="s">
        <v>11471</v>
      </c>
      <c r="G1535" t="s">
        <v>1255</v>
      </c>
      <c r="H1535" t="s">
        <v>1255</v>
      </c>
      <c r="I1535" t="s">
        <v>1255</v>
      </c>
      <c r="J1535" t="s">
        <v>1255</v>
      </c>
      <c r="K1535" t="s">
        <v>1255</v>
      </c>
      <c r="L1535" t="s">
        <v>1255</v>
      </c>
      <c r="M1535" t="s">
        <v>1255</v>
      </c>
      <c r="N1535" t="s">
        <v>1255</v>
      </c>
      <c r="O1535" t="s">
        <v>1255</v>
      </c>
      <c r="P1535" t="s">
        <v>1255</v>
      </c>
    </row>
    <row r="1536" spans="1:16">
      <c r="A1536" t="s">
        <v>1255</v>
      </c>
      <c r="B1536" t="s">
        <v>1255</v>
      </c>
      <c r="C1536" t="s">
        <v>11890</v>
      </c>
      <c r="D1536" t="s">
        <v>11925</v>
      </c>
      <c r="E1536" t="s">
        <v>9646</v>
      </c>
      <c r="F1536" t="s">
        <v>11926</v>
      </c>
      <c r="G1536" t="s">
        <v>1255</v>
      </c>
      <c r="H1536" t="s">
        <v>1255</v>
      </c>
      <c r="I1536" t="s">
        <v>1255</v>
      </c>
      <c r="J1536" t="s">
        <v>1255</v>
      </c>
      <c r="K1536" t="s">
        <v>1255</v>
      </c>
      <c r="L1536" t="s">
        <v>1255</v>
      </c>
      <c r="M1536" t="s">
        <v>1255</v>
      </c>
      <c r="N1536" t="s">
        <v>1255</v>
      </c>
      <c r="O1536" t="s">
        <v>1255</v>
      </c>
      <c r="P1536" t="s">
        <v>1255</v>
      </c>
    </row>
    <row r="1537" spans="1:16">
      <c r="A1537" t="s">
        <v>1255</v>
      </c>
      <c r="B1537" t="s">
        <v>1255</v>
      </c>
      <c r="C1537" t="s">
        <v>11890</v>
      </c>
      <c r="D1537" t="s">
        <v>11927</v>
      </c>
      <c r="E1537" t="s">
        <v>9646</v>
      </c>
      <c r="F1537" t="s">
        <v>10806</v>
      </c>
      <c r="G1537" t="s">
        <v>1255</v>
      </c>
      <c r="H1537" t="s">
        <v>1255</v>
      </c>
      <c r="I1537" t="s">
        <v>1255</v>
      </c>
      <c r="J1537" t="s">
        <v>1255</v>
      </c>
      <c r="K1537" t="s">
        <v>1255</v>
      </c>
      <c r="L1537" t="s">
        <v>1255</v>
      </c>
      <c r="M1537" t="s">
        <v>1255</v>
      </c>
      <c r="N1537" t="s">
        <v>1255</v>
      </c>
      <c r="O1537" t="s">
        <v>1255</v>
      </c>
      <c r="P1537" t="s">
        <v>1255</v>
      </c>
    </row>
    <row r="1538" spans="1:16">
      <c r="A1538" t="s">
        <v>1255</v>
      </c>
      <c r="B1538" t="s">
        <v>1255</v>
      </c>
      <c r="C1538" t="s">
        <v>11890</v>
      </c>
      <c r="D1538" t="s">
        <v>11928</v>
      </c>
      <c r="E1538" t="s">
        <v>10014</v>
      </c>
      <c r="F1538" t="s">
        <v>9646</v>
      </c>
      <c r="G1538" t="s">
        <v>1255</v>
      </c>
      <c r="H1538" t="s">
        <v>1255</v>
      </c>
      <c r="I1538" t="s">
        <v>1255</v>
      </c>
      <c r="J1538" t="s">
        <v>1255</v>
      </c>
      <c r="K1538" t="s">
        <v>1255</v>
      </c>
      <c r="L1538" t="s">
        <v>1255</v>
      </c>
      <c r="M1538" t="s">
        <v>1255</v>
      </c>
      <c r="N1538" t="s">
        <v>1255</v>
      </c>
      <c r="O1538" t="s">
        <v>1255</v>
      </c>
      <c r="P1538" t="s">
        <v>1255</v>
      </c>
    </row>
    <row r="1539" spans="1:16">
      <c r="A1539" t="s">
        <v>1255</v>
      </c>
      <c r="B1539" t="s">
        <v>1255</v>
      </c>
      <c r="C1539" t="s">
        <v>11929</v>
      </c>
      <c r="D1539" t="s">
        <v>11930</v>
      </c>
      <c r="E1539" t="s">
        <v>9782</v>
      </c>
      <c r="F1539" t="s">
        <v>1255</v>
      </c>
      <c r="G1539" t="s">
        <v>9646</v>
      </c>
      <c r="H1539" t="s">
        <v>1255</v>
      </c>
      <c r="I1539" t="s">
        <v>1255</v>
      </c>
      <c r="J1539" t="s">
        <v>1255</v>
      </c>
      <c r="K1539" t="s">
        <v>1255</v>
      </c>
      <c r="L1539" t="s">
        <v>1255</v>
      </c>
      <c r="M1539" t="s">
        <v>1255</v>
      </c>
      <c r="N1539" t="s">
        <v>1255</v>
      </c>
      <c r="O1539" t="s">
        <v>1255</v>
      </c>
      <c r="P1539" t="s">
        <v>1255</v>
      </c>
    </row>
    <row r="1540" spans="1:16">
      <c r="A1540" t="s">
        <v>1255</v>
      </c>
      <c r="B1540" t="s">
        <v>1255</v>
      </c>
      <c r="C1540" t="s">
        <v>11929</v>
      </c>
      <c r="D1540" t="s">
        <v>11931</v>
      </c>
      <c r="E1540" t="s">
        <v>9684</v>
      </c>
      <c r="F1540" t="s">
        <v>9646</v>
      </c>
      <c r="G1540" t="s">
        <v>1255</v>
      </c>
      <c r="H1540" t="s">
        <v>1255</v>
      </c>
      <c r="I1540" t="s">
        <v>1255</v>
      </c>
      <c r="J1540" t="s">
        <v>1255</v>
      </c>
      <c r="K1540" t="s">
        <v>1255</v>
      </c>
      <c r="L1540" t="s">
        <v>1255</v>
      </c>
      <c r="M1540" t="s">
        <v>1255</v>
      </c>
      <c r="N1540" t="s">
        <v>1255</v>
      </c>
      <c r="O1540" t="s">
        <v>1255</v>
      </c>
      <c r="P1540" t="s">
        <v>1255</v>
      </c>
    </row>
    <row r="1541" spans="1:16">
      <c r="A1541" t="s">
        <v>1255</v>
      </c>
      <c r="B1541" t="s">
        <v>1255</v>
      </c>
      <c r="C1541" t="s">
        <v>11929</v>
      </c>
      <c r="D1541" t="s">
        <v>11932</v>
      </c>
      <c r="E1541" t="s">
        <v>9730</v>
      </c>
      <c r="F1541" t="s">
        <v>1255</v>
      </c>
      <c r="G1541" t="s">
        <v>1255</v>
      </c>
      <c r="H1541" t="s">
        <v>1255</v>
      </c>
      <c r="I1541" t="s">
        <v>1255</v>
      </c>
      <c r="J1541" t="s">
        <v>1255</v>
      </c>
      <c r="K1541" t="s">
        <v>1255</v>
      </c>
      <c r="L1541" t="s">
        <v>1255</v>
      </c>
      <c r="M1541" t="s">
        <v>1255</v>
      </c>
      <c r="N1541" t="s">
        <v>1255</v>
      </c>
      <c r="O1541" t="s">
        <v>1255</v>
      </c>
      <c r="P1541" t="s">
        <v>1255</v>
      </c>
    </row>
    <row r="1542" spans="1:16">
      <c r="A1542" t="s">
        <v>1255</v>
      </c>
      <c r="B1542" t="s">
        <v>11933</v>
      </c>
      <c r="C1542" t="s">
        <v>11929</v>
      </c>
      <c r="D1542" t="s">
        <v>11934</v>
      </c>
      <c r="E1542" t="s">
        <v>9700</v>
      </c>
      <c r="F1542" t="s">
        <v>9646</v>
      </c>
      <c r="G1542" t="s">
        <v>1255</v>
      </c>
      <c r="H1542" t="s">
        <v>1255</v>
      </c>
      <c r="I1542" t="s">
        <v>1255</v>
      </c>
      <c r="J1542" t="s">
        <v>1255</v>
      </c>
      <c r="K1542" t="s">
        <v>1255</v>
      </c>
      <c r="L1542" t="s">
        <v>1255</v>
      </c>
      <c r="M1542" t="s">
        <v>1255</v>
      </c>
      <c r="N1542" t="s">
        <v>1255</v>
      </c>
      <c r="O1542" t="s">
        <v>1255</v>
      </c>
      <c r="P1542" t="s">
        <v>1255</v>
      </c>
    </row>
    <row r="1543" spans="1:16">
      <c r="A1543" t="s">
        <v>1255</v>
      </c>
      <c r="B1543" t="s">
        <v>1255</v>
      </c>
      <c r="C1543" t="s">
        <v>11935</v>
      </c>
      <c r="D1543" t="s">
        <v>11936</v>
      </c>
      <c r="E1543" t="s">
        <v>9680</v>
      </c>
      <c r="F1543" t="s">
        <v>9646</v>
      </c>
      <c r="G1543" t="s">
        <v>1255</v>
      </c>
      <c r="H1543" t="s">
        <v>1255</v>
      </c>
      <c r="I1543" t="s">
        <v>1255</v>
      </c>
      <c r="J1543" t="s">
        <v>1255</v>
      </c>
      <c r="K1543" t="s">
        <v>1255</v>
      </c>
      <c r="L1543" t="s">
        <v>1255</v>
      </c>
      <c r="M1543" t="s">
        <v>1255</v>
      </c>
      <c r="N1543" t="s">
        <v>1255</v>
      </c>
      <c r="O1543" t="s">
        <v>1255</v>
      </c>
      <c r="P1543" t="s">
        <v>1255</v>
      </c>
    </row>
    <row r="1544" spans="1:16">
      <c r="A1544" t="s">
        <v>1255</v>
      </c>
      <c r="B1544" t="s">
        <v>1255</v>
      </c>
      <c r="C1544" t="s">
        <v>11935</v>
      </c>
      <c r="D1544" t="s">
        <v>11937</v>
      </c>
      <c r="E1544" t="s">
        <v>9730</v>
      </c>
      <c r="F1544" t="s">
        <v>9646</v>
      </c>
      <c r="G1544" t="s">
        <v>1255</v>
      </c>
      <c r="H1544" t="s">
        <v>1255</v>
      </c>
      <c r="I1544" t="s">
        <v>1255</v>
      </c>
      <c r="J1544" t="s">
        <v>1255</v>
      </c>
      <c r="K1544" t="s">
        <v>1255</v>
      </c>
      <c r="L1544" t="s">
        <v>1255</v>
      </c>
      <c r="M1544" t="s">
        <v>1255</v>
      </c>
      <c r="N1544" t="s">
        <v>1255</v>
      </c>
      <c r="O1544" t="s">
        <v>1255</v>
      </c>
      <c r="P1544" t="s">
        <v>1255</v>
      </c>
    </row>
    <row r="1545" spans="1:16">
      <c r="A1545" t="s">
        <v>1255</v>
      </c>
      <c r="B1545" t="s">
        <v>1255</v>
      </c>
      <c r="C1545" t="s">
        <v>11938</v>
      </c>
      <c r="D1545" t="s">
        <v>11939</v>
      </c>
      <c r="E1545" t="s">
        <v>9730</v>
      </c>
      <c r="F1545" t="s">
        <v>9646</v>
      </c>
      <c r="G1545" t="s">
        <v>1255</v>
      </c>
      <c r="H1545" t="s">
        <v>1255</v>
      </c>
      <c r="I1545" t="s">
        <v>1255</v>
      </c>
      <c r="J1545" t="s">
        <v>1255</v>
      </c>
      <c r="K1545" t="s">
        <v>1255</v>
      </c>
      <c r="L1545" t="s">
        <v>1255</v>
      </c>
      <c r="M1545" t="s">
        <v>1255</v>
      </c>
      <c r="N1545" t="s">
        <v>1255</v>
      </c>
      <c r="O1545" t="s">
        <v>1255</v>
      </c>
      <c r="P1545" t="s">
        <v>1255</v>
      </c>
    </row>
    <row r="1546" spans="1:16">
      <c r="A1546" t="s">
        <v>1255</v>
      </c>
      <c r="B1546" t="s">
        <v>1255</v>
      </c>
      <c r="C1546" t="s">
        <v>11938</v>
      </c>
      <c r="D1546" t="s">
        <v>11940</v>
      </c>
      <c r="E1546" t="s">
        <v>9680</v>
      </c>
      <c r="F1546" t="s">
        <v>9646</v>
      </c>
      <c r="G1546" t="s">
        <v>1255</v>
      </c>
      <c r="H1546" t="s">
        <v>1255</v>
      </c>
      <c r="I1546" t="s">
        <v>1255</v>
      </c>
      <c r="J1546" t="s">
        <v>1255</v>
      </c>
      <c r="K1546" t="s">
        <v>1255</v>
      </c>
      <c r="L1546" t="s">
        <v>1255</v>
      </c>
      <c r="M1546" t="s">
        <v>1255</v>
      </c>
      <c r="N1546" t="s">
        <v>1255</v>
      </c>
      <c r="O1546" t="s">
        <v>1255</v>
      </c>
      <c r="P1546" t="s">
        <v>1255</v>
      </c>
    </row>
    <row r="1547" spans="1:16">
      <c r="A1547" t="s">
        <v>1255</v>
      </c>
      <c r="B1547" t="s">
        <v>1255</v>
      </c>
      <c r="C1547" t="s">
        <v>11938</v>
      </c>
      <c r="D1547" t="s">
        <v>11941</v>
      </c>
      <c r="E1547" t="s">
        <v>9797</v>
      </c>
      <c r="F1547" t="s">
        <v>9646</v>
      </c>
      <c r="G1547" t="s">
        <v>1255</v>
      </c>
      <c r="H1547" t="s">
        <v>1255</v>
      </c>
      <c r="I1547" t="s">
        <v>1255</v>
      </c>
      <c r="J1547" t="s">
        <v>1255</v>
      </c>
      <c r="K1547" t="s">
        <v>1255</v>
      </c>
      <c r="L1547" t="s">
        <v>1255</v>
      </c>
      <c r="M1547" t="s">
        <v>1255</v>
      </c>
      <c r="N1547" t="s">
        <v>1255</v>
      </c>
      <c r="O1547" t="s">
        <v>1255</v>
      </c>
      <c r="P1547" t="s">
        <v>1255</v>
      </c>
    </row>
    <row r="1548" spans="1:16">
      <c r="A1548" t="s">
        <v>1255</v>
      </c>
      <c r="B1548" t="s">
        <v>1255</v>
      </c>
      <c r="C1548" t="s">
        <v>11938</v>
      </c>
      <c r="D1548" t="s">
        <v>11942</v>
      </c>
      <c r="E1548" t="s">
        <v>9730</v>
      </c>
      <c r="F1548" t="s">
        <v>9646</v>
      </c>
      <c r="G1548" t="s">
        <v>11943</v>
      </c>
      <c r="H1548" t="s">
        <v>1255</v>
      </c>
      <c r="I1548" t="s">
        <v>1255</v>
      </c>
      <c r="J1548" t="s">
        <v>1255</v>
      </c>
      <c r="K1548" t="s">
        <v>1255</v>
      </c>
      <c r="L1548" t="s">
        <v>1255</v>
      </c>
      <c r="M1548" t="s">
        <v>1255</v>
      </c>
      <c r="N1548" t="s">
        <v>1255</v>
      </c>
      <c r="O1548" t="s">
        <v>1255</v>
      </c>
      <c r="P1548" t="s">
        <v>1255</v>
      </c>
    </row>
    <row r="1549" spans="1:16">
      <c r="A1549" t="s">
        <v>1255</v>
      </c>
      <c r="B1549" t="s">
        <v>1255</v>
      </c>
      <c r="C1549" t="s">
        <v>11938</v>
      </c>
      <c r="D1549" t="s">
        <v>11944</v>
      </c>
      <c r="E1549" t="s">
        <v>11945</v>
      </c>
      <c r="F1549" t="s">
        <v>9646</v>
      </c>
      <c r="G1549" t="s">
        <v>11946</v>
      </c>
      <c r="H1549" t="s">
        <v>1255</v>
      </c>
      <c r="I1549" t="s">
        <v>1255</v>
      </c>
      <c r="J1549" t="s">
        <v>1255</v>
      </c>
      <c r="K1549" t="s">
        <v>1255</v>
      </c>
      <c r="L1549" t="s">
        <v>1255</v>
      </c>
      <c r="M1549" t="s">
        <v>1255</v>
      </c>
      <c r="N1549" t="s">
        <v>1255</v>
      </c>
      <c r="O1549" t="s">
        <v>1255</v>
      </c>
      <c r="P1549" t="s">
        <v>1255</v>
      </c>
    </row>
    <row r="1550" spans="1:16">
      <c r="A1550" t="s">
        <v>1255</v>
      </c>
      <c r="B1550" t="s">
        <v>1255</v>
      </c>
      <c r="C1550" t="s">
        <v>11938</v>
      </c>
      <c r="D1550" t="s">
        <v>11947</v>
      </c>
      <c r="E1550" t="s">
        <v>9680</v>
      </c>
      <c r="F1550" t="s">
        <v>1255</v>
      </c>
      <c r="G1550" t="s">
        <v>1255</v>
      </c>
      <c r="H1550" t="s">
        <v>1255</v>
      </c>
      <c r="I1550" t="s">
        <v>1255</v>
      </c>
      <c r="J1550" t="s">
        <v>1255</v>
      </c>
      <c r="K1550" t="s">
        <v>1255</v>
      </c>
      <c r="L1550" t="s">
        <v>1255</v>
      </c>
      <c r="M1550" t="s">
        <v>1255</v>
      </c>
      <c r="N1550" t="s">
        <v>1255</v>
      </c>
      <c r="O1550" t="s">
        <v>1255</v>
      </c>
      <c r="P1550" t="s">
        <v>1255</v>
      </c>
    </row>
    <row r="1551" spans="1:16">
      <c r="A1551" t="s">
        <v>1255</v>
      </c>
      <c r="B1551" t="s">
        <v>1255</v>
      </c>
      <c r="C1551" t="s">
        <v>11938</v>
      </c>
      <c r="D1551" t="s">
        <v>11948</v>
      </c>
      <c r="E1551" t="s">
        <v>9730</v>
      </c>
      <c r="F1551" t="s">
        <v>1255</v>
      </c>
      <c r="G1551" t="s">
        <v>1255</v>
      </c>
      <c r="H1551" t="s">
        <v>1255</v>
      </c>
      <c r="I1551" t="s">
        <v>1255</v>
      </c>
      <c r="J1551" t="s">
        <v>1255</v>
      </c>
      <c r="K1551" t="s">
        <v>1255</v>
      </c>
      <c r="L1551" t="s">
        <v>1255</v>
      </c>
      <c r="M1551" t="s">
        <v>1255</v>
      </c>
      <c r="N1551" t="s">
        <v>1255</v>
      </c>
      <c r="O1551" t="s">
        <v>1255</v>
      </c>
      <c r="P1551" t="s">
        <v>1255</v>
      </c>
    </row>
    <row r="1552" spans="1:16">
      <c r="A1552" t="s">
        <v>1255</v>
      </c>
      <c r="B1552" t="s">
        <v>1255</v>
      </c>
      <c r="C1552" t="s">
        <v>11938</v>
      </c>
      <c r="D1552" t="s">
        <v>11949</v>
      </c>
      <c r="E1552" t="s">
        <v>9645</v>
      </c>
      <c r="F1552" t="s">
        <v>1255</v>
      </c>
      <c r="G1552" t="s">
        <v>1255</v>
      </c>
      <c r="H1552" t="s">
        <v>1255</v>
      </c>
      <c r="I1552" t="s">
        <v>1255</v>
      </c>
      <c r="J1552" t="s">
        <v>1255</v>
      </c>
      <c r="K1552" t="s">
        <v>1255</v>
      </c>
      <c r="L1552" t="s">
        <v>1255</v>
      </c>
      <c r="M1552" t="s">
        <v>1255</v>
      </c>
      <c r="N1552" t="s">
        <v>1255</v>
      </c>
      <c r="O1552" t="s">
        <v>1255</v>
      </c>
      <c r="P1552" t="s">
        <v>1255</v>
      </c>
    </row>
    <row r="1553" spans="1:16">
      <c r="A1553" t="s">
        <v>1255</v>
      </c>
      <c r="B1553" t="s">
        <v>1255</v>
      </c>
      <c r="C1553" t="s">
        <v>11938</v>
      </c>
      <c r="D1553" t="s">
        <v>11950</v>
      </c>
      <c r="E1553" t="s">
        <v>9730</v>
      </c>
      <c r="F1553" t="s">
        <v>1255</v>
      </c>
      <c r="G1553" t="s">
        <v>1255</v>
      </c>
      <c r="H1553" t="s">
        <v>1255</v>
      </c>
      <c r="I1553" t="s">
        <v>1255</v>
      </c>
      <c r="J1553" t="s">
        <v>1255</v>
      </c>
      <c r="K1553" t="s">
        <v>1255</v>
      </c>
      <c r="L1553" t="s">
        <v>1255</v>
      </c>
      <c r="M1553" t="s">
        <v>1255</v>
      </c>
      <c r="N1553" t="s">
        <v>1255</v>
      </c>
      <c r="O1553" t="s">
        <v>1255</v>
      </c>
      <c r="P1553" t="s">
        <v>1255</v>
      </c>
    </row>
    <row r="1554" spans="1:16">
      <c r="A1554" t="s">
        <v>1255</v>
      </c>
      <c r="B1554" t="s">
        <v>1255</v>
      </c>
      <c r="C1554" t="s">
        <v>11938</v>
      </c>
      <c r="D1554" t="s">
        <v>11951</v>
      </c>
      <c r="E1554" t="s">
        <v>9797</v>
      </c>
      <c r="F1554" t="s">
        <v>1255</v>
      </c>
      <c r="G1554" t="s">
        <v>1255</v>
      </c>
      <c r="H1554" t="s">
        <v>1255</v>
      </c>
      <c r="I1554" t="s">
        <v>1255</v>
      </c>
      <c r="J1554" t="s">
        <v>1255</v>
      </c>
      <c r="K1554" t="s">
        <v>1255</v>
      </c>
      <c r="L1554" t="s">
        <v>1255</v>
      </c>
      <c r="M1554" t="s">
        <v>1255</v>
      </c>
      <c r="N1554" t="s">
        <v>1255</v>
      </c>
      <c r="O1554" t="s">
        <v>1255</v>
      </c>
      <c r="P1554" t="s">
        <v>1255</v>
      </c>
    </row>
    <row r="1555" spans="1:16">
      <c r="A1555" t="s">
        <v>1255</v>
      </c>
      <c r="B1555" t="s">
        <v>1255</v>
      </c>
      <c r="C1555" t="s">
        <v>11938</v>
      </c>
      <c r="D1555" t="s">
        <v>11952</v>
      </c>
      <c r="E1555" t="s">
        <v>9645</v>
      </c>
      <c r="F1555" t="s">
        <v>1255</v>
      </c>
      <c r="G1555" t="s">
        <v>1255</v>
      </c>
      <c r="H1555" t="s">
        <v>1255</v>
      </c>
      <c r="I1555" t="s">
        <v>1255</v>
      </c>
      <c r="J1555" t="s">
        <v>1255</v>
      </c>
      <c r="K1555" t="s">
        <v>1255</v>
      </c>
      <c r="L1555" t="s">
        <v>1255</v>
      </c>
      <c r="M1555" t="s">
        <v>1255</v>
      </c>
      <c r="N1555" t="s">
        <v>1255</v>
      </c>
      <c r="O1555" t="s">
        <v>1255</v>
      </c>
      <c r="P1555" t="s">
        <v>1255</v>
      </c>
    </row>
    <row r="1556" spans="1:16">
      <c r="A1556" t="s">
        <v>1255</v>
      </c>
      <c r="B1556" t="s">
        <v>11953</v>
      </c>
      <c r="C1556" t="s">
        <v>11938</v>
      </c>
      <c r="D1556" t="s">
        <v>11954</v>
      </c>
      <c r="E1556" t="s">
        <v>9730</v>
      </c>
      <c r="F1556" t="s">
        <v>1255</v>
      </c>
      <c r="G1556" t="s">
        <v>1255</v>
      </c>
      <c r="H1556" t="s">
        <v>1255</v>
      </c>
      <c r="I1556" t="s">
        <v>1255</v>
      </c>
      <c r="J1556" t="s">
        <v>1255</v>
      </c>
      <c r="K1556" t="s">
        <v>1255</v>
      </c>
      <c r="L1556" t="s">
        <v>1255</v>
      </c>
      <c r="M1556" t="s">
        <v>1255</v>
      </c>
      <c r="N1556" t="s">
        <v>1255</v>
      </c>
      <c r="O1556" t="s">
        <v>1255</v>
      </c>
      <c r="P1556" t="s">
        <v>1255</v>
      </c>
    </row>
    <row r="1557" spans="1:16">
      <c r="A1557" t="s">
        <v>1255</v>
      </c>
      <c r="B1557" t="s">
        <v>1255</v>
      </c>
      <c r="C1557" t="s">
        <v>11955</v>
      </c>
      <c r="D1557" t="s">
        <v>11956</v>
      </c>
      <c r="E1557" t="s">
        <v>9813</v>
      </c>
      <c r="F1557" t="s">
        <v>9646</v>
      </c>
      <c r="G1557" t="s">
        <v>1255</v>
      </c>
      <c r="H1557" t="s">
        <v>1255</v>
      </c>
      <c r="I1557" t="s">
        <v>1255</v>
      </c>
      <c r="J1557" t="s">
        <v>1255</v>
      </c>
      <c r="K1557" t="s">
        <v>1255</v>
      </c>
      <c r="L1557" t="s">
        <v>1255</v>
      </c>
      <c r="M1557" t="s">
        <v>1255</v>
      </c>
      <c r="N1557" t="s">
        <v>1255</v>
      </c>
      <c r="O1557" t="s">
        <v>1255</v>
      </c>
      <c r="P1557" t="s">
        <v>1255</v>
      </c>
    </row>
    <row r="1558" spans="1:16">
      <c r="A1558" t="s">
        <v>1255</v>
      </c>
      <c r="B1558" t="s">
        <v>1255</v>
      </c>
      <c r="C1558" t="s">
        <v>11955</v>
      </c>
      <c r="D1558" t="s">
        <v>11957</v>
      </c>
      <c r="E1558" t="s">
        <v>9645</v>
      </c>
      <c r="F1558" t="s">
        <v>1255</v>
      </c>
      <c r="G1558" t="s">
        <v>1255</v>
      </c>
      <c r="H1558" t="s">
        <v>1255</v>
      </c>
      <c r="I1558" t="s">
        <v>1255</v>
      </c>
      <c r="J1558" t="s">
        <v>1255</v>
      </c>
      <c r="K1558" t="s">
        <v>1255</v>
      </c>
      <c r="L1558" t="s">
        <v>1255</v>
      </c>
      <c r="M1558" t="s">
        <v>1255</v>
      </c>
      <c r="N1558" t="s">
        <v>1255</v>
      </c>
      <c r="O1558" t="s">
        <v>1255</v>
      </c>
      <c r="P1558" t="s">
        <v>1255</v>
      </c>
    </row>
    <row r="1559" spans="1:16">
      <c r="A1559" t="s">
        <v>1255</v>
      </c>
      <c r="B1559" t="s">
        <v>1255</v>
      </c>
      <c r="C1559" t="s">
        <v>11955</v>
      </c>
      <c r="D1559" t="s">
        <v>11958</v>
      </c>
      <c r="E1559" t="s">
        <v>9645</v>
      </c>
      <c r="F1559" t="s">
        <v>9646</v>
      </c>
      <c r="G1559" t="s">
        <v>1255</v>
      </c>
      <c r="H1559" t="s">
        <v>1255</v>
      </c>
      <c r="I1559" t="s">
        <v>1255</v>
      </c>
      <c r="J1559" t="s">
        <v>1255</v>
      </c>
      <c r="K1559" t="s">
        <v>1255</v>
      </c>
      <c r="L1559" t="s">
        <v>1255</v>
      </c>
      <c r="M1559" t="s">
        <v>1255</v>
      </c>
      <c r="N1559" t="s">
        <v>1255</v>
      </c>
      <c r="O1559" t="s">
        <v>1255</v>
      </c>
      <c r="P1559" t="s">
        <v>1255</v>
      </c>
    </row>
    <row r="1560" spans="1:16">
      <c r="A1560" t="s">
        <v>1255</v>
      </c>
      <c r="B1560" t="s">
        <v>1255</v>
      </c>
      <c r="C1560" t="s">
        <v>11955</v>
      </c>
      <c r="D1560" t="s">
        <v>11959</v>
      </c>
      <c r="E1560" t="s">
        <v>9646</v>
      </c>
      <c r="F1560" t="s">
        <v>11960</v>
      </c>
      <c r="G1560" t="s">
        <v>1255</v>
      </c>
      <c r="H1560" t="s">
        <v>1255</v>
      </c>
      <c r="I1560" t="s">
        <v>1255</v>
      </c>
      <c r="J1560" t="s">
        <v>1255</v>
      </c>
      <c r="K1560" t="s">
        <v>1255</v>
      </c>
      <c r="L1560" t="s">
        <v>1255</v>
      </c>
      <c r="M1560" t="s">
        <v>1255</v>
      </c>
      <c r="N1560" t="s">
        <v>1255</v>
      </c>
      <c r="O1560" t="s">
        <v>1255</v>
      </c>
      <c r="P1560" t="s">
        <v>1255</v>
      </c>
    </row>
    <row r="1561" spans="1:16">
      <c r="A1561" t="s">
        <v>1255</v>
      </c>
      <c r="B1561" t="s">
        <v>1255</v>
      </c>
      <c r="C1561" t="s">
        <v>11955</v>
      </c>
      <c r="D1561" t="s">
        <v>11961</v>
      </c>
      <c r="E1561" t="s">
        <v>9646</v>
      </c>
      <c r="F1561" t="s">
        <v>11962</v>
      </c>
      <c r="G1561" t="s">
        <v>1255</v>
      </c>
      <c r="H1561" t="s">
        <v>1255</v>
      </c>
      <c r="I1561" t="s">
        <v>1255</v>
      </c>
      <c r="J1561" t="s">
        <v>1255</v>
      </c>
      <c r="K1561" t="s">
        <v>1255</v>
      </c>
      <c r="L1561" t="s">
        <v>1255</v>
      </c>
      <c r="M1561" t="s">
        <v>1255</v>
      </c>
      <c r="N1561" t="s">
        <v>1255</v>
      </c>
      <c r="O1561" t="s">
        <v>1255</v>
      </c>
      <c r="P1561" t="s">
        <v>1255</v>
      </c>
    </row>
    <row r="1562" spans="1:16">
      <c r="A1562" t="s">
        <v>1255</v>
      </c>
      <c r="B1562" t="s">
        <v>1255</v>
      </c>
      <c r="C1562" t="s">
        <v>11955</v>
      </c>
      <c r="D1562" t="s">
        <v>11963</v>
      </c>
      <c r="E1562" t="s">
        <v>11964</v>
      </c>
      <c r="F1562" t="s">
        <v>9646</v>
      </c>
      <c r="G1562" t="s">
        <v>1255</v>
      </c>
      <c r="H1562" t="s">
        <v>1255</v>
      </c>
      <c r="I1562" t="s">
        <v>1255</v>
      </c>
      <c r="J1562" t="s">
        <v>1255</v>
      </c>
      <c r="K1562" t="s">
        <v>1255</v>
      </c>
      <c r="L1562" t="s">
        <v>1255</v>
      </c>
      <c r="M1562" t="s">
        <v>1255</v>
      </c>
      <c r="N1562" t="s">
        <v>1255</v>
      </c>
      <c r="O1562" t="s">
        <v>1255</v>
      </c>
      <c r="P1562" t="s">
        <v>1255</v>
      </c>
    </row>
    <row r="1563" spans="1:16">
      <c r="A1563" t="s">
        <v>1255</v>
      </c>
      <c r="B1563" t="s">
        <v>1255</v>
      </c>
      <c r="C1563" t="s">
        <v>11965</v>
      </c>
      <c r="D1563" t="s">
        <v>11966</v>
      </c>
      <c r="E1563" t="s">
        <v>9646</v>
      </c>
      <c r="F1563" t="s">
        <v>11967</v>
      </c>
      <c r="G1563" t="s">
        <v>1255</v>
      </c>
      <c r="H1563" t="s">
        <v>1255</v>
      </c>
      <c r="I1563" t="s">
        <v>1255</v>
      </c>
      <c r="J1563" t="s">
        <v>1255</v>
      </c>
      <c r="K1563" t="s">
        <v>1255</v>
      </c>
      <c r="L1563" t="s">
        <v>1255</v>
      </c>
      <c r="M1563" t="s">
        <v>1255</v>
      </c>
      <c r="N1563" t="s">
        <v>1255</v>
      </c>
      <c r="O1563" t="s">
        <v>1255</v>
      </c>
      <c r="P1563" t="s">
        <v>1255</v>
      </c>
    </row>
    <row r="1564" spans="1:16">
      <c r="A1564" t="s">
        <v>1255</v>
      </c>
      <c r="B1564" t="s">
        <v>9658</v>
      </c>
      <c r="C1564" t="s">
        <v>11965</v>
      </c>
      <c r="D1564" t="s">
        <v>11968</v>
      </c>
      <c r="E1564" t="s">
        <v>9646</v>
      </c>
      <c r="F1564" t="s">
        <v>11969</v>
      </c>
      <c r="G1564" t="s">
        <v>1255</v>
      </c>
      <c r="H1564" t="s">
        <v>1255</v>
      </c>
      <c r="I1564" t="s">
        <v>1255</v>
      </c>
      <c r="J1564" t="s">
        <v>1255</v>
      </c>
      <c r="K1564" t="s">
        <v>1255</v>
      </c>
      <c r="L1564" t="s">
        <v>1255</v>
      </c>
      <c r="M1564" t="s">
        <v>1255</v>
      </c>
      <c r="N1564" t="s">
        <v>1255</v>
      </c>
      <c r="O1564" t="s">
        <v>1255</v>
      </c>
      <c r="P1564" t="s">
        <v>1255</v>
      </c>
    </row>
    <row r="1565" spans="1:16">
      <c r="A1565" t="s">
        <v>1255</v>
      </c>
      <c r="B1565" t="s">
        <v>1255</v>
      </c>
      <c r="C1565" t="s">
        <v>11965</v>
      </c>
      <c r="D1565" t="s">
        <v>11970</v>
      </c>
      <c r="E1565" t="s">
        <v>9874</v>
      </c>
      <c r="F1565" t="s">
        <v>9646</v>
      </c>
      <c r="G1565" t="s">
        <v>1255</v>
      </c>
      <c r="H1565" t="s">
        <v>1255</v>
      </c>
      <c r="I1565" t="s">
        <v>1255</v>
      </c>
      <c r="J1565" t="s">
        <v>1255</v>
      </c>
      <c r="K1565" t="s">
        <v>1255</v>
      </c>
      <c r="L1565" t="s">
        <v>1255</v>
      </c>
      <c r="M1565" t="s">
        <v>1255</v>
      </c>
      <c r="N1565" t="s">
        <v>1255</v>
      </c>
      <c r="O1565" t="s">
        <v>1255</v>
      </c>
      <c r="P1565" t="s">
        <v>1255</v>
      </c>
    </row>
    <row r="1566" spans="1:16">
      <c r="A1566" t="s">
        <v>1255</v>
      </c>
      <c r="B1566" t="s">
        <v>1255</v>
      </c>
      <c r="C1566" t="s">
        <v>11965</v>
      </c>
      <c r="D1566" t="s">
        <v>11971</v>
      </c>
      <c r="E1566" t="s">
        <v>9645</v>
      </c>
      <c r="F1566" t="s">
        <v>1255</v>
      </c>
      <c r="G1566" t="s">
        <v>1255</v>
      </c>
      <c r="H1566" t="s">
        <v>1255</v>
      </c>
      <c r="I1566" t="s">
        <v>1255</v>
      </c>
      <c r="J1566" t="s">
        <v>1255</v>
      </c>
      <c r="K1566" t="s">
        <v>1255</v>
      </c>
      <c r="L1566" t="s">
        <v>1255</v>
      </c>
      <c r="M1566" t="s">
        <v>1255</v>
      </c>
      <c r="N1566" t="s">
        <v>1255</v>
      </c>
      <c r="O1566" t="s">
        <v>1255</v>
      </c>
      <c r="P1566" t="s">
        <v>1255</v>
      </c>
    </row>
    <row r="1567" spans="1:16">
      <c r="A1567" t="s">
        <v>1255</v>
      </c>
      <c r="B1567" t="s">
        <v>1255</v>
      </c>
      <c r="C1567" t="s">
        <v>11972</v>
      </c>
      <c r="D1567" t="s">
        <v>11973</v>
      </c>
      <c r="E1567" t="s">
        <v>9730</v>
      </c>
      <c r="F1567" t="s">
        <v>1255</v>
      </c>
      <c r="G1567" t="s">
        <v>1255</v>
      </c>
      <c r="H1567" t="s">
        <v>1255</v>
      </c>
      <c r="I1567" t="s">
        <v>1255</v>
      </c>
      <c r="J1567" t="s">
        <v>1255</v>
      </c>
      <c r="K1567" t="s">
        <v>1255</v>
      </c>
      <c r="L1567" t="s">
        <v>1255</v>
      </c>
      <c r="M1567" t="s">
        <v>1255</v>
      </c>
      <c r="N1567" t="s">
        <v>1255</v>
      </c>
      <c r="O1567" t="s">
        <v>1255</v>
      </c>
      <c r="P1567" t="s">
        <v>1255</v>
      </c>
    </row>
    <row r="1568" spans="1:16">
      <c r="A1568" t="s">
        <v>1255</v>
      </c>
      <c r="B1568" t="s">
        <v>1255</v>
      </c>
      <c r="C1568" t="s">
        <v>11972</v>
      </c>
      <c r="D1568" t="s">
        <v>11974</v>
      </c>
      <c r="E1568" t="s">
        <v>9874</v>
      </c>
      <c r="F1568" t="s">
        <v>1255</v>
      </c>
      <c r="G1568" t="s">
        <v>1255</v>
      </c>
      <c r="H1568" t="s">
        <v>1255</v>
      </c>
      <c r="I1568" t="s">
        <v>1255</v>
      </c>
      <c r="J1568" t="s">
        <v>1255</v>
      </c>
      <c r="K1568" t="s">
        <v>1255</v>
      </c>
      <c r="L1568" t="s">
        <v>1255</v>
      </c>
      <c r="M1568" t="s">
        <v>1255</v>
      </c>
      <c r="N1568" t="s">
        <v>1255</v>
      </c>
      <c r="O1568" t="s">
        <v>1255</v>
      </c>
      <c r="P1568" t="s">
        <v>1255</v>
      </c>
    </row>
    <row r="1569" spans="1:16">
      <c r="A1569" t="s">
        <v>1255</v>
      </c>
      <c r="B1569" t="s">
        <v>11975</v>
      </c>
      <c r="C1569" t="s">
        <v>11976</v>
      </c>
      <c r="D1569" t="s">
        <v>11977</v>
      </c>
      <c r="E1569" t="s">
        <v>9646</v>
      </c>
      <c r="F1569" t="s">
        <v>10626</v>
      </c>
      <c r="G1569" t="s">
        <v>1255</v>
      </c>
      <c r="H1569" t="s">
        <v>1255</v>
      </c>
      <c r="I1569" t="s">
        <v>1255</v>
      </c>
      <c r="J1569" t="s">
        <v>1255</v>
      </c>
      <c r="K1569" t="s">
        <v>1255</v>
      </c>
      <c r="L1569" t="s">
        <v>1255</v>
      </c>
      <c r="M1569" t="s">
        <v>1255</v>
      </c>
      <c r="N1569" t="s">
        <v>1255</v>
      </c>
      <c r="O1569" t="s">
        <v>1255</v>
      </c>
      <c r="P1569" t="s">
        <v>1255</v>
      </c>
    </row>
    <row r="1570" spans="1:16">
      <c r="A1570" t="s">
        <v>1255</v>
      </c>
      <c r="B1570" t="s">
        <v>1255</v>
      </c>
      <c r="C1570" t="s">
        <v>11978</v>
      </c>
      <c r="D1570" t="s">
        <v>11979</v>
      </c>
      <c r="E1570" t="s">
        <v>9874</v>
      </c>
      <c r="F1570" t="s">
        <v>1255</v>
      </c>
      <c r="G1570" t="s">
        <v>1255</v>
      </c>
      <c r="H1570" t="s">
        <v>1255</v>
      </c>
      <c r="I1570" t="s">
        <v>1255</v>
      </c>
      <c r="J1570" t="s">
        <v>1255</v>
      </c>
      <c r="K1570" t="s">
        <v>1255</v>
      </c>
      <c r="L1570" t="s">
        <v>1255</v>
      </c>
      <c r="M1570" t="s">
        <v>1255</v>
      </c>
      <c r="N1570" t="s">
        <v>1255</v>
      </c>
      <c r="O1570" t="s">
        <v>1255</v>
      </c>
      <c r="P1570" t="s">
        <v>1255</v>
      </c>
    </row>
    <row r="1571" spans="1:16">
      <c r="A1571" t="s">
        <v>1255</v>
      </c>
      <c r="B1571" t="s">
        <v>1255</v>
      </c>
      <c r="C1571" t="s">
        <v>11978</v>
      </c>
      <c r="D1571" t="s">
        <v>11980</v>
      </c>
      <c r="E1571" t="s">
        <v>9730</v>
      </c>
      <c r="F1571" t="s">
        <v>1255</v>
      </c>
      <c r="G1571" t="s">
        <v>1255</v>
      </c>
      <c r="H1571" t="s">
        <v>1255</v>
      </c>
      <c r="I1571" t="s">
        <v>1255</v>
      </c>
      <c r="J1571" t="s">
        <v>1255</v>
      </c>
      <c r="K1571" t="s">
        <v>1255</v>
      </c>
      <c r="L1571" t="s">
        <v>1255</v>
      </c>
      <c r="M1571" t="s">
        <v>1255</v>
      </c>
      <c r="N1571" t="s">
        <v>1255</v>
      </c>
      <c r="O1571" t="s">
        <v>1255</v>
      </c>
      <c r="P1571" t="s">
        <v>1255</v>
      </c>
    </row>
    <row r="1572" spans="1:16">
      <c r="A1572" t="s">
        <v>1255</v>
      </c>
      <c r="B1572" t="s">
        <v>1255</v>
      </c>
      <c r="C1572" t="s">
        <v>11981</v>
      </c>
      <c r="D1572" t="s">
        <v>11982</v>
      </c>
      <c r="E1572" t="s">
        <v>10608</v>
      </c>
      <c r="F1572" t="s">
        <v>1255</v>
      </c>
      <c r="G1572" t="s">
        <v>1255</v>
      </c>
      <c r="H1572" t="s">
        <v>1255</v>
      </c>
      <c r="I1572" t="s">
        <v>1255</v>
      </c>
      <c r="J1572" t="s">
        <v>1255</v>
      </c>
      <c r="K1572" t="s">
        <v>1255</v>
      </c>
      <c r="L1572" t="s">
        <v>1255</v>
      </c>
      <c r="M1572" t="s">
        <v>1255</v>
      </c>
      <c r="N1572" t="s">
        <v>1255</v>
      </c>
      <c r="O1572" t="s">
        <v>1255</v>
      </c>
      <c r="P1572" t="s">
        <v>1255</v>
      </c>
    </row>
    <row r="1573" spans="1:16">
      <c r="A1573" t="s">
        <v>1255</v>
      </c>
      <c r="B1573" t="s">
        <v>1255</v>
      </c>
      <c r="C1573" t="s">
        <v>11981</v>
      </c>
      <c r="D1573" t="s">
        <v>11983</v>
      </c>
      <c r="E1573" t="s">
        <v>11621</v>
      </c>
      <c r="F1573" t="s">
        <v>1255</v>
      </c>
      <c r="G1573" t="s">
        <v>1255</v>
      </c>
      <c r="H1573" t="s">
        <v>1255</v>
      </c>
      <c r="I1573" t="s">
        <v>1255</v>
      </c>
      <c r="J1573" t="s">
        <v>1255</v>
      </c>
      <c r="K1573" t="s">
        <v>1255</v>
      </c>
      <c r="L1573" t="s">
        <v>1255</v>
      </c>
      <c r="M1573" t="s">
        <v>1255</v>
      </c>
      <c r="N1573" t="s">
        <v>1255</v>
      </c>
      <c r="O1573" t="s">
        <v>1255</v>
      </c>
      <c r="P1573" t="s">
        <v>1255</v>
      </c>
    </row>
    <row r="1574" spans="1:16">
      <c r="A1574" t="s">
        <v>1255</v>
      </c>
      <c r="B1574" t="s">
        <v>11984</v>
      </c>
      <c r="C1574" t="s">
        <v>11981</v>
      </c>
      <c r="D1574" t="s">
        <v>11985</v>
      </c>
      <c r="E1574" t="s">
        <v>9646</v>
      </c>
      <c r="F1574" t="s">
        <v>11986</v>
      </c>
      <c r="G1574" t="s">
        <v>1255</v>
      </c>
      <c r="H1574" t="s">
        <v>1255</v>
      </c>
      <c r="I1574" t="s">
        <v>1255</v>
      </c>
      <c r="J1574" t="s">
        <v>1255</v>
      </c>
      <c r="K1574" t="s">
        <v>1255</v>
      </c>
      <c r="L1574" t="s">
        <v>1255</v>
      </c>
      <c r="M1574" t="s">
        <v>1255</v>
      </c>
      <c r="N1574" t="s">
        <v>1255</v>
      </c>
      <c r="O1574" t="s">
        <v>1255</v>
      </c>
      <c r="P1574" t="s">
        <v>1255</v>
      </c>
    </row>
    <row r="1575" spans="1:16">
      <c r="A1575" t="s">
        <v>1255</v>
      </c>
      <c r="B1575" t="s">
        <v>1255</v>
      </c>
      <c r="C1575" t="s">
        <v>11981</v>
      </c>
      <c r="D1575" t="s">
        <v>11987</v>
      </c>
      <c r="E1575" t="s">
        <v>9646</v>
      </c>
      <c r="F1575" t="s">
        <v>11988</v>
      </c>
      <c r="G1575" t="s">
        <v>1255</v>
      </c>
      <c r="H1575" t="s">
        <v>1255</v>
      </c>
      <c r="I1575" t="s">
        <v>1255</v>
      </c>
      <c r="J1575" t="s">
        <v>1255</v>
      </c>
      <c r="K1575" t="s">
        <v>1255</v>
      </c>
      <c r="L1575" t="s">
        <v>1255</v>
      </c>
      <c r="M1575" t="s">
        <v>1255</v>
      </c>
      <c r="N1575" t="s">
        <v>1255</v>
      </c>
      <c r="O1575" t="s">
        <v>1255</v>
      </c>
      <c r="P1575" t="s">
        <v>1255</v>
      </c>
    </row>
    <row r="1576" spans="1:16">
      <c r="A1576" t="s">
        <v>1255</v>
      </c>
      <c r="B1576" t="s">
        <v>11989</v>
      </c>
      <c r="C1576" t="s">
        <v>11981</v>
      </c>
      <c r="D1576" t="s">
        <v>11989</v>
      </c>
      <c r="E1576" t="s">
        <v>11675</v>
      </c>
      <c r="F1576" t="s">
        <v>1255</v>
      </c>
      <c r="G1576" t="s">
        <v>1255</v>
      </c>
      <c r="H1576" t="s">
        <v>1255</v>
      </c>
      <c r="I1576" t="s">
        <v>1255</v>
      </c>
      <c r="J1576" t="s">
        <v>1255</v>
      </c>
      <c r="K1576" t="s">
        <v>1255</v>
      </c>
      <c r="L1576" t="s">
        <v>1255</v>
      </c>
      <c r="M1576" t="s">
        <v>1255</v>
      </c>
      <c r="N1576" t="s">
        <v>1255</v>
      </c>
      <c r="O1576" t="s">
        <v>1255</v>
      </c>
      <c r="P1576" t="s">
        <v>1255</v>
      </c>
    </row>
    <row r="1577" spans="1:16">
      <c r="A1577" t="s">
        <v>1255</v>
      </c>
      <c r="B1577" t="s">
        <v>1255</v>
      </c>
      <c r="C1577" t="s">
        <v>11990</v>
      </c>
      <c r="D1577" t="s">
        <v>11991</v>
      </c>
      <c r="E1577" t="s">
        <v>9646</v>
      </c>
      <c r="F1577" t="s">
        <v>10078</v>
      </c>
      <c r="G1577" t="s">
        <v>1255</v>
      </c>
      <c r="H1577" t="s">
        <v>1255</v>
      </c>
      <c r="I1577" t="s">
        <v>1255</v>
      </c>
      <c r="J1577" t="s">
        <v>1255</v>
      </c>
      <c r="K1577" t="s">
        <v>1255</v>
      </c>
      <c r="L1577" t="s">
        <v>1255</v>
      </c>
      <c r="M1577" t="s">
        <v>1255</v>
      </c>
      <c r="N1577" t="s">
        <v>1255</v>
      </c>
      <c r="O1577" t="s">
        <v>1255</v>
      </c>
      <c r="P1577" t="s">
        <v>1255</v>
      </c>
    </row>
    <row r="1578" spans="1:16">
      <c r="A1578" t="s">
        <v>1255</v>
      </c>
      <c r="B1578" t="s">
        <v>1255</v>
      </c>
      <c r="C1578" t="s">
        <v>11990</v>
      </c>
      <c r="D1578" t="s">
        <v>11992</v>
      </c>
      <c r="E1578" t="s">
        <v>9646</v>
      </c>
      <c r="F1578" t="s">
        <v>10076</v>
      </c>
      <c r="G1578" t="s">
        <v>1255</v>
      </c>
      <c r="H1578" t="s">
        <v>1255</v>
      </c>
      <c r="I1578" t="s">
        <v>1255</v>
      </c>
      <c r="J1578" t="s">
        <v>1255</v>
      </c>
      <c r="K1578" t="s">
        <v>1255</v>
      </c>
      <c r="L1578" t="s">
        <v>1255</v>
      </c>
      <c r="M1578" t="s">
        <v>1255</v>
      </c>
      <c r="N1578" t="s">
        <v>1255</v>
      </c>
      <c r="O1578" t="s">
        <v>1255</v>
      </c>
      <c r="P1578" t="s">
        <v>1255</v>
      </c>
    </row>
    <row r="1579" spans="1:16">
      <c r="A1579" t="s">
        <v>1255</v>
      </c>
      <c r="B1579" t="s">
        <v>1255</v>
      </c>
      <c r="C1579" t="s">
        <v>11990</v>
      </c>
      <c r="D1579" t="s">
        <v>11993</v>
      </c>
      <c r="E1579" t="s">
        <v>9680</v>
      </c>
      <c r="F1579" t="s">
        <v>1255</v>
      </c>
      <c r="G1579" t="s">
        <v>1255</v>
      </c>
      <c r="H1579" t="s">
        <v>1255</v>
      </c>
      <c r="I1579" t="s">
        <v>1255</v>
      </c>
      <c r="J1579" t="s">
        <v>1255</v>
      </c>
      <c r="K1579" t="s">
        <v>1255</v>
      </c>
      <c r="L1579" t="s">
        <v>1255</v>
      </c>
      <c r="M1579" t="s">
        <v>1255</v>
      </c>
      <c r="N1579" t="s">
        <v>1255</v>
      </c>
      <c r="O1579" t="s">
        <v>1255</v>
      </c>
      <c r="P1579" t="s">
        <v>1255</v>
      </c>
    </row>
    <row r="1580" spans="1:16">
      <c r="A1580" t="s">
        <v>1255</v>
      </c>
      <c r="B1580" t="s">
        <v>1255</v>
      </c>
      <c r="C1580" t="s">
        <v>11994</v>
      </c>
      <c r="D1580" t="s">
        <v>11995</v>
      </c>
      <c r="E1580" t="s">
        <v>11996</v>
      </c>
      <c r="F1580" t="s">
        <v>9646</v>
      </c>
      <c r="G1580" t="s">
        <v>1255</v>
      </c>
      <c r="H1580" t="s">
        <v>1255</v>
      </c>
      <c r="I1580" t="s">
        <v>1255</v>
      </c>
      <c r="J1580" t="s">
        <v>1255</v>
      </c>
      <c r="K1580" t="s">
        <v>1255</v>
      </c>
      <c r="L1580" t="s">
        <v>1255</v>
      </c>
      <c r="M1580" t="s">
        <v>1255</v>
      </c>
      <c r="N1580" t="s">
        <v>1255</v>
      </c>
      <c r="O1580" t="s">
        <v>1255</v>
      </c>
      <c r="P1580" t="s">
        <v>1255</v>
      </c>
    </row>
    <row r="1581" spans="1:16">
      <c r="A1581" t="s">
        <v>1255</v>
      </c>
      <c r="B1581" t="s">
        <v>1255</v>
      </c>
      <c r="C1581" t="s">
        <v>11997</v>
      </c>
      <c r="D1581" t="s">
        <v>11998</v>
      </c>
      <c r="E1581" t="s">
        <v>9680</v>
      </c>
      <c r="F1581" t="s">
        <v>1255</v>
      </c>
      <c r="G1581" t="s">
        <v>1255</v>
      </c>
      <c r="H1581" t="s">
        <v>1255</v>
      </c>
      <c r="I1581" t="s">
        <v>1255</v>
      </c>
      <c r="J1581" t="s">
        <v>1255</v>
      </c>
      <c r="K1581" t="s">
        <v>1255</v>
      </c>
      <c r="L1581" t="s">
        <v>1255</v>
      </c>
      <c r="M1581" t="s">
        <v>1255</v>
      </c>
      <c r="N1581" t="s">
        <v>1255</v>
      </c>
      <c r="O1581" t="s">
        <v>1255</v>
      </c>
      <c r="P1581" t="s">
        <v>1255</v>
      </c>
    </row>
    <row r="1582" spans="1:16">
      <c r="A1582" t="s">
        <v>1255</v>
      </c>
      <c r="B1582" t="s">
        <v>1255</v>
      </c>
      <c r="C1582" t="s">
        <v>11999</v>
      </c>
      <c r="D1582" t="s">
        <v>12000</v>
      </c>
      <c r="E1582" t="s">
        <v>11480</v>
      </c>
      <c r="F1582" t="s">
        <v>1255</v>
      </c>
      <c r="G1582" t="s">
        <v>1255</v>
      </c>
      <c r="H1582" t="s">
        <v>1255</v>
      </c>
      <c r="I1582" t="s">
        <v>1255</v>
      </c>
      <c r="J1582" t="s">
        <v>1255</v>
      </c>
      <c r="K1582" t="s">
        <v>1255</v>
      </c>
      <c r="L1582" t="s">
        <v>1255</v>
      </c>
      <c r="M1582" t="s">
        <v>1255</v>
      </c>
      <c r="N1582" t="s">
        <v>1255</v>
      </c>
      <c r="O1582" t="s">
        <v>1255</v>
      </c>
      <c r="P1582" t="s">
        <v>1255</v>
      </c>
    </row>
    <row r="1583" spans="1:16">
      <c r="A1583" t="s">
        <v>1255</v>
      </c>
      <c r="B1583" t="s">
        <v>1255</v>
      </c>
      <c r="C1583" t="s">
        <v>11999</v>
      </c>
      <c r="D1583" t="s">
        <v>12001</v>
      </c>
      <c r="E1583" t="s">
        <v>10721</v>
      </c>
      <c r="F1583" t="s">
        <v>1255</v>
      </c>
      <c r="G1583" t="s">
        <v>1255</v>
      </c>
      <c r="H1583" t="s">
        <v>1255</v>
      </c>
      <c r="I1583" t="s">
        <v>1255</v>
      </c>
      <c r="J1583" t="s">
        <v>1255</v>
      </c>
      <c r="K1583" t="s">
        <v>1255</v>
      </c>
      <c r="L1583" t="s">
        <v>1255</v>
      </c>
      <c r="M1583" t="s">
        <v>1255</v>
      </c>
      <c r="N1583" t="s">
        <v>1255</v>
      </c>
      <c r="O1583" t="s">
        <v>1255</v>
      </c>
      <c r="P1583" t="s">
        <v>1255</v>
      </c>
    </row>
    <row r="1584" spans="1:16">
      <c r="A1584" t="s">
        <v>1255</v>
      </c>
      <c r="B1584" t="s">
        <v>1255</v>
      </c>
      <c r="C1584" t="s">
        <v>11999</v>
      </c>
      <c r="D1584" t="s">
        <v>12002</v>
      </c>
      <c r="E1584" t="s">
        <v>9646</v>
      </c>
      <c r="F1584" t="s">
        <v>12003</v>
      </c>
      <c r="G1584" t="s">
        <v>1255</v>
      </c>
      <c r="H1584" t="s">
        <v>1255</v>
      </c>
      <c r="I1584" t="s">
        <v>1255</v>
      </c>
      <c r="J1584" t="s">
        <v>1255</v>
      </c>
      <c r="K1584" t="s">
        <v>1255</v>
      </c>
      <c r="L1584" t="s">
        <v>1255</v>
      </c>
      <c r="M1584" t="s">
        <v>1255</v>
      </c>
      <c r="N1584" t="s">
        <v>1255</v>
      </c>
      <c r="O1584" t="s">
        <v>1255</v>
      </c>
      <c r="P1584" t="s">
        <v>1255</v>
      </c>
    </row>
    <row r="1585" spans="1:16">
      <c r="A1585" t="s">
        <v>1255</v>
      </c>
      <c r="B1585" t="s">
        <v>1255</v>
      </c>
      <c r="C1585" t="s">
        <v>12004</v>
      </c>
      <c r="D1585" t="s">
        <v>12005</v>
      </c>
      <c r="E1585" t="s">
        <v>9874</v>
      </c>
      <c r="F1585" t="s">
        <v>1255</v>
      </c>
      <c r="G1585" t="s">
        <v>1255</v>
      </c>
      <c r="H1585" t="s">
        <v>1255</v>
      </c>
      <c r="I1585" t="s">
        <v>1255</v>
      </c>
      <c r="J1585" t="s">
        <v>1255</v>
      </c>
      <c r="K1585" t="s">
        <v>1255</v>
      </c>
      <c r="L1585" t="s">
        <v>1255</v>
      </c>
      <c r="M1585" t="s">
        <v>1255</v>
      </c>
      <c r="N1585" t="s">
        <v>1255</v>
      </c>
      <c r="O1585" t="s">
        <v>1255</v>
      </c>
      <c r="P1585" t="s">
        <v>1255</v>
      </c>
    </row>
    <row r="1586" spans="1:16">
      <c r="A1586" t="s">
        <v>1255</v>
      </c>
      <c r="B1586" t="s">
        <v>12006</v>
      </c>
      <c r="C1586" t="s">
        <v>12004</v>
      </c>
      <c r="D1586" t="s">
        <v>12007</v>
      </c>
      <c r="E1586" t="s">
        <v>9730</v>
      </c>
      <c r="F1586" t="s">
        <v>9646</v>
      </c>
      <c r="G1586" t="s">
        <v>1255</v>
      </c>
      <c r="H1586" t="s">
        <v>1255</v>
      </c>
      <c r="I1586" t="s">
        <v>1255</v>
      </c>
      <c r="J1586" t="s">
        <v>1255</v>
      </c>
      <c r="K1586" t="s">
        <v>1255</v>
      </c>
      <c r="L1586" t="s">
        <v>1255</v>
      </c>
      <c r="M1586" t="s">
        <v>1255</v>
      </c>
      <c r="N1586" t="s">
        <v>1255</v>
      </c>
      <c r="O1586" t="s">
        <v>1255</v>
      </c>
      <c r="P1586" t="s">
        <v>1255</v>
      </c>
    </row>
    <row r="1587" spans="1:16">
      <c r="A1587" t="s">
        <v>1255</v>
      </c>
      <c r="B1587" t="s">
        <v>1255</v>
      </c>
      <c r="C1587" t="s">
        <v>12004</v>
      </c>
      <c r="D1587" t="s">
        <v>12008</v>
      </c>
      <c r="E1587" t="s">
        <v>9828</v>
      </c>
      <c r="F1587" t="s">
        <v>9646</v>
      </c>
      <c r="G1587" t="s">
        <v>1255</v>
      </c>
      <c r="H1587" t="s">
        <v>1255</v>
      </c>
      <c r="I1587" t="s">
        <v>1255</v>
      </c>
      <c r="J1587" t="s">
        <v>1255</v>
      </c>
      <c r="K1587" t="s">
        <v>1255</v>
      </c>
      <c r="L1587" t="s">
        <v>1255</v>
      </c>
      <c r="M1587" t="s">
        <v>1255</v>
      </c>
      <c r="N1587" t="s">
        <v>1255</v>
      </c>
      <c r="O1587" t="s">
        <v>1255</v>
      </c>
      <c r="P1587" t="s">
        <v>1255</v>
      </c>
    </row>
    <row r="1588" spans="1:16">
      <c r="A1588" t="s">
        <v>1255</v>
      </c>
      <c r="B1588" t="s">
        <v>1255</v>
      </c>
      <c r="C1588" t="s">
        <v>12004</v>
      </c>
      <c r="D1588" t="s">
        <v>12009</v>
      </c>
      <c r="E1588" t="s">
        <v>9874</v>
      </c>
      <c r="F1588" t="s">
        <v>1255</v>
      </c>
      <c r="G1588" t="s">
        <v>1255</v>
      </c>
      <c r="H1588" t="s">
        <v>1255</v>
      </c>
      <c r="I1588" t="s">
        <v>1255</v>
      </c>
      <c r="J1588" t="s">
        <v>1255</v>
      </c>
      <c r="K1588" t="s">
        <v>1255</v>
      </c>
      <c r="L1588" t="s">
        <v>1255</v>
      </c>
      <c r="M1588" t="s">
        <v>1255</v>
      </c>
      <c r="N1588" t="s">
        <v>1255</v>
      </c>
      <c r="O1588" t="s">
        <v>1255</v>
      </c>
      <c r="P1588" t="s">
        <v>1255</v>
      </c>
    </row>
    <row r="1589" spans="1:16">
      <c r="A1589" t="s">
        <v>1255</v>
      </c>
      <c r="B1589" t="s">
        <v>1255</v>
      </c>
      <c r="C1589" t="s">
        <v>11997</v>
      </c>
      <c r="D1589" t="s">
        <v>12010</v>
      </c>
      <c r="E1589" t="s">
        <v>9740</v>
      </c>
      <c r="F1589" t="s">
        <v>9646</v>
      </c>
      <c r="G1589" t="s">
        <v>1255</v>
      </c>
      <c r="H1589" t="s">
        <v>1255</v>
      </c>
      <c r="I1589" t="s">
        <v>1255</v>
      </c>
      <c r="J1589" t="s">
        <v>1255</v>
      </c>
      <c r="K1589" t="s">
        <v>1255</v>
      </c>
      <c r="L1589" t="s">
        <v>1255</v>
      </c>
      <c r="M1589" t="s">
        <v>1255</v>
      </c>
      <c r="N1589" t="s">
        <v>1255</v>
      </c>
      <c r="O1589" t="s">
        <v>1255</v>
      </c>
      <c r="P1589" t="s">
        <v>1255</v>
      </c>
    </row>
    <row r="1590" spans="1:16">
      <c r="A1590" t="s">
        <v>1255</v>
      </c>
      <c r="B1590" t="s">
        <v>1255</v>
      </c>
      <c r="C1590" t="s">
        <v>11997</v>
      </c>
      <c r="D1590" t="s">
        <v>12011</v>
      </c>
      <c r="E1590" t="s">
        <v>9730</v>
      </c>
      <c r="F1590" t="s">
        <v>1255</v>
      </c>
      <c r="G1590" t="s">
        <v>1255</v>
      </c>
      <c r="H1590" t="s">
        <v>1255</v>
      </c>
      <c r="I1590" t="s">
        <v>1255</v>
      </c>
      <c r="J1590" t="s">
        <v>1255</v>
      </c>
      <c r="K1590" t="s">
        <v>1255</v>
      </c>
      <c r="L1590" t="s">
        <v>1255</v>
      </c>
      <c r="M1590" t="s">
        <v>1255</v>
      </c>
      <c r="N1590" t="s">
        <v>1255</v>
      </c>
      <c r="O1590" t="s">
        <v>1255</v>
      </c>
      <c r="P1590" t="s">
        <v>1255</v>
      </c>
    </row>
    <row r="1591" spans="1:16">
      <c r="A1591" t="s">
        <v>1255</v>
      </c>
      <c r="B1591" t="s">
        <v>1255</v>
      </c>
      <c r="C1591" t="s">
        <v>11997</v>
      </c>
      <c r="D1591" t="s">
        <v>12012</v>
      </c>
      <c r="E1591" t="s">
        <v>9645</v>
      </c>
      <c r="F1591" t="s">
        <v>1255</v>
      </c>
      <c r="G1591" t="s">
        <v>1255</v>
      </c>
      <c r="H1591" t="s">
        <v>1255</v>
      </c>
      <c r="I1591" t="s">
        <v>1255</v>
      </c>
      <c r="J1591" t="s">
        <v>1255</v>
      </c>
      <c r="K1591" t="s">
        <v>1255</v>
      </c>
      <c r="L1591" t="s">
        <v>1255</v>
      </c>
      <c r="M1591" t="s">
        <v>1255</v>
      </c>
      <c r="N1591" t="s">
        <v>1255</v>
      </c>
      <c r="O1591" t="s">
        <v>1255</v>
      </c>
      <c r="P1591" t="s">
        <v>1255</v>
      </c>
    </row>
    <row r="1592" spans="1:16">
      <c r="A1592" t="s">
        <v>1255</v>
      </c>
      <c r="B1592" t="s">
        <v>1255</v>
      </c>
      <c r="C1592" t="s">
        <v>12013</v>
      </c>
      <c r="D1592" t="s">
        <v>12014</v>
      </c>
      <c r="E1592" t="s">
        <v>9730</v>
      </c>
      <c r="F1592" t="s">
        <v>1255</v>
      </c>
      <c r="G1592" t="s">
        <v>1255</v>
      </c>
      <c r="H1592" t="s">
        <v>1255</v>
      </c>
      <c r="I1592" t="s">
        <v>1255</v>
      </c>
      <c r="J1592" t="s">
        <v>1255</v>
      </c>
      <c r="K1592" t="s">
        <v>1255</v>
      </c>
      <c r="L1592" t="s">
        <v>1255</v>
      </c>
      <c r="M1592" t="s">
        <v>1255</v>
      </c>
      <c r="N1592" t="s">
        <v>1255</v>
      </c>
      <c r="O1592" t="s">
        <v>1255</v>
      </c>
      <c r="P1592" t="s">
        <v>1255</v>
      </c>
    </row>
    <row r="1593" spans="1:16">
      <c r="A1593" t="s">
        <v>1255</v>
      </c>
      <c r="B1593" t="s">
        <v>1255</v>
      </c>
      <c r="C1593" t="s">
        <v>12015</v>
      </c>
      <c r="D1593" t="s">
        <v>12016</v>
      </c>
      <c r="E1593" t="s">
        <v>9646</v>
      </c>
      <c r="F1593" t="s">
        <v>12017</v>
      </c>
      <c r="G1593" t="s">
        <v>1255</v>
      </c>
      <c r="H1593" t="s">
        <v>1255</v>
      </c>
      <c r="I1593" t="s">
        <v>1255</v>
      </c>
      <c r="J1593" t="s">
        <v>1255</v>
      </c>
      <c r="K1593" t="s">
        <v>1255</v>
      </c>
      <c r="L1593" t="s">
        <v>1255</v>
      </c>
      <c r="M1593" t="s">
        <v>1255</v>
      </c>
      <c r="N1593" t="s">
        <v>1255</v>
      </c>
      <c r="O1593" t="s">
        <v>1255</v>
      </c>
      <c r="P1593" t="s">
        <v>1255</v>
      </c>
    </row>
    <row r="1594" spans="1:16">
      <c r="A1594" t="s">
        <v>1255</v>
      </c>
      <c r="B1594" t="s">
        <v>1255</v>
      </c>
      <c r="C1594" t="s">
        <v>12018</v>
      </c>
      <c r="D1594" t="s">
        <v>12019</v>
      </c>
      <c r="E1594" t="s">
        <v>11915</v>
      </c>
      <c r="F1594" t="s">
        <v>9646</v>
      </c>
      <c r="G1594" t="s">
        <v>1255</v>
      </c>
      <c r="H1594" t="s">
        <v>1255</v>
      </c>
      <c r="I1594" t="s">
        <v>1255</v>
      </c>
      <c r="J1594" t="s">
        <v>1255</v>
      </c>
      <c r="K1594" t="s">
        <v>1255</v>
      </c>
      <c r="L1594" t="s">
        <v>1255</v>
      </c>
      <c r="M1594" t="s">
        <v>1255</v>
      </c>
      <c r="N1594" t="s">
        <v>1255</v>
      </c>
      <c r="O1594" t="s">
        <v>1255</v>
      </c>
      <c r="P1594" t="s">
        <v>1255</v>
      </c>
    </row>
    <row r="1595" spans="1:16">
      <c r="A1595" t="s">
        <v>1255</v>
      </c>
      <c r="B1595" t="s">
        <v>12020</v>
      </c>
      <c r="C1595" t="s">
        <v>12018</v>
      </c>
      <c r="D1595" t="s">
        <v>12021</v>
      </c>
      <c r="E1595" t="s">
        <v>9646</v>
      </c>
      <c r="F1595" t="s">
        <v>11417</v>
      </c>
      <c r="G1595" t="s">
        <v>1255</v>
      </c>
      <c r="H1595" t="s">
        <v>1255</v>
      </c>
      <c r="I1595" t="s">
        <v>1255</v>
      </c>
      <c r="J1595" t="s">
        <v>1255</v>
      </c>
      <c r="K1595" t="s">
        <v>1255</v>
      </c>
      <c r="L1595" t="s">
        <v>1255</v>
      </c>
      <c r="M1595" t="s">
        <v>1255</v>
      </c>
      <c r="N1595" t="s">
        <v>1255</v>
      </c>
      <c r="O1595" t="s">
        <v>1255</v>
      </c>
      <c r="P1595" t="s">
        <v>1255</v>
      </c>
    </row>
    <row r="1596" spans="1:16">
      <c r="A1596" t="s">
        <v>1255</v>
      </c>
      <c r="B1596" t="s">
        <v>12022</v>
      </c>
      <c r="C1596" t="s">
        <v>12018</v>
      </c>
      <c r="D1596" t="s">
        <v>12023</v>
      </c>
      <c r="E1596" t="s">
        <v>9646</v>
      </c>
      <c r="F1596" t="s">
        <v>10608</v>
      </c>
      <c r="G1596" t="s">
        <v>1255</v>
      </c>
      <c r="H1596" t="s">
        <v>1255</v>
      </c>
      <c r="I1596" t="s">
        <v>1255</v>
      </c>
      <c r="J1596" t="s">
        <v>1255</v>
      </c>
      <c r="K1596" t="s">
        <v>1255</v>
      </c>
      <c r="L1596" t="s">
        <v>1255</v>
      </c>
      <c r="M1596" t="s">
        <v>1255</v>
      </c>
      <c r="N1596" t="s">
        <v>1255</v>
      </c>
      <c r="O1596" t="s">
        <v>1255</v>
      </c>
      <c r="P1596" t="s">
        <v>1255</v>
      </c>
    </row>
    <row r="1597" spans="1:16">
      <c r="A1597" t="s">
        <v>1255</v>
      </c>
      <c r="B1597" t="s">
        <v>12024</v>
      </c>
      <c r="C1597" t="s">
        <v>12018</v>
      </c>
      <c r="D1597" t="s">
        <v>12025</v>
      </c>
      <c r="E1597" t="s">
        <v>9646</v>
      </c>
      <c r="F1597" t="s">
        <v>12026</v>
      </c>
      <c r="G1597" t="s">
        <v>1255</v>
      </c>
      <c r="H1597" t="s">
        <v>1255</v>
      </c>
      <c r="I1597" t="s">
        <v>1255</v>
      </c>
      <c r="J1597" t="s">
        <v>1255</v>
      </c>
      <c r="K1597" t="s">
        <v>1255</v>
      </c>
      <c r="L1597" t="s">
        <v>1255</v>
      </c>
      <c r="M1597" t="s">
        <v>1255</v>
      </c>
      <c r="N1597" t="s">
        <v>1255</v>
      </c>
      <c r="O1597" t="s">
        <v>1255</v>
      </c>
      <c r="P1597" t="s">
        <v>1255</v>
      </c>
    </row>
    <row r="1598" spans="1:16">
      <c r="A1598" t="s">
        <v>1255</v>
      </c>
      <c r="B1598" t="s">
        <v>1255</v>
      </c>
      <c r="C1598" t="s">
        <v>12018</v>
      </c>
      <c r="D1598" t="s">
        <v>12027</v>
      </c>
      <c r="E1598" t="s">
        <v>12028</v>
      </c>
      <c r="F1598" t="s">
        <v>1255</v>
      </c>
      <c r="G1598" t="s">
        <v>1255</v>
      </c>
      <c r="H1598" t="s">
        <v>1255</v>
      </c>
      <c r="I1598" t="s">
        <v>1255</v>
      </c>
      <c r="J1598" t="s">
        <v>1255</v>
      </c>
      <c r="K1598" t="s">
        <v>1255</v>
      </c>
      <c r="L1598" t="s">
        <v>1255</v>
      </c>
      <c r="M1598" t="s">
        <v>1255</v>
      </c>
      <c r="N1598" t="s">
        <v>1255</v>
      </c>
      <c r="O1598" t="s">
        <v>1255</v>
      </c>
      <c r="P1598" t="s">
        <v>1255</v>
      </c>
    </row>
    <row r="1599" spans="1:16">
      <c r="A1599" t="s">
        <v>1255</v>
      </c>
      <c r="B1599" t="s">
        <v>12029</v>
      </c>
      <c r="C1599" t="s">
        <v>12030</v>
      </c>
      <c r="D1599" t="s">
        <v>12031</v>
      </c>
      <c r="E1599" t="s">
        <v>11123</v>
      </c>
      <c r="F1599" t="s">
        <v>1255</v>
      </c>
      <c r="G1599" t="s">
        <v>1255</v>
      </c>
      <c r="H1599" t="s">
        <v>1255</v>
      </c>
      <c r="I1599" t="s">
        <v>1255</v>
      </c>
      <c r="J1599" t="s">
        <v>1255</v>
      </c>
      <c r="K1599" t="s">
        <v>1255</v>
      </c>
      <c r="L1599" t="s">
        <v>1255</v>
      </c>
      <c r="M1599" t="s">
        <v>1255</v>
      </c>
      <c r="N1599" t="s">
        <v>1255</v>
      </c>
      <c r="O1599" t="s">
        <v>1255</v>
      </c>
      <c r="P1599" t="s">
        <v>1255</v>
      </c>
    </row>
    <row r="1600" spans="1:16">
      <c r="A1600" t="s">
        <v>1255</v>
      </c>
      <c r="B1600" t="s">
        <v>1255</v>
      </c>
      <c r="C1600" t="s">
        <v>12032</v>
      </c>
      <c r="D1600" t="s">
        <v>12033</v>
      </c>
      <c r="E1600" t="s">
        <v>9646</v>
      </c>
      <c r="F1600" t="s">
        <v>10628</v>
      </c>
      <c r="G1600" t="s">
        <v>1255</v>
      </c>
      <c r="H1600" t="s">
        <v>1255</v>
      </c>
      <c r="I1600" t="s">
        <v>1255</v>
      </c>
      <c r="J1600" t="s">
        <v>1255</v>
      </c>
      <c r="K1600" t="s">
        <v>1255</v>
      </c>
      <c r="L1600" t="s">
        <v>1255</v>
      </c>
      <c r="M1600" t="s">
        <v>1255</v>
      </c>
      <c r="N1600" t="s">
        <v>1255</v>
      </c>
      <c r="O1600" t="s">
        <v>1255</v>
      </c>
      <c r="P1600" t="s">
        <v>1255</v>
      </c>
    </row>
    <row r="1601" spans="1:16">
      <c r="A1601" t="s">
        <v>1255</v>
      </c>
      <c r="B1601" t="s">
        <v>1255</v>
      </c>
      <c r="C1601" t="s">
        <v>12032</v>
      </c>
      <c r="D1601" t="s">
        <v>12034</v>
      </c>
      <c r="E1601" t="s">
        <v>9646</v>
      </c>
      <c r="F1601" t="s">
        <v>11414</v>
      </c>
      <c r="G1601" t="s">
        <v>1255</v>
      </c>
      <c r="H1601" t="s">
        <v>1255</v>
      </c>
      <c r="I1601" t="s">
        <v>1255</v>
      </c>
      <c r="J1601" t="s">
        <v>1255</v>
      </c>
      <c r="K1601" t="s">
        <v>1255</v>
      </c>
      <c r="L1601" t="s">
        <v>1255</v>
      </c>
      <c r="M1601" t="s">
        <v>1255</v>
      </c>
      <c r="N1601" t="s">
        <v>1255</v>
      </c>
      <c r="O1601" t="s">
        <v>1255</v>
      </c>
      <c r="P1601" t="s">
        <v>1255</v>
      </c>
    </row>
    <row r="1602" spans="1:16">
      <c r="A1602" t="s">
        <v>1255</v>
      </c>
      <c r="B1602" t="s">
        <v>12035</v>
      </c>
      <c r="C1602" t="s">
        <v>12036</v>
      </c>
      <c r="D1602" t="s">
        <v>12037</v>
      </c>
      <c r="E1602" t="s">
        <v>9646</v>
      </c>
      <c r="F1602" t="s">
        <v>10626</v>
      </c>
      <c r="G1602" t="s">
        <v>1255</v>
      </c>
      <c r="H1602" t="s">
        <v>1255</v>
      </c>
      <c r="I1602" t="s">
        <v>1255</v>
      </c>
      <c r="J1602" t="s">
        <v>1255</v>
      </c>
      <c r="K1602" t="s">
        <v>1255</v>
      </c>
      <c r="L1602" t="s">
        <v>1255</v>
      </c>
      <c r="M1602" t="s">
        <v>1255</v>
      </c>
      <c r="N1602" t="s">
        <v>1255</v>
      </c>
      <c r="O1602" t="s">
        <v>1255</v>
      </c>
      <c r="P1602" t="s">
        <v>1255</v>
      </c>
    </row>
    <row r="1603" spans="1:16">
      <c r="A1603" t="s">
        <v>1255</v>
      </c>
      <c r="B1603" t="s">
        <v>12038</v>
      </c>
      <c r="C1603" t="s">
        <v>12036</v>
      </c>
      <c r="D1603" t="s">
        <v>12039</v>
      </c>
      <c r="E1603" t="s">
        <v>9646</v>
      </c>
      <c r="F1603" t="s">
        <v>11421</v>
      </c>
      <c r="G1603" t="s">
        <v>1255</v>
      </c>
      <c r="H1603" t="s">
        <v>1255</v>
      </c>
      <c r="I1603" t="s">
        <v>1255</v>
      </c>
      <c r="J1603" t="s">
        <v>1255</v>
      </c>
      <c r="K1603" t="s">
        <v>1255</v>
      </c>
      <c r="L1603" t="s">
        <v>1255</v>
      </c>
      <c r="M1603" t="s">
        <v>1255</v>
      </c>
      <c r="N1603" t="s">
        <v>1255</v>
      </c>
      <c r="O1603" t="s">
        <v>1255</v>
      </c>
      <c r="P1603" t="s">
        <v>1255</v>
      </c>
    </row>
    <row r="1604" spans="1:16">
      <c r="A1604" t="s">
        <v>1255</v>
      </c>
      <c r="B1604" t="s">
        <v>12035</v>
      </c>
      <c r="C1604" t="s">
        <v>12036</v>
      </c>
      <c r="D1604" t="s">
        <v>12040</v>
      </c>
      <c r="E1604" t="s">
        <v>9646</v>
      </c>
      <c r="F1604" t="s">
        <v>10626</v>
      </c>
      <c r="G1604" t="s">
        <v>1255</v>
      </c>
      <c r="H1604" t="s">
        <v>1255</v>
      </c>
      <c r="I1604" t="s">
        <v>1255</v>
      </c>
      <c r="J1604" t="s">
        <v>1255</v>
      </c>
      <c r="K1604" t="s">
        <v>1255</v>
      </c>
      <c r="L1604" t="s">
        <v>1255</v>
      </c>
      <c r="M1604" t="s">
        <v>1255</v>
      </c>
      <c r="N1604" t="s">
        <v>1255</v>
      </c>
      <c r="O1604" t="s">
        <v>1255</v>
      </c>
      <c r="P1604" t="s">
        <v>1255</v>
      </c>
    </row>
    <row r="1605" spans="1:16">
      <c r="A1605" t="s">
        <v>1255</v>
      </c>
      <c r="B1605" t="s">
        <v>12035</v>
      </c>
      <c r="C1605" t="s">
        <v>12036</v>
      </c>
      <c r="D1605" t="s">
        <v>12041</v>
      </c>
      <c r="E1605" t="s">
        <v>9646</v>
      </c>
      <c r="F1605" t="s">
        <v>10626</v>
      </c>
      <c r="G1605" t="s">
        <v>1255</v>
      </c>
      <c r="H1605" t="s">
        <v>1255</v>
      </c>
      <c r="I1605" t="s">
        <v>1255</v>
      </c>
      <c r="J1605" t="s">
        <v>1255</v>
      </c>
      <c r="K1605" t="s">
        <v>1255</v>
      </c>
      <c r="L1605" t="s">
        <v>1255</v>
      </c>
      <c r="M1605" t="s">
        <v>1255</v>
      </c>
      <c r="N1605" t="s">
        <v>1255</v>
      </c>
      <c r="O1605" t="s">
        <v>1255</v>
      </c>
      <c r="P1605" t="s">
        <v>1255</v>
      </c>
    </row>
    <row r="1606" spans="1:16">
      <c r="A1606" t="s">
        <v>1255</v>
      </c>
      <c r="B1606" t="s">
        <v>12035</v>
      </c>
      <c r="C1606" t="s">
        <v>12036</v>
      </c>
      <c r="D1606" t="s">
        <v>12042</v>
      </c>
      <c r="E1606" t="s">
        <v>9646</v>
      </c>
      <c r="F1606" t="s">
        <v>10626</v>
      </c>
      <c r="G1606" t="s">
        <v>1255</v>
      </c>
      <c r="H1606" t="s">
        <v>1255</v>
      </c>
      <c r="I1606" t="s">
        <v>1255</v>
      </c>
      <c r="J1606" t="s">
        <v>1255</v>
      </c>
      <c r="K1606" t="s">
        <v>1255</v>
      </c>
      <c r="L1606" t="s">
        <v>1255</v>
      </c>
      <c r="M1606" t="s">
        <v>1255</v>
      </c>
      <c r="N1606" t="s">
        <v>1255</v>
      </c>
      <c r="O1606" t="s">
        <v>1255</v>
      </c>
      <c r="P1606" t="s">
        <v>1255</v>
      </c>
    </row>
    <row r="1607" spans="1:16">
      <c r="A1607" t="s">
        <v>1255</v>
      </c>
      <c r="B1607" t="s">
        <v>12035</v>
      </c>
      <c r="C1607" t="s">
        <v>12036</v>
      </c>
      <c r="D1607" t="s">
        <v>12043</v>
      </c>
      <c r="E1607" t="s">
        <v>9646</v>
      </c>
      <c r="F1607" t="s">
        <v>10626</v>
      </c>
      <c r="G1607" t="s">
        <v>1255</v>
      </c>
      <c r="H1607" t="s">
        <v>1255</v>
      </c>
      <c r="I1607" t="s">
        <v>1255</v>
      </c>
      <c r="J1607" t="s">
        <v>1255</v>
      </c>
      <c r="K1607" t="s">
        <v>1255</v>
      </c>
      <c r="L1607" t="s">
        <v>1255</v>
      </c>
      <c r="M1607" t="s">
        <v>1255</v>
      </c>
      <c r="N1607" t="s">
        <v>1255</v>
      </c>
      <c r="O1607" t="s">
        <v>1255</v>
      </c>
      <c r="P1607" t="s">
        <v>1255</v>
      </c>
    </row>
    <row r="1608" spans="1:16">
      <c r="A1608" t="s">
        <v>1255</v>
      </c>
      <c r="B1608" t="s">
        <v>12035</v>
      </c>
      <c r="C1608" t="s">
        <v>12036</v>
      </c>
      <c r="D1608" t="s">
        <v>12044</v>
      </c>
      <c r="E1608" t="s">
        <v>9646</v>
      </c>
      <c r="F1608" t="s">
        <v>10626</v>
      </c>
      <c r="G1608" t="s">
        <v>1255</v>
      </c>
      <c r="H1608" t="s">
        <v>1255</v>
      </c>
      <c r="I1608" t="s">
        <v>1255</v>
      </c>
      <c r="J1608" t="s">
        <v>1255</v>
      </c>
      <c r="K1608" t="s">
        <v>1255</v>
      </c>
      <c r="L1608" t="s">
        <v>1255</v>
      </c>
      <c r="M1608" t="s">
        <v>1255</v>
      </c>
      <c r="N1608" t="s">
        <v>1255</v>
      </c>
      <c r="O1608" t="s">
        <v>1255</v>
      </c>
      <c r="P1608" t="s">
        <v>1255</v>
      </c>
    </row>
    <row r="1609" spans="1:16">
      <c r="A1609" t="s">
        <v>1255</v>
      </c>
      <c r="B1609" t="s">
        <v>12045</v>
      </c>
      <c r="C1609" t="s">
        <v>12036</v>
      </c>
      <c r="D1609" t="s">
        <v>12046</v>
      </c>
      <c r="E1609" t="s">
        <v>12047</v>
      </c>
      <c r="F1609" t="s">
        <v>1255</v>
      </c>
      <c r="G1609" t="s">
        <v>1255</v>
      </c>
      <c r="H1609" t="s">
        <v>1255</v>
      </c>
      <c r="I1609" t="s">
        <v>1255</v>
      </c>
      <c r="J1609" t="s">
        <v>1255</v>
      </c>
      <c r="K1609" t="s">
        <v>1255</v>
      </c>
      <c r="L1609" t="s">
        <v>1255</v>
      </c>
      <c r="M1609" t="s">
        <v>1255</v>
      </c>
      <c r="N1609" t="s">
        <v>1255</v>
      </c>
      <c r="O1609" t="s">
        <v>1255</v>
      </c>
      <c r="P1609" t="s">
        <v>1255</v>
      </c>
    </row>
    <row r="1610" spans="1:16">
      <c r="A1610" t="s">
        <v>1255</v>
      </c>
      <c r="B1610" t="s">
        <v>1255</v>
      </c>
      <c r="C1610" t="s">
        <v>12036</v>
      </c>
      <c r="D1610" t="s">
        <v>12048</v>
      </c>
      <c r="E1610" t="s">
        <v>10513</v>
      </c>
      <c r="F1610" t="s">
        <v>1255</v>
      </c>
      <c r="G1610" t="s">
        <v>1255</v>
      </c>
      <c r="H1610" t="s">
        <v>1255</v>
      </c>
      <c r="I1610" t="s">
        <v>1255</v>
      </c>
      <c r="J1610" t="s">
        <v>1255</v>
      </c>
      <c r="K1610" t="s">
        <v>1255</v>
      </c>
      <c r="L1610" t="s">
        <v>1255</v>
      </c>
      <c r="M1610" t="s">
        <v>1255</v>
      </c>
      <c r="N1610" t="s">
        <v>1255</v>
      </c>
      <c r="O1610" t="s">
        <v>1255</v>
      </c>
      <c r="P1610" t="s">
        <v>1255</v>
      </c>
    </row>
    <row r="1611" spans="1:16">
      <c r="A1611" t="s">
        <v>1255</v>
      </c>
      <c r="B1611" t="s">
        <v>1255</v>
      </c>
      <c r="C1611" t="s">
        <v>12036</v>
      </c>
      <c r="D1611" t="s">
        <v>12049</v>
      </c>
      <c r="E1611" t="s">
        <v>11915</v>
      </c>
      <c r="F1611" t="s">
        <v>1255</v>
      </c>
      <c r="G1611" t="s">
        <v>1255</v>
      </c>
      <c r="H1611" t="s">
        <v>1255</v>
      </c>
      <c r="I1611" t="s">
        <v>1255</v>
      </c>
      <c r="J1611" t="s">
        <v>1255</v>
      </c>
      <c r="K1611" t="s">
        <v>1255</v>
      </c>
      <c r="L1611" t="s">
        <v>1255</v>
      </c>
      <c r="M1611" t="s">
        <v>1255</v>
      </c>
      <c r="N1611" t="s">
        <v>1255</v>
      </c>
      <c r="O1611" t="s">
        <v>1255</v>
      </c>
      <c r="P1611" t="s">
        <v>1255</v>
      </c>
    </row>
    <row r="1612" spans="1:16">
      <c r="A1612" t="s">
        <v>1255</v>
      </c>
      <c r="B1612" t="s">
        <v>1255</v>
      </c>
      <c r="C1612" t="s">
        <v>12036</v>
      </c>
      <c r="D1612" t="s">
        <v>12039</v>
      </c>
      <c r="E1612" t="s">
        <v>9646</v>
      </c>
      <c r="F1612" t="s">
        <v>11421</v>
      </c>
      <c r="G1612" t="s">
        <v>9646</v>
      </c>
      <c r="H1612" t="s">
        <v>1255</v>
      </c>
      <c r="I1612" t="s">
        <v>1255</v>
      </c>
      <c r="J1612" t="s">
        <v>1255</v>
      </c>
      <c r="K1612" t="s">
        <v>1255</v>
      </c>
      <c r="L1612" t="s">
        <v>1255</v>
      </c>
      <c r="M1612" t="s">
        <v>1255</v>
      </c>
      <c r="N1612" t="s">
        <v>1255</v>
      </c>
      <c r="O1612" t="s">
        <v>1255</v>
      </c>
      <c r="P1612" t="s">
        <v>1255</v>
      </c>
    </row>
    <row r="1613" spans="1:16">
      <c r="A1613" t="s">
        <v>1255</v>
      </c>
      <c r="B1613" t="s">
        <v>1255</v>
      </c>
      <c r="C1613" t="s">
        <v>12036</v>
      </c>
      <c r="D1613" t="s">
        <v>12050</v>
      </c>
      <c r="E1613" t="s">
        <v>10003</v>
      </c>
      <c r="F1613" t="s">
        <v>1255</v>
      </c>
      <c r="G1613" t="s">
        <v>1255</v>
      </c>
      <c r="H1613" t="s">
        <v>1255</v>
      </c>
      <c r="I1613" t="s">
        <v>1255</v>
      </c>
      <c r="J1613" t="s">
        <v>1255</v>
      </c>
      <c r="K1613" t="s">
        <v>1255</v>
      </c>
      <c r="L1613" t="s">
        <v>1255</v>
      </c>
      <c r="M1613" t="s">
        <v>1255</v>
      </c>
      <c r="N1613" t="s">
        <v>1255</v>
      </c>
      <c r="O1613" t="s">
        <v>1255</v>
      </c>
      <c r="P1613" t="s">
        <v>1255</v>
      </c>
    </row>
    <row r="1614" spans="1:16">
      <c r="A1614" t="s">
        <v>1255</v>
      </c>
      <c r="B1614" t="s">
        <v>1255</v>
      </c>
      <c r="C1614" t="s">
        <v>12051</v>
      </c>
      <c r="D1614" t="s">
        <v>12052</v>
      </c>
      <c r="E1614" t="s">
        <v>10608</v>
      </c>
      <c r="F1614" t="s">
        <v>1255</v>
      </c>
      <c r="G1614" t="s">
        <v>1255</v>
      </c>
      <c r="H1614" t="s">
        <v>1255</v>
      </c>
      <c r="I1614" t="s">
        <v>1255</v>
      </c>
      <c r="J1614" t="s">
        <v>1255</v>
      </c>
      <c r="K1614" t="s">
        <v>1255</v>
      </c>
      <c r="L1614" t="s">
        <v>1255</v>
      </c>
      <c r="M1614" t="s">
        <v>1255</v>
      </c>
      <c r="N1614" t="s">
        <v>1255</v>
      </c>
      <c r="O1614" t="s">
        <v>1255</v>
      </c>
      <c r="P1614" t="s">
        <v>1255</v>
      </c>
    </row>
    <row r="1615" spans="1:16">
      <c r="A1615" t="s">
        <v>1255</v>
      </c>
      <c r="B1615" t="s">
        <v>1255</v>
      </c>
      <c r="C1615" t="s">
        <v>12051</v>
      </c>
      <c r="D1615" t="s">
        <v>12053</v>
      </c>
      <c r="E1615" t="s">
        <v>9737</v>
      </c>
      <c r="F1615" t="s">
        <v>1255</v>
      </c>
      <c r="G1615" t="s">
        <v>1255</v>
      </c>
      <c r="H1615" t="s">
        <v>1255</v>
      </c>
      <c r="I1615" t="s">
        <v>1255</v>
      </c>
      <c r="J1615" t="s">
        <v>1255</v>
      </c>
      <c r="K1615" t="s">
        <v>1255</v>
      </c>
      <c r="L1615" t="s">
        <v>1255</v>
      </c>
      <c r="M1615" t="s">
        <v>1255</v>
      </c>
      <c r="N1615" t="s">
        <v>1255</v>
      </c>
      <c r="O1615" t="s">
        <v>1255</v>
      </c>
      <c r="P1615" t="s">
        <v>1255</v>
      </c>
    </row>
    <row r="1616" spans="1:16">
      <c r="A1616" t="s">
        <v>1255</v>
      </c>
      <c r="B1616" t="s">
        <v>12053</v>
      </c>
      <c r="C1616" t="s">
        <v>12051</v>
      </c>
      <c r="D1616" t="s">
        <v>12054</v>
      </c>
      <c r="E1616" t="s">
        <v>10014</v>
      </c>
      <c r="F1616" t="s">
        <v>1255</v>
      </c>
      <c r="G1616" t="s">
        <v>1255</v>
      </c>
      <c r="H1616" t="s">
        <v>1255</v>
      </c>
      <c r="I1616" t="s">
        <v>1255</v>
      </c>
      <c r="J1616" t="s">
        <v>1255</v>
      </c>
      <c r="K1616" t="s">
        <v>1255</v>
      </c>
      <c r="L1616" t="s">
        <v>1255</v>
      </c>
      <c r="M1616" t="s">
        <v>1255</v>
      </c>
      <c r="N1616" t="s">
        <v>1255</v>
      </c>
      <c r="O1616" t="s">
        <v>1255</v>
      </c>
      <c r="P1616" t="s">
        <v>1255</v>
      </c>
    </row>
    <row r="1617" spans="1:16">
      <c r="A1617" t="s">
        <v>1255</v>
      </c>
      <c r="B1617" t="s">
        <v>1255</v>
      </c>
      <c r="C1617" t="s">
        <v>12051</v>
      </c>
      <c r="D1617" t="s">
        <v>12055</v>
      </c>
      <c r="E1617" t="s">
        <v>9680</v>
      </c>
      <c r="F1617" t="s">
        <v>1255</v>
      </c>
      <c r="G1617" t="s">
        <v>1255</v>
      </c>
      <c r="H1617" t="s">
        <v>1255</v>
      </c>
      <c r="I1617" t="s">
        <v>1255</v>
      </c>
      <c r="J1617" t="s">
        <v>1255</v>
      </c>
      <c r="K1617" t="s">
        <v>1255</v>
      </c>
      <c r="L1617" t="s">
        <v>1255</v>
      </c>
      <c r="M1617" t="s">
        <v>1255</v>
      </c>
      <c r="N1617" t="s">
        <v>1255</v>
      </c>
      <c r="O1617" t="s">
        <v>1255</v>
      </c>
      <c r="P1617" t="s">
        <v>1255</v>
      </c>
    </row>
    <row r="1618" spans="1:16">
      <c r="A1618" t="s">
        <v>1255</v>
      </c>
      <c r="B1618" t="s">
        <v>1255</v>
      </c>
      <c r="C1618" t="s">
        <v>12056</v>
      </c>
      <c r="D1618" t="s">
        <v>12057</v>
      </c>
      <c r="E1618" t="s">
        <v>9782</v>
      </c>
      <c r="F1618" t="s">
        <v>9646</v>
      </c>
      <c r="G1618" t="s">
        <v>1255</v>
      </c>
      <c r="H1618" t="s">
        <v>1255</v>
      </c>
      <c r="I1618" t="s">
        <v>1255</v>
      </c>
      <c r="J1618" t="s">
        <v>1255</v>
      </c>
      <c r="K1618" t="s">
        <v>1255</v>
      </c>
      <c r="L1618" t="s">
        <v>1255</v>
      </c>
      <c r="M1618" t="s">
        <v>1255</v>
      </c>
      <c r="N1618" t="s">
        <v>1255</v>
      </c>
      <c r="O1618" t="s">
        <v>1255</v>
      </c>
      <c r="P1618" t="s">
        <v>1255</v>
      </c>
    </row>
    <row r="1619" spans="1:16">
      <c r="A1619" t="s">
        <v>1255</v>
      </c>
      <c r="B1619" t="s">
        <v>1255</v>
      </c>
      <c r="C1619" t="s">
        <v>12056</v>
      </c>
      <c r="D1619" t="s">
        <v>12058</v>
      </c>
      <c r="E1619" t="s">
        <v>9740</v>
      </c>
      <c r="F1619" t="s">
        <v>1255</v>
      </c>
      <c r="G1619" t="s">
        <v>1255</v>
      </c>
      <c r="H1619" t="s">
        <v>1255</v>
      </c>
      <c r="I1619" t="s">
        <v>1255</v>
      </c>
      <c r="J1619" t="s">
        <v>1255</v>
      </c>
      <c r="K1619" t="s">
        <v>1255</v>
      </c>
      <c r="L1619" t="s">
        <v>1255</v>
      </c>
      <c r="M1619" t="s">
        <v>1255</v>
      </c>
      <c r="N1619" t="s">
        <v>1255</v>
      </c>
      <c r="O1619" t="s">
        <v>1255</v>
      </c>
      <c r="P1619" t="s">
        <v>1255</v>
      </c>
    </row>
    <row r="1620" spans="1:16">
      <c r="A1620" t="s">
        <v>1255</v>
      </c>
      <c r="B1620" t="s">
        <v>1255</v>
      </c>
      <c r="C1620" t="s">
        <v>12056</v>
      </c>
      <c r="D1620" t="s">
        <v>12059</v>
      </c>
      <c r="E1620" t="s">
        <v>9782</v>
      </c>
      <c r="F1620" t="s">
        <v>9646</v>
      </c>
      <c r="G1620" t="s">
        <v>1255</v>
      </c>
      <c r="H1620" t="s">
        <v>1255</v>
      </c>
      <c r="I1620" t="s">
        <v>1255</v>
      </c>
      <c r="J1620" t="s">
        <v>1255</v>
      </c>
      <c r="K1620" t="s">
        <v>1255</v>
      </c>
      <c r="L1620" t="s">
        <v>1255</v>
      </c>
      <c r="M1620" t="s">
        <v>1255</v>
      </c>
      <c r="N1620" t="s">
        <v>1255</v>
      </c>
      <c r="O1620" t="s">
        <v>1255</v>
      </c>
      <c r="P1620" t="s">
        <v>1255</v>
      </c>
    </row>
    <row r="1621" spans="1:16">
      <c r="A1621" t="s">
        <v>1255</v>
      </c>
      <c r="B1621" t="s">
        <v>1255</v>
      </c>
      <c r="C1621" t="s">
        <v>12060</v>
      </c>
      <c r="D1621" t="s">
        <v>12061</v>
      </c>
      <c r="E1621" t="s">
        <v>9646</v>
      </c>
      <c r="F1621" t="s">
        <v>12062</v>
      </c>
      <c r="G1621" t="s">
        <v>1255</v>
      </c>
      <c r="H1621" t="s">
        <v>1255</v>
      </c>
      <c r="I1621" t="s">
        <v>1255</v>
      </c>
      <c r="J1621" t="s">
        <v>1255</v>
      </c>
      <c r="K1621" t="s">
        <v>1255</v>
      </c>
      <c r="L1621" t="s">
        <v>1255</v>
      </c>
      <c r="M1621" t="s">
        <v>1255</v>
      </c>
      <c r="N1621" t="s">
        <v>1255</v>
      </c>
      <c r="O1621" t="s">
        <v>1255</v>
      </c>
      <c r="P1621" t="s">
        <v>1255</v>
      </c>
    </row>
    <row r="1622" spans="1:16">
      <c r="A1622" t="s">
        <v>1255</v>
      </c>
      <c r="B1622" t="s">
        <v>1255</v>
      </c>
      <c r="C1622" t="s">
        <v>12060</v>
      </c>
      <c r="D1622" t="s">
        <v>12063</v>
      </c>
      <c r="E1622" t="s">
        <v>12064</v>
      </c>
      <c r="F1622" t="s">
        <v>9646</v>
      </c>
      <c r="G1622" t="s">
        <v>1255</v>
      </c>
      <c r="H1622" t="s">
        <v>1255</v>
      </c>
      <c r="I1622" t="s">
        <v>1255</v>
      </c>
      <c r="J1622" t="s">
        <v>1255</v>
      </c>
      <c r="K1622" t="s">
        <v>1255</v>
      </c>
      <c r="L1622" t="s">
        <v>1255</v>
      </c>
      <c r="M1622" t="s">
        <v>1255</v>
      </c>
      <c r="N1622" t="s">
        <v>1255</v>
      </c>
      <c r="O1622" t="s">
        <v>1255</v>
      </c>
      <c r="P1622" t="s">
        <v>1255</v>
      </c>
    </row>
    <row r="1623" spans="1:16">
      <c r="A1623" t="s">
        <v>1255</v>
      </c>
      <c r="B1623" t="s">
        <v>1255</v>
      </c>
      <c r="C1623" t="s">
        <v>12060</v>
      </c>
      <c r="D1623" t="s">
        <v>12065</v>
      </c>
      <c r="E1623" t="s">
        <v>11123</v>
      </c>
      <c r="F1623" t="s">
        <v>9646</v>
      </c>
      <c r="G1623" t="s">
        <v>1255</v>
      </c>
      <c r="H1623" t="s">
        <v>1255</v>
      </c>
      <c r="I1623" t="s">
        <v>1255</v>
      </c>
      <c r="J1623" t="s">
        <v>1255</v>
      </c>
      <c r="K1623" t="s">
        <v>1255</v>
      </c>
      <c r="L1623" t="s">
        <v>1255</v>
      </c>
      <c r="M1623" t="s">
        <v>1255</v>
      </c>
      <c r="N1623" t="s">
        <v>1255</v>
      </c>
      <c r="O1623" t="s">
        <v>1255</v>
      </c>
      <c r="P1623" t="s">
        <v>1255</v>
      </c>
    </row>
    <row r="1624" spans="1:16">
      <c r="A1624" t="s">
        <v>1255</v>
      </c>
      <c r="B1624" t="s">
        <v>1255</v>
      </c>
      <c r="C1624" t="s">
        <v>12060</v>
      </c>
      <c r="D1624" t="s">
        <v>12066</v>
      </c>
      <c r="E1624" t="s">
        <v>9646</v>
      </c>
      <c r="F1624" t="s">
        <v>12067</v>
      </c>
      <c r="G1624" t="s">
        <v>1255</v>
      </c>
      <c r="H1624" t="s">
        <v>1255</v>
      </c>
      <c r="I1624" t="s">
        <v>1255</v>
      </c>
      <c r="J1624" t="s">
        <v>1255</v>
      </c>
      <c r="K1624" t="s">
        <v>1255</v>
      </c>
      <c r="L1624" t="s">
        <v>1255</v>
      </c>
      <c r="M1624" t="s">
        <v>1255</v>
      </c>
      <c r="N1624" t="s">
        <v>1255</v>
      </c>
      <c r="O1624" t="s">
        <v>1255</v>
      </c>
      <c r="P1624" t="s">
        <v>1255</v>
      </c>
    </row>
    <row r="1625" spans="1:16">
      <c r="A1625" t="s">
        <v>1255</v>
      </c>
      <c r="B1625" t="s">
        <v>1255</v>
      </c>
      <c r="C1625" t="s">
        <v>11978</v>
      </c>
      <c r="D1625" t="s">
        <v>12068</v>
      </c>
      <c r="E1625" t="s">
        <v>9680</v>
      </c>
      <c r="F1625" t="s">
        <v>1255</v>
      </c>
      <c r="G1625" t="s">
        <v>1255</v>
      </c>
      <c r="H1625" t="s">
        <v>1255</v>
      </c>
      <c r="I1625" t="s">
        <v>1255</v>
      </c>
      <c r="J1625" t="s">
        <v>1255</v>
      </c>
      <c r="K1625" t="s">
        <v>1255</v>
      </c>
      <c r="L1625" t="s">
        <v>1255</v>
      </c>
      <c r="M1625" t="s">
        <v>1255</v>
      </c>
      <c r="N1625" t="s">
        <v>1255</v>
      </c>
      <c r="O1625" t="s">
        <v>1255</v>
      </c>
      <c r="P1625" t="s">
        <v>1255</v>
      </c>
    </row>
    <row r="1626" spans="1:16">
      <c r="A1626" t="s">
        <v>1255</v>
      </c>
      <c r="B1626" t="s">
        <v>1255</v>
      </c>
      <c r="C1626" t="s">
        <v>11978</v>
      </c>
      <c r="D1626" t="s">
        <v>12069</v>
      </c>
      <c r="E1626" t="s">
        <v>11123</v>
      </c>
      <c r="F1626" t="s">
        <v>9646</v>
      </c>
      <c r="G1626" t="s">
        <v>1255</v>
      </c>
      <c r="H1626" t="s">
        <v>1255</v>
      </c>
      <c r="I1626" t="s">
        <v>1255</v>
      </c>
      <c r="J1626" t="s">
        <v>1255</v>
      </c>
      <c r="K1626" t="s">
        <v>1255</v>
      </c>
      <c r="L1626" t="s">
        <v>1255</v>
      </c>
      <c r="M1626" t="s">
        <v>1255</v>
      </c>
      <c r="N1626" t="s">
        <v>1255</v>
      </c>
      <c r="O1626" t="s">
        <v>1255</v>
      </c>
      <c r="P1626" t="s">
        <v>1255</v>
      </c>
    </row>
    <row r="1627" spans="1:16">
      <c r="A1627" t="s">
        <v>1255</v>
      </c>
      <c r="B1627" t="s">
        <v>12070</v>
      </c>
      <c r="C1627" t="s">
        <v>11978</v>
      </c>
      <c r="D1627" t="s">
        <v>12070</v>
      </c>
      <c r="E1627" t="s">
        <v>9680</v>
      </c>
      <c r="F1627" t="s">
        <v>1255</v>
      </c>
      <c r="G1627" t="s">
        <v>1255</v>
      </c>
      <c r="H1627" t="s">
        <v>1255</v>
      </c>
      <c r="I1627" t="s">
        <v>1255</v>
      </c>
      <c r="J1627" t="s">
        <v>1255</v>
      </c>
      <c r="K1627" t="s">
        <v>1255</v>
      </c>
      <c r="L1627" t="s">
        <v>1255</v>
      </c>
      <c r="M1627" t="s">
        <v>1255</v>
      </c>
      <c r="N1627" t="s">
        <v>1255</v>
      </c>
      <c r="O1627" t="s">
        <v>1255</v>
      </c>
      <c r="P1627" t="s">
        <v>1255</v>
      </c>
    </row>
    <row r="1628" spans="1:16">
      <c r="A1628" t="s">
        <v>1255</v>
      </c>
      <c r="B1628" t="s">
        <v>1255</v>
      </c>
      <c r="C1628" t="s">
        <v>11978</v>
      </c>
      <c r="D1628" t="s">
        <v>12071</v>
      </c>
      <c r="E1628" t="s">
        <v>10608</v>
      </c>
      <c r="F1628" t="s">
        <v>1255</v>
      </c>
      <c r="G1628" t="s">
        <v>1255</v>
      </c>
      <c r="H1628" t="s">
        <v>1255</v>
      </c>
      <c r="I1628" t="s">
        <v>1255</v>
      </c>
      <c r="J1628" t="s">
        <v>1255</v>
      </c>
      <c r="K1628" t="s">
        <v>1255</v>
      </c>
      <c r="L1628" t="s">
        <v>1255</v>
      </c>
      <c r="M1628" t="s">
        <v>1255</v>
      </c>
      <c r="N1628" t="s">
        <v>1255</v>
      </c>
      <c r="O1628" t="s">
        <v>1255</v>
      </c>
      <c r="P1628" t="s">
        <v>1255</v>
      </c>
    </row>
    <row r="1629" spans="1:16">
      <c r="A1629" t="s">
        <v>1255</v>
      </c>
      <c r="B1629" t="s">
        <v>1255</v>
      </c>
      <c r="C1629" t="s">
        <v>11978</v>
      </c>
      <c r="D1629" t="s">
        <v>12072</v>
      </c>
      <c r="E1629" t="s">
        <v>9797</v>
      </c>
      <c r="F1629" t="s">
        <v>1255</v>
      </c>
      <c r="G1629" t="s">
        <v>1255</v>
      </c>
      <c r="H1629" t="s">
        <v>1255</v>
      </c>
      <c r="I1629" t="s">
        <v>1255</v>
      </c>
      <c r="J1629" t="s">
        <v>1255</v>
      </c>
      <c r="K1629" t="s">
        <v>1255</v>
      </c>
      <c r="L1629" t="s">
        <v>1255</v>
      </c>
      <c r="M1629" t="s">
        <v>1255</v>
      </c>
      <c r="N1629" t="s">
        <v>1255</v>
      </c>
      <c r="O1629" t="s">
        <v>1255</v>
      </c>
      <c r="P1629" t="s">
        <v>1255</v>
      </c>
    </row>
    <row r="1630" spans="1:16">
      <c r="A1630" t="s">
        <v>1255</v>
      </c>
      <c r="B1630" t="s">
        <v>1255</v>
      </c>
      <c r="C1630" t="s">
        <v>11978</v>
      </c>
      <c r="D1630" t="s">
        <v>12073</v>
      </c>
      <c r="E1630" t="s">
        <v>9874</v>
      </c>
      <c r="F1630" t="s">
        <v>1255</v>
      </c>
      <c r="G1630" t="s">
        <v>1255</v>
      </c>
      <c r="H1630" t="s">
        <v>1255</v>
      </c>
      <c r="I1630" t="s">
        <v>1255</v>
      </c>
      <c r="J1630" t="s">
        <v>1255</v>
      </c>
      <c r="K1630" t="s">
        <v>1255</v>
      </c>
      <c r="L1630" t="s">
        <v>1255</v>
      </c>
      <c r="M1630" t="s">
        <v>1255</v>
      </c>
      <c r="N1630" t="s">
        <v>1255</v>
      </c>
      <c r="O1630" t="s">
        <v>1255</v>
      </c>
      <c r="P1630" t="s">
        <v>1255</v>
      </c>
    </row>
    <row r="1631" spans="1:16">
      <c r="A1631" t="s">
        <v>1255</v>
      </c>
      <c r="B1631" t="s">
        <v>1255</v>
      </c>
      <c r="C1631" t="s">
        <v>11978</v>
      </c>
      <c r="D1631" t="s">
        <v>12074</v>
      </c>
      <c r="E1631" t="s">
        <v>9874</v>
      </c>
      <c r="F1631" t="s">
        <v>1255</v>
      </c>
      <c r="G1631" t="s">
        <v>1255</v>
      </c>
      <c r="H1631" t="s">
        <v>1255</v>
      </c>
      <c r="I1631" t="s">
        <v>1255</v>
      </c>
      <c r="J1631" t="s">
        <v>1255</v>
      </c>
      <c r="K1631" t="s">
        <v>1255</v>
      </c>
      <c r="L1631" t="s">
        <v>1255</v>
      </c>
      <c r="M1631" t="s">
        <v>1255</v>
      </c>
      <c r="N1631" t="s">
        <v>1255</v>
      </c>
      <c r="O1631" t="s">
        <v>1255</v>
      </c>
      <c r="P1631" t="s">
        <v>1255</v>
      </c>
    </row>
    <row r="1632" spans="1:16">
      <c r="A1632" t="s">
        <v>1255</v>
      </c>
      <c r="B1632" t="s">
        <v>1255</v>
      </c>
      <c r="C1632" t="s">
        <v>11978</v>
      </c>
      <c r="D1632" t="s">
        <v>12075</v>
      </c>
      <c r="E1632" t="s">
        <v>11123</v>
      </c>
      <c r="F1632" t="s">
        <v>1255</v>
      </c>
      <c r="G1632" t="s">
        <v>1255</v>
      </c>
      <c r="H1632" t="s">
        <v>1255</v>
      </c>
      <c r="I1632" t="s">
        <v>1255</v>
      </c>
      <c r="J1632" t="s">
        <v>1255</v>
      </c>
      <c r="K1632" t="s">
        <v>1255</v>
      </c>
      <c r="L1632" t="s">
        <v>1255</v>
      </c>
      <c r="M1632" t="s">
        <v>1255</v>
      </c>
      <c r="N1632" t="s">
        <v>1255</v>
      </c>
      <c r="O1632" t="s">
        <v>1255</v>
      </c>
      <c r="P1632" t="s">
        <v>1255</v>
      </c>
    </row>
    <row r="1633" spans="1:16">
      <c r="A1633" t="s">
        <v>1255</v>
      </c>
      <c r="B1633" t="s">
        <v>1255</v>
      </c>
      <c r="C1633" t="s">
        <v>11978</v>
      </c>
      <c r="D1633" t="s">
        <v>12076</v>
      </c>
      <c r="E1633" t="s">
        <v>9645</v>
      </c>
      <c r="F1633" t="s">
        <v>1255</v>
      </c>
      <c r="G1633" t="s">
        <v>1255</v>
      </c>
      <c r="H1633" t="s">
        <v>1255</v>
      </c>
      <c r="I1633" t="s">
        <v>1255</v>
      </c>
      <c r="J1633" t="s">
        <v>1255</v>
      </c>
      <c r="K1633" t="s">
        <v>1255</v>
      </c>
      <c r="L1633" t="s">
        <v>1255</v>
      </c>
      <c r="M1633" t="s">
        <v>1255</v>
      </c>
      <c r="N1633" t="s">
        <v>1255</v>
      </c>
      <c r="O1633" t="s">
        <v>1255</v>
      </c>
      <c r="P1633" t="s">
        <v>1255</v>
      </c>
    </row>
    <row r="1634" spans="1:16">
      <c r="A1634" t="s">
        <v>1255</v>
      </c>
      <c r="B1634" t="s">
        <v>1255</v>
      </c>
      <c r="C1634" t="s">
        <v>11978</v>
      </c>
      <c r="D1634" t="s">
        <v>12077</v>
      </c>
      <c r="E1634" t="s">
        <v>11123</v>
      </c>
      <c r="F1634" t="s">
        <v>1255</v>
      </c>
      <c r="G1634" t="s">
        <v>1255</v>
      </c>
      <c r="H1634" t="s">
        <v>1255</v>
      </c>
      <c r="I1634" t="s">
        <v>1255</v>
      </c>
      <c r="J1634" t="s">
        <v>1255</v>
      </c>
      <c r="K1634" t="s">
        <v>1255</v>
      </c>
      <c r="L1634" t="s">
        <v>1255</v>
      </c>
      <c r="M1634" t="s">
        <v>1255</v>
      </c>
      <c r="N1634" t="s">
        <v>1255</v>
      </c>
      <c r="O1634" t="s">
        <v>1255</v>
      </c>
      <c r="P1634" t="s">
        <v>1255</v>
      </c>
    </row>
    <row r="1635" spans="1:16">
      <c r="A1635" t="s">
        <v>1255</v>
      </c>
      <c r="B1635" t="s">
        <v>1255</v>
      </c>
      <c r="C1635" t="s">
        <v>11978</v>
      </c>
      <c r="D1635" t="s">
        <v>12078</v>
      </c>
      <c r="E1635" t="s">
        <v>9646</v>
      </c>
      <c r="F1635" t="s">
        <v>11440</v>
      </c>
      <c r="G1635" t="s">
        <v>1255</v>
      </c>
      <c r="H1635" t="s">
        <v>1255</v>
      </c>
      <c r="I1635" t="s">
        <v>1255</v>
      </c>
      <c r="J1635" t="s">
        <v>1255</v>
      </c>
      <c r="K1635" t="s">
        <v>1255</v>
      </c>
      <c r="L1635" t="s">
        <v>1255</v>
      </c>
      <c r="M1635" t="s">
        <v>1255</v>
      </c>
      <c r="N1635" t="s">
        <v>1255</v>
      </c>
      <c r="O1635" t="s">
        <v>1255</v>
      </c>
      <c r="P1635" t="s">
        <v>1255</v>
      </c>
    </row>
    <row r="1636" spans="1:16">
      <c r="A1636" t="s">
        <v>1255</v>
      </c>
      <c r="B1636" t="s">
        <v>1255</v>
      </c>
      <c r="C1636" t="s">
        <v>11978</v>
      </c>
      <c r="D1636" t="s">
        <v>12079</v>
      </c>
      <c r="E1636" t="s">
        <v>9680</v>
      </c>
      <c r="F1636" t="s">
        <v>9646</v>
      </c>
      <c r="G1636" t="s">
        <v>1255</v>
      </c>
      <c r="H1636" t="s">
        <v>1255</v>
      </c>
      <c r="I1636" t="s">
        <v>1255</v>
      </c>
      <c r="J1636" t="s">
        <v>1255</v>
      </c>
      <c r="K1636" t="s">
        <v>1255</v>
      </c>
      <c r="L1636" t="s">
        <v>1255</v>
      </c>
      <c r="M1636" t="s">
        <v>1255</v>
      </c>
      <c r="N1636" t="s">
        <v>1255</v>
      </c>
      <c r="O1636" t="s">
        <v>1255</v>
      </c>
      <c r="P1636" t="s">
        <v>1255</v>
      </c>
    </row>
    <row r="1637" spans="1:16">
      <c r="A1637" t="s">
        <v>1255</v>
      </c>
      <c r="B1637" t="s">
        <v>1255</v>
      </c>
      <c r="C1637" t="s">
        <v>11978</v>
      </c>
      <c r="D1637" t="s">
        <v>12080</v>
      </c>
      <c r="E1637" t="s">
        <v>11123</v>
      </c>
      <c r="F1637" t="s">
        <v>9646</v>
      </c>
      <c r="G1637" t="s">
        <v>1255</v>
      </c>
      <c r="H1637" t="s">
        <v>1255</v>
      </c>
      <c r="I1637" t="s">
        <v>1255</v>
      </c>
      <c r="J1637" t="s">
        <v>1255</v>
      </c>
      <c r="K1637" t="s">
        <v>1255</v>
      </c>
      <c r="L1637" t="s">
        <v>1255</v>
      </c>
      <c r="M1637" t="s">
        <v>1255</v>
      </c>
      <c r="N1637" t="s">
        <v>1255</v>
      </c>
      <c r="O1637" t="s">
        <v>1255</v>
      </c>
      <c r="P1637" t="s">
        <v>1255</v>
      </c>
    </row>
    <row r="1638" spans="1:16">
      <c r="A1638" t="s">
        <v>1255</v>
      </c>
      <c r="B1638" t="s">
        <v>1255</v>
      </c>
      <c r="C1638" t="s">
        <v>11978</v>
      </c>
      <c r="D1638" t="s">
        <v>12081</v>
      </c>
      <c r="E1638" t="s">
        <v>9730</v>
      </c>
      <c r="F1638" t="s">
        <v>9646</v>
      </c>
      <c r="G1638" t="s">
        <v>1255</v>
      </c>
      <c r="H1638" t="s">
        <v>1255</v>
      </c>
      <c r="I1638" t="s">
        <v>1255</v>
      </c>
      <c r="J1638" t="s">
        <v>1255</v>
      </c>
      <c r="K1638" t="s">
        <v>1255</v>
      </c>
      <c r="L1638" t="s">
        <v>1255</v>
      </c>
      <c r="M1638" t="s">
        <v>1255</v>
      </c>
      <c r="N1638" t="s">
        <v>1255</v>
      </c>
      <c r="O1638" t="s">
        <v>1255</v>
      </c>
      <c r="P1638" t="s">
        <v>1255</v>
      </c>
    </row>
    <row r="1639" spans="1:16">
      <c r="A1639" t="s">
        <v>1255</v>
      </c>
      <c r="B1639" t="s">
        <v>1255</v>
      </c>
      <c r="C1639" t="s">
        <v>11978</v>
      </c>
      <c r="D1639" t="s">
        <v>12082</v>
      </c>
      <c r="E1639" t="s">
        <v>9645</v>
      </c>
      <c r="F1639" t="s">
        <v>9646</v>
      </c>
      <c r="G1639" t="s">
        <v>1255</v>
      </c>
      <c r="H1639" t="s">
        <v>1255</v>
      </c>
      <c r="I1639" t="s">
        <v>1255</v>
      </c>
      <c r="J1639" t="s">
        <v>1255</v>
      </c>
      <c r="K1639" t="s">
        <v>1255</v>
      </c>
      <c r="L1639" t="s">
        <v>1255</v>
      </c>
      <c r="M1639" t="s">
        <v>1255</v>
      </c>
      <c r="N1639" t="s">
        <v>1255</v>
      </c>
      <c r="O1639" t="s">
        <v>1255</v>
      </c>
      <c r="P1639" t="s">
        <v>1255</v>
      </c>
    </row>
    <row r="1640" spans="1:16">
      <c r="A1640" t="s">
        <v>1255</v>
      </c>
      <c r="B1640" t="s">
        <v>1255</v>
      </c>
      <c r="C1640" t="s">
        <v>11978</v>
      </c>
      <c r="D1640" t="s">
        <v>12083</v>
      </c>
      <c r="E1640" t="s">
        <v>10069</v>
      </c>
      <c r="F1640" t="s">
        <v>1255</v>
      </c>
      <c r="G1640" t="s">
        <v>1255</v>
      </c>
      <c r="H1640" t="s">
        <v>1255</v>
      </c>
      <c r="I1640" t="s">
        <v>1255</v>
      </c>
      <c r="J1640" t="s">
        <v>1255</v>
      </c>
      <c r="K1640" t="s">
        <v>1255</v>
      </c>
      <c r="L1640" t="s">
        <v>1255</v>
      </c>
      <c r="M1640" t="s">
        <v>1255</v>
      </c>
      <c r="N1640" t="s">
        <v>1255</v>
      </c>
      <c r="O1640" t="s">
        <v>1255</v>
      </c>
      <c r="P1640" t="s">
        <v>1255</v>
      </c>
    </row>
    <row r="1641" spans="1:16">
      <c r="A1641" t="s">
        <v>1255</v>
      </c>
      <c r="B1641" t="s">
        <v>1255</v>
      </c>
      <c r="C1641" t="s">
        <v>11978</v>
      </c>
      <c r="D1641" t="s">
        <v>12084</v>
      </c>
      <c r="E1641" t="s">
        <v>9700</v>
      </c>
      <c r="F1641" t="s">
        <v>9646</v>
      </c>
      <c r="G1641" t="s">
        <v>1255</v>
      </c>
      <c r="H1641" t="s">
        <v>1255</v>
      </c>
      <c r="I1641" t="s">
        <v>1255</v>
      </c>
      <c r="J1641" t="s">
        <v>1255</v>
      </c>
      <c r="K1641" t="s">
        <v>1255</v>
      </c>
      <c r="L1641" t="s">
        <v>1255</v>
      </c>
      <c r="M1641" t="s">
        <v>1255</v>
      </c>
      <c r="N1641" t="s">
        <v>1255</v>
      </c>
      <c r="O1641" t="s">
        <v>1255</v>
      </c>
      <c r="P1641" t="s">
        <v>1255</v>
      </c>
    </row>
    <row r="1642" spans="1:16">
      <c r="A1642" t="s">
        <v>1255</v>
      </c>
      <c r="B1642" t="s">
        <v>1255</v>
      </c>
      <c r="C1642" t="s">
        <v>12085</v>
      </c>
      <c r="D1642" t="s">
        <v>12086</v>
      </c>
      <c r="E1642" t="s">
        <v>9737</v>
      </c>
      <c r="F1642" t="s">
        <v>1255</v>
      </c>
      <c r="G1642" t="s">
        <v>1255</v>
      </c>
      <c r="H1642" t="s">
        <v>1255</v>
      </c>
      <c r="I1642" t="s">
        <v>1255</v>
      </c>
      <c r="J1642" t="s">
        <v>1255</v>
      </c>
      <c r="K1642" t="s">
        <v>1255</v>
      </c>
      <c r="L1642" t="s">
        <v>1255</v>
      </c>
      <c r="M1642" t="s">
        <v>1255</v>
      </c>
      <c r="N1642" t="s">
        <v>1255</v>
      </c>
      <c r="O1642" t="s">
        <v>1255</v>
      </c>
      <c r="P1642" t="s">
        <v>1255</v>
      </c>
    </row>
    <row r="1643" spans="1:16">
      <c r="A1643" t="s">
        <v>1255</v>
      </c>
      <c r="B1643" t="s">
        <v>1255</v>
      </c>
      <c r="C1643" t="s">
        <v>12085</v>
      </c>
      <c r="D1643" t="s">
        <v>12087</v>
      </c>
      <c r="E1643" t="s">
        <v>9730</v>
      </c>
      <c r="F1643" t="s">
        <v>9646</v>
      </c>
      <c r="G1643" t="s">
        <v>1255</v>
      </c>
      <c r="H1643" t="s">
        <v>1255</v>
      </c>
      <c r="I1643" t="s">
        <v>1255</v>
      </c>
      <c r="J1643" t="s">
        <v>1255</v>
      </c>
      <c r="K1643" t="s">
        <v>1255</v>
      </c>
      <c r="L1643" t="s">
        <v>1255</v>
      </c>
      <c r="M1643" t="s">
        <v>1255</v>
      </c>
      <c r="N1643" t="s">
        <v>1255</v>
      </c>
      <c r="O1643" t="s">
        <v>1255</v>
      </c>
      <c r="P1643" t="s">
        <v>1255</v>
      </c>
    </row>
    <row r="1644" spans="1:16">
      <c r="A1644" t="s">
        <v>1255</v>
      </c>
      <c r="B1644" t="s">
        <v>5103</v>
      </c>
      <c r="C1644" t="s">
        <v>12085</v>
      </c>
      <c r="D1644" t="s">
        <v>12088</v>
      </c>
      <c r="E1644" t="s">
        <v>9730</v>
      </c>
      <c r="F1644" t="s">
        <v>9646</v>
      </c>
      <c r="G1644" t="s">
        <v>1255</v>
      </c>
      <c r="H1644" t="s">
        <v>1255</v>
      </c>
      <c r="I1644" t="s">
        <v>1255</v>
      </c>
      <c r="J1644" t="s">
        <v>1255</v>
      </c>
      <c r="K1644" t="s">
        <v>1255</v>
      </c>
      <c r="L1644" t="s">
        <v>1255</v>
      </c>
      <c r="M1644" t="s">
        <v>1255</v>
      </c>
      <c r="N1644" t="s">
        <v>1255</v>
      </c>
      <c r="O1644" t="s">
        <v>1255</v>
      </c>
      <c r="P1644" t="s">
        <v>1255</v>
      </c>
    </row>
    <row r="1645" spans="1:16">
      <c r="A1645" t="s">
        <v>1255</v>
      </c>
      <c r="B1645" t="s">
        <v>8874</v>
      </c>
      <c r="C1645" t="s">
        <v>12085</v>
      </c>
      <c r="D1645" t="s">
        <v>12089</v>
      </c>
      <c r="E1645" t="s">
        <v>9730</v>
      </c>
      <c r="F1645" t="s">
        <v>1255</v>
      </c>
      <c r="G1645" t="s">
        <v>1255</v>
      </c>
      <c r="H1645" t="s">
        <v>1255</v>
      </c>
      <c r="I1645" t="s">
        <v>1255</v>
      </c>
      <c r="J1645" t="s">
        <v>1255</v>
      </c>
      <c r="K1645" t="s">
        <v>1255</v>
      </c>
      <c r="L1645" t="s">
        <v>1255</v>
      </c>
      <c r="M1645" t="s">
        <v>1255</v>
      </c>
      <c r="N1645" t="s">
        <v>1255</v>
      </c>
      <c r="O1645" t="s">
        <v>1255</v>
      </c>
      <c r="P1645" t="s">
        <v>1255</v>
      </c>
    </row>
    <row r="1646" spans="1:16">
      <c r="A1646" t="s">
        <v>1255</v>
      </c>
      <c r="B1646" t="s">
        <v>8766</v>
      </c>
      <c r="C1646" t="s">
        <v>12085</v>
      </c>
      <c r="D1646" t="s">
        <v>12090</v>
      </c>
      <c r="E1646" t="s">
        <v>9797</v>
      </c>
      <c r="F1646" t="s">
        <v>1255</v>
      </c>
      <c r="G1646" t="s">
        <v>1255</v>
      </c>
      <c r="H1646" t="s">
        <v>1255</v>
      </c>
      <c r="I1646" t="s">
        <v>1255</v>
      </c>
      <c r="J1646" t="s">
        <v>1255</v>
      </c>
      <c r="K1646" t="s">
        <v>1255</v>
      </c>
      <c r="L1646" t="s">
        <v>1255</v>
      </c>
      <c r="M1646" t="s">
        <v>1255</v>
      </c>
      <c r="N1646" t="s">
        <v>1255</v>
      </c>
      <c r="O1646" t="s">
        <v>1255</v>
      </c>
      <c r="P1646" t="s">
        <v>1255</v>
      </c>
    </row>
    <row r="1647" spans="1:16">
      <c r="A1647" t="s">
        <v>1255</v>
      </c>
      <c r="B1647" t="s">
        <v>8767</v>
      </c>
      <c r="C1647" t="s">
        <v>12085</v>
      </c>
      <c r="D1647" t="s">
        <v>12091</v>
      </c>
      <c r="E1647" t="s">
        <v>9797</v>
      </c>
      <c r="F1647" t="s">
        <v>1255</v>
      </c>
      <c r="G1647" t="s">
        <v>1255</v>
      </c>
      <c r="H1647" t="s">
        <v>1255</v>
      </c>
      <c r="I1647" t="s">
        <v>1255</v>
      </c>
      <c r="J1647" t="s">
        <v>1255</v>
      </c>
      <c r="K1647" t="s">
        <v>1255</v>
      </c>
      <c r="L1647" t="s">
        <v>1255</v>
      </c>
      <c r="M1647" t="s">
        <v>1255</v>
      </c>
      <c r="N1647" t="s">
        <v>1255</v>
      </c>
      <c r="O1647" t="s">
        <v>1255</v>
      </c>
      <c r="P1647" t="s">
        <v>1255</v>
      </c>
    </row>
    <row r="1648" spans="1:16">
      <c r="A1648" t="s">
        <v>1255</v>
      </c>
      <c r="B1648" t="s">
        <v>8768</v>
      </c>
      <c r="C1648" t="s">
        <v>12085</v>
      </c>
      <c r="D1648" t="s">
        <v>12092</v>
      </c>
      <c r="E1648" t="s">
        <v>9797</v>
      </c>
      <c r="F1648" t="s">
        <v>1255</v>
      </c>
      <c r="G1648" t="s">
        <v>1255</v>
      </c>
      <c r="H1648" t="s">
        <v>1255</v>
      </c>
      <c r="I1648" t="s">
        <v>1255</v>
      </c>
      <c r="J1648" t="s">
        <v>1255</v>
      </c>
      <c r="K1648" t="s">
        <v>1255</v>
      </c>
      <c r="L1648" t="s">
        <v>1255</v>
      </c>
      <c r="M1648" t="s">
        <v>1255</v>
      </c>
      <c r="N1648" t="s">
        <v>1255</v>
      </c>
      <c r="O1648" t="s">
        <v>1255</v>
      </c>
      <c r="P1648" t="s">
        <v>1255</v>
      </c>
    </row>
    <row r="1649" spans="1:16">
      <c r="A1649" t="s">
        <v>1255</v>
      </c>
      <c r="B1649" t="s">
        <v>8769</v>
      </c>
      <c r="C1649" t="s">
        <v>12085</v>
      </c>
      <c r="D1649" t="s">
        <v>12093</v>
      </c>
      <c r="E1649" t="s">
        <v>9797</v>
      </c>
      <c r="F1649" t="s">
        <v>1255</v>
      </c>
      <c r="G1649" t="s">
        <v>1255</v>
      </c>
      <c r="H1649" t="s">
        <v>1255</v>
      </c>
      <c r="I1649" t="s">
        <v>1255</v>
      </c>
      <c r="J1649" t="s">
        <v>1255</v>
      </c>
      <c r="K1649" t="s">
        <v>1255</v>
      </c>
      <c r="L1649" t="s">
        <v>1255</v>
      </c>
      <c r="M1649" t="s">
        <v>1255</v>
      </c>
      <c r="N1649" t="s">
        <v>1255</v>
      </c>
      <c r="O1649" t="s">
        <v>1255</v>
      </c>
      <c r="P1649" t="s">
        <v>1255</v>
      </c>
    </row>
    <row r="1650" spans="1:16">
      <c r="A1650" t="s">
        <v>1255</v>
      </c>
      <c r="B1650" t="s">
        <v>8876</v>
      </c>
      <c r="C1650" t="s">
        <v>12085</v>
      </c>
      <c r="D1650" t="s">
        <v>12094</v>
      </c>
      <c r="E1650" t="s">
        <v>9680</v>
      </c>
      <c r="F1650" t="s">
        <v>1255</v>
      </c>
      <c r="G1650" t="s">
        <v>1255</v>
      </c>
      <c r="H1650" t="s">
        <v>1255</v>
      </c>
      <c r="I1650" t="s">
        <v>1255</v>
      </c>
      <c r="J1650" t="s">
        <v>1255</v>
      </c>
      <c r="K1650" t="s">
        <v>1255</v>
      </c>
      <c r="L1650" t="s">
        <v>1255</v>
      </c>
      <c r="M1650" t="s">
        <v>1255</v>
      </c>
      <c r="N1650" t="s">
        <v>1255</v>
      </c>
      <c r="O1650" t="s">
        <v>1255</v>
      </c>
      <c r="P1650" t="s">
        <v>1255</v>
      </c>
    </row>
    <row r="1651" spans="1:16">
      <c r="A1651" t="s">
        <v>1255</v>
      </c>
      <c r="B1651" t="s">
        <v>8771</v>
      </c>
      <c r="C1651" t="s">
        <v>12085</v>
      </c>
      <c r="D1651" t="s">
        <v>12095</v>
      </c>
      <c r="E1651" t="s">
        <v>12096</v>
      </c>
      <c r="F1651" t="s">
        <v>9646</v>
      </c>
      <c r="G1651" t="s">
        <v>1255</v>
      </c>
      <c r="H1651" t="s">
        <v>1255</v>
      </c>
      <c r="I1651" t="s">
        <v>1255</v>
      </c>
      <c r="J1651" t="s">
        <v>1255</v>
      </c>
      <c r="K1651" t="s">
        <v>1255</v>
      </c>
      <c r="L1651" t="s">
        <v>1255</v>
      </c>
      <c r="M1651" t="s">
        <v>1255</v>
      </c>
      <c r="N1651" t="s">
        <v>1255</v>
      </c>
      <c r="O1651" t="s">
        <v>1255</v>
      </c>
      <c r="P1651" t="s">
        <v>1255</v>
      </c>
    </row>
    <row r="1652" spans="1:16">
      <c r="A1652" t="s">
        <v>1255</v>
      </c>
      <c r="B1652" t="s">
        <v>8770</v>
      </c>
      <c r="C1652" t="s">
        <v>12085</v>
      </c>
      <c r="D1652" t="s">
        <v>12097</v>
      </c>
      <c r="E1652" t="s">
        <v>9646</v>
      </c>
      <c r="F1652" t="s">
        <v>12098</v>
      </c>
      <c r="G1652" t="s">
        <v>1255</v>
      </c>
      <c r="H1652" t="s">
        <v>1255</v>
      </c>
      <c r="I1652" t="s">
        <v>1255</v>
      </c>
      <c r="J1652" t="s">
        <v>1255</v>
      </c>
      <c r="K1652" t="s">
        <v>1255</v>
      </c>
      <c r="L1652" t="s">
        <v>1255</v>
      </c>
      <c r="M1652" t="s">
        <v>1255</v>
      </c>
      <c r="N1652" t="s">
        <v>1255</v>
      </c>
      <c r="O1652" t="s">
        <v>1255</v>
      </c>
      <c r="P1652" t="s">
        <v>1255</v>
      </c>
    </row>
    <row r="1653" spans="1:16">
      <c r="A1653" t="s">
        <v>1255</v>
      </c>
      <c r="B1653" t="s">
        <v>1255</v>
      </c>
      <c r="C1653" t="s">
        <v>12099</v>
      </c>
      <c r="D1653" t="s">
        <v>12100</v>
      </c>
      <c r="E1653" t="s">
        <v>9813</v>
      </c>
      <c r="F1653" t="s">
        <v>1255</v>
      </c>
      <c r="G1653" t="s">
        <v>1255</v>
      </c>
      <c r="H1653" t="s">
        <v>1255</v>
      </c>
      <c r="I1653" t="s">
        <v>1255</v>
      </c>
      <c r="J1653" t="s">
        <v>1255</v>
      </c>
      <c r="K1653" t="s">
        <v>1255</v>
      </c>
      <c r="L1653" t="s">
        <v>1255</v>
      </c>
      <c r="M1653" t="s">
        <v>1255</v>
      </c>
      <c r="N1653" t="s">
        <v>1255</v>
      </c>
      <c r="O1653" t="s">
        <v>1255</v>
      </c>
      <c r="P1653" t="s">
        <v>1255</v>
      </c>
    </row>
    <row r="1654" spans="1:16">
      <c r="A1654" t="s">
        <v>1255</v>
      </c>
      <c r="B1654" t="s">
        <v>1255</v>
      </c>
      <c r="C1654" t="s">
        <v>12101</v>
      </c>
      <c r="D1654" t="s">
        <v>12102</v>
      </c>
      <c r="E1654" t="s">
        <v>9874</v>
      </c>
      <c r="F1654" t="s">
        <v>1255</v>
      </c>
      <c r="G1654" t="s">
        <v>1255</v>
      </c>
      <c r="H1654" t="s">
        <v>1255</v>
      </c>
      <c r="I1654" t="s">
        <v>1255</v>
      </c>
      <c r="J1654" t="s">
        <v>1255</v>
      </c>
      <c r="K1654" t="s">
        <v>1255</v>
      </c>
      <c r="L1654" t="s">
        <v>1255</v>
      </c>
      <c r="M1654" t="s">
        <v>1255</v>
      </c>
      <c r="N1654" t="s">
        <v>1255</v>
      </c>
      <c r="O1654" t="s">
        <v>1255</v>
      </c>
      <c r="P1654" t="s">
        <v>1255</v>
      </c>
    </row>
    <row r="1655" spans="1:16">
      <c r="A1655" t="s">
        <v>1255</v>
      </c>
      <c r="B1655" t="s">
        <v>1255</v>
      </c>
      <c r="C1655" t="s">
        <v>12101</v>
      </c>
      <c r="D1655" t="s">
        <v>12103</v>
      </c>
      <c r="E1655" t="s">
        <v>9645</v>
      </c>
      <c r="F1655" t="s">
        <v>1255</v>
      </c>
      <c r="G1655" t="s">
        <v>1255</v>
      </c>
      <c r="H1655" t="s">
        <v>1255</v>
      </c>
      <c r="I1655" t="s">
        <v>1255</v>
      </c>
      <c r="J1655" t="s">
        <v>1255</v>
      </c>
      <c r="K1655" t="s">
        <v>1255</v>
      </c>
      <c r="L1655" t="s">
        <v>1255</v>
      </c>
      <c r="M1655" t="s">
        <v>1255</v>
      </c>
      <c r="N1655" t="s">
        <v>1255</v>
      </c>
      <c r="O1655" t="s">
        <v>1255</v>
      </c>
      <c r="P1655" t="s">
        <v>1255</v>
      </c>
    </row>
    <row r="1656" spans="1:16">
      <c r="A1656" t="s">
        <v>1255</v>
      </c>
      <c r="B1656" t="s">
        <v>1255</v>
      </c>
      <c r="C1656" t="s">
        <v>12101</v>
      </c>
      <c r="D1656" t="s">
        <v>12104</v>
      </c>
      <c r="E1656" t="s">
        <v>9730</v>
      </c>
      <c r="F1656" t="s">
        <v>1255</v>
      </c>
      <c r="G1656" t="s">
        <v>1255</v>
      </c>
      <c r="H1656" t="s">
        <v>1255</v>
      </c>
      <c r="I1656" t="s">
        <v>1255</v>
      </c>
      <c r="J1656" t="s">
        <v>1255</v>
      </c>
      <c r="K1656" t="s">
        <v>1255</v>
      </c>
      <c r="L1656" t="s">
        <v>1255</v>
      </c>
      <c r="M1656" t="s">
        <v>1255</v>
      </c>
      <c r="N1656" t="s">
        <v>1255</v>
      </c>
      <c r="O1656" t="s">
        <v>1255</v>
      </c>
      <c r="P1656" t="s">
        <v>1255</v>
      </c>
    </row>
    <row r="1657" spans="1:16">
      <c r="A1657" t="s">
        <v>1255</v>
      </c>
      <c r="B1657" t="s">
        <v>1255</v>
      </c>
      <c r="C1657" t="s">
        <v>12101</v>
      </c>
      <c r="D1657" t="s">
        <v>12105</v>
      </c>
      <c r="E1657" t="s">
        <v>9730</v>
      </c>
      <c r="F1657" t="s">
        <v>1255</v>
      </c>
      <c r="G1657" t="s">
        <v>1255</v>
      </c>
      <c r="H1657" t="s">
        <v>1255</v>
      </c>
      <c r="I1657" t="s">
        <v>1255</v>
      </c>
      <c r="J1657" t="s">
        <v>1255</v>
      </c>
      <c r="K1657" t="s">
        <v>1255</v>
      </c>
      <c r="L1657" t="s">
        <v>1255</v>
      </c>
      <c r="M1657" t="s">
        <v>1255</v>
      </c>
      <c r="N1657" t="s">
        <v>1255</v>
      </c>
      <c r="O1657" t="s">
        <v>1255</v>
      </c>
      <c r="P1657" t="s">
        <v>1255</v>
      </c>
    </row>
    <row r="1658" spans="1:16">
      <c r="A1658" t="s">
        <v>1255</v>
      </c>
      <c r="B1658" t="s">
        <v>1255</v>
      </c>
      <c r="C1658" t="s">
        <v>12101</v>
      </c>
      <c r="D1658" t="s">
        <v>12106</v>
      </c>
      <c r="E1658" t="s">
        <v>9680</v>
      </c>
      <c r="F1658" t="s">
        <v>1255</v>
      </c>
      <c r="G1658" t="s">
        <v>1255</v>
      </c>
      <c r="H1658" t="s">
        <v>1255</v>
      </c>
      <c r="I1658" t="s">
        <v>1255</v>
      </c>
      <c r="J1658" t="s">
        <v>1255</v>
      </c>
      <c r="K1658" t="s">
        <v>1255</v>
      </c>
      <c r="L1658" t="s">
        <v>1255</v>
      </c>
      <c r="M1658" t="s">
        <v>1255</v>
      </c>
      <c r="N1658" t="s">
        <v>1255</v>
      </c>
      <c r="O1658" t="s">
        <v>1255</v>
      </c>
      <c r="P1658" t="s">
        <v>1255</v>
      </c>
    </row>
    <row r="1659" spans="1:16">
      <c r="A1659" t="s">
        <v>1255</v>
      </c>
      <c r="B1659" t="s">
        <v>1255</v>
      </c>
      <c r="C1659" t="s">
        <v>12101</v>
      </c>
      <c r="D1659" t="s">
        <v>12107</v>
      </c>
      <c r="E1659" t="s">
        <v>9737</v>
      </c>
      <c r="F1659" t="s">
        <v>1255</v>
      </c>
      <c r="G1659" t="s">
        <v>1255</v>
      </c>
      <c r="H1659" t="s">
        <v>1255</v>
      </c>
      <c r="I1659" t="s">
        <v>1255</v>
      </c>
      <c r="J1659" t="s">
        <v>1255</v>
      </c>
      <c r="K1659" t="s">
        <v>1255</v>
      </c>
      <c r="L1659" t="s">
        <v>1255</v>
      </c>
      <c r="M1659" t="s">
        <v>1255</v>
      </c>
      <c r="N1659" t="s">
        <v>1255</v>
      </c>
      <c r="O1659" t="s">
        <v>1255</v>
      </c>
      <c r="P1659" t="s">
        <v>1255</v>
      </c>
    </row>
    <row r="1660" spans="1:16">
      <c r="A1660" t="s">
        <v>1255</v>
      </c>
      <c r="B1660" t="s">
        <v>1255</v>
      </c>
      <c r="C1660" t="s">
        <v>12101</v>
      </c>
      <c r="D1660" t="s">
        <v>12108</v>
      </c>
      <c r="E1660" t="s">
        <v>9645</v>
      </c>
      <c r="F1660" t="s">
        <v>1255</v>
      </c>
      <c r="G1660" t="s">
        <v>1255</v>
      </c>
      <c r="H1660" t="s">
        <v>1255</v>
      </c>
      <c r="I1660" t="s">
        <v>1255</v>
      </c>
      <c r="J1660" t="s">
        <v>1255</v>
      </c>
      <c r="K1660" t="s">
        <v>1255</v>
      </c>
      <c r="L1660" t="s">
        <v>1255</v>
      </c>
      <c r="M1660" t="s">
        <v>1255</v>
      </c>
      <c r="N1660" t="s">
        <v>1255</v>
      </c>
      <c r="O1660" t="s">
        <v>1255</v>
      </c>
      <c r="P1660" t="s">
        <v>1255</v>
      </c>
    </row>
    <row r="1661" spans="1:16">
      <c r="A1661" t="s">
        <v>1255</v>
      </c>
      <c r="B1661" t="s">
        <v>1255</v>
      </c>
      <c r="C1661" t="s">
        <v>12101</v>
      </c>
      <c r="D1661" t="s">
        <v>12109</v>
      </c>
      <c r="E1661" t="s">
        <v>9680</v>
      </c>
      <c r="F1661" t="s">
        <v>1255</v>
      </c>
      <c r="G1661" t="s">
        <v>1255</v>
      </c>
      <c r="H1661" t="s">
        <v>1255</v>
      </c>
      <c r="I1661" t="s">
        <v>1255</v>
      </c>
      <c r="J1661" t="s">
        <v>1255</v>
      </c>
      <c r="K1661" t="s">
        <v>1255</v>
      </c>
      <c r="L1661" t="s">
        <v>1255</v>
      </c>
      <c r="M1661" t="s">
        <v>1255</v>
      </c>
      <c r="N1661" t="s">
        <v>1255</v>
      </c>
      <c r="O1661" t="s">
        <v>1255</v>
      </c>
      <c r="P1661" t="s">
        <v>1255</v>
      </c>
    </row>
    <row r="1662" spans="1:16">
      <c r="A1662" t="s">
        <v>1255</v>
      </c>
      <c r="B1662" t="s">
        <v>1255</v>
      </c>
      <c r="C1662" t="s">
        <v>12101</v>
      </c>
      <c r="D1662" t="s">
        <v>12110</v>
      </c>
      <c r="E1662" t="s">
        <v>9646</v>
      </c>
      <c r="F1662" t="s">
        <v>10626</v>
      </c>
      <c r="G1662" t="s">
        <v>1255</v>
      </c>
      <c r="H1662" t="s">
        <v>1255</v>
      </c>
      <c r="I1662" t="s">
        <v>1255</v>
      </c>
      <c r="J1662" t="s">
        <v>1255</v>
      </c>
      <c r="K1662" t="s">
        <v>1255</v>
      </c>
      <c r="L1662" t="s">
        <v>1255</v>
      </c>
      <c r="M1662" t="s">
        <v>1255</v>
      </c>
      <c r="N1662" t="s">
        <v>1255</v>
      </c>
      <c r="O1662" t="s">
        <v>1255</v>
      </c>
      <c r="P1662" t="s">
        <v>1255</v>
      </c>
    </row>
    <row r="1663" spans="1:16">
      <c r="A1663" t="s">
        <v>1255</v>
      </c>
      <c r="B1663" t="s">
        <v>1255</v>
      </c>
      <c r="C1663" t="s">
        <v>12101</v>
      </c>
      <c r="D1663" t="s">
        <v>12111</v>
      </c>
      <c r="E1663" t="s">
        <v>9684</v>
      </c>
      <c r="F1663" t="s">
        <v>1255</v>
      </c>
      <c r="G1663" t="s">
        <v>1255</v>
      </c>
      <c r="H1663" t="s">
        <v>1255</v>
      </c>
      <c r="I1663" t="s">
        <v>1255</v>
      </c>
      <c r="J1663" t="s">
        <v>1255</v>
      </c>
      <c r="K1663" t="s">
        <v>1255</v>
      </c>
      <c r="L1663" t="s">
        <v>1255</v>
      </c>
      <c r="M1663" t="s">
        <v>1255</v>
      </c>
      <c r="N1663" t="s">
        <v>1255</v>
      </c>
      <c r="O1663" t="s">
        <v>1255</v>
      </c>
      <c r="P1663" t="s">
        <v>1255</v>
      </c>
    </row>
    <row r="1664" spans="1:16">
      <c r="A1664" t="s">
        <v>1255</v>
      </c>
      <c r="B1664" t="s">
        <v>12112</v>
      </c>
      <c r="C1664" t="s">
        <v>12099</v>
      </c>
      <c r="D1664" t="s">
        <v>12113</v>
      </c>
      <c r="E1664" t="s">
        <v>9646</v>
      </c>
      <c r="F1664" t="s">
        <v>9957</v>
      </c>
      <c r="G1664" t="s">
        <v>1255</v>
      </c>
      <c r="H1664" t="s">
        <v>1255</v>
      </c>
      <c r="I1664" t="s">
        <v>1255</v>
      </c>
      <c r="J1664" t="s">
        <v>1255</v>
      </c>
      <c r="K1664" t="s">
        <v>1255</v>
      </c>
      <c r="L1664" t="s">
        <v>1255</v>
      </c>
      <c r="M1664" t="s">
        <v>1255</v>
      </c>
      <c r="N1664" t="s">
        <v>1255</v>
      </c>
      <c r="O1664" t="s">
        <v>1255</v>
      </c>
      <c r="P1664" t="s">
        <v>1255</v>
      </c>
    </row>
    <row r="1665" spans="1:16">
      <c r="A1665" t="s">
        <v>1255</v>
      </c>
      <c r="B1665" t="s">
        <v>1255</v>
      </c>
      <c r="C1665" t="s">
        <v>12099</v>
      </c>
      <c r="D1665" t="s">
        <v>12114</v>
      </c>
      <c r="E1665" t="s">
        <v>9646</v>
      </c>
      <c r="F1665" t="s">
        <v>12115</v>
      </c>
      <c r="G1665" t="s">
        <v>1255</v>
      </c>
      <c r="H1665" t="s">
        <v>1255</v>
      </c>
      <c r="I1665" t="s">
        <v>1255</v>
      </c>
      <c r="J1665" t="s">
        <v>1255</v>
      </c>
      <c r="K1665" t="s">
        <v>1255</v>
      </c>
      <c r="L1665" t="s">
        <v>1255</v>
      </c>
      <c r="M1665" t="s">
        <v>1255</v>
      </c>
      <c r="N1665" t="s">
        <v>1255</v>
      </c>
      <c r="O1665" t="s">
        <v>1255</v>
      </c>
      <c r="P1665" t="s">
        <v>1255</v>
      </c>
    </row>
    <row r="1666" spans="1:16">
      <c r="A1666" t="s">
        <v>1255</v>
      </c>
      <c r="B1666" t="s">
        <v>1255</v>
      </c>
      <c r="C1666" t="s">
        <v>12099</v>
      </c>
      <c r="D1666" t="s">
        <v>12116</v>
      </c>
      <c r="E1666" t="s">
        <v>9646</v>
      </c>
      <c r="F1666" t="s">
        <v>12115</v>
      </c>
      <c r="G1666" t="s">
        <v>1255</v>
      </c>
      <c r="H1666" t="s">
        <v>1255</v>
      </c>
      <c r="I1666" t="s">
        <v>1255</v>
      </c>
      <c r="J1666" t="s">
        <v>1255</v>
      </c>
      <c r="K1666" t="s">
        <v>1255</v>
      </c>
      <c r="L1666" t="s">
        <v>1255</v>
      </c>
      <c r="M1666" t="s">
        <v>1255</v>
      </c>
      <c r="N1666" t="s">
        <v>1255</v>
      </c>
      <c r="O1666" t="s">
        <v>1255</v>
      </c>
      <c r="P1666" t="s">
        <v>1255</v>
      </c>
    </row>
    <row r="1667" spans="1:16">
      <c r="A1667" t="s">
        <v>1255</v>
      </c>
      <c r="B1667" t="s">
        <v>12117</v>
      </c>
      <c r="C1667" t="s">
        <v>12099</v>
      </c>
      <c r="D1667" t="s">
        <v>12118</v>
      </c>
      <c r="E1667" t="s">
        <v>9646</v>
      </c>
      <c r="F1667" t="s">
        <v>12119</v>
      </c>
      <c r="G1667" t="s">
        <v>1255</v>
      </c>
      <c r="H1667" t="s">
        <v>1255</v>
      </c>
      <c r="I1667" t="s">
        <v>1255</v>
      </c>
      <c r="J1667" t="s">
        <v>1255</v>
      </c>
      <c r="K1667" t="s">
        <v>1255</v>
      </c>
      <c r="L1667" t="s">
        <v>1255</v>
      </c>
      <c r="M1667" t="s">
        <v>1255</v>
      </c>
      <c r="N1667" t="s">
        <v>1255</v>
      </c>
      <c r="O1667" t="s">
        <v>1255</v>
      </c>
      <c r="P1667" t="s">
        <v>1255</v>
      </c>
    </row>
    <row r="1668" spans="1:16">
      <c r="A1668" t="s">
        <v>1255</v>
      </c>
      <c r="B1668" t="s">
        <v>1255</v>
      </c>
      <c r="C1668" t="s">
        <v>12120</v>
      </c>
      <c r="D1668" t="s">
        <v>12121</v>
      </c>
      <c r="E1668" t="s">
        <v>9657</v>
      </c>
      <c r="F1668" t="s">
        <v>1255</v>
      </c>
      <c r="G1668" t="s">
        <v>1255</v>
      </c>
      <c r="H1668" t="s">
        <v>1255</v>
      </c>
      <c r="I1668" t="s">
        <v>1255</v>
      </c>
      <c r="J1668" t="s">
        <v>1255</v>
      </c>
      <c r="K1668" t="s">
        <v>1255</v>
      </c>
      <c r="L1668" t="s">
        <v>1255</v>
      </c>
      <c r="M1668" t="s">
        <v>1255</v>
      </c>
      <c r="N1668" t="s">
        <v>1255</v>
      </c>
      <c r="O1668" t="s">
        <v>1255</v>
      </c>
      <c r="P1668" t="s">
        <v>1255</v>
      </c>
    </row>
    <row r="1669" spans="1:16">
      <c r="A1669" t="s">
        <v>1255</v>
      </c>
      <c r="B1669" t="s">
        <v>1255</v>
      </c>
      <c r="C1669" t="s">
        <v>12122</v>
      </c>
      <c r="D1669" t="s">
        <v>12123</v>
      </c>
      <c r="E1669" t="s">
        <v>9645</v>
      </c>
      <c r="F1669" t="s">
        <v>9646</v>
      </c>
      <c r="G1669" t="s">
        <v>1255</v>
      </c>
      <c r="H1669" t="s">
        <v>1255</v>
      </c>
      <c r="I1669" t="s">
        <v>1255</v>
      </c>
      <c r="J1669" t="s">
        <v>1255</v>
      </c>
      <c r="K1669" t="s">
        <v>1255</v>
      </c>
      <c r="L1669" t="s">
        <v>1255</v>
      </c>
      <c r="M1669" t="s">
        <v>1255</v>
      </c>
      <c r="N1669" t="s">
        <v>1255</v>
      </c>
      <c r="O1669" t="s">
        <v>1255</v>
      </c>
      <c r="P1669" t="s">
        <v>1255</v>
      </c>
    </row>
    <row r="1670" spans="1:16">
      <c r="A1670" t="s">
        <v>1255</v>
      </c>
      <c r="B1670" t="s">
        <v>12124</v>
      </c>
      <c r="C1670" t="s">
        <v>12120</v>
      </c>
      <c r="D1670" t="s">
        <v>12124</v>
      </c>
      <c r="E1670" t="s">
        <v>9680</v>
      </c>
      <c r="F1670" t="s">
        <v>1255</v>
      </c>
      <c r="G1670" t="s">
        <v>1255</v>
      </c>
      <c r="H1670" t="s">
        <v>1255</v>
      </c>
      <c r="I1670" t="s">
        <v>1255</v>
      </c>
      <c r="J1670" t="s">
        <v>1255</v>
      </c>
      <c r="K1670" t="s">
        <v>1255</v>
      </c>
      <c r="L1670" t="s">
        <v>1255</v>
      </c>
      <c r="M1670" t="s">
        <v>1255</v>
      </c>
      <c r="N1670" t="s">
        <v>1255</v>
      </c>
      <c r="O1670" t="s">
        <v>1255</v>
      </c>
      <c r="P1670" t="s">
        <v>1255</v>
      </c>
    </row>
    <row r="1671" spans="1:16">
      <c r="A1671" t="s">
        <v>1255</v>
      </c>
      <c r="B1671" t="s">
        <v>1255</v>
      </c>
      <c r="C1671" t="s">
        <v>12120</v>
      </c>
      <c r="D1671" t="s">
        <v>12125</v>
      </c>
      <c r="E1671" t="s">
        <v>11427</v>
      </c>
      <c r="F1671" t="s">
        <v>1255</v>
      </c>
      <c r="G1671" t="s">
        <v>1255</v>
      </c>
      <c r="H1671" t="s">
        <v>1255</v>
      </c>
      <c r="I1671" t="s">
        <v>1255</v>
      </c>
      <c r="J1671" t="s">
        <v>1255</v>
      </c>
      <c r="K1671" t="s">
        <v>1255</v>
      </c>
      <c r="L1671" t="s">
        <v>1255</v>
      </c>
      <c r="M1671" t="s">
        <v>1255</v>
      </c>
      <c r="N1671" t="s">
        <v>1255</v>
      </c>
      <c r="O1671" t="s">
        <v>1255</v>
      </c>
      <c r="P1671" t="s">
        <v>1255</v>
      </c>
    </row>
    <row r="1672" spans="1:16">
      <c r="A1672" t="s">
        <v>1255</v>
      </c>
      <c r="B1672" t="s">
        <v>1255</v>
      </c>
      <c r="C1672" t="s">
        <v>12120</v>
      </c>
      <c r="D1672" t="s">
        <v>12126</v>
      </c>
      <c r="E1672" t="s">
        <v>12127</v>
      </c>
      <c r="F1672" t="s">
        <v>1255</v>
      </c>
      <c r="G1672" t="s">
        <v>1255</v>
      </c>
      <c r="H1672" t="s">
        <v>1255</v>
      </c>
      <c r="I1672" t="s">
        <v>1255</v>
      </c>
      <c r="J1672" t="s">
        <v>1255</v>
      </c>
      <c r="K1672" t="s">
        <v>1255</v>
      </c>
      <c r="L1672" t="s">
        <v>1255</v>
      </c>
      <c r="M1672" t="s">
        <v>1255</v>
      </c>
      <c r="N1672" t="s">
        <v>1255</v>
      </c>
      <c r="O1672" t="s">
        <v>1255</v>
      </c>
      <c r="P1672" t="s">
        <v>1255</v>
      </c>
    </row>
    <row r="1673" spans="1:16">
      <c r="A1673" t="s">
        <v>1255</v>
      </c>
      <c r="B1673" t="s">
        <v>1255</v>
      </c>
      <c r="C1673" t="s">
        <v>12120</v>
      </c>
      <c r="D1673" t="s">
        <v>12128</v>
      </c>
      <c r="E1673" t="s">
        <v>9645</v>
      </c>
      <c r="F1673" t="s">
        <v>1255</v>
      </c>
      <c r="G1673" t="s">
        <v>1255</v>
      </c>
      <c r="H1673" t="s">
        <v>1255</v>
      </c>
      <c r="I1673" t="s">
        <v>1255</v>
      </c>
      <c r="J1673" t="s">
        <v>1255</v>
      </c>
      <c r="K1673" t="s">
        <v>1255</v>
      </c>
      <c r="L1673" t="s">
        <v>1255</v>
      </c>
      <c r="M1673" t="s">
        <v>1255</v>
      </c>
      <c r="N1673" t="s">
        <v>1255</v>
      </c>
      <c r="O1673" t="s">
        <v>1255</v>
      </c>
      <c r="P1673" t="s">
        <v>1255</v>
      </c>
    </row>
    <row r="1674" spans="1:16">
      <c r="A1674" t="s">
        <v>1255</v>
      </c>
      <c r="B1674" t="s">
        <v>1255</v>
      </c>
      <c r="C1674" t="s">
        <v>12120</v>
      </c>
      <c r="D1674" t="s">
        <v>12129</v>
      </c>
      <c r="E1674" t="s">
        <v>9730</v>
      </c>
      <c r="F1674" t="s">
        <v>9646</v>
      </c>
      <c r="G1674" t="s">
        <v>1255</v>
      </c>
      <c r="H1674" t="s">
        <v>1255</v>
      </c>
      <c r="I1674" t="s">
        <v>1255</v>
      </c>
      <c r="J1674" t="s">
        <v>1255</v>
      </c>
      <c r="K1674" t="s">
        <v>1255</v>
      </c>
      <c r="L1674" t="s">
        <v>1255</v>
      </c>
      <c r="M1674" t="s">
        <v>1255</v>
      </c>
      <c r="N1674" t="s">
        <v>1255</v>
      </c>
      <c r="O1674" t="s">
        <v>1255</v>
      </c>
      <c r="P1674" t="s">
        <v>1255</v>
      </c>
    </row>
    <row r="1675" spans="1:16">
      <c r="A1675" t="s">
        <v>1255</v>
      </c>
      <c r="B1675" t="s">
        <v>1255</v>
      </c>
      <c r="C1675" t="s">
        <v>12120</v>
      </c>
      <c r="D1675" t="s">
        <v>12130</v>
      </c>
      <c r="E1675" t="s">
        <v>9813</v>
      </c>
      <c r="F1675" t="s">
        <v>9646</v>
      </c>
      <c r="G1675" t="s">
        <v>1255</v>
      </c>
      <c r="H1675" t="s">
        <v>1255</v>
      </c>
      <c r="I1675" t="s">
        <v>1255</v>
      </c>
      <c r="J1675" t="s">
        <v>1255</v>
      </c>
      <c r="K1675" t="s">
        <v>1255</v>
      </c>
      <c r="L1675" t="s">
        <v>1255</v>
      </c>
      <c r="M1675" t="s">
        <v>1255</v>
      </c>
      <c r="N1675" t="s">
        <v>1255</v>
      </c>
      <c r="O1675" t="s">
        <v>1255</v>
      </c>
      <c r="P1675" t="s">
        <v>1255</v>
      </c>
    </row>
    <row r="1676" spans="1:16">
      <c r="A1676" t="s">
        <v>1255</v>
      </c>
      <c r="B1676" t="s">
        <v>1255</v>
      </c>
      <c r="C1676" t="s">
        <v>12131</v>
      </c>
      <c r="D1676" t="s">
        <v>12132</v>
      </c>
      <c r="E1676" t="s">
        <v>9645</v>
      </c>
      <c r="F1676" t="s">
        <v>1255</v>
      </c>
      <c r="G1676" t="s">
        <v>1255</v>
      </c>
      <c r="H1676" t="s">
        <v>1255</v>
      </c>
      <c r="I1676" t="s">
        <v>1255</v>
      </c>
      <c r="J1676" t="s">
        <v>1255</v>
      </c>
      <c r="K1676" t="s">
        <v>1255</v>
      </c>
      <c r="L1676" t="s">
        <v>1255</v>
      </c>
      <c r="M1676" t="s">
        <v>1255</v>
      </c>
      <c r="N1676" t="s">
        <v>1255</v>
      </c>
      <c r="O1676" t="s">
        <v>1255</v>
      </c>
      <c r="P1676" t="s">
        <v>1255</v>
      </c>
    </row>
    <row r="1677" spans="1:16">
      <c r="A1677" t="s">
        <v>1255</v>
      </c>
      <c r="B1677" t="s">
        <v>12126</v>
      </c>
      <c r="C1677" t="s">
        <v>12131</v>
      </c>
      <c r="D1677" t="s">
        <v>12133</v>
      </c>
      <c r="E1677" t="s">
        <v>10608</v>
      </c>
      <c r="F1677" t="s">
        <v>1255</v>
      </c>
      <c r="G1677" t="s">
        <v>1255</v>
      </c>
      <c r="H1677" t="s">
        <v>1255</v>
      </c>
      <c r="I1677" t="s">
        <v>1255</v>
      </c>
      <c r="J1677" t="s">
        <v>1255</v>
      </c>
      <c r="K1677" t="s">
        <v>1255</v>
      </c>
      <c r="L1677" t="s">
        <v>1255</v>
      </c>
      <c r="M1677" t="s">
        <v>1255</v>
      </c>
      <c r="N1677" t="s">
        <v>1255</v>
      </c>
      <c r="O1677" t="s">
        <v>1255</v>
      </c>
      <c r="P1677" t="s">
        <v>1255</v>
      </c>
    </row>
    <row r="1678" spans="1:16">
      <c r="A1678" t="s">
        <v>1255</v>
      </c>
      <c r="B1678" t="s">
        <v>1255</v>
      </c>
      <c r="C1678" t="s">
        <v>12131</v>
      </c>
      <c r="D1678" t="s">
        <v>12134</v>
      </c>
      <c r="E1678" t="s">
        <v>10003</v>
      </c>
      <c r="F1678" t="s">
        <v>1255</v>
      </c>
      <c r="G1678" t="s">
        <v>1255</v>
      </c>
      <c r="H1678" t="s">
        <v>1255</v>
      </c>
      <c r="I1678" t="s">
        <v>1255</v>
      </c>
      <c r="J1678" t="s">
        <v>1255</v>
      </c>
      <c r="K1678" t="s">
        <v>1255</v>
      </c>
      <c r="L1678" t="s">
        <v>1255</v>
      </c>
      <c r="M1678" t="s">
        <v>1255</v>
      </c>
      <c r="N1678" t="s">
        <v>1255</v>
      </c>
      <c r="O1678" t="s">
        <v>1255</v>
      </c>
      <c r="P1678" t="s">
        <v>1255</v>
      </c>
    </row>
    <row r="1679" spans="1:16">
      <c r="A1679" t="s">
        <v>1255</v>
      </c>
      <c r="B1679" t="s">
        <v>1255</v>
      </c>
      <c r="C1679" t="s">
        <v>12135</v>
      </c>
      <c r="D1679" t="s">
        <v>12136</v>
      </c>
      <c r="E1679" t="s">
        <v>9646</v>
      </c>
      <c r="F1679" t="s">
        <v>10806</v>
      </c>
      <c r="G1679" t="s">
        <v>1255</v>
      </c>
      <c r="H1679" t="s">
        <v>1255</v>
      </c>
      <c r="I1679" t="s">
        <v>1255</v>
      </c>
      <c r="J1679" t="s">
        <v>1255</v>
      </c>
      <c r="K1679" t="s">
        <v>1255</v>
      </c>
      <c r="L1679" t="s">
        <v>1255</v>
      </c>
      <c r="M1679" t="s">
        <v>1255</v>
      </c>
      <c r="N1679" t="s">
        <v>1255</v>
      </c>
      <c r="O1679" t="s">
        <v>1255</v>
      </c>
      <c r="P1679" t="s">
        <v>1255</v>
      </c>
    </row>
    <row r="1680" spans="1:16">
      <c r="A1680" t="s">
        <v>1255</v>
      </c>
      <c r="B1680" t="s">
        <v>1255</v>
      </c>
      <c r="C1680" t="s">
        <v>12135</v>
      </c>
      <c r="D1680" t="s">
        <v>12137</v>
      </c>
      <c r="E1680" t="s">
        <v>9646</v>
      </c>
      <c r="F1680" t="s">
        <v>11414</v>
      </c>
      <c r="G1680" t="s">
        <v>1255</v>
      </c>
      <c r="H1680" t="s">
        <v>1255</v>
      </c>
      <c r="I1680" t="s">
        <v>1255</v>
      </c>
      <c r="J1680" t="s">
        <v>1255</v>
      </c>
      <c r="K1680" t="s">
        <v>1255</v>
      </c>
      <c r="L1680" t="s">
        <v>1255</v>
      </c>
      <c r="M1680" t="s">
        <v>1255</v>
      </c>
      <c r="N1680" t="s">
        <v>1255</v>
      </c>
      <c r="O1680" t="s">
        <v>1255</v>
      </c>
      <c r="P1680" t="s">
        <v>1255</v>
      </c>
    </row>
    <row r="1681" spans="1:16">
      <c r="A1681" t="s">
        <v>1255</v>
      </c>
      <c r="B1681" t="s">
        <v>1255</v>
      </c>
      <c r="C1681" t="s">
        <v>12135</v>
      </c>
      <c r="D1681" t="s">
        <v>12138</v>
      </c>
      <c r="E1681" t="s">
        <v>9646</v>
      </c>
      <c r="F1681" t="s">
        <v>11471</v>
      </c>
      <c r="G1681" t="s">
        <v>1255</v>
      </c>
      <c r="H1681" t="s">
        <v>1255</v>
      </c>
      <c r="I1681" t="s">
        <v>1255</v>
      </c>
      <c r="J1681" t="s">
        <v>1255</v>
      </c>
      <c r="K1681" t="s">
        <v>1255</v>
      </c>
      <c r="L1681" t="s">
        <v>1255</v>
      </c>
      <c r="M1681" t="s">
        <v>1255</v>
      </c>
      <c r="N1681" t="s">
        <v>1255</v>
      </c>
      <c r="O1681" t="s">
        <v>1255</v>
      </c>
      <c r="P1681" t="s">
        <v>1255</v>
      </c>
    </row>
    <row r="1682" spans="1:16">
      <c r="A1682" t="s">
        <v>1255</v>
      </c>
      <c r="B1682" t="s">
        <v>1255</v>
      </c>
      <c r="C1682" t="s">
        <v>12135</v>
      </c>
      <c r="D1682" t="s">
        <v>12139</v>
      </c>
      <c r="E1682" t="s">
        <v>9646</v>
      </c>
      <c r="F1682" t="s">
        <v>10626</v>
      </c>
      <c r="G1682" t="s">
        <v>1255</v>
      </c>
      <c r="H1682" t="s">
        <v>1255</v>
      </c>
      <c r="I1682" t="s">
        <v>1255</v>
      </c>
      <c r="J1682" t="s">
        <v>1255</v>
      </c>
      <c r="K1682" t="s">
        <v>1255</v>
      </c>
      <c r="L1682" t="s">
        <v>1255</v>
      </c>
      <c r="M1682" t="s">
        <v>1255</v>
      </c>
      <c r="N1682" t="s">
        <v>1255</v>
      </c>
      <c r="O1682" t="s">
        <v>1255</v>
      </c>
      <c r="P1682" t="s">
        <v>1255</v>
      </c>
    </row>
    <row r="1683" spans="1:16">
      <c r="A1683" t="s">
        <v>1255</v>
      </c>
      <c r="B1683" t="s">
        <v>1255</v>
      </c>
      <c r="C1683" t="s">
        <v>12135</v>
      </c>
      <c r="D1683" t="s">
        <v>12140</v>
      </c>
      <c r="E1683" t="s">
        <v>9828</v>
      </c>
      <c r="F1683" t="s">
        <v>1255</v>
      </c>
      <c r="G1683" t="s">
        <v>1255</v>
      </c>
      <c r="H1683" t="s">
        <v>1255</v>
      </c>
      <c r="I1683" t="s">
        <v>1255</v>
      </c>
      <c r="J1683" t="s">
        <v>1255</v>
      </c>
      <c r="K1683" t="s">
        <v>1255</v>
      </c>
      <c r="L1683" t="s">
        <v>1255</v>
      </c>
      <c r="M1683" t="s">
        <v>1255</v>
      </c>
      <c r="N1683" t="s">
        <v>1255</v>
      </c>
      <c r="O1683" t="s">
        <v>1255</v>
      </c>
      <c r="P1683" t="s">
        <v>1255</v>
      </c>
    </row>
    <row r="1684" spans="1:16">
      <c r="A1684" t="s">
        <v>1255</v>
      </c>
      <c r="B1684" t="s">
        <v>1255</v>
      </c>
      <c r="C1684" t="s">
        <v>12135</v>
      </c>
      <c r="D1684" t="s">
        <v>12141</v>
      </c>
      <c r="E1684" t="s">
        <v>9740</v>
      </c>
      <c r="F1684" t="s">
        <v>1255</v>
      </c>
      <c r="G1684" t="s">
        <v>1255</v>
      </c>
      <c r="H1684" t="s">
        <v>1255</v>
      </c>
      <c r="I1684" t="s">
        <v>1255</v>
      </c>
      <c r="J1684" t="s">
        <v>1255</v>
      </c>
      <c r="K1684" t="s">
        <v>1255</v>
      </c>
      <c r="L1684" t="s">
        <v>1255</v>
      </c>
      <c r="M1684" t="s">
        <v>1255</v>
      </c>
      <c r="N1684" t="s">
        <v>1255</v>
      </c>
      <c r="O1684" t="s">
        <v>1255</v>
      </c>
      <c r="P1684" t="s">
        <v>1255</v>
      </c>
    </row>
    <row r="1685" spans="1:16">
      <c r="A1685" t="s">
        <v>1255</v>
      </c>
      <c r="B1685" t="s">
        <v>1255</v>
      </c>
      <c r="C1685" t="s">
        <v>12142</v>
      </c>
      <c r="D1685" t="s">
        <v>12143</v>
      </c>
      <c r="E1685" t="s">
        <v>9646</v>
      </c>
      <c r="F1685" t="s">
        <v>10078</v>
      </c>
      <c r="G1685" t="s">
        <v>12144</v>
      </c>
      <c r="H1685" t="s">
        <v>1255</v>
      </c>
      <c r="I1685" t="s">
        <v>1255</v>
      </c>
      <c r="J1685" t="s">
        <v>1255</v>
      </c>
      <c r="K1685" t="s">
        <v>1255</v>
      </c>
      <c r="L1685" t="s">
        <v>1255</v>
      </c>
      <c r="M1685" t="s">
        <v>1255</v>
      </c>
      <c r="N1685" t="s">
        <v>1255</v>
      </c>
      <c r="O1685" t="s">
        <v>1255</v>
      </c>
      <c r="P1685" t="s">
        <v>1255</v>
      </c>
    </row>
    <row r="1686" spans="1:16">
      <c r="A1686" t="s">
        <v>1255</v>
      </c>
      <c r="B1686" t="s">
        <v>1255</v>
      </c>
      <c r="C1686" t="s">
        <v>12142</v>
      </c>
      <c r="D1686" t="s">
        <v>12145</v>
      </c>
      <c r="E1686" t="s">
        <v>9646</v>
      </c>
      <c r="F1686" t="s">
        <v>10076</v>
      </c>
      <c r="G1686" t="s">
        <v>1255</v>
      </c>
      <c r="H1686" t="s">
        <v>1255</v>
      </c>
      <c r="I1686" t="s">
        <v>1255</v>
      </c>
      <c r="J1686" t="s">
        <v>1255</v>
      </c>
      <c r="K1686" t="s">
        <v>1255</v>
      </c>
      <c r="L1686" t="s">
        <v>1255</v>
      </c>
      <c r="M1686" t="s">
        <v>1255</v>
      </c>
      <c r="N1686" t="s">
        <v>1255</v>
      </c>
      <c r="O1686" t="s">
        <v>1255</v>
      </c>
      <c r="P1686" t="s">
        <v>1255</v>
      </c>
    </row>
    <row r="1687" spans="1:16">
      <c r="A1687" t="s">
        <v>1255</v>
      </c>
      <c r="B1687" t="s">
        <v>1255</v>
      </c>
      <c r="C1687" t="s">
        <v>12142</v>
      </c>
      <c r="D1687" t="s">
        <v>12146</v>
      </c>
      <c r="E1687" t="s">
        <v>9705</v>
      </c>
      <c r="F1687" t="s">
        <v>1255</v>
      </c>
      <c r="G1687" t="s">
        <v>1255</v>
      </c>
      <c r="H1687" t="s">
        <v>1255</v>
      </c>
      <c r="I1687" t="s">
        <v>1255</v>
      </c>
      <c r="J1687" t="s">
        <v>1255</v>
      </c>
      <c r="K1687" t="s">
        <v>1255</v>
      </c>
      <c r="L1687" t="s">
        <v>1255</v>
      </c>
      <c r="M1687" t="s">
        <v>1255</v>
      </c>
      <c r="N1687" t="s">
        <v>1255</v>
      </c>
      <c r="O1687" t="s">
        <v>1255</v>
      </c>
      <c r="P1687" t="s">
        <v>1255</v>
      </c>
    </row>
    <row r="1688" spans="1:16">
      <c r="A1688" t="s">
        <v>1255</v>
      </c>
      <c r="B1688" t="s">
        <v>1255</v>
      </c>
      <c r="C1688" t="s">
        <v>12122</v>
      </c>
      <c r="D1688" t="s">
        <v>12147</v>
      </c>
      <c r="E1688" t="s">
        <v>11305</v>
      </c>
      <c r="F1688" t="s">
        <v>9646</v>
      </c>
      <c r="G1688" t="s">
        <v>1255</v>
      </c>
      <c r="H1688" t="s">
        <v>1255</v>
      </c>
      <c r="I1688" t="s">
        <v>1255</v>
      </c>
      <c r="J1688" t="s">
        <v>1255</v>
      </c>
      <c r="K1688" t="s">
        <v>1255</v>
      </c>
      <c r="L1688" t="s">
        <v>1255</v>
      </c>
      <c r="M1688" t="s">
        <v>1255</v>
      </c>
      <c r="N1688" t="s">
        <v>1255</v>
      </c>
      <c r="O1688" t="s">
        <v>1255</v>
      </c>
      <c r="P1688" t="s">
        <v>1255</v>
      </c>
    </row>
    <row r="1689" spans="1:16">
      <c r="A1689" t="s">
        <v>1255</v>
      </c>
      <c r="B1689" t="s">
        <v>11238</v>
      </c>
      <c r="C1689" t="s">
        <v>12148</v>
      </c>
      <c r="D1689" t="s">
        <v>12149</v>
      </c>
      <c r="E1689" t="s">
        <v>12150</v>
      </c>
      <c r="F1689" t="s">
        <v>9646</v>
      </c>
      <c r="G1689" t="s">
        <v>12151</v>
      </c>
      <c r="H1689" t="s">
        <v>1255</v>
      </c>
      <c r="I1689" t="s">
        <v>1255</v>
      </c>
      <c r="J1689" t="s">
        <v>1255</v>
      </c>
      <c r="K1689" t="s">
        <v>1255</v>
      </c>
      <c r="L1689" t="s">
        <v>1255</v>
      </c>
      <c r="M1689" t="s">
        <v>1255</v>
      </c>
      <c r="N1689" t="s">
        <v>1255</v>
      </c>
      <c r="O1689" t="s">
        <v>1255</v>
      </c>
      <c r="P1689" t="s">
        <v>1255</v>
      </c>
    </row>
    <row r="1690" spans="1:16">
      <c r="A1690" t="s">
        <v>1255</v>
      </c>
      <c r="B1690" t="s">
        <v>1255</v>
      </c>
      <c r="C1690" t="s">
        <v>12148</v>
      </c>
      <c r="D1690" t="s">
        <v>12152</v>
      </c>
      <c r="E1690" t="s">
        <v>9646</v>
      </c>
      <c r="F1690" t="s">
        <v>12153</v>
      </c>
      <c r="G1690" t="s">
        <v>1255</v>
      </c>
      <c r="H1690" t="s">
        <v>1255</v>
      </c>
      <c r="I1690" t="s">
        <v>1255</v>
      </c>
      <c r="J1690" t="s">
        <v>1255</v>
      </c>
      <c r="K1690" t="s">
        <v>1255</v>
      </c>
      <c r="L1690" t="s">
        <v>1255</v>
      </c>
      <c r="M1690" t="s">
        <v>1255</v>
      </c>
      <c r="N1690" t="s">
        <v>1255</v>
      </c>
      <c r="O1690" t="s">
        <v>1255</v>
      </c>
      <c r="P1690" t="s">
        <v>1255</v>
      </c>
    </row>
    <row r="1691" spans="1:16">
      <c r="A1691" t="s">
        <v>1255</v>
      </c>
      <c r="B1691" t="s">
        <v>1255</v>
      </c>
      <c r="C1691" t="s">
        <v>12148</v>
      </c>
      <c r="D1691" t="s">
        <v>12154</v>
      </c>
      <c r="E1691" t="s">
        <v>9646</v>
      </c>
      <c r="F1691" t="s">
        <v>12155</v>
      </c>
      <c r="G1691" t="s">
        <v>12156</v>
      </c>
      <c r="H1691" t="s">
        <v>1255</v>
      </c>
      <c r="I1691" t="s">
        <v>1255</v>
      </c>
      <c r="J1691" t="s">
        <v>1255</v>
      </c>
      <c r="K1691" t="s">
        <v>1255</v>
      </c>
      <c r="L1691" t="s">
        <v>1255</v>
      </c>
      <c r="M1691" t="s">
        <v>1255</v>
      </c>
      <c r="N1691" t="s">
        <v>1255</v>
      </c>
      <c r="O1691" t="s">
        <v>1255</v>
      </c>
      <c r="P1691" t="s">
        <v>1255</v>
      </c>
    </row>
    <row r="1692" spans="1:16">
      <c r="A1692" t="s">
        <v>1255</v>
      </c>
      <c r="B1692" t="s">
        <v>1255</v>
      </c>
      <c r="C1692" t="s">
        <v>12157</v>
      </c>
      <c r="D1692" t="s">
        <v>12158</v>
      </c>
      <c r="E1692" t="s">
        <v>9828</v>
      </c>
      <c r="F1692" t="s">
        <v>1255</v>
      </c>
      <c r="G1692" t="s">
        <v>1255</v>
      </c>
      <c r="H1692" t="s">
        <v>1255</v>
      </c>
      <c r="I1692" t="s">
        <v>1255</v>
      </c>
      <c r="J1692" t="s">
        <v>1255</v>
      </c>
      <c r="K1692" t="s">
        <v>1255</v>
      </c>
      <c r="L1692" t="s">
        <v>1255</v>
      </c>
      <c r="M1692" t="s">
        <v>1255</v>
      </c>
      <c r="N1692" t="s">
        <v>1255</v>
      </c>
      <c r="O1692" t="s">
        <v>1255</v>
      </c>
      <c r="P1692" t="s">
        <v>1255</v>
      </c>
    </row>
    <row r="1693" spans="1:16">
      <c r="A1693" t="s">
        <v>1255</v>
      </c>
      <c r="B1693" t="s">
        <v>1255</v>
      </c>
      <c r="C1693" t="s">
        <v>12157</v>
      </c>
      <c r="D1693" t="s">
        <v>12159</v>
      </c>
      <c r="E1693" t="s">
        <v>9646</v>
      </c>
      <c r="F1693" t="s">
        <v>11421</v>
      </c>
      <c r="G1693" t="s">
        <v>1255</v>
      </c>
      <c r="H1693" t="s">
        <v>1255</v>
      </c>
      <c r="I1693" t="s">
        <v>1255</v>
      </c>
      <c r="J1693" t="s">
        <v>1255</v>
      </c>
      <c r="K1693" t="s">
        <v>1255</v>
      </c>
      <c r="L1693" t="s">
        <v>1255</v>
      </c>
      <c r="M1693" t="s">
        <v>1255</v>
      </c>
      <c r="N1693" t="s">
        <v>1255</v>
      </c>
      <c r="O1693" t="s">
        <v>1255</v>
      </c>
      <c r="P1693" t="s">
        <v>1255</v>
      </c>
    </row>
    <row r="1694" spans="1:16">
      <c r="A1694" t="s">
        <v>1255</v>
      </c>
      <c r="B1694" t="s">
        <v>1255</v>
      </c>
      <c r="C1694" t="s">
        <v>12157</v>
      </c>
      <c r="D1694" t="s">
        <v>12160</v>
      </c>
      <c r="E1694" t="s">
        <v>9646</v>
      </c>
      <c r="F1694" t="s">
        <v>10163</v>
      </c>
      <c r="G1694" t="s">
        <v>1255</v>
      </c>
      <c r="H1694" t="s">
        <v>1255</v>
      </c>
      <c r="I1694" t="s">
        <v>1255</v>
      </c>
      <c r="J1694" t="s">
        <v>1255</v>
      </c>
      <c r="K1694" t="s">
        <v>1255</v>
      </c>
      <c r="L1694" t="s">
        <v>1255</v>
      </c>
      <c r="M1694" t="s">
        <v>1255</v>
      </c>
      <c r="N1694" t="s">
        <v>1255</v>
      </c>
      <c r="O1694" t="s">
        <v>1255</v>
      </c>
      <c r="P1694" t="s">
        <v>1255</v>
      </c>
    </row>
    <row r="1695" spans="1:16">
      <c r="A1695" t="s">
        <v>1255</v>
      </c>
      <c r="B1695" t="s">
        <v>1255</v>
      </c>
      <c r="C1695" t="s">
        <v>12157</v>
      </c>
      <c r="D1695" t="s">
        <v>12161</v>
      </c>
      <c r="E1695" t="s">
        <v>9646</v>
      </c>
      <c r="F1695" t="s">
        <v>11421</v>
      </c>
      <c r="G1695" t="s">
        <v>1255</v>
      </c>
      <c r="H1695" t="s">
        <v>1255</v>
      </c>
      <c r="I1695" t="s">
        <v>1255</v>
      </c>
      <c r="J1695" t="s">
        <v>1255</v>
      </c>
      <c r="K1695" t="s">
        <v>1255</v>
      </c>
      <c r="L1695" t="s">
        <v>1255</v>
      </c>
      <c r="M1695" t="s">
        <v>1255</v>
      </c>
      <c r="N1695" t="s">
        <v>1255</v>
      </c>
      <c r="O1695" t="s">
        <v>1255</v>
      </c>
      <c r="P1695" t="s">
        <v>1255</v>
      </c>
    </row>
    <row r="1696" spans="1:16">
      <c r="A1696" t="s">
        <v>1255</v>
      </c>
      <c r="B1696" t="s">
        <v>1255</v>
      </c>
      <c r="C1696" t="s">
        <v>12157</v>
      </c>
      <c r="D1696" t="s">
        <v>12162</v>
      </c>
      <c r="E1696" t="s">
        <v>12163</v>
      </c>
      <c r="F1696" t="s">
        <v>9646</v>
      </c>
      <c r="G1696" t="s">
        <v>1255</v>
      </c>
      <c r="H1696" t="s">
        <v>1255</v>
      </c>
      <c r="I1696" t="s">
        <v>1255</v>
      </c>
      <c r="J1696" t="s">
        <v>1255</v>
      </c>
      <c r="K1696" t="s">
        <v>1255</v>
      </c>
      <c r="L1696" t="s">
        <v>1255</v>
      </c>
      <c r="M1696" t="s">
        <v>1255</v>
      </c>
      <c r="N1696" t="s">
        <v>1255</v>
      </c>
      <c r="O1696" t="s">
        <v>1255</v>
      </c>
      <c r="P1696" t="s">
        <v>1255</v>
      </c>
    </row>
    <row r="1697" spans="1:16">
      <c r="A1697" t="s">
        <v>1255</v>
      </c>
      <c r="B1697" t="s">
        <v>1255</v>
      </c>
      <c r="C1697" t="s">
        <v>12157</v>
      </c>
      <c r="D1697" t="s">
        <v>12164</v>
      </c>
      <c r="E1697" t="s">
        <v>9740</v>
      </c>
      <c r="F1697" t="s">
        <v>9646</v>
      </c>
      <c r="G1697" t="s">
        <v>1255</v>
      </c>
      <c r="H1697" t="s">
        <v>1255</v>
      </c>
      <c r="I1697" t="s">
        <v>1255</v>
      </c>
      <c r="J1697" t="s">
        <v>1255</v>
      </c>
      <c r="K1697" t="s">
        <v>1255</v>
      </c>
      <c r="L1697" t="s">
        <v>1255</v>
      </c>
      <c r="M1697" t="s">
        <v>1255</v>
      </c>
      <c r="N1697" t="s">
        <v>1255</v>
      </c>
      <c r="O1697" t="s">
        <v>1255</v>
      </c>
      <c r="P1697" t="s">
        <v>1255</v>
      </c>
    </row>
    <row r="1698" spans="1:16">
      <c r="A1698" t="s">
        <v>1255</v>
      </c>
      <c r="B1698" t="s">
        <v>1255</v>
      </c>
      <c r="C1698" t="s">
        <v>12157</v>
      </c>
      <c r="D1698" t="s">
        <v>12165</v>
      </c>
      <c r="E1698" t="s">
        <v>10029</v>
      </c>
      <c r="F1698" t="s">
        <v>9646</v>
      </c>
      <c r="G1698" t="s">
        <v>1255</v>
      </c>
      <c r="H1698" t="s">
        <v>1255</v>
      </c>
      <c r="I1698" t="s">
        <v>1255</v>
      </c>
      <c r="J1698" t="s">
        <v>1255</v>
      </c>
      <c r="K1698" t="s">
        <v>1255</v>
      </c>
      <c r="L1698" t="s">
        <v>1255</v>
      </c>
      <c r="M1698" t="s">
        <v>1255</v>
      </c>
      <c r="N1698" t="s">
        <v>1255</v>
      </c>
      <c r="O1698" t="s">
        <v>1255</v>
      </c>
      <c r="P1698" t="s">
        <v>1255</v>
      </c>
    </row>
    <row r="1699" spans="1:16">
      <c r="A1699" t="s">
        <v>1255</v>
      </c>
      <c r="B1699" t="s">
        <v>1255</v>
      </c>
      <c r="C1699" t="s">
        <v>12166</v>
      </c>
      <c r="D1699" t="s">
        <v>12167</v>
      </c>
      <c r="E1699" t="s">
        <v>10608</v>
      </c>
      <c r="F1699" t="s">
        <v>1255</v>
      </c>
      <c r="G1699" t="s">
        <v>1255</v>
      </c>
      <c r="H1699" t="s">
        <v>1255</v>
      </c>
      <c r="I1699" t="s">
        <v>1255</v>
      </c>
      <c r="J1699" t="s">
        <v>1255</v>
      </c>
      <c r="K1699" t="s">
        <v>1255</v>
      </c>
      <c r="L1699" t="s">
        <v>1255</v>
      </c>
      <c r="M1699" t="s">
        <v>1255</v>
      </c>
      <c r="N1699" t="s">
        <v>1255</v>
      </c>
      <c r="O1699" t="s">
        <v>1255</v>
      </c>
      <c r="P1699" t="s">
        <v>1255</v>
      </c>
    </row>
    <row r="1700" spans="1:16">
      <c r="A1700" t="s">
        <v>1255</v>
      </c>
      <c r="B1700" t="s">
        <v>12168</v>
      </c>
      <c r="C1700" t="s">
        <v>12166</v>
      </c>
      <c r="D1700" t="s">
        <v>12169</v>
      </c>
      <c r="E1700" t="s">
        <v>10513</v>
      </c>
      <c r="F1700" t="s">
        <v>9646</v>
      </c>
      <c r="G1700" t="s">
        <v>12170</v>
      </c>
      <c r="H1700" t="s">
        <v>1255</v>
      </c>
      <c r="I1700" t="s">
        <v>1255</v>
      </c>
      <c r="J1700" t="s">
        <v>1255</v>
      </c>
      <c r="K1700" t="s">
        <v>1255</v>
      </c>
      <c r="L1700" t="s">
        <v>1255</v>
      </c>
      <c r="M1700" t="s">
        <v>1255</v>
      </c>
      <c r="N1700" t="s">
        <v>1255</v>
      </c>
      <c r="O1700" t="s">
        <v>1255</v>
      </c>
      <c r="P1700" t="s">
        <v>1255</v>
      </c>
    </row>
    <row r="1701" spans="1:16">
      <c r="A1701" t="s">
        <v>1255</v>
      </c>
      <c r="B1701" t="s">
        <v>1255</v>
      </c>
      <c r="C1701" t="s">
        <v>12166</v>
      </c>
      <c r="D1701" t="s">
        <v>12171</v>
      </c>
      <c r="E1701" t="s">
        <v>9828</v>
      </c>
      <c r="F1701" t="s">
        <v>1255</v>
      </c>
      <c r="G1701" t="s">
        <v>1255</v>
      </c>
      <c r="H1701" t="s">
        <v>1255</v>
      </c>
      <c r="I1701" t="s">
        <v>1255</v>
      </c>
      <c r="J1701" t="s">
        <v>1255</v>
      </c>
      <c r="K1701" t="s">
        <v>1255</v>
      </c>
      <c r="L1701" t="s">
        <v>1255</v>
      </c>
      <c r="M1701" t="s">
        <v>1255</v>
      </c>
      <c r="N1701" t="s">
        <v>1255</v>
      </c>
      <c r="O1701" t="s">
        <v>1255</v>
      </c>
      <c r="P1701" t="s">
        <v>1255</v>
      </c>
    </row>
    <row r="1702" spans="1:16">
      <c r="A1702" t="s">
        <v>1255</v>
      </c>
      <c r="B1702" t="s">
        <v>1255</v>
      </c>
      <c r="C1702" t="s">
        <v>12172</v>
      </c>
      <c r="D1702" t="s">
        <v>12173</v>
      </c>
      <c r="E1702" t="s">
        <v>12174</v>
      </c>
      <c r="F1702" t="s">
        <v>9646</v>
      </c>
      <c r="G1702" t="s">
        <v>1255</v>
      </c>
      <c r="H1702" t="s">
        <v>1255</v>
      </c>
      <c r="I1702" t="s">
        <v>1255</v>
      </c>
      <c r="J1702" t="s">
        <v>1255</v>
      </c>
      <c r="K1702" t="s">
        <v>1255</v>
      </c>
      <c r="L1702" t="s">
        <v>1255</v>
      </c>
      <c r="M1702" t="s">
        <v>1255</v>
      </c>
      <c r="N1702" t="s">
        <v>1255</v>
      </c>
      <c r="O1702" t="s">
        <v>1255</v>
      </c>
      <c r="P1702" t="s">
        <v>1255</v>
      </c>
    </row>
    <row r="1703" spans="1:16">
      <c r="A1703" t="s">
        <v>1255</v>
      </c>
      <c r="B1703" t="s">
        <v>1255</v>
      </c>
      <c r="C1703" t="s">
        <v>12172</v>
      </c>
      <c r="D1703" t="s">
        <v>12175</v>
      </c>
      <c r="E1703" t="s">
        <v>10721</v>
      </c>
      <c r="F1703" t="s">
        <v>1255</v>
      </c>
      <c r="G1703" t="s">
        <v>1255</v>
      </c>
      <c r="H1703" t="s">
        <v>1255</v>
      </c>
      <c r="I1703" t="s">
        <v>1255</v>
      </c>
      <c r="J1703" t="s">
        <v>1255</v>
      </c>
      <c r="K1703" t="s">
        <v>1255</v>
      </c>
      <c r="L1703" t="s">
        <v>1255</v>
      </c>
      <c r="M1703" t="s">
        <v>1255</v>
      </c>
      <c r="N1703" t="s">
        <v>1255</v>
      </c>
      <c r="O1703" t="s">
        <v>1255</v>
      </c>
      <c r="P1703" t="s">
        <v>1255</v>
      </c>
    </row>
    <row r="1704" spans="1:16">
      <c r="A1704" t="s">
        <v>1255</v>
      </c>
      <c r="B1704" t="s">
        <v>1255</v>
      </c>
      <c r="C1704" t="s">
        <v>12172</v>
      </c>
      <c r="D1704" t="s">
        <v>12176</v>
      </c>
      <c r="E1704" t="s">
        <v>12177</v>
      </c>
      <c r="F1704" t="s">
        <v>9646</v>
      </c>
      <c r="G1704" t="s">
        <v>1255</v>
      </c>
      <c r="H1704" t="s">
        <v>1255</v>
      </c>
      <c r="I1704" t="s">
        <v>1255</v>
      </c>
      <c r="J1704" t="s">
        <v>1255</v>
      </c>
      <c r="K1704" t="s">
        <v>1255</v>
      </c>
      <c r="L1704" t="s">
        <v>1255</v>
      </c>
      <c r="M1704" t="s">
        <v>1255</v>
      </c>
      <c r="N1704" t="s">
        <v>1255</v>
      </c>
      <c r="O1704" t="s">
        <v>1255</v>
      </c>
      <c r="P1704" t="s">
        <v>1255</v>
      </c>
    </row>
    <row r="1705" spans="1:16">
      <c r="A1705" t="s">
        <v>1255</v>
      </c>
      <c r="B1705" t="s">
        <v>1255</v>
      </c>
      <c r="C1705" t="s">
        <v>12172</v>
      </c>
      <c r="D1705" t="s">
        <v>12178</v>
      </c>
      <c r="E1705" t="s">
        <v>12179</v>
      </c>
      <c r="F1705" t="s">
        <v>1255</v>
      </c>
      <c r="G1705" t="s">
        <v>1255</v>
      </c>
      <c r="H1705" t="s">
        <v>1255</v>
      </c>
      <c r="I1705" t="s">
        <v>1255</v>
      </c>
      <c r="J1705" t="s">
        <v>1255</v>
      </c>
      <c r="K1705" t="s">
        <v>1255</v>
      </c>
      <c r="L1705" t="s">
        <v>1255</v>
      </c>
      <c r="M1705" t="s">
        <v>1255</v>
      </c>
      <c r="N1705" t="s">
        <v>1255</v>
      </c>
      <c r="O1705" t="s">
        <v>1255</v>
      </c>
      <c r="P1705" t="s">
        <v>1255</v>
      </c>
    </row>
    <row r="1706" spans="1:16">
      <c r="A1706" t="s">
        <v>1255</v>
      </c>
      <c r="B1706" t="s">
        <v>1255</v>
      </c>
      <c r="C1706" t="s">
        <v>12172</v>
      </c>
      <c r="D1706" t="s">
        <v>12180</v>
      </c>
      <c r="E1706" t="s">
        <v>11202</v>
      </c>
      <c r="F1706" t="s">
        <v>9646</v>
      </c>
      <c r="G1706" t="s">
        <v>1255</v>
      </c>
      <c r="H1706" t="s">
        <v>1255</v>
      </c>
      <c r="I1706" t="s">
        <v>1255</v>
      </c>
      <c r="J1706" t="s">
        <v>1255</v>
      </c>
      <c r="K1706" t="s">
        <v>1255</v>
      </c>
      <c r="L1706" t="s">
        <v>1255</v>
      </c>
      <c r="M1706" t="s">
        <v>1255</v>
      </c>
      <c r="N1706" t="s">
        <v>1255</v>
      </c>
      <c r="O1706" t="s">
        <v>1255</v>
      </c>
      <c r="P1706" t="s">
        <v>1255</v>
      </c>
    </row>
    <row r="1707" spans="1:16">
      <c r="A1707" t="s">
        <v>1255</v>
      </c>
      <c r="B1707" t="s">
        <v>1255</v>
      </c>
      <c r="C1707" t="s">
        <v>12172</v>
      </c>
      <c r="D1707" t="s">
        <v>12181</v>
      </c>
      <c r="E1707" t="s">
        <v>12182</v>
      </c>
      <c r="F1707" t="s">
        <v>1255</v>
      </c>
      <c r="G1707" t="s">
        <v>9646</v>
      </c>
      <c r="H1707" t="s">
        <v>1255</v>
      </c>
      <c r="I1707" t="s">
        <v>1255</v>
      </c>
      <c r="J1707" t="s">
        <v>1255</v>
      </c>
      <c r="K1707" t="s">
        <v>1255</v>
      </c>
      <c r="L1707" t="s">
        <v>1255</v>
      </c>
      <c r="M1707" t="s">
        <v>1255</v>
      </c>
      <c r="N1707" t="s">
        <v>1255</v>
      </c>
      <c r="O1707" t="s">
        <v>1255</v>
      </c>
      <c r="P1707" t="s">
        <v>1255</v>
      </c>
    </row>
    <row r="1708" spans="1:16">
      <c r="A1708" t="s">
        <v>1255</v>
      </c>
      <c r="B1708" t="s">
        <v>1255</v>
      </c>
      <c r="C1708" t="s">
        <v>12183</v>
      </c>
      <c r="D1708" t="s">
        <v>12184</v>
      </c>
      <c r="E1708" t="s">
        <v>9813</v>
      </c>
      <c r="F1708" t="s">
        <v>9646</v>
      </c>
      <c r="G1708" t="s">
        <v>1255</v>
      </c>
      <c r="H1708" t="s">
        <v>1255</v>
      </c>
      <c r="I1708" t="s">
        <v>1255</v>
      </c>
      <c r="J1708" t="s">
        <v>1255</v>
      </c>
      <c r="K1708" t="s">
        <v>1255</v>
      </c>
      <c r="L1708" t="s">
        <v>1255</v>
      </c>
      <c r="M1708" t="s">
        <v>1255</v>
      </c>
      <c r="N1708" t="s">
        <v>1255</v>
      </c>
      <c r="O1708" t="s">
        <v>1255</v>
      </c>
      <c r="P1708" t="s">
        <v>1255</v>
      </c>
    </row>
    <row r="1709" spans="1:16">
      <c r="A1709" t="s">
        <v>1255</v>
      </c>
      <c r="B1709" t="s">
        <v>1255</v>
      </c>
      <c r="C1709" t="s">
        <v>12183</v>
      </c>
      <c r="D1709" t="s">
        <v>12185</v>
      </c>
      <c r="E1709" t="s">
        <v>10608</v>
      </c>
      <c r="F1709" t="s">
        <v>9646</v>
      </c>
      <c r="G1709" t="s">
        <v>1255</v>
      </c>
      <c r="H1709" t="s">
        <v>1255</v>
      </c>
      <c r="I1709" t="s">
        <v>1255</v>
      </c>
      <c r="J1709" t="s">
        <v>1255</v>
      </c>
      <c r="K1709" t="s">
        <v>1255</v>
      </c>
      <c r="L1709" t="s">
        <v>1255</v>
      </c>
      <c r="M1709" t="s">
        <v>1255</v>
      </c>
      <c r="N1709" t="s">
        <v>1255</v>
      </c>
      <c r="O1709" t="s">
        <v>1255</v>
      </c>
      <c r="P1709" t="s">
        <v>1255</v>
      </c>
    </row>
    <row r="1710" spans="1:16">
      <c r="A1710" t="s">
        <v>1255</v>
      </c>
      <c r="B1710" t="s">
        <v>1255</v>
      </c>
      <c r="C1710" t="s">
        <v>12183</v>
      </c>
      <c r="D1710" t="s">
        <v>12186</v>
      </c>
      <c r="E1710" t="s">
        <v>12187</v>
      </c>
      <c r="F1710" t="s">
        <v>1255</v>
      </c>
      <c r="G1710" t="s">
        <v>1255</v>
      </c>
      <c r="H1710" t="s">
        <v>1255</v>
      </c>
      <c r="I1710" t="s">
        <v>1255</v>
      </c>
      <c r="J1710" t="s">
        <v>1255</v>
      </c>
      <c r="K1710" t="s">
        <v>1255</v>
      </c>
      <c r="L1710" t="s">
        <v>1255</v>
      </c>
      <c r="M1710" t="s">
        <v>1255</v>
      </c>
      <c r="N1710" t="s">
        <v>1255</v>
      </c>
      <c r="O1710" t="s">
        <v>1255</v>
      </c>
      <c r="P1710" t="s">
        <v>1255</v>
      </c>
    </row>
    <row r="1711" spans="1:16">
      <c r="A1711" t="s">
        <v>1255</v>
      </c>
      <c r="B1711" t="s">
        <v>1255</v>
      </c>
      <c r="C1711" t="s">
        <v>12183</v>
      </c>
      <c r="D1711" t="s">
        <v>12188</v>
      </c>
      <c r="E1711" t="s">
        <v>9828</v>
      </c>
      <c r="F1711" t="s">
        <v>9646</v>
      </c>
      <c r="G1711" t="s">
        <v>1255</v>
      </c>
      <c r="H1711" t="s">
        <v>1255</v>
      </c>
      <c r="I1711" t="s">
        <v>1255</v>
      </c>
      <c r="J1711" t="s">
        <v>1255</v>
      </c>
      <c r="K1711" t="s">
        <v>1255</v>
      </c>
      <c r="L1711" t="s">
        <v>1255</v>
      </c>
      <c r="M1711" t="s">
        <v>1255</v>
      </c>
      <c r="N1711" t="s">
        <v>1255</v>
      </c>
      <c r="O1711" t="s">
        <v>1255</v>
      </c>
      <c r="P1711" t="s">
        <v>1255</v>
      </c>
    </row>
    <row r="1712" spans="1:16">
      <c r="A1712" t="s">
        <v>1255</v>
      </c>
      <c r="B1712" t="s">
        <v>1255</v>
      </c>
      <c r="C1712" t="s">
        <v>12183</v>
      </c>
      <c r="D1712" t="s">
        <v>12189</v>
      </c>
      <c r="E1712" t="s">
        <v>12190</v>
      </c>
      <c r="F1712" t="s">
        <v>1255</v>
      </c>
      <c r="G1712" t="s">
        <v>1255</v>
      </c>
      <c r="H1712" t="s">
        <v>1255</v>
      </c>
      <c r="I1712" t="s">
        <v>1255</v>
      </c>
      <c r="J1712" t="s">
        <v>1255</v>
      </c>
      <c r="K1712" t="s">
        <v>1255</v>
      </c>
      <c r="L1712" t="s">
        <v>1255</v>
      </c>
      <c r="M1712" t="s">
        <v>1255</v>
      </c>
      <c r="N1712" t="s">
        <v>1255</v>
      </c>
      <c r="O1712" t="s">
        <v>1255</v>
      </c>
      <c r="P1712" t="s">
        <v>1255</v>
      </c>
    </row>
    <row r="1713" spans="1:16">
      <c r="A1713" t="s">
        <v>1255</v>
      </c>
      <c r="B1713" t="s">
        <v>1255</v>
      </c>
      <c r="C1713" t="s">
        <v>12183</v>
      </c>
      <c r="D1713" t="s">
        <v>12191</v>
      </c>
      <c r="E1713" t="s">
        <v>11509</v>
      </c>
      <c r="F1713" t="s">
        <v>1255</v>
      </c>
      <c r="G1713" t="s">
        <v>1255</v>
      </c>
      <c r="H1713" t="s">
        <v>1255</v>
      </c>
      <c r="I1713" t="s">
        <v>1255</v>
      </c>
      <c r="J1713" t="s">
        <v>1255</v>
      </c>
      <c r="K1713" t="s">
        <v>1255</v>
      </c>
      <c r="L1713" t="s">
        <v>1255</v>
      </c>
      <c r="M1713" t="s">
        <v>1255</v>
      </c>
      <c r="N1713" t="s">
        <v>1255</v>
      </c>
      <c r="O1713" t="s">
        <v>1255</v>
      </c>
      <c r="P1713" t="s">
        <v>1255</v>
      </c>
    </row>
    <row r="1714" spans="1:16">
      <c r="A1714" t="s">
        <v>1255</v>
      </c>
      <c r="B1714" t="s">
        <v>1255</v>
      </c>
      <c r="C1714" t="s">
        <v>12192</v>
      </c>
      <c r="D1714" t="s">
        <v>12193</v>
      </c>
      <c r="E1714" t="s">
        <v>9680</v>
      </c>
      <c r="F1714" t="s">
        <v>1255</v>
      </c>
      <c r="G1714" t="s">
        <v>1255</v>
      </c>
      <c r="H1714" t="s">
        <v>1255</v>
      </c>
      <c r="I1714" t="s">
        <v>1255</v>
      </c>
      <c r="J1714" t="s">
        <v>1255</v>
      </c>
      <c r="K1714" t="s">
        <v>1255</v>
      </c>
      <c r="L1714" t="s">
        <v>1255</v>
      </c>
      <c r="M1714" t="s">
        <v>1255</v>
      </c>
      <c r="N1714" t="s">
        <v>1255</v>
      </c>
      <c r="O1714" t="s">
        <v>1255</v>
      </c>
      <c r="P1714" t="s">
        <v>1255</v>
      </c>
    </row>
    <row r="1715" spans="1:16">
      <c r="A1715" t="s">
        <v>1255</v>
      </c>
      <c r="B1715" t="s">
        <v>1255</v>
      </c>
      <c r="C1715" t="s">
        <v>12192</v>
      </c>
      <c r="D1715" t="s">
        <v>12194</v>
      </c>
      <c r="E1715" t="s">
        <v>9737</v>
      </c>
      <c r="F1715" t="s">
        <v>1255</v>
      </c>
      <c r="G1715" t="s">
        <v>1255</v>
      </c>
      <c r="H1715" t="s">
        <v>1255</v>
      </c>
      <c r="I1715" t="s">
        <v>1255</v>
      </c>
      <c r="J1715" t="s">
        <v>1255</v>
      </c>
      <c r="K1715" t="s">
        <v>1255</v>
      </c>
      <c r="L1715" t="s">
        <v>1255</v>
      </c>
      <c r="M1715" t="s">
        <v>1255</v>
      </c>
      <c r="N1715" t="s">
        <v>1255</v>
      </c>
      <c r="O1715" t="s">
        <v>1255</v>
      </c>
      <c r="P1715" t="s">
        <v>1255</v>
      </c>
    </row>
    <row r="1716" spans="1:16">
      <c r="A1716" t="s">
        <v>1255</v>
      </c>
      <c r="B1716" t="s">
        <v>1255</v>
      </c>
      <c r="C1716" t="s">
        <v>12195</v>
      </c>
      <c r="D1716" t="s">
        <v>12196</v>
      </c>
      <c r="E1716" t="s">
        <v>9646</v>
      </c>
      <c r="F1716" t="s">
        <v>12115</v>
      </c>
      <c r="G1716" t="s">
        <v>1255</v>
      </c>
      <c r="H1716" t="s">
        <v>1255</v>
      </c>
      <c r="I1716" t="s">
        <v>1255</v>
      </c>
      <c r="J1716" t="s">
        <v>1255</v>
      </c>
      <c r="K1716" t="s">
        <v>1255</v>
      </c>
      <c r="L1716" t="s">
        <v>1255</v>
      </c>
      <c r="M1716" t="s">
        <v>1255</v>
      </c>
      <c r="N1716" t="s">
        <v>1255</v>
      </c>
      <c r="O1716" t="s">
        <v>1255</v>
      </c>
      <c r="P1716" t="s">
        <v>1255</v>
      </c>
    </row>
    <row r="1717" spans="1:16">
      <c r="A1717" t="s">
        <v>1255</v>
      </c>
      <c r="B1717" t="s">
        <v>1255</v>
      </c>
      <c r="C1717" t="s">
        <v>12195</v>
      </c>
      <c r="D1717" t="s">
        <v>12197</v>
      </c>
      <c r="E1717" t="s">
        <v>9646</v>
      </c>
      <c r="F1717" t="s">
        <v>12115</v>
      </c>
      <c r="G1717" t="s">
        <v>1255</v>
      </c>
      <c r="H1717" t="s">
        <v>1255</v>
      </c>
      <c r="I1717" t="s">
        <v>1255</v>
      </c>
      <c r="J1717" t="s">
        <v>1255</v>
      </c>
      <c r="K1717" t="s">
        <v>1255</v>
      </c>
      <c r="L1717" t="s">
        <v>1255</v>
      </c>
      <c r="M1717" t="s">
        <v>1255</v>
      </c>
      <c r="N1717" t="s">
        <v>1255</v>
      </c>
      <c r="O1717" t="s">
        <v>1255</v>
      </c>
      <c r="P1717" t="s">
        <v>1255</v>
      </c>
    </row>
    <row r="1718" spans="1:16">
      <c r="A1718" t="s">
        <v>1255</v>
      </c>
      <c r="B1718" t="s">
        <v>1255</v>
      </c>
      <c r="C1718" t="s">
        <v>12195</v>
      </c>
      <c r="D1718" t="s">
        <v>12198</v>
      </c>
      <c r="E1718" t="s">
        <v>12199</v>
      </c>
      <c r="F1718" t="s">
        <v>9646</v>
      </c>
      <c r="G1718" t="s">
        <v>1255</v>
      </c>
      <c r="H1718" t="s">
        <v>1255</v>
      </c>
      <c r="I1718" t="s">
        <v>1255</v>
      </c>
      <c r="J1718" t="s">
        <v>1255</v>
      </c>
      <c r="K1718" t="s">
        <v>1255</v>
      </c>
      <c r="L1718" t="s">
        <v>1255</v>
      </c>
      <c r="M1718" t="s">
        <v>1255</v>
      </c>
      <c r="N1718" t="s">
        <v>1255</v>
      </c>
      <c r="O1718" t="s">
        <v>1255</v>
      </c>
      <c r="P1718" t="s">
        <v>1255</v>
      </c>
    </row>
    <row r="1719" spans="1:16">
      <c r="A1719" t="s">
        <v>1255</v>
      </c>
      <c r="B1719" t="s">
        <v>1255</v>
      </c>
      <c r="C1719" t="s">
        <v>12195</v>
      </c>
      <c r="D1719" t="s">
        <v>12200</v>
      </c>
      <c r="E1719" t="s">
        <v>12201</v>
      </c>
      <c r="F1719" t="s">
        <v>9646</v>
      </c>
      <c r="G1719" t="s">
        <v>1255</v>
      </c>
      <c r="H1719" t="s">
        <v>1255</v>
      </c>
      <c r="I1719" t="s">
        <v>1255</v>
      </c>
      <c r="J1719" t="s">
        <v>1255</v>
      </c>
      <c r="K1719" t="s">
        <v>1255</v>
      </c>
      <c r="L1719" t="s">
        <v>1255</v>
      </c>
      <c r="M1719" t="s">
        <v>1255</v>
      </c>
      <c r="N1719" t="s">
        <v>1255</v>
      </c>
      <c r="O1719" t="s">
        <v>1255</v>
      </c>
      <c r="P1719" t="s">
        <v>1255</v>
      </c>
    </row>
    <row r="1720" spans="1:16">
      <c r="A1720" t="s">
        <v>1255</v>
      </c>
      <c r="B1720" t="s">
        <v>1255</v>
      </c>
      <c r="C1720" t="s">
        <v>12195</v>
      </c>
      <c r="D1720" t="s">
        <v>12202</v>
      </c>
      <c r="E1720" t="s">
        <v>12199</v>
      </c>
      <c r="F1720" t="s">
        <v>1255</v>
      </c>
      <c r="G1720" t="s">
        <v>1255</v>
      </c>
      <c r="H1720" t="s">
        <v>1255</v>
      </c>
      <c r="I1720" t="s">
        <v>1255</v>
      </c>
      <c r="J1720" t="s">
        <v>1255</v>
      </c>
      <c r="K1720" t="s">
        <v>1255</v>
      </c>
      <c r="L1720" t="s">
        <v>1255</v>
      </c>
      <c r="M1720" t="s">
        <v>1255</v>
      </c>
      <c r="N1720" t="s">
        <v>1255</v>
      </c>
      <c r="O1720" t="s">
        <v>1255</v>
      </c>
      <c r="P1720" t="s">
        <v>1255</v>
      </c>
    </row>
    <row r="1721" spans="1:16">
      <c r="A1721" t="s">
        <v>1255</v>
      </c>
      <c r="B1721" t="s">
        <v>1255</v>
      </c>
      <c r="C1721" t="s">
        <v>12195</v>
      </c>
      <c r="D1721" t="s">
        <v>12203</v>
      </c>
      <c r="E1721" t="s">
        <v>9700</v>
      </c>
      <c r="F1721" t="s">
        <v>9646</v>
      </c>
      <c r="G1721" t="s">
        <v>1255</v>
      </c>
      <c r="H1721" t="s">
        <v>1255</v>
      </c>
      <c r="I1721" t="s">
        <v>1255</v>
      </c>
      <c r="J1721" t="s">
        <v>1255</v>
      </c>
      <c r="K1721" t="s">
        <v>1255</v>
      </c>
      <c r="L1721" t="s">
        <v>1255</v>
      </c>
      <c r="M1721" t="s">
        <v>1255</v>
      </c>
      <c r="N1721" t="s">
        <v>1255</v>
      </c>
      <c r="O1721" t="s">
        <v>1255</v>
      </c>
      <c r="P1721" t="s">
        <v>1255</v>
      </c>
    </row>
    <row r="1722" spans="1:16">
      <c r="A1722" t="s">
        <v>1255</v>
      </c>
      <c r="B1722" t="s">
        <v>12204</v>
      </c>
      <c r="C1722" t="s">
        <v>12195</v>
      </c>
      <c r="D1722" t="s">
        <v>12204</v>
      </c>
      <c r="E1722" t="s">
        <v>11410</v>
      </c>
      <c r="F1722" t="s">
        <v>1255</v>
      </c>
      <c r="G1722" t="s">
        <v>1255</v>
      </c>
      <c r="H1722" t="s">
        <v>1255</v>
      </c>
      <c r="I1722" t="s">
        <v>1255</v>
      </c>
      <c r="J1722" t="s">
        <v>1255</v>
      </c>
      <c r="K1722" t="s">
        <v>1255</v>
      </c>
      <c r="L1722" t="s">
        <v>1255</v>
      </c>
      <c r="M1722" t="s">
        <v>1255</v>
      </c>
      <c r="N1722" t="s">
        <v>1255</v>
      </c>
      <c r="O1722" t="s">
        <v>1255</v>
      </c>
      <c r="P1722" t="s">
        <v>1255</v>
      </c>
    </row>
    <row r="1723" spans="1:16">
      <c r="A1723" t="s">
        <v>1255</v>
      </c>
      <c r="B1723" t="s">
        <v>12205</v>
      </c>
      <c r="C1723" t="s">
        <v>12195</v>
      </c>
      <c r="D1723" t="s">
        <v>12206</v>
      </c>
      <c r="E1723" t="s">
        <v>9646</v>
      </c>
      <c r="F1723" t="s">
        <v>12207</v>
      </c>
      <c r="G1723" t="s">
        <v>1255</v>
      </c>
      <c r="H1723" t="s">
        <v>1255</v>
      </c>
      <c r="I1723" t="s">
        <v>1255</v>
      </c>
      <c r="J1723" t="s">
        <v>1255</v>
      </c>
      <c r="K1723" t="s">
        <v>1255</v>
      </c>
      <c r="L1723" t="s">
        <v>1255</v>
      </c>
      <c r="M1723" t="s">
        <v>1255</v>
      </c>
      <c r="N1723" t="s">
        <v>1255</v>
      </c>
      <c r="O1723" t="s">
        <v>1255</v>
      </c>
      <c r="P1723" t="s">
        <v>1255</v>
      </c>
    </row>
    <row r="1724" spans="1:16">
      <c r="A1724" t="s">
        <v>1255</v>
      </c>
      <c r="B1724" t="s">
        <v>12205</v>
      </c>
      <c r="C1724" t="s">
        <v>12195</v>
      </c>
      <c r="D1724" t="s">
        <v>12208</v>
      </c>
      <c r="E1724" t="s">
        <v>9646</v>
      </c>
      <c r="F1724" t="s">
        <v>12209</v>
      </c>
      <c r="G1724" t="s">
        <v>1255</v>
      </c>
      <c r="H1724" t="s">
        <v>1255</v>
      </c>
      <c r="I1724" t="s">
        <v>1255</v>
      </c>
      <c r="J1724" t="s">
        <v>1255</v>
      </c>
      <c r="K1724" t="s">
        <v>1255</v>
      </c>
      <c r="L1724" t="s">
        <v>1255</v>
      </c>
      <c r="M1724" t="s">
        <v>1255</v>
      </c>
      <c r="N1724" t="s">
        <v>1255</v>
      </c>
      <c r="O1724" t="s">
        <v>1255</v>
      </c>
      <c r="P1724" t="s">
        <v>1255</v>
      </c>
    </row>
    <row r="1725" spans="1:16">
      <c r="A1725" t="s">
        <v>1255</v>
      </c>
      <c r="B1725" t="s">
        <v>1255</v>
      </c>
      <c r="C1725" t="s">
        <v>12195</v>
      </c>
      <c r="D1725" t="s">
        <v>12210</v>
      </c>
      <c r="E1725" t="s">
        <v>11915</v>
      </c>
      <c r="F1725" t="s">
        <v>9646</v>
      </c>
      <c r="G1725" t="s">
        <v>1255</v>
      </c>
      <c r="H1725" t="s">
        <v>1255</v>
      </c>
      <c r="I1725" t="s">
        <v>1255</v>
      </c>
      <c r="J1725" t="s">
        <v>1255</v>
      </c>
      <c r="K1725" t="s">
        <v>1255</v>
      </c>
      <c r="L1725" t="s">
        <v>1255</v>
      </c>
      <c r="M1725" t="s">
        <v>1255</v>
      </c>
      <c r="N1725" t="s">
        <v>1255</v>
      </c>
      <c r="O1725" t="s">
        <v>1255</v>
      </c>
      <c r="P1725" t="s">
        <v>1255</v>
      </c>
    </row>
    <row r="1726" spans="1:16">
      <c r="A1726" t="s">
        <v>1255</v>
      </c>
      <c r="B1726" t="s">
        <v>12211</v>
      </c>
      <c r="C1726" t="s">
        <v>12195</v>
      </c>
      <c r="D1726" t="s">
        <v>12212</v>
      </c>
      <c r="E1726" t="s">
        <v>9646</v>
      </c>
      <c r="F1726" t="s">
        <v>12207</v>
      </c>
      <c r="G1726" t="s">
        <v>1255</v>
      </c>
      <c r="H1726" t="s">
        <v>1255</v>
      </c>
      <c r="I1726" t="s">
        <v>1255</v>
      </c>
      <c r="J1726" t="s">
        <v>1255</v>
      </c>
      <c r="K1726" t="s">
        <v>1255</v>
      </c>
      <c r="L1726" t="s">
        <v>1255</v>
      </c>
      <c r="M1726" t="s">
        <v>1255</v>
      </c>
      <c r="N1726" t="s">
        <v>1255</v>
      </c>
      <c r="O1726" t="s">
        <v>1255</v>
      </c>
      <c r="P1726" t="s">
        <v>1255</v>
      </c>
    </row>
    <row r="1727" spans="1:16">
      <c r="A1727" t="s">
        <v>1255</v>
      </c>
      <c r="B1727" t="s">
        <v>1255</v>
      </c>
      <c r="C1727" t="s">
        <v>12213</v>
      </c>
      <c r="D1727" t="s">
        <v>12214</v>
      </c>
      <c r="E1727" t="s">
        <v>9705</v>
      </c>
      <c r="F1727" t="s">
        <v>9646</v>
      </c>
      <c r="G1727" t="s">
        <v>1255</v>
      </c>
      <c r="H1727" t="s">
        <v>1255</v>
      </c>
      <c r="I1727" t="s">
        <v>1255</v>
      </c>
      <c r="J1727" t="s">
        <v>1255</v>
      </c>
      <c r="K1727" t="s">
        <v>1255</v>
      </c>
      <c r="L1727" t="s">
        <v>1255</v>
      </c>
      <c r="M1727" t="s">
        <v>1255</v>
      </c>
      <c r="N1727" t="s">
        <v>1255</v>
      </c>
      <c r="O1727" t="s">
        <v>1255</v>
      </c>
      <c r="P1727" t="s">
        <v>1255</v>
      </c>
    </row>
    <row r="1728" spans="1:16">
      <c r="A1728" t="s">
        <v>1255</v>
      </c>
      <c r="B1728" t="s">
        <v>1255</v>
      </c>
      <c r="C1728" t="s">
        <v>12213</v>
      </c>
      <c r="D1728" t="s">
        <v>12215</v>
      </c>
      <c r="E1728" t="s">
        <v>9645</v>
      </c>
      <c r="F1728" t="s">
        <v>1255</v>
      </c>
      <c r="G1728" t="s">
        <v>1255</v>
      </c>
      <c r="H1728" t="s">
        <v>1255</v>
      </c>
      <c r="I1728" t="s">
        <v>1255</v>
      </c>
      <c r="J1728" t="s">
        <v>1255</v>
      </c>
      <c r="K1728" t="s">
        <v>1255</v>
      </c>
      <c r="L1728" t="s">
        <v>1255</v>
      </c>
      <c r="M1728" t="s">
        <v>1255</v>
      </c>
      <c r="N1728" t="s">
        <v>1255</v>
      </c>
      <c r="O1728" t="s">
        <v>1255</v>
      </c>
      <c r="P1728" t="s">
        <v>1255</v>
      </c>
    </row>
    <row r="1729" spans="1:16">
      <c r="A1729" t="s">
        <v>1255</v>
      </c>
      <c r="B1729" t="s">
        <v>1255</v>
      </c>
      <c r="C1729" t="s">
        <v>12213</v>
      </c>
      <c r="D1729" t="s">
        <v>12216</v>
      </c>
      <c r="E1729" t="s">
        <v>10513</v>
      </c>
      <c r="F1729" t="s">
        <v>9646</v>
      </c>
      <c r="G1729" t="s">
        <v>1255</v>
      </c>
      <c r="H1729" t="s">
        <v>1255</v>
      </c>
      <c r="I1729" t="s">
        <v>1255</v>
      </c>
      <c r="J1729" t="s">
        <v>1255</v>
      </c>
      <c r="K1729" t="s">
        <v>1255</v>
      </c>
      <c r="L1729" t="s">
        <v>1255</v>
      </c>
      <c r="M1729" t="s">
        <v>1255</v>
      </c>
      <c r="N1729" t="s">
        <v>1255</v>
      </c>
      <c r="O1729" t="s">
        <v>1255</v>
      </c>
      <c r="P1729" t="s">
        <v>1255</v>
      </c>
    </row>
    <row r="1730" spans="1:16">
      <c r="A1730" t="s">
        <v>1255</v>
      </c>
      <c r="B1730" t="s">
        <v>1255</v>
      </c>
      <c r="C1730" t="s">
        <v>12213</v>
      </c>
      <c r="D1730" t="s">
        <v>12217</v>
      </c>
      <c r="E1730" t="s">
        <v>9730</v>
      </c>
      <c r="F1730" t="s">
        <v>9646</v>
      </c>
      <c r="G1730" t="s">
        <v>1255</v>
      </c>
      <c r="H1730" t="s">
        <v>1255</v>
      </c>
      <c r="I1730" t="s">
        <v>1255</v>
      </c>
      <c r="J1730" t="s">
        <v>1255</v>
      </c>
      <c r="K1730" t="s">
        <v>1255</v>
      </c>
      <c r="L1730" t="s">
        <v>1255</v>
      </c>
      <c r="M1730" t="s">
        <v>1255</v>
      </c>
      <c r="N1730" t="s">
        <v>1255</v>
      </c>
      <c r="O1730" t="s">
        <v>1255</v>
      </c>
      <c r="P1730" t="s">
        <v>1255</v>
      </c>
    </row>
    <row r="1731" spans="1:16">
      <c r="A1731" t="s">
        <v>1255</v>
      </c>
      <c r="B1731" t="s">
        <v>1255</v>
      </c>
      <c r="C1731" t="s">
        <v>12213</v>
      </c>
      <c r="D1731" t="s">
        <v>12218</v>
      </c>
      <c r="E1731" t="s">
        <v>9646</v>
      </c>
      <c r="F1731" t="s">
        <v>12219</v>
      </c>
      <c r="G1731" t="s">
        <v>1255</v>
      </c>
      <c r="H1731" t="s">
        <v>1255</v>
      </c>
      <c r="I1731" t="s">
        <v>1255</v>
      </c>
      <c r="J1731" t="s">
        <v>1255</v>
      </c>
      <c r="K1731" t="s">
        <v>1255</v>
      </c>
      <c r="L1731" t="s">
        <v>1255</v>
      </c>
      <c r="M1731" t="s">
        <v>1255</v>
      </c>
      <c r="N1731" t="s">
        <v>1255</v>
      </c>
      <c r="O1731" t="s">
        <v>1255</v>
      </c>
      <c r="P1731" t="s">
        <v>1255</v>
      </c>
    </row>
    <row r="1732" spans="1:16">
      <c r="A1732" t="s">
        <v>1255</v>
      </c>
      <c r="B1732" t="s">
        <v>1255</v>
      </c>
      <c r="C1732" t="s">
        <v>12213</v>
      </c>
      <c r="D1732" t="s">
        <v>12220</v>
      </c>
      <c r="E1732" t="s">
        <v>11915</v>
      </c>
      <c r="F1732" t="s">
        <v>9646</v>
      </c>
      <c r="G1732" t="s">
        <v>1255</v>
      </c>
      <c r="H1732" t="s">
        <v>1255</v>
      </c>
      <c r="I1732" t="s">
        <v>1255</v>
      </c>
      <c r="J1732" t="s">
        <v>1255</v>
      </c>
      <c r="K1732" t="s">
        <v>1255</v>
      </c>
      <c r="L1732" t="s">
        <v>1255</v>
      </c>
      <c r="M1732" t="s">
        <v>1255</v>
      </c>
      <c r="N1732" t="s">
        <v>1255</v>
      </c>
      <c r="O1732" t="s">
        <v>1255</v>
      </c>
      <c r="P1732" t="s">
        <v>1255</v>
      </c>
    </row>
    <row r="1733" spans="1:16">
      <c r="A1733" t="s">
        <v>1255</v>
      </c>
      <c r="B1733" t="s">
        <v>1255</v>
      </c>
      <c r="C1733" t="s">
        <v>12213</v>
      </c>
      <c r="D1733" t="s">
        <v>12218</v>
      </c>
      <c r="E1733" t="s">
        <v>9646</v>
      </c>
      <c r="F1733" t="s">
        <v>12219</v>
      </c>
      <c r="G1733" t="s">
        <v>12221</v>
      </c>
      <c r="H1733" t="s">
        <v>1255</v>
      </c>
      <c r="I1733" t="s">
        <v>1255</v>
      </c>
      <c r="J1733" t="s">
        <v>1255</v>
      </c>
      <c r="K1733" t="s">
        <v>1255</v>
      </c>
      <c r="L1733" t="s">
        <v>1255</v>
      </c>
      <c r="M1733" t="s">
        <v>1255</v>
      </c>
      <c r="N1733" t="s">
        <v>1255</v>
      </c>
      <c r="O1733" t="s">
        <v>1255</v>
      </c>
      <c r="P1733" t="s">
        <v>1255</v>
      </c>
    </row>
    <row r="1734" spans="1:16">
      <c r="A1734" t="s">
        <v>1255</v>
      </c>
      <c r="B1734" t="s">
        <v>1255</v>
      </c>
      <c r="C1734" t="s">
        <v>12122</v>
      </c>
      <c r="D1734" t="s">
        <v>12222</v>
      </c>
      <c r="E1734" t="s">
        <v>12223</v>
      </c>
      <c r="F1734" t="s">
        <v>9646</v>
      </c>
      <c r="G1734" t="s">
        <v>1255</v>
      </c>
      <c r="H1734" t="s">
        <v>1255</v>
      </c>
      <c r="I1734" t="s">
        <v>1255</v>
      </c>
      <c r="J1734" t="s">
        <v>1255</v>
      </c>
      <c r="K1734" t="s">
        <v>1255</v>
      </c>
      <c r="L1734" t="s">
        <v>1255</v>
      </c>
      <c r="M1734" t="s">
        <v>1255</v>
      </c>
      <c r="N1734" t="s">
        <v>1255</v>
      </c>
      <c r="O1734" t="s">
        <v>1255</v>
      </c>
      <c r="P1734" t="s">
        <v>1255</v>
      </c>
    </row>
    <row r="1735" spans="1:16">
      <c r="A1735" t="s">
        <v>1255</v>
      </c>
      <c r="B1735" t="s">
        <v>1255</v>
      </c>
      <c r="C1735" t="s">
        <v>12122</v>
      </c>
      <c r="D1735" t="s">
        <v>12224</v>
      </c>
      <c r="E1735" t="s">
        <v>9646</v>
      </c>
      <c r="F1735" t="s">
        <v>9874</v>
      </c>
      <c r="G1735" t="s">
        <v>9646</v>
      </c>
      <c r="H1735" t="s">
        <v>1255</v>
      </c>
      <c r="I1735" t="s">
        <v>1255</v>
      </c>
      <c r="J1735" t="s">
        <v>1255</v>
      </c>
      <c r="K1735" t="s">
        <v>1255</v>
      </c>
      <c r="L1735" t="s">
        <v>1255</v>
      </c>
      <c r="M1735" t="s">
        <v>1255</v>
      </c>
      <c r="N1735" t="s">
        <v>1255</v>
      </c>
      <c r="O1735" t="s">
        <v>1255</v>
      </c>
      <c r="P1735" t="s">
        <v>1255</v>
      </c>
    </row>
    <row r="1736" spans="1:16">
      <c r="A1736" t="s">
        <v>1255</v>
      </c>
      <c r="B1736" t="s">
        <v>1255</v>
      </c>
      <c r="C1736" t="s">
        <v>12122</v>
      </c>
      <c r="D1736" t="s">
        <v>12225</v>
      </c>
      <c r="E1736" t="s">
        <v>9730</v>
      </c>
      <c r="F1736" t="s">
        <v>1255</v>
      </c>
      <c r="G1736" t="s">
        <v>1255</v>
      </c>
      <c r="H1736" t="s">
        <v>1255</v>
      </c>
      <c r="I1736" t="s">
        <v>1255</v>
      </c>
      <c r="J1736" t="s">
        <v>1255</v>
      </c>
      <c r="K1736" t="s">
        <v>1255</v>
      </c>
      <c r="L1736" t="s">
        <v>1255</v>
      </c>
      <c r="M1736" t="s">
        <v>1255</v>
      </c>
      <c r="N1736" t="s">
        <v>1255</v>
      </c>
      <c r="O1736" t="s">
        <v>1255</v>
      </c>
      <c r="P1736" t="s">
        <v>1255</v>
      </c>
    </row>
    <row r="1737" spans="1:16">
      <c r="A1737" t="s">
        <v>1255</v>
      </c>
      <c r="B1737" t="s">
        <v>1255</v>
      </c>
      <c r="C1737" t="s">
        <v>12226</v>
      </c>
      <c r="D1737" t="s">
        <v>12227</v>
      </c>
      <c r="E1737" t="s">
        <v>9646</v>
      </c>
      <c r="F1737" t="s">
        <v>11414</v>
      </c>
      <c r="G1737" t="s">
        <v>1255</v>
      </c>
      <c r="H1737" t="s">
        <v>1255</v>
      </c>
      <c r="I1737" t="s">
        <v>1255</v>
      </c>
      <c r="J1737" t="s">
        <v>1255</v>
      </c>
      <c r="K1737" t="s">
        <v>1255</v>
      </c>
      <c r="L1737" t="s">
        <v>1255</v>
      </c>
      <c r="M1737" t="s">
        <v>1255</v>
      </c>
      <c r="N1737" t="s">
        <v>1255</v>
      </c>
      <c r="O1737" t="s">
        <v>1255</v>
      </c>
      <c r="P1737" t="s">
        <v>1255</v>
      </c>
    </row>
    <row r="1738" spans="1:16">
      <c r="A1738" t="s">
        <v>1255</v>
      </c>
      <c r="B1738" t="s">
        <v>1255</v>
      </c>
      <c r="C1738" t="s">
        <v>12226</v>
      </c>
      <c r="D1738" t="s">
        <v>12228</v>
      </c>
      <c r="E1738" t="s">
        <v>11746</v>
      </c>
      <c r="F1738" t="s">
        <v>9646</v>
      </c>
      <c r="G1738" t="s">
        <v>1255</v>
      </c>
      <c r="H1738" t="s">
        <v>1255</v>
      </c>
      <c r="I1738" t="s">
        <v>1255</v>
      </c>
      <c r="J1738" t="s">
        <v>1255</v>
      </c>
      <c r="K1738" t="s">
        <v>1255</v>
      </c>
      <c r="L1738" t="s">
        <v>1255</v>
      </c>
      <c r="M1738" t="s">
        <v>1255</v>
      </c>
      <c r="N1738" t="s">
        <v>1255</v>
      </c>
      <c r="O1738" t="s">
        <v>1255</v>
      </c>
      <c r="P1738" t="s">
        <v>1255</v>
      </c>
    </row>
    <row r="1739" spans="1:16">
      <c r="A1739" t="s">
        <v>1255</v>
      </c>
      <c r="B1739" t="s">
        <v>1255</v>
      </c>
      <c r="C1739" t="s">
        <v>12226</v>
      </c>
      <c r="D1739" t="s">
        <v>12229</v>
      </c>
      <c r="E1739" t="s">
        <v>9828</v>
      </c>
      <c r="F1739" t="s">
        <v>1255</v>
      </c>
      <c r="G1739" t="s">
        <v>1255</v>
      </c>
      <c r="H1739" t="s">
        <v>1255</v>
      </c>
      <c r="I1739" t="s">
        <v>1255</v>
      </c>
      <c r="J1739" t="s">
        <v>1255</v>
      </c>
      <c r="K1739" t="s">
        <v>1255</v>
      </c>
      <c r="L1739" t="s">
        <v>1255</v>
      </c>
      <c r="M1739" t="s">
        <v>1255</v>
      </c>
      <c r="N1739" t="s">
        <v>1255</v>
      </c>
      <c r="O1739" t="s">
        <v>1255</v>
      </c>
      <c r="P1739" t="s">
        <v>1255</v>
      </c>
    </row>
    <row r="1740" spans="1:16">
      <c r="A1740" t="s">
        <v>1255</v>
      </c>
      <c r="B1740" t="s">
        <v>1255</v>
      </c>
      <c r="C1740" t="s">
        <v>12230</v>
      </c>
      <c r="D1740" t="s">
        <v>12231</v>
      </c>
      <c r="E1740" t="s">
        <v>9874</v>
      </c>
      <c r="F1740" t="s">
        <v>9646</v>
      </c>
      <c r="G1740" t="s">
        <v>1255</v>
      </c>
      <c r="H1740" t="s">
        <v>1255</v>
      </c>
      <c r="I1740" t="s">
        <v>1255</v>
      </c>
      <c r="J1740" t="s">
        <v>1255</v>
      </c>
      <c r="K1740" t="s">
        <v>1255</v>
      </c>
      <c r="L1740" t="s">
        <v>1255</v>
      </c>
      <c r="M1740" t="s">
        <v>1255</v>
      </c>
      <c r="N1740" t="s">
        <v>1255</v>
      </c>
      <c r="O1740" t="s">
        <v>1255</v>
      </c>
      <c r="P1740" t="s">
        <v>1255</v>
      </c>
    </row>
    <row r="1741" spans="1:16">
      <c r="A1741" t="s">
        <v>1255</v>
      </c>
      <c r="B1741" t="s">
        <v>1255</v>
      </c>
      <c r="C1741" t="s">
        <v>12230</v>
      </c>
      <c r="D1741" t="s">
        <v>12232</v>
      </c>
      <c r="E1741" t="s">
        <v>9646</v>
      </c>
      <c r="F1741" t="s">
        <v>12233</v>
      </c>
      <c r="G1741" t="s">
        <v>1255</v>
      </c>
      <c r="H1741" t="s">
        <v>1255</v>
      </c>
      <c r="I1741" t="s">
        <v>1255</v>
      </c>
      <c r="J1741" t="s">
        <v>1255</v>
      </c>
      <c r="K1741" t="s">
        <v>1255</v>
      </c>
      <c r="L1741" t="s">
        <v>1255</v>
      </c>
      <c r="M1741" t="s">
        <v>1255</v>
      </c>
      <c r="N1741" t="s">
        <v>1255</v>
      </c>
      <c r="O1741" t="s">
        <v>1255</v>
      </c>
      <c r="P1741" t="s">
        <v>1255</v>
      </c>
    </row>
    <row r="1742" spans="1:16">
      <c r="A1742" t="s">
        <v>1255</v>
      </c>
      <c r="B1742" t="s">
        <v>1255</v>
      </c>
      <c r="C1742" t="s">
        <v>12230</v>
      </c>
      <c r="D1742" t="s">
        <v>12234</v>
      </c>
      <c r="E1742" t="s">
        <v>12235</v>
      </c>
      <c r="F1742" t="s">
        <v>9646</v>
      </c>
      <c r="G1742" t="s">
        <v>1255</v>
      </c>
      <c r="H1742" t="s">
        <v>1255</v>
      </c>
      <c r="I1742" t="s">
        <v>1255</v>
      </c>
      <c r="J1742" t="s">
        <v>1255</v>
      </c>
      <c r="K1742" t="s">
        <v>1255</v>
      </c>
      <c r="L1742" t="s">
        <v>1255</v>
      </c>
      <c r="M1742" t="s">
        <v>1255</v>
      </c>
      <c r="N1742" t="s">
        <v>1255</v>
      </c>
      <c r="O1742" t="s">
        <v>1255</v>
      </c>
      <c r="P1742" t="s">
        <v>1255</v>
      </c>
    </row>
    <row r="1743" spans="1:16">
      <c r="A1743" t="s">
        <v>1255</v>
      </c>
      <c r="B1743" t="s">
        <v>1255</v>
      </c>
      <c r="C1743" t="s">
        <v>12230</v>
      </c>
      <c r="D1743" t="s">
        <v>12236</v>
      </c>
      <c r="E1743" t="s">
        <v>9646</v>
      </c>
      <c r="F1743" t="s">
        <v>12237</v>
      </c>
      <c r="G1743" t="s">
        <v>1255</v>
      </c>
      <c r="H1743" t="s">
        <v>1255</v>
      </c>
      <c r="I1743" t="s">
        <v>1255</v>
      </c>
      <c r="J1743" t="s">
        <v>1255</v>
      </c>
      <c r="K1743" t="s">
        <v>1255</v>
      </c>
      <c r="L1743" t="s">
        <v>1255</v>
      </c>
      <c r="M1743" t="s">
        <v>1255</v>
      </c>
      <c r="N1743" t="s">
        <v>1255</v>
      </c>
      <c r="O1743" t="s">
        <v>1255</v>
      </c>
      <c r="P1743" t="s">
        <v>1255</v>
      </c>
    </row>
    <row r="1744" spans="1:16">
      <c r="A1744" t="s">
        <v>1255</v>
      </c>
      <c r="B1744" t="s">
        <v>1255</v>
      </c>
      <c r="C1744" t="s">
        <v>12230</v>
      </c>
      <c r="D1744" t="s">
        <v>12238</v>
      </c>
      <c r="E1744" t="s">
        <v>9680</v>
      </c>
      <c r="F1744" t="s">
        <v>1255</v>
      </c>
      <c r="G1744" t="s">
        <v>1255</v>
      </c>
      <c r="H1744" t="s">
        <v>1255</v>
      </c>
      <c r="I1744" t="s">
        <v>1255</v>
      </c>
      <c r="J1744" t="s">
        <v>1255</v>
      </c>
      <c r="K1744" t="s">
        <v>1255</v>
      </c>
      <c r="L1744" t="s">
        <v>1255</v>
      </c>
      <c r="M1744" t="s">
        <v>1255</v>
      </c>
      <c r="N1744" t="s">
        <v>1255</v>
      </c>
      <c r="O1744" t="s">
        <v>1255</v>
      </c>
      <c r="P1744" t="s">
        <v>1255</v>
      </c>
    </row>
    <row r="1745" spans="1:16">
      <c r="A1745" t="s">
        <v>1255</v>
      </c>
      <c r="B1745" t="s">
        <v>1255</v>
      </c>
      <c r="C1745" t="s">
        <v>12230</v>
      </c>
      <c r="D1745" t="s">
        <v>12239</v>
      </c>
      <c r="E1745" t="s">
        <v>9682</v>
      </c>
      <c r="F1745" t="s">
        <v>9646</v>
      </c>
      <c r="G1745" t="s">
        <v>1255</v>
      </c>
      <c r="H1745" t="s">
        <v>1255</v>
      </c>
      <c r="I1745" t="s">
        <v>12240</v>
      </c>
      <c r="J1745" t="s">
        <v>1255</v>
      </c>
      <c r="K1745" t="s">
        <v>1255</v>
      </c>
      <c r="L1745" t="s">
        <v>1255</v>
      </c>
      <c r="M1745" t="s">
        <v>1255</v>
      </c>
      <c r="N1745" t="s">
        <v>1255</v>
      </c>
      <c r="O1745" t="s">
        <v>1255</v>
      </c>
      <c r="P1745" t="s">
        <v>1255</v>
      </c>
    </row>
    <row r="1746" spans="1:16">
      <c r="A1746" t="s">
        <v>1255</v>
      </c>
      <c r="B1746" t="s">
        <v>1255</v>
      </c>
      <c r="C1746" t="s">
        <v>12241</v>
      </c>
      <c r="D1746" t="s">
        <v>12242</v>
      </c>
      <c r="E1746" t="s">
        <v>9646</v>
      </c>
      <c r="F1746" t="s">
        <v>10307</v>
      </c>
      <c r="G1746" t="s">
        <v>1255</v>
      </c>
      <c r="H1746" t="s">
        <v>1255</v>
      </c>
      <c r="I1746" t="s">
        <v>1255</v>
      </c>
      <c r="J1746" t="s">
        <v>1255</v>
      </c>
      <c r="K1746" t="s">
        <v>1255</v>
      </c>
      <c r="L1746" t="s">
        <v>1255</v>
      </c>
      <c r="M1746" t="s">
        <v>1255</v>
      </c>
      <c r="N1746" t="s">
        <v>1255</v>
      </c>
      <c r="O1746" t="s">
        <v>1255</v>
      </c>
      <c r="P1746" t="s">
        <v>1255</v>
      </c>
    </row>
    <row r="1747" spans="1:16">
      <c r="A1747" t="s">
        <v>1255</v>
      </c>
      <c r="B1747" t="s">
        <v>12243</v>
      </c>
      <c r="C1747" t="s">
        <v>12241</v>
      </c>
      <c r="D1747" t="s">
        <v>12244</v>
      </c>
      <c r="E1747" t="s">
        <v>9646</v>
      </c>
      <c r="F1747" t="s">
        <v>12245</v>
      </c>
      <c r="G1747" t="s">
        <v>1255</v>
      </c>
      <c r="H1747" t="s">
        <v>1255</v>
      </c>
      <c r="I1747" t="s">
        <v>1255</v>
      </c>
      <c r="J1747" t="s">
        <v>1255</v>
      </c>
      <c r="K1747" t="s">
        <v>1255</v>
      </c>
      <c r="L1747" t="s">
        <v>1255</v>
      </c>
      <c r="M1747" t="s">
        <v>1255</v>
      </c>
      <c r="N1747" t="s">
        <v>1255</v>
      </c>
      <c r="O1747" t="s">
        <v>1255</v>
      </c>
      <c r="P1747" t="s">
        <v>1255</v>
      </c>
    </row>
    <row r="1748" spans="1:16">
      <c r="A1748" t="s">
        <v>1255</v>
      </c>
      <c r="B1748" t="s">
        <v>12243</v>
      </c>
      <c r="C1748" t="s">
        <v>12241</v>
      </c>
      <c r="D1748" t="s">
        <v>12246</v>
      </c>
      <c r="E1748" t="s">
        <v>9646</v>
      </c>
      <c r="F1748" t="s">
        <v>11414</v>
      </c>
      <c r="G1748" t="s">
        <v>1255</v>
      </c>
      <c r="H1748" t="s">
        <v>1255</v>
      </c>
      <c r="I1748" t="s">
        <v>1255</v>
      </c>
      <c r="J1748" t="s">
        <v>1255</v>
      </c>
      <c r="K1748" t="s">
        <v>1255</v>
      </c>
      <c r="L1748" t="s">
        <v>1255</v>
      </c>
      <c r="M1748" t="s">
        <v>1255</v>
      </c>
      <c r="N1748" t="s">
        <v>1255</v>
      </c>
      <c r="O1748" t="s">
        <v>1255</v>
      </c>
      <c r="P1748" t="s">
        <v>1255</v>
      </c>
    </row>
    <row r="1749" spans="1:16">
      <c r="A1749" t="s">
        <v>1255</v>
      </c>
      <c r="B1749" t="s">
        <v>1255</v>
      </c>
      <c r="C1749" t="s">
        <v>12241</v>
      </c>
      <c r="D1749" t="s">
        <v>12247</v>
      </c>
      <c r="E1749" t="s">
        <v>11123</v>
      </c>
      <c r="F1749" t="s">
        <v>1255</v>
      </c>
      <c r="G1749" t="s">
        <v>1255</v>
      </c>
      <c r="H1749" t="s">
        <v>1255</v>
      </c>
      <c r="I1749" t="s">
        <v>12248</v>
      </c>
      <c r="J1749" t="s">
        <v>1255</v>
      </c>
      <c r="K1749" t="s">
        <v>1255</v>
      </c>
      <c r="L1749" t="s">
        <v>1255</v>
      </c>
      <c r="M1749" t="s">
        <v>1255</v>
      </c>
      <c r="N1749" t="s">
        <v>1255</v>
      </c>
      <c r="O1749" t="s">
        <v>1255</v>
      </c>
      <c r="P1749" t="s">
        <v>1255</v>
      </c>
    </row>
    <row r="1750" spans="1:16">
      <c r="A1750" t="s">
        <v>1255</v>
      </c>
      <c r="B1750" t="s">
        <v>1255</v>
      </c>
      <c r="C1750" t="s">
        <v>12241</v>
      </c>
      <c r="D1750" t="s">
        <v>12249</v>
      </c>
      <c r="E1750" t="s">
        <v>9828</v>
      </c>
      <c r="F1750" t="s">
        <v>1255</v>
      </c>
      <c r="G1750" t="s">
        <v>1255</v>
      </c>
      <c r="H1750" t="s">
        <v>1255</v>
      </c>
      <c r="I1750" t="s">
        <v>1255</v>
      </c>
      <c r="J1750" t="s">
        <v>1255</v>
      </c>
      <c r="K1750" t="s">
        <v>1255</v>
      </c>
      <c r="L1750" t="s">
        <v>1255</v>
      </c>
      <c r="M1750" t="s">
        <v>1255</v>
      </c>
      <c r="N1750" t="s">
        <v>1255</v>
      </c>
      <c r="O1750" t="s">
        <v>1255</v>
      </c>
      <c r="P1750" t="s">
        <v>1255</v>
      </c>
    </row>
    <row r="1751" spans="1:16">
      <c r="A1751" t="s">
        <v>1255</v>
      </c>
      <c r="B1751" t="s">
        <v>1255</v>
      </c>
      <c r="C1751" t="s">
        <v>12241</v>
      </c>
      <c r="D1751" t="s">
        <v>12250</v>
      </c>
      <c r="E1751" t="s">
        <v>11123</v>
      </c>
      <c r="F1751" t="s">
        <v>1255</v>
      </c>
      <c r="G1751" t="s">
        <v>1255</v>
      </c>
      <c r="H1751" t="s">
        <v>1255</v>
      </c>
      <c r="I1751" t="s">
        <v>1255</v>
      </c>
      <c r="J1751" t="s">
        <v>1255</v>
      </c>
      <c r="K1751" t="s">
        <v>1255</v>
      </c>
      <c r="L1751" t="s">
        <v>1255</v>
      </c>
      <c r="M1751" t="s">
        <v>1255</v>
      </c>
      <c r="N1751" t="s">
        <v>1255</v>
      </c>
      <c r="O1751" t="s">
        <v>1255</v>
      </c>
      <c r="P1751" t="s">
        <v>1255</v>
      </c>
    </row>
    <row r="1752" spans="1:16">
      <c r="A1752" t="s">
        <v>1255</v>
      </c>
      <c r="B1752" t="s">
        <v>1255</v>
      </c>
      <c r="C1752" t="s">
        <v>12241</v>
      </c>
      <c r="D1752" t="s">
        <v>12251</v>
      </c>
      <c r="E1752" t="s">
        <v>11123</v>
      </c>
      <c r="F1752" t="s">
        <v>1255</v>
      </c>
      <c r="G1752" t="s">
        <v>1255</v>
      </c>
      <c r="H1752" t="s">
        <v>1255</v>
      </c>
      <c r="I1752" t="s">
        <v>1255</v>
      </c>
      <c r="J1752" t="s">
        <v>1255</v>
      </c>
      <c r="K1752" t="s">
        <v>1255</v>
      </c>
      <c r="L1752" t="s">
        <v>1255</v>
      </c>
      <c r="M1752" t="s">
        <v>1255</v>
      </c>
      <c r="N1752" t="s">
        <v>1255</v>
      </c>
      <c r="O1752" t="s">
        <v>1255</v>
      </c>
      <c r="P1752" t="s">
        <v>1255</v>
      </c>
    </row>
    <row r="1753" spans="1:16">
      <c r="A1753" t="s">
        <v>1255</v>
      </c>
      <c r="B1753" t="s">
        <v>1255</v>
      </c>
      <c r="C1753" t="s">
        <v>12241</v>
      </c>
      <c r="D1753" t="s">
        <v>12252</v>
      </c>
      <c r="E1753" t="s">
        <v>9705</v>
      </c>
      <c r="F1753" t="s">
        <v>9646</v>
      </c>
      <c r="G1753" t="s">
        <v>1255</v>
      </c>
      <c r="H1753" t="s">
        <v>1255</v>
      </c>
      <c r="I1753" t="s">
        <v>1255</v>
      </c>
      <c r="J1753" t="s">
        <v>1255</v>
      </c>
      <c r="K1753" t="s">
        <v>1255</v>
      </c>
      <c r="L1753" t="s">
        <v>1255</v>
      </c>
      <c r="M1753" t="s">
        <v>1255</v>
      </c>
      <c r="N1753" t="s">
        <v>1255</v>
      </c>
      <c r="O1753" t="s">
        <v>1255</v>
      </c>
      <c r="P1753" t="s">
        <v>1255</v>
      </c>
    </row>
    <row r="1754" spans="1:16">
      <c r="A1754" t="s">
        <v>1255</v>
      </c>
      <c r="B1754" t="s">
        <v>1255</v>
      </c>
      <c r="C1754" t="s">
        <v>12253</v>
      </c>
      <c r="D1754" t="s">
        <v>12254</v>
      </c>
      <c r="E1754" t="s">
        <v>10003</v>
      </c>
      <c r="F1754" t="s">
        <v>9646</v>
      </c>
      <c r="G1754" t="s">
        <v>1255</v>
      </c>
      <c r="H1754" t="s">
        <v>1255</v>
      </c>
      <c r="I1754" t="s">
        <v>1255</v>
      </c>
      <c r="J1754" t="s">
        <v>1255</v>
      </c>
      <c r="K1754" t="s">
        <v>1255</v>
      </c>
      <c r="L1754" t="s">
        <v>1255</v>
      </c>
      <c r="M1754" t="s">
        <v>1255</v>
      </c>
      <c r="N1754" t="s">
        <v>1255</v>
      </c>
      <c r="O1754" t="s">
        <v>1255</v>
      </c>
      <c r="P1754" t="s">
        <v>1255</v>
      </c>
    </row>
    <row r="1755" spans="1:16">
      <c r="A1755" t="s">
        <v>1255</v>
      </c>
      <c r="B1755" t="s">
        <v>12255</v>
      </c>
      <c r="C1755" t="s">
        <v>12253</v>
      </c>
      <c r="D1755" t="s">
        <v>12255</v>
      </c>
      <c r="E1755" t="s">
        <v>9680</v>
      </c>
      <c r="F1755" t="s">
        <v>1255</v>
      </c>
      <c r="G1755" t="s">
        <v>1255</v>
      </c>
      <c r="H1755" t="s">
        <v>1255</v>
      </c>
      <c r="I1755" t="s">
        <v>1255</v>
      </c>
      <c r="J1755" t="s">
        <v>1255</v>
      </c>
      <c r="K1755" t="s">
        <v>1255</v>
      </c>
      <c r="L1755" t="s">
        <v>1255</v>
      </c>
      <c r="M1755" t="s">
        <v>1255</v>
      </c>
      <c r="N1755" t="s">
        <v>1255</v>
      </c>
      <c r="O1755" t="s">
        <v>1255</v>
      </c>
      <c r="P1755" t="s">
        <v>1255</v>
      </c>
    </row>
    <row r="1756" spans="1:16">
      <c r="A1756" t="s">
        <v>1255</v>
      </c>
      <c r="B1756" t="s">
        <v>1255</v>
      </c>
      <c r="C1756" t="s">
        <v>12253</v>
      </c>
      <c r="D1756" t="s">
        <v>12256</v>
      </c>
      <c r="E1756" t="s">
        <v>9828</v>
      </c>
      <c r="F1756" t="s">
        <v>1255</v>
      </c>
      <c r="G1756" t="s">
        <v>9646</v>
      </c>
      <c r="H1756" t="s">
        <v>1255</v>
      </c>
      <c r="I1756" t="s">
        <v>1255</v>
      </c>
      <c r="J1756" t="s">
        <v>1255</v>
      </c>
      <c r="K1756" t="s">
        <v>1255</v>
      </c>
      <c r="L1756" t="s">
        <v>1255</v>
      </c>
      <c r="M1756" t="s">
        <v>1255</v>
      </c>
      <c r="N1756" t="s">
        <v>1255</v>
      </c>
      <c r="O1756" t="s">
        <v>1255</v>
      </c>
      <c r="P1756" t="s">
        <v>1255</v>
      </c>
    </row>
    <row r="1757" spans="1:16">
      <c r="A1757" t="s">
        <v>1255</v>
      </c>
      <c r="B1757" t="s">
        <v>1255</v>
      </c>
      <c r="C1757" t="s">
        <v>12257</v>
      </c>
      <c r="D1757" t="s">
        <v>12258</v>
      </c>
      <c r="E1757" t="s">
        <v>9680</v>
      </c>
      <c r="F1757" t="s">
        <v>1255</v>
      </c>
      <c r="G1757" t="s">
        <v>1255</v>
      </c>
      <c r="H1757" t="s">
        <v>1255</v>
      </c>
      <c r="I1757" t="s">
        <v>1255</v>
      </c>
      <c r="J1757" t="s">
        <v>1255</v>
      </c>
      <c r="K1757" t="s">
        <v>1255</v>
      </c>
      <c r="L1757" t="s">
        <v>1255</v>
      </c>
      <c r="M1757" t="s">
        <v>1255</v>
      </c>
      <c r="N1757" t="s">
        <v>1255</v>
      </c>
      <c r="O1757" t="s">
        <v>1255</v>
      </c>
      <c r="P1757" t="s">
        <v>1255</v>
      </c>
    </row>
    <row r="1758" spans="1:16">
      <c r="A1758" t="s">
        <v>1255</v>
      </c>
      <c r="B1758" t="s">
        <v>1255</v>
      </c>
      <c r="C1758" t="s">
        <v>12257</v>
      </c>
      <c r="D1758" t="s">
        <v>12259</v>
      </c>
      <c r="E1758" t="s">
        <v>9737</v>
      </c>
      <c r="F1758" t="s">
        <v>1255</v>
      </c>
      <c r="G1758" t="s">
        <v>1255</v>
      </c>
      <c r="H1758" t="s">
        <v>1255</v>
      </c>
      <c r="I1758" t="s">
        <v>1255</v>
      </c>
      <c r="J1758" t="s">
        <v>1255</v>
      </c>
      <c r="K1758" t="s">
        <v>1255</v>
      </c>
      <c r="L1758" t="s">
        <v>1255</v>
      </c>
      <c r="M1758" t="s">
        <v>1255</v>
      </c>
      <c r="N1758" t="s">
        <v>1255</v>
      </c>
      <c r="O1758" t="s">
        <v>1255</v>
      </c>
      <c r="P1758" t="s">
        <v>1255</v>
      </c>
    </row>
    <row r="1759" spans="1:16">
      <c r="A1759" t="s">
        <v>1255</v>
      </c>
      <c r="B1759" t="s">
        <v>12260</v>
      </c>
      <c r="C1759" t="s">
        <v>12257</v>
      </c>
      <c r="D1759" t="s">
        <v>12261</v>
      </c>
      <c r="E1759" t="s">
        <v>9646</v>
      </c>
      <c r="F1759" t="s">
        <v>12262</v>
      </c>
      <c r="G1759" t="s">
        <v>12263</v>
      </c>
      <c r="H1759" t="s">
        <v>1255</v>
      </c>
      <c r="I1759" t="s">
        <v>1255</v>
      </c>
      <c r="J1759" t="s">
        <v>1255</v>
      </c>
      <c r="K1759" t="s">
        <v>1255</v>
      </c>
      <c r="L1759" t="s">
        <v>1255</v>
      </c>
      <c r="M1759" t="s">
        <v>1255</v>
      </c>
      <c r="N1759" t="s">
        <v>1255</v>
      </c>
      <c r="O1759" t="s">
        <v>1255</v>
      </c>
      <c r="P1759" t="s">
        <v>1255</v>
      </c>
    </row>
    <row r="1760" spans="1:16">
      <c r="A1760" t="s">
        <v>1255</v>
      </c>
      <c r="B1760" t="s">
        <v>1255</v>
      </c>
      <c r="C1760" t="s">
        <v>12264</v>
      </c>
      <c r="D1760" t="s">
        <v>12265</v>
      </c>
      <c r="E1760" t="s">
        <v>9730</v>
      </c>
      <c r="F1760" t="s">
        <v>9646</v>
      </c>
      <c r="G1760" t="s">
        <v>1255</v>
      </c>
      <c r="H1760" t="s">
        <v>1255</v>
      </c>
      <c r="I1760" t="s">
        <v>1255</v>
      </c>
      <c r="J1760" t="s">
        <v>1255</v>
      </c>
      <c r="K1760" t="s">
        <v>1255</v>
      </c>
      <c r="L1760" t="s">
        <v>1255</v>
      </c>
      <c r="M1760" t="s">
        <v>1255</v>
      </c>
      <c r="N1760" t="s">
        <v>1255</v>
      </c>
      <c r="O1760" t="s">
        <v>1255</v>
      </c>
      <c r="P1760" t="s">
        <v>1255</v>
      </c>
    </row>
    <row r="1761" spans="1:16">
      <c r="A1761" t="s">
        <v>1255</v>
      </c>
      <c r="B1761" t="s">
        <v>12266</v>
      </c>
      <c r="C1761" t="s">
        <v>12267</v>
      </c>
      <c r="D1761" t="s">
        <v>12268</v>
      </c>
      <c r="E1761" t="s">
        <v>9797</v>
      </c>
      <c r="F1761" t="s">
        <v>1255</v>
      </c>
      <c r="G1761" t="s">
        <v>1255</v>
      </c>
      <c r="H1761" t="s">
        <v>1255</v>
      </c>
      <c r="I1761" t="s">
        <v>1255</v>
      </c>
      <c r="J1761" t="s">
        <v>1255</v>
      </c>
      <c r="K1761" t="s">
        <v>1255</v>
      </c>
      <c r="L1761" t="s">
        <v>1255</v>
      </c>
      <c r="M1761" t="s">
        <v>1255</v>
      </c>
      <c r="N1761" t="s">
        <v>1255</v>
      </c>
      <c r="O1761" t="s">
        <v>1255</v>
      </c>
      <c r="P1761" t="s">
        <v>1255</v>
      </c>
    </row>
    <row r="1762" spans="1:16">
      <c r="A1762" t="s">
        <v>1255</v>
      </c>
      <c r="B1762" t="s">
        <v>1255</v>
      </c>
      <c r="C1762" t="s">
        <v>12267</v>
      </c>
      <c r="D1762" t="s">
        <v>12269</v>
      </c>
      <c r="E1762" t="s">
        <v>9797</v>
      </c>
      <c r="F1762" t="s">
        <v>9646</v>
      </c>
      <c r="G1762" t="s">
        <v>1255</v>
      </c>
      <c r="H1762" t="s">
        <v>1255</v>
      </c>
      <c r="I1762" t="s">
        <v>1255</v>
      </c>
      <c r="J1762" t="s">
        <v>1255</v>
      </c>
      <c r="K1762" t="s">
        <v>1255</v>
      </c>
      <c r="L1762" t="s">
        <v>1255</v>
      </c>
      <c r="M1762" t="s">
        <v>1255</v>
      </c>
      <c r="N1762" t="s">
        <v>1255</v>
      </c>
      <c r="O1762" t="s">
        <v>1255</v>
      </c>
      <c r="P1762" t="s">
        <v>1255</v>
      </c>
    </row>
    <row r="1763" spans="1:16">
      <c r="A1763" t="s">
        <v>1255</v>
      </c>
      <c r="B1763" t="s">
        <v>1255</v>
      </c>
      <c r="C1763" t="s">
        <v>12267</v>
      </c>
      <c r="D1763" t="s">
        <v>12270</v>
      </c>
      <c r="E1763" t="s">
        <v>9797</v>
      </c>
      <c r="F1763" t="s">
        <v>9646</v>
      </c>
      <c r="G1763" t="s">
        <v>1255</v>
      </c>
      <c r="H1763" t="s">
        <v>1255</v>
      </c>
      <c r="I1763" t="s">
        <v>1255</v>
      </c>
      <c r="J1763" t="s">
        <v>1255</v>
      </c>
      <c r="K1763" t="s">
        <v>1255</v>
      </c>
      <c r="L1763" t="s">
        <v>1255</v>
      </c>
      <c r="M1763" t="s">
        <v>1255</v>
      </c>
      <c r="N1763" t="s">
        <v>1255</v>
      </c>
      <c r="O1763" t="s">
        <v>1255</v>
      </c>
      <c r="P1763" t="s">
        <v>1255</v>
      </c>
    </row>
    <row r="1764" spans="1:16">
      <c r="A1764" t="s">
        <v>1255</v>
      </c>
      <c r="B1764" t="s">
        <v>1255</v>
      </c>
      <c r="C1764" t="s">
        <v>12267</v>
      </c>
      <c r="D1764" t="s">
        <v>12271</v>
      </c>
      <c r="E1764" t="s">
        <v>9797</v>
      </c>
      <c r="F1764" t="s">
        <v>1255</v>
      </c>
      <c r="G1764" t="s">
        <v>1255</v>
      </c>
      <c r="H1764" t="s">
        <v>1255</v>
      </c>
      <c r="I1764" t="s">
        <v>1255</v>
      </c>
      <c r="J1764" t="s">
        <v>1255</v>
      </c>
      <c r="K1764" t="s">
        <v>1255</v>
      </c>
      <c r="L1764" t="s">
        <v>1255</v>
      </c>
      <c r="M1764" t="s">
        <v>1255</v>
      </c>
      <c r="N1764" t="s">
        <v>1255</v>
      </c>
      <c r="O1764" t="s">
        <v>1255</v>
      </c>
      <c r="P1764" t="s">
        <v>1255</v>
      </c>
    </row>
    <row r="1765" spans="1:16">
      <c r="A1765" t="s">
        <v>1255</v>
      </c>
      <c r="B1765" t="s">
        <v>12272</v>
      </c>
      <c r="C1765" t="s">
        <v>12267</v>
      </c>
      <c r="D1765" t="s">
        <v>12273</v>
      </c>
      <c r="E1765" t="s">
        <v>9730</v>
      </c>
      <c r="F1765" t="s">
        <v>9646</v>
      </c>
      <c r="G1765" t="s">
        <v>1255</v>
      </c>
      <c r="H1765" t="s">
        <v>1255</v>
      </c>
      <c r="I1765" t="s">
        <v>1255</v>
      </c>
      <c r="J1765" t="s">
        <v>1255</v>
      </c>
      <c r="K1765" t="s">
        <v>1255</v>
      </c>
      <c r="L1765" t="s">
        <v>1255</v>
      </c>
      <c r="M1765" t="s">
        <v>1255</v>
      </c>
      <c r="N1765" t="s">
        <v>1255</v>
      </c>
      <c r="O1765" t="s">
        <v>1255</v>
      </c>
      <c r="P1765" t="s">
        <v>1255</v>
      </c>
    </row>
    <row r="1766" spans="1:16">
      <c r="A1766" t="s">
        <v>1255</v>
      </c>
      <c r="B1766" t="s">
        <v>12274</v>
      </c>
      <c r="C1766" t="s">
        <v>12267</v>
      </c>
      <c r="D1766" t="s">
        <v>12275</v>
      </c>
      <c r="E1766" t="s">
        <v>9646</v>
      </c>
      <c r="F1766" t="s">
        <v>12276</v>
      </c>
      <c r="G1766" t="s">
        <v>1255</v>
      </c>
      <c r="H1766" t="s">
        <v>1255</v>
      </c>
      <c r="I1766" t="s">
        <v>1255</v>
      </c>
      <c r="J1766" t="s">
        <v>1255</v>
      </c>
      <c r="K1766" t="s">
        <v>1255</v>
      </c>
      <c r="L1766" t="s">
        <v>1255</v>
      </c>
      <c r="M1766" t="s">
        <v>1255</v>
      </c>
      <c r="N1766" t="s">
        <v>1255</v>
      </c>
      <c r="O1766" t="s">
        <v>1255</v>
      </c>
      <c r="P1766" t="s">
        <v>1255</v>
      </c>
    </row>
    <row r="1767" spans="1:16">
      <c r="A1767" t="s">
        <v>1255</v>
      </c>
      <c r="B1767" t="s">
        <v>1255</v>
      </c>
      <c r="C1767" t="s">
        <v>12267</v>
      </c>
      <c r="D1767" t="s">
        <v>12277</v>
      </c>
      <c r="E1767" t="s">
        <v>12278</v>
      </c>
      <c r="F1767" t="s">
        <v>1255</v>
      </c>
      <c r="G1767" t="s">
        <v>1255</v>
      </c>
      <c r="H1767" t="s">
        <v>1255</v>
      </c>
      <c r="I1767" t="s">
        <v>1255</v>
      </c>
      <c r="J1767" t="s">
        <v>1255</v>
      </c>
      <c r="K1767" t="s">
        <v>1255</v>
      </c>
      <c r="L1767" t="s">
        <v>1255</v>
      </c>
      <c r="M1767" t="s">
        <v>1255</v>
      </c>
      <c r="N1767" t="s">
        <v>1255</v>
      </c>
      <c r="O1767" t="s">
        <v>1255</v>
      </c>
      <c r="P1767" t="s">
        <v>1255</v>
      </c>
    </row>
    <row r="1768" spans="1:16">
      <c r="A1768" t="s">
        <v>1255</v>
      </c>
      <c r="B1768" t="s">
        <v>12279</v>
      </c>
      <c r="C1768" t="s">
        <v>12280</v>
      </c>
      <c r="D1768" t="s">
        <v>12281</v>
      </c>
      <c r="E1768" t="s">
        <v>9646</v>
      </c>
      <c r="F1768" t="s">
        <v>12282</v>
      </c>
      <c r="G1768" t="s">
        <v>1255</v>
      </c>
      <c r="H1768" t="s">
        <v>1255</v>
      </c>
      <c r="I1768" t="s">
        <v>1255</v>
      </c>
      <c r="J1768" t="s">
        <v>1255</v>
      </c>
      <c r="K1768" t="s">
        <v>1255</v>
      </c>
      <c r="L1768" t="s">
        <v>1255</v>
      </c>
      <c r="M1768" t="s">
        <v>1255</v>
      </c>
      <c r="N1768" t="s">
        <v>1255</v>
      </c>
      <c r="O1768" t="s">
        <v>1255</v>
      </c>
      <c r="P1768" t="s">
        <v>1255</v>
      </c>
    </row>
    <row r="1769" spans="1:16">
      <c r="A1769" t="s">
        <v>1255</v>
      </c>
      <c r="B1769" t="s">
        <v>1255</v>
      </c>
      <c r="C1769" t="s">
        <v>12280</v>
      </c>
      <c r="D1769" t="s">
        <v>12283</v>
      </c>
      <c r="E1769" t="s">
        <v>9730</v>
      </c>
      <c r="F1769" t="s">
        <v>9646</v>
      </c>
      <c r="G1769" t="s">
        <v>1255</v>
      </c>
      <c r="H1769" t="s">
        <v>1255</v>
      </c>
      <c r="I1769" t="s">
        <v>1255</v>
      </c>
      <c r="J1769" t="s">
        <v>1255</v>
      </c>
      <c r="K1769" t="s">
        <v>1255</v>
      </c>
      <c r="L1769" t="s">
        <v>1255</v>
      </c>
      <c r="M1769" t="s">
        <v>1255</v>
      </c>
      <c r="N1769" t="s">
        <v>1255</v>
      </c>
      <c r="O1769" t="s">
        <v>1255</v>
      </c>
      <c r="P1769" t="s">
        <v>1255</v>
      </c>
    </row>
    <row r="1770" spans="1:16">
      <c r="A1770" t="s">
        <v>1255</v>
      </c>
      <c r="B1770" t="s">
        <v>1255</v>
      </c>
      <c r="C1770" t="s">
        <v>12280</v>
      </c>
      <c r="D1770" t="s">
        <v>12284</v>
      </c>
      <c r="E1770" t="s">
        <v>9645</v>
      </c>
      <c r="F1770" t="s">
        <v>1255</v>
      </c>
      <c r="G1770" t="s">
        <v>9646</v>
      </c>
      <c r="H1770" t="s">
        <v>1255</v>
      </c>
      <c r="I1770" t="s">
        <v>1255</v>
      </c>
      <c r="J1770" t="s">
        <v>1255</v>
      </c>
      <c r="K1770" t="s">
        <v>1255</v>
      </c>
      <c r="L1770" t="s">
        <v>1255</v>
      </c>
      <c r="M1770" t="s">
        <v>1255</v>
      </c>
      <c r="N1770" t="s">
        <v>1255</v>
      </c>
      <c r="O1770" t="s">
        <v>1255</v>
      </c>
      <c r="P1770" t="s">
        <v>1255</v>
      </c>
    </row>
    <row r="1771" spans="1:16">
      <c r="A1771" t="s">
        <v>1255</v>
      </c>
      <c r="B1771" t="s">
        <v>1255</v>
      </c>
      <c r="C1771" t="s">
        <v>12280</v>
      </c>
      <c r="D1771" t="s">
        <v>12285</v>
      </c>
      <c r="E1771" t="s">
        <v>9730</v>
      </c>
      <c r="F1771" t="s">
        <v>1255</v>
      </c>
      <c r="G1771" t="s">
        <v>9646</v>
      </c>
      <c r="H1771" t="s">
        <v>1255</v>
      </c>
      <c r="I1771" t="s">
        <v>1255</v>
      </c>
      <c r="J1771" t="s">
        <v>1255</v>
      </c>
      <c r="K1771" t="s">
        <v>1255</v>
      </c>
      <c r="L1771" t="s">
        <v>1255</v>
      </c>
      <c r="M1771" t="s">
        <v>1255</v>
      </c>
      <c r="N1771" t="s">
        <v>1255</v>
      </c>
      <c r="O1771" t="s">
        <v>1255</v>
      </c>
      <c r="P1771" t="s">
        <v>1255</v>
      </c>
    </row>
    <row r="1772" spans="1:16">
      <c r="A1772" t="s">
        <v>1255</v>
      </c>
      <c r="B1772" t="s">
        <v>1255</v>
      </c>
      <c r="C1772" t="s">
        <v>12280</v>
      </c>
      <c r="D1772" t="s">
        <v>12286</v>
      </c>
      <c r="E1772" t="s">
        <v>9730</v>
      </c>
      <c r="F1772" t="s">
        <v>1255</v>
      </c>
      <c r="G1772" t="s">
        <v>1255</v>
      </c>
      <c r="H1772" t="s">
        <v>1255</v>
      </c>
      <c r="I1772" t="s">
        <v>1255</v>
      </c>
      <c r="J1772" t="s">
        <v>1255</v>
      </c>
      <c r="K1772" t="s">
        <v>1255</v>
      </c>
      <c r="L1772" t="s">
        <v>1255</v>
      </c>
      <c r="M1772" t="s">
        <v>1255</v>
      </c>
      <c r="N1772" t="s">
        <v>1255</v>
      </c>
      <c r="O1772" t="s">
        <v>1255</v>
      </c>
      <c r="P1772" t="s">
        <v>1255</v>
      </c>
    </row>
    <row r="1773" spans="1:16">
      <c r="A1773" t="s">
        <v>1255</v>
      </c>
      <c r="B1773" t="s">
        <v>1255</v>
      </c>
      <c r="C1773" t="s">
        <v>12280</v>
      </c>
      <c r="D1773" t="s">
        <v>12287</v>
      </c>
      <c r="E1773" t="s">
        <v>9828</v>
      </c>
      <c r="F1773" t="s">
        <v>9646</v>
      </c>
      <c r="G1773" t="s">
        <v>1255</v>
      </c>
      <c r="H1773" t="s">
        <v>1255</v>
      </c>
      <c r="I1773" t="s">
        <v>1255</v>
      </c>
      <c r="J1773" t="s">
        <v>1255</v>
      </c>
      <c r="K1773" t="s">
        <v>1255</v>
      </c>
      <c r="L1773" t="s">
        <v>1255</v>
      </c>
      <c r="M1773" t="s">
        <v>1255</v>
      </c>
      <c r="N1773" t="s">
        <v>1255</v>
      </c>
      <c r="O1773" t="s">
        <v>1255</v>
      </c>
      <c r="P1773" t="s">
        <v>1255</v>
      </c>
    </row>
    <row r="1774" spans="1:16">
      <c r="A1774" t="s">
        <v>1255</v>
      </c>
      <c r="B1774" t="s">
        <v>12288</v>
      </c>
      <c r="C1774" t="s">
        <v>12280</v>
      </c>
      <c r="D1774" t="s">
        <v>12289</v>
      </c>
      <c r="E1774" t="s">
        <v>9646</v>
      </c>
      <c r="F1774" t="s">
        <v>12290</v>
      </c>
      <c r="G1774" t="s">
        <v>1255</v>
      </c>
      <c r="H1774" t="s">
        <v>1255</v>
      </c>
      <c r="I1774" t="s">
        <v>1255</v>
      </c>
      <c r="J1774" t="s">
        <v>1255</v>
      </c>
      <c r="K1774" t="s">
        <v>1255</v>
      </c>
      <c r="L1774" t="s">
        <v>1255</v>
      </c>
      <c r="M1774" t="s">
        <v>1255</v>
      </c>
      <c r="N1774" t="s">
        <v>1255</v>
      </c>
      <c r="O1774" t="s">
        <v>1255</v>
      </c>
      <c r="P1774" t="s">
        <v>1255</v>
      </c>
    </row>
    <row r="1775" spans="1:16">
      <c r="A1775" t="s">
        <v>1255</v>
      </c>
      <c r="B1775" t="s">
        <v>1255</v>
      </c>
      <c r="C1775" t="s">
        <v>12280</v>
      </c>
      <c r="D1775" t="s">
        <v>12291</v>
      </c>
      <c r="E1775" t="s">
        <v>9680</v>
      </c>
      <c r="F1775" t="s">
        <v>1255</v>
      </c>
      <c r="G1775" t="s">
        <v>1255</v>
      </c>
      <c r="H1775" t="s">
        <v>1255</v>
      </c>
      <c r="I1775" t="s">
        <v>1255</v>
      </c>
      <c r="J1775" t="s">
        <v>1255</v>
      </c>
      <c r="K1775" t="s">
        <v>1255</v>
      </c>
      <c r="L1775" t="s">
        <v>1255</v>
      </c>
      <c r="M1775" t="s">
        <v>1255</v>
      </c>
      <c r="N1775" t="s">
        <v>1255</v>
      </c>
      <c r="O1775" t="s">
        <v>1255</v>
      </c>
      <c r="P1775" t="s">
        <v>1255</v>
      </c>
    </row>
    <row r="1776" spans="1:16">
      <c r="A1776" t="s">
        <v>1255</v>
      </c>
      <c r="B1776" t="s">
        <v>12292</v>
      </c>
      <c r="C1776" t="s">
        <v>1255</v>
      </c>
      <c r="D1776" t="s">
        <v>12293</v>
      </c>
      <c r="E1776" t="s">
        <v>9646</v>
      </c>
      <c r="F1776" t="s">
        <v>9782</v>
      </c>
      <c r="G1776" t="s">
        <v>1255</v>
      </c>
      <c r="H1776" t="s">
        <v>1255</v>
      </c>
      <c r="I1776" t="s">
        <v>1255</v>
      </c>
      <c r="J1776" t="s">
        <v>1255</v>
      </c>
      <c r="K1776" t="s">
        <v>1255</v>
      </c>
      <c r="L1776" t="s">
        <v>1255</v>
      </c>
      <c r="M1776" t="s">
        <v>1255</v>
      </c>
      <c r="N1776" t="s">
        <v>1255</v>
      </c>
      <c r="O1776" t="s">
        <v>1255</v>
      </c>
      <c r="P1776" t="s">
        <v>1255</v>
      </c>
    </row>
    <row r="1777" spans="1:16">
      <c r="A1777" t="s">
        <v>1255</v>
      </c>
      <c r="B1777" t="s">
        <v>1255</v>
      </c>
      <c r="C1777" t="s">
        <v>12280</v>
      </c>
      <c r="D1777" t="s">
        <v>12294</v>
      </c>
      <c r="E1777" t="s">
        <v>12295</v>
      </c>
      <c r="F1777" t="s">
        <v>9646</v>
      </c>
      <c r="G1777" t="s">
        <v>1255</v>
      </c>
      <c r="H1777" t="s">
        <v>1255</v>
      </c>
      <c r="I1777" t="s">
        <v>1255</v>
      </c>
      <c r="J1777" t="s">
        <v>1255</v>
      </c>
      <c r="K1777" t="s">
        <v>1255</v>
      </c>
      <c r="L1777" t="s">
        <v>1255</v>
      </c>
      <c r="M1777" t="s">
        <v>1255</v>
      </c>
      <c r="N1777" t="s">
        <v>1255</v>
      </c>
      <c r="O1777" t="s">
        <v>1255</v>
      </c>
      <c r="P1777" t="s">
        <v>1255</v>
      </c>
    </row>
    <row r="1778" spans="1:16">
      <c r="A1778" t="s">
        <v>1255</v>
      </c>
      <c r="B1778" t="s">
        <v>1255</v>
      </c>
      <c r="C1778" t="s">
        <v>12280</v>
      </c>
      <c r="D1778" t="s">
        <v>12296</v>
      </c>
      <c r="E1778" t="s">
        <v>9645</v>
      </c>
      <c r="F1778" t="s">
        <v>9646</v>
      </c>
      <c r="G1778" t="s">
        <v>1255</v>
      </c>
      <c r="H1778" t="s">
        <v>1255</v>
      </c>
      <c r="I1778" t="s">
        <v>1255</v>
      </c>
      <c r="J1778" t="s">
        <v>1255</v>
      </c>
      <c r="K1778" t="s">
        <v>1255</v>
      </c>
      <c r="L1778" t="s">
        <v>1255</v>
      </c>
      <c r="M1778" t="s">
        <v>1255</v>
      </c>
      <c r="N1778" t="s">
        <v>1255</v>
      </c>
      <c r="O1778" t="s">
        <v>1255</v>
      </c>
      <c r="P1778" t="s">
        <v>1255</v>
      </c>
    </row>
    <row r="1779" spans="1:16">
      <c r="A1779" t="s">
        <v>1255</v>
      </c>
      <c r="B1779" t="s">
        <v>1255</v>
      </c>
      <c r="C1779" t="s">
        <v>12280</v>
      </c>
      <c r="D1779" t="s">
        <v>12297</v>
      </c>
      <c r="E1779" t="s">
        <v>9730</v>
      </c>
      <c r="F1779" t="s">
        <v>9646</v>
      </c>
      <c r="G1779" t="s">
        <v>1255</v>
      </c>
      <c r="H1779" t="s">
        <v>1255</v>
      </c>
      <c r="I1779" t="s">
        <v>1255</v>
      </c>
      <c r="J1779" t="s">
        <v>1255</v>
      </c>
      <c r="K1779" t="s">
        <v>1255</v>
      </c>
      <c r="L1779" t="s">
        <v>1255</v>
      </c>
      <c r="M1779" t="s">
        <v>1255</v>
      </c>
      <c r="N1779" t="s">
        <v>1255</v>
      </c>
      <c r="O1779" t="s">
        <v>1255</v>
      </c>
      <c r="P1779" t="s">
        <v>1255</v>
      </c>
    </row>
    <row r="1780" spans="1:16">
      <c r="A1780" t="s">
        <v>1255</v>
      </c>
      <c r="B1780" t="s">
        <v>1255</v>
      </c>
      <c r="C1780" t="s">
        <v>12280</v>
      </c>
      <c r="D1780" t="s">
        <v>12298</v>
      </c>
      <c r="E1780" t="s">
        <v>9680</v>
      </c>
      <c r="F1780" t="s">
        <v>9646</v>
      </c>
      <c r="G1780" t="s">
        <v>1255</v>
      </c>
      <c r="H1780" t="s">
        <v>1255</v>
      </c>
      <c r="I1780" t="s">
        <v>1255</v>
      </c>
      <c r="J1780" t="s">
        <v>1255</v>
      </c>
      <c r="K1780" t="s">
        <v>1255</v>
      </c>
      <c r="L1780" t="s">
        <v>1255</v>
      </c>
      <c r="M1780" t="s">
        <v>1255</v>
      </c>
      <c r="N1780" t="s">
        <v>1255</v>
      </c>
      <c r="O1780" t="s">
        <v>1255</v>
      </c>
      <c r="P1780" t="s">
        <v>1255</v>
      </c>
    </row>
    <row r="1781" spans="1:16">
      <c r="A1781" t="s">
        <v>1255</v>
      </c>
      <c r="B1781" t="s">
        <v>1255</v>
      </c>
      <c r="C1781" t="s">
        <v>12299</v>
      </c>
      <c r="D1781" t="s">
        <v>12300</v>
      </c>
      <c r="E1781" t="s">
        <v>9646</v>
      </c>
      <c r="F1781" t="s">
        <v>9957</v>
      </c>
      <c r="G1781" t="s">
        <v>1255</v>
      </c>
      <c r="H1781" t="s">
        <v>1255</v>
      </c>
      <c r="I1781" t="s">
        <v>1255</v>
      </c>
      <c r="J1781" t="s">
        <v>1255</v>
      </c>
      <c r="K1781" t="s">
        <v>1255</v>
      </c>
      <c r="L1781" t="s">
        <v>1255</v>
      </c>
      <c r="M1781" t="s">
        <v>1255</v>
      </c>
      <c r="N1781" t="s">
        <v>1255</v>
      </c>
      <c r="O1781" t="s">
        <v>1255</v>
      </c>
      <c r="P1781" t="s">
        <v>1255</v>
      </c>
    </row>
    <row r="1782" spans="1:16">
      <c r="A1782" t="s">
        <v>1255</v>
      </c>
      <c r="B1782" t="s">
        <v>1255</v>
      </c>
      <c r="C1782" t="s">
        <v>12299</v>
      </c>
      <c r="D1782" t="s">
        <v>12301</v>
      </c>
      <c r="E1782" t="s">
        <v>9646</v>
      </c>
      <c r="F1782" t="s">
        <v>12302</v>
      </c>
      <c r="G1782" t="s">
        <v>1255</v>
      </c>
      <c r="H1782" t="s">
        <v>1255</v>
      </c>
      <c r="I1782" t="s">
        <v>1255</v>
      </c>
      <c r="J1782" t="s">
        <v>1255</v>
      </c>
      <c r="K1782" t="s">
        <v>1255</v>
      </c>
      <c r="L1782" t="s">
        <v>1255</v>
      </c>
      <c r="M1782" t="s">
        <v>1255</v>
      </c>
      <c r="N1782" t="s">
        <v>1255</v>
      </c>
      <c r="O1782" t="s">
        <v>1255</v>
      </c>
      <c r="P1782" t="s">
        <v>1255</v>
      </c>
    </row>
    <row r="1783" spans="1:16">
      <c r="A1783" t="s">
        <v>1255</v>
      </c>
      <c r="B1783" t="s">
        <v>1255</v>
      </c>
      <c r="C1783" t="s">
        <v>12299</v>
      </c>
      <c r="D1783" t="s">
        <v>12303</v>
      </c>
      <c r="E1783" t="s">
        <v>9646</v>
      </c>
      <c r="F1783" t="s">
        <v>12304</v>
      </c>
      <c r="G1783" t="s">
        <v>1255</v>
      </c>
      <c r="H1783" t="s">
        <v>1255</v>
      </c>
      <c r="I1783" t="s">
        <v>1255</v>
      </c>
      <c r="J1783" t="s">
        <v>1255</v>
      </c>
      <c r="K1783" t="s">
        <v>1255</v>
      </c>
      <c r="L1783" t="s">
        <v>1255</v>
      </c>
      <c r="M1783" t="s">
        <v>1255</v>
      </c>
      <c r="N1783" t="s">
        <v>1255</v>
      </c>
      <c r="O1783" t="s">
        <v>1255</v>
      </c>
      <c r="P1783" t="s">
        <v>1255</v>
      </c>
    </row>
    <row r="1784" spans="1:16">
      <c r="A1784" t="s">
        <v>1255</v>
      </c>
      <c r="B1784" t="s">
        <v>1255</v>
      </c>
      <c r="C1784" t="s">
        <v>12299</v>
      </c>
      <c r="D1784" t="s">
        <v>12305</v>
      </c>
      <c r="E1784" t="s">
        <v>9813</v>
      </c>
      <c r="F1784" t="s">
        <v>1255</v>
      </c>
      <c r="G1784" t="s">
        <v>1255</v>
      </c>
      <c r="H1784" t="s">
        <v>1255</v>
      </c>
      <c r="I1784" t="s">
        <v>1255</v>
      </c>
      <c r="J1784" t="s">
        <v>1255</v>
      </c>
      <c r="K1784" t="s">
        <v>1255</v>
      </c>
      <c r="L1784" t="s">
        <v>1255</v>
      </c>
      <c r="M1784" t="s">
        <v>1255</v>
      </c>
      <c r="N1784" t="s">
        <v>1255</v>
      </c>
      <c r="O1784" t="s">
        <v>1255</v>
      </c>
      <c r="P1784" t="s">
        <v>1255</v>
      </c>
    </row>
    <row r="1785" spans="1:16">
      <c r="A1785" t="s">
        <v>1255</v>
      </c>
      <c r="B1785" t="s">
        <v>1255</v>
      </c>
      <c r="C1785" t="s">
        <v>12299</v>
      </c>
      <c r="D1785" t="s">
        <v>12306</v>
      </c>
      <c r="E1785" t="s">
        <v>9646</v>
      </c>
      <c r="F1785" t="s">
        <v>12307</v>
      </c>
      <c r="G1785" t="s">
        <v>12308</v>
      </c>
      <c r="H1785" t="s">
        <v>1255</v>
      </c>
      <c r="I1785" t="s">
        <v>1255</v>
      </c>
      <c r="J1785" t="s">
        <v>1255</v>
      </c>
      <c r="K1785" t="s">
        <v>1255</v>
      </c>
      <c r="L1785" t="s">
        <v>1255</v>
      </c>
      <c r="M1785" t="s">
        <v>1255</v>
      </c>
      <c r="N1785" t="s">
        <v>1255</v>
      </c>
      <c r="O1785" t="s">
        <v>1255</v>
      </c>
      <c r="P1785" t="s">
        <v>1255</v>
      </c>
    </row>
    <row r="1786" spans="1:16">
      <c r="A1786" t="s">
        <v>1255</v>
      </c>
      <c r="B1786" t="s">
        <v>1255</v>
      </c>
      <c r="C1786" t="s">
        <v>12299</v>
      </c>
      <c r="D1786" t="s">
        <v>12309</v>
      </c>
      <c r="E1786" t="s">
        <v>10608</v>
      </c>
      <c r="F1786" t="s">
        <v>9646</v>
      </c>
      <c r="G1786" t="s">
        <v>1255</v>
      </c>
      <c r="H1786" t="s">
        <v>1255</v>
      </c>
      <c r="I1786" t="s">
        <v>1255</v>
      </c>
      <c r="J1786" t="s">
        <v>1255</v>
      </c>
      <c r="K1786" t="s">
        <v>1255</v>
      </c>
      <c r="L1786" t="s">
        <v>1255</v>
      </c>
      <c r="M1786" t="s">
        <v>1255</v>
      </c>
      <c r="N1786" t="s">
        <v>1255</v>
      </c>
      <c r="O1786" t="s">
        <v>1255</v>
      </c>
      <c r="P1786" t="s">
        <v>1255</v>
      </c>
    </row>
    <row r="1787" spans="1:16">
      <c r="A1787" t="s">
        <v>1255</v>
      </c>
      <c r="B1787" t="s">
        <v>1255</v>
      </c>
      <c r="C1787" t="s">
        <v>12299</v>
      </c>
      <c r="D1787" t="s">
        <v>12310</v>
      </c>
      <c r="E1787" t="s">
        <v>9645</v>
      </c>
      <c r="F1787" t="s">
        <v>9646</v>
      </c>
      <c r="G1787" t="s">
        <v>1255</v>
      </c>
      <c r="H1787" t="s">
        <v>1255</v>
      </c>
      <c r="I1787" t="s">
        <v>1255</v>
      </c>
      <c r="J1787" t="s">
        <v>1255</v>
      </c>
      <c r="K1787" t="s">
        <v>1255</v>
      </c>
      <c r="L1787" t="s">
        <v>1255</v>
      </c>
      <c r="M1787" t="s">
        <v>1255</v>
      </c>
      <c r="N1787" t="s">
        <v>1255</v>
      </c>
      <c r="O1787" t="s">
        <v>1255</v>
      </c>
      <c r="P1787" t="s">
        <v>1255</v>
      </c>
    </row>
    <row r="1788" spans="1:16">
      <c r="A1788" t="s">
        <v>1255</v>
      </c>
      <c r="B1788" t="s">
        <v>1255</v>
      </c>
      <c r="C1788" t="s">
        <v>12299</v>
      </c>
      <c r="D1788" t="s">
        <v>12311</v>
      </c>
      <c r="E1788" t="s">
        <v>9657</v>
      </c>
      <c r="F1788" t="s">
        <v>9646</v>
      </c>
      <c r="G1788" t="s">
        <v>1255</v>
      </c>
      <c r="H1788" t="s">
        <v>1255</v>
      </c>
      <c r="I1788" t="s">
        <v>1255</v>
      </c>
      <c r="J1788" t="s">
        <v>1255</v>
      </c>
      <c r="K1788" t="s">
        <v>1255</v>
      </c>
      <c r="L1788" t="s">
        <v>1255</v>
      </c>
      <c r="M1788" t="s">
        <v>1255</v>
      </c>
      <c r="N1788" t="s">
        <v>1255</v>
      </c>
      <c r="O1788" t="s">
        <v>1255</v>
      </c>
      <c r="P1788" t="s">
        <v>1255</v>
      </c>
    </row>
    <row r="1789" spans="1:16">
      <c r="A1789" t="s">
        <v>1255</v>
      </c>
      <c r="B1789" t="s">
        <v>1255</v>
      </c>
      <c r="C1789" t="s">
        <v>12299</v>
      </c>
      <c r="D1789" t="s">
        <v>12312</v>
      </c>
      <c r="E1789" t="s">
        <v>9646</v>
      </c>
      <c r="F1789" t="s">
        <v>12313</v>
      </c>
      <c r="G1789" t="s">
        <v>1255</v>
      </c>
      <c r="H1789" t="s">
        <v>1255</v>
      </c>
      <c r="I1789" t="s">
        <v>1255</v>
      </c>
      <c r="J1789" t="s">
        <v>1255</v>
      </c>
      <c r="K1789" t="s">
        <v>1255</v>
      </c>
      <c r="L1789" t="s">
        <v>1255</v>
      </c>
      <c r="M1789" t="s">
        <v>1255</v>
      </c>
      <c r="N1789" t="s">
        <v>1255</v>
      </c>
      <c r="O1789" t="s">
        <v>1255</v>
      </c>
      <c r="P1789" t="s">
        <v>1255</v>
      </c>
    </row>
    <row r="1790" spans="1:16">
      <c r="A1790" t="s">
        <v>1255</v>
      </c>
      <c r="B1790" t="s">
        <v>1255</v>
      </c>
      <c r="C1790" t="s">
        <v>12314</v>
      </c>
      <c r="D1790" t="s">
        <v>12315</v>
      </c>
      <c r="E1790" t="s">
        <v>9646</v>
      </c>
      <c r="F1790" t="s">
        <v>12316</v>
      </c>
      <c r="G1790" t="s">
        <v>1255</v>
      </c>
      <c r="H1790" t="s">
        <v>1255</v>
      </c>
      <c r="I1790" t="s">
        <v>1255</v>
      </c>
      <c r="J1790" t="s">
        <v>1255</v>
      </c>
      <c r="K1790" t="s">
        <v>1255</v>
      </c>
      <c r="L1790" t="s">
        <v>1255</v>
      </c>
      <c r="M1790" t="s">
        <v>1255</v>
      </c>
      <c r="N1790" t="s">
        <v>1255</v>
      </c>
      <c r="O1790" t="s">
        <v>1255</v>
      </c>
      <c r="P1790" t="s">
        <v>1255</v>
      </c>
    </row>
    <row r="1791" spans="1:16">
      <c r="A1791" t="s">
        <v>1255</v>
      </c>
      <c r="B1791" t="s">
        <v>1255</v>
      </c>
      <c r="C1791" t="s">
        <v>12314</v>
      </c>
      <c r="D1791" t="s">
        <v>12317</v>
      </c>
      <c r="E1791" t="s">
        <v>9646</v>
      </c>
      <c r="F1791" t="s">
        <v>12318</v>
      </c>
      <c r="G1791" t="s">
        <v>12318</v>
      </c>
      <c r="H1791" t="s">
        <v>1255</v>
      </c>
      <c r="I1791" t="s">
        <v>1255</v>
      </c>
      <c r="J1791" t="s">
        <v>1255</v>
      </c>
      <c r="K1791" t="s">
        <v>1255</v>
      </c>
      <c r="L1791" t="s">
        <v>1255</v>
      </c>
      <c r="M1791" t="s">
        <v>1255</v>
      </c>
      <c r="N1791" t="s">
        <v>1255</v>
      </c>
      <c r="O1791" t="s">
        <v>1255</v>
      </c>
      <c r="P1791" t="s">
        <v>1255</v>
      </c>
    </row>
    <row r="1792" spans="1:16">
      <c r="A1792" t="s">
        <v>1255</v>
      </c>
      <c r="B1792" t="s">
        <v>12319</v>
      </c>
      <c r="C1792" t="s">
        <v>12314</v>
      </c>
      <c r="D1792" t="s">
        <v>12320</v>
      </c>
      <c r="E1792" t="s">
        <v>9646</v>
      </c>
      <c r="F1792" t="s">
        <v>12321</v>
      </c>
      <c r="G1792" t="s">
        <v>12322</v>
      </c>
      <c r="H1792" t="s">
        <v>1255</v>
      </c>
      <c r="I1792" t="s">
        <v>1255</v>
      </c>
      <c r="J1792" t="s">
        <v>1255</v>
      </c>
      <c r="K1792" t="s">
        <v>1255</v>
      </c>
      <c r="L1792" t="s">
        <v>1255</v>
      </c>
      <c r="M1792" t="s">
        <v>1255</v>
      </c>
      <c r="N1792" t="s">
        <v>1255</v>
      </c>
      <c r="O1792" t="s">
        <v>1255</v>
      </c>
      <c r="P1792" t="s">
        <v>1255</v>
      </c>
    </row>
    <row r="1793" spans="1:16">
      <c r="A1793" t="s">
        <v>1255</v>
      </c>
      <c r="B1793" t="s">
        <v>1255</v>
      </c>
      <c r="C1793" t="s">
        <v>12314</v>
      </c>
      <c r="D1793" t="s">
        <v>12323</v>
      </c>
      <c r="E1793" t="s">
        <v>9645</v>
      </c>
      <c r="F1793" t="s">
        <v>1255</v>
      </c>
      <c r="G1793" t="s">
        <v>1255</v>
      </c>
      <c r="H1793" t="s">
        <v>1255</v>
      </c>
      <c r="I1793" t="s">
        <v>1255</v>
      </c>
      <c r="J1793" t="s">
        <v>1255</v>
      </c>
      <c r="K1793" t="s">
        <v>1255</v>
      </c>
      <c r="L1793" t="s">
        <v>1255</v>
      </c>
      <c r="M1793" t="s">
        <v>1255</v>
      </c>
      <c r="N1793" t="s">
        <v>1255</v>
      </c>
      <c r="O1793" t="s">
        <v>1255</v>
      </c>
      <c r="P1793" t="s">
        <v>1255</v>
      </c>
    </row>
    <row r="1794" spans="1:16">
      <c r="A1794" t="s">
        <v>1255</v>
      </c>
      <c r="B1794" t="s">
        <v>1255</v>
      </c>
      <c r="C1794" t="s">
        <v>12314</v>
      </c>
      <c r="D1794" t="s">
        <v>12324</v>
      </c>
      <c r="E1794" t="s">
        <v>9645</v>
      </c>
      <c r="F1794" t="s">
        <v>9646</v>
      </c>
      <c r="G1794" t="s">
        <v>1255</v>
      </c>
      <c r="H1794" t="s">
        <v>1255</v>
      </c>
      <c r="I1794" t="s">
        <v>1255</v>
      </c>
      <c r="J1794" t="s">
        <v>1255</v>
      </c>
      <c r="K1794" t="s">
        <v>1255</v>
      </c>
      <c r="L1794" t="s">
        <v>1255</v>
      </c>
      <c r="M1794" t="s">
        <v>1255</v>
      </c>
      <c r="N1794" t="s">
        <v>1255</v>
      </c>
      <c r="O1794" t="s">
        <v>1255</v>
      </c>
      <c r="P1794" t="s">
        <v>1255</v>
      </c>
    </row>
    <row r="1795" spans="1:16">
      <c r="A1795" t="s">
        <v>1255</v>
      </c>
      <c r="B1795" t="s">
        <v>1255</v>
      </c>
      <c r="C1795" t="s">
        <v>12325</v>
      </c>
      <c r="D1795" t="s">
        <v>12326</v>
      </c>
      <c r="E1795" t="s">
        <v>9874</v>
      </c>
      <c r="F1795" t="s">
        <v>1255</v>
      </c>
      <c r="G1795" t="s">
        <v>1255</v>
      </c>
      <c r="H1795" t="s">
        <v>1255</v>
      </c>
      <c r="I1795" t="s">
        <v>1255</v>
      </c>
      <c r="J1795" t="s">
        <v>1255</v>
      </c>
      <c r="K1795" t="s">
        <v>1255</v>
      </c>
      <c r="L1795" t="s">
        <v>1255</v>
      </c>
      <c r="M1795" t="s">
        <v>1255</v>
      </c>
      <c r="N1795" t="s">
        <v>1255</v>
      </c>
      <c r="O1795" t="s">
        <v>1255</v>
      </c>
      <c r="P1795" t="s">
        <v>1255</v>
      </c>
    </row>
    <row r="1796" spans="1:16">
      <c r="A1796" t="s">
        <v>1255</v>
      </c>
      <c r="B1796" t="s">
        <v>1255</v>
      </c>
      <c r="C1796" t="s">
        <v>12325</v>
      </c>
      <c r="D1796" t="s">
        <v>12327</v>
      </c>
      <c r="E1796" t="s">
        <v>10003</v>
      </c>
      <c r="F1796" t="s">
        <v>1255</v>
      </c>
      <c r="G1796" t="s">
        <v>1255</v>
      </c>
      <c r="H1796" t="s">
        <v>1255</v>
      </c>
      <c r="I1796" t="s">
        <v>1255</v>
      </c>
      <c r="J1796" t="s">
        <v>1255</v>
      </c>
      <c r="K1796" t="s">
        <v>1255</v>
      </c>
      <c r="L1796" t="s">
        <v>1255</v>
      </c>
      <c r="M1796" t="s">
        <v>1255</v>
      </c>
      <c r="N1796" t="s">
        <v>1255</v>
      </c>
      <c r="O1796" t="s">
        <v>1255</v>
      </c>
      <c r="P1796" t="s">
        <v>1255</v>
      </c>
    </row>
    <row r="1797" spans="1:16">
      <c r="A1797" t="s">
        <v>1255</v>
      </c>
      <c r="B1797" t="s">
        <v>12328</v>
      </c>
      <c r="C1797" t="s">
        <v>12325</v>
      </c>
      <c r="D1797" t="s">
        <v>12329</v>
      </c>
      <c r="E1797" t="s">
        <v>9797</v>
      </c>
      <c r="F1797" t="s">
        <v>9646</v>
      </c>
      <c r="G1797" t="s">
        <v>1255</v>
      </c>
      <c r="H1797" t="s">
        <v>1255</v>
      </c>
      <c r="I1797" t="s">
        <v>1255</v>
      </c>
      <c r="J1797" t="s">
        <v>1255</v>
      </c>
      <c r="K1797" t="s">
        <v>1255</v>
      </c>
      <c r="L1797" t="s">
        <v>1255</v>
      </c>
      <c r="M1797" t="s">
        <v>1255</v>
      </c>
      <c r="N1797" t="s">
        <v>1255</v>
      </c>
      <c r="O1797" t="s">
        <v>1255</v>
      </c>
      <c r="P1797" t="s">
        <v>1255</v>
      </c>
    </row>
    <row r="1798" spans="1:16">
      <c r="A1798" t="s">
        <v>1255</v>
      </c>
      <c r="B1798" t="s">
        <v>11238</v>
      </c>
      <c r="C1798" t="s">
        <v>12325</v>
      </c>
      <c r="D1798" t="s">
        <v>12330</v>
      </c>
      <c r="E1798" t="s">
        <v>12331</v>
      </c>
      <c r="F1798" t="s">
        <v>1255</v>
      </c>
      <c r="G1798" t="s">
        <v>1255</v>
      </c>
      <c r="H1798" t="s">
        <v>1255</v>
      </c>
      <c r="I1798" t="s">
        <v>1255</v>
      </c>
      <c r="J1798" t="s">
        <v>1255</v>
      </c>
      <c r="K1798" t="s">
        <v>1255</v>
      </c>
      <c r="L1798" t="s">
        <v>1255</v>
      </c>
      <c r="M1798" t="s">
        <v>1255</v>
      </c>
      <c r="N1798" t="s">
        <v>1255</v>
      </c>
      <c r="O1798" t="s">
        <v>1255</v>
      </c>
      <c r="P1798" t="s">
        <v>1255</v>
      </c>
    </row>
    <row r="1799" spans="1:16">
      <c r="A1799" t="s">
        <v>1255</v>
      </c>
      <c r="B1799" t="s">
        <v>1255</v>
      </c>
      <c r="C1799" t="s">
        <v>12332</v>
      </c>
      <c r="D1799" t="s">
        <v>12333</v>
      </c>
      <c r="E1799" t="s">
        <v>9646</v>
      </c>
      <c r="F1799" t="s">
        <v>9813</v>
      </c>
      <c r="G1799" t="s">
        <v>1255</v>
      </c>
      <c r="H1799" t="s">
        <v>1255</v>
      </c>
      <c r="I1799" t="s">
        <v>1255</v>
      </c>
      <c r="J1799" t="s">
        <v>1255</v>
      </c>
      <c r="K1799" t="s">
        <v>1255</v>
      </c>
      <c r="L1799" t="s">
        <v>1255</v>
      </c>
      <c r="M1799" t="s">
        <v>1255</v>
      </c>
      <c r="N1799" t="s">
        <v>1255</v>
      </c>
      <c r="O1799" t="s">
        <v>1255</v>
      </c>
      <c r="P1799" t="s">
        <v>1255</v>
      </c>
    </row>
    <row r="1800" spans="1:16">
      <c r="A1800" t="s">
        <v>1255</v>
      </c>
      <c r="B1800" t="s">
        <v>10308</v>
      </c>
      <c r="C1800" t="s">
        <v>12332</v>
      </c>
      <c r="D1800" t="s">
        <v>12334</v>
      </c>
      <c r="E1800" t="s">
        <v>9646</v>
      </c>
      <c r="F1800" t="s">
        <v>12335</v>
      </c>
      <c r="G1800" t="s">
        <v>1255</v>
      </c>
      <c r="H1800" t="s">
        <v>1255</v>
      </c>
      <c r="I1800" t="s">
        <v>1255</v>
      </c>
      <c r="J1800" t="s">
        <v>1255</v>
      </c>
      <c r="K1800" t="s">
        <v>1255</v>
      </c>
      <c r="L1800" t="s">
        <v>1255</v>
      </c>
      <c r="M1800" t="s">
        <v>1255</v>
      </c>
      <c r="N1800" t="s">
        <v>1255</v>
      </c>
      <c r="O1800" t="s">
        <v>1255</v>
      </c>
      <c r="P1800" t="s">
        <v>1255</v>
      </c>
    </row>
    <row r="1801" spans="1:16">
      <c r="A1801" t="s">
        <v>1255</v>
      </c>
      <c r="B1801" t="s">
        <v>12336</v>
      </c>
      <c r="C1801" t="s">
        <v>12332</v>
      </c>
      <c r="D1801" t="s">
        <v>12337</v>
      </c>
      <c r="E1801" t="s">
        <v>9646</v>
      </c>
      <c r="F1801" t="s">
        <v>12338</v>
      </c>
      <c r="G1801" t="s">
        <v>1255</v>
      </c>
      <c r="H1801" t="s">
        <v>1255</v>
      </c>
      <c r="I1801" t="s">
        <v>1255</v>
      </c>
      <c r="J1801" t="s">
        <v>1255</v>
      </c>
      <c r="K1801" t="s">
        <v>1255</v>
      </c>
      <c r="L1801" t="s">
        <v>1255</v>
      </c>
      <c r="M1801" t="s">
        <v>1255</v>
      </c>
      <c r="N1801" t="s">
        <v>1255</v>
      </c>
      <c r="O1801" t="s">
        <v>1255</v>
      </c>
      <c r="P1801" t="s">
        <v>1255</v>
      </c>
    </row>
    <row r="1802" spans="1:16">
      <c r="A1802" t="s">
        <v>1255</v>
      </c>
      <c r="B1802" t="s">
        <v>1255</v>
      </c>
      <c r="C1802" t="s">
        <v>12332</v>
      </c>
      <c r="D1802" t="s">
        <v>12339</v>
      </c>
      <c r="E1802" t="s">
        <v>9646</v>
      </c>
      <c r="F1802" t="s">
        <v>12340</v>
      </c>
      <c r="G1802" t="s">
        <v>1255</v>
      </c>
      <c r="H1802" t="s">
        <v>1255</v>
      </c>
      <c r="I1802" t="s">
        <v>1255</v>
      </c>
      <c r="J1802" t="s">
        <v>1255</v>
      </c>
      <c r="K1802" t="s">
        <v>1255</v>
      </c>
      <c r="L1802" t="s">
        <v>1255</v>
      </c>
      <c r="M1802" t="s">
        <v>1255</v>
      </c>
      <c r="N1802" t="s">
        <v>1255</v>
      </c>
      <c r="O1802" t="s">
        <v>1255</v>
      </c>
      <c r="P1802" t="s">
        <v>1255</v>
      </c>
    </row>
    <row r="1803" spans="1:16">
      <c r="A1803" t="s">
        <v>1255</v>
      </c>
      <c r="B1803" t="s">
        <v>1255</v>
      </c>
      <c r="C1803" t="s">
        <v>12341</v>
      </c>
      <c r="D1803" t="s">
        <v>12342</v>
      </c>
      <c r="E1803" t="s">
        <v>11664</v>
      </c>
      <c r="F1803" t="s">
        <v>9646</v>
      </c>
      <c r="G1803" t="s">
        <v>1255</v>
      </c>
      <c r="H1803" t="s">
        <v>1255</v>
      </c>
      <c r="I1803" t="s">
        <v>1255</v>
      </c>
      <c r="J1803" t="s">
        <v>1255</v>
      </c>
      <c r="K1803" t="s">
        <v>1255</v>
      </c>
      <c r="L1803" t="s">
        <v>1255</v>
      </c>
      <c r="M1803" t="s">
        <v>1255</v>
      </c>
      <c r="N1803" t="s">
        <v>1255</v>
      </c>
      <c r="O1803" t="s">
        <v>1255</v>
      </c>
      <c r="P1803" t="s">
        <v>1255</v>
      </c>
    </row>
    <row r="1804" spans="1:16">
      <c r="A1804" t="s">
        <v>1255</v>
      </c>
      <c r="B1804" t="s">
        <v>12343</v>
      </c>
      <c r="C1804" t="s">
        <v>12344</v>
      </c>
      <c r="D1804" t="s">
        <v>12345</v>
      </c>
      <c r="E1804" t="s">
        <v>9646</v>
      </c>
      <c r="F1804" t="s">
        <v>12346</v>
      </c>
      <c r="G1804" t="s">
        <v>1255</v>
      </c>
      <c r="H1804" t="s">
        <v>1255</v>
      </c>
      <c r="I1804" t="s">
        <v>1255</v>
      </c>
      <c r="J1804" t="s">
        <v>1255</v>
      </c>
      <c r="K1804" t="s">
        <v>1255</v>
      </c>
      <c r="L1804" t="s">
        <v>1255</v>
      </c>
      <c r="M1804" t="s">
        <v>1255</v>
      </c>
      <c r="N1804" t="s">
        <v>1255</v>
      </c>
      <c r="O1804" t="s">
        <v>1255</v>
      </c>
      <c r="P1804" t="s">
        <v>1255</v>
      </c>
    </row>
    <row r="1805" spans="1:16">
      <c r="A1805" t="s">
        <v>1255</v>
      </c>
      <c r="B1805" t="s">
        <v>12347</v>
      </c>
      <c r="C1805" t="s">
        <v>12344</v>
      </c>
      <c r="D1805" t="s">
        <v>12348</v>
      </c>
      <c r="E1805" t="s">
        <v>9646</v>
      </c>
      <c r="F1805" t="s">
        <v>12349</v>
      </c>
      <c r="G1805" t="s">
        <v>1255</v>
      </c>
      <c r="H1805" t="s">
        <v>1255</v>
      </c>
      <c r="I1805" t="s">
        <v>1255</v>
      </c>
      <c r="J1805" t="s">
        <v>1255</v>
      </c>
      <c r="K1805" t="s">
        <v>1255</v>
      </c>
      <c r="L1805" t="s">
        <v>1255</v>
      </c>
      <c r="M1805" t="s">
        <v>1255</v>
      </c>
      <c r="N1805" t="s">
        <v>1255</v>
      </c>
      <c r="O1805" t="s">
        <v>1255</v>
      </c>
      <c r="P1805" t="s">
        <v>1255</v>
      </c>
    </row>
    <row r="1806" spans="1:16">
      <c r="A1806" t="s">
        <v>1255</v>
      </c>
      <c r="B1806" t="s">
        <v>12350</v>
      </c>
      <c r="C1806" t="s">
        <v>12344</v>
      </c>
      <c r="D1806" t="s">
        <v>12351</v>
      </c>
      <c r="E1806" t="s">
        <v>12352</v>
      </c>
      <c r="F1806" t="s">
        <v>1255</v>
      </c>
      <c r="G1806" t="s">
        <v>1255</v>
      </c>
      <c r="H1806" t="s">
        <v>1255</v>
      </c>
      <c r="I1806" t="s">
        <v>1255</v>
      </c>
      <c r="J1806" t="s">
        <v>1255</v>
      </c>
      <c r="K1806" t="s">
        <v>1255</v>
      </c>
      <c r="L1806" t="s">
        <v>1255</v>
      </c>
      <c r="M1806" t="s">
        <v>1255</v>
      </c>
      <c r="N1806" t="s">
        <v>1255</v>
      </c>
      <c r="O1806" t="s">
        <v>1255</v>
      </c>
      <c r="P1806" t="s">
        <v>1255</v>
      </c>
    </row>
    <row r="1807" spans="1:16">
      <c r="A1807" t="s">
        <v>1255</v>
      </c>
      <c r="B1807" t="s">
        <v>1255</v>
      </c>
      <c r="C1807" t="s">
        <v>12344</v>
      </c>
      <c r="D1807" t="s">
        <v>12353</v>
      </c>
      <c r="E1807" t="s">
        <v>9646</v>
      </c>
      <c r="F1807" t="s">
        <v>12354</v>
      </c>
      <c r="G1807" t="s">
        <v>1255</v>
      </c>
      <c r="H1807" t="s">
        <v>1255</v>
      </c>
      <c r="I1807" t="s">
        <v>1255</v>
      </c>
      <c r="J1807" t="s">
        <v>1255</v>
      </c>
      <c r="K1807" t="s">
        <v>1255</v>
      </c>
      <c r="L1807" t="s">
        <v>1255</v>
      </c>
      <c r="M1807" t="s">
        <v>1255</v>
      </c>
      <c r="N1807" t="s">
        <v>1255</v>
      </c>
      <c r="O1807" t="s">
        <v>1255</v>
      </c>
      <c r="P1807" t="s">
        <v>1255</v>
      </c>
    </row>
    <row r="1808" spans="1:16">
      <c r="A1808" t="s">
        <v>1255</v>
      </c>
      <c r="B1808" t="s">
        <v>1255</v>
      </c>
      <c r="C1808" t="s">
        <v>12355</v>
      </c>
      <c r="D1808" t="s">
        <v>12356</v>
      </c>
      <c r="E1808" t="s">
        <v>9646</v>
      </c>
      <c r="F1808" t="s">
        <v>12357</v>
      </c>
      <c r="G1808" t="s">
        <v>1255</v>
      </c>
      <c r="H1808" t="s">
        <v>1255</v>
      </c>
      <c r="I1808" t="s">
        <v>1255</v>
      </c>
      <c r="J1808" t="s">
        <v>1255</v>
      </c>
      <c r="K1808" t="s">
        <v>1255</v>
      </c>
      <c r="L1808" t="s">
        <v>1255</v>
      </c>
      <c r="M1808" t="s">
        <v>1255</v>
      </c>
      <c r="N1808" t="s">
        <v>1255</v>
      </c>
      <c r="O1808" t="s">
        <v>1255</v>
      </c>
      <c r="P1808" t="s">
        <v>1255</v>
      </c>
    </row>
    <row r="1809" spans="1:16">
      <c r="A1809" t="s">
        <v>1255</v>
      </c>
      <c r="B1809" t="s">
        <v>1255</v>
      </c>
      <c r="C1809" t="s">
        <v>12355</v>
      </c>
      <c r="D1809" t="s">
        <v>12358</v>
      </c>
      <c r="E1809" t="s">
        <v>9646</v>
      </c>
      <c r="F1809" t="s">
        <v>12359</v>
      </c>
      <c r="G1809" t="s">
        <v>1255</v>
      </c>
      <c r="H1809" t="s">
        <v>1255</v>
      </c>
      <c r="I1809" t="s">
        <v>1255</v>
      </c>
      <c r="J1809" t="s">
        <v>1255</v>
      </c>
      <c r="K1809" t="s">
        <v>1255</v>
      </c>
      <c r="L1809" t="s">
        <v>1255</v>
      </c>
      <c r="M1809" t="s">
        <v>1255</v>
      </c>
      <c r="N1809" t="s">
        <v>1255</v>
      </c>
      <c r="O1809" t="s">
        <v>1255</v>
      </c>
      <c r="P1809" t="s">
        <v>1255</v>
      </c>
    </row>
    <row r="1810" spans="1:16">
      <c r="A1810" t="s">
        <v>1255</v>
      </c>
      <c r="B1810" t="s">
        <v>1255</v>
      </c>
      <c r="C1810" t="s">
        <v>12355</v>
      </c>
      <c r="D1810" t="s">
        <v>12360</v>
      </c>
      <c r="E1810" t="s">
        <v>12361</v>
      </c>
      <c r="F1810" t="s">
        <v>9646</v>
      </c>
      <c r="G1810" t="s">
        <v>1255</v>
      </c>
      <c r="H1810" t="s">
        <v>1255</v>
      </c>
      <c r="I1810" t="s">
        <v>1255</v>
      </c>
      <c r="J1810" t="s">
        <v>1255</v>
      </c>
      <c r="K1810" t="s">
        <v>1255</v>
      </c>
      <c r="L1810" t="s">
        <v>1255</v>
      </c>
      <c r="M1810" t="s">
        <v>1255</v>
      </c>
      <c r="N1810" t="s">
        <v>1255</v>
      </c>
      <c r="O1810" t="s">
        <v>1255</v>
      </c>
      <c r="P1810" t="s">
        <v>1255</v>
      </c>
    </row>
    <row r="1811" spans="1:16">
      <c r="A1811" t="s">
        <v>1255</v>
      </c>
      <c r="B1811" t="s">
        <v>1255</v>
      </c>
      <c r="C1811" t="s">
        <v>12355</v>
      </c>
      <c r="D1811" t="s">
        <v>12362</v>
      </c>
      <c r="E1811" t="s">
        <v>12363</v>
      </c>
      <c r="F1811" t="s">
        <v>9646</v>
      </c>
      <c r="G1811" t="s">
        <v>9874</v>
      </c>
      <c r="H1811" t="s">
        <v>1255</v>
      </c>
      <c r="I1811" t="s">
        <v>1255</v>
      </c>
      <c r="J1811" t="s">
        <v>1255</v>
      </c>
      <c r="K1811" t="s">
        <v>1255</v>
      </c>
      <c r="L1811" t="s">
        <v>1255</v>
      </c>
      <c r="M1811" t="s">
        <v>1255</v>
      </c>
      <c r="N1811" t="s">
        <v>1255</v>
      </c>
      <c r="O1811" t="s">
        <v>1255</v>
      </c>
      <c r="P1811" t="s">
        <v>1255</v>
      </c>
    </row>
    <row r="1812" spans="1:16">
      <c r="A1812" t="s">
        <v>1255</v>
      </c>
      <c r="B1812" t="s">
        <v>1255</v>
      </c>
      <c r="C1812" t="s">
        <v>12355</v>
      </c>
      <c r="D1812" t="s">
        <v>12364</v>
      </c>
      <c r="E1812" t="s">
        <v>12365</v>
      </c>
      <c r="F1812" t="s">
        <v>9646</v>
      </c>
      <c r="G1812" t="s">
        <v>1255</v>
      </c>
      <c r="H1812" t="s">
        <v>1255</v>
      </c>
      <c r="I1812" t="s">
        <v>1255</v>
      </c>
      <c r="J1812" t="s">
        <v>1255</v>
      </c>
      <c r="K1812" t="s">
        <v>1255</v>
      </c>
      <c r="L1812" t="s">
        <v>1255</v>
      </c>
      <c r="M1812" t="s">
        <v>1255</v>
      </c>
      <c r="N1812" t="s">
        <v>1255</v>
      </c>
      <c r="O1812" t="s">
        <v>1255</v>
      </c>
      <c r="P1812" t="s">
        <v>1255</v>
      </c>
    </row>
    <row r="1813" spans="1:16">
      <c r="A1813" t="s">
        <v>1255</v>
      </c>
      <c r="B1813" t="s">
        <v>1255</v>
      </c>
      <c r="C1813" t="s">
        <v>12355</v>
      </c>
      <c r="D1813" t="s">
        <v>12366</v>
      </c>
      <c r="E1813" t="s">
        <v>9730</v>
      </c>
      <c r="F1813" t="s">
        <v>1255</v>
      </c>
      <c r="G1813" t="s">
        <v>1255</v>
      </c>
      <c r="H1813" t="s">
        <v>1255</v>
      </c>
      <c r="I1813" t="s">
        <v>1255</v>
      </c>
      <c r="J1813" t="s">
        <v>1255</v>
      </c>
      <c r="K1813" t="s">
        <v>1255</v>
      </c>
      <c r="L1813" t="s">
        <v>1255</v>
      </c>
      <c r="M1813" t="s">
        <v>1255</v>
      </c>
      <c r="N1813" t="s">
        <v>1255</v>
      </c>
      <c r="O1813" t="s">
        <v>1255</v>
      </c>
      <c r="P1813" t="s">
        <v>1255</v>
      </c>
    </row>
    <row r="1814" spans="1:16">
      <c r="A1814" t="s">
        <v>1255</v>
      </c>
      <c r="B1814" t="s">
        <v>12367</v>
      </c>
      <c r="C1814" t="s">
        <v>12355</v>
      </c>
      <c r="D1814" t="s">
        <v>12368</v>
      </c>
      <c r="E1814" t="s">
        <v>9646</v>
      </c>
      <c r="F1814" t="s">
        <v>9826</v>
      </c>
      <c r="G1814" t="s">
        <v>1255</v>
      </c>
      <c r="H1814" t="s">
        <v>1255</v>
      </c>
      <c r="I1814" t="s">
        <v>1255</v>
      </c>
      <c r="J1814" t="s">
        <v>1255</v>
      </c>
      <c r="K1814" t="s">
        <v>1255</v>
      </c>
      <c r="L1814" t="s">
        <v>1255</v>
      </c>
      <c r="M1814" t="s">
        <v>1255</v>
      </c>
      <c r="N1814" t="s">
        <v>1255</v>
      </c>
      <c r="O1814" t="s">
        <v>1255</v>
      </c>
      <c r="P1814" t="s">
        <v>1255</v>
      </c>
    </row>
    <row r="1815" spans="1:16">
      <c r="A1815" t="s">
        <v>1255</v>
      </c>
      <c r="B1815" t="s">
        <v>1255</v>
      </c>
      <c r="C1815" t="s">
        <v>12369</v>
      </c>
      <c r="D1815" t="s">
        <v>12370</v>
      </c>
      <c r="E1815" t="s">
        <v>9680</v>
      </c>
      <c r="F1815" t="s">
        <v>1255</v>
      </c>
      <c r="G1815" t="s">
        <v>1255</v>
      </c>
      <c r="H1815" t="s">
        <v>1255</v>
      </c>
      <c r="I1815" t="s">
        <v>1255</v>
      </c>
      <c r="J1815" t="s">
        <v>1255</v>
      </c>
      <c r="K1815" t="s">
        <v>1255</v>
      </c>
      <c r="L1815" t="s">
        <v>1255</v>
      </c>
      <c r="M1815" t="s">
        <v>1255</v>
      </c>
      <c r="N1815" t="s">
        <v>1255</v>
      </c>
      <c r="O1815" t="s">
        <v>1255</v>
      </c>
      <c r="P1815" t="s">
        <v>1255</v>
      </c>
    </row>
    <row r="1816" spans="1:16">
      <c r="A1816" t="s">
        <v>1255</v>
      </c>
      <c r="B1816" t="s">
        <v>1255</v>
      </c>
      <c r="C1816" t="s">
        <v>12369</v>
      </c>
      <c r="D1816" t="s">
        <v>12371</v>
      </c>
      <c r="E1816" t="s">
        <v>11915</v>
      </c>
      <c r="F1816" t="s">
        <v>1255</v>
      </c>
      <c r="G1816" t="s">
        <v>1255</v>
      </c>
      <c r="H1816" t="s">
        <v>1255</v>
      </c>
      <c r="I1816" t="s">
        <v>1255</v>
      </c>
      <c r="J1816" t="s">
        <v>1255</v>
      </c>
      <c r="K1816" t="s">
        <v>1255</v>
      </c>
      <c r="L1816" t="s">
        <v>1255</v>
      </c>
      <c r="M1816" t="s">
        <v>1255</v>
      </c>
      <c r="N1816" t="s">
        <v>1255</v>
      </c>
      <c r="O1816" t="s">
        <v>1255</v>
      </c>
      <c r="P1816" t="s">
        <v>1255</v>
      </c>
    </row>
    <row r="1817" spans="1:16">
      <c r="A1817" t="s">
        <v>1255</v>
      </c>
      <c r="B1817" t="s">
        <v>12372</v>
      </c>
      <c r="C1817" t="s">
        <v>12369</v>
      </c>
      <c r="D1817" t="s">
        <v>12373</v>
      </c>
      <c r="E1817" t="s">
        <v>9646</v>
      </c>
      <c r="F1817" t="s">
        <v>12374</v>
      </c>
      <c r="G1817" t="s">
        <v>12375</v>
      </c>
      <c r="H1817" t="s">
        <v>1255</v>
      </c>
      <c r="I1817" t="s">
        <v>1255</v>
      </c>
      <c r="J1817" t="s">
        <v>1255</v>
      </c>
      <c r="K1817" t="s">
        <v>1255</v>
      </c>
      <c r="L1817" t="s">
        <v>1255</v>
      </c>
      <c r="M1817" t="s">
        <v>1255</v>
      </c>
      <c r="N1817" t="s">
        <v>1255</v>
      </c>
      <c r="O1817" t="s">
        <v>1255</v>
      </c>
      <c r="P1817" t="s">
        <v>1255</v>
      </c>
    </row>
    <row r="1818" spans="1:16">
      <c r="A1818" t="s">
        <v>1255</v>
      </c>
      <c r="B1818" t="s">
        <v>1255</v>
      </c>
      <c r="C1818" t="s">
        <v>12369</v>
      </c>
      <c r="D1818" t="s">
        <v>12376</v>
      </c>
      <c r="E1818" t="s">
        <v>12377</v>
      </c>
      <c r="F1818" t="s">
        <v>12378</v>
      </c>
      <c r="G1818" t="s">
        <v>1255</v>
      </c>
      <c r="H1818" t="s">
        <v>1255</v>
      </c>
      <c r="I1818" t="s">
        <v>1255</v>
      </c>
      <c r="J1818" t="s">
        <v>1255</v>
      </c>
      <c r="K1818" t="s">
        <v>1255</v>
      </c>
      <c r="L1818" t="s">
        <v>1255</v>
      </c>
      <c r="M1818" t="s">
        <v>1255</v>
      </c>
      <c r="N1818" t="s">
        <v>1255</v>
      </c>
      <c r="O1818" t="s">
        <v>1255</v>
      </c>
      <c r="P1818" t="s">
        <v>1255</v>
      </c>
    </row>
    <row r="1819" spans="1:16">
      <c r="A1819" t="s">
        <v>1255</v>
      </c>
      <c r="B1819" t="s">
        <v>1255</v>
      </c>
      <c r="C1819" t="s">
        <v>12369</v>
      </c>
      <c r="D1819" t="s">
        <v>12379</v>
      </c>
      <c r="E1819" t="s">
        <v>10029</v>
      </c>
      <c r="F1819" t="s">
        <v>9646</v>
      </c>
      <c r="G1819" t="s">
        <v>1255</v>
      </c>
      <c r="H1819" t="s">
        <v>1255</v>
      </c>
      <c r="I1819" t="s">
        <v>1255</v>
      </c>
      <c r="J1819" t="s">
        <v>1255</v>
      </c>
      <c r="K1819" t="s">
        <v>1255</v>
      </c>
      <c r="L1819" t="s">
        <v>1255</v>
      </c>
      <c r="M1819" t="s">
        <v>1255</v>
      </c>
      <c r="N1819" t="s">
        <v>1255</v>
      </c>
      <c r="O1819" t="s">
        <v>1255</v>
      </c>
      <c r="P1819" t="s">
        <v>1255</v>
      </c>
    </row>
    <row r="1820" spans="1:16">
      <c r="A1820" t="s">
        <v>1255</v>
      </c>
      <c r="B1820" t="s">
        <v>1255</v>
      </c>
      <c r="C1820" t="s">
        <v>12369</v>
      </c>
      <c r="D1820" t="s">
        <v>12380</v>
      </c>
      <c r="E1820" t="s">
        <v>10029</v>
      </c>
      <c r="F1820" t="s">
        <v>1255</v>
      </c>
      <c r="G1820" t="s">
        <v>1255</v>
      </c>
      <c r="H1820" t="s">
        <v>1255</v>
      </c>
      <c r="I1820" t="s">
        <v>1255</v>
      </c>
      <c r="J1820" t="s">
        <v>1255</v>
      </c>
      <c r="K1820" t="s">
        <v>1255</v>
      </c>
      <c r="L1820" t="s">
        <v>1255</v>
      </c>
      <c r="M1820" t="s">
        <v>1255</v>
      </c>
      <c r="N1820" t="s">
        <v>1255</v>
      </c>
      <c r="O1820" t="s">
        <v>1255</v>
      </c>
      <c r="P1820" t="s">
        <v>1255</v>
      </c>
    </row>
    <row r="1821" spans="1:16">
      <c r="A1821" t="s">
        <v>1255</v>
      </c>
      <c r="B1821" t="s">
        <v>1255</v>
      </c>
      <c r="C1821" t="s">
        <v>12369</v>
      </c>
      <c r="D1821" t="s">
        <v>12381</v>
      </c>
      <c r="E1821" t="s">
        <v>9646</v>
      </c>
      <c r="F1821" t="s">
        <v>10078</v>
      </c>
      <c r="G1821" t="s">
        <v>12382</v>
      </c>
      <c r="H1821" t="s">
        <v>12383</v>
      </c>
      <c r="I1821" t="s">
        <v>1255</v>
      </c>
      <c r="J1821" t="s">
        <v>1255</v>
      </c>
      <c r="K1821" t="s">
        <v>1255</v>
      </c>
      <c r="L1821" t="s">
        <v>1255</v>
      </c>
      <c r="M1821" t="s">
        <v>1255</v>
      </c>
      <c r="N1821" t="s">
        <v>1255</v>
      </c>
      <c r="O1821" t="s">
        <v>1255</v>
      </c>
      <c r="P1821" t="s">
        <v>1255</v>
      </c>
    </row>
    <row r="1822" spans="1:16">
      <c r="A1822" t="s">
        <v>1255</v>
      </c>
      <c r="B1822" t="s">
        <v>1255</v>
      </c>
      <c r="C1822" t="s">
        <v>12369</v>
      </c>
      <c r="D1822" t="s">
        <v>12384</v>
      </c>
      <c r="E1822" t="s">
        <v>9646</v>
      </c>
      <c r="F1822" t="s">
        <v>9747</v>
      </c>
      <c r="G1822" t="s">
        <v>1255</v>
      </c>
      <c r="H1822" t="s">
        <v>1255</v>
      </c>
      <c r="I1822" t="s">
        <v>1255</v>
      </c>
      <c r="J1822" t="s">
        <v>1255</v>
      </c>
      <c r="K1822" t="s">
        <v>1255</v>
      </c>
      <c r="L1822" t="s">
        <v>1255</v>
      </c>
      <c r="M1822" t="s">
        <v>1255</v>
      </c>
      <c r="N1822" t="s">
        <v>1255</v>
      </c>
      <c r="O1822" t="s">
        <v>1255</v>
      </c>
      <c r="P1822" t="s">
        <v>1255</v>
      </c>
    </row>
    <row r="1823" spans="1:16">
      <c r="A1823" t="s">
        <v>1255</v>
      </c>
      <c r="B1823" t="s">
        <v>1255</v>
      </c>
      <c r="C1823" t="s">
        <v>12369</v>
      </c>
      <c r="D1823" t="s">
        <v>12385</v>
      </c>
      <c r="E1823" t="s">
        <v>9874</v>
      </c>
      <c r="F1823" t="s">
        <v>9646</v>
      </c>
      <c r="G1823" t="s">
        <v>12386</v>
      </c>
      <c r="H1823" t="s">
        <v>1255</v>
      </c>
      <c r="I1823" t="s">
        <v>1255</v>
      </c>
      <c r="J1823" t="s">
        <v>1255</v>
      </c>
      <c r="K1823" t="s">
        <v>1255</v>
      </c>
      <c r="L1823" t="s">
        <v>1255</v>
      </c>
      <c r="M1823" t="s">
        <v>1255</v>
      </c>
      <c r="N1823" t="s">
        <v>1255</v>
      </c>
      <c r="O1823" t="s">
        <v>1255</v>
      </c>
      <c r="P1823" t="s">
        <v>1255</v>
      </c>
    </row>
    <row r="1824" spans="1:16">
      <c r="A1824" t="s">
        <v>1255</v>
      </c>
      <c r="B1824" t="s">
        <v>1255</v>
      </c>
      <c r="C1824" t="s">
        <v>12369</v>
      </c>
      <c r="D1824" t="s">
        <v>12376</v>
      </c>
      <c r="E1824" t="s">
        <v>12377</v>
      </c>
      <c r="F1824" t="s">
        <v>1255</v>
      </c>
      <c r="G1824" t="s">
        <v>1255</v>
      </c>
      <c r="H1824" t="s">
        <v>1255</v>
      </c>
      <c r="I1824" t="s">
        <v>1255</v>
      </c>
      <c r="J1824" t="s">
        <v>1255</v>
      </c>
      <c r="K1824" t="s">
        <v>1255</v>
      </c>
      <c r="L1824" t="s">
        <v>1255</v>
      </c>
      <c r="M1824" t="s">
        <v>1255</v>
      </c>
      <c r="N1824" t="s">
        <v>1255</v>
      </c>
      <c r="O1824" t="s">
        <v>1255</v>
      </c>
      <c r="P1824" t="s">
        <v>1255</v>
      </c>
    </row>
    <row r="1825" spans="1:16">
      <c r="A1825" t="s">
        <v>1255</v>
      </c>
      <c r="B1825" t="s">
        <v>12387</v>
      </c>
      <c r="C1825" t="s">
        <v>12388</v>
      </c>
      <c r="D1825" t="s">
        <v>12389</v>
      </c>
      <c r="E1825" t="s">
        <v>12390</v>
      </c>
      <c r="F1825" t="s">
        <v>1255</v>
      </c>
      <c r="G1825" t="s">
        <v>1255</v>
      </c>
      <c r="H1825" t="s">
        <v>1255</v>
      </c>
      <c r="I1825" t="s">
        <v>1255</v>
      </c>
      <c r="J1825" t="s">
        <v>1255</v>
      </c>
      <c r="K1825" t="s">
        <v>1255</v>
      </c>
      <c r="L1825" t="s">
        <v>1255</v>
      </c>
      <c r="M1825" t="s">
        <v>1255</v>
      </c>
      <c r="N1825" t="s">
        <v>1255</v>
      </c>
      <c r="O1825" t="s">
        <v>1255</v>
      </c>
      <c r="P1825" t="s">
        <v>1255</v>
      </c>
    </row>
    <row r="1826" spans="1:16">
      <c r="A1826" t="s">
        <v>1255</v>
      </c>
      <c r="B1826" t="s">
        <v>12391</v>
      </c>
      <c r="C1826" t="s">
        <v>12392</v>
      </c>
      <c r="D1826" t="s">
        <v>12393</v>
      </c>
      <c r="E1826" t="s">
        <v>9646</v>
      </c>
      <c r="F1826" t="s">
        <v>12394</v>
      </c>
      <c r="G1826" t="s">
        <v>1255</v>
      </c>
      <c r="H1826" t="s">
        <v>1255</v>
      </c>
      <c r="I1826" t="s">
        <v>1255</v>
      </c>
      <c r="J1826" t="s">
        <v>1255</v>
      </c>
      <c r="K1826" t="s">
        <v>1255</v>
      </c>
      <c r="L1826" t="s">
        <v>1255</v>
      </c>
      <c r="M1826" t="s">
        <v>1255</v>
      </c>
      <c r="N1826" t="s">
        <v>1255</v>
      </c>
      <c r="O1826" t="s">
        <v>1255</v>
      </c>
      <c r="P1826" t="s">
        <v>1255</v>
      </c>
    </row>
    <row r="1827" spans="1:16">
      <c r="A1827" t="s">
        <v>1255</v>
      </c>
      <c r="B1827" t="s">
        <v>12395</v>
      </c>
      <c r="C1827" t="s">
        <v>12392</v>
      </c>
      <c r="D1827" t="s">
        <v>12396</v>
      </c>
      <c r="E1827" t="s">
        <v>9646</v>
      </c>
      <c r="F1827" t="s">
        <v>12397</v>
      </c>
      <c r="G1827" t="s">
        <v>1255</v>
      </c>
      <c r="H1827" t="s">
        <v>1255</v>
      </c>
      <c r="I1827" t="s">
        <v>1255</v>
      </c>
      <c r="J1827" t="s">
        <v>1255</v>
      </c>
      <c r="K1827" t="s">
        <v>1255</v>
      </c>
      <c r="L1827" t="s">
        <v>1255</v>
      </c>
      <c r="M1827" t="s">
        <v>1255</v>
      </c>
      <c r="N1827" t="s">
        <v>1255</v>
      </c>
      <c r="O1827" t="s">
        <v>1255</v>
      </c>
      <c r="P1827" t="s">
        <v>1255</v>
      </c>
    </row>
    <row r="1828" spans="1:16">
      <c r="A1828" t="s">
        <v>1255</v>
      </c>
      <c r="B1828" t="s">
        <v>1255</v>
      </c>
      <c r="C1828" t="s">
        <v>12392</v>
      </c>
      <c r="D1828" t="s">
        <v>12398</v>
      </c>
      <c r="E1828" t="s">
        <v>9874</v>
      </c>
      <c r="F1828" t="s">
        <v>1255</v>
      </c>
      <c r="G1828" t="s">
        <v>1255</v>
      </c>
      <c r="H1828" t="s">
        <v>1255</v>
      </c>
      <c r="I1828" t="s">
        <v>1255</v>
      </c>
      <c r="J1828" t="s">
        <v>1255</v>
      </c>
      <c r="K1828" t="s">
        <v>1255</v>
      </c>
      <c r="L1828" t="s">
        <v>1255</v>
      </c>
      <c r="M1828" t="s">
        <v>1255</v>
      </c>
      <c r="N1828" t="s">
        <v>1255</v>
      </c>
      <c r="O1828" t="s">
        <v>1255</v>
      </c>
      <c r="P1828" t="s">
        <v>1255</v>
      </c>
    </row>
    <row r="1829" spans="1:16">
      <c r="A1829" t="s">
        <v>1255</v>
      </c>
      <c r="B1829" t="s">
        <v>1255</v>
      </c>
      <c r="C1829" t="s">
        <v>12392</v>
      </c>
      <c r="D1829" t="s">
        <v>12399</v>
      </c>
      <c r="E1829" t="s">
        <v>9653</v>
      </c>
      <c r="F1829" t="s">
        <v>1255</v>
      </c>
      <c r="G1829" t="s">
        <v>1255</v>
      </c>
      <c r="H1829" t="s">
        <v>1255</v>
      </c>
      <c r="I1829" t="s">
        <v>1255</v>
      </c>
      <c r="J1829" t="s">
        <v>1255</v>
      </c>
      <c r="K1829" t="s">
        <v>1255</v>
      </c>
      <c r="L1829" t="s">
        <v>1255</v>
      </c>
      <c r="M1829" t="s">
        <v>1255</v>
      </c>
      <c r="N1829" t="s">
        <v>1255</v>
      </c>
      <c r="O1829" t="s">
        <v>1255</v>
      </c>
      <c r="P1829" t="s">
        <v>1255</v>
      </c>
    </row>
    <row r="1830" spans="1:16">
      <c r="A1830" t="s">
        <v>1255</v>
      </c>
      <c r="B1830" t="s">
        <v>1255</v>
      </c>
      <c r="C1830" t="s">
        <v>12400</v>
      </c>
      <c r="D1830" t="s">
        <v>12401</v>
      </c>
      <c r="E1830" t="s">
        <v>9700</v>
      </c>
      <c r="F1830" t="s">
        <v>1255</v>
      </c>
      <c r="G1830" t="s">
        <v>1255</v>
      </c>
      <c r="H1830" t="s">
        <v>1255</v>
      </c>
      <c r="I1830" t="s">
        <v>1255</v>
      </c>
      <c r="J1830" t="s">
        <v>1255</v>
      </c>
      <c r="K1830" t="s">
        <v>1255</v>
      </c>
      <c r="L1830" t="s">
        <v>1255</v>
      </c>
      <c r="M1830" t="s">
        <v>1255</v>
      </c>
      <c r="N1830" t="s">
        <v>1255</v>
      </c>
      <c r="O1830" t="s">
        <v>1255</v>
      </c>
      <c r="P1830" t="s">
        <v>1255</v>
      </c>
    </row>
    <row r="1831" spans="1:16">
      <c r="A1831" t="s">
        <v>1255</v>
      </c>
      <c r="B1831" t="s">
        <v>1255</v>
      </c>
      <c r="C1831" t="s">
        <v>12400</v>
      </c>
      <c r="D1831" t="s">
        <v>12402</v>
      </c>
      <c r="E1831" t="s">
        <v>11915</v>
      </c>
      <c r="F1831" t="s">
        <v>1255</v>
      </c>
      <c r="G1831" t="s">
        <v>1255</v>
      </c>
      <c r="H1831" t="s">
        <v>1255</v>
      </c>
      <c r="I1831" t="s">
        <v>1255</v>
      </c>
      <c r="J1831" t="s">
        <v>1255</v>
      </c>
      <c r="K1831" t="s">
        <v>1255</v>
      </c>
      <c r="L1831" t="s">
        <v>1255</v>
      </c>
      <c r="M1831" t="s">
        <v>1255</v>
      </c>
      <c r="N1831" t="s">
        <v>1255</v>
      </c>
      <c r="O1831" t="s">
        <v>1255</v>
      </c>
      <c r="P1831" t="s">
        <v>1255</v>
      </c>
    </row>
    <row r="1832" spans="1:16">
      <c r="A1832" t="s">
        <v>1255</v>
      </c>
      <c r="B1832" t="s">
        <v>1255</v>
      </c>
      <c r="C1832" t="s">
        <v>12403</v>
      </c>
      <c r="D1832" t="s">
        <v>12404</v>
      </c>
      <c r="E1832" t="s">
        <v>11915</v>
      </c>
      <c r="F1832" t="s">
        <v>1255</v>
      </c>
      <c r="G1832" t="s">
        <v>1255</v>
      </c>
      <c r="H1832" t="s">
        <v>1255</v>
      </c>
      <c r="I1832" t="s">
        <v>1255</v>
      </c>
      <c r="J1832" t="s">
        <v>1255</v>
      </c>
      <c r="K1832" t="s">
        <v>1255</v>
      </c>
      <c r="L1832" t="s">
        <v>1255</v>
      </c>
      <c r="M1832" t="s">
        <v>1255</v>
      </c>
      <c r="N1832" t="s">
        <v>1255</v>
      </c>
      <c r="O1832" t="s">
        <v>1255</v>
      </c>
      <c r="P1832" t="s">
        <v>1255</v>
      </c>
    </row>
    <row r="1833" spans="1:16">
      <c r="A1833" t="s">
        <v>1255</v>
      </c>
      <c r="B1833" t="s">
        <v>1255</v>
      </c>
      <c r="C1833" t="s">
        <v>12405</v>
      </c>
      <c r="D1833" t="s">
        <v>12406</v>
      </c>
      <c r="E1833" t="s">
        <v>9705</v>
      </c>
      <c r="F1833" t="s">
        <v>1255</v>
      </c>
      <c r="G1833" t="s">
        <v>1255</v>
      </c>
      <c r="H1833" t="s">
        <v>1255</v>
      </c>
      <c r="I1833" t="s">
        <v>1255</v>
      </c>
      <c r="J1833" t="s">
        <v>1255</v>
      </c>
      <c r="K1833" t="s">
        <v>1255</v>
      </c>
      <c r="L1833" t="s">
        <v>1255</v>
      </c>
      <c r="M1833" t="s">
        <v>1255</v>
      </c>
      <c r="N1833" t="s">
        <v>1255</v>
      </c>
      <c r="O1833" t="s">
        <v>1255</v>
      </c>
      <c r="P1833" t="s">
        <v>1255</v>
      </c>
    </row>
    <row r="1834" spans="1:16">
      <c r="A1834" t="s">
        <v>1255</v>
      </c>
      <c r="B1834" t="s">
        <v>1255</v>
      </c>
      <c r="C1834" t="s">
        <v>12407</v>
      </c>
      <c r="D1834" t="s">
        <v>12408</v>
      </c>
      <c r="E1834" t="s">
        <v>9828</v>
      </c>
      <c r="F1834" t="s">
        <v>9646</v>
      </c>
      <c r="G1834" t="s">
        <v>1255</v>
      </c>
      <c r="H1834" t="s">
        <v>1255</v>
      </c>
      <c r="I1834" t="s">
        <v>1255</v>
      </c>
      <c r="J1834" t="s">
        <v>1255</v>
      </c>
      <c r="K1834" t="s">
        <v>1255</v>
      </c>
      <c r="L1834" t="s">
        <v>1255</v>
      </c>
      <c r="M1834" t="s">
        <v>1255</v>
      </c>
      <c r="N1834" t="s">
        <v>1255</v>
      </c>
      <c r="O1834" t="s">
        <v>1255</v>
      </c>
      <c r="P1834" t="s">
        <v>1255</v>
      </c>
    </row>
    <row r="1835" spans="1:16">
      <c r="A1835" t="s">
        <v>1255</v>
      </c>
      <c r="B1835" t="s">
        <v>1255</v>
      </c>
      <c r="C1835" t="s">
        <v>12407</v>
      </c>
      <c r="D1835" t="s">
        <v>12409</v>
      </c>
      <c r="E1835" t="s">
        <v>9737</v>
      </c>
      <c r="F1835" t="s">
        <v>1255</v>
      </c>
      <c r="G1835" t="s">
        <v>1255</v>
      </c>
      <c r="H1835" t="s">
        <v>1255</v>
      </c>
      <c r="I1835" t="s">
        <v>1255</v>
      </c>
      <c r="J1835" t="s">
        <v>1255</v>
      </c>
      <c r="K1835" t="s">
        <v>1255</v>
      </c>
      <c r="L1835" t="s">
        <v>1255</v>
      </c>
      <c r="M1835" t="s">
        <v>1255</v>
      </c>
      <c r="N1835" t="s">
        <v>1255</v>
      </c>
      <c r="O1835" t="s">
        <v>1255</v>
      </c>
      <c r="P1835" t="s">
        <v>1255</v>
      </c>
    </row>
    <row r="1836" spans="1:16">
      <c r="A1836" t="s">
        <v>1255</v>
      </c>
      <c r="B1836" t="s">
        <v>10308</v>
      </c>
      <c r="C1836" t="s">
        <v>12407</v>
      </c>
      <c r="D1836" t="s">
        <v>12410</v>
      </c>
      <c r="E1836" t="s">
        <v>9646</v>
      </c>
      <c r="F1836" t="s">
        <v>12411</v>
      </c>
      <c r="G1836" t="s">
        <v>1255</v>
      </c>
      <c r="H1836" t="s">
        <v>1255</v>
      </c>
      <c r="I1836" t="s">
        <v>1255</v>
      </c>
      <c r="J1836" t="s">
        <v>1255</v>
      </c>
      <c r="K1836" t="s">
        <v>1255</v>
      </c>
      <c r="L1836" t="s">
        <v>1255</v>
      </c>
      <c r="M1836" t="s">
        <v>1255</v>
      </c>
      <c r="N1836" t="s">
        <v>1255</v>
      </c>
      <c r="O1836" t="s">
        <v>1255</v>
      </c>
      <c r="P1836" t="s">
        <v>1255</v>
      </c>
    </row>
    <row r="1837" spans="1:16">
      <c r="A1837" t="s">
        <v>1255</v>
      </c>
      <c r="B1837" t="s">
        <v>1255</v>
      </c>
      <c r="C1837" t="s">
        <v>12407</v>
      </c>
      <c r="D1837" t="s">
        <v>12412</v>
      </c>
      <c r="E1837" t="s">
        <v>9828</v>
      </c>
      <c r="F1837" t="s">
        <v>1255</v>
      </c>
      <c r="G1837" t="s">
        <v>9646</v>
      </c>
      <c r="H1837" t="s">
        <v>1255</v>
      </c>
      <c r="I1837" t="s">
        <v>1255</v>
      </c>
      <c r="J1837" t="s">
        <v>1255</v>
      </c>
      <c r="K1837" t="s">
        <v>1255</v>
      </c>
      <c r="L1837" t="s">
        <v>1255</v>
      </c>
      <c r="M1837" t="s">
        <v>1255</v>
      </c>
      <c r="N1837" t="s">
        <v>1255</v>
      </c>
      <c r="O1837" t="s">
        <v>1255</v>
      </c>
      <c r="P1837" t="s">
        <v>1255</v>
      </c>
    </row>
    <row r="1838" spans="1:16">
      <c r="A1838" t="s">
        <v>1255</v>
      </c>
      <c r="B1838" t="s">
        <v>1255</v>
      </c>
      <c r="C1838" t="s">
        <v>12407</v>
      </c>
      <c r="D1838" t="s">
        <v>12413</v>
      </c>
      <c r="E1838" t="s">
        <v>12414</v>
      </c>
      <c r="F1838" t="s">
        <v>1255</v>
      </c>
      <c r="G1838" t="s">
        <v>1255</v>
      </c>
      <c r="H1838" t="s">
        <v>1255</v>
      </c>
      <c r="I1838" t="s">
        <v>1255</v>
      </c>
      <c r="J1838" t="s">
        <v>1255</v>
      </c>
      <c r="K1838" t="s">
        <v>1255</v>
      </c>
      <c r="L1838" t="s">
        <v>1255</v>
      </c>
      <c r="M1838" t="s">
        <v>1255</v>
      </c>
      <c r="N1838" t="s">
        <v>1255</v>
      </c>
      <c r="O1838" t="s">
        <v>1255</v>
      </c>
      <c r="P1838" t="s">
        <v>1255</v>
      </c>
    </row>
    <row r="1839" spans="1:16">
      <c r="A1839" t="s">
        <v>1255</v>
      </c>
      <c r="B1839" t="s">
        <v>1255</v>
      </c>
      <c r="C1839" t="s">
        <v>12407</v>
      </c>
      <c r="D1839" t="s">
        <v>12415</v>
      </c>
      <c r="E1839" t="s">
        <v>9680</v>
      </c>
      <c r="F1839" t="s">
        <v>1255</v>
      </c>
      <c r="G1839" t="s">
        <v>1255</v>
      </c>
      <c r="H1839" t="s">
        <v>1255</v>
      </c>
      <c r="I1839" t="s">
        <v>1255</v>
      </c>
      <c r="J1839" t="s">
        <v>1255</v>
      </c>
      <c r="K1839" t="s">
        <v>1255</v>
      </c>
      <c r="L1839" t="s">
        <v>1255</v>
      </c>
      <c r="M1839" t="s">
        <v>1255</v>
      </c>
      <c r="N1839" t="s">
        <v>1255</v>
      </c>
      <c r="O1839" t="s">
        <v>1255</v>
      </c>
      <c r="P1839" t="s">
        <v>1255</v>
      </c>
    </row>
    <row r="1840" spans="1:16">
      <c r="A1840" t="s">
        <v>1255</v>
      </c>
      <c r="B1840" t="s">
        <v>1255</v>
      </c>
      <c r="C1840" t="s">
        <v>12416</v>
      </c>
      <c r="D1840" t="s">
        <v>12417</v>
      </c>
      <c r="E1840" t="s">
        <v>9737</v>
      </c>
      <c r="F1840" t="s">
        <v>9646</v>
      </c>
      <c r="G1840" t="s">
        <v>1255</v>
      </c>
      <c r="H1840" t="s">
        <v>1255</v>
      </c>
      <c r="I1840" t="s">
        <v>1255</v>
      </c>
      <c r="J1840" t="s">
        <v>1255</v>
      </c>
      <c r="K1840" t="s">
        <v>1255</v>
      </c>
      <c r="L1840" t="s">
        <v>1255</v>
      </c>
      <c r="M1840" t="s">
        <v>1255</v>
      </c>
      <c r="N1840" t="s">
        <v>1255</v>
      </c>
      <c r="O1840" t="s">
        <v>1255</v>
      </c>
      <c r="P1840" t="s">
        <v>1255</v>
      </c>
    </row>
    <row r="1841" spans="1:16">
      <c r="A1841" t="s">
        <v>1255</v>
      </c>
      <c r="B1841" t="s">
        <v>1255</v>
      </c>
      <c r="C1841" t="s">
        <v>12416</v>
      </c>
      <c r="D1841" t="s">
        <v>12418</v>
      </c>
      <c r="E1841" t="s">
        <v>9705</v>
      </c>
      <c r="F1841" t="s">
        <v>9646</v>
      </c>
      <c r="G1841" t="s">
        <v>1255</v>
      </c>
      <c r="H1841" t="s">
        <v>1255</v>
      </c>
      <c r="I1841" t="s">
        <v>1255</v>
      </c>
      <c r="J1841" t="s">
        <v>1255</v>
      </c>
      <c r="K1841" t="s">
        <v>1255</v>
      </c>
      <c r="L1841" t="s">
        <v>1255</v>
      </c>
      <c r="M1841" t="s">
        <v>1255</v>
      </c>
      <c r="N1841" t="s">
        <v>1255</v>
      </c>
      <c r="O1841" t="s">
        <v>1255</v>
      </c>
      <c r="P1841" t="s">
        <v>1255</v>
      </c>
    </row>
    <row r="1842" spans="1:16">
      <c r="A1842" t="s">
        <v>1255</v>
      </c>
      <c r="B1842" t="s">
        <v>1255</v>
      </c>
      <c r="C1842" t="s">
        <v>12416</v>
      </c>
      <c r="D1842" t="s">
        <v>12419</v>
      </c>
      <c r="E1842" t="s">
        <v>9700</v>
      </c>
      <c r="F1842" t="s">
        <v>9646</v>
      </c>
      <c r="G1842" t="s">
        <v>1255</v>
      </c>
      <c r="H1842" t="s">
        <v>1255</v>
      </c>
      <c r="I1842" t="s">
        <v>1255</v>
      </c>
      <c r="J1842" t="s">
        <v>1255</v>
      </c>
      <c r="K1842" t="s">
        <v>1255</v>
      </c>
      <c r="L1842" t="s">
        <v>1255</v>
      </c>
      <c r="M1842" t="s">
        <v>1255</v>
      </c>
      <c r="N1842" t="s">
        <v>1255</v>
      </c>
      <c r="O1842" t="s">
        <v>1255</v>
      </c>
      <c r="P1842" t="s">
        <v>1255</v>
      </c>
    </row>
    <row r="1843" spans="1:16">
      <c r="A1843" t="s">
        <v>1255</v>
      </c>
      <c r="B1843" t="s">
        <v>1255</v>
      </c>
      <c r="C1843" t="s">
        <v>12416</v>
      </c>
      <c r="D1843" t="s">
        <v>12420</v>
      </c>
      <c r="E1843" t="s">
        <v>9680</v>
      </c>
      <c r="F1843" t="s">
        <v>9646</v>
      </c>
      <c r="G1843" t="s">
        <v>1255</v>
      </c>
      <c r="H1843" t="s">
        <v>1255</v>
      </c>
      <c r="I1843" t="s">
        <v>1255</v>
      </c>
      <c r="J1843" t="s">
        <v>1255</v>
      </c>
      <c r="K1843" t="s">
        <v>1255</v>
      </c>
      <c r="L1843" t="s">
        <v>1255</v>
      </c>
      <c r="M1843" t="s">
        <v>1255</v>
      </c>
      <c r="N1843" t="s">
        <v>1255</v>
      </c>
      <c r="O1843" t="s">
        <v>1255</v>
      </c>
      <c r="P1843" t="s">
        <v>1255</v>
      </c>
    </row>
    <row r="1844" spans="1:16">
      <c r="A1844" t="s">
        <v>1255</v>
      </c>
      <c r="B1844" t="s">
        <v>12421</v>
      </c>
      <c r="C1844" t="s">
        <v>12416</v>
      </c>
      <c r="D1844" t="s">
        <v>12422</v>
      </c>
      <c r="E1844" t="s">
        <v>9730</v>
      </c>
      <c r="F1844" t="s">
        <v>9646</v>
      </c>
      <c r="G1844" t="s">
        <v>1255</v>
      </c>
      <c r="H1844" t="s">
        <v>1255</v>
      </c>
      <c r="I1844" t="s">
        <v>1255</v>
      </c>
      <c r="J1844" t="s">
        <v>1255</v>
      </c>
      <c r="K1844" t="s">
        <v>1255</v>
      </c>
      <c r="L1844" t="s">
        <v>1255</v>
      </c>
      <c r="M1844" t="s">
        <v>1255</v>
      </c>
      <c r="N1844" t="s">
        <v>1255</v>
      </c>
      <c r="O1844" t="s">
        <v>1255</v>
      </c>
      <c r="P1844" t="s">
        <v>1255</v>
      </c>
    </row>
    <row r="1845" spans="1:16">
      <c r="A1845" t="s">
        <v>1255</v>
      </c>
      <c r="B1845" t="s">
        <v>1255</v>
      </c>
      <c r="C1845" t="s">
        <v>12416</v>
      </c>
      <c r="D1845" t="s">
        <v>12423</v>
      </c>
      <c r="E1845" t="s">
        <v>9813</v>
      </c>
      <c r="F1845" t="s">
        <v>9646</v>
      </c>
      <c r="G1845" t="s">
        <v>1255</v>
      </c>
      <c r="H1845" t="s">
        <v>1255</v>
      </c>
      <c r="I1845" t="s">
        <v>1255</v>
      </c>
      <c r="J1845" t="s">
        <v>1255</v>
      </c>
      <c r="K1845" t="s">
        <v>1255</v>
      </c>
      <c r="L1845" t="s">
        <v>1255</v>
      </c>
      <c r="M1845" t="s">
        <v>1255</v>
      </c>
      <c r="N1845" t="s">
        <v>1255</v>
      </c>
      <c r="O1845" t="s">
        <v>1255</v>
      </c>
      <c r="P1845" t="s">
        <v>1255</v>
      </c>
    </row>
    <row r="1846" spans="1:16">
      <c r="A1846" t="s">
        <v>1255</v>
      </c>
      <c r="B1846" t="s">
        <v>1255</v>
      </c>
      <c r="C1846" t="s">
        <v>12416</v>
      </c>
      <c r="D1846" t="s">
        <v>12424</v>
      </c>
      <c r="E1846" t="s">
        <v>9813</v>
      </c>
      <c r="F1846" t="s">
        <v>9646</v>
      </c>
      <c r="G1846" t="s">
        <v>1255</v>
      </c>
      <c r="H1846" t="s">
        <v>1255</v>
      </c>
      <c r="I1846" t="s">
        <v>1255</v>
      </c>
      <c r="J1846" t="s">
        <v>1255</v>
      </c>
      <c r="K1846" t="s">
        <v>1255</v>
      </c>
      <c r="L1846" t="s">
        <v>1255</v>
      </c>
      <c r="M1846" t="s">
        <v>1255</v>
      </c>
      <c r="N1846" t="s">
        <v>1255</v>
      </c>
      <c r="O1846" t="s">
        <v>1255</v>
      </c>
      <c r="P1846" t="s">
        <v>1255</v>
      </c>
    </row>
    <row r="1847" spans="1:16">
      <c r="A1847" t="s">
        <v>1255</v>
      </c>
      <c r="B1847" t="s">
        <v>1255</v>
      </c>
      <c r="C1847" t="s">
        <v>12416</v>
      </c>
      <c r="D1847" t="s">
        <v>12421</v>
      </c>
      <c r="E1847" t="s">
        <v>9813</v>
      </c>
      <c r="F1847" t="s">
        <v>9646</v>
      </c>
      <c r="G1847" t="s">
        <v>1255</v>
      </c>
      <c r="H1847" t="s">
        <v>1255</v>
      </c>
      <c r="I1847" t="s">
        <v>1255</v>
      </c>
      <c r="J1847" t="s">
        <v>1255</v>
      </c>
      <c r="K1847" t="s">
        <v>1255</v>
      </c>
      <c r="L1847" t="s">
        <v>1255</v>
      </c>
      <c r="M1847" t="s">
        <v>1255</v>
      </c>
      <c r="N1847" t="s">
        <v>1255</v>
      </c>
      <c r="O1847" t="s">
        <v>1255</v>
      </c>
      <c r="P1847" t="s">
        <v>1255</v>
      </c>
    </row>
    <row r="1848" spans="1:16">
      <c r="A1848" t="s">
        <v>1255</v>
      </c>
      <c r="B1848" t="s">
        <v>1255</v>
      </c>
      <c r="C1848" t="s">
        <v>12416</v>
      </c>
      <c r="D1848" t="s">
        <v>12425</v>
      </c>
      <c r="E1848" t="s">
        <v>11123</v>
      </c>
      <c r="F1848" t="s">
        <v>9646</v>
      </c>
      <c r="G1848" t="s">
        <v>1255</v>
      </c>
      <c r="H1848" t="s">
        <v>1255</v>
      </c>
      <c r="I1848" t="s">
        <v>1255</v>
      </c>
      <c r="J1848" t="s">
        <v>1255</v>
      </c>
      <c r="K1848" t="s">
        <v>1255</v>
      </c>
      <c r="L1848" t="s">
        <v>1255</v>
      </c>
      <c r="M1848" t="s">
        <v>1255</v>
      </c>
      <c r="N1848" t="s">
        <v>1255</v>
      </c>
      <c r="O1848" t="s">
        <v>1255</v>
      </c>
      <c r="P1848" t="s">
        <v>1255</v>
      </c>
    </row>
    <row r="1849" spans="1:16">
      <c r="A1849" t="s">
        <v>1255</v>
      </c>
      <c r="B1849" t="s">
        <v>1255</v>
      </c>
      <c r="C1849" t="s">
        <v>12416</v>
      </c>
      <c r="D1849" t="s">
        <v>12426</v>
      </c>
      <c r="E1849" t="s">
        <v>11123</v>
      </c>
      <c r="F1849" t="s">
        <v>9646</v>
      </c>
      <c r="G1849" t="s">
        <v>1255</v>
      </c>
      <c r="H1849" t="s">
        <v>1255</v>
      </c>
      <c r="I1849" t="s">
        <v>1255</v>
      </c>
      <c r="J1849" t="s">
        <v>1255</v>
      </c>
      <c r="K1849" t="s">
        <v>1255</v>
      </c>
      <c r="L1849" t="s">
        <v>1255</v>
      </c>
      <c r="M1849" t="s">
        <v>1255</v>
      </c>
      <c r="N1849" t="s">
        <v>1255</v>
      </c>
      <c r="O1849" t="s">
        <v>1255</v>
      </c>
      <c r="P1849" t="s">
        <v>1255</v>
      </c>
    </row>
    <row r="1850" spans="1:16">
      <c r="A1850" t="s">
        <v>1255</v>
      </c>
      <c r="B1850" t="s">
        <v>1255</v>
      </c>
      <c r="C1850" t="s">
        <v>12416</v>
      </c>
      <c r="D1850" t="s">
        <v>12427</v>
      </c>
      <c r="E1850" t="s">
        <v>11123</v>
      </c>
      <c r="F1850" t="s">
        <v>9646</v>
      </c>
      <c r="G1850" t="s">
        <v>1255</v>
      </c>
      <c r="H1850" t="s">
        <v>1255</v>
      </c>
      <c r="I1850" t="s">
        <v>1255</v>
      </c>
      <c r="J1850" t="s">
        <v>1255</v>
      </c>
      <c r="K1850" t="s">
        <v>1255</v>
      </c>
      <c r="L1850" t="s">
        <v>1255</v>
      </c>
      <c r="M1850" t="s">
        <v>1255</v>
      </c>
      <c r="N1850" t="s">
        <v>1255</v>
      </c>
      <c r="O1850" t="s">
        <v>1255</v>
      </c>
      <c r="P1850" t="s">
        <v>1255</v>
      </c>
    </row>
    <row r="1851" spans="1:16">
      <c r="A1851" t="s">
        <v>1255</v>
      </c>
      <c r="B1851" t="s">
        <v>1255</v>
      </c>
      <c r="C1851" t="s">
        <v>12416</v>
      </c>
      <c r="D1851" t="s">
        <v>12428</v>
      </c>
      <c r="E1851" t="s">
        <v>11123</v>
      </c>
      <c r="F1851" t="s">
        <v>9646</v>
      </c>
      <c r="G1851" t="s">
        <v>1255</v>
      </c>
      <c r="H1851" t="s">
        <v>1255</v>
      </c>
      <c r="I1851" t="s">
        <v>1255</v>
      </c>
      <c r="J1851" t="s">
        <v>1255</v>
      </c>
      <c r="K1851" t="s">
        <v>1255</v>
      </c>
      <c r="L1851" t="s">
        <v>1255</v>
      </c>
      <c r="M1851" t="s">
        <v>1255</v>
      </c>
      <c r="N1851" t="s">
        <v>1255</v>
      </c>
      <c r="O1851" t="s">
        <v>1255</v>
      </c>
      <c r="P1851" t="s">
        <v>1255</v>
      </c>
    </row>
    <row r="1852" spans="1:16">
      <c r="A1852" t="s">
        <v>1255</v>
      </c>
      <c r="B1852" t="s">
        <v>1255</v>
      </c>
      <c r="C1852" t="s">
        <v>12416</v>
      </c>
      <c r="D1852" t="s">
        <v>12429</v>
      </c>
      <c r="E1852" t="s">
        <v>9682</v>
      </c>
      <c r="F1852" t="s">
        <v>9646</v>
      </c>
      <c r="G1852" t="s">
        <v>1255</v>
      </c>
      <c r="H1852" t="s">
        <v>1255</v>
      </c>
      <c r="I1852" t="s">
        <v>1255</v>
      </c>
      <c r="J1852" t="s">
        <v>1255</v>
      </c>
      <c r="K1852" t="s">
        <v>1255</v>
      </c>
      <c r="L1852" t="s">
        <v>1255</v>
      </c>
      <c r="M1852" t="s">
        <v>1255</v>
      </c>
      <c r="N1852" t="s">
        <v>1255</v>
      </c>
      <c r="O1852" t="s">
        <v>1255</v>
      </c>
      <c r="P1852" t="s">
        <v>1255</v>
      </c>
    </row>
    <row r="1853" spans="1:16">
      <c r="A1853" t="s">
        <v>1255</v>
      </c>
      <c r="B1853" t="s">
        <v>1255</v>
      </c>
      <c r="C1853" t="s">
        <v>12416</v>
      </c>
      <c r="D1853" t="s">
        <v>12430</v>
      </c>
      <c r="E1853" t="s">
        <v>9680</v>
      </c>
      <c r="F1853" t="s">
        <v>1255</v>
      </c>
      <c r="G1853" t="s">
        <v>1255</v>
      </c>
      <c r="H1853" t="s">
        <v>1255</v>
      </c>
      <c r="I1853" t="s">
        <v>1255</v>
      </c>
      <c r="J1853" t="s">
        <v>1255</v>
      </c>
      <c r="K1853" t="s">
        <v>1255</v>
      </c>
      <c r="L1853" t="s">
        <v>1255</v>
      </c>
      <c r="M1853" t="s">
        <v>1255</v>
      </c>
      <c r="N1853" t="s">
        <v>1255</v>
      </c>
      <c r="O1853" t="s">
        <v>1255</v>
      </c>
      <c r="P1853" t="s">
        <v>1255</v>
      </c>
    </row>
    <row r="1854" spans="1:16">
      <c r="A1854" t="s">
        <v>1255</v>
      </c>
      <c r="B1854" t="s">
        <v>1255</v>
      </c>
      <c r="C1854" t="s">
        <v>12431</v>
      </c>
      <c r="D1854" t="s">
        <v>12432</v>
      </c>
      <c r="E1854" t="s">
        <v>9645</v>
      </c>
      <c r="F1854" t="s">
        <v>9646</v>
      </c>
      <c r="G1854" t="s">
        <v>1255</v>
      </c>
      <c r="H1854" t="s">
        <v>1255</v>
      </c>
      <c r="I1854" t="s">
        <v>1255</v>
      </c>
      <c r="J1854" t="s">
        <v>1255</v>
      </c>
      <c r="K1854" t="s">
        <v>1255</v>
      </c>
      <c r="L1854" t="s">
        <v>1255</v>
      </c>
      <c r="M1854" t="s">
        <v>1255</v>
      </c>
      <c r="N1854" t="s">
        <v>1255</v>
      </c>
      <c r="O1854" t="s">
        <v>1255</v>
      </c>
      <c r="P1854" t="s">
        <v>1255</v>
      </c>
    </row>
    <row r="1855" spans="1:16">
      <c r="A1855" t="s">
        <v>1255</v>
      </c>
      <c r="B1855" t="s">
        <v>1255</v>
      </c>
      <c r="C1855" t="s">
        <v>12431</v>
      </c>
      <c r="D1855" t="s">
        <v>12433</v>
      </c>
      <c r="E1855" t="s">
        <v>9680</v>
      </c>
      <c r="F1855" t="s">
        <v>9646</v>
      </c>
      <c r="G1855" t="s">
        <v>1255</v>
      </c>
      <c r="H1855" t="s">
        <v>1255</v>
      </c>
      <c r="I1855" t="s">
        <v>1255</v>
      </c>
      <c r="J1855" t="s">
        <v>1255</v>
      </c>
      <c r="K1855" t="s">
        <v>1255</v>
      </c>
      <c r="L1855" t="s">
        <v>1255</v>
      </c>
      <c r="M1855" t="s">
        <v>1255</v>
      </c>
      <c r="N1855" t="s">
        <v>1255</v>
      </c>
      <c r="O1855" t="s">
        <v>1255</v>
      </c>
      <c r="P1855" t="s">
        <v>1255</v>
      </c>
    </row>
    <row r="1856" spans="1:16">
      <c r="A1856" t="s">
        <v>1255</v>
      </c>
      <c r="B1856" t="s">
        <v>12434</v>
      </c>
      <c r="C1856" t="s">
        <v>12431</v>
      </c>
      <c r="D1856" t="s">
        <v>12435</v>
      </c>
      <c r="E1856" t="s">
        <v>10003</v>
      </c>
      <c r="F1856" t="s">
        <v>1255</v>
      </c>
      <c r="G1856" t="s">
        <v>1255</v>
      </c>
      <c r="H1856" t="s">
        <v>1255</v>
      </c>
      <c r="I1856" t="s">
        <v>1255</v>
      </c>
      <c r="J1856" t="s">
        <v>1255</v>
      </c>
      <c r="K1856" t="s">
        <v>1255</v>
      </c>
      <c r="L1856" t="s">
        <v>1255</v>
      </c>
      <c r="M1856" t="s">
        <v>1255</v>
      </c>
      <c r="N1856" t="s">
        <v>1255</v>
      </c>
      <c r="O1856" t="s">
        <v>1255</v>
      </c>
      <c r="P1856" t="s">
        <v>1255</v>
      </c>
    </row>
    <row r="1857" spans="1:16">
      <c r="A1857" t="s">
        <v>1255</v>
      </c>
      <c r="B1857" t="s">
        <v>1255</v>
      </c>
      <c r="C1857" t="s">
        <v>12431</v>
      </c>
      <c r="D1857" t="s">
        <v>12436</v>
      </c>
      <c r="E1857" t="s">
        <v>9646</v>
      </c>
      <c r="F1857" t="s">
        <v>12437</v>
      </c>
      <c r="G1857" t="s">
        <v>1255</v>
      </c>
      <c r="H1857" t="s">
        <v>1255</v>
      </c>
      <c r="I1857" t="s">
        <v>1255</v>
      </c>
      <c r="J1857" t="s">
        <v>1255</v>
      </c>
      <c r="K1857" t="s">
        <v>1255</v>
      </c>
      <c r="L1857" t="s">
        <v>1255</v>
      </c>
      <c r="M1857" t="s">
        <v>1255</v>
      </c>
      <c r="N1857" t="s">
        <v>1255</v>
      </c>
      <c r="O1857" t="s">
        <v>1255</v>
      </c>
      <c r="P1857" t="s">
        <v>1255</v>
      </c>
    </row>
    <row r="1858" spans="1:16">
      <c r="A1858" t="s">
        <v>1255</v>
      </c>
      <c r="B1858" t="s">
        <v>1255</v>
      </c>
      <c r="C1858" t="s">
        <v>12431</v>
      </c>
      <c r="D1858" t="s">
        <v>12438</v>
      </c>
      <c r="E1858" t="s">
        <v>9646</v>
      </c>
      <c r="F1858" t="s">
        <v>9663</v>
      </c>
      <c r="G1858" t="s">
        <v>1255</v>
      </c>
      <c r="H1858" t="s">
        <v>1255</v>
      </c>
      <c r="I1858" t="s">
        <v>1255</v>
      </c>
      <c r="J1858" t="s">
        <v>1255</v>
      </c>
      <c r="K1858" t="s">
        <v>1255</v>
      </c>
      <c r="L1858" t="s">
        <v>1255</v>
      </c>
      <c r="M1858" t="s">
        <v>1255</v>
      </c>
      <c r="N1858" t="s">
        <v>1255</v>
      </c>
      <c r="O1858" t="s">
        <v>1255</v>
      </c>
      <c r="P1858" t="s">
        <v>1255</v>
      </c>
    </row>
    <row r="1859" spans="1:16">
      <c r="A1859" t="s">
        <v>1255</v>
      </c>
      <c r="B1859" t="s">
        <v>1255</v>
      </c>
      <c r="C1859" t="s">
        <v>12439</v>
      </c>
      <c r="D1859" t="s">
        <v>12440</v>
      </c>
      <c r="E1859" t="s">
        <v>11123</v>
      </c>
      <c r="F1859" t="s">
        <v>1255</v>
      </c>
      <c r="G1859" t="s">
        <v>1255</v>
      </c>
      <c r="H1859" t="s">
        <v>1255</v>
      </c>
      <c r="I1859" t="s">
        <v>1255</v>
      </c>
      <c r="J1859" t="s">
        <v>1255</v>
      </c>
      <c r="K1859" t="s">
        <v>1255</v>
      </c>
      <c r="L1859" t="s">
        <v>1255</v>
      </c>
      <c r="M1859" t="s">
        <v>1255</v>
      </c>
      <c r="N1859" t="s">
        <v>1255</v>
      </c>
      <c r="O1859" t="s">
        <v>1255</v>
      </c>
      <c r="P1859" t="s">
        <v>1255</v>
      </c>
    </row>
    <row r="1860" spans="1:16">
      <c r="A1860" t="s">
        <v>1255</v>
      </c>
      <c r="B1860" t="s">
        <v>1255</v>
      </c>
      <c r="C1860" t="s">
        <v>12439</v>
      </c>
      <c r="D1860" t="s">
        <v>12441</v>
      </c>
      <c r="E1860" t="s">
        <v>10003</v>
      </c>
      <c r="F1860" t="s">
        <v>1255</v>
      </c>
      <c r="G1860" t="s">
        <v>1255</v>
      </c>
      <c r="H1860" t="s">
        <v>1255</v>
      </c>
      <c r="I1860" t="s">
        <v>1255</v>
      </c>
      <c r="J1860" t="s">
        <v>1255</v>
      </c>
      <c r="K1860" t="s">
        <v>1255</v>
      </c>
      <c r="L1860" t="s">
        <v>12442</v>
      </c>
      <c r="M1860" t="s">
        <v>9646</v>
      </c>
      <c r="N1860" t="s">
        <v>1255</v>
      </c>
      <c r="O1860" t="s">
        <v>1255</v>
      </c>
      <c r="P1860" t="s">
        <v>1255</v>
      </c>
    </row>
    <row r="1861" spans="1:16">
      <c r="A1861" t="s">
        <v>1255</v>
      </c>
      <c r="B1861" t="s">
        <v>1255</v>
      </c>
      <c r="C1861" t="s">
        <v>12439</v>
      </c>
      <c r="D1861" t="s">
        <v>12443</v>
      </c>
      <c r="E1861" t="s">
        <v>9797</v>
      </c>
      <c r="F1861" t="s">
        <v>1255</v>
      </c>
      <c r="G1861" t="s">
        <v>1255</v>
      </c>
      <c r="H1861" t="s">
        <v>1255</v>
      </c>
      <c r="I1861" t="s">
        <v>1255</v>
      </c>
      <c r="J1861" t="s">
        <v>1255</v>
      </c>
      <c r="K1861" t="s">
        <v>12439</v>
      </c>
      <c r="L1861" t="s">
        <v>12444</v>
      </c>
      <c r="M1861" t="s">
        <v>9646</v>
      </c>
      <c r="N1861" t="s">
        <v>1255</v>
      </c>
      <c r="O1861" t="s">
        <v>1255</v>
      </c>
      <c r="P1861" t="s">
        <v>1255</v>
      </c>
    </row>
    <row r="1862" spans="1:16">
      <c r="A1862" t="s">
        <v>1255</v>
      </c>
      <c r="B1862" t="s">
        <v>1255</v>
      </c>
      <c r="C1862" t="s">
        <v>12439</v>
      </c>
      <c r="D1862" t="s">
        <v>12445</v>
      </c>
      <c r="E1862" t="s">
        <v>9797</v>
      </c>
      <c r="F1862" t="s">
        <v>1255</v>
      </c>
      <c r="G1862" t="s">
        <v>1255</v>
      </c>
      <c r="H1862" t="s">
        <v>1255</v>
      </c>
      <c r="I1862" t="s">
        <v>1255</v>
      </c>
      <c r="J1862" t="s">
        <v>1255</v>
      </c>
      <c r="K1862" t="s">
        <v>12439</v>
      </c>
      <c r="L1862" t="s">
        <v>12446</v>
      </c>
      <c r="M1862" t="s">
        <v>9646</v>
      </c>
      <c r="N1862" t="s">
        <v>1255</v>
      </c>
      <c r="O1862" t="s">
        <v>1255</v>
      </c>
      <c r="P1862" t="s">
        <v>1255</v>
      </c>
    </row>
    <row r="1863" spans="1:16">
      <c r="A1863" t="s">
        <v>1255</v>
      </c>
      <c r="B1863" t="s">
        <v>1255</v>
      </c>
      <c r="C1863" t="s">
        <v>12439</v>
      </c>
      <c r="D1863" t="s">
        <v>12447</v>
      </c>
      <c r="E1863" t="s">
        <v>9797</v>
      </c>
      <c r="F1863" t="s">
        <v>1255</v>
      </c>
      <c r="G1863" t="s">
        <v>1255</v>
      </c>
      <c r="H1863" t="s">
        <v>1255</v>
      </c>
      <c r="I1863" t="s">
        <v>1255</v>
      </c>
      <c r="J1863" t="s">
        <v>1255</v>
      </c>
      <c r="K1863" t="s">
        <v>1255</v>
      </c>
      <c r="L1863" t="s">
        <v>1255</v>
      </c>
      <c r="M1863" t="s">
        <v>1255</v>
      </c>
      <c r="N1863" t="s">
        <v>1255</v>
      </c>
      <c r="O1863" t="s">
        <v>1255</v>
      </c>
      <c r="P1863" t="s">
        <v>1255</v>
      </c>
    </row>
    <row r="1864" spans="1:16">
      <c r="A1864" t="s">
        <v>1255</v>
      </c>
      <c r="B1864" t="s">
        <v>1255</v>
      </c>
      <c r="C1864" t="s">
        <v>12439</v>
      </c>
      <c r="D1864" t="s">
        <v>12448</v>
      </c>
      <c r="E1864" t="s">
        <v>9797</v>
      </c>
      <c r="F1864" t="s">
        <v>1255</v>
      </c>
      <c r="G1864" t="s">
        <v>1255</v>
      </c>
      <c r="H1864" t="s">
        <v>1255</v>
      </c>
      <c r="I1864" t="s">
        <v>1255</v>
      </c>
      <c r="J1864" t="s">
        <v>1255</v>
      </c>
      <c r="K1864" t="s">
        <v>1255</v>
      </c>
      <c r="L1864" t="s">
        <v>1255</v>
      </c>
      <c r="M1864" t="s">
        <v>1255</v>
      </c>
      <c r="N1864" t="s">
        <v>1255</v>
      </c>
      <c r="O1864" t="s">
        <v>1255</v>
      </c>
      <c r="P1864" t="s">
        <v>9813</v>
      </c>
    </row>
    <row r="1865" spans="1:16">
      <c r="A1865" t="s">
        <v>1255</v>
      </c>
      <c r="B1865" t="s">
        <v>1255</v>
      </c>
      <c r="C1865" t="s">
        <v>12439</v>
      </c>
      <c r="D1865" t="s">
        <v>12449</v>
      </c>
      <c r="E1865" t="s">
        <v>9797</v>
      </c>
      <c r="F1865" t="s">
        <v>1255</v>
      </c>
      <c r="G1865" t="s">
        <v>1255</v>
      </c>
      <c r="H1865" t="s">
        <v>1255</v>
      </c>
      <c r="I1865" t="s">
        <v>1255</v>
      </c>
      <c r="J1865" t="s">
        <v>1255</v>
      </c>
      <c r="K1865" t="s">
        <v>1255</v>
      </c>
      <c r="L1865" t="s">
        <v>1255</v>
      </c>
      <c r="M1865" t="s">
        <v>1255</v>
      </c>
      <c r="N1865" t="s">
        <v>1255</v>
      </c>
      <c r="O1865" t="s">
        <v>1255</v>
      </c>
      <c r="P1865" t="s">
        <v>10626</v>
      </c>
    </row>
    <row r="1866" spans="1:16">
      <c r="A1866" t="s">
        <v>1255</v>
      </c>
      <c r="B1866" t="s">
        <v>5103</v>
      </c>
      <c r="C1866" t="s">
        <v>12439</v>
      </c>
      <c r="D1866" t="s">
        <v>12450</v>
      </c>
      <c r="E1866" t="s">
        <v>11123</v>
      </c>
      <c r="F1866" t="s">
        <v>9646</v>
      </c>
      <c r="G1866" t="s">
        <v>1255</v>
      </c>
      <c r="H1866" t="s">
        <v>1255</v>
      </c>
      <c r="I1866" t="s">
        <v>1255</v>
      </c>
      <c r="J1866" t="s">
        <v>1255</v>
      </c>
      <c r="K1866" t="s">
        <v>1255</v>
      </c>
      <c r="L1866" t="s">
        <v>1255</v>
      </c>
      <c r="M1866" t="s">
        <v>1255</v>
      </c>
      <c r="N1866" t="s">
        <v>1255</v>
      </c>
      <c r="O1866" t="s">
        <v>1255</v>
      </c>
      <c r="P1866" t="s">
        <v>10626</v>
      </c>
    </row>
    <row r="1867" spans="1:16">
      <c r="A1867" t="s">
        <v>1255</v>
      </c>
      <c r="B1867" t="s">
        <v>1255</v>
      </c>
      <c r="C1867" t="s">
        <v>12439</v>
      </c>
      <c r="D1867" t="s">
        <v>12451</v>
      </c>
      <c r="E1867" t="s">
        <v>9797</v>
      </c>
      <c r="F1867" t="s">
        <v>9646</v>
      </c>
      <c r="G1867" t="s">
        <v>1255</v>
      </c>
      <c r="H1867" t="s">
        <v>1255</v>
      </c>
      <c r="I1867" t="s">
        <v>1255</v>
      </c>
      <c r="J1867" t="s">
        <v>1255</v>
      </c>
      <c r="K1867" t="s">
        <v>1255</v>
      </c>
      <c r="L1867" t="s">
        <v>1255</v>
      </c>
      <c r="M1867" t="s">
        <v>1255</v>
      </c>
      <c r="N1867" t="s">
        <v>1255</v>
      </c>
      <c r="O1867" t="s">
        <v>1255</v>
      </c>
      <c r="P1867" t="s">
        <v>9646</v>
      </c>
    </row>
    <row r="1868" spans="1:16">
      <c r="A1868" t="s">
        <v>1255</v>
      </c>
      <c r="B1868" t="s">
        <v>8766</v>
      </c>
      <c r="C1868" t="s">
        <v>12439</v>
      </c>
      <c r="D1868" t="s">
        <v>12452</v>
      </c>
      <c r="E1868" t="s">
        <v>9797</v>
      </c>
      <c r="F1868" t="s">
        <v>9646</v>
      </c>
      <c r="G1868" t="s">
        <v>1255</v>
      </c>
      <c r="H1868" t="s">
        <v>1255</v>
      </c>
      <c r="I1868" t="s">
        <v>1255</v>
      </c>
      <c r="J1868" t="s">
        <v>1255</v>
      </c>
      <c r="K1868" t="s">
        <v>1255</v>
      </c>
      <c r="L1868" t="s">
        <v>1255</v>
      </c>
      <c r="M1868" t="s">
        <v>1255</v>
      </c>
      <c r="N1868" t="s">
        <v>1255</v>
      </c>
      <c r="O1868" t="s">
        <v>1255</v>
      </c>
      <c r="P1868" t="s">
        <v>9646</v>
      </c>
    </row>
    <row r="1869" spans="1:16">
      <c r="A1869" t="s">
        <v>1255</v>
      </c>
      <c r="B1869" t="s">
        <v>8767</v>
      </c>
      <c r="C1869" t="s">
        <v>12439</v>
      </c>
      <c r="D1869" t="s">
        <v>12453</v>
      </c>
      <c r="E1869" t="s">
        <v>9797</v>
      </c>
      <c r="F1869" t="s">
        <v>9646</v>
      </c>
      <c r="G1869" t="s">
        <v>1255</v>
      </c>
      <c r="H1869" t="s">
        <v>1255</v>
      </c>
      <c r="I1869" t="s">
        <v>1255</v>
      </c>
      <c r="J1869" t="s">
        <v>1255</v>
      </c>
      <c r="K1869" t="s">
        <v>1255</v>
      </c>
      <c r="L1869" t="s">
        <v>1255</v>
      </c>
      <c r="M1869" t="s">
        <v>1255</v>
      </c>
      <c r="N1869" t="s">
        <v>1255</v>
      </c>
      <c r="O1869" t="s">
        <v>1255</v>
      </c>
      <c r="P1869" t="s">
        <v>9646</v>
      </c>
    </row>
    <row r="1870" spans="1:16">
      <c r="A1870" t="s">
        <v>1255</v>
      </c>
      <c r="B1870" t="s">
        <v>8768</v>
      </c>
      <c r="C1870" t="s">
        <v>12439</v>
      </c>
      <c r="D1870" t="s">
        <v>12454</v>
      </c>
      <c r="E1870" t="s">
        <v>9797</v>
      </c>
      <c r="F1870" t="s">
        <v>9646</v>
      </c>
      <c r="G1870" t="s">
        <v>1255</v>
      </c>
      <c r="H1870" t="s">
        <v>1255</v>
      </c>
      <c r="I1870" t="s">
        <v>1255</v>
      </c>
      <c r="J1870" t="s">
        <v>1255</v>
      </c>
      <c r="K1870" t="s">
        <v>1255</v>
      </c>
      <c r="L1870" t="s">
        <v>1255</v>
      </c>
      <c r="M1870" t="s">
        <v>1255</v>
      </c>
      <c r="N1870" t="s">
        <v>1255</v>
      </c>
      <c r="O1870" t="s">
        <v>1255</v>
      </c>
      <c r="P1870" t="s">
        <v>9646</v>
      </c>
    </row>
    <row r="1871" spans="1:16">
      <c r="A1871" t="s">
        <v>1255</v>
      </c>
      <c r="B1871" t="s">
        <v>8769</v>
      </c>
      <c r="C1871" t="s">
        <v>12439</v>
      </c>
      <c r="D1871" t="s">
        <v>12455</v>
      </c>
      <c r="E1871" t="s">
        <v>11123</v>
      </c>
      <c r="F1871" t="s">
        <v>9646</v>
      </c>
      <c r="G1871" t="s">
        <v>1255</v>
      </c>
      <c r="H1871" t="s">
        <v>1255</v>
      </c>
      <c r="I1871" t="s">
        <v>1255</v>
      </c>
      <c r="J1871" t="s">
        <v>1255</v>
      </c>
      <c r="K1871" t="s">
        <v>1255</v>
      </c>
      <c r="L1871" t="s">
        <v>1255</v>
      </c>
      <c r="M1871" t="s">
        <v>1255</v>
      </c>
      <c r="N1871" t="s">
        <v>1255</v>
      </c>
      <c r="O1871" t="s">
        <v>1255</v>
      </c>
      <c r="P1871" t="s">
        <v>9646</v>
      </c>
    </row>
    <row r="1872" spans="1:16">
      <c r="A1872" t="s">
        <v>1255</v>
      </c>
      <c r="B1872" t="s">
        <v>8876</v>
      </c>
      <c r="C1872" t="s">
        <v>12439</v>
      </c>
      <c r="D1872" t="s">
        <v>12456</v>
      </c>
      <c r="E1872" t="s">
        <v>11123</v>
      </c>
      <c r="F1872" t="s">
        <v>9646</v>
      </c>
      <c r="G1872" t="s">
        <v>1255</v>
      </c>
      <c r="H1872" t="s">
        <v>1255</v>
      </c>
      <c r="I1872" t="s">
        <v>1255</v>
      </c>
      <c r="J1872" t="s">
        <v>1255</v>
      </c>
      <c r="K1872" t="s">
        <v>1255</v>
      </c>
      <c r="L1872" t="s">
        <v>1255</v>
      </c>
      <c r="M1872" t="s">
        <v>1255</v>
      </c>
      <c r="N1872" t="s">
        <v>1255</v>
      </c>
      <c r="O1872" t="s">
        <v>1255</v>
      </c>
      <c r="P1872" t="s">
        <v>9646</v>
      </c>
    </row>
    <row r="1873" spans="1:16">
      <c r="A1873" t="s">
        <v>1255</v>
      </c>
      <c r="B1873" t="s">
        <v>8771</v>
      </c>
      <c r="C1873" t="s">
        <v>12439</v>
      </c>
      <c r="D1873" t="s">
        <v>12457</v>
      </c>
      <c r="E1873" t="s">
        <v>12278</v>
      </c>
      <c r="F1873" t="s">
        <v>9646</v>
      </c>
      <c r="G1873" t="s">
        <v>1255</v>
      </c>
      <c r="H1873" t="s">
        <v>1255</v>
      </c>
      <c r="I1873" t="s">
        <v>1255</v>
      </c>
      <c r="J1873" t="s">
        <v>1255</v>
      </c>
      <c r="K1873" t="s">
        <v>1255</v>
      </c>
      <c r="L1873" t="s">
        <v>1255</v>
      </c>
      <c r="M1873" t="s">
        <v>1255</v>
      </c>
      <c r="N1873" t="s">
        <v>1255</v>
      </c>
      <c r="O1873" t="s">
        <v>1255</v>
      </c>
      <c r="P1873" t="s">
        <v>9646</v>
      </c>
    </row>
    <row r="1874" spans="1:16">
      <c r="A1874" t="s">
        <v>1255</v>
      </c>
      <c r="B1874" t="s">
        <v>8770</v>
      </c>
      <c r="C1874" t="s">
        <v>12439</v>
      </c>
      <c r="D1874" t="s">
        <v>12458</v>
      </c>
      <c r="E1874" t="s">
        <v>9730</v>
      </c>
      <c r="F1874" t="s">
        <v>9646</v>
      </c>
      <c r="G1874" t="s">
        <v>1255</v>
      </c>
      <c r="H1874" t="s">
        <v>1255</v>
      </c>
      <c r="I1874" t="s">
        <v>1255</v>
      </c>
      <c r="J1874" t="s">
        <v>1255</v>
      </c>
      <c r="K1874" t="s">
        <v>1255</v>
      </c>
      <c r="L1874" t="s">
        <v>1255</v>
      </c>
      <c r="M1874" t="s">
        <v>1255</v>
      </c>
      <c r="N1874" t="s">
        <v>1255</v>
      </c>
      <c r="O1874" t="s">
        <v>1255</v>
      </c>
      <c r="P1874" t="s">
        <v>9646</v>
      </c>
    </row>
    <row r="1875" spans="1:16">
      <c r="A1875" t="s">
        <v>1255</v>
      </c>
      <c r="B1875" t="s">
        <v>4407</v>
      </c>
      <c r="C1875" t="s">
        <v>12439</v>
      </c>
      <c r="D1875" t="s">
        <v>12459</v>
      </c>
      <c r="E1875" t="s">
        <v>9730</v>
      </c>
      <c r="F1875" t="s">
        <v>9646</v>
      </c>
      <c r="G1875" t="s">
        <v>1255</v>
      </c>
      <c r="H1875" t="s">
        <v>1255</v>
      </c>
      <c r="I1875" t="s">
        <v>1255</v>
      </c>
      <c r="J1875" t="s">
        <v>1255</v>
      </c>
      <c r="K1875" t="s">
        <v>1255</v>
      </c>
      <c r="L1875" t="s">
        <v>1255</v>
      </c>
      <c r="M1875" t="s">
        <v>1255</v>
      </c>
      <c r="N1875" t="s">
        <v>1255</v>
      </c>
      <c r="O1875" t="s">
        <v>1255</v>
      </c>
      <c r="P1875" t="s">
        <v>9646</v>
      </c>
    </row>
    <row r="1876" spans="1:16">
      <c r="A1876" t="s">
        <v>1255</v>
      </c>
      <c r="B1876" t="s">
        <v>5505</v>
      </c>
      <c r="C1876" t="s">
        <v>12439</v>
      </c>
      <c r="D1876" t="s">
        <v>12460</v>
      </c>
      <c r="E1876" t="s">
        <v>10608</v>
      </c>
      <c r="F1876" t="s">
        <v>9646</v>
      </c>
      <c r="G1876" t="s">
        <v>1255</v>
      </c>
      <c r="H1876" t="s">
        <v>1255</v>
      </c>
      <c r="I1876" t="s">
        <v>1255</v>
      </c>
      <c r="J1876" t="s">
        <v>1255</v>
      </c>
      <c r="K1876" t="s">
        <v>1255</v>
      </c>
      <c r="L1876" t="s">
        <v>1255</v>
      </c>
      <c r="M1876" t="s">
        <v>1255</v>
      </c>
      <c r="N1876" t="s">
        <v>1255</v>
      </c>
      <c r="O1876" t="s">
        <v>1255</v>
      </c>
      <c r="P1876" t="s">
        <v>9646</v>
      </c>
    </row>
    <row r="1877" spans="1:16">
      <c r="A1877" t="s">
        <v>1255</v>
      </c>
      <c r="B1877" t="s">
        <v>5687</v>
      </c>
      <c r="C1877" t="s">
        <v>12439</v>
      </c>
      <c r="D1877" t="s">
        <v>12461</v>
      </c>
      <c r="E1877" t="s">
        <v>9730</v>
      </c>
      <c r="F1877" t="s">
        <v>9646</v>
      </c>
      <c r="G1877" t="s">
        <v>1255</v>
      </c>
      <c r="H1877" t="s">
        <v>1255</v>
      </c>
      <c r="I1877" t="s">
        <v>1255</v>
      </c>
      <c r="J1877" t="s">
        <v>1255</v>
      </c>
      <c r="K1877" t="s">
        <v>1255</v>
      </c>
      <c r="L1877" t="s">
        <v>1255</v>
      </c>
      <c r="M1877" t="s">
        <v>1255</v>
      </c>
      <c r="N1877" t="s">
        <v>1255</v>
      </c>
      <c r="O1877" t="s">
        <v>1255</v>
      </c>
      <c r="P1877" t="s">
        <v>9646</v>
      </c>
    </row>
    <row r="1878" spans="1:16">
      <c r="A1878" t="s">
        <v>1255</v>
      </c>
      <c r="B1878" t="s">
        <v>8765</v>
      </c>
      <c r="C1878" t="s">
        <v>12439</v>
      </c>
      <c r="D1878" t="s">
        <v>12462</v>
      </c>
      <c r="E1878" t="s">
        <v>10163</v>
      </c>
      <c r="F1878" t="s">
        <v>1255</v>
      </c>
      <c r="G1878" t="s">
        <v>1255</v>
      </c>
      <c r="H1878" t="s">
        <v>1255</v>
      </c>
      <c r="I1878" t="s">
        <v>1255</v>
      </c>
      <c r="J1878" t="s">
        <v>1255</v>
      </c>
      <c r="K1878" t="s">
        <v>1255</v>
      </c>
      <c r="L1878" t="s">
        <v>1255</v>
      </c>
      <c r="M1878" t="s">
        <v>1255</v>
      </c>
      <c r="N1878" t="s">
        <v>1255</v>
      </c>
      <c r="O1878" t="s">
        <v>1255</v>
      </c>
      <c r="P1878" t="s">
        <v>9646</v>
      </c>
    </row>
    <row r="1879" spans="1:16">
      <c r="A1879" t="s">
        <v>1255</v>
      </c>
      <c r="B1879" t="s">
        <v>1255</v>
      </c>
      <c r="C1879" t="s">
        <v>12463</v>
      </c>
      <c r="D1879" t="s">
        <v>12464</v>
      </c>
      <c r="E1879" t="s">
        <v>9646</v>
      </c>
      <c r="F1879" t="s">
        <v>9874</v>
      </c>
      <c r="G1879" t="s">
        <v>1255</v>
      </c>
      <c r="H1879" t="s">
        <v>1255</v>
      </c>
      <c r="I1879" t="s">
        <v>1255</v>
      </c>
      <c r="J1879" t="s">
        <v>1255</v>
      </c>
      <c r="K1879" t="s">
        <v>1255</v>
      </c>
      <c r="L1879" t="s">
        <v>1255</v>
      </c>
      <c r="M1879" t="s">
        <v>1255</v>
      </c>
      <c r="N1879" t="s">
        <v>1255</v>
      </c>
      <c r="O1879" t="s">
        <v>1255</v>
      </c>
      <c r="P1879" t="s">
        <v>9646</v>
      </c>
    </row>
    <row r="1880" spans="1:16">
      <c r="A1880" t="s">
        <v>1255</v>
      </c>
      <c r="B1880" t="s">
        <v>1255</v>
      </c>
      <c r="C1880" t="s">
        <v>12463</v>
      </c>
      <c r="D1880" t="s">
        <v>12465</v>
      </c>
      <c r="E1880" t="s">
        <v>9730</v>
      </c>
      <c r="F1880" t="s">
        <v>9646</v>
      </c>
      <c r="G1880" t="s">
        <v>1255</v>
      </c>
      <c r="H1880" t="s">
        <v>1255</v>
      </c>
      <c r="I1880" t="s">
        <v>1255</v>
      </c>
      <c r="J1880" t="s">
        <v>1255</v>
      </c>
      <c r="K1880" t="s">
        <v>1255</v>
      </c>
      <c r="L1880" t="s">
        <v>1255</v>
      </c>
      <c r="M1880" t="s">
        <v>1255</v>
      </c>
      <c r="N1880" t="s">
        <v>1255</v>
      </c>
      <c r="O1880" t="s">
        <v>1255</v>
      </c>
      <c r="P1880" t="s">
        <v>9646</v>
      </c>
    </row>
    <row r="1881" spans="1:16">
      <c r="A1881" t="s">
        <v>1255</v>
      </c>
      <c r="B1881" t="s">
        <v>1255</v>
      </c>
      <c r="C1881" t="s">
        <v>12463</v>
      </c>
      <c r="D1881" t="s">
        <v>12466</v>
      </c>
      <c r="E1881" t="s">
        <v>9828</v>
      </c>
      <c r="F1881" t="s">
        <v>9646</v>
      </c>
      <c r="G1881" t="s">
        <v>1255</v>
      </c>
      <c r="H1881" t="s">
        <v>1255</v>
      </c>
      <c r="I1881" t="s">
        <v>1255</v>
      </c>
      <c r="J1881" t="s">
        <v>1255</v>
      </c>
      <c r="K1881" t="s">
        <v>1255</v>
      </c>
      <c r="L1881" t="s">
        <v>1255</v>
      </c>
      <c r="M1881" t="s">
        <v>1255</v>
      </c>
      <c r="N1881" t="s">
        <v>1255</v>
      </c>
      <c r="O1881" t="s">
        <v>1255</v>
      </c>
      <c r="P1881" t="s">
        <v>9646</v>
      </c>
    </row>
    <row r="1882" spans="1:16">
      <c r="A1882" t="s">
        <v>1255</v>
      </c>
      <c r="B1882" t="s">
        <v>1255</v>
      </c>
      <c r="C1882" t="s">
        <v>12463</v>
      </c>
      <c r="D1882" t="s">
        <v>12467</v>
      </c>
      <c r="E1882" t="s">
        <v>9645</v>
      </c>
      <c r="F1882" t="s">
        <v>9646</v>
      </c>
      <c r="G1882" t="s">
        <v>1255</v>
      </c>
      <c r="H1882" t="s">
        <v>1255</v>
      </c>
      <c r="I1882" t="s">
        <v>1255</v>
      </c>
      <c r="J1882" t="s">
        <v>1255</v>
      </c>
      <c r="K1882" t="s">
        <v>1255</v>
      </c>
      <c r="L1882" t="s">
        <v>1255</v>
      </c>
      <c r="M1882" t="s">
        <v>1255</v>
      </c>
      <c r="N1882" t="s">
        <v>1255</v>
      </c>
      <c r="O1882" t="s">
        <v>1255</v>
      </c>
      <c r="P1882" t="s">
        <v>9646</v>
      </c>
    </row>
    <row r="1883" spans="1:16">
      <c r="A1883" t="s">
        <v>1255</v>
      </c>
      <c r="B1883" t="s">
        <v>1255</v>
      </c>
      <c r="C1883" t="s">
        <v>12463</v>
      </c>
      <c r="D1883" t="s">
        <v>12468</v>
      </c>
      <c r="E1883" t="s">
        <v>9657</v>
      </c>
      <c r="F1883" t="s">
        <v>9646</v>
      </c>
      <c r="G1883" t="s">
        <v>1255</v>
      </c>
      <c r="H1883" t="s">
        <v>1255</v>
      </c>
      <c r="I1883" t="s">
        <v>1255</v>
      </c>
      <c r="J1883" t="s">
        <v>1255</v>
      </c>
      <c r="K1883" t="s">
        <v>1255</v>
      </c>
      <c r="L1883" t="s">
        <v>1255</v>
      </c>
      <c r="M1883" t="s">
        <v>1255</v>
      </c>
      <c r="N1883" t="s">
        <v>1255</v>
      </c>
      <c r="O1883" t="s">
        <v>1255</v>
      </c>
      <c r="P1883" t="s">
        <v>9646</v>
      </c>
    </row>
    <row r="1884" spans="1:16">
      <c r="A1884" t="s">
        <v>1255</v>
      </c>
      <c r="B1884" t="s">
        <v>12469</v>
      </c>
      <c r="C1884" t="s">
        <v>12463</v>
      </c>
      <c r="D1884" t="s">
        <v>12469</v>
      </c>
      <c r="E1884" t="s">
        <v>9645</v>
      </c>
      <c r="F1884" t="s">
        <v>1255</v>
      </c>
      <c r="G1884" t="s">
        <v>1255</v>
      </c>
      <c r="H1884" t="s">
        <v>1255</v>
      </c>
      <c r="I1884" t="s">
        <v>1255</v>
      </c>
      <c r="J1884" t="s">
        <v>1255</v>
      </c>
      <c r="K1884" t="s">
        <v>1255</v>
      </c>
      <c r="L1884" t="s">
        <v>1255</v>
      </c>
      <c r="M1884" t="s">
        <v>1255</v>
      </c>
      <c r="N1884" t="s">
        <v>1255</v>
      </c>
      <c r="O1884" t="s">
        <v>1255</v>
      </c>
      <c r="P1884" t="s">
        <v>9646</v>
      </c>
    </row>
    <row r="1885" spans="1:16">
      <c r="A1885" t="s">
        <v>1255</v>
      </c>
      <c r="B1885" t="s">
        <v>1255</v>
      </c>
      <c r="C1885" t="s">
        <v>12463</v>
      </c>
      <c r="D1885" t="s">
        <v>12470</v>
      </c>
      <c r="E1885" t="s">
        <v>9680</v>
      </c>
      <c r="F1885" t="s">
        <v>9646</v>
      </c>
      <c r="G1885" t="s">
        <v>1255</v>
      </c>
      <c r="H1885" t="s">
        <v>1255</v>
      </c>
      <c r="I1885" t="s">
        <v>1255</v>
      </c>
      <c r="J1885" t="s">
        <v>1255</v>
      </c>
      <c r="K1885" t="s">
        <v>1255</v>
      </c>
      <c r="L1885" t="s">
        <v>1255</v>
      </c>
      <c r="M1885" t="s">
        <v>1255</v>
      </c>
      <c r="N1885" t="s">
        <v>1255</v>
      </c>
      <c r="O1885" t="s">
        <v>1255</v>
      </c>
      <c r="P1885" t="s">
        <v>9646</v>
      </c>
    </row>
    <row r="1886" spans="1:16">
      <c r="A1886" t="s">
        <v>1255</v>
      </c>
      <c r="B1886" t="s">
        <v>1255</v>
      </c>
      <c r="C1886" t="s">
        <v>12471</v>
      </c>
      <c r="D1886" t="s">
        <v>12472</v>
      </c>
      <c r="E1886" t="s">
        <v>10608</v>
      </c>
      <c r="F1886" t="s">
        <v>1255</v>
      </c>
      <c r="G1886" t="s">
        <v>1255</v>
      </c>
      <c r="H1886" t="s">
        <v>1255</v>
      </c>
      <c r="I1886" t="s">
        <v>1255</v>
      </c>
      <c r="J1886" t="s">
        <v>1255</v>
      </c>
      <c r="K1886" t="s">
        <v>1255</v>
      </c>
      <c r="L1886" t="s">
        <v>1255</v>
      </c>
      <c r="M1886" t="s">
        <v>1255</v>
      </c>
      <c r="N1886" t="s">
        <v>1255</v>
      </c>
      <c r="O1886" t="s">
        <v>1255</v>
      </c>
      <c r="P1886" t="s">
        <v>1255</v>
      </c>
    </row>
    <row r="1887" spans="1:16">
      <c r="A1887" t="s">
        <v>1255</v>
      </c>
      <c r="B1887" t="s">
        <v>1255</v>
      </c>
      <c r="C1887" t="s">
        <v>12471</v>
      </c>
      <c r="D1887" t="s">
        <v>12473</v>
      </c>
      <c r="E1887" t="s">
        <v>9646</v>
      </c>
      <c r="F1887" t="s">
        <v>12474</v>
      </c>
      <c r="G1887" t="s">
        <v>1255</v>
      </c>
      <c r="H1887" t="s">
        <v>1255</v>
      </c>
      <c r="I1887" t="s">
        <v>1255</v>
      </c>
      <c r="J1887" t="s">
        <v>1255</v>
      </c>
      <c r="K1887" t="s">
        <v>1255</v>
      </c>
      <c r="L1887" t="s">
        <v>1255</v>
      </c>
      <c r="M1887" t="s">
        <v>1255</v>
      </c>
      <c r="N1887" t="s">
        <v>1255</v>
      </c>
      <c r="O1887" t="s">
        <v>1255</v>
      </c>
      <c r="P1887" t="s">
        <v>1255</v>
      </c>
    </row>
    <row r="1888" spans="1:16">
      <c r="A1888" t="s">
        <v>1255</v>
      </c>
      <c r="B1888" t="s">
        <v>1255</v>
      </c>
      <c r="C1888" t="s">
        <v>12471</v>
      </c>
      <c r="D1888" t="s">
        <v>12475</v>
      </c>
      <c r="E1888" t="s">
        <v>9813</v>
      </c>
      <c r="F1888" t="s">
        <v>1255</v>
      </c>
      <c r="G1888" t="s">
        <v>1255</v>
      </c>
      <c r="H1888" t="s">
        <v>1255</v>
      </c>
      <c r="I1888" t="s">
        <v>1255</v>
      </c>
      <c r="J1888" t="s">
        <v>1255</v>
      </c>
      <c r="K1888" t="s">
        <v>1255</v>
      </c>
      <c r="L1888" t="s">
        <v>1255</v>
      </c>
      <c r="M1888" t="s">
        <v>1255</v>
      </c>
      <c r="N1888" t="s">
        <v>1255</v>
      </c>
      <c r="O1888" t="s">
        <v>1255</v>
      </c>
      <c r="P1888" t="s">
        <v>1255</v>
      </c>
    </row>
    <row r="1889" spans="1:16">
      <c r="A1889" t="s">
        <v>1255</v>
      </c>
      <c r="B1889" t="s">
        <v>1255</v>
      </c>
      <c r="C1889" t="s">
        <v>12471</v>
      </c>
      <c r="D1889" t="s">
        <v>12476</v>
      </c>
      <c r="E1889" t="s">
        <v>9646</v>
      </c>
      <c r="F1889" t="s">
        <v>12477</v>
      </c>
      <c r="G1889" t="s">
        <v>1255</v>
      </c>
      <c r="H1889" t="s">
        <v>1255</v>
      </c>
      <c r="I1889" t="s">
        <v>1255</v>
      </c>
      <c r="J1889" t="s">
        <v>1255</v>
      </c>
      <c r="K1889" t="s">
        <v>1255</v>
      </c>
      <c r="L1889" t="s">
        <v>1255</v>
      </c>
      <c r="M1889" t="s">
        <v>1255</v>
      </c>
      <c r="N1889" t="s">
        <v>1255</v>
      </c>
      <c r="O1889" t="s">
        <v>1255</v>
      </c>
      <c r="P1889" t="s">
        <v>1255</v>
      </c>
    </row>
    <row r="1890" spans="1:16">
      <c r="A1890" t="s">
        <v>1255</v>
      </c>
      <c r="B1890" t="s">
        <v>1255</v>
      </c>
      <c r="C1890" t="s">
        <v>12471</v>
      </c>
      <c r="D1890" t="s">
        <v>12478</v>
      </c>
      <c r="E1890" t="s">
        <v>12479</v>
      </c>
      <c r="F1890" t="s">
        <v>1255</v>
      </c>
      <c r="G1890" t="s">
        <v>1255</v>
      </c>
      <c r="H1890" t="s">
        <v>1255</v>
      </c>
      <c r="I1890" t="s">
        <v>1255</v>
      </c>
      <c r="J1890" t="s">
        <v>1255</v>
      </c>
      <c r="K1890" t="s">
        <v>1255</v>
      </c>
      <c r="L1890" t="s">
        <v>1255</v>
      </c>
      <c r="M1890" t="s">
        <v>1255</v>
      </c>
      <c r="N1890" t="s">
        <v>1255</v>
      </c>
      <c r="O1890" t="s">
        <v>1255</v>
      </c>
      <c r="P1890" t="s">
        <v>1255</v>
      </c>
    </row>
    <row r="1891" spans="1:16">
      <c r="A1891" t="s">
        <v>1255</v>
      </c>
      <c r="B1891" t="s">
        <v>1255</v>
      </c>
      <c r="C1891" t="s">
        <v>12471</v>
      </c>
      <c r="D1891" t="s">
        <v>12480</v>
      </c>
      <c r="E1891" t="s">
        <v>9645</v>
      </c>
      <c r="F1891" t="s">
        <v>1255</v>
      </c>
      <c r="G1891" t="s">
        <v>1255</v>
      </c>
      <c r="H1891" t="s">
        <v>1255</v>
      </c>
      <c r="I1891" t="s">
        <v>1255</v>
      </c>
      <c r="J1891" t="s">
        <v>1255</v>
      </c>
      <c r="K1891" t="s">
        <v>1255</v>
      </c>
      <c r="L1891" t="s">
        <v>1255</v>
      </c>
      <c r="M1891" t="s">
        <v>1255</v>
      </c>
      <c r="N1891" t="s">
        <v>1255</v>
      </c>
      <c r="O1891" t="s">
        <v>1255</v>
      </c>
      <c r="P1891" t="s">
        <v>1255</v>
      </c>
    </row>
    <row r="1892" spans="1:16">
      <c r="A1892" t="s">
        <v>1255</v>
      </c>
      <c r="B1892" t="s">
        <v>1255</v>
      </c>
      <c r="C1892" t="s">
        <v>12481</v>
      </c>
      <c r="D1892" t="s">
        <v>12482</v>
      </c>
      <c r="E1892" t="s">
        <v>9645</v>
      </c>
      <c r="F1892" t="s">
        <v>9646</v>
      </c>
      <c r="G1892" t="s">
        <v>1255</v>
      </c>
      <c r="H1892" t="s">
        <v>1255</v>
      </c>
      <c r="I1892" t="s">
        <v>1255</v>
      </c>
      <c r="J1892" t="s">
        <v>1255</v>
      </c>
      <c r="K1892" t="s">
        <v>1255</v>
      </c>
      <c r="L1892" t="s">
        <v>1255</v>
      </c>
      <c r="M1892" t="s">
        <v>1255</v>
      </c>
      <c r="N1892" t="s">
        <v>1255</v>
      </c>
      <c r="O1892" t="s">
        <v>1255</v>
      </c>
      <c r="P1892" t="s">
        <v>1255</v>
      </c>
    </row>
    <row r="1893" spans="1:16">
      <c r="A1893" t="s">
        <v>1255</v>
      </c>
      <c r="B1893" t="s">
        <v>1255</v>
      </c>
      <c r="C1893" t="s">
        <v>12481</v>
      </c>
      <c r="D1893" t="s">
        <v>12483</v>
      </c>
      <c r="E1893" t="s">
        <v>9680</v>
      </c>
      <c r="F1893" t="s">
        <v>1255</v>
      </c>
      <c r="G1893" t="s">
        <v>1255</v>
      </c>
      <c r="H1893" t="s">
        <v>1255</v>
      </c>
      <c r="I1893" t="s">
        <v>1255</v>
      </c>
      <c r="J1893" t="s">
        <v>1255</v>
      </c>
      <c r="K1893" t="s">
        <v>1255</v>
      </c>
      <c r="L1893" t="s">
        <v>1255</v>
      </c>
      <c r="M1893" t="s">
        <v>1255</v>
      </c>
      <c r="N1893" t="s">
        <v>1255</v>
      </c>
      <c r="O1893" t="s">
        <v>1255</v>
      </c>
      <c r="P1893" t="s">
        <v>1255</v>
      </c>
    </row>
    <row r="1894" spans="1:16">
      <c r="A1894" t="s">
        <v>1255</v>
      </c>
      <c r="B1894" t="s">
        <v>1255</v>
      </c>
      <c r="C1894" t="s">
        <v>12484</v>
      </c>
      <c r="D1894" t="s">
        <v>12485</v>
      </c>
      <c r="E1894" t="s">
        <v>12486</v>
      </c>
      <c r="F1894" t="s">
        <v>1255</v>
      </c>
      <c r="G1894" t="s">
        <v>1255</v>
      </c>
      <c r="H1894" t="s">
        <v>1255</v>
      </c>
      <c r="I1894" t="s">
        <v>1255</v>
      </c>
      <c r="J1894" t="s">
        <v>1255</v>
      </c>
      <c r="K1894" t="s">
        <v>1255</v>
      </c>
      <c r="L1894" t="s">
        <v>1255</v>
      </c>
      <c r="M1894" t="s">
        <v>1255</v>
      </c>
      <c r="N1894" t="s">
        <v>1255</v>
      </c>
      <c r="O1894" t="s">
        <v>1255</v>
      </c>
      <c r="P1894" t="s">
        <v>1255</v>
      </c>
    </row>
    <row r="1895" spans="1:16">
      <c r="A1895" t="s">
        <v>1255</v>
      </c>
      <c r="B1895" t="s">
        <v>1255</v>
      </c>
      <c r="C1895" t="s">
        <v>12481</v>
      </c>
      <c r="D1895" t="s">
        <v>12487</v>
      </c>
      <c r="E1895" t="s">
        <v>9730</v>
      </c>
      <c r="F1895" t="s">
        <v>9646</v>
      </c>
      <c r="G1895" t="s">
        <v>1255</v>
      </c>
      <c r="H1895" t="s">
        <v>1255</v>
      </c>
      <c r="I1895" t="s">
        <v>1255</v>
      </c>
      <c r="J1895" t="s">
        <v>1255</v>
      </c>
      <c r="K1895" t="s">
        <v>1255</v>
      </c>
      <c r="L1895" t="s">
        <v>1255</v>
      </c>
      <c r="M1895" t="s">
        <v>1255</v>
      </c>
      <c r="N1895" t="s">
        <v>1255</v>
      </c>
      <c r="O1895" t="s">
        <v>1255</v>
      </c>
      <c r="P1895" t="s">
        <v>1255</v>
      </c>
    </row>
    <row r="1896" spans="1:16">
      <c r="A1896" t="s">
        <v>1255</v>
      </c>
      <c r="B1896" t="s">
        <v>1255</v>
      </c>
      <c r="C1896" t="s">
        <v>12484</v>
      </c>
      <c r="D1896" t="s">
        <v>12488</v>
      </c>
      <c r="E1896" t="s">
        <v>9646</v>
      </c>
      <c r="F1896" t="s">
        <v>12489</v>
      </c>
      <c r="G1896" t="s">
        <v>1255</v>
      </c>
      <c r="H1896" t="s">
        <v>1255</v>
      </c>
      <c r="I1896" t="s">
        <v>1255</v>
      </c>
      <c r="J1896" t="s">
        <v>1255</v>
      </c>
      <c r="K1896" t="s">
        <v>1255</v>
      </c>
      <c r="L1896" t="s">
        <v>1255</v>
      </c>
      <c r="M1896" t="s">
        <v>1255</v>
      </c>
      <c r="N1896" t="s">
        <v>1255</v>
      </c>
      <c r="O1896" t="s">
        <v>1255</v>
      </c>
      <c r="P1896" t="s">
        <v>1255</v>
      </c>
    </row>
    <row r="1897" spans="1:16">
      <c r="A1897" t="s">
        <v>1255</v>
      </c>
      <c r="B1897" t="s">
        <v>1255</v>
      </c>
      <c r="C1897" t="s">
        <v>12490</v>
      </c>
      <c r="D1897" t="s">
        <v>12491</v>
      </c>
      <c r="E1897" t="s">
        <v>9740</v>
      </c>
      <c r="F1897" t="s">
        <v>1255</v>
      </c>
      <c r="G1897" t="s">
        <v>1255</v>
      </c>
      <c r="H1897" t="s">
        <v>1255</v>
      </c>
      <c r="I1897" t="s">
        <v>1255</v>
      </c>
      <c r="J1897" t="s">
        <v>1255</v>
      </c>
      <c r="K1897" t="s">
        <v>1255</v>
      </c>
      <c r="L1897" t="s">
        <v>1255</v>
      </c>
      <c r="M1897" t="s">
        <v>1255</v>
      </c>
      <c r="N1897" t="s">
        <v>1255</v>
      </c>
      <c r="O1897" t="s">
        <v>1255</v>
      </c>
      <c r="P1897" t="s">
        <v>1255</v>
      </c>
    </row>
    <row r="1898" spans="1:16">
      <c r="A1898" t="s">
        <v>1255</v>
      </c>
      <c r="B1898" t="s">
        <v>1255</v>
      </c>
      <c r="C1898" t="s">
        <v>12490</v>
      </c>
      <c r="D1898" t="s">
        <v>12492</v>
      </c>
      <c r="E1898" t="s">
        <v>9646</v>
      </c>
      <c r="F1898" t="s">
        <v>10626</v>
      </c>
      <c r="G1898" t="s">
        <v>1255</v>
      </c>
      <c r="H1898" t="s">
        <v>1255</v>
      </c>
      <c r="I1898" t="s">
        <v>1255</v>
      </c>
      <c r="J1898" t="s">
        <v>1255</v>
      </c>
      <c r="K1898" t="s">
        <v>1255</v>
      </c>
      <c r="L1898" t="s">
        <v>1255</v>
      </c>
      <c r="M1898" t="s">
        <v>1255</v>
      </c>
      <c r="N1898" t="s">
        <v>1255</v>
      </c>
      <c r="O1898" t="s">
        <v>1255</v>
      </c>
      <c r="P1898" t="s">
        <v>1255</v>
      </c>
    </row>
    <row r="1899" spans="1:16">
      <c r="A1899" t="s">
        <v>1255</v>
      </c>
      <c r="B1899" t="s">
        <v>1255</v>
      </c>
      <c r="C1899" t="s">
        <v>12490</v>
      </c>
      <c r="D1899" t="s">
        <v>12493</v>
      </c>
      <c r="E1899" t="s">
        <v>12494</v>
      </c>
      <c r="F1899" t="s">
        <v>9646</v>
      </c>
      <c r="G1899" t="s">
        <v>1255</v>
      </c>
      <c r="H1899" t="s">
        <v>1255</v>
      </c>
      <c r="I1899" t="s">
        <v>1255</v>
      </c>
      <c r="J1899" t="s">
        <v>1255</v>
      </c>
      <c r="K1899" t="s">
        <v>1255</v>
      </c>
      <c r="L1899" t="s">
        <v>1255</v>
      </c>
      <c r="M1899" t="s">
        <v>1255</v>
      </c>
      <c r="N1899" t="s">
        <v>1255</v>
      </c>
      <c r="O1899" t="s">
        <v>1255</v>
      </c>
      <c r="P1899" t="s">
        <v>1255</v>
      </c>
    </row>
    <row r="1900" spans="1:16">
      <c r="A1900" t="s">
        <v>1255</v>
      </c>
      <c r="B1900" t="s">
        <v>1255</v>
      </c>
      <c r="C1900" t="s">
        <v>12490</v>
      </c>
      <c r="D1900" t="s">
        <v>12495</v>
      </c>
      <c r="E1900" t="s">
        <v>10480</v>
      </c>
      <c r="F1900" t="s">
        <v>1255</v>
      </c>
      <c r="G1900" t="s">
        <v>1255</v>
      </c>
      <c r="H1900" t="s">
        <v>1255</v>
      </c>
      <c r="I1900" t="s">
        <v>1255</v>
      </c>
      <c r="J1900" t="s">
        <v>1255</v>
      </c>
      <c r="K1900" t="s">
        <v>1255</v>
      </c>
      <c r="L1900" t="s">
        <v>1255</v>
      </c>
      <c r="M1900" t="s">
        <v>1255</v>
      </c>
      <c r="N1900" t="s">
        <v>1255</v>
      </c>
      <c r="O1900" t="s">
        <v>1255</v>
      </c>
      <c r="P1900" t="s">
        <v>1255</v>
      </c>
    </row>
    <row r="1901" spans="1:16">
      <c r="A1901" t="s">
        <v>1255</v>
      </c>
      <c r="B1901" t="s">
        <v>1255</v>
      </c>
      <c r="C1901" t="s">
        <v>12496</v>
      </c>
      <c r="D1901" t="s">
        <v>12497</v>
      </c>
      <c r="E1901" t="s">
        <v>9645</v>
      </c>
      <c r="F1901" t="s">
        <v>1255</v>
      </c>
      <c r="G1901" t="s">
        <v>1255</v>
      </c>
      <c r="H1901" t="s">
        <v>1255</v>
      </c>
      <c r="I1901" t="s">
        <v>1255</v>
      </c>
      <c r="J1901" t="s">
        <v>1255</v>
      </c>
      <c r="K1901" t="s">
        <v>1255</v>
      </c>
      <c r="L1901" t="s">
        <v>1255</v>
      </c>
      <c r="M1901" t="s">
        <v>1255</v>
      </c>
      <c r="N1901" t="s">
        <v>1255</v>
      </c>
      <c r="O1901" t="s">
        <v>1255</v>
      </c>
      <c r="P1901" t="s">
        <v>1255</v>
      </c>
    </row>
    <row r="1902" spans="1:16">
      <c r="A1902" t="s">
        <v>1255</v>
      </c>
      <c r="B1902" t="s">
        <v>1255</v>
      </c>
      <c r="C1902" t="s">
        <v>12498</v>
      </c>
      <c r="D1902" t="s">
        <v>12499</v>
      </c>
      <c r="E1902" t="s">
        <v>9828</v>
      </c>
      <c r="F1902" t="s">
        <v>1255</v>
      </c>
      <c r="G1902" t="s">
        <v>1255</v>
      </c>
      <c r="H1902" t="s">
        <v>1255</v>
      </c>
      <c r="I1902" t="s">
        <v>1255</v>
      </c>
      <c r="J1902" t="s">
        <v>1255</v>
      </c>
      <c r="K1902" t="s">
        <v>1255</v>
      </c>
      <c r="L1902" t="s">
        <v>1255</v>
      </c>
      <c r="M1902" t="s">
        <v>1255</v>
      </c>
      <c r="N1902" t="s">
        <v>1255</v>
      </c>
      <c r="O1902" t="s">
        <v>1255</v>
      </c>
      <c r="P1902" t="s">
        <v>1255</v>
      </c>
    </row>
    <row r="1903" spans="1:16">
      <c r="A1903" t="s">
        <v>1255</v>
      </c>
      <c r="B1903" t="s">
        <v>1255</v>
      </c>
      <c r="C1903" t="s">
        <v>12498</v>
      </c>
      <c r="D1903" t="s">
        <v>12500</v>
      </c>
      <c r="E1903" t="s">
        <v>9646</v>
      </c>
      <c r="F1903" t="s">
        <v>10078</v>
      </c>
      <c r="G1903" t="s">
        <v>1255</v>
      </c>
      <c r="H1903" t="s">
        <v>1255</v>
      </c>
      <c r="I1903" t="s">
        <v>1255</v>
      </c>
      <c r="J1903" t="s">
        <v>1255</v>
      </c>
      <c r="K1903" t="s">
        <v>1255</v>
      </c>
      <c r="L1903" t="s">
        <v>1255</v>
      </c>
      <c r="M1903" t="s">
        <v>1255</v>
      </c>
      <c r="N1903" t="s">
        <v>1255</v>
      </c>
      <c r="O1903" t="s">
        <v>1255</v>
      </c>
      <c r="P1903" t="s">
        <v>1255</v>
      </c>
    </row>
    <row r="1904" spans="1:16">
      <c r="A1904" t="s">
        <v>1255</v>
      </c>
      <c r="B1904" t="s">
        <v>1255</v>
      </c>
      <c r="C1904" t="s">
        <v>12498</v>
      </c>
      <c r="D1904" t="s">
        <v>12501</v>
      </c>
      <c r="E1904" t="s">
        <v>9646</v>
      </c>
      <c r="F1904" t="s">
        <v>10076</v>
      </c>
      <c r="G1904" t="s">
        <v>1255</v>
      </c>
      <c r="H1904" t="s">
        <v>1255</v>
      </c>
      <c r="I1904" t="s">
        <v>1255</v>
      </c>
      <c r="J1904" t="s">
        <v>1255</v>
      </c>
      <c r="K1904" t="s">
        <v>1255</v>
      </c>
      <c r="L1904" t="s">
        <v>1255</v>
      </c>
      <c r="M1904" t="s">
        <v>1255</v>
      </c>
      <c r="N1904" t="s">
        <v>1255</v>
      </c>
      <c r="O1904" t="s">
        <v>1255</v>
      </c>
      <c r="P1904" t="s">
        <v>1255</v>
      </c>
    </row>
    <row r="1905" spans="1:16">
      <c r="A1905" t="s">
        <v>1255</v>
      </c>
      <c r="B1905" t="s">
        <v>1255</v>
      </c>
      <c r="C1905" t="s">
        <v>12502</v>
      </c>
      <c r="D1905" t="s">
        <v>12503</v>
      </c>
      <c r="E1905" t="s">
        <v>9646</v>
      </c>
      <c r="F1905" t="s">
        <v>12504</v>
      </c>
      <c r="G1905" t="s">
        <v>1255</v>
      </c>
      <c r="H1905" t="s">
        <v>1255</v>
      </c>
      <c r="I1905" t="s">
        <v>1255</v>
      </c>
      <c r="J1905" t="s">
        <v>1255</v>
      </c>
      <c r="K1905" t="s">
        <v>1255</v>
      </c>
      <c r="L1905" t="s">
        <v>1255</v>
      </c>
      <c r="M1905" t="s">
        <v>1255</v>
      </c>
      <c r="N1905" t="s">
        <v>1255</v>
      </c>
      <c r="O1905" t="s">
        <v>1255</v>
      </c>
      <c r="P1905" t="s">
        <v>1255</v>
      </c>
    </row>
    <row r="1906" spans="1:16">
      <c r="A1906" t="s">
        <v>1255</v>
      </c>
      <c r="B1906" t="s">
        <v>1255</v>
      </c>
      <c r="C1906" t="s">
        <v>12502</v>
      </c>
      <c r="D1906" t="s">
        <v>12505</v>
      </c>
      <c r="E1906" t="s">
        <v>9646</v>
      </c>
      <c r="F1906" t="s">
        <v>12506</v>
      </c>
      <c r="G1906" t="s">
        <v>1255</v>
      </c>
      <c r="H1906" t="s">
        <v>1255</v>
      </c>
      <c r="I1906" t="s">
        <v>1255</v>
      </c>
      <c r="J1906" t="s">
        <v>1255</v>
      </c>
      <c r="K1906" t="s">
        <v>1255</v>
      </c>
      <c r="L1906" t="s">
        <v>1255</v>
      </c>
      <c r="M1906" t="s">
        <v>1255</v>
      </c>
      <c r="N1906" t="s">
        <v>1255</v>
      </c>
      <c r="O1906" t="s">
        <v>1255</v>
      </c>
      <c r="P1906" t="s">
        <v>1255</v>
      </c>
    </row>
    <row r="1907" spans="1:16">
      <c r="A1907" t="s">
        <v>1255</v>
      </c>
      <c r="B1907" t="s">
        <v>1255</v>
      </c>
      <c r="C1907" t="s">
        <v>12502</v>
      </c>
      <c r="D1907" t="s">
        <v>12507</v>
      </c>
      <c r="E1907" t="s">
        <v>9646</v>
      </c>
      <c r="F1907" t="s">
        <v>10632</v>
      </c>
      <c r="G1907" t="s">
        <v>1255</v>
      </c>
      <c r="H1907" t="s">
        <v>1255</v>
      </c>
      <c r="I1907" t="s">
        <v>1255</v>
      </c>
      <c r="J1907" t="s">
        <v>1255</v>
      </c>
      <c r="K1907" t="s">
        <v>1255</v>
      </c>
      <c r="L1907" t="s">
        <v>1255</v>
      </c>
      <c r="M1907" t="s">
        <v>1255</v>
      </c>
      <c r="N1907" t="s">
        <v>1255</v>
      </c>
      <c r="O1907" t="s">
        <v>1255</v>
      </c>
      <c r="P1907" t="s">
        <v>1255</v>
      </c>
    </row>
    <row r="1908" spans="1:16">
      <c r="A1908" t="s">
        <v>1255</v>
      </c>
      <c r="B1908" t="s">
        <v>1255</v>
      </c>
      <c r="C1908" t="s">
        <v>12502</v>
      </c>
      <c r="D1908" t="s">
        <v>12508</v>
      </c>
      <c r="E1908" t="s">
        <v>12509</v>
      </c>
      <c r="F1908" t="s">
        <v>1255</v>
      </c>
      <c r="G1908" t="s">
        <v>1255</v>
      </c>
      <c r="H1908" t="s">
        <v>1255</v>
      </c>
      <c r="I1908" t="s">
        <v>1255</v>
      </c>
      <c r="J1908" t="s">
        <v>1255</v>
      </c>
      <c r="K1908" t="s">
        <v>1255</v>
      </c>
      <c r="L1908" t="s">
        <v>1255</v>
      </c>
      <c r="M1908" t="s">
        <v>1255</v>
      </c>
      <c r="N1908" t="s">
        <v>1255</v>
      </c>
      <c r="O1908" t="s">
        <v>1255</v>
      </c>
      <c r="P1908" t="s">
        <v>1255</v>
      </c>
    </row>
    <row r="1909" spans="1:16">
      <c r="A1909" t="s">
        <v>1255</v>
      </c>
      <c r="B1909" t="s">
        <v>1255</v>
      </c>
      <c r="C1909" t="s">
        <v>12502</v>
      </c>
      <c r="D1909" t="s">
        <v>12510</v>
      </c>
      <c r="E1909" t="s">
        <v>12365</v>
      </c>
      <c r="F1909" t="s">
        <v>1255</v>
      </c>
      <c r="G1909" t="s">
        <v>1255</v>
      </c>
      <c r="H1909" t="s">
        <v>1255</v>
      </c>
      <c r="I1909" t="s">
        <v>1255</v>
      </c>
      <c r="J1909" t="s">
        <v>1255</v>
      </c>
      <c r="K1909" t="s">
        <v>1255</v>
      </c>
      <c r="L1909" t="s">
        <v>1255</v>
      </c>
      <c r="M1909" t="s">
        <v>1255</v>
      </c>
      <c r="N1909" t="s">
        <v>1255</v>
      </c>
      <c r="O1909" t="s">
        <v>1255</v>
      </c>
      <c r="P1909" t="s">
        <v>1255</v>
      </c>
    </row>
    <row r="1910" spans="1:16">
      <c r="A1910" t="s">
        <v>1255</v>
      </c>
      <c r="B1910" t="s">
        <v>1255</v>
      </c>
      <c r="C1910" t="s">
        <v>12511</v>
      </c>
      <c r="D1910" t="s">
        <v>12512</v>
      </c>
      <c r="E1910" t="s">
        <v>9684</v>
      </c>
      <c r="F1910" t="s">
        <v>1255</v>
      </c>
      <c r="G1910" t="s">
        <v>1255</v>
      </c>
      <c r="H1910" t="s">
        <v>1255</v>
      </c>
      <c r="I1910" t="s">
        <v>1255</v>
      </c>
      <c r="J1910" t="s">
        <v>1255</v>
      </c>
      <c r="K1910" t="s">
        <v>1255</v>
      </c>
      <c r="L1910" t="s">
        <v>1255</v>
      </c>
      <c r="M1910" t="s">
        <v>1255</v>
      </c>
      <c r="N1910" t="s">
        <v>1255</v>
      </c>
      <c r="O1910" t="s">
        <v>1255</v>
      </c>
      <c r="P1910" t="s">
        <v>1255</v>
      </c>
    </row>
    <row r="1911" spans="1:16">
      <c r="A1911" t="s">
        <v>1255</v>
      </c>
      <c r="B1911" t="s">
        <v>1255</v>
      </c>
      <c r="C1911" t="s">
        <v>12511</v>
      </c>
      <c r="D1911" t="s">
        <v>12513</v>
      </c>
      <c r="E1911" t="s">
        <v>9684</v>
      </c>
      <c r="F1911" t="s">
        <v>1255</v>
      </c>
      <c r="G1911" t="s">
        <v>1255</v>
      </c>
      <c r="H1911" t="s">
        <v>1255</v>
      </c>
      <c r="I1911" t="s">
        <v>1255</v>
      </c>
      <c r="J1911" t="s">
        <v>1255</v>
      </c>
      <c r="K1911" t="s">
        <v>1255</v>
      </c>
      <c r="L1911" t="s">
        <v>1255</v>
      </c>
      <c r="M1911" t="s">
        <v>1255</v>
      </c>
      <c r="N1911" t="s">
        <v>1255</v>
      </c>
      <c r="O1911" t="s">
        <v>1255</v>
      </c>
      <c r="P1911" t="s">
        <v>1255</v>
      </c>
    </row>
    <row r="1912" spans="1:16">
      <c r="A1912" t="s">
        <v>1255</v>
      </c>
      <c r="B1912" t="s">
        <v>1255</v>
      </c>
      <c r="C1912" t="s">
        <v>12511</v>
      </c>
      <c r="D1912" t="s">
        <v>12514</v>
      </c>
      <c r="E1912" t="s">
        <v>12515</v>
      </c>
      <c r="F1912" t="s">
        <v>1255</v>
      </c>
      <c r="G1912" t="s">
        <v>1255</v>
      </c>
      <c r="H1912" t="s">
        <v>1255</v>
      </c>
      <c r="I1912" t="s">
        <v>1255</v>
      </c>
      <c r="J1912" t="s">
        <v>1255</v>
      </c>
      <c r="K1912" t="s">
        <v>1255</v>
      </c>
      <c r="L1912" t="s">
        <v>1255</v>
      </c>
      <c r="M1912" t="s">
        <v>1255</v>
      </c>
      <c r="N1912" t="s">
        <v>1255</v>
      </c>
      <c r="O1912" t="s">
        <v>1255</v>
      </c>
      <c r="P1912" t="s">
        <v>1255</v>
      </c>
    </row>
    <row r="1913" spans="1:16">
      <c r="A1913" t="s">
        <v>1255</v>
      </c>
      <c r="B1913" t="s">
        <v>1255</v>
      </c>
      <c r="C1913" t="s">
        <v>12516</v>
      </c>
      <c r="D1913" t="s">
        <v>12517</v>
      </c>
      <c r="E1913" t="s">
        <v>11915</v>
      </c>
      <c r="F1913" t="s">
        <v>1255</v>
      </c>
      <c r="G1913" t="s">
        <v>1255</v>
      </c>
      <c r="H1913" t="s">
        <v>1255</v>
      </c>
      <c r="I1913" t="s">
        <v>1255</v>
      </c>
      <c r="J1913" t="s">
        <v>1255</v>
      </c>
      <c r="K1913" t="s">
        <v>1255</v>
      </c>
      <c r="L1913" t="s">
        <v>1255</v>
      </c>
      <c r="M1913" t="s">
        <v>1255</v>
      </c>
      <c r="N1913" t="s">
        <v>1255</v>
      </c>
      <c r="O1913" t="s">
        <v>1255</v>
      </c>
      <c r="P1913" t="s">
        <v>1255</v>
      </c>
    </row>
    <row r="1914" spans="1:16">
      <c r="A1914" t="s">
        <v>1255</v>
      </c>
      <c r="B1914" t="s">
        <v>1255</v>
      </c>
      <c r="C1914" t="s">
        <v>12516</v>
      </c>
      <c r="D1914" t="s">
        <v>12518</v>
      </c>
      <c r="E1914" t="s">
        <v>9646</v>
      </c>
      <c r="F1914" t="s">
        <v>12519</v>
      </c>
      <c r="G1914" t="s">
        <v>1255</v>
      </c>
      <c r="H1914" t="s">
        <v>1255</v>
      </c>
      <c r="I1914" t="s">
        <v>1255</v>
      </c>
      <c r="J1914" t="s">
        <v>1255</v>
      </c>
      <c r="K1914" t="s">
        <v>1255</v>
      </c>
      <c r="L1914" t="s">
        <v>1255</v>
      </c>
      <c r="M1914" t="s">
        <v>1255</v>
      </c>
      <c r="N1914" t="s">
        <v>1255</v>
      </c>
      <c r="O1914" t="s">
        <v>1255</v>
      </c>
      <c r="P1914" t="s">
        <v>1255</v>
      </c>
    </row>
    <row r="1915" spans="1:16">
      <c r="A1915" t="s">
        <v>1255</v>
      </c>
      <c r="B1915" t="s">
        <v>1255</v>
      </c>
      <c r="C1915" t="s">
        <v>12516</v>
      </c>
      <c r="D1915" t="s">
        <v>12520</v>
      </c>
      <c r="E1915" t="s">
        <v>9646</v>
      </c>
      <c r="F1915" t="s">
        <v>10014</v>
      </c>
      <c r="G1915" t="s">
        <v>1255</v>
      </c>
      <c r="H1915" t="s">
        <v>1255</v>
      </c>
      <c r="I1915" t="s">
        <v>1255</v>
      </c>
      <c r="J1915" t="s">
        <v>1255</v>
      </c>
      <c r="K1915" t="s">
        <v>1255</v>
      </c>
      <c r="L1915" t="s">
        <v>1255</v>
      </c>
      <c r="M1915" t="s">
        <v>1255</v>
      </c>
      <c r="N1915" t="s">
        <v>1255</v>
      </c>
      <c r="O1915" t="s">
        <v>1255</v>
      </c>
      <c r="P1915" t="s">
        <v>1255</v>
      </c>
    </row>
    <row r="1916" spans="1:16">
      <c r="A1916" t="s">
        <v>1255</v>
      </c>
      <c r="B1916" t="s">
        <v>1255</v>
      </c>
      <c r="C1916" t="s">
        <v>12516</v>
      </c>
      <c r="D1916" t="s">
        <v>12521</v>
      </c>
      <c r="E1916" t="s">
        <v>9646</v>
      </c>
      <c r="F1916" t="s">
        <v>9782</v>
      </c>
      <c r="G1916" t="s">
        <v>1255</v>
      </c>
      <c r="H1916" t="s">
        <v>1255</v>
      </c>
      <c r="I1916" t="s">
        <v>1255</v>
      </c>
      <c r="J1916" t="s">
        <v>1255</v>
      </c>
      <c r="K1916" t="s">
        <v>1255</v>
      </c>
      <c r="L1916" t="s">
        <v>1255</v>
      </c>
      <c r="M1916" t="s">
        <v>1255</v>
      </c>
      <c r="N1916" t="s">
        <v>1255</v>
      </c>
      <c r="O1916" t="s">
        <v>1255</v>
      </c>
      <c r="P1916" t="s">
        <v>1255</v>
      </c>
    </row>
    <row r="1917" spans="1:16">
      <c r="A1917" t="s">
        <v>1255</v>
      </c>
      <c r="B1917" t="s">
        <v>1255</v>
      </c>
      <c r="C1917" t="s">
        <v>12516</v>
      </c>
      <c r="D1917" t="s">
        <v>12522</v>
      </c>
      <c r="E1917" t="s">
        <v>9653</v>
      </c>
      <c r="F1917" t="s">
        <v>1255</v>
      </c>
      <c r="G1917" t="s">
        <v>1255</v>
      </c>
      <c r="H1917" t="s">
        <v>1255</v>
      </c>
      <c r="I1917" t="s">
        <v>1255</v>
      </c>
      <c r="J1917" t="s">
        <v>1255</v>
      </c>
      <c r="K1917" t="s">
        <v>1255</v>
      </c>
      <c r="L1917" t="s">
        <v>1255</v>
      </c>
      <c r="M1917" t="s">
        <v>1255</v>
      </c>
      <c r="N1917" t="s">
        <v>1255</v>
      </c>
      <c r="O1917" t="s">
        <v>1255</v>
      </c>
      <c r="P1917" t="s">
        <v>1255</v>
      </c>
    </row>
    <row r="1918" spans="1:16">
      <c r="A1918" t="s">
        <v>1255</v>
      </c>
      <c r="B1918" t="s">
        <v>1255</v>
      </c>
      <c r="C1918" t="s">
        <v>12523</v>
      </c>
      <c r="D1918" t="s">
        <v>12524</v>
      </c>
      <c r="E1918" t="s">
        <v>9645</v>
      </c>
      <c r="F1918" t="s">
        <v>9646</v>
      </c>
      <c r="G1918" t="s">
        <v>1255</v>
      </c>
      <c r="H1918" t="s">
        <v>1255</v>
      </c>
      <c r="I1918" t="s">
        <v>1255</v>
      </c>
      <c r="J1918" t="s">
        <v>1255</v>
      </c>
      <c r="K1918" t="s">
        <v>1255</v>
      </c>
      <c r="L1918" t="s">
        <v>1255</v>
      </c>
      <c r="M1918" t="s">
        <v>1255</v>
      </c>
      <c r="N1918" t="s">
        <v>1255</v>
      </c>
      <c r="O1918" t="s">
        <v>1255</v>
      </c>
      <c r="P1918" t="s">
        <v>1255</v>
      </c>
    </row>
    <row r="1919" spans="1:16">
      <c r="A1919" t="s">
        <v>1255</v>
      </c>
      <c r="B1919" t="s">
        <v>1255</v>
      </c>
      <c r="C1919" t="s">
        <v>12523</v>
      </c>
      <c r="D1919" t="s">
        <v>12525</v>
      </c>
      <c r="E1919" t="s">
        <v>11915</v>
      </c>
      <c r="F1919" t="s">
        <v>1255</v>
      </c>
      <c r="G1919" t="s">
        <v>1255</v>
      </c>
      <c r="H1919" t="s">
        <v>1255</v>
      </c>
      <c r="I1919" t="s">
        <v>1255</v>
      </c>
      <c r="J1919" t="s">
        <v>1255</v>
      </c>
      <c r="K1919" t="s">
        <v>1255</v>
      </c>
      <c r="L1919" t="s">
        <v>1255</v>
      </c>
      <c r="M1919" t="s">
        <v>1255</v>
      </c>
      <c r="N1919" t="s">
        <v>1255</v>
      </c>
      <c r="O1919" t="s">
        <v>1255</v>
      </c>
      <c r="P1919" t="s">
        <v>1255</v>
      </c>
    </row>
    <row r="1920" spans="1:16">
      <c r="A1920" t="s">
        <v>1255</v>
      </c>
      <c r="B1920" t="s">
        <v>1255</v>
      </c>
      <c r="C1920" t="s">
        <v>12523</v>
      </c>
      <c r="D1920" t="s">
        <v>12526</v>
      </c>
      <c r="E1920" t="s">
        <v>9646</v>
      </c>
      <c r="F1920" t="s">
        <v>11421</v>
      </c>
      <c r="G1920" t="s">
        <v>1255</v>
      </c>
      <c r="H1920" t="s">
        <v>1255</v>
      </c>
      <c r="I1920" t="s">
        <v>1255</v>
      </c>
      <c r="J1920" t="s">
        <v>1255</v>
      </c>
      <c r="K1920" t="s">
        <v>1255</v>
      </c>
      <c r="L1920" t="s">
        <v>1255</v>
      </c>
      <c r="M1920" t="s">
        <v>1255</v>
      </c>
      <c r="N1920" t="s">
        <v>1255</v>
      </c>
      <c r="O1920" t="s">
        <v>1255</v>
      </c>
      <c r="P1920" t="s">
        <v>1255</v>
      </c>
    </row>
    <row r="1921" spans="1:16">
      <c r="A1921" t="s">
        <v>1255</v>
      </c>
      <c r="B1921" t="s">
        <v>12527</v>
      </c>
      <c r="C1921" t="s">
        <v>12528</v>
      </c>
      <c r="D1921" t="s">
        <v>12529</v>
      </c>
      <c r="E1921" t="s">
        <v>9874</v>
      </c>
      <c r="F1921" t="s">
        <v>9646</v>
      </c>
      <c r="G1921" t="s">
        <v>1255</v>
      </c>
      <c r="H1921" t="s">
        <v>1255</v>
      </c>
      <c r="I1921" t="s">
        <v>1255</v>
      </c>
      <c r="J1921" t="s">
        <v>1255</v>
      </c>
      <c r="K1921" t="s">
        <v>1255</v>
      </c>
      <c r="L1921" t="s">
        <v>1255</v>
      </c>
      <c r="M1921" t="s">
        <v>1255</v>
      </c>
      <c r="N1921" t="s">
        <v>1255</v>
      </c>
      <c r="O1921" t="s">
        <v>1255</v>
      </c>
      <c r="P1921" t="s">
        <v>1255</v>
      </c>
    </row>
    <row r="1922" spans="1:16">
      <c r="A1922" t="s">
        <v>1255</v>
      </c>
      <c r="B1922" t="s">
        <v>1255</v>
      </c>
      <c r="C1922" t="s">
        <v>12528</v>
      </c>
      <c r="D1922" t="s">
        <v>12530</v>
      </c>
      <c r="E1922" t="s">
        <v>9998</v>
      </c>
      <c r="F1922" t="s">
        <v>9998</v>
      </c>
      <c r="G1922" t="s">
        <v>1255</v>
      </c>
      <c r="H1922" t="s">
        <v>1255</v>
      </c>
      <c r="I1922" t="s">
        <v>1255</v>
      </c>
      <c r="J1922" t="s">
        <v>1255</v>
      </c>
      <c r="K1922" t="s">
        <v>1255</v>
      </c>
      <c r="L1922" t="s">
        <v>1255</v>
      </c>
      <c r="M1922" t="s">
        <v>1255</v>
      </c>
      <c r="N1922" t="s">
        <v>1255</v>
      </c>
      <c r="O1922" t="s">
        <v>1255</v>
      </c>
      <c r="P1922" t="s">
        <v>1255</v>
      </c>
    </row>
    <row r="1923" spans="1:16">
      <c r="A1923" t="s">
        <v>1255</v>
      </c>
      <c r="B1923" t="s">
        <v>1255</v>
      </c>
      <c r="C1923" t="s">
        <v>12531</v>
      </c>
      <c r="D1923" t="s">
        <v>12532</v>
      </c>
      <c r="E1923" t="s">
        <v>9646</v>
      </c>
      <c r="F1923" t="s">
        <v>10014</v>
      </c>
      <c r="G1923" t="s">
        <v>1255</v>
      </c>
      <c r="H1923" t="s">
        <v>1255</v>
      </c>
      <c r="I1923" t="s">
        <v>1255</v>
      </c>
      <c r="J1923" t="s">
        <v>1255</v>
      </c>
      <c r="K1923" t="s">
        <v>1255</v>
      </c>
      <c r="L1923" t="s">
        <v>1255</v>
      </c>
      <c r="M1923" t="s">
        <v>1255</v>
      </c>
      <c r="N1923" t="s">
        <v>1255</v>
      </c>
      <c r="O1923" t="s">
        <v>1255</v>
      </c>
      <c r="P1923" t="s">
        <v>1255</v>
      </c>
    </row>
    <row r="1924" spans="1:16">
      <c r="A1924" t="s">
        <v>1255</v>
      </c>
      <c r="B1924" t="s">
        <v>1255</v>
      </c>
      <c r="C1924" t="s">
        <v>12531</v>
      </c>
      <c r="D1924" t="s">
        <v>12533</v>
      </c>
      <c r="E1924" t="s">
        <v>9680</v>
      </c>
      <c r="F1924" t="s">
        <v>9646</v>
      </c>
      <c r="G1924" t="s">
        <v>1255</v>
      </c>
      <c r="H1924" t="s">
        <v>1255</v>
      </c>
      <c r="I1924" t="s">
        <v>1255</v>
      </c>
      <c r="J1924" t="s">
        <v>1255</v>
      </c>
      <c r="K1924" t="s">
        <v>1255</v>
      </c>
      <c r="L1924" t="s">
        <v>1255</v>
      </c>
      <c r="M1924" t="s">
        <v>1255</v>
      </c>
      <c r="N1924" t="s">
        <v>1255</v>
      </c>
      <c r="O1924" t="s">
        <v>1255</v>
      </c>
      <c r="P1924" t="s">
        <v>1255</v>
      </c>
    </row>
    <row r="1925" spans="1:16">
      <c r="A1925" t="s">
        <v>1255</v>
      </c>
      <c r="B1925" t="s">
        <v>1255</v>
      </c>
      <c r="C1925" t="s">
        <v>12531</v>
      </c>
      <c r="D1925" t="s">
        <v>12534</v>
      </c>
      <c r="E1925" t="s">
        <v>9705</v>
      </c>
      <c r="F1925" t="s">
        <v>9646</v>
      </c>
      <c r="G1925" t="s">
        <v>1255</v>
      </c>
      <c r="H1925" t="s">
        <v>1255</v>
      </c>
      <c r="I1925" t="s">
        <v>1255</v>
      </c>
      <c r="J1925" t="s">
        <v>1255</v>
      </c>
      <c r="K1925" t="s">
        <v>1255</v>
      </c>
      <c r="L1925" t="s">
        <v>1255</v>
      </c>
      <c r="M1925" t="s">
        <v>1255</v>
      </c>
      <c r="N1925" t="s">
        <v>1255</v>
      </c>
      <c r="O1925" t="s">
        <v>1255</v>
      </c>
      <c r="P1925" t="s">
        <v>1255</v>
      </c>
    </row>
    <row r="1926" spans="1:16">
      <c r="A1926" t="s">
        <v>1255</v>
      </c>
      <c r="B1926" t="s">
        <v>1255</v>
      </c>
      <c r="C1926" t="s">
        <v>12531</v>
      </c>
      <c r="D1926" t="s">
        <v>12535</v>
      </c>
      <c r="E1926" t="s">
        <v>9680</v>
      </c>
      <c r="F1926" t="s">
        <v>9646</v>
      </c>
      <c r="G1926" t="s">
        <v>1255</v>
      </c>
      <c r="H1926" t="s">
        <v>1255</v>
      </c>
      <c r="I1926" t="s">
        <v>1255</v>
      </c>
      <c r="J1926" t="s">
        <v>1255</v>
      </c>
      <c r="K1926" t="s">
        <v>1255</v>
      </c>
      <c r="L1926" t="s">
        <v>1255</v>
      </c>
      <c r="M1926" t="s">
        <v>1255</v>
      </c>
      <c r="N1926" t="s">
        <v>1255</v>
      </c>
      <c r="O1926" t="s">
        <v>1255</v>
      </c>
      <c r="P1926" t="s">
        <v>1255</v>
      </c>
    </row>
    <row r="1927" spans="1:16">
      <c r="A1927" t="s">
        <v>1255</v>
      </c>
      <c r="B1927" t="s">
        <v>1255</v>
      </c>
      <c r="C1927" t="s">
        <v>12531</v>
      </c>
      <c r="D1927" t="s">
        <v>12527</v>
      </c>
      <c r="E1927" t="s">
        <v>10721</v>
      </c>
      <c r="F1927" t="s">
        <v>9646</v>
      </c>
      <c r="G1927" t="s">
        <v>1255</v>
      </c>
      <c r="H1927" t="s">
        <v>1255</v>
      </c>
      <c r="I1927" t="s">
        <v>1255</v>
      </c>
      <c r="J1927" t="s">
        <v>1255</v>
      </c>
      <c r="K1927" t="s">
        <v>1255</v>
      </c>
      <c r="L1927" t="s">
        <v>1255</v>
      </c>
      <c r="M1927" t="s">
        <v>1255</v>
      </c>
      <c r="N1927" t="s">
        <v>1255</v>
      </c>
      <c r="O1927" t="s">
        <v>1255</v>
      </c>
      <c r="P1927" t="s">
        <v>1255</v>
      </c>
    </row>
    <row r="1928" spans="1:16">
      <c r="A1928" t="s">
        <v>1255</v>
      </c>
      <c r="B1928" t="s">
        <v>1255</v>
      </c>
      <c r="C1928" t="s">
        <v>12531</v>
      </c>
      <c r="D1928" t="s">
        <v>12536</v>
      </c>
      <c r="E1928" t="s">
        <v>12537</v>
      </c>
      <c r="F1928" t="s">
        <v>9646</v>
      </c>
      <c r="G1928" t="s">
        <v>1255</v>
      </c>
      <c r="H1928" t="s">
        <v>1255</v>
      </c>
      <c r="I1928" t="s">
        <v>1255</v>
      </c>
      <c r="J1928" t="s">
        <v>1255</v>
      </c>
      <c r="K1928" t="s">
        <v>1255</v>
      </c>
      <c r="L1928" t="s">
        <v>1255</v>
      </c>
      <c r="M1928" t="s">
        <v>1255</v>
      </c>
      <c r="N1928" t="s">
        <v>1255</v>
      </c>
      <c r="O1928" t="s">
        <v>1255</v>
      </c>
      <c r="P1928" t="s">
        <v>1255</v>
      </c>
    </row>
    <row r="1929" spans="1:16">
      <c r="A1929" t="s">
        <v>1255</v>
      </c>
      <c r="B1929" t="s">
        <v>1255</v>
      </c>
      <c r="C1929" t="s">
        <v>12531</v>
      </c>
      <c r="D1929" t="s">
        <v>12538</v>
      </c>
      <c r="E1929" t="s">
        <v>12539</v>
      </c>
      <c r="F1929" t="s">
        <v>12540</v>
      </c>
      <c r="G1929" t="s">
        <v>1255</v>
      </c>
      <c r="H1929" t="s">
        <v>1255</v>
      </c>
      <c r="I1929" t="s">
        <v>1255</v>
      </c>
      <c r="J1929" t="s">
        <v>1255</v>
      </c>
      <c r="K1929" t="s">
        <v>1255</v>
      </c>
      <c r="L1929" t="s">
        <v>1255</v>
      </c>
      <c r="M1929" t="s">
        <v>1255</v>
      </c>
      <c r="N1929" t="s">
        <v>1255</v>
      </c>
      <c r="O1929" t="s">
        <v>1255</v>
      </c>
      <c r="P1929" t="s">
        <v>1255</v>
      </c>
    </row>
    <row r="1930" spans="1:16">
      <c r="A1930" t="s">
        <v>1255</v>
      </c>
      <c r="B1930" t="s">
        <v>1255</v>
      </c>
      <c r="C1930" t="s">
        <v>12528</v>
      </c>
      <c r="D1930" t="s">
        <v>12541</v>
      </c>
      <c r="E1930" t="s">
        <v>9646</v>
      </c>
      <c r="F1930" t="s">
        <v>12542</v>
      </c>
      <c r="G1930" t="s">
        <v>1255</v>
      </c>
      <c r="H1930" t="s">
        <v>1255</v>
      </c>
      <c r="I1930" t="s">
        <v>1255</v>
      </c>
      <c r="J1930" t="s">
        <v>1255</v>
      </c>
      <c r="K1930" t="s">
        <v>1255</v>
      </c>
      <c r="L1930" t="s">
        <v>1255</v>
      </c>
      <c r="M1930" t="s">
        <v>1255</v>
      </c>
      <c r="N1930" t="s">
        <v>1255</v>
      </c>
      <c r="O1930" t="s">
        <v>1255</v>
      </c>
      <c r="P1930" t="s">
        <v>1255</v>
      </c>
    </row>
    <row r="1931" spans="1:16">
      <c r="A1931" t="s">
        <v>1255</v>
      </c>
      <c r="B1931" t="s">
        <v>1255</v>
      </c>
      <c r="C1931" t="s">
        <v>12543</v>
      </c>
      <c r="D1931" t="s">
        <v>12544</v>
      </c>
      <c r="E1931" t="s">
        <v>12545</v>
      </c>
      <c r="F1931" t="s">
        <v>1255</v>
      </c>
      <c r="G1931" t="s">
        <v>1255</v>
      </c>
      <c r="H1931" t="s">
        <v>1255</v>
      </c>
      <c r="I1931" t="s">
        <v>1255</v>
      </c>
      <c r="J1931" t="s">
        <v>1255</v>
      </c>
      <c r="K1931" t="s">
        <v>1255</v>
      </c>
      <c r="L1931" t="s">
        <v>1255</v>
      </c>
      <c r="M1931" t="s">
        <v>1255</v>
      </c>
      <c r="N1931" t="s">
        <v>1255</v>
      </c>
      <c r="O1931" t="s">
        <v>1255</v>
      </c>
      <c r="P1931" t="s">
        <v>1255</v>
      </c>
    </row>
    <row r="1932" spans="1:16">
      <c r="A1932" t="s">
        <v>1255</v>
      </c>
      <c r="B1932" t="s">
        <v>1255</v>
      </c>
      <c r="C1932" t="s">
        <v>12546</v>
      </c>
      <c r="D1932" t="s">
        <v>12547</v>
      </c>
      <c r="E1932" t="s">
        <v>9646</v>
      </c>
      <c r="F1932" t="s">
        <v>12548</v>
      </c>
      <c r="G1932" t="s">
        <v>1255</v>
      </c>
      <c r="H1932" t="s">
        <v>1255</v>
      </c>
      <c r="I1932" t="s">
        <v>1255</v>
      </c>
      <c r="J1932" t="s">
        <v>1255</v>
      </c>
      <c r="K1932" t="s">
        <v>1255</v>
      </c>
      <c r="L1932" t="s">
        <v>1255</v>
      </c>
      <c r="M1932" t="s">
        <v>1255</v>
      </c>
      <c r="N1932" t="s">
        <v>1255</v>
      </c>
      <c r="O1932" t="s">
        <v>1255</v>
      </c>
      <c r="P1932" t="s">
        <v>1255</v>
      </c>
    </row>
    <row r="1933" spans="1:16">
      <c r="A1933" t="s">
        <v>1255</v>
      </c>
      <c r="B1933" t="s">
        <v>1255</v>
      </c>
      <c r="C1933" t="s">
        <v>12546</v>
      </c>
      <c r="D1933" t="s">
        <v>12549</v>
      </c>
      <c r="E1933" t="s">
        <v>9680</v>
      </c>
      <c r="F1933" t="s">
        <v>9646</v>
      </c>
      <c r="G1933" t="s">
        <v>1255</v>
      </c>
      <c r="H1933" t="s">
        <v>1255</v>
      </c>
      <c r="I1933" t="s">
        <v>1255</v>
      </c>
      <c r="J1933" t="s">
        <v>1255</v>
      </c>
      <c r="K1933" t="s">
        <v>1255</v>
      </c>
      <c r="L1933" t="s">
        <v>1255</v>
      </c>
      <c r="M1933" t="s">
        <v>1255</v>
      </c>
      <c r="N1933" t="s">
        <v>1255</v>
      </c>
      <c r="O1933" t="s">
        <v>1255</v>
      </c>
      <c r="P1933" t="s">
        <v>1255</v>
      </c>
    </row>
    <row r="1934" spans="1:16">
      <c r="A1934" t="s">
        <v>1255</v>
      </c>
      <c r="B1934" t="s">
        <v>1255</v>
      </c>
      <c r="C1934" t="s">
        <v>12546</v>
      </c>
      <c r="D1934" t="s">
        <v>12550</v>
      </c>
      <c r="E1934" t="s">
        <v>10608</v>
      </c>
      <c r="F1934" t="s">
        <v>9646</v>
      </c>
      <c r="G1934" t="s">
        <v>1255</v>
      </c>
      <c r="H1934" t="s">
        <v>1255</v>
      </c>
      <c r="I1934" t="s">
        <v>1255</v>
      </c>
      <c r="J1934" t="s">
        <v>1255</v>
      </c>
      <c r="K1934" t="s">
        <v>1255</v>
      </c>
      <c r="L1934" t="s">
        <v>1255</v>
      </c>
      <c r="M1934" t="s">
        <v>1255</v>
      </c>
      <c r="N1934" t="s">
        <v>1255</v>
      </c>
      <c r="O1934" t="s">
        <v>1255</v>
      </c>
      <c r="P1934" t="s">
        <v>1255</v>
      </c>
    </row>
    <row r="1935" spans="1:16">
      <c r="A1935" t="s">
        <v>1255</v>
      </c>
      <c r="B1935" t="s">
        <v>1255</v>
      </c>
      <c r="C1935" t="s">
        <v>12546</v>
      </c>
      <c r="D1935" t="s">
        <v>12551</v>
      </c>
      <c r="E1935" t="s">
        <v>9705</v>
      </c>
      <c r="F1935" t="s">
        <v>9646</v>
      </c>
      <c r="G1935" t="s">
        <v>1255</v>
      </c>
      <c r="H1935" t="s">
        <v>1255</v>
      </c>
      <c r="I1935" t="s">
        <v>1255</v>
      </c>
      <c r="J1935" t="s">
        <v>1255</v>
      </c>
      <c r="K1935" t="s">
        <v>1255</v>
      </c>
      <c r="L1935" t="s">
        <v>1255</v>
      </c>
      <c r="M1935" t="s">
        <v>1255</v>
      </c>
      <c r="N1935" t="s">
        <v>1255</v>
      </c>
      <c r="O1935" t="s">
        <v>1255</v>
      </c>
      <c r="P1935" t="s">
        <v>1255</v>
      </c>
    </row>
    <row r="1936" spans="1:16">
      <c r="A1936" t="s">
        <v>1255</v>
      </c>
      <c r="B1936" t="s">
        <v>12552</v>
      </c>
      <c r="C1936" t="s">
        <v>12546</v>
      </c>
      <c r="D1936" t="s">
        <v>12552</v>
      </c>
      <c r="E1936" t="s">
        <v>9828</v>
      </c>
      <c r="F1936" t="s">
        <v>1255</v>
      </c>
      <c r="G1936" t="s">
        <v>1255</v>
      </c>
      <c r="H1936" t="s">
        <v>1255</v>
      </c>
      <c r="I1936" t="s">
        <v>1255</v>
      </c>
      <c r="J1936" t="s">
        <v>1255</v>
      </c>
      <c r="K1936" t="s">
        <v>1255</v>
      </c>
      <c r="L1936" t="s">
        <v>1255</v>
      </c>
      <c r="M1936" t="s">
        <v>1255</v>
      </c>
      <c r="N1936" t="s">
        <v>1255</v>
      </c>
      <c r="O1936" t="s">
        <v>1255</v>
      </c>
      <c r="P1936" t="s">
        <v>1255</v>
      </c>
    </row>
    <row r="1937" spans="1:16">
      <c r="A1937" t="s">
        <v>1255</v>
      </c>
      <c r="B1937" t="s">
        <v>1255</v>
      </c>
      <c r="C1937" t="s">
        <v>12546</v>
      </c>
      <c r="D1937" t="s">
        <v>12553</v>
      </c>
      <c r="E1937" t="s">
        <v>9646</v>
      </c>
      <c r="F1937" t="s">
        <v>12554</v>
      </c>
      <c r="G1937" t="s">
        <v>1255</v>
      </c>
      <c r="H1937" t="s">
        <v>1255</v>
      </c>
      <c r="I1937" t="s">
        <v>1255</v>
      </c>
      <c r="J1937" t="s">
        <v>1255</v>
      </c>
      <c r="K1937" t="s">
        <v>1255</v>
      </c>
      <c r="L1937" t="s">
        <v>1255</v>
      </c>
      <c r="M1937" t="s">
        <v>1255</v>
      </c>
      <c r="N1937" t="s">
        <v>1255</v>
      </c>
      <c r="O1937" t="s">
        <v>1255</v>
      </c>
      <c r="P1937" t="s">
        <v>1255</v>
      </c>
    </row>
    <row r="1938" spans="1:16">
      <c r="A1938" t="s">
        <v>1255</v>
      </c>
      <c r="B1938" t="s">
        <v>1255</v>
      </c>
      <c r="C1938" t="s">
        <v>12555</v>
      </c>
      <c r="D1938" t="s">
        <v>12556</v>
      </c>
      <c r="E1938" t="s">
        <v>9646</v>
      </c>
      <c r="F1938" t="s">
        <v>10933</v>
      </c>
      <c r="G1938" t="s">
        <v>1255</v>
      </c>
      <c r="H1938" t="s">
        <v>1255</v>
      </c>
      <c r="I1938" t="s">
        <v>1255</v>
      </c>
      <c r="J1938" t="s">
        <v>1255</v>
      </c>
      <c r="K1938" t="s">
        <v>1255</v>
      </c>
      <c r="L1938" t="s">
        <v>1255</v>
      </c>
      <c r="M1938" t="s">
        <v>1255</v>
      </c>
      <c r="N1938" t="s">
        <v>1255</v>
      </c>
      <c r="O1938" t="s">
        <v>1255</v>
      </c>
      <c r="P1938" t="s">
        <v>1255</v>
      </c>
    </row>
    <row r="1939" spans="1:16">
      <c r="A1939" t="s">
        <v>1255</v>
      </c>
      <c r="B1939" t="s">
        <v>1255</v>
      </c>
      <c r="C1939" t="s">
        <v>12555</v>
      </c>
      <c r="D1939" t="s">
        <v>12557</v>
      </c>
      <c r="E1939" t="s">
        <v>11480</v>
      </c>
      <c r="F1939" t="s">
        <v>9646</v>
      </c>
      <c r="G1939" t="s">
        <v>1255</v>
      </c>
      <c r="H1939" t="s">
        <v>1255</v>
      </c>
      <c r="I1939" t="s">
        <v>1255</v>
      </c>
      <c r="J1939" t="s">
        <v>1255</v>
      </c>
      <c r="K1939" t="s">
        <v>1255</v>
      </c>
      <c r="L1939" t="s">
        <v>1255</v>
      </c>
      <c r="M1939" t="s">
        <v>1255</v>
      </c>
      <c r="N1939" t="s">
        <v>1255</v>
      </c>
      <c r="O1939" t="s">
        <v>1255</v>
      </c>
      <c r="P1939" t="s">
        <v>1255</v>
      </c>
    </row>
    <row r="1940" spans="1:16">
      <c r="A1940" t="s">
        <v>1255</v>
      </c>
      <c r="B1940" t="s">
        <v>1255</v>
      </c>
      <c r="C1940" t="s">
        <v>12558</v>
      </c>
      <c r="D1940" t="s">
        <v>12559</v>
      </c>
      <c r="E1940" t="s">
        <v>9737</v>
      </c>
      <c r="F1940" t="s">
        <v>9646</v>
      </c>
      <c r="G1940" t="s">
        <v>1255</v>
      </c>
      <c r="H1940" t="s">
        <v>1255</v>
      </c>
      <c r="I1940" t="s">
        <v>1255</v>
      </c>
      <c r="J1940" t="s">
        <v>1255</v>
      </c>
      <c r="K1940" t="s">
        <v>1255</v>
      </c>
      <c r="L1940" t="s">
        <v>1255</v>
      </c>
      <c r="M1940" t="s">
        <v>1255</v>
      </c>
      <c r="N1940" t="s">
        <v>1255</v>
      </c>
      <c r="O1940" t="s">
        <v>1255</v>
      </c>
      <c r="P1940" t="s">
        <v>1255</v>
      </c>
    </row>
    <row r="1941" spans="1:16">
      <c r="A1941" t="s">
        <v>1255</v>
      </c>
      <c r="B1941" t="s">
        <v>1255</v>
      </c>
      <c r="C1941" t="s">
        <v>12558</v>
      </c>
      <c r="D1941" t="s">
        <v>12560</v>
      </c>
      <c r="E1941" t="s">
        <v>9700</v>
      </c>
      <c r="F1941" t="s">
        <v>1255</v>
      </c>
      <c r="G1941" t="s">
        <v>1255</v>
      </c>
      <c r="H1941" t="s">
        <v>1255</v>
      </c>
      <c r="I1941" t="s">
        <v>1255</v>
      </c>
      <c r="J1941" t="s">
        <v>1255</v>
      </c>
      <c r="K1941" t="s">
        <v>1255</v>
      </c>
      <c r="L1941" t="s">
        <v>1255</v>
      </c>
      <c r="M1941" t="s">
        <v>1255</v>
      </c>
      <c r="N1941" t="s">
        <v>1255</v>
      </c>
      <c r="O1941" t="s">
        <v>1255</v>
      </c>
      <c r="P1941" t="s">
        <v>1255</v>
      </c>
    </row>
    <row r="1942" spans="1:16">
      <c r="A1942" t="s">
        <v>1255</v>
      </c>
      <c r="B1942" t="s">
        <v>12561</v>
      </c>
      <c r="C1942" t="s">
        <v>12558</v>
      </c>
      <c r="D1942" t="s">
        <v>12562</v>
      </c>
      <c r="E1942" t="s">
        <v>9646</v>
      </c>
      <c r="F1942" t="s">
        <v>12563</v>
      </c>
      <c r="G1942" t="s">
        <v>1255</v>
      </c>
      <c r="H1942" t="s">
        <v>1255</v>
      </c>
      <c r="I1942" t="s">
        <v>1255</v>
      </c>
      <c r="J1942" t="s">
        <v>1255</v>
      </c>
      <c r="K1942" t="s">
        <v>1255</v>
      </c>
      <c r="L1942" t="s">
        <v>1255</v>
      </c>
      <c r="M1942" t="s">
        <v>1255</v>
      </c>
      <c r="N1942" t="s">
        <v>1255</v>
      </c>
      <c r="O1942" t="s">
        <v>1255</v>
      </c>
      <c r="P1942" t="s">
        <v>1255</v>
      </c>
    </row>
    <row r="1943" spans="1:16">
      <c r="A1943" t="s">
        <v>1255</v>
      </c>
      <c r="B1943" t="s">
        <v>12564</v>
      </c>
      <c r="C1943" t="s">
        <v>12558</v>
      </c>
      <c r="D1943" t="s">
        <v>12565</v>
      </c>
      <c r="E1943" t="s">
        <v>9646</v>
      </c>
      <c r="F1943" t="s">
        <v>9689</v>
      </c>
      <c r="G1943" t="s">
        <v>1255</v>
      </c>
      <c r="H1943" t="s">
        <v>1255</v>
      </c>
      <c r="I1943" t="s">
        <v>1255</v>
      </c>
      <c r="J1943" t="s">
        <v>1255</v>
      </c>
      <c r="K1943" t="s">
        <v>1255</v>
      </c>
      <c r="L1943" t="s">
        <v>1255</v>
      </c>
      <c r="M1943" t="s">
        <v>1255</v>
      </c>
      <c r="N1943" t="s">
        <v>1255</v>
      </c>
      <c r="O1943" t="s">
        <v>1255</v>
      </c>
      <c r="P1943" t="s">
        <v>1255</v>
      </c>
    </row>
    <row r="1944" spans="1:16">
      <c r="A1944" t="s">
        <v>1255</v>
      </c>
      <c r="B1944" t="s">
        <v>1255</v>
      </c>
      <c r="C1944" t="s">
        <v>12558</v>
      </c>
      <c r="D1944" t="s">
        <v>12566</v>
      </c>
      <c r="E1944" t="s">
        <v>10653</v>
      </c>
      <c r="F1944" t="s">
        <v>1255</v>
      </c>
      <c r="G1944" t="s">
        <v>1255</v>
      </c>
      <c r="H1944" t="s">
        <v>1255</v>
      </c>
      <c r="I1944" t="s">
        <v>1255</v>
      </c>
      <c r="J1944" t="s">
        <v>1255</v>
      </c>
      <c r="K1944" t="s">
        <v>1255</v>
      </c>
      <c r="L1944" t="s">
        <v>1255</v>
      </c>
      <c r="M1944" t="s">
        <v>1255</v>
      </c>
      <c r="N1944" t="s">
        <v>1255</v>
      </c>
      <c r="O1944" t="s">
        <v>1255</v>
      </c>
      <c r="P1944" t="s">
        <v>1255</v>
      </c>
    </row>
    <row r="1945" spans="1:16">
      <c r="A1945" t="s">
        <v>1255</v>
      </c>
      <c r="B1945" t="s">
        <v>1255</v>
      </c>
      <c r="C1945" t="s">
        <v>12567</v>
      </c>
      <c r="D1945" t="s">
        <v>12568</v>
      </c>
      <c r="E1945" t="s">
        <v>9646</v>
      </c>
      <c r="F1945" t="s">
        <v>10806</v>
      </c>
      <c r="G1945" t="s">
        <v>1255</v>
      </c>
      <c r="H1945" t="s">
        <v>1255</v>
      </c>
      <c r="I1945" t="s">
        <v>1255</v>
      </c>
      <c r="J1945" t="s">
        <v>1255</v>
      </c>
      <c r="K1945" t="s">
        <v>1255</v>
      </c>
      <c r="L1945" t="s">
        <v>1255</v>
      </c>
      <c r="M1945" t="s">
        <v>1255</v>
      </c>
      <c r="N1945" t="s">
        <v>1255</v>
      </c>
      <c r="O1945" t="s">
        <v>1255</v>
      </c>
      <c r="P1945" t="s">
        <v>1255</v>
      </c>
    </row>
    <row r="1946" spans="1:16">
      <c r="A1946" t="s">
        <v>1255</v>
      </c>
      <c r="B1946" t="s">
        <v>1255</v>
      </c>
      <c r="C1946" t="s">
        <v>12567</v>
      </c>
      <c r="D1946" t="s">
        <v>12569</v>
      </c>
      <c r="E1946" t="s">
        <v>9645</v>
      </c>
      <c r="F1946" t="s">
        <v>9646</v>
      </c>
      <c r="G1946" t="s">
        <v>1255</v>
      </c>
      <c r="H1946" t="s">
        <v>1255</v>
      </c>
      <c r="I1946" t="s">
        <v>1255</v>
      </c>
      <c r="J1946" t="s">
        <v>1255</v>
      </c>
      <c r="K1946" t="s">
        <v>1255</v>
      </c>
      <c r="L1946" t="s">
        <v>1255</v>
      </c>
      <c r="M1946" t="s">
        <v>1255</v>
      </c>
      <c r="N1946" t="s">
        <v>1255</v>
      </c>
      <c r="O1946" t="s">
        <v>1255</v>
      </c>
      <c r="P1946" t="s">
        <v>1255</v>
      </c>
    </row>
    <row r="1947" spans="1:16">
      <c r="A1947" t="s">
        <v>1255</v>
      </c>
      <c r="B1947" t="s">
        <v>1255</v>
      </c>
      <c r="C1947" t="s">
        <v>12567</v>
      </c>
      <c r="D1947" t="s">
        <v>12570</v>
      </c>
      <c r="E1947" t="s">
        <v>9646</v>
      </c>
      <c r="F1947" t="s">
        <v>10905</v>
      </c>
      <c r="G1947" t="s">
        <v>1255</v>
      </c>
      <c r="H1947" t="s">
        <v>1255</v>
      </c>
      <c r="I1947" t="s">
        <v>1255</v>
      </c>
      <c r="J1947" t="s">
        <v>1255</v>
      </c>
      <c r="K1947" t="s">
        <v>1255</v>
      </c>
      <c r="L1947" t="s">
        <v>1255</v>
      </c>
      <c r="M1947" t="s">
        <v>1255</v>
      </c>
      <c r="N1947" t="s">
        <v>1255</v>
      </c>
      <c r="O1947" t="s">
        <v>1255</v>
      </c>
      <c r="P1947" t="s">
        <v>1255</v>
      </c>
    </row>
    <row r="1948" spans="1:16">
      <c r="A1948" t="s">
        <v>1255</v>
      </c>
      <c r="B1948" t="s">
        <v>1255</v>
      </c>
      <c r="C1948" t="s">
        <v>12558</v>
      </c>
      <c r="D1948" t="s">
        <v>12571</v>
      </c>
      <c r="E1948" t="s">
        <v>9737</v>
      </c>
      <c r="F1948" t="s">
        <v>9646</v>
      </c>
      <c r="G1948" t="s">
        <v>1255</v>
      </c>
      <c r="H1948" t="s">
        <v>1255</v>
      </c>
      <c r="I1948" t="s">
        <v>1255</v>
      </c>
      <c r="J1948" t="s">
        <v>1255</v>
      </c>
      <c r="K1948" t="s">
        <v>1255</v>
      </c>
      <c r="L1948" t="s">
        <v>1255</v>
      </c>
      <c r="M1948" t="s">
        <v>1255</v>
      </c>
      <c r="N1948" t="s">
        <v>1255</v>
      </c>
      <c r="O1948" t="s">
        <v>1255</v>
      </c>
      <c r="P1948" t="s">
        <v>1255</v>
      </c>
    </row>
    <row r="1949" spans="1:16">
      <c r="A1949" t="s">
        <v>1255</v>
      </c>
      <c r="B1949" t="s">
        <v>8874</v>
      </c>
      <c r="C1949" t="s">
        <v>12572</v>
      </c>
      <c r="D1949" t="s">
        <v>12573</v>
      </c>
      <c r="E1949" t="s">
        <v>11123</v>
      </c>
      <c r="F1949" t="s">
        <v>9646</v>
      </c>
      <c r="G1949" t="s">
        <v>1255</v>
      </c>
      <c r="H1949" t="s">
        <v>1255</v>
      </c>
      <c r="I1949" t="s">
        <v>1255</v>
      </c>
      <c r="J1949" t="s">
        <v>1255</v>
      </c>
      <c r="K1949" t="s">
        <v>1255</v>
      </c>
      <c r="L1949" t="s">
        <v>1255</v>
      </c>
      <c r="M1949" t="s">
        <v>1255</v>
      </c>
      <c r="N1949" t="s">
        <v>1255</v>
      </c>
      <c r="O1949" t="s">
        <v>1255</v>
      </c>
      <c r="P1949" t="s">
        <v>1255</v>
      </c>
    </row>
    <row r="1950" spans="1:16">
      <c r="A1950" t="s">
        <v>1255</v>
      </c>
      <c r="B1950" t="s">
        <v>8766</v>
      </c>
      <c r="C1950" t="s">
        <v>12572</v>
      </c>
      <c r="D1950" t="s">
        <v>12574</v>
      </c>
      <c r="E1950" t="s">
        <v>11123</v>
      </c>
      <c r="F1950" t="s">
        <v>9646</v>
      </c>
      <c r="G1950" t="s">
        <v>1255</v>
      </c>
      <c r="H1950" t="s">
        <v>1255</v>
      </c>
      <c r="I1950" t="s">
        <v>1255</v>
      </c>
      <c r="J1950" t="s">
        <v>1255</v>
      </c>
      <c r="K1950" t="s">
        <v>1255</v>
      </c>
      <c r="L1950" t="s">
        <v>1255</v>
      </c>
      <c r="M1950" t="s">
        <v>1255</v>
      </c>
      <c r="N1950" t="s">
        <v>1255</v>
      </c>
      <c r="O1950" t="s">
        <v>1255</v>
      </c>
      <c r="P1950" t="s">
        <v>1255</v>
      </c>
    </row>
    <row r="1951" spans="1:16">
      <c r="A1951" t="s">
        <v>1255</v>
      </c>
      <c r="B1951" t="s">
        <v>8767</v>
      </c>
      <c r="C1951" t="s">
        <v>12572</v>
      </c>
      <c r="D1951" t="s">
        <v>12575</v>
      </c>
      <c r="E1951" t="s">
        <v>11123</v>
      </c>
      <c r="F1951" t="s">
        <v>9646</v>
      </c>
      <c r="G1951" t="s">
        <v>1255</v>
      </c>
      <c r="H1951" t="s">
        <v>1255</v>
      </c>
      <c r="I1951" t="s">
        <v>1255</v>
      </c>
      <c r="J1951" t="s">
        <v>1255</v>
      </c>
      <c r="K1951" t="s">
        <v>1255</v>
      </c>
      <c r="L1951" t="s">
        <v>1255</v>
      </c>
      <c r="M1951" t="s">
        <v>1255</v>
      </c>
      <c r="N1951" t="s">
        <v>1255</v>
      </c>
      <c r="O1951" t="s">
        <v>1255</v>
      </c>
      <c r="P1951" t="s">
        <v>1255</v>
      </c>
    </row>
    <row r="1952" spans="1:16">
      <c r="A1952" t="s">
        <v>1255</v>
      </c>
      <c r="B1952" t="s">
        <v>8768</v>
      </c>
      <c r="C1952" t="s">
        <v>12572</v>
      </c>
      <c r="D1952" t="s">
        <v>12576</v>
      </c>
      <c r="E1952" t="s">
        <v>11123</v>
      </c>
      <c r="F1952" t="s">
        <v>9646</v>
      </c>
      <c r="G1952" t="s">
        <v>1255</v>
      </c>
      <c r="H1952" t="s">
        <v>1255</v>
      </c>
      <c r="I1952" t="s">
        <v>1255</v>
      </c>
      <c r="J1952" t="s">
        <v>1255</v>
      </c>
      <c r="K1952" t="s">
        <v>1255</v>
      </c>
      <c r="L1952" t="s">
        <v>1255</v>
      </c>
      <c r="M1952" t="s">
        <v>1255</v>
      </c>
      <c r="N1952" t="s">
        <v>1255</v>
      </c>
      <c r="O1952" t="s">
        <v>1255</v>
      </c>
      <c r="P1952" t="s">
        <v>1255</v>
      </c>
    </row>
    <row r="1953" spans="1:16">
      <c r="A1953" t="s">
        <v>1255</v>
      </c>
      <c r="B1953" t="s">
        <v>8769</v>
      </c>
      <c r="C1953" t="s">
        <v>12572</v>
      </c>
      <c r="D1953" t="s">
        <v>12577</v>
      </c>
      <c r="E1953" t="s">
        <v>9645</v>
      </c>
      <c r="F1953" t="s">
        <v>1255</v>
      </c>
      <c r="G1953" t="s">
        <v>1255</v>
      </c>
      <c r="H1953" t="s">
        <v>1255</v>
      </c>
      <c r="I1953" t="s">
        <v>1255</v>
      </c>
      <c r="J1953" t="s">
        <v>1255</v>
      </c>
      <c r="K1953" t="s">
        <v>1255</v>
      </c>
      <c r="L1953" t="s">
        <v>1255</v>
      </c>
      <c r="M1953" t="s">
        <v>1255</v>
      </c>
      <c r="N1953" t="s">
        <v>1255</v>
      </c>
      <c r="O1953" t="s">
        <v>1255</v>
      </c>
      <c r="P1953" t="s">
        <v>1255</v>
      </c>
    </row>
    <row r="1954" spans="1:16">
      <c r="A1954" t="s">
        <v>1255</v>
      </c>
      <c r="B1954" t="s">
        <v>8876</v>
      </c>
      <c r="C1954" t="s">
        <v>12572</v>
      </c>
      <c r="D1954" t="s">
        <v>12578</v>
      </c>
      <c r="E1954" t="s">
        <v>10003</v>
      </c>
      <c r="F1954" t="s">
        <v>9646</v>
      </c>
      <c r="G1954" t="s">
        <v>1255</v>
      </c>
      <c r="H1954" t="s">
        <v>1255</v>
      </c>
      <c r="I1954" t="s">
        <v>1255</v>
      </c>
      <c r="J1954" t="s">
        <v>1255</v>
      </c>
      <c r="K1954" t="s">
        <v>1255</v>
      </c>
      <c r="L1954" t="s">
        <v>1255</v>
      </c>
      <c r="M1954" t="s">
        <v>1255</v>
      </c>
      <c r="N1954" t="s">
        <v>1255</v>
      </c>
      <c r="O1954" t="s">
        <v>1255</v>
      </c>
      <c r="P1954" t="s">
        <v>1255</v>
      </c>
    </row>
    <row r="1955" spans="1:16">
      <c r="A1955" t="s">
        <v>1255</v>
      </c>
      <c r="B1955" t="s">
        <v>8771</v>
      </c>
      <c r="C1955" t="s">
        <v>12572</v>
      </c>
      <c r="D1955" t="s">
        <v>12579</v>
      </c>
      <c r="E1955" t="s">
        <v>9705</v>
      </c>
      <c r="F1955" t="s">
        <v>9646</v>
      </c>
      <c r="G1955" t="s">
        <v>1255</v>
      </c>
      <c r="H1955" t="s">
        <v>1255</v>
      </c>
      <c r="I1955" t="s">
        <v>1255</v>
      </c>
      <c r="J1955" t="s">
        <v>1255</v>
      </c>
      <c r="K1955" t="s">
        <v>1255</v>
      </c>
      <c r="L1955" t="s">
        <v>1255</v>
      </c>
      <c r="M1955" t="s">
        <v>1255</v>
      </c>
      <c r="N1955" t="s">
        <v>1255</v>
      </c>
      <c r="O1955" t="s">
        <v>1255</v>
      </c>
      <c r="P1955" t="s">
        <v>1255</v>
      </c>
    </row>
    <row r="1956" spans="1:16">
      <c r="A1956" t="s">
        <v>1255</v>
      </c>
      <c r="B1956" t="s">
        <v>8770</v>
      </c>
      <c r="C1956" t="s">
        <v>12572</v>
      </c>
      <c r="D1956" t="s">
        <v>12580</v>
      </c>
      <c r="E1956" t="s">
        <v>9657</v>
      </c>
      <c r="F1956" t="s">
        <v>1255</v>
      </c>
      <c r="G1956" t="s">
        <v>1255</v>
      </c>
      <c r="H1956" t="s">
        <v>1255</v>
      </c>
      <c r="I1956" t="s">
        <v>1255</v>
      </c>
      <c r="J1956" t="s">
        <v>1255</v>
      </c>
      <c r="K1956" t="s">
        <v>1255</v>
      </c>
      <c r="L1956" t="s">
        <v>1255</v>
      </c>
      <c r="M1956" t="s">
        <v>1255</v>
      </c>
      <c r="N1956" t="s">
        <v>1255</v>
      </c>
      <c r="O1956" t="s">
        <v>1255</v>
      </c>
      <c r="P1956" t="s">
        <v>1255</v>
      </c>
    </row>
    <row r="1957" spans="1:16">
      <c r="A1957" t="s">
        <v>1255</v>
      </c>
      <c r="B1957" t="s">
        <v>4407</v>
      </c>
      <c r="C1957" t="s">
        <v>12572</v>
      </c>
      <c r="D1957" t="s">
        <v>12581</v>
      </c>
      <c r="E1957" t="s">
        <v>11746</v>
      </c>
      <c r="F1957" t="s">
        <v>1255</v>
      </c>
      <c r="G1957" t="s">
        <v>1255</v>
      </c>
      <c r="H1957" t="s">
        <v>1255</v>
      </c>
      <c r="I1957" t="s">
        <v>1255</v>
      </c>
      <c r="J1957" t="s">
        <v>1255</v>
      </c>
      <c r="K1957" t="s">
        <v>1255</v>
      </c>
      <c r="L1957" t="s">
        <v>1255</v>
      </c>
      <c r="M1957" t="s">
        <v>1255</v>
      </c>
      <c r="N1957" t="s">
        <v>1255</v>
      </c>
      <c r="O1957" t="s">
        <v>1255</v>
      </c>
      <c r="P1957" t="s">
        <v>1255</v>
      </c>
    </row>
    <row r="1958" spans="1:16">
      <c r="A1958" t="s">
        <v>1255</v>
      </c>
      <c r="B1958" t="s">
        <v>5505</v>
      </c>
      <c r="C1958" t="s">
        <v>12572</v>
      </c>
      <c r="D1958" t="s">
        <v>12582</v>
      </c>
      <c r="E1958" t="s">
        <v>12583</v>
      </c>
      <c r="F1958" t="s">
        <v>1255</v>
      </c>
      <c r="G1958" t="s">
        <v>1255</v>
      </c>
      <c r="H1958" t="s">
        <v>1255</v>
      </c>
      <c r="I1958" t="s">
        <v>1255</v>
      </c>
      <c r="J1958" t="s">
        <v>1255</v>
      </c>
      <c r="K1958" t="s">
        <v>1255</v>
      </c>
      <c r="L1958" t="s">
        <v>1255</v>
      </c>
      <c r="M1958" t="s">
        <v>1255</v>
      </c>
      <c r="N1958" t="s">
        <v>1255</v>
      </c>
      <c r="O1958" t="s">
        <v>1255</v>
      </c>
      <c r="P1958" t="s">
        <v>1255</v>
      </c>
    </row>
    <row r="1959" spans="1:16">
      <c r="A1959" t="s">
        <v>1255</v>
      </c>
      <c r="B1959" t="s">
        <v>5687</v>
      </c>
      <c r="C1959" t="s">
        <v>12572</v>
      </c>
      <c r="D1959" t="s">
        <v>12584</v>
      </c>
      <c r="E1959" t="s">
        <v>10608</v>
      </c>
      <c r="F1959" t="s">
        <v>1255</v>
      </c>
      <c r="G1959" t="s">
        <v>1255</v>
      </c>
      <c r="H1959" t="s">
        <v>1255</v>
      </c>
      <c r="I1959" t="s">
        <v>1255</v>
      </c>
      <c r="J1959" t="s">
        <v>1255</v>
      </c>
      <c r="K1959" t="s">
        <v>1255</v>
      </c>
      <c r="L1959" t="s">
        <v>1255</v>
      </c>
      <c r="M1959" t="s">
        <v>1255</v>
      </c>
      <c r="N1959" t="s">
        <v>1255</v>
      </c>
      <c r="O1959" t="s">
        <v>1255</v>
      </c>
      <c r="P1959" t="s">
        <v>1255</v>
      </c>
    </row>
    <row r="1960" spans="1:16">
      <c r="A1960" t="s">
        <v>1255</v>
      </c>
      <c r="B1960" t="s">
        <v>8765</v>
      </c>
      <c r="C1960" t="s">
        <v>12572</v>
      </c>
      <c r="D1960" t="s">
        <v>12585</v>
      </c>
      <c r="E1960" t="s">
        <v>9730</v>
      </c>
      <c r="F1960" t="s">
        <v>1255</v>
      </c>
      <c r="G1960" t="s">
        <v>1255</v>
      </c>
      <c r="H1960" t="s">
        <v>1255</v>
      </c>
      <c r="I1960" t="s">
        <v>1255</v>
      </c>
      <c r="J1960" t="s">
        <v>1255</v>
      </c>
      <c r="K1960" t="s">
        <v>1255</v>
      </c>
      <c r="L1960" t="s">
        <v>1255</v>
      </c>
      <c r="M1960" t="s">
        <v>1255</v>
      </c>
      <c r="N1960" t="s">
        <v>1255</v>
      </c>
      <c r="O1960" t="s">
        <v>1255</v>
      </c>
      <c r="P1960" t="s">
        <v>1255</v>
      </c>
    </row>
    <row r="1961" spans="1:16">
      <c r="A1961" t="s">
        <v>1255</v>
      </c>
      <c r="B1961" t="s">
        <v>8774</v>
      </c>
      <c r="C1961" t="s">
        <v>12572</v>
      </c>
      <c r="D1961" t="s">
        <v>12586</v>
      </c>
      <c r="E1961" t="s">
        <v>9684</v>
      </c>
      <c r="F1961" t="s">
        <v>1255</v>
      </c>
      <c r="G1961" t="s">
        <v>1255</v>
      </c>
      <c r="H1961" t="s">
        <v>1255</v>
      </c>
      <c r="I1961" t="s">
        <v>1255</v>
      </c>
      <c r="J1961" t="s">
        <v>1255</v>
      </c>
      <c r="K1961" t="s">
        <v>1255</v>
      </c>
      <c r="L1961" t="s">
        <v>1255</v>
      </c>
      <c r="M1961" t="s">
        <v>1255</v>
      </c>
      <c r="N1961" t="s">
        <v>1255</v>
      </c>
      <c r="O1961" t="s">
        <v>1255</v>
      </c>
      <c r="P1961" t="s">
        <v>1255</v>
      </c>
    </row>
    <row r="1962" spans="1:16">
      <c r="A1962" t="s">
        <v>1255</v>
      </c>
      <c r="B1962" t="s">
        <v>8772</v>
      </c>
      <c r="C1962" t="s">
        <v>12572</v>
      </c>
      <c r="D1962" t="s">
        <v>12587</v>
      </c>
      <c r="E1962" t="s">
        <v>9680</v>
      </c>
      <c r="F1962" t="s">
        <v>1255</v>
      </c>
      <c r="G1962" t="s">
        <v>1255</v>
      </c>
      <c r="H1962" t="s">
        <v>1255</v>
      </c>
      <c r="I1962" t="s">
        <v>1255</v>
      </c>
      <c r="J1962" t="s">
        <v>1255</v>
      </c>
      <c r="K1962" t="s">
        <v>1255</v>
      </c>
      <c r="L1962" t="s">
        <v>1255</v>
      </c>
      <c r="M1962" t="s">
        <v>1255</v>
      </c>
      <c r="N1962" t="s">
        <v>1255</v>
      </c>
      <c r="O1962" t="s">
        <v>1255</v>
      </c>
      <c r="P1962" t="s">
        <v>1255</v>
      </c>
    </row>
    <row r="1963" spans="1:16">
      <c r="A1963" t="s">
        <v>1255</v>
      </c>
      <c r="B1963" t="s">
        <v>1255</v>
      </c>
      <c r="C1963" t="s">
        <v>12588</v>
      </c>
      <c r="D1963" t="s">
        <v>12589</v>
      </c>
      <c r="E1963" t="s">
        <v>9680</v>
      </c>
      <c r="F1963" t="s">
        <v>1255</v>
      </c>
      <c r="G1963" t="s">
        <v>1255</v>
      </c>
      <c r="H1963" t="s">
        <v>1255</v>
      </c>
      <c r="I1963" t="s">
        <v>1255</v>
      </c>
      <c r="J1963" t="s">
        <v>1255</v>
      </c>
      <c r="K1963" t="s">
        <v>1255</v>
      </c>
      <c r="L1963" t="s">
        <v>1255</v>
      </c>
      <c r="M1963" t="s">
        <v>1255</v>
      </c>
      <c r="N1963" t="s">
        <v>1255</v>
      </c>
      <c r="O1963" t="s">
        <v>1255</v>
      </c>
      <c r="P1963" t="s">
        <v>1255</v>
      </c>
    </row>
    <row r="1964" spans="1:16">
      <c r="A1964" t="s">
        <v>1255</v>
      </c>
      <c r="B1964" t="s">
        <v>1255</v>
      </c>
      <c r="C1964" t="s">
        <v>12588</v>
      </c>
      <c r="D1964" t="s">
        <v>12590</v>
      </c>
      <c r="E1964" t="s">
        <v>12591</v>
      </c>
      <c r="F1964" t="s">
        <v>1255</v>
      </c>
      <c r="G1964" t="s">
        <v>1255</v>
      </c>
      <c r="H1964" t="s">
        <v>1255</v>
      </c>
      <c r="I1964" t="s">
        <v>1255</v>
      </c>
      <c r="J1964" t="s">
        <v>1255</v>
      </c>
      <c r="K1964" t="s">
        <v>1255</v>
      </c>
      <c r="L1964" t="s">
        <v>1255</v>
      </c>
      <c r="M1964" t="s">
        <v>1255</v>
      </c>
      <c r="N1964" t="s">
        <v>1255</v>
      </c>
      <c r="O1964" t="s">
        <v>1255</v>
      </c>
      <c r="P1964" t="s">
        <v>1255</v>
      </c>
    </row>
    <row r="1965" spans="1:16">
      <c r="A1965" t="s">
        <v>1255</v>
      </c>
      <c r="B1965" t="s">
        <v>1255</v>
      </c>
      <c r="C1965" t="s">
        <v>12588</v>
      </c>
      <c r="D1965" t="s">
        <v>12592</v>
      </c>
      <c r="E1965" t="s">
        <v>9730</v>
      </c>
      <c r="F1965" t="s">
        <v>1255</v>
      </c>
      <c r="G1965" t="s">
        <v>1255</v>
      </c>
      <c r="H1965" t="s">
        <v>1255</v>
      </c>
      <c r="I1965" t="s">
        <v>1255</v>
      </c>
      <c r="J1965" t="s">
        <v>1255</v>
      </c>
      <c r="K1965" t="s">
        <v>1255</v>
      </c>
      <c r="L1965" t="s">
        <v>1255</v>
      </c>
      <c r="M1965" t="s">
        <v>1255</v>
      </c>
      <c r="N1965" t="s">
        <v>1255</v>
      </c>
      <c r="O1965" t="s">
        <v>1255</v>
      </c>
      <c r="P1965" t="s">
        <v>1255</v>
      </c>
    </row>
    <row r="1966" spans="1:16">
      <c r="A1966" t="s">
        <v>1255</v>
      </c>
      <c r="B1966" t="s">
        <v>1255</v>
      </c>
      <c r="C1966" t="s">
        <v>12588</v>
      </c>
      <c r="D1966" t="s">
        <v>12593</v>
      </c>
      <c r="E1966" t="s">
        <v>10513</v>
      </c>
      <c r="F1966" t="s">
        <v>1255</v>
      </c>
      <c r="G1966" t="s">
        <v>1255</v>
      </c>
      <c r="H1966" t="s">
        <v>1255</v>
      </c>
      <c r="I1966" t="s">
        <v>1255</v>
      </c>
      <c r="J1966" t="s">
        <v>1255</v>
      </c>
      <c r="K1966" t="s">
        <v>1255</v>
      </c>
      <c r="L1966" t="s">
        <v>1255</v>
      </c>
      <c r="M1966" t="s">
        <v>1255</v>
      </c>
      <c r="N1966" t="s">
        <v>1255</v>
      </c>
      <c r="O1966" t="s">
        <v>1255</v>
      </c>
      <c r="P1966" t="s">
        <v>1255</v>
      </c>
    </row>
    <row r="1967" spans="1:16">
      <c r="A1967" t="s">
        <v>1255</v>
      </c>
      <c r="B1967" t="s">
        <v>1255</v>
      </c>
      <c r="C1967" t="s">
        <v>12588</v>
      </c>
      <c r="D1967" t="s">
        <v>12594</v>
      </c>
      <c r="E1967" t="s">
        <v>9828</v>
      </c>
      <c r="F1967" t="s">
        <v>1255</v>
      </c>
      <c r="G1967" t="s">
        <v>1255</v>
      </c>
      <c r="H1967" t="s">
        <v>1255</v>
      </c>
      <c r="I1967" t="s">
        <v>1255</v>
      </c>
      <c r="J1967" t="s">
        <v>1255</v>
      </c>
      <c r="K1967" t="s">
        <v>1255</v>
      </c>
      <c r="L1967" t="s">
        <v>1255</v>
      </c>
      <c r="M1967" t="s">
        <v>1255</v>
      </c>
      <c r="N1967" t="s">
        <v>1255</v>
      </c>
      <c r="O1967" t="s">
        <v>1255</v>
      </c>
      <c r="P1967" t="s">
        <v>1255</v>
      </c>
    </row>
    <row r="1968" spans="1:16">
      <c r="A1968" t="s">
        <v>1255</v>
      </c>
      <c r="B1968" t="s">
        <v>1255</v>
      </c>
      <c r="C1968" t="s">
        <v>12588</v>
      </c>
      <c r="D1968" t="s">
        <v>12595</v>
      </c>
      <c r="E1968" t="s">
        <v>9645</v>
      </c>
      <c r="F1968" t="s">
        <v>1255</v>
      </c>
      <c r="G1968" t="s">
        <v>1255</v>
      </c>
      <c r="H1968" t="s">
        <v>1255</v>
      </c>
      <c r="I1968" t="s">
        <v>1255</v>
      </c>
      <c r="J1968" t="s">
        <v>1255</v>
      </c>
      <c r="K1968" t="s">
        <v>1255</v>
      </c>
      <c r="L1968" t="s">
        <v>1255</v>
      </c>
      <c r="M1968" t="s">
        <v>1255</v>
      </c>
      <c r="N1968" t="s">
        <v>1255</v>
      </c>
      <c r="O1968" t="s">
        <v>1255</v>
      </c>
      <c r="P1968" t="s">
        <v>1255</v>
      </c>
    </row>
    <row r="1969" spans="1:16">
      <c r="A1969" t="s">
        <v>1255</v>
      </c>
      <c r="B1969" t="s">
        <v>1255</v>
      </c>
      <c r="C1969" t="s">
        <v>12588</v>
      </c>
      <c r="D1969" t="s">
        <v>12596</v>
      </c>
      <c r="E1969" t="s">
        <v>9730</v>
      </c>
      <c r="F1969" t="s">
        <v>1255</v>
      </c>
      <c r="G1969" t="s">
        <v>1255</v>
      </c>
      <c r="H1969" t="s">
        <v>1255</v>
      </c>
      <c r="I1969" t="s">
        <v>1255</v>
      </c>
      <c r="J1969" t="s">
        <v>1255</v>
      </c>
      <c r="K1969" t="s">
        <v>1255</v>
      </c>
      <c r="L1969" t="s">
        <v>1255</v>
      </c>
      <c r="M1969" t="s">
        <v>1255</v>
      </c>
      <c r="N1969" t="s">
        <v>1255</v>
      </c>
      <c r="O1969" t="s">
        <v>1255</v>
      </c>
      <c r="P1969" t="s">
        <v>1255</v>
      </c>
    </row>
    <row r="1970" spans="1:16">
      <c r="A1970" t="s">
        <v>1255</v>
      </c>
      <c r="B1970" t="s">
        <v>1255</v>
      </c>
      <c r="C1970" t="s">
        <v>12588</v>
      </c>
      <c r="D1970" t="s">
        <v>12597</v>
      </c>
      <c r="E1970" t="s">
        <v>9645</v>
      </c>
      <c r="F1970" t="s">
        <v>1255</v>
      </c>
      <c r="G1970" t="s">
        <v>1255</v>
      </c>
      <c r="H1970" t="s">
        <v>1255</v>
      </c>
      <c r="I1970" t="s">
        <v>1255</v>
      </c>
      <c r="J1970" t="s">
        <v>1255</v>
      </c>
      <c r="K1970" t="s">
        <v>1255</v>
      </c>
      <c r="L1970" t="s">
        <v>1255</v>
      </c>
      <c r="M1970" t="s">
        <v>1255</v>
      </c>
      <c r="N1970" t="s">
        <v>1255</v>
      </c>
      <c r="O1970" t="s">
        <v>1255</v>
      </c>
      <c r="P1970" t="s">
        <v>1255</v>
      </c>
    </row>
    <row r="1971" spans="1:16">
      <c r="A1971" t="s">
        <v>1255</v>
      </c>
      <c r="B1971" t="s">
        <v>1255</v>
      </c>
      <c r="C1971" t="s">
        <v>12588</v>
      </c>
      <c r="D1971" t="s">
        <v>12598</v>
      </c>
      <c r="E1971" t="s">
        <v>9797</v>
      </c>
      <c r="F1971" t="s">
        <v>1255</v>
      </c>
      <c r="G1971" t="s">
        <v>1255</v>
      </c>
      <c r="H1971" t="s">
        <v>1255</v>
      </c>
      <c r="I1971" t="s">
        <v>1255</v>
      </c>
      <c r="J1971" t="s">
        <v>1255</v>
      </c>
      <c r="K1971" t="s">
        <v>1255</v>
      </c>
      <c r="L1971" t="s">
        <v>1255</v>
      </c>
      <c r="M1971" t="s">
        <v>1255</v>
      </c>
      <c r="N1971" t="s">
        <v>1255</v>
      </c>
      <c r="O1971" t="s">
        <v>1255</v>
      </c>
      <c r="P1971" t="s">
        <v>1255</v>
      </c>
    </row>
    <row r="1972" spans="1:16">
      <c r="A1972" t="s">
        <v>1255</v>
      </c>
      <c r="B1972" t="s">
        <v>1255</v>
      </c>
      <c r="C1972" t="s">
        <v>12588</v>
      </c>
      <c r="D1972" t="s">
        <v>12599</v>
      </c>
      <c r="E1972" t="s">
        <v>9797</v>
      </c>
      <c r="F1972" t="s">
        <v>1255</v>
      </c>
      <c r="G1972" t="s">
        <v>1255</v>
      </c>
      <c r="H1972" t="s">
        <v>1255</v>
      </c>
      <c r="I1972" t="s">
        <v>1255</v>
      </c>
      <c r="J1972" t="s">
        <v>1255</v>
      </c>
      <c r="K1972" t="s">
        <v>1255</v>
      </c>
      <c r="L1972" t="s">
        <v>1255</v>
      </c>
      <c r="M1972" t="s">
        <v>1255</v>
      </c>
      <c r="N1972" t="s">
        <v>1255</v>
      </c>
      <c r="O1972" t="s">
        <v>1255</v>
      </c>
      <c r="P1972" t="s">
        <v>1255</v>
      </c>
    </row>
    <row r="1973" spans="1:16">
      <c r="A1973" t="s">
        <v>1255</v>
      </c>
      <c r="B1973" t="s">
        <v>1255</v>
      </c>
      <c r="C1973" t="s">
        <v>12588</v>
      </c>
      <c r="D1973" t="s">
        <v>12600</v>
      </c>
      <c r="E1973" t="s">
        <v>9797</v>
      </c>
      <c r="F1973" t="s">
        <v>1255</v>
      </c>
      <c r="G1973" t="s">
        <v>1255</v>
      </c>
      <c r="H1973" t="s">
        <v>1255</v>
      </c>
      <c r="I1973" t="s">
        <v>1255</v>
      </c>
      <c r="J1973" t="s">
        <v>1255</v>
      </c>
      <c r="K1973" t="s">
        <v>1255</v>
      </c>
      <c r="L1973" t="s">
        <v>1255</v>
      </c>
      <c r="M1973" t="s">
        <v>1255</v>
      </c>
      <c r="N1973" t="s">
        <v>1255</v>
      </c>
      <c r="O1973" t="s">
        <v>1255</v>
      </c>
      <c r="P1973" t="s">
        <v>1255</v>
      </c>
    </row>
    <row r="1974" spans="1:16">
      <c r="A1974" t="s">
        <v>1255</v>
      </c>
      <c r="B1974" t="s">
        <v>1255</v>
      </c>
      <c r="C1974" t="s">
        <v>12588</v>
      </c>
      <c r="D1974" t="s">
        <v>12601</v>
      </c>
      <c r="E1974" t="s">
        <v>9797</v>
      </c>
      <c r="F1974" t="s">
        <v>1255</v>
      </c>
      <c r="G1974" t="s">
        <v>1255</v>
      </c>
      <c r="H1974" t="s">
        <v>1255</v>
      </c>
      <c r="I1974" t="s">
        <v>1255</v>
      </c>
      <c r="J1974" t="s">
        <v>1255</v>
      </c>
      <c r="K1974" t="s">
        <v>1255</v>
      </c>
      <c r="L1974" t="s">
        <v>1255</v>
      </c>
      <c r="M1974" t="s">
        <v>1255</v>
      </c>
      <c r="N1974" t="s">
        <v>1255</v>
      </c>
      <c r="O1974" t="s">
        <v>1255</v>
      </c>
      <c r="P1974" t="s">
        <v>1255</v>
      </c>
    </row>
    <row r="1975" spans="1:16">
      <c r="A1975" t="s">
        <v>1255</v>
      </c>
      <c r="B1975" t="s">
        <v>1255</v>
      </c>
      <c r="C1975" t="s">
        <v>12588</v>
      </c>
      <c r="D1975" t="s">
        <v>12602</v>
      </c>
      <c r="E1975" t="s">
        <v>9797</v>
      </c>
      <c r="F1975" t="s">
        <v>1255</v>
      </c>
      <c r="G1975" t="s">
        <v>1255</v>
      </c>
      <c r="H1975" t="s">
        <v>1255</v>
      </c>
      <c r="I1975" t="s">
        <v>1255</v>
      </c>
      <c r="J1975" t="s">
        <v>1255</v>
      </c>
      <c r="K1975" t="s">
        <v>1255</v>
      </c>
      <c r="L1975" t="s">
        <v>1255</v>
      </c>
      <c r="M1975" t="s">
        <v>1255</v>
      </c>
      <c r="N1975" t="s">
        <v>1255</v>
      </c>
      <c r="O1975" t="s">
        <v>1255</v>
      </c>
      <c r="P1975" t="s">
        <v>1255</v>
      </c>
    </row>
    <row r="1976" spans="1:16">
      <c r="A1976" t="s">
        <v>1255</v>
      </c>
      <c r="B1976" t="s">
        <v>1255</v>
      </c>
      <c r="C1976" t="s">
        <v>12588</v>
      </c>
      <c r="D1976" t="s">
        <v>12603</v>
      </c>
      <c r="E1976" t="s">
        <v>11123</v>
      </c>
      <c r="F1976" t="s">
        <v>1255</v>
      </c>
      <c r="G1976" t="s">
        <v>1255</v>
      </c>
      <c r="H1976" t="s">
        <v>1255</v>
      </c>
      <c r="I1976" t="s">
        <v>1255</v>
      </c>
      <c r="J1976" t="s">
        <v>1255</v>
      </c>
      <c r="K1976" t="s">
        <v>1255</v>
      </c>
      <c r="L1976" t="s">
        <v>1255</v>
      </c>
      <c r="M1976" t="s">
        <v>1255</v>
      </c>
      <c r="N1976" t="s">
        <v>1255</v>
      </c>
      <c r="O1976" t="s">
        <v>1255</v>
      </c>
      <c r="P1976" t="s">
        <v>1255</v>
      </c>
    </row>
    <row r="1977" spans="1:16">
      <c r="A1977" t="s">
        <v>1255</v>
      </c>
      <c r="B1977" t="s">
        <v>1255</v>
      </c>
      <c r="C1977" t="s">
        <v>12588</v>
      </c>
      <c r="D1977" t="s">
        <v>12604</v>
      </c>
      <c r="E1977" t="s">
        <v>11123</v>
      </c>
      <c r="F1977" t="s">
        <v>1255</v>
      </c>
      <c r="G1977" t="s">
        <v>1255</v>
      </c>
      <c r="H1977" t="s">
        <v>1255</v>
      </c>
      <c r="I1977" t="s">
        <v>1255</v>
      </c>
      <c r="J1977" t="s">
        <v>1255</v>
      </c>
      <c r="K1977" t="s">
        <v>1255</v>
      </c>
      <c r="L1977" t="s">
        <v>1255</v>
      </c>
      <c r="M1977" t="s">
        <v>1255</v>
      </c>
      <c r="N1977" t="s">
        <v>1255</v>
      </c>
      <c r="O1977" t="s">
        <v>1255</v>
      </c>
      <c r="P1977" t="s">
        <v>1255</v>
      </c>
    </row>
    <row r="1978" spans="1:16">
      <c r="A1978" t="s">
        <v>1255</v>
      </c>
      <c r="B1978" t="s">
        <v>1255</v>
      </c>
      <c r="C1978" t="s">
        <v>12588</v>
      </c>
      <c r="D1978" t="s">
        <v>12605</v>
      </c>
      <c r="E1978" t="s">
        <v>9797</v>
      </c>
      <c r="F1978" t="s">
        <v>1255</v>
      </c>
      <c r="G1978" t="s">
        <v>1255</v>
      </c>
      <c r="H1978" t="s">
        <v>1255</v>
      </c>
      <c r="I1978" t="s">
        <v>1255</v>
      </c>
      <c r="J1978" t="s">
        <v>1255</v>
      </c>
      <c r="K1978" t="s">
        <v>1255</v>
      </c>
      <c r="L1978" t="s">
        <v>1255</v>
      </c>
      <c r="M1978" t="s">
        <v>1255</v>
      </c>
      <c r="N1978" t="s">
        <v>1255</v>
      </c>
      <c r="O1978" t="s">
        <v>1255</v>
      </c>
      <c r="P1978" t="s">
        <v>1255</v>
      </c>
    </row>
    <row r="1979" spans="1:16">
      <c r="A1979" t="s">
        <v>1255</v>
      </c>
      <c r="B1979" t="s">
        <v>1255</v>
      </c>
      <c r="C1979" t="s">
        <v>12588</v>
      </c>
      <c r="D1979" t="s">
        <v>12606</v>
      </c>
      <c r="E1979" t="s">
        <v>9797</v>
      </c>
      <c r="F1979" t="s">
        <v>1255</v>
      </c>
      <c r="G1979" t="s">
        <v>1255</v>
      </c>
      <c r="H1979" t="s">
        <v>1255</v>
      </c>
      <c r="I1979" t="s">
        <v>1255</v>
      </c>
      <c r="J1979" t="s">
        <v>1255</v>
      </c>
      <c r="K1979" t="s">
        <v>1255</v>
      </c>
      <c r="L1979" t="s">
        <v>1255</v>
      </c>
      <c r="M1979" t="s">
        <v>1255</v>
      </c>
      <c r="N1979" t="s">
        <v>1255</v>
      </c>
      <c r="O1979" t="s">
        <v>1255</v>
      </c>
      <c r="P1979" t="s">
        <v>1255</v>
      </c>
    </row>
    <row r="1980" spans="1:16">
      <c r="A1980" t="s">
        <v>1255</v>
      </c>
      <c r="B1980" t="s">
        <v>1255</v>
      </c>
      <c r="C1980" t="s">
        <v>12588</v>
      </c>
      <c r="D1980" t="s">
        <v>12607</v>
      </c>
      <c r="E1980" t="s">
        <v>9797</v>
      </c>
      <c r="F1980" t="s">
        <v>1255</v>
      </c>
      <c r="G1980" t="s">
        <v>1255</v>
      </c>
      <c r="H1980" t="s">
        <v>1255</v>
      </c>
      <c r="I1980" t="s">
        <v>1255</v>
      </c>
      <c r="J1980" t="s">
        <v>1255</v>
      </c>
      <c r="K1980" t="s">
        <v>1255</v>
      </c>
      <c r="L1980" t="s">
        <v>1255</v>
      </c>
      <c r="M1980" t="s">
        <v>1255</v>
      </c>
      <c r="N1980" t="s">
        <v>1255</v>
      </c>
      <c r="O1980" t="s">
        <v>1255</v>
      </c>
      <c r="P1980" t="s">
        <v>1255</v>
      </c>
    </row>
    <row r="1981" spans="1:16">
      <c r="A1981" t="s">
        <v>1255</v>
      </c>
      <c r="B1981" t="s">
        <v>1255</v>
      </c>
      <c r="C1981" t="s">
        <v>12588</v>
      </c>
      <c r="D1981" t="s">
        <v>12608</v>
      </c>
      <c r="E1981" t="s">
        <v>9797</v>
      </c>
      <c r="F1981" t="s">
        <v>1255</v>
      </c>
      <c r="G1981" t="s">
        <v>1255</v>
      </c>
      <c r="H1981" t="s">
        <v>1255</v>
      </c>
      <c r="I1981" t="s">
        <v>1255</v>
      </c>
      <c r="J1981" t="s">
        <v>1255</v>
      </c>
      <c r="K1981" t="s">
        <v>1255</v>
      </c>
      <c r="L1981" t="s">
        <v>1255</v>
      </c>
      <c r="M1981" t="s">
        <v>1255</v>
      </c>
      <c r="N1981" t="s">
        <v>1255</v>
      </c>
      <c r="O1981" t="s">
        <v>1255</v>
      </c>
      <c r="P1981" t="s">
        <v>1255</v>
      </c>
    </row>
    <row r="1982" spans="1:16">
      <c r="A1982" t="s">
        <v>1255</v>
      </c>
      <c r="B1982" t="s">
        <v>8874</v>
      </c>
      <c r="C1982" t="s">
        <v>12609</v>
      </c>
      <c r="D1982" t="s">
        <v>12610</v>
      </c>
      <c r="E1982" t="s">
        <v>9740</v>
      </c>
      <c r="F1982" t="s">
        <v>1255</v>
      </c>
      <c r="G1982" t="s">
        <v>1255</v>
      </c>
      <c r="H1982" t="s">
        <v>1255</v>
      </c>
      <c r="I1982" t="s">
        <v>1255</v>
      </c>
      <c r="J1982" t="s">
        <v>1255</v>
      </c>
      <c r="K1982" t="s">
        <v>1255</v>
      </c>
      <c r="L1982" t="s">
        <v>1255</v>
      </c>
      <c r="M1982" t="s">
        <v>1255</v>
      </c>
      <c r="N1982" t="s">
        <v>1255</v>
      </c>
      <c r="O1982" t="s">
        <v>1255</v>
      </c>
      <c r="P1982" t="s">
        <v>1255</v>
      </c>
    </row>
    <row r="1983" spans="1:16">
      <c r="A1983" t="s">
        <v>1255</v>
      </c>
      <c r="B1983" t="s">
        <v>8766</v>
      </c>
      <c r="C1983" t="s">
        <v>12609</v>
      </c>
      <c r="D1983" t="s">
        <v>12611</v>
      </c>
      <c r="E1983" t="s">
        <v>9730</v>
      </c>
      <c r="F1983" t="s">
        <v>1255</v>
      </c>
      <c r="G1983" t="s">
        <v>1255</v>
      </c>
      <c r="H1983" t="s">
        <v>1255</v>
      </c>
      <c r="I1983" t="s">
        <v>1255</v>
      </c>
      <c r="J1983" t="s">
        <v>1255</v>
      </c>
      <c r="K1983" t="s">
        <v>1255</v>
      </c>
      <c r="L1983" t="s">
        <v>1255</v>
      </c>
      <c r="M1983" t="s">
        <v>1255</v>
      </c>
      <c r="N1983" t="s">
        <v>1255</v>
      </c>
      <c r="O1983" t="s">
        <v>1255</v>
      </c>
      <c r="P1983" t="s">
        <v>1255</v>
      </c>
    </row>
    <row r="1984" spans="1:16">
      <c r="A1984" t="s">
        <v>1255</v>
      </c>
      <c r="B1984" t="s">
        <v>8767</v>
      </c>
      <c r="C1984" t="s">
        <v>12609</v>
      </c>
      <c r="D1984" t="s">
        <v>12612</v>
      </c>
      <c r="E1984" t="s">
        <v>9730</v>
      </c>
      <c r="F1984" t="s">
        <v>1255</v>
      </c>
      <c r="G1984" t="s">
        <v>1255</v>
      </c>
      <c r="H1984" t="s">
        <v>1255</v>
      </c>
      <c r="I1984" t="s">
        <v>1255</v>
      </c>
      <c r="J1984" t="s">
        <v>1255</v>
      </c>
      <c r="K1984" t="s">
        <v>1255</v>
      </c>
      <c r="L1984" t="s">
        <v>1255</v>
      </c>
      <c r="M1984" t="s">
        <v>1255</v>
      </c>
      <c r="N1984" t="s">
        <v>1255</v>
      </c>
      <c r="O1984" t="s">
        <v>1255</v>
      </c>
      <c r="P1984" t="s">
        <v>1255</v>
      </c>
    </row>
    <row r="1985" spans="1:16">
      <c r="A1985" t="s">
        <v>1255</v>
      </c>
      <c r="B1985" t="s">
        <v>8768</v>
      </c>
      <c r="C1985" t="s">
        <v>12609</v>
      </c>
      <c r="D1985" t="s">
        <v>12613</v>
      </c>
      <c r="E1985" t="s">
        <v>12278</v>
      </c>
      <c r="F1985" t="s">
        <v>1255</v>
      </c>
      <c r="G1985" t="s">
        <v>1255</v>
      </c>
      <c r="H1985" t="s">
        <v>1255</v>
      </c>
      <c r="I1985" t="s">
        <v>1255</v>
      </c>
      <c r="J1985" t="s">
        <v>1255</v>
      </c>
      <c r="K1985" t="s">
        <v>1255</v>
      </c>
      <c r="L1985" t="s">
        <v>1255</v>
      </c>
      <c r="M1985" t="s">
        <v>1255</v>
      </c>
      <c r="N1985" t="s">
        <v>1255</v>
      </c>
      <c r="O1985" t="s">
        <v>1255</v>
      </c>
      <c r="P1985" t="s">
        <v>1255</v>
      </c>
    </row>
    <row r="1986" spans="1:16">
      <c r="A1986" t="s">
        <v>1255</v>
      </c>
      <c r="B1986" t="s">
        <v>1255</v>
      </c>
      <c r="C1986" t="s">
        <v>12614</v>
      </c>
      <c r="D1986" t="s">
        <v>12615</v>
      </c>
      <c r="E1986" t="s">
        <v>9682</v>
      </c>
      <c r="F1986" t="s">
        <v>9646</v>
      </c>
      <c r="G1986" t="s">
        <v>1255</v>
      </c>
      <c r="H1986" t="s">
        <v>1255</v>
      </c>
      <c r="I1986" t="s">
        <v>1255</v>
      </c>
      <c r="J1986" t="s">
        <v>1255</v>
      </c>
      <c r="K1986" t="s">
        <v>1255</v>
      </c>
      <c r="L1986" t="s">
        <v>1255</v>
      </c>
      <c r="M1986" t="s">
        <v>1255</v>
      </c>
      <c r="N1986" t="s">
        <v>1255</v>
      </c>
      <c r="O1986" t="s">
        <v>1255</v>
      </c>
      <c r="P1986" t="s">
        <v>1255</v>
      </c>
    </row>
    <row r="1987" spans="1:16">
      <c r="A1987" t="s">
        <v>1255</v>
      </c>
      <c r="B1987" t="s">
        <v>8769</v>
      </c>
      <c r="C1987" t="s">
        <v>12609</v>
      </c>
      <c r="D1987" t="s">
        <v>12616</v>
      </c>
      <c r="E1987" t="s">
        <v>9730</v>
      </c>
      <c r="F1987" t="s">
        <v>9646</v>
      </c>
      <c r="G1987" t="s">
        <v>12617</v>
      </c>
      <c r="H1987" t="s">
        <v>1255</v>
      </c>
      <c r="I1987" t="s">
        <v>1255</v>
      </c>
      <c r="J1987" t="s">
        <v>1255</v>
      </c>
      <c r="K1987" t="s">
        <v>1255</v>
      </c>
      <c r="L1987" t="s">
        <v>1255</v>
      </c>
      <c r="M1987" t="s">
        <v>1255</v>
      </c>
      <c r="N1987" t="s">
        <v>1255</v>
      </c>
      <c r="O1987" t="s">
        <v>1255</v>
      </c>
      <c r="P1987" t="s">
        <v>1255</v>
      </c>
    </row>
    <row r="1988" spans="1:16">
      <c r="A1988" t="s">
        <v>1255</v>
      </c>
      <c r="B1988" t="s">
        <v>1255</v>
      </c>
      <c r="C1988" t="s">
        <v>12609</v>
      </c>
      <c r="D1988" t="s">
        <v>12618</v>
      </c>
      <c r="E1988" t="s">
        <v>9737</v>
      </c>
      <c r="F1988" t="s">
        <v>1255</v>
      </c>
      <c r="G1988" t="s">
        <v>1255</v>
      </c>
      <c r="H1988" t="s">
        <v>1255</v>
      </c>
      <c r="I1988" t="s">
        <v>1255</v>
      </c>
      <c r="J1988" t="s">
        <v>1255</v>
      </c>
      <c r="K1988" t="s">
        <v>1255</v>
      </c>
      <c r="L1988" t="s">
        <v>1255</v>
      </c>
      <c r="M1988" t="s">
        <v>1255</v>
      </c>
      <c r="N1988" t="s">
        <v>1255</v>
      </c>
      <c r="O1988" t="s">
        <v>1255</v>
      </c>
      <c r="P1988" t="s">
        <v>1255</v>
      </c>
    </row>
    <row r="1989" spans="1:16">
      <c r="A1989" t="s">
        <v>1255</v>
      </c>
      <c r="B1989" t="s">
        <v>8771</v>
      </c>
      <c r="C1989" t="s">
        <v>12609</v>
      </c>
      <c r="D1989" t="s">
        <v>12619</v>
      </c>
      <c r="E1989" t="s">
        <v>9645</v>
      </c>
      <c r="F1989" t="s">
        <v>1255</v>
      </c>
      <c r="G1989" t="s">
        <v>1255</v>
      </c>
      <c r="H1989" t="s">
        <v>1255</v>
      </c>
      <c r="I1989" t="s">
        <v>1255</v>
      </c>
      <c r="J1989" t="s">
        <v>1255</v>
      </c>
      <c r="K1989" t="s">
        <v>1255</v>
      </c>
      <c r="L1989" t="s">
        <v>1255</v>
      </c>
      <c r="M1989" t="s">
        <v>1255</v>
      </c>
      <c r="N1989" t="s">
        <v>1255</v>
      </c>
      <c r="O1989" t="s">
        <v>1255</v>
      </c>
      <c r="P1989" t="s">
        <v>1255</v>
      </c>
    </row>
    <row r="1990" spans="1:16">
      <c r="A1990" t="s">
        <v>1255</v>
      </c>
      <c r="B1990" t="s">
        <v>1255</v>
      </c>
      <c r="C1990" t="s">
        <v>12609</v>
      </c>
      <c r="D1990" t="s">
        <v>12620</v>
      </c>
      <c r="E1990" t="s">
        <v>9646</v>
      </c>
      <c r="F1990" t="s">
        <v>11013</v>
      </c>
      <c r="G1990" t="s">
        <v>1255</v>
      </c>
      <c r="H1990" t="s">
        <v>1255</v>
      </c>
      <c r="I1990" t="s">
        <v>1255</v>
      </c>
      <c r="J1990" t="s">
        <v>1255</v>
      </c>
      <c r="K1990" t="s">
        <v>1255</v>
      </c>
      <c r="L1990" t="s">
        <v>1255</v>
      </c>
      <c r="M1990" t="s">
        <v>1255</v>
      </c>
      <c r="N1990" t="s">
        <v>1255</v>
      </c>
      <c r="O1990" t="s">
        <v>1255</v>
      </c>
      <c r="P1990" t="s">
        <v>1255</v>
      </c>
    </row>
    <row r="1991" spans="1:16">
      <c r="A1991" t="s">
        <v>1255</v>
      </c>
      <c r="B1991" t="s">
        <v>12621</v>
      </c>
      <c r="C1991" t="s">
        <v>12622</v>
      </c>
      <c r="D1991" t="s">
        <v>12623</v>
      </c>
      <c r="E1991" t="s">
        <v>9646</v>
      </c>
      <c r="F1991" t="s">
        <v>12624</v>
      </c>
      <c r="G1991" t="s">
        <v>1255</v>
      </c>
      <c r="H1991" t="s">
        <v>1255</v>
      </c>
      <c r="I1991" t="s">
        <v>1255</v>
      </c>
      <c r="J1991" t="s">
        <v>1255</v>
      </c>
      <c r="K1991" t="s">
        <v>1255</v>
      </c>
      <c r="L1991" t="s">
        <v>1255</v>
      </c>
      <c r="M1991" t="s">
        <v>1255</v>
      </c>
      <c r="N1991" t="s">
        <v>1255</v>
      </c>
      <c r="O1991" t="s">
        <v>1255</v>
      </c>
      <c r="P1991" t="s">
        <v>1255</v>
      </c>
    </row>
    <row r="1992" spans="1:16">
      <c r="A1992" t="s">
        <v>1255</v>
      </c>
      <c r="B1992" t="s">
        <v>12625</v>
      </c>
      <c r="C1992" t="s">
        <v>12622</v>
      </c>
      <c r="D1992" t="s">
        <v>12626</v>
      </c>
      <c r="E1992" t="s">
        <v>9646</v>
      </c>
      <c r="F1992" t="s">
        <v>12627</v>
      </c>
      <c r="G1992" t="s">
        <v>1255</v>
      </c>
      <c r="H1992" t="s">
        <v>1255</v>
      </c>
      <c r="I1992" t="s">
        <v>1255</v>
      </c>
      <c r="J1992" t="s">
        <v>1255</v>
      </c>
      <c r="K1992" t="s">
        <v>1255</v>
      </c>
      <c r="L1992" t="s">
        <v>1255</v>
      </c>
      <c r="M1992" t="s">
        <v>1255</v>
      </c>
      <c r="N1992" t="s">
        <v>1255</v>
      </c>
      <c r="O1992" t="s">
        <v>1255</v>
      </c>
      <c r="P1992" t="s">
        <v>1255</v>
      </c>
    </row>
    <row r="1993" spans="1:16">
      <c r="A1993" t="s">
        <v>1255</v>
      </c>
      <c r="B1993" t="s">
        <v>1255</v>
      </c>
      <c r="C1993" t="s">
        <v>12622</v>
      </c>
      <c r="D1993" t="s">
        <v>12628</v>
      </c>
      <c r="E1993" t="s">
        <v>9646</v>
      </c>
      <c r="F1993" t="s">
        <v>12629</v>
      </c>
      <c r="G1993" t="s">
        <v>1255</v>
      </c>
      <c r="H1993" t="s">
        <v>1255</v>
      </c>
      <c r="I1993" t="s">
        <v>1255</v>
      </c>
      <c r="J1993" t="s">
        <v>1255</v>
      </c>
      <c r="K1993" t="s">
        <v>1255</v>
      </c>
      <c r="L1993" t="s">
        <v>1255</v>
      </c>
      <c r="M1993" t="s">
        <v>1255</v>
      </c>
      <c r="N1993" t="s">
        <v>1255</v>
      </c>
      <c r="O1993" t="s">
        <v>1255</v>
      </c>
      <c r="P1993" t="s">
        <v>1255</v>
      </c>
    </row>
    <row r="1994" spans="1:16">
      <c r="A1994" t="s">
        <v>1255</v>
      </c>
      <c r="B1994" t="s">
        <v>1255</v>
      </c>
      <c r="C1994" t="s">
        <v>12622</v>
      </c>
      <c r="D1994" t="s">
        <v>12630</v>
      </c>
      <c r="E1994" t="s">
        <v>9646</v>
      </c>
      <c r="F1994" t="s">
        <v>12631</v>
      </c>
      <c r="G1994" t="s">
        <v>1255</v>
      </c>
      <c r="H1994" t="s">
        <v>1255</v>
      </c>
      <c r="I1994" t="s">
        <v>1255</v>
      </c>
      <c r="J1994" t="s">
        <v>1255</v>
      </c>
      <c r="K1994" t="s">
        <v>1255</v>
      </c>
      <c r="L1994" t="s">
        <v>1255</v>
      </c>
      <c r="M1994" t="s">
        <v>1255</v>
      </c>
      <c r="N1994" t="s">
        <v>1255</v>
      </c>
      <c r="O1994" t="s">
        <v>1255</v>
      </c>
      <c r="P1994" t="s">
        <v>1255</v>
      </c>
    </row>
    <row r="1995" spans="1:16">
      <c r="A1995" t="s">
        <v>1255</v>
      </c>
      <c r="B1995" t="s">
        <v>1255</v>
      </c>
      <c r="C1995" t="s">
        <v>12622</v>
      </c>
      <c r="D1995" t="s">
        <v>12632</v>
      </c>
      <c r="E1995" t="s">
        <v>9646</v>
      </c>
      <c r="F1995" t="s">
        <v>12633</v>
      </c>
      <c r="G1995" t="s">
        <v>1255</v>
      </c>
      <c r="H1995" t="s">
        <v>1255</v>
      </c>
      <c r="I1995" t="s">
        <v>1255</v>
      </c>
      <c r="J1995" t="s">
        <v>1255</v>
      </c>
      <c r="K1995" t="s">
        <v>1255</v>
      </c>
      <c r="L1995" t="s">
        <v>1255</v>
      </c>
      <c r="M1995" t="s">
        <v>1255</v>
      </c>
      <c r="N1995" t="s">
        <v>1255</v>
      </c>
      <c r="O1995" t="s">
        <v>1255</v>
      </c>
      <c r="P1995" t="s">
        <v>1255</v>
      </c>
    </row>
    <row r="1996" spans="1:16">
      <c r="A1996" t="s">
        <v>1255</v>
      </c>
      <c r="B1996" t="s">
        <v>1255</v>
      </c>
      <c r="C1996" t="s">
        <v>12622</v>
      </c>
      <c r="D1996" t="s">
        <v>12634</v>
      </c>
      <c r="E1996" t="s">
        <v>9646</v>
      </c>
      <c r="F1996" t="s">
        <v>12635</v>
      </c>
      <c r="G1996" t="s">
        <v>1255</v>
      </c>
      <c r="H1996" t="s">
        <v>1255</v>
      </c>
      <c r="I1996" t="s">
        <v>1255</v>
      </c>
      <c r="J1996" t="s">
        <v>1255</v>
      </c>
      <c r="K1996" t="s">
        <v>1255</v>
      </c>
      <c r="L1996" t="s">
        <v>1255</v>
      </c>
      <c r="M1996" t="s">
        <v>1255</v>
      </c>
      <c r="N1996" t="s">
        <v>1255</v>
      </c>
      <c r="O1996" t="s">
        <v>1255</v>
      </c>
      <c r="P1996" t="s">
        <v>1255</v>
      </c>
    </row>
    <row r="1997" spans="1:16">
      <c r="A1997" t="s">
        <v>1255</v>
      </c>
      <c r="B1997" t="s">
        <v>1255</v>
      </c>
      <c r="C1997" t="s">
        <v>12622</v>
      </c>
      <c r="D1997" t="s">
        <v>12636</v>
      </c>
      <c r="E1997" t="s">
        <v>9646</v>
      </c>
      <c r="F1997" t="s">
        <v>9998</v>
      </c>
      <c r="G1997" t="s">
        <v>1255</v>
      </c>
      <c r="H1997" t="s">
        <v>1255</v>
      </c>
      <c r="I1997" t="s">
        <v>1255</v>
      </c>
      <c r="J1997" t="s">
        <v>1255</v>
      </c>
      <c r="K1997" t="s">
        <v>1255</v>
      </c>
      <c r="L1997" t="s">
        <v>1255</v>
      </c>
      <c r="M1997" t="s">
        <v>1255</v>
      </c>
      <c r="N1997" t="s">
        <v>1255</v>
      </c>
      <c r="O1997" t="s">
        <v>1255</v>
      </c>
      <c r="P1997" t="s">
        <v>1255</v>
      </c>
    </row>
    <row r="1998" spans="1:16">
      <c r="A1998" t="s">
        <v>1255</v>
      </c>
      <c r="B1998" t="s">
        <v>12637</v>
      </c>
      <c r="C1998" t="s">
        <v>12622</v>
      </c>
      <c r="D1998" t="s">
        <v>12638</v>
      </c>
      <c r="E1998" t="s">
        <v>9646</v>
      </c>
      <c r="F1998" t="s">
        <v>9874</v>
      </c>
      <c r="G1998" t="s">
        <v>1255</v>
      </c>
      <c r="H1998" t="s">
        <v>1255</v>
      </c>
      <c r="I1998" t="s">
        <v>1255</v>
      </c>
      <c r="J1998" t="s">
        <v>1255</v>
      </c>
      <c r="K1998" t="s">
        <v>1255</v>
      </c>
      <c r="L1998" t="s">
        <v>1255</v>
      </c>
      <c r="M1998" t="s">
        <v>1255</v>
      </c>
      <c r="N1998" t="s">
        <v>1255</v>
      </c>
      <c r="O1998" t="s">
        <v>1255</v>
      </c>
      <c r="P1998" t="s">
        <v>1255</v>
      </c>
    </row>
    <row r="1999" spans="1:16">
      <c r="A1999" t="s">
        <v>1255</v>
      </c>
      <c r="B1999" t="s">
        <v>1255</v>
      </c>
      <c r="C1999" t="s">
        <v>12622</v>
      </c>
      <c r="D1999" t="s">
        <v>12639</v>
      </c>
      <c r="E1999" t="s">
        <v>12640</v>
      </c>
      <c r="F1999" t="s">
        <v>1255</v>
      </c>
      <c r="G1999" t="s">
        <v>1255</v>
      </c>
      <c r="H1999" t="s">
        <v>1255</v>
      </c>
      <c r="I1999" t="s">
        <v>1255</v>
      </c>
      <c r="J1999" t="s">
        <v>1255</v>
      </c>
      <c r="K1999" t="s">
        <v>1255</v>
      </c>
      <c r="L1999" t="s">
        <v>1255</v>
      </c>
      <c r="M1999" t="s">
        <v>1255</v>
      </c>
      <c r="N1999" t="s">
        <v>1255</v>
      </c>
      <c r="O1999" t="s">
        <v>1255</v>
      </c>
      <c r="P1999" t="s">
        <v>1255</v>
      </c>
    </row>
    <row r="2000" spans="1:16">
      <c r="A2000" t="s">
        <v>1255</v>
      </c>
      <c r="B2000" t="s">
        <v>1255</v>
      </c>
      <c r="C2000" t="s">
        <v>12641</v>
      </c>
      <c r="D2000" t="s">
        <v>12642</v>
      </c>
      <c r="E2000" t="s">
        <v>9646</v>
      </c>
      <c r="F2000" t="s">
        <v>12643</v>
      </c>
      <c r="G2000" t="s">
        <v>1255</v>
      </c>
      <c r="H2000" t="s">
        <v>1255</v>
      </c>
      <c r="I2000" t="s">
        <v>1255</v>
      </c>
      <c r="J2000" t="s">
        <v>1255</v>
      </c>
      <c r="K2000" t="s">
        <v>1255</v>
      </c>
      <c r="L2000" t="s">
        <v>1255</v>
      </c>
      <c r="M2000" t="s">
        <v>1255</v>
      </c>
      <c r="N2000" t="s">
        <v>1255</v>
      </c>
      <c r="O2000" t="s">
        <v>1255</v>
      </c>
      <c r="P2000" t="s">
        <v>1255</v>
      </c>
    </row>
    <row r="2001" spans="1:16">
      <c r="A2001" t="s">
        <v>1255</v>
      </c>
      <c r="B2001" t="s">
        <v>1255</v>
      </c>
      <c r="C2001" t="s">
        <v>12641</v>
      </c>
      <c r="D2001" t="s">
        <v>12644</v>
      </c>
      <c r="E2001" t="s">
        <v>9646</v>
      </c>
      <c r="F2001" t="s">
        <v>12062</v>
      </c>
      <c r="G2001" t="s">
        <v>1255</v>
      </c>
      <c r="H2001" t="s">
        <v>1255</v>
      </c>
      <c r="I2001" t="s">
        <v>1255</v>
      </c>
      <c r="J2001" t="s">
        <v>1255</v>
      </c>
      <c r="K2001" t="s">
        <v>1255</v>
      </c>
      <c r="L2001" t="s">
        <v>1255</v>
      </c>
      <c r="M2001" t="s">
        <v>1255</v>
      </c>
      <c r="N2001" t="s">
        <v>1255</v>
      </c>
      <c r="O2001" t="s">
        <v>1255</v>
      </c>
      <c r="P2001" t="s">
        <v>1255</v>
      </c>
    </row>
    <row r="2002" spans="1:16">
      <c r="A2002" t="s">
        <v>1255</v>
      </c>
      <c r="B2002" t="s">
        <v>1255</v>
      </c>
      <c r="C2002" t="s">
        <v>12641</v>
      </c>
      <c r="D2002" t="s">
        <v>12645</v>
      </c>
      <c r="E2002" t="s">
        <v>9646</v>
      </c>
      <c r="F2002" t="s">
        <v>12646</v>
      </c>
      <c r="G2002" t="s">
        <v>1255</v>
      </c>
      <c r="H2002" t="s">
        <v>1255</v>
      </c>
      <c r="I2002" t="s">
        <v>1255</v>
      </c>
      <c r="J2002" t="s">
        <v>1255</v>
      </c>
      <c r="K2002" t="s">
        <v>1255</v>
      </c>
      <c r="L2002" t="s">
        <v>1255</v>
      </c>
      <c r="M2002" t="s">
        <v>1255</v>
      </c>
      <c r="N2002" t="s">
        <v>1255</v>
      </c>
      <c r="O2002" t="s">
        <v>1255</v>
      </c>
      <c r="P2002" t="s">
        <v>1255</v>
      </c>
    </row>
    <row r="2003" spans="1:16">
      <c r="A2003" t="s">
        <v>1255</v>
      </c>
      <c r="B2003" t="s">
        <v>1255</v>
      </c>
      <c r="C2003" t="s">
        <v>12647</v>
      </c>
      <c r="D2003" t="s">
        <v>12648</v>
      </c>
      <c r="E2003" t="s">
        <v>9646</v>
      </c>
      <c r="F2003" t="s">
        <v>12649</v>
      </c>
      <c r="G2003" t="s">
        <v>1255</v>
      </c>
      <c r="H2003" t="s">
        <v>1255</v>
      </c>
      <c r="I2003" t="s">
        <v>1255</v>
      </c>
      <c r="J2003" t="s">
        <v>1255</v>
      </c>
      <c r="K2003" t="s">
        <v>1255</v>
      </c>
      <c r="L2003" t="s">
        <v>1255</v>
      </c>
      <c r="M2003" t="s">
        <v>1255</v>
      </c>
      <c r="N2003" t="s">
        <v>1255</v>
      </c>
      <c r="O2003" t="s">
        <v>1255</v>
      </c>
      <c r="P2003" t="s">
        <v>1255</v>
      </c>
    </row>
    <row r="2004" spans="1:16">
      <c r="A2004" t="s">
        <v>1255</v>
      </c>
      <c r="B2004" t="s">
        <v>1255</v>
      </c>
      <c r="C2004" t="s">
        <v>12647</v>
      </c>
      <c r="D2004" t="s">
        <v>12650</v>
      </c>
      <c r="E2004" t="s">
        <v>10237</v>
      </c>
      <c r="F2004" t="s">
        <v>1255</v>
      </c>
      <c r="G2004" t="s">
        <v>1255</v>
      </c>
      <c r="H2004" t="s">
        <v>1255</v>
      </c>
      <c r="I2004" t="s">
        <v>1255</v>
      </c>
      <c r="J2004" t="s">
        <v>1255</v>
      </c>
      <c r="K2004" t="s">
        <v>1255</v>
      </c>
      <c r="L2004" t="s">
        <v>1255</v>
      </c>
      <c r="M2004" t="s">
        <v>1255</v>
      </c>
      <c r="N2004" t="s">
        <v>1255</v>
      </c>
      <c r="O2004" t="s">
        <v>1255</v>
      </c>
      <c r="P2004" t="s">
        <v>1255</v>
      </c>
    </row>
    <row r="2005" spans="1:16">
      <c r="A2005" t="s">
        <v>1255</v>
      </c>
      <c r="B2005" t="s">
        <v>1255</v>
      </c>
      <c r="C2005" t="s">
        <v>12651</v>
      </c>
      <c r="D2005" t="s">
        <v>12652</v>
      </c>
      <c r="E2005" t="s">
        <v>9813</v>
      </c>
      <c r="F2005" t="s">
        <v>9646</v>
      </c>
      <c r="G2005" t="s">
        <v>1255</v>
      </c>
      <c r="H2005" t="s">
        <v>1255</v>
      </c>
      <c r="I2005" t="s">
        <v>1255</v>
      </c>
      <c r="J2005" t="s">
        <v>1255</v>
      </c>
      <c r="K2005" t="s">
        <v>1255</v>
      </c>
      <c r="L2005" t="s">
        <v>1255</v>
      </c>
      <c r="M2005" t="s">
        <v>1255</v>
      </c>
      <c r="N2005" t="s">
        <v>1255</v>
      </c>
      <c r="O2005" t="s">
        <v>1255</v>
      </c>
      <c r="P2005" t="s">
        <v>1255</v>
      </c>
    </row>
    <row r="2006" spans="1:16">
      <c r="A2006" t="s">
        <v>1255</v>
      </c>
      <c r="B2006" t="s">
        <v>1255</v>
      </c>
      <c r="C2006" t="s">
        <v>12651</v>
      </c>
      <c r="D2006" t="s">
        <v>12653</v>
      </c>
      <c r="E2006" t="s">
        <v>9813</v>
      </c>
      <c r="F2006" t="s">
        <v>9646</v>
      </c>
      <c r="G2006" t="s">
        <v>1255</v>
      </c>
      <c r="H2006" t="s">
        <v>1255</v>
      </c>
      <c r="I2006" t="s">
        <v>1255</v>
      </c>
      <c r="J2006" t="s">
        <v>1255</v>
      </c>
      <c r="K2006" t="s">
        <v>1255</v>
      </c>
      <c r="L2006" t="s">
        <v>1255</v>
      </c>
      <c r="M2006" t="s">
        <v>1255</v>
      </c>
      <c r="N2006" t="s">
        <v>1255</v>
      </c>
      <c r="O2006" t="s">
        <v>1255</v>
      </c>
      <c r="P2006" t="s">
        <v>1255</v>
      </c>
    </row>
    <row r="2007" spans="1:16">
      <c r="A2007" t="s">
        <v>1255</v>
      </c>
      <c r="B2007" t="s">
        <v>1255</v>
      </c>
      <c r="C2007" t="s">
        <v>12651</v>
      </c>
      <c r="D2007" t="s">
        <v>12654</v>
      </c>
      <c r="E2007" t="s">
        <v>9646</v>
      </c>
      <c r="F2007" t="s">
        <v>12635</v>
      </c>
      <c r="G2007" t="s">
        <v>1255</v>
      </c>
      <c r="H2007" t="s">
        <v>1255</v>
      </c>
      <c r="I2007" t="s">
        <v>1255</v>
      </c>
      <c r="J2007" t="s">
        <v>1255</v>
      </c>
      <c r="K2007" t="s">
        <v>1255</v>
      </c>
      <c r="L2007" t="s">
        <v>1255</v>
      </c>
      <c r="M2007" t="s">
        <v>1255</v>
      </c>
      <c r="N2007" t="s">
        <v>1255</v>
      </c>
      <c r="O2007" t="s">
        <v>1255</v>
      </c>
      <c r="P2007" t="s">
        <v>1255</v>
      </c>
    </row>
    <row r="2008" spans="1:16">
      <c r="A2008" t="s">
        <v>1255</v>
      </c>
      <c r="B2008" t="s">
        <v>1255</v>
      </c>
      <c r="C2008" t="s">
        <v>12647</v>
      </c>
      <c r="D2008" t="s">
        <v>12655</v>
      </c>
      <c r="E2008" t="s">
        <v>9680</v>
      </c>
      <c r="F2008" t="s">
        <v>1255</v>
      </c>
      <c r="G2008" t="s">
        <v>1255</v>
      </c>
      <c r="H2008" t="s">
        <v>1255</v>
      </c>
      <c r="I2008" t="s">
        <v>1255</v>
      </c>
      <c r="J2008" t="s">
        <v>1255</v>
      </c>
      <c r="K2008" t="s">
        <v>1255</v>
      </c>
      <c r="L2008" t="s">
        <v>1255</v>
      </c>
      <c r="M2008" t="s">
        <v>1255</v>
      </c>
      <c r="N2008" t="s">
        <v>1255</v>
      </c>
      <c r="O2008" t="s">
        <v>1255</v>
      </c>
      <c r="P2008" t="s">
        <v>1255</v>
      </c>
    </row>
    <row r="2009" spans="1:16">
      <c r="A2009" t="s">
        <v>1255</v>
      </c>
      <c r="B2009" t="s">
        <v>1255</v>
      </c>
      <c r="C2009" t="s">
        <v>12647</v>
      </c>
      <c r="D2009" t="s">
        <v>12656</v>
      </c>
      <c r="E2009" t="s">
        <v>9730</v>
      </c>
      <c r="F2009" t="s">
        <v>9646</v>
      </c>
      <c r="G2009" t="s">
        <v>1255</v>
      </c>
      <c r="H2009" t="s">
        <v>1255</v>
      </c>
      <c r="I2009" t="s">
        <v>1255</v>
      </c>
      <c r="J2009" t="s">
        <v>1255</v>
      </c>
      <c r="K2009" t="s">
        <v>1255</v>
      </c>
      <c r="L2009" t="s">
        <v>1255</v>
      </c>
      <c r="M2009" t="s">
        <v>1255</v>
      </c>
      <c r="N2009" t="s">
        <v>1255</v>
      </c>
      <c r="O2009" t="s">
        <v>1255</v>
      </c>
      <c r="P2009" t="s">
        <v>1255</v>
      </c>
    </row>
    <row r="2010" spans="1:16">
      <c r="A2010" t="s">
        <v>1255</v>
      </c>
      <c r="B2010" t="s">
        <v>1255</v>
      </c>
      <c r="C2010" t="s">
        <v>12657</v>
      </c>
      <c r="D2010" t="s">
        <v>12658</v>
      </c>
      <c r="E2010" t="s">
        <v>9646</v>
      </c>
      <c r="F2010" t="s">
        <v>12659</v>
      </c>
      <c r="G2010" t="s">
        <v>1255</v>
      </c>
      <c r="H2010" t="s">
        <v>1255</v>
      </c>
      <c r="I2010" t="s">
        <v>1255</v>
      </c>
      <c r="J2010" t="s">
        <v>1255</v>
      </c>
      <c r="K2010" t="s">
        <v>1255</v>
      </c>
      <c r="L2010" t="s">
        <v>1255</v>
      </c>
      <c r="M2010" t="s">
        <v>1255</v>
      </c>
      <c r="N2010" t="s">
        <v>1255</v>
      </c>
      <c r="O2010" t="s">
        <v>1255</v>
      </c>
      <c r="P2010" t="s">
        <v>1255</v>
      </c>
    </row>
    <row r="2011" spans="1:16">
      <c r="A2011" t="s">
        <v>1255</v>
      </c>
      <c r="B2011" t="s">
        <v>1255</v>
      </c>
      <c r="C2011" t="s">
        <v>12657</v>
      </c>
      <c r="D2011" t="s">
        <v>12660</v>
      </c>
      <c r="E2011" t="s">
        <v>9646</v>
      </c>
      <c r="F2011" t="s">
        <v>12659</v>
      </c>
      <c r="G2011" t="s">
        <v>1255</v>
      </c>
      <c r="H2011" t="s">
        <v>1255</v>
      </c>
      <c r="I2011" t="s">
        <v>1255</v>
      </c>
      <c r="J2011" t="s">
        <v>1255</v>
      </c>
      <c r="K2011" t="s">
        <v>1255</v>
      </c>
      <c r="L2011" t="s">
        <v>1255</v>
      </c>
      <c r="M2011" t="s">
        <v>1255</v>
      </c>
      <c r="N2011" t="s">
        <v>1255</v>
      </c>
      <c r="O2011" t="s">
        <v>1255</v>
      </c>
      <c r="P2011" t="s">
        <v>1255</v>
      </c>
    </row>
    <row r="2012" spans="1:16">
      <c r="A2012" t="s">
        <v>1255</v>
      </c>
      <c r="B2012" t="s">
        <v>1255</v>
      </c>
      <c r="C2012" t="s">
        <v>12657</v>
      </c>
      <c r="D2012" t="s">
        <v>12661</v>
      </c>
      <c r="E2012" t="s">
        <v>9646</v>
      </c>
      <c r="F2012" t="s">
        <v>10014</v>
      </c>
      <c r="G2012" t="s">
        <v>1255</v>
      </c>
      <c r="H2012" t="s">
        <v>1255</v>
      </c>
      <c r="I2012" t="s">
        <v>1255</v>
      </c>
      <c r="J2012" t="s">
        <v>1255</v>
      </c>
      <c r="K2012" t="s">
        <v>1255</v>
      </c>
      <c r="L2012" t="s">
        <v>1255</v>
      </c>
      <c r="M2012" t="s">
        <v>1255</v>
      </c>
      <c r="N2012" t="s">
        <v>1255</v>
      </c>
      <c r="O2012" t="s">
        <v>1255</v>
      </c>
      <c r="P2012" t="s">
        <v>1255</v>
      </c>
    </row>
    <row r="2013" spans="1:16">
      <c r="A2013" t="s">
        <v>1255</v>
      </c>
      <c r="B2013" t="s">
        <v>1255</v>
      </c>
      <c r="C2013" t="s">
        <v>12662</v>
      </c>
      <c r="D2013" t="s">
        <v>12663</v>
      </c>
      <c r="E2013" t="s">
        <v>9998</v>
      </c>
      <c r="F2013" t="s">
        <v>1255</v>
      </c>
      <c r="G2013" t="s">
        <v>1255</v>
      </c>
      <c r="H2013" t="s">
        <v>1255</v>
      </c>
      <c r="I2013" t="s">
        <v>1255</v>
      </c>
      <c r="J2013" t="s">
        <v>1255</v>
      </c>
      <c r="K2013" t="s">
        <v>1255</v>
      </c>
      <c r="L2013" t="s">
        <v>1255</v>
      </c>
      <c r="M2013" t="s">
        <v>1255</v>
      </c>
      <c r="N2013" t="s">
        <v>1255</v>
      </c>
      <c r="O2013" t="s">
        <v>1255</v>
      </c>
      <c r="P2013" t="s">
        <v>1255</v>
      </c>
    </row>
    <row r="2014" spans="1:16">
      <c r="A2014" t="s">
        <v>1255</v>
      </c>
      <c r="B2014" t="s">
        <v>1255</v>
      </c>
      <c r="C2014" t="s">
        <v>12662</v>
      </c>
      <c r="D2014" t="s">
        <v>12664</v>
      </c>
      <c r="E2014" t="s">
        <v>9646</v>
      </c>
      <c r="F2014" t="s">
        <v>12635</v>
      </c>
      <c r="G2014" t="s">
        <v>1255</v>
      </c>
      <c r="H2014" t="s">
        <v>1255</v>
      </c>
      <c r="I2014" t="s">
        <v>1255</v>
      </c>
      <c r="J2014" t="s">
        <v>1255</v>
      </c>
      <c r="K2014" t="s">
        <v>1255</v>
      </c>
      <c r="L2014" t="s">
        <v>1255</v>
      </c>
      <c r="M2014" t="s">
        <v>1255</v>
      </c>
      <c r="N2014" t="s">
        <v>1255</v>
      </c>
      <c r="O2014" t="s">
        <v>1255</v>
      </c>
      <c r="P2014" t="s">
        <v>1255</v>
      </c>
    </row>
    <row r="2015" spans="1:16">
      <c r="A2015" t="s">
        <v>1255</v>
      </c>
      <c r="B2015" t="s">
        <v>1255</v>
      </c>
      <c r="C2015" t="s">
        <v>12662</v>
      </c>
      <c r="D2015" t="s">
        <v>12665</v>
      </c>
      <c r="E2015" t="s">
        <v>9646</v>
      </c>
      <c r="F2015" t="s">
        <v>12635</v>
      </c>
      <c r="G2015" t="s">
        <v>1255</v>
      </c>
      <c r="H2015" t="s">
        <v>1255</v>
      </c>
      <c r="I2015" t="s">
        <v>1255</v>
      </c>
      <c r="J2015" t="s">
        <v>1255</v>
      </c>
      <c r="K2015" t="s">
        <v>1255</v>
      </c>
      <c r="L2015" t="s">
        <v>1255</v>
      </c>
      <c r="M2015" t="s">
        <v>1255</v>
      </c>
      <c r="N2015" t="s">
        <v>1255</v>
      </c>
      <c r="O2015" t="s">
        <v>1255</v>
      </c>
      <c r="P2015" t="s">
        <v>1255</v>
      </c>
    </row>
    <row r="2016" spans="1:16">
      <c r="A2016" t="s">
        <v>1255</v>
      </c>
      <c r="B2016" t="s">
        <v>1255</v>
      </c>
      <c r="C2016" t="s">
        <v>12662</v>
      </c>
      <c r="D2016" t="s">
        <v>12666</v>
      </c>
      <c r="E2016" t="s">
        <v>9646</v>
      </c>
      <c r="F2016" t="s">
        <v>9828</v>
      </c>
      <c r="G2016" t="s">
        <v>1255</v>
      </c>
      <c r="H2016" t="s">
        <v>1255</v>
      </c>
      <c r="I2016" t="s">
        <v>1255</v>
      </c>
      <c r="J2016" t="s">
        <v>1255</v>
      </c>
      <c r="K2016" t="s">
        <v>1255</v>
      </c>
      <c r="L2016" t="s">
        <v>1255</v>
      </c>
      <c r="M2016" t="s">
        <v>1255</v>
      </c>
      <c r="N2016" t="s">
        <v>1255</v>
      </c>
      <c r="O2016" t="s">
        <v>1255</v>
      </c>
      <c r="P2016" t="s">
        <v>1255</v>
      </c>
    </row>
    <row r="2017" spans="1:16">
      <c r="A2017" t="s">
        <v>1255</v>
      </c>
      <c r="B2017" t="s">
        <v>1255</v>
      </c>
      <c r="C2017" t="s">
        <v>12667</v>
      </c>
      <c r="D2017" t="s">
        <v>12668</v>
      </c>
      <c r="E2017" t="s">
        <v>10069</v>
      </c>
      <c r="F2017" t="s">
        <v>1255</v>
      </c>
      <c r="G2017" t="s">
        <v>1255</v>
      </c>
      <c r="H2017" t="s">
        <v>1255</v>
      </c>
      <c r="I2017" t="s">
        <v>1255</v>
      </c>
      <c r="J2017" t="s">
        <v>1255</v>
      </c>
      <c r="K2017" t="s">
        <v>1255</v>
      </c>
      <c r="L2017" t="s">
        <v>1255</v>
      </c>
      <c r="M2017" t="s">
        <v>1255</v>
      </c>
      <c r="N2017" t="s">
        <v>1255</v>
      </c>
      <c r="O2017" t="s">
        <v>1255</v>
      </c>
      <c r="P2017" t="s">
        <v>1255</v>
      </c>
    </row>
    <row r="2018" spans="1:16">
      <c r="A2018" t="s">
        <v>1255</v>
      </c>
      <c r="B2018" t="s">
        <v>1255</v>
      </c>
      <c r="C2018" t="s">
        <v>12667</v>
      </c>
      <c r="D2018" t="s">
        <v>12669</v>
      </c>
      <c r="E2018" t="s">
        <v>11621</v>
      </c>
      <c r="F2018" t="s">
        <v>1255</v>
      </c>
      <c r="G2018" t="s">
        <v>1255</v>
      </c>
      <c r="H2018" t="s">
        <v>1255</v>
      </c>
      <c r="I2018" t="s">
        <v>1255</v>
      </c>
      <c r="J2018" t="s">
        <v>1255</v>
      </c>
      <c r="K2018" t="s">
        <v>1255</v>
      </c>
      <c r="L2018" t="s">
        <v>1255</v>
      </c>
      <c r="M2018" t="s">
        <v>1255</v>
      </c>
      <c r="N2018" t="s">
        <v>1255</v>
      </c>
      <c r="O2018" t="s">
        <v>1255</v>
      </c>
      <c r="P2018" t="s">
        <v>1255</v>
      </c>
    </row>
    <row r="2019" spans="1:16">
      <c r="A2019" t="s">
        <v>1255</v>
      </c>
      <c r="B2019" t="s">
        <v>1255</v>
      </c>
      <c r="C2019" t="s">
        <v>12667</v>
      </c>
      <c r="D2019" t="s">
        <v>12670</v>
      </c>
      <c r="E2019" t="s">
        <v>12390</v>
      </c>
      <c r="F2019" t="s">
        <v>9646</v>
      </c>
      <c r="G2019" t="s">
        <v>1255</v>
      </c>
      <c r="H2019" t="s">
        <v>1255</v>
      </c>
      <c r="I2019" t="s">
        <v>1255</v>
      </c>
      <c r="J2019" t="s">
        <v>1255</v>
      </c>
      <c r="K2019" t="s">
        <v>1255</v>
      </c>
      <c r="L2019" t="s">
        <v>1255</v>
      </c>
      <c r="M2019" t="s">
        <v>1255</v>
      </c>
      <c r="N2019" t="s">
        <v>1255</v>
      </c>
      <c r="O2019" t="s">
        <v>1255</v>
      </c>
      <c r="P2019" t="s">
        <v>1255</v>
      </c>
    </row>
    <row r="2020" spans="1:16">
      <c r="A2020" t="s">
        <v>1255</v>
      </c>
      <c r="B2020" t="s">
        <v>1255</v>
      </c>
      <c r="C2020" t="s">
        <v>12667</v>
      </c>
      <c r="D2020" t="s">
        <v>12671</v>
      </c>
      <c r="E2020" t="s">
        <v>11915</v>
      </c>
      <c r="F2020" t="s">
        <v>9646</v>
      </c>
      <c r="G2020" t="s">
        <v>1255</v>
      </c>
      <c r="H2020" t="s">
        <v>1255</v>
      </c>
      <c r="I2020" t="s">
        <v>1255</v>
      </c>
      <c r="J2020" t="s">
        <v>1255</v>
      </c>
      <c r="K2020" t="s">
        <v>1255</v>
      </c>
      <c r="L2020" t="s">
        <v>1255</v>
      </c>
      <c r="M2020" t="s">
        <v>1255</v>
      </c>
      <c r="N2020" t="s">
        <v>1255</v>
      </c>
      <c r="O2020" t="s">
        <v>1255</v>
      </c>
      <c r="P2020" t="s">
        <v>1255</v>
      </c>
    </row>
    <row r="2021" spans="1:16">
      <c r="A2021" t="s">
        <v>1255</v>
      </c>
      <c r="B2021" t="s">
        <v>1255</v>
      </c>
      <c r="C2021" t="s">
        <v>12667</v>
      </c>
      <c r="D2021" t="s">
        <v>12672</v>
      </c>
      <c r="E2021" t="s">
        <v>9705</v>
      </c>
      <c r="F2021" t="s">
        <v>1255</v>
      </c>
      <c r="G2021" t="s">
        <v>1255</v>
      </c>
      <c r="H2021" t="s">
        <v>1255</v>
      </c>
      <c r="I2021" t="s">
        <v>1255</v>
      </c>
      <c r="J2021" t="s">
        <v>1255</v>
      </c>
      <c r="K2021" t="s">
        <v>1255</v>
      </c>
      <c r="L2021" t="s">
        <v>1255</v>
      </c>
      <c r="M2021" t="s">
        <v>1255</v>
      </c>
      <c r="N2021" t="s">
        <v>1255</v>
      </c>
      <c r="O2021" t="s">
        <v>1255</v>
      </c>
      <c r="P2021" t="s">
        <v>1255</v>
      </c>
    </row>
    <row r="2022" spans="1:16">
      <c r="A2022" t="s">
        <v>1255</v>
      </c>
      <c r="B2022" t="s">
        <v>1255</v>
      </c>
      <c r="C2022" t="s">
        <v>12614</v>
      </c>
      <c r="D2022" t="s">
        <v>12673</v>
      </c>
      <c r="E2022" t="s">
        <v>9740</v>
      </c>
      <c r="F2022" t="s">
        <v>9646</v>
      </c>
      <c r="G2022" t="s">
        <v>12674</v>
      </c>
      <c r="H2022" t="s">
        <v>1255</v>
      </c>
      <c r="I2022" t="s">
        <v>1255</v>
      </c>
      <c r="J2022" t="s">
        <v>1255</v>
      </c>
      <c r="K2022" t="s">
        <v>1255</v>
      </c>
      <c r="L2022" t="s">
        <v>1255</v>
      </c>
      <c r="M2022" t="s">
        <v>1255</v>
      </c>
      <c r="N2022" t="s">
        <v>1255</v>
      </c>
      <c r="O2022" t="s">
        <v>1255</v>
      </c>
      <c r="P2022" t="s">
        <v>1255</v>
      </c>
    </row>
    <row r="2023" spans="1:16">
      <c r="A2023" t="s">
        <v>1255</v>
      </c>
      <c r="B2023" t="s">
        <v>1255</v>
      </c>
      <c r="C2023" t="s">
        <v>12614</v>
      </c>
      <c r="D2023" t="s">
        <v>12675</v>
      </c>
      <c r="E2023" t="s">
        <v>12414</v>
      </c>
      <c r="F2023" t="s">
        <v>1255</v>
      </c>
      <c r="G2023" t="s">
        <v>1255</v>
      </c>
      <c r="H2023" t="s">
        <v>1255</v>
      </c>
      <c r="I2023" t="s">
        <v>1255</v>
      </c>
      <c r="J2023" t="s">
        <v>1255</v>
      </c>
      <c r="K2023" t="s">
        <v>1255</v>
      </c>
      <c r="L2023" t="s">
        <v>1255</v>
      </c>
      <c r="M2023" t="s">
        <v>1255</v>
      </c>
      <c r="N2023" t="s">
        <v>1255</v>
      </c>
      <c r="O2023" t="s">
        <v>1255</v>
      </c>
      <c r="P2023" t="s">
        <v>1255</v>
      </c>
    </row>
    <row r="2024" spans="1:16">
      <c r="A2024" t="s">
        <v>1255</v>
      </c>
      <c r="B2024" t="s">
        <v>1255</v>
      </c>
      <c r="C2024" t="s">
        <v>12614</v>
      </c>
      <c r="D2024" t="s">
        <v>12676</v>
      </c>
      <c r="E2024" t="s">
        <v>11915</v>
      </c>
      <c r="F2024" t="s">
        <v>1255</v>
      </c>
      <c r="G2024" t="s">
        <v>1255</v>
      </c>
      <c r="H2024" t="s">
        <v>1255</v>
      </c>
      <c r="I2024" t="s">
        <v>1255</v>
      </c>
      <c r="J2024" t="s">
        <v>1255</v>
      </c>
      <c r="K2024" t="s">
        <v>1255</v>
      </c>
      <c r="L2024" t="s">
        <v>1255</v>
      </c>
      <c r="M2024" t="s">
        <v>1255</v>
      </c>
      <c r="N2024" t="s">
        <v>1255</v>
      </c>
      <c r="O2024" t="s">
        <v>1255</v>
      </c>
      <c r="P2024" t="s">
        <v>1255</v>
      </c>
    </row>
    <row r="2025" spans="1:16">
      <c r="A2025" t="s">
        <v>1255</v>
      </c>
      <c r="B2025" t="s">
        <v>1255</v>
      </c>
      <c r="C2025" t="s">
        <v>12677</v>
      </c>
      <c r="D2025" t="s">
        <v>12678</v>
      </c>
      <c r="E2025" t="s">
        <v>12679</v>
      </c>
      <c r="F2025" t="s">
        <v>1255</v>
      </c>
      <c r="G2025" t="s">
        <v>1255</v>
      </c>
      <c r="H2025" t="s">
        <v>1255</v>
      </c>
      <c r="I2025" t="s">
        <v>1255</v>
      </c>
      <c r="J2025" t="s">
        <v>1255</v>
      </c>
      <c r="K2025" t="s">
        <v>1255</v>
      </c>
      <c r="L2025" t="s">
        <v>1255</v>
      </c>
      <c r="M2025" t="s">
        <v>1255</v>
      </c>
      <c r="N2025" t="s">
        <v>1255</v>
      </c>
      <c r="O2025" t="s">
        <v>1255</v>
      </c>
      <c r="P2025" t="s">
        <v>1255</v>
      </c>
    </row>
    <row r="2026" spans="1:16">
      <c r="A2026" t="s">
        <v>1255</v>
      </c>
      <c r="B2026" t="s">
        <v>12680</v>
      </c>
      <c r="C2026" t="s">
        <v>12677</v>
      </c>
      <c r="D2026" t="s">
        <v>12681</v>
      </c>
      <c r="E2026" t="s">
        <v>9646</v>
      </c>
      <c r="F2026" t="s">
        <v>9782</v>
      </c>
      <c r="G2026" t="s">
        <v>1255</v>
      </c>
      <c r="H2026" t="s">
        <v>1255</v>
      </c>
      <c r="I2026" t="s">
        <v>1255</v>
      </c>
      <c r="J2026" t="s">
        <v>1255</v>
      </c>
      <c r="K2026" t="s">
        <v>1255</v>
      </c>
      <c r="L2026" t="s">
        <v>1255</v>
      </c>
      <c r="M2026" t="s">
        <v>1255</v>
      </c>
      <c r="N2026" t="s">
        <v>1255</v>
      </c>
      <c r="O2026" t="s">
        <v>1255</v>
      </c>
      <c r="P2026" t="s">
        <v>1255</v>
      </c>
    </row>
    <row r="2027" spans="1:16">
      <c r="A2027" t="s">
        <v>1255</v>
      </c>
      <c r="B2027" t="s">
        <v>1255</v>
      </c>
      <c r="C2027" t="s">
        <v>12677</v>
      </c>
      <c r="D2027" t="s">
        <v>12682</v>
      </c>
      <c r="E2027" t="s">
        <v>9646</v>
      </c>
      <c r="F2027" t="s">
        <v>12683</v>
      </c>
      <c r="G2027" t="s">
        <v>1255</v>
      </c>
      <c r="H2027" t="s">
        <v>1255</v>
      </c>
      <c r="I2027" t="s">
        <v>1255</v>
      </c>
      <c r="J2027" t="s">
        <v>1255</v>
      </c>
      <c r="K2027" t="s">
        <v>1255</v>
      </c>
      <c r="L2027" t="s">
        <v>1255</v>
      </c>
      <c r="M2027" t="s">
        <v>1255</v>
      </c>
      <c r="N2027" t="s">
        <v>1255</v>
      </c>
      <c r="O2027" t="s">
        <v>1255</v>
      </c>
      <c r="P2027" t="s">
        <v>1255</v>
      </c>
    </row>
    <row r="2028" spans="1:16">
      <c r="A2028" t="s">
        <v>1255</v>
      </c>
      <c r="B2028" t="s">
        <v>1255</v>
      </c>
      <c r="C2028" t="s">
        <v>12677</v>
      </c>
      <c r="D2028" t="s">
        <v>12684</v>
      </c>
      <c r="E2028" t="s">
        <v>9705</v>
      </c>
      <c r="F2028" t="s">
        <v>1255</v>
      </c>
      <c r="G2028" t="s">
        <v>1255</v>
      </c>
      <c r="H2028" t="s">
        <v>1255</v>
      </c>
      <c r="I2028" t="s">
        <v>1255</v>
      </c>
      <c r="J2028" t="s">
        <v>1255</v>
      </c>
      <c r="K2028" t="s">
        <v>1255</v>
      </c>
      <c r="L2028" t="s">
        <v>1255</v>
      </c>
      <c r="M2028" t="s">
        <v>1255</v>
      </c>
      <c r="N2028" t="s">
        <v>1255</v>
      </c>
      <c r="O2028" t="s">
        <v>1255</v>
      </c>
      <c r="P2028" t="s">
        <v>1255</v>
      </c>
    </row>
    <row r="2029" spans="1:16">
      <c r="A2029" t="s">
        <v>1255</v>
      </c>
      <c r="B2029" t="s">
        <v>1255</v>
      </c>
      <c r="C2029" t="s">
        <v>12677</v>
      </c>
      <c r="D2029" t="s">
        <v>12685</v>
      </c>
      <c r="E2029" t="s">
        <v>9645</v>
      </c>
      <c r="F2029" t="s">
        <v>1255</v>
      </c>
      <c r="G2029" t="s">
        <v>1255</v>
      </c>
      <c r="H2029" t="s">
        <v>1255</v>
      </c>
      <c r="I2029" t="s">
        <v>1255</v>
      </c>
      <c r="J2029" t="s">
        <v>1255</v>
      </c>
      <c r="K2029" t="s">
        <v>1255</v>
      </c>
      <c r="L2029" t="s">
        <v>1255</v>
      </c>
      <c r="M2029" t="s">
        <v>1255</v>
      </c>
      <c r="N2029" t="s">
        <v>1255</v>
      </c>
      <c r="O2029" t="s">
        <v>1255</v>
      </c>
      <c r="P2029" t="s">
        <v>1255</v>
      </c>
    </row>
    <row r="2030" spans="1:16">
      <c r="A2030" t="s">
        <v>1255</v>
      </c>
      <c r="B2030" t="s">
        <v>1255</v>
      </c>
      <c r="C2030" t="s">
        <v>12686</v>
      </c>
      <c r="D2030" t="s">
        <v>12687</v>
      </c>
      <c r="E2030" t="s">
        <v>9684</v>
      </c>
      <c r="F2030" t="s">
        <v>1255</v>
      </c>
      <c r="G2030" t="s">
        <v>1255</v>
      </c>
      <c r="H2030" t="s">
        <v>1255</v>
      </c>
      <c r="I2030" t="s">
        <v>1255</v>
      </c>
      <c r="J2030" t="s">
        <v>1255</v>
      </c>
      <c r="K2030" t="s">
        <v>1255</v>
      </c>
      <c r="L2030" t="s">
        <v>1255</v>
      </c>
      <c r="M2030" t="s">
        <v>1255</v>
      </c>
      <c r="N2030" t="s">
        <v>1255</v>
      </c>
      <c r="O2030" t="s">
        <v>1255</v>
      </c>
      <c r="P2030" t="s">
        <v>1255</v>
      </c>
    </row>
    <row r="2031" spans="1:16">
      <c r="A2031" t="s">
        <v>1255</v>
      </c>
      <c r="B2031" t="s">
        <v>1255</v>
      </c>
      <c r="C2031" t="s">
        <v>12686</v>
      </c>
      <c r="D2031" t="s">
        <v>12688</v>
      </c>
      <c r="E2031" t="s">
        <v>9705</v>
      </c>
      <c r="F2031" t="s">
        <v>1255</v>
      </c>
      <c r="G2031" t="s">
        <v>1255</v>
      </c>
      <c r="H2031" t="s">
        <v>1255</v>
      </c>
      <c r="I2031" t="s">
        <v>1255</v>
      </c>
      <c r="J2031" t="s">
        <v>1255</v>
      </c>
      <c r="K2031" t="s">
        <v>1255</v>
      </c>
      <c r="L2031" t="s">
        <v>1255</v>
      </c>
      <c r="M2031" t="s">
        <v>1255</v>
      </c>
      <c r="N2031" t="s">
        <v>1255</v>
      </c>
      <c r="O2031" t="s">
        <v>1255</v>
      </c>
      <c r="P2031" t="s">
        <v>1255</v>
      </c>
    </row>
    <row r="2032" spans="1:16">
      <c r="A2032" t="s">
        <v>1255</v>
      </c>
      <c r="B2032" t="s">
        <v>1255</v>
      </c>
      <c r="C2032" t="s">
        <v>12689</v>
      </c>
      <c r="D2032" t="s">
        <v>12690</v>
      </c>
      <c r="E2032" t="s">
        <v>9646</v>
      </c>
      <c r="F2032" t="s">
        <v>12691</v>
      </c>
      <c r="G2032" t="s">
        <v>1255</v>
      </c>
      <c r="H2032" t="s">
        <v>1255</v>
      </c>
      <c r="I2032" t="s">
        <v>1255</v>
      </c>
      <c r="J2032" t="s">
        <v>1255</v>
      </c>
      <c r="K2032" t="s">
        <v>1255</v>
      </c>
      <c r="L2032" t="s">
        <v>1255</v>
      </c>
      <c r="M2032" t="s">
        <v>1255</v>
      </c>
      <c r="N2032" t="s">
        <v>1255</v>
      </c>
      <c r="O2032" t="s">
        <v>1255</v>
      </c>
      <c r="P2032" t="s">
        <v>1255</v>
      </c>
    </row>
    <row r="2033" spans="1:16">
      <c r="A2033" t="s">
        <v>1255</v>
      </c>
      <c r="B2033" t="s">
        <v>1255</v>
      </c>
      <c r="C2033" t="s">
        <v>12689</v>
      </c>
      <c r="D2033" t="s">
        <v>12690</v>
      </c>
      <c r="E2033" t="s">
        <v>9646</v>
      </c>
      <c r="F2033" t="s">
        <v>12692</v>
      </c>
      <c r="G2033" t="s">
        <v>1255</v>
      </c>
      <c r="H2033" t="s">
        <v>1255</v>
      </c>
      <c r="I2033" t="s">
        <v>1255</v>
      </c>
      <c r="J2033" t="s">
        <v>1255</v>
      </c>
      <c r="K2033" t="s">
        <v>1255</v>
      </c>
      <c r="L2033" t="s">
        <v>1255</v>
      </c>
      <c r="M2033" t="s">
        <v>1255</v>
      </c>
      <c r="N2033" t="s">
        <v>1255</v>
      </c>
      <c r="O2033" t="s">
        <v>1255</v>
      </c>
      <c r="P2033" t="s">
        <v>1255</v>
      </c>
    </row>
    <row r="2034" spans="1:16">
      <c r="A2034" t="s">
        <v>1255</v>
      </c>
      <c r="B2034" t="s">
        <v>1255</v>
      </c>
      <c r="C2034" t="s">
        <v>12689</v>
      </c>
      <c r="D2034" t="s">
        <v>12693</v>
      </c>
      <c r="E2034" t="s">
        <v>12694</v>
      </c>
      <c r="F2034" t="s">
        <v>9646</v>
      </c>
      <c r="G2034" t="s">
        <v>1255</v>
      </c>
      <c r="H2034" t="s">
        <v>1255</v>
      </c>
      <c r="I2034" t="s">
        <v>1255</v>
      </c>
      <c r="J2034" t="s">
        <v>1255</v>
      </c>
      <c r="K2034" t="s">
        <v>1255</v>
      </c>
      <c r="L2034" t="s">
        <v>1255</v>
      </c>
      <c r="M2034" t="s">
        <v>1255</v>
      </c>
      <c r="N2034" t="s">
        <v>1255</v>
      </c>
      <c r="O2034" t="s">
        <v>1255</v>
      </c>
      <c r="P2034" t="s">
        <v>1255</v>
      </c>
    </row>
    <row r="2035" spans="1:16">
      <c r="A2035" t="s">
        <v>1255</v>
      </c>
      <c r="B2035" t="s">
        <v>1255</v>
      </c>
      <c r="C2035" t="s">
        <v>12689</v>
      </c>
      <c r="D2035" t="s">
        <v>12695</v>
      </c>
      <c r="E2035" t="s">
        <v>12696</v>
      </c>
      <c r="F2035" t="s">
        <v>9646</v>
      </c>
      <c r="G2035" t="s">
        <v>1255</v>
      </c>
      <c r="H2035" t="s">
        <v>1255</v>
      </c>
      <c r="I2035" t="s">
        <v>1255</v>
      </c>
      <c r="J2035" t="s">
        <v>1255</v>
      </c>
      <c r="K2035" t="s">
        <v>1255</v>
      </c>
      <c r="L2035" t="s">
        <v>1255</v>
      </c>
      <c r="M2035" t="s">
        <v>1255</v>
      </c>
      <c r="N2035" t="s">
        <v>1255</v>
      </c>
      <c r="O2035" t="s">
        <v>1255</v>
      </c>
      <c r="P2035" t="s">
        <v>1255</v>
      </c>
    </row>
    <row r="2036" spans="1:16">
      <c r="A2036" t="s">
        <v>1255</v>
      </c>
      <c r="B2036" t="s">
        <v>1255</v>
      </c>
      <c r="C2036" t="s">
        <v>12689</v>
      </c>
      <c r="D2036" t="s">
        <v>12697</v>
      </c>
      <c r="E2036" t="s">
        <v>12696</v>
      </c>
      <c r="F2036" t="s">
        <v>9646</v>
      </c>
      <c r="G2036" t="s">
        <v>1255</v>
      </c>
      <c r="H2036" t="s">
        <v>1255</v>
      </c>
      <c r="I2036" t="s">
        <v>1255</v>
      </c>
      <c r="J2036" t="s">
        <v>1255</v>
      </c>
      <c r="K2036" t="s">
        <v>1255</v>
      </c>
      <c r="L2036" t="s">
        <v>1255</v>
      </c>
      <c r="M2036" t="s">
        <v>1255</v>
      </c>
      <c r="N2036" t="s">
        <v>1255</v>
      </c>
      <c r="O2036" t="s">
        <v>1255</v>
      </c>
      <c r="P2036" t="s">
        <v>1255</v>
      </c>
    </row>
    <row r="2037" spans="1:16">
      <c r="A2037" t="s">
        <v>1255</v>
      </c>
      <c r="B2037" t="s">
        <v>1255</v>
      </c>
      <c r="C2037" t="s">
        <v>12698</v>
      </c>
      <c r="D2037" t="s">
        <v>12699</v>
      </c>
      <c r="E2037" t="s">
        <v>12700</v>
      </c>
      <c r="F2037" t="s">
        <v>1255</v>
      </c>
      <c r="G2037" t="s">
        <v>1255</v>
      </c>
      <c r="H2037" t="s">
        <v>1255</v>
      </c>
      <c r="I2037" t="s">
        <v>1255</v>
      </c>
      <c r="J2037" t="s">
        <v>1255</v>
      </c>
      <c r="K2037" t="s">
        <v>1255</v>
      </c>
      <c r="L2037" t="s">
        <v>1255</v>
      </c>
      <c r="M2037" t="s">
        <v>1255</v>
      </c>
      <c r="N2037" t="s">
        <v>1255</v>
      </c>
      <c r="O2037" t="s">
        <v>1255</v>
      </c>
      <c r="P2037" t="s">
        <v>1255</v>
      </c>
    </row>
    <row r="2038" spans="1:16">
      <c r="A2038" t="s">
        <v>1255</v>
      </c>
      <c r="B2038" t="s">
        <v>1255</v>
      </c>
      <c r="C2038" t="s">
        <v>12698</v>
      </c>
      <c r="D2038" t="s">
        <v>12701</v>
      </c>
      <c r="E2038" t="s">
        <v>9813</v>
      </c>
      <c r="F2038" t="s">
        <v>9646</v>
      </c>
      <c r="G2038" t="s">
        <v>1255</v>
      </c>
      <c r="H2038" t="s">
        <v>1255</v>
      </c>
      <c r="I2038" t="s">
        <v>1255</v>
      </c>
      <c r="J2038" t="s">
        <v>1255</v>
      </c>
      <c r="K2038" t="s">
        <v>1255</v>
      </c>
      <c r="L2038" t="s">
        <v>1255</v>
      </c>
      <c r="M2038" t="s">
        <v>1255</v>
      </c>
      <c r="N2038" t="s">
        <v>1255</v>
      </c>
      <c r="O2038" t="s">
        <v>1255</v>
      </c>
      <c r="P2038" t="s">
        <v>1255</v>
      </c>
    </row>
    <row r="2039" spans="1:16">
      <c r="A2039" t="s">
        <v>1255</v>
      </c>
      <c r="B2039" t="s">
        <v>1255</v>
      </c>
      <c r="C2039" t="s">
        <v>12698</v>
      </c>
      <c r="D2039" t="s">
        <v>12702</v>
      </c>
      <c r="E2039" t="s">
        <v>9737</v>
      </c>
      <c r="F2039" t="s">
        <v>9646</v>
      </c>
      <c r="G2039" t="s">
        <v>1255</v>
      </c>
      <c r="H2039" t="s">
        <v>1255</v>
      </c>
      <c r="I2039" t="s">
        <v>1255</v>
      </c>
      <c r="J2039" t="s">
        <v>1255</v>
      </c>
      <c r="K2039" t="s">
        <v>1255</v>
      </c>
      <c r="L2039" t="s">
        <v>1255</v>
      </c>
      <c r="M2039" t="s">
        <v>1255</v>
      </c>
      <c r="N2039" t="s">
        <v>1255</v>
      </c>
      <c r="O2039" t="s">
        <v>1255</v>
      </c>
      <c r="P2039" t="s">
        <v>1255</v>
      </c>
    </row>
    <row r="2040" spans="1:16">
      <c r="A2040" t="s">
        <v>1255</v>
      </c>
      <c r="B2040" t="s">
        <v>1255</v>
      </c>
      <c r="C2040" t="s">
        <v>12698</v>
      </c>
      <c r="D2040" t="s">
        <v>12703</v>
      </c>
      <c r="E2040" t="s">
        <v>9874</v>
      </c>
      <c r="F2040" t="s">
        <v>1255</v>
      </c>
      <c r="G2040" t="s">
        <v>1255</v>
      </c>
      <c r="H2040" t="s">
        <v>1255</v>
      </c>
      <c r="I2040" t="s">
        <v>1255</v>
      </c>
      <c r="J2040" t="s">
        <v>1255</v>
      </c>
      <c r="K2040" t="s">
        <v>1255</v>
      </c>
      <c r="L2040" t="s">
        <v>1255</v>
      </c>
      <c r="M2040" t="s">
        <v>1255</v>
      </c>
      <c r="N2040" t="s">
        <v>1255</v>
      </c>
      <c r="O2040" t="s">
        <v>1255</v>
      </c>
      <c r="P2040" t="s">
        <v>1255</v>
      </c>
    </row>
    <row r="2041" spans="1:16">
      <c r="A2041" t="s">
        <v>1255</v>
      </c>
      <c r="B2041" t="s">
        <v>1255</v>
      </c>
      <c r="C2041" t="s">
        <v>12698</v>
      </c>
      <c r="D2041" t="s">
        <v>12704</v>
      </c>
      <c r="E2041" t="s">
        <v>9828</v>
      </c>
      <c r="F2041" t="s">
        <v>1255</v>
      </c>
      <c r="G2041" t="s">
        <v>1255</v>
      </c>
      <c r="H2041" t="s">
        <v>1255</v>
      </c>
      <c r="I2041" t="s">
        <v>1255</v>
      </c>
      <c r="J2041" t="s">
        <v>1255</v>
      </c>
      <c r="K2041" t="s">
        <v>1255</v>
      </c>
      <c r="L2041" t="s">
        <v>1255</v>
      </c>
      <c r="M2041" t="s">
        <v>1255</v>
      </c>
      <c r="N2041" t="s">
        <v>1255</v>
      </c>
      <c r="O2041" t="s">
        <v>1255</v>
      </c>
      <c r="P2041" t="s">
        <v>1255</v>
      </c>
    </row>
    <row r="2042" spans="1:16">
      <c r="A2042" t="s">
        <v>1255</v>
      </c>
      <c r="B2042" t="s">
        <v>1255</v>
      </c>
      <c r="C2042" t="s">
        <v>12698</v>
      </c>
      <c r="D2042" t="s">
        <v>12705</v>
      </c>
      <c r="E2042" t="s">
        <v>9646</v>
      </c>
      <c r="F2042" t="s">
        <v>10076</v>
      </c>
      <c r="G2042" t="s">
        <v>1255</v>
      </c>
      <c r="H2042" t="s">
        <v>1255</v>
      </c>
      <c r="I2042" t="s">
        <v>1255</v>
      </c>
      <c r="J2042" t="s">
        <v>1255</v>
      </c>
      <c r="K2042" t="s">
        <v>1255</v>
      </c>
      <c r="L2042" t="s">
        <v>1255</v>
      </c>
      <c r="M2042" t="s">
        <v>1255</v>
      </c>
      <c r="N2042" t="s">
        <v>1255</v>
      </c>
      <c r="O2042" t="s">
        <v>1255</v>
      </c>
      <c r="P2042" t="s">
        <v>1255</v>
      </c>
    </row>
    <row r="2043" spans="1:16">
      <c r="A2043" t="s">
        <v>1255</v>
      </c>
      <c r="B2043" t="s">
        <v>1255</v>
      </c>
      <c r="C2043" t="s">
        <v>12698</v>
      </c>
      <c r="D2043" t="s">
        <v>12706</v>
      </c>
      <c r="E2043" t="s">
        <v>9646</v>
      </c>
      <c r="F2043" t="s">
        <v>10078</v>
      </c>
      <c r="G2043" t="s">
        <v>1255</v>
      </c>
      <c r="H2043" t="s">
        <v>1255</v>
      </c>
      <c r="I2043" t="s">
        <v>1255</v>
      </c>
      <c r="J2043" t="s">
        <v>1255</v>
      </c>
      <c r="K2043" t="s">
        <v>1255</v>
      </c>
      <c r="L2043" t="s">
        <v>1255</v>
      </c>
      <c r="M2043" t="s">
        <v>1255</v>
      </c>
      <c r="N2043" t="s">
        <v>1255</v>
      </c>
      <c r="O2043" t="s">
        <v>1255</v>
      </c>
      <c r="P2043" t="s">
        <v>1255</v>
      </c>
    </row>
    <row r="2044" spans="1:16">
      <c r="A2044" t="s">
        <v>1255</v>
      </c>
      <c r="B2044" t="s">
        <v>5103</v>
      </c>
      <c r="C2044" t="s">
        <v>12707</v>
      </c>
      <c r="D2044" t="s">
        <v>12708</v>
      </c>
      <c r="E2044" t="s">
        <v>9645</v>
      </c>
      <c r="F2044" t="s">
        <v>9646</v>
      </c>
      <c r="G2044" t="s">
        <v>1255</v>
      </c>
      <c r="H2044" t="s">
        <v>1255</v>
      </c>
      <c r="I2044" t="s">
        <v>1255</v>
      </c>
      <c r="J2044" t="s">
        <v>1255</v>
      </c>
      <c r="K2044" t="s">
        <v>1255</v>
      </c>
      <c r="L2044" t="s">
        <v>1255</v>
      </c>
      <c r="M2044" t="s">
        <v>1255</v>
      </c>
      <c r="N2044" t="s">
        <v>1255</v>
      </c>
      <c r="O2044" t="s">
        <v>1255</v>
      </c>
      <c r="P2044" t="s">
        <v>1255</v>
      </c>
    </row>
    <row r="2045" spans="1:16">
      <c r="A2045" t="s">
        <v>1255</v>
      </c>
      <c r="B2045" t="s">
        <v>8874</v>
      </c>
      <c r="C2045" t="s">
        <v>12707</v>
      </c>
      <c r="D2045" t="s">
        <v>12709</v>
      </c>
      <c r="E2045" t="s">
        <v>10513</v>
      </c>
      <c r="F2045" t="s">
        <v>9646</v>
      </c>
      <c r="G2045" t="s">
        <v>1255</v>
      </c>
      <c r="H2045" t="s">
        <v>1255</v>
      </c>
      <c r="I2045" t="s">
        <v>1255</v>
      </c>
      <c r="J2045" t="s">
        <v>1255</v>
      </c>
      <c r="K2045" t="s">
        <v>1255</v>
      </c>
      <c r="L2045" t="s">
        <v>1255</v>
      </c>
      <c r="M2045" t="s">
        <v>1255</v>
      </c>
      <c r="N2045" t="s">
        <v>1255</v>
      </c>
      <c r="O2045" t="s">
        <v>1255</v>
      </c>
      <c r="P2045" t="s">
        <v>1255</v>
      </c>
    </row>
    <row r="2046" spans="1:16">
      <c r="A2046" t="s">
        <v>1255</v>
      </c>
      <c r="B2046" t="s">
        <v>8766</v>
      </c>
      <c r="C2046" t="s">
        <v>12707</v>
      </c>
      <c r="D2046" t="s">
        <v>12710</v>
      </c>
      <c r="E2046" t="s">
        <v>11236</v>
      </c>
      <c r="F2046" t="s">
        <v>9646</v>
      </c>
      <c r="G2046" t="s">
        <v>1255</v>
      </c>
      <c r="H2046" t="s">
        <v>1255</v>
      </c>
      <c r="I2046" t="s">
        <v>1255</v>
      </c>
      <c r="J2046" t="s">
        <v>1255</v>
      </c>
      <c r="K2046" t="s">
        <v>1255</v>
      </c>
      <c r="L2046" t="s">
        <v>1255</v>
      </c>
      <c r="M2046" t="s">
        <v>1255</v>
      </c>
      <c r="N2046" t="s">
        <v>1255</v>
      </c>
      <c r="O2046" t="s">
        <v>1255</v>
      </c>
      <c r="P2046" t="s">
        <v>1255</v>
      </c>
    </row>
    <row r="2047" spans="1:16">
      <c r="A2047" t="s">
        <v>1255</v>
      </c>
      <c r="B2047" t="s">
        <v>8767</v>
      </c>
      <c r="C2047" t="s">
        <v>12707</v>
      </c>
      <c r="D2047" t="s">
        <v>12711</v>
      </c>
      <c r="E2047" t="s">
        <v>9646</v>
      </c>
      <c r="F2047" t="s">
        <v>9874</v>
      </c>
      <c r="G2047" t="s">
        <v>1255</v>
      </c>
      <c r="H2047" t="s">
        <v>1255</v>
      </c>
      <c r="I2047" t="s">
        <v>1255</v>
      </c>
      <c r="J2047" t="s">
        <v>1255</v>
      </c>
      <c r="K2047" t="s">
        <v>1255</v>
      </c>
      <c r="L2047" t="s">
        <v>1255</v>
      </c>
      <c r="M2047" t="s">
        <v>1255</v>
      </c>
      <c r="N2047" t="s">
        <v>1255</v>
      </c>
      <c r="O2047" t="s">
        <v>1255</v>
      </c>
      <c r="P2047" t="s">
        <v>1255</v>
      </c>
    </row>
    <row r="2048" spans="1:16">
      <c r="A2048" t="s">
        <v>1255</v>
      </c>
      <c r="B2048" t="s">
        <v>8768</v>
      </c>
      <c r="C2048" t="s">
        <v>12707</v>
      </c>
      <c r="D2048" t="s">
        <v>12712</v>
      </c>
      <c r="E2048" t="s">
        <v>9646</v>
      </c>
      <c r="F2048" t="s">
        <v>12713</v>
      </c>
      <c r="G2048" t="s">
        <v>1255</v>
      </c>
      <c r="H2048" t="s">
        <v>1255</v>
      </c>
      <c r="I2048" t="s">
        <v>1255</v>
      </c>
      <c r="J2048" t="s">
        <v>1255</v>
      </c>
      <c r="K2048" t="s">
        <v>1255</v>
      </c>
      <c r="L2048" t="s">
        <v>1255</v>
      </c>
      <c r="M2048" t="s">
        <v>1255</v>
      </c>
      <c r="N2048" t="s">
        <v>1255</v>
      </c>
      <c r="O2048" t="s">
        <v>1255</v>
      </c>
      <c r="P2048" t="s">
        <v>1255</v>
      </c>
    </row>
    <row r="2049" spans="1:16">
      <c r="A2049" t="s">
        <v>1255</v>
      </c>
      <c r="B2049" t="s">
        <v>8769</v>
      </c>
      <c r="C2049" t="s">
        <v>12707</v>
      </c>
      <c r="D2049" t="s">
        <v>12714</v>
      </c>
      <c r="E2049" t="s">
        <v>10003</v>
      </c>
      <c r="F2049" t="s">
        <v>9646</v>
      </c>
      <c r="G2049" t="s">
        <v>1255</v>
      </c>
      <c r="H2049" t="s">
        <v>1255</v>
      </c>
      <c r="I2049" t="s">
        <v>1255</v>
      </c>
      <c r="J2049" t="s">
        <v>1255</v>
      </c>
      <c r="K2049" t="s">
        <v>1255</v>
      </c>
      <c r="L2049" t="s">
        <v>1255</v>
      </c>
      <c r="M2049" t="s">
        <v>1255</v>
      </c>
      <c r="N2049" t="s">
        <v>1255</v>
      </c>
      <c r="O2049" t="s">
        <v>1255</v>
      </c>
      <c r="P2049" t="s">
        <v>1255</v>
      </c>
    </row>
    <row r="2050" spans="1:16">
      <c r="A2050" t="s">
        <v>1255</v>
      </c>
      <c r="B2050" t="s">
        <v>8876</v>
      </c>
      <c r="C2050" t="s">
        <v>12707</v>
      </c>
      <c r="D2050" t="s">
        <v>12715</v>
      </c>
      <c r="E2050" t="s">
        <v>10003</v>
      </c>
      <c r="F2050" t="s">
        <v>1255</v>
      </c>
      <c r="G2050" t="s">
        <v>1255</v>
      </c>
      <c r="H2050" t="s">
        <v>1255</v>
      </c>
      <c r="I2050" t="s">
        <v>1255</v>
      </c>
      <c r="J2050" t="s">
        <v>1255</v>
      </c>
      <c r="K2050" t="s">
        <v>1255</v>
      </c>
      <c r="L2050" t="s">
        <v>1255</v>
      </c>
      <c r="M2050" t="s">
        <v>1255</v>
      </c>
      <c r="N2050" t="s">
        <v>1255</v>
      </c>
      <c r="O2050" t="s">
        <v>1255</v>
      </c>
      <c r="P2050" t="s">
        <v>1255</v>
      </c>
    </row>
    <row r="2051" spans="1:16">
      <c r="A2051" t="s">
        <v>1255</v>
      </c>
      <c r="B2051" t="s">
        <v>8771</v>
      </c>
      <c r="C2051" t="s">
        <v>12707</v>
      </c>
      <c r="D2051" t="s">
        <v>12708</v>
      </c>
      <c r="E2051" t="s">
        <v>9645</v>
      </c>
      <c r="F2051" t="s">
        <v>1255</v>
      </c>
      <c r="G2051" t="s">
        <v>1255</v>
      </c>
      <c r="H2051" t="s">
        <v>1255</v>
      </c>
      <c r="I2051" t="s">
        <v>1255</v>
      </c>
      <c r="J2051" t="s">
        <v>1255</v>
      </c>
      <c r="K2051" t="s">
        <v>1255</v>
      </c>
      <c r="L2051" t="s">
        <v>1255</v>
      </c>
      <c r="M2051" t="s">
        <v>1255</v>
      </c>
      <c r="N2051" t="s">
        <v>1255</v>
      </c>
      <c r="O2051" t="s">
        <v>1255</v>
      </c>
      <c r="P2051" t="s">
        <v>1255</v>
      </c>
    </row>
    <row r="2052" spans="1:16">
      <c r="A2052" t="s">
        <v>1255</v>
      </c>
      <c r="B2052" t="s">
        <v>8770</v>
      </c>
      <c r="C2052" t="s">
        <v>12707</v>
      </c>
      <c r="D2052" t="s">
        <v>12716</v>
      </c>
      <c r="E2052" t="s">
        <v>9700</v>
      </c>
      <c r="F2052" t="s">
        <v>9646</v>
      </c>
      <c r="G2052" t="s">
        <v>1255</v>
      </c>
      <c r="H2052" t="s">
        <v>1255</v>
      </c>
      <c r="I2052" t="s">
        <v>1255</v>
      </c>
      <c r="J2052" t="s">
        <v>1255</v>
      </c>
      <c r="K2052" t="s">
        <v>1255</v>
      </c>
      <c r="L2052" t="s">
        <v>1255</v>
      </c>
      <c r="M2052" t="s">
        <v>1255</v>
      </c>
      <c r="N2052" t="s">
        <v>1255</v>
      </c>
      <c r="O2052" t="s">
        <v>1255</v>
      </c>
      <c r="P2052" t="s">
        <v>1255</v>
      </c>
    </row>
    <row r="2053" spans="1:16">
      <c r="A2053" t="s">
        <v>1255</v>
      </c>
      <c r="B2053" t="s">
        <v>1255</v>
      </c>
      <c r="C2053" t="s">
        <v>12717</v>
      </c>
      <c r="D2053" t="s">
        <v>12718</v>
      </c>
      <c r="E2053" t="s">
        <v>10531</v>
      </c>
      <c r="F2053" t="s">
        <v>1255</v>
      </c>
      <c r="G2053" t="s">
        <v>1255</v>
      </c>
      <c r="H2053" t="s">
        <v>1255</v>
      </c>
      <c r="I2053" t="s">
        <v>1255</v>
      </c>
      <c r="J2053" t="s">
        <v>1255</v>
      </c>
      <c r="K2053" t="s">
        <v>1255</v>
      </c>
      <c r="L2053" t="s">
        <v>1255</v>
      </c>
      <c r="M2053" t="s">
        <v>1255</v>
      </c>
      <c r="N2053" t="s">
        <v>1255</v>
      </c>
      <c r="O2053" t="s">
        <v>1255</v>
      </c>
      <c r="P2053" t="s">
        <v>1255</v>
      </c>
    </row>
    <row r="2054" spans="1:16">
      <c r="A2054" t="s">
        <v>1255</v>
      </c>
      <c r="B2054" t="s">
        <v>1255</v>
      </c>
      <c r="C2054" t="s">
        <v>12717</v>
      </c>
      <c r="D2054" t="s">
        <v>12719</v>
      </c>
      <c r="E2054" t="s">
        <v>10721</v>
      </c>
      <c r="F2054" t="s">
        <v>1255</v>
      </c>
      <c r="G2054" t="s">
        <v>1255</v>
      </c>
      <c r="H2054" t="s">
        <v>1255</v>
      </c>
      <c r="I2054" t="s">
        <v>1255</v>
      </c>
      <c r="J2054" t="s">
        <v>1255</v>
      </c>
      <c r="K2054" t="s">
        <v>1255</v>
      </c>
      <c r="L2054" t="s">
        <v>1255</v>
      </c>
      <c r="M2054" t="s">
        <v>1255</v>
      </c>
      <c r="N2054" t="s">
        <v>1255</v>
      </c>
      <c r="O2054" t="s">
        <v>1255</v>
      </c>
      <c r="P2054" t="s">
        <v>1255</v>
      </c>
    </row>
    <row r="2055" spans="1:16">
      <c r="A2055" t="s">
        <v>1255</v>
      </c>
      <c r="B2055" t="s">
        <v>8874</v>
      </c>
      <c r="C2055" t="s">
        <v>12717</v>
      </c>
      <c r="D2055" t="s">
        <v>12720</v>
      </c>
      <c r="E2055" t="s">
        <v>9663</v>
      </c>
      <c r="F2055" t="s">
        <v>1255</v>
      </c>
      <c r="G2055" t="s">
        <v>1255</v>
      </c>
      <c r="H2055" t="s">
        <v>1255</v>
      </c>
      <c r="I2055" t="s">
        <v>1255</v>
      </c>
      <c r="J2055" t="s">
        <v>1255</v>
      </c>
      <c r="K2055" t="s">
        <v>1255</v>
      </c>
      <c r="L2055" t="s">
        <v>1255</v>
      </c>
      <c r="M2055" t="s">
        <v>1255</v>
      </c>
      <c r="N2055" t="s">
        <v>1255</v>
      </c>
      <c r="O2055" t="s">
        <v>1255</v>
      </c>
      <c r="P2055" t="s">
        <v>1255</v>
      </c>
    </row>
    <row r="2056" spans="1:16">
      <c r="A2056" t="s">
        <v>1255</v>
      </c>
      <c r="B2056" t="s">
        <v>8766</v>
      </c>
      <c r="C2056" t="s">
        <v>12717</v>
      </c>
      <c r="D2056" t="s">
        <v>12721</v>
      </c>
      <c r="E2056" t="s">
        <v>11410</v>
      </c>
      <c r="F2056" t="s">
        <v>1255</v>
      </c>
      <c r="G2056" t="s">
        <v>1255</v>
      </c>
      <c r="H2056" t="s">
        <v>1255</v>
      </c>
      <c r="I2056" t="s">
        <v>1255</v>
      </c>
      <c r="J2056" t="s">
        <v>1255</v>
      </c>
      <c r="K2056" t="s">
        <v>1255</v>
      </c>
      <c r="L2056" t="s">
        <v>1255</v>
      </c>
      <c r="M2056" t="s">
        <v>1255</v>
      </c>
      <c r="N2056" t="s">
        <v>1255</v>
      </c>
      <c r="O2056" t="s">
        <v>1255</v>
      </c>
      <c r="P2056" t="s">
        <v>1255</v>
      </c>
    </row>
    <row r="2057" spans="1:16">
      <c r="A2057" t="s">
        <v>1255</v>
      </c>
      <c r="B2057" t="s">
        <v>8767</v>
      </c>
      <c r="C2057" t="s">
        <v>12717</v>
      </c>
      <c r="D2057" t="s">
        <v>12722</v>
      </c>
      <c r="E2057" t="s">
        <v>10608</v>
      </c>
      <c r="F2057" t="s">
        <v>1255</v>
      </c>
      <c r="G2057" t="s">
        <v>1255</v>
      </c>
      <c r="H2057" t="s">
        <v>1255</v>
      </c>
      <c r="I2057" t="s">
        <v>1255</v>
      </c>
      <c r="J2057" t="s">
        <v>1255</v>
      </c>
      <c r="K2057" t="s">
        <v>1255</v>
      </c>
      <c r="L2057" t="s">
        <v>1255</v>
      </c>
      <c r="M2057" t="s">
        <v>1255</v>
      </c>
      <c r="N2057" t="s">
        <v>1255</v>
      </c>
      <c r="O2057" t="s">
        <v>1255</v>
      </c>
      <c r="P2057" t="s">
        <v>1255</v>
      </c>
    </row>
    <row r="2058" spans="1:16">
      <c r="A2058" t="s">
        <v>1255</v>
      </c>
      <c r="B2058" t="s">
        <v>1255</v>
      </c>
      <c r="C2058" t="s">
        <v>12698</v>
      </c>
      <c r="D2058" t="s">
        <v>12723</v>
      </c>
      <c r="E2058" t="s">
        <v>9874</v>
      </c>
      <c r="F2058" t="s">
        <v>9646</v>
      </c>
      <c r="G2058" t="s">
        <v>1255</v>
      </c>
      <c r="H2058" t="s">
        <v>1255</v>
      </c>
      <c r="I2058" t="s">
        <v>1255</v>
      </c>
      <c r="J2058" t="s">
        <v>1255</v>
      </c>
      <c r="K2058" t="s">
        <v>1255</v>
      </c>
      <c r="L2058" t="s">
        <v>1255</v>
      </c>
      <c r="M2058" t="s">
        <v>1255</v>
      </c>
      <c r="N2058" t="s">
        <v>1255</v>
      </c>
      <c r="O2058" t="s">
        <v>1255</v>
      </c>
      <c r="P2058" t="s">
        <v>1255</v>
      </c>
    </row>
    <row r="2059" spans="1:16">
      <c r="A2059" t="s">
        <v>1255</v>
      </c>
      <c r="B2059" t="s">
        <v>1255</v>
      </c>
      <c r="C2059" t="s">
        <v>12698</v>
      </c>
      <c r="D2059" t="s">
        <v>12724</v>
      </c>
      <c r="E2059" t="s">
        <v>9684</v>
      </c>
      <c r="F2059" t="s">
        <v>9646</v>
      </c>
      <c r="G2059" t="s">
        <v>1255</v>
      </c>
      <c r="H2059" t="s">
        <v>1255</v>
      </c>
      <c r="I2059" t="s">
        <v>1255</v>
      </c>
      <c r="J2059" t="s">
        <v>1255</v>
      </c>
      <c r="K2059" t="s">
        <v>1255</v>
      </c>
      <c r="L2059" t="s">
        <v>1255</v>
      </c>
      <c r="M2059" t="s">
        <v>1255</v>
      </c>
      <c r="N2059" t="s">
        <v>1255</v>
      </c>
      <c r="O2059" t="s">
        <v>1255</v>
      </c>
      <c r="P2059" t="s">
        <v>1255</v>
      </c>
    </row>
    <row r="2060" spans="1:16">
      <c r="A2060" t="s">
        <v>1255</v>
      </c>
      <c r="B2060" t="s">
        <v>1255</v>
      </c>
      <c r="C2060" t="s">
        <v>12698</v>
      </c>
      <c r="D2060" t="s">
        <v>12725</v>
      </c>
      <c r="E2060" t="s">
        <v>10019</v>
      </c>
      <c r="F2060" t="s">
        <v>9646</v>
      </c>
      <c r="G2060" t="s">
        <v>1255</v>
      </c>
      <c r="H2060" t="s">
        <v>1255</v>
      </c>
      <c r="I2060" t="s">
        <v>1255</v>
      </c>
      <c r="J2060" t="s">
        <v>1255</v>
      </c>
      <c r="K2060" t="s">
        <v>1255</v>
      </c>
      <c r="L2060" t="s">
        <v>1255</v>
      </c>
      <c r="M2060" t="s">
        <v>1255</v>
      </c>
      <c r="N2060" t="s">
        <v>1255</v>
      </c>
      <c r="O2060" t="s">
        <v>1255</v>
      </c>
      <c r="P2060" t="s">
        <v>1255</v>
      </c>
    </row>
    <row r="2061" spans="1:16">
      <c r="A2061" t="s">
        <v>1255</v>
      </c>
      <c r="B2061" t="s">
        <v>1255</v>
      </c>
      <c r="C2061" t="s">
        <v>12698</v>
      </c>
      <c r="D2061" t="s">
        <v>12726</v>
      </c>
      <c r="E2061" t="s">
        <v>11233</v>
      </c>
      <c r="F2061" t="s">
        <v>9646</v>
      </c>
      <c r="G2061" t="s">
        <v>1255</v>
      </c>
      <c r="H2061" t="s">
        <v>1255</v>
      </c>
      <c r="I2061" t="s">
        <v>1255</v>
      </c>
      <c r="J2061" t="s">
        <v>1255</v>
      </c>
      <c r="K2061" t="s">
        <v>1255</v>
      </c>
      <c r="L2061" t="s">
        <v>1255</v>
      </c>
      <c r="M2061" t="s">
        <v>1255</v>
      </c>
      <c r="N2061" t="s">
        <v>1255</v>
      </c>
      <c r="O2061" t="s">
        <v>1255</v>
      </c>
      <c r="P2061" t="s">
        <v>1255</v>
      </c>
    </row>
    <row r="2062" spans="1:16">
      <c r="A2062" t="s">
        <v>1255</v>
      </c>
      <c r="B2062" t="s">
        <v>1255</v>
      </c>
      <c r="C2062" t="s">
        <v>12698</v>
      </c>
      <c r="D2062" t="s">
        <v>12727</v>
      </c>
      <c r="E2062" t="s">
        <v>9737</v>
      </c>
      <c r="F2062" t="s">
        <v>9646</v>
      </c>
      <c r="G2062" t="s">
        <v>1255</v>
      </c>
      <c r="H2062" t="s">
        <v>1255</v>
      </c>
      <c r="I2062" t="s">
        <v>1255</v>
      </c>
      <c r="J2062" t="s">
        <v>1255</v>
      </c>
      <c r="K2062" t="s">
        <v>1255</v>
      </c>
      <c r="L2062" t="s">
        <v>1255</v>
      </c>
      <c r="M2062" t="s">
        <v>1255</v>
      </c>
      <c r="N2062" t="s">
        <v>1255</v>
      </c>
      <c r="O2062" t="s">
        <v>1255</v>
      </c>
      <c r="P2062" t="s">
        <v>1255</v>
      </c>
    </row>
    <row r="2063" spans="1:16">
      <c r="A2063" t="s">
        <v>1255</v>
      </c>
      <c r="B2063" t="s">
        <v>1255</v>
      </c>
      <c r="C2063" t="s">
        <v>12698</v>
      </c>
      <c r="D2063" t="s">
        <v>12728</v>
      </c>
      <c r="E2063" t="s">
        <v>9646</v>
      </c>
      <c r="F2063" t="s">
        <v>10076</v>
      </c>
      <c r="G2063" t="s">
        <v>1255</v>
      </c>
      <c r="H2063" t="s">
        <v>1255</v>
      </c>
      <c r="I2063" t="s">
        <v>1255</v>
      </c>
      <c r="J2063" t="s">
        <v>1255</v>
      </c>
      <c r="K2063" t="s">
        <v>1255</v>
      </c>
      <c r="L2063" t="s">
        <v>1255</v>
      </c>
      <c r="M2063" t="s">
        <v>1255</v>
      </c>
      <c r="N2063" t="s">
        <v>1255</v>
      </c>
      <c r="O2063" t="s">
        <v>1255</v>
      </c>
      <c r="P2063" t="s">
        <v>1255</v>
      </c>
    </row>
    <row r="2064" spans="1:16">
      <c r="A2064" t="s">
        <v>1255</v>
      </c>
      <c r="B2064" t="s">
        <v>1255</v>
      </c>
      <c r="C2064" t="s">
        <v>12698</v>
      </c>
      <c r="D2064" t="s">
        <v>12729</v>
      </c>
      <c r="E2064" t="s">
        <v>9646</v>
      </c>
      <c r="F2064" t="s">
        <v>10078</v>
      </c>
      <c r="G2064" t="s">
        <v>1255</v>
      </c>
      <c r="H2064" t="s">
        <v>1255</v>
      </c>
      <c r="I2064" t="s">
        <v>1255</v>
      </c>
      <c r="J2064" t="s">
        <v>1255</v>
      </c>
      <c r="K2064" t="s">
        <v>1255</v>
      </c>
      <c r="L2064" t="s">
        <v>1255</v>
      </c>
      <c r="M2064" t="s">
        <v>1255</v>
      </c>
      <c r="N2064" t="s">
        <v>1255</v>
      </c>
      <c r="O2064" t="s">
        <v>1255</v>
      </c>
      <c r="P2064" t="s">
        <v>1255</v>
      </c>
    </row>
    <row r="2065" spans="1:16">
      <c r="A2065" t="s">
        <v>1255</v>
      </c>
      <c r="B2065" t="s">
        <v>1255</v>
      </c>
      <c r="C2065" t="s">
        <v>12698</v>
      </c>
      <c r="D2065" t="s">
        <v>12730</v>
      </c>
      <c r="E2065" t="s">
        <v>9828</v>
      </c>
      <c r="F2065" t="s">
        <v>9646</v>
      </c>
      <c r="G2065" t="s">
        <v>1255</v>
      </c>
      <c r="H2065" t="s">
        <v>1255</v>
      </c>
      <c r="I2065" t="s">
        <v>1255</v>
      </c>
      <c r="J2065" t="s">
        <v>1255</v>
      </c>
      <c r="K2065" t="s">
        <v>1255</v>
      </c>
      <c r="L2065" t="s">
        <v>1255</v>
      </c>
      <c r="M2065" t="s">
        <v>1255</v>
      </c>
      <c r="N2065" t="s">
        <v>1255</v>
      </c>
      <c r="O2065" t="s">
        <v>1255</v>
      </c>
      <c r="P2065" t="s">
        <v>1255</v>
      </c>
    </row>
    <row r="2066" spans="1:16">
      <c r="A2066" t="s">
        <v>1255</v>
      </c>
      <c r="B2066" t="s">
        <v>1255</v>
      </c>
      <c r="C2066" t="s">
        <v>12698</v>
      </c>
      <c r="D2066" t="s">
        <v>12731</v>
      </c>
      <c r="E2066" t="s">
        <v>9646</v>
      </c>
      <c r="F2066" t="s">
        <v>12732</v>
      </c>
      <c r="G2066" t="s">
        <v>1255</v>
      </c>
      <c r="H2066" t="s">
        <v>1255</v>
      </c>
      <c r="I2066" t="s">
        <v>1255</v>
      </c>
      <c r="J2066" t="s">
        <v>1255</v>
      </c>
      <c r="K2066" t="s">
        <v>1255</v>
      </c>
      <c r="L2066" t="s">
        <v>1255</v>
      </c>
      <c r="M2066" t="s">
        <v>1255</v>
      </c>
      <c r="N2066" t="s">
        <v>1255</v>
      </c>
      <c r="O2066" t="s">
        <v>1255</v>
      </c>
      <c r="P2066" t="s">
        <v>1255</v>
      </c>
    </row>
    <row r="2067" spans="1:16">
      <c r="A2067" t="s">
        <v>1255</v>
      </c>
      <c r="B2067" t="s">
        <v>1255</v>
      </c>
      <c r="C2067" t="s">
        <v>12698</v>
      </c>
      <c r="D2067" t="s">
        <v>12733</v>
      </c>
      <c r="E2067" t="s">
        <v>9874</v>
      </c>
      <c r="F2067" t="s">
        <v>9646</v>
      </c>
      <c r="G2067" t="s">
        <v>12734</v>
      </c>
      <c r="H2067" t="s">
        <v>1255</v>
      </c>
      <c r="I2067" t="s">
        <v>1255</v>
      </c>
      <c r="J2067" t="s">
        <v>1255</v>
      </c>
      <c r="K2067" t="s">
        <v>1255</v>
      </c>
      <c r="L2067" t="s">
        <v>1255</v>
      </c>
      <c r="M2067" t="s">
        <v>1255</v>
      </c>
      <c r="N2067" t="s">
        <v>1255</v>
      </c>
      <c r="O2067" t="s">
        <v>1255</v>
      </c>
      <c r="P2067" t="s">
        <v>1255</v>
      </c>
    </row>
    <row r="2068" spans="1:16">
      <c r="A2068" t="s">
        <v>1255</v>
      </c>
      <c r="B2068" t="s">
        <v>8768</v>
      </c>
      <c r="C2068" t="s">
        <v>12717</v>
      </c>
      <c r="D2068" t="s">
        <v>12735</v>
      </c>
      <c r="E2068" t="s">
        <v>9646</v>
      </c>
      <c r="F2068" t="s">
        <v>12736</v>
      </c>
      <c r="G2068" t="s">
        <v>1255</v>
      </c>
      <c r="H2068" t="s">
        <v>1255</v>
      </c>
      <c r="I2068" t="s">
        <v>1255</v>
      </c>
      <c r="J2068" t="s">
        <v>1255</v>
      </c>
      <c r="K2068" t="s">
        <v>1255</v>
      </c>
      <c r="L2068" t="s">
        <v>1255</v>
      </c>
      <c r="M2068" t="s">
        <v>1255</v>
      </c>
      <c r="N2068" t="s">
        <v>1255</v>
      </c>
      <c r="O2068" t="s">
        <v>1255</v>
      </c>
      <c r="P2068" t="s">
        <v>1255</v>
      </c>
    </row>
    <row r="2069" spans="1:16">
      <c r="A2069" t="s">
        <v>1255</v>
      </c>
      <c r="B2069" t="s">
        <v>8769</v>
      </c>
      <c r="C2069" t="s">
        <v>12717</v>
      </c>
      <c r="D2069" t="s">
        <v>12737</v>
      </c>
      <c r="E2069" t="s">
        <v>12738</v>
      </c>
      <c r="F2069" t="s">
        <v>1255</v>
      </c>
      <c r="G2069" t="s">
        <v>1255</v>
      </c>
      <c r="H2069" t="s">
        <v>1255</v>
      </c>
      <c r="I2069" t="s">
        <v>1255</v>
      </c>
      <c r="J2069" t="s">
        <v>1255</v>
      </c>
      <c r="K2069" t="s">
        <v>1255</v>
      </c>
      <c r="L2069" t="s">
        <v>1255</v>
      </c>
      <c r="M2069" t="s">
        <v>1255</v>
      </c>
      <c r="N2069" t="s">
        <v>1255</v>
      </c>
      <c r="O2069" t="s">
        <v>1255</v>
      </c>
      <c r="P2069" t="s">
        <v>1255</v>
      </c>
    </row>
    <row r="2070" spans="1:16">
      <c r="A2070" t="s">
        <v>1255</v>
      </c>
      <c r="B2070" t="s">
        <v>3388</v>
      </c>
      <c r="C2070" t="s">
        <v>12717</v>
      </c>
      <c r="D2070" t="s">
        <v>12739</v>
      </c>
      <c r="E2070" t="s">
        <v>9646</v>
      </c>
      <c r="F2070" t="s">
        <v>12740</v>
      </c>
      <c r="G2070" t="s">
        <v>1255</v>
      </c>
      <c r="H2070" t="s">
        <v>1255</v>
      </c>
      <c r="I2070" t="s">
        <v>1255</v>
      </c>
      <c r="J2070" t="s">
        <v>1255</v>
      </c>
      <c r="K2070" t="s">
        <v>1255</v>
      </c>
      <c r="L2070" t="s">
        <v>1255</v>
      </c>
      <c r="M2070" t="s">
        <v>1255</v>
      </c>
      <c r="N2070" t="s">
        <v>1255</v>
      </c>
      <c r="O2070" t="s">
        <v>1255</v>
      </c>
      <c r="P2070" t="s">
        <v>1255</v>
      </c>
    </row>
    <row r="2071" spans="1:16">
      <c r="A2071" t="s">
        <v>1255</v>
      </c>
      <c r="B2071" t="s">
        <v>1255</v>
      </c>
      <c r="C2071" t="s">
        <v>12741</v>
      </c>
      <c r="D2071" t="s">
        <v>12742</v>
      </c>
      <c r="E2071" t="s">
        <v>11123</v>
      </c>
      <c r="F2071" t="s">
        <v>1255</v>
      </c>
      <c r="G2071" t="s">
        <v>1255</v>
      </c>
      <c r="H2071" t="s">
        <v>1255</v>
      </c>
      <c r="I2071" t="s">
        <v>1255</v>
      </c>
      <c r="J2071" t="s">
        <v>1255</v>
      </c>
      <c r="K2071" t="s">
        <v>1255</v>
      </c>
      <c r="L2071" t="s">
        <v>1255</v>
      </c>
      <c r="M2071" t="s">
        <v>1255</v>
      </c>
      <c r="N2071" t="s">
        <v>1255</v>
      </c>
      <c r="O2071" t="s">
        <v>1255</v>
      </c>
      <c r="P2071" t="s">
        <v>1255</v>
      </c>
    </row>
    <row r="2072" spans="1:16">
      <c r="A2072" t="s">
        <v>1255</v>
      </c>
      <c r="B2072" t="s">
        <v>1255</v>
      </c>
      <c r="C2072" t="s">
        <v>12743</v>
      </c>
      <c r="D2072" t="s">
        <v>12744</v>
      </c>
      <c r="E2072" t="s">
        <v>9700</v>
      </c>
      <c r="F2072" t="s">
        <v>1255</v>
      </c>
      <c r="G2072" t="s">
        <v>1255</v>
      </c>
      <c r="H2072" t="s">
        <v>1255</v>
      </c>
      <c r="I2072" t="s">
        <v>1255</v>
      </c>
      <c r="J2072" t="s">
        <v>1255</v>
      </c>
      <c r="K2072" t="s">
        <v>1255</v>
      </c>
      <c r="L2072" t="s">
        <v>1255</v>
      </c>
      <c r="M2072" t="s">
        <v>1255</v>
      </c>
      <c r="N2072" t="s">
        <v>1255</v>
      </c>
      <c r="O2072" t="s">
        <v>1255</v>
      </c>
      <c r="P2072" t="s">
        <v>1255</v>
      </c>
    </row>
    <row r="2073" spans="1:16">
      <c r="A2073" t="s">
        <v>1255</v>
      </c>
      <c r="B2073" t="s">
        <v>1255</v>
      </c>
      <c r="C2073" t="s">
        <v>12741</v>
      </c>
      <c r="D2073" t="s">
        <v>12745</v>
      </c>
      <c r="E2073" t="s">
        <v>9828</v>
      </c>
      <c r="F2073" t="s">
        <v>1255</v>
      </c>
      <c r="G2073" t="s">
        <v>1255</v>
      </c>
      <c r="H2073" t="s">
        <v>1255</v>
      </c>
      <c r="I2073" t="s">
        <v>1255</v>
      </c>
      <c r="J2073" t="s">
        <v>1255</v>
      </c>
      <c r="K2073" t="s">
        <v>1255</v>
      </c>
      <c r="L2073" t="s">
        <v>1255</v>
      </c>
      <c r="M2073" t="s">
        <v>1255</v>
      </c>
      <c r="N2073" t="s">
        <v>1255</v>
      </c>
      <c r="O2073" t="s">
        <v>1255</v>
      </c>
      <c r="P2073" t="s">
        <v>1255</v>
      </c>
    </row>
    <row r="2074" spans="1:16">
      <c r="A2074" t="s">
        <v>1255</v>
      </c>
      <c r="B2074" t="s">
        <v>1255</v>
      </c>
      <c r="C2074" t="s">
        <v>12741</v>
      </c>
      <c r="D2074" t="s">
        <v>12746</v>
      </c>
      <c r="E2074" t="s">
        <v>9684</v>
      </c>
      <c r="F2074" t="s">
        <v>1255</v>
      </c>
      <c r="G2074" t="s">
        <v>1255</v>
      </c>
      <c r="H2074" t="s">
        <v>1255</v>
      </c>
      <c r="I2074" t="s">
        <v>1255</v>
      </c>
      <c r="J2074" t="s">
        <v>1255</v>
      </c>
      <c r="K2074" t="s">
        <v>1255</v>
      </c>
      <c r="L2074" t="s">
        <v>1255</v>
      </c>
      <c r="M2074" t="s">
        <v>1255</v>
      </c>
      <c r="N2074" t="s">
        <v>1255</v>
      </c>
      <c r="O2074" t="s">
        <v>1255</v>
      </c>
      <c r="P2074" t="s">
        <v>1255</v>
      </c>
    </row>
    <row r="2075" spans="1:16">
      <c r="A2075" t="s">
        <v>1255</v>
      </c>
      <c r="B2075" t="s">
        <v>1255</v>
      </c>
      <c r="C2075" t="s">
        <v>12741</v>
      </c>
      <c r="D2075" t="s">
        <v>12747</v>
      </c>
      <c r="E2075" t="s">
        <v>9737</v>
      </c>
      <c r="F2075" t="s">
        <v>9646</v>
      </c>
      <c r="G2075" t="s">
        <v>1255</v>
      </c>
      <c r="H2075" t="s">
        <v>1255</v>
      </c>
      <c r="I2075" t="s">
        <v>1255</v>
      </c>
      <c r="J2075" t="s">
        <v>1255</v>
      </c>
      <c r="K2075" t="s">
        <v>1255</v>
      </c>
      <c r="L2075" t="s">
        <v>1255</v>
      </c>
      <c r="M2075" t="s">
        <v>1255</v>
      </c>
      <c r="N2075" t="s">
        <v>1255</v>
      </c>
      <c r="O2075" t="s">
        <v>1255</v>
      </c>
      <c r="P2075" t="s">
        <v>1255</v>
      </c>
    </row>
    <row r="2076" spans="1:16">
      <c r="A2076" t="s">
        <v>1255</v>
      </c>
      <c r="B2076" t="s">
        <v>1255</v>
      </c>
      <c r="C2076" t="s">
        <v>12741</v>
      </c>
      <c r="D2076" t="s">
        <v>12748</v>
      </c>
      <c r="E2076" t="s">
        <v>11690</v>
      </c>
      <c r="F2076" t="s">
        <v>1255</v>
      </c>
      <c r="G2076" t="s">
        <v>1255</v>
      </c>
      <c r="H2076" t="s">
        <v>1255</v>
      </c>
      <c r="I2076" t="s">
        <v>1255</v>
      </c>
      <c r="J2076" t="s">
        <v>1255</v>
      </c>
      <c r="K2076" t="s">
        <v>1255</v>
      </c>
      <c r="L2076" t="s">
        <v>1255</v>
      </c>
      <c r="M2076" t="s">
        <v>1255</v>
      </c>
      <c r="N2076" t="s">
        <v>1255</v>
      </c>
      <c r="O2076" t="s">
        <v>1255</v>
      </c>
      <c r="P2076" t="s">
        <v>1255</v>
      </c>
    </row>
    <row r="2077" spans="1:16">
      <c r="A2077" t="s">
        <v>5103</v>
      </c>
      <c r="B2077" t="s">
        <v>1255</v>
      </c>
      <c r="C2077" t="s">
        <v>12749</v>
      </c>
      <c r="D2077" t="s">
        <v>12750</v>
      </c>
      <c r="E2077" t="s">
        <v>10608</v>
      </c>
      <c r="F2077" t="s">
        <v>1255</v>
      </c>
      <c r="G2077" t="s">
        <v>9646</v>
      </c>
      <c r="H2077" t="s">
        <v>1255</v>
      </c>
      <c r="I2077" t="s">
        <v>1255</v>
      </c>
      <c r="J2077" t="s">
        <v>1255</v>
      </c>
      <c r="K2077" t="s">
        <v>1255</v>
      </c>
      <c r="L2077" t="s">
        <v>1255</v>
      </c>
      <c r="M2077" t="s">
        <v>1255</v>
      </c>
      <c r="N2077" t="s">
        <v>1255</v>
      </c>
      <c r="O2077" t="s">
        <v>1255</v>
      </c>
      <c r="P2077" t="s">
        <v>1255</v>
      </c>
    </row>
    <row r="2078" spans="1:16">
      <c r="A2078" t="s">
        <v>8874</v>
      </c>
      <c r="B2078" t="s">
        <v>1255</v>
      </c>
      <c r="C2078" t="s">
        <v>12749</v>
      </c>
      <c r="D2078" t="s">
        <v>12751</v>
      </c>
      <c r="E2078" t="s">
        <v>10608</v>
      </c>
      <c r="F2078" t="s">
        <v>1255</v>
      </c>
      <c r="G2078" t="s">
        <v>9646</v>
      </c>
      <c r="H2078" t="s">
        <v>1255</v>
      </c>
      <c r="I2078" t="s">
        <v>1255</v>
      </c>
      <c r="J2078" t="s">
        <v>1255</v>
      </c>
      <c r="K2078" t="s">
        <v>1255</v>
      </c>
      <c r="L2078" t="s">
        <v>1255</v>
      </c>
      <c r="M2078" t="s">
        <v>1255</v>
      </c>
      <c r="N2078" t="s">
        <v>1255</v>
      </c>
      <c r="O2078" t="s">
        <v>1255</v>
      </c>
      <c r="P2078" t="s">
        <v>1255</v>
      </c>
    </row>
    <row r="2079" spans="1:16">
      <c r="A2079" t="s">
        <v>8766</v>
      </c>
      <c r="B2079" t="s">
        <v>12752</v>
      </c>
      <c r="C2079" t="s">
        <v>12749</v>
      </c>
      <c r="D2079" t="s">
        <v>12753</v>
      </c>
      <c r="E2079" t="s">
        <v>9646</v>
      </c>
      <c r="F2079" t="s">
        <v>10029</v>
      </c>
      <c r="G2079" t="s">
        <v>1255</v>
      </c>
      <c r="H2079" t="s">
        <v>1255</v>
      </c>
      <c r="I2079" t="s">
        <v>1255</v>
      </c>
      <c r="J2079" t="s">
        <v>1255</v>
      </c>
      <c r="K2079" t="s">
        <v>1255</v>
      </c>
      <c r="L2079" t="s">
        <v>1255</v>
      </c>
      <c r="M2079" t="s">
        <v>1255</v>
      </c>
      <c r="N2079" t="s">
        <v>1255</v>
      </c>
      <c r="O2079" t="s">
        <v>1255</v>
      </c>
      <c r="P2079" t="s">
        <v>1255</v>
      </c>
    </row>
    <row r="2080" spans="1:16">
      <c r="A2080" t="s">
        <v>8767</v>
      </c>
      <c r="B2080" t="s">
        <v>1255</v>
      </c>
      <c r="C2080" t="s">
        <v>12749</v>
      </c>
      <c r="D2080" t="s">
        <v>12754</v>
      </c>
      <c r="E2080" t="s">
        <v>9645</v>
      </c>
      <c r="F2080" t="s">
        <v>1255</v>
      </c>
      <c r="G2080" t="s">
        <v>9646</v>
      </c>
      <c r="H2080" t="s">
        <v>12755</v>
      </c>
      <c r="I2080" t="s">
        <v>1255</v>
      </c>
      <c r="J2080" t="s">
        <v>1255</v>
      </c>
      <c r="K2080" t="s">
        <v>1255</v>
      </c>
      <c r="L2080" t="s">
        <v>1255</v>
      </c>
      <c r="M2080" t="s">
        <v>1255</v>
      </c>
      <c r="N2080" t="s">
        <v>1255</v>
      </c>
      <c r="O2080" t="s">
        <v>1255</v>
      </c>
      <c r="P2080" t="s">
        <v>1255</v>
      </c>
    </row>
    <row r="2081" spans="1:16">
      <c r="A2081" t="s">
        <v>8768</v>
      </c>
      <c r="B2081" t="s">
        <v>1255</v>
      </c>
      <c r="C2081" t="s">
        <v>12749</v>
      </c>
      <c r="D2081" t="s">
        <v>12756</v>
      </c>
      <c r="E2081" t="s">
        <v>9813</v>
      </c>
      <c r="F2081" t="s">
        <v>1255</v>
      </c>
      <c r="G2081" t="s">
        <v>9646</v>
      </c>
      <c r="H2081" t="s">
        <v>12757</v>
      </c>
      <c r="I2081" t="s">
        <v>1255</v>
      </c>
      <c r="J2081" t="s">
        <v>1255</v>
      </c>
      <c r="K2081" t="s">
        <v>1255</v>
      </c>
      <c r="L2081" t="s">
        <v>1255</v>
      </c>
      <c r="M2081" t="s">
        <v>1255</v>
      </c>
      <c r="N2081" t="s">
        <v>1255</v>
      </c>
      <c r="O2081" t="s">
        <v>1255</v>
      </c>
      <c r="P2081" t="s">
        <v>1255</v>
      </c>
    </row>
    <row r="2082" spans="1:16">
      <c r="A2082" t="s">
        <v>8769</v>
      </c>
      <c r="B2082" t="s">
        <v>1255</v>
      </c>
      <c r="C2082" t="s">
        <v>12749</v>
      </c>
      <c r="D2082" t="s">
        <v>12758</v>
      </c>
      <c r="E2082" t="s">
        <v>9646</v>
      </c>
      <c r="F2082" t="s">
        <v>12759</v>
      </c>
      <c r="G2082" t="s">
        <v>12760</v>
      </c>
      <c r="H2082" t="s">
        <v>12761</v>
      </c>
      <c r="I2082" t="s">
        <v>1255</v>
      </c>
      <c r="J2082" t="s">
        <v>1255</v>
      </c>
      <c r="K2082" t="s">
        <v>1255</v>
      </c>
      <c r="L2082" t="s">
        <v>1255</v>
      </c>
      <c r="M2082" t="s">
        <v>1255</v>
      </c>
      <c r="N2082" t="s">
        <v>1255</v>
      </c>
      <c r="O2082" t="s">
        <v>1255</v>
      </c>
      <c r="P2082" t="s">
        <v>1255</v>
      </c>
    </row>
    <row r="2083" spans="1:16">
      <c r="A2083" t="s">
        <v>8876</v>
      </c>
      <c r="B2083" t="s">
        <v>1255</v>
      </c>
      <c r="C2083" t="s">
        <v>12749</v>
      </c>
      <c r="D2083" t="s">
        <v>12762</v>
      </c>
      <c r="E2083" t="s">
        <v>10003</v>
      </c>
      <c r="F2083" t="s">
        <v>1255</v>
      </c>
      <c r="G2083" t="s">
        <v>9646</v>
      </c>
      <c r="H2083" t="s">
        <v>12763</v>
      </c>
      <c r="I2083" t="s">
        <v>1255</v>
      </c>
      <c r="J2083" t="s">
        <v>1255</v>
      </c>
      <c r="K2083" t="s">
        <v>1255</v>
      </c>
      <c r="L2083" t="s">
        <v>1255</v>
      </c>
      <c r="M2083" t="s">
        <v>1255</v>
      </c>
      <c r="N2083" t="s">
        <v>1255</v>
      </c>
      <c r="O2083" t="s">
        <v>1255</v>
      </c>
      <c r="P2083" t="s">
        <v>1255</v>
      </c>
    </row>
    <row r="2084" spans="1:16">
      <c r="A2084" t="s">
        <v>8771</v>
      </c>
      <c r="B2084" t="s">
        <v>1255</v>
      </c>
      <c r="C2084" t="s">
        <v>12749</v>
      </c>
      <c r="D2084" t="s">
        <v>12764</v>
      </c>
      <c r="E2084" t="s">
        <v>11123</v>
      </c>
      <c r="F2084" t="s">
        <v>1255</v>
      </c>
      <c r="G2084" t="s">
        <v>1255</v>
      </c>
      <c r="H2084" t="s">
        <v>1255</v>
      </c>
      <c r="I2084" t="s">
        <v>1255</v>
      </c>
      <c r="J2084" t="s">
        <v>1255</v>
      </c>
      <c r="K2084" t="s">
        <v>1255</v>
      </c>
      <c r="L2084" t="s">
        <v>1255</v>
      </c>
      <c r="M2084" t="s">
        <v>1255</v>
      </c>
      <c r="N2084" t="s">
        <v>1255</v>
      </c>
      <c r="O2084" t="s">
        <v>1255</v>
      </c>
      <c r="P2084" t="s">
        <v>1255</v>
      </c>
    </row>
    <row r="2085" spans="1:16">
      <c r="A2085" t="s">
        <v>8770</v>
      </c>
      <c r="B2085" t="s">
        <v>1255</v>
      </c>
      <c r="C2085" t="s">
        <v>12749</v>
      </c>
      <c r="D2085" t="s">
        <v>12765</v>
      </c>
      <c r="E2085" t="s">
        <v>10608</v>
      </c>
      <c r="F2085" t="s">
        <v>1255</v>
      </c>
      <c r="G2085" t="s">
        <v>1255</v>
      </c>
      <c r="H2085" t="s">
        <v>1255</v>
      </c>
      <c r="I2085" t="s">
        <v>1255</v>
      </c>
      <c r="J2085" t="s">
        <v>1255</v>
      </c>
      <c r="K2085" t="s">
        <v>1255</v>
      </c>
      <c r="L2085" t="s">
        <v>1255</v>
      </c>
      <c r="M2085" t="s">
        <v>1255</v>
      </c>
      <c r="N2085" t="s">
        <v>1255</v>
      </c>
      <c r="O2085" t="s">
        <v>1255</v>
      </c>
      <c r="P2085" t="s">
        <v>1255</v>
      </c>
    </row>
    <row r="2086" spans="1:16">
      <c r="A2086" t="s">
        <v>1255</v>
      </c>
      <c r="B2086" t="s">
        <v>35</v>
      </c>
      <c r="C2086" t="s">
        <v>12766</v>
      </c>
      <c r="D2086" t="s">
        <v>12767</v>
      </c>
      <c r="E2086" t="s">
        <v>10034</v>
      </c>
      <c r="F2086" t="s">
        <v>1255</v>
      </c>
      <c r="G2086" t="s">
        <v>1255</v>
      </c>
      <c r="H2086" t="s">
        <v>1255</v>
      </c>
      <c r="I2086" t="s">
        <v>1255</v>
      </c>
      <c r="J2086" t="s">
        <v>1255</v>
      </c>
      <c r="K2086" t="s">
        <v>1255</v>
      </c>
      <c r="L2086" t="s">
        <v>1255</v>
      </c>
      <c r="M2086" t="s">
        <v>1255</v>
      </c>
      <c r="N2086" t="s">
        <v>1255</v>
      </c>
      <c r="O2086" t="s">
        <v>1255</v>
      </c>
      <c r="P2086" t="s">
        <v>1255</v>
      </c>
    </row>
    <row r="2087" spans="1:16">
      <c r="A2087" t="s">
        <v>1255</v>
      </c>
      <c r="B2087" t="s">
        <v>1255</v>
      </c>
      <c r="C2087" t="s">
        <v>12768</v>
      </c>
      <c r="D2087" t="s">
        <v>12769</v>
      </c>
      <c r="E2087" t="s">
        <v>9730</v>
      </c>
      <c r="F2087" t="s">
        <v>9646</v>
      </c>
      <c r="G2087" t="s">
        <v>1255</v>
      </c>
      <c r="H2087" t="s">
        <v>1255</v>
      </c>
      <c r="I2087" t="s">
        <v>1255</v>
      </c>
      <c r="J2087" t="s">
        <v>1255</v>
      </c>
      <c r="K2087" t="s">
        <v>1255</v>
      </c>
      <c r="L2087" t="s">
        <v>1255</v>
      </c>
      <c r="M2087" t="s">
        <v>1255</v>
      </c>
      <c r="N2087" t="s">
        <v>1255</v>
      </c>
      <c r="O2087" t="s">
        <v>1255</v>
      </c>
      <c r="P2087" t="s">
        <v>1255</v>
      </c>
    </row>
    <row r="2088" spans="1:16">
      <c r="A2088" t="s">
        <v>1255</v>
      </c>
      <c r="B2088" t="s">
        <v>1255</v>
      </c>
      <c r="C2088" t="s">
        <v>12768</v>
      </c>
      <c r="D2088" t="s">
        <v>12770</v>
      </c>
      <c r="E2088" t="s">
        <v>9730</v>
      </c>
      <c r="F2088" t="s">
        <v>9646</v>
      </c>
      <c r="G2088" t="s">
        <v>1255</v>
      </c>
      <c r="H2088" t="s">
        <v>1255</v>
      </c>
      <c r="I2088" t="s">
        <v>1255</v>
      </c>
      <c r="J2088" t="s">
        <v>1255</v>
      </c>
      <c r="K2088" t="s">
        <v>1255</v>
      </c>
      <c r="L2088" t="s">
        <v>1255</v>
      </c>
      <c r="M2088" t="s">
        <v>1255</v>
      </c>
      <c r="N2088" t="s">
        <v>1255</v>
      </c>
      <c r="O2088" t="s">
        <v>1255</v>
      </c>
      <c r="P2088" t="s">
        <v>1255</v>
      </c>
    </row>
    <row r="2089" spans="1:16">
      <c r="A2089" t="s">
        <v>1255</v>
      </c>
      <c r="B2089" t="s">
        <v>1255</v>
      </c>
      <c r="C2089" t="s">
        <v>12768</v>
      </c>
      <c r="D2089" t="s">
        <v>12771</v>
      </c>
      <c r="E2089" t="s">
        <v>9730</v>
      </c>
      <c r="F2089" t="s">
        <v>9646</v>
      </c>
      <c r="G2089" t="s">
        <v>1255</v>
      </c>
      <c r="H2089" t="s">
        <v>1255</v>
      </c>
      <c r="I2089" t="s">
        <v>1255</v>
      </c>
      <c r="J2089" t="s">
        <v>1255</v>
      </c>
      <c r="K2089" t="s">
        <v>1255</v>
      </c>
      <c r="L2089" t="s">
        <v>1255</v>
      </c>
      <c r="M2089" t="s">
        <v>1255</v>
      </c>
      <c r="N2089" t="s">
        <v>1255</v>
      </c>
      <c r="O2089" t="s">
        <v>1255</v>
      </c>
      <c r="P2089" t="s">
        <v>1255</v>
      </c>
    </row>
    <row r="2090" spans="1:16">
      <c r="A2090" t="s">
        <v>1255</v>
      </c>
      <c r="B2090" t="s">
        <v>1255</v>
      </c>
      <c r="C2090" t="s">
        <v>12768</v>
      </c>
      <c r="D2090" t="s">
        <v>12772</v>
      </c>
      <c r="E2090" t="s">
        <v>9680</v>
      </c>
      <c r="F2090" t="s">
        <v>9646</v>
      </c>
      <c r="G2090" t="s">
        <v>12773</v>
      </c>
      <c r="H2090" t="s">
        <v>1255</v>
      </c>
      <c r="I2090" t="s">
        <v>1255</v>
      </c>
      <c r="J2090" t="s">
        <v>1255</v>
      </c>
      <c r="K2090" t="s">
        <v>1255</v>
      </c>
      <c r="L2090" t="s">
        <v>1255</v>
      </c>
      <c r="M2090" t="s">
        <v>1255</v>
      </c>
      <c r="N2090" t="s">
        <v>1255</v>
      </c>
      <c r="O2090" t="s">
        <v>1255</v>
      </c>
      <c r="P2090" t="s">
        <v>1255</v>
      </c>
    </row>
    <row r="2091" spans="1:16">
      <c r="A2091" t="s">
        <v>1255</v>
      </c>
      <c r="B2091" t="s">
        <v>1255</v>
      </c>
      <c r="C2091" t="s">
        <v>12768</v>
      </c>
      <c r="D2091" t="s">
        <v>12774</v>
      </c>
      <c r="E2091" t="s">
        <v>9730</v>
      </c>
      <c r="F2091" t="s">
        <v>9646</v>
      </c>
      <c r="G2091" t="s">
        <v>12775</v>
      </c>
      <c r="H2091" t="s">
        <v>1255</v>
      </c>
      <c r="I2091" t="s">
        <v>1255</v>
      </c>
      <c r="J2091" t="s">
        <v>1255</v>
      </c>
      <c r="K2091" t="s">
        <v>1255</v>
      </c>
      <c r="L2091" t="s">
        <v>1255</v>
      </c>
      <c r="M2091" t="s">
        <v>1255</v>
      </c>
      <c r="N2091" t="s">
        <v>1255</v>
      </c>
      <c r="O2091" t="s">
        <v>1255</v>
      </c>
      <c r="P2091" t="s">
        <v>1255</v>
      </c>
    </row>
    <row r="2092" spans="1:16">
      <c r="A2092" t="s">
        <v>1255</v>
      </c>
      <c r="B2092" t="s">
        <v>1255</v>
      </c>
      <c r="C2092" t="s">
        <v>12768</v>
      </c>
      <c r="D2092" t="s">
        <v>12776</v>
      </c>
      <c r="E2092" t="s">
        <v>10608</v>
      </c>
      <c r="F2092" t="s">
        <v>9646</v>
      </c>
      <c r="G2092" t="s">
        <v>1255</v>
      </c>
      <c r="H2092" t="s">
        <v>1255</v>
      </c>
      <c r="I2092" t="s">
        <v>1255</v>
      </c>
      <c r="J2092" t="s">
        <v>1255</v>
      </c>
      <c r="K2092" t="s">
        <v>1255</v>
      </c>
      <c r="L2092" t="s">
        <v>1255</v>
      </c>
      <c r="M2092" t="s">
        <v>1255</v>
      </c>
      <c r="N2092" t="s">
        <v>1255</v>
      </c>
      <c r="O2092" t="s">
        <v>1255</v>
      </c>
      <c r="P2092" t="s">
        <v>1255</v>
      </c>
    </row>
    <row r="2093" spans="1:16">
      <c r="A2093" t="s">
        <v>1255</v>
      </c>
      <c r="B2093" t="s">
        <v>1255</v>
      </c>
      <c r="C2093" t="s">
        <v>12768</v>
      </c>
      <c r="D2093" t="s">
        <v>12777</v>
      </c>
      <c r="E2093" t="s">
        <v>12494</v>
      </c>
      <c r="F2093" t="s">
        <v>9646</v>
      </c>
      <c r="G2093" t="s">
        <v>1255</v>
      </c>
      <c r="H2093" t="s">
        <v>1255</v>
      </c>
      <c r="I2093" t="s">
        <v>1255</v>
      </c>
      <c r="J2093" t="s">
        <v>1255</v>
      </c>
      <c r="K2093" t="s">
        <v>1255</v>
      </c>
      <c r="L2093" t="s">
        <v>1255</v>
      </c>
      <c r="M2093" t="s">
        <v>1255</v>
      </c>
      <c r="N2093" t="s">
        <v>1255</v>
      </c>
      <c r="O2093" t="s">
        <v>1255</v>
      </c>
      <c r="P2093" t="s">
        <v>1255</v>
      </c>
    </row>
    <row r="2094" spans="1:16">
      <c r="A2094" t="s">
        <v>1255</v>
      </c>
      <c r="B2094" t="s">
        <v>1255</v>
      </c>
      <c r="C2094" t="s">
        <v>12778</v>
      </c>
      <c r="D2094" t="s">
        <v>12779</v>
      </c>
      <c r="E2094" t="s">
        <v>9680</v>
      </c>
      <c r="F2094" t="s">
        <v>9646</v>
      </c>
      <c r="G2094" t="s">
        <v>1255</v>
      </c>
      <c r="H2094" t="s">
        <v>1255</v>
      </c>
      <c r="I2094" t="s">
        <v>1255</v>
      </c>
      <c r="J2094" t="s">
        <v>1255</v>
      </c>
      <c r="K2094" t="s">
        <v>1255</v>
      </c>
      <c r="L2094" t="s">
        <v>1255</v>
      </c>
      <c r="M2094" t="s">
        <v>1255</v>
      </c>
      <c r="N2094" t="s">
        <v>1255</v>
      </c>
      <c r="O2094" t="s">
        <v>1255</v>
      </c>
      <c r="P2094" t="s">
        <v>1255</v>
      </c>
    </row>
    <row r="2095" spans="1:16">
      <c r="A2095" t="s">
        <v>1255</v>
      </c>
      <c r="B2095" t="s">
        <v>1255</v>
      </c>
      <c r="C2095" t="s">
        <v>12778</v>
      </c>
      <c r="D2095" t="s">
        <v>12780</v>
      </c>
      <c r="E2095" t="s">
        <v>9797</v>
      </c>
      <c r="F2095" t="s">
        <v>9646</v>
      </c>
      <c r="G2095" t="s">
        <v>1255</v>
      </c>
      <c r="H2095" t="s">
        <v>1255</v>
      </c>
      <c r="I2095" t="s">
        <v>1255</v>
      </c>
      <c r="J2095" t="s">
        <v>1255</v>
      </c>
      <c r="K2095" t="s">
        <v>1255</v>
      </c>
      <c r="L2095" t="s">
        <v>1255</v>
      </c>
      <c r="M2095" t="s">
        <v>1255</v>
      </c>
      <c r="N2095" t="s">
        <v>1255</v>
      </c>
      <c r="O2095" t="s">
        <v>1255</v>
      </c>
      <c r="P2095" t="s">
        <v>1255</v>
      </c>
    </row>
    <row r="2096" spans="1:16">
      <c r="A2096" t="s">
        <v>1255</v>
      </c>
      <c r="B2096" t="s">
        <v>1255</v>
      </c>
      <c r="C2096" t="s">
        <v>12778</v>
      </c>
      <c r="D2096" t="s">
        <v>12781</v>
      </c>
      <c r="E2096" t="s">
        <v>12782</v>
      </c>
      <c r="F2096" t="s">
        <v>9646</v>
      </c>
      <c r="G2096" t="s">
        <v>1255</v>
      </c>
      <c r="H2096" t="s">
        <v>1255</v>
      </c>
      <c r="I2096" t="s">
        <v>1255</v>
      </c>
      <c r="J2096" t="s">
        <v>1255</v>
      </c>
      <c r="K2096" t="s">
        <v>1255</v>
      </c>
      <c r="L2096" t="s">
        <v>1255</v>
      </c>
      <c r="M2096" t="s">
        <v>1255</v>
      </c>
      <c r="N2096" t="s">
        <v>1255</v>
      </c>
      <c r="O2096" t="s">
        <v>1255</v>
      </c>
      <c r="P2096" t="s">
        <v>1255</v>
      </c>
    </row>
    <row r="2097" spans="1:16">
      <c r="A2097" t="s">
        <v>1255</v>
      </c>
      <c r="B2097" t="s">
        <v>1255</v>
      </c>
      <c r="C2097" t="s">
        <v>12778</v>
      </c>
      <c r="D2097" t="s">
        <v>12783</v>
      </c>
      <c r="E2097" t="s">
        <v>10003</v>
      </c>
      <c r="F2097" t="s">
        <v>9646</v>
      </c>
      <c r="G2097" t="s">
        <v>1255</v>
      </c>
      <c r="H2097" t="s">
        <v>1255</v>
      </c>
      <c r="I2097" t="s">
        <v>1255</v>
      </c>
      <c r="J2097" t="s">
        <v>1255</v>
      </c>
      <c r="K2097" t="s">
        <v>1255</v>
      </c>
      <c r="L2097" t="s">
        <v>1255</v>
      </c>
      <c r="M2097" t="s">
        <v>1255</v>
      </c>
      <c r="N2097" t="s">
        <v>1255</v>
      </c>
      <c r="O2097" t="s">
        <v>1255</v>
      </c>
      <c r="P2097" t="s">
        <v>1255</v>
      </c>
    </row>
    <row r="2098" spans="1:16">
      <c r="A2098" t="s">
        <v>1255</v>
      </c>
      <c r="B2098" t="s">
        <v>1255</v>
      </c>
      <c r="C2098" t="s">
        <v>12778</v>
      </c>
      <c r="D2098" t="s">
        <v>12784</v>
      </c>
      <c r="E2098" t="s">
        <v>10187</v>
      </c>
      <c r="F2098" t="s">
        <v>9646</v>
      </c>
      <c r="G2098" t="s">
        <v>1255</v>
      </c>
      <c r="H2098" t="s">
        <v>1255</v>
      </c>
      <c r="I2098" t="s">
        <v>1255</v>
      </c>
      <c r="J2098" t="s">
        <v>1255</v>
      </c>
      <c r="K2098" t="s">
        <v>1255</v>
      </c>
      <c r="L2098" t="s">
        <v>1255</v>
      </c>
      <c r="M2098" t="s">
        <v>1255</v>
      </c>
      <c r="N2098" t="s">
        <v>1255</v>
      </c>
      <c r="O2098" t="s">
        <v>1255</v>
      </c>
      <c r="P2098" t="s">
        <v>1255</v>
      </c>
    </row>
    <row r="2099" spans="1:16">
      <c r="A2099" t="s">
        <v>1255</v>
      </c>
      <c r="B2099" t="s">
        <v>1255</v>
      </c>
      <c r="C2099" t="s">
        <v>12778</v>
      </c>
      <c r="D2099" t="s">
        <v>12785</v>
      </c>
      <c r="E2099" t="s">
        <v>9797</v>
      </c>
      <c r="F2099" t="s">
        <v>9646</v>
      </c>
      <c r="G2099" t="s">
        <v>1255</v>
      </c>
      <c r="H2099" t="s">
        <v>1255</v>
      </c>
      <c r="I2099" t="s">
        <v>1255</v>
      </c>
      <c r="J2099" t="s">
        <v>1255</v>
      </c>
      <c r="K2099" t="s">
        <v>1255</v>
      </c>
      <c r="L2099" t="s">
        <v>1255</v>
      </c>
      <c r="M2099" t="s">
        <v>1255</v>
      </c>
      <c r="N2099" t="s">
        <v>1255</v>
      </c>
      <c r="O2099" t="s">
        <v>1255</v>
      </c>
      <c r="P2099" t="s">
        <v>1255</v>
      </c>
    </row>
    <row r="2100" spans="1:16">
      <c r="A2100" t="s">
        <v>1255</v>
      </c>
      <c r="B2100" t="s">
        <v>1255</v>
      </c>
      <c r="C2100" t="s">
        <v>12778</v>
      </c>
      <c r="D2100" t="s">
        <v>12786</v>
      </c>
      <c r="E2100" t="s">
        <v>9797</v>
      </c>
      <c r="F2100" t="s">
        <v>9646</v>
      </c>
      <c r="G2100" t="s">
        <v>1255</v>
      </c>
      <c r="H2100" t="s">
        <v>1255</v>
      </c>
      <c r="I2100" t="s">
        <v>1255</v>
      </c>
      <c r="J2100" t="s">
        <v>1255</v>
      </c>
      <c r="K2100" t="s">
        <v>1255</v>
      </c>
      <c r="L2100" t="s">
        <v>1255</v>
      </c>
      <c r="M2100" t="s">
        <v>1255</v>
      </c>
      <c r="N2100" t="s">
        <v>1255</v>
      </c>
      <c r="O2100" t="s">
        <v>1255</v>
      </c>
      <c r="P2100" t="s">
        <v>1255</v>
      </c>
    </row>
    <row r="2101" spans="1:16">
      <c r="A2101" t="s">
        <v>1255</v>
      </c>
      <c r="B2101" t="s">
        <v>1255</v>
      </c>
      <c r="C2101" t="s">
        <v>12778</v>
      </c>
      <c r="D2101" t="s">
        <v>12787</v>
      </c>
      <c r="E2101" t="s">
        <v>9797</v>
      </c>
      <c r="F2101" t="s">
        <v>9646</v>
      </c>
      <c r="G2101" t="s">
        <v>1255</v>
      </c>
      <c r="H2101" t="s">
        <v>1255</v>
      </c>
      <c r="I2101" t="s">
        <v>1255</v>
      </c>
      <c r="J2101" t="s">
        <v>1255</v>
      </c>
      <c r="K2101" t="s">
        <v>1255</v>
      </c>
      <c r="L2101" t="s">
        <v>1255</v>
      </c>
      <c r="M2101" t="s">
        <v>1255</v>
      </c>
      <c r="N2101" t="s">
        <v>1255</v>
      </c>
      <c r="O2101" t="s">
        <v>1255</v>
      </c>
      <c r="P2101" t="s">
        <v>1255</v>
      </c>
    </row>
    <row r="2102" spans="1:16">
      <c r="A2102" t="s">
        <v>1255</v>
      </c>
      <c r="B2102" t="s">
        <v>1255</v>
      </c>
      <c r="C2102" t="s">
        <v>12778</v>
      </c>
      <c r="D2102" t="s">
        <v>12788</v>
      </c>
      <c r="E2102" t="s">
        <v>9797</v>
      </c>
      <c r="F2102" t="s">
        <v>9646</v>
      </c>
      <c r="G2102" t="s">
        <v>1255</v>
      </c>
      <c r="H2102" t="s">
        <v>1255</v>
      </c>
      <c r="I2102" t="s">
        <v>1255</v>
      </c>
      <c r="J2102" t="s">
        <v>1255</v>
      </c>
      <c r="K2102" t="s">
        <v>1255</v>
      </c>
      <c r="L2102" t="s">
        <v>1255</v>
      </c>
      <c r="M2102" t="s">
        <v>1255</v>
      </c>
      <c r="N2102" t="s">
        <v>1255</v>
      </c>
      <c r="O2102" t="s">
        <v>1255</v>
      </c>
      <c r="P2102" t="s">
        <v>1255</v>
      </c>
    </row>
    <row r="2103" spans="1:16">
      <c r="A2103" t="s">
        <v>1255</v>
      </c>
      <c r="B2103" t="s">
        <v>1255</v>
      </c>
      <c r="C2103" t="s">
        <v>12778</v>
      </c>
      <c r="D2103" t="s">
        <v>12789</v>
      </c>
      <c r="E2103" t="s">
        <v>9797</v>
      </c>
      <c r="F2103" t="s">
        <v>9646</v>
      </c>
      <c r="G2103" t="s">
        <v>1255</v>
      </c>
      <c r="H2103" t="s">
        <v>1255</v>
      </c>
      <c r="I2103" t="s">
        <v>1255</v>
      </c>
      <c r="J2103" t="s">
        <v>1255</v>
      </c>
      <c r="K2103" t="s">
        <v>1255</v>
      </c>
      <c r="L2103" t="s">
        <v>1255</v>
      </c>
      <c r="M2103" t="s">
        <v>1255</v>
      </c>
      <c r="N2103" t="s">
        <v>1255</v>
      </c>
      <c r="O2103" t="s">
        <v>1255</v>
      </c>
      <c r="P2103" t="s">
        <v>1255</v>
      </c>
    </row>
    <row r="2104" spans="1:16">
      <c r="A2104" t="s">
        <v>1255</v>
      </c>
      <c r="B2104" t="s">
        <v>1255</v>
      </c>
      <c r="C2104" t="s">
        <v>12778</v>
      </c>
      <c r="D2104" t="s">
        <v>12790</v>
      </c>
      <c r="E2104" t="s">
        <v>9797</v>
      </c>
      <c r="F2104" t="s">
        <v>9646</v>
      </c>
      <c r="G2104" t="s">
        <v>1255</v>
      </c>
      <c r="H2104" t="s">
        <v>1255</v>
      </c>
      <c r="I2104" t="s">
        <v>1255</v>
      </c>
      <c r="J2104" t="s">
        <v>1255</v>
      </c>
      <c r="K2104" t="s">
        <v>1255</v>
      </c>
      <c r="L2104" t="s">
        <v>1255</v>
      </c>
      <c r="M2104" t="s">
        <v>1255</v>
      </c>
      <c r="N2104" t="s">
        <v>1255</v>
      </c>
      <c r="O2104" t="s">
        <v>1255</v>
      </c>
      <c r="P2104" t="s">
        <v>1255</v>
      </c>
    </row>
    <row r="2105" spans="1:16">
      <c r="A2105" t="s">
        <v>1255</v>
      </c>
      <c r="B2105" t="s">
        <v>1255</v>
      </c>
      <c r="C2105" t="s">
        <v>12778</v>
      </c>
      <c r="D2105" t="s">
        <v>12791</v>
      </c>
      <c r="E2105" t="s">
        <v>9797</v>
      </c>
      <c r="F2105" t="s">
        <v>1255</v>
      </c>
      <c r="G2105" t="s">
        <v>1255</v>
      </c>
      <c r="H2105" t="s">
        <v>1255</v>
      </c>
      <c r="I2105" t="s">
        <v>1255</v>
      </c>
      <c r="J2105" t="s">
        <v>1255</v>
      </c>
      <c r="K2105" t="s">
        <v>1255</v>
      </c>
      <c r="L2105" t="s">
        <v>1255</v>
      </c>
      <c r="M2105" t="s">
        <v>1255</v>
      </c>
      <c r="N2105" t="s">
        <v>1255</v>
      </c>
      <c r="O2105" t="s">
        <v>1255</v>
      </c>
      <c r="P2105" t="s">
        <v>1255</v>
      </c>
    </row>
    <row r="2106" spans="1:16">
      <c r="A2106" t="s">
        <v>1255</v>
      </c>
      <c r="B2106" t="s">
        <v>1255</v>
      </c>
      <c r="C2106" t="s">
        <v>12778</v>
      </c>
      <c r="D2106" t="s">
        <v>12792</v>
      </c>
      <c r="E2106" t="s">
        <v>11123</v>
      </c>
      <c r="F2106" t="s">
        <v>1255</v>
      </c>
      <c r="G2106" t="s">
        <v>1255</v>
      </c>
      <c r="H2106" t="s">
        <v>1255</v>
      </c>
      <c r="I2106" t="s">
        <v>1255</v>
      </c>
      <c r="J2106" t="s">
        <v>1255</v>
      </c>
      <c r="K2106" t="s">
        <v>1255</v>
      </c>
      <c r="L2106" t="s">
        <v>1255</v>
      </c>
      <c r="M2106" t="s">
        <v>1255</v>
      </c>
      <c r="N2106" t="s">
        <v>1255</v>
      </c>
      <c r="O2106" t="s">
        <v>1255</v>
      </c>
      <c r="P2106" t="s">
        <v>1255</v>
      </c>
    </row>
    <row r="2107" spans="1:16">
      <c r="A2107" t="s">
        <v>1255</v>
      </c>
      <c r="B2107" t="s">
        <v>1255</v>
      </c>
      <c r="C2107" t="s">
        <v>12778</v>
      </c>
      <c r="D2107" t="s">
        <v>12793</v>
      </c>
      <c r="E2107" t="s">
        <v>11123</v>
      </c>
      <c r="F2107" t="s">
        <v>1255</v>
      </c>
      <c r="G2107" t="s">
        <v>1255</v>
      </c>
      <c r="H2107" t="s">
        <v>1255</v>
      </c>
      <c r="I2107" t="s">
        <v>1255</v>
      </c>
      <c r="J2107" t="s">
        <v>1255</v>
      </c>
      <c r="K2107" t="s">
        <v>1255</v>
      </c>
      <c r="L2107" t="s">
        <v>1255</v>
      </c>
      <c r="M2107" t="s">
        <v>1255</v>
      </c>
      <c r="N2107" t="s">
        <v>1255</v>
      </c>
      <c r="O2107" t="s">
        <v>1255</v>
      </c>
      <c r="P2107" t="s">
        <v>1255</v>
      </c>
    </row>
    <row r="2108" spans="1:16">
      <c r="A2108" t="s">
        <v>1255</v>
      </c>
      <c r="B2108" t="s">
        <v>1255</v>
      </c>
      <c r="C2108" t="s">
        <v>12778</v>
      </c>
      <c r="D2108" t="s">
        <v>12794</v>
      </c>
      <c r="E2108" t="s">
        <v>10608</v>
      </c>
      <c r="F2108" t="s">
        <v>1255</v>
      </c>
      <c r="G2108" t="s">
        <v>1255</v>
      </c>
      <c r="H2108" t="s">
        <v>1255</v>
      </c>
      <c r="I2108" t="s">
        <v>1255</v>
      </c>
      <c r="J2108" t="s">
        <v>1255</v>
      </c>
      <c r="K2108" t="s">
        <v>1255</v>
      </c>
      <c r="L2108" t="s">
        <v>1255</v>
      </c>
      <c r="M2108" t="s">
        <v>1255</v>
      </c>
      <c r="N2108" t="s">
        <v>1255</v>
      </c>
      <c r="O2108" t="s">
        <v>1255</v>
      </c>
      <c r="P2108" t="s">
        <v>1255</v>
      </c>
    </row>
    <row r="2109" spans="1:16">
      <c r="A2109" t="s">
        <v>1255</v>
      </c>
      <c r="B2109" t="s">
        <v>1255</v>
      </c>
      <c r="C2109" t="s">
        <v>1255</v>
      </c>
      <c r="D2109" t="s">
        <v>1255</v>
      </c>
      <c r="E2109" t="s">
        <v>1255</v>
      </c>
      <c r="F2109" t="s">
        <v>1255</v>
      </c>
      <c r="G2109" t="s">
        <v>1255</v>
      </c>
      <c r="H2109" t="s">
        <v>1255</v>
      </c>
      <c r="I2109" t="s">
        <v>1255</v>
      </c>
      <c r="J2109" t="s">
        <v>1255</v>
      </c>
      <c r="K2109" t="s">
        <v>1255</v>
      </c>
      <c r="L2109" t="s">
        <v>1255</v>
      </c>
      <c r="M2109" t="s">
        <v>1255</v>
      </c>
      <c r="N2109" t="s">
        <v>1255</v>
      </c>
      <c r="O2109" t="s">
        <v>1255</v>
      </c>
      <c r="P2109" t="s">
        <v>1255</v>
      </c>
    </row>
    <row r="2110" spans="1:16">
      <c r="A2110" t="s">
        <v>1255</v>
      </c>
      <c r="B2110" t="s">
        <v>1255</v>
      </c>
      <c r="C2110" t="s">
        <v>12795</v>
      </c>
      <c r="D2110" t="s">
        <v>12796</v>
      </c>
      <c r="E2110" t="s">
        <v>9645</v>
      </c>
      <c r="F2110" t="s">
        <v>1255</v>
      </c>
      <c r="G2110" t="s">
        <v>1255</v>
      </c>
      <c r="H2110" t="s">
        <v>1255</v>
      </c>
      <c r="I2110" t="s">
        <v>1255</v>
      </c>
      <c r="J2110" t="s">
        <v>1255</v>
      </c>
      <c r="K2110" t="s">
        <v>1255</v>
      </c>
      <c r="L2110" t="s">
        <v>1255</v>
      </c>
      <c r="M2110" t="s">
        <v>1255</v>
      </c>
      <c r="N2110" t="s">
        <v>1255</v>
      </c>
      <c r="O2110" t="s">
        <v>1255</v>
      </c>
      <c r="P2110" t="s">
        <v>1255</v>
      </c>
    </row>
    <row r="2111" spans="1:16">
      <c r="A2111" t="s">
        <v>1255</v>
      </c>
      <c r="B2111" t="s">
        <v>1255</v>
      </c>
      <c r="C2111" t="s">
        <v>12795</v>
      </c>
      <c r="D2111" t="s">
        <v>12797</v>
      </c>
      <c r="E2111" t="s">
        <v>9680</v>
      </c>
      <c r="F2111" t="s">
        <v>1255</v>
      </c>
      <c r="G2111" t="s">
        <v>1255</v>
      </c>
      <c r="H2111" t="s">
        <v>1255</v>
      </c>
      <c r="I2111" t="s">
        <v>1255</v>
      </c>
      <c r="J2111" t="s">
        <v>1255</v>
      </c>
      <c r="K2111" t="s">
        <v>1255</v>
      </c>
      <c r="L2111" t="s">
        <v>1255</v>
      </c>
      <c r="M2111" t="s">
        <v>1255</v>
      </c>
      <c r="N2111" t="s">
        <v>1255</v>
      </c>
      <c r="O2111" t="s">
        <v>1255</v>
      </c>
      <c r="P2111" t="s">
        <v>1255</v>
      </c>
    </row>
    <row r="2112" spans="1:16">
      <c r="A2112" t="s">
        <v>1255</v>
      </c>
      <c r="B2112" t="s">
        <v>1255</v>
      </c>
      <c r="C2112" t="s">
        <v>12795</v>
      </c>
      <c r="D2112" t="s">
        <v>12798</v>
      </c>
      <c r="E2112" t="s">
        <v>9645</v>
      </c>
      <c r="F2112" t="s">
        <v>9646</v>
      </c>
      <c r="G2112" t="s">
        <v>12799</v>
      </c>
      <c r="H2112" t="s">
        <v>1255</v>
      </c>
      <c r="I2112" t="s">
        <v>1255</v>
      </c>
      <c r="J2112" t="s">
        <v>1255</v>
      </c>
      <c r="K2112" t="s">
        <v>1255</v>
      </c>
      <c r="L2112" t="s">
        <v>1255</v>
      </c>
      <c r="M2112" t="s">
        <v>1255</v>
      </c>
      <c r="N2112" t="s">
        <v>1255</v>
      </c>
      <c r="O2112" t="s">
        <v>1255</v>
      </c>
      <c r="P2112" t="s">
        <v>1255</v>
      </c>
    </row>
    <row r="2113" spans="1:16">
      <c r="A2113" t="s">
        <v>1255</v>
      </c>
      <c r="B2113" t="s">
        <v>1255</v>
      </c>
      <c r="C2113" t="s">
        <v>12795</v>
      </c>
      <c r="D2113" t="s">
        <v>12800</v>
      </c>
      <c r="E2113" t="s">
        <v>10187</v>
      </c>
      <c r="F2113" t="s">
        <v>1255</v>
      </c>
      <c r="G2113" t="s">
        <v>1255</v>
      </c>
      <c r="H2113" t="s">
        <v>1255</v>
      </c>
      <c r="I2113" t="s">
        <v>1255</v>
      </c>
      <c r="J2113" t="s">
        <v>1255</v>
      </c>
      <c r="K2113" t="s">
        <v>1255</v>
      </c>
      <c r="L2113" t="s">
        <v>1255</v>
      </c>
      <c r="M2113" t="s">
        <v>1255</v>
      </c>
      <c r="N2113" t="s">
        <v>1255</v>
      </c>
      <c r="O2113" t="s">
        <v>1255</v>
      </c>
      <c r="P2113" t="s">
        <v>1255</v>
      </c>
    </row>
    <row r="2114" spans="1:16">
      <c r="A2114" t="s">
        <v>1255</v>
      </c>
      <c r="B2114" t="s">
        <v>1255</v>
      </c>
      <c r="C2114" t="s">
        <v>12801</v>
      </c>
      <c r="D2114" t="s">
        <v>12802</v>
      </c>
      <c r="E2114" t="s">
        <v>11123</v>
      </c>
      <c r="F2114" t="s">
        <v>1255</v>
      </c>
      <c r="G2114" t="s">
        <v>1255</v>
      </c>
      <c r="H2114" t="s">
        <v>1255</v>
      </c>
      <c r="I2114" t="s">
        <v>1255</v>
      </c>
      <c r="J2114" t="s">
        <v>1255</v>
      </c>
      <c r="K2114" t="s">
        <v>1255</v>
      </c>
      <c r="L2114" t="s">
        <v>1255</v>
      </c>
      <c r="M2114" t="s">
        <v>1255</v>
      </c>
      <c r="N2114" t="s">
        <v>1255</v>
      </c>
      <c r="O2114" t="s">
        <v>1255</v>
      </c>
      <c r="P2114" t="s">
        <v>1255</v>
      </c>
    </row>
    <row r="2115" spans="1:16">
      <c r="A2115" t="s">
        <v>1255</v>
      </c>
      <c r="B2115" t="s">
        <v>1255</v>
      </c>
      <c r="C2115" t="s">
        <v>12801</v>
      </c>
      <c r="D2115" t="s">
        <v>12803</v>
      </c>
      <c r="E2115" t="s">
        <v>9730</v>
      </c>
      <c r="F2115" t="s">
        <v>9646</v>
      </c>
      <c r="G2115" t="s">
        <v>1255</v>
      </c>
      <c r="H2115" t="s">
        <v>1255</v>
      </c>
      <c r="I2115" t="s">
        <v>1255</v>
      </c>
      <c r="J2115" t="s">
        <v>1255</v>
      </c>
      <c r="K2115" t="s">
        <v>1255</v>
      </c>
      <c r="L2115" t="s">
        <v>1255</v>
      </c>
      <c r="M2115" t="s">
        <v>1255</v>
      </c>
      <c r="N2115" t="s">
        <v>1255</v>
      </c>
      <c r="O2115" t="s">
        <v>1255</v>
      </c>
      <c r="P2115" t="s">
        <v>1255</v>
      </c>
    </row>
    <row r="2116" spans="1:16">
      <c r="A2116" t="s">
        <v>1255</v>
      </c>
      <c r="B2116" t="s">
        <v>1255</v>
      </c>
      <c r="C2116" t="s">
        <v>12801</v>
      </c>
      <c r="D2116" t="s">
        <v>12804</v>
      </c>
      <c r="E2116" t="s">
        <v>9680</v>
      </c>
      <c r="F2116" t="s">
        <v>9646</v>
      </c>
      <c r="G2116" t="s">
        <v>1255</v>
      </c>
      <c r="H2116" t="s">
        <v>1255</v>
      </c>
      <c r="I2116" t="s">
        <v>1255</v>
      </c>
      <c r="J2116" t="s">
        <v>1255</v>
      </c>
      <c r="K2116" t="s">
        <v>1255</v>
      </c>
      <c r="L2116" t="s">
        <v>1255</v>
      </c>
      <c r="M2116" t="s">
        <v>1255</v>
      </c>
      <c r="N2116" t="s">
        <v>1255</v>
      </c>
      <c r="O2116" t="s">
        <v>1255</v>
      </c>
      <c r="P2116" t="s">
        <v>1255</v>
      </c>
    </row>
    <row r="2117" spans="1:16">
      <c r="A2117" t="s">
        <v>1255</v>
      </c>
      <c r="B2117" t="s">
        <v>1255</v>
      </c>
      <c r="C2117" t="s">
        <v>12801</v>
      </c>
      <c r="D2117" t="s">
        <v>12805</v>
      </c>
      <c r="E2117" t="s">
        <v>9730</v>
      </c>
      <c r="F2117" t="s">
        <v>9646</v>
      </c>
      <c r="G2117" t="s">
        <v>1255</v>
      </c>
      <c r="H2117" t="s">
        <v>1255</v>
      </c>
      <c r="I2117" t="s">
        <v>1255</v>
      </c>
      <c r="J2117" t="s">
        <v>1255</v>
      </c>
      <c r="K2117" t="s">
        <v>1255</v>
      </c>
      <c r="L2117" t="s">
        <v>1255</v>
      </c>
      <c r="M2117" t="s">
        <v>1255</v>
      </c>
      <c r="N2117" t="s">
        <v>1255</v>
      </c>
      <c r="O2117" t="s">
        <v>1255</v>
      </c>
      <c r="P2117" t="s">
        <v>1255</v>
      </c>
    </row>
    <row r="2118" spans="1:16">
      <c r="A2118" t="s">
        <v>1255</v>
      </c>
      <c r="B2118" t="s">
        <v>1255</v>
      </c>
      <c r="C2118" t="s">
        <v>12801</v>
      </c>
      <c r="D2118" t="s">
        <v>12806</v>
      </c>
      <c r="E2118" t="s">
        <v>9645</v>
      </c>
      <c r="F2118" t="s">
        <v>9646</v>
      </c>
      <c r="G2118" t="s">
        <v>1255</v>
      </c>
      <c r="H2118" t="s">
        <v>1255</v>
      </c>
      <c r="I2118" t="s">
        <v>1255</v>
      </c>
      <c r="J2118" t="s">
        <v>1255</v>
      </c>
      <c r="K2118" t="s">
        <v>1255</v>
      </c>
      <c r="L2118" t="s">
        <v>1255</v>
      </c>
      <c r="M2118" t="s">
        <v>1255</v>
      </c>
      <c r="N2118" t="s">
        <v>1255</v>
      </c>
      <c r="O2118" t="s">
        <v>1255</v>
      </c>
      <c r="P2118" t="s">
        <v>1255</v>
      </c>
    </row>
    <row r="2119" spans="1:16">
      <c r="A2119" t="s">
        <v>1255</v>
      </c>
      <c r="B2119" t="s">
        <v>1255</v>
      </c>
      <c r="C2119" t="s">
        <v>12807</v>
      </c>
      <c r="D2119" t="s">
        <v>12808</v>
      </c>
      <c r="E2119" t="s">
        <v>9730</v>
      </c>
      <c r="F2119" t="s">
        <v>1255</v>
      </c>
      <c r="G2119" t="s">
        <v>1255</v>
      </c>
      <c r="H2119" t="s">
        <v>1255</v>
      </c>
      <c r="I2119" t="s">
        <v>1255</v>
      </c>
      <c r="J2119" t="s">
        <v>1255</v>
      </c>
      <c r="K2119" t="s">
        <v>1255</v>
      </c>
      <c r="L2119" t="s">
        <v>1255</v>
      </c>
      <c r="M2119" t="s">
        <v>1255</v>
      </c>
      <c r="N2119" t="s">
        <v>1255</v>
      </c>
      <c r="O2119" t="s">
        <v>1255</v>
      </c>
      <c r="P2119" t="s">
        <v>1255</v>
      </c>
    </row>
    <row r="2120" spans="1:16">
      <c r="A2120" t="s">
        <v>1255</v>
      </c>
      <c r="B2120" t="s">
        <v>1255</v>
      </c>
      <c r="C2120" t="s">
        <v>12809</v>
      </c>
      <c r="D2120" t="s">
        <v>12810</v>
      </c>
      <c r="E2120" t="s">
        <v>9646</v>
      </c>
      <c r="F2120" t="s">
        <v>12811</v>
      </c>
      <c r="G2120" t="s">
        <v>1255</v>
      </c>
      <c r="H2120" t="s">
        <v>1255</v>
      </c>
      <c r="I2120" t="s">
        <v>1255</v>
      </c>
      <c r="J2120" t="s">
        <v>1255</v>
      </c>
      <c r="K2120" t="s">
        <v>1255</v>
      </c>
      <c r="L2120" t="s">
        <v>1255</v>
      </c>
      <c r="M2120" t="s">
        <v>1255</v>
      </c>
      <c r="N2120" t="s">
        <v>1255</v>
      </c>
      <c r="O2120" t="s">
        <v>1255</v>
      </c>
      <c r="P2120" t="s">
        <v>1255</v>
      </c>
    </row>
    <row r="2121" spans="1:16">
      <c r="A2121" t="s">
        <v>1255</v>
      </c>
      <c r="B2121" t="s">
        <v>1255</v>
      </c>
      <c r="C2121" t="s">
        <v>12809</v>
      </c>
      <c r="D2121" t="s">
        <v>12812</v>
      </c>
      <c r="E2121" t="s">
        <v>9740</v>
      </c>
      <c r="F2121" t="s">
        <v>1255</v>
      </c>
      <c r="G2121" t="s">
        <v>1255</v>
      </c>
      <c r="H2121" t="s">
        <v>1255</v>
      </c>
      <c r="I2121" t="s">
        <v>1255</v>
      </c>
      <c r="J2121" t="s">
        <v>1255</v>
      </c>
      <c r="K2121" t="s">
        <v>1255</v>
      </c>
      <c r="L2121" t="s">
        <v>1255</v>
      </c>
      <c r="M2121" t="s">
        <v>1255</v>
      </c>
      <c r="N2121" t="s">
        <v>1255</v>
      </c>
      <c r="O2121" t="s">
        <v>1255</v>
      </c>
      <c r="P2121" t="s">
        <v>1255</v>
      </c>
    </row>
    <row r="2122" spans="1:16">
      <c r="A2122" t="s">
        <v>1255</v>
      </c>
      <c r="B2122" t="s">
        <v>1255</v>
      </c>
      <c r="C2122" t="s">
        <v>12809</v>
      </c>
      <c r="D2122" t="s">
        <v>12813</v>
      </c>
      <c r="E2122" t="s">
        <v>12278</v>
      </c>
      <c r="F2122" t="s">
        <v>1255</v>
      </c>
      <c r="G2122" t="s">
        <v>1255</v>
      </c>
      <c r="H2122" t="s">
        <v>1255</v>
      </c>
      <c r="I2122" t="s">
        <v>1255</v>
      </c>
      <c r="J2122" t="s">
        <v>1255</v>
      </c>
      <c r="K2122" t="s">
        <v>1255</v>
      </c>
      <c r="L2122" t="s">
        <v>1255</v>
      </c>
      <c r="M2122" t="s">
        <v>1255</v>
      </c>
      <c r="N2122" t="s">
        <v>1255</v>
      </c>
      <c r="O2122" t="s">
        <v>1255</v>
      </c>
      <c r="P2122" t="s">
        <v>1255</v>
      </c>
    </row>
    <row r="2123" spans="1:16">
      <c r="A2123" t="s">
        <v>1255</v>
      </c>
      <c r="B2123" t="s">
        <v>12814</v>
      </c>
      <c r="C2123" t="s">
        <v>12815</v>
      </c>
      <c r="D2123" t="s">
        <v>12816</v>
      </c>
      <c r="E2123" t="s">
        <v>9646</v>
      </c>
      <c r="F2123" t="s">
        <v>12817</v>
      </c>
      <c r="G2123" t="s">
        <v>12818</v>
      </c>
      <c r="H2123" t="s">
        <v>1255</v>
      </c>
      <c r="I2123" t="s">
        <v>1255</v>
      </c>
      <c r="J2123" t="s">
        <v>1255</v>
      </c>
      <c r="K2123" t="s">
        <v>1255</v>
      </c>
      <c r="L2123" t="s">
        <v>1255</v>
      </c>
      <c r="M2123" t="s">
        <v>1255</v>
      </c>
      <c r="N2123" t="s">
        <v>1255</v>
      </c>
      <c r="O2123" t="s">
        <v>1255</v>
      </c>
      <c r="P2123" t="s">
        <v>1255</v>
      </c>
    </row>
    <row r="2124" spans="1:16">
      <c r="A2124" t="s">
        <v>1255</v>
      </c>
      <c r="B2124" t="s">
        <v>12819</v>
      </c>
      <c r="C2124" t="s">
        <v>12815</v>
      </c>
      <c r="D2124" t="s">
        <v>12820</v>
      </c>
      <c r="E2124" t="s">
        <v>9646</v>
      </c>
      <c r="F2124" t="s">
        <v>11013</v>
      </c>
      <c r="G2124" t="s">
        <v>12821</v>
      </c>
      <c r="H2124" t="s">
        <v>1255</v>
      </c>
      <c r="I2124" t="s">
        <v>1255</v>
      </c>
      <c r="J2124" t="s">
        <v>1255</v>
      </c>
      <c r="K2124" t="s">
        <v>1255</v>
      </c>
      <c r="L2124" t="s">
        <v>1255</v>
      </c>
      <c r="M2124" t="s">
        <v>1255</v>
      </c>
      <c r="N2124" t="s">
        <v>1255</v>
      </c>
      <c r="O2124" t="s">
        <v>1255</v>
      </c>
      <c r="P2124" t="s">
        <v>1255</v>
      </c>
    </row>
    <row r="2125" spans="1:16">
      <c r="A2125" t="s">
        <v>1255</v>
      </c>
      <c r="B2125" t="s">
        <v>12822</v>
      </c>
      <c r="C2125" t="s">
        <v>12815</v>
      </c>
      <c r="D2125" t="s">
        <v>12823</v>
      </c>
      <c r="E2125" t="s">
        <v>9646</v>
      </c>
      <c r="F2125" t="s">
        <v>12824</v>
      </c>
      <c r="G2125" t="s">
        <v>12825</v>
      </c>
      <c r="H2125" t="s">
        <v>1255</v>
      </c>
      <c r="I2125" t="s">
        <v>1255</v>
      </c>
      <c r="J2125" t="s">
        <v>1255</v>
      </c>
      <c r="K2125" t="s">
        <v>1255</v>
      </c>
      <c r="L2125" t="s">
        <v>1255</v>
      </c>
      <c r="M2125" t="s">
        <v>1255</v>
      </c>
      <c r="N2125" t="s">
        <v>1255</v>
      </c>
      <c r="O2125" t="s">
        <v>1255</v>
      </c>
      <c r="P2125" t="s">
        <v>1255</v>
      </c>
    </row>
    <row r="2126" spans="1:16">
      <c r="A2126" t="s">
        <v>1255</v>
      </c>
      <c r="B2126" t="s">
        <v>12826</v>
      </c>
      <c r="C2126" t="s">
        <v>12815</v>
      </c>
      <c r="D2126" t="s">
        <v>12827</v>
      </c>
      <c r="E2126" t="s">
        <v>9646</v>
      </c>
      <c r="F2126" t="s">
        <v>12828</v>
      </c>
      <c r="G2126" t="s">
        <v>12829</v>
      </c>
      <c r="H2126" t="s">
        <v>1255</v>
      </c>
      <c r="I2126" t="s">
        <v>1255</v>
      </c>
      <c r="J2126" t="s">
        <v>1255</v>
      </c>
      <c r="K2126" t="s">
        <v>1255</v>
      </c>
      <c r="L2126" t="s">
        <v>1255</v>
      </c>
      <c r="M2126" t="s">
        <v>1255</v>
      </c>
      <c r="N2126" t="s">
        <v>1255</v>
      </c>
      <c r="O2126" t="s">
        <v>1255</v>
      </c>
      <c r="P2126" t="s">
        <v>1255</v>
      </c>
    </row>
    <row r="2127" spans="1:16">
      <c r="A2127" t="s">
        <v>1255</v>
      </c>
      <c r="B2127" t="s">
        <v>12826</v>
      </c>
      <c r="C2127" t="s">
        <v>12815</v>
      </c>
      <c r="D2127" t="s">
        <v>12830</v>
      </c>
      <c r="E2127" t="s">
        <v>9646</v>
      </c>
      <c r="F2127" t="s">
        <v>12713</v>
      </c>
      <c r="G2127" t="s">
        <v>12831</v>
      </c>
      <c r="H2127" t="s">
        <v>1255</v>
      </c>
      <c r="I2127" t="s">
        <v>1255</v>
      </c>
      <c r="J2127" t="s">
        <v>1255</v>
      </c>
      <c r="K2127" t="s">
        <v>1255</v>
      </c>
      <c r="L2127" t="s">
        <v>1255</v>
      </c>
      <c r="M2127" t="s">
        <v>1255</v>
      </c>
      <c r="N2127" t="s">
        <v>1255</v>
      </c>
      <c r="O2127" t="s">
        <v>1255</v>
      </c>
      <c r="P2127" t="s">
        <v>1255</v>
      </c>
    </row>
    <row r="2128" spans="1:16">
      <c r="A2128" t="s">
        <v>1255</v>
      </c>
      <c r="B2128" t="s">
        <v>12752</v>
      </c>
      <c r="C2128" t="s">
        <v>12815</v>
      </c>
      <c r="D2128" t="s">
        <v>12832</v>
      </c>
      <c r="E2128" t="s">
        <v>9646</v>
      </c>
      <c r="F2128" t="s">
        <v>12833</v>
      </c>
      <c r="G2128" t="s">
        <v>1255</v>
      </c>
      <c r="H2128" t="s">
        <v>1255</v>
      </c>
      <c r="I2128" t="s">
        <v>1255</v>
      </c>
      <c r="J2128" t="s">
        <v>1255</v>
      </c>
      <c r="K2128" t="s">
        <v>1255</v>
      </c>
      <c r="L2128" t="s">
        <v>1255</v>
      </c>
      <c r="M2128" t="s">
        <v>1255</v>
      </c>
      <c r="N2128" t="s">
        <v>1255</v>
      </c>
      <c r="O2128" t="s">
        <v>1255</v>
      </c>
      <c r="P2128" t="s">
        <v>1255</v>
      </c>
    </row>
    <row r="2129" spans="1:16">
      <c r="A2129" t="s">
        <v>1255</v>
      </c>
      <c r="B2129" t="s">
        <v>12834</v>
      </c>
      <c r="C2129" t="s">
        <v>12815</v>
      </c>
      <c r="D2129" t="s">
        <v>12835</v>
      </c>
      <c r="E2129" t="s">
        <v>9646</v>
      </c>
      <c r="F2129" t="s">
        <v>12836</v>
      </c>
      <c r="G2129" t="s">
        <v>12837</v>
      </c>
      <c r="H2129" t="s">
        <v>1255</v>
      </c>
      <c r="I2129" t="s">
        <v>1255</v>
      </c>
      <c r="J2129" t="s">
        <v>1255</v>
      </c>
      <c r="K2129" t="s">
        <v>1255</v>
      </c>
      <c r="L2129" t="s">
        <v>1255</v>
      </c>
      <c r="M2129" t="s">
        <v>1255</v>
      </c>
      <c r="N2129" t="s">
        <v>1255</v>
      </c>
      <c r="O2129" t="s">
        <v>1255</v>
      </c>
      <c r="P2129" t="s">
        <v>1255</v>
      </c>
    </row>
    <row r="2130" spans="1:16">
      <c r="A2130" t="s">
        <v>1255</v>
      </c>
      <c r="B2130" t="s">
        <v>12838</v>
      </c>
      <c r="C2130" t="s">
        <v>12839</v>
      </c>
      <c r="D2130" t="s">
        <v>12840</v>
      </c>
      <c r="E2130" t="s">
        <v>9680</v>
      </c>
      <c r="F2130" t="s">
        <v>1255</v>
      </c>
      <c r="G2130" t="s">
        <v>1255</v>
      </c>
      <c r="H2130" t="s">
        <v>1255</v>
      </c>
      <c r="I2130" t="s">
        <v>1255</v>
      </c>
      <c r="J2130" t="s">
        <v>1255</v>
      </c>
      <c r="K2130" t="s">
        <v>1255</v>
      </c>
      <c r="L2130" t="s">
        <v>1255</v>
      </c>
      <c r="M2130" t="s">
        <v>1255</v>
      </c>
      <c r="N2130" t="s">
        <v>1255</v>
      </c>
      <c r="O2130" t="s">
        <v>1255</v>
      </c>
      <c r="P2130" t="s">
        <v>1255</v>
      </c>
    </row>
    <row r="2131" spans="1:16">
      <c r="A2131" t="s">
        <v>1255</v>
      </c>
      <c r="B2131" t="s">
        <v>1255</v>
      </c>
      <c r="C2131" t="s">
        <v>12839</v>
      </c>
      <c r="D2131" t="s">
        <v>12841</v>
      </c>
      <c r="E2131" t="s">
        <v>9828</v>
      </c>
      <c r="F2131" t="s">
        <v>1255</v>
      </c>
      <c r="G2131" t="s">
        <v>1255</v>
      </c>
      <c r="H2131" t="s">
        <v>1255</v>
      </c>
      <c r="I2131" t="s">
        <v>1255</v>
      </c>
      <c r="J2131" t="s">
        <v>1255</v>
      </c>
      <c r="K2131" t="s">
        <v>1255</v>
      </c>
      <c r="L2131" t="s">
        <v>1255</v>
      </c>
      <c r="M2131" t="s">
        <v>1255</v>
      </c>
      <c r="N2131" t="s">
        <v>1255</v>
      </c>
      <c r="O2131" t="s">
        <v>1255</v>
      </c>
      <c r="P2131" t="s">
        <v>1255</v>
      </c>
    </row>
    <row r="2132" spans="1:16">
      <c r="A2132" t="s">
        <v>1255</v>
      </c>
      <c r="B2132" t="s">
        <v>1255</v>
      </c>
      <c r="C2132" t="s">
        <v>12842</v>
      </c>
      <c r="D2132" t="s">
        <v>12843</v>
      </c>
      <c r="E2132" t="s">
        <v>9646</v>
      </c>
      <c r="F2132" t="s">
        <v>12844</v>
      </c>
      <c r="G2132" t="s">
        <v>1255</v>
      </c>
      <c r="H2132" t="s">
        <v>1255</v>
      </c>
      <c r="I2132" t="s">
        <v>1255</v>
      </c>
      <c r="J2132" t="s">
        <v>1255</v>
      </c>
      <c r="K2132" t="s">
        <v>1255</v>
      </c>
      <c r="L2132" t="s">
        <v>1255</v>
      </c>
      <c r="M2132" t="s">
        <v>1255</v>
      </c>
      <c r="N2132" t="s">
        <v>1255</v>
      </c>
      <c r="O2132" t="s">
        <v>1255</v>
      </c>
      <c r="P2132" t="s">
        <v>1255</v>
      </c>
    </row>
    <row r="2133" spans="1:16">
      <c r="A2133" t="s">
        <v>1255</v>
      </c>
      <c r="B2133" t="s">
        <v>1255</v>
      </c>
      <c r="C2133" t="s">
        <v>12842</v>
      </c>
      <c r="D2133" t="s">
        <v>12843</v>
      </c>
      <c r="E2133" t="s">
        <v>9646</v>
      </c>
      <c r="F2133" t="s">
        <v>12845</v>
      </c>
      <c r="G2133" t="s">
        <v>1255</v>
      </c>
      <c r="H2133" t="s">
        <v>1255</v>
      </c>
      <c r="I2133" t="s">
        <v>1255</v>
      </c>
      <c r="J2133" t="s">
        <v>1255</v>
      </c>
      <c r="K2133" t="s">
        <v>1255</v>
      </c>
      <c r="L2133" t="s">
        <v>1255</v>
      </c>
      <c r="M2133" t="s">
        <v>1255</v>
      </c>
      <c r="N2133" t="s">
        <v>1255</v>
      </c>
      <c r="O2133" t="s">
        <v>1255</v>
      </c>
      <c r="P2133" t="s">
        <v>1255</v>
      </c>
    </row>
    <row r="2134" spans="1:16">
      <c r="A2134" t="s">
        <v>1255</v>
      </c>
      <c r="B2134" t="s">
        <v>12846</v>
      </c>
      <c r="C2134" t="s">
        <v>12842</v>
      </c>
      <c r="D2134" t="s">
        <v>12847</v>
      </c>
      <c r="E2134" t="s">
        <v>12848</v>
      </c>
      <c r="F2134" t="s">
        <v>1255</v>
      </c>
      <c r="G2134" t="s">
        <v>1255</v>
      </c>
      <c r="H2134" t="s">
        <v>1255</v>
      </c>
      <c r="I2134" t="s">
        <v>1255</v>
      </c>
      <c r="J2134" t="s">
        <v>1255</v>
      </c>
      <c r="K2134" t="s">
        <v>1255</v>
      </c>
      <c r="L2134" t="s">
        <v>1255</v>
      </c>
      <c r="M2134" t="s">
        <v>1255</v>
      </c>
      <c r="N2134" t="s">
        <v>1255</v>
      </c>
      <c r="O2134" t="s">
        <v>1255</v>
      </c>
      <c r="P2134" t="s">
        <v>1255</v>
      </c>
    </row>
    <row r="2135" spans="1:16">
      <c r="A2135" t="s">
        <v>1255</v>
      </c>
      <c r="B2135" t="s">
        <v>1255</v>
      </c>
      <c r="C2135" t="s">
        <v>12849</v>
      </c>
      <c r="D2135" t="s">
        <v>12850</v>
      </c>
      <c r="E2135" t="s">
        <v>9646</v>
      </c>
      <c r="F2135" t="s">
        <v>12338</v>
      </c>
      <c r="G2135" t="s">
        <v>1255</v>
      </c>
      <c r="H2135" t="s">
        <v>1255</v>
      </c>
      <c r="I2135" t="s">
        <v>1255</v>
      </c>
      <c r="J2135" t="s">
        <v>1255</v>
      </c>
      <c r="K2135" t="s">
        <v>1255</v>
      </c>
      <c r="L2135" t="s">
        <v>1255</v>
      </c>
      <c r="M2135" t="s">
        <v>1255</v>
      </c>
      <c r="N2135" t="s">
        <v>1255</v>
      </c>
      <c r="O2135" t="s">
        <v>1255</v>
      </c>
      <c r="P2135" t="s">
        <v>1255</v>
      </c>
    </row>
    <row r="2136" spans="1:16">
      <c r="A2136" t="s">
        <v>1255</v>
      </c>
      <c r="B2136" t="s">
        <v>12279</v>
      </c>
      <c r="C2136" t="s">
        <v>12849</v>
      </c>
      <c r="D2136" t="s">
        <v>12851</v>
      </c>
      <c r="E2136" t="s">
        <v>9646</v>
      </c>
      <c r="F2136" t="s">
        <v>12852</v>
      </c>
      <c r="G2136" t="s">
        <v>1255</v>
      </c>
      <c r="H2136" t="s">
        <v>1255</v>
      </c>
      <c r="I2136" t="s">
        <v>1255</v>
      </c>
      <c r="J2136" t="s">
        <v>1255</v>
      </c>
      <c r="K2136" t="s">
        <v>1255</v>
      </c>
      <c r="L2136" t="s">
        <v>1255</v>
      </c>
      <c r="M2136" t="s">
        <v>1255</v>
      </c>
      <c r="N2136" t="s">
        <v>1255</v>
      </c>
      <c r="O2136" t="s">
        <v>1255</v>
      </c>
      <c r="P2136" t="s">
        <v>1255</v>
      </c>
    </row>
    <row r="2137" spans="1:16">
      <c r="A2137" t="s">
        <v>1255</v>
      </c>
      <c r="B2137" t="s">
        <v>12853</v>
      </c>
      <c r="C2137" t="s">
        <v>12849</v>
      </c>
      <c r="D2137" t="s">
        <v>12854</v>
      </c>
      <c r="E2137" t="s">
        <v>9646</v>
      </c>
      <c r="F2137" t="s">
        <v>12855</v>
      </c>
      <c r="G2137" t="s">
        <v>1255</v>
      </c>
      <c r="H2137" t="s">
        <v>1255</v>
      </c>
      <c r="I2137" t="s">
        <v>1255</v>
      </c>
      <c r="J2137" t="s">
        <v>1255</v>
      </c>
      <c r="K2137" t="s">
        <v>1255</v>
      </c>
      <c r="L2137" t="s">
        <v>1255</v>
      </c>
      <c r="M2137" t="s">
        <v>1255</v>
      </c>
      <c r="N2137" t="s">
        <v>1255</v>
      </c>
      <c r="O2137" t="s">
        <v>1255</v>
      </c>
      <c r="P2137" t="s">
        <v>1255</v>
      </c>
    </row>
    <row r="2138" spans="1:16">
      <c r="A2138" t="s">
        <v>1255</v>
      </c>
      <c r="B2138" t="s">
        <v>1255</v>
      </c>
      <c r="C2138" t="s">
        <v>12849</v>
      </c>
      <c r="D2138" t="s">
        <v>12856</v>
      </c>
      <c r="E2138" t="s">
        <v>9700</v>
      </c>
      <c r="F2138" t="s">
        <v>1255</v>
      </c>
      <c r="G2138" t="s">
        <v>1255</v>
      </c>
      <c r="H2138" t="s">
        <v>1255</v>
      </c>
      <c r="I2138" t="s">
        <v>1255</v>
      </c>
      <c r="J2138" t="s">
        <v>1255</v>
      </c>
      <c r="K2138" t="s">
        <v>1255</v>
      </c>
      <c r="L2138" t="s">
        <v>1255</v>
      </c>
      <c r="M2138" t="s">
        <v>1255</v>
      </c>
      <c r="N2138" t="s">
        <v>1255</v>
      </c>
      <c r="O2138" t="s">
        <v>1255</v>
      </c>
      <c r="P2138" t="s">
        <v>1255</v>
      </c>
    </row>
    <row r="2139" spans="1:16">
      <c r="A2139" t="s">
        <v>1255</v>
      </c>
      <c r="B2139" t="s">
        <v>12857</v>
      </c>
      <c r="C2139" t="s">
        <v>12849</v>
      </c>
      <c r="D2139" t="s">
        <v>12858</v>
      </c>
      <c r="E2139" t="s">
        <v>9646</v>
      </c>
      <c r="F2139" t="s">
        <v>12859</v>
      </c>
      <c r="G2139" t="s">
        <v>1255</v>
      </c>
      <c r="H2139" t="s">
        <v>1255</v>
      </c>
      <c r="I2139" t="s">
        <v>1255</v>
      </c>
      <c r="J2139" t="s">
        <v>1255</v>
      </c>
      <c r="K2139" t="s">
        <v>1255</v>
      </c>
      <c r="L2139" t="s">
        <v>1255</v>
      </c>
      <c r="M2139" t="s">
        <v>1255</v>
      </c>
      <c r="N2139" t="s">
        <v>1255</v>
      </c>
      <c r="O2139" t="s">
        <v>1255</v>
      </c>
      <c r="P2139" t="s">
        <v>1255</v>
      </c>
    </row>
    <row r="2140" spans="1:16">
      <c r="A2140" t="s">
        <v>1255</v>
      </c>
      <c r="B2140" t="s">
        <v>1255</v>
      </c>
      <c r="C2140" t="s">
        <v>12860</v>
      </c>
      <c r="D2140" t="s">
        <v>12861</v>
      </c>
      <c r="E2140" t="s">
        <v>9680</v>
      </c>
      <c r="F2140" t="s">
        <v>1255</v>
      </c>
      <c r="G2140" t="s">
        <v>1255</v>
      </c>
      <c r="H2140" t="s">
        <v>1255</v>
      </c>
      <c r="I2140" t="s">
        <v>1255</v>
      </c>
      <c r="J2140" t="s">
        <v>1255</v>
      </c>
      <c r="K2140" t="s">
        <v>1255</v>
      </c>
      <c r="L2140" t="s">
        <v>1255</v>
      </c>
      <c r="M2140" t="s">
        <v>1255</v>
      </c>
      <c r="N2140" t="s">
        <v>1255</v>
      </c>
      <c r="O2140" t="s">
        <v>1255</v>
      </c>
      <c r="P2140" t="s">
        <v>1255</v>
      </c>
    </row>
    <row r="2141" spans="1:16">
      <c r="A2141" t="s">
        <v>1255</v>
      </c>
      <c r="B2141" t="s">
        <v>1255</v>
      </c>
      <c r="C2141" t="s">
        <v>12860</v>
      </c>
      <c r="D2141" t="s">
        <v>12862</v>
      </c>
      <c r="E2141" t="s">
        <v>9680</v>
      </c>
      <c r="F2141" t="s">
        <v>9646</v>
      </c>
      <c r="G2141" t="s">
        <v>1255</v>
      </c>
      <c r="H2141" t="s">
        <v>1255</v>
      </c>
      <c r="I2141" t="s">
        <v>1255</v>
      </c>
      <c r="J2141" t="s">
        <v>1255</v>
      </c>
      <c r="K2141" t="s">
        <v>1255</v>
      </c>
      <c r="L2141" t="s">
        <v>1255</v>
      </c>
      <c r="M2141" t="s">
        <v>1255</v>
      </c>
      <c r="N2141" t="s">
        <v>1255</v>
      </c>
      <c r="O2141" t="s">
        <v>1255</v>
      </c>
      <c r="P2141" t="s">
        <v>1255</v>
      </c>
    </row>
    <row r="2142" spans="1:16">
      <c r="A2142" t="s">
        <v>1255</v>
      </c>
      <c r="B2142" t="s">
        <v>1255</v>
      </c>
      <c r="C2142" t="s">
        <v>12863</v>
      </c>
      <c r="D2142" t="s">
        <v>12864</v>
      </c>
      <c r="E2142" t="s">
        <v>10608</v>
      </c>
      <c r="F2142" t="s">
        <v>9646</v>
      </c>
      <c r="G2142" t="s">
        <v>1255</v>
      </c>
      <c r="H2142" t="s">
        <v>1255</v>
      </c>
      <c r="I2142" t="s">
        <v>1255</v>
      </c>
      <c r="J2142" t="s">
        <v>1255</v>
      </c>
      <c r="K2142" t="s">
        <v>1255</v>
      </c>
      <c r="L2142" t="s">
        <v>1255</v>
      </c>
      <c r="M2142" t="s">
        <v>1255</v>
      </c>
      <c r="N2142" t="s">
        <v>1255</v>
      </c>
      <c r="O2142" t="s">
        <v>1255</v>
      </c>
      <c r="P2142" t="s">
        <v>1255</v>
      </c>
    </row>
    <row r="2143" spans="1:16">
      <c r="A2143" t="s">
        <v>1255</v>
      </c>
      <c r="B2143" t="s">
        <v>1255</v>
      </c>
      <c r="C2143" t="s">
        <v>12863</v>
      </c>
      <c r="D2143" t="s">
        <v>12865</v>
      </c>
      <c r="E2143" t="s">
        <v>10531</v>
      </c>
      <c r="F2143" t="s">
        <v>1255</v>
      </c>
      <c r="G2143" t="s">
        <v>1255</v>
      </c>
      <c r="H2143" t="s">
        <v>1255</v>
      </c>
      <c r="I2143" t="s">
        <v>1255</v>
      </c>
      <c r="J2143" t="s">
        <v>1255</v>
      </c>
      <c r="K2143" t="s">
        <v>1255</v>
      </c>
      <c r="L2143" t="s">
        <v>1255</v>
      </c>
      <c r="M2143" t="s">
        <v>1255</v>
      </c>
      <c r="N2143" t="s">
        <v>1255</v>
      </c>
      <c r="O2143" t="s">
        <v>1255</v>
      </c>
      <c r="P2143" t="s">
        <v>1255</v>
      </c>
    </row>
    <row r="2144" spans="1:16">
      <c r="A2144" t="s">
        <v>1255</v>
      </c>
      <c r="B2144" t="s">
        <v>1255</v>
      </c>
      <c r="C2144" t="s">
        <v>12863</v>
      </c>
      <c r="D2144" t="s">
        <v>12866</v>
      </c>
      <c r="E2144" t="s">
        <v>12867</v>
      </c>
      <c r="F2144" t="s">
        <v>9646</v>
      </c>
      <c r="G2144" t="s">
        <v>1255</v>
      </c>
      <c r="H2144" t="s">
        <v>1255</v>
      </c>
      <c r="I2144" t="s">
        <v>1255</v>
      </c>
      <c r="J2144" t="s">
        <v>1255</v>
      </c>
      <c r="K2144" t="s">
        <v>1255</v>
      </c>
      <c r="L2144" t="s">
        <v>1255</v>
      </c>
      <c r="M2144" t="s">
        <v>1255</v>
      </c>
      <c r="N2144" t="s">
        <v>1255</v>
      </c>
      <c r="O2144" t="s">
        <v>1255</v>
      </c>
      <c r="P2144" t="s">
        <v>1255</v>
      </c>
    </row>
    <row r="2145" spans="1:16">
      <c r="A2145" t="s">
        <v>1255</v>
      </c>
      <c r="B2145" t="s">
        <v>1255</v>
      </c>
      <c r="C2145" t="s">
        <v>12863</v>
      </c>
      <c r="D2145" t="s">
        <v>12868</v>
      </c>
      <c r="E2145" t="s">
        <v>9737</v>
      </c>
      <c r="F2145" t="s">
        <v>1255</v>
      </c>
      <c r="G2145" t="s">
        <v>1255</v>
      </c>
      <c r="H2145" t="s">
        <v>1255</v>
      </c>
      <c r="I2145" t="s">
        <v>1255</v>
      </c>
      <c r="J2145" t="s">
        <v>1255</v>
      </c>
      <c r="K2145" t="s">
        <v>1255</v>
      </c>
      <c r="L2145" t="s">
        <v>1255</v>
      </c>
      <c r="M2145" t="s">
        <v>1255</v>
      </c>
      <c r="N2145" t="s">
        <v>1255</v>
      </c>
      <c r="O2145" t="s">
        <v>1255</v>
      </c>
      <c r="P2145" t="s">
        <v>1255</v>
      </c>
    </row>
    <row r="2146" spans="1:16">
      <c r="A2146" t="s">
        <v>1255</v>
      </c>
      <c r="B2146" t="s">
        <v>1255</v>
      </c>
      <c r="C2146" t="s">
        <v>12869</v>
      </c>
      <c r="D2146" t="s">
        <v>12870</v>
      </c>
      <c r="E2146" t="s">
        <v>9740</v>
      </c>
      <c r="F2146" t="s">
        <v>1255</v>
      </c>
      <c r="G2146" t="s">
        <v>1255</v>
      </c>
      <c r="H2146" t="s">
        <v>1255</v>
      </c>
      <c r="I2146" t="s">
        <v>1255</v>
      </c>
      <c r="J2146" t="s">
        <v>1255</v>
      </c>
      <c r="K2146" t="s">
        <v>1255</v>
      </c>
      <c r="L2146" t="s">
        <v>1255</v>
      </c>
      <c r="M2146" t="s">
        <v>1255</v>
      </c>
      <c r="N2146" t="s">
        <v>1255</v>
      </c>
      <c r="O2146" t="s">
        <v>1255</v>
      </c>
      <c r="P2146" t="s">
        <v>1255</v>
      </c>
    </row>
    <row r="2147" spans="1:16">
      <c r="A2147" t="s">
        <v>1255</v>
      </c>
      <c r="B2147" t="s">
        <v>1255</v>
      </c>
      <c r="C2147" t="s">
        <v>12869</v>
      </c>
      <c r="D2147" t="s">
        <v>12871</v>
      </c>
      <c r="E2147" t="s">
        <v>9646</v>
      </c>
      <c r="F2147" t="s">
        <v>10019</v>
      </c>
      <c r="G2147" t="s">
        <v>1255</v>
      </c>
      <c r="H2147" t="s">
        <v>1255</v>
      </c>
      <c r="I2147" t="s">
        <v>1255</v>
      </c>
      <c r="J2147" t="s">
        <v>1255</v>
      </c>
      <c r="K2147" t="s">
        <v>1255</v>
      </c>
      <c r="L2147" t="s">
        <v>1255</v>
      </c>
      <c r="M2147" t="s">
        <v>1255</v>
      </c>
      <c r="N2147" t="s">
        <v>1255</v>
      </c>
      <c r="O2147" t="s">
        <v>1255</v>
      </c>
      <c r="P2147" t="s">
        <v>1255</v>
      </c>
    </row>
    <row r="2148" spans="1:16">
      <c r="A2148" t="s">
        <v>1255</v>
      </c>
      <c r="B2148" t="s">
        <v>1255</v>
      </c>
      <c r="C2148" t="s">
        <v>12869</v>
      </c>
      <c r="D2148" t="s">
        <v>12872</v>
      </c>
      <c r="E2148" t="s">
        <v>9646</v>
      </c>
      <c r="F2148" t="s">
        <v>10078</v>
      </c>
      <c r="G2148" t="s">
        <v>1255</v>
      </c>
      <c r="H2148" t="s">
        <v>1255</v>
      </c>
      <c r="I2148" t="s">
        <v>1255</v>
      </c>
      <c r="J2148" t="s">
        <v>1255</v>
      </c>
      <c r="K2148" t="s">
        <v>1255</v>
      </c>
      <c r="L2148" t="s">
        <v>1255</v>
      </c>
      <c r="M2148" t="s">
        <v>1255</v>
      </c>
      <c r="N2148" t="s">
        <v>1255</v>
      </c>
      <c r="O2148" t="s">
        <v>1255</v>
      </c>
      <c r="P2148" t="s">
        <v>1255</v>
      </c>
    </row>
    <row r="2149" spans="1:16">
      <c r="A2149" t="s">
        <v>1255</v>
      </c>
      <c r="B2149" t="s">
        <v>1255</v>
      </c>
      <c r="C2149" t="s">
        <v>12869</v>
      </c>
      <c r="D2149" t="s">
        <v>12873</v>
      </c>
      <c r="E2149" t="s">
        <v>9646</v>
      </c>
      <c r="F2149" t="s">
        <v>10076</v>
      </c>
      <c r="G2149" t="s">
        <v>1255</v>
      </c>
      <c r="H2149" t="s">
        <v>1255</v>
      </c>
      <c r="I2149" t="s">
        <v>1255</v>
      </c>
      <c r="J2149" t="s">
        <v>1255</v>
      </c>
      <c r="K2149" t="s">
        <v>1255</v>
      </c>
      <c r="L2149" t="s">
        <v>1255</v>
      </c>
      <c r="M2149" t="s">
        <v>1255</v>
      </c>
      <c r="N2149" t="s">
        <v>1255</v>
      </c>
      <c r="O2149" t="s">
        <v>1255</v>
      </c>
      <c r="P2149" t="s">
        <v>1255</v>
      </c>
    </row>
    <row r="2150" spans="1:16">
      <c r="A2150" t="s">
        <v>1255</v>
      </c>
      <c r="B2150" t="s">
        <v>1255</v>
      </c>
      <c r="C2150" t="s">
        <v>12874</v>
      </c>
      <c r="D2150" t="s">
        <v>12875</v>
      </c>
      <c r="E2150" t="s">
        <v>9646</v>
      </c>
      <c r="F2150" t="s">
        <v>12635</v>
      </c>
      <c r="G2150" t="s">
        <v>1255</v>
      </c>
      <c r="H2150" t="s">
        <v>1255</v>
      </c>
      <c r="I2150" t="s">
        <v>1255</v>
      </c>
      <c r="J2150" t="s">
        <v>1255</v>
      </c>
      <c r="K2150" t="s">
        <v>1255</v>
      </c>
      <c r="L2150" t="s">
        <v>1255</v>
      </c>
      <c r="M2150" t="s">
        <v>1255</v>
      </c>
      <c r="N2150" t="s">
        <v>1255</v>
      </c>
      <c r="O2150" t="s">
        <v>1255</v>
      </c>
      <c r="P2150" t="s">
        <v>1255</v>
      </c>
    </row>
    <row r="2151" spans="1:16">
      <c r="A2151" t="s">
        <v>1255</v>
      </c>
      <c r="B2151" t="s">
        <v>1255</v>
      </c>
      <c r="C2151" t="s">
        <v>12874</v>
      </c>
      <c r="D2151" t="s">
        <v>12876</v>
      </c>
      <c r="E2151" t="s">
        <v>9646</v>
      </c>
      <c r="F2151" t="s">
        <v>12635</v>
      </c>
      <c r="G2151" t="s">
        <v>1255</v>
      </c>
      <c r="H2151" t="s">
        <v>1255</v>
      </c>
      <c r="I2151" t="s">
        <v>1255</v>
      </c>
      <c r="J2151" t="s">
        <v>1255</v>
      </c>
      <c r="K2151" t="s">
        <v>1255</v>
      </c>
      <c r="L2151" t="s">
        <v>1255</v>
      </c>
      <c r="M2151" t="s">
        <v>1255</v>
      </c>
      <c r="N2151" t="s">
        <v>1255</v>
      </c>
      <c r="O2151" t="s">
        <v>1255</v>
      </c>
      <c r="P2151" t="s">
        <v>1255</v>
      </c>
    </row>
    <row r="2152" spans="1:16">
      <c r="A2152" t="s">
        <v>1255</v>
      </c>
      <c r="B2152" t="s">
        <v>1255</v>
      </c>
      <c r="C2152" t="s">
        <v>12874</v>
      </c>
      <c r="D2152" t="s">
        <v>12877</v>
      </c>
      <c r="E2152" t="s">
        <v>11910</v>
      </c>
      <c r="F2152" t="s">
        <v>1255</v>
      </c>
      <c r="G2152" t="s">
        <v>1255</v>
      </c>
      <c r="H2152" t="s">
        <v>1255</v>
      </c>
      <c r="I2152" t="s">
        <v>1255</v>
      </c>
      <c r="J2152" t="s">
        <v>1255</v>
      </c>
      <c r="K2152" t="s">
        <v>1255</v>
      </c>
      <c r="L2152" t="s">
        <v>1255</v>
      </c>
      <c r="M2152" t="s">
        <v>1255</v>
      </c>
      <c r="N2152" t="s">
        <v>1255</v>
      </c>
      <c r="O2152" t="s">
        <v>1255</v>
      </c>
      <c r="P2152" t="s">
        <v>1255</v>
      </c>
    </row>
    <row r="2153" spans="1:16">
      <c r="A2153" t="s">
        <v>1255</v>
      </c>
      <c r="B2153" t="s">
        <v>1255</v>
      </c>
      <c r="C2153" t="s">
        <v>12874</v>
      </c>
      <c r="D2153" t="s">
        <v>12878</v>
      </c>
      <c r="E2153" t="s">
        <v>12282</v>
      </c>
      <c r="F2153" t="s">
        <v>1255</v>
      </c>
      <c r="G2153" t="s">
        <v>1255</v>
      </c>
      <c r="H2153" t="s">
        <v>1255</v>
      </c>
      <c r="I2153" t="s">
        <v>1255</v>
      </c>
      <c r="J2153" t="s">
        <v>1255</v>
      </c>
      <c r="K2153" t="s">
        <v>1255</v>
      </c>
      <c r="L2153" t="s">
        <v>1255</v>
      </c>
      <c r="M2153" t="s">
        <v>1255</v>
      </c>
      <c r="N2153" t="s">
        <v>1255</v>
      </c>
      <c r="O2153" t="s">
        <v>1255</v>
      </c>
      <c r="P2153" t="s">
        <v>1255</v>
      </c>
    </row>
    <row r="2154" spans="1:16">
      <c r="A2154" t="s">
        <v>1255</v>
      </c>
      <c r="B2154" t="s">
        <v>5103</v>
      </c>
      <c r="C2154" t="s">
        <v>12879</v>
      </c>
      <c r="D2154" t="s">
        <v>12880</v>
      </c>
      <c r="E2154" t="s">
        <v>10721</v>
      </c>
      <c r="F2154" t="s">
        <v>1255</v>
      </c>
      <c r="G2154" t="s">
        <v>1255</v>
      </c>
      <c r="H2154" t="s">
        <v>1255</v>
      </c>
      <c r="I2154" t="s">
        <v>1255</v>
      </c>
      <c r="J2154" t="s">
        <v>1255</v>
      </c>
      <c r="K2154" t="s">
        <v>1255</v>
      </c>
      <c r="L2154" t="s">
        <v>1255</v>
      </c>
      <c r="M2154" t="s">
        <v>1255</v>
      </c>
      <c r="N2154" t="s">
        <v>1255</v>
      </c>
      <c r="O2154" t="s">
        <v>1255</v>
      </c>
      <c r="P2154" t="s">
        <v>1255</v>
      </c>
    </row>
    <row r="2155" spans="1:16">
      <c r="A2155" t="s">
        <v>1255</v>
      </c>
      <c r="B2155" t="s">
        <v>8874</v>
      </c>
      <c r="C2155" t="s">
        <v>12879</v>
      </c>
      <c r="D2155" t="s">
        <v>12881</v>
      </c>
      <c r="E2155" t="s">
        <v>9646</v>
      </c>
      <c r="F2155" t="s">
        <v>12882</v>
      </c>
      <c r="G2155" t="s">
        <v>1255</v>
      </c>
      <c r="H2155" t="s">
        <v>1255</v>
      </c>
      <c r="I2155" t="s">
        <v>1255</v>
      </c>
      <c r="J2155" t="s">
        <v>1255</v>
      </c>
      <c r="K2155" t="s">
        <v>1255</v>
      </c>
      <c r="L2155" t="s">
        <v>1255</v>
      </c>
      <c r="M2155" t="s">
        <v>1255</v>
      </c>
      <c r="N2155" t="s">
        <v>1255</v>
      </c>
      <c r="O2155" t="s">
        <v>1255</v>
      </c>
      <c r="P2155" t="s">
        <v>1255</v>
      </c>
    </row>
    <row r="2156" spans="1:16">
      <c r="A2156" t="s">
        <v>1255</v>
      </c>
      <c r="B2156" t="s">
        <v>8766</v>
      </c>
      <c r="C2156" t="s">
        <v>12879</v>
      </c>
      <c r="D2156" t="s">
        <v>12883</v>
      </c>
      <c r="E2156" t="s">
        <v>9646</v>
      </c>
      <c r="F2156" t="s">
        <v>12635</v>
      </c>
      <c r="G2156" t="s">
        <v>1255</v>
      </c>
      <c r="H2156" t="s">
        <v>1255</v>
      </c>
      <c r="I2156" t="s">
        <v>1255</v>
      </c>
      <c r="J2156" t="s">
        <v>1255</v>
      </c>
      <c r="K2156" t="s">
        <v>1255</v>
      </c>
      <c r="L2156" t="s">
        <v>1255</v>
      </c>
      <c r="M2156" t="s">
        <v>1255</v>
      </c>
      <c r="N2156" t="s">
        <v>1255</v>
      </c>
      <c r="O2156" t="s">
        <v>1255</v>
      </c>
      <c r="P2156" t="s">
        <v>1255</v>
      </c>
    </row>
    <row r="2157" spans="1:16">
      <c r="A2157" t="s">
        <v>1255</v>
      </c>
      <c r="B2157" t="s">
        <v>8767</v>
      </c>
      <c r="C2157" t="s">
        <v>12879</v>
      </c>
      <c r="D2157" t="s">
        <v>12884</v>
      </c>
      <c r="E2157" t="s">
        <v>10237</v>
      </c>
      <c r="F2157" t="s">
        <v>1255</v>
      </c>
      <c r="G2157" t="s">
        <v>1255</v>
      </c>
      <c r="H2157" t="s">
        <v>1255</v>
      </c>
      <c r="I2157" t="s">
        <v>1255</v>
      </c>
      <c r="J2157" t="s">
        <v>1255</v>
      </c>
      <c r="K2157" t="s">
        <v>1255</v>
      </c>
      <c r="L2157" t="s">
        <v>1255</v>
      </c>
      <c r="M2157" t="s">
        <v>1255</v>
      </c>
      <c r="N2157" t="s">
        <v>1255</v>
      </c>
      <c r="O2157" t="s">
        <v>1255</v>
      </c>
      <c r="P2157" t="s">
        <v>1255</v>
      </c>
    </row>
    <row r="2158" spans="1:16">
      <c r="A2158" t="s">
        <v>1255</v>
      </c>
      <c r="B2158" t="s">
        <v>8768</v>
      </c>
      <c r="C2158" t="s">
        <v>12879</v>
      </c>
      <c r="D2158" t="s">
        <v>12885</v>
      </c>
      <c r="E2158" t="s">
        <v>10531</v>
      </c>
      <c r="F2158" t="s">
        <v>1255</v>
      </c>
      <c r="G2158" t="s">
        <v>1255</v>
      </c>
      <c r="H2158" t="s">
        <v>1255</v>
      </c>
      <c r="I2158" t="s">
        <v>1255</v>
      </c>
      <c r="J2158" t="s">
        <v>1255</v>
      </c>
      <c r="K2158" t="s">
        <v>1255</v>
      </c>
      <c r="L2158" t="s">
        <v>1255</v>
      </c>
      <c r="M2158" t="s">
        <v>1255</v>
      </c>
      <c r="N2158" t="s">
        <v>1255</v>
      </c>
      <c r="O2158" t="s">
        <v>1255</v>
      </c>
      <c r="P2158" t="s">
        <v>1255</v>
      </c>
    </row>
    <row r="2159" spans="1:16">
      <c r="A2159" t="s">
        <v>1255</v>
      </c>
      <c r="B2159" t="s">
        <v>8769</v>
      </c>
      <c r="C2159" t="s">
        <v>12879</v>
      </c>
      <c r="D2159" t="s">
        <v>12886</v>
      </c>
      <c r="E2159" t="s">
        <v>12887</v>
      </c>
      <c r="F2159" t="s">
        <v>9646</v>
      </c>
      <c r="G2159" t="s">
        <v>1255</v>
      </c>
      <c r="H2159" t="s">
        <v>1255</v>
      </c>
      <c r="I2159" t="s">
        <v>1255</v>
      </c>
      <c r="J2159" t="s">
        <v>1255</v>
      </c>
      <c r="K2159" t="s">
        <v>1255</v>
      </c>
      <c r="L2159" t="s">
        <v>1255</v>
      </c>
      <c r="M2159" t="s">
        <v>1255</v>
      </c>
      <c r="N2159" t="s">
        <v>1255</v>
      </c>
      <c r="O2159" t="s">
        <v>1255</v>
      </c>
      <c r="P2159" t="s">
        <v>1255</v>
      </c>
    </row>
    <row r="2160" spans="1:16">
      <c r="A2160" t="s">
        <v>1255</v>
      </c>
      <c r="B2160" t="s">
        <v>8876</v>
      </c>
      <c r="C2160" t="s">
        <v>12879</v>
      </c>
      <c r="D2160" t="s">
        <v>12888</v>
      </c>
      <c r="E2160" t="s">
        <v>9646</v>
      </c>
      <c r="F2160" t="s">
        <v>12882</v>
      </c>
      <c r="G2160" t="s">
        <v>1255</v>
      </c>
      <c r="H2160" t="s">
        <v>1255</v>
      </c>
      <c r="I2160" t="s">
        <v>1255</v>
      </c>
      <c r="J2160" t="s">
        <v>1255</v>
      </c>
      <c r="K2160" t="s">
        <v>1255</v>
      </c>
      <c r="L2160" t="s">
        <v>1255</v>
      </c>
      <c r="M2160" t="s">
        <v>1255</v>
      </c>
      <c r="N2160" t="s">
        <v>1255</v>
      </c>
      <c r="O2160" t="s">
        <v>1255</v>
      </c>
      <c r="P2160" t="s">
        <v>1255</v>
      </c>
    </row>
    <row r="2161" spans="1:16">
      <c r="A2161" t="s">
        <v>1255</v>
      </c>
      <c r="B2161" t="s">
        <v>8771</v>
      </c>
      <c r="C2161" t="s">
        <v>12879</v>
      </c>
      <c r="D2161" t="s">
        <v>12889</v>
      </c>
      <c r="E2161" t="s">
        <v>9813</v>
      </c>
      <c r="F2161" t="s">
        <v>1255</v>
      </c>
      <c r="G2161" t="s">
        <v>1255</v>
      </c>
      <c r="H2161" t="s">
        <v>1255</v>
      </c>
      <c r="I2161" t="s">
        <v>1255</v>
      </c>
      <c r="J2161" t="s">
        <v>1255</v>
      </c>
      <c r="K2161" t="s">
        <v>1255</v>
      </c>
      <c r="L2161" t="s">
        <v>1255</v>
      </c>
      <c r="M2161" t="s">
        <v>1255</v>
      </c>
      <c r="N2161" t="s">
        <v>1255</v>
      </c>
      <c r="O2161" t="s">
        <v>1255</v>
      </c>
      <c r="P2161" t="s">
        <v>1255</v>
      </c>
    </row>
    <row r="2162" spans="1:16">
      <c r="A2162" t="s">
        <v>1255</v>
      </c>
      <c r="B2162" t="s">
        <v>1255</v>
      </c>
      <c r="C2162" t="s">
        <v>12879</v>
      </c>
      <c r="D2162" t="s">
        <v>12890</v>
      </c>
      <c r="E2162" t="s">
        <v>12390</v>
      </c>
      <c r="F2162" t="s">
        <v>1255</v>
      </c>
      <c r="G2162" t="s">
        <v>1255</v>
      </c>
      <c r="H2162" t="s">
        <v>1255</v>
      </c>
      <c r="I2162" t="s">
        <v>1255</v>
      </c>
      <c r="J2162" t="s">
        <v>1255</v>
      </c>
      <c r="K2162" t="s">
        <v>1255</v>
      </c>
      <c r="L2162" t="s">
        <v>1255</v>
      </c>
      <c r="M2162" t="s">
        <v>1255</v>
      </c>
      <c r="N2162" t="s">
        <v>1255</v>
      </c>
      <c r="O2162" t="s">
        <v>1255</v>
      </c>
      <c r="P2162" t="s">
        <v>1255</v>
      </c>
    </row>
    <row r="2163" spans="1:16">
      <c r="A2163" t="s">
        <v>1255</v>
      </c>
      <c r="B2163" t="s">
        <v>1255</v>
      </c>
      <c r="C2163" t="s">
        <v>12879</v>
      </c>
      <c r="D2163" t="s">
        <v>12891</v>
      </c>
      <c r="E2163" t="s">
        <v>9645</v>
      </c>
      <c r="F2163" t="s">
        <v>1255</v>
      </c>
      <c r="G2163" t="s">
        <v>1255</v>
      </c>
      <c r="H2163" t="s">
        <v>1255</v>
      </c>
      <c r="I2163" t="s">
        <v>1255</v>
      </c>
      <c r="J2163" t="s">
        <v>1255</v>
      </c>
      <c r="K2163" t="s">
        <v>1255</v>
      </c>
      <c r="L2163" t="s">
        <v>1255</v>
      </c>
      <c r="M2163" t="s">
        <v>1255</v>
      </c>
      <c r="N2163" t="s">
        <v>1255</v>
      </c>
      <c r="O2163" t="s">
        <v>1255</v>
      </c>
      <c r="P2163" t="s">
        <v>1255</v>
      </c>
    </row>
    <row r="2164" spans="1:16">
      <c r="A2164" t="s">
        <v>1255</v>
      </c>
      <c r="B2164" t="s">
        <v>1255</v>
      </c>
      <c r="C2164" t="s">
        <v>12892</v>
      </c>
      <c r="D2164" t="s">
        <v>12893</v>
      </c>
      <c r="E2164" t="s">
        <v>9646</v>
      </c>
      <c r="F2164" t="s">
        <v>12635</v>
      </c>
      <c r="G2164" t="s">
        <v>1255</v>
      </c>
      <c r="H2164" t="s">
        <v>1255</v>
      </c>
      <c r="I2164" t="s">
        <v>1255</v>
      </c>
      <c r="J2164" t="s">
        <v>1255</v>
      </c>
      <c r="K2164" t="s">
        <v>1255</v>
      </c>
      <c r="L2164" t="s">
        <v>1255</v>
      </c>
      <c r="M2164" t="s">
        <v>1255</v>
      </c>
      <c r="N2164" t="s">
        <v>1255</v>
      </c>
      <c r="O2164" t="s">
        <v>1255</v>
      </c>
      <c r="P2164" t="s">
        <v>1255</v>
      </c>
    </row>
    <row r="2165" spans="1:16">
      <c r="A2165" t="s">
        <v>1255</v>
      </c>
      <c r="B2165" t="s">
        <v>1255</v>
      </c>
      <c r="C2165" t="s">
        <v>12892</v>
      </c>
      <c r="D2165" t="s">
        <v>12894</v>
      </c>
      <c r="E2165" t="s">
        <v>9646</v>
      </c>
      <c r="F2165" t="s">
        <v>12635</v>
      </c>
      <c r="G2165" t="s">
        <v>1255</v>
      </c>
      <c r="H2165" t="s">
        <v>1255</v>
      </c>
      <c r="I2165" t="s">
        <v>1255</v>
      </c>
      <c r="J2165" t="s">
        <v>1255</v>
      </c>
      <c r="K2165" t="s">
        <v>1255</v>
      </c>
      <c r="L2165" t="s">
        <v>1255</v>
      </c>
      <c r="M2165" t="s">
        <v>1255</v>
      </c>
      <c r="N2165" t="s">
        <v>1255</v>
      </c>
      <c r="O2165" t="s">
        <v>1255</v>
      </c>
      <c r="P2165" t="s">
        <v>1255</v>
      </c>
    </row>
    <row r="2166" spans="1:16">
      <c r="A2166" t="s">
        <v>1255</v>
      </c>
      <c r="B2166" t="s">
        <v>1255</v>
      </c>
      <c r="C2166" t="s">
        <v>12892</v>
      </c>
      <c r="D2166" t="s">
        <v>12895</v>
      </c>
      <c r="E2166" t="s">
        <v>11915</v>
      </c>
      <c r="F2166" t="s">
        <v>1255</v>
      </c>
      <c r="G2166" t="s">
        <v>1255</v>
      </c>
      <c r="H2166" t="s">
        <v>1255</v>
      </c>
      <c r="I2166" t="s">
        <v>1255</v>
      </c>
      <c r="J2166" t="s">
        <v>1255</v>
      </c>
      <c r="K2166" t="s">
        <v>1255</v>
      </c>
      <c r="L2166" t="s">
        <v>1255</v>
      </c>
      <c r="M2166" t="s">
        <v>1255</v>
      </c>
      <c r="N2166" t="s">
        <v>1255</v>
      </c>
      <c r="O2166" t="s">
        <v>1255</v>
      </c>
      <c r="P2166" t="s">
        <v>1255</v>
      </c>
    </row>
    <row r="2167" spans="1:16">
      <c r="A2167" t="s">
        <v>1255</v>
      </c>
      <c r="B2167" t="s">
        <v>1255</v>
      </c>
      <c r="C2167" t="s">
        <v>12896</v>
      </c>
      <c r="D2167" t="s">
        <v>12897</v>
      </c>
      <c r="E2167" t="s">
        <v>9680</v>
      </c>
      <c r="F2167" t="s">
        <v>1255</v>
      </c>
      <c r="G2167" t="s">
        <v>1255</v>
      </c>
      <c r="H2167" t="s">
        <v>1255</v>
      </c>
      <c r="I2167" t="s">
        <v>1255</v>
      </c>
      <c r="J2167" t="s">
        <v>1255</v>
      </c>
      <c r="K2167" t="s">
        <v>1255</v>
      </c>
      <c r="L2167" t="s">
        <v>1255</v>
      </c>
      <c r="M2167" t="s">
        <v>1255</v>
      </c>
      <c r="N2167" t="s">
        <v>1255</v>
      </c>
      <c r="O2167" t="s">
        <v>1255</v>
      </c>
      <c r="P2167" t="s">
        <v>1255</v>
      </c>
    </row>
    <row r="2168" spans="1:16">
      <c r="A2168" t="s">
        <v>1255</v>
      </c>
      <c r="B2168" t="s">
        <v>1255</v>
      </c>
      <c r="C2168" t="s">
        <v>12896</v>
      </c>
      <c r="D2168" t="s">
        <v>12898</v>
      </c>
      <c r="E2168" t="s">
        <v>10003</v>
      </c>
      <c r="F2168" t="s">
        <v>1255</v>
      </c>
      <c r="G2168" t="s">
        <v>1255</v>
      </c>
      <c r="H2168" t="s">
        <v>1255</v>
      </c>
      <c r="I2168" t="s">
        <v>1255</v>
      </c>
      <c r="J2168" t="s">
        <v>1255</v>
      </c>
      <c r="K2168" t="s">
        <v>1255</v>
      </c>
      <c r="L2168" t="s">
        <v>1255</v>
      </c>
      <c r="M2168" t="s">
        <v>1255</v>
      </c>
      <c r="N2168" t="s">
        <v>1255</v>
      </c>
      <c r="O2168" t="s">
        <v>1255</v>
      </c>
      <c r="P2168" t="s">
        <v>1255</v>
      </c>
    </row>
    <row r="2169" spans="1:16">
      <c r="A2169" t="s">
        <v>1255</v>
      </c>
      <c r="B2169" t="s">
        <v>1255</v>
      </c>
      <c r="C2169" t="s">
        <v>12899</v>
      </c>
      <c r="D2169" t="s">
        <v>12900</v>
      </c>
      <c r="E2169" t="s">
        <v>11915</v>
      </c>
      <c r="F2169" t="s">
        <v>9646</v>
      </c>
      <c r="G2169" t="s">
        <v>1255</v>
      </c>
      <c r="H2169" t="s">
        <v>1255</v>
      </c>
      <c r="I2169" t="s">
        <v>1255</v>
      </c>
      <c r="J2169" t="s">
        <v>1255</v>
      </c>
      <c r="K2169" t="s">
        <v>1255</v>
      </c>
      <c r="L2169" t="s">
        <v>1255</v>
      </c>
      <c r="M2169" t="s">
        <v>1255</v>
      </c>
      <c r="N2169" t="s">
        <v>1255</v>
      </c>
      <c r="O2169" t="s">
        <v>1255</v>
      </c>
      <c r="P2169" t="s">
        <v>1255</v>
      </c>
    </row>
    <row r="2170" spans="1:16">
      <c r="A2170" t="s">
        <v>1255</v>
      </c>
      <c r="B2170" t="s">
        <v>1255</v>
      </c>
      <c r="C2170" t="s">
        <v>12899</v>
      </c>
      <c r="D2170" t="s">
        <v>12901</v>
      </c>
      <c r="E2170" t="s">
        <v>11233</v>
      </c>
      <c r="F2170" t="s">
        <v>9646</v>
      </c>
      <c r="G2170" t="s">
        <v>1255</v>
      </c>
      <c r="H2170" t="s">
        <v>1255</v>
      </c>
      <c r="I2170" t="s">
        <v>1255</v>
      </c>
      <c r="J2170" t="s">
        <v>1255</v>
      </c>
      <c r="K2170" t="s">
        <v>1255</v>
      </c>
      <c r="L2170" t="s">
        <v>1255</v>
      </c>
      <c r="M2170" t="s">
        <v>1255</v>
      </c>
      <c r="N2170" t="s">
        <v>1255</v>
      </c>
      <c r="O2170" t="s">
        <v>1255</v>
      </c>
      <c r="P2170" t="s">
        <v>1255</v>
      </c>
    </row>
    <row r="2171" spans="1:16">
      <c r="A2171" t="s">
        <v>1255</v>
      </c>
      <c r="B2171" t="s">
        <v>1255</v>
      </c>
      <c r="C2171" t="s">
        <v>12899</v>
      </c>
      <c r="D2171" t="s">
        <v>12902</v>
      </c>
      <c r="E2171" t="s">
        <v>12591</v>
      </c>
      <c r="F2171" t="s">
        <v>1255</v>
      </c>
      <c r="G2171" t="s">
        <v>1255</v>
      </c>
      <c r="H2171" t="s">
        <v>1255</v>
      </c>
      <c r="I2171" t="s">
        <v>1255</v>
      </c>
      <c r="J2171" t="s">
        <v>1255</v>
      </c>
      <c r="K2171" t="s">
        <v>1255</v>
      </c>
      <c r="L2171" t="s">
        <v>1255</v>
      </c>
      <c r="M2171" t="s">
        <v>1255</v>
      </c>
      <c r="N2171" t="s">
        <v>1255</v>
      </c>
      <c r="O2171" t="s">
        <v>1255</v>
      </c>
      <c r="P2171" t="s">
        <v>1255</v>
      </c>
    </row>
    <row r="2172" spans="1:16">
      <c r="A2172" t="s">
        <v>1255</v>
      </c>
      <c r="B2172" t="s">
        <v>1255</v>
      </c>
      <c r="C2172" t="s">
        <v>12899</v>
      </c>
      <c r="D2172" t="s">
        <v>12903</v>
      </c>
      <c r="E2172" t="s">
        <v>10003</v>
      </c>
      <c r="F2172" t="s">
        <v>9646</v>
      </c>
      <c r="G2172" t="s">
        <v>1255</v>
      </c>
      <c r="H2172" t="s">
        <v>1255</v>
      </c>
      <c r="I2172" t="s">
        <v>1255</v>
      </c>
      <c r="J2172" t="s">
        <v>1255</v>
      </c>
      <c r="K2172" t="s">
        <v>1255</v>
      </c>
      <c r="L2172" t="s">
        <v>1255</v>
      </c>
      <c r="M2172" t="s">
        <v>1255</v>
      </c>
      <c r="N2172" t="s">
        <v>1255</v>
      </c>
      <c r="O2172" t="s">
        <v>1255</v>
      </c>
      <c r="P2172" t="s">
        <v>1255</v>
      </c>
    </row>
    <row r="2173" spans="1:16">
      <c r="A2173" t="s">
        <v>1255</v>
      </c>
      <c r="B2173" t="s">
        <v>1255</v>
      </c>
      <c r="C2173" t="s">
        <v>12899</v>
      </c>
      <c r="D2173" t="s">
        <v>12904</v>
      </c>
      <c r="E2173" t="s">
        <v>9730</v>
      </c>
      <c r="F2173" t="s">
        <v>1255</v>
      </c>
      <c r="G2173" t="s">
        <v>1255</v>
      </c>
      <c r="H2173" t="s">
        <v>1255</v>
      </c>
      <c r="I2173" t="s">
        <v>1255</v>
      </c>
      <c r="J2173" t="s">
        <v>1255</v>
      </c>
      <c r="K2173" t="s">
        <v>1255</v>
      </c>
      <c r="L2173" t="s">
        <v>1255</v>
      </c>
      <c r="M2173" t="s">
        <v>1255</v>
      </c>
      <c r="N2173" t="s">
        <v>1255</v>
      </c>
      <c r="O2173" t="s">
        <v>1255</v>
      </c>
      <c r="P2173" t="s">
        <v>1255</v>
      </c>
    </row>
    <row r="2174" spans="1:16">
      <c r="A2174" t="s">
        <v>1255</v>
      </c>
      <c r="B2174" t="s">
        <v>1255</v>
      </c>
      <c r="C2174" t="s">
        <v>12899</v>
      </c>
      <c r="D2174" t="s">
        <v>12905</v>
      </c>
      <c r="E2174" t="s">
        <v>10003</v>
      </c>
      <c r="F2174" t="s">
        <v>1255</v>
      </c>
      <c r="G2174" t="s">
        <v>1255</v>
      </c>
      <c r="H2174" t="s">
        <v>1255</v>
      </c>
      <c r="I2174" t="s">
        <v>1255</v>
      </c>
      <c r="J2174" t="s">
        <v>1255</v>
      </c>
      <c r="K2174" t="s">
        <v>1255</v>
      </c>
      <c r="L2174" t="s">
        <v>1255</v>
      </c>
      <c r="M2174" t="s">
        <v>1255</v>
      </c>
      <c r="N2174" t="s">
        <v>1255</v>
      </c>
      <c r="O2174" t="s">
        <v>1255</v>
      </c>
      <c r="P2174" t="s">
        <v>1255</v>
      </c>
    </row>
    <row r="2175" spans="1:16">
      <c r="A2175" t="s">
        <v>1255</v>
      </c>
      <c r="B2175" t="s">
        <v>5103</v>
      </c>
      <c r="C2175" t="s">
        <v>12906</v>
      </c>
      <c r="D2175" t="s">
        <v>12907</v>
      </c>
      <c r="E2175" t="s">
        <v>9684</v>
      </c>
      <c r="F2175" t="s">
        <v>1255</v>
      </c>
      <c r="G2175" t="s">
        <v>1255</v>
      </c>
      <c r="H2175" t="s">
        <v>1255</v>
      </c>
      <c r="I2175" t="s">
        <v>1255</v>
      </c>
      <c r="J2175" t="s">
        <v>1255</v>
      </c>
      <c r="K2175" t="s">
        <v>1255</v>
      </c>
      <c r="L2175" t="s">
        <v>1255</v>
      </c>
      <c r="M2175" t="s">
        <v>1255</v>
      </c>
      <c r="N2175" t="s">
        <v>1255</v>
      </c>
      <c r="O2175" t="s">
        <v>1255</v>
      </c>
      <c r="P2175" t="s">
        <v>1255</v>
      </c>
    </row>
    <row r="2176" spans="1:16">
      <c r="A2176" t="s">
        <v>1255</v>
      </c>
      <c r="B2176" t="s">
        <v>8874</v>
      </c>
      <c r="C2176" t="s">
        <v>12906</v>
      </c>
      <c r="D2176" t="s">
        <v>12908</v>
      </c>
      <c r="E2176" t="s">
        <v>10608</v>
      </c>
      <c r="F2176" t="s">
        <v>1255</v>
      </c>
      <c r="G2176" t="s">
        <v>1255</v>
      </c>
      <c r="H2176" t="s">
        <v>1255</v>
      </c>
      <c r="I2176" t="s">
        <v>1255</v>
      </c>
      <c r="J2176" t="s">
        <v>1255</v>
      </c>
      <c r="K2176" t="s">
        <v>1255</v>
      </c>
      <c r="L2176" t="s">
        <v>1255</v>
      </c>
      <c r="M2176" t="s">
        <v>1255</v>
      </c>
      <c r="N2176" t="s">
        <v>1255</v>
      </c>
      <c r="O2176" t="s">
        <v>1255</v>
      </c>
      <c r="P2176" t="s">
        <v>1255</v>
      </c>
    </row>
    <row r="2177" spans="1:16">
      <c r="A2177" t="s">
        <v>1255</v>
      </c>
      <c r="B2177" t="s">
        <v>8766</v>
      </c>
      <c r="C2177" t="s">
        <v>12906</v>
      </c>
      <c r="D2177" t="s">
        <v>12909</v>
      </c>
      <c r="E2177" t="s">
        <v>9737</v>
      </c>
      <c r="F2177" t="s">
        <v>1255</v>
      </c>
      <c r="G2177" t="s">
        <v>1255</v>
      </c>
      <c r="H2177" t="s">
        <v>1255</v>
      </c>
      <c r="I2177" t="s">
        <v>1255</v>
      </c>
      <c r="J2177" t="s">
        <v>1255</v>
      </c>
      <c r="K2177" t="s">
        <v>1255</v>
      </c>
      <c r="L2177" t="s">
        <v>1255</v>
      </c>
      <c r="M2177" t="s">
        <v>1255</v>
      </c>
      <c r="N2177" t="s">
        <v>1255</v>
      </c>
      <c r="O2177" t="s">
        <v>1255</v>
      </c>
      <c r="P2177" t="s">
        <v>1255</v>
      </c>
    </row>
    <row r="2178" spans="1:16">
      <c r="A2178" t="s">
        <v>1255</v>
      </c>
      <c r="B2178" t="s">
        <v>1255</v>
      </c>
      <c r="C2178" t="s">
        <v>12910</v>
      </c>
      <c r="D2178" t="s">
        <v>12911</v>
      </c>
      <c r="E2178" t="s">
        <v>10003</v>
      </c>
      <c r="F2178" t="s">
        <v>1255</v>
      </c>
      <c r="G2178" t="s">
        <v>1255</v>
      </c>
      <c r="H2178" t="s">
        <v>1255</v>
      </c>
      <c r="I2178" t="s">
        <v>1255</v>
      </c>
      <c r="J2178" t="s">
        <v>1255</v>
      </c>
      <c r="K2178" t="s">
        <v>1255</v>
      </c>
      <c r="L2178" t="s">
        <v>1255</v>
      </c>
      <c r="M2178" t="s">
        <v>1255</v>
      </c>
      <c r="N2178" t="s">
        <v>1255</v>
      </c>
      <c r="O2178" t="s">
        <v>1255</v>
      </c>
      <c r="P2178" t="s">
        <v>1255</v>
      </c>
    </row>
    <row r="2179" spans="1:16">
      <c r="A2179" t="s">
        <v>1255</v>
      </c>
      <c r="B2179" t="s">
        <v>8767</v>
      </c>
      <c r="C2179" t="s">
        <v>12906</v>
      </c>
      <c r="D2179" t="s">
        <v>12912</v>
      </c>
      <c r="E2179" t="s">
        <v>11233</v>
      </c>
      <c r="F2179" t="s">
        <v>1255</v>
      </c>
      <c r="G2179" t="s">
        <v>1255</v>
      </c>
      <c r="H2179" t="s">
        <v>1255</v>
      </c>
      <c r="I2179" t="s">
        <v>1255</v>
      </c>
      <c r="J2179" t="s">
        <v>1255</v>
      </c>
      <c r="K2179" t="s">
        <v>1255</v>
      </c>
      <c r="L2179" t="s">
        <v>1255</v>
      </c>
      <c r="M2179" t="s">
        <v>1255</v>
      </c>
      <c r="N2179" t="s">
        <v>1255</v>
      </c>
      <c r="O2179" t="s">
        <v>1255</v>
      </c>
      <c r="P2179" t="s">
        <v>1255</v>
      </c>
    </row>
    <row r="2180" spans="1:16">
      <c r="A2180" t="s">
        <v>1255</v>
      </c>
      <c r="B2180" t="s">
        <v>8768</v>
      </c>
      <c r="C2180" t="s">
        <v>12906</v>
      </c>
      <c r="D2180" t="s">
        <v>12913</v>
      </c>
      <c r="E2180" t="s">
        <v>11123</v>
      </c>
      <c r="F2180" t="s">
        <v>1255</v>
      </c>
      <c r="G2180" t="s">
        <v>1255</v>
      </c>
      <c r="H2180" t="s">
        <v>1255</v>
      </c>
      <c r="I2180" t="s">
        <v>1255</v>
      </c>
      <c r="J2180" t="s">
        <v>1255</v>
      </c>
      <c r="K2180" t="s">
        <v>1255</v>
      </c>
      <c r="L2180" t="s">
        <v>1255</v>
      </c>
      <c r="M2180" t="s">
        <v>1255</v>
      </c>
      <c r="N2180" t="s">
        <v>1255</v>
      </c>
      <c r="O2180" t="s">
        <v>1255</v>
      </c>
      <c r="P2180" t="s">
        <v>1255</v>
      </c>
    </row>
    <row r="2181" spans="1:16">
      <c r="A2181" t="s">
        <v>1255</v>
      </c>
      <c r="B2181" t="s">
        <v>8769</v>
      </c>
      <c r="C2181" t="s">
        <v>12906</v>
      </c>
      <c r="D2181" t="s">
        <v>12914</v>
      </c>
      <c r="E2181" t="s">
        <v>9680</v>
      </c>
      <c r="F2181" t="s">
        <v>1255</v>
      </c>
      <c r="G2181" t="s">
        <v>1255</v>
      </c>
      <c r="H2181" t="s">
        <v>1255</v>
      </c>
      <c r="I2181" t="s">
        <v>1255</v>
      </c>
      <c r="J2181" t="s">
        <v>1255</v>
      </c>
      <c r="K2181" t="s">
        <v>1255</v>
      </c>
      <c r="L2181" t="s">
        <v>1255</v>
      </c>
      <c r="M2181" t="s">
        <v>1255</v>
      </c>
      <c r="N2181" t="s">
        <v>1255</v>
      </c>
      <c r="O2181" t="s">
        <v>1255</v>
      </c>
      <c r="P2181" t="s">
        <v>1255</v>
      </c>
    </row>
    <row r="2182" spans="1:16">
      <c r="A2182" t="s">
        <v>1255</v>
      </c>
      <c r="B2182" t="s">
        <v>8876</v>
      </c>
      <c r="C2182" t="s">
        <v>12906</v>
      </c>
      <c r="D2182" t="s">
        <v>12915</v>
      </c>
      <c r="E2182" t="s">
        <v>12591</v>
      </c>
      <c r="F2182" t="s">
        <v>1255</v>
      </c>
      <c r="G2182" t="s">
        <v>1255</v>
      </c>
      <c r="H2182" t="s">
        <v>1255</v>
      </c>
      <c r="I2182" t="s">
        <v>1255</v>
      </c>
      <c r="J2182" t="s">
        <v>1255</v>
      </c>
      <c r="K2182" t="s">
        <v>1255</v>
      </c>
      <c r="L2182" t="s">
        <v>1255</v>
      </c>
      <c r="M2182" t="s">
        <v>1255</v>
      </c>
      <c r="N2182" t="s">
        <v>1255</v>
      </c>
      <c r="O2182" t="s">
        <v>1255</v>
      </c>
      <c r="P2182" t="s">
        <v>1255</v>
      </c>
    </row>
    <row r="2183" spans="1:16">
      <c r="A2183" t="s">
        <v>1255</v>
      </c>
      <c r="B2183" t="s">
        <v>8771</v>
      </c>
      <c r="C2183" t="s">
        <v>12906</v>
      </c>
      <c r="D2183" t="s">
        <v>12916</v>
      </c>
      <c r="E2183" t="s">
        <v>9730</v>
      </c>
      <c r="F2183" t="s">
        <v>1255</v>
      </c>
      <c r="G2183" t="s">
        <v>1255</v>
      </c>
      <c r="H2183" t="s">
        <v>1255</v>
      </c>
      <c r="I2183" t="s">
        <v>1255</v>
      </c>
      <c r="J2183" t="s">
        <v>1255</v>
      </c>
      <c r="K2183" t="s">
        <v>1255</v>
      </c>
      <c r="L2183" t="s">
        <v>1255</v>
      </c>
      <c r="M2183" t="s">
        <v>1255</v>
      </c>
      <c r="N2183" t="s">
        <v>1255</v>
      </c>
      <c r="O2183" t="s">
        <v>1255</v>
      </c>
      <c r="P2183" t="s">
        <v>1255</v>
      </c>
    </row>
    <row r="2184" spans="1:16">
      <c r="A2184" t="s">
        <v>1255</v>
      </c>
      <c r="B2184" t="s">
        <v>8770</v>
      </c>
      <c r="C2184" t="s">
        <v>12906</v>
      </c>
      <c r="D2184" t="s">
        <v>12917</v>
      </c>
      <c r="E2184" t="s">
        <v>9730</v>
      </c>
      <c r="F2184" t="s">
        <v>1255</v>
      </c>
      <c r="G2184" t="s">
        <v>1255</v>
      </c>
      <c r="H2184" t="s">
        <v>1255</v>
      </c>
      <c r="I2184" t="s">
        <v>1255</v>
      </c>
      <c r="J2184" t="s">
        <v>1255</v>
      </c>
      <c r="K2184" t="s">
        <v>1255</v>
      </c>
      <c r="L2184" t="s">
        <v>1255</v>
      </c>
      <c r="M2184" t="s">
        <v>1255</v>
      </c>
      <c r="N2184" t="s">
        <v>1255</v>
      </c>
      <c r="O2184" t="s">
        <v>1255</v>
      </c>
      <c r="P2184" t="s">
        <v>1255</v>
      </c>
    </row>
    <row r="2185" spans="1:16">
      <c r="A2185" t="s">
        <v>1255</v>
      </c>
      <c r="B2185" t="s">
        <v>1255</v>
      </c>
      <c r="C2185" t="s">
        <v>12918</v>
      </c>
      <c r="D2185" t="s">
        <v>12919</v>
      </c>
      <c r="E2185" t="s">
        <v>10003</v>
      </c>
      <c r="F2185" t="s">
        <v>9646</v>
      </c>
      <c r="G2185" t="s">
        <v>1255</v>
      </c>
      <c r="H2185" t="s">
        <v>1255</v>
      </c>
      <c r="I2185" t="s">
        <v>1255</v>
      </c>
      <c r="J2185" t="s">
        <v>1255</v>
      </c>
      <c r="K2185" t="s">
        <v>1255</v>
      </c>
      <c r="L2185" t="s">
        <v>1255</v>
      </c>
      <c r="M2185" t="s">
        <v>1255</v>
      </c>
      <c r="N2185" t="s">
        <v>1255</v>
      </c>
      <c r="O2185" t="s">
        <v>1255</v>
      </c>
      <c r="P2185" t="s">
        <v>1255</v>
      </c>
    </row>
    <row r="2186" spans="1:16">
      <c r="A2186" t="s">
        <v>1255</v>
      </c>
      <c r="B2186" t="s">
        <v>1255</v>
      </c>
      <c r="C2186" t="s">
        <v>12918</v>
      </c>
      <c r="D2186" t="s">
        <v>12919</v>
      </c>
      <c r="E2186" t="s">
        <v>10003</v>
      </c>
      <c r="F2186" t="s">
        <v>1255</v>
      </c>
      <c r="G2186" t="s">
        <v>1255</v>
      </c>
      <c r="H2186" t="s">
        <v>1255</v>
      </c>
      <c r="I2186" t="s">
        <v>1255</v>
      </c>
      <c r="J2186" t="s">
        <v>1255</v>
      </c>
      <c r="K2186" t="s">
        <v>1255</v>
      </c>
      <c r="L2186" t="s">
        <v>1255</v>
      </c>
      <c r="M2186" t="s">
        <v>1255</v>
      </c>
      <c r="N2186" t="s">
        <v>1255</v>
      </c>
      <c r="O2186" t="s">
        <v>1255</v>
      </c>
      <c r="P2186" t="s">
        <v>1255</v>
      </c>
    </row>
    <row r="2187" spans="1:16">
      <c r="A2187" t="s">
        <v>1255</v>
      </c>
      <c r="B2187" t="s">
        <v>1255</v>
      </c>
      <c r="C2187" t="s">
        <v>12918</v>
      </c>
      <c r="D2187" t="s">
        <v>12920</v>
      </c>
      <c r="E2187" t="s">
        <v>10608</v>
      </c>
      <c r="F2187" t="s">
        <v>1255</v>
      </c>
      <c r="G2187" t="s">
        <v>1255</v>
      </c>
      <c r="H2187" t="s">
        <v>1255</v>
      </c>
      <c r="I2187" t="s">
        <v>1255</v>
      </c>
      <c r="J2187" t="s">
        <v>1255</v>
      </c>
      <c r="K2187" t="s">
        <v>1255</v>
      </c>
      <c r="L2187" t="s">
        <v>1255</v>
      </c>
      <c r="M2187" t="s">
        <v>1255</v>
      </c>
      <c r="N2187" t="s">
        <v>1255</v>
      </c>
      <c r="O2187" t="s">
        <v>1255</v>
      </c>
      <c r="P2187" t="s">
        <v>1255</v>
      </c>
    </row>
    <row r="2188" spans="1:16">
      <c r="A2188" t="s">
        <v>1255</v>
      </c>
      <c r="B2188" t="s">
        <v>1255</v>
      </c>
      <c r="C2188" t="s">
        <v>12918</v>
      </c>
      <c r="D2188" t="s">
        <v>12921</v>
      </c>
      <c r="E2188" t="s">
        <v>9646</v>
      </c>
      <c r="F2188" t="s">
        <v>12922</v>
      </c>
      <c r="G2188" t="s">
        <v>1255</v>
      </c>
      <c r="H2188" t="s">
        <v>1255</v>
      </c>
      <c r="I2188" t="s">
        <v>1255</v>
      </c>
      <c r="J2188" t="s">
        <v>1255</v>
      </c>
      <c r="K2188" t="s">
        <v>1255</v>
      </c>
      <c r="L2188" t="s">
        <v>1255</v>
      </c>
      <c r="M2188" t="s">
        <v>1255</v>
      </c>
      <c r="N2188" t="s">
        <v>1255</v>
      </c>
      <c r="O2188" t="s">
        <v>1255</v>
      </c>
      <c r="P2188" t="s">
        <v>1255</v>
      </c>
    </row>
    <row r="2189" spans="1:16">
      <c r="A2189" t="s">
        <v>1255</v>
      </c>
      <c r="B2189" t="s">
        <v>1255</v>
      </c>
      <c r="C2189" t="s">
        <v>12918</v>
      </c>
      <c r="D2189" t="s">
        <v>12923</v>
      </c>
      <c r="E2189" t="s">
        <v>9646</v>
      </c>
      <c r="F2189" t="s">
        <v>12924</v>
      </c>
      <c r="G2189" t="s">
        <v>1255</v>
      </c>
      <c r="H2189" t="s">
        <v>1255</v>
      </c>
      <c r="I2189" t="s">
        <v>1255</v>
      </c>
      <c r="J2189" t="s">
        <v>1255</v>
      </c>
      <c r="K2189" t="s">
        <v>1255</v>
      </c>
      <c r="L2189" t="s">
        <v>1255</v>
      </c>
      <c r="M2189" t="s">
        <v>1255</v>
      </c>
      <c r="N2189" t="s">
        <v>1255</v>
      </c>
      <c r="O2189" t="s">
        <v>1255</v>
      </c>
      <c r="P2189" t="s">
        <v>1255</v>
      </c>
    </row>
    <row r="2190" spans="1:16">
      <c r="A2190" t="s">
        <v>1255</v>
      </c>
      <c r="B2190" t="s">
        <v>1255</v>
      </c>
      <c r="C2190" t="s">
        <v>12918</v>
      </c>
      <c r="D2190" t="s">
        <v>12925</v>
      </c>
      <c r="E2190" t="s">
        <v>10608</v>
      </c>
      <c r="F2190" t="s">
        <v>1255</v>
      </c>
      <c r="G2190" t="s">
        <v>1255</v>
      </c>
      <c r="H2190" t="s">
        <v>1255</v>
      </c>
      <c r="I2190" t="s">
        <v>1255</v>
      </c>
      <c r="J2190" t="s">
        <v>1255</v>
      </c>
      <c r="K2190" t="s">
        <v>1255</v>
      </c>
      <c r="L2190" t="s">
        <v>1255</v>
      </c>
      <c r="M2190" t="s">
        <v>1255</v>
      </c>
      <c r="N2190" t="s">
        <v>1255</v>
      </c>
      <c r="O2190" t="s">
        <v>1255</v>
      </c>
      <c r="P2190" t="s">
        <v>1255</v>
      </c>
    </row>
    <row r="2191" spans="1:16">
      <c r="A2191" t="s">
        <v>1255</v>
      </c>
      <c r="B2191" t="s">
        <v>1255</v>
      </c>
      <c r="C2191" t="s">
        <v>12918</v>
      </c>
      <c r="D2191" t="s">
        <v>12926</v>
      </c>
      <c r="E2191" t="s">
        <v>9730</v>
      </c>
      <c r="F2191" t="s">
        <v>1255</v>
      </c>
      <c r="G2191" t="s">
        <v>1255</v>
      </c>
      <c r="H2191" t="s">
        <v>1255</v>
      </c>
      <c r="I2191" t="s">
        <v>1255</v>
      </c>
      <c r="J2191" t="s">
        <v>1255</v>
      </c>
      <c r="K2191" t="s">
        <v>1255</v>
      </c>
      <c r="L2191" t="s">
        <v>1255</v>
      </c>
      <c r="M2191" t="s">
        <v>1255</v>
      </c>
      <c r="N2191" t="s">
        <v>1255</v>
      </c>
      <c r="O2191" t="s">
        <v>1255</v>
      </c>
      <c r="P2191" t="s">
        <v>1255</v>
      </c>
    </row>
    <row r="2192" spans="1:16">
      <c r="A2192" t="s">
        <v>1255</v>
      </c>
      <c r="B2192" t="s">
        <v>1255</v>
      </c>
      <c r="C2192" t="s">
        <v>12918</v>
      </c>
      <c r="D2192" t="s">
        <v>12927</v>
      </c>
      <c r="E2192" t="s">
        <v>11123</v>
      </c>
      <c r="F2192" t="s">
        <v>9646</v>
      </c>
      <c r="G2192" t="s">
        <v>12928</v>
      </c>
      <c r="H2192" t="s">
        <v>1255</v>
      </c>
      <c r="I2192" t="s">
        <v>1255</v>
      </c>
      <c r="J2192" t="s">
        <v>1255</v>
      </c>
      <c r="K2192" t="s">
        <v>1255</v>
      </c>
      <c r="L2192" t="s">
        <v>1255</v>
      </c>
      <c r="M2192" t="s">
        <v>1255</v>
      </c>
      <c r="N2192" t="s">
        <v>1255</v>
      </c>
      <c r="O2192" t="s">
        <v>1255</v>
      </c>
      <c r="P2192" t="s">
        <v>1255</v>
      </c>
    </row>
    <row r="2193" spans="1:16">
      <c r="A2193" t="s">
        <v>1255</v>
      </c>
      <c r="B2193" t="s">
        <v>1255</v>
      </c>
      <c r="C2193" t="s">
        <v>12918</v>
      </c>
      <c r="D2193" t="s">
        <v>12929</v>
      </c>
      <c r="E2193" t="s">
        <v>11123</v>
      </c>
      <c r="F2193" t="s">
        <v>9646</v>
      </c>
      <c r="G2193" t="s">
        <v>12930</v>
      </c>
      <c r="H2193" t="s">
        <v>1255</v>
      </c>
      <c r="I2193" t="s">
        <v>1255</v>
      </c>
      <c r="J2193" t="s">
        <v>1255</v>
      </c>
      <c r="K2193" t="s">
        <v>1255</v>
      </c>
      <c r="L2193" t="s">
        <v>1255</v>
      </c>
      <c r="M2193" t="s">
        <v>1255</v>
      </c>
      <c r="N2193" t="s">
        <v>1255</v>
      </c>
      <c r="O2193" t="s">
        <v>1255</v>
      </c>
      <c r="P2193" t="s">
        <v>1255</v>
      </c>
    </row>
    <row r="2194" spans="1:16">
      <c r="A2194" t="s">
        <v>1255</v>
      </c>
      <c r="B2194" t="s">
        <v>1255</v>
      </c>
      <c r="C2194" t="s">
        <v>12918</v>
      </c>
      <c r="D2194" t="s">
        <v>12931</v>
      </c>
      <c r="E2194" t="s">
        <v>11123</v>
      </c>
      <c r="F2194" t="s">
        <v>9646</v>
      </c>
      <c r="G2194" t="s">
        <v>12932</v>
      </c>
      <c r="H2194" t="s">
        <v>1255</v>
      </c>
      <c r="I2194" t="s">
        <v>1255</v>
      </c>
      <c r="J2194" t="s">
        <v>1255</v>
      </c>
      <c r="K2194" t="s">
        <v>1255</v>
      </c>
      <c r="L2194" t="s">
        <v>1255</v>
      </c>
      <c r="M2194" t="s">
        <v>1255</v>
      </c>
      <c r="N2194" t="s">
        <v>1255</v>
      </c>
      <c r="O2194" t="s">
        <v>1255</v>
      </c>
      <c r="P2194" t="s">
        <v>1255</v>
      </c>
    </row>
    <row r="2195" spans="1:16">
      <c r="A2195" t="s">
        <v>1255</v>
      </c>
      <c r="B2195" t="s">
        <v>1255</v>
      </c>
      <c r="C2195" t="s">
        <v>12918</v>
      </c>
      <c r="D2195" t="s">
        <v>12933</v>
      </c>
      <c r="E2195" t="s">
        <v>11123</v>
      </c>
      <c r="F2195" t="s">
        <v>9646</v>
      </c>
      <c r="G2195" t="s">
        <v>12934</v>
      </c>
      <c r="H2195" t="s">
        <v>1255</v>
      </c>
      <c r="I2195" t="s">
        <v>1255</v>
      </c>
      <c r="J2195" t="s">
        <v>1255</v>
      </c>
      <c r="K2195" t="s">
        <v>1255</v>
      </c>
      <c r="L2195" t="s">
        <v>1255</v>
      </c>
      <c r="M2195" t="s">
        <v>1255</v>
      </c>
      <c r="N2195" t="s">
        <v>1255</v>
      </c>
      <c r="O2195" t="s">
        <v>1255</v>
      </c>
      <c r="P2195" t="s">
        <v>1255</v>
      </c>
    </row>
    <row r="2196" spans="1:16">
      <c r="A2196" t="s">
        <v>1255</v>
      </c>
      <c r="B2196" t="s">
        <v>1255</v>
      </c>
      <c r="C2196" t="s">
        <v>12918</v>
      </c>
      <c r="D2196" t="s">
        <v>12935</v>
      </c>
      <c r="E2196" t="s">
        <v>11123</v>
      </c>
      <c r="F2196" t="s">
        <v>9646</v>
      </c>
      <c r="G2196" t="s">
        <v>12936</v>
      </c>
      <c r="H2196" t="s">
        <v>1255</v>
      </c>
      <c r="I2196" t="s">
        <v>1255</v>
      </c>
      <c r="J2196" t="s">
        <v>1255</v>
      </c>
      <c r="K2196" t="s">
        <v>1255</v>
      </c>
      <c r="L2196" t="s">
        <v>1255</v>
      </c>
      <c r="M2196" t="s">
        <v>1255</v>
      </c>
      <c r="N2196" t="s">
        <v>1255</v>
      </c>
      <c r="O2196" t="s">
        <v>1255</v>
      </c>
      <c r="P2196" t="s">
        <v>1255</v>
      </c>
    </row>
    <row r="2197" spans="1:16">
      <c r="A2197" t="s">
        <v>1255</v>
      </c>
      <c r="B2197" t="s">
        <v>1255</v>
      </c>
      <c r="C2197" t="s">
        <v>12918</v>
      </c>
      <c r="D2197" t="s">
        <v>12937</v>
      </c>
      <c r="E2197" t="s">
        <v>9797</v>
      </c>
      <c r="F2197" t="s">
        <v>9646</v>
      </c>
      <c r="G2197" t="s">
        <v>12938</v>
      </c>
      <c r="H2197" t="s">
        <v>1255</v>
      </c>
      <c r="I2197" t="s">
        <v>1255</v>
      </c>
      <c r="J2197" t="s">
        <v>1255</v>
      </c>
      <c r="K2197" t="s">
        <v>1255</v>
      </c>
      <c r="L2197" t="s">
        <v>1255</v>
      </c>
      <c r="M2197" t="s">
        <v>1255</v>
      </c>
      <c r="N2197" t="s">
        <v>1255</v>
      </c>
      <c r="O2197" t="s">
        <v>1255</v>
      </c>
      <c r="P2197" t="s">
        <v>1255</v>
      </c>
    </row>
    <row r="2198" spans="1:16">
      <c r="A2198" t="s">
        <v>1255</v>
      </c>
      <c r="B2198" t="s">
        <v>1255</v>
      </c>
      <c r="C2198" t="s">
        <v>12918</v>
      </c>
      <c r="D2198" t="s">
        <v>12939</v>
      </c>
      <c r="E2198" t="s">
        <v>9797</v>
      </c>
      <c r="F2198" t="s">
        <v>9646</v>
      </c>
      <c r="G2198" t="s">
        <v>12940</v>
      </c>
      <c r="H2198" t="s">
        <v>1255</v>
      </c>
      <c r="I2198" t="s">
        <v>1255</v>
      </c>
      <c r="J2198" t="s">
        <v>1255</v>
      </c>
      <c r="K2198" t="s">
        <v>1255</v>
      </c>
      <c r="L2198" t="s">
        <v>1255</v>
      </c>
      <c r="M2198" t="s">
        <v>1255</v>
      </c>
      <c r="N2198" t="s">
        <v>1255</v>
      </c>
      <c r="O2198" t="s">
        <v>1255</v>
      </c>
      <c r="P2198" t="s">
        <v>1255</v>
      </c>
    </row>
    <row r="2199" spans="1:16">
      <c r="A2199" t="s">
        <v>1255</v>
      </c>
      <c r="B2199" t="s">
        <v>1255</v>
      </c>
      <c r="C2199" t="s">
        <v>12918</v>
      </c>
      <c r="D2199" t="s">
        <v>12941</v>
      </c>
      <c r="E2199" t="s">
        <v>9797</v>
      </c>
      <c r="F2199" t="s">
        <v>9646</v>
      </c>
      <c r="G2199" t="s">
        <v>12942</v>
      </c>
      <c r="H2199" t="s">
        <v>1255</v>
      </c>
      <c r="I2199" t="s">
        <v>1255</v>
      </c>
      <c r="J2199" t="s">
        <v>1255</v>
      </c>
      <c r="K2199" t="s">
        <v>1255</v>
      </c>
      <c r="L2199" t="s">
        <v>1255</v>
      </c>
      <c r="M2199" t="s">
        <v>1255</v>
      </c>
      <c r="N2199" t="s">
        <v>1255</v>
      </c>
      <c r="O2199" t="s">
        <v>1255</v>
      </c>
      <c r="P2199" t="s">
        <v>1255</v>
      </c>
    </row>
    <row r="2200" spans="1:16">
      <c r="A2200" t="s">
        <v>1255</v>
      </c>
      <c r="B2200" t="s">
        <v>1255</v>
      </c>
      <c r="C2200" t="s">
        <v>12918</v>
      </c>
      <c r="D2200" t="s">
        <v>12943</v>
      </c>
      <c r="E2200" t="s">
        <v>9797</v>
      </c>
      <c r="F2200" t="s">
        <v>9646</v>
      </c>
      <c r="G2200" t="s">
        <v>12944</v>
      </c>
      <c r="H2200" t="s">
        <v>1255</v>
      </c>
      <c r="I2200" t="s">
        <v>1255</v>
      </c>
      <c r="J2200" t="s">
        <v>1255</v>
      </c>
      <c r="K2200" t="s">
        <v>1255</v>
      </c>
      <c r="L2200" t="s">
        <v>1255</v>
      </c>
      <c r="M2200" t="s">
        <v>1255</v>
      </c>
      <c r="N2200" t="s">
        <v>1255</v>
      </c>
      <c r="O2200" t="s">
        <v>1255</v>
      </c>
      <c r="P2200" t="s">
        <v>1255</v>
      </c>
    </row>
    <row r="2201" spans="1:16">
      <c r="A2201" t="s">
        <v>1255</v>
      </c>
      <c r="B2201" t="s">
        <v>1255</v>
      </c>
      <c r="C2201" t="s">
        <v>12918</v>
      </c>
      <c r="D2201" t="s">
        <v>12945</v>
      </c>
      <c r="E2201" t="s">
        <v>9797</v>
      </c>
      <c r="F2201" t="s">
        <v>9646</v>
      </c>
      <c r="G2201" t="s">
        <v>12946</v>
      </c>
      <c r="H2201" t="s">
        <v>1255</v>
      </c>
      <c r="I2201" t="s">
        <v>1255</v>
      </c>
      <c r="J2201" t="s">
        <v>1255</v>
      </c>
      <c r="K2201" t="s">
        <v>1255</v>
      </c>
      <c r="L2201" t="s">
        <v>1255</v>
      </c>
      <c r="M2201" t="s">
        <v>1255</v>
      </c>
      <c r="N2201" t="s">
        <v>1255</v>
      </c>
      <c r="O2201" t="s">
        <v>1255</v>
      </c>
      <c r="P2201" t="s">
        <v>1255</v>
      </c>
    </row>
    <row r="2202" spans="1:16">
      <c r="A2202" t="s">
        <v>1255</v>
      </c>
      <c r="B2202" t="s">
        <v>1255</v>
      </c>
      <c r="C2202" t="s">
        <v>12918</v>
      </c>
      <c r="D2202" t="s">
        <v>12947</v>
      </c>
      <c r="E2202" t="s">
        <v>9797</v>
      </c>
      <c r="F2202" t="s">
        <v>9646</v>
      </c>
      <c r="G2202" t="s">
        <v>12948</v>
      </c>
      <c r="H2202" t="s">
        <v>1255</v>
      </c>
      <c r="I2202" t="s">
        <v>1255</v>
      </c>
      <c r="J2202" t="s">
        <v>1255</v>
      </c>
      <c r="K2202" t="s">
        <v>1255</v>
      </c>
      <c r="L2202" t="s">
        <v>1255</v>
      </c>
      <c r="M2202" t="s">
        <v>1255</v>
      </c>
      <c r="N2202" t="s">
        <v>1255</v>
      </c>
      <c r="O2202" t="s">
        <v>1255</v>
      </c>
      <c r="P2202" t="s">
        <v>1255</v>
      </c>
    </row>
    <row r="2203" spans="1:16">
      <c r="A2203" t="s">
        <v>1255</v>
      </c>
      <c r="B2203" t="s">
        <v>1255</v>
      </c>
      <c r="C2203" t="s">
        <v>12918</v>
      </c>
      <c r="D2203" t="s">
        <v>12949</v>
      </c>
      <c r="E2203" t="s">
        <v>9797</v>
      </c>
      <c r="F2203" t="s">
        <v>9646</v>
      </c>
      <c r="G2203" t="s">
        <v>12950</v>
      </c>
      <c r="H2203" t="s">
        <v>1255</v>
      </c>
      <c r="I2203" t="s">
        <v>1255</v>
      </c>
      <c r="J2203" t="s">
        <v>1255</v>
      </c>
      <c r="K2203" t="s">
        <v>1255</v>
      </c>
      <c r="L2203" t="s">
        <v>1255</v>
      </c>
      <c r="M2203" t="s">
        <v>1255</v>
      </c>
      <c r="N2203" t="s">
        <v>1255</v>
      </c>
      <c r="O2203" t="s">
        <v>1255</v>
      </c>
      <c r="P2203" t="s">
        <v>1255</v>
      </c>
    </row>
    <row r="2204" spans="1:16">
      <c r="A2204" t="s">
        <v>1255</v>
      </c>
      <c r="B2204" t="s">
        <v>1255</v>
      </c>
      <c r="C2204" t="s">
        <v>12918</v>
      </c>
      <c r="D2204" t="s">
        <v>12951</v>
      </c>
      <c r="E2204" t="s">
        <v>12952</v>
      </c>
      <c r="F2204" t="s">
        <v>1255</v>
      </c>
      <c r="G2204" t="s">
        <v>1255</v>
      </c>
      <c r="H2204" t="s">
        <v>1255</v>
      </c>
      <c r="I2204" t="s">
        <v>1255</v>
      </c>
      <c r="J2204" t="s">
        <v>1255</v>
      </c>
      <c r="K2204" t="s">
        <v>1255</v>
      </c>
      <c r="L2204" t="s">
        <v>1255</v>
      </c>
      <c r="M2204" t="s">
        <v>1255</v>
      </c>
      <c r="N2204" t="s">
        <v>1255</v>
      </c>
      <c r="O2204" t="s">
        <v>1255</v>
      </c>
      <c r="P2204" t="s">
        <v>1255</v>
      </c>
    </row>
    <row r="2205" spans="1:16">
      <c r="A2205" t="s">
        <v>1255</v>
      </c>
      <c r="B2205" t="s">
        <v>1255</v>
      </c>
      <c r="C2205" t="s">
        <v>12953</v>
      </c>
      <c r="D2205" t="s">
        <v>12954</v>
      </c>
      <c r="E2205" t="s">
        <v>9813</v>
      </c>
      <c r="F2205" t="s">
        <v>1255</v>
      </c>
      <c r="G2205" t="s">
        <v>1255</v>
      </c>
      <c r="H2205" t="s">
        <v>1255</v>
      </c>
      <c r="I2205" t="s">
        <v>1255</v>
      </c>
      <c r="J2205" t="s">
        <v>1255</v>
      </c>
      <c r="K2205" t="s">
        <v>1255</v>
      </c>
      <c r="L2205" t="s">
        <v>1255</v>
      </c>
      <c r="M2205" t="s">
        <v>1255</v>
      </c>
      <c r="N2205" t="s">
        <v>1255</v>
      </c>
      <c r="O2205" t="s">
        <v>1255</v>
      </c>
      <c r="P2205" t="s">
        <v>1255</v>
      </c>
    </row>
    <row r="2206" spans="1:16">
      <c r="A2206" t="s">
        <v>1255</v>
      </c>
      <c r="B2206" t="s">
        <v>1255</v>
      </c>
      <c r="C2206" t="s">
        <v>12953</v>
      </c>
      <c r="D2206" t="s">
        <v>12955</v>
      </c>
      <c r="E2206" t="s">
        <v>9680</v>
      </c>
      <c r="F2206" t="s">
        <v>1255</v>
      </c>
      <c r="G2206" t="s">
        <v>1255</v>
      </c>
      <c r="H2206" t="s">
        <v>1255</v>
      </c>
      <c r="I2206" t="s">
        <v>1255</v>
      </c>
      <c r="J2206" t="s">
        <v>1255</v>
      </c>
      <c r="K2206" t="s">
        <v>1255</v>
      </c>
      <c r="L2206" t="s">
        <v>1255</v>
      </c>
      <c r="M2206" t="s">
        <v>1255</v>
      </c>
      <c r="N2206" t="s">
        <v>1255</v>
      </c>
      <c r="O2206" t="s">
        <v>1255</v>
      </c>
      <c r="P2206" t="s">
        <v>1255</v>
      </c>
    </row>
    <row r="2207" spans="1:16">
      <c r="A2207" t="s">
        <v>1255</v>
      </c>
      <c r="B2207" t="s">
        <v>1255</v>
      </c>
      <c r="C2207" t="s">
        <v>12953</v>
      </c>
      <c r="D2207" t="s">
        <v>12956</v>
      </c>
      <c r="E2207" t="s">
        <v>9797</v>
      </c>
      <c r="F2207" t="s">
        <v>1255</v>
      </c>
      <c r="G2207" t="s">
        <v>1255</v>
      </c>
      <c r="H2207" t="s">
        <v>1255</v>
      </c>
      <c r="I2207" t="s">
        <v>1255</v>
      </c>
      <c r="J2207" t="s">
        <v>1255</v>
      </c>
      <c r="K2207" t="s">
        <v>1255</v>
      </c>
      <c r="L2207" t="s">
        <v>1255</v>
      </c>
      <c r="M2207" t="s">
        <v>1255</v>
      </c>
      <c r="N2207" t="s">
        <v>1255</v>
      </c>
      <c r="O2207" t="s">
        <v>1255</v>
      </c>
      <c r="P2207" t="s">
        <v>1255</v>
      </c>
    </row>
    <row r="2208" spans="1:16">
      <c r="A2208" t="s">
        <v>1255</v>
      </c>
      <c r="B2208" t="s">
        <v>1255</v>
      </c>
      <c r="C2208" t="s">
        <v>12953</v>
      </c>
      <c r="D2208" t="s">
        <v>12957</v>
      </c>
      <c r="E2208" t="s">
        <v>10187</v>
      </c>
      <c r="F2208" t="s">
        <v>1255</v>
      </c>
      <c r="G2208" t="s">
        <v>1255</v>
      </c>
      <c r="H2208" t="s">
        <v>1255</v>
      </c>
      <c r="I2208" t="s">
        <v>1255</v>
      </c>
      <c r="J2208" t="s">
        <v>1255</v>
      </c>
      <c r="K2208" t="s">
        <v>1255</v>
      </c>
      <c r="L2208" t="s">
        <v>1255</v>
      </c>
      <c r="M2208" t="s">
        <v>1255</v>
      </c>
      <c r="N2208" t="s">
        <v>1255</v>
      </c>
      <c r="O2208" t="s">
        <v>1255</v>
      </c>
      <c r="P2208" t="s">
        <v>1255</v>
      </c>
    </row>
    <row r="2209" spans="1:16">
      <c r="A2209" t="s">
        <v>1255</v>
      </c>
      <c r="B2209" t="s">
        <v>1255</v>
      </c>
      <c r="C2209" t="s">
        <v>12953</v>
      </c>
      <c r="D2209" t="s">
        <v>12958</v>
      </c>
      <c r="E2209" t="s">
        <v>9797</v>
      </c>
      <c r="F2209" t="s">
        <v>1255</v>
      </c>
      <c r="G2209" t="s">
        <v>1255</v>
      </c>
      <c r="H2209" t="s">
        <v>1255</v>
      </c>
      <c r="I2209" t="s">
        <v>1255</v>
      </c>
      <c r="J2209" t="s">
        <v>1255</v>
      </c>
      <c r="K2209" t="s">
        <v>1255</v>
      </c>
      <c r="L2209" t="s">
        <v>1255</v>
      </c>
      <c r="M2209" t="s">
        <v>1255</v>
      </c>
      <c r="N2209" t="s">
        <v>1255</v>
      </c>
      <c r="O2209" t="s">
        <v>1255</v>
      </c>
      <c r="P2209" t="s">
        <v>1255</v>
      </c>
    </row>
    <row r="2210" spans="1:16">
      <c r="A2210" t="s">
        <v>1255</v>
      </c>
      <c r="B2210" t="s">
        <v>12959</v>
      </c>
      <c r="C2210" t="s">
        <v>12953</v>
      </c>
      <c r="D2210" t="s">
        <v>12959</v>
      </c>
      <c r="E2210" t="s">
        <v>9680</v>
      </c>
      <c r="F2210" t="s">
        <v>9646</v>
      </c>
      <c r="G2210" t="s">
        <v>1255</v>
      </c>
      <c r="H2210" t="s">
        <v>1255</v>
      </c>
      <c r="I2210" t="s">
        <v>1255</v>
      </c>
      <c r="J2210" t="s">
        <v>1255</v>
      </c>
      <c r="K2210" t="s">
        <v>1255</v>
      </c>
      <c r="L2210" t="s">
        <v>1255</v>
      </c>
      <c r="M2210" t="s">
        <v>1255</v>
      </c>
      <c r="N2210" t="s">
        <v>1255</v>
      </c>
      <c r="O2210" t="s">
        <v>1255</v>
      </c>
      <c r="P2210" t="s">
        <v>1255</v>
      </c>
    </row>
    <row r="2211" spans="1:16">
      <c r="A2211" t="s">
        <v>1255</v>
      </c>
      <c r="B2211" t="s">
        <v>1255</v>
      </c>
      <c r="C2211" t="s">
        <v>12953</v>
      </c>
      <c r="D2211" t="s">
        <v>12960</v>
      </c>
      <c r="E2211" t="s">
        <v>12278</v>
      </c>
      <c r="F2211" t="s">
        <v>9646</v>
      </c>
      <c r="G2211" t="s">
        <v>1255</v>
      </c>
      <c r="H2211" t="s">
        <v>1255</v>
      </c>
      <c r="I2211" t="s">
        <v>1255</v>
      </c>
      <c r="J2211" t="s">
        <v>1255</v>
      </c>
      <c r="K2211" t="s">
        <v>1255</v>
      </c>
      <c r="L2211" t="s">
        <v>1255</v>
      </c>
      <c r="M2211" t="s">
        <v>1255</v>
      </c>
      <c r="N2211" t="s">
        <v>1255</v>
      </c>
      <c r="O2211" t="s">
        <v>1255</v>
      </c>
      <c r="P2211" t="s">
        <v>1255</v>
      </c>
    </row>
    <row r="2212" spans="1:16">
      <c r="A2212" t="s">
        <v>1255</v>
      </c>
      <c r="B2212" t="s">
        <v>1255</v>
      </c>
      <c r="C2212" t="s">
        <v>12953</v>
      </c>
      <c r="D2212" t="s">
        <v>12961</v>
      </c>
      <c r="E2212" t="s">
        <v>9730</v>
      </c>
      <c r="F2212" t="s">
        <v>1255</v>
      </c>
      <c r="G2212" t="s">
        <v>1255</v>
      </c>
      <c r="H2212" t="s">
        <v>1255</v>
      </c>
      <c r="I2212" t="s">
        <v>1255</v>
      </c>
      <c r="J2212" t="s">
        <v>1255</v>
      </c>
      <c r="K2212" t="s">
        <v>1255</v>
      </c>
      <c r="L2212" t="s">
        <v>1255</v>
      </c>
      <c r="M2212" t="s">
        <v>1255</v>
      </c>
      <c r="N2212" t="s">
        <v>1255</v>
      </c>
      <c r="O2212" t="s">
        <v>1255</v>
      </c>
      <c r="P2212" t="s">
        <v>1255</v>
      </c>
    </row>
    <row r="2213" spans="1:16">
      <c r="A2213" t="s">
        <v>1255</v>
      </c>
      <c r="B2213" t="s">
        <v>1255</v>
      </c>
      <c r="C2213" t="s">
        <v>12953</v>
      </c>
      <c r="D2213" t="s">
        <v>12962</v>
      </c>
      <c r="E2213" t="s">
        <v>9828</v>
      </c>
      <c r="F2213" t="s">
        <v>9646</v>
      </c>
      <c r="G2213" t="s">
        <v>1255</v>
      </c>
      <c r="H2213" t="s">
        <v>1255</v>
      </c>
      <c r="I2213" t="s">
        <v>1255</v>
      </c>
      <c r="J2213" t="s">
        <v>1255</v>
      </c>
      <c r="K2213" t="s">
        <v>1255</v>
      </c>
      <c r="L2213" t="s">
        <v>1255</v>
      </c>
      <c r="M2213" t="s">
        <v>1255</v>
      </c>
      <c r="N2213" t="s">
        <v>1255</v>
      </c>
      <c r="O2213" t="s">
        <v>1255</v>
      </c>
      <c r="P2213" t="s">
        <v>1255</v>
      </c>
    </row>
    <row r="2214" spans="1:16">
      <c r="A2214" t="s">
        <v>1255</v>
      </c>
      <c r="B2214" t="s">
        <v>5103</v>
      </c>
      <c r="C2214" t="s">
        <v>12963</v>
      </c>
      <c r="D2214" t="s">
        <v>12964</v>
      </c>
      <c r="E2214" t="s">
        <v>9645</v>
      </c>
      <c r="F2214" t="s">
        <v>1255</v>
      </c>
      <c r="G2214" t="s">
        <v>1255</v>
      </c>
      <c r="H2214" t="s">
        <v>1255</v>
      </c>
      <c r="I2214" t="s">
        <v>1255</v>
      </c>
      <c r="J2214" t="s">
        <v>1255</v>
      </c>
      <c r="K2214" t="s">
        <v>1255</v>
      </c>
      <c r="L2214" t="s">
        <v>1255</v>
      </c>
      <c r="M2214" t="s">
        <v>1255</v>
      </c>
      <c r="N2214" t="s">
        <v>1255</v>
      </c>
      <c r="O2214" t="s">
        <v>1255</v>
      </c>
      <c r="P2214" t="s">
        <v>1255</v>
      </c>
    </row>
    <row r="2215" spans="1:16">
      <c r="A2215" t="s">
        <v>1255</v>
      </c>
      <c r="B2215" t="s">
        <v>8874</v>
      </c>
      <c r="C2215" t="s">
        <v>12963</v>
      </c>
      <c r="D2215" t="s">
        <v>12965</v>
      </c>
      <c r="E2215" t="s">
        <v>9730</v>
      </c>
      <c r="F2215" t="s">
        <v>9646</v>
      </c>
      <c r="G2215" t="s">
        <v>1255</v>
      </c>
      <c r="H2215" t="s">
        <v>1255</v>
      </c>
      <c r="I2215" t="s">
        <v>1255</v>
      </c>
      <c r="J2215" t="s">
        <v>1255</v>
      </c>
      <c r="K2215" t="s">
        <v>1255</v>
      </c>
      <c r="L2215" t="s">
        <v>1255</v>
      </c>
      <c r="M2215" t="s">
        <v>1255</v>
      </c>
      <c r="N2215" t="s">
        <v>1255</v>
      </c>
      <c r="O2215" t="s">
        <v>1255</v>
      </c>
      <c r="P2215" t="s">
        <v>1255</v>
      </c>
    </row>
    <row r="2216" spans="1:16">
      <c r="A2216" t="s">
        <v>1255</v>
      </c>
      <c r="B2216" t="s">
        <v>8766</v>
      </c>
      <c r="C2216" t="s">
        <v>12963</v>
      </c>
      <c r="D2216" t="s">
        <v>12966</v>
      </c>
      <c r="E2216" t="s">
        <v>11915</v>
      </c>
      <c r="F2216" t="s">
        <v>9646</v>
      </c>
      <c r="G2216" t="s">
        <v>1255</v>
      </c>
      <c r="H2216" t="s">
        <v>1255</v>
      </c>
      <c r="I2216" t="s">
        <v>1255</v>
      </c>
      <c r="J2216" t="s">
        <v>1255</v>
      </c>
      <c r="K2216" t="s">
        <v>1255</v>
      </c>
      <c r="L2216" t="s">
        <v>1255</v>
      </c>
      <c r="M2216" t="s">
        <v>1255</v>
      </c>
      <c r="N2216" t="s">
        <v>1255</v>
      </c>
      <c r="O2216" t="s">
        <v>1255</v>
      </c>
      <c r="P2216" t="s">
        <v>1255</v>
      </c>
    </row>
    <row r="2217" spans="1:16">
      <c r="A2217" t="s">
        <v>1255</v>
      </c>
      <c r="B2217" t="s">
        <v>8767</v>
      </c>
      <c r="C2217" t="s">
        <v>12963</v>
      </c>
      <c r="D2217" t="s">
        <v>12967</v>
      </c>
      <c r="E2217" t="s">
        <v>12968</v>
      </c>
      <c r="F2217" t="s">
        <v>1255</v>
      </c>
      <c r="G2217" t="s">
        <v>1255</v>
      </c>
      <c r="H2217" t="s">
        <v>1255</v>
      </c>
      <c r="I2217" t="s">
        <v>1255</v>
      </c>
      <c r="J2217" t="s">
        <v>1255</v>
      </c>
      <c r="K2217" t="s">
        <v>1255</v>
      </c>
      <c r="L2217" t="s">
        <v>1255</v>
      </c>
      <c r="M2217" t="s">
        <v>1255</v>
      </c>
      <c r="N2217" t="s">
        <v>1255</v>
      </c>
      <c r="O2217" t="s">
        <v>1255</v>
      </c>
      <c r="P2217" t="s">
        <v>1255</v>
      </c>
    </row>
    <row r="2218" spans="1:16">
      <c r="A2218" t="s">
        <v>1255</v>
      </c>
      <c r="B2218" t="s">
        <v>1255</v>
      </c>
      <c r="C2218" t="s">
        <v>12969</v>
      </c>
      <c r="D2218" t="s">
        <v>12970</v>
      </c>
      <c r="E2218" t="s">
        <v>9813</v>
      </c>
      <c r="F2218" t="s">
        <v>9646</v>
      </c>
      <c r="G2218" t="s">
        <v>1255</v>
      </c>
      <c r="H2218" t="s">
        <v>1255</v>
      </c>
      <c r="I2218" t="s">
        <v>1255</v>
      </c>
      <c r="J2218" t="s">
        <v>1255</v>
      </c>
      <c r="K2218" t="s">
        <v>1255</v>
      </c>
      <c r="L2218" t="s">
        <v>1255</v>
      </c>
      <c r="M2218" t="s">
        <v>1255</v>
      </c>
      <c r="N2218" t="s">
        <v>1255</v>
      </c>
      <c r="O2218" t="s">
        <v>1255</v>
      </c>
      <c r="P2218" t="s">
        <v>1255</v>
      </c>
    </row>
    <row r="2219" spans="1:16">
      <c r="A2219" t="s">
        <v>1255</v>
      </c>
      <c r="B2219" t="s">
        <v>8874</v>
      </c>
      <c r="C2219" t="s">
        <v>12969</v>
      </c>
      <c r="D2219" t="s">
        <v>12971</v>
      </c>
      <c r="E2219" t="s">
        <v>9680</v>
      </c>
      <c r="F2219" t="s">
        <v>9646</v>
      </c>
      <c r="G2219" t="s">
        <v>1255</v>
      </c>
      <c r="H2219" t="s">
        <v>1255</v>
      </c>
      <c r="I2219" t="s">
        <v>1255</v>
      </c>
      <c r="J2219" t="s">
        <v>1255</v>
      </c>
      <c r="K2219" t="s">
        <v>1255</v>
      </c>
      <c r="L2219" t="s">
        <v>1255</v>
      </c>
      <c r="M2219" t="s">
        <v>1255</v>
      </c>
      <c r="N2219" t="s">
        <v>1255</v>
      </c>
      <c r="O2219" t="s">
        <v>1255</v>
      </c>
      <c r="P2219" t="s">
        <v>1255</v>
      </c>
    </row>
    <row r="2220" spans="1:16">
      <c r="A2220" t="s">
        <v>1255</v>
      </c>
      <c r="B2220" t="s">
        <v>8766</v>
      </c>
      <c r="C2220" t="s">
        <v>12969</v>
      </c>
      <c r="D2220" t="s">
        <v>12972</v>
      </c>
      <c r="E2220" t="s">
        <v>9813</v>
      </c>
      <c r="F2220" t="s">
        <v>1255</v>
      </c>
      <c r="G2220" t="s">
        <v>1255</v>
      </c>
      <c r="H2220" t="s">
        <v>1255</v>
      </c>
      <c r="I2220" t="s">
        <v>1255</v>
      </c>
      <c r="J2220" t="s">
        <v>1255</v>
      </c>
      <c r="K2220" t="s">
        <v>1255</v>
      </c>
      <c r="L2220" t="s">
        <v>1255</v>
      </c>
      <c r="M2220" t="s">
        <v>1255</v>
      </c>
      <c r="N2220" t="s">
        <v>1255</v>
      </c>
      <c r="O2220" t="s">
        <v>1255</v>
      </c>
      <c r="P2220" t="s">
        <v>1255</v>
      </c>
    </row>
    <row r="2221" spans="1:16">
      <c r="A2221" t="s">
        <v>1255</v>
      </c>
      <c r="B2221" t="s">
        <v>5103</v>
      </c>
      <c r="C2221" t="s">
        <v>12963</v>
      </c>
      <c r="D2221" t="s">
        <v>12973</v>
      </c>
      <c r="E2221" t="s">
        <v>9730</v>
      </c>
      <c r="F2221" t="s">
        <v>9646</v>
      </c>
      <c r="G2221" t="s">
        <v>1255</v>
      </c>
      <c r="H2221" t="s">
        <v>1255</v>
      </c>
      <c r="I2221" t="s">
        <v>1255</v>
      </c>
      <c r="J2221" t="s">
        <v>1255</v>
      </c>
      <c r="K2221" t="s">
        <v>1255</v>
      </c>
      <c r="L2221" t="s">
        <v>1255</v>
      </c>
      <c r="M2221" t="s">
        <v>1255</v>
      </c>
      <c r="N2221" t="s">
        <v>1255</v>
      </c>
      <c r="O2221" t="s">
        <v>1255</v>
      </c>
      <c r="P2221" t="s">
        <v>1255</v>
      </c>
    </row>
    <row r="2222" spans="1:16">
      <c r="A2222" t="s">
        <v>1255</v>
      </c>
      <c r="B2222" t="s">
        <v>8874</v>
      </c>
      <c r="C2222" t="s">
        <v>12963</v>
      </c>
      <c r="D2222" t="s">
        <v>12974</v>
      </c>
      <c r="E2222" t="s">
        <v>9645</v>
      </c>
      <c r="F2222" t="s">
        <v>9646</v>
      </c>
      <c r="G2222" t="s">
        <v>1255</v>
      </c>
      <c r="H2222" t="s">
        <v>1255</v>
      </c>
      <c r="I2222" t="s">
        <v>1255</v>
      </c>
      <c r="J2222" t="s">
        <v>1255</v>
      </c>
      <c r="K2222" t="s">
        <v>1255</v>
      </c>
      <c r="L2222" t="s">
        <v>1255</v>
      </c>
      <c r="M2222" t="s">
        <v>1255</v>
      </c>
      <c r="N2222" t="s">
        <v>1255</v>
      </c>
      <c r="O2222" t="s">
        <v>1255</v>
      </c>
      <c r="P2222" t="s">
        <v>1255</v>
      </c>
    </row>
    <row r="2223" spans="1:16">
      <c r="A2223" t="s">
        <v>1255</v>
      </c>
      <c r="B2223" t="s">
        <v>8766</v>
      </c>
      <c r="C2223" t="s">
        <v>12963</v>
      </c>
      <c r="D2223" t="s">
        <v>12975</v>
      </c>
      <c r="E2223" t="s">
        <v>9645</v>
      </c>
      <c r="F2223" t="s">
        <v>9646</v>
      </c>
      <c r="G2223" t="s">
        <v>1255</v>
      </c>
      <c r="H2223" t="s">
        <v>1255</v>
      </c>
      <c r="I2223" t="s">
        <v>1255</v>
      </c>
      <c r="J2223" t="s">
        <v>1255</v>
      </c>
      <c r="K2223" t="s">
        <v>1255</v>
      </c>
      <c r="L2223" t="s">
        <v>1255</v>
      </c>
      <c r="M2223" t="s">
        <v>1255</v>
      </c>
      <c r="N2223" t="s">
        <v>1255</v>
      </c>
      <c r="O2223" t="s">
        <v>1255</v>
      </c>
      <c r="P2223" t="s">
        <v>1255</v>
      </c>
    </row>
    <row r="2224" spans="1:16">
      <c r="A2224" t="s">
        <v>1255</v>
      </c>
      <c r="B2224" t="s">
        <v>1255</v>
      </c>
      <c r="C2224" t="s">
        <v>12969</v>
      </c>
      <c r="D2224" t="s">
        <v>12976</v>
      </c>
      <c r="E2224" t="s">
        <v>9646</v>
      </c>
      <c r="F2224" t="s">
        <v>12977</v>
      </c>
      <c r="G2224" t="s">
        <v>1255</v>
      </c>
      <c r="H2224" t="s">
        <v>1255</v>
      </c>
      <c r="I2224" t="s">
        <v>1255</v>
      </c>
      <c r="J2224" t="s">
        <v>1255</v>
      </c>
      <c r="K2224" t="s">
        <v>1255</v>
      </c>
      <c r="L2224" t="s">
        <v>1255</v>
      </c>
      <c r="M2224" t="s">
        <v>1255</v>
      </c>
      <c r="N2224" t="s">
        <v>1255</v>
      </c>
      <c r="O2224" t="s">
        <v>1255</v>
      </c>
      <c r="P2224" t="s">
        <v>1255</v>
      </c>
    </row>
    <row r="2225" spans="1:16">
      <c r="A2225" t="s">
        <v>1255</v>
      </c>
      <c r="B2225" t="s">
        <v>1255</v>
      </c>
      <c r="C2225" t="s">
        <v>12969</v>
      </c>
      <c r="D2225" t="s">
        <v>12978</v>
      </c>
      <c r="E2225" t="s">
        <v>9646</v>
      </c>
      <c r="F2225" t="s">
        <v>12979</v>
      </c>
      <c r="G2225" t="s">
        <v>1255</v>
      </c>
      <c r="H2225" t="s">
        <v>1255</v>
      </c>
      <c r="I2225" t="s">
        <v>1255</v>
      </c>
      <c r="J2225" t="s">
        <v>1255</v>
      </c>
      <c r="K2225" t="s">
        <v>1255</v>
      </c>
      <c r="L2225" t="s">
        <v>1255</v>
      </c>
      <c r="M2225" t="s">
        <v>1255</v>
      </c>
      <c r="N2225" t="s">
        <v>1255</v>
      </c>
      <c r="O2225" t="s">
        <v>1255</v>
      </c>
      <c r="P2225" t="s">
        <v>1255</v>
      </c>
    </row>
    <row r="2226" spans="1:16">
      <c r="A2226" t="s">
        <v>1255</v>
      </c>
      <c r="B2226" t="s">
        <v>1255</v>
      </c>
      <c r="C2226" t="s">
        <v>12980</v>
      </c>
      <c r="D2226" t="s">
        <v>12981</v>
      </c>
      <c r="E2226" t="s">
        <v>9646</v>
      </c>
      <c r="F2226" t="s">
        <v>11013</v>
      </c>
      <c r="G2226" t="s">
        <v>1255</v>
      </c>
      <c r="H2226" t="s">
        <v>1255</v>
      </c>
      <c r="I2226" t="s">
        <v>1255</v>
      </c>
      <c r="J2226" t="s">
        <v>1255</v>
      </c>
      <c r="K2226" t="s">
        <v>1255</v>
      </c>
      <c r="L2226" t="s">
        <v>1255</v>
      </c>
      <c r="M2226" t="s">
        <v>1255</v>
      </c>
      <c r="N2226" t="s">
        <v>1255</v>
      </c>
      <c r="O2226" t="s">
        <v>1255</v>
      </c>
      <c r="P2226" t="s">
        <v>1255</v>
      </c>
    </row>
    <row r="2227" spans="1:16">
      <c r="A2227" t="s">
        <v>1255</v>
      </c>
      <c r="B2227" t="s">
        <v>1255</v>
      </c>
      <c r="C2227" t="s">
        <v>12982</v>
      </c>
      <c r="D2227" t="s">
        <v>12983</v>
      </c>
      <c r="E2227" t="s">
        <v>9684</v>
      </c>
      <c r="F2227" t="s">
        <v>1255</v>
      </c>
      <c r="G2227" t="s">
        <v>1255</v>
      </c>
      <c r="H2227" t="s">
        <v>1255</v>
      </c>
      <c r="I2227" t="s">
        <v>1255</v>
      </c>
      <c r="J2227" t="s">
        <v>1255</v>
      </c>
      <c r="K2227" t="s">
        <v>1255</v>
      </c>
      <c r="L2227" t="s">
        <v>1255</v>
      </c>
      <c r="M2227" t="s">
        <v>1255</v>
      </c>
      <c r="N2227" t="s">
        <v>1255</v>
      </c>
      <c r="O2227" t="s">
        <v>1255</v>
      </c>
      <c r="P2227" t="s">
        <v>1255</v>
      </c>
    </row>
    <row r="2228" spans="1:16">
      <c r="A2228" t="s">
        <v>1255</v>
      </c>
      <c r="B2228" t="s">
        <v>1255</v>
      </c>
      <c r="C2228" t="s">
        <v>12984</v>
      </c>
      <c r="D2228" t="s">
        <v>12985</v>
      </c>
      <c r="E2228" t="s">
        <v>9684</v>
      </c>
      <c r="F2228" t="s">
        <v>1255</v>
      </c>
      <c r="G2228" t="s">
        <v>1255</v>
      </c>
      <c r="H2228" t="s">
        <v>1255</v>
      </c>
      <c r="I2228" t="s">
        <v>1255</v>
      </c>
      <c r="J2228" t="s">
        <v>1255</v>
      </c>
      <c r="K2228" t="s">
        <v>1255</v>
      </c>
      <c r="L2228" t="s">
        <v>1255</v>
      </c>
      <c r="M2228" t="s">
        <v>1255</v>
      </c>
      <c r="N2228" t="s">
        <v>1255</v>
      </c>
      <c r="O2228" t="s">
        <v>1255</v>
      </c>
      <c r="P2228" t="s">
        <v>1255</v>
      </c>
    </row>
    <row r="2229" spans="1:16">
      <c r="A2229" t="s">
        <v>1255</v>
      </c>
      <c r="B2229" t="s">
        <v>1255</v>
      </c>
      <c r="C2229" t="s">
        <v>12984</v>
      </c>
      <c r="D2229" t="s">
        <v>12986</v>
      </c>
      <c r="E2229" t="s">
        <v>11123</v>
      </c>
      <c r="F2229" t="s">
        <v>1255</v>
      </c>
      <c r="G2229" t="s">
        <v>1255</v>
      </c>
      <c r="H2229" t="s">
        <v>1255</v>
      </c>
      <c r="I2229" t="s">
        <v>1255</v>
      </c>
      <c r="J2229" t="s">
        <v>1255</v>
      </c>
      <c r="K2229" t="s">
        <v>1255</v>
      </c>
      <c r="L2229" t="s">
        <v>1255</v>
      </c>
      <c r="M2229" t="s">
        <v>1255</v>
      </c>
      <c r="N2229" t="s">
        <v>1255</v>
      </c>
      <c r="O2229" t="s">
        <v>1255</v>
      </c>
      <c r="P2229" t="s">
        <v>1255</v>
      </c>
    </row>
    <row r="2230" spans="1:16">
      <c r="A2230" t="s">
        <v>1255</v>
      </c>
      <c r="B2230" t="s">
        <v>1255</v>
      </c>
      <c r="C2230" t="s">
        <v>12987</v>
      </c>
      <c r="D2230" t="s">
        <v>12988</v>
      </c>
      <c r="E2230" t="s">
        <v>9835</v>
      </c>
      <c r="F2230" t="s">
        <v>1255</v>
      </c>
      <c r="G2230" t="s">
        <v>1255</v>
      </c>
      <c r="H2230" t="s">
        <v>1255</v>
      </c>
      <c r="I2230" t="s">
        <v>1255</v>
      </c>
      <c r="J2230" t="s">
        <v>1255</v>
      </c>
      <c r="K2230" t="s">
        <v>1255</v>
      </c>
      <c r="L2230" t="s">
        <v>1255</v>
      </c>
      <c r="M2230" t="s">
        <v>1255</v>
      </c>
      <c r="N2230" t="s">
        <v>1255</v>
      </c>
      <c r="O2230" t="s">
        <v>1255</v>
      </c>
      <c r="P2230" t="s">
        <v>1255</v>
      </c>
    </row>
    <row r="2231" spans="1:16">
      <c r="A2231" t="s">
        <v>1255</v>
      </c>
      <c r="B2231" t="s">
        <v>1255</v>
      </c>
      <c r="C2231" t="s">
        <v>12989</v>
      </c>
      <c r="D2231" t="s">
        <v>12990</v>
      </c>
      <c r="E2231" t="s">
        <v>9813</v>
      </c>
      <c r="F2231" t="s">
        <v>1255</v>
      </c>
      <c r="G2231" t="s">
        <v>1255</v>
      </c>
      <c r="H2231" t="s">
        <v>1255</v>
      </c>
      <c r="I2231" t="s">
        <v>1255</v>
      </c>
      <c r="J2231" t="s">
        <v>1255</v>
      </c>
      <c r="K2231" t="s">
        <v>1255</v>
      </c>
      <c r="L2231" t="s">
        <v>1255</v>
      </c>
      <c r="M2231" t="s">
        <v>1255</v>
      </c>
      <c r="N2231" t="s">
        <v>1255</v>
      </c>
      <c r="O2231" t="s">
        <v>1255</v>
      </c>
      <c r="P2231" t="s">
        <v>1255</v>
      </c>
    </row>
    <row r="2232" spans="1:16">
      <c r="A2232" t="s">
        <v>1255</v>
      </c>
      <c r="B2232" t="s">
        <v>1255</v>
      </c>
      <c r="C2232" t="s">
        <v>12991</v>
      </c>
      <c r="D2232" t="s">
        <v>12992</v>
      </c>
      <c r="E2232" t="s">
        <v>11202</v>
      </c>
      <c r="F2232" t="s">
        <v>1255</v>
      </c>
      <c r="G2232" t="s">
        <v>1255</v>
      </c>
      <c r="H2232" t="s">
        <v>1255</v>
      </c>
      <c r="I2232" t="s">
        <v>1255</v>
      </c>
      <c r="J2232" t="s">
        <v>1255</v>
      </c>
      <c r="K2232" t="s">
        <v>1255</v>
      </c>
      <c r="L2232" t="s">
        <v>1255</v>
      </c>
      <c r="M2232" t="s">
        <v>1255</v>
      </c>
      <c r="N2232" t="s">
        <v>1255</v>
      </c>
      <c r="O2232" t="s">
        <v>1255</v>
      </c>
      <c r="P2232" t="s">
        <v>1255</v>
      </c>
    </row>
    <row r="2233" spans="1:16">
      <c r="A2233" t="s">
        <v>1255</v>
      </c>
      <c r="B2233" t="s">
        <v>1255</v>
      </c>
      <c r="C2233" t="s">
        <v>12987</v>
      </c>
      <c r="D2233" t="s">
        <v>12993</v>
      </c>
      <c r="E2233" t="s">
        <v>10187</v>
      </c>
      <c r="F2233" t="s">
        <v>1255</v>
      </c>
      <c r="G2233" t="s">
        <v>1255</v>
      </c>
      <c r="H2233" t="s">
        <v>1255</v>
      </c>
      <c r="I2233" t="s">
        <v>1255</v>
      </c>
      <c r="J2233" t="s">
        <v>1255</v>
      </c>
      <c r="K2233" t="s">
        <v>1255</v>
      </c>
      <c r="L2233" t="s">
        <v>1255</v>
      </c>
      <c r="M2233" t="s">
        <v>1255</v>
      </c>
      <c r="N2233" t="s">
        <v>1255</v>
      </c>
      <c r="O2233" t="s">
        <v>1255</v>
      </c>
      <c r="P2233" t="s">
        <v>1255</v>
      </c>
    </row>
    <row r="2234" spans="1:16">
      <c r="A2234" t="s">
        <v>1255</v>
      </c>
      <c r="B2234" t="s">
        <v>1255</v>
      </c>
      <c r="C2234" t="s">
        <v>12994</v>
      </c>
      <c r="D2234" t="s">
        <v>12995</v>
      </c>
      <c r="E2234" t="s">
        <v>9835</v>
      </c>
      <c r="F2234" t="s">
        <v>1255</v>
      </c>
      <c r="G2234" t="s">
        <v>1255</v>
      </c>
      <c r="H2234" t="s">
        <v>1255</v>
      </c>
      <c r="I2234" t="s">
        <v>1255</v>
      </c>
      <c r="J2234" t="s">
        <v>1255</v>
      </c>
      <c r="K2234" t="s">
        <v>1255</v>
      </c>
      <c r="L2234" t="s">
        <v>1255</v>
      </c>
      <c r="M2234" t="s">
        <v>1255</v>
      </c>
      <c r="N2234" t="s">
        <v>1255</v>
      </c>
      <c r="O2234" t="s">
        <v>1255</v>
      </c>
      <c r="P2234" t="s">
        <v>1255</v>
      </c>
    </row>
    <row r="2235" spans="1:16">
      <c r="A2235" t="s">
        <v>1255</v>
      </c>
      <c r="B2235" t="s">
        <v>1255</v>
      </c>
      <c r="C2235" t="s">
        <v>12996</v>
      </c>
      <c r="D2235" t="s">
        <v>12997</v>
      </c>
      <c r="E2235" t="s">
        <v>9646</v>
      </c>
      <c r="F2235" t="s">
        <v>12659</v>
      </c>
      <c r="G2235" t="s">
        <v>1255</v>
      </c>
      <c r="H2235" t="s">
        <v>1255</v>
      </c>
      <c r="I2235" t="s">
        <v>1255</v>
      </c>
      <c r="J2235" t="s">
        <v>1255</v>
      </c>
      <c r="K2235" t="s">
        <v>1255</v>
      </c>
      <c r="L2235" t="s">
        <v>1255</v>
      </c>
      <c r="M2235" t="s">
        <v>1255</v>
      </c>
      <c r="N2235" t="s">
        <v>1255</v>
      </c>
      <c r="O2235" t="s">
        <v>1255</v>
      </c>
      <c r="P2235" t="s">
        <v>1255</v>
      </c>
    </row>
    <row r="2236" spans="1:16">
      <c r="A2236" t="s">
        <v>1255</v>
      </c>
      <c r="B2236" t="s">
        <v>1255</v>
      </c>
      <c r="C2236" t="s">
        <v>12991</v>
      </c>
      <c r="D2236" t="s">
        <v>12998</v>
      </c>
      <c r="E2236" t="s">
        <v>9680</v>
      </c>
      <c r="F2236" t="s">
        <v>9646</v>
      </c>
      <c r="G2236" t="s">
        <v>1255</v>
      </c>
      <c r="H2236" t="s">
        <v>1255</v>
      </c>
      <c r="I2236" t="s">
        <v>1255</v>
      </c>
      <c r="J2236" t="s">
        <v>1255</v>
      </c>
      <c r="K2236" t="s">
        <v>1255</v>
      </c>
      <c r="L2236" t="s">
        <v>1255</v>
      </c>
      <c r="M2236" t="s">
        <v>1255</v>
      </c>
      <c r="N2236" t="s">
        <v>1255</v>
      </c>
      <c r="O2236" t="s">
        <v>1255</v>
      </c>
      <c r="P2236" t="s">
        <v>1255</v>
      </c>
    </row>
    <row r="2237" spans="1:16">
      <c r="A2237" t="s">
        <v>1255</v>
      </c>
      <c r="B2237" t="s">
        <v>1255</v>
      </c>
      <c r="C2237" t="s">
        <v>12991</v>
      </c>
      <c r="D2237" t="s">
        <v>12999</v>
      </c>
      <c r="E2237" t="s">
        <v>9680</v>
      </c>
      <c r="F2237" t="s">
        <v>1255</v>
      </c>
      <c r="G2237" t="s">
        <v>1255</v>
      </c>
      <c r="H2237" t="s">
        <v>1255</v>
      </c>
      <c r="I2237" t="s">
        <v>1255</v>
      </c>
      <c r="J2237" t="s">
        <v>1255</v>
      </c>
      <c r="K2237" t="s">
        <v>1255</v>
      </c>
      <c r="L2237" t="s">
        <v>1255</v>
      </c>
      <c r="M2237" t="s">
        <v>1255</v>
      </c>
      <c r="N2237" t="s">
        <v>1255</v>
      </c>
      <c r="O2237" t="s">
        <v>1255</v>
      </c>
      <c r="P2237" t="s">
        <v>1255</v>
      </c>
    </row>
    <row r="2238" spans="1:16">
      <c r="A2238" t="s">
        <v>1255</v>
      </c>
      <c r="B2238" t="s">
        <v>1255</v>
      </c>
      <c r="C2238" t="s">
        <v>12991</v>
      </c>
      <c r="D2238" t="s">
        <v>13000</v>
      </c>
      <c r="E2238" t="s">
        <v>9646</v>
      </c>
      <c r="F2238" t="s">
        <v>12338</v>
      </c>
      <c r="G2238" t="s">
        <v>1255</v>
      </c>
      <c r="H2238" t="s">
        <v>1255</v>
      </c>
      <c r="I2238" t="s">
        <v>1255</v>
      </c>
      <c r="J2238" t="s">
        <v>1255</v>
      </c>
      <c r="K2238" t="s">
        <v>1255</v>
      </c>
      <c r="L2238" t="s">
        <v>1255</v>
      </c>
      <c r="M2238" t="s">
        <v>1255</v>
      </c>
      <c r="N2238" t="s">
        <v>1255</v>
      </c>
      <c r="O2238" t="s">
        <v>1255</v>
      </c>
      <c r="P2238" t="s">
        <v>1255</v>
      </c>
    </row>
    <row r="2239" spans="1:16">
      <c r="A2239" t="s">
        <v>1255</v>
      </c>
      <c r="B2239" t="s">
        <v>1255</v>
      </c>
      <c r="C2239" t="s">
        <v>12991</v>
      </c>
      <c r="D2239" t="s">
        <v>13001</v>
      </c>
      <c r="E2239" t="s">
        <v>9653</v>
      </c>
      <c r="F2239" t="s">
        <v>1255</v>
      </c>
      <c r="G2239" t="s">
        <v>1255</v>
      </c>
      <c r="H2239" t="s">
        <v>1255</v>
      </c>
      <c r="I2239" t="s">
        <v>1255</v>
      </c>
      <c r="J2239" t="s">
        <v>1255</v>
      </c>
      <c r="K2239" t="s">
        <v>1255</v>
      </c>
      <c r="L2239" t="s">
        <v>1255</v>
      </c>
      <c r="M2239" t="s">
        <v>1255</v>
      </c>
      <c r="N2239" t="s">
        <v>1255</v>
      </c>
      <c r="O2239" t="s">
        <v>1255</v>
      </c>
      <c r="P2239" t="s">
        <v>1255</v>
      </c>
    </row>
    <row r="2240" spans="1:16">
      <c r="A2240" t="s">
        <v>1255</v>
      </c>
      <c r="B2240" t="s">
        <v>1255</v>
      </c>
      <c r="C2240" t="s">
        <v>13002</v>
      </c>
      <c r="D2240" t="s">
        <v>13003</v>
      </c>
      <c r="E2240" t="s">
        <v>9680</v>
      </c>
      <c r="F2240" t="s">
        <v>1255</v>
      </c>
      <c r="G2240" t="s">
        <v>1255</v>
      </c>
      <c r="H2240" t="s">
        <v>1255</v>
      </c>
      <c r="I2240" t="s">
        <v>1255</v>
      </c>
      <c r="J2240" t="s">
        <v>1255</v>
      </c>
      <c r="K2240" t="s">
        <v>1255</v>
      </c>
      <c r="L2240" t="s">
        <v>1255</v>
      </c>
      <c r="M2240" t="s">
        <v>1255</v>
      </c>
      <c r="N2240" t="s">
        <v>1255</v>
      </c>
      <c r="O2240" t="s">
        <v>1255</v>
      </c>
      <c r="P2240" t="s">
        <v>1255</v>
      </c>
    </row>
    <row r="2241" spans="1:16">
      <c r="A2241" t="s">
        <v>1255</v>
      </c>
      <c r="B2241" t="s">
        <v>1255</v>
      </c>
      <c r="C2241" t="s">
        <v>13004</v>
      </c>
      <c r="D2241" t="s">
        <v>13005</v>
      </c>
      <c r="E2241" t="s">
        <v>12028</v>
      </c>
      <c r="F2241" t="s">
        <v>1255</v>
      </c>
      <c r="G2241" t="s">
        <v>1255</v>
      </c>
      <c r="H2241" t="s">
        <v>1255</v>
      </c>
      <c r="I2241" t="s">
        <v>1255</v>
      </c>
      <c r="J2241" t="s">
        <v>1255</v>
      </c>
      <c r="K2241" t="s">
        <v>1255</v>
      </c>
      <c r="L2241" t="s">
        <v>1255</v>
      </c>
      <c r="M2241" t="s">
        <v>1255</v>
      </c>
      <c r="N2241" t="s">
        <v>1255</v>
      </c>
      <c r="O2241" t="s">
        <v>1255</v>
      </c>
      <c r="P2241" t="s">
        <v>1255</v>
      </c>
    </row>
    <row r="2242" spans="1:16">
      <c r="A2242" t="s">
        <v>1255</v>
      </c>
      <c r="B2242" t="s">
        <v>1255</v>
      </c>
      <c r="C2242" t="s">
        <v>12989</v>
      </c>
      <c r="D2242" t="s">
        <v>13006</v>
      </c>
      <c r="E2242" t="s">
        <v>9874</v>
      </c>
      <c r="F2242" t="s">
        <v>9646</v>
      </c>
      <c r="G2242" t="s">
        <v>1255</v>
      </c>
      <c r="H2242" t="s">
        <v>1255</v>
      </c>
      <c r="I2242" t="s">
        <v>1255</v>
      </c>
      <c r="J2242" t="s">
        <v>1255</v>
      </c>
      <c r="K2242" t="s">
        <v>1255</v>
      </c>
      <c r="L2242" t="s">
        <v>1255</v>
      </c>
      <c r="M2242" t="s">
        <v>1255</v>
      </c>
      <c r="N2242" t="s">
        <v>1255</v>
      </c>
      <c r="O2242" t="s">
        <v>1255</v>
      </c>
      <c r="P2242" t="s">
        <v>1255</v>
      </c>
    </row>
    <row r="2243" spans="1:16">
      <c r="A2243" t="s">
        <v>1255</v>
      </c>
      <c r="B2243" t="s">
        <v>1255</v>
      </c>
      <c r="C2243" t="s">
        <v>12989</v>
      </c>
      <c r="D2243" t="s">
        <v>13007</v>
      </c>
      <c r="E2243" t="s">
        <v>9998</v>
      </c>
      <c r="F2243" t="s">
        <v>9646</v>
      </c>
      <c r="G2243" t="s">
        <v>1255</v>
      </c>
      <c r="H2243" t="s">
        <v>1255</v>
      </c>
      <c r="I2243" t="s">
        <v>1255</v>
      </c>
      <c r="J2243" t="s">
        <v>1255</v>
      </c>
      <c r="K2243" t="s">
        <v>1255</v>
      </c>
      <c r="L2243" t="s">
        <v>1255</v>
      </c>
      <c r="M2243" t="s">
        <v>1255</v>
      </c>
      <c r="N2243" t="s">
        <v>1255</v>
      </c>
      <c r="O2243" t="s">
        <v>1255</v>
      </c>
      <c r="P2243" t="s">
        <v>1255</v>
      </c>
    </row>
    <row r="2244" spans="1:16">
      <c r="A2244" t="s">
        <v>1255</v>
      </c>
      <c r="B2244" t="s">
        <v>1255</v>
      </c>
      <c r="C2244" t="s">
        <v>13008</v>
      </c>
      <c r="D2244" t="s">
        <v>13009</v>
      </c>
      <c r="E2244" t="s">
        <v>9646</v>
      </c>
      <c r="F2244" t="s">
        <v>13010</v>
      </c>
      <c r="G2244" t="s">
        <v>1255</v>
      </c>
      <c r="H2244" t="s">
        <v>1255</v>
      </c>
      <c r="I2244" t="s">
        <v>1255</v>
      </c>
      <c r="J2244" t="s">
        <v>1255</v>
      </c>
      <c r="K2244" t="s">
        <v>1255</v>
      </c>
      <c r="L2244" t="s">
        <v>1255</v>
      </c>
      <c r="M2244" t="s">
        <v>1255</v>
      </c>
      <c r="N2244" t="s">
        <v>1255</v>
      </c>
      <c r="O2244" t="s">
        <v>1255</v>
      </c>
      <c r="P2244" t="s">
        <v>1255</v>
      </c>
    </row>
    <row r="2245" spans="1:16">
      <c r="A2245" t="s">
        <v>1255</v>
      </c>
      <c r="B2245" t="s">
        <v>1255</v>
      </c>
      <c r="C2245" t="s">
        <v>13008</v>
      </c>
      <c r="D2245" t="s">
        <v>13011</v>
      </c>
      <c r="E2245" t="s">
        <v>9646</v>
      </c>
      <c r="F2245" t="s">
        <v>13012</v>
      </c>
      <c r="G2245" t="s">
        <v>1255</v>
      </c>
      <c r="H2245" t="s">
        <v>1255</v>
      </c>
      <c r="I2245" t="s">
        <v>1255</v>
      </c>
      <c r="J2245" t="s">
        <v>1255</v>
      </c>
      <c r="K2245" t="s">
        <v>1255</v>
      </c>
      <c r="L2245" t="s">
        <v>1255</v>
      </c>
      <c r="M2245" t="s">
        <v>1255</v>
      </c>
      <c r="N2245" t="s">
        <v>1255</v>
      </c>
      <c r="O2245" t="s">
        <v>1255</v>
      </c>
      <c r="P2245" t="s">
        <v>1255</v>
      </c>
    </row>
    <row r="2246" spans="1:16">
      <c r="A2246" t="s">
        <v>1255</v>
      </c>
      <c r="B2246" t="s">
        <v>1255</v>
      </c>
      <c r="C2246" t="s">
        <v>13008</v>
      </c>
      <c r="D2246" t="s">
        <v>13013</v>
      </c>
      <c r="E2246" t="s">
        <v>9646</v>
      </c>
      <c r="F2246" t="s">
        <v>12028</v>
      </c>
      <c r="G2246" t="s">
        <v>1255</v>
      </c>
      <c r="H2246" t="s">
        <v>1255</v>
      </c>
      <c r="I2246" t="s">
        <v>1255</v>
      </c>
      <c r="J2246" t="s">
        <v>1255</v>
      </c>
      <c r="K2246" t="s">
        <v>1255</v>
      </c>
      <c r="L2246" t="s">
        <v>1255</v>
      </c>
      <c r="M2246" t="s">
        <v>1255</v>
      </c>
      <c r="N2246" t="s">
        <v>1255</v>
      </c>
      <c r="O2246" t="s">
        <v>1255</v>
      </c>
      <c r="P2246" t="s">
        <v>1255</v>
      </c>
    </row>
    <row r="2247" spans="1:16">
      <c r="A2247" t="s">
        <v>1255</v>
      </c>
      <c r="B2247" t="s">
        <v>1255</v>
      </c>
      <c r="C2247" t="s">
        <v>13008</v>
      </c>
      <c r="D2247" t="s">
        <v>13014</v>
      </c>
      <c r="E2247" t="s">
        <v>9646</v>
      </c>
      <c r="F2247" t="s">
        <v>12713</v>
      </c>
      <c r="G2247" t="s">
        <v>1255</v>
      </c>
      <c r="H2247" t="s">
        <v>1255</v>
      </c>
      <c r="I2247" t="s">
        <v>1255</v>
      </c>
      <c r="J2247" t="s">
        <v>1255</v>
      </c>
      <c r="K2247" t="s">
        <v>1255</v>
      </c>
      <c r="L2247" t="s">
        <v>1255</v>
      </c>
      <c r="M2247" t="s">
        <v>1255</v>
      </c>
      <c r="N2247" t="s">
        <v>1255</v>
      </c>
      <c r="O2247" t="s">
        <v>1255</v>
      </c>
      <c r="P2247" t="s">
        <v>1255</v>
      </c>
    </row>
    <row r="2248" spans="1:16">
      <c r="A2248" t="s">
        <v>1255</v>
      </c>
      <c r="B2248" t="s">
        <v>1255</v>
      </c>
      <c r="C2248" t="s">
        <v>13008</v>
      </c>
      <c r="D2248" t="s">
        <v>13015</v>
      </c>
      <c r="E2248" t="s">
        <v>9646</v>
      </c>
      <c r="F2248" t="s">
        <v>13016</v>
      </c>
      <c r="G2248" t="s">
        <v>1255</v>
      </c>
      <c r="H2248" t="s">
        <v>1255</v>
      </c>
      <c r="I2248" t="s">
        <v>1255</v>
      </c>
      <c r="J2248" t="s">
        <v>1255</v>
      </c>
      <c r="K2248" t="s">
        <v>1255</v>
      </c>
      <c r="L2248" t="s">
        <v>1255</v>
      </c>
      <c r="M2248" t="s">
        <v>1255</v>
      </c>
      <c r="N2248" t="s">
        <v>1255</v>
      </c>
      <c r="O2248" t="s">
        <v>1255</v>
      </c>
      <c r="P2248" t="s">
        <v>1255</v>
      </c>
    </row>
    <row r="2249" spans="1:16">
      <c r="A2249" t="s">
        <v>1255</v>
      </c>
      <c r="B2249" t="s">
        <v>1255</v>
      </c>
      <c r="C2249" t="s">
        <v>13008</v>
      </c>
      <c r="D2249" t="s">
        <v>13017</v>
      </c>
      <c r="E2249" t="s">
        <v>13018</v>
      </c>
      <c r="F2249" t="s">
        <v>1255</v>
      </c>
      <c r="G2249" t="s">
        <v>1255</v>
      </c>
      <c r="H2249" t="s">
        <v>1255</v>
      </c>
      <c r="I2249" t="s">
        <v>1255</v>
      </c>
      <c r="J2249" t="s">
        <v>1255</v>
      </c>
      <c r="K2249" t="s">
        <v>1255</v>
      </c>
      <c r="L2249" t="s">
        <v>1255</v>
      </c>
      <c r="M2249" t="s">
        <v>1255</v>
      </c>
      <c r="N2249" t="s">
        <v>1255</v>
      </c>
      <c r="O2249" t="s">
        <v>1255</v>
      </c>
      <c r="P2249" t="s">
        <v>1255</v>
      </c>
    </row>
    <row r="2250" spans="1:16">
      <c r="A2250" t="s">
        <v>1255</v>
      </c>
      <c r="B2250" t="s">
        <v>1255</v>
      </c>
      <c r="C2250" t="s">
        <v>13008</v>
      </c>
      <c r="D2250" t="s">
        <v>13019</v>
      </c>
      <c r="E2250" t="s">
        <v>9646</v>
      </c>
      <c r="F2250" t="s">
        <v>13020</v>
      </c>
      <c r="G2250" t="s">
        <v>13021</v>
      </c>
      <c r="H2250" t="s">
        <v>1255</v>
      </c>
      <c r="I2250" t="s">
        <v>1255</v>
      </c>
      <c r="J2250" t="s">
        <v>1255</v>
      </c>
      <c r="K2250" t="s">
        <v>1255</v>
      </c>
      <c r="L2250" t="s">
        <v>1255</v>
      </c>
      <c r="M2250" t="s">
        <v>1255</v>
      </c>
      <c r="N2250" t="s">
        <v>1255</v>
      </c>
      <c r="O2250" t="s">
        <v>1255</v>
      </c>
      <c r="P2250" t="s">
        <v>1255</v>
      </c>
    </row>
    <row r="2251" spans="1:16">
      <c r="A2251" t="s">
        <v>1255</v>
      </c>
      <c r="B2251" t="s">
        <v>1255</v>
      </c>
      <c r="C2251" t="s">
        <v>13008</v>
      </c>
      <c r="D2251" t="s">
        <v>13022</v>
      </c>
      <c r="E2251" t="s">
        <v>9646</v>
      </c>
      <c r="F2251" t="s">
        <v>13023</v>
      </c>
      <c r="G2251" t="s">
        <v>13024</v>
      </c>
      <c r="H2251" t="s">
        <v>1255</v>
      </c>
      <c r="I2251" t="s">
        <v>1255</v>
      </c>
      <c r="J2251" t="s">
        <v>1255</v>
      </c>
      <c r="K2251" t="s">
        <v>1255</v>
      </c>
      <c r="L2251" t="s">
        <v>1255</v>
      </c>
      <c r="M2251" t="s">
        <v>1255</v>
      </c>
      <c r="N2251" t="s">
        <v>1255</v>
      </c>
      <c r="O2251" t="s">
        <v>1255</v>
      </c>
      <c r="P2251" t="s">
        <v>1255</v>
      </c>
    </row>
    <row r="2252" spans="1:16">
      <c r="A2252" t="s">
        <v>1255</v>
      </c>
      <c r="B2252" t="s">
        <v>1255</v>
      </c>
      <c r="C2252" t="s">
        <v>13008</v>
      </c>
      <c r="D2252" t="s">
        <v>13025</v>
      </c>
      <c r="E2252" t="s">
        <v>9646</v>
      </c>
      <c r="F2252" t="s">
        <v>10078</v>
      </c>
      <c r="G2252" t="s">
        <v>13026</v>
      </c>
      <c r="H2252" t="s">
        <v>1255</v>
      </c>
      <c r="I2252" t="s">
        <v>1255</v>
      </c>
      <c r="J2252" t="s">
        <v>1255</v>
      </c>
      <c r="K2252" t="s">
        <v>1255</v>
      </c>
      <c r="L2252" t="s">
        <v>1255</v>
      </c>
      <c r="M2252" t="s">
        <v>1255</v>
      </c>
      <c r="N2252" t="s">
        <v>1255</v>
      </c>
      <c r="O2252" t="s">
        <v>1255</v>
      </c>
      <c r="P2252" t="s">
        <v>1255</v>
      </c>
    </row>
    <row r="2253" spans="1:16">
      <c r="A2253" t="s">
        <v>1255</v>
      </c>
      <c r="B2253" t="s">
        <v>1255</v>
      </c>
      <c r="C2253" t="s">
        <v>13008</v>
      </c>
      <c r="D2253" t="s">
        <v>13027</v>
      </c>
      <c r="E2253" t="s">
        <v>9646</v>
      </c>
      <c r="F2253" t="s">
        <v>10076</v>
      </c>
      <c r="G2253" t="s">
        <v>1255</v>
      </c>
      <c r="H2253" t="s">
        <v>1255</v>
      </c>
      <c r="I2253" t="s">
        <v>1255</v>
      </c>
      <c r="J2253" t="s">
        <v>1255</v>
      </c>
      <c r="K2253" t="s">
        <v>1255</v>
      </c>
      <c r="L2253" t="s">
        <v>1255</v>
      </c>
      <c r="M2253" t="s">
        <v>1255</v>
      </c>
      <c r="N2253" t="s">
        <v>1255</v>
      </c>
      <c r="O2253" t="s">
        <v>1255</v>
      </c>
      <c r="P2253" t="s">
        <v>1255</v>
      </c>
    </row>
    <row r="2254" spans="1:16">
      <c r="A2254" t="s">
        <v>1255</v>
      </c>
      <c r="B2254" t="s">
        <v>13028</v>
      </c>
      <c r="C2254" t="s">
        <v>13029</v>
      </c>
      <c r="D2254" t="s">
        <v>13030</v>
      </c>
      <c r="E2254" t="s">
        <v>9828</v>
      </c>
      <c r="F2254" t="s">
        <v>9646</v>
      </c>
      <c r="G2254" t="s">
        <v>1255</v>
      </c>
      <c r="H2254" t="s">
        <v>1255</v>
      </c>
      <c r="I2254" t="s">
        <v>1255</v>
      </c>
      <c r="J2254" t="s">
        <v>1255</v>
      </c>
      <c r="K2254" t="s">
        <v>1255</v>
      </c>
      <c r="L2254" t="s">
        <v>1255</v>
      </c>
      <c r="M2254" t="s">
        <v>1255</v>
      </c>
      <c r="N2254" t="s">
        <v>1255</v>
      </c>
      <c r="O2254" t="s">
        <v>1255</v>
      </c>
      <c r="P2254" t="s">
        <v>1255</v>
      </c>
    </row>
    <row r="2255" spans="1:16">
      <c r="A2255" t="s">
        <v>1255</v>
      </c>
      <c r="B2255" t="s">
        <v>1255</v>
      </c>
      <c r="C2255" t="s">
        <v>13029</v>
      </c>
      <c r="D2255" t="s">
        <v>13031</v>
      </c>
      <c r="E2255" t="s">
        <v>13032</v>
      </c>
      <c r="F2255" t="s">
        <v>9646</v>
      </c>
      <c r="G2255" t="s">
        <v>1255</v>
      </c>
      <c r="H2255" t="s">
        <v>1255</v>
      </c>
      <c r="I2255" t="s">
        <v>1255</v>
      </c>
      <c r="J2255" t="s">
        <v>1255</v>
      </c>
      <c r="K2255" t="s">
        <v>1255</v>
      </c>
      <c r="L2255" t="s">
        <v>1255</v>
      </c>
      <c r="M2255" t="s">
        <v>1255</v>
      </c>
      <c r="N2255" t="s">
        <v>1255</v>
      </c>
      <c r="O2255" t="s">
        <v>1255</v>
      </c>
      <c r="P2255" t="s">
        <v>1255</v>
      </c>
    </row>
    <row r="2256" spans="1:16">
      <c r="A2256" t="s">
        <v>1255</v>
      </c>
      <c r="B2256" t="s">
        <v>1255</v>
      </c>
      <c r="C2256" t="s">
        <v>13029</v>
      </c>
      <c r="D2256" t="s">
        <v>13033</v>
      </c>
      <c r="E2256" t="s">
        <v>9705</v>
      </c>
      <c r="F2256" t="s">
        <v>1255</v>
      </c>
      <c r="G2256" t="s">
        <v>1255</v>
      </c>
      <c r="H2256" t="s">
        <v>1255</v>
      </c>
      <c r="I2256" t="s">
        <v>1255</v>
      </c>
      <c r="J2256" t="s">
        <v>1255</v>
      </c>
      <c r="K2256" t="s">
        <v>1255</v>
      </c>
      <c r="L2256" t="s">
        <v>1255</v>
      </c>
      <c r="M2256" t="s">
        <v>1255</v>
      </c>
      <c r="N2256" t="s">
        <v>1255</v>
      </c>
      <c r="O2256" t="s">
        <v>1255</v>
      </c>
      <c r="P2256" t="s">
        <v>1255</v>
      </c>
    </row>
    <row r="2257" spans="1:16">
      <c r="A2257" t="s">
        <v>1255</v>
      </c>
      <c r="B2257" t="s">
        <v>1255</v>
      </c>
      <c r="C2257" t="s">
        <v>13029</v>
      </c>
      <c r="D2257" t="s">
        <v>13034</v>
      </c>
      <c r="E2257" t="s">
        <v>12583</v>
      </c>
      <c r="F2257" t="s">
        <v>9646</v>
      </c>
      <c r="G2257" t="s">
        <v>1255</v>
      </c>
      <c r="H2257" t="s">
        <v>1255</v>
      </c>
      <c r="I2257" t="s">
        <v>1255</v>
      </c>
      <c r="J2257" t="s">
        <v>1255</v>
      </c>
      <c r="K2257" t="s">
        <v>1255</v>
      </c>
      <c r="L2257" t="s">
        <v>1255</v>
      </c>
      <c r="M2257" t="s">
        <v>1255</v>
      </c>
      <c r="N2257" t="s">
        <v>1255</v>
      </c>
      <c r="O2257" t="s">
        <v>1255</v>
      </c>
      <c r="P2257" t="s">
        <v>1255</v>
      </c>
    </row>
    <row r="2258" spans="1:16">
      <c r="A2258" t="s">
        <v>1255</v>
      </c>
      <c r="B2258" t="s">
        <v>1255</v>
      </c>
      <c r="C2258" t="s">
        <v>13004</v>
      </c>
      <c r="D2258" t="s">
        <v>13035</v>
      </c>
      <c r="E2258" t="s">
        <v>11123</v>
      </c>
      <c r="F2258" t="s">
        <v>9646</v>
      </c>
      <c r="G2258" t="s">
        <v>1255</v>
      </c>
      <c r="H2258" t="s">
        <v>1255</v>
      </c>
      <c r="I2258" t="s">
        <v>1255</v>
      </c>
      <c r="J2258" t="s">
        <v>1255</v>
      </c>
      <c r="K2258" t="s">
        <v>1255</v>
      </c>
      <c r="L2258" t="s">
        <v>1255</v>
      </c>
      <c r="M2258" t="s">
        <v>1255</v>
      </c>
      <c r="N2258" t="s">
        <v>1255</v>
      </c>
      <c r="O2258" t="s">
        <v>1255</v>
      </c>
      <c r="P2258" t="s">
        <v>1255</v>
      </c>
    </row>
    <row r="2259" spans="1:16">
      <c r="A2259" t="s">
        <v>1255</v>
      </c>
      <c r="B2259" t="s">
        <v>1255</v>
      </c>
      <c r="C2259" t="s">
        <v>13004</v>
      </c>
      <c r="D2259" t="s">
        <v>13036</v>
      </c>
      <c r="E2259" t="s">
        <v>11690</v>
      </c>
      <c r="F2259" t="s">
        <v>9646</v>
      </c>
      <c r="G2259" t="s">
        <v>1255</v>
      </c>
      <c r="H2259" t="s">
        <v>1255</v>
      </c>
      <c r="I2259" t="s">
        <v>1255</v>
      </c>
      <c r="J2259" t="s">
        <v>1255</v>
      </c>
      <c r="K2259" t="s">
        <v>1255</v>
      </c>
      <c r="L2259" t="s">
        <v>1255</v>
      </c>
      <c r="M2259" t="s">
        <v>1255</v>
      </c>
      <c r="N2259" t="s">
        <v>1255</v>
      </c>
      <c r="O2259" t="s">
        <v>1255</v>
      </c>
      <c r="P2259" t="s">
        <v>1255</v>
      </c>
    </row>
    <row r="2260" spans="1:16">
      <c r="A2260" t="s">
        <v>1255</v>
      </c>
      <c r="B2260" t="s">
        <v>1255</v>
      </c>
      <c r="C2260" t="s">
        <v>13004</v>
      </c>
      <c r="D2260" t="s">
        <v>13037</v>
      </c>
      <c r="E2260" t="s">
        <v>12414</v>
      </c>
      <c r="F2260" t="s">
        <v>9646</v>
      </c>
      <c r="G2260" t="s">
        <v>1255</v>
      </c>
      <c r="H2260" t="s">
        <v>1255</v>
      </c>
      <c r="I2260" t="s">
        <v>1255</v>
      </c>
      <c r="J2260" t="s">
        <v>1255</v>
      </c>
      <c r="K2260" t="s">
        <v>1255</v>
      </c>
      <c r="L2260" t="s">
        <v>1255</v>
      </c>
      <c r="M2260" t="s">
        <v>1255</v>
      </c>
      <c r="N2260" t="s">
        <v>1255</v>
      </c>
      <c r="O2260" t="s">
        <v>1255</v>
      </c>
      <c r="P2260" t="s">
        <v>1255</v>
      </c>
    </row>
    <row r="2261" spans="1:16">
      <c r="A2261" t="s">
        <v>1255</v>
      </c>
      <c r="B2261" t="s">
        <v>1255</v>
      </c>
      <c r="C2261" t="s">
        <v>13004</v>
      </c>
      <c r="D2261" t="s">
        <v>13038</v>
      </c>
      <c r="E2261" t="s">
        <v>9646</v>
      </c>
      <c r="F2261" t="s">
        <v>13039</v>
      </c>
      <c r="G2261" t="s">
        <v>1255</v>
      </c>
      <c r="H2261" t="s">
        <v>1255</v>
      </c>
      <c r="I2261" t="s">
        <v>1255</v>
      </c>
      <c r="J2261" t="s">
        <v>1255</v>
      </c>
      <c r="K2261" t="s">
        <v>1255</v>
      </c>
      <c r="L2261" t="s">
        <v>1255</v>
      </c>
      <c r="M2261" t="s">
        <v>1255</v>
      </c>
      <c r="N2261" t="s">
        <v>1255</v>
      </c>
      <c r="O2261" t="s">
        <v>1255</v>
      </c>
      <c r="P2261" t="s">
        <v>1255</v>
      </c>
    </row>
    <row r="2262" spans="1:16">
      <c r="A2262" t="s">
        <v>1255</v>
      </c>
      <c r="B2262" t="s">
        <v>13040</v>
      </c>
      <c r="C2262" t="s">
        <v>13004</v>
      </c>
      <c r="D2262" t="s">
        <v>13040</v>
      </c>
      <c r="E2262" t="s">
        <v>13041</v>
      </c>
      <c r="F2262" t="s">
        <v>9646</v>
      </c>
      <c r="G2262" t="s">
        <v>1255</v>
      </c>
      <c r="H2262" t="s">
        <v>1255</v>
      </c>
      <c r="I2262" t="s">
        <v>1255</v>
      </c>
      <c r="J2262" t="s">
        <v>1255</v>
      </c>
      <c r="K2262" t="s">
        <v>1255</v>
      </c>
      <c r="L2262" t="s">
        <v>1255</v>
      </c>
      <c r="M2262" t="s">
        <v>1255</v>
      </c>
      <c r="N2262" t="s">
        <v>1255</v>
      </c>
      <c r="O2262" t="s">
        <v>1255</v>
      </c>
      <c r="P2262" t="s">
        <v>1255</v>
      </c>
    </row>
    <row r="2263" spans="1:16">
      <c r="A2263" t="s">
        <v>1255</v>
      </c>
      <c r="B2263" t="s">
        <v>1255</v>
      </c>
      <c r="C2263" t="s">
        <v>13004</v>
      </c>
      <c r="D2263" t="s">
        <v>13042</v>
      </c>
      <c r="E2263" t="s">
        <v>9646</v>
      </c>
      <c r="F2263" t="s">
        <v>13043</v>
      </c>
      <c r="G2263" t="s">
        <v>1255</v>
      </c>
      <c r="H2263" t="s">
        <v>1255</v>
      </c>
      <c r="I2263" t="s">
        <v>1255</v>
      </c>
      <c r="J2263" t="s">
        <v>1255</v>
      </c>
      <c r="K2263" t="s">
        <v>1255</v>
      </c>
      <c r="L2263" t="s">
        <v>1255</v>
      </c>
      <c r="M2263" t="s">
        <v>1255</v>
      </c>
      <c r="N2263" t="s">
        <v>1255</v>
      </c>
      <c r="O2263" t="s">
        <v>1255</v>
      </c>
      <c r="P2263" t="s">
        <v>1255</v>
      </c>
    </row>
    <row r="2264" spans="1:16">
      <c r="A2264" t="s">
        <v>1255</v>
      </c>
      <c r="B2264" t="s">
        <v>1255</v>
      </c>
      <c r="C2264" t="s">
        <v>13004</v>
      </c>
      <c r="D2264" t="s">
        <v>13044</v>
      </c>
      <c r="E2264" t="s">
        <v>10003</v>
      </c>
      <c r="F2264" t="s">
        <v>9646</v>
      </c>
      <c r="G2264" t="s">
        <v>1255</v>
      </c>
      <c r="H2264" t="s">
        <v>1255</v>
      </c>
      <c r="I2264" t="s">
        <v>1255</v>
      </c>
      <c r="J2264" t="s">
        <v>1255</v>
      </c>
      <c r="K2264" t="s">
        <v>1255</v>
      </c>
      <c r="L2264" t="s">
        <v>1255</v>
      </c>
      <c r="M2264" t="s">
        <v>1255</v>
      </c>
      <c r="N2264" t="s">
        <v>1255</v>
      </c>
      <c r="O2264" t="s">
        <v>1255</v>
      </c>
      <c r="P2264" t="s">
        <v>1255</v>
      </c>
    </row>
    <row r="2265" spans="1:16">
      <c r="A2265" t="s">
        <v>1255</v>
      </c>
      <c r="B2265" t="s">
        <v>1255</v>
      </c>
      <c r="C2265" t="s">
        <v>13004</v>
      </c>
      <c r="D2265" t="s">
        <v>13045</v>
      </c>
      <c r="E2265" t="s">
        <v>11123</v>
      </c>
      <c r="F2265" t="s">
        <v>1255</v>
      </c>
      <c r="G2265" t="s">
        <v>1255</v>
      </c>
      <c r="H2265" t="s">
        <v>1255</v>
      </c>
      <c r="I2265" t="s">
        <v>1255</v>
      </c>
      <c r="J2265" t="s">
        <v>1255</v>
      </c>
      <c r="K2265" t="s">
        <v>1255</v>
      </c>
      <c r="L2265" t="s">
        <v>1255</v>
      </c>
      <c r="M2265" t="s">
        <v>1255</v>
      </c>
      <c r="N2265" t="s">
        <v>1255</v>
      </c>
      <c r="O2265" t="s">
        <v>1255</v>
      </c>
      <c r="P2265" t="s">
        <v>1255</v>
      </c>
    </row>
    <row r="2266" spans="1:16">
      <c r="A2266" t="s">
        <v>1255</v>
      </c>
      <c r="B2266" t="s">
        <v>1255</v>
      </c>
      <c r="C2266" t="s">
        <v>13004</v>
      </c>
      <c r="D2266" t="s">
        <v>13046</v>
      </c>
      <c r="E2266" t="s">
        <v>11123</v>
      </c>
      <c r="F2266" t="s">
        <v>1255</v>
      </c>
      <c r="G2266" t="s">
        <v>1255</v>
      </c>
      <c r="H2266" t="s">
        <v>1255</v>
      </c>
      <c r="I2266" t="s">
        <v>1255</v>
      </c>
      <c r="J2266" t="s">
        <v>1255</v>
      </c>
      <c r="K2266" t="s">
        <v>1255</v>
      </c>
      <c r="L2266" t="s">
        <v>1255</v>
      </c>
      <c r="M2266" t="s">
        <v>1255</v>
      </c>
      <c r="N2266" t="s">
        <v>1255</v>
      </c>
      <c r="O2266" t="s">
        <v>1255</v>
      </c>
      <c r="P2266" t="s">
        <v>1255</v>
      </c>
    </row>
    <row r="2267" spans="1:16">
      <c r="A2267" t="s">
        <v>1255</v>
      </c>
      <c r="B2267" t="s">
        <v>1255</v>
      </c>
      <c r="C2267" t="s">
        <v>13004</v>
      </c>
      <c r="D2267" t="s">
        <v>13047</v>
      </c>
      <c r="E2267" t="s">
        <v>11123</v>
      </c>
      <c r="F2267" t="s">
        <v>1255</v>
      </c>
      <c r="G2267" t="s">
        <v>1255</v>
      </c>
      <c r="H2267" t="s">
        <v>1255</v>
      </c>
      <c r="I2267" t="s">
        <v>1255</v>
      </c>
      <c r="J2267" t="s">
        <v>1255</v>
      </c>
      <c r="K2267" t="s">
        <v>1255</v>
      </c>
      <c r="L2267" t="s">
        <v>1255</v>
      </c>
      <c r="M2267" t="s">
        <v>1255</v>
      </c>
      <c r="N2267" t="s">
        <v>1255</v>
      </c>
      <c r="O2267" t="s">
        <v>1255</v>
      </c>
      <c r="P2267" t="s">
        <v>1255</v>
      </c>
    </row>
    <row r="2268" spans="1:16">
      <c r="A2268" t="s">
        <v>1255</v>
      </c>
      <c r="B2268" t="s">
        <v>1255</v>
      </c>
      <c r="C2268" t="s">
        <v>12910</v>
      </c>
      <c r="D2268" t="s">
        <v>13048</v>
      </c>
      <c r="E2268" t="s">
        <v>11915</v>
      </c>
      <c r="F2268" t="s">
        <v>1255</v>
      </c>
      <c r="G2268" t="s">
        <v>1255</v>
      </c>
      <c r="H2268" t="s">
        <v>1255</v>
      </c>
      <c r="I2268" t="s">
        <v>1255</v>
      </c>
      <c r="J2268" t="s">
        <v>1255</v>
      </c>
      <c r="K2268" t="s">
        <v>1255</v>
      </c>
      <c r="L2268" t="s">
        <v>1255</v>
      </c>
      <c r="M2268" t="s">
        <v>1255</v>
      </c>
      <c r="N2268" t="s">
        <v>1255</v>
      </c>
      <c r="O2268" t="s">
        <v>1255</v>
      </c>
      <c r="P2268" t="s">
        <v>1255</v>
      </c>
    </row>
    <row r="2269" spans="1:16">
      <c r="A2269" t="s">
        <v>1255</v>
      </c>
      <c r="B2269" t="s">
        <v>1255</v>
      </c>
      <c r="C2269" t="s">
        <v>12910</v>
      </c>
      <c r="D2269" t="s">
        <v>13049</v>
      </c>
      <c r="E2269" t="s">
        <v>13050</v>
      </c>
      <c r="F2269" t="s">
        <v>9646</v>
      </c>
      <c r="G2269" t="s">
        <v>1255</v>
      </c>
      <c r="H2269" t="s">
        <v>1255</v>
      </c>
      <c r="I2269" t="s">
        <v>1255</v>
      </c>
      <c r="J2269" t="s">
        <v>1255</v>
      </c>
      <c r="K2269" t="s">
        <v>1255</v>
      </c>
      <c r="L2269" t="s">
        <v>1255</v>
      </c>
      <c r="M2269" t="s">
        <v>1255</v>
      </c>
      <c r="N2269" t="s">
        <v>1255</v>
      </c>
      <c r="O2269" t="s">
        <v>1255</v>
      </c>
      <c r="P2269" t="s">
        <v>1255</v>
      </c>
    </row>
    <row r="2270" spans="1:16">
      <c r="A2270" t="s">
        <v>1255</v>
      </c>
      <c r="B2270" t="s">
        <v>1255</v>
      </c>
      <c r="C2270" t="s">
        <v>12910</v>
      </c>
      <c r="D2270" t="s">
        <v>13051</v>
      </c>
      <c r="E2270" t="s">
        <v>11915</v>
      </c>
      <c r="F2270" t="s">
        <v>9646</v>
      </c>
      <c r="G2270" t="s">
        <v>1255</v>
      </c>
      <c r="H2270" t="s">
        <v>1255</v>
      </c>
      <c r="I2270" t="s">
        <v>1255</v>
      </c>
      <c r="J2270" t="s">
        <v>1255</v>
      </c>
      <c r="K2270" t="s">
        <v>1255</v>
      </c>
      <c r="L2270" t="s">
        <v>1255</v>
      </c>
      <c r="M2270" t="s">
        <v>1255</v>
      </c>
      <c r="N2270" t="s">
        <v>1255</v>
      </c>
      <c r="O2270" t="s">
        <v>1255</v>
      </c>
      <c r="P2270" t="s">
        <v>1255</v>
      </c>
    </row>
    <row r="2271" spans="1:16">
      <c r="A2271" t="s">
        <v>1255</v>
      </c>
      <c r="B2271" t="s">
        <v>1255</v>
      </c>
      <c r="C2271" t="s">
        <v>12910</v>
      </c>
      <c r="D2271" t="s">
        <v>13052</v>
      </c>
      <c r="E2271" t="s">
        <v>10480</v>
      </c>
      <c r="F2271" t="s">
        <v>1255</v>
      </c>
      <c r="G2271" t="s">
        <v>1255</v>
      </c>
      <c r="H2271" t="s">
        <v>1255</v>
      </c>
      <c r="I2271" t="s">
        <v>1255</v>
      </c>
      <c r="J2271" t="s">
        <v>1255</v>
      </c>
      <c r="K2271" t="s">
        <v>1255</v>
      </c>
      <c r="L2271" t="s">
        <v>1255</v>
      </c>
      <c r="M2271" t="s">
        <v>1255</v>
      </c>
      <c r="N2271" t="s">
        <v>1255</v>
      </c>
      <c r="O2271" t="s">
        <v>1255</v>
      </c>
      <c r="P2271" t="s">
        <v>1255</v>
      </c>
    </row>
    <row r="2272" spans="1:16">
      <c r="A2272" t="s">
        <v>1255</v>
      </c>
      <c r="B2272" t="s">
        <v>1255</v>
      </c>
      <c r="C2272" t="s">
        <v>12910</v>
      </c>
      <c r="D2272" t="s">
        <v>12911</v>
      </c>
      <c r="E2272" t="s">
        <v>10003</v>
      </c>
      <c r="F2272" t="s">
        <v>1255</v>
      </c>
      <c r="G2272" t="s">
        <v>1255</v>
      </c>
      <c r="H2272" t="s">
        <v>1255</v>
      </c>
      <c r="I2272" t="s">
        <v>1255</v>
      </c>
      <c r="J2272" t="s">
        <v>1255</v>
      </c>
      <c r="K2272" t="s">
        <v>1255</v>
      </c>
      <c r="L2272" t="s">
        <v>1255</v>
      </c>
      <c r="M2272" t="s">
        <v>1255</v>
      </c>
      <c r="N2272" t="s">
        <v>1255</v>
      </c>
      <c r="O2272" t="s">
        <v>1255</v>
      </c>
      <c r="P2272" t="s">
        <v>1255</v>
      </c>
    </row>
    <row r="2273" spans="1:16">
      <c r="A2273" t="s">
        <v>1255</v>
      </c>
      <c r="B2273" t="s">
        <v>1255</v>
      </c>
      <c r="C2273" t="s">
        <v>12910</v>
      </c>
      <c r="D2273" t="s">
        <v>13053</v>
      </c>
      <c r="E2273" t="s">
        <v>9705</v>
      </c>
      <c r="F2273" t="s">
        <v>1255</v>
      </c>
      <c r="G2273" t="s">
        <v>1255</v>
      </c>
      <c r="H2273" t="s">
        <v>1255</v>
      </c>
      <c r="I2273" t="s">
        <v>1255</v>
      </c>
      <c r="J2273" t="s">
        <v>1255</v>
      </c>
      <c r="K2273" t="s">
        <v>1255</v>
      </c>
      <c r="L2273" t="s">
        <v>1255</v>
      </c>
      <c r="M2273" t="s">
        <v>1255</v>
      </c>
      <c r="N2273" t="s">
        <v>1255</v>
      </c>
      <c r="O2273" t="s">
        <v>1255</v>
      </c>
      <c r="P2273" t="s">
        <v>1255</v>
      </c>
    </row>
    <row r="2274" spans="1:16">
      <c r="A2274" t="s">
        <v>1255</v>
      </c>
      <c r="B2274" t="s">
        <v>1255</v>
      </c>
      <c r="C2274" t="s">
        <v>12910</v>
      </c>
      <c r="D2274" t="s">
        <v>13054</v>
      </c>
      <c r="E2274" t="s">
        <v>9705</v>
      </c>
      <c r="F2274" t="s">
        <v>1255</v>
      </c>
      <c r="G2274" t="s">
        <v>1255</v>
      </c>
      <c r="H2274" t="s">
        <v>1255</v>
      </c>
      <c r="I2274" t="s">
        <v>1255</v>
      </c>
      <c r="J2274" t="s">
        <v>1255</v>
      </c>
      <c r="K2274" t="s">
        <v>1255</v>
      </c>
      <c r="L2274" t="s">
        <v>1255</v>
      </c>
      <c r="M2274" t="s">
        <v>1255</v>
      </c>
      <c r="N2274" t="s">
        <v>1255</v>
      </c>
      <c r="O2274" t="s">
        <v>1255</v>
      </c>
      <c r="P2274" t="s">
        <v>1255</v>
      </c>
    </row>
    <row r="2275" spans="1:16">
      <c r="A2275" t="s">
        <v>1255</v>
      </c>
      <c r="B2275" t="s">
        <v>1255</v>
      </c>
      <c r="C2275" t="s">
        <v>13055</v>
      </c>
      <c r="D2275" t="s">
        <v>13056</v>
      </c>
      <c r="E2275" t="s">
        <v>10019</v>
      </c>
      <c r="F2275" t="s">
        <v>1255</v>
      </c>
      <c r="G2275" t="s">
        <v>1255</v>
      </c>
      <c r="H2275" t="s">
        <v>1255</v>
      </c>
      <c r="I2275" t="s">
        <v>1255</v>
      </c>
      <c r="J2275" t="s">
        <v>1255</v>
      </c>
      <c r="K2275" t="s">
        <v>1255</v>
      </c>
      <c r="L2275" t="s">
        <v>1255</v>
      </c>
      <c r="M2275" t="s">
        <v>1255</v>
      </c>
      <c r="N2275" t="s">
        <v>1255</v>
      </c>
      <c r="O2275" t="s">
        <v>1255</v>
      </c>
      <c r="P2275" t="s">
        <v>1255</v>
      </c>
    </row>
    <row r="2276" spans="1:16">
      <c r="A2276" t="s">
        <v>1255</v>
      </c>
      <c r="B2276" t="s">
        <v>1255</v>
      </c>
      <c r="C2276" t="s">
        <v>13055</v>
      </c>
      <c r="D2276" t="s">
        <v>13057</v>
      </c>
      <c r="E2276" t="s">
        <v>9645</v>
      </c>
      <c r="F2276" t="s">
        <v>1255</v>
      </c>
      <c r="G2276" t="s">
        <v>1255</v>
      </c>
      <c r="H2276" t="s">
        <v>1255</v>
      </c>
      <c r="I2276" t="s">
        <v>1255</v>
      </c>
      <c r="J2276" t="s">
        <v>1255</v>
      </c>
      <c r="K2276" t="s">
        <v>1255</v>
      </c>
      <c r="L2276" t="s">
        <v>1255</v>
      </c>
      <c r="M2276" t="s">
        <v>1255</v>
      </c>
      <c r="N2276" t="s">
        <v>1255</v>
      </c>
      <c r="O2276" t="s">
        <v>1255</v>
      </c>
      <c r="P2276" t="s">
        <v>1255</v>
      </c>
    </row>
    <row r="2277" spans="1:16">
      <c r="A2277" t="s">
        <v>1255</v>
      </c>
      <c r="B2277" t="s">
        <v>1255</v>
      </c>
      <c r="C2277" t="s">
        <v>13055</v>
      </c>
      <c r="D2277" t="s">
        <v>13058</v>
      </c>
      <c r="E2277" t="s">
        <v>9718</v>
      </c>
      <c r="F2277" t="s">
        <v>9646</v>
      </c>
      <c r="G2277" t="s">
        <v>1255</v>
      </c>
      <c r="H2277" t="s">
        <v>1255</v>
      </c>
      <c r="I2277" t="s">
        <v>1255</v>
      </c>
      <c r="J2277" t="s">
        <v>1255</v>
      </c>
      <c r="K2277" t="s">
        <v>1255</v>
      </c>
      <c r="L2277" t="s">
        <v>1255</v>
      </c>
      <c r="M2277" t="s">
        <v>1255</v>
      </c>
      <c r="N2277" t="s">
        <v>1255</v>
      </c>
      <c r="O2277" t="s">
        <v>1255</v>
      </c>
      <c r="P2277" t="s">
        <v>1255</v>
      </c>
    </row>
    <row r="2278" spans="1:16">
      <c r="A2278" t="s">
        <v>1255</v>
      </c>
      <c r="B2278" t="s">
        <v>1255</v>
      </c>
      <c r="C2278" t="s">
        <v>13055</v>
      </c>
      <c r="D2278" t="s">
        <v>13059</v>
      </c>
      <c r="E2278" t="s">
        <v>9874</v>
      </c>
      <c r="F2278" t="s">
        <v>9646</v>
      </c>
      <c r="G2278" t="s">
        <v>1255</v>
      </c>
      <c r="H2278" t="s">
        <v>1255</v>
      </c>
      <c r="I2278" t="s">
        <v>1255</v>
      </c>
      <c r="J2278" t="s">
        <v>1255</v>
      </c>
      <c r="K2278" t="s">
        <v>1255</v>
      </c>
      <c r="L2278" t="s">
        <v>1255</v>
      </c>
      <c r="M2278" t="s">
        <v>1255</v>
      </c>
      <c r="N2278" t="s">
        <v>1255</v>
      </c>
      <c r="O2278" t="s">
        <v>1255</v>
      </c>
      <c r="P2278" t="s">
        <v>1255</v>
      </c>
    </row>
    <row r="2279" spans="1:16">
      <c r="A2279" t="s">
        <v>1255</v>
      </c>
      <c r="B2279" t="s">
        <v>1255</v>
      </c>
      <c r="C2279" t="s">
        <v>13055</v>
      </c>
      <c r="D2279" t="s">
        <v>13060</v>
      </c>
      <c r="E2279" t="s">
        <v>10608</v>
      </c>
      <c r="F2279" t="s">
        <v>1255</v>
      </c>
      <c r="G2279" t="s">
        <v>1255</v>
      </c>
      <c r="H2279" t="s">
        <v>1255</v>
      </c>
      <c r="I2279" t="s">
        <v>1255</v>
      </c>
      <c r="J2279" t="s">
        <v>1255</v>
      </c>
      <c r="K2279" t="s">
        <v>1255</v>
      </c>
      <c r="L2279" t="s">
        <v>1255</v>
      </c>
      <c r="M2279" t="s">
        <v>1255</v>
      </c>
      <c r="N2279" t="s">
        <v>1255</v>
      </c>
      <c r="O2279" t="s">
        <v>1255</v>
      </c>
      <c r="P2279" t="s">
        <v>1255</v>
      </c>
    </row>
    <row r="2280" spans="1:16">
      <c r="A2280" t="s">
        <v>1255</v>
      </c>
      <c r="B2280" t="s">
        <v>1255</v>
      </c>
      <c r="C2280" t="s">
        <v>13055</v>
      </c>
      <c r="D2280" t="s">
        <v>13061</v>
      </c>
      <c r="E2280" t="s">
        <v>9740</v>
      </c>
      <c r="F2280" t="s">
        <v>1255</v>
      </c>
      <c r="G2280" t="s">
        <v>1255</v>
      </c>
      <c r="H2280" t="s">
        <v>1255</v>
      </c>
      <c r="I2280" t="s">
        <v>1255</v>
      </c>
      <c r="J2280" t="s">
        <v>1255</v>
      </c>
      <c r="K2280" t="s">
        <v>1255</v>
      </c>
      <c r="L2280" t="s">
        <v>1255</v>
      </c>
      <c r="M2280" t="s">
        <v>1255</v>
      </c>
      <c r="N2280" t="s">
        <v>1255</v>
      </c>
      <c r="O2280" t="s">
        <v>1255</v>
      </c>
      <c r="P2280" t="s">
        <v>1255</v>
      </c>
    </row>
    <row r="2281" spans="1:16">
      <c r="A2281" t="s">
        <v>1255</v>
      </c>
      <c r="B2281" t="s">
        <v>1255</v>
      </c>
      <c r="C2281" t="s">
        <v>13055</v>
      </c>
      <c r="D2281" t="s">
        <v>13062</v>
      </c>
      <c r="E2281" t="s">
        <v>10513</v>
      </c>
      <c r="F2281" t="s">
        <v>1255</v>
      </c>
      <c r="G2281" t="s">
        <v>1255</v>
      </c>
      <c r="H2281" t="s">
        <v>1255</v>
      </c>
      <c r="I2281" t="s">
        <v>1255</v>
      </c>
      <c r="J2281" t="s">
        <v>1255</v>
      </c>
      <c r="K2281" t="s">
        <v>1255</v>
      </c>
      <c r="L2281" t="s">
        <v>1255</v>
      </c>
      <c r="M2281" t="s">
        <v>1255</v>
      </c>
      <c r="N2281" t="s">
        <v>1255</v>
      </c>
      <c r="O2281" t="s">
        <v>1255</v>
      </c>
      <c r="P2281" t="s">
        <v>1255</v>
      </c>
    </row>
    <row r="2282" spans="1:16">
      <c r="A2282" t="s">
        <v>1255</v>
      </c>
      <c r="B2282" t="s">
        <v>1255</v>
      </c>
      <c r="C2282" t="s">
        <v>13063</v>
      </c>
      <c r="D2282" t="s">
        <v>13064</v>
      </c>
      <c r="E2282" t="s">
        <v>13065</v>
      </c>
      <c r="F2282" t="s">
        <v>9646</v>
      </c>
      <c r="G2282" t="s">
        <v>1255</v>
      </c>
      <c r="H2282" t="s">
        <v>1255</v>
      </c>
      <c r="I2282" t="s">
        <v>1255</v>
      </c>
      <c r="J2282" t="s">
        <v>1255</v>
      </c>
      <c r="K2282" t="s">
        <v>1255</v>
      </c>
      <c r="L2282" t="s">
        <v>1255</v>
      </c>
      <c r="M2282" t="s">
        <v>1255</v>
      </c>
      <c r="N2282" t="s">
        <v>1255</v>
      </c>
      <c r="O2282" t="s">
        <v>1255</v>
      </c>
      <c r="P2282" t="s">
        <v>1255</v>
      </c>
    </row>
    <row r="2283" spans="1:16">
      <c r="A2283" t="s">
        <v>1255</v>
      </c>
      <c r="B2283" t="s">
        <v>1255</v>
      </c>
      <c r="C2283" t="s">
        <v>13063</v>
      </c>
      <c r="D2283" t="s">
        <v>13066</v>
      </c>
      <c r="E2283" t="s">
        <v>9737</v>
      </c>
      <c r="F2283" t="s">
        <v>1255</v>
      </c>
      <c r="G2283" t="s">
        <v>1255</v>
      </c>
      <c r="H2283" t="s">
        <v>1255</v>
      </c>
      <c r="I2283" t="s">
        <v>1255</v>
      </c>
      <c r="J2283" t="s">
        <v>1255</v>
      </c>
      <c r="K2283" t="s">
        <v>1255</v>
      </c>
      <c r="L2283" t="s">
        <v>1255</v>
      </c>
      <c r="M2283" t="s">
        <v>1255</v>
      </c>
      <c r="N2283" t="s">
        <v>1255</v>
      </c>
      <c r="O2283" t="s">
        <v>1255</v>
      </c>
      <c r="P2283" t="s">
        <v>1255</v>
      </c>
    </row>
    <row r="2284" spans="1:16">
      <c r="A2284" t="s">
        <v>1255</v>
      </c>
      <c r="B2284" t="s">
        <v>1255</v>
      </c>
      <c r="C2284" t="s">
        <v>13067</v>
      </c>
      <c r="D2284" t="s">
        <v>13068</v>
      </c>
      <c r="E2284" t="s">
        <v>9705</v>
      </c>
      <c r="F2284" t="s">
        <v>1255</v>
      </c>
      <c r="G2284" t="s">
        <v>1255</v>
      </c>
      <c r="H2284" t="s">
        <v>1255</v>
      </c>
      <c r="I2284" t="s">
        <v>1255</v>
      </c>
      <c r="J2284" t="s">
        <v>1255</v>
      </c>
      <c r="K2284" t="s">
        <v>1255</v>
      </c>
      <c r="L2284" t="s">
        <v>1255</v>
      </c>
      <c r="M2284" t="s">
        <v>1255</v>
      </c>
      <c r="N2284" t="s">
        <v>1255</v>
      </c>
      <c r="O2284" t="s">
        <v>1255</v>
      </c>
      <c r="P2284" t="s">
        <v>1255</v>
      </c>
    </row>
    <row r="2285" spans="1:16">
      <c r="A2285" t="s">
        <v>1255</v>
      </c>
      <c r="B2285" t="s">
        <v>1255</v>
      </c>
      <c r="C2285" t="s">
        <v>13069</v>
      </c>
      <c r="D2285" t="s">
        <v>13070</v>
      </c>
      <c r="E2285" t="s">
        <v>9740</v>
      </c>
      <c r="F2285" t="s">
        <v>1255</v>
      </c>
      <c r="G2285" t="s">
        <v>1255</v>
      </c>
      <c r="H2285" t="s">
        <v>1255</v>
      </c>
      <c r="I2285" t="s">
        <v>1255</v>
      </c>
      <c r="J2285" t="s">
        <v>1255</v>
      </c>
      <c r="K2285" t="s">
        <v>1255</v>
      </c>
      <c r="L2285" t="s">
        <v>1255</v>
      </c>
      <c r="M2285" t="s">
        <v>1255</v>
      </c>
      <c r="N2285" t="s">
        <v>1255</v>
      </c>
      <c r="O2285" t="s">
        <v>1255</v>
      </c>
      <c r="P2285" t="s">
        <v>1255</v>
      </c>
    </row>
    <row r="2286" spans="1:16">
      <c r="A2286" t="s">
        <v>1255</v>
      </c>
      <c r="B2286" t="s">
        <v>13061</v>
      </c>
      <c r="C2286" t="s">
        <v>13071</v>
      </c>
      <c r="D2286" t="s">
        <v>13072</v>
      </c>
      <c r="E2286" t="s">
        <v>9753</v>
      </c>
      <c r="F2286" t="s">
        <v>1255</v>
      </c>
      <c r="G2286" t="s">
        <v>1255</v>
      </c>
      <c r="H2286" t="s">
        <v>1255</v>
      </c>
      <c r="I2286" t="s">
        <v>1255</v>
      </c>
      <c r="J2286" t="s">
        <v>1255</v>
      </c>
      <c r="K2286" t="s">
        <v>1255</v>
      </c>
      <c r="L2286" t="s">
        <v>1255</v>
      </c>
      <c r="M2286" t="s">
        <v>1255</v>
      </c>
      <c r="N2286" t="s">
        <v>1255</v>
      </c>
      <c r="O2286" t="s">
        <v>1255</v>
      </c>
      <c r="P2286" t="s">
        <v>1255</v>
      </c>
    </row>
    <row r="2287" spans="1:16">
      <c r="A2287" t="s">
        <v>1255</v>
      </c>
      <c r="B2287" t="s">
        <v>1255</v>
      </c>
      <c r="C2287" t="s">
        <v>13073</v>
      </c>
      <c r="D2287" t="s">
        <v>13074</v>
      </c>
      <c r="E2287" t="s">
        <v>9740</v>
      </c>
      <c r="F2287" t="s">
        <v>1255</v>
      </c>
      <c r="G2287" t="s">
        <v>1255</v>
      </c>
      <c r="H2287" t="s">
        <v>1255</v>
      </c>
      <c r="I2287" t="s">
        <v>1255</v>
      </c>
      <c r="J2287" t="s">
        <v>1255</v>
      </c>
      <c r="K2287" t="s">
        <v>1255</v>
      </c>
      <c r="L2287" t="s">
        <v>1255</v>
      </c>
      <c r="M2287" t="s">
        <v>1255</v>
      </c>
      <c r="N2287" t="s">
        <v>1255</v>
      </c>
      <c r="O2287" t="s">
        <v>1255</v>
      </c>
      <c r="P2287" t="s">
        <v>1255</v>
      </c>
    </row>
    <row r="2288" spans="1:16">
      <c r="A2288" t="s">
        <v>1255</v>
      </c>
      <c r="B2288" t="s">
        <v>1255</v>
      </c>
      <c r="C2288" t="s">
        <v>13073</v>
      </c>
      <c r="D2288" t="s">
        <v>13075</v>
      </c>
      <c r="E2288" t="s">
        <v>9700</v>
      </c>
      <c r="F2288" t="s">
        <v>1255</v>
      </c>
      <c r="G2288" t="s">
        <v>1255</v>
      </c>
      <c r="H2288" t="s">
        <v>1255</v>
      </c>
      <c r="I2288" t="s">
        <v>1255</v>
      </c>
      <c r="J2288" t="s">
        <v>1255</v>
      </c>
      <c r="K2288" t="s">
        <v>1255</v>
      </c>
      <c r="L2288" t="s">
        <v>1255</v>
      </c>
      <c r="M2288" t="s">
        <v>1255</v>
      </c>
      <c r="N2288" t="s">
        <v>1255</v>
      </c>
      <c r="O2288" t="s">
        <v>1255</v>
      </c>
      <c r="P2288" t="s">
        <v>1255</v>
      </c>
    </row>
    <row r="2289" spans="1:16">
      <c r="A2289" t="s">
        <v>1255</v>
      </c>
      <c r="B2289" t="s">
        <v>13075</v>
      </c>
      <c r="C2289" t="s">
        <v>13076</v>
      </c>
      <c r="D2289" t="s">
        <v>13077</v>
      </c>
      <c r="E2289" t="s">
        <v>9705</v>
      </c>
      <c r="F2289" t="s">
        <v>1255</v>
      </c>
      <c r="G2289" t="s">
        <v>1255</v>
      </c>
      <c r="H2289" t="s">
        <v>1255</v>
      </c>
      <c r="I2289" t="s">
        <v>1255</v>
      </c>
      <c r="J2289" t="s">
        <v>1255</v>
      </c>
      <c r="K2289" t="s">
        <v>1255</v>
      </c>
      <c r="L2289" t="s">
        <v>1255</v>
      </c>
      <c r="M2289" t="s">
        <v>1255</v>
      </c>
      <c r="N2289" t="s">
        <v>1255</v>
      </c>
      <c r="O2289" t="s">
        <v>1255</v>
      </c>
      <c r="P2289" t="s">
        <v>1255</v>
      </c>
    </row>
    <row r="2290" spans="1:16">
      <c r="A2290" t="s">
        <v>1255</v>
      </c>
      <c r="B2290" t="s">
        <v>1255</v>
      </c>
      <c r="C2290" t="s">
        <v>13063</v>
      </c>
      <c r="D2290" t="s">
        <v>13078</v>
      </c>
      <c r="E2290" t="s">
        <v>1255</v>
      </c>
      <c r="F2290" t="s">
        <v>13079</v>
      </c>
      <c r="G2290" t="s">
        <v>1255</v>
      </c>
      <c r="H2290" t="s">
        <v>1255</v>
      </c>
      <c r="I2290" t="s">
        <v>1255</v>
      </c>
      <c r="J2290" t="s">
        <v>1255</v>
      </c>
      <c r="K2290" t="s">
        <v>1255</v>
      </c>
      <c r="L2290" t="s">
        <v>1255</v>
      </c>
      <c r="M2290" t="s">
        <v>1255</v>
      </c>
      <c r="N2290" t="s">
        <v>1255</v>
      </c>
      <c r="O2290" t="s">
        <v>1255</v>
      </c>
      <c r="P2290" t="s">
        <v>1255</v>
      </c>
    </row>
    <row r="2291" spans="1:16">
      <c r="A2291" t="s">
        <v>1255</v>
      </c>
      <c r="B2291" t="s">
        <v>13080</v>
      </c>
      <c r="C2291" t="s">
        <v>13063</v>
      </c>
      <c r="D2291" t="s">
        <v>13081</v>
      </c>
      <c r="E2291" t="s">
        <v>13082</v>
      </c>
      <c r="F2291" t="s">
        <v>1255</v>
      </c>
      <c r="G2291" t="s">
        <v>1255</v>
      </c>
      <c r="H2291" t="s">
        <v>1255</v>
      </c>
      <c r="I2291" t="s">
        <v>1255</v>
      </c>
      <c r="J2291" t="s">
        <v>1255</v>
      </c>
      <c r="K2291" t="s">
        <v>1255</v>
      </c>
      <c r="L2291" t="s">
        <v>1255</v>
      </c>
      <c r="M2291" t="s">
        <v>1255</v>
      </c>
      <c r="N2291" t="s">
        <v>1255</v>
      </c>
      <c r="O2291" t="s">
        <v>1255</v>
      </c>
      <c r="P2291" t="s">
        <v>1255</v>
      </c>
    </row>
    <row r="2292" spans="1:16">
      <c r="A2292" t="s">
        <v>1255</v>
      </c>
      <c r="B2292" t="s">
        <v>1255</v>
      </c>
      <c r="C2292" t="s">
        <v>13063</v>
      </c>
      <c r="D2292" t="s">
        <v>13083</v>
      </c>
      <c r="E2292" t="s">
        <v>9646</v>
      </c>
      <c r="F2292" t="s">
        <v>13084</v>
      </c>
      <c r="G2292" t="s">
        <v>1255</v>
      </c>
      <c r="H2292" t="s">
        <v>1255</v>
      </c>
      <c r="I2292" t="s">
        <v>1255</v>
      </c>
      <c r="J2292" t="s">
        <v>1255</v>
      </c>
      <c r="K2292" t="s">
        <v>1255</v>
      </c>
      <c r="L2292" t="s">
        <v>1255</v>
      </c>
      <c r="M2292" t="s">
        <v>1255</v>
      </c>
      <c r="N2292" t="s">
        <v>1255</v>
      </c>
      <c r="O2292" t="s">
        <v>1255</v>
      </c>
      <c r="P2292" t="s">
        <v>1255</v>
      </c>
    </row>
    <row r="2293" spans="1:16">
      <c r="A2293" t="s">
        <v>1255</v>
      </c>
      <c r="B2293" t="s">
        <v>1255</v>
      </c>
      <c r="C2293" t="s">
        <v>13076</v>
      </c>
      <c r="D2293" t="s">
        <v>13085</v>
      </c>
      <c r="E2293" t="s">
        <v>9646</v>
      </c>
      <c r="F2293" t="s">
        <v>13086</v>
      </c>
      <c r="G2293" t="s">
        <v>1255</v>
      </c>
      <c r="H2293" t="s">
        <v>1255</v>
      </c>
      <c r="I2293" t="s">
        <v>1255</v>
      </c>
      <c r="J2293" t="s">
        <v>1255</v>
      </c>
      <c r="K2293" t="s">
        <v>1255</v>
      </c>
      <c r="L2293" t="s">
        <v>1255</v>
      </c>
      <c r="M2293" t="s">
        <v>1255</v>
      </c>
      <c r="N2293" t="s">
        <v>1255</v>
      </c>
      <c r="O2293" t="s">
        <v>1255</v>
      </c>
      <c r="P2293" t="s">
        <v>1255</v>
      </c>
    </row>
    <row r="2294" spans="1:16">
      <c r="A2294" t="s">
        <v>1255</v>
      </c>
      <c r="B2294" t="s">
        <v>1255</v>
      </c>
      <c r="C2294" t="s">
        <v>13076</v>
      </c>
      <c r="D2294" t="s">
        <v>13087</v>
      </c>
      <c r="E2294" t="s">
        <v>9646</v>
      </c>
      <c r="F2294" t="s">
        <v>13088</v>
      </c>
      <c r="G2294" t="s">
        <v>1255</v>
      </c>
      <c r="H2294" t="s">
        <v>1255</v>
      </c>
      <c r="I2294" t="s">
        <v>1255</v>
      </c>
      <c r="J2294" t="s">
        <v>1255</v>
      </c>
      <c r="K2294" t="s">
        <v>1255</v>
      </c>
      <c r="L2294" t="s">
        <v>1255</v>
      </c>
      <c r="M2294" t="s">
        <v>1255</v>
      </c>
      <c r="N2294" t="s">
        <v>1255</v>
      </c>
      <c r="O2294" t="s">
        <v>1255</v>
      </c>
      <c r="P2294" t="s">
        <v>1255</v>
      </c>
    </row>
    <row r="2295" spans="1:16">
      <c r="A2295" t="s">
        <v>1255</v>
      </c>
      <c r="B2295" t="s">
        <v>1255</v>
      </c>
      <c r="C2295" t="s">
        <v>13076</v>
      </c>
      <c r="D2295" t="s">
        <v>13089</v>
      </c>
      <c r="E2295" t="s">
        <v>9645</v>
      </c>
      <c r="F2295" t="s">
        <v>1255</v>
      </c>
      <c r="G2295" t="s">
        <v>1255</v>
      </c>
      <c r="H2295" t="s">
        <v>1255</v>
      </c>
      <c r="I2295" t="s">
        <v>1255</v>
      </c>
      <c r="J2295" t="s">
        <v>1255</v>
      </c>
      <c r="K2295" t="s">
        <v>1255</v>
      </c>
      <c r="L2295" t="s">
        <v>1255</v>
      </c>
      <c r="M2295" t="s">
        <v>1255</v>
      </c>
      <c r="N2295" t="s">
        <v>1255</v>
      </c>
      <c r="O2295" t="s">
        <v>1255</v>
      </c>
      <c r="P2295" t="s">
        <v>1255</v>
      </c>
    </row>
    <row r="2296" spans="1:16">
      <c r="A2296" t="s">
        <v>1255</v>
      </c>
      <c r="B2296" t="s">
        <v>1255</v>
      </c>
      <c r="C2296" t="s">
        <v>13076</v>
      </c>
      <c r="D2296" t="s">
        <v>13090</v>
      </c>
      <c r="E2296" t="s">
        <v>13091</v>
      </c>
      <c r="F2296" t="s">
        <v>1255</v>
      </c>
      <c r="G2296" t="s">
        <v>1255</v>
      </c>
      <c r="H2296" t="s">
        <v>1255</v>
      </c>
      <c r="I2296" t="s">
        <v>1255</v>
      </c>
      <c r="J2296" t="s">
        <v>1255</v>
      </c>
      <c r="K2296" t="s">
        <v>1255</v>
      </c>
      <c r="L2296" t="s">
        <v>1255</v>
      </c>
      <c r="M2296" t="s">
        <v>1255</v>
      </c>
      <c r="N2296" t="s">
        <v>1255</v>
      </c>
      <c r="O2296" t="s">
        <v>1255</v>
      </c>
      <c r="P2296" t="s">
        <v>1255</v>
      </c>
    </row>
    <row r="2297" spans="1:16">
      <c r="A2297" t="s">
        <v>1255</v>
      </c>
      <c r="B2297" t="s">
        <v>1255</v>
      </c>
      <c r="C2297" t="s">
        <v>13073</v>
      </c>
      <c r="D2297" t="s">
        <v>13092</v>
      </c>
      <c r="E2297" t="s">
        <v>10019</v>
      </c>
      <c r="F2297" t="s">
        <v>1255</v>
      </c>
      <c r="G2297" t="s">
        <v>1255</v>
      </c>
      <c r="H2297" t="s">
        <v>1255</v>
      </c>
      <c r="I2297" t="s">
        <v>1255</v>
      </c>
      <c r="J2297" t="s">
        <v>1255</v>
      </c>
      <c r="K2297" t="s">
        <v>1255</v>
      </c>
      <c r="L2297" t="s">
        <v>1255</v>
      </c>
      <c r="M2297" t="s">
        <v>1255</v>
      </c>
      <c r="N2297" t="s">
        <v>1255</v>
      </c>
      <c r="O2297" t="s">
        <v>1255</v>
      </c>
      <c r="P2297" t="s">
        <v>1255</v>
      </c>
    </row>
    <row r="2298" spans="1:16">
      <c r="A2298" t="s">
        <v>1255</v>
      </c>
      <c r="B2298" t="s">
        <v>1255</v>
      </c>
      <c r="C2298" t="s">
        <v>13073</v>
      </c>
      <c r="D2298" t="s">
        <v>13093</v>
      </c>
      <c r="E2298" t="s">
        <v>9646</v>
      </c>
      <c r="F2298" t="s">
        <v>9874</v>
      </c>
      <c r="G2298" t="s">
        <v>1255</v>
      </c>
      <c r="H2298" t="s">
        <v>1255</v>
      </c>
      <c r="I2298" t="s">
        <v>1255</v>
      </c>
      <c r="J2298" t="s">
        <v>1255</v>
      </c>
      <c r="K2298" t="s">
        <v>1255</v>
      </c>
      <c r="L2298" t="s">
        <v>1255</v>
      </c>
      <c r="M2298" t="s">
        <v>1255</v>
      </c>
      <c r="N2298" t="s">
        <v>1255</v>
      </c>
      <c r="O2298" t="s">
        <v>1255</v>
      </c>
      <c r="P2298" t="s">
        <v>1255</v>
      </c>
    </row>
    <row r="2299" spans="1:16">
      <c r="A2299" t="s">
        <v>1255</v>
      </c>
      <c r="B2299" t="s">
        <v>1255</v>
      </c>
      <c r="C2299" t="s">
        <v>13073</v>
      </c>
      <c r="D2299" t="s">
        <v>13094</v>
      </c>
      <c r="E2299" t="s">
        <v>9646</v>
      </c>
      <c r="F2299" t="s">
        <v>13095</v>
      </c>
      <c r="G2299" t="s">
        <v>1255</v>
      </c>
      <c r="H2299" t="s">
        <v>1255</v>
      </c>
      <c r="I2299" t="s">
        <v>1255</v>
      </c>
      <c r="J2299" t="s">
        <v>1255</v>
      </c>
      <c r="K2299" t="s">
        <v>1255</v>
      </c>
      <c r="L2299" t="s">
        <v>1255</v>
      </c>
      <c r="M2299" t="s">
        <v>1255</v>
      </c>
      <c r="N2299" t="s">
        <v>1255</v>
      </c>
      <c r="O2299" t="s">
        <v>1255</v>
      </c>
      <c r="P2299" t="s">
        <v>1255</v>
      </c>
    </row>
    <row r="2300" spans="1:16">
      <c r="A2300" t="s">
        <v>1255</v>
      </c>
      <c r="B2300" t="s">
        <v>1255</v>
      </c>
      <c r="C2300" t="s">
        <v>13073</v>
      </c>
      <c r="D2300" t="s">
        <v>13096</v>
      </c>
      <c r="E2300" t="s">
        <v>9646</v>
      </c>
      <c r="F2300" t="s">
        <v>13097</v>
      </c>
      <c r="G2300" t="s">
        <v>1255</v>
      </c>
      <c r="H2300" t="s">
        <v>1255</v>
      </c>
      <c r="I2300" t="s">
        <v>1255</v>
      </c>
      <c r="J2300" t="s">
        <v>1255</v>
      </c>
      <c r="K2300" t="s">
        <v>1255</v>
      </c>
      <c r="L2300" t="s">
        <v>1255</v>
      </c>
      <c r="M2300" t="s">
        <v>1255</v>
      </c>
      <c r="N2300" t="s">
        <v>1255</v>
      </c>
      <c r="O2300" t="s">
        <v>1255</v>
      </c>
      <c r="P2300" t="s">
        <v>1255</v>
      </c>
    </row>
    <row r="2301" spans="1:16">
      <c r="A2301" t="s">
        <v>8752</v>
      </c>
      <c r="B2301" t="s">
        <v>1255</v>
      </c>
      <c r="C2301" t="s">
        <v>13073</v>
      </c>
      <c r="D2301" t="s">
        <v>13098</v>
      </c>
      <c r="E2301" t="s">
        <v>9730</v>
      </c>
      <c r="F2301" t="s">
        <v>1255</v>
      </c>
      <c r="G2301" t="s">
        <v>1255</v>
      </c>
      <c r="H2301" t="s">
        <v>1255</v>
      </c>
      <c r="I2301" t="s">
        <v>1255</v>
      </c>
      <c r="J2301" t="s">
        <v>1255</v>
      </c>
      <c r="K2301" t="s">
        <v>1255</v>
      </c>
      <c r="L2301" t="s">
        <v>1255</v>
      </c>
      <c r="M2301" t="s">
        <v>1255</v>
      </c>
      <c r="N2301" t="s">
        <v>1255</v>
      </c>
      <c r="O2301" t="s">
        <v>1255</v>
      </c>
      <c r="P2301" t="s">
        <v>1255</v>
      </c>
    </row>
    <row r="2302" spans="1:16">
      <c r="A2302" t="s">
        <v>8751</v>
      </c>
      <c r="B2302" t="s">
        <v>1255</v>
      </c>
      <c r="C2302" t="s">
        <v>13073</v>
      </c>
      <c r="D2302" t="s">
        <v>13099</v>
      </c>
      <c r="E2302" t="s">
        <v>9730</v>
      </c>
      <c r="F2302" t="s">
        <v>1255</v>
      </c>
      <c r="G2302" t="s">
        <v>1255</v>
      </c>
      <c r="H2302" t="s">
        <v>1255</v>
      </c>
      <c r="I2302" t="s">
        <v>1255</v>
      </c>
      <c r="J2302" t="s">
        <v>1255</v>
      </c>
      <c r="K2302" t="s">
        <v>1255</v>
      </c>
      <c r="L2302" t="s">
        <v>1255</v>
      </c>
      <c r="M2302" t="s">
        <v>1255</v>
      </c>
      <c r="N2302" t="s">
        <v>1255</v>
      </c>
      <c r="O2302" t="s">
        <v>1255</v>
      </c>
      <c r="P2302" t="s">
        <v>1255</v>
      </c>
    </row>
    <row r="2303" spans="1:16">
      <c r="A2303" t="s">
        <v>8762</v>
      </c>
      <c r="B2303" t="s">
        <v>1255</v>
      </c>
      <c r="C2303" t="s">
        <v>13073</v>
      </c>
      <c r="D2303" t="s">
        <v>13100</v>
      </c>
      <c r="E2303" t="s">
        <v>13101</v>
      </c>
      <c r="F2303" t="s">
        <v>1255</v>
      </c>
      <c r="G2303" t="s">
        <v>1255</v>
      </c>
      <c r="H2303" t="s">
        <v>1255</v>
      </c>
      <c r="I2303" t="s">
        <v>1255</v>
      </c>
      <c r="J2303" t="s">
        <v>1255</v>
      </c>
      <c r="K2303" t="s">
        <v>1255</v>
      </c>
      <c r="L2303" t="s">
        <v>1255</v>
      </c>
      <c r="M2303" t="s">
        <v>1255</v>
      </c>
      <c r="N2303" t="s">
        <v>1255</v>
      </c>
      <c r="O2303" t="s">
        <v>1255</v>
      </c>
      <c r="P2303" t="s">
        <v>1255</v>
      </c>
    </row>
    <row r="2304" spans="1:16">
      <c r="A2304" t="s">
        <v>8759</v>
      </c>
      <c r="B2304" t="s">
        <v>1255</v>
      </c>
      <c r="C2304" t="s">
        <v>13073</v>
      </c>
      <c r="D2304" t="s">
        <v>13102</v>
      </c>
      <c r="E2304" t="s">
        <v>10721</v>
      </c>
      <c r="F2304" t="s">
        <v>1255</v>
      </c>
      <c r="G2304" t="s">
        <v>1255</v>
      </c>
      <c r="H2304" t="s">
        <v>1255</v>
      </c>
      <c r="I2304" t="s">
        <v>1255</v>
      </c>
      <c r="J2304" t="s">
        <v>1255</v>
      </c>
      <c r="K2304" t="s">
        <v>1255</v>
      </c>
      <c r="L2304" t="s">
        <v>1255</v>
      </c>
      <c r="M2304" t="s">
        <v>1255</v>
      </c>
      <c r="N2304" t="s">
        <v>1255</v>
      </c>
      <c r="O2304" t="s">
        <v>1255</v>
      </c>
      <c r="P2304" t="s">
        <v>1255</v>
      </c>
    </row>
    <row r="2305" spans="1:16">
      <c r="A2305" t="s">
        <v>5103</v>
      </c>
      <c r="B2305" t="s">
        <v>1255</v>
      </c>
      <c r="C2305" t="s">
        <v>13073</v>
      </c>
      <c r="D2305" t="s">
        <v>13103</v>
      </c>
      <c r="E2305" t="s">
        <v>10019</v>
      </c>
      <c r="F2305" t="s">
        <v>1255</v>
      </c>
      <c r="G2305" t="s">
        <v>1255</v>
      </c>
      <c r="H2305" t="s">
        <v>1255</v>
      </c>
      <c r="I2305" t="s">
        <v>1255</v>
      </c>
      <c r="J2305" t="s">
        <v>1255</v>
      </c>
      <c r="K2305" t="s">
        <v>1255</v>
      </c>
      <c r="L2305" t="s">
        <v>1255</v>
      </c>
      <c r="M2305" t="s">
        <v>1255</v>
      </c>
      <c r="N2305" t="s">
        <v>1255</v>
      </c>
      <c r="O2305" t="s">
        <v>1255</v>
      </c>
      <c r="P2305" t="s">
        <v>1255</v>
      </c>
    </row>
    <row r="2306" spans="1:16">
      <c r="A2306" t="s">
        <v>8874</v>
      </c>
      <c r="B2306" t="s">
        <v>1255</v>
      </c>
      <c r="C2306" t="s">
        <v>13073</v>
      </c>
      <c r="D2306" t="s">
        <v>13104</v>
      </c>
      <c r="E2306" t="s">
        <v>9730</v>
      </c>
      <c r="F2306" t="s">
        <v>1255</v>
      </c>
      <c r="G2306" t="s">
        <v>1255</v>
      </c>
      <c r="H2306" t="s">
        <v>1255</v>
      </c>
      <c r="I2306" t="s">
        <v>1255</v>
      </c>
      <c r="J2306" t="s">
        <v>1255</v>
      </c>
      <c r="K2306" t="s">
        <v>1255</v>
      </c>
      <c r="L2306" t="s">
        <v>1255</v>
      </c>
      <c r="M2306" t="s">
        <v>1255</v>
      </c>
      <c r="N2306" t="s">
        <v>1255</v>
      </c>
      <c r="O2306" t="s">
        <v>1255</v>
      </c>
      <c r="P2306" t="s">
        <v>1255</v>
      </c>
    </row>
    <row r="2307" spans="1:16">
      <c r="A2307" t="s">
        <v>8766</v>
      </c>
      <c r="B2307" t="s">
        <v>1255</v>
      </c>
      <c r="C2307" t="s">
        <v>13073</v>
      </c>
      <c r="D2307" t="s">
        <v>13105</v>
      </c>
      <c r="E2307" t="s">
        <v>9684</v>
      </c>
      <c r="F2307" t="s">
        <v>1255</v>
      </c>
      <c r="G2307" t="s">
        <v>1255</v>
      </c>
      <c r="H2307" t="s">
        <v>1255</v>
      </c>
      <c r="I2307" t="s">
        <v>1255</v>
      </c>
      <c r="J2307" t="s">
        <v>1255</v>
      </c>
      <c r="K2307" t="s">
        <v>1255</v>
      </c>
      <c r="L2307" t="s">
        <v>1255</v>
      </c>
      <c r="M2307" t="s">
        <v>1255</v>
      </c>
      <c r="N2307" t="s">
        <v>1255</v>
      </c>
      <c r="O2307" t="s">
        <v>1255</v>
      </c>
      <c r="P2307" t="s">
        <v>1255</v>
      </c>
    </row>
    <row r="2308" spans="1:16">
      <c r="A2308" t="s">
        <v>8767</v>
      </c>
      <c r="B2308" t="s">
        <v>1255</v>
      </c>
      <c r="C2308" t="s">
        <v>13073</v>
      </c>
      <c r="D2308" t="s">
        <v>13106</v>
      </c>
      <c r="E2308" t="s">
        <v>9684</v>
      </c>
      <c r="F2308" t="s">
        <v>1255</v>
      </c>
      <c r="G2308" t="s">
        <v>1255</v>
      </c>
      <c r="H2308" t="s">
        <v>1255</v>
      </c>
      <c r="I2308" t="s">
        <v>1255</v>
      </c>
      <c r="J2308" t="s">
        <v>1255</v>
      </c>
      <c r="K2308" t="s">
        <v>1255</v>
      </c>
      <c r="L2308" t="s">
        <v>1255</v>
      </c>
      <c r="M2308" t="s">
        <v>1255</v>
      </c>
      <c r="N2308" t="s">
        <v>1255</v>
      </c>
      <c r="O2308" t="s">
        <v>1255</v>
      </c>
      <c r="P2308" t="s">
        <v>1255</v>
      </c>
    </row>
    <row r="2309" spans="1:16">
      <c r="A2309" t="s">
        <v>8768</v>
      </c>
      <c r="B2309" t="s">
        <v>1255</v>
      </c>
      <c r="C2309" t="s">
        <v>13069</v>
      </c>
      <c r="D2309" t="s">
        <v>13107</v>
      </c>
      <c r="E2309" t="s">
        <v>13108</v>
      </c>
      <c r="F2309" t="s">
        <v>1255</v>
      </c>
      <c r="G2309" t="s">
        <v>1255</v>
      </c>
      <c r="H2309" t="s">
        <v>1255</v>
      </c>
      <c r="I2309" t="s">
        <v>1255</v>
      </c>
      <c r="J2309" t="s">
        <v>1255</v>
      </c>
      <c r="K2309" t="s">
        <v>1255</v>
      </c>
      <c r="L2309" t="s">
        <v>1255</v>
      </c>
      <c r="M2309" t="s">
        <v>1255</v>
      </c>
      <c r="N2309" t="s">
        <v>1255</v>
      </c>
      <c r="O2309" t="s">
        <v>1255</v>
      </c>
      <c r="P2309" t="s">
        <v>1255</v>
      </c>
    </row>
    <row r="2310" spans="1:16">
      <c r="A2310" t="s">
        <v>8769</v>
      </c>
      <c r="B2310" t="s">
        <v>1255</v>
      </c>
      <c r="C2310" t="s">
        <v>13069</v>
      </c>
      <c r="D2310" t="s">
        <v>13109</v>
      </c>
      <c r="E2310" t="s">
        <v>9740</v>
      </c>
      <c r="F2310" t="s">
        <v>9646</v>
      </c>
      <c r="G2310" t="s">
        <v>13110</v>
      </c>
      <c r="H2310" t="s">
        <v>1255</v>
      </c>
      <c r="I2310" t="s">
        <v>1255</v>
      </c>
      <c r="J2310" t="s">
        <v>1255</v>
      </c>
      <c r="K2310" t="s">
        <v>1255</v>
      </c>
      <c r="L2310" t="s">
        <v>1255</v>
      </c>
      <c r="M2310" t="s">
        <v>1255</v>
      </c>
      <c r="N2310" t="s">
        <v>1255</v>
      </c>
      <c r="O2310" t="s">
        <v>1255</v>
      </c>
      <c r="P2310" t="s">
        <v>1255</v>
      </c>
    </row>
    <row r="2311" spans="1:16">
      <c r="A2311" t="s">
        <v>8876</v>
      </c>
      <c r="B2311" t="s">
        <v>1255</v>
      </c>
      <c r="C2311" t="s">
        <v>13073</v>
      </c>
      <c r="D2311" t="s">
        <v>13111</v>
      </c>
      <c r="E2311" t="s">
        <v>12278</v>
      </c>
      <c r="F2311" t="s">
        <v>9646</v>
      </c>
      <c r="G2311" t="s">
        <v>13112</v>
      </c>
      <c r="H2311" t="s">
        <v>1255</v>
      </c>
      <c r="I2311" t="s">
        <v>1255</v>
      </c>
      <c r="J2311" t="s">
        <v>1255</v>
      </c>
      <c r="K2311" t="s">
        <v>1255</v>
      </c>
      <c r="L2311" t="s">
        <v>1255</v>
      </c>
      <c r="M2311" t="s">
        <v>1255</v>
      </c>
      <c r="N2311" t="s">
        <v>1255</v>
      </c>
      <c r="O2311" t="s">
        <v>1255</v>
      </c>
      <c r="P2311" t="s">
        <v>1255</v>
      </c>
    </row>
    <row r="2312" spans="1:16">
      <c r="A2312" t="s">
        <v>8771</v>
      </c>
      <c r="B2312" t="s">
        <v>1255</v>
      </c>
      <c r="C2312" t="s">
        <v>13073</v>
      </c>
      <c r="D2312" t="s">
        <v>13113</v>
      </c>
      <c r="E2312" t="s">
        <v>10003</v>
      </c>
      <c r="F2312" t="s">
        <v>9646</v>
      </c>
      <c r="G2312" t="s">
        <v>13114</v>
      </c>
      <c r="H2312" t="s">
        <v>1255</v>
      </c>
      <c r="I2312" t="s">
        <v>1255</v>
      </c>
      <c r="J2312" t="s">
        <v>1255</v>
      </c>
      <c r="K2312" t="s">
        <v>1255</v>
      </c>
      <c r="L2312" t="s">
        <v>1255</v>
      </c>
      <c r="M2312" t="s">
        <v>1255</v>
      </c>
      <c r="N2312" t="s">
        <v>1255</v>
      </c>
      <c r="O2312" t="s">
        <v>1255</v>
      </c>
      <c r="P2312" t="s">
        <v>1255</v>
      </c>
    </row>
    <row r="2313" spans="1:16">
      <c r="A2313" t="s">
        <v>8770</v>
      </c>
      <c r="B2313" t="s">
        <v>1255</v>
      </c>
      <c r="C2313" t="s">
        <v>13073</v>
      </c>
      <c r="D2313" t="s">
        <v>13115</v>
      </c>
      <c r="E2313" t="s">
        <v>9782</v>
      </c>
      <c r="F2313" t="s">
        <v>9646</v>
      </c>
      <c r="G2313" t="s">
        <v>13116</v>
      </c>
      <c r="H2313" t="s">
        <v>1255</v>
      </c>
      <c r="I2313" t="s">
        <v>1255</v>
      </c>
      <c r="J2313" t="s">
        <v>1255</v>
      </c>
      <c r="K2313" t="s">
        <v>1255</v>
      </c>
      <c r="L2313" t="s">
        <v>1255</v>
      </c>
      <c r="M2313" t="s">
        <v>1255</v>
      </c>
      <c r="N2313" t="s">
        <v>1255</v>
      </c>
      <c r="O2313" t="s">
        <v>1255</v>
      </c>
      <c r="P2313" t="s">
        <v>1255</v>
      </c>
    </row>
    <row r="2314" spans="1:16">
      <c r="A2314" t="s">
        <v>4407</v>
      </c>
      <c r="B2314" t="s">
        <v>1255</v>
      </c>
      <c r="C2314" t="s">
        <v>13073</v>
      </c>
      <c r="D2314" t="s">
        <v>13117</v>
      </c>
      <c r="E2314" t="s">
        <v>12494</v>
      </c>
      <c r="F2314" t="s">
        <v>9646</v>
      </c>
      <c r="G2314" t="s">
        <v>13116</v>
      </c>
      <c r="H2314" t="s">
        <v>1255</v>
      </c>
      <c r="I2314" t="s">
        <v>1255</v>
      </c>
      <c r="J2314" t="s">
        <v>1255</v>
      </c>
      <c r="K2314" t="s">
        <v>1255</v>
      </c>
      <c r="L2314" t="s">
        <v>1255</v>
      </c>
      <c r="M2314" t="s">
        <v>1255</v>
      </c>
      <c r="N2314" t="s">
        <v>1255</v>
      </c>
      <c r="O2314" t="s">
        <v>1255</v>
      </c>
      <c r="P2314" t="s">
        <v>1255</v>
      </c>
    </row>
    <row r="2315" spans="1:16">
      <c r="A2315" t="s">
        <v>5505</v>
      </c>
      <c r="B2315" t="s">
        <v>1255</v>
      </c>
      <c r="C2315" t="s">
        <v>13073</v>
      </c>
      <c r="D2315" t="s">
        <v>13118</v>
      </c>
      <c r="E2315" t="s">
        <v>10608</v>
      </c>
      <c r="F2315" t="s">
        <v>9646</v>
      </c>
      <c r="G2315" t="s">
        <v>13119</v>
      </c>
      <c r="H2315" t="s">
        <v>1255</v>
      </c>
      <c r="I2315" t="s">
        <v>1255</v>
      </c>
      <c r="J2315" t="s">
        <v>1255</v>
      </c>
      <c r="K2315" t="s">
        <v>1255</v>
      </c>
      <c r="L2315" t="s">
        <v>1255</v>
      </c>
      <c r="M2315" t="s">
        <v>1255</v>
      </c>
      <c r="N2315" t="s">
        <v>1255</v>
      </c>
      <c r="O2315" t="s">
        <v>1255</v>
      </c>
      <c r="P2315" t="s">
        <v>1255</v>
      </c>
    </row>
    <row r="2316" spans="1:16">
      <c r="A2316" t="s">
        <v>5687</v>
      </c>
      <c r="B2316" t="s">
        <v>12022</v>
      </c>
      <c r="C2316" t="s">
        <v>13073</v>
      </c>
      <c r="D2316" t="s">
        <v>13120</v>
      </c>
      <c r="E2316" t="s">
        <v>9646</v>
      </c>
      <c r="F2316" t="s">
        <v>13121</v>
      </c>
      <c r="G2316" t="s">
        <v>13122</v>
      </c>
      <c r="H2316" t="s">
        <v>1255</v>
      </c>
      <c r="I2316" t="s">
        <v>1255</v>
      </c>
      <c r="J2316" t="s">
        <v>1255</v>
      </c>
      <c r="K2316" t="s">
        <v>1255</v>
      </c>
      <c r="L2316" t="s">
        <v>1255</v>
      </c>
      <c r="M2316" t="s">
        <v>1255</v>
      </c>
      <c r="N2316" t="s">
        <v>1255</v>
      </c>
      <c r="O2316" t="s">
        <v>1255</v>
      </c>
      <c r="P2316" t="s">
        <v>1255</v>
      </c>
    </row>
    <row r="2317" spans="1:16">
      <c r="A2317" t="s">
        <v>8765</v>
      </c>
      <c r="B2317" t="s">
        <v>1255</v>
      </c>
      <c r="C2317" t="s">
        <v>13073</v>
      </c>
      <c r="D2317" t="s">
        <v>13123</v>
      </c>
      <c r="E2317" t="s">
        <v>11910</v>
      </c>
      <c r="F2317" t="s">
        <v>9646</v>
      </c>
      <c r="G2317" t="s">
        <v>13124</v>
      </c>
      <c r="H2317" t="s">
        <v>1255</v>
      </c>
      <c r="I2317" t="s">
        <v>1255</v>
      </c>
      <c r="J2317" t="s">
        <v>1255</v>
      </c>
      <c r="K2317" t="s">
        <v>1255</v>
      </c>
      <c r="L2317" t="s">
        <v>1255</v>
      </c>
      <c r="M2317" t="s">
        <v>1255</v>
      </c>
      <c r="N2317" t="s">
        <v>1255</v>
      </c>
      <c r="O2317" t="s">
        <v>1255</v>
      </c>
      <c r="P2317" t="s">
        <v>1255</v>
      </c>
    </row>
    <row r="2318" spans="1:16">
      <c r="A2318" t="s">
        <v>8774</v>
      </c>
      <c r="B2318" t="s">
        <v>1255</v>
      </c>
      <c r="C2318" t="s">
        <v>13073</v>
      </c>
      <c r="D2318" t="s">
        <v>13125</v>
      </c>
      <c r="E2318" t="s">
        <v>9680</v>
      </c>
      <c r="F2318" t="s">
        <v>9646</v>
      </c>
      <c r="G2318" t="s">
        <v>13126</v>
      </c>
      <c r="H2318" t="s">
        <v>1255</v>
      </c>
      <c r="I2318" t="s">
        <v>1255</v>
      </c>
      <c r="J2318" t="s">
        <v>1255</v>
      </c>
      <c r="K2318" t="s">
        <v>1255</v>
      </c>
      <c r="L2318" t="s">
        <v>1255</v>
      </c>
      <c r="M2318" t="s">
        <v>1255</v>
      </c>
      <c r="N2318" t="s">
        <v>1255</v>
      </c>
      <c r="O2318" t="s">
        <v>1255</v>
      </c>
      <c r="P2318" t="s">
        <v>1255</v>
      </c>
    </row>
    <row r="2319" spans="1:16">
      <c r="A2319" t="s">
        <v>8772</v>
      </c>
      <c r="B2319" t="s">
        <v>1255</v>
      </c>
      <c r="C2319" t="s">
        <v>13073</v>
      </c>
      <c r="D2319" t="s">
        <v>13127</v>
      </c>
      <c r="E2319" t="s">
        <v>10608</v>
      </c>
      <c r="F2319" t="s">
        <v>9646</v>
      </c>
      <c r="G2319" t="s">
        <v>13128</v>
      </c>
      <c r="H2319" t="s">
        <v>1255</v>
      </c>
      <c r="I2319" t="s">
        <v>1255</v>
      </c>
      <c r="J2319" t="s">
        <v>1255</v>
      </c>
      <c r="K2319" t="s">
        <v>1255</v>
      </c>
      <c r="L2319" t="s">
        <v>1255</v>
      </c>
      <c r="M2319" t="s">
        <v>1255</v>
      </c>
      <c r="N2319" t="s">
        <v>1255</v>
      </c>
      <c r="O2319" t="s">
        <v>1255</v>
      </c>
      <c r="P2319" t="s">
        <v>1255</v>
      </c>
    </row>
    <row r="2320" spans="1:16">
      <c r="A2320" t="s">
        <v>8773</v>
      </c>
      <c r="B2320" t="s">
        <v>1255</v>
      </c>
      <c r="C2320" t="s">
        <v>13073</v>
      </c>
      <c r="D2320" t="s">
        <v>13129</v>
      </c>
      <c r="E2320" t="s">
        <v>9680</v>
      </c>
      <c r="F2320" t="s">
        <v>9646</v>
      </c>
      <c r="G2320" t="s">
        <v>13130</v>
      </c>
      <c r="H2320" t="s">
        <v>1255</v>
      </c>
      <c r="I2320" t="s">
        <v>1255</v>
      </c>
      <c r="J2320" t="s">
        <v>1255</v>
      </c>
      <c r="K2320" t="s">
        <v>1255</v>
      </c>
      <c r="L2320" t="s">
        <v>1255</v>
      </c>
      <c r="M2320" t="s">
        <v>1255</v>
      </c>
      <c r="N2320" t="s">
        <v>1255</v>
      </c>
      <c r="O2320" t="s">
        <v>1255</v>
      </c>
      <c r="P2320" t="s">
        <v>1255</v>
      </c>
    </row>
    <row r="2321" spans="1:16">
      <c r="A2321" t="s">
        <v>8764</v>
      </c>
      <c r="B2321" t="s">
        <v>1255</v>
      </c>
      <c r="C2321" t="s">
        <v>13073</v>
      </c>
      <c r="D2321" t="s">
        <v>13131</v>
      </c>
      <c r="E2321" t="s">
        <v>13132</v>
      </c>
      <c r="F2321" t="s">
        <v>9646</v>
      </c>
      <c r="G2321" t="s">
        <v>13133</v>
      </c>
      <c r="H2321" t="s">
        <v>1255</v>
      </c>
      <c r="I2321" t="s">
        <v>1255</v>
      </c>
      <c r="J2321" t="s">
        <v>1255</v>
      </c>
      <c r="K2321" t="s">
        <v>1255</v>
      </c>
      <c r="L2321" t="s">
        <v>1255</v>
      </c>
      <c r="M2321" t="s">
        <v>1255</v>
      </c>
      <c r="N2321" t="s">
        <v>1255</v>
      </c>
      <c r="O2321" t="s">
        <v>1255</v>
      </c>
      <c r="P2321" t="s">
        <v>1255</v>
      </c>
    </row>
    <row r="2322" spans="1:16">
      <c r="A2322" t="s">
        <v>8761</v>
      </c>
      <c r="B2322" t="s">
        <v>1255</v>
      </c>
      <c r="C2322" t="s">
        <v>13073</v>
      </c>
      <c r="D2322" t="s">
        <v>13134</v>
      </c>
      <c r="E2322" t="s">
        <v>12390</v>
      </c>
      <c r="F2322" t="s">
        <v>9646</v>
      </c>
      <c r="G2322" t="s">
        <v>13135</v>
      </c>
      <c r="H2322" t="s">
        <v>1255</v>
      </c>
      <c r="I2322" t="s">
        <v>1255</v>
      </c>
      <c r="J2322" t="s">
        <v>1255</v>
      </c>
      <c r="K2322" t="s">
        <v>1255</v>
      </c>
      <c r="L2322" t="s">
        <v>1255</v>
      </c>
      <c r="M2322" t="s">
        <v>1255</v>
      </c>
      <c r="N2322" t="s">
        <v>1255</v>
      </c>
      <c r="O2322" t="s">
        <v>1255</v>
      </c>
      <c r="P2322" t="s">
        <v>1255</v>
      </c>
    </row>
    <row r="2323" spans="1:16">
      <c r="A2323" t="s">
        <v>8763</v>
      </c>
      <c r="B2323" t="s">
        <v>1255</v>
      </c>
      <c r="C2323" t="s">
        <v>13073</v>
      </c>
      <c r="D2323" t="s">
        <v>13136</v>
      </c>
      <c r="E2323" t="s">
        <v>10003</v>
      </c>
      <c r="F2323" t="s">
        <v>9646</v>
      </c>
      <c r="G2323" t="s">
        <v>13137</v>
      </c>
      <c r="H2323" t="s">
        <v>1255</v>
      </c>
      <c r="I2323" t="s">
        <v>1255</v>
      </c>
      <c r="J2323" t="s">
        <v>1255</v>
      </c>
      <c r="K2323" t="s">
        <v>1255</v>
      </c>
      <c r="L2323" t="s">
        <v>1255</v>
      </c>
      <c r="M2323" t="s">
        <v>1255</v>
      </c>
      <c r="N2323" t="s">
        <v>1255</v>
      </c>
      <c r="O2323" t="s">
        <v>1255</v>
      </c>
      <c r="P2323" t="s">
        <v>1255</v>
      </c>
    </row>
    <row r="2324" spans="1:16">
      <c r="A2324" t="s">
        <v>1255</v>
      </c>
      <c r="B2324" t="s">
        <v>1255</v>
      </c>
      <c r="C2324" t="s">
        <v>13073</v>
      </c>
      <c r="D2324" t="s">
        <v>13138</v>
      </c>
      <c r="E2324" t="s">
        <v>10003</v>
      </c>
      <c r="F2324" t="s">
        <v>9646</v>
      </c>
      <c r="G2324" t="s">
        <v>1255</v>
      </c>
      <c r="H2324" t="s">
        <v>1255</v>
      </c>
      <c r="I2324" t="s">
        <v>1255</v>
      </c>
      <c r="J2324" t="s">
        <v>1255</v>
      </c>
      <c r="K2324" t="s">
        <v>1255</v>
      </c>
      <c r="L2324" t="s">
        <v>1255</v>
      </c>
      <c r="M2324" t="s">
        <v>1255</v>
      </c>
      <c r="N2324" t="s">
        <v>1255</v>
      </c>
      <c r="O2324" t="s">
        <v>1255</v>
      </c>
      <c r="P2324" t="s">
        <v>1255</v>
      </c>
    </row>
    <row r="2325" spans="1:16">
      <c r="A2325" t="s">
        <v>1255</v>
      </c>
      <c r="B2325" t="s">
        <v>1255</v>
      </c>
      <c r="C2325" t="s">
        <v>13073</v>
      </c>
      <c r="D2325" t="s">
        <v>13139</v>
      </c>
      <c r="E2325" t="s">
        <v>9645</v>
      </c>
      <c r="F2325" t="s">
        <v>1255</v>
      </c>
      <c r="G2325" t="s">
        <v>1255</v>
      </c>
      <c r="H2325" t="s">
        <v>1255</v>
      </c>
      <c r="I2325" t="s">
        <v>1255</v>
      </c>
      <c r="J2325" t="s">
        <v>1255</v>
      </c>
      <c r="K2325" t="s">
        <v>1255</v>
      </c>
      <c r="L2325" t="s">
        <v>1255</v>
      </c>
      <c r="M2325" t="s">
        <v>1255</v>
      </c>
      <c r="N2325" t="s">
        <v>1255</v>
      </c>
      <c r="O2325" t="s">
        <v>1255</v>
      </c>
      <c r="P2325" t="s">
        <v>1255</v>
      </c>
    </row>
    <row r="2326" spans="1:16">
      <c r="A2326" t="s">
        <v>1255</v>
      </c>
      <c r="B2326" t="s">
        <v>1255</v>
      </c>
      <c r="C2326" t="s">
        <v>13069</v>
      </c>
      <c r="D2326" t="s">
        <v>13140</v>
      </c>
      <c r="E2326" t="s">
        <v>10019</v>
      </c>
      <c r="F2326" t="s">
        <v>1255</v>
      </c>
      <c r="G2326" t="s">
        <v>1255</v>
      </c>
      <c r="H2326" t="s">
        <v>1255</v>
      </c>
      <c r="I2326" t="s">
        <v>1255</v>
      </c>
      <c r="J2326" t="s">
        <v>1255</v>
      </c>
      <c r="K2326" t="s">
        <v>1255</v>
      </c>
      <c r="L2326" t="s">
        <v>1255</v>
      </c>
      <c r="M2326" t="s">
        <v>1255</v>
      </c>
      <c r="N2326" t="s">
        <v>1255</v>
      </c>
      <c r="O2326" t="s">
        <v>1255</v>
      </c>
      <c r="P2326" t="s">
        <v>1255</v>
      </c>
    </row>
    <row r="2327" spans="1:16">
      <c r="A2327" t="s">
        <v>1255</v>
      </c>
      <c r="B2327" t="s">
        <v>1255</v>
      </c>
      <c r="C2327" t="s">
        <v>13069</v>
      </c>
      <c r="D2327" t="s">
        <v>13141</v>
      </c>
      <c r="E2327" t="s">
        <v>9730</v>
      </c>
      <c r="F2327" t="s">
        <v>1255</v>
      </c>
      <c r="G2327" t="s">
        <v>1255</v>
      </c>
      <c r="H2327" t="s">
        <v>1255</v>
      </c>
      <c r="I2327" t="s">
        <v>1255</v>
      </c>
      <c r="J2327" t="s">
        <v>1255</v>
      </c>
      <c r="K2327" t="s">
        <v>1255</v>
      </c>
      <c r="L2327" t="s">
        <v>1255</v>
      </c>
      <c r="M2327" t="s">
        <v>1255</v>
      </c>
      <c r="N2327" t="s">
        <v>1255</v>
      </c>
      <c r="O2327" t="s">
        <v>1255</v>
      </c>
      <c r="P2327" t="s">
        <v>1255</v>
      </c>
    </row>
    <row r="2328" spans="1:16">
      <c r="A2328" t="s">
        <v>1255</v>
      </c>
      <c r="B2328" t="s">
        <v>1255</v>
      </c>
      <c r="C2328" t="s">
        <v>13069</v>
      </c>
      <c r="D2328" t="s">
        <v>13142</v>
      </c>
      <c r="E2328" t="s">
        <v>10480</v>
      </c>
      <c r="F2328" t="s">
        <v>1255</v>
      </c>
      <c r="G2328" t="s">
        <v>1255</v>
      </c>
      <c r="H2328" t="s">
        <v>1255</v>
      </c>
      <c r="I2328" t="s">
        <v>1255</v>
      </c>
      <c r="J2328" t="s">
        <v>1255</v>
      </c>
      <c r="K2328" t="s">
        <v>1255</v>
      </c>
      <c r="L2328" t="s">
        <v>1255</v>
      </c>
      <c r="M2328" t="s">
        <v>1255</v>
      </c>
      <c r="N2328" t="s">
        <v>1255</v>
      </c>
      <c r="O2328" t="s">
        <v>1255</v>
      </c>
      <c r="P2328" t="s">
        <v>1255</v>
      </c>
    </row>
    <row r="2329" spans="1:16">
      <c r="A2329" t="s">
        <v>5103</v>
      </c>
      <c r="B2329" t="s">
        <v>13143</v>
      </c>
      <c r="C2329" t="s">
        <v>13069</v>
      </c>
      <c r="D2329" t="s">
        <v>13144</v>
      </c>
      <c r="E2329" t="s">
        <v>9646</v>
      </c>
      <c r="F2329" t="s">
        <v>13145</v>
      </c>
      <c r="G2329" t="s">
        <v>1255</v>
      </c>
      <c r="H2329" t="s">
        <v>1255</v>
      </c>
      <c r="I2329" t="s">
        <v>1255</v>
      </c>
      <c r="J2329" t="s">
        <v>1255</v>
      </c>
      <c r="K2329" t="s">
        <v>1255</v>
      </c>
      <c r="L2329" t="s">
        <v>1255</v>
      </c>
      <c r="M2329" t="s">
        <v>1255</v>
      </c>
      <c r="N2329" t="s">
        <v>1255</v>
      </c>
      <c r="O2329" t="s">
        <v>1255</v>
      </c>
      <c r="P2329" t="s">
        <v>1255</v>
      </c>
    </row>
    <row r="2330" spans="1:16">
      <c r="A2330" t="s">
        <v>8874</v>
      </c>
      <c r="B2330" t="s">
        <v>1255</v>
      </c>
      <c r="C2330" t="s">
        <v>13069</v>
      </c>
      <c r="D2330" t="s">
        <v>13146</v>
      </c>
      <c r="E2330" t="s">
        <v>9797</v>
      </c>
      <c r="F2330" t="s">
        <v>9646</v>
      </c>
      <c r="G2330" t="s">
        <v>1255</v>
      </c>
      <c r="H2330" t="s">
        <v>1255</v>
      </c>
      <c r="I2330" t="s">
        <v>1255</v>
      </c>
      <c r="J2330" t="s">
        <v>1255</v>
      </c>
      <c r="K2330" t="s">
        <v>1255</v>
      </c>
      <c r="L2330" t="s">
        <v>1255</v>
      </c>
      <c r="M2330" t="s">
        <v>1255</v>
      </c>
      <c r="N2330" t="s">
        <v>1255</v>
      </c>
      <c r="O2330" t="s">
        <v>1255</v>
      </c>
      <c r="P2330" t="s">
        <v>1255</v>
      </c>
    </row>
    <row r="2331" spans="1:16">
      <c r="A2331" t="s">
        <v>8766</v>
      </c>
      <c r="B2331" t="s">
        <v>1255</v>
      </c>
      <c r="C2331" t="s">
        <v>13069</v>
      </c>
      <c r="D2331" t="s">
        <v>13147</v>
      </c>
      <c r="E2331" t="s">
        <v>11123</v>
      </c>
      <c r="F2331" t="s">
        <v>9646</v>
      </c>
      <c r="G2331" t="s">
        <v>1255</v>
      </c>
      <c r="H2331" t="s">
        <v>1255</v>
      </c>
      <c r="I2331" t="s">
        <v>1255</v>
      </c>
      <c r="J2331" t="s">
        <v>1255</v>
      </c>
      <c r="K2331" t="s">
        <v>1255</v>
      </c>
      <c r="L2331" t="s">
        <v>1255</v>
      </c>
      <c r="M2331" t="s">
        <v>1255</v>
      </c>
      <c r="N2331" t="s">
        <v>1255</v>
      </c>
      <c r="O2331" t="s">
        <v>1255</v>
      </c>
      <c r="P2331" t="s">
        <v>1255</v>
      </c>
    </row>
    <row r="2332" spans="1:16">
      <c r="A2332" t="s">
        <v>8767</v>
      </c>
      <c r="B2332" t="s">
        <v>1255</v>
      </c>
      <c r="C2332" t="s">
        <v>13069</v>
      </c>
      <c r="D2332" t="s">
        <v>13148</v>
      </c>
      <c r="E2332" t="s">
        <v>11123</v>
      </c>
      <c r="F2332" t="s">
        <v>9646</v>
      </c>
      <c r="G2332" t="s">
        <v>1255</v>
      </c>
      <c r="H2332" t="s">
        <v>1255</v>
      </c>
      <c r="I2332" t="s">
        <v>1255</v>
      </c>
      <c r="J2332" t="s">
        <v>1255</v>
      </c>
      <c r="K2332" t="s">
        <v>1255</v>
      </c>
      <c r="L2332" t="s">
        <v>1255</v>
      </c>
      <c r="M2332" t="s">
        <v>1255</v>
      </c>
      <c r="N2332" t="s">
        <v>1255</v>
      </c>
      <c r="O2332" t="s">
        <v>1255</v>
      </c>
      <c r="P2332" t="s">
        <v>1255</v>
      </c>
    </row>
    <row r="2333" spans="1:16">
      <c r="A2333" t="s">
        <v>8768</v>
      </c>
      <c r="B2333" t="s">
        <v>1255</v>
      </c>
      <c r="C2333" t="s">
        <v>13069</v>
      </c>
      <c r="D2333" t="s">
        <v>13149</v>
      </c>
      <c r="E2333" t="s">
        <v>9797</v>
      </c>
      <c r="F2333" t="s">
        <v>9646</v>
      </c>
      <c r="G2333" t="s">
        <v>1255</v>
      </c>
      <c r="H2333" t="s">
        <v>1255</v>
      </c>
      <c r="I2333" t="s">
        <v>1255</v>
      </c>
      <c r="J2333" t="s">
        <v>1255</v>
      </c>
      <c r="K2333" t="s">
        <v>1255</v>
      </c>
      <c r="L2333" t="s">
        <v>1255</v>
      </c>
      <c r="M2333" t="s">
        <v>1255</v>
      </c>
      <c r="N2333" t="s">
        <v>1255</v>
      </c>
      <c r="O2333" t="s">
        <v>1255</v>
      </c>
      <c r="P2333" t="s">
        <v>1255</v>
      </c>
    </row>
    <row r="2334" spans="1:16">
      <c r="A2334" t="s">
        <v>8769</v>
      </c>
      <c r="B2334" t="s">
        <v>1255</v>
      </c>
      <c r="C2334" t="s">
        <v>13069</v>
      </c>
      <c r="D2334" t="s">
        <v>13150</v>
      </c>
      <c r="E2334" t="s">
        <v>9797</v>
      </c>
      <c r="F2334" t="s">
        <v>9646</v>
      </c>
      <c r="G2334" t="s">
        <v>1255</v>
      </c>
      <c r="H2334" t="s">
        <v>1255</v>
      </c>
      <c r="I2334" t="s">
        <v>1255</v>
      </c>
      <c r="J2334" t="s">
        <v>1255</v>
      </c>
      <c r="K2334" t="s">
        <v>1255</v>
      </c>
      <c r="L2334" t="s">
        <v>1255</v>
      </c>
      <c r="M2334" t="s">
        <v>1255</v>
      </c>
      <c r="N2334" t="s">
        <v>1255</v>
      </c>
      <c r="O2334" t="s">
        <v>1255</v>
      </c>
      <c r="P2334" t="s">
        <v>1255</v>
      </c>
    </row>
    <row r="2335" spans="1:16">
      <c r="A2335" t="s">
        <v>8876</v>
      </c>
      <c r="B2335" t="s">
        <v>1255</v>
      </c>
      <c r="C2335" t="s">
        <v>13069</v>
      </c>
      <c r="D2335" t="s">
        <v>13151</v>
      </c>
      <c r="E2335" t="s">
        <v>9797</v>
      </c>
      <c r="F2335" t="s">
        <v>9646</v>
      </c>
      <c r="G2335" t="s">
        <v>1255</v>
      </c>
      <c r="H2335" t="s">
        <v>1255</v>
      </c>
      <c r="I2335" t="s">
        <v>1255</v>
      </c>
      <c r="J2335" t="s">
        <v>1255</v>
      </c>
      <c r="K2335" t="s">
        <v>1255</v>
      </c>
      <c r="L2335" t="s">
        <v>1255</v>
      </c>
      <c r="M2335" t="s">
        <v>1255</v>
      </c>
      <c r="N2335" t="s">
        <v>1255</v>
      </c>
      <c r="O2335" t="s">
        <v>1255</v>
      </c>
      <c r="P2335" t="s">
        <v>1255</v>
      </c>
    </row>
    <row r="2336" spans="1:16">
      <c r="A2336" t="s">
        <v>8771</v>
      </c>
      <c r="B2336" t="s">
        <v>1255</v>
      </c>
      <c r="C2336" t="s">
        <v>13069</v>
      </c>
      <c r="D2336" t="s">
        <v>13152</v>
      </c>
      <c r="E2336" t="s">
        <v>9797</v>
      </c>
      <c r="F2336" t="s">
        <v>9646</v>
      </c>
      <c r="G2336" t="s">
        <v>1255</v>
      </c>
      <c r="H2336" t="s">
        <v>1255</v>
      </c>
      <c r="I2336" t="s">
        <v>1255</v>
      </c>
      <c r="J2336" t="s">
        <v>1255</v>
      </c>
      <c r="K2336" t="s">
        <v>1255</v>
      </c>
      <c r="L2336" t="s">
        <v>1255</v>
      </c>
      <c r="M2336" t="s">
        <v>1255</v>
      </c>
      <c r="N2336" t="s">
        <v>1255</v>
      </c>
      <c r="O2336" t="s">
        <v>1255</v>
      </c>
      <c r="P2336" t="s">
        <v>1255</v>
      </c>
    </row>
    <row r="2337" spans="1:16">
      <c r="A2337" t="s">
        <v>8770</v>
      </c>
      <c r="B2337" t="s">
        <v>1255</v>
      </c>
      <c r="C2337" t="s">
        <v>13069</v>
      </c>
      <c r="D2337" t="s">
        <v>13153</v>
      </c>
      <c r="E2337" t="s">
        <v>9797</v>
      </c>
      <c r="F2337" t="s">
        <v>9646</v>
      </c>
      <c r="G2337" t="s">
        <v>1255</v>
      </c>
      <c r="H2337" t="s">
        <v>1255</v>
      </c>
      <c r="I2337" t="s">
        <v>1255</v>
      </c>
      <c r="J2337" t="s">
        <v>1255</v>
      </c>
      <c r="K2337" t="s">
        <v>1255</v>
      </c>
      <c r="L2337" t="s">
        <v>1255</v>
      </c>
      <c r="M2337" t="s">
        <v>1255</v>
      </c>
      <c r="N2337" t="s">
        <v>1255</v>
      </c>
      <c r="O2337" t="s">
        <v>1255</v>
      </c>
      <c r="P2337" t="s">
        <v>1255</v>
      </c>
    </row>
    <row r="2338" spans="1:16">
      <c r="A2338" t="s">
        <v>4407</v>
      </c>
      <c r="B2338" t="s">
        <v>1255</v>
      </c>
      <c r="C2338" t="s">
        <v>13069</v>
      </c>
      <c r="D2338" t="s">
        <v>13154</v>
      </c>
      <c r="E2338" t="s">
        <v>9797</v>
      </c>
      <c r="F2338" t="s">
        <v>9646</v>
      </c>
      <c r="G2338" t="s">
        <v>1255</v>
      </c>
      <c r="H2338" t="s">
        <v>1255</v>
      </c>
      <c r="I2338" t="s">
        <v>1255</v>
      </c>
      <c r="J2338" t="s">
        <v>1255</v>
      </c>
      <c r="K2338" t="s">
        <v>1255</v>
      </c>
      <c r="L2338" t="s">
        <v>1255</v>
      </c>
      <c r="M2338" t="s">
        <v>1255</v>
      </c>
      <c r="N2338" t="s">
        <v>1255</v>
      </c>
      <c r="O2338" t="s">
        <v>1255</v>
      </c>
      <c r="P2338" t="s">
        <v>1255</v>
      </c>
    </row>
    <row r="2339" spans="1:16">
      <c r="A2339" t="s">
        <v>5505</v>
      </c>
      <c r="B2339" t="s">
        <v>1255</v>
      </c>
      <c r="C2339" t="s">
        <v>13069</v>
      </c>
      <c r="D2339" t="s">
        <v>13155</v>
      </c>
      <c r="E2339" t="s">
        <v>9705</v>
      </c>
      <c r="F2339" t="s">
        <v>9646</v>
      </c>
      <c r="G2339" t="s">
        <v>1255</v>
      </c>
      <c r="H2339" t="s">
        <v>1255</v>
      </c>
      <c r="I2339" t="s">
        <v>1255</v>
      </c>
      <c r="J2339" t="s">
        <v>1255</v>
      </c>
      <c r="K2339" t="s">
        <v>1255</v>
      </c>
      <c r="L2339" t="s">
        <v>1255</v>
      </c>
      <c r="M2339" t="s">
        <v>1255</v>
      </c>
      <c r="N2339" t="s">
        <v>1255</v>
      </c>
      <c r="O2339" t="s">
        <v>1255</v>
      </c>
      <c r="P2339" t="s">
        <v>1255</v>
      </c>
    </row>
    <row r="2340" spans="1:16">
      <c r="A2340" t="s">
        <v>5687</v>
      </c>
      <c r="B2340" t="s">
        <v>1255</v>
      </c>
      <c r="C2340" t="s">
        <v>13069</v>
      </c>
      <c r="D2340" t="s">
        <v>13156</v>
      </c>
      <c r="E2340" t="s">
        <v>9645</v>
      </c>
      <c r="F2340" t="s">
        <v>9646</v>
      </c>
      <c r="G2340" t="s">
        <v>1255</v>
      </c>
      <c r="H2340" t="s">
        <v>1255</v>
      </c>
      <c r="I2340" t="s">
        <v>1255</v>
      </c>
      <c r="J2340" t="s">
        <v>1255</v>
      </c>
      <c r="K2340" t="s">
        <v>1255</v>
      </c>
      <c r="L2340" t="s">
        <v>1255</v>
      </c>
      <c r="M2340" t="s">
        <v>1255</v>
      </c>
      <c r="N2340" t="s">
        <v>1255</v>
      </c>
      <c r="O2340" t="s">
        <v>1255</v>
      </c>
      <c r="P2340" t="s">
        <v>1255</v>
      </c>
    </row>
    <row r="2341" spans="1:16">
      <c r="A2341" t="s">
        <v>8765</v>
      </c>
      <c r="B2341" t="s">
        <v>1255</v>
      </c>
      <c r="C2341" t="s">
        <v>13069</v>
      </c>
      <c r="D2341" t="s">
        <v>13157</v>
      </c>
      <c r="E2341" t="s">
        <v>10608</v>
      </c>
      <c r="F2341" t="s">
        <v>1255</v>
      </c>
      <c r="G2341" t="s">
        <v>1255</v>
      </c>
      <c r="H2341" t="s">
        <v>1255</v>
      </c>
      <c r="I2341" t="s">
        <v>1255</v>
      </c>
      <c r="J2341" t="s">
        <v>1255</v>
      </c>
      <c r="K2341" t="s">
        <v>1255</v>
      </c>
      <c r="L2341" t="s">
        <v>1255</v>
      </c>
      <c r="M2341" t="s">
        <v>1255</v>
      </c>
      <c r="N2341" t="s">
        <v>1255</v>
      </c>
      <c r="O2341" t="s">
        <v>1255</v>
      </c>
      <c r="P2341" t="s">
        <v>1255</v>
      </c>
    </row>
    <row r="2342" spans="1:16">
      <c r="A2342" t="s">
        <v>8774</v>
      </c>
      <c r="B2342" t="s">
        <v>1255</v>
      </c>
      <c r="C2342" t="s">
        <v>13069</v>
      </c>
      <c r="D2342" t="s">
        <v>13158</v>
      </c>
      <c r="E2342" t="s">
        <v>12515</v>
      </c>
      <c r="F2342" t="s">
        <v>1255</v>
      </c>
      <c r="G2342" t="s">
        <v>1255</v>
      </c>
      <c r="H2342" t="s">
        <v>1255</v>
      </c>
      <c r="I2342" t="s">
        <v>1255</v>
      </c>
      <c r="J2342" t="s">
        <v>1255</v>
      </c>
      <c r="K2342" t="s">
        <v>1255</v>
      </c>
      <c r="L2342" t="s">
        <v>1255</v>
      </c>
      <c r="M2342" t="s">
        <v>1255</v>
      </c>
      <c r="N2342" t="s">
        <v>1255</v>
      </c>
      <c r="O2342" t="s">
        <v>1255</v>
      </c>
      <c r="P2342" t="s">
        <v>1255</v>
      </c>
    </row>
    <row r="2343" spans="1:16">
      <c r="A2343" t="s">
        <v>8772</v>
      </c>
      <c r="B2343" t="s">
        <v>1255</v>
      </c>
      <c r="C2343" t="s">
        <v>13069</v>
      </c>
      <c r="D2343" t="s">
        <v>13159</v>
      </c>
      <c r="E2343" t="s">
        <v>9645</v>
      </c>
      <c r="F2343" t="s">
        <v>9646</v>
      </c>
      <c r="G2343" t="s">
        <v>1255</v>
      </c>
      <c r="H2343" t="s">
        <v>1255</v>
      </c>
      <c r="I2343" t="s">
        <v>1255</v>
      </c>
      <c r="J2343" t="s">
        <v>1255</v>
      </c>
      <c r="K2343" t="s">
        <v>1255</v>
      </c>
      <c r="L2343" t="s">
        <v>1255</v>
      </c>
      <c r="M2343" t="s">
        <v>1255</v>
      </c>
      <c r="N2343" t="s">
        <v>1255</v>
      </c>
      <c r="O2343" t="s">
        <v>1255</v>
      </c>
      <c r="P2343" t="s">
        <v>1255</v>
      </c>
    </row>
    <row r="2344" spans="1:16">
      <c r="A2344" t="s">
        <v>8773</v>
      </c>
      <c r="B2344" t="s">
        <v>10138</v>
      </c>
      <c r="C2344" t="s">
        <v>13069</v>
      </c>
      <c r="D2344" t="s">
        <v>13160</v>
      </c>
      <c r="E2344" t="s">
        <v>9646</v>
      </c>
      <c r="F2344" t="s">
        <v>13161</v>
      </c>
      <c r="G2344" t="s">
        <v>1255</v>
      </c>
      <c r="H2344" t="s">
        <v>1255</v>
      </c>
      <c r="I2344" t="s">
        <v>1255</v>
      </c>
      <c r="J2344" t="s">
        <v>1255</v>
      </c>
      <c r="K2344" t="s">
        <v>1255</v>
      </c>
      <c r="L2344" t="s">
        <v>1255</v>
      </c>
      <c r="M2344" t="s">
        <v>1255</v>
      </c>
      <c r="N2344" t="s">
        <v>1255</v>
      </c>
      <c r="O2344" t="s">
        <v>1255</v>
      </c>
      <c r="P2344" t="s">
        <v>1255</v>
      </c>
    </row>
    <row r="2345" spans="1:16">
      <c r="A2345" t="s">
        <v>8764</v>
      </c>
      <c r="B2345" t="s">
        <v>1255</v>
      </c>
      <c r="C2345" t="s">
        <v>13069</v>
      </c>
      <c r="D2345" t="s">
        <v>11238</v>
      </c>
      <c r="E2345" t="s">
        <v>9680</v>
      </c>
      <c r="F2345" t="s">
        <v>9646</v>
      </c>
      <c r="G2345" t="s">
        <v>1255</v>
      </c>
      <c r="H2345" t="s">
        <v>1255</v>
      </c>
      <c r="I2345" t="s">
        <v>1255</v>
      </c>
      <c r="J2345" t="s">
        <v>1255</v>
      </c>
      <c r="K2345" t="s">
        <v>1255</v>
      </c>
      <c r="L2345" t="s">
        <v>1255</v>
      </c>
      <c r="M2345" t="s">
        <v>1255</v>
      </c>
      <c r="N2345" t="s">
        <v>1255</v>
      </c>
      <c r="O2345" t="s">
        <v>1255</v>
      </c>
      <c r="P2345" t="s">
        <v>1255</v>
      </c>
    </row>
    <row r="2346" spans="1:16">
      <c r="A2346" t="s">
        <v>8761</v>
      </c>
      <c r="B2346" t="s">
        <v>1255</v>
      </c>
      <c r="C2346" t="s">
        <v>13069</v>
      </c>
      <c r="D2346" t="s">
        <v>13162</v>
      </c>
      <c r="E2346" t="s">
        <v>9730</v>
      </c>
      <c r="F2346" t="s">
        <v>9646</v>
      </c>
      <c r="G2346" t="s">
        <v>1255</v>
      </c>
      <c r="H2346" t="s">
        <v>1255</v>
      </c>
      <c r="I2346" t="s">
        <v>1255</v>
      </c>
      <c r="J2346" t="s">
        <v>1255</v>
      </c>
      <c r="K2346" t="s">
        <v>1255</v>
      </c>
      <c r="L2346" t="s">
        <v>1255</v>
      </c>
      <c r="M2346" t="s">
        <v>1255</v>
      </c>
      <c r="N2346" t="s">
        <v>1255</v>
      </c>
      <c r="O2346" t="s">
        <v>1255</v>
      </c>
      <c r="P2346" t="s">
        <v>1255</v>
      </c>
    </row>
    <row r="2347" spans="1:16">
      <c r="A2347" t="s">
        <v>1255</v>
      </c>
      <c r="B2347" t="s">
        <v>13163</v>
      </c>
      <c r="C2347" t="s">
        <v>12994</v>
      </c>
      <c r="D2347" t="s">
        <v>13164</v>
      </c>
      <c r="E2347" t="s">
        <v>9646</v>
      </c>
      <c r="F2347" t="s">
        <v>12627</v>
      </c>
      <c r="G2347" t="s">
        <v>1255</v>
      </c>
      <c r="H2347" t="s">
        <v>1255</v>
      </c>
      <c r="I2347" t="s">
        <v>1255</v>
      </c>
      <c r="J2347" t="s">
        <v>1255</v>
      </c>
      <c r="K2347" t="s">
        <v>1255</v>
      </c>
      <c r="L2347" t="s">
        <v>1255</v>
      </c>
      <c r="M2347" t="s">
        <v>1255</v>
      </c>
      <c r="N2347" t="s">
        <v>1255</v>
      </c>
      <c r="O2347" t="s">
        <v>1255</v>
      </c>
      <c r="P2347" t="s">
        <v>1255</v>
      </c>
    </row>
    <row r="2348" spans="1:16">
      <c r="A2348" t="s">
        <v>1255</v>
      </c>
      <c r="B2348" t="s">
        <v>1255</v>
      </c>
      <c r="C2348" t="s">
        <v>12994</v>
      </c>
      <c r="D2348" t="s">
        <v>13165</v>
      </c>
      <c r="E2348" t="s">
        <v>9813</v>
      </c>
      <c r="F2348" t="s">
        <v>9646</v>
      </c>
      <c r="G2348" t="s">
        <v>1255</v>
      </c>
      <c r="H2348" t="s">
        <v>1255</v>
      </c>
      <c r="I2348" t="s">
        <v>1255</v>
      </c>
      <c r="J2348" t="s">
        <v>1255</v>
      </c>
      <c r="K2348" t="s">
        <v>1255</v>
      </c>
      <c r="L2348" t="s">
        <v>1255</v>
      </c>
      <c r="M2348" t="s">
        <v>1255</v>
      </c>
      <c r="N2348" t="s">
        <v>1255</v>
      </c>
      <c r="O2348" t="s">
        <v>1255</v>
      </c>
      <c r="P2348" t="s">
        <v>1255</v>
      </c>
    </row>
    <row r="2349" spans="1:16">
      <c r="A2349" t="s">
        <v>1255</v>
      </c>
      <c r="B2349" t="s">
        <v>1255</v>
      </c>
      <c r="C2349" t="s">
        <v>12994</v>
      </c>
      <c r="D2349" t="s">
        <v>13166</v>
      </c>
      <c r="E2349" t="s">
        <v>9730</v>
      </c>
      <c r="F2349" t="s">
        <v>9646</v>
      </c>
      <c r="G2349" t="s">
        <v>1255</v>
      </c>
      <c r="H2349" t="s">
        <v>1255</v>
      </c>
      <c r="I2349" t="s">
        <v>1255</v>
      </c>
      <c r="J2349" t="s">
        <v>1255</v>
      </c>
      <c r="K2349" t="s">
        <v>1255</v>
      </c>
      <c r="L2349" t="s">
        <v>1255</v>
      </c>
      <c r="M2349" t="s">
        <v>1255</v>
      </c>
      <c r="N2349" t="s">
        <v>1255</v>
      </c>
      <c r="O2349" t="s">
        <v>1255</v>
      </c>
      <c r="P2349" t="s">
        <v>1255</v>
      </c>
    </row>
    <row r="2350" spans="1:16">
      <c r="A2350" t="s">
        <v>1255</v>
      </c>
      <c r="B2350" t="s">
        <v>1255</v>
      </c>
      <c r="C2350" t="s">
        <v>12994</v>
      </c>
      <c r="D2350" t="s">
        <v>13167</v>
      </c>
      <c r="E2350" t="s">
        <v>9705</v>
      </c>
      <c r="F2350" t="s">
        <v>9646</v>
      </c>
      <c r="G2350" t="s">
        <v>1255</v>
      </c>
      <c r="H2350" t="s">
        <v>1255</v>
      </c>
      <c r="I2350" t="s">
        <v>1255</v>
      </c>
      <c r="J2350" t="s">
        <v>1255</v>
      </c>
      <c r="K2350" t="s">
        <v>1255</v>
      </c>
      <c r="L2350" t="s">
        <v>1255</v>
      </c>
      <c r="M2350" t="s">
        <v>1255</v>
      </c>
      <c r="N2350" t="s">
        <v>1255</v>
      </c>
      <c r="O2350" t="s">
        <v>1255</v>
      </c>
      <c r="P2350" t="s">
        <v>1255</v>
      </c>
    </row>
    <row r="2351" spans="1:16">
      <c r="A2351" t="s">
        <v>1255</v>
      </c>
      <c r="B2351" t="s">
        <v>1255</v>
      </c>
      <c r="C2351" t="s">
        <v>13168</v>
      </c>
      <c r="D2351" t="s">
        <v>13169</v>
      </c>
      <c r="E2351" t="s">
        <v>11915</v>
      </c>
      <c r="F2351" t="s">
        <v>1255</v>
      </c>
      <c r="G2351" t="s">
        <v>1255</v>
      </c>
      <c r="H2351" t="s">
        <v>1255</v>
      </c>
      <c r="I2351" t="s">
        <v>1255</v>
      </c>
      <c r="J2351" t="s">
        <v>1255</v>
      </c>
      <c r="K2351" t="s">
        <v>1255</v>
      </c>
      <c r="L2351" t="s">
        <v>1255</v>
      </c>
      <c r="M2351" t="s">
        <v>1255</v>
      </c>
      <c r="N2351" t="s">
        <v>1255</v>
      </c>
      <c r="O2351" t="s">
        <v>1255</v>
      </c>
      <c r="P2351" t="s">
        <v>1255</v>
      </c>
    </row>
    <row r="2352" spans="1:16">
      <c r="A2352" t="s">
        <v>1255</v>
      </c>
      <c r="B2352" t="s">
        <v>1255</v>
      </c>
      <c r="C2352" t="s">
        <v>13170</v>
      </c>
      <c r="D2352" t="s">
        <v>13171</v>
      </c>
      <c r="E2352" t="s">
        <v>11624</v>
      </c>
      <c r="F2352" t="s">
        <v>1255</v>
      </c>
      <c r="G2352" t="s">
        <v>1255</v>
      </c>
      <c r="H2352" t="s">
        <v>1255</v>
      </c>
      <c r="I2352" t="s">
        <v>1255</v>
      </c>
      <c r="J2352" t="s">
        <v>1255</v>
      </c>
      <c r="K2352" t="s">
        <v>1255</v>
      </c>
      <c r="L2352" t="s">
        <v>1255</v>
      </c>
      <c r="M2352" t="s">
        <v>1255</v>
      </c>
      <c r="N2352" t="s">
        <v>1255</v>
      </c>
      <c r="O2352" t="s">
        <v>1255</v>
      </c>
      <c r="P2352" t="s">
        <v>1255</v>
      </c>
    </row>
    <row r="2353" spans="1:16">
      <c r="A2353" t="s">
        <v>1255</v>
      </c>
      <c r="B2353" t="s">
        <v>1255</v>
      </c>
      <c r="C2353" t="s">
        <v>13170</v>
      </c>
      <c r="D2353" t="s">
        <v>13172</v>
      </c>
      <c r="E2353" t="s">
        <v>9740</v>
      </c>
      <c r="F2353" t="s">
        <v>1255</v>
      </c>
      <c r="G2353" t="s">
        <v>1255</v>
      </c>
      <c r="H2353" t="s">
        <v>1255</v>
      </c>
      <c r="I2353" t="s">
        <v>1255</v>
      </c>
      <c r="J2353" t="s">
        <v>1255</v>
      </c>
      <c r="K2353" t="s">
        <v>1255</v>
      </c>
      <c r="L2353" t="s">
        <v>1255</v>
      </c>
      <c r="M2353" t="s">
        <v>1255</v>
      </c>
      <c r="N2353" t="s">
        <v>1255</v>
      </c>
      <c r="O2353" t="s">
        <v>1255</v>
      </c>
      <c r="P2353" t="s">
        <v>1255</v>
      </c>
    </row>
    <row r="2354" spans="1:16">
      <c r="A2354" t="s">
        <v>1255</v>
      </c>
      <c r="B2354" t="s">
        <v>1255</v>
      </c>
      <c r="C2354" t="s">
        <v>13170</v>
      </c>
      <c r="D2354" t="s">
        <v>13173</v>
      </c>
      <c r="E2354" t="s">
        <v>11746</v>
      </c>
      <c r="F2354" t="s">
        <v>1255</v>
      </c>
      <c r="G2354" t="s">
        <v>1255</v>
      </c>
      <c r="H2354" t="s">
        <v>1255</v>
      </c>
      <c r="I2354" t="s">
        <v>1255</v>
      </c>
      <c r="J2354" t="s">
        <v>1255</v>
      </c>
      <c r="K2354" t="s">
        <v>1255</v>
      </c>
      <c r="L2354" t="s">
        <v>1255</v>
      </c>
      <c r="M2354" t="s">
        <v>1255</v>
      </c>
      <c r="N2354" t="s">
        <v>1255</v>
      </c>
      <c r="O2354" t="s">
        <v>1255</v>
      </c>
      <c r="P2354" t="s">
        <v>1255</v>
      </c>
    </row>
    <row r="2355" spans="1:16">
      <c r="A2355" t="s">
        <v>1255</v>
      </c>
      <c r="B2355" t="s">
        <v>1255</v>
      </c>
      <c r="C2355" t="s">
        <v>13170</v>
      </c>
      <c r="D2355" t="s">
        <v>13174</v>
      </c>
      <c r="E2355" t="s">
        <v>9646</v>
      </c>
      <c r="F2355" t="s">
        <v>13175</v>
      </c>
      <c r="G2355" t="s">
        <v>1255</v>
      </c>
      <c r="H2355" t="s">
        <v>1255</v>
      </c>
      <c r="I2355" t="s">
        <v>1255</v>
      </c>
      <c r="J2355" t="s">
        <v>1255</v>
      </c>
      <c r="K2355" t="s">
        <v>1255</v>
      </c>
      <c r="L2355" t="s">
        <v>1255</v>
      </c>
      <c r="M2355" t="s">
        <v>1255</v>
      </c>
      <c r="N2355" t="s">
        <v>1255</v>
      </c>
      <c r="O2355" t="s">
        <v>1255</v>
      </c>
      <c r="P2355" t="s">
        <v>1255</v>
      </c>
    </row>
    <row r="2356" spans="1:16">
      <c r="A2356" t="s">
        <v>1255</v>
      </c>
      <c r="B2356" t="s">
        <v>1255</v>
      </c>
      <c r="C2356" t="s">
        <v>13170</v>
      </c>
      <c r="D2356" t="s">
        <v>13176</v>
      </c>
      <c r="E2356" t="s">
        <v>9646</v>
      </c>
      <c r="F2356" t="s">
        <v>13177</v>
      </c>
      <c r="G2356" t="s">
        <v>1255</v>
      </c>
      <c r="H2356" t="s">
        <v>1255</v>
      </c>
      <c r="I2356" t="s">
        <v>1255</v>
      </c>
      <c r="J2356" t="s">
        <v>1255</v>
      </c>
      <c r="K2356" t="s">
        <v>1255</v>
      </c>
      <c r="L2356" t="s">
        <v>1255</v>
      </c>
      <c r="M2356" t="s">
        <v>1255</v>
      </c>
      <c r="N2356" t="s">
        <v>1255</v>
      </c>
      <c r="O2356" t="s">
        <v>1255</v>
      </c>
      <c r="P2356" t="s">
        <v>1255</v>
      </c>
    </row>
    <row r="2357" spans="1:16">
      <c r="A2357" t="s">
        <v>1255</v>
      </c>
      <c r="B2357" t="s">
        <v>13178</v>
      </c>
      <c r="C2357" t="s">
        <v>13170</v>
      </c>
      <c r="D2357" t="s">
        <v>13179</v>
      </c>
      <c r="E2357" t="s">
        <v>13180</v>
      </c>
      <c r="F2357" t="s">
        <v>9646</v>
      </c>
      <c r="G2357" t="s">
        <v>1255</v>
      </c>
      <c r="H2357" t="s">
        <v>1255</v>
      </c>
      <c r="I2357" t="s">
        <v>1255</v>
      </c>
      <c r="J2357" t="s">
        <v>1255</v>
      </c>
      <c r="K2357" t="s">
        <v>1255</v>
      </c>
      <c r="L2357" t="s">
        <v>1255</v>
      </c>
      <c r="M2357" t="s">
        <v>1255</v>
      </c>
      <c r="N2357" t="s">
        <v>1255</v>
      </c>
      <c r="O2357" t="s">
        <v>1255</v>
      </c>
      <c r="P2357" t="s">
        <v>1255</v>
      </c>
    </row>
    <row r="2358" spans="1:16">
      <c r="A2358" t="s">
        <v>1255</v>
      </c>
      <c r="B2358" t="s">
        <v>1255</v>
      </c>
      <c r="C2358" t="s">
        <v>13181</v>
      </c>
      <c r="D2358" t="s">
        <v>13182</v>
      </c>
      <c r="E2358" t="s">
        <v>13183</v>
      </c>
      <c r="F2358" t="s">
        <v>1255</v>
      </c>
      <c r="G2358" t="s">
        <v>1255</v>
      </c>
      <c r="H2358" t="s">
        <v>1255</v>
      </c>
      <c r="I2358" t="s">
        <v>1255</v>
      </c>
      <c r="J2358" t="s">
        <v>1255</v>
      </c>
      <c r="K2358" t="s">
        <v>1255</v>
      </c>
      <c r="L2358" t="s">
        <v>1255</v>
      </c>
      <c r="M2358" t="s">
        <v>1255</v>
      </c>
      <c r="N2358" t="s">
        <v>1255</v>
      </c>
      <c r="O2358" t="s">
        <v>1255</v>
      </c>
      <c r="P2358" t="s">
        <v>1255</v>
      </c>
    </row>
    <row r="2359" spans="1:16">
      <c r="A2359" t="s">
        <v>1255</v>
      </c>
      <c r="B2359" t="s">
        <v>1255</v>
      </c>
      <c r="C2359" t="s">
        <v>13181</v>
      </c>
      <c r="D2359" t="s">
        <v>13184</v>
      </c>
      <c r="E2359" t="s">
        <v>9686</v>
      </c>
      <c r="F2359" t="s">
        <v>9646</v>
      </c>
      <c r="G2359" t="s">
        <v>13185</v>
      </c>
      <c r="H2359" t="s">
        <v>1255</v>
      </c>
      <c r="I2359" t="s">
        <v>1255</v>
      </c>
      <c r="J2359" t="s">
        <v>1255</v>
      </c>
      <c r="K2359" t="s">
        <v>1255</v>
      </c>
      <c r="L2359" t="s">
        <v>1255</v>
      </c>
      <c r="M2359" t="s">
        <v>1255</v>
      </c>
      <c r="N2359" t="s">
        <v>1255</v>
      </c>
      <c r="O2359" t="s">
        <v>1255</v>
      </c>
      <c r="P2359" t="s">
        <v>1255</v>
      </c>
    </row>
    <row r="2360" spans="1:16">
      <c r="A2360" t="s">
        <v>1255</v>
      </c>
      <c r="B2360" t="s">
        <v>1255</v>
      </c>
      <c r="C2360" t="s">
        <v>13181</v>
      </c>
      <c r="D2360" t="s">
        <v>13186</v>
      </c>
      <c r="E2360" t="s">
        <v>9657</v>
      </c>
      <c r="F2360" t="s">
        <v>9646</v>
      </c>
      <c r="G2360" t="s">
        <v>13185</v>
      </c>
      <c r="H2360" t="s">
        <v>1255</v>
      </c>
      <c r="I2360" t="s">
        <v>1255</v>
      </c>
      <c r="J2360" t="s">
        <v>1255</v>
      </c>
      <c r="K2360" t="s">
        <v>1255</v>
      </c>
      <c r="L2360" t="s">
        <v>1255</v>
      </c>
      <c r="M2360" t="s">
        <v>1255</v>
      </c>
      <c r="N2360" t="s">
        <v>1255</v>
      </c>
      <c r="O2360" t="s">
        <v>1255</v>
      </c>
      <c r="P2360" t="s">
        <v>1255</v>
      </c>
    </row>
    <row r="2361" spans="1:16">
      <c r="A2361" t="s">
        <v>1255</v>
      </c>
      <c r="B2361" t="s">
        <v>12022</v>
      </c>
      <c r="C2361" t="s">
        <v>13181</v>
      </c>
      <c r="D2361" t="s">
        <v>13187</v>
      </c>
      <c r="E2361" t="s">
        <v>9646</v>
      </c>
      <c r="F2361" t="s">
        <v>13188</v>
      </c>
      <c r="G2361" t="s">
        <v>13189</v>
      </c>
      <c r="H2361" t="s">
        <v>1255</v>
      </c>
      <c r="I2361" t="s">
        <v>1255</v>
      </c>
      <c r="J2361" t="s">
        <v>1255</v>
      </c>
      <c r="K2361" t="s">
        <v>1255</v>
      </c>
      <c r="L2361" t="s">
        <v>1255</v>
      </c>
      <c r="M2361" t="s">
        <v>1255</v>
      </c>
      <c r="N2361" t="s">
        <v>1255</v>
      </c>
      <c r="O2361" t="s">
        <v>1255</v>
      </c>
      <c r="P2361" t="s">
        <v>1255</v>
      </c>
    </row>
    <row r="2362" spans="1:16">
      <c r="A2362" t="s">
        <v>1255</v>
      </c>
      <c r="B2362" t="s">
        <v>13190</v>
      </c>
      <c r="C2362" t="s">
        <v>13181</v>
      </c>
      <c r="D2362" t="s">
        <v>13191</v>
      </c>
      <c r="E2362" t="s">
        <v>9646</v>
      </c>
      <c r="F2362" t="s">
        <v>13192</v>
      </c>
      <c r="G2362" t="s">
        <v>1255</v>
      </c>
      <c r="H2362" t="s">
        <v>1255</v>
      </c>
      <c r="I2362" t="s">
        <v>1255</v>
      </c>
      <c r="J2362" t="s">
        <v>1255</v>
      </c>
      <c r="K2362" t="s">
        <v>1255</v>
      </c>
      <c r="L2362" t="s">
        <v>1255</v>
      </c>
      <c r="M2362" t="s">
        <v>1255</v>
      </c>
      <c r="N2362" t="s">
        <v>1255</v>
      </c>
      <c r="O2362" t="s">
        <v>1255</v>
      </c>
      <c r="P2362" t="s">
        <v>1255</v>
      </c>
    </row>
    <row r="2363" spans="1:16">
      <c r="A2363" t="s">
        <v>1255</v>
      </c>
      <c r="B2363" t="s">
        <v>1255</v>
      </c>
      <c r="C2363" t="s">
        <v>13181</v>
      </c>
      <c r="D2363" t="s">
        <v>13193</v>
      </c>
      <c r="E2363" t="s">
        <v>9998</v>
      </c>
      <c r="F2363" t="s">
        <v>1255</v>
      </c>
      <c r="G2363" t="s">
        <v>1255</v>
      </c>
      <c r="H2363" t="s">
        <v>1255</v>
      </c>
      <c r="I2363" t="s">
        <v>1255</v>
      </c>
      <c r="J2363" t="s">
        <v>1255</v>
      </c>
      <c r="K2363" t="s">
        <v>1255</v>
      </c>
      <c r="L2363" t="s">
        <v>1255</v>
      </c>
      <c r="M2363" t="s">
        <v>1255</v>
      </c>
      <c r="N2363" t="s">
        <v>1255</v>
      </c>
      <c r="O2363" t="s">
        <v>1255</v>
      </c>
      <c r="P2363" t="s">
        <v>1255</v>
      </c>
    </row>
    <row r="2364" spans="1:16">
      <c r="A2364" t="s">
        <v>1255</v>
      </c>
      <c r="B2364" t="s">
        <v>1255</v>
      </c>
      <c r="C2364" t="s">
        <v>13181</v>
      </c>
      <c r="D2364" t="s">
        <v>13194</v>
      </c>
      <c r="E2364" t="s">
        <v>9689</v>
      </c>
      <c r="F2364" t="s">
        <v>1255</v>
      </c>
      <c r="G2364" t="s">
        <v>1255</v>
      </c>
      <c r="H2364" t="s">
        <v>1255</v>
      </c>
      <c r="I2364" t="s">
        <v>1255</v>
      </c>
      <c r="J2364" t="s">
        <v>1255</v>
      </c>
      <c r="K2364" t="s">
        <v>1255</v>
      </c>
      <c r="L2364" t="s">
        <v>1255</v>
      </c>
      <c r="M2364" t="s">
        <v>1255</v>
      </c>
      <c r="N2364" t="s">
        <v>1255</v>
      </c>
      <c r="O2364" t="s">
        <v>1255</v>
      </c>
      <c r="P2364" t="s">
        <v>1255</v>
      </c>
    </row>
    <row r="2365" spans="1:16">
      <c r="A2365" t="s">
        <v>1255</v>
      </c>
      <c r="B2365" t="s">
        <v>1255</v>
      </c>
      <c r="C2365" t="s">
        <v>13195</v>
      </c>
      <c r="D2365" t="s">
        <v>13196</v>
      </c>
      <c r="E2365" t="s">
        <v>12223</v>
      </c>
      <c r="F2365" t="s">
        <v>1255</v>
      </c>
      <c r="G2365" t="s">
        <v>1255</v>
      </c>
      <c r="H2365" t="s">
        <v>1255</v>
      </c>
      <c r="I2365" t="s">
        <v>1255</v>
      </c>
      <c r="J2365" t="s">
        <v>1255</v>
      </c>
      <c r="K2365" t="s">
        <v>1255</v>
      </c>
      <c r="L2365" t="s">
        <v>1255</v>
      </c>
      <c r="M2365" t="s">
        <v>1255</v>
      </c>
      <c r="N2365" t="s">
        <v>1255</v>
      </c>
      <c r="O2365" t="s">
        <v>1255</v>
      </c>
      <c r="P2365" t="s">
        <v>1255</v>
      </c>
    </row>
    <row r="2366" spans="1:16">
      <c r="A2366" t="s">
        <v>1255</v>
      </c>
      <c r="B2366" t="s">
        <v>12022</v>
      </c>
      <c r="C2366" t="s">
        <v>13197</v>
      </c>
      <c r="D2366" t="s">
        <v>13198</v>
      </c>
      <c r="E2366" t="s">
        <v>9646</v>
      </c>
      <c r="F2366" t="s">
        <v>13199</v>
      </c>
      <c r="G2366" t="s">
        <v>1255</v>
      </c>
      <c r="H2366" t="s">
        <v>1255</v>
      </c>
      <c r="I2366" t="s">
        <v>1255</v>
      </c>
      <c r="J2366" t="s">
        <v>1255</v>
      </c>
      <c r="K2366" t="s">
        <v>1255</v>
      </c>
      <c r="L2366" t="s">
        <v>1255</v>
      </c>
      <c r="M2366" t="s">
        <v>1255</v>
      </c>
      <c r="N2366" t="s">
        <v>1255</v>
      </c>
      <c r="O2366" t="s">
        <v>1255</v>
      </c>
      <c r="P2366" t="s">
        <v>1255</v>
      </c>
    </row>
    <row r="2367" spans="1:16">
      <c r="A2367" t="s">
        <v>1255</v>
      </c>
      <c r="B2367" t="s">
        <v>12022</v>
      </c>
      <c r="C2367" t="s">
        <v>13197</v>
      </c>
      <c r="D2367" t="s">
        <v>13200</v>
      </c>
      <c r="E2367" t="s">
        <v>9646</v>
      </c>
      <c r="F2367" t="s">
        <v>12643</v>
      </c>
      <c r="G2367" t="s">
        <v>1255</v>
      </c>
      <c r="H2367" t="s">
        <v>1255</v>
      </c>
      <c r="I2367" t="s">
        <v>1255</v>
      </c>
      <c r="J2367" t="s">
        <v>1255</v>
      </c>
      <c r="K2367" t="s">
        <v>1255</v>
      </c>
      <c r="L2367" t="s">
        <v>1255</v>
      </c>
      <c r="M2367" t="s">
        <v>1255</v>
      </c>
      <c r="N2367" t="s">
        <v>1255</v>
      </c>
      <c r="O2367" t="s">
        <v>1255</v>
      </c>
      <c r="P2367" t="s">
        <v>1255</v>
      </c>
    </row>
    <row r="2368" spans="1:16">
      <c r="A2368" t="s">
        <v>1255</v>
      </c>
      <c r="B2368" t="s">
        <v>1255</v>
      </c>
      <c r="C2368" t="s">
        <v>13197</v>
      </c>
      <c r="D2368" t="s">
        <v>13201</v>
      </c>
      <c r="E2368" t="s">
        <v>9730</v>
      </c>
      <c r="F2368" t="s">
        <v>1255</v>
      </c>
      <c r="G2368" t="s">
        <v>1255</v>
      </c>
      <c r="H2368" t="s">
        <v>1255</v>
      </c>
      <c r="I2368" t="s">
        <v>1255</v>
      </c>
      <c r="J2368" t="s">
        <v>1255</v>
      </c>
      <c r="K2368" t="s">
        <v>1255</v>
      </c>
      <c r="L2368" t="s">
        <v>1255</v>
      </c>
      <c r="M2368" t="s">
        <v>1255</v>
      </c>
      <c r="N2368" t="s">
        <v>1255</v>
      </c>
      <c r="O2368" t="s">
        <v>1255</v>
      </c>
      <c r="P2368" t="s">
        <v>1255</v>
      </c>
    </row>
    <row r="2369" spans="1:16">
      <c r="A2369" t="s">
        <v>1255</v>
      </c>
      <c r="B2369" t="s">
        <v>1255</v>
      </c>
      <c r="C2369" t="s">
        <v>1255</v>
      </c>
      <c r="D2369" t="s">
        <v>1255</v>
      </c>
      <c r="E2369" t="s">
        <v>1255</v>
      </c>
      <c r="F2369" t="s">
        <v>1255</v>
      </c>
      <c r="G2369" t="s">
        <v>1255</v>
      </c>
      <c r="H2369" t="s">
        <v>1255</v>
      </c>
      <c r="I2369" t="s">
        <v>1255</v>
      </c>
      <c r="J2369" t="s">
        <v>1255</v>
      </c>
      <c r="K2369" t="s">
        <v>1255</v>
      </c>
      <c r="L2369" t="s">
        <v>1255</v>
      </c>
      <c r="M2369" t="s">
        <v>1255</v>
      </c>
      <c r="N2369" t="s">
        <v>1255</v>
      </c>
      <c r="O2369" t="s">
        <v>1255</v>
      </c>
      <c r="P2369" t="s">
        <v>1255</v>
      </c>
    </row>
    <row r="2370" spans="1:16">
      <c r="A2370" t="s">
        <v>1255</v>
      </c>
      <c r="B2370" t="s">
        <v>1255</v>
      </c>
      <c r="C2370" t="s">
        <v>13202</v>
      </c>
      <c r="D2370" t="s">
        <v>13203</v>
      </c>
      <c r="E2370" t="s">
        <v>13204</v>
      </c>
      <c r="F2370" t="s">
        <v>1255</v>
      </c>
      <c r="G2370" t="s">
        <v>1255</v>
      </c>
      <c r="H2370" t="s">
        <v>1255</v>
      </c>
      <c r="I2370" t="s">
        <v>1255</v>
      </c>
      <c r="J2370" t="s">
        <v>1255</v>
      </c>
      <c r="K2370" t="s">
        <v>1255</v>
      </c>
      <c r="L2370" t="s">
        <v>1255</v>
      </c>
      <c r="M2370" t="s">
        <v>1255</v>
      </c>
      <c r="N2370" t="s">
        <v>1255</v>
      </c>
      <c r="O2370" t="s">
        <v>1255</v>
      </c>
      <c r="P2370" t="s">
        <v>1255</v>
      </c>
    </row>
    <row r="2371" spans="1:16">
      <c r="A2371" t="s">
        <v>1255</v>
      </c>
      <c r="B2371" t="s">
        <v>1255</v>
      </c>
      <c r="C2371" t="s">
        <v>13202</v>
      </c>
      <c r="D2371" t="s">
        <v>13205</v>
      </c>
      <c r="E2371" t="s">
        <v>13206</v>
      </c>
      <c r="F2371" t="s">
        <v>1255</v>
      </c>
      <c r="G2371" t="s">
        <v>1255</v>
      </c>
      <c r="H2371" t="s">
        <v>1255</v>
      </c>
      <c r="I2371" t="s">
        <v>1255</v>
      </c>
      <c r="J2371" t="s">
        <v>1255</v>
      </c>
      <c r="K2371" t="s">
        <v>1255</v>
      </c>
      <c r="L2371" t="s">
        <v>1255</v>
      </c>
      <c r="M2371" t="s">
        <v>1255</v>
      </c>
      <c r="N2371" t="s">
        <v>1255</v>
      </c>
      <c r="O2371" t="s">
        <v>1255</v>
      </c>
      <c r="P2371" t="s">
        <v>1255</v>
      </c>
    </row>
    <row r="2372" spans="1:16">
      <c r="A2372" t="s">
        <v>1255</v>
      </c>
      <c r="B2372" t="s">
        <v>1255</v>
      </c>
      <c r="C2372" t="s">
        <v>13207</v>
      </c>
      <c r="D2372" t="s">
        <v>13208</v>
      </c>
      <c r="E2372" t="s">
        <v>9740</v>
      </c>
      <c r="F2372" t="s">
        <v>1255</v>
      </c>
      <c r="G2372" t="s">
        <v>1255</v>
      </c>
      <c r="H2372" t="s">
        <v>1255</v>
      </c>
      <c r="I2372" t="s">
        <v>1255</v>
      </c>
      <c r="J2372" t="s">
        <v>1255</v>
      </c>
      <c r="K2372" t="s">
        <v>1255</v>
      </c>
      <c r="L2372" t="s">
        <v>1255</v>
      </c>
      <c r="M2372" t="s">
        <v>1255</v>
      </c>
      <c r="N2372" t="s">
        <v>1255</v>
      </c>
      <c r="O2372" t="s">
        <v>1255</v>
      </c>
      <c r="P2372" t="s">
        <v>1255</v>
      </c>
    </row>
    <row r="2373" spans="1:16">
      <c r="A2373" t="s">
        <v>1255</v>
      </c>
      <c r="B2373" t="s">
        <v>1255</v>
      </c>
      <c r="C2373" t="s">
        <v>13209</v>
      </c>
      <c r="D2373" t="s">
        <v>13210</v>
      </c>
      <c r="E2373" t="s">
        <v>10513</v>
      </c>
      <c r="F2373" t="s">
        <v>1255</v>
      </c>
      <c r="G2373" t="s">
        <v>1255</v>
      </c>
      <c r="H2373" t="s">
        <v>1255</v>
      </c>
      <c r="I2373" t="s">
        <v>1255</v>
      </c>
      <c r="J2373" t="s">
        <v>1255</v>
      </c>
      <c r="K2373" t="s">
        <v>1255</v>
      </c>
      <c r="L2373" t="s">
        <v>1255</v>
      </c>
      <c r="M2373" t="s">
        <v>1255</v>
      </c>
      <c r="N2373" t="s">
        <v>1255</v>
      </c>
      <c r="O2373" t="s">
        <v>1255</v>
      </c>
      <c r="P2373" t="s">
        <v>1255</v>
      </c>
    </row>
    <row r="2374" spans="1:16">
      <c r="A2374" t="s">
        <v>1255</v>
      </c>
      <c r="B2374" t="s">
        <v>1255</v>
      </c>
      <c r="C2374" t="s">
        <v>13211</v>
      </c>
      <c r="D2374" t="s">
        <v>13212</v>
      </c>
      <c r="E2374" t="s">
        <v>9705</v>
      </c>
      <c r="F2374" t="s">
        <v>1255</v>
      </c>
      <c r="G2374" t="s">
        <v>1255</v>
      </c>
      <c r="H2374" t="s">
        <v>1255</v>
      </c>
      <c r="I2374" t="s">
        <v>1255</v>
      </c>
      <c r="J2374" t="s">
        <v>1255</v>
      </c>
      <c r="K2374" t="s">
        <v>1255</v>
      </c>
      <c r="L2374" t="s">
        <v>1255</v>
      </c>
      <c r="M2374" t="s">
        <v>1255</v>
      </c>
      <c r="N2374" t="s">
        <v>1255</v>
      </c>
      <c r="O2374" t="s">
        <v>1255</v>
      </c>
      <c r="P2374" t="s">
        <v>1255</v>
      </c>
    </row>
    <row r="2375" spans="1:16">
      <c r="A2375" t="s">
        <v>1255</v>
      </c>
      <c r="B2375" t="s">
        <v>1255</v>
      </c>
      <c r="C2375" t="s">
        <v>13213</v>
      </c>
      <c r="D2375" t="s">
        <v>13214</v>
      </c>
      <c r="E2375" t="s">
        <v>9705</v>
      </c>
      <c r="F2375" t="s">
        <v>9646</v>
      </c>
      <c r="G2375" t="s">
        <v>1255</v>
      </c>
      <c r="H2375" t="s">
        <v>1255</v>
      </c>
      <c r="I2375" t="s">
        <v>1255</v>
      </c>
      <c r="J2375" t="s">
        <v>1255</v>
      </c>
      <c r="K2375" t="s">
        <v>1255</v>
      </c>
      <c r="L2375" t="s">
        <v>1255</v>
      </c>
      <c r="M2375" t="s">
        <v>1255</v>
      </c>
      <c r="N2375" t="s">
        <v>1255</v>
      </c>
      <c r="O2375" t="s">
        <v>1255</v>
      </c>
      <c r="P2375" t="s">
        <v>1255</v>
      </c>
    </row>
    <row r="2376" spans="1:16">
      <c r="A2376" t="s">
        <v>1255</v>
      </c>
      <c r="B2376" t="s">
        <v>1255</v>
      </c>
      <c r="C2376" t="s">
        <v>13202</v>
      </c>
      <c r="D2376" t="s">
        <v>13215</v>
      </c>
      <c r="E2376" t="s">
        <v>9730</v>
      </c>
      <c r="F2376" t="s">
        <v>1255</v>
      </c>
      <c r="G2376" t="s">
        <v>1255</v>
      </c>
      <c r="H2376" t="s">
        <v>1255</v>
      </c>
      <c r="I2376" t="s">
        <v>1255</v>
      </c>
      <c r="J2376" t="s">
        <v>1255</v>
      </c>
      <c r="K2376" t="s">
        <v>1255</v>
      </c>
      <c r="L2376" t="s">
        <v>1255</v>
      </c>
      <c r="M2376" t="s">
        <v>1255</v>
      </c>
      <c r="N2376" t="s">
        <v>1255</v>
      </c>
      <c r="O2376" t="s">
        <v>1255</v>
      </c>
      <c r="P2376" t="s">
        <v>1255</v>
      </c>
    </row>
    <row r="2377" spans="1:16">
      <c r="A2377" t="s">
        <v>1255</v>
      </c>
      <c r="B2377" t="s">
        <v>13216</v>
      </c>
      <c r="C2377" t="s">
        <v>13202</v>
      </c>
      <c r="D2377" t="s">
        <v>13217</v>
      </c>
      <c r="E2377" t="s">
        <v>9646</v>
      </c>
      <c r="F2377" t="s">
        <v>13218</v>
      </c>
      <c r="G2377" t="s">
        <v>1255</v>
      </c>
      <c r="H2377" t="s">
        <v>1255</v>
      </c>
      <c r="I2377" t="s">
        <v>1255</v>
      </c>
      <c r="J2377" t="s">
        <v>1255</v>
      </c>
      <c r="K2377" t="s">
        <v>1255</v>
      </c>
      <c r="L2377" t="s">
        <v>1255</v>
      </c>
      <c r="M2377" t="s">
        <v>1255</v>
      </c>
      <c r="N2377" t="s">
        <v>1255</v>
      </c>
      <c r="O2377" t="s">
        <v>1255</v>
      </c>
      <c r="P2377" t="s">
        <v>1255</v>
      </c>
    </row>
    <row r="2378" spans="1:16">
      <c r="A2378" t="s">
        <v>1255</v>
      </c>
      <c r="B2378" t="s">
        <v>12022</v>
      </c>
      <c r="C2378" t="s">
        <v>13219</v>
      </c>
      <c r="D2378" t="s">
        <v>13220</v>
      </c>
      <c r="E2378" t="s">
        <v>9646</v>
      </c>
      <c r="F2378" t="s">
        <v>13121</v>
      </c>
      <c r="G2378" t="s">
        <v>1255</v>
      </c>
      <c r="H2378" t="s">
        <v>13221</v>
      </c>
      <c r="I2378" t="s">
        <v>1255</v>
      </c>
      <c r="J2378" t="s">
        <v>1255</v>
      </c>
      <c r="K2378" t="s">
        <v>1255</v>
      </c>
      <c r="L2378" t="s">
        <v>1255</v>
      </c>
      <c r="M2378" t="s">
        <v>1255</v>
      </c>
      <c r="N2378" t="s">
        <v>1255</v>
      </c>
      <c r="O2378" t="s">
        <v>1255</v>
      </c>
      <c r="P2378" t="s">
        <v>1255</v>
      </c>
    </row>
    <row r="2379" spans="1:16">
      <c r="A2379" t="s">
        <v>1255</v>
      </c>
      <c r="B2379" t="s">
        <v>12022</v>
      </c>
      <c r="C2379" t="s">
        <v>13219</v>
      </c>
      <c r="D2379" t="s">
        <v>13222</v>
      </c>
      <c r="E2379" t="s">
        <v>9646</v>
      </c>
      <c r="F2379" t="s">
        <v>13121</v>
      </c>
      <c r="G2379" t="s">
        <v>1255</v>
      </c>
      <c r="H2379" t="s">
        <v>13221</v>
      </c>
      <c r="I2379" t="s">
        <v>1255</v>
      </c>
      <c r="J2379" t="s">
        <v>1255</v>
      </c>
      <c r="K2379" t="s">
        <v>1255</v>
      </c>
      <c r="L2379" t="s">
        <v>1255</v>
      </c>
      <c r="M2379" t="s">
        <v>1255</v>
      </c>
      <c r="N2379" t="s">
        <v>1255</v>
      </c>
      <c r="O2379" t="s">
        <v>1255</v>
      </c>
      <c r="P2379" t="s">
        <v>1255</v>
      </c>
    </row>
    <row r="2380" spans="1:16">
      <c r="A2380" t="s">
        <v>1255</v>
      </c>
      <c r="B2380" t="s">
        <v>12022</v>
      </c>
      <c r="C2380" t="s">
        <v>13219</v>
      </c>
      <c r="D2380" t="s">
        <v>13223</v>
      </c>
      <c r="E2380" t="s">
        <v>9646</v>
      </c>
      <c r="F2380" t="s">
        <v>12659</v>
      </c>
      <c r="G2380" t="s">
        <v>1255</v>
      </c>
      <c r="H2380" t="s">
        <v>13221</v>
      </c>
      <c r="I2380" t="s">
        <v>1255</v>
      </c>
      <c r="J2380" t="s">
        <v>1255</v>
      </c>
      <c r="K2380" t="s">
        <v>1255</v>
      </c>
      <c r="L2380" t="s">
        <v>1255</v>
      </c>
      <c r="M2380" t="s">
        <v>1255</v>
      </c>
      <c r="N2380" t="s">
        <v>1255</v>
      </c>
      <c r="O2380" t="s">
        <v>1255</v>
      </c>
      <c r="P2380" t="s">
        <v>1255</v>
      </c>
    </row>
    <row r="2381" spans="1:16">
      <c r="A2381" t="s">
        <v>1255</v>
      </c>
      <c r="B2381" t="s">
        <v>1255</v>
      </c>
      <c r="C2381" t="s">
        <v>13219</v>
      </c>
      <c r="D2381" t="s">
        <v>13224</v>
      </c>
      <c r="E2381" t="s">
        <v>9705</v>
      </c>
      <c r="F2381" t="s">
        <v>1255</v>
      </c>
      <c r="G2381" t="s">
        <v>1255</v>
      </c>
      <c r="H2381" t="s">
        <v>4170</v>
      </c>
      <c r="I2381" t="s">
        <v>1255</v>
      </c>
      <c r="J2381" t="s">
        <v>1255</v>
      </c>
      <c r="K2381" t="s">
        <v>1255</v>
      </c>
      <c r="L2381" t="s">
        <v>1255</v>
      </c>
      <c r="M2381" t="s">
        <v>1255</v>
      </c>
      <c r="N2381" t="s">
        <v>1255</v>
      </c>
      <c r="O2381" t="s">
        <v>1255</v>
      </c>
      <c r="P2381" t="s">
        <v>1255</v>
      </c>
    </row>
    <row r="2382" spans="1:16">
      <c r="A2382" t="s">
        <v>1255</v>
      </c>
      <c r="B2382" t="s">
        <v>1255</v>
      </c>
      <c r="C2382" t="s">
        <v>13219</v>
      </c>
      <c r="D2382" t="s">
        <v>13225</v>
      </c>
      <c r="E2382" t="s">
        <v>9646</v>
      </c>
      <c r="F2382" t="s">
        <v>13226</v>
      </c>
      <c r="G2382" t="s">
        <v>1255</v>
      </c>
      <c r="H2382" t="s">
        <v>13227</v>
      </c>
      <c r="I2382" t="s">
        <v>1255</v>
      </c>
      <c r="J2382" t="s">
        <v>1255</v>
      </c>
      <c r="K2382" t="s">
        <v>1255</v>
      </c>
      <c r="L2382" t="s">
        <v>1255</v>
      </c>
      <c r="M2382" t="s">
        <v>1255</v>
      </c>
      <c r="N2382" t="s">
        <v>1255</v>
      </c>
      <c r="O2382" t="s">
        <v>1255</v>
      </c>
      <c r="P2382" t="s">
        <v>1255</v>
      </c>
    </row>
    <row r="2383" spans="1:16">
      <c r="A2383" t="s">
        <v>1255</v>
      </c>
      <c r="B2383" t="s">
        <v>13208</v>
      </c>
      <c r="C2383" t="s">
        <v>13219</v>
      </c>
      <c r="D2383" t="s">
        <v>13228</v>
      </c>
      <c r="E2383" t="s">
        <v>9646</v>
      </c>
      <c r="F2383" t="s">
        <v>13229</v>
      </c>
      <c r="G2383" t="s">
        <v>1255</v>
      </c>
      <c r="H2383" t="s">
        <v>13230</v>
      </c>
      <c r="I2383" t="s">
        <v>1255</v>
      </c>
      <c r="J2383" t="s">
        <v>1255</v>
      </c>
      <c r="K2383" t="s">
        <v>1255</v>
      </c>
      <c r="L2383" t="s">
        <v>1255</v>
      </c>
      <c r="M2383" t="s">
        <v>1255</v>
      </c>
      <c r="N2383" t="s">
        <v>1255</v>
      </c>
      <c r="O2383" t="s">
        <v>1255</v>
      </c>
      <c r="P2383" t="s">
        <v>1255</v>
      </c>
    </row>
    <row r="2384" spans="1:16">
      <c r="A2384" t="s">
        <v>1255</v>
      </c>
      <c r="B2384" t="s">
        <v>1255</v>
      </c>
      <c r="C2384" t="s">
        <v>13219</v>
      </c>
      <c r="D2384" t="s">
        <v>13231</v>
      </c>
      <c r="E2384" t="s">
        <v>9684</v>
      </c>
      <c r="F2384" t="s">
        <v>1255</v>
      </c>
      <c r="G2384" t="s">
        <v>1255</v>
      </c>
      <c r="H2384" t="s">
        <v>13232</v>
      </c>
      <c r="I2384" t="s">
        <v>1255</v>
      </c>
      <c r="J2384" t="s">
        <v>1255</v>
      </c>
      <c r="K2384" t="s">
        <v>1255</v>
      </c>
      <c r="L2384" t="s">
        <v>1255</v>
      </c>
      <c r="M2384" t="s">
        <v>1255</v>
      </c>
      <c r="N2384" t="s">
        <v>1255</v>
      </c>
      <c r="O2384" t="s">
        <v>1255</v>
      </c>
      <c r="P2384" t="s">
        <v>1255</v>
      </c>
    </row>
    <row r="2385" spans="1:16">
      <c r="A2385" t="s">
        <v>1255</v>
      </c>
      <c r="B2385" t="s">
        <v>1255</v>
      </c>
      <c r="C2385" t="s">
        <v>13219</v>
      </c>
      <c r="D2385" t="s">
        <v>13233</v>
      </c>
      <c r="E2385" t="s">
        <v>12968</v>
      </c>
      <c r="F2385" t="s">
        <v>1255</v>
      </c>
      <c r="G2385" t="s">
        <v>1255</v>
      </c>
      <c r="H2385" t="s">
        <v>13232</v>
      </c>
      <c r="I2385" t="s">
        <v>1255</v>
      </c>
      <c r="J2385" t="s">
        <v>1255</v>
      </c>
      <c r="K2385" t="s">
        <v>1255</v>
      </c>
      <c r="L2385" t="s">
        <v>1255</v>
      </c>
      <c r="M2385" t="s">
        <v>1255</v>
      </c>
      <c r="N2385" t="s">
        <v>1255</v>
      </c>
      <c r="O2385" t="s">
        <v>1255</v>
      </c>
      <c r="P2385" t="s">
        <v>1255</v>
      </c>
    </row>
    <row r="2386" spans="1:16">
      <c r="A2386" t="s">
        <v>5370</v>
      </c>
      <c r="B2386" t="s">
        <v>1255</v>
      </c>
      <c r="C2386" t="s">
        <v>13219</v>
      </c>
      <c r="D2386" t="s">
        <v>13234</v>
      </c>
      <c r="E2386" t="s">
        <v>13235</v>
      </c>
      <c r="F2386" t="s">
        <v>1255</v>
      </c>
      <c r="G2386" t="s">
        <v>1255</v>
      </c>
      <c r="H2386" t="s">
        <v>13232</v>
      </c>
      <c r="I2386" t="s">
        <v>1255</v>
      </c>
      <c r="J2386" t="s">
        <v>1255</v>
      </c>
      <c r="K2386" t="s">
        <v>1255</v>
      </c>
      <c r="L2386" t="s">
        <v>1255</v>
      </c>
      <c r="M2386" t="s">
        <v>1255</v>
      </c>
      <c r="N2386" t="s">
        <v>1255</v>
      </c>
      <c r="O2386" t="s">
        <v>1255</v>
      </c>
      <c r="P2386" t="s">
        <v>1255</v>
      </c>
    </row>
    <row r="2387" spans="1:16">
      <c r="A2387" t="s">
        <v>1255</v>
      </c>
      <c r="B2387" t="s">
        <v>1255</v>
      </c>
      <c r="C2387" t="s">
        <v>13219</v>
      </c>
      <c r="D2387" t="s">
        <v>13236</v>
      </c>
      <c r="E2387" t="s">
        <v>13237</v>
      </c>
      <c r="F2387" t="s">
        <v>1255</v>
      </c>
      <c r="G2387" t="s">
        <v>1255</v>
      </c>
      <c r="H2387" t="s">
        <v>13232</v>
      </c>
      <c r="I2387" t="s">
        <v>1255</v>
      </c>
      <c r="J2387" t="s">
        <v>1255</v>
      </c>
      <c r="K2387" t="s">
        <v>1255</v>
      </c>
      <c r="L2387" t="s">
        <v>1255</v>
      </c>
      <c r="M2387" t="s">
        <v>1255</v>
      </c>
      <c r="N2387" t="s">
        <v>1255</v>
      </c>
      <c r="O2387" t="s">
        <v>1255</v>
      </c>
      <c r="P2387" t="s">
        <v>1255</v>
      </c>
    </row>
    <row r="2388" spans="1:16">
      <c r="A2388" t="s">
        <v>1255</v>
      </c>
      <c r="B2388" t="s">
        <v>1255</v>
      </c>
      <c r="C2388" t="s">
        <v>13238</v>
      </c>
      <c r="D2388" t="s">
        <v>13239</v>
      </c>
      <c r="E2388" t="s">
        <v>11215</v>
      </c>
      <c r="F2388" t="s">
        <v>1255</v>
      </c>
      <c r="G2388" t="s">
        <v>1255</v>
      </c>
      <c r="H2388" t="s">
        <v>13240</v>
      </c>
      <c r="I2388" t="s">
        <v>1255</v>
      </c>
      <c r="J2388" t="s">
        <v>1255</v>
      </c>
      <c r="K2388" t="s">
        <v>1255</v>
      </c>
      <c r="L2388" t="s">
        <v>1255</v>
      </c>
      <c r="M2388" t="s">
        <v>1255</v>
      </c>
      <c r="N2388" t="s">
        <v>1255</v>
      </c>
      <c r="O2388" t="s">
        <v>1255</v>
      </c>
      <c r="P2388" t="s">
        <v>1255</v>
      </c>
    </row>
    <row r="2389" spans="1:16">
      <c r="A2389" t="s">
        <v>1255</v>
      </c>
      <c r="B2389" t="s">
        <v>1255</v>
      </c>
      <c r="C2389" t="s">
        <v>13241</v>
      </c>
      <c r="D2389" t="s">
        <v>13242</v>
      </c>
      <c r="E2389" t="s">
        <v>10029</v>
      </c>
      <c r="F2389" t="s">
        <v>1255</v>
      </c>
      <c r="G2389" t="s">
        <v>1255</v>
      </c>
      <c r="H2389" t="s">
        <v>13240</v>
      </c>
      <c r="I2389" t="s">
        <v>1255</v>
      </c>
      <c r="J2389" t="s">
        <v>1255</v>
      </c>
      <c r="K2389" t="s">
        <v>1255</v>
      </c>
      <c r="L2389" t="s">
        <v>1255</v>
      </c>
      <c r="M2389" t="s">
        <v>1255</v>
      </c>
      <c r="N2389" t="s">
        <v>1255</v>
      </c>
      <c r="O2389" t="s">
        <v>1255</v>
      </c>
      <c r="P2389" t="s">
        <v>1255</v>
      </c>
    </row>
    <row r="2390" spans="1:16">
      <c r="A2390" t="s">
        <v>1255</v>
      </c>
      <c r="B2390" t="s">
        <v>1255</v>
      </c>
      <c r="C2390" t="s">
        <v>13243</v>
      </c>
      <c r="D2390" t="s">
        <v>13244</v>
      </c>
      <c r="E2390" t="s">
        <v>13245</v>
      </c>
      <c r="F2390" t="s">
        <v>1255</v>
      </c>
      <c r="G2390" t="s">
        <v>9646</v>
      </c>
      <c r="H2390" t="s">
        <v>13232</v>
      </c>
      <c r="I2390" t="s">
        <v>1255</v>
      </c>
      <c r="J2390" t="s">
        <v>1255</v>
      </c>
      <c r="K2390" t="s">
        <v>1255</v>
      </c>
      <c r="L2390" t="s">
        <v>1255</v>
      </c>
      <c r="M2390" t="s">
        <v>1255</v>
      </c>
      <c r="N2390" t="s">
        <v>1255</v>
      </c>
      <c r="O2390" t="s">
        <v>1255</v>
      </c>
      <c r="P2390" t="s">
        <v>1255</v>
      </c>
    </row>
    <row r="2391" spans="1:16">
      <c r="A2391" t="s">
        <v>1255</v>
      </c>
      <c r="B2391" t="s">
        <v>1255</v>
      </c>
      <c r="C2391" t="s">
        <v>13243</v>
      </c>
      <c r="D2391" t="s">
        <v>13246</v>
      </c>
      <c r="E2391" t="s">
        <v>13247</v>
      </c>
      <c r="F2391" t="s">
        <v>1255</v>
      </c>
      <c r="G2391" t="s">
        <v>9646</v>
      </c>
      <c r="H2391" t="s">
        <v>13232</v>
      </c>
      <c r="I2391" t="s">
        <v>1255</v>
      </c>
      <c r="J2391" t="s">
        <v>1255</v>
      </c>
      <c r="K2391" t="s">
        <v>1255</v>
      </c>
      <c r="L2391" t="s">
        <v>1255</v>
      </c>
      <c r="M2391" t="s">
        <v>1255</v>
      </c>
      <c r="N2391" t="s">
        <v>1255</v>
      </c>
      <c r="O2391" t="s">
        <v>1255</v>
      </c>
      <c r="P2391" t="s">
        <v>1255</v>
      </c>
    </row>
    <row r="2392" spans="1:16">
      <c r="A2392" t="s">
        <v>1255</v>
      </c>
      <c r="B2392" t="s">
        <v>1255</v>
      </c>
      <c r="C2392" t="s">
        <v>13243</v>
      </c>
      <c r="D2392" t="s">
        <v>13248</v>
      </c>
      <c r="E2392" t="s">
        <v>9730</v>
      </c>
      <c r="F2392" t="s">
        <v>1255</v>
      </c>
      <c r="G2392" t="s">
        <v>9646</v>
      </c>
      <c r="H2392" t="s">
        <v>13232</v>
      </c>
      <c r="I2392" t="s">
        <v>1255</v>
      </c>
      <c r="J2392" t="s">
        <v>1255</v>
      </c>
      <c r="K2392" t="s">
        <v>1255</v>
      </c>
      <c r="L2392" t="s">
        <v>1255</v>
      </c>
      <c r="M2392" t="s">
        <v>1255</v>
      </c>
      <c r="N2392" t="s">
        <v>1255</v>
      </c>
      <c r="O2392" t="s">
        <v>1255</v>
      </c>
      <c r="P2392" t="s">
        <v>1255</v>
      </c>
    </row>
    <row r="2393" spans="1:16">
      <c r="A2393" t="s">
        <v>1255</v>
      </c>
      <c r="B2393" t="s">
        <v>1255</v>
      </c>
      <c r="C2393" t="s">
        <v>13243</v>
      </c>
      <c r="D2393" t="s">
        <v>13249</v>
      </c>
      <c r="E2393" t="s">
        <v>13235</v>
      </c>
      <c r="F2393" t="s">
        <v>1255</v>
      </c>
      <c r="G2393" t="s">
        <v>9646</v>
      </c>
      <c r="H2393" t="s">
        <v>13250</v>
      </c>
      <c r="I2393" t="s">
        <v>1255</v>
      </c>
      <c r="J2393" t="s">
        <v>1255</v>
      </c>
      <c r="K2393" t="s">
        <v>1255</v>
      </c>
      <c r="L2393" t="s">
        <v>1255</v>
      </c>
      <c r="M2393" t="s">
        <v>1255</v>
      </c>
      <c r="N2393" t="s">
        <v>1255</v>
      </c>
      <c r="O2393" t="s">
        <v>1255</v>
      </c>
      <c r="P2393" t="s">
        <v>1255</v>
      </c>
    </row>
    <row r="2394" spans="1:16">
      <c r="A2394" t="s">
        <v>1255</v>
      </c>
      <c r="B2394" t="s">
        <v>1255</v>
      </c>
      <c r="C2394" t="s">
        <v>13251</v>
      </c>
      <c r="D2394" t="s">
        <v>13252</v>
      </c>
      <c r="E2394" t="s">
        <v>9705</v>
      </c>
      <c r="F2394" t="s">
        <v>1255</v>
      </c>
      <c r="G2394" t="s">
        <v>9646</v>
      </c>
      <c r="H2394" t="s">
        <v>7609</v>
      </c>
      <c r="I2394" t="s">
        <v>1255</v>
      </c>
      <c r="J2394" t="s">
        <v>1255</v>
      </c>
      <c r="K2394" t="s">
        <v>1255</v>
      </c>
      <c r="L2394" t="s">
        <v>1255</v>
      </c>
      <c r="M2394" t="s">
        <v>1255</v>
      </c>
      <c r="N2394" t="s">
        <v>1255</v>
      </c>
      <c r="O2394" t="s">
        <v>1255</v>
      </c>
      <c r="P2394" t="s">
        <v>1255</v>
      </c>
    </row>
    <row r="2395" spans="1:16">
      <c r="A2395" t="s">
        <v>1255</v>
      </c>
      <c r="B2395" t="s">
        <v>1255</v>
      </c>
      <c r="C2395" t="s">
        <v>13241</v>
      </c>
      <c r="D2395" t="s">
        <v>13253</v>
      </c>
      <c r="E2395" t="s">
        <v>13254</v>
      </c>
      <c r="F2395" t="s">
        <v>1255</v>
      </c>
      <c r="G2395" t="s">
        <v>1255</v>
      </c>
      <c r="H2395" t="s">
        <v>7609</v>
      </c>
      <c r="I2395" t="s">
        <v>1255</v>
      </c>
      <c r="J2395" t="s">
        <v>1255</v>
      </c>
      <c r="K2395" t="s">
        <v>1255</v>
      </c>
      <c r="L2395" t="s">
        <v>1255</v>
      </c>
      <c r="M2395" t="s">
        <v>1255</v>
      </c>
      <c r="N2395" t="s">
        <v>1255</v>
      </c>
      <c r="O2395" t="s">
        <v>1255</v>
      </c>
      <c r="P2395" t="s">
        <v>1255</v>
      </c>
    </row>
    <row r="2396" spans="1:16">
      <c r="A2396" t="s">
        <v>1255</v>
      </c>
      <c r="B2396" t="s">
        <v>1255</v>
      </c>
      <c r="C2396" t="s">
        <v>13255</v>
      </c>
      <c r="D2396" t="s">
        <v>13256</v>
      </c>
      <c r="E2396" t="s">
        <v>11123</v>
      </c>
      <c r="F2396" t="s">
        <v>1255</v>
      </c>
      <c r="G2396" t="s">
        <v>1255</v>
      </c>
      <c r="H2396" t="s">
        <v>13232</v>
      </c>
      <c r="I2396" t="s">
        <v>1255</v>
      </c>
      <c r="J2396" t="s">
        <v>1255</v>
      </c>
      <c r="K2396" t="s">
        <v>1255</v>
      </c>
      <c r="L2396" t="s">
        <v>1255</v>
      </c>
      <c r="M2396" t="s">
        <v>1255</v>
      </c>
      <c r="N2396" t="s">
        <v>1255</v>
      </c>
      <c r="O2396" t="s">
        <v>1255</v>
      </c>
      <c r="P2396" t="s">
        <v>1255</v>
      </c>
    </row>
    <row r="2397" spans="1:16">
      <c r="A2397" t="s">
        <v>1255</v>
      </c>
      <c r="B2397" t="s">
        <v>1255</v>
      </c>
      <c r="C2397" t="s">
        <v>13255</v>
      </c>
      <c r="D2397" t="s">
        <v>13257</v>
      </c>
      <c r="E2397" t="s">
        <v>9680</v>
      </c>
      <c r="F2397" t="s">
        <v>1255</v>
      </c>
      <c r="G2397" t="s">
        <v>1255</v>
      </c>
      <c r="H2397" t="s">
        <v>7609</v>
      </c>
      <c r="I2397" t="s">
        <v>1255</v>
      </c>
      <c r="J2397" t="s">
        <v>1255</v>
      </c>
      <c r="K2397" t="s">
        <v>1255</v>
      </c>
      <c r="L2397" t="s">
        <v>1255</v>
      </c>
      <c r="M2397" t="s">
        <v>1255</v>
      </c>
      <c r="N2397" t="s">
        <v>1255</v>
      </c>
      <c r="O2397" t="s">
        <v>1255</v>
      </c>
      <c r="P2397" t="s">
        <v>1255</v>
      </c>
    </row>
    <row r="2398" spans="1:16">
      <c r="A2398" t="s">
        <v>1255</v>
      </c>
      <c r="B2398" t="s">
        <v>1255</v>
      </c>
      <c r="C2398" t="s">
        <v>13258</v>
      </c>
      <c r="D2398" t="s">
        <v>13259</v>
      </c>
      <c r="E2398" t="s">
        <v>9680</v>
      </c>
      <c r="F2398" t="s">
        <v>1255</v>
      </c>
      <c r="G2398" t="s">
        <v>9646</v>
      </c>
      <c r="H2398" t="s">
        <v>13232</v>
      </c>
      <c r="I2398" t="s">
        <v>1255</v>
      </c>
      <c r="J2398" t="s">
        <v>1255</v>
      </c>
      <c r="K2398" t="s">
        <v>1255</v>
      </c>
      <c r="L2398" t="s">
        <v>1255</v>
      </c>
      <c r="M2398" t="s">
        <v>1255</v>
      </c>
      <c r="N2398" t="s">
        <v>1255</v>
      </c>
      <c r="O2398" t="s">
        <v>1255</v>
      </c>
      <c r="P2398" t="s">
        <v>1255</v>
      </c>
    </row>
    <row r="2399" spans="1:16">
      <c r="A2399" t="s">
        <v>1255</v>
      </c>
      <c r="B2399" t="s">
        <v>1255</v>
      </c>
      <c r="C2399" t="s">
        <v>13258</v>
      </c>
      <c r="D2399" t="s">
        <v>13260</v>
      </c>
      <c r="E2399" t="s">
        <v>9680</v>
      </c>
      <c r="F2399" t="s">
        <v>1255</v>
      </c>
      <c r="G2399" t="s">
        <v>1255</v>
      </c>
      <c r="H2399" t="s">
        <v>13232</v>
      </c>
      <c r="I2399" t="s">
        <v>1255</v>
      </c>
      <c r="J2399" t="s">
        <v>1255</v>
      </c>
      <c r="K2399" t="s">
        <v>1255</v>
      </c>
      <c r="L2399" t="s">
        <v>1255</v>
      </c>
      <c r="M2399" t="s">
        <v>1255</v>
      </c>
      <c r="N2399" t="s">
        <v>1255</v>
      </c>
      <c r="O2399" t="s">
        <v>1255</v>
      </c>
      <c r="P2399" t="s">
        <v>1255</v>
      </c>
    </row>
    <row r="2400" spans="1:16">
      <c r="A2400" t="s">
        <v>1255</v>
      </c>
      <c r="B2400" t="s">
        <v>1255</v>
      </c>
      <c r="C2400" t="s">
        <v>13258</v>
      </c>
      <c r="D2400" t="s">
        <v>13261</v>
      </c>
      <c r="E2400" t="s">
        <v>13032</v>
      </c>
      <c r="F2400" t="s">
        <v>9646</v>
      </c>
      <c r="G2400" t="s">
        <v>9646</v>
      </c>
      <c r="H2400" t="s">
        <v>13232</v>
      </c>
      <c r="I2400" t="s">
        <v>1255</v>
      </c>
      <c r="J2400" t="s">
        <v>1255</v>
      </c>
      <c r="K2400" t="s">
        <v>1255</v>
      </c>
      <c r="L2400" t="s">
        <v>1255</v>
      </c>
      <c r="M2400" t="s">
        <v>1255</v>
      </c>
      <c r="N2400" t="s">
        <v>1255</v>
      </c>
      <c r="O2400" t="s">
        <v>1255</v>
      </c>
      <c r="P2400" t="s">
        <v>1255</v>
      </c>
    </row>
    <row r="2401" spans="1:16">
      <c r="A2401" t="s">
        <v>1255</v>
      </c>
      <c r="B2401" t="s">
        <v>1255</v>
      </c>
      <c r="C2401" t="s">
        <v>13262</v>
      </c>
      <c r="D2401" t="s">
        <v>13263</v>
      </c>
      <c r="E2401" t="s">
        <v>12968</v>
      </c>
      <c r="F2401" t="s">
        <v>9646</v>
      </c>
      <c r="G2401" t="s">
        <v>1255</v>
      </c>
      <c r="H2401" t="s">
        <v>13264</v>
      </c>
      <c r="I2401" t="s">
        <v>1255</v>
      </c>
      <c r="J2401" t="s">
        <v>1255</v>
      </c>
      <c r="K2401" t="s">
        <v>1255</v>
      </c>
      <c r="L2401" t="s">
        <v>1255</v>
      </c>
      <c r="M2401" t="s">
        <v>1255</v>
      </c>
      <c r="N2401" t="s">
        <v>1255</v>
      </c>
      <c r="O2401" t="s">
        <v>1255</v>
      </c>
      <c r="P2401" t="s">
        <v>1255</v>
      </c>
    </row>
    <row r="2402" spans="1:16">
      <c r="A2402" t="s">
        <v>1255</v>
      </c>
      <c r="B2402" t="s">
        <v>1255</v>
      </c>
      <c r="C2402" t="s">
        <v>13262</v>
      </c>
      <c r="D2402" t="s">
        <v>13265</v>
      </c>
      <c r="E2402" t="s">
        <v>9740</v>
      </c>
      <c r="F2402" t="s">
        <v>1255</v>
      </c>
      <c r="G2402" t="s">
        <v>9646</v>
      </c>
      <c r="H2402" t="s">
        <v>13232</v>
      </c>
      <c r="I2402" t="s">
        <v>1255</v>
      </c>
      <c r="J2402" t="s">
        <v>1255</v>
      </c>
      <c r="K2402" t="s">
        <v>1255</v>
      </c>
      <c r="L2402" t="s">
        <v>1255</v>
      </c>
      <c r="M2402" t="s">
        <v>1255</v>
      </c>
      <c r="N2402" t="s">
        <v>1255</v>
      </c>
      <c r="O2402" t="s">
        <v>1255</v>
      </c>
      <c r="P2402" t="s">
        <v>1255</v>
      </c>
    </row>
    <row r="2403" spans="1:16">
      <c r="A2403" t="s">
        <v>1255</v>
      </c>
      <c r="B2403" t="s">
        <v>1255</v>
      </c>
      <c r="C2403" t="s">
        <v>13266</v>
      </c>
      <c r="D2403" t="s">
        <v>13267</v>
      </c>
      <c r="E2403" t="s">
        <v>9737</v>
      </c>
      <c r="F2403" t="s">
        <v>1255</v>
      </c>
      <c r="G2403" t="s">
        <v>9646</v>
      </c>
      <c r="H2403" t="s">
        <v>13250</v>
      </c>
      <c r="I2403" t="s">
        <v>1255</v>
      </c>
      <c r="J2403" t="s">
        <v>1255</v>
      </c>
      <c r="K2403" t="s">
        <v>1255</v>
      </c>
      <c r="L2403" t="s">
        <v>1255</v>
      </c>
      <c r="M2403" t="s">
        <v>1255</v>
      </c>
      <c r="N2403" t="s">
        <v>1255</v>
      </c>
      <c r="O2403" t="s">
        <v>1255</v>
      </c>
      <c r="P2403" t="s">
        <v>1255</v>
      </c>
    </row>
    <row r="2404" spans="1:16">
      <c r="A2404" t="s">
        <v>1255</v>
      </c>
      <c r="B2404" t="s">
        <v>1255</v>
      </c>
      <c r="C2404" t="s">
        <v>13266</v>
      </c>
      <c r="D2404" t="s">
        <v>13268</v>
      </c>
      <c r="E2404" t="s">
        <v>9801</v>
      </c>
      <c r="F2404" t="s">
        <v>1255</v>
      </c>
      <c r="G2404" t="s">
        <v>1255</v>
      </c>
      <c r="H2404" t="s">
        <v>13232</v>
      </c>
      <c r="I2404" t="s">
        <v>1255</v>
      </c>
      <c r="J2404" t="s">
        <v>1255</v>
      </c>
      <c r="K2404" t="s">
        <v>1255</v>
      </c>
      <c r="L2404" t="s">
        <v>1255</v>
      </c>
      <c r="M2404" t="s">
        <v>1255</v>
      </c>
      <c r="N2404" t="s">
        <v>1255</v>
      </c>
      <c r="O2404" t="s">
        <v>1255</v>
      </c>
      <c r="P2404" t="s">
        <v>1255</v>
      </c>
    </row>
    <row r="2405" spans="1:16">
      <c r="A2405" t="s">
        <v>1255</v>
      </c>
      <c r="B2405" t="s">
        <v>5103</v>
      </c>
      <c r="C2405" t="s">
        <v>13269</v>
      </c>
      <c r="D2405" t="s">
        <v>13270</v>
      </c>
      <c r="E2405" t="s">
        <v>11915</v>
      </c>
      <c r="F2405" t="s">
        <v>1255</v>
      </c>
      <c r="G2405" t="s">
        <v>1255</v>
      </c>
      <c r="H2405" t="s">
        <v>13232</v>
      </c>
      <c r="I2405" t="s">
        <v>1255</v>
      </c>
      <c r="J2405" t="s">
        <v>1255</v>
      </c>
      <c r="K2405" t="s">
        <v>1255</v>
      </c>
      <c r="L2405" t="s">
        <v>1255</v>
      </c>
      <c r="M2405" t="s">
        <v>1255</v>
      </c>
      <c r="N2405" t="s">
        <v>1255</v>
      </c>
      <c r="O2405" t="s">
        <v>1255</v>
      </c>
      <c r="P2405" t="s">
        <v>1255</v>
      </c>
    </row>
    <row r="2406" spans="1:16">
      <c r="A2406" t="s">
        <v>1255</v>
      </c>
      <c r="B2406" t="s">
        <v>8874</v>
      </c>
      <c r="C2406" t="s">
        <v>13269</v>
      </c>
      <c r="D2406" t="s">
        <v>13271</v>
      </c>
      <c r="E2406" t="s">
        <v>10608</v>
      </c>
      <c r="F2406" t="s">
        <v>1255</v>
      </c>
      <c r="G2406" t="s">
        <v>1255</v>
      </c>
      <c r="H2406" t="s">
        <v>13232</v>
      </c>
      <c r="I2406" t="s">
        <v>1255</v>
      </c>
      <c r="J2406" t="s">
        <v>1255</v>
      </c>
      <c r="K2406" t="s">
        <v>1255</v>
      </c>
      <c r="L2406" t="s">
        <v>1255</v>
      </c>
      <c r="M2406" t="s">
        <v>1255</v>
      </c>
      <c r="N2406" t="s">
        <v>1255</v>
      </c>
      <c r="O2406" t="s">
        <v>1255</v>
      </c>
      <c r="P2406" t="s">
        <v>1255</v>
      </c>
    </row>
    <row r="2407" spans="1:16">
      <c r="A2407" t="s">
        <v>1255</v>
      </c>
      <c r="B2407" t="s">
        <v>8766</v>
      </c>
      <c r="C2407" t="s">
        <v>13269</v>
      </c>
      <c r="D2407" t="s">
        <v>13272</v>
      </c>
      <c r="E2407" t="s">
        <v>9705</v>
      </c>
      <c r="F2407" t="s">
        <v>1255</v>
      </c>
      <c r="G2407" t="s">
        <v>1255</v>
      </c>
      <c r="H2407" t="s">
        <v>13232</v>
      </c>
      <c r="I2407" t="s">
        <v>1255</v>
      </c>
      <c r="J2407" t="s">
        <v>1255</v>
      </c>
      <c r="K2407" t="s">
        <v>1255</v>
      </c>
      <c r="L2407" t="s">
        <v>1255</v>
      </c>
      <c r="M2407" t="s">
        <v>1255</v>
      </c>
      <c r="N2407" t="s">
        <v>1255</v>
      </c>
      <c r="O2407" t="s">
        <v>1255</v>
      </c>
      <c r="P2407" t="s">
        <v>1255</v>
      </c>
    </row>
    <row r="2408" spans="1:16">
      <c r="A2408" t="s">
        <v>1255</v>
      </c>
      <c r="B2408" t="s">
        <v>8767</v>
      </c>
      <c r="C2408" t="s">
        <v>13269</v>
      </c>
      <c r="D2408" t="s">
        <v>13273</v>
      </c>
      <c r="E2408" t="s">
        <v>13274</v>
      </c>
      <c r="F2408" t="s">
        <v>1255</v>
      </c>
      <c r="G2408" t="s">
        <v>1255</v>
      </c>
      <c r="H2408" t="s">
        <v>13232</v>
      </c>
      <c r="I2408" t="s">
        <v>1255</v>
      </c>
      <c r="J2408" t="s">
        <v>1255</v>
      </c>
      <c r="K2408" t="s">
        <v>1255</v>
      </c>
      <c r="L2408" t="s">
        <v>1255</v>
      </c>
      <c r="M2408" t="s">
        <v>1255</v>
      </c>
      <c r="N2408" t="s">
        <v>1255</v>
      </c>
      <c r="O2408" t="s">
        <v>1255</v>
      </c>
      <c r="P2408" t="s">
        <v>1255</v>
      </c>
    </row>
    <row r="2409" spans="1:16">
      <c r="A2409" t="s">
        <v>1255</v>
      </c>
      <c r="B2409" t="s">
        <v>8768</v>
      </c>
      <c r="C2409" t="s">
        <v>13269</v>
      </c>
      <c r="D2409" t="s">
        <v>13275</v>
      </c>
      <c r="E2409" t="s">
        <v>12414</v>
      </c>
      <c r="F2409" t="s">
        <v>1255</v>
      </c>
      <c r="G2409" t="s">
        <v>1255</v>
      </c>
      <c r="H2409" t="s">
        <v>13232</v>
      </c>
      <c r="I2409" t="s">
        <v>1255</v>
      </c>
      <c r="J2409" t="s">
        <v>1255</v>
      </c>
      <c r="K2409" t="s">
        <v>1255</v>
      </c>
      <c r="L2409" t="s">
        <v>1255</v>
      </c>
      <c r="M2409" t="s">
        <v>1255</v>
      </c>
      <c r="N2409" t="s">
        <v>1255</v>
      </c>
      <c r="O2409" t="s">
        <v>1255</v>
      </c>
      <c r="P2409" t="s">
        <v>1255</v>
      </c>
    </row>
    <row r="2410" spans="1:16">
      <c r="A2410" t="s">
        <v>1255</v>
      </c>
      <c r="B2410" t="s">
        <v>8769</v>
      </c>
      <c r="C2410" t="s">
        <v>13269</v>
      </c>
      <c r="D2410" t="s">
        <v>13276</v>
      </c>
      <c r="E2410" t="s">
        <v>9797</v>
      </c>
      <c r="F2410" t="s">
        <v>1255</v>
      </c>
      <c r="G2410" t="s">
        <v>1255</v>
      </c>
      <c r="H2410" t="s">
        <v>13264</v>
      </c>
      <c r="I2410" t="s">
        <v>1255</v>
      </c>
      <c r="J2410" t="s">
        <v>1255</v>
      </c>
      <c r="K2410" t="s">
        <v>1255</v>
      </c>
      <c r="L2410" t="s">
        <v>1255</v>
      </c>
      <c r="M2410" t="s">
        <v>1255</v>
      </c>
      <c r="N2410" t="s">
        <v>1255</v>
      </c>
      <c r="O2410" t="s">
        <v>1255</v>
      </c>
      <c r="P2410" t="s">
        <v>1255</v>
      </c>
    </row>
    <row r="2411" spans="1:16">
      <c r="A2411" t="s">
        <v>1255</v>
      </c>
      <c r="B2411" t="s">
        <v>8876</v>
      </c>
      <c r="C2411" t="s">
        <v>13269</v>
      </c>
      <c r="D2411" t="s">
        <v>13277</v>
      </c>
      <c r="E2411" t="s">
        <v>9797</v>
      </c>
      <c r="F2411" t="s">
        <v>1255</v>
      </c>
      <c r="G2411" t="s">
        <v>1255</v>
      </c>
      <c r="H2411" t="s">
        <v>13264</v>
      </c>
      <c r="I2411" t="s">
        <v>1255</v>
      </c>
      <c r="J2411" t="s">
        <v>1255</v>
      </c>
      <c r="K2411" t="s">
        <v>1255</v>
      </c>
      <c r="L2411" t="s">
        <v>1255</v>
      </c>
      <c r="M2411" t="s">
        <v>1255</v>
      </c>
      <c r="N2411" t="s">
        <v>1255</v>
      </c>
      <c r="O2411" t="s">
        <v>1255</v>
      </c>
      <c r="P2411" t="s">
        <v>1255</v>
      </c>
    </row>
    <row r="2412" spans="1:16">
      <c r="A2412" t="s">
        <v>1255</v>
      </c>
      <c r="B2412" t="s">
        <v>8771</v>
      </c>
      <c r="C2412" t="s">
        <v>13269</v>
      </c>
      <c r="D2412" t="s">
        <v>13278</v>
      </c>
      <c r="E2412" t="s">
        <v>9797</v>
      </c>
      <c r="F2412" t="s">
        <v>1255</v>
      </c>
      <c r="G2412" t="s">
        <v>1255</v>
      </c>
      <c r="H2412" t="s">
        <v>13250</v>
      </c>
      <c r="I2412" t="s">
        <v>1255</v>
      </c>
      <c r="J2412" t="s">
        <v>1255</v>
      </c>
      <c r="K2412" t="s">
        <v>1255</v>
      </c>
      <c r="L2412" t="s">
        <v>1255</v>
      </c>
      <c r="M2412" t="s">
        <v>1255</v>
      </c>
      <c r="N2412" t="s">
        <v>1255</v>
      </c>
      <c r="O2412" t="s">
        <v>1255</v>
      </c>
      <c r="P2412" t="s">
        <v>1255</v>
      </c>
    </row>
    <row r="2413" spans="1:16">
      <c r="A2413" t="s">
        <v>1255</v>
      </c>
      <c r="B2413" t="s">
        <v>8770</v>
      </c>
      <c r="C2413" t="s">
        <v>13269</v>
      </c>
      <c r="D2413" t="s">
        <v>13279</v>
      </c>
      <c r="E2413" t="s">
        <v>9797</v>
      </c>
      <c r="F2413" t="s">
        <v>1255</v>
      </c>
      <c r="G2413" t="s">
        <v>1255</v>
      </c>
      <c r="H2413" t="s">
        <v>8071</v>
      </c>
      <c r="I2413" t="s">
        <v>1255</v>
      </c>
      <c r="J2413" t="s">
        <v>1255</v>
      </c>
      <c r="K2413" t="s">
        <v>1255</v>
      </c>
      <c r="L2413" t="s">
        <v>1255</v>
      </c>
      <c r="M2413" t="s">
        <v>1255</v>
      </c>
      <c r="N2413" t="s">
        <v>1255</v>
      </c>
      <c r="O2413" t="s">
        <v>1255</v>
      </c>
      <c r="P2413" t="s">
        <v>1255</v>
      </c>
    </row>
    <row r="2414" spans="1:16">
      <c r="A2414" t="s">
        <v>1255</v>
      </c>
      <c r="B2414" t="s">
        <v>4407</v>
      </c>
      <c r="C2414" t="s">
        <v>13269</v>
      </c>
      <c r="D2414" t="s">
        <v>13280</v>
      </c>
      <c r="E2414" t="s">
        <v>9797</v>
      </c>
      <c r="F2414" t="s">
        <v>1255</v>
      </c>
      <c r="G2414" t="s">
        <v>1255</v>
      </c>
      <c r="H2414" t="s">
        <v>13281</v>
      </c>
      <c r="I2414" t="s">
        <v>1255</v>
      </c>
      <c r="J2414" t="s">
        <v>1255</v>
      </c>
      <c r="K2414" t="s">
        <v>1255</v>
      </c>
      <c r="L2414" t="s">
        <v>1255</v>
      </c>
      <c r="M2414" t="s">
        <v>1255</v>
      </c>
      <c r="N2414" t="s">
        <v>1255</v>
      </c>
      <c r="O2414" t="s">
        <v>1255</v>
      </c>
      <c r="P2414" t="s">
        <v>1255</v>
      </c>
    </row>
    <row r="2415" spans="1:16">
      <c r="A2415" t="s">
        <v>1255</v>
      </c>
      <c r="B2415" t="s">
        <v>5505</v>
      </c>
      <c r="C2415" t="s">
        <v>13269</v>
      </c>
      <c r="D2415" t="s">
        <v>13282</v>
      </c>
      <c r="E2415" t="s">
        <v>9797</v>
      </c>
      <c r="F2415" t="s">
        <v>1255</v>
      </c>
      <c r="G2415" t="s">
        <v>1255</v>
      </c>
      <c r="H2415" t="s">
        <v>13281</v>
      </c>
      <c r="I2415" t="s">
        <v>1255</v>
      </c>
      <c r="J2415" t="s">
        <v>1255</v>
      </c>
      <c r="K2415" t="s">
        <v>1255</v>
      </c>
      <c r="L2415" t="s">
        <v>1255</v>
      </c>
      <c r="M2415" t="s">
        <v>1255</v>
      </c>
      <c r="N2415" t="s">
        <v>1255</v>
      </c>
      <c r="O2415" t="s">
        <v>1255</v>
      </c>
      <c r="P2415" t="s">
        <v>1255</v>
      </c>
    </row>
    <row r="2416" spans="1:16">
      <c r="A2416" t="s">
        <v>1255</v>
      </c>
      <c r="B2416" t="s">
        <v>5687</v>
      </c>
      <c r="C2416" t="s">
        <v>13269</v>
      </c>
      <c r="D2416" t="s">
        <v>13283</v>
      </c>
      <c r="E2416" t="s">
        <v>9797</v>
      </c>
      <c r="F2416" t="s">
        <v>1255</v>
      </c>
      <c r="G2416" t="s">
        <v>1255</v>
      </c>
      <c r="H2416" t="s">
        <v>13281</v>
      </c>
      <c r="I2416" t="s">
        <v>1255</v>
      </c>
      <c r="J2416" t="s">
        <v>1255</v>
      </c>
      <c r="K2416" t="s">
        <v>1255</v>
      </c>
      <c r="L2416" t="s">
        <v>1255</v>
      </c>
      <c r="M2416" t="s">
        <v>1255</v>
      </c>
      <c r="N2416" t="s">
        <v>1255</v>
      </c>
      <c r="O2416" t="s">
        <v>1255</v>
      </c>
      <c r="P2416" t="s">
        <v>1255</v>
      </c>
    </row>
    <row r="2417" spans="1:16">
      <c r="A2417" t="s">
        <v>1255</v>
      </c>
      <c r="B2417" t="s">
        <v>8765</v>
      </c>
      <c r="C2417" t="s">
        <v>13269</v>
      </c>
      <c r="D2417" t="s">
        <v>13284</v>
      </c>
      <c r="E2417" t="s">
        <v>11123</v>
      </c>
      <c r="F2417" t="s">
        <v>1255</v>
      </c>
      <c r="G2417" t="s">
        <v>1255</v>
      </c>
      <c r="H2417" t="s">
        <v>13281</v>
      </c>
      <c r="I2417" t="s">
        <v>1255</v>
      </c>
      <c r="J2417" t="s">
        <v>1255</v>
      </c>
      <c r="K2417" t="s">
        <v>1255</v>
      </c>
      <c r="L2417" t="s">
        <v>1255</v>
      </c>
      <c r="M2417" t="s">
        <v>1255</v>
      </c>
      <c r="N2417" t="s">
        <v>1255</v>
      </c>
      <c r="O2417" t="s">
        <v>1255</v>
      </c>
      <c r="P2417" t="s">
        <v>1255</v>
      </c>
    </row>
    <row r="2418" spans="1:16">
      <c r="A2418" t="s">
        <v>1255</v>
      </c>
      <c r="B2418" t="s">
        <v>8774</v>
      </c>
      <c r="C2418" t="s">
        <v>13269</v>
      </c>
      <c r="D2418" t="s">
        <v>13285</v>
      </c>
      <c r="E2418" t="s">
        <v>11123</v>
      </c>
      <c r="F2418" t="s">
        <v>1255</v>
      </c>
      <c r="G2418" t="s">
        <v>1255</v>
      </c>
      <c r="H2418" t="s">
        <v>13281</v>
      </c>
      <c r="I2418" t="s">
        <v>1255</v>
      </c>
      <c r="J2418" t="s">
        <v>1255</v>
      </c>
      <c r="K2418" t="s">
        <v>1255</v>
      </c>
      <c r="L2418" t="s">
        <v>1255</v>
      </c>
      <c r="M2418" t="s">
        <v>1255</v>
      </c>
      <c r="N2418" t="s">
        <v>1255</v>
      </c>
      <c r="O2418" t="s">
        <v>1255</v>
      </c>
      <c r="P2418" t="s">
        <v>1255</v>
      </c>
    </row>
    <row r="2419" spans="1:16">
      <c r="A2419" t="s">
        <v>1255</v>
      </c>
      <c r="B2419" t="s">
        <v>8772</v>
      </c>
      <c r="C2419" t="s">
        <v>13269</v>
      </c>
      <c r="D2419" t="s">
        <v>13286</v>
      </c>
      <c r="E2419" t="s">
        <v>9813</v>
      </c>
      <c r="F2419" t="s">
        <v>1255</v>
      </c>
      <c r="G2419" t="s">
        <v>1255</v>
      </c>
      <c r="H2419" t="s">
        <v>13232</v>
      </c>
      <c r="I2419" t="s">
        <v>1255</v>
      </c>
      <c r="J2419" t="s">
        <v>1255</v>
      </c>
      <c r="K2419" t="s">
        <v>1255</v>
      </c>
      <c r="L2419" t="s">
        <v>1255</v>
      </c>
      <c r="M2419" t="s">
        <v>1255</v>
      </c>
      <c r="N2419" t="s">
        <v>1255</v>
      </c>
      <c r="O2419" t="s">
        <v>1255</v>
      </c>
      <c r="P2419" t="s">
        <v>1255</v>
      </c>
    </row>
    <row r="2420" spans="1:16">
      <c r="A2420" t="s">
        <v>1255</v>
      </c>
      <c r="B2420" t="s">
        <v>8773</v>
      </c>
      <c r="C2420" t="s">
        <v>13269</v>
      </c>
      <c r="D2420" t="s">
        <v>13287</v>
      </c>
      <c r="E2420" t="s">
        <v>13288</v>
      </c>
      <c r="F2420" t="s">
        <v>1255</v>
      </c>
      <c r="G2420" t="s">
        <v>1255</v>
      </c>
      <c r="H2420" t="s">
        <v>13232</v>
      </c>
      <c r="I2420" t="s">
        <v>1255</v>
      </c>
      <c r="J2420" t="s">
        <v>1255</v>
      </c>
      <c r="K2420" t="s">
        <v>1255</v>
      </c>
      <c r="L2420" t="s">
        <v>1255</v>
      </c>
      <c r="M2420" t="s">
        <v>1255</v>
      </c>
      <c r="N2420" t="s">
        <v>1255</v>
      </c>
      <c r="O2420" t="s">
        <v>1255</v>
      </c>
      <c r="P2420" t="s">
        <v>1255</v>
      </c>
    </row>
    <row r="2421" spans="1:16">
      <c r="A2421" t="s">
        <v>1255</v>
      </c>
      <c r="B2421" t="s">
        <v>8764</v>
      </c>
      <c r="C2421" t="s">
        <v>13269</v>
      </c>
      <c r="D2421" t="s">
        <v>13289</v>
      </c>
      <c r="E2421" t="s">
        <v>11910</v>
      </c>
      <c r="F2421" t="s">
        <v>1255</v>
      </c>
      <c r="G2421" t="s">
        <v>1255</v>
      </c>
      <c r="H2421" t="s">
        <v>7609</v>
      </c>
      <c r="I2421" t="s">
        <v>1255</v>
      </c>
      <c r="J2421" t="s">
        <v>1255</v>
      </c>
      <c r="K2421" t="s">
        <v>1255</v>
      </c>
      <c r="L2421" t="s">
        <v>1255</v>
      </c>
      <c r="M2421" t="s">
        <v>1255</v>
      </c>
      <c r="N2421" t="s">
        <v>1255</v>
      </c>
      <c r="O2421" t="s">
        <v>1255</v>
      </c>
      <c r="P2421" t="s">
        <v>1255</v>
      </c>
    </row>
    <row r="2422" spans="1:16">
      <c r="A2422" t="s">
        <v>1255</v>
      </c>
      <c r="B2422" t="s">
        <v>1255</v>
      </c>
      <c r="C2422" t="s">
        <v>13290</v>
      </c>
      <c r="D2422" t="s">
        <v>13291</v>
      </c>
      <c r="E2422" t="s">
        <v>13050</v>
      </c>
      <c r="F2422" t="s">
        <v>1255</v>
      </c>
      <c r="G2422" t="s">
        <v>1255</v>
      </c>
      <c r="H2422" t="s">
        <v>13232</v>
      </c>
      <c r="I2422" t="s">
        <v>1255</v>
      </c>
      <c r="J2422" t="s">
        <v>1255</v>
      </c>
      <c r="K2422" t="s">
        <v>1255</v>
      </c>
      <c r="L2422" t="s">
        <v>1255</v>
      </c>
      <c r="M2422" t="s">
        <v>1255</v>
      </c>
      <c r="N2422" t="s">
        <v>1255</v>
      </c>
      <c r="O2422" t="s">
        <v>1255</v>
      </c>
      <c r="P2422" t="s">
        <v>1255</v>
      </c>
    </row>
    <row r="2423" spans="1:16">
      <c r="A2423" t="s">
        <v>1255</v>
      </c>
      <c r="B2423" t="s">
        <v>1255</v>
      </c>
      <c r="C2423" t="s">
        <v>13290</v>
      </c>
      <c r="D2423" t="s">
        <v>13292</v>
      </c>
      <c r="E2423" t="s">
        <v>9645</v>
      </c>
      <c r="F2423" t="s">
        <v>9646</v>
      </c>
      <c r="G2423" t="s">
        <v>1255</v>
      </c>
      <c r="H2423" t="s">
        <v>13232</v>
      </c>
      <c r="I2423" t="s">
        <v>1255</v>
      </c>
      <c r="J2423" t="s">
        <v>1255</v>
      </c>
      <c r="K2423" t="s">
        <v>1255</v>
      </c>
      <c r="L2423" t="s">
        <v>1255</v>
      </c>
      <c r="M2423" t="s">
        <v>1255</v>
      </c>
      <c r="N2423" t="s">
        <v>1255</v>
      </c>
      <c r="O2423" t="s">
        <v>1255</v>
      </c>
      <c r="P2423" t="s">
        <v>1255</v>
      </c>
    </row>
    <row r="2424" spans="1:16">
      <c r="A2424" t="s">
        <v>1255</v>
      </c>
      <c r="B2424" t="s">
        <v>1255</v>
      </c>
      <c r="C2424" t="s">
        <v>13290</v>
      </c>
      <c r="D2424" t="s">
        <v>13293</v>
      </c>
      <c r="E2424" t="s">
        <v>9782</v>
      </c>
      <c r="F2424" t="s">
        <v>1255</v>
      </c>
      <c r="G2424" t="s">
        <v>1255</v>
      </c>
      <c r="H2424" t="s">
        <v>13232</v>
      </c>
      <c r="I2424" t="s">
        <v>1255</v>
      </c>
      <c r="J2424" t="s">
        <v>1255</v>
      </c>
      <c r="K2424" t="s">
        <v>1255</v>
      </c>
      <c r="L2424" t="s">
        <v>1255</v>
      </c>
      <c r="M2424" t="s">
        <v>1255</v>
      </c>
      <c r="N2424" t="s">
        <v>1255</v>
      </c>
      <c r="O2424" t="s">
        <v>1255</v>
      </c>
      <c r="P2424" t="s">
        <v>1255</v>
      </c>
    </row>
    <row r="2425" spans="1:16">
      <c r="A2425" t="s">
        <v>1255</v>
      </c>
      <c r="B2425" t="s">
        <v>1255</v>
      </c>
      <c r="C2425" t="s">
        <v>13269</v>
      </c>
      <c r="D2425" t="s">
        <v>13294</v>
      </c>
      <c r="E2425" t="s">
        <v>12414</v>
      </c>
      <c r="F2425" t="s">
        <v>9646</v>
      </c>
      <c r="G2425" t="s">
        <v>1255</v>
      </c>
      <c r="H2425" t="s">
        <v>13232</v>
      </c>
      <c r="I2425" t="s">
        <v>1255</v>
      </c>
      <c r="J2425" t="s">
        <v>1255</v>
      </c>
      <c r="K2425" t="s">
        <v>1255</v>
      </c>
      <c r="L2425" t="s">
        <v>1255</v>
      </c>
      <c r="M2425" t="s">
        <v>1255</v>
      </c>
      <c r="N2425" t="s">
        <v>1255</v>
      </c>
      <c r="O2425" t="s">
        <v>1255</v>
      </c>
      <c r="P2425" t="s">
        <v>1255</v>
      </c>
    </row>
    <row r="2426" spans="1:16">
      <c r="A2426" t="s">
        <v>1255</v>
      </c>
      <c r="B2426" t="s">
        <v>1255</v>
      </c>
      <c r="C2426" t="s">
        <v>13269</v>
      </c>
      <c r="D2426" t="s">
        <v>13295</v>
      </c>
      <c r="E2426" t="s">
        <v>13274</v>
      </c>
      <c r="F2426" t="s">
        <v>9646</v>
      </c>
      <c r="G2426" t="s">
        <v>1255</v>
      </c>
      <c r="H2426" t="s">
        <v>13232</v>
      </c>
      <c r="I2426" t="s">
        <v>1255</v>
      </c>
      <c r="J2426" t="s">
        <v>1255</v>
      </c>
      <c r="K2426" t="s">
        <v>1255</v>
      </c>
      <c r="L2426" t="s">
        <v>1255</v>
      </c>
      <c r="M2426" t="s">
        <v>1255</v>
      </c>
      <c r="N2426" t="s">
        <v>1255</v>
      </c>
      <c r="O2426" t="s">
        <v>1255</v>
      </c>
      <c r="P2426" t="s">
        <v>1255</v>
      </c>
    </row>
    <row r="2427" spans="1:16">
      <c r="A2427" t="s">
        <v>1255</v>
      </c>
      <c r="B2427" t="s">
        <v>1255</v>
      </c>
      <c r="C2427" t="s">
        <v>13269</v>
      </c>
      <c r="D2427" t="s">
        <v>13296</v>
      </c>
      <c r="E2427" t="s">
        <v>9705</v>
      </c>
      <c r="F2427" t="s">
        <v>9646</v>
      </c>
      <c r="G2427" t="s">
        <v>1255</v>
      </c>
      <c r="H2427" t="s">
        <v>13232</v>
      </c>
      <c r="I2427" t="s">
        <v>1255</v>
      </c>
      <c r="J2427" t="s">
        <v>1255</v>
      </c>
      <c r="K2427" t="s">
        <v>1255</v>
      </c>
      <c r="L2427" t="s">
        <v>1255</v>
      </c>
      <c r="M2427" t="s">
        <v>1255</v>
      </c>
      <c r="N2427" t="s">
        <v>1255</v>
      </c>
      <c r="O2427" t="s">
        <v>1255</v>
      </c>
      <c r="P2427" t="s">
        <v>1255</v>
      </c>
    </row>
    <row r="2428" spans="1:16">
      <c r="A2428" t="s">
        <v>1255</v>
      </c>
      <c r="B2428" t="s">
        <v>1255</v>
      </c>
      <c r="C2428" t="s">
        <v>13269</v>
      </c>
      <c r="D2428" t="s">
        <v>13297</v>
      </c>
      <c r="E2428" t="s">
        <v>10608</v>
      </c>
      <c r="F2428" t="s">
        <v>9646</v>
      </c>
      <c r="G2428" t="s">
        <v>1255</v>
      </c>
      <c r="H2428" t="s">
        <v>13232</v>
      </c>
      <c r="I2428" t="s">
        <v>1255</v>
      </c>
      <c r="J2428" t="s">
        <v>1255</v>
      </c>
      <c r="K2428" t="s">
        <v>1255</v>
      </c>
      <c r="L2428" t="s">
        <v>1255</v>
      </c>
      <c r="M2428" t="s">
        <v>1255</v>
      </c>
      <c r="N2428" t="s">
        <v>1255</v>
      </c>
      <c r="O2428" t="s">
        <v>1255</v>
      </c>
      <c r="P2428" t="s">
        <v>1255</v>
      </c>
    </row>
    <row r="2429" spans="1:16">
      <c r="A2429" t="s">
        <v>1255</v>
      </c>
      <c r="B2429" t="s">
        <v>1255</v>
      </c>
      <c r="C2429" t="s">
        <v>13269</v>
      </c>
      <c r="D2429" t="s">
        <v>13298</v>
      </c>
      <c r="E2429" t="s">
        <v>11915</v>
      </c>
      <c r="F2429" t="s">
        <v>1255</v>
      </c>
      <c r="G2429" t="s">
        <v>1255</v>
      </c>
      <c r="H2429" t="s">
        <v>13232</v>
      </c>
      <c r="I2429" t="s">
        <v>1255</v>
      </c>
      <c r="J2429" t="s">
        <v>1255</v>
      </c>
      <c r="K2429" t="s">
        <v>1255</v>
      </c>
      <c r="L2429" t="s">
        <v>1255</v>
      </c>
      <c r="M2429" t="s">
        <v>1255</v>
      </c>
      <c r="N2429" t="s">
        <v>1255</v>
      </c>
      <c r="O2429" t="s">
        <v>1255</v>
      </c>
      <c r="P2429" t="s">
        <v>1255</v>
      </c>
    </row>
    <row r="2430" spans="1:16">
      <c r="A2430" t="s">
        <v>1255</v>
      </c>
      <c r="B2430" t="s">
        <v>1255</v>
      </c>
      <c r="C2430" t="s">
        <v>13299</v>
      </c>
      <c r="D2430" t="s">
        <v>13300</v>
      </c>
      <c r="E2430" t="s">
        <v>10003</v>
      </c>
      <c r="F2430" t="s">
        <v>1255</v>
      </c>
      <c r="G2430" t="s">
        <v>1255</v>
      </c>
      <c r="H2430" t="s">
        <v>7609</v>
      </c>
      <c r="I2430" t="s">
        <v>1255</v>
      </c>
      <c r="J2430" t="s">
        <v>1255</v>
      </c>
      <c r="K2430" t="s">
        <v>1255</v>
      </c>
      <c r="L2430" t="s">
        <v>1255</v>
      </c>
      <c r="M2430" t="s">
        <v>1255</v>
      </c>
      <c r="N2430" t="s">
        <v>1255</v>
      </c>
      <c r="O2430" t="s">
        <v>1255</v>
      </c>
      <c r="P2430" t="s">
        <v>1255</v>
      </c>
    </row>
    <row r="2431" spans="1:16">
      <c r="A2431" t="s">
        <v>1255</v>
      </c>
      <c r="B2431" t="s">
        <v>35</v>
      </c>
      <c r="C2431" t="s">
        <v>13301</v>
      </c>
      <c r="D2431" t="s">
        <v>13302</v>
      </c>
      <c r="E2431" t="s">
        <v>13247</v>
      </c>
      <c r="F2431" t="s">
        <v>1255</v>
      </c>
      <c r="G2431" t="s">
        <v>1255</v>
      </c>
      <c r="H2431" t="s">
        <v>7609</v>
      </c>
      <c r="I2431" t="s">
        <v>1255</v>
      </c>
      <c r="J2431" t="s">
        <v>1255</v>
      </c>
      <c r="K2431" t="s">
        <v>1255</v>
      </c>
      <c r="L2431" t="s">
        <v>1255</v>
      </c>
      <c r="M2431" t="s">
        <v>1255</v>
      </c>
      <c r="N2431" t="s">
        <v>1255</v>
      </c>
      <c r="O2431" t="s">
        <v>1255</v>
      </c>
      <c r="P2431" t="s">
        <v>1255</v>
      </c>
    </row>
    <row r="2432" spans="1:16">
      <c r="A2432" t="s">
        <v>1255</v>
      </c>
      <c r="B2432" t="s">
        <v>1255</v>
      </c>
      <c r="C2432" t="s">
        <v>13301</v>
      </c>
      <c r="D2432" t="s">
        <v>13303</v>
      </c>
      <c r="E2432" t="s">
        <v>11123</v>
      </c>
      <c r="F2432" t="s">
        <v>1255</v>
      </c>
      <c r="G2432" t="s">
        <v>1255</v>
      </c>
      <c r="H2432" t="s">
        <v>13232</v>
      </c>
      <c r="I2432" t="s">
        <v>1255</v>
      </c>
      <c r="J2432" t="s">
        <v>1255</v>
      </c>
      <c r="K2432" t="s">
        <v>1255</v>
      </c>
      <c r="L2432" t="s">
        <v>1255</v>
      </c>
      <c r="M2432" t="s">
        <v>1255</v>
      </c>
      <c r="N2432" t="s">
        <v>1255</v>
      </c>
      <c r="O2432" t="s">
        <v>1255</v>
      </c>
      <c r="P2432" t="s">
        <v>1255</v>
      </c>
    </row>
    <row r="2433" spans="1:16">
      <c r="A2433" t="s">
        <v>1255</v>
      </c>
      <c r="B2433" t="s">
        <v>1255</v>
      </c>
      <c r="C2433" t="s">
        <v>13301</v>
      </c>
      <c r="D2433" t="s">
        <v>13304</v>
      </c>
      <c r="E2433" t="s">
        <v>11123</v>
      </c>
      <c r="F2433" t="s">
        <v>9646</v>
      </c>
      <c r="G2433" t="s">
        <v>1255</v>
      </c>
      <c r="H2433" t="s">
        <v>13232</v>
      </c>
      <c r="I2433" t="s">
        <v>1255</v>
      </c>
      <c r="J2433" t="s">
        <v>1255</v>
      </c>
      <c r="K2433" t="s">
        <v>1255</v>
      </c>
      <c r="L2433" t="s">
        <v>1255</v>
      </c>
      <c r="M2433" t="s">
        <v>1255</v>
      </c>
      <c r="N2433" t="s">
        <v>1255</v>
      </c>
      <c r="O2433" t="s">
        <v>1255</v>
      </c>
      <c r="P2433" t="s">
        <v>1255</v>
      </c>
    </row>
    <row r="2434" spans="1:16">
      <c r="A2434" t="s">
        <v>1255</v>
      </c>
      <c r="B2434" t="s">
        <v>1255</v>
      </c>
      <c r="C2434" t="s">
        <v>13301</v>
      </c>
      <c r="D2434" t="s">
        <v>13305</v>
      </c>
      <c r="E2434" t="s">
        <v>11123</v>
      </c>
      <c r="F2434" t="s">
        <v>1255</v>
      </c>
      <c r="G2434" t="s">
        <v>1255</v>
      </c>
      <c r="H2434" t="s">
        <v>13232</v>
      </c>
      <c r="I2434" t="s">
        <v>1255</v>
      </c>
      <c r="J2434" t="s">
        <v>1255</v>
      </c>
      <c r="K2434" t="s">
        <v>1255</v>
      </c>
      <c r="L2434" t="s">
        <v>1255</v>
      </c>
      <c r="M2434" t="s">
        <v>1255</v>
      </c>
      <c r="N2434" t="s">
        <v>1255</v>
      </c>
      <c r="O2434" t="s">
        <v>1255</v>
      </c>
      <c r="P2434" t="s">
        <v>1255</v>
      </c>
    </row>
    <row r="2435" spans="1:16">
      <c r="A2435" t="s">
        <v>1255</v>
      </c>
      <c r="B2435" t="s">
        <v>1255</v>
      </c>
      <c r="C2435" t="s">
        <v>13306</v>
      </c>
      <c r="D2435" t="s">
        <v>13307</v>
      </c>
      <c r="E2435" t="s">
        <v>13308</v>
      </c>
      <c r="F2435" t="s">
        <v>1255</v>
      </c>
      <c r="G2435" t="s">
        <v>1255</v>
      </c>
      <c r="H2435" t="s">
        <v>13232</v>
      </c>
      <c r="I2435" t="s">
        <v>1255</v>
      </c>
      <c r="J2435" t="s">
        <v>1255</v>
      </c>
      <c r="K2435" t="s">
        <v>1255</v>
      </c>
      <c r="L2435" t="s">
        <v>1255</v>
      </c>
      <c r="M2435" t="s">
        <v>1255</v>
      </c>
      <c r="N2435" t="s">
        <v>1255</v>
      </c>
      <c r="O2435" t="s">
        <v>1255</v>
      </c>
      <c r="P2435" t="s">
        <v>1255</v>
      </c>
    </row>
    <row r="2436" spans="1:16">
      <c r="A2436" t="s">
        <v>1255</v>
      </c>
      <c r="B2436" t="s">
        <v>1255</v>
      </c>
      <c r="C2436" t="s">
        <v>13309</v>
      </c>
      <c r="D2436" t="s">
        <v>13310</v>
      </c>
      <c r="E2436" t="s">
        <v>9684</v>
      </c>
      <c r="F2436" t="s">
        <v>9646</v>
      </c>
      <c r="G2436" t="s">
        <v>1255</v>
      </c>
      <c r="H2436" t="s">
        <v>13232</v>
      </c>
      <c r="I2436" t="s">
        <v>1255</v>
      </c>
      <c r="J2436" t="s">
        <v>1255</v>
      </c>
      <c r="K2436" t="s">
        <v>1255</v>
      </c>
      <c r="L2436" t="s">
        <v>1255</v>
      </c>
      <c r="M2436" t="s">
        <v>1255</v>
      </c>
      <c r="N2436" t="s">
        <v>1255</v>
      </c>
      <c r="O2436" t="s">
        <v>1255</v>
      </c>
      <c r="P2436" t="s">
        <v>1255</v>
      </c>
    </row>
    <row r="2437" spans="1:16">
      <c r="A2437" t="s">
        <v>1255</v>
      </c>
      <c r="B2437" t="s">
        <v>1255</v>
      </c>
      <c r="C2437" t="s">
        <v>13309</v>
      </c>
      <c r="D2437" t="s">
        <v>13311</v>
      </c>
      <c r="E2437" t="s">
        <v>10012</v>
      </c>
      <c r="F2437" t="s">
        <v>9646</v>
      </c>
      <c r="G2437" t="s">
        <v>1255</v>
      </c>
      <c r="H2437" t="s">
        <v>7609</v>
      </c>
      <c r="I2437" t="s">
        <v>1255</v>
      </c>
      <c r="J2437" t="s">
        <v>1255</v>
      </c>
      <c r="K2437" t="s">
        <v>1255</v>
      </c>
      <c r="L2437" t="s">
        <v>1255</v>
      </c>
      <c r="M2437" t="s">
        <v>1255</v>
      </c>
      <c r="N2437" t="s">
        <v>1255</v>
      </c>
      <c r="O2437" t="s">
        <v>1255</v>
      </c>
      <c r="P2437" t="s">
        <v>1255</v>
      </c>
    </row>
    <row r="2438" spans="1:16">
      <c r="A2438" t="s">
        <v>1255</v>
      </c>
      <c r="B2438" t="s">
        <v>1255</v>
      </c>
      <c r="C2438" t="s">
        <v>13309</v>
      </c>
      <c r="D2438" t="s">
        <v>13312</v>
      </c>
      <c r="E2438" t="s">
        <v>9740</v>
      </c>
      <c r="F2438" t="s">
        <v>1255</v>
      </c>
      <c r="G2438" t="s">
        <v>1255</v>
      </c>
      <c r="H2438" t="s">
        <v>7609</v>
      </c>
      <c r="I2438" t="s">
        <v>1255</v>
      </c>
      <c r="J2438" t="s">
        <v>1255</v>
      </c>
      <c r="K2438" t="s">
        <v>1255</v>
      </c>
      <c r="L2438" t="s">
        <v>1255</v>
      </c>
      <c r="M2438" t="s">
        <v>1255</v>
      </c>
      <c r="N2438" t="s">
        <v>1255</v>
      </c>
      <c r="O2438" t="s">
        <v>1255</v>
      </c>
      <c r="P2438" t="s">
        <v>1255</v>
      </c>
    </row>
    <row r="2439" spans="1:16">
      <c r="A2439" t="s">
        <v>1255</v>
      </c>
      <c r="B2439" t="s">
        <v>1255</v>
      </c>
      <c r="C2439" t="s">
        <v>13309</v>
      </c>
      <c r="D2439" t="s">
        <v>13313</v>
      </c>
      <c r="E2439" t="s">
        <v>11624</v>
      </c>
      <c r="F2439" t="s">
        <v>9646</v>
      </c>
      <c r="G2439" t="s">
        <v>1255</v>
      </c>
      <c r="H2439" t="s">
        <v>13232</v>
      </c>
      <c r="I2439" t="s">
        <v>1255</v>
      </c>
      <c r="J2439" t="s">
        <v>1255</v>
      </c>
      <c r="K2439" t="s">
        <v>1255</v>
      </c>
      <c r="L2439" t="s">
        <v>1255</v>
      </c>
      <c r="M2439" t="s">
        <v>1255</v>
      </c>
      <c r="N2439" t="s">
        <v>1255</v>
      </c>
      <c r="O2439" t="s">
        <v>1255</v>
      </c>
      <c r="P2439" t="s">
        <v>1255</v>
      </c>
    </row>
    <row r="2440" spans="1:16">
      <c r="A2440" t="s">
        <v>1255</v>
      </c>
      <c r="B2440" t="s">
        <v>1255</v>
      </c>
      <c r="C2440" t="s">
        <v>13314</v>
      </c>
      <c r="D2440" t="s">
        <v>13315</v>
      </c>
      <c r="E2440" t="s">
        <v>10608</v>
      </c>
      <c r="F2440" t="s">
        <v>1255</v>
      </c>
      <c r="G2440" t="s">
        <v>1255</v>
      </c>
      <c r="H2440" t="s">
        <v>13232</v>
      </c>
      <c r="I2440" t="s">
        <v>1255</v>
      </c>
      <c r="J2440" t="s">
        <v>1255</v>
      </c>
      <c r="K2440" t="s">
        <v>1255</v>
      </c>
      <c r="L2440" t="s">
        <v>1255</v>
      </c>
      <c r="M2440" t="s">
        <v>1255</v>
      </c>
      <c r="N2440" t="s">
        <v>1255</v>
      </c>
      <c r="O2440" t="s">
        <v>1255</v>
      </c>
      <c r="P2440" t="s">
        <v>1255</v>
      </c>
    </row>
    <row r="2441" spans="1:16">
      <c r="A2441" t="s">
        <v>1255</v>
      </c>
      <c r="B2441" t="s">
        <v>5103</v>
      </c>
      <c r="C2441" t="s">
        <v>13314</v>
      </c>
      <c r="D2441" t="s">
        <v>13316</v>
      </c>
      <c r="E2441" t="s">
        <v>9680</v>
      </c>
      <c r="F2441" t="s">
        <v>1255</v>
      </c>
      <c r="G2441" t="s">
        <v>1255</v>
      </c>
      <c r="H2441" t="s">
        <v>7609</v>
      </c>
      <c r="I2441" t="s">
        <v>1255</v>
      </c>
      <c r="J2441" t="s">
        <v>1255</v>
      </c>
      <c r="K2441" t="s">
        <v>1255</v>
      </c>
      <c r="L2441" t="s">
        <v>1255</v>
      </c>
      <c r="M2441" t="s">
        <v>1255</v>
      </c>
      <c r="N2441" t="s">
        <v>1255</v>
      </c>
      <c r="O2441" t="s">
        <v>1255</v>
      </c>
      <c r="P2441" t="s">
        <v>1255</v>
      </c>
    </row>
    <row r="2442" spans="1:16">
      <c r="A2442" t="s">
        <v>1255</v>
      </c>
      <c r="B2442" t="s">
        <v>8874</v>
      </c>
      <c r="C2442" t="s">
        <v>13314</v>
      </c>
      <c r="D2442" t="s">
        <v>13317</v>
      </c>
      <c r="E2442" t="s">
        <v>10721</v>
      </c>
      <c r="F2442" t="s">
        <v>1255</v>
      </c>
      <c r="G2442" t="s">
        <v>1255</v>
      </c>
      <c r="H2442" t="s">
        <v>7609</v>
      </c>
      <c r="I2442" t="s">
        <v>1255</v>
      </c>
      <c r="J2442" t="s">
        <v>1255</v>
      </c>
      <c r="K2442" t="s">
        <v>1255</v>
      </c>
      <c r="L2442" t="s">
        <v>1255</v>
      </c>
      <c r="M2442" t="s">
        <v>1255</v>
      </c>
      <c r="N2442" t="s">
        <v>1255</v>
      </c>
      <c r="O2442" t="s">
        <v>1255</v>
      </c>
      <c r="P2442" t="s">
        <v>1255</v>
      </c>
    </row>
    <row r="2443" spans="1:16">
      <c r="A2443" t="s">
        <v>1255</v>
      </c>
      <c r="B2443" t="s">
        <v>8766</v>
      </c>
      <c r="C2443" t="s">
        <v>13314</v>
      </c>
      <c r="D2443" t="s">
        <v>13318</v>
      </c>
      <c r="E2443" t="s">
        <v>9730</v>
      </c>
      <c r="F2443" t="s">
        <v>1255</v>
      </c>
      <c r="G2443" t="s">
        <v>1255</v>
      </c>
      <c r="H2443" t="s">
        <v>13232</v>
      </c>
      <c r="I2443" t="s">
        <v>1255</v>
      </c>
      <c r="J2443" t="s">
        <v>1255</v>
      </c>
      <c r="K2443" t="s">
        <v>1255</v>
      </c>
      <c r="L2443" t="s">
        <v>1255</v>
      </c>
      <c r="M2443" t="s">
        <v>1255</v>
      </c>
      <c r="N2443" t="s">
        <v>1255</v>
      </c>
      <c r="O2443" t="s">
        <v>1255</v>
      </c>
      <c r="P2443" t="s">
        <v>1255</v>
      </c>
    </row>
    <row r="2444" spans="1:16">
      <c r="A2444" t="s">
        <v>1255</v>
      </c>
      <c r="B2444" t="s">
        <v>8767</v>
      </c>
      <c r="C2444" t="s">
        <v>13314</v>
      </c>
      <c r="D2444" t="s">
        <v>13319</v>
      </c>
      <c r="E2444" t="s">
        <v>9730</v>
      </c>
      <c r="F2444" t="s">
        <v>1255</v>
      </c>
      <c r="G2444" t="s">
        <v>1255</v>
      </c>
      <c r="H2444" t="s">
        <v>13232</v>
      </c>
      <c r="I2444" t="s">
        <v>1255</v>
      </c>
      <c r="J2444" t="s">
        <v>1255</v>
      </c>
      <c r="K2444" t="s">
        <v>1255</v>
      </c>
      <c r="L2444" t="s">
        <v>1255</v>
      </c>
      <c r="M2444" t="s">
        <v>1255</v>
      </c>
      <c r="N2444" t="s">
        <v>1255</v>
      </c>
      <c r="O2444" t="s">
        <v>1255</v>
      </c>
      <c r="P2444" t="s">
        <v>1255</v>
      </c>
    </row>
    <row r="2445" spans="1:16">
      <c r="A2445" t="s">
        <v>1255</v>
      </c>
      <c r="B2445" t="s">
        <v>8768</v>
      </c>
      <c r="C2445" t="s">
        <v>13314</v>
      </c>
      <c r="D2445" t="s">
        <v>13320</v>
      </c>
      <c r="E2445" t="s">
        <v>11910</v>
      </c>
      <c r="F2445" t="s">
        <v>1255</v>
      </c>
      <c r="G2445" t="s">
        <v>1255</v>
      </c>
      <c r="H2445" t="s">
        <v>13232</v>
      </c>
      <c r="I2445" t="s">
        <v>1255</v>
      </c>
      <c r="J2445" t="s">
        <v>1255</v>
      </c>
      <c r="K2445" t="s">
        <v>1255</v>
      </c>
      <c r="L2445" t="s">
        <v>1255</v>
      </c>
      <c r="M2445" t="s">
        <v>1255</v>
      </c>
      <c r="N2445" t="s">
        <v>1255</v>
      </c>
      <c r="O2445" t="s">
        <v>1255</v>
      </c>
      <c r="P2445" t="s">
        <v>1255</v>
      </c>
    </row>
    <row r="2446" spans="1:16">
      <c r="A2446" t="s">
        <v>1255</v>
      </c>
      <c r="B2446" t="s">
        <v>8769</v>
      </c>
      <c r="C2446" t="s">
        <v>13314</v>
      </c>
      <c r="D2446" t="s">
        <v>13321</v>
      </c>
      <c r="E2446" t="s">
        <v>10003</v>
      </c>
      <c r="F2446" t="s">
        <v>1255</v>
      </c>
      <c r="G2446" t="s">
        <v>1255</v>
      </c>
      <c r="H2446" t="s">
        <v>13232</v>
      </c>
      <c r="I2446" t="s">
        <v>1255</v>
      </c>
      <c r="J2446" t="s">
        <v>1255</v>
      </c>
      <c r="K2446" t="s">
        <v>1255</v>
      </c>
      <c r="L2446" t="s">
        <v>1255</v>
      </c>
      <c r="M2446" t="s">
        <v>1255</v>
      </c>
      <c r="N2446" t="s">
        <v>1255</v>
      </c>
      <c r="O2446" t="s">
        <v>1255</v>
      </c>
      <c r="P2446" t="s">
        <v>1255</v>
      </c>
    </row>
    <row r="2447" spans="1:16">
      <c r="A2447" t="s">
        <v>1255</v>
      </c>
      <c r="B2447" t="s">
        <v>8876</v>
      </c>
      <c r="C2447" t="s">
        <v>13314</v>
      </c>
      <c r="D2447" t="s">
        <v>13322</v>
      </c>
      <c r="E2447" t="s">
        <v>10003</v>
      </c>
      <c r="F2447" t="s">
        <v>1255</v>
      </c>
      <c r="G2447" t="s">
        <v>1255</v>
      </c>
      <c r="H2447" t="s">
        <v>13232</v>
      </c>
      <c r="I2447" t="s">
        <v>1255</v>
      </c>
      <c r="J2447" t="s">
        <v>1255</v>
      </c>
      <c r="K2447" t="s">
        <v>1255</v>
      </c>
      <c r="L2447" t="s">
        <v>1255</v>
      </c>
      <c r="M2447" t="s">
        <v>1255</v>
      </c>
      <c r="N2447" t="s">
        <v>1255</v>
      </c>
      <c r="O2447" t="s">
        <v>1255</v>
      </c>
      <c r="P2447" t="s">
        <v>1255</v>
      </c>
    </row>
    <row r="2448" spans="1:16">
      <c r="A2448" t="s">
        <v>1255</v>
      </c>
      <c r="B2448" t="s">
        <v>8771</v>
      </c>
      <c r="C2448" t="s">
        <v>13314</v>
      </c>
      <c r="D2448" t="s">
        <v>13323</v>
      </c>
      <c r="E2448" t="s">
        <v>9730</v>
      </c>
      <c r="F2448" t="s">
        <v>1255</v>
      </c>
      <c r="G2448" t="s">
        <v>1255</v>
      </c>
      <c r="H2448" t="s">
        <v>13232</v>
      </c>
      <c r="I2448" t="s">
        <v>1255</v>
      </c>
      <c r="J2448" t="s">
        <v>1255</v>
      </c>
      <c r="K2448" t="s">
        <v>1255</v>
      </c>
      <c r="L2448" t="s">
        <v>1255</v>
      </c>
      <c r="M2448" t="s">
        <v>1255</v>
      </c>
      <c r="N2448" t="s">
        <v>1255</v>
      </c>
      <c r="O2448" t="s">
        <v>1255</v>
      </c>
      <c r="P2448" t="s">
        <v>1255</v>
      </c>
    </row>
    <row r="2449" spans="1:16">
      <c r="A2449" t="s">
        <v>1255</v>
      </c>
      <c r="B2449" t="s">
        <v>8770</v>
      </c>
      <c r="C2449" t="s">
        <v>13314</v>
      </c>
      <c r="D2449" t="s">
        <v>13324</v>
      </c>
      <c r="E2449" t="s">
        <v>9684</v>
      </c>
      <c r="F2449" t="s">
        <v>1255</v>
      </c>
      <c r="G2449" t="s">
        <v>1255</v>
      </c>
      <c r="H2449" t="s">
        <v>13232</v>
      </c>
      <c r="I2449" t="s">
        <v>1255</v>
      </c>
      <c r="J2449" t="s">
        <v>1255</v>
      </c>
      <c r="K2449" t="s">
        <v>1255</v>
      </c>
      <c r="L2449" t="s">
        <v>1255</v>
      </c>
      <c r="M2449" t="s">
        <v>1255</v>
      </c>
      <c r="N2449" t="s">
        <v>1255</v>
      </c>
      <c r="O2449" t="s">
        <v>1255</v>
      </c>
      <c r="P2449" t="s">
        <v>1255</v>
      </c>
    </row>
    <row r="2450" spans="1:16">
      <c r="A2450" t="s">
        <v>1255</v>
      </c>
      <c r="B2450" t="s">
        <v>4407</v>
      </c>
      <c r="C2450" t="s">
        <v>13314</v>
      </c>
      <c r="D2450" t="s">
        <v>13325</v>
      </c>
      <c r="E2450" t="s">
        <v>10019</v>
      </c>
      <c r="F2450" t="s">
        <v>1255</v>
      </c>
      <c r="G2450" t="s">
        <v>1255</v>
      </c>
      <c r="H2450" t="s">
        <v>13232</v>
      </c>
      <c r="I2450" t="s">
        <v>1255</v>
      </c>
      <c r="J2450" t="s">
        <v>1255</v>
      </c>
      <c r="K2450" t="s">
        <v>1255</v>
      </c>
      <c r="L2450" t="s">
        <v>1255</v>
      </c>
      <c r="M2450" t="s">
        <v>1255</v>
      </c>
      <c r="N2450" t="s">
        <v>1255</v>
      </c>
      <c r="O2450" t="s">
        <v>1255</v>
      </c>
      <c r="P2450" t="s">
        <v>1255</v>
      </c>
    </row>
    <row r="2451" spans="1:16">
      <c r="A2451" t="s">
        <v>1255</v>
      </c>
      <c r="B2451" t="s">
        <v>5505</v>
      </c>
      <c r="C2451" t="s">
        <v>13314</v>
      </c>
      <c r="D2451" t="s">
        <v>13326</v>
      </c>
      <c r="E2451" t="s">
        <v>9646</v>
      </c>
      <c r="F2451" t="s">
        <v>10078</v>
      </c>
      <c r="G2451" t="s">
        <v>13327</v>
      </c>
      <c r="H2451" t="s">
        <v>13328</v>
      </c>
      <c r="I2451" t="s">
        <v>1255</v>
      </c>
      <c r="J2451" t="s">
        <v>1255</v>
      </c>
      <c r="K2451" t="s">
        <v>1255</v>
      </c>
      <c r="L2451" t="s">
        <v>1255</v>
      </c>
      <c r="M2451" t="s">
        <v>1255</v>
      </c>
      <c r="N2451" t="s">
        <v>1255</v>
      </c>
      <c r="O2451" t="s">
        <v>1255</v>
      </c>
      <c r="P2451" t="s">
        <v>1255</v>
      </c>
    </row>
    <row r="2452" spans="1:16">
      <c r="A2452" t="s">
        <v>1255</v>
      </c>
      <c r="B2452" t="s">
        <v>5687</v>
      </c>
      <c r="C2452" t="s">
        <v>13314</v>
      </c>
      <c r="D2452" t="s">
        <v>13329</v>
      </c>
      <c r="E2452" t="s">
        <v>9646</v>
      </c>
      <c r="F2452" t="s">
        <v>10076</v>
      </c>
      <c r="G2452" t="s">
        <v>1255</v>
      </c>
      <c r="H2452" t="s">
        <v>13330</v>
      </c>
      <c r="I2452" t="s">
        <v>1255</v>
      </c>
      <c r="J2452" t="s">
        <v>1255</v>
      </c>
      <c r="K2452" t="s">
        <v>1255</v>
      </c>
      <c r="L2452" t="s">
        <v>1255</v>
      </c>
      <c r="M2452" t="s">
        <v>1255</v>
      </c>
      <c r="N2452" t="s">
        <v>1255</v>
      </c>
      <c r="O2452" t="s">
        <v>1255</v>
      </c>
      <c r="P2452" t="s">
        <v>1255</v>
      </c>
    </row>
    <row r="2453" spans="1:16">
      <c r="A2453" t="s">
        <v>1255</v>
      </c>
      <c r="B2453" t="s">
        <v>8765</v>
      </c>
      <c r="C2453" t="s">
        <v>13314</v>
      </c>
      <c r="D2453" t="s">
        <v>13331</v>
      </c>
      <c r="E2453" t="s">
        <v>9740</v>
      </c>
      <c r="F2453" t="s">
        <v>9646</v>
      </c>
      <c r="G2453" t="s">
        <v>13332</v>
      </c>
      <c r="H2453" t="s">
        <v>13232</v>
      </c>
      <c r="I2453" t="s">
        <v>1255</v>
      </c>
      <c r="J2453" t="s">
        <v>1255</v>
      </c>
      <c r="K2453" t="s">
        <v>1255</v>
      </c>
      <c r="L2453" t="s">
        <v>1255</v>
      </c>
      <c r="M2453" t="s">
        <v>1255</v>
      </c>
      <c r="N2453" t="s">
        <v>1255</v>
      </c>
      <c r="O2453" t="s">
        <v>1255</v>
      </c>
      <c r="P2453" t="s">
        <v>1255</v>
      </c>
    </row>
    <row r="2454" spans="1:16">
      <c r="A2454" t="s">
        <v>1255</v>
      </c>
      <c r="B2454" t="s">
        <v>1255</v>
      </c>
      <c r="C2454" t="s">
        <v>13333</v>
      </c>
      <c r="D2454" t="s">
        <v>13334</v>
      </c>
      <c r="E2454" t="s">
        <v>13335</v>
      </c>
      <c r="F2454" t="s">
        <v>9646</v>
      </c>
      <c r="G2454" t="s">
        <v>1255</v>
      </c>
      <c r="H2454" t="s">
        <v>13232</v>
      </c>
      <c r="I2454" t="s">
        <v>1255</v>
      </c>
      <c r="J2454" t="s">
        <v>1255</v>
      </c>
      <c r="K2454" t="s">
        <v>1255</v>
      </c>
      <c r="L2454" t="s">
        <v>1255</v>
      </c>
      <c r="M2454" t="s">
        <v>1255</v>
      </c>
      <c r="N2454" t="s">
        <v>1255</v>
      </c>
      <c r="O2454" t="s">
        <v>1255</v>
      </c>
      <c r="P2454" t="s">
        <v>1255</v>
      </c>
    </row>
    <row r="2455" spans="1:16">
      <c r="A2455" t="s">
        <v>1255</v>
      </c>
      <c r="B2455" t="s">
        <v>1255</v>
      </c>
      <c r="C2455" t="s">
        <v>13333</v>
      </c>
      <c r="D2455" t="s">
        <v>13336</v>
      </c>
      <c r="E2455" t="s">
        <v>9730</v>
      </c>
      <c r="F2455" t="s">
        <v>1255</v>
      </c>
      <c r="G2455" t="s">
        <v>1255</v>
      </c>
      <c r="H2455" t="s">
        <v>7609</v>
      </c>
      <c r="I2455" t="s">
        <v>1255</v>
      </c>
      <c r="J2455" t="s">
        <v>1255</v>
      </c>
      <c r="K2455" t="s">
        <v>1255</v>
      </c>
      <c r="L2455" t="s">
        <v>1255</v>
      </c>
      <c r="M2455" t="s">
        <v>1255</v>
      </c>
      <c r="N2455" t="s">
        <v>1255</v>
      </c>
      <c r="O2455" t="s">
        <v>1255</v>
      </c>
      <c r="P2455" t="s">
        <v>1255</v>
      </c>
    </row>
    <row r="2456" spans="1:16">
      <c r="A2456" t="s">
        <v>1255</v>
      </c>
      <c r="B2456" t="s">
        <v>1255</v>
      </c>
      <c r="C2456" t="s">
        <v>13333</v>
      </c>
      <c r="D2456" t="s">
        <v>13337</v>
      </c>
      <c r="E2456" t="s">
        <v>9645</v>
      </c>
      <c r="F2456" t="s">
        <v>9646</v>
      </c>
      <c r="G2456" t="s">
        <v>1255</v>
      </c>
      <c r="H2456" t="s">
        <v>13232</v>
      </c>
      <c r="I2456" t="s">
        <v>1255</v>
      </c>
      <c r="J2456" t="s">
        <v>1255</v>
      </c>
      <c r="K2456" t="s">
        <v>1255</v>
      </c>
      <c r="L2456" t="s">
        <v>1255</v>
      </c>
      <c r="M2456" t="s">
        <v>1255</v>
      </c>
      <c r="N2456" t="s">
        <v>1255</v>
      </c>
      <c r="O2456" t="s">
        <v>1255</v>
      </c>
      <c r="P2456" t="s">
        <v>1255</v>
      </c>
    </row>
    <row r="2457" spans="1:16">
      <c r="A2457" t="s">
        <v>1255</v>
      </c>
      <c r="B2457" t="s">
        <v>1255</v>
      </c>
      <c r="C2457" t="s">
        <v>13333</v>
      </c>
      <c r="D2457" t="s">
        <v>13338</v>
      </c>
      <c r="E2457" t="s">
        <v>10003</v>
      </c>
      <c r="F2457" t="s">
        <v>1255</v>
      </c>
      <c r="G2457" t="s">
        <v>1255</v>
      </c>
      <c r="H2457" t="s">
        <v>13232</v>
      </c>
      <c r="I2457" t="s">
        <v>1255</v>
      </c>
      <c r="J2457" t="s">
        <v>1255</v>
      </c>
      <c r="K2457" t="s">
        <v>1255</v>
      </c>
      <c r="L2457" t="s">
        <v>1255</v>
      </c>
      <c r="M2457" t="s">
        <v>1255</v>
      </c>
      <c r="N2457" t="s">
        <v>1255</v>
      </c>
      <c r="O2457" t="s">
        <v>1255</v>
      </c>
      <c r="P2457" t="s">
        <v>1255</v>
      </c>
    </row>
    <row r="2458" spans="1:16">
      <c r="A2458" t="s">
        <v>1255</v>
      </c>
      <c r="B2458" t="s">
        <v>1255</v>
      </c>
      <c r="C2458" t="s">
        <v>13333</v>
      </c>
      <c r="D2458" t="s">
        <v>13339</v>
      </c>
      <c r="E2458" t="s">
        <v>10608</v>
      </c>
      <c r="F2458" t="s">
        <v>1255</v>
      </c>
      <c r="G2458" t="s">
        <v>1255</v>
      </c>
      <c r="H2458" t="s">
        <v>13232</v>
      </c>
      <c r="I2458" t="s">
        <v>1255</v>
      </c>
      <c r="J2458" t="s">
        <v>1255</v>
      </c>
      <c r="K2458" t="s">
        <v>1255</v>
      </c>
      <c r="L2458" t="s">
        <v>1255</v>
      </c>
      <c r="M2458" t="s">
        <v>1255</v>
      </c>
      <c r="N2458" t="s">
        <v>1255</v>
      </c>
      <c r="O2458" t="s">
        <v>1255</v>
      </c>
      <c r="P2458" t="s">
        <v>1255</v>
      </c>
    </row>
    <row r="2459" spans="1:16">
      <c r="A2459" t="s">
        <v>1255</v>
      </c>
      <c r="B2459" t="s">
        <v>1255</v>
      </c>
      <c r="C2459" t="s">
        <v>13340</v>
      </c>
      <c r="D2459" t="s">
        <v>13341</v>
      </c>
      <c r="E2459" t="s">
        <v>13342</v>
      </c>
      <c r="F2459" t="s">
        <v>1255</v>
      </c>
      <c r="G2459" t="s">
        <v>1255</v>
      </c>
      <c r="H2459" t="s">
        <v>13232</v>
      </c>
      <c r="I2459" t="s">
        <v>1255</v>
      </c>
      <c r="J2459" t="s">
        <v>1255</v>
      </c>
      <c r="K2459" t="s">
        <v>1255</v>
      </c>
      <c r="L2459" t="s">
        <v>1255</v>
      </c>
      <c r="M2459" t="s">
        <v>1255</v>
      </c>
      <c r="N2459" t="s">
        <v>1255</v>
      </c>
      <c r="O2459" t="s">
        <v>1255</v>
      </c>
      <c r="P2459" t="s">
        <v>1255</v>
      </c>
    </row>
    <row r="2460" spans="1:16">
      <c r="A2460" t="s">
        <v>1255</v>
      </c>
      <c r="B2460" t="s">
        <v>1255</v>
      </c>
      <c r="C2460" t="s">
        <v>13340</v>
      </c>
      <c r="D2460" t="s">
        <v>13343</v>
      </c>
      <c r="E2460" t="s">
        <v>9998</v>
      </c>
      <c r="F2460" t="s">
        <v>1255</v>
      </c>
      <c r="G2460" t="s">
        <v>1255</v>
      </c>
      <c r="H2460" t="s">
        <v>13344</v>
      </c>
      <c r="I2460" t="s">
        <v>1255</v>
      </c>
      <c r="J2460" t="s">
        <v>1255</v>
      </c>
      <c r="K2460" t="s">
        <v>1255</v>
      </c>
      <c r="L2460" t="s">
        <v>1255</v>
      </c>
      <c r="M2460" t="s">
        <v>1255</v>
      </c>
      <c r="N2460" t="s">
        <v>1255</v>
      </c>
      <c r="O2460" t="s">
        <v>1255</v>
      </c>
      <c r="P2460" t="s">
        <v>1255</v>
      </c>
    </row>
    <row r="2461" spans="1:16">
      <c r="A2461" t="s">
        <v>1255</v>
      </c>
      <c r="B2461" t="s">
        <v>1255</v>
      </c>
      <c r="C2461" t="s">
        <v>13340</v>
      </c>
      <c r="D2461" t="s">
        <v>13345</v>
      </c>
      <c r="E2461" t="s">
        <v>10608</v>
      </c>
      <c r="F2461" t="s">
        <v>9646</v>
      </c>
      <c r="G2461" t="s">
        <v>13346</v>
      </c>
      <c r="H2461" t="s">
        <v>13232</v>
      </c>
      <c r="I2461" t="s">
        <v>1255</v>
      </c>
      <c r="J2461" t="s">
        <v>1255</v>
      </c>
      <c r="K2461" t="s">
        <v>1255</v>
      </c>
      <c r="L2461" t="s">
        <v>1255</v>
      </c>
      <c r="M2461" t="s">
        <v>1255</v>
      </c>
      <c r="N2461" t="s">
        <v>1255</v>
      </c>
      <c r="O2461" t="s">
        <v>1255</v>
      </c>
      <c r="P2461" t="s">
        <v>1255</v>
      </c>
    </row>
    <row r="2462" spans="1:16">
      <c r="A2462" t="s">
        <v>1255</v>
      </c>
      <c r="B2462" t="s">
        <v>1255</v>
      </c>
      <c r="C2462" t="s">
        <v>13340</v>
      </c>
      <c r="D2462" t="s">
        <v>13347</v>
      </c>
      <c r="E2462" t="s">
        <v>9730</v>
      </c>
      <c r="F2462" t="s">
        <v>9730</v>
      </c>
      <c r="G2462" t="s">
        <v>1255</v>
      </c>
      <c r="H2462" t="s">
        <v>13232</v>
      </c>
      <c r="I2462" t="s">
        <v>1255</v>
      </c>
      <c r="J2462" t="s">
        <v>1255</v>
      </c>
      <c r="K2462" t="s">
        <v>1255</v>
      </c>
      <c r="L2462" t="s">
        <v>1255</v>
      </c>
      <c r="M2462" t="s">
        <v>1255</v>
      </c>
      <c r="N2462" t="s">
        <v>1255</v>
      </c>
      <c r="O2462" t="s">
        <v>1255</v>
      </c>
      <c r="P2462" t="s">
        <v>1255</v>
      </c>
    </row>
    <row r="2463" spans="1:16">
      <c r="A2463" t="s">
        <v>1255</v>
      </c>
      <c r="B2463" t="s">
        <v>1255</v>
      </c>
      <c r="C2463" t="s">
        <v>13348</v>
      </c>
      <c r="D2463" t="s">
        <v>13349</v>
      </c>
      <c r="E2463" t="s">
        <v>9680</v>
      </c>
      <c r="F2463" t="s">
        <v>1255</v>
      </c>
      <c r="G2463" t="s">
        <v>1255</v>
      </c>
      <c r="H2463" t="s">
        <v>7609</v>
      </c>
      <c r="I2463" t="s">
        <v>1255</v>
      </c>
      <c r="J2463" t="s">
        <v>1255</v>
      </c>
      <c r="K2463" t="s">
        <v>1255</v>
      </c>
      <c r="L2463" t="s">
        <v>1255</v>
      </c>
      <c r="M2463" t="s">
        <v>1255</v>
      </c>
      <c r="N2463" t="s">
        <v>1255</v>
      </c>
      <c r="O2463" t="s">
        <v>1255</v>
      </c>
      <c r="P2463" t="s">
        <v>1255</v>
      </c>
    </row>
    <row r="2464" spans="1:16">
      <c r="A2464" t="s">
        <v>1255</v>
      </c>
      <c r="B2464" t="s">
        <v>1255</v>
      </c>
      <c r="C2464" t="s">
        <v>13348</v>
      </c>
      <c r="D2464" t="s">
        <v>13350</v>
      </c>
      <c r="E2464" t="s">
        <v>12679</v>
      </c>
      <c r="F2464" t="s">
        <v>1255</v>
      </c>
      <c r="G2464" t="s">
        <v>1255</v>
      </c>
      <c r="H2464" t="s">
        <v>13232</v>
      </c>
      <c r="I2464" t="s">
        <v>1255</v>
      </c>
      <c r="J2464" t="s">
        <v>1255</v>
      </c>
      <c r="K2464" t="s">
        <v>1255</v>
      </c>
      <c r="L2464" t="s">
        <v>1255</v>
      </c>
      <c r="M2464" t="s">
        <v>1255</v>
      </c>
      <c r="N2464" t="s">
        <v>1255</v>
      </c>
      <c r="O2464" t="s">
        <v>1255</v>
      </c>
      <c r="P2464" t="s">
        <v>1255</v>
      </c>
    </row>
    <row r="2465" spans="1:16">
      <c r="A2465" t="s">
        <v>1255</v>
      </c>
      <c r="B2465" t="s">
        <v>1255</v>
      </c>
      <c r="C2465" t="s">
        <v>13351</v>
      </c>
      <c r="D2465" t="s">
        <v>13352</v>
      </c>
      <c r="E2465" t="s">
        <v>13353</v>
      </c>
      <c r="F2465" t="s">
        <v>1255</v>
      </c>
      <c r="G2465" t="s">
        <v>1255</v>
      </c>
      <c r="H2465" t="s">
        <v>13232</v>
      </c>
      <c r="I2465" t="s">
        <v>1255</v>
      </c>
      <c r="J2465" t="s">
        <v>1255</v>
      </c>
      <c r="K2465" t="s">
        <v>1255</v>
      </c>
      <c r="L2465" t="s">
        <v>1255</v>
      </c>
      <c r="M2465" t="s">
        <v>1255</v>
      </c>
      <c r="N2465" t="s">
        <v>1255</v>
      </c>
      <c r="O2465" t="s">
        <v>1255</v>
      </c>
      <c r="P2465" t="s">
        <v>1255</v>
      </c>
    </row>
    <row r="2466" spans="1:16">
      <c r="A2466" t="s">
        <v>1255</v>
      </c>
      <c r="B2466" t="s">
        <v>1255</v>
      </c>
      <c r="C2466" t="s">
        <v>13351</v>
      </c>
      <c r="D2466" t="s">
        <v>13354</v>
      </c>
      <c r="E2466" t="s">
        <v>9646</v>
      </c>
      <c r="F2466" t="s">
        <v>12659</v>
      </c>
      <c r="G2466" t="s">
        <v>1255</v>
      </c>
      <c r="H2466" t="s">
        <v>13221</v>
      </c>
      <c r="I2466" t="s">
        <v>1255</v>
      </c>
      <c r="J2466" t="s">
        <v>1255</v>
      </c>
      <c r="K2466" t="s">
        <v>1255</v>
      </c>
      <c r="L2466" t="s">
        <v>1255</v>
      </c>
      <c r="M2466" t="s">
        <v>1255</v>
      </c>
      <c r="N2466" t="s">
        <v>1255</v>
      </c>
      <c r="O2466" t="s">
        <v>1255</v>
      </c>
      <c r="P2466" t="s">
        <v>1255</v>
      </c>
    </row>
    <row r="2467" spans="1:16">
      <c r="A2467" t="s">
        <v>1255</v>
      </c>
      <c r="B2467" t="s">
        <v>1255</v>
      </c>
      <c r="C2467" t="s">
        <v>13351</v>
      </c>
      <c r="D2467" t="s">
        <v>13355</v>
      </c>
      <c r="E2467" t="s">
        <v>9680</v>
      </c>
      <c r="F2467" t="s">
        <v>1255</v>
      </c>
      <c r="G2467" t="s">
        <v>1255</v>
      </c>
      <c r="H2467" t="s">
        <v>7609</v>
      </c>
      <c r="I2467" t="s">
        <v>1255</v>
      </c>
      <c r="J2467" t="s">
        <v>1255</v>
      </c>
      <c r="K2467" t="s">
        <v>1255</v>
      </c>
      <c r="L2467" t="s">
        <v>1255</v>
      </c>
      <c r="M2467" t="s">
        <v>1255</v>
      </c>
      <c r="N2467" t="s">
        <v>1255</v>
      </c>
      <c r="O2467" t="s">
        <v>1255</v>
      </c>
      <c r="P2467" t="s">
        <v>1255</v>
      </c>
    </row>
    <row r="2468" spans="1:16">
      <c r="A2468" t="s">
        <v>1255</v>
      </c>
      <c r="B2468" t="s">
        <v>1255</v>
      </c>
      <c r="C2468" t="s">
        <v>13351</v>
      </c>
      <c r="D2468" t="s">
        <v>13356</v>
      </c>
      <c r="E2468" t="s">
        <v>9645</v>
      </c>
      <c r="F2468" t="s">
        <v>1255</v>
      </c>
      <c r="G2468" t="s">
        <v>1255</v>
      </c>
      <c r="H2468" t="s">
        <v>7609</v>
      </c>
      <c r="I2468" t="s">
        <v>1255</v>
      </c>
      <c r="J2468" t="s">
        <v>1255</v>
      </c>
      <c r="K2468" t="s">
        <v>1255</v>
      </c>
      <c r="L2468" t="s">
        <v>1255</v>
      </c>
      <c r="M2468" t="s">
        <v>1255</v>
      </c>
      <c r="N2468" t="s">
        <v>1255</v>
      </c>
      <c r="O2468" t="s">
        <v>1255</v>
      </c>
      <c r="P2468" t="s">
        <v>1255</v>
      </c>
    </row>
    <row r="2469" spans="1:16">
      <c r="A2469" t="s">
        <v>1255</v>
      </c>
      <c r="B2469" t="s">
        <v>1255</v>
      </c>
      <c r="C2469" t="s">
        <v>13351</v>
      </c>
      <c r="D2469" t="s">
        <v>13357</v>
      </c>
      <c r="E2469" t="s">
        <v>12278</v>
      </c>
      <c r="F2469" t="s">
        <v>9646</v>
      </c>
      <c r="G2469" t="s">
        <v>1255</v>
      </c>
      <c r="H2469" t="s">
        <v>13232</v>
      </c>
      <c r="I2469" t="s">
        <v>1255</v>
      </c>
      <c r="J2469" t="s">
        <v>1255</v>
      </c>
      <c r="K2469" t="s">
        <v>1255</v>
      </c>
      <c r="L2469" t="s">
        <v>1255</v>
      </c>
      <c r="M2469" t="s">
        <v>1255</v>
      </c>
      <c r="N2469" t="s">
        <v>1255</v>
      </c>
      <c r="O2469" t="s">
        <v>1255</v>
      </c>
      <c r="P2469" t="s">
        <v>1255</v>
      </c>
    </row>
    <row r="2470" spans="1:16">
      <c r="A2470" t="s">
        <v>1255</v>
      </c>
      <c r="B2470" t="s">
        <v>1255</v>
      </c>
      <c r="C2470" t="s">
        <v>13351</v>
      </c>
      <c r="D2470" t="s">
        <v>13358</v>
      </c>
      <c r="E2470" t="s">
        <v>13359</v>
      </c>
      <c r="F2470" t="s">
        <v>1255</v>
      </c>
      <c r="G2470" t="s">
        <v>1255</v>
      </c>
      <c r="H2470" t="s">
        <v>13232</v>
      </c>
      <c r="I2470" t="s">
        <v>1255</v>
      </c>
      <c r="J2470" t="s">
        <v>1255</v>
      </c>
      <c r="K2470" t="s">
        <v>1255</v>
      </c>
      <c r="L2470" t="s">
        <v>1255</v>
      </c>
      <c r="M2470" t="s">
        <v>1255</v>
      </c>
      <c r="N2470" t="s">
        <v>1255</v>
      </c>
      <c r="O2470" t="s">
        <v>1255</v>
      </c>
      <c r="P2470" t="s">
        <v>1255</v>
      </c>
    </row>
    <row r="2471" spans="1:16">
      <c r="A2471" t="s">
        <v>1255</v>
      </c>
      <c r="B2471" t="s">
        <v>35</v>
      </c>
      <c r="C2471" t="s">
        <v>13360</v>
      </c>
      <c r="D2471" t="s">
        <v>13361</v>
      </c>
      <c r="E2471" t="s">
        <v>10034</v>
      </c>
      <c r="F2471" t="s">
        <v>1255</v>
      </c>
      <c r="G2471" t="s">
        <v>1255</v>
      </c>
      <c r="H2471" t="s">
        <v>7609</v>
      </c>
      <c r="I2471" t="s">
        <v>1255</v>
      </c>
      <c r="J2471" t="s">
        <v>1255</v>
      </c>
      <c r="K2471" t="s">
        <v>1255</v>
      </c>
      <c r="L2471" t="s">
        <v>1255</v>
      </c>
      <c r="M2471" t="s">
        <v>1255</v>
      </c>
      <c r="N2471" t="s">
        <v>1255</v>
      </c>
      <c r="O2471" t="s">
        <v>1255</v>
      </c>
      <c r="P2471" t="s">
        <v>1255</v>
      </c>
    </row>
    <row r="2472" spans="1:16">
      <c r="A2472" t="s">
        <v>1255</v>
      </c>
      <c r="B2472" t="s">
        <v>35</v>
      </c>
      <c r="C2472" t="s">
        <v>13360</v>
      </c>
      <c r="D2472" t="s">
        <v>13362</v>
      </c>
      <c r="E2472" t="s">
        <v>10034</v>
      </c>
      <c r="F2472" t="s">
        <v>9646</v>
      </c>
      <c r="G2472" t="s">
        <v>1255</v>
      </c>
      <c r="H2472" t="s">
        <v>7609</v>
      </c>
      <c r="I2472" t="s">
        <v>1255</v>
      </c>
      <c r="J2472" t="s">
        <v>1255</v>
      </c>
      <c r="K2472" t="s">
        <v>1255</v>
      </c>
      <c r="L2472" t="s">
        <v>1255</v>
      </c>
      <c r="M2472" t="s">
        <v>1255</v>
      </c>
      <c r="N2472" t="s">
        <v>1255</v>
      </c>
      <c r="O2472" t="s">
        <v>1255</v>
      </c>
      <c r="P2472" t="s">
        <v>1255</v>
      </c>
    </row>
    <row r="2473" spans="1:16">
      <c r="A2473" t="s">
        <v>1255</v>
      </c>
      <c r="B2473" t="s">
        <v>1255</v>
      </c>
      <c r="C2473" t="s">
        <v>13360</v>
      </c>
      <c r="D2473" t="s">
        <v>13363</v>
      </c>
      <c r="E2473" t="s">
        <v>10029</v>
      </c>
      <c r="F2473" t="s">
        <v>9646</v>
      </c>
      <c r="G2473" t="s">
        <v>1255</v>
      </c>
      <c r="H2473" t="s">
        <v>7609</v>
      </c>
      <c r="I2473" t="s">
        <v>1255</v>
      </c>
      <c r="J2473" t="s">
        <v>1255</v>
      </c>
      <c r="K2473" t="s">
        <v>1255</v>
      </c>
      <c r="L2473" t="s">
        <v>1255</v>
      </c>
      <c r="M2473" t="s">
        <v>1255</v>
      </c>
      <c r="N2473" t="s">
        <v>1255</v>
      </c>
      <c r="O2473" t="s">
        <v>1255</v>
      </c>
      <c r="P2473" t="s">
        <v>1255</v>
      </c>
    </row>
    <row r="2474" spans="1:16">
      <c r="A2474" t="s">
        <v>1255</v>
      </c>
      <c r="B2474" t="s">
        <v>1255</v>
      </c>
      <c r="C2474" t="s">
        <v>13360</v>
      </c>
      <c r="D2474" t="s">
        <v>13364</v>
      </c>
      <c r="E2474" t="s">
        <v>9645</v>
      </c>
      <c r="F2474" t="s">
        <v>1255</v>
      </c>
      <c r="G2474" t="s">
        <v>1255</v>
      </c>
      <c r="H2474" t="s">
        <v>13232</v>
      </c>
      <c r="I2474" t="s">
        <v>1255</v>
      </c>
      <c r="J2474" t="s">
        <v>1255</v>
      </c>
      <c r="K2474" t="s">
        <v>1255</v>
      </c>
      <c r="L2474" t="s">
        <v>1255</v>
      </c>
      <c r="M2474" t="s">
        <v>1255</v>
      </c>
      <c r="N2474" t="s">
        <v>1255</v>
      </c>
      <c r="O2474" t="s">
        <v>1255</v>
      </c>
      <c r="P2474" t="s">
        <v>1255</v>
      </c>
    </row>
    <row r="2475" spans="1:16">
      <c r="A2475" t="s">
        <v>1255</v>
      </c>
      <c r="B2475" t="s">
        <v>1255</v>
      </c>
      <c r="C2475" t="s">
        <v>13360</v>
      </c>
      <c r="D2475" t="s">
        <v>13365</v>
      </c>
      <c r="E2475" t="s">
        <v>9645</v>
      </c>
      <c r="F2475" t="s">
        <v>1255</v>
      </c>
      <c r="G2475" t="s">
        <v>1255</v>
      </c>
      <c r="H2475" t="s">
        <v>13232</v>
      </c>
      <c r="I2475" t="s">
        <v>1255</v>
      </c>
      <c r="J2475" t="s">
        <v>1255</v>
      </c>
      <c r="K2475" t="s">
        <v>1255</v>
      </c>
      <c r="L2475" t="s">
        <v>1255</v>
      </c>
      <c r="M2475" t="s">
        <v>1255</v>
      </c>
      <c r="N2475" t="s">
        <v>1255</v>
      </c>
      <c r="O2475" t="s">
        <v>1255</v>
      </c>
      <c r="P2475" t="s">
        <v>1255</v>
      </c>
    </row>
    <row r="2476" spans="1:16">
      <c r="A2476" t="s">
        <v>1255</v>
      </c>
      <c r="B2476" t="s">
        <v>8874</v>
      </c>
      <c r="C2476" t="s">
        <v>13360</v>
      </c>
      <c r="D2476" t="s">
        <v>13366</v>
      </c>
      <c r="E2476" t="s">
        <v>9680</v>
      </c>
      <c r="F2476" t="s">
        <v>9646</v>
      </c>
      <c r="G2476" t="s">
        <v>1255</v>
      </c>
      <c r="H2476" t="s">
        <v>13232</v>
      </c>
      <c r="I2476" t="s">
        <v>1255</v>
      </c>
      <c r="J2476" t="s">
        <v>1255</v>
      </c>
      <c r="K2476" t="s">
        <v>1255</v>
      </c>
      <c r="L2476" t="s">
        <v>1255</v>
      </c>
      <c r="M2476" t="s">
        <v>1255</v>
      </c>
      <c r="N2476" t="s">
        <v>1255</v>
      </c>
      <c r="O2476" t="s">
        <v>1255</v>
      </c>
      <c r="P2476" t="s">
        <v>1255</v>
      </c>
    </row>
    <row r="2477" spans="1:16">
      <c r="A2477" t="s">
        <v>1255</v>
      </c>
      <c r="B2477" t="s">
        <v>8766</v>
      </c>
      <c r="C2477" t="s">
        <v>13360</v>
      </c>
      <c r="D2477" t="s">
        <v>13367</v>
      </c>
      <c r="E2477" t="s">
        <v>9730</v>
      </c>
      <c r="F2477" t="s">
        <v>1255</v>
      </c>
      <c r="G2477" t="s">
        <v>1255</v>
      </c>
      <c r="H2477" t="s">
        <v>13232</v>
      </c>
      <c r="I2477" t="s">
        <v>1255</v>
      </c>
      <c r="J2477" t="s">
        <v>1255</v>
      </c>
      <c r="K2477" t="s">
        <v>1255</v>
      </c>
      <c r="L2477" t="s">
        <v>1255</v>
      </c>
      <c r="M2477" t="s">
        <v>1255</v>
      </c>
      <c r="N2477" t="s">
        <v>1255</v>
      </c>
      <c r="O2477" t="s">
        <v>1255</v>
      </c>
      <c r="P2477" t="s">
        <v>1255</v>
      </c>
    </row>
    <row r="2478" spans="1:16">
      <c r="A2478" t="s">
        <v>1255</v>
      </c>
      <c r="B2478" t="s">
        <v>8767</v>
      </c>
      <c r="C2478" t="s">
        <v>13360</v>
      </c>
      <c r="D2478" t="s">
        <v>13368</v>
      </c>
      <c r="E2478" t="s">
        <v>9813</v>
      </c>
      <c r="F2478" t="s">
        <v>1255</v>
      </c>
      <c r="G2478" t="s">
        <v>1255</v>
      </c>
      <c r="H2478" t="s">
        <v>13232</v>
      </c>
      <c r="I2478" t="s">
        <v>1255</v>
      </c>
      <c r="J2478" t="s">
        <v>1255</v>
      </c>
      <c r="K2478" t="s">
        <v>1255</v>
      </c>
      <c r="L2478" t="s">
        <v>1255</v>
      </c>
      <c r="M2478" t="s">
        <v>1255</v>
      </c>
      <c r="N2478" t="s">
        <v>1255</v>
      </c>
      <c r="O2478" t="s">
        <v>1255</v>
      </c>
      <c r="P2478" t="s">
        <v>1255</v>
      </c>
    </row>
    <row r="2479" spans="1:16">
      <c r="A2479" t="s">
        <v>1255</v>
      </c>
      <c r="B2479" t="s">
        <v>1255</v>
      </c>
      <c r="C2479" t="s">
        <v>13369</v>
      </c>
      <c r="D2479" t="s">
        <v>13370</v>
      </c>
      <c r="E2479" t="s">
        <v>9730</v>
      </c>
      <c r="F2479" t="s">
        <v>1255</v>
      </c>
      <c r="G2479" t="s">
        <v>1255</v>
      </c>
      <c r="H2479" t="s">
        <v>7609</v>
      </c>
      <c r="I2479" t="s">
        <v>1255</v>
      </c>
      <c r="J2479" t="s">
        <v>1255</v>
      </c>
      <c r="K2479" t="s">
        <v>1255</v>
      </c>
      <c r="L2479" t="s">
        <v>1255</v>
      </c>
      <c r="M2479" t="s">
        <v>1255</v>
      </c>
      <c r="N2479" t="s">
        <v>1255</v>
      </c>
      <c r="O2479" t="s">
        <v>1255</v>
      </c>
      <c r="P2479" t="s">
        <v>1255</v>
      </c>
    </row>
    <row r="2480" spans="1:16">
      <c r="A2480" t="s">
        <v>1255</v>
      </c>
      <c r="B2480" t="s">
        <v>1255</v>
      </c>
      <c r="C2480" t="s">
        <v>13369</v>
      </c>
      <c r="D2480" t="s">
        <v>13371</v>
      </c>
      <c r="E2480" t="s">
        <v>10608</v>
      </c>
      <c r="F2480" t="s">
        <v>1255</v>
      </c>
      <c r="G2480" t="s">
        <v>1255</v>
      </c>
      <c r="H2480" t="s">
        <v>7609</v>
      </c>
      <c r="I2480" t="s">
        <v>1255</v>
      </c>
      <c r="J2480" t="s">
        <v>1255</v>
      </c>
      <c r="K2480" t="s">
        <v>1255</v>
      </c>
      <c r="L2480" t="s">
        <v>1255</v>
      </c>
      <c r="M2480" t="s">
        <v>1255</v>
      </c>
      <c r="N2480" t="s">
        <v>1255</v>
      </c>
      <c r="O2480" t="s">
        <v>1255</v>
      </c>
      <c r="P2480" t="s">
        <v>1255</v>
      </c>
    </row>
    <row r="2481" spans="1:16">
      <c r="A2481" t="s">
        <v>1255</v>
      </c>
      <c r="B2481" t="s">
        <v>1255</v>
      </c>
      <c r="C2481" t="s">
        <v>13369</v>
      </c>
      <c r="D2481" t="s">
        <v>13372</v>
      </c>
      <c r="E2481" t="s">
        <v>13373</v>
      </c>
      <c r="F2481" t="s">
        <v>1255</v>
      </c>
      <c r="G2481" t="s">
        <v>1255</v>
      </c>
      <c r="H2481" t="s">
        <v>7609</v>
      </c>
      <c r="I2481" t="s">
        <v>1255</v>
      </c>
      <c r="J2481" t="s">
        <v>1255</v>
      </c>
      <c r="K2481" t="s">
        <v>1255</v>
      </c>
      <c r="L2481" t="s">
        <v>1255</v>
      </c>
      <c r="M2481" t="s">
        <v>1255</v>
      </c>
      <c r="N2481" t="s">
        <v>1255</v>
      </c>
      <c r="O2481" t="s">
        <v>1255</v>
      </c>
      <c r="P2481" t="s">
        <v>1255</v>
      </c>
    </row>
    <row r="2482" spans="1:16">
      <c r="A2482" t="s">
        <v>1255</v>
      </c>
      <c r="B2482" t="s">
        <v>1255</v>
      </c>
      <c r="C2482" t="s">
        <v>13369</v>
      </c>
      <c r="D2482" t="s">
        <v>13371</v>
      </c>
      <c r="E2482" t="s">
        <v>10608</v>
      </c>
      <c r="F2482" t="s">
        <v>1255</v>
      </c>
      <c r="G2482" t="s">
        <v>1255</v>
      </c>
      <c r="H2482" t="s">
        <v>7609</v>
      </c>
      <c r="I2482" t="s">
        <v>1255</v>
      </c>
      <c r="J2482" t="s">
        <v>1255</v>
      </c>
      <c r="K2482" t="s">
        <v>1255</v>
      </c>
      <c r="L2482" t="s">
        <v>1255</v>
      </c>
      <c r="M2482" t="s">
        <v>1255</v>
      </c>
      <c r="N2482" t="s">
        <v>1255</v>
      </c>
      <c r="O2482" t="s">
        <v>1255</v>
      </c>
      <c r="P2482" t="s">
        <v>1255</v>
      </c>
    </row>
    <row r="2483" spans="1:16">
      <c r="A2483" t="s">
        <v>1255</v>
      </c>
      <c r="B2483" t="s">
        <v>1255</v>
      </c>
      <c r="C2483" t="s">
        <v>13369</v>
      </c>
      <c r="D2483" t="s">
        <v>13372</v>
      </c>
      <c r="E2483" t="s">
        <v>13373</v>
      </c>
      <c r="F2483" t="s">
        <v>1255</v>
      </c>
      <c r="G2483" t="s">
        <v>1255</v>
      </c>
      <c r="H2483" t="s">
        <v>7609</v>
      </c>
      <c r="I2483" t="s">
        <v>1255</v>
      </c>
      <c r="J2483" t="s">
        <v>1255</v>
      </c>
      <c r="K2483" t="s">
        <v>1255</v>
      </c>
      <c r="L2483" t="s">
        <v>1255</v>
      </c>
      <c r="M2483" t="s">
        <v>1255</v>
      </c>
      <c r="N2483" t="s">
        <v>1255</v>
      </c>
      <c r="O2483" t="s">
        <v>1255</v>
      </c>
      <c r="P2483" t="s">
        <v>1255</v>
      </c>
    </row>
    <row r="2484" spans="1:16">
      <c r="A2484" t="s">
        <v>1255</v>
      </c>
      <c r="B2484" t="s">
        <v>1255</v>
      </c>
      <c r="C2484" t="s">
        <v>13369</v>
      </c>
      <c r="D2484" t="s">
        <v>13374</v>
      </c>
      <c r="E2484" t="s">
        <v>11480</v>
      </c>
      <c r="F2484" t="s">
        <v>1255</v>
      </c>
      <c r="G2484" t="s">
        <v>1255</v>
      </c>
      <c r="H2484" t="s">
        <v>7609</v>
      </c>
      <c r="I2484" t="s">
        <v>1255</v>
      </c>
      <c r="J2484" t="s">
        <v>1255</v>
      </c>
      <c r="K2484" t="s">
        <v>1255</v>
      </c>
      <c r="L2484" t="s">
        <v>1255</v>
      </c>
      <c r="M2484" t="s">
        <v>1255</v>
      </c>
      <c r="N2484" t="s">
        <v>1255</v>
      </c>
      <c r="O2484" t="s">
        <v>1255</v>
      </c>
      <c r="P2484" t="s">
        <v>1255</v>
      </c>
    </row>
    <row r="2485" spans="1:16">
      <c r="A2485" t="s">
        <v>1255</v>
      </c>
      <c r="B2485" t="s">
        <v>1255</v>
      </c>
      <c r="C2485" t="s">
        <v>13375</v>
      </c>
      <c r="D2485" t="s">
        <v>13376</v>
      </c>
      <c r="E2485" t="s">
        <v>9740</v>
      </c>
      <c r="F2485" t="s">
        <v>1255</v>
      </c>
      <c r="G2485" t="s">
        <v>1255</v>
      </c>
      <c r="H2485" t="s">
        <v>7609</v>
      </c>
      <c r="I2485" t="s">
        <v>1255</v>
      </c>
      <c r="J2485" t="s">
        <v>1255</v>
      </c>
      <c r="K2485" t="s">
        <v>1255</v>
      </c>
      <c r="L2485" t="s">
        <v>1255</v>
      </c>
      <c r="M2485" t="s">
        <v>1255</v>
      </c>
      <c r="N2485" t="s">
        <v>1255</v>
      </c>
      <c r="O2485" t="s">
        <v>1255</v>
      </c>
      <c r="P2485" t="s">
        <v>1255</v>
      </c>
    </row>
    <row r="2486" spans="1:16">
      <c r="A2486" t="s">
        <v>1255</v>
      </c>
      <c r="B2486" t="s">
        <v>1255</v>
      </c>
      <c r="C2486" t="s">
        <v>13377</v>
      </c>
      <c r="D2486" t="s">
        <v>13378</v>
      </c>
      <c r="E2486" t="s">
        <v>9646</v>
      </c>
      <c r="F2486" t="s">
        <v>13121</v>
      </c>
      <c r="G2486" t="s">
        <v>1255</v>
      </c>
      <c r="H2486" t="s">
        <v>13221</v>
      </c>
      <c r="I2486" t="s">
        <v>1255</v>
      </c>
      <c r="J2486" t="s">
        <v>1255</v>
      </c>
      <c r="K2486" t="s">
        <v>1255</v>
      </c>
      <c r="L2486" t="s">
        <v>1255</v>
      </c>
      <c r="M2486" t="s">
        <v>1255</v>
      </c>
      <c r="N2486" t="s">
        <v>1255</v>
      </c>
      <c r="O2486" t="s">
        <v>1255</v>
      </c>
      <c r="P2486" t="s">
        <v>1255</v>
      </c>
    </row>
    <row r="2487" spans="1:16">
      <c r="A2487" t="s">
        <v>1255</v>
      </c>
      <c r="B2487" t="s">
        <v>13379</v>
      </c>
      <c r="C2487" t="s">
        <v>13377</v>
      </c>
      <c r="D2487" t="s">
        <v>13380</v>
      </c>
      <c r="E2487" t="s">
        <v>9646</v>
      </c>
      <c r="F2487" t="s">
        <v>12627</v>
      </c>
      <c r="G2487" t="s">
        <v>1255</v>
      </c>
      <c r="H2487" t="s">
        <v>13221</v>
      </c>
      <c r="I2487" t="s">
        <v>1255</v>
      </c>
      <c r="J2487" t="s">
        <v>1255</v>
      </c>
      <c r="K2487" t="s">
        <v>1255</v>
      </c>
      <c r="L2487" t="s">
        <v>1255</v>
      </c>
      <c r="M2487" t="s">
        <v>1255</v>
      </c>
      <c r="N2487" t="s">
        <v>1255</v>
      </c>
      <c r="O2487" t="s">
        <v>1255</v>
      </c>
      <c r="P2487" t="s">
        <v>1255</v>
      </c>
    </row>
    <row r="2488" spans="1:16">
      <c r="A2488" t="s">
        <v>1255</v>
      </c>
      <c r="B2488" t="s">
        <v>13381</v>
      </c>
      <c r="C2488" t="s">
        <v>13377</v>
      </c>
      <c r="D2488" t="s">
        <v>13382</v>
      </c>
      <c r="E2488" t="s">
        <v>9646</v>
      </c>
      <c r="F2488" t="s">
        <v>13121</v>
      </c>
      <c r="G2488" t="s">
        <v>1255</v>
      </c>
      <c r="H2488" t="s">
        <v>13221</v>
      </c>
      <c r="I2488" t="s">
        <v>1255</v>
      </c>
      <c r="J2488" t="s">
        <v>1255</v>
      </c>
      <c r="K2488" t="s">
        <v>1255</v>
      </c>
      <c r="L2488" t="s">
        <v>1255</v>
      </c>
      <c r="M2488" t="s">
        <v>1255</v>
      </c>
      <c r="N2488" t="s">
        <v>1255</v>
      </c>
      <c r="O2488" t="s">
        <v>1255</v>
      </c>
      <c r="P2488" t="s">
        <v>1255</v>
      </c>
    </row>
    <row r="2489" spans="1:16">
      <c r="A2489" t="s">
        <v>1255</v>
      </c>
      <c r="B2489" t="s">
        <v>1255</v>
      </c>
      <c r="C2489" t="s">
        <v>13383</v>
      </c>
      <c r="D2489" t="s">
        <v>13384</v>
      </c>
      <c r="E2489" t="s">
        <v>10513</v>
      </c>
      <c r="F2489" t="s">
        <v>1255</v>
      </c>
      <c r="G2489" t="s">
        <v>1255</v>
      </c>
      <c r="H2489" t="s">
        <v>13232</v>
      </c>
      <c r="I2489" t="s">
        <v>1255</v>
      </c>
      <c r="J2489" t="s">
        <v>1255</v>
      </c>
      <c r="K2489" t="s">
        <v>1255</v>
      </c>
      <c r="L2489" t="s">
        <v>1255</v>
      </c>
      <c r="M2489" t="s">
        <v>1255</v>
      </c>
      <c r="N2489" t="s">
        <v>1255</v>
      </c>
      <c r="O2489" t="s">
        <v>1255</v>
      </c>
      <c r="P2489" t="s">
        <v>1255</v>
      </c>
    </row>
    <row r="2490" spans="1:16">
      <c r="A2490" t="s">
        <v>1255</v>
      </c>
      <c r="B2490" t="s">
        <v>1255</v>
      </c>
      <c r="C2490" t="s">
        <v>13383</v>
      </c>
      <c r="D2490" t="s">
        <v>13385</v>
      </c>
      <c r="E2490" t="s">
        <v>9646</v>
      </c>
      <c r="F2490" t="s">
        <v>13386</v>
      </c>
      <c r="G2490" t="s">
        <v>1255</v>
      </c>
      <c r="H2490" t="s">
        <v>13230</v>
      </c>
      <c r="I2490" t="s">
        <v>1255</v>
      </c>
      <c r="J2490" t="s">
        <v>1255</v>
      </c>
      <c r="K2490" t="s">
        <v>1255</v>
      </c>
      <c r="L2490" t="s">
        <v>1255</v>
      </c>
      <c r="M2490" t="s">
        <v>1255</v>
      </c>
      <c r="N2490" t="s">
        <v>1255</v>
      </c>
      <c r="O2490" t="s">
        <v>1255</v>
      </c>
      <c r="P2490" t="s">
        <v>1255</v>
      </c>
    </row>
    <row r="2491" spans="1:16">
      <c r="A2491" t="s">
        <v>1255</v>
      </c>
      <c r="B2491" t="s">
        <v>1255</v>
      </c>
      <c r="C2491" t="s">
        <v>13383</v>
      </c>
      <c r="D2491" t="s">
        <v>13387</v>
      </c>
      <c r="E2491" t="s">
        <v>13388</v>
      </c>
      <c r="F2491" t="s">
        <v>9646</v>
      </c>
      <c r="G2491" t="s">
        <v>1255</v>
      </c>
      <c r="H2491" t="s">
        <v>7609</v>
      </c>
      <c r="I2491" t="s">
        <v>1255</v>
      </c>
      <c r="J2491" t="s">
        <v>1255</v>
      </c>
      <c r="K2491" t="s">
        <v>1255</v>
      </c>
      <c r="L2491" t="s">
        <v>1255</v>
      </c>
      <c r="M2491" t="s">
        <v>1255</v>
      </c>
      <c r="N2491" t="s">
        <v>1255</v>
      </c>
      <c r="O2491" t="s">
        <v>1255</v>
      </c>
      <c r="P2491" t="s">
        <v>1255</v>
      </c>
    </row>
    <row r="2492" spans="1:16">
      <c r="A2492" t="s">
        <v>1255</v>
      </c>
      <c r="B2492" t="s">
        <v>1255</v>
      </c>
      <c r="C2492" t="s">
        <v>13389</v>
      </c>
      <c r="D2492" t="s">
        <v>13390</v>
      </c>
      <c r="E2492" t="s">
        <v>9705</v>
      </c>
      <c r="F2492" t="s">
        <v>1255</v>
      </c>
      <c r="G2492" t="s">
        <v>1255</v>
      </c>
      <c r="H2492" t="s">
        <v>13232</v>
      </c>
      <c r="I2492" t="s">
        <v>1255</v>
      </c>
      <c r="J2492" t="s">
        <v>1255</v>
      </c>
      <c r="K2492" t="s">
        <v>1255</v>
      </c>
      <c r="L2492" t="s">
        <v>1255</v>
      </c>
      <c r="M2492" t="s">
        <v>1255</v>
      </c>
      <c r="N2492" t="s">
        <v>1255</v>
      </c>
      <c r="O2492" t="s">
        <v>1255</v>
      </c>
      <c r="P2492" t="s">
        <v>1255</v>
      </c>
    </row>
    <row r="2493" spans="1:16">
      <c r="A2493" t="s">
        <v>1255</v>
      </c>
      <c r="B2493" t="s">
        <v>1255</v>
      </c>
      <c r="C2493" t="s">
        <v>13389</v>
      </c>
      <c r="D2493" t="s">
        <v>13391</v>
      </c>
      <c r="E2493" t="s">
        <v>9680</v>
      </c>
      <c r="F2493" t="s">
        <v>9646</v>
      </c>
      <c r="G2493" t="s">
        <v>1255</v>
      </c>
      <c r="H2493" t="s">
        <v>13232</v>
      </c>
      <c r="I2493" t="s">
        <v>1255</v>
      </c>
      <c r="J2493" t="s">
        <v>1255</v>
      </c>
      <c r="K2493" t="s">
        <v>1255</v>
      </c>
      <c r="L2493" t="s">
        <v>1255</v>
      </c>
      <c r="M2493" t="s">
        <v>1255</v>
      </c>
      <c r="N2493" t="s">
        <v>1255</v>
      </c>
      <c r="O2493" t="s">
        <v>1255</v>
      </c>
      <c r="P2493" t="s">
        <v>1255</v>
      </c>
    </row>
    <row r="2494" spans="1:16">
      <c r="A2494" t="s">
        <v>1255</v>
      </c>
      <c r="B2494" t="s">
        <v>1255</v>
      </c>
      <c r="C2494" t="s">
        <v>13389</v>
      </c>
      <c r="D2494" t="s">
        <v>13392</v>
      </c>
      <c r="E2494" t="s">
        <v>9645</v>
      </c>
      <c r="F2494" t="s">
        <v>1255</v>
      </c>
      <c r="G2494" t="s">
        <v>1255</v>
      </c>
      <c r="H2494" t="s">
        <v>13232</v>
      </c>
      <c r="I2494" t="s">
        <v>1255</v>
      </c>
      <c r="J2494" t="s">
        <v>1255</v>
      </c>
      <c r="K2494" t="s">
        <v>1255</v>
      </c>
      <c r="L2494" t="s">
        <v>1255</v>
      </c>
      <c r="M2494" t="s">
        <v>1255</v>
      </c>
      <c r="N2494" t="s">
        <v>1255</v>
      </c>
      <c r="O2494" t="s">
        <v>1255</v>
      </c>
      <c r="P2494" t="s">
        <v>1255</v>
      </c>
    </row>
    <row r="2495" spans="1:16">
      <c r="A2495" t="s">
        <v>1255</v>
      </c>
      <c r="B2495" t="s">
        <v>1255</v>
      </c>
      <c r="C2495" t="s">
        <v>13393</v>
      </c>
      <c r="D2495" t="s">
        <v>13394</v>
      </c>
      <c r="E2495" t="s">
        <v>10608</v>
      </c>
      <c r="F2495" t="s">
        <v>1255</v>
      </c>
      <c r="G2495" t="s">
        <v>1255</v>
      </c>
      <c r="H2495" t="s">
        <v>13232</v>
      </c>
      <c r="I2495" t="s">
        <v>1255</v>
      </c>
      <c r="J2495" t="s">
        <v>1255</v>
      </c>
      <c r="K2495" t="s">
        <v>1255</v>
      </c>
      <c r="L2495" t="s">
        <v>1255</v>
      </c>
      <c r="M2495" t="s">
        <v>1255</v>
      </c>
      <c r="N2495" t="s">
        <v>1255</v>
      </c>
      <c r="O2495" t="s">
        <v>1255</v>
      </c>
      <c r="P2495" t="s">
        <v>1255</v>
      </c>
    </row>
    <row r="2496" spans="1:16">
      <c r="A2496" t="s">
        <v>1255</v>
      </c>
      <c r="B2496" t="s">
        <v>1255</v>
      </c>
      <c r="C2496" t="s">
        <v>13393</v>
      </c>
      <c r="D2496" t="s">
        <v>13395</v>
      </c>
      <c r="E2496" t="s">
        <v>9680</v>
      </c>
      <c r="F2496" t="s">
        <v>1255</v>
      </c>
      <c r="G2496" t="s">
        <v>1255</v>
      </c>
      <c r="H2496" t="s">
        <v>13232</v>
      </c>
      <c r="I2496" t="s">
        <v>1255</v>
      </c>
      <c r="J2496" t="s">
        <v>1255</v>
      </c>
      <c r="K2496" t="s">
        <v>1255</v>
      </c>
      <c r="L2496" t="s">
        <v>1255</v>
      </c>
      <c r="M2496" t="s">
        <v>1255</v>
      </c>
      <c r="N2496" t="s">
        <v>1255</v>
      </c>
      <c r="O2496" t="s">
        <v>1255</v>
      </c>
      <c r="P2496" t="s">
        <v>1255</v>
      </c>
    </row>
    <row r="2497" spans="1:16">
      <c r="A2497" t="s">
        <v>1255</v>
      </c>
      <c r="B2497" t="s">
        <v>1255</v>
      </c>
      <c r="C2497" t="s">
        <v>13393</v>
      </c>
      <c r="D2497" t="s">
        <v>13396</v>
      </c>
      <c r="E2497" t="s">
        <v>9680</v>
      </c>
      <c r="F2497" t="s">
        <v>1255</v>
      </c>
      <c r="G2497" t="s">
        <v>1255</v>
      </c>
      <c r="H2497" t="s">
        <v>13232</v>
      </c>
      <c r="I2497" t="s">
        <v>1255</v>
      </c>
      <c r="J2497" t="s">
        <v>1255</v>
      </c>
      <c r="K2497" t="s">
        <v>1255</v>
      </c>
      <c r="L2497" t="s">
        <v>1255</v>
      </c>
      <c r="M2497" t="s">
        <v>1255</v>
      </c>
      <c r="N2497" t="s">
        <v>1255</v>
      </c>
      <c r="O2497" t="s">
        <v>1255</v>
      </c>
      <c r="P2497" t="s">
        <v>1255</v>
      </c>
    </row>
    <row r="2498" spans="1:16">
      <c r="A2498" t="s">
        <v>1255</v>
      </c>
      <c r="B2498" t="s">
        <v>1255</v>
      </c>
      <c r="C2498" t="s">
        <v>13397</v>
      </c>
      <c r="D2498" t="s">
        <v>13398</v>
      </c>
      <c r="E2498" t="s">
        <v>9797</v>
      </c>
      <c r="F2498" t="s">
        <v>1255</v>
      </c>
      <c r="G2498" t="s">
        <v>1255</v>
      </c>
      <c r="H2498" t="s">
        <v>13232</v>
      </c>
      <c r="I2498" t="s">
        <v>1255</v>
      </c>
      <c r="J2498" t="s">
        <v>1255</v>
      </c>
      <c r="K2498" t="s">
        <v>1255</v>
      </c>
      <c r="L2498" t="s">
        <v>1255</v>
      </c>
      <c r="M2498" t="s">
        <v>1255</v>
      </c>
      <c r="N2498" t="s">
        <v>1255</v>
      </c>
      <c r="O2498" t="s">
        <v>1255</v>
      </c>
      <c r="P2498" t="s">
        <v>1255</v>
      </c>
    </row>
    <row r="2499" spans="1:16">
      <c r="A2499" t="s">
        <v>1255</v>
      </c>
      <c r="B2499" t="s">
        <v>1255</v>
      </c>
      <c r="C2499" t="s">
        <v>13397</v>
      </c>
      <c r="D2499" t="s">
        <v>13399</v>
      </c>
      <c r="E2499" t="s">
        <v>10721</v>
      </c>
      <c r="F2499" t="s">
        <v>1255</v>
      </c>
      <c r="G2499" t="s">
        <v>1255</v>
      </c>
      <c r="H2499" t="s">
        <v>7609</v>
      </c>
      <c r="I2499" t="s">
        <v>1255</v>
      </c>
      <c r="J2499" t="s">
        <v>1255</v>
      </c>
      <c r="K2499" t="s">
        <v>1255</v>
      </c>
      <c r="L2499" t="s">
        <v>1255</v>
      </c>
      <c r="M2499" t="s">
        <v>1255</v>
      </c>
      <c r="N2499" t="s">
        <v>1255</v>
      </c>
      <c r="O2499" t="s">
        <v>1255</v>
      </c>
      <c r="P2499" t="s">
        <v>1255</v>
      </c>
    </row>
    <row r="2500" spans="1:16">
      <c r="A2500" t="s">
        <v>1255</v>
      </c>
      <c r="B2500" t="s">
        <v>1255</v>
      </c>
      <c r="C2500" t="s">
        <v>13397</v>
      </c>
      <c r="D2500" t="s">
        <v>13400</v>
      </c>
      <c r="E2500" t="s">
        <v>9737</v>
      </c>
      <c r="F2500" t="s">
        <v>1255</v>
      </c>
      <c r="G2500" t="s">
        <v>1255</v>
      </c>
      <c r="H2500" t="s">
        <v>6354</v>
      </c>
      <c r="I2500" t="s">
        <v>1255</v>
      </c>
      <c r="J2500" t="s">
        <v>1255</v>
      </c>
      <c r="K2500" t="s">
        <v>1255</v>
      </c>
      <c r="L2500" t="s">
        <v>1255</v>
      </c>
      <c r="M2500" t="s">
        <v>1255</v>
      </c>
      <c r="N2500" t="s">
        <v>1255</v>
      </c>
      <c r="O2500" t="s">
        <v>1255</v>
      </c>
      <c r="P2500" t="s">
        <v>1255</v>
      </c>
    </row>
    <row r="2501" spans="1:16">
      <c r="A2501" t="s">
        <v>1255</v>
      </c>
      <c r="B2501" t="s">
        <v>1255</v>
      </c>
      <c r="C2501" t="s">
        <v>13401</v>
      </c>
      <c r="D2501" t="s">
        <v>13402</v>
      </c>
      <c r="E2501" t="s">
        <v>10608</v>
      </c>
      <c r="F2501" t="s">
        <v>1255</v>
      </c>
      <c r="G2501" t="s">
        <v>1255</v>
      </c>
      <c r="H2501" t="s">
        <v>13232</v>
      </c>
      <c r="I2501" t="s">
        <v>1255</v>
      </c>
      <c r="J2501" t="s">
        <v>1255</v>
      </c>
      <c r="K2501" t="s">
        <v>1255</v>
      </c>
      <c r="L2501" t="s">
        <v>1255</v>
      </c>
      <c r="M2501" t="s">
        <v>1255</v>
      </c>
      <c r="N2501" t="s">
        <v>1255</v>
      </c>
      <c r="O2501" t="s">
        <v>1255</v>
      </c>
      <c r="P2501" t="s">
        <v>1255</v>
      </c>
    </row>
    <row r="2502" spans="1:16">
      <c r="A2502" t="s">
        <v>1255</v>
      </c>
      <c r="B2502" t="s">
        <v>1255</v>
      </c>
      <c r="C2502" t="s">
        <v>13401</v>
      </c>
      <c r="D2502" t="s">
        <v>13403</v>
      </c>
      <c r="E2502" t="s">
        <v>13288</v>
      </c>
      <c r="F2502" t="s">
        <v>1255</v>
      </c>
      <c r="G2502" t="s">
        <v>1255</v>
      </c>
      <c r="H2502" t="s">
        <v>13232</v>
      </c>
      <c r="I2502" t="s">
        <v>1255</v>
      </c>
      <c r="J2502" t="s">
        <v>1255</v>
      </c>
      <c r="K2502" t="s">
        <v>1255</v>
      </c>
      <c r="L2502" t="s">
        <v>1255</v>
      </c>
      <c r="M2502" t="s">
        <v>1255</v>
      </c>
      <c r="N2502" t="s">
        <v>1255</v>
      </c>
      <c r="O2502" t="s">
        <v>1255</v>
      </c>
      <c r="P2502" t="s">
        <v>1255</v>
      </c>
    </row>
    <row r="2503" spans="1:16">
      <c r="A2503" t="s">
        <v>1255</v>
      </c>
      <c r="B2503" t="s">
        <v>1255</v>
      </c>
      <c r="C2503" t="s">
        <v>13401</v>
      </c>
      <c r="D2503" t="s">
        <v>13404</v>
      </c>
      <c r="E2503" t="s">
        <v>10003</v>
      </c>
      <c r="F2503" t="s">
        <v>1255</v>
      </c>
      <c r="G2503" t="s">
        <v>1255</v>
      </c>
      <c r="H2503" t="s">
        <v>13232</v>
      </c>
      <c r="I2503" t="s">
        <v>1255</v>
      </c>
      <c r="J2503" t="s">
        <v>1255</v>
      </c>
      <c r="K2503" t="s">
        <v>1255</v>
      </c>
      <c r="L2503" t="s">
        <v>1255</v>
      </c>
      <c r="M2503" t="s">
        <v>1255</v>
      </c>
      <c r="N2503" t="s">
        <v>1255</v>
      </c>
      <c r="O2503" t="s">
        <v>1255</v>
      </c>
      <c r="P2503" t="s">
        <v>1255</v>
      </c>
    </row>
    <row r="2504" spans="1:16">
      <c r="A2504" t="s">
        <v>1255</v>
      </c>
      <c r="B2504" t="s">
        <v>1255</v>
      </c>
      <c r="C2504" t="s">
        <v>13405</v>
      </c>
      <c r="D2504" t="s">
        <v>13406</v>
      </c>
      <c r="E2504" t="s">
        <v>13407</v>
      </c>
      <c r="F2504" t="s">
        <v>1255</v>
      </c>
      <c r="G2504" t="s">
        <v>1255</v>
      </c>
      <c r="H2504" t="s">
        <v>7609</v>
      </c>
      <c r="I2504" t="s">
        <v>1255</v>
      </c>
      <c r="J2504" t="s">
        <v>1255</v>
      </c>
      <c r="K2504" t="s">
        <v>1255</v>
      </c>
      <c r="L2504" t="s">
        <v>1255</v>
      </c>
      <c r="M2504" t="s">
        <v>1255</v>
      </c>
      <c r="N2504" t="s">
        <v>1255</v>
      </c>
      <c r="O2504" t="s">
        <v>1255</v>
      </c>
      <c r="P2504" t="s">
        <v>1255</v>
      </c>
    </row>
    <row r="2505" spans="1:16">
      <c r="A2505" t="s">
        <v>1255</v>
      </c>
      <c r="B2505" t="s">
        <v>1255</v>
      </c>
      <c r="C2505" t="s">
        <v>13405</v>
      </c>
      <c r="D2505" t="s">
        <v>13408</v>
      </c>
      <c r="E2505" t="s">
        <v>10003</v>
      </c>
      <c r="F2505" t="s">
        <v>1255</v>
      </c>
      <c r="G2505" t="s">
        <v>1255</v>
      </c>
      <c r="H2505" t="s">
        <v>13232</v>
      </c>
      <c r="I2505" t="s">
        <v>1255</v>
      </c>
      <c r="J2505" t="s">
        <v>1255</v>
      </c>
      <c r="K2505" t="s">
        <v>1255</v>
      </c>
      <c r="L2505" t="s">
        <v>1255</v>
      </c>
      <c r="M2505" t="s">
        <v>1255</v>
      </c>
      <c r="N2505" t="s">
        <v>1255</v>
      </c>
      <c r="O2505" t="s">
        <v>1255</v>
      </c>
      <c r="P2505" t="s">
        <v>1255</v>
      </c>
    </row>
    <row r="2506" spans="1:16">
      <c r="A2506" t="s">
        <v>1255</v>
      </c>
      <c r="B2506" t="s">
        <v>1255</v>
      </c>
      <c r="C2506" t="s">
        <v>13405</v>
      </c>
      <c r="D2506" t="s">
        <v>13406</v>
      </c>
      <c r="E2506" t="s">
        <v>12700</v>
      </c>
      <c r="F2506" t="s">
        <v>1255</v>
      </c>
      <c r="G2506" t="s">
        <v>1255</v>
      </c>
      <c r="H2506" t="s">
        <v>7609</v>
      </c>
      <c r="I2506" t="s">
        <v>1255</v>
      </c>
      <c r="J2506" t="s">
        <v>1255</v>
      </c>
      <c r="K2506" t="s">
        <v>1255</v>
      </c>
      <c r="L2506" t="s">
        <v>1255</v>
      </c>
      <c r="M2506" t="s">
        <v>1255</v>
      </c>
      <c r="N2506" t="s">
        <v>1255</v>
      </c>
      <c r="O2506" t="s">
        <v>1255</v>
      </c>
      <c r="P2506" t="s">
        <v>1255</v>
      </c>
    </row>
    <row r="2507" spans="1:16">
      <c r="A2507" t="s">
        <v>1255</v>
      </c>
      <c r="B2507" t="s">
        <v>1255</v>
      </c>
      <c r="C2507" t="s">
        <v>13401</v>
      </c>
      <c r="D2507" t="s">
        <v>13409</v>
      </c>
      <c r="E2507" t="s">
        <v>9740</v>
      </c>
      <c r="F2507" t="s">
        <v>1255</v>
      </c>
      <c r="G2507" t="s">
        <v>1255</v>
      </c>
      <c r="H2507" t="s">
        <v>7609</v>
      </c>
      <c r="I2507" t="s">
        <v>1255</v>
      </c>
      <c r="J2507" t="s">
        <v>1255</v>
      </c>
      <c r="K2507" t="s">
        <v>1255</v>
      </c>
      <c r="L2507" t="s">
        <v>1255</v>
      </c>
      <c r="M2507" t="s">
        <v>1255</v>
      </c>
      <c r="N2507" t="s">
        <v>1255</v>
      </c>
      <c r="O2507" t="s">
        <v>1255</v>
      </c>
      <c r="P2507" t="s">
        <v>1255</v>
      </c>
    </row>
    <row r="2508" spans="1:16">
      <c r="A2508" t="s">
        <v>1255</v>
      </c>
      <c r="B2508" t="s">
        <v>1255</v>
      </c>
      <c r="C2508" t="s">
        <v>13401</v>
      </c>
      <c r="D2508" t="s">
        <v>13410</v>
      </c>
      <c r="E2508" t="s">
        <v>9813</v>
      </c>
      <c r="F2508" t="s">
        <v>1255</v>
      </c>
      <c r="G2508" t="s">
        <v>1255</v>
      </c>
      <c r="H2508" t="s">
        <v>7609</v>
      </c>
      <c r="I2508" t="s">
        <v>1255</v>
      </c>
      <c r="J2508" t="s">
        <v>1255</v>
      </c>
      <c r="K2508" t="s">
        <v>1255</v>
      </c>
      <c r="L2508" t="s">
        <v>1255</v>
      </c>
      <c r="M2508" t="s">
        <v>1255</v>
      </c>
      <c r="N2508" t="s">
        <v>1255</v>
      </c>
      <c r="O2508" t="s">
        <v>1255</v>
      </c>
      <c r="P2508" t="s">
        <v>1255</v>
      </c>
    </row>
    <row r="2509" spans="1:16">
      <c r="A2509" t="s">
        <v>1255</v>
      </c>
      <c r="B2509" t="s">
        <v>1255</v>
      </c>
      <c r="C2509" t="s">
        <v>13405</v>
      </c>
      <c r="D2509" t="s">
        <v>13411</v>
      </c>
      <c r="E2509" t="s">
        <v>9813</v>
      </c>
      <c r="F2509" t="s">
        <v>1255</v>
      </c>
      <c r="G2509" t="s">
        <v>1255</v>
      </c>
      <c r="H2509" t="s">
        <v>13232</v>
      </c>
      <c r="I2509" t="s">
        <v>1255</v>
      </c>
      <c r="J2509" t="s">
        <v>1255</v>
      </c>
      <c r="K2509" t="s">
        <v>1255</v>
      </c>
      <c r="L2509" t="s">
        <v>1255</v>
      </c>
      <c r="M2509" t="s">
        <v>1255</v>
      </c>
      <c r="N2509" t="s">
        <v>1255</v>
      </c>
      <c r="O2509" t="s">
        <v>1255</v>
      </c>
      <c r="P2509" t="s">
        <v>1255</v>
      </c>
    </row>
    <row r="2510" spans="1:16">
      <c r="A2510" t="s">
        <v>1255</v>
      </c>
      <c r="B2510" t="s">
        <v>1255</v>
      </c>
      <c r="C2510" t="s">
        <v>13412</v>
      </c>
      <c r="D2510" t="s">
        <v>13413</v>
      </c>
      <c r="E2510" t="s">
        <v>9646</v>
      </c>
      <c r="F2510" t="s">
        <v>9668</v>
      </c>
      <c r="G2510" t="s">
        <v>1255</v>
      </c>
      <c r="H2510" t="s">
        <v>13414</v>
      </c>
      <c r="I2510" t="s">
        <v>1255</v>
      </c>
      <c r="J2510" t="s">
        <v>1255</v>
      </c>
      <c r="K2510" t="s">
        <v>1255</v>
      </c>
      <c r="L2510" t="s">
        <v>1255</v>
      </c>
      <c r="M2510" t="s">
        <v>1255</v>
      </c>
      <c r="N2510" t="s">
        <v>1255</v>
      </c>
      <c r="O2510" t="s">
        <v>1255</v>
      </c>
      <c r="P2510" t="s">
        <v>1255</v>
      </c>
    </row>
    <row r="2511" spans="1:16">
      <c r="A2511" t="s">
        <v>1255</v>
      </c>
      <c r="B2511" t="s">
        <v>1255</v>
      </c>
      <c r="C2511" t="s">
        <v>13412</v>
      </c>
      <c r="D2511" t="s">
        <v>13415</v>
      </c>
      <c r="E2511" t="s">
        <v>9874</v>
      </c>
      <c r="F2511" t="s">
        <v>9646</v>
      </c>
      <c r="G2511" t="s">
        <v>1255</v>
      </c>
      <c r="H2511" t="s">
        <v>13250</v>
      </c>
      <c r="I2511" t="s">
        <v>1255</v>
      </c>
      <c r="J2511" t="s">
        <v>1255</v>
      </c>
      <c r="K2511" t="s">
        <v>1255</v>
      </c>
      <c r="L2511" t="s">
        <v>1255</v>
      </c>
      <c r="M2511" t="s">
        <v>1255</v>
      </c>
      <c r="N2511" t="s">
        <v>1255</v>
      </c>
      <c r="O2511" t="s">
        <v>1255</v>
      </c>
      <c r="P2511" t="s">
        <v>1255</v>
      </c>
    </row>
    <row r="2512" spans="1:16">
      <c r="A2512" t="s">
        <v>1255</v>
      </c>
      <c r="B2512" t="s">
        <v>1255</v>
      </c>
      <c r="C2512" t="s">
        <v>13412</v>
      </c>
      <c r="D2512" t="s">
        <v>13416</v>
      </c>
      <c r="E2512" t="s">
        <v>9740</v>
      </c>
      <c r="F2512" t="s">
        <v>1255</v>
      </c>
      <c r="G2512" t="s">
        <v>1255</v>
      </c>
      <c r="H2512" t="s">
        <v>13232</v>
      </c>
      <c r="I2512" t="s">
        <v>1255</v>
      </c>
      <c r="J2512" t="s">
        <v>1255</v>
      </c>
      <c r="K2512" t="s">
        <v>1255</v>
      </c>
      <c r="L2512" t="s">
        <v>1255</v>
      </c>
      <c r="M2512" t="s">
        <v>1255</v>
      </c>
      <c r="N2512" t="s">
        <v>1255</v>
      </c>
      <c r="O2512" t="s">
        <v>1255</v>
      </c>
      <c r="P2512" t="s">
        <v>1255</v>
      </c>
    </row>
    <row r="2513" spans="1:16">
      <c r="A2513" t="s">
        <v>1255</v>
      </c>
      <c r="B2513" t="s">
        <v>1255</v>
      </c>
      <c r="C2513" t="s">
        <v>13417</v>
      </c>
      <c r="D2513" t="s">
        <v>13418</v>
      </c>
      <c r="E2513" t="s">
        <v>11915</v>
      </c>
      <c r="F2513" t="s">
        <v>1255</v>
      </c>
      <c r="G2513" t="s">
        <v>1255</v>
      </c>
      <c r="H2513" t="s">
        <v>13232</v>
      </c>
      <c r="I2513" t="s">
        <v>1255</v>
      </c>
      <c r="J2513" t="s">
        <v>1255</v>
      </c>
      <c r="K2513" t="s">
        <v>1255</v>
      </c>
      <c r="L2513" t="s">
        <v>1255</v>
      </c>
      <c r="M2513" t="s">
        <v>1255</v>
      </c>
      <c r="N2513" t="s">
        <v>1255</v>
      </c>
      <c r="O2513" t="s">
        <v>1255</v>
      </c>
      <c r="P2513" t="s">
        <v>1255</v>
      </c>
    </row>
    <row r="2514" spans="1:16">
      <c r="A2514" t="s">
        <v>1255</v>
      </c>
      <c r="B2514" t="s">
        <v>1255</v>
      </c>
      <c r="C2514" t="s">
        <v>13417</v>
      </c>
      <c r="D2514" t="s">
        <v>13419</v>
      </c>
      <c r="E2514" t="s">
        <v>9646</v>
      </c>
      <c r="F2514" t="s">
        <v>10078</v>
      </c>
      <c r="G2514" t="s">
        <v>1255</v>
      </c>
      <c r="H2514" t="s">
        <v>13328</v>
      </c>
      <c r="I2514" t="s">
        <v>1255</v>
      </c>
      <c r="J2514" t="s">
        <v>1255</v>
      </c>
      <c r="K2514" t="s">
        <v>1255</v>
      </c>
      <c r="L2514" t="s">
        <v>1255</v>
      </c>
      <c r="M2514" t="s">
        <v>1255</v>
      </c>
      <c r="N2514" t="s">
        <v>1255</v>
      </c>
      <c r="O2514" t="s">
        <v>1255</v>
      </c>
      <c r="P2514" t="s">
        <v>1255</v>
      </c>
    </row>
    <row r="2515" spans="1:16">
      <c r="A2515" t="s">
        <v>1255</v>
      </c>
      <c r="B2515" t="s">
        <v>1255</v>
      </c>
      <c r="C2515" t="s">
        <v>13417</v>
      </c>
      <c r="D2515" t="s">
        <v>13420</v>
      </c>
      <c r="E2515" t="s">
        <v>9646</v>
      </c>
      <c r="F2515" t="s">
        <v>10076</v>
      </c>
      <c r="G2515" t="s">
        <v>1255</v>
      </c>
      <c r="H2515" t="s">
        <v>13330</v>
      </c>
      <c r="I2515" t="s">
        <v>1255</v>
      </c>
      <c r="J2515" t="s">
        <v>1255</v>
      </c>
      <c r="K2515" t="s">
        <v>1255</v>
      </c>
      <c r="L2515" t="s">
        <v>1255</v>
      </c>
      <c r="M2515" t="s">
        <v>1255</v>
      </c>
      <c r="N2515" t="s">
        <v>1255</v>
      </c>
      <c r="O2515" t="s">
        <v>1255</v>
      </c>
      <c r="P2515" t="s">
        <v>1255</v>
      </c>
    </row>
    <row r="2516" spans="1:16">
      <c r="A2516" t="s">
        <v>1255</v>
      </c>
      <c r="B2516" t="s">
        <v>1255</v>
      </c>
      <c r="C2516" t="s">
        <v>13417</v>
      </c>
      <c r="D2516" t="s">
        <v>13421</v>
      </c>
      <c r="E2516" t="s">
        <v>9730</v>
      </c>
      <c r="F2516" t="s">
        <v>9646</v>
      </c>
      <c r="G2516" t="s">
        <v>1255</v>
      </c>
      <c r="H2516" t="s">
        <v>1255</v>
      </c>
      <c r="I2516" t="s">
        <v>1255</v>
      </c>
      <c r="J2516" t="s">
        <v>1255</v>
      </c>
      <c r="K2516" t="s">
        <v>1255</v>
      </c>
      <c r="L2516" t="s">
        <v>1255</v>
      </c>
      <c r="M2516" t="s">
        <v>1255</v>
      </c>
      <c r="N2516" t="s">
        <v>1255</v>
      </c>
      <c r="O2516" t="s">
        <v>1255</v>
      </c>
      <c r="P2516" t="s">
        <v>1255</v>
      </c>
    </row>
    <row r="2517" spans="1:16">
      <c r="A2517" t="s">
        <v>1255</v>
      </c>
      <c r="B2517" t="s">
        <v>1255</v>
      </c>
      <c r="C2517" t="s">
        <v>13422</v>
      </c>
      <c r="D2517" t="s">
        <v>13423</v>
      </c>
      <c r="E2517" t="s">
        <v>12494</v>
      </c>
      <c r="F2517" t="s">
        <v>9646</v>
      </c>
      <c r="G2517" t="s">
        <v>1255</v>
      </c>
      <c r="H2517" t="s">
        <v>13232</v>
      </c>
      <c r="I2517" t="s">
        <v>1255</v>
      </c>
      <c r="J2517" t="s">
        <v>1255</v>
      </c>
      <c r="K2517" t="s">
        <v>1255</v>
      </c>
      <c r="L2517" t="s">
        <v>1255</v>
      </c>
      <c r="M2517" t="s">
        <v>1255</v>
      </c>
      <c r="N2517" t="s">
        <v>1255</v>
      </c>
      <c r="O2517" t="s">
        <v>1255</v>
      </c>
      <c r="P2517" t="s">
        <v>1255</v>
      </c>
    </row>
    <row r="2518" spans="1:16">
      <c r="A2518" t="s">
        <v>1255</v>
      </c>
      <c r="B2518" t="s">
        <v>1255</v>
      </c>
      <c r="C2518" t="s">
        <v>13422</v>
      </c>
      <c r="D2518" t="s">
        <v>13424</v>
      </c>
      <c r="E2518" t="s">
        <v>9646</v>
      </c>
      <c r="F2518" t="s">
        <v>13425</v>
      </c>
      <c r="G2518" t="s">
        <v>1255</v>
      </c>
      <c r="H2518" t="s">
        <v>13227</v>
      </c>
      <c r="I2518" t="s">
        <v>1255</v>
      </c>
      <c r="J2518" t="s">
        <v>1255</v>
      </c>
      <c r="K2518" t="s">
        <v>1255</v>
      </c>
      <c r="L2518" t="s">
        <v>1255</v>
      </c>
      <c r="M2518" t="s">
        <v>1255</v>
      </c>
      <c r="N2518" t="s">
        <v>1255</v>
      </c>
      <c r="O2518" t="s">
        <v>1255</v>
      </c>
      <c r="P2518" t="s">
        <v>1255</v>
      </c>
    </row>
    <row r="2519" spans="1:16">
      <c r="A2519" t="s">
        <v>1255</v>
      </c>
      <c r="B2519" t="s">
        <v>1255</v>
      </c>
      <c r="C2519" t="s">
        <v>13422</v>
      </c>
      <c r="D2519" t="s">
        <v>13426</v>
      </c>
      <c r="E2519" t="s">
        <v>13427</v>
      </c>
      <c r="F2519" t="s">
        <v>9646</v>
      </c>
      <c r="G2519" t="s">
        <v>1255</v>
      </c>
      <c r="H2519" t="s">
        <v>7609</v>
      </c>
      <c r="I2519" t="s">
        <v>1255</v>
      </c>
      <c r="J2519" t="s">
        <v>1255</v>
      </c>
      <c r="K2519" t="s">
        <v>1255</v>
      </c>
      <c r="L2519" t="s">
        <v>1255</v>
      </c>
      <c r="M2519" t="s">
        <v>1255</v>
      </c>
      <c r="N2519" t="s">
        <v>1255</v>
      </c>
      <c r="O2519" t="s">
        <v>1255</v>
      </c>
      <c r="P2519" t="s">
        <v>1255</v>
      </c>
    </row>
    <row r="2520" spans="1:16">
      <c r="A2520" t="s">
        <v>1255</v>
      </c>
      <c r="B2520" t="s">
        <v>1255</v>
      </c>
      <c r="C2520" t="s">
        <v>13422</v>
      </c>
      <c r="D2520" t="s">
        <v>13428</v>
      </c>
      <c r="E2520" t="s">
        <v>9646</v>
      </c>
      <c r="F2520" t="s">
        <v>13429</v>
      </c>
      <c r="G2520" t="s">
        <v>1255</v>
      </c>
      <c r="H2520" t="s">
        <v>7609</v>
      </c>
      <c r="I2520" t="s">
        <v>1255</v>
      </c>
      <c r="J2520" t="s">
        <v>1255</v>
      </c>
      <c r="K2520" t="s">
        <v>1255</v>
      </c>
      <c r="L2520" t="s">
        <v>1255</v>
      </c>
      <c r="M2520" t="s">
        <v>1255</v>
      </c>
      <c r="N2520" t="s">
        <v>1255</v>
      </c>
      <c r="O2520" t="s">
        <v>1255</v>
      </c>
      <c r="P2520" t="s">
        <v>1255</v>
      </c>
    </row>
    <row r="2521" spans="1:16">
      <c r="A2521" t="s">
        <v>1255</v>
      </c>
      <c r="B2521" t="s">
        <v>1255</v>
      </c>
      <c r="C2521" t="s">
        <v>13422</v>
      </c>
      <c r="D2521" t="s">
        <v>13430</v>
      </c>
      <c r="E2521" t="s">
        <v>12679</v>
      </c>
      <c r="F2521" t="s">
        <v>1255</v>
      </c>
      <c r="G2521" t="s">
        <v>1255</v>
      </c>
      <c r="H2521" t="s">
        <v>13232</v>
      </c>
      <c r="I2521" t="s">
        <v>1255</v>
      </c>
      <c r="J2521" t="s">
        <v>1255</v>
      </c>
      <c r="K2521" t="s">
        <v>1255</v>
      </c>
      <c r="L2521" t="s">
        <v>1255</v>
      </c>
      <c r="M2521" t="s">
        <v>1255</v>
      </c>
      <c r="N2521" t="s">
        <v>1255</v>
      </c>
      <c r="O2521" t="s">
        <v>1255</v>
      </c>
      <c r="P2521" t="s">
        <v>1255</v>
      </c>
    </row>
    <row r="2522" spans="1:16">
      <c r="A2522" t="s">
        <v>1255</v>
      </c>
      <c r="B2522" t="s">
        <v>1255</v>
      </c>
      <c r="C2522" t="s">
        <v>13431</v>
      </c>
      <c r="D2522" t="s">
        <v>13432</v>
      </c>
      <c r="E2522" t="s">
        <v>9645</v>
      </c>
      <c r="F2522" t="s">
        <v>9646</v>
      </c>
      <c r="G2522" t="s">
        <v>1255</v>
      </c>
      <c r="H2522" t="s">
        <v>13232</v>
      </c>
      <c r="I2522" t="s">
        <v>1255</v>
      </c>
      <c r="J2522" t="s">
        <v>1255</v>
      </c>
      <c r="K2522" t="s">
        <v>1255</v>
      </c>
      <c r="L2522" t="s">
        <v>1255</v>
      </c>
      <c r="M2522" t="s">
        <v>1255</v>
      </c>
      <c r="N2522" t="s">
        <v>1255</v>
      </c>
      <c r="O2522" t="s">
        <v>1255</v>
      </c>
      <c r="P2522" t="s">
        <v>1255</v>
      </c>
    </row>
    <row r="2523" spans="1:16">
      <c r="A2523" t="s">
        <v>1255</v>
      </c>
      <c r="B2523" t="s">
        <v>1255</v>
      </c>
      <c r="C2523" t="s">
        <v>13431</v>
      </c>
      <c r="D2523" t="s">
        <v>13433</v>
      </c>
      <c r="E2523" t="s">
        <v>11915</v>
      </c>
      <c r="F2523" t="s">
        <v>9646</v>
      </c>
      <c r="G2523" t="s">
        <v>1255</v>
      </c>
      <c r="H2523" t="s">
        <v>13232</v>
      </c>
      <c r="I2523" t="s">
        <v>1255</v>
      </c>
      <c r="J2523" t="s">
        <v>1255</v>
      </c>
      <c r="K2523" t="s">
        <v>1255</v>
      </c>
      <c r="L2523" t="s">
        <v>1255</v>
      </c>
      <c r="M2523" t="s">
        <v>1255</v>
      </c>
      <c r="N2523" t="s">
        <v>1255</v>
      </c>
      <c r="O2523" t="s">
        <v>1255</v>
      </c>
      <c r="P2523" t="s">
        <v>1255</v>
      </c>
    </row>
    <row r="2524" spans="1:16">
      <c r="A2524" t="s">
        <v>1255</v>
      </c>
      <c r="B2524" t="s">
        <v>1255</v>
      </c>
      <c r="C2524" t="s">
        <v>13431</v>
      </c>
      <c r="D2524" t="s">
        <v>13434</v>
      </c>
      <c r="E2524" t="s">
        <v>9828</v>
      </c>
      <c r="F2524" t="s">
        <v>9646</v>
      </c>
      <c r="G2524" t="s">
        <v>1255</v>
      </c>
      <c r="H2524" t="s">
        <v>13232</v>
      </c>
      <c r="I2524" t="s">
        <v>1255</v>
      </c>
      <c r="J2524" t="s">
        <v>1255</v>
      </c>
      <c r="K2524" t="s">
        <v>1255</v>
      </c>
      <c r="L2524" t="s">
        <v>1255</v>
      </c>
      <c r="M2524" t="s">
        <v>1255</v>
      </c>
      <c r="N2524" t="s">
        <v>1255</v>
      </c>
      <c r="O2524" t="s">
        <v>1255</v>
      </c>
      <c r="P2524" t="s">
        <v>1255</v>
      </c>
    </row>
    <row r="2525" spans="1:16">
      <c r="A2525" t="s">
        <v>1255</v>
      </c>
      <c r="B2525" t="s">
        <v>1255</v>
      </c>
      <c r="C2525" t="s">
        <v>13431</v>
      </c>
      <c r="D2525" t="s">
        <v>13435</v>
      </c>
      <c r="E2525" t="s">
        <v>13032</v>
      </c>
      <c r="F2525" t="s">
        <v>9646</v>
      </c>
      <c r="G2525" t="s">
        <v>1255</v>
      </c>
      <c r="H2525" t="s">
        <v>13232</v>
      </c>
      <c r="I2525" t="s">
        <v>1255</v>
      </c>
      <c r="J2525" t="s">
        <v>1255</v>
      </c>
      <c r="K2525" t="s">
        <v>1255</v>
      </c>
      <c r="L2525" t="s">
        <v>1255</v>
      </c>
      <c r="M2525" t="s">
        <v>1255</v>
      </c>
      <c r="N2525" t="s">
        <v>1255</v>
      </c>
      <c r="O2525" t="s">
        <v>1255</v>
      </c>
      <c r="P2525" t="s">
        <v>1255</v>
      </c>
    </row>
    <row r="2526" spans="1:16">
      <c r="A2526" t="s">
        <v>1255</v>
      </c>
      <c r="B2526" t="s">
        <v>1255</v>
      </c>
      <c r="C2526" t="s">
        <v>13431</v>
      </c>
      <c r="D2526" t="s">
        <v>13436</v>
      </c>
      <c r="E2526" t="s">
        <v>9684</v>
      </c>
      <c r="F2526" t="s">
        <v>9646</v>
      </c>
      <c r="G2526" t="s">
        <v>1255</v>
      </c>
      <c r="H2526" t="s">
        <v>13232</v>
      </c>
      <c r="I2526" t="s">
        <v>1255</v>
      </c>
      <c r="J2526" t="s">
        <v>1255</v>
      </c>
      <c r="K2526" t="s">
        <v>1255</v>
      </c>
      <c r="L2526" t="s">
        <v>1255</v>
      </c>
      <c r="M2526" t="s">
        <v>1255</v>
      </c>
      <c r="N2526" t="s">
        <v>1255</v>
      </c>
      <c r="O2526" t="s">
        <v>1255</v>
      </c>
      <c r="P2526" t="s">
        <v>1255</v>
      </c>
    </row>
    <row r="2527" spans="1:16">
      <c r="A2527" t="s">
        <v>1255</v>
      </c>
      <c r="B2527" t="s">
        <v>1255</v>
      </c>
      <c r="C2527" t="s">
        <v>13431</v>
      </c>
      <c r="D2527" t="s">
        <v>13437</v>
      </c>
      <c r="E2527" t="s">
        <v>13438</v>
      </c>
      <c r="F2527" t="s">
        <v>1255</v>
      </c>
      <c r="G2527" t="s">
        <v>1255</v>
      </c>
      <c r="H2527" t="s">
        <v>7609</v>
      </c>
      <c r="I2527" t="s">
        <v>1255</v>
      </c>
      <c r="J2527" t="s">
        <v>1255</v>
      </c>
      <c r="K2527" t="s">
        <v>1255</v>
      </c>
      <c r="L2527" t="s">
        <v>1255</v>
      </c>
      <c r="M2527" t="s">
        <v>1255</v>
      </c>
      <c r="N2527" t="s">
        <v>1255</v>
      </c>
      <c r="O2527" t="s">
        <v>1255</v>
      </c>
      <c r="P2527" t="s">
        <v>1255</v>
      </c>
    </row>
    <row r="2528" spans="1:16">
      <c r="A2528" t="s">
        <v>1255</v>
      </c>
      <c r="B2528" t="s">
        <v>1255</v>
      </c>
      <c r="C2528" t="s">
        <v>13439</v>
      </c>
      <c r="D2528" t="s">
        <v>13440</v>
      </c>
      <c r="E2528" t="s">
        <v>13441</v>
      </c>
      <c r="F2528" t="s">
        <v>1255</v>
      </c>
      <c r="G2528" t="s">
        <v>1255</v>
      </c>
      <c r="H2528" t="s">
        <v>13232</v>
      </c>
      <c r="I2528" t="s">
        <v>1255</v>
      </c>
      <c r="J2528" t="s">
        <v>1255</v>
      </c>
      <c r="K2528" t="s">
        <v>1255</v>
      </c>
      <c r="L2528" t="s">
        <v>1255</v>
      </c>
      <c r="M2528" t="s">
        <v>1255</v>
      </c>
      <c r="N2528" t="s">
        <v>1255</v>
      </c>
      <c r="O2528" t="s">
        <v>1255</v>
      </c>
      <c r="P2528" t="s">
        <v>1255</v>
      </c>
    </row>
    <row r="2529" spans="1:16">
      <c r="A2529" t="s">
        <v>1255</v>
      </c>
      <c r="B2529" t="s">
        <v>1255</v>
      </c>
      <c r="C2529" t="s">
        <v>13439</v>
      </c>
      <c r="D2529" t="s">
        <v>13442</v>
      </c>
      <c r="E2529" t="s">
        <v>9730</v>
      </c>
      <c r="F2529" t="s">
        <v>1255</v>
      </c>
      <c r="G2529" t="s">
        <v>1255</v>
      </c>
      <c r="H2529" t="s">
        <v>13232</v>
      </c>
      <c r="I2529" t="s">
        <v>1255</v>
      </c>
      <c r="J2529" t="s">
        <v>1255</v>
      </c>
      <c r="K2529" t="s">
        <v>1255</v>
      </c>
      <c r="L2529" t="s">
        <v>1255</v>
      </c>
      <c r="M2529" t="s">
        <v>1255</v>
      </c>
      <c r="N2529" t="s">
        <v>1255</v>
      </c>
      <c r="O2529" t="s">
        <v>1255</v>
      </c>
      <c r="P2529" t="s">
        <v>1255</v>
      </c>
    </row>
    <row r="2530" spans="1:16">
      <c r="A2530" t="s">
        <v>1255</v>
      </c>
      <c r="B2530" t="s">
        <v>1255</v>
      </c>
      <c r="C2530" t="s">
        <v>13439</v>
      </c>
      <c r="D2530" t="s">
        <v>13443</v>
      </c>
      <c r="E2530" t="s">
        <v>9645</v>
      </c>
      <c r="F2530" t="s">
        <v>9646</v>
      </c>
      <c r="G2530" t="s">
        <v>1255</v>
      </c>
      <c r="H2530" t="s">
        <v>13232</v>
      </c>
      <c r="I2530" t="s">
        <v>1255</v>
      </c>
      <c r="J2530" t="s">
        <v>1255</v>
      </c>
      <c r="K2530" t="s">
        <v>1255</v>
      </c>
      <c r="L2530" t="s">
        <v>1255</v>
      </c>
      <c r="M2530" t="s">
        <v>1255</v>
      </c>
      <c r="N2530" t="s">
        <v>1255</v>
      </c>
      <c r="O2530" t="s">
        <v>1255</v>
      </c>
      <c r="P2530" t="s">
        <v>1255</v>
      </c>
    </row>
    <row r="2531" spans="1:16">
      <c r="A2531" t="s">
        <v>1255</v>
      </c>
      <c r="B2531" t="s">
        <v>1255</v>
      </c>
      <c r="C2531" t="s">
        <v>13439</v>
      </c>
      <c r="D2531" t="s">
        <v>13444</v>
      </c>
      <c r="E2531" t="s">
        <v>10003</v>
      </c>
      <c r="F2531" t="s">
        <v>1255</v>
      </c>
      <c r="G2531" t="s">
        <v>1255</v>
      </c>
      <c r="H2531" t="s">
        <v>13232</v>
      </c>
      <c r="I2531" t="s">
        <v>1255</v>
      </c>
      <c r="J2531" t="s">
        <v>1255</v>
      </c>
      <c r="K2531" t="s">
        <v>1255</v>
      </c>
      <c r="L2531" t="s">
        <v>1255</v>
      </c>
      <c r="M2531" t="s">
        <v>1255</v>
      </c>
      <c r="N2531" t="s">
        <v>1255</v>
      </c>
      <c r="O2531" t="s">
        <v>1255</v>
      </c>
      <c r="P2531" t="s">
        <v>1255</v>
      </c>
    </row>
    <row r="2532" spans="1:16">
      <c r="A2532" t="s">
        <v>1255</v>
      </c>
      <c r="B2532" t="s">
        <v>1255</v>
      </c>
      <c r="C2532" t="s">
        <v>13445</v>
      </c>
      <c r="D2532" t="s">
        <v>13446</v>
      </c>
      <c r="E2532" t="s">
        <v>11910</v>
      </c>
      <c r="F2532" t="s">
        <v>1255</v>
      </c>
      <c r="G2532" t="s">
        <v>1255</v>
      </c>
      <c r="H2532" t="s">
        <v>13232</v>
      </c>
      <c r="I2532" t="s">
        <v>1255</v>
      </c>
      <c r="J2532" t="s">
        <v>1255</v>
      </c>
      <c r="K2532" t="s">
        <v>1255</v>
      </c>
      <c r="L2532" t="s">
        <v>1255</v>
      </c>
      <c r="M2532" t="s">
        <v>1255</v>
      </c>
      <c r="N2532" t="s">
        <v>1255</v>
      </c>
      <c r="O2532" t="s">
        <v>1255</v>
      </c>
      <c r="P2532" t="s">
        <v>1255</v>
      </c>
    </row>
    <row r="2533" spans="1:16">
      <c r="A2533" t="s">
        <v>1255</v>
      </c>
      <c r="B2533" t="s">
        <v>1255</v>
      </c>
      <c r="C2533" t="s">
        <v>13445</v>
      </c>
      <c r="D2533" t="s">
        <v>13447</v>
      </c>
      <c r="E2533" t="s">
        <v>13448</v>
      </c>
      <c r="F2533" t="s">
        <v>1255</v>
      </c>
      <c r="G2533" t="s">
        <v>1255</v>
      </c>
      <c r="H2533" t="s">
        <v>13232</v>
      </c>
      <c r="I2533" t="s">
        <v>1255</v>
      </c>
      <c r="J2533" t="s">
        <v>1255</v>
      </c>
      <c r="K2533" t="s">
        <v>1255</v>
      </c>
      <c r="L2533" t="s">
        <v>1255</v>
      </c>
      <c r="M2533" t="s">
        <v>1255</v>
      </c>
      <c r="N2533" t="s">
        <v>1255</v>
      </c>
      <c r="O2533" t="s">
        <v>1255</v>
      </c>
      <c r="P2533" t="s">
        <v>1255</v>
      </c>
    </row>
    <row r="2534" spans="1:16">
      <c r="A2534" t="s">
        <v>1255</v>
      </c>
      <c r="B2534" t="s">
        <v>1255</v>
      </c>
      <c r="C2534" t="s">
        <v>13445</v>
      </c>
      <c r="D2534" t="s">
        <v>13449</v>
      </c>
      <c r="E2534" t="s">
        <v>9998</v>
      </c>
      <c r="F2534" t="s">
        <v>1255</v>
      </c>
      <c r="G2534" t="s">
        <v>1255</v>
      </c>
      <c r="H2534" t="s">
        <v>7609</v>
      </c>
      <c r="I2534" t="s">
        <v>1255</v>
      </c>
      <c r="J2534" t="s">
        <v>1255</v>
      </c>
      <c r="K2534" t="s">
        <v>1255</v>
      </c>
      <c r="L2534" t="s">
        <v>1255</v>
      </c>
      <c r="M2534" t="s">
        <v>1255</v>
      </c>
      <c r="N2534" t="s">
        <v>1255</v>
      </c>
      <c r="O2534" t="s">
        <v>1255</v>
      </c>
      <c r="P2534" t="s">
        <v>1255</v>
      </c>
    </row>
    <row r="2535" spans="1:16">
      <c r="A2535" t="s">
        <v>1255</v>
      </c>
      <c r="B2535" t="s">
        <v>1255</v>
      </c>
      <c r="C2535" t="s">
        <v>13445</v>
      </c>
      <c r="D2535" t="s">
        <v>13450</v>
      </c>
      <c r="E2535" t="s">
        <v>13050</v>
      </c>
      <c r="F2535" t="s">
        <v>1255</v>
      </c>
      <c r="G2535" t="s">
        <v>1255</v>
      </c>
      <c r="H2535" t="s">
        <v>13232</v>
      </c>
      <c r="I2535" t="s">
        <v>1255</v>
      </c>
      <c r="J2535" t="s">
        <v>1255</v>
      </c>
      <c r="K2535" t="s">
        <v>1255</v>
      </c>
      <c r="L2535" t="s">
        <v>1255</v>
      </c>
      <c r="M2535" t="s">
        <v>1255</v>
      </c>
      <c r="N2535" t="s">
        <v>1255</v>
      </c>
      <c r="O2535" t="s">
        <v>1255</v>
      </c>
      <c r="P2535" t="s">
        <v>1255</v>
      </c>
    </row>
    <row r="2536" spans="1:16">
      <c r="A2536" t="s">
        <v>1255</v>
      </c>
      <c r="B2536" t="s">
        <v>1255</v>
      </c>
      <c r="C2536" t="s">
        <v>13445</v>
      </c>
      <c r="D2536" t="s">
        <v>13451</v>
      </c>
      <c r="E2536" t="s">
        <v>9730</v>
      </c>
      <c r="F2536" t="s">
        <v>1255</v>
      </c>
      <c r="G2536" t="s">
        <v>1255</v>
      </c>
      <c r="H2536" t="s">
        <v>7609</v>
      </c>
      <c r="I2536" t="s">
        <v>1255</v>
      </c>
      <c r="J2536" t="s">
        <v>1255</v>
      </c>
      <c r="K2536" t="s">
        <v>1255</v>
      </c>
      <c r="L2536" t="s">
        <v>1255</v>
      </c>
      <c r="M2536" t="s">
        <v>1255</v>
      </c>
      <c r="N2536" t="s">
        <v>1255</v>
      </c>
      <c r="O2536" t="s">
        <v>1255</v>
      </c>
      <c r="P2536" t="s">
        <v>1255</v>
      </c>
    </row>
    <row r="2537" spans="1:16">
      <c r="A2537" t="s">
        <v>1255</v>
      </c>
      <c r="B2537" t="s">
        <v>1255</v>
      </c>
      <c r="C2537" t="s">
        <v>13445</v>
      </c>
      <c r="D2537" t="s">
        <v>13452</v>
      </c>
      <c r="E2537" t="s">
        <v>11910</v>
      </c>
      <c r="F2537" t="s">
        <v>1255</v>
      </c>
      <c r="G2537" t="s">
        <v>1255</v>
      </c>
      <c r="H2537" t="s">
        <v>13232</v>
      </c>
      <c r="I2537" t="s">
        <v>1255</v>
      </c>
      <c r="J2537" t="s">
        <v>1255</v>
      </c>
      <c r="K2537" t="s">
        <v>1255</v>
      </c>
      <c r="L2537" t="s">
        <v>1255</v>
      </c>
      <c r="M2537" t="s">
        <v>1255</v>
      </c>
      <c r="N2537" t="s">
        <v>1255</v>
      </c>
      <c r="O2537" t="s">
        <v>1255</v>
      </c>
      <c r="P2537" t="s">
        <v>1255</v>
      </c>
    </row>
    <row r="2538" spans="1:16">
      <c r="A2538" t="s">
        <v>1255</v>
      </c>
      <c r="B2538" t="s">
        <v>1255</v>
      </c>
      <c r="C2538" t="s">
        <v>13445</v>
      </c>
      <c r="D2538" t="s">
        <v>13453</v>
      </c>
      <c r="E2538" t="s">
        <v>9646</v>
      </c>
      <c r="F2538" t="s">
        <v>13454</v>
      </c>
      <c r="G2538" t="s">
        <v>1255</v>
      </c>
      <c r="H2538" t="s">
        <v>13230</v>
      </c>
      <c r="I2538" t="s">
        <v>1255</v>
      </c>
      <c r="J2538" t="s">
        <v>1255</v>
      </c>
      <c r="K2538" t="s">
        <v>1255</v>
      </c>
      <c r="L2538" t="s">
        <v>1255</v>
      </c>
      <c r="M2538" t="s">
        <v>1255</v>
      </c>
      <c r="N2538" t="s">
        <v>1255</v>
      </c>
      <c r="O2538" t="s">
        <v>1255</v>
      </c>
      <c r="P2538" t="s">
        <v>1255</v>
      </c>
    </row>
    <row r="2539" spans="1:16">
      <c r="A2539" t="s">
        <v>1255</v>
      </c>
      <c r="B2539" t="s">
        <v>1255</v>
      </c>
      <c r="C2539" t="s">
        <v>13445</v>
      </c>
      <c r="D2539" t="s">
        <v>13455</v>
      </c>
      <c r="E2539" t="s">
        <v>13456</v>
      </c>
      <c r="F2539" t="s">
        <v>9646</v>
      </c>
      <c r="G2539" t="s">
        <v>1255</v>
      </c>
      <c r="H2539" t="s">
        <v>13232</v>
      </c>
      <c r="I2539" t="s">
        <v>1255</v>
      </c>
      <c r="J2539" t="s">
        <v>1255</v>
      </c>
      <c r="K2539" t="s">
        <v>1255</v>
      </c>
      <c r="L2539" t="s">
        <v>1255</v>
      </c>
      <c r="M2539" t="s">
        <v>1255</v>
      </c>
      <c r="N2539" t="s">
        <v>1255</v>
      </c>
      <c r="O2539" t="s">
        <v>1255</v>
      </c>
      <c r="P2539" t="s">
        <v>1255</v>
      </c>
    </row>
    <row r="2540" spans="1:16">
      <c r="A2540" t="s">
        <v>1255</v>
      </c>
      <c r="B2540" t="s">
        <v>1255</v>
      </c>
      <c r="C2540" t="s">
        <v>13445</v>
      </c>
      <c r="D2540" t="s">
        <v>13457</v>
      </c>
      <c r="E2540" t="s">
        <v>9646</v>
      </c>
      <c r="F2540" t="s">
        <v>13458</v>
      </c>
      <c r="G2540" t="s">
        <v>1255</v>
      </c>
      <c r="H2540" t="s">
        <v>13227</v>
      </c>
      <c r="I2540" t="s">
        <v>1255</v>
      </c>
      <c r="J2540" t="s">
        <v>1255</v>
      </c>
      <c r="K2540" t="s">
        <v>1255</v>
      </c>
      <c r="L2540" t="s">
        <v>1255</v>
      </c>
      <c r="M2540" t="s">
        <v>1255</v>
      </c>
      <c r="N2540" t="s">
        <v>1255</v>
      </c>
      <c r="O2540" t="s">
        <v>1255</v>
      </c>
      <c r="P2540" t="s">
        <v>1255</v>
      </c>
    </row>
    <row r="2541" spans="1:16">
      <c r="A2541" t="s">
        <v>1255</v>
      </c>
      <c r="B2541" t="s">
        <v>1255</v>
      </c>
      <c r="C2541" t="s">
        <v>13445</v>
      </c>
      <c r="D2541" t="s">
        <v>13459</v>
      </c>
      <c r="E2541" t="s">
        <v>1255</v>
      </c>
      <c r="F2541" t="s">
        <v>13460</v>
      </c>
      <c r="G2541" t="s">
        <v>1255</v>
      </c>
      <c r="H2541" t="s">
        <v>13221</v>
      </c>
      <c r="I2541" t="s">
        <v>1255</v>
      </c>
      <c r="J2541" t="s">
        <v>1255</v>
      </c>
      <c r="K2541" t="s">
        <v>1255</v>
      </c>
      <c r="L2541" t="s">
        <v>1255</v>
      </c>
      <c r="M2541" t="s">
        <v>1255</v>
      </c>
      <c r="N2541" t="s">
        <v>1255</v>
      </c>
      <c r="O2541" t="s">
        <v>1255</v>
      </c>
      <c r="P2541" t="s">
        <v>1255</v>
      </c>
    </row>
    <row r="2542" spans="1:16">
      <c r="A2542" t="s">
        <v>1255</v>
      </c>
      <c r="B2542" t="s">
        <v>1255</v>
      </c>
      <c r="C2542" t="s">
        <v>13461</v>
      </c>
      <c r="D2542" t="s">
        <v>13462</v>
      </c>
      <c r="E2542" t="s">
        <v>9680</v>
      </c>
      <c r="F2542" t="s">
        <v>1255</v>
      </c>
      <c r="G2542" t="s">
        <v>1255</v>
      </c>
      <c r="H2542" t="s">
        <v>7609</v>
      </c>
      <c r="I2542" t="s">
        <v>1255</v>
      </c>
      <c r="J2542" t="s">
        <v>1255</v>
      </c>
      <c r="K2542" t="s">
        <v>1255</v>
      </c>
      <c r="L2542" t="s">
        <v>1255</v>
      </c>
      <c r="M2542" t="s">
        <v>1255</v>
      </c>
      <c r="N2542" t="s">
        <v>1255</v>
      </c>
      <c r="O2542" t="s">
        <v>1255</v>
      </c>
      <c r="P2542" t="s">
        <v>1255</v>
      </c>
    </row>
    <row r="2543" spans="1:16">
      <c r="A2543" t="s">
        <v>1255</v>
      </c>
      <c r="B2543" t="s">
        <v>1255</v>
      </c>
      <c r="C2543" t="s">
        <v>13461</v>
      </c>
      <c r="D2543" t="s">
        <v>13463</v>
      </c>
      <c r="E2543" t="s">
        <v>13335</v>
      </c>
      <c r="F2543" t="s">
        <v>1255</v>
      </c>
      <c r="G2543" t="s">
        <v>1255</v>
      </c>
      <c r="H2543" t="s">
        <v>13232</v>
      </c>
      <c r="I2543" t="s">
        <v>1255</v>
      </c>
      <c r="J2543" t="s">
        <v>1255</v>
      </c>
      <c r="K2543" t="s">
        <v>1255</v>
      </c>
      <c r="L2543" t="s">
        <v>1255</v>
      </c>
      <c r="M2543" t="s">
        <v>1255</v>
      </c>
      <c r="N2543" t="s">
        <v>1255</v>
      </c>
      <c r="O2543" t="s">
        <v>1255</v>
      </c>
      <c r="P2543" t="s">
        <v>1255</v>
      </c>
    </row>
    <row r="2544" spans="1:16">
      <c r="A2544" t="s">
        <v>1255</v>
      </c>
      <c r="B2544" t="s">
        <v>1255</v>
      </c>
      <c r="C2544" t="s">
        <v>13461</v>
      </c>
      <c r="D2544" t="s">
        <v>13464</v>
      </c>
      <c r="E2544" t="s">
        <v>13465</v>
      </c>
      <c r="F2544" t="s">
        <v>1255</v>
      </c>
      <c r="G2544" t="s">
        <v>1255</v>
      </c>
      <c r="H2544" t="s">
        <v>7609</v>
      </c>
      <c r="I2544" t="s">
        <v>1255</v>
      </c>
      <c r="J2544" t="s">
        <v>1255</v>
      </c>
      <c r="K2544" t="s">
        <v>1255</v>
      </c>
      <c r="L2544" t="s">
        <v>1255</v>
      </c>
      <c r="M2544" t="s">
        <v>1255</v>
      </c>
      <c r="N2544" t="s">
        <v>1255</v>
      </c>
      <c r="O2544" t="s">
        <v>1255</v>
      </c>
      <c r="P2544" t="s">
        <v>1255</v>
      </c>
    </row>
    <row r="2545" spans="1:16">
      <c r="A2545" t="s">
        <v>1255</v>
      </c>
      <c r="B2545" t="s">
        <v>1255</v>
      </c>
      <c r="C2545" t="s">
        <v>13461</v>
      </c>
      <c r="D2545" t="s">
        <v>13466</v>
      </c>
      <c r="E2545" t="s">
        <v>10003</v>
      </c>
      <c r="F2545" t="s">
        <v>1255</v>
      </c>
      <c r="G2545" t="s">
        <v>1255</v>
      </c>
      <c r="H2545" t="s">
        <v>13232</v>
      </c>
      <c r="I2545" t="s">
        <v>1255</v>
      </c>
      <c r="J2545" t="s">
        <v>1255</v>
      </c>
      <c r="K2545" t="s">
        <v>1255</v>
      </c>
      <c r="L2545" t="s">
        <v>1255</v>
      </c>
      <c r="M2545" t="s">
        <v>1255</v>
      </c>
      <c r="N2545" t="s">
        <v>1255</v>
      </c>
      <c r="O2545" t="s">
        <v>1255</v>
      </c>
      <c r="P2545" t="s">
        <v>1255</v>
      </c>
    </row>
    <row r="2546" spans="1:16">
      <c r="A2546" t="s">
        <v>1255</v>
      </c>
      <c r="B2546" t="s">
        <v>1255</v>
      </c>
      <c r="C2546" t="s">
        <v>13461</v>
      </c>
      <c r="D2546" t="s">
        <v>13467</v>
      </c>
      <c r="E2546" t="s">
        <v>9730</v>
      </c>
      <c r="F2546" t="s">
        <v>1255</v>
      </c>
      <c r="G2546" t="s">
        <v>1255</v>
      </c>
      <c r="H2546" t="s">
        <v>13232</v>
      </c>
      <c r="I2546" t="s">
        <v>1255</v>
      </c>
      <c r="J2546" t="s">
        <v>1255</v>
      </c>
      <c r="K2546" t="s">
        <v>1255</v>
      </c>
      <c r="L2546" t="s">
        <v>1255</v>
      </c>
      <c r="M2546" t="s">
        <v>1255</v>
      </c>
      <c r="N2546" t="s">
        <v>1255</v>
      </c>
      <c r="O2546" t="s">
        <v>1255</v>
      </c>
      <c r="P2546" t="s">
        <v>1255</v>
      </c>
    </row>
    <row r="2547" spans="1:16">
      <c r="A2547" t="s">
        <v>1255</v>
      </c>
      <c r="B2547" t="s">
        <v>1255</v>
      </c>
      <c r="C2547" t="s">
        <v>13461</v>
      </c>
      <c r="D2547" t="s">
        <v>13468</v>
      </c>
      <c r="E2547" t="s">
        <v>9645</v>
      </c>
      <c r="F2547" t="s">
        <v>1255</v>
      </c>
      <c r="G2547" t="s">
        <v>1255</v>
      </c>
      <c r="H2547" t="s">
        <v>7609</v>
      </c>
      <c r="I2547" t="s">
        <v>1255</v>
      </c>
      <c r="J2547" t="s">
        <v>1255</v>
      </c>
      <c r="K2547" t="s">
        <v>1255</v>
      </c>
      <c r="L2547" t="s">
        <v>1255</v>
      </c>
      <c r="M2547" t="s">
        <v>1255</v>
      </c>
      <c r="N2547" t="s">
        <v>1255</v>
      </c>
      <c r="O2547" t="s">
        <v>1255</v>
      </c>
      <c r="P2547" t="s">
        <v>1255</v>
      </c>
    </row>
    <row r="2548" spans="1:16">
      <c r="A2548" t="s">
        <v>1255</v>
      </c>
      <c r="B2548" t="s">
        <v>1255</v>
      </c>
      <c r="C2548" t="s">
        <v>13469</v>
      </c>
      <c r="D2548" t="s">
        <v>13470</v>
      </c>
      <c r="E2548" t="s">
        <v>10608</v>
      </c>
      <c r="F2548" t="s">
        <v>9646</v>
      </c>
      <c r="G2548" t="s">
        <v>1255</v>
      </c>
      <c r="H2548" t="s">
        <v>13232</v>
      </c>
      <c r="I2548" t="s">
        <v>1255</v>
      </c>
      <c r="J2548" t="s">
        <v>1255</v>
      </c>
      <c r="K2548" t="s">
        <v>1255</v>
      </c>
      <c r="L2548" t="s">
        <v>1255</v>
      </c>
      <c r="M2548" t="s">
        <v>1255</v>
      </c>
      <c r="N2548" t="s">
        <v>1255</v>
      </c>
      <c r="O2548" t="s">
        <v>1255</v>
      </c>
      <c r="P2548" t="s">
        <v>1255</v>
      </c>
    </row>
    <row r="2549" spans="1:16">
      <c r="A2549" t="s">
        <v>1255</v>
      </c>
      <c r="B2549" t="s">
        <v>1255</v>
      </c>
      <c r="C2549" t="s">
        <v>13469</v>
      </c>
      <c r="D2549" t="s">
        <v>13471</v>
      </c>
      <c r="E2549" t="s">
        <v>9705</v>
      </c>
      <c r="F2549" t="s">
        <v>9646</v>
      </c>
      <c r="G2549" t="s">
        <v>1255</v>
      </c>
      <c r="H2549" t="s">
        <v>7609</v>
      </c>
      <c r="I2549" t="s">
        <v>1255</v>
      </c>
      <c r="J2549" t="s">
        <v>1255</v>
      </c>
      <c r="K2549" t="s">
        <v>1255</v>
      </c>
      <c r="L2549" t="s">
        <v>1255</v>
      </c>
      <c r="M2549" t="s">
        <v>1255</v>
      </c>
      <c r="N2549" t="s">
        <v>1255</v>
      </c>
      <c r="O2549" t="s">
        <v>1255</v>
      </c>
      <c r="P2549" t="s">
        <v>1255</v>
      </c>
    </row>
    <row r="2550" spans="1:16">
      <c r="A2550" t="s">
        <v>1255</v>
      </c>
      <c r="B2550" t="s">
        <v>1255</v>
      </c>
      <c r="C2550" t="s">
        <v>13469</v>
      </c>
      <c r="D2550" t="s">
        <v>13472</v>
      </c>
      <c r="E2550" t="s">
        <v>9874</v>
      </c>
      <c r="F2550" t="s">
        <v>9646</v>
      </c>
      <c r="G2550" t="s">
        <v>1255</v>
      </c>
      <c r="H2550" t="s">
        <v>7609</v>
      </c>
      <c r="I2550" t="s">
        <v>1255</v>
      </c>
      <c r="J2550" t="s">
        <v>1255</v>
      </c>
      <c r="K2550" t="s">
        <v>1255</v>
      </c>
      <c r="L2550" t="s">
        <v>1255</v>
      </c>
      <c r="M2550" t="s">
        <v>1255</v>
      </c>
      <c r="N2550" t="s">
        <v>1255</v>
      </c>
      <c r="O2550" t="s">
        <v>1255</v>
      </c>
      <c r="P2550" t="s">
        <v>1255</v>
      </c>
    </row>
    <row r="2551" spans="1:16">
      <c r="A2551" t="s">
        <v>1255</v>
      </c>
      <c r="B2551" t="s">
        <v>1255</v>
      </c>
      <c r="C2551" t="s">
        <v>13469</v>
      </c>
      <c r="D2551" t="s">
        <v>13473</v>
      </c>
      <c r="E2551" t="s">
        <v>11410</v>
      </c>
      <c r="F2551" t="s">
        <v>9646</v>
      </c>
      <c r="G2551" t="s">
        <v>1255</v>
      </c>
      <c r="H2551" t="s">
        <v>7609</v>
      </c>
      <c r="I2551" t="s">
        <v>1255</v>
      </c>
      <c r="J2551" t="s">
        <v>1255</v>
      </c>
      <c r="K2551" t="s">
        <v>1255</v>
      </c>
      <c r="L2551" t="s">
        <v>1255</v>
      </c>
      <c r="M2551" t="s">
        <v>1255</v>
      </c>
      <c r="N2551" t="s">
        <v>1255</v>
      </c>
      <c r="O2551" t="s">
        <v>1255</v>
      </c>
      <c r="P2551" t="s">
        <v>1255</v>
      </c>
    </row>
    <row r="2552" spans="1:16">
      <c r="A2552" t="s">
        <v>1255</v>
      </c>
      <c r="B2552" t="s">
        <v>1255</v>
      </c>
      <c r="C2552" t="s">
        <v>13469</v>
      </c>
      <c r="D2552" t="s">
        <v>13474</v>
      </c>
      <c r="E2552" t="s">
        <v>9684</v>
      </c>
      <c r="F2552" t="s">
        <v>9646</v>
      </c>
      <c r="G2552" t="s">
        <v>1255</v>
      </c>
      <c r="H2552" t="s">
        <v>13232</v>
      </c>
      <c r="I2552" t="s">
        <v>1255</v>
      </c>
      <c r="J2552" t="s">
        <v>1255</v>
      </c>
      <c r="K2552" t="s">
        <v>1255</v>
      </c>
      <c r="L2552" t="s">
        <v>1255</v>
      </c>
      <c r="M2552" t="s">
        <v>1255</v>
      </c>
      <c r="N2552" t="s">
        <v>1255</v>
      </c>
      <c r="O2552" t="s">
        <v>1255</v>
      </c>
      <c r="P2552" t="s">
        <v>1255</v>
      </c>
    </row>
    <row r="2553" spans="1:16">
      <c r="A2553" t="s">
        <v>1255</v>
      </c>
      <c r="B2553" t="s">
        <v>1255</v>
      </c>
      <c r="C2553" t="s">
        <v>13469</v>
      </c>
      <c r="D2553" t="s">
        <v>13475</v>
      </c>
      <c r="E2553" t="s">
        <v>12494</v>
      </c>
      <c r="F2553" t="s">
        <v>9646</v>
      </c>
      <c r="G2553" t="s">
        <v>1255</v>
      </c>
      <c r="H2553" t="s">
        <v>13232</v>
      </c>
      <c r="I2553" t="s">
        <v>1255</v>
      </c>
      <c r="J2553" t="s">
        <v>1255</v>
      </c>
      <c r="K2553" t="s">
        <v>1255</v>
      </c>
      <c r="L2553" t="s">
        <v>1255</v>
      </c>
      <c r="M2553" t="s">
        <v>1255</v>
      </c>
      <c r="N2553" t="s">
        <v>1255</v>
      </c>
      <c r="O2553" t="s">
        <v>1255</v>
      </c>
      <c r="P2553" t="s">
        <v>1255</v>
      </c>
    </row>
    <row r="2554" spans="1:16">
      <c r="A2554" t="s">
        <v>1255</v>
      </c>
      <c r="B2554" t="s">
        <v>1255</v>
      </c>
      <c r="C2554" t="s">
        <v>13469</v>
      </c>
      <c r="D2554" t="s">
        <v>13476</v>
      </c>
      <c r="E2554" t="s">
        <v>10019</v>
      </c>
      <c r="F2554" t="s">
        <v>9646</v>
      </c>
      <c r="G2554" t="s">
        <v>1255</v>
      </c>
      <c r="H2554" t="s">
        <v>13232</v>
      </c>
      <c r="I2554" t="s">
        <v>1255</v>
      </c>
      <c r="J2554" t="s">
        <v>1255</v>
      </c>
      <c r="K2554" t="s">
        <v>1255</v>
      </c>
      <c r="L2554" t="s">
        <v>1255</v>
      </c>
      <c r="M2554" t="s">
        <v>1255</v>
      </c>
      <c r="N2554" t="s">
        <v>1255</v>
      </c>
      <c r="O2554" t="s">
        <v>1255</v>
      </c>
      <c r="P2554" t="s">
        <v>1255</v>
      </c>
    </row>
    <row r="2555" spans="1:16">
      <c r="A2555" t="s">
        <v>1255</v>
      </c>
      <c r="B2555" t="s">
        <v>1255</v>
      </c>
      <c r="C2555" t="s">
        <v>13469</v>
      </c>
      <c r="D2555" t="s">
        <v>13477</v>
      </c>
      <c r="E2555" t="s">
        <v>10019</v>
      </c>
      <c r="F2555" t="s">
        <v>9646</v>
      </c>
      <c r="G2555" t="s">
        <v>1255</v>
      </c>
      <c r="H2555" t="s">
        <v>13232</v>
      </c>
      <c r="I2555" t="s">
        <v>1255</v>
      </c>
      <c r="J2555" t="s">
        <v>1255</v>
      </c>
      <c r="K2555" t="s">
        <v>1255</v>
      </c>
      <c r="L2555" t="s">
        <v>1255</v>
      </c>
      <c r="M2555" t="s">
        <v>1255</v>
      </c>
      <c r="N2555" t="s">
        <v>1255</v>
      </c>
      <c r="O2555" t="s">
        <v>1255</v>
      </c>
      <c r="P2555" t="s">
        <v>1255</v>
      </c>
    </row>
    <row r="2556" spans="1:16">
      <c r="A2556" t="s">
        <v>1255</v>
      </c>
      <c r="B2556" t="s">
        <v>1255</v>
      </c>
      <c r="C2556" t="s">
        <v>13469</v>
      </c>
      <c r="D2556" t="s">
        <v>13478</v>
      </c>
      <c r="E2556" t="s">
        <v>9684</v>
      </c>
      <c r="F2556" t="s">
        <v>9646</v>
      </c>
      <c r="G2556" t="s">
        <v>1255</v>
      </c>
      <c r="H2556" t="s">
        <v>13232</v>
      </c>
      <c r="I2556" t="s">
        <v>1255</v>
      </c>
      <c r="J2556" t="s">
        <v>1255</v>
      </c>
      <c r="K2556" t="s">
        <v>1255</v>
      </c>
      <c r="L2556" t="s">
        <v>1255</v>
      </c>
      <c r="M2556" t="s">
        <v>1255</v>
      </c>
      <c r="N2556" t="s">
        <v>1255</v>
      </c>
      <c r="O2556" t="s">
        <v>1255</v>
      </c>
      <c r="P2556" t="s">
        <v>1255</v>
      </c>
    </row>
    <row r="2557" spans="1:16">
      <c r="A2557" t="s">
        <v>1255</v>
      </c>
      <c r="B2557" t="s">
        <v>1255</v>
      </c>
      <c r="C2557" t="s">
        <v>13469</v>
      </c>
      <c r="D2557" t="s">
        <v>13479</v>
      </c>
      <c r="E2557" t="s">
        <v>9684</v>
      </c>
      <c r="F2557" t="s">
        <v>9646</v>
      </c>
      <c r="G2557" t="s">
        <v>1255</v>
      </c>
      <c r="H2557" t="s">
        <v>13232</v>
      </c>
      <c r="I2557" t="s">
        <v>1255</v>
      </c>
      <c r="J2557" t="s">
        <v>1255</v>
      </c>
      <c r="K2557" t="s">
        <v>1255</v>
      </c>
      <c r="L2557" t="s">
        <v>1255</v>
      </c>
      <c r="M2557" t="s">
        <v>1255</v>
      </c>
      <c r="N2557" t="s">
        <v>1255</v>
      </c>
      <c r="O2557" t="s">
        <v>1255</v>
      </c>
      <c r="P2557" t="s">
        <v>1255</v>
      </c>
    </row>
    <row r="2558" spans="1:16">
      <c r="A2558" t="s">
        <v>1255</v>
      </c>
      <c r="B2558" t="s">
        <v>1255</v>
      </c>
      <c r="C2558" t="s">
        <v>13469</v>
      </c>
      <c r="D2558" t="s">
        <v>13480</v>
      </c>
      <c r="E2558" t="s">
        <v>12278</v>
      </c>
      <c r="F2558" t="s">
        <v>9646</v>
      </c>
      <c r="G2558" t="s">
        <v>1255</v>
      </c>
      <c r="H2558" t="s">
        <v>13232</v>
      </c>
      <c r="I2558" t="s">
        <v>1255</v>
      </c>
      <c r="J2558" t="s">
        <v>1255</v>
      </c>
      <c r="K2558" t="s">
        <v>1255</v>
      </c>
      <c r="L2558" t="s">
        <v>1255</v>
      </c>
      <c r="M2558" t="s">
        <v>1255</v>
      </c>
      <c r="N2558" t="s">
        <v>1255</v>
      </c>
      <c r="O2558" t="s">
        <v>1255</v>
      </c>
      <c r="P2558" t="s">
        <v>1255</v>
      </c>
    </row>
    <row r="2559" spans="1:16">
      <c r="A2559" t="s">
        <v>1255</v>
      </c>
      <c r="B2559" t="s">
        <v>1255</v>
      </c>
      <c r="C2559" t="s">
        <v>13469</v>
      </c>
      <c r="D2559" t="s">
        <v>13481</v>
      </c>
      <c r="E2559" t="s">
        <v>9813</v>
      </c>
      <c r="F2559" t="s">
        <v>9646</v>
      </c>
      <c r="G2559" t="s">
        <v>1255</v>
      </c>
      <c r="H2559" t="s">
        <v>13232</v>
      </c>
      <c r="I2559" t="s">
        <v>1255</v>
      </c>
      <c r="J2559" t="s">
        <v>1255</v>
      </c>
      <c r="K2559" t="s">
        <v>1255</v>
      </c>
      <c r="L2559" t="s">
        <v>1255</v>
      </c>
      <c r="M2559" t="s">
        <v>1255</v>
      </c>
      <c r="N2559" t="s">
        <v>1255</v>
      </c>
      <c r="O2559" t="s">
        <v>1255</v>
      </c>
      <c r="P2559" t="s">
        <v>1255</v>
      </c>
    </row>
    <row r="2560" spans="1:16">
      <c r="A2560" t="s">
        <v>1255</v>
      </c>
      <c r="B2560" t="s">
        <v>1255</v>
      </c>
      <c r="C2560" t="s">
        <v>13469</v>
      </c>
      <c r="D2560" t="s">
        <v>13482</v>
      </c>
      <c r="E2560" t="s">
        <v>9740</v>
      </c>
      <c r="F2560" t="s">
        <v>9646</v>
      </c>
      <c r="G2560" t="s">
        <v>1255</v>
      </c>
      <c r="H2560" t="s">
        <v>13232</v>
      </c>
      <c r="I2560" t="s">
        <v>1255</v>
      </c>
      <c r="J2560" t="s">
        <v>1255</v>
      </c>
      <c r="K2560" t="s">
        <v>1255</v>
      </c>
      <c r="L2560" t="s">
        <v>1255</v>
      </c>
      <c r="M2560" t="s">
        <v>1255</v>
      </c>
      <c r="N2560" t="s">
        <v>1255</v>
      </c>
      <c r="O2560" t="s">
        <v>1255</v>
      </c>
      <c r="P2560" t="s">
        <v>1255</v>
      </c>
    </row>
    <row r="2561" spans="1:16">
      <c r="A2561" t="s">
        <v>1255</v>
      </c>
      <c r="B2561" t="s">
        <v>1255</v>
      </c>
      <c r="C2561" t="s">
        <v>13469</v>
      </c>
      <c r="D2561" t="s">
        <v>13483</v>
      </c>
      <c r="E2561" t="s">
        <v>9680</v>
      </c>
      <c r="F2561" t="s">
        <v>9646</v>
      </c>
      <c r="G2561" t="s">
        <v>1255</v>
      </c>
      <c r="H2561" t="s">
        <v>13232</v>
      </c>
      <c r="I2561" t="s">
        <v>1255</v>
      </c>
      <c r="J2561" t="s">
        <v>1255</v>
      </c>
      <c r="K2561" t="s">
        <v>1255</v>
      </c>
      <c r="L2561" t="s">
        <v>1255</v>
      </c>
      <c r="M2561" t="s">
        <v>1255</v>
      </c>
      <c r="N2561" t="s">
        <v>1255</v>
      </c>
      <c r="O2561" t="s">
        <v>1255</v>
      </c>
      <c r="P2561" t="s">
        <v>1255</v>
      </c>
    </row>
    <row r="2562" spans="1:16">
      <c r="A2562" t="s">
        <v>1255</v>
      </c>
      <c r="B2562" t="s">
        <v>1255</v>
      </c>
      <c r="C2562" t="s">
        <v>13469</v>
      </c>
      <c r="D2562" t="s">
        <v>13484</v>
      </c>
      <c r="E2562" t="s">
        <v>13485</v>
      </c>
      <c r="F2562" t="s">
        <v>1255</v>
      </c>
      <c r="G2562" t="s">
        <v>1255</v>
      </c>
      <c r="H2562" t="s">
        <v>13232</v>
      </c>
      <c r="I2562" t="s">
        <v>1255</v>
      </c>
      <c r="J2562" t="s">
        <v>1255</v>
      </c>
      <c r="K2562" t="s">
        <v>1255</v>
      </c>
      <c r="L2562" t="s">
        <v>1255</v>
      </c>
      <c r="M2562" t="s">
        <v>1255</v>
      </c>
      <c r="N2562" t="s">
        <v>1255</v>
      </c>
      <c r="O2562" t="s">
        <v>1255</v>
      </c>
      <c r="P2562" t="s">
        <v>1255</v>
      </c>
    </row>
    <row r="2563" spans="1:16">
      <c r="A2563" t="s">
        <v>1255</v>
      </c>
      <c r="B2563" t="s">
        <v>1255</v>
      </c>
      <c r="C2563" t="s">
        <v>13469</v>
      </c>
      <c r="D2563" t="s">
        <v>13486</v>
      </c>
      <c r="E2563" t="s">
        <v>10608</v>
      </c>
      <c r="F2563" t="s">
        <v>9646</v>
      </c>
      <c r="G2563" t="s">
        <v>1255</v>
      </c>
      <c r="H2563" t="s">
        <v>13232</v>
      </c>
      <c r="I2563" t="s">
        <v>1255</v>
      </c>
      <c r="J2563" t="s">
        <v>1255</v>
      </c>
      <c r="K2563" t="s">
        <v>1255</v>
      </c>
      <c r="L2563" t="s">
        <v>1255</v>
      </c>
      <c r="M2563" t="s">
        <v>1255</v>
      </c>
      <c r="N2563" t="s">
        <v>1255</v>
      </c>
      <c r="O2563" t="s">
        <v>1255</v>
      </c>
      <c r="P2563" t="s">
        <v>1255</v>
      </c>
    </row>
    <row r="2564" spans="1:16">
      <c r="A2564" t="s">
        <v>1255</v>
      </c>
      <c r="B2564" t="s">
        <v>1255</v>
      </c>
      <c r="C2564" t="s">
        <v>13469</v>
      </c>
      <c r="D2564" t="s">
        <v>13487</v>
      </c>
      <c r="E2564" t="s">
        <v>9730</v>
      </c>
      <c r="F2564" t="s">
        <v>1255</v>
      </c>
      <c r="G2564" t="s">
        <v>1255</v>
      </c>
      <c r="H2564" t="s">
        <v>13232</v>
      </c>
      <c r="I2564" t="s">
        <v>1255</v>
      </c>
      <c r="J2564" t="s">
        <v>1255</v>
      </c>
      <c r="K2564" t="s">
        <v>1255</v>
      </c>
      <c r="L2564" t="s">
        <v>1255</v>
      </c>
      <c r="M2564" t="s">
        <v>1255</v>
      </c>
      <c r="N2564" t="s">
        <v>1255</v>
      </c>
      <c r="O2564" t="s">
        <v>1255</v>
      </c>
      <c r="P2564" t="s">
        <v>1255</v>
      </c>
    </row>
    <row r="2565" spans="1:16">
      <c r="A2565" t="s">
        <v>1255</v>
      </c>
      <c r="B2565" t="s">
        <v>1255</v>
      </c>
      <c r="C2565" t="s">
        <v>13488</v>
      </c>
      <c r="D2565" t="s">
        <v>13489</v>
      </c>
      <c r="E2565" t="s">
        <v>9730</v>
      </c>
      <c r="F2565" t="s">
        <v>9646</v>
      </c>
      <c r="G2565" t="s">
        <v>1255</v>
      </c>
      <c r="H2565" t="s">
        <v>13232</v>
      </c>
      <c r="I2565" t="s">
        <v>1255</v>
      </c>
      <c r="J2565" t="s">
        <v>1255</v>
      </c>
      <c r="K2565" t="s">
        <v>1255</v>
      </c>
      <c r="L2565" t="s">
        <v>1255</v>
      </c>
      <c r="M2565" t="s">
        <v>1255</v>
      </c>
      <c r="N2565" t="s">
        <v>1255</v>
      </c>
      <c r="O2565" t="s">
        <v>1255</v>
      </c>
      <c r="P2565" t="s">
        <v>1255</v>
      </c>
    </row>
    <row r="2566" spans="1:16">
      <c r="A2566" t="s">
        <v>1255</v>
      </c>
      <c r="B2566" t="s">
        <v>1255</v>
      </c>
      <c r="C2566" t="s">
        <v>13488</v>
      </c>
      <c r="D2566" t="s">
        <v>13490</v>
      </c>
      <c r="E2566" t="s">
        <v>10003</v>
      </c>
      <c r="F2566" t="s">
        <v>1255</v>
      </c>
      <c r="G2566" t="s">
        <v>1255</v>
      </c>
      <c r="H2566" t="s">
        <v>13232</v>
      </c>
      <c r="I2566" t="s">
        <v>1255</v>
      </c>
      <c r="J2566" t="s">
        <v>1255</v>
      </c>
      <c r="K2566" t="s">
        <v>1255</v>
      </c>
      <c r="L2566" t="s">
        <v>1255</v>
      </c>
      <c r="M2566" t="s">
        <v>1255</v>
      </c>
      <c r="N2566" t="s">
        <v>1255</v>
      </c>
      <c r="O2566" t="s">
        <v>1255</v>
      </c>
      <c r="P2566" t="s">
        <v>1255</v>
      </c>
    </row>
    <row r="2567" spans="1:16">
      <c r="A2567" t="s">
        <v>1255</v>
      </c>
      <c r="B2567" t="s">
        <v>1255</v>
      </c>
      <c r="C2567" t="s">
        <v>13488</v>
      </c>
      <c r="D2567" t="s">
        <v>13491</v>
      </c>
      <c r="E2567" t="s">
        <v>9645</v>
      </c>
      <c r="F2567" t="s">
        <v>9646</v>
      </c>
      <c r="G2567" t="s">
        <v>1255</v>
      </c>
      <c r="H2567" t="s">
        <v>13232</v>
      </c>
      <c r="I2567" t="s">
        <v>1255</v>
      </c>
      <c r="J2567" t="s">
        <v>1255</v>
      </c>
      <c r="K2567" t="s">
        <v>1255</v>
      </c>
      <c r="L2567" t="s">
        <v>1255</v>
      </c>
      <c r="M2567" t="s">
        <v>1255</v>
      </c>
      <c r="N2567" t="s">
        <v>1255</v>
      </c>
      <c r="O2567" t="s">
        <v>1255</v>
      </c>
      <c r="P2567" t="s">
        <v>1255</v>
      </c>
    </row>
    <row r="2568" spans="1:16">
      <c r="A2568" t="s">
        <v>1255</v>
      </c>
      <c r="B2568" t="s">
        <v>1255</v>
      </c>
      <c r="C2568" t="s">
        <v>13492</v>
      </c>
      <c r="D2568" t="s">
        <v>13493</v>
      </c>
      <c r="E2568" t="s">
        <v>9646</v>
      </c>
      <c r="F2568" t="s">
        <v>10163</v>
      </c>
      <c r="G2568" t="s">
        <v>1255</v>
      </c>
      <c r="H2568" t="s">
        <v>13414</v>
      </c>
      <c r="I2568" t="s">
        <v>1255</v>
      </c>
      <c r="J2568" t="s">
        <v>1255</v>
      </c>
      <c r="K2568" t="s">
        <v>1255</v>
      </c>
      <c r="L2568" t="s">
        <v>1255</v>
      </c>
      <c r="M2568" t="s">
        <v>1255</v>
      </c>
      <c r="N2568" t="s">
        <v>1255</v>
      </c>
      <c r="O2568" t="s">
        <v>1255</v>
      </c>
      <c r="P2568" t="s">
        <v>1255</v>
      </c>
    </row>
    <row r="2569" spans="1:16">
      <c r="A2569" t="s">
        <v>1255</v>
      </c>
      <c r="B2569" t="s">
        <v>1255</v>
      </c>
      <c r="C2569" t="s">
        <v>13492</v>
      </c>
      <c r="D2569" t="s">
        <v>13494</v>
      </c>
      <c r="E2569" t="s">
        <v>9737</v>
      </c>
      <c r="F2569" t="s">
        <v>9646</v>
      </c>
      <c r="G2569" t="s">
        <v>1255</v>
      </c>
      <c r="H2569" t="s">
        <v>13232</v>
      </c>
      <c r="I2569" t="s">
        <v>1255</v>
      </c>
      <c r="J2569" t="s">
        <v>1255</v>
      </c>
      <c r="K2569" t="s">
        <v>1255</v>
      </c>
      <c r="L2569" t="s">
        <v>1255</v>
      </c>
      <c r="M2569" t="s">
        <v>1255</v>
      </c>
      <c r="N2569" t="s">
        <v>1255</v>
      </c>
      <c r="O2569" t="s">
        <v>1255</v>
      </c>
      <c r="P2569" t="s">
        <v>1255</v>
      </c>
    </row>
    <row r="2570" spans="1:16">
      <c r="A2570" t="s">
        <v>1255</v>
      </c>
      <c r="B2570" t="s">
        <v>1255</v>
      </c>
      <c r="C2570" t="s">
        <v>13492</v>
      </c>
      <c r="D2570" t="s">
        <v>13495</v>
      </c>
      <c r="E2570" t="s">
        <v>11910</v>
      </c>
      <c r="F2570" t="s">
        <v>1255</v>
      </c>
      <c r="G2570" t="s">
        <v>1255</v>
      </c>
      <c r="H2570" t="s">
        <v>7609</v>
      </c>
      <c r="I2570" t="s">
        <v>1255</v>
      </c>
      <c r="J2570" t="s">
        <v>1255</v>
      </c>
      <c r="K2570" t="s">
        <v>1255</v>
      </c>
      <c r="L2570" t="s">
        <v>1255</v>
      </c>
      <c r="M2570" t="s">
        <v>1255</v>
      </c>
      <c r="N2570" t="s">
        <v>1255</v>
      </c>
      <c r="O2570" t="s">
        <v>1255</v>
      </c>
      <c r="P2570" t="s">
        <v>1255</v>
      </c>
    </row>
    <row r="2571" spans="1:16">
      <c r="A2571" t="s">
        <v>1255</v>
      </c>
      <c r="B2571" t="s">
        <v>1255</v>
      </c>
      <c r="C2571" t="s">
        <v>13496</v>
      </c>
      <c r="D2571" t="s">
        <v>13497</v>
      </c>
      <c r="E2571" t="s">
        <v>13498</v>
      </c>
      <c r="F2571" t="s">
        <v>1255</v>
      </c>
      <c r="G2571" t="s">
        <v>1255</v>
      </c>
      <c r="H2571" t="s">
        <v>13232</v>
      </c>
      <c r="I2571" t="s">
        <v>1255</v>
      </c>
      <c r="J2571" t="s">
        <v>1255</v>
      </c>
      <c r="K2571" t="s">
        <v>1255</v>
      </c>
      <c r="L2571" t="s">
        <v>1255</v>
      </c>
      <c r="M2571" t="s">
        <v>1255</v>
      </c>
      <c r="N2571" t="s">
        <v>1255</v>
      </c>
      <c r="O2571" t="s">
        <v>1255</v>
      </c>
      <c r="P2571" t="s">
        <v>1255</v>
      </c>
    </row>
    <row r="2572" spans="1:16">
      <c r="A2572" t="s">
        <v>1255</v>
      </c>
      <c r="B2572" t="s">
        <v>1255</v>
      </c>
      <c r="C2572" t="s">
        <v>13496</v>
      </c>
      <c r="D2572" t="s">
        <v>13499</v>
      </c>
      <c r="E2572" t="s">
        <v>10163</v>
      </c>
      <c r="F2572" t="s">
        <v>1255</v>
      </c>
      <c r="G2572" t="s">
        <v>1255</v>
      </c>
      <c r="H2572" t="s">
        <v>13232</v>
      </c>
      <c r="I2572" t="s">
        <v>1255</v>
      </c>
      <c r="J2572" t="s">
        <v>1255</v>
      </c>
      <c r="K2572" t="s">
        <v>1255</v>
      </c>
      <c r="L2572" t="s">
        <v>1255</v>
      </c>
      <c r="M2572" t="s">
        <v>1255</v>
      </c>
      <c r="N2572" t="s">
        <v>1255</v>
      </c>
      <c r="O2572" t="s">
        <v>1255</v>
      </c>
      <c r="P2572" t="s">
        <v>1255</v>
      </c>
    </row>
    <row r="2573" spans="1:16">
      <c r="A2573" t="s">
        <v>1255</v>
      </c>
      <c r="B2573" t="s">
        <v>1255</v>
      </c>
      <c r="C2573" t="s">
        <v>13496</v>
      </c>
      <c r="D2573" t="s">
        <v>13500</v>
      </c>
      <c r="E2573" t="s">
        <v>10029</v>
      </c>
      <c r="F2573" t="s">
        <v>1255</v>
      </c>
      <c r="G2573" t="s">
        <v>1255</v>
      </c>
      <c r="H2573" t="s">
        <v>7609</v>
      </c>
      <c r="I2573" t="s">
        <v>1255</v>
      </c>
      <c r="J2573" t="s">
        <v>1255</v>
      </c>
      <c r="K2573" t="s">
        <v>1255</v>
      </c>
      <c r="L2573" t="s">
        <v>1255</v>
      </c>
      <c r="M2573" t="s">
        <v>1255</v>
      </c>
      <c r="N2573" t="s">
        <v>1255</v>
      </c>
      <c r="O2573" t="s">
        <v>1255</v>
      </c>
      <c r="P2573" t="s">
        <v>1255</v>
      </c>
    </row>
    <row r="2574" spans="1:16">
      <c r="A2574" t="s">
        <v>1255</v>
      </c>
      <c r="B2574" t="s">
        <v>1255</v>
      </c>
      <c r="C2574" t="s">
        <v>13496</v>
      </c>
      <c r="D2574" t="s">
        <v>13501</v>
      </c>
      <c r="E2574" t="s">
        <v>9813</v>
      </c>
      <c r="F2574" t="s">
        <v>1255</v>
      </c>
      <c r="G2574" t="s">
        <v>1255</v>
      </c>
      <c r="H2574" t="s">
        <v>7609</v>
      </c>
      <c r="I2574" t="s">
        <v>1255</v>
      </c>
      <c r="J2574" t="s">
        <v>1255</v>
      </c>
      <c r="K2574" t="s">
        <v>1255</v>
      </c>
      <c r="L2574" t="s">
        <v>1255</v>
      </c>
      <c r="M2574" t="s">
        <v>1255</v>
      </c>
      <c r="N2574" t="s">
        <v>1255</v>
      </c>
      <c r="O2574" t="s">
        <v>1255</v>
      </c>
      <c r="P2574" t="s">
        <v>1255</v>
      </c>
    </row>
    <row r="2575" spans="1:16">
      <c r="A2575" t="s">
        <v>1255</v>
      </c>
      <c r="B2575" t="s">
        <v>1255</v>
      </c>
      <c r="C2575" t="s">
        <v>13502</v>
      </c>
      <c r="D2575" t="s">
        <v>13503</v>
      </c>
      <c r="E2575" t="s">
        <v>9686</v>
      </c>
      <c r="F2575" t="s">
        <v>1255</v>
      </c>
      <c r="G2575" t="s">
        <v>1255</v>
      </c>
      <c r="H2575" t="s">
        <v>13232</v>
      </c>
      <c r="I2575" t="s">
        <v>1255</v>
      </c>
      <c r="J2575" t="s">
        <v>1255</v>
      </c>
      <c r="K2575" t="s">
        <v>1255</v>
      </c>
      <c r="L2575" t="s">
        <v>1255</v>
      </c>
      <c r="M2575" t="s">
        <v>1255</v>
      </c>
      <c r="N2575" t="s">
        <v>1255</v>
      </c>
      <c r="O2575" t="s">
        <v>1255</v>
      </c>
      <c r="P2575" t="s">
        <v>1255</v>
      </c>
    </row>
    <row r="2576" spans="1:16">
      <c r="A2576" t="s">
        <v>1255</v>
      </c>
      <c r="B2576" t="s">
        <v>1255</v>
      </c>
      <c r="C2576" t="s">
        <v>13502</v>
      </c>
      <c r="D2576" t="s">
        <v>13504</v>
      </c>
      <c r="E2576" t="s">
        <v>9686</v>
      </c>
      <c r="F2576" t="s">
        <v>1255</v>
      </c>
      <c r="G2576" t="s">
        <v>1255</v>
      </c>
      <c r="H2576" t="s">
        <v>13232</v>
      </c>
      <c r="I2576" t="s">
        <v>1255</v>
      </c>
      <c r="J2576" t="s">
        <v>1255</v>
      </c>
      <c r="K2576" t="s">
        <v>1255</v>
      </c>
      <c r="L2576" t="s">
        <v>1255</v>
      </c>
      <c r="M2576" t="s">
        <v>1255</v>
      </c>
      <c r="N2576" t="s">
        <v>1255</v>
      </c>
      <c r="O2576" t="s">
        <v>1255</v>
      </c>
      <c r="P2576" t="s">
        <v>1255</v>
      </c>
    </row>
    <row r="2577" spans="1:16">
      <c r="A2577" t="s">
        <v>1255</v>
      </c>
      <c r="B2577" t="s">
        <v>1255</v>
      </c>
      <c r="C2577" t="s">
        <v>13505</v>
      </c>
      <c r="D2577" t="s">
        <v>13506</v>
      </c>
      <c r="E2577" t="s">
        <v>11621</v>
      </c>
      <c r="F2577" t="s">
        <v>1255</v>
      </c>
      <c r="G2577" t="s">
        <v>1255</v>
      </c>
      <c r="H2577" t="s">
        <v>13232</v>
      </c>
      <c r="I2577" t="s">
        <v>1255</v>
      </c>
      <c r="J2577" t="s">
        <v>1255</v>
      </c>
      <c r="K2577" t="s">
        <v>1255</v>
      </c>
      <c r="L2577" t="s">
        <v>1255</v>
      </c>
      <c r="M2577" t="s">
        <v>1255</v>
      </c>
      <c r="N2577" t="s">
        <v>1255</v>
      </c>
      <c r="O2577" t="s">
        <v>1255</v>
      </c>
      <c r="P2577" t="s">
        <v>1255</v>
      </c>
    </row>
    <row r="2578" spans="1:16">
      <c r="A2578" t="s">
        <v>1255</v>
      </c>
      <c r="B2578" t="s">
        <v>1255</v>
      </c>
      <c r="C2578" t="s">
        <v>13505</v>
      </c>
      <c r="D2578" t="s">
        <v>13507</v>
      </c>
      <c r="E2578" t="s">
        <v>9828</v>
      </c>
      <c r="F2578" t="s">
        <v>1255</v>
      </c>
      <c r="G2578" t="s">
        <v>1255</v>
      </c>
      <c r="H2578" t="s">
        <v>13232</v>
      </c>
      <c r="I2578" t="s">
        <v>1255</v>
      </c>
      <c r="J2578" t="s">
        <v>1255</v>
      </c>
      <c r="K2578" t="s">
        <v>1255</v>
      </c>
      <c r="L2578" t="s">
        <v>1255</v>
      </c>
      <c r="M2578" t="s">
        <v>1255</v>
      </c>
      <c r="N2578" t="s">
        <v>1255</v>
      </c>
      <c r="O2578" t="s">
        <v>1255</v>
      </c>
      <c r="P2578" t="s">
        <v>1255</v>
      </c>
    </row>
    <row r="2579" spans="1:16">
      <c r="A2579" t="s">
        <v>1255</v>
      </c>
      <c r="B2579" t="s">
        <v>1255</v>
      </c>
      <c r="C2579" t="s">
        <v>13502</v>
      </c>
      <c r="D2579" t="s">
        <v>13508</v>
      </c>
      <c r="E2579" t="s">
        <v>9740</v>
      </c>
      <c r="F2579" t="s">
        <v>1255</v>
      </c>
      <c r="G2579" t="s">
        <v>1255</v>
      </c>
      <c r="H2579" t="s">
        <v>13232</v>
      </c>
      <c r="I2579" t="s">
        <v>1255</v>
      </c>
      <c r="J2579" t="s">
        <v>1255</v>
      </c>
      <c r="K2579" t="s">
        <v>1255</v>
      </c>
      <c r="L2579" t="s">
        <v>1255</v>
      </c>
      <c r="M2579" t="s">
        <v>1255</v>
      </c>
      <c r="N2579" t="s">
        <v>1255</v>
      </c>
      <c r="O2579" t="s">
        <v>1255</v>
      </c>
      <c r="P2579" t="s">
        <v>1255</v>
      </c>
    </row>
    <row r="2580" spans="1:16">
      <c r="A2580" t="s">
        <v>1255</v>
      </c>
      <c r="B2580" t="s">
        <v>1255</v>
      </c>
      <c r="C2580" t="s">
        <v>13509</v>
      </c>
      <c r="D2580" t="s">
        <v>13510</v>
      </c>
      <c r="E2580" t="s">
        <v>9828</v>
      </c>
      <c r="F2580" t="s">
        <v>1255</v>
      </c>
      <c r="G2580" t="s">
        <v>1255</v>
      </c>
      <c r="H2580" t="s">
        <v>13232</v>
      </c>
      <c r="I2580" t="s">
        <v>1255</v>
      </c>
      <c r="J2580" t="s">
        <v>1255</v>
      </c>
      <c r="K2580" t="s">
        <v>1255</v>
      </c>
      <c r="L2580" t="s">
        <v>1255</v>
      </c>
      <c r="M2580" t="s">
        <v>1255</v>
      </c>
      <c r="N2580" t="s">
        <v>1255</v>
      </c>
      <c r="O2580" t="s">
        <v>1255</v>
      </c>
      <c r="P2580" t="s">
        <v>1255</v>
      </c>
    </row>
    <row r="2581" spans="1:16">
      <c r="A2581" t="s">
        <v>1255</v>
      </c>
      <c r="B2581" t="s">
        <v>1255</v>
      </c>
      <c r="C2581" t="s">
        <v>13511</v>
      </c>
      <c r="D2581" t="s">
        <v>13512</v>
      </c>
      <c r="E2581" t="s">
        <v>13513</v>
      </c>
      <c r="F2581" t="s">
        <v>1255</v>
      </c>
      <c r="G2581" t="s">
        <v>1255</v>
      </c>
      <c r="H2581" t="s">
        <v>13232</v>
      </c>
      <c r="I2581" t="s">
        <v>1255</v>
      </c>
      <c r="J2581" t="s">
        <v>1255</v>
      </c>
      <c r="K2581" t="s">
        <v>1255</v>
      </c>
      <c r="L2581" t="s">
        <v>1255</v>
      </c>
      <c r="M2581" t="s">
        <v>1255</v>
      </c>
      <c r="N2581" t="s">
        <v>1255</v>
      </c>
      <c r="O2581" t="s">
        <v>1255</v>
      </c>
      <c r="P2581" t="s">
        <v>1255</v>
      </c>
    </row>
    <row r="2582" spans="1:16">
      <c r="A2582" t="s">
        <v>1255</v>
      </c>
      <c r="B2582" t="s">
        <v>1255</v>
      </c>
      <c r="C2582" t="s">
        <v>13511</v>
      </c>
      <c r="D2582" t="s">
        <v>13514</v>
      </c>
      <c r="E2582" t="s">
        <v>9680</v>
      </c>
      <c r="F2582" t="s">
        <v>9646</v>
      </c>
      <c r="G2582" t="s">
        <v>1255</v>
      </c>
      <c r="H2582" t="s">
        <v>7609</v>
      </c>
      <c r="I2582" t="s">
        <v>1255</v>
      </c>
      <c r="J2582" t="s">
        <v>1255</v>
      </c>
      <c r="K2582" t="s">
        <v>1255</v>
      </c>
      <c r="L2582" t="s">
        <v>1255</v>
      </c>
      <c r="M2582" t="s">
        <v>1255</v>
      </c>
      <c r="N2582" t="s">
        <v>1255</v>
      </c>
      <c r="O2582" t="s">
        <v>1255</v>
      </c>
      <c r="P2582" t="s">
        <v>1255</v>
      </c>
    </row>
    <row r="2583" spans="1:16">
      <c r="A2583" t="s">
        <v>1255</v>
      </c>
      <c r="B2583" t="s">
        <v>1255</v>
      </c>
      <c r="C2583" t="s">
        <v>13511</v>
      </c>
      <c r="D2583" t="s">
        <v>13515</v>
      </c>
      <c r="E2583" t="s">
        <v>9813</v>
      </c>
      <c r="F2583" t="s">
        <v>1255</v>
      </c>
      <c r="G2583" t="s">
        <v>1255</v>
      </c>
      <c r="H2583" t="s">
        <v>13232</v>
      </c>
      <c r="I2583" t="s">
        <v>1255</v>
      </c>
      <c r="J2583" t="s">
        <v>1255</v>
      </c>
      <c r="K2583" t="s">
        <v>1255</v>
      </c>
      <c r="L2583" t="s">
        <v>1255</v>
      </c>
      <c r="M2583" t="s">
        <v>1255</v>
      </c>
      <c r="N2583" t="s">
        <v>1255</v>
      </c>
      <c r="O2583" t="s">
        <v>1255</v>
      </c>
      <c r="P2583" t="s">
        <v>1255</v>
      </c>
    </row>
    <row r="2584" spans="1:16">
      <c r="A2584" t="s">
        <v>1255</v>
      </c>
      <c r="B2584" t="s">
        <v>1255</v>
      </c>
      <c r="C2584" t="s">
        <v>13516</v>
      </c>
      <c r="D2584" t="s">
        <v>13517</v>
      </c>
      <c r="E2584" t="s">
        <v>9680</v>
      </c>
      <c r="F2584" t="s">
        <v>1255</v>
      </c>
      <c r="G2584" t="s">
        <v>1255</v>
      </c>
      <c r="H2584" t="s">
        <v>13232</v>
      </c>
      <c r="I2584" t="s">
        <v>1255</v>
      </c>
      <c r="J2584" t="s">
        <v>1255</v>
      </c>
      <c r="K2584" t="s">
        <v>1255</v>
      </c>
      <c r="L2584" t="s">
        <v>1255</v>
      </c>
      <c r="M2584" t="s">
        <v>1255</v>
      </c>
      <c r="N2584" t="s">
        <v>1255</v>
      </c>
      <c r="O2584" t="s">
        <v>1255</v>
      </c>
      <c r="P2584" t="s">
        <v>1255</v>
      </c>
    </row>
    <row r="2585" spans="1:16">
      <c r="A2585" t="s">
        <v>1255</v>
      </c>
      <c r="B2585" t="s">
        <v>1255</v>
      </c>
      <c r="C2585" t="s">
        <v>13516</v>
      </c>
      <c r="D2585" t="s">
        <v>13518</v>
      </c>
      <c r="E2585" t="s">
        <v>13519</v>
      </c>
      <c r="F2585" t="s">
        <v>9646</v>
      </c>
      <c r="G2585" t="s">
        <v>1255</v>
      </c>
      <c r="H2585" t="s">
        <v>13232</v>
      </c>
      <c r="I2585" t="s">
        <v>1255</v>
      </c>
      <c r="J2585" t="s">
        <v>1255</v>
      </c>
      <c r="K2585" t="s">
        <v>1255</v>
      </c>
      <c r="L2585" t="s">
        <v>1255</v>
      </c>
      <c r="M2585" t="s">
        <v>1255</v>
      </c>
      <c r="N2585" t="s">
        <v>1255</v>
      </c>
      <c r="O2585" t="s">
        <v>1255</v>
      </c>
      <c r="P2585" t="s">
        <v>1255</v>
      </c>
    </row>
    <row r="2586" spans="1:16">
      <c r="A2586" t="s">
        <v>1255</v>
      </c>
      <c r="B2586" t="s">
        <v>1255</v>
      </c>
      <c r="C2586" t="s">
        <v>13516</v>
      </c>
      <c r="D2586" t="s">
        <v>13520</v>
      </c>
      <c r="E2586" t="s">
        <v>9700</v>
      </c>
      <c r="F2586" t="s">
        <v>9646</v>
      </c>
      <c r="G2586" t="s">
        <v>1255</v>
      </c>
      <c r="H2586" t="s">
        <v>7609</v>
      </c>
      <c r="I2586" t="s">
        <v>1255</v>
      </c>
      <c r="J2586" t="s">
        <v>1255</v>
      </c>
      <c r="K2586" t="s">
        <v>1255</v>
      </c>
      <c r="L2586" t="s">
        <v>1255</v>
      </c>
      <c r="M2586" t="s">
        <v>1255</v>
      </c>
      <c r="N2586" t="s">
        <v>1255</v>
      </c>
      <c r="O2586" t="s">
        <v>1255</v>
      </c>
      <c r="P2586" t="s">
        <v>1255</v>
      </c>
    </row>
    <row r="2587" spans="1:16">
      <c r="A2587" t="s">
        <v>1255</v>
      </c>
      <c r="B2587" t="s">
        <v>1255</v>
      </c>
      <c r="C2587" t="s">
        <v>13516</v>
      </c>
      <c r="D2587" t="s">
        <v>13521</v>
      </c>
      <c r="E2587" t="s">
        <v>9645</v>
      </c>
      <c r="F2587" t="s">
        <v>9646</v>
      </c>
      <c r="G2587" t="s">
        <v>1255</v>
      </c>
      <c r="H2587" t="s">
        <v>13232</v>
      </c>
      <c r="I2587" t="s">
        <v>1255</v>
      </c>
      <c r="J2587" t="s">
        <v>1255</v>
      </c>
      <c r="K2587" t="s">
        <v>1255</v>
      </c>
      <c r="L2587" t="s">
        <v>1255</v>
      </c>
      <c r="M2587" t="s">
        <v>1255</v>
      </c>
      <c r="N2587" t="s">
        <v>1255</v>
      </c>
      <c r="O2587" t="s">
        <v>1255</v>
      </c>
      <c r="P2587" t="s">
        <v>1255</v>
      </c>
    </row>
    <row r="2588" spans="1:16">
      <c r="A2588" t="s">
        <v>1255</v>
      </c>
      <c r="B2588" t="s">
        <v>1255</v>
      </c>
      <c r="C2588" t="s">
        <v>13516</v>
      </c>
      <c r="D2588" t="s">
        <v>13522</v>
      </c>
      <c r="E2588" t="s">
        <v>9730</v>
      </c>
      <c r="F2588" t="s">
        <v>9646</v>
      </c>
      <c r="G2588" t="s">
        <v>1255</v>
      </c>
      <c r="H2588" t="s">
        <v>13232</v>
      </c>
      <c r="I2588" t="s">
        <v>1255</v>
      </c>
      <c r="J2588" t="s">
        <v>1255</v>
      </c>
      <c r="K2588" t="s">
        <v>1255</v>
      </c>
      <c r="L2588" t="s">
        <v>1255</v>
      </c>
      <c r="M2588" t="s">
        <v>1255</v>
      </c>
      <c r="N2588" t="s">
        <v>1255</v>
      </c>
      <c r="O2588" t="s">
        <v>1255</v>
      </c>
      <c r="P2588" t="s">
        <v>1255</v>
      </c>
    </row>
    <row r="2589" spans="1:16">
      <c r="A2589" t="s">
        <v>1255</v>
      </c>
      <c r="B2589" t="s">
        <v>1255</v>
      </c>
      <c r="C2589" t="s">
        <v>13516</v>
      </c>
      <c r="D2589" t="s">
        <v>13523</v>
      </c>
      <c r="E2589" t="s">
        <v>9730</v>
      </c>
      <c r="F2589" t="s">
        <v>1255</v>
      </c>
      <c r="G2589" t="s">
        <v>1255</v>
      </c>
      <c r="H2589" t="s">
        <v>13232</v>
      </c>
      <c r="I2589" t="s">
        <v>1255</v>
      </c>
      <c r="J2589" t="s">
        <v>1255</v>
      </c>
      <c r="K2589" t="s">
        <v>1255</v>
      </c>
      <c r="L2589" t="s">
        <v>1255</v>
      </c>
      <c r="M2589" t="s">
        <v>1255</v>
      </c>
      <c r="N2589" t="s">
        <v>1255</v>
      </c>
      <c r="O2589" t="s">
        <v>1255</v>
      </c>
      <c r="P2589" t="s">
        <v>1255</v>
      </c>
    </row>
    <row r="2590" spans="1:16">
      <c r="A2590" t="s">
        <v>1255</v>
      </c>
      <c r="B2590" t="s">
        <v>1255</v>
      </c>
      <c r="C2590" t="s">
        <v>13524</v>
      </c>
      <c r="D2590" t="s">
        <v>13525</v>
      </c>
      <c r="E2590" t="s">
        <v>11480</v>
      </c>
      <c r="F2590" t="s">
        <v>9646</v>
      </c>
      <c r="G2590" t="s">
        <v>1255</v>
      </c>
      <c r="H2590" t="s">
        <v>7609</v>
      </c>
      <c r="I2590" t="s">
        <v>1255</v>
      </c>
      <c r="J2590" t="s">
        <v>1255</v>
      </c>
      <c r="K2590" t="s">
        <v>1255</v>
      </c>
      <c r="L2590" t="s">
        <v>1255</v>
      </c>
      <c r="M2590" t="s">
        <v>1255</v>
      </c>
      <c r="N2590" t="s">
        <v>1255</v>
      </c>
      <c r="O2590" t="s">
        <v>1255</v>
      </c>
      <c r="P2590" t="s">
        <v>1255</v>
      </c>
    </row>
    <row r="2591" spans="1:16">
      <c r="A2591" t="s">
        <v>1255</v>
      </c>
      <c r="B2591" t="s">
        <v>1255</v>
      </c>
      <c r="C2591" t="s">
        <v>13524</v>
      </c>
      <c r="D2591" t="s">
        <v>13526</v>
      </c>
      <c r="E2591" t="s">
        <v>13465</v>
      </c>
      <c r="F2591" t="s">
        <v>1255</v>
      </c>
      <c r="G2591" t="s">
        <v>1255</v>
      </c>
      <c r="H2591" t="s">
        <v>7609</v>
      </c>
      <c r="I2591" t="s">
        <v>1255</v>
      </c>
      <c r="J2591" t="s">
        <v>1255</v>
      </c>
      <c r="K2591" t="s">
        <v>1255</v>
      </c>
      <c r="L2591" t="s">
        <v>1255</v>
      </c>
      <c r="M2591" t="s">
        <v>1255</v>
      </c>
      <c r="N2591" t="s">
        <v>1255</v>
      </c>
      <c r="O2591" t="s">
        <v>1255</v>
      </c>
      <c r="P2591" t="s">
        <v>1255</v>
      </c>
    </row>
    <row r="2592" spans="1:16">
      <c r="A2592" t="s">
        <v>1255</v>
      </c>
      <c r="B2592" t="s">
        <v>1255</v>
      </c>
      <c r="C2592" t="s">
        <v>13524</v>
      </c>
      <c r="D2592" t="s">
        <v>13527</v>
      </c>
      <c r="E2592" t="s">
        <v>9680</v>
      </c>
      <c r="F2592" t="s">
        <v>1255</v>
      </c>
      <c r="G2592" t="s">
        <v>1255</v>
      </c>
      <c r="H2592" t="s">
        <v>13232</v>
      </c>
      <c r="I2592" t="s">
        <v>1255</v>
      </c>
      <c r="J2592" t="s">
        <v>1255</v>
      </c>
      <c r="K2592" t="s">
        <v>1255</v>
      </c>
      <c r="L2592" t="s">
        <v>1255</v>
      </c>
      <c r="M2592" t="s">
        <v>1255</v>
      </c>
      <c r="N2592" t="s">
        <v>1255</v>
      </c>
      <c r="O2592" t="s">
        <v>1255</v>
      </c>
      <c r="P2592" t="s">
        <v>1255</v>
      </c>
    </row>
    <row r="2593" spans="1:16">
      <c r="A2593" t="s">
        <v>1255</v>
      </c>
      <c r="B2593" t="s">
        <v>1255</v>
      </c>
      <c r="C2593" t="s">
        <v>13505</v>
      </c>
      <c r="D2593" t="s">
        <v>13506</v>
      </c>
      <c r="E2593" t="s">
        <v>11621</v>
      </c>
      <c r="F2593" t="s">
        <v>1255</v>
      </c>
      <c r="G2593" t="s">
        <v>1255</v>
      </c>
      <c r="H2593" t="s">
        <v>13232</v>
      </c>
      <c r="I2593" t="s">
        <v>1255</v>
      </c>
      <c r="J2593" t="s">
        <v>1255</v>
      </c>
      <c r="K2593" t="s">
        <v>1255</v>
      </c>
      <c r="L2593" t="s">
        <v>1255</v>
      </c>
      <c r="M2593" t="s">
        <v>1255</v>
      </c>
      <c r="N2593" t="s">
        <v>1255</v>
      </c>
      <c r="O2593" t="s">
        <v>1255</v>
      </c>
      <c r="P2593" t="s">
        <v>1255</v>
      </c>
    </row>
    <row r="2594" spans="1:16">
      <c r="A2594" t="s">
        <v>1255</v>
      </c>
      <c r="B2594" t="s">
        <v>1255</v>
      </c>
      <c r="C2594" t="s">
        <v>13528</v>
      </c>
      <c r="D2594" t="s">
        <v>13529</v>
      </c>
      <c r="E2594" t="s">
        <v>9646</v>
      </c>
      <c r="F2594" t="s">
        <v>13530</v>
      </c>
      <c r="G2594" t="s">
        <v>1255</v>
      </c>
      <c r="H2594" t="s">
        <v>13414</v>
      </c>
      <c r="I2594" t="s">
        <v>1255</v>
      </c>
      <c r="J2594" t="s">
        <v>1255</v>
      </c>
      <c r="K2594" t="s">
        <v>1255</v>
      </c>
      <c r="L2594" t="s">
        <v>1255</v>
      </c>
      <c r="M2594" t="s">
        <v>1255</v>
      </c>
      <c r="N2594" t="s">
        <v>1255</v>
      </c>
      <c r="O2594" t="s">
        <v>1255</v>
      </c>
      <c r="P2594" t="s">
        <v>1255</v>
      </c>
    </row>
    <row r="2595" spans="1:16">
      <c r="A2595" t="s">
        <v>1255</v>
      </c>
      <c r="B2595" t="s">
        <v>1255</v>
      </c>
      <c r="C2595" t="s">
        <v>13528</v>
      </c>
      <c r="D2595" t="s">
        <v>13531</v>
      </c>
      <c r="E2595" t="s">
        <v>9813</v>
      </c>
      <c r="F2595" t="s">
        <v>9646</v>
      </c>
      <c r="G2595" t="s">
        <v>1255</v>
      </c>
      <c r="H2595" t="s">
        <v>13232</v>
      </c>
      <c r="I2595" t="s">
        <v>1255</v>
      </c>
      <c r="J2595" t="s">
        <v>1255</v>
      </c>
      <c r="K2595" t="s">
        <v>1255</v>
      </c>
      <c r="L2595" t="s">
        <v>1255</v>
      </c>
      <c r="M2595" t="s">
        <v>1255</v>
      </c>
      <c r="N2595" t="s">
        <v>1255</v>
      </c>
      <c r="O2595" t="s">
        <v>1255</v>
      </c>
      <c r="P2595" t="s">
        <v>1255</v>
      </c>
    </row>
    <row r="2596" spans="1:16">
      <c r="A2596" t="s">
        <v>1255</v>
      </c>
      <c r="B2596" t="s">
        <v>1255</v>
      </c>
      <c r="C2596" t="s">
        <v>13528</v>
      </c>
      <c r="D2596" t="s">
        <v>13532</v>
      </c>
      <c r="E2596" t="s">
        <v>13288</v>
      </c>
      <c r="F2596" t="s">
        <v>9646</v>
      </c>
      <c r="G2596" t="s">
        <v>1255</v>
      </c>
      <c r="H2596" t="s">
        <v>13232</v>
      </c>
      <c r="I2596" t="s">
        <v>1255</v>
      </c>
      <c r="J2596" t="s">
        <v>1255</v>
      </c>
      <c r="K2596" t="s">
        <v>1255</v>
      </c>
      <c r="L2596" t="s">
        <v>1255</v>
      </c>
      <c r="M2596" t="s">
        <v>1255</v>
      </c>
      <c r="N2596" t="s">
        <v>1255</v>
      </c>
      <c r="O2596" t="s">
        <v>1255</v>
      </c>
      <c r="P2596" t="s">
        <v>1255</v>
      </c>
    </row>
    <row r="2597" spans="1:16">
      <c r="A2597" t="s">
        <v>1255</v>
      </c>
      <c r="B2597" t="s">
        <v>1255</v>
      </c>
      <c r="C2597" t="s">
        <v>13528</v>
      </c>
      <c r="D2597" t="s">
        <v>13533</v>
      </c>
      <c r="E2597" t="s">
        <v>9740</v>
      </c>
      <c r="F2597" t="s">
        <v>9646</v>
      </c>
      <c r="G2597" t="s">
        <v>13534</v>
      </c>
      <c r="H2597" t="s">
        <v>13232</v>
      </c>
      <c r="I2597" t="s">
        <v>1255</v>
      </c>
      <c r="J2597" t="s">
        <v>1255</v>
      </c>
      <c r="K2597" t="s">
        <v>1255</v>
      </c>
      <c r="L2597" t="s">
        <v>1255</v>
      </c>
      <c r="M2597" t="s">
        <v>1255</v>
      </c>
      <c r="N2597" t="s">
        <v>1255</v>
      </c>
      <c r="O2597" t="s">
        <v>1255</v>
      </c>
      <c r="P2597" t="s">
        <v>1255</v>
      </c>
    </row>
    <row r="2598" spans="1:16">
      <c r="A2598" t="s">
        <v>1255</v>
      </c>
      <c r="B2598" t="s">
        <v>1255</v>
      </c>
      <c r="C2598" t="s">
        <v>13528</v>
      </c>
      <c r="D2598" t="s">
        <v>13535</v>
      </c>
      <c r="E2598" t="s">
        <v>9737</v>
      </c>
      <c r="F2598" t="s">
        <v>1255</v>
      </c>
      <c r="G2598" t="s">
        <v>1255</v>
      </c>
      <c r="H2598" t="s">
        <v>7609</v>
      </c>
      <c r="I2598" t="s">
        <v>1255</v>
      </c>
      <c r="J2598" t="s">
        <v>1255</v>
      </c>
      <c r="K2598" t="s">
        <v>1255</v>
      </c>
      <c r="L2598" t="s">
        <v>1255</v>
      </c>
      <c r="M2598" t="s">
        <v>1255</v>
      </c>
      <c r="N2598" t="s">
        <v>1255</v>
      </c>
      <c r="O2598" t="s">
        <v>1255</v>
      </c>
      <c r="P2598" t="s">
        <v>1255</v>
      </c>
    </row>
    <row r="2599" spans="1:16">
      <c r="A2599" t="s">
        <v>1255</v>
      </c>
      <c r="B2599" t="s">
        <v>1255</v>
      </c>
      <c r="C2599" t="s">
        <v>13505</v>
      </c>
      <c r="D2599" t="s">
        <v>13536</v>
      </c>
      <c r="E2599" t="s">
        <v>9646</v>
      </c>
      <c r="F2599" t="s">
        <v>13537</v>
      </c>
      <c r="G2599" t="s">
        <v>1255</v>
      </c>
      <c r="H2599" t="s">
        <v>13538</v>
      </c>
      <c r="I2599" t="s">
        <v>1255</v>
      </c>
      <c r="J2599" t="s">
        <v>1255</v>
      </c>
      <c r="K2599" t="s">
        <v>1255</v>
      </c>
      <c r="L2599" t="s">
        <v>1255</v>
      </c>
      <c r="M2599" t="s">
        <v>1255</v>
      </c>
      <c r="N2599" t="s">
        <v>1255</v>
      </c>
      <c r="O2599" t="s">
        <v>1255</v>
      </c>
      <c r="P2599" t="s">
        <v>1255</v>
      </c>
    </row>
    <row r="2600" spans="1:16">
      <c r="A2600" t="s">
        <v>1255</v>
      </c>
      <c r="B2600" t="s">
        <v>1255</v>
      </c>
      <c r="C2600" t="s">
        <v>13505</v>
      </c>
      <c r="D2600" t="s">
        <v>13539</v>
      </c>
      <c r="E2600" t="s">
        <v>9646</v>
      </c>
      <c r="F2600" t="s">
        <v>11690</v>
      </c>
      <c r="G2600" t="s">
        <v>1255</v>
      </c>
      <c r="H2600" t="s">
        <v>13540</v>
      </c>
      <c r="I2600" t="s">
        <v>1255</v>
      </c>
      <c r="J2600" t="s">
        <v>1255</v>
      </c>
      <c r="K2600" t="s">
        <v>1255</v>
      </c>
      <c r="L2600" t="s">
        <v>1255</v>
      </c>
      <c r="M2600" t="s">
        <v>1255</v>
      </c>
      <c r="N2600" t="s">
        <v>1255</v>
      </c>
      <c r="O2600" t="s">
        <v>1255</v>
      </c>
      <c r="P2600" t="s">
        <v>1255</v>
      </c>
    </row>
    <row r="2601" spans="1:16">
      <c r="A2601" t="s">
        <v>1255</v>
      </c>
      <c r="B2601" t="s">
        <v>1255</v>
      </c>
      <c r="C2601" t="s">
        <v>13505</v>
      </c>
      <c r="D2601" t="s">
        <v>13541</v>
      </c>
      <c r="E2601" t="s">
        <v>9646</v>
      </c>
      <c r="F2601" t="s">
        <v>12627</v>
      </c>
      <c r="G2601" t="s">
        <v>1255</v>
      </c>
      <c r="H2601" t="s">
        <v>13221</v>
      </c>
      <c r="I2601" t="s">
        <v>1255</v>
      </c>
      <c r="J2601" t="s">
        <v>1255</v>
      </c>
      <c r="K2601" t="s">
        <v>1255</v>
      </c>
      <c r="L2601" t="s">
        <v>1255</v>
      </c>
      <c r="M2601" t="s">
        <v>1255</v>
      </c>
      <c r="N2601" t="s">
        <v>1255</v>
      </c>
      <c r="O2601" t="s">
        <v>1255</v>
      </c>
      <c r="P2601" t="s">
        <v>1255</v>
      </c>
    </row>
    <row r="2602" spans="1:16">
      <c r="A2602" t="s">
        <v>1255</v>
      </c>
      <c r="B2602" t="s">
        <v>1255</v>
      </c>
      <c r="C2602" t="s">
        <v>13505</v>
      </c>
      <c r="D2602" t="s">
        <v>13542</v>
      </c>
      <c r="E2602" t="s">
        <v>9646</v>
      </c>
      <c r="F2602" t="s">
        <v>12627</v>
      </c>
      <c r="G2602" t="s">
        <v>1255</v>
      </c>
      <c r="H2602" t="s">
        <v>13221</v>
      </c>
      <c r="I2602" t="s">
        <v>1255</v>
      </c>
      <c r="J2602" t="s">
        <v>1255</v>
      </c>
      <c r="K2602" t="s">
        <v>1255</v>
      </c>
      <c r="L2602" t="s">
        <v>1255</v>
      </c>
      <c r="M2602" t="s">
        <v>1255</v>
      </c>
      <c r="N2602" t="s">
        <v>1255</v>
      </c>
      <c r="O2602" t="s">
        <v>1255</v>
      </c>
      <c r="P2602" t="s">
        <v>1255</v>
      </c>
    </row>
    <row r="2603" spans="1:16">
      <c r="A2603" t="s">
        <v>1255</v>
      </c>
      <c r="B2603" t="s">
        <v>1255</v>
      </c>
      <c r="C2603" t="s">
        <v>13505</v>
      </c>
      <c r="D2603" t="s">
        <v>13543</v>
      </c>
      <c r="E2603" t="s">
        <v>9646</v>
      </c>
      <c r="F2603" t="s">
        <v>13544</v>
      </c>
      <c r="G2603" t="s">
        <v>1255</v>
      </c>
      <c r="H2603" t="s">
        <v>13414</v>
      </c>
      <c r="I2603" t="s">
        <v>1255</v>
      </c>
      <c r="J2603" t="s">
        <v>1255</v>
      </c>
      <c r="K2603" t="s">
        <v>1255</v>
      </c>
      <c r="L2603" t="s">
        <v>1255</v>
      </c>
      <c r="M2603" t="s">
        <v>1255</v>
      </c>
      <c r="N2603" t="s">
        <v>1255</v>
      </c>
      <c r="O2603" t="s">
        <v>1255</v>
      </c>
      <c r="P2603" t="s">
        <v>1255</v>
      </c>
    </row>
    <row r="2604" spans="1:16">
      <c r="A2604" t="s">
        <v>1255</v>
      </c>
      <c r="B2604" t="s">
        <v>1255</v>
      </c>
      <c r="C2604" t="s">
        <v>13505</v>
      </c>
      <c r="D2604" t="s">
        <v>13545</v>
      </c>
      <c r="E2604" t="s">
        <v>9663</v>
      </c>
      <c r="F2604" t="s">
        <v>9646</v>
      </c>
      <c r="G2604" t="s">
        <v>1255</v>
      </c>
      <c r="H2604" t="s">
        <v>7609</v>
      </c>
      <c r="I2604" t="s">
        <v>1255</v>
      </c>
      <c r="J2604" t="s">
        <v>1255</v>
      </c>
      <c r="K2604" t="s">
        <v>1255</v>
      </c>
      <c r="L2604" t="s">
        <v>1255</v>
      </c>
      <c r="M2604" t="s">
        <v>1255</v>
      </c>
      <c r="N2604" t="s">
        <v>1255</v>
      </c>
      <c r="O2604" t="s">
        <v>1255</v>
      </c>
      <c r="P2604" t="s">
        <v>1255</v>
      </c>
    </row>
    <row r="2605" spans="1:16">
      <c r="A2605" t="s">
        <v>1255</v>
      </c>
      <c r="B2605" t="s">
        <v>1255</v>
      </c>
      <c r="C2605" t="s">
        <v>13505</v>
      </c>
      <c r="D2605" t="s">
        <v>13546</v>
      </c>
      <c r="E2605" t="s">
        <v>9874</v>
      </c>
      <c r="F2605" t="s">
        <v>1255</v>
      </c>
      <c r="G2605" t="s">
        <v>1255</v>
      </c>
      <c r="H2605" t="s">
        <v>7609</v>
      </c>
      <c r="I2605" t="s">
        <v>1255</v>
      </c>
      <c r="J2605" t="s">
        <v>1255</v>
      </c>
      <c r="K2605" t="s">
        <v>1255</v>
      </c>
      <c r="L2605" t="s">
        <v>1255</v>
      </c>
      <c r="M2605" t="s">
        <v>1255</v>
      </c>
      <c r="N2605" t="s">
        <v>1255</v>
      </c>
      <c r="O2605" t="s">
        <v>1255</v>
      </c>
      <c r="P2605" t="s">
        <v>1255</v>
      </c>
    </row>
    <row r="2606" spans="1:16">
      <c r="A2606" t="s">
        <v>1255</v>
      </c>
      <c r="B2606" t="s">
        <v>1255</v>
      </c>
      <c r="C2606" t="s">
        <v>13505</v>
      </c>
      <c r="D2606" t="s">
        <v>13547</v>
      </c>
      <c r="E2606" t="s">
        <v>9646</v>
      </c>
      <c r="F2606" t="s">
        <v>13548</v>
      </c>
      <c r="G2606" t="s">
        <v>1255</v>
      </c>
      <c r="H2606" t="s">
        <v>13414</v>
      </c>
      <c r="I2606" t="s">
        <v>1255</v>
      </c>
      <c r="J2606" t="s">
        <v>1255</v>
      </c>
      <c r="K2606" t="s">
        <v>1255</v>
      </c>
      <c r="L2606" t="s">
        <v>1255</v>
      </c>
      <c r="M2606" t="s">
        <v>1255</v>
      </c>
      <c r="N2606" t="s">
        <v>1255</v>
      </c>
      <c r="O2606" t="s">
        <v>1255</v>
      </c>
      <c r="P2606" t="s">
        <v>1255</v>
      </c>
    </row>
    <row r="2607" spans="1:16">
      <c r="A2607" t="s">
        <v>1255</v>
      </c>
      <c r="B2607" t="s">
        <v>1255</v>
      </c>
      <c r="C2607" t="s">
        <v>13549</v>
      </c>
      <c r="D2607" t="s">
        <v>13550</v>
      </c>
      <c r="E2607" t="s">
        <v>13485</v>
      </c>
      <c r="F2607" t="s">
        <v>1255</v>
      </c>
      <c r="G2607" t="s">
        <v>1255</v>
      </c>
      <c r="H2607" t="s">
        <v>13232</v>
      </c>
      <c r="I2607" t="s">
        <v>1255</v>
      </c>
      <c r="J2607" t="s">
        <v>1255</v>
      </c>
      <c r="K2607" t="s">
        <v>1255</v>
      </c>
      <c r="L2607" t="s">
        <v>1255</v>
      </c>
      <c r="M2607" t="s">
        <v>1255</v>
      </c>
      <c r="N2607" t="s">
        <v>1255</v>
      </c>
      <c r="O2607" t="s">
        <v>1255</v>
      </c>
      <c r="P2607" t="s">
        <v>1255</v>
      </c>
    </row>
    <row r="2608" spans="1:16">
      <c r="A2608" t="s">
        <v>1255</v>
      </c>
      <c r="B2608" t="s">
        <v>5103</v>
      </c>
      <c r="C2608" t="s">
        <v>13549</v>
      </c>
      <c r="D2608" t="s">
        <v>13551</v>
      </c>
      <c r="E2608" t="s">
        <v>9646</v>
      </c>
      <c r="F2608" t="s">
        <v>13552</v>
      </c>
      <c r="G2608" t="s">
        <v>1255</v>
      </c>
      <c r="H2608" t="s">
        <v>13414</v>
      </c>
      <c r="I2608" t="s">
        <v>1255</v>
      </c>
      <c r="J2608" t="s">
        <v>1255</v>
      </c>
      <c r="K2608" t="s">
        <v>1255</v>
      </c>
      <c r="L2608" t="s">
        <v>1255</v>
      </c>
      <c r="M2608" t="s">
        <v>1255</v>
      </c>
      <c r="N2608" t="s">
        <v>1255</v>
      </c>
      <c r="O2608" t="s">
        <v>1255</v>
      </c>
      <c r="P2608" t="s">
        <v>1255</v>
      </c>
    </row>
    <row r="2609" spans="1:16">
      <c r="A2609" t="s">
        <v>1255</v>
      </c>
      <c r="B2609" t="s">
        <v>8874</v>
      </c>
      <c r="C2609" t="s">
        <v>13549</v>
      </c>
      <c r="D2609" t="s">
        <v>13553</v>
      </c>
      <c r="E2609" t="s">
        <v>10003</v>
      </c>
      <c r="F2609" t="s">
        <v>1255</v>
      </c>
      <c r="G2609" t="s">
        <v>1255</v>
      </c>
      <c r="H2609" t="s">
        <v>13250</v>
      </c>
      <c r="I2609" t="s">
        <v>1255</v>
      </c>
      <c r="J2609" t="s">
        <v>1255</v>
      </c>
      <c r="K2609" t="s">
        <v>1255</v>
      </c>
      <c r="L2609" t="s">
        <v>1255</v>
      </c>
      <c r="M2609" t="s">
        <v>1255</v>
      </c>
      <c r="N2609" t="s">
        <v>1255</v>
      </c>
      <c r="O2609" t="s">
        <v>1255</v>
      </c>
      <c r="P2609" t="s">
        <v>1255</v>
      </c>
    </row>
    <row r="2610" spans="1:16">
      <c r="A2610" t="s">
        <v>1255</v>
      </c>
      <c r="B2610" t="s">
        <v>8766</v>
      </c>
      <c r="C2610" t="s">
        <v>13549</v>
      </c>
      <c r="D2610" t="s">
        <v>13554</v>
      </c>
      <c r="E2610" t="s">
        <v>10003</v>
      </c>
      <c r="F2610" t="s">
        <v>1255</v>
      </c>
      <c r="G2610" t="s">
        <v>1255</v>
      </c>
      <c r="H2610" t="s">
        <v>13250</v>
      </c>
      <c r="I2610" t="s">
        <v>1255</v>
      </c>
      <c r="J2610" t="s">
        <v>1255</v>
      </c>
      <c r="K2610" t="s">
        <v>1255</v>
      </c>
      <c r="L2610" t="s">
        <v>1255</v>
      </c>
      <c r="M2610" t="s">
        <v>1255</v>
      </c>
      <c r="N2610" t="s">
        <v>1255</v>
      </c>
      <c r="O2610" t="s">
        <v>1255</v>
      </c>
      <c r="P2610" t="s">
        <v>1255</v>
      </c>
    </row>
    <row r="2611" spans="1:16">
      <c r="A2611" t="s">
        <v>1255</v>
      </c>
      <c r="B2611" t="s">
        <v>8767</v>
      </c>
      <c r="C2611" t="s">
        <v>13549</v>
      </c>
      <c r="D2611" t="s">
        <v>13555</v>
      </c>
      <c r="E2611" t="s">
        <v>9686</v>
      </c>
      <c r="F2611" t="s">
        <v>1255</v>
      </c>
      <c r="G2611" t="s">
        <v>1255</v>
      </c>
      <c r="H2611" t="s">
        <v>13232</v>
      </c>
      <c r="I2611" t="s">
        <v>1255</v>
      </c>
      <c r="J2611" t="s">
        <v>1255</v>
      </c>
      <c r="K2611" t="s">
        <v>1255</v>
      </c>
      <c r="L2611" t="s">
        <v>1255</v>
      </c>
      <c r="M2611" t="s">
        <v>1255</v>
      </c>
      <c r="N2611" t="s">
        <v>1255</v>
      </c>
      <c r="O2611" t="s">
        <v>1255</v>
      </c>
      <c r="P2611" t="s">
        <v>1255</v>
      </c>
    </row>
    <row r="2612" spans="1:16">
      <c r="A2612" t="s">
        <v>1255</v>
      </c>
      <c r="B2612" t="s">
        <v>8768</v>
      </c>
      <c r="C2612" t="s">
        <v>13549</v>
      </c>
      <c r="D2612" t="s">
        <v>13556</v>
      </c>
      <c r="E2612" t="s">
        <v>12414</v>
      </c>
      <c r="F2612" t="s">
        <v>9646</v>
      </c>
      <c r="G2612" t="s">
        <v>1255</v>
      </c>
      <c r="H2612" t="s">
        <v>13232</v>
      </c>
      <c r="I2612" t="s">
        <v>1255</v>
      </c>
      <c r="J2612" t="s">
        <v>1255</v>
      </c>
      <c r="K2612" t="s">
        <v>1255</v>
      </c>
      <c r="L2612" t="s">
        <v>1255</v>
      </c>
      <c r="M2612" t="s">
        <v>1255</v>
      </c>
      <c r="N2612" t="s">
        <v>1255</v>
      </c>
      <c r="O2612" t="s">
        <v>1255</v>
      </c>
      <c r="P2612" t="s">
        <v>1255</v>
      </c>
    </row>
    <row r="2613" spans="1:16">
      <c r="A2613" t="s">
        <v>1255</v>
      </c>
      <c r="B2613" t="s">
        <v>1255</v>
      </c>
      <c r="C2613" t="s">
        <v>13557</v>
      </c>
      <c r="D2613" t="s">
        <v>13558</v>
      </c>
      <c r="E2613" t="s">
        <v>11915</v>
      </c>
      <c r="F2613" t="s">
        <v>1255</v>
      </c>
      <c r="G2613" t="s">
        <v>1255</v>
      </c>
      <c r="H2613" t="s">
        <v>13232</v>
      </c>
      <c r="I2613" t="s">
        <v>1255</v>
      </c>
      <c r="J2613" t="s">
        <v>1255</v>
      </c>
      <c r="K2613" t="s">
        <v>1255</v>
      </c>
      <c r="L2613" t="s">
        <v>1255</v>
      </c>
      <c r="M2613" t="s">
        <v>1255</v>
      </c>
      <c r="N2613" t="s">
        <v>1255</v>
      </c>
      <c r="O2613" t="s">
        <v>1255</v>
      </c>
      <c r="P2613" t="s">
        <v>1255</v>
      </c>
    </row>
    <row r="2614" spans="1:16">
      <c r="A2614" t="s">
        <v>1255</v>
      </c>
      <c r="B2614" t="s">
        <v>13559</v>
      </c>
      <c r="C2614" t="s">
        <v>13557</v>
      </c>
      <c r="D2614" t="s">
        <v>13560</v>
      </c>
      <c r="E2614" t="s">
        <v>9646</v>
      </c>
      <c r="F2614" t="s">
        <v>13561</v>
      </c>
      <c r="G2614" t="s">
        <v>1255</v>
      </c>
      <c r="H2614" t="s">
        <v>13414</v>
      </c>
      <c r="I2614" t="s">
        <v>1255</v>
      </c>
      <c r="J2614" t="s">
        <v>1255</v>
      </c>
      <c r="K2614" t="s">
        <v>1255</v>
      </c>
      <c r="L2614" t="s">
        <v>1255</v>
      </c>
      <c r="M2614" t="s">
        <v>1255</v>
      </c>
      <c r="N2614" t="s">
        <v>1255</v>
      </c>
      <c r="O2614" t="s">
        <v>1255</v>
      </c>
      <c r="P2614" t="s">
        <v>1255</v>
      </c>
    </row>
    <row r="2615" spans="1:16">
      <c r="A2615" t="s">
        <v>1255</v>
      </c>
      <c r="B2615" t="s">
        <v>1255</v>
      </c>
      <c r="C2615" t="s">
        <v>13562</v>
      </c>
      <c r="D2615" t="s">
        <v>13563</v>
      </c>
      <c r="E2615" t="s">
        <v>13032</v>
      </c>
      <c r="F2615" t="s">
        <v>1255</v>
      </c>
      <c r="G2615" t="s">
        <v>1255</v>
      </c>
      <c r="H2615" t="s">
        <v>13232</v>
      </c>
      <c r="I2615" t="s">
        <v>1255</v>
      </c>
      <c r="J2615" t="s">
        <v>1255</v>
      </c>
      <c r="K2615" t="s">
        <v>1255</v>
      </c>
      <c r="L2615" t="s">
        <v>1255</v>
      </c>
      <c r="M2615" t="s">
        <v>1255</v>
      </c>
      <c r="N2615" t="s">
        <v>1255</v>
      </c>
      <c r="O2615" t="s">
        <v>1255</v>
      </c>
      <c r="P2615" t="s">
        <v>1255</v>
      </c>
    </row>
    <row r="2616" spans="1:16">
      <c r="A2616" t="s">
        <v>1255</v>
      </c>
      <c r="B2616" t="s">
        <v>1255</v>
      </c>
      <c r="C2616" t="s">
        <v>13562</v>
      </c>
      <c r="D2616" t="s">
        <v>13564</v>
      </c>
      <c r="E2616" t="s">
        <v>9646</v>
      </c>
      <c r="F2616" t="s">
        <v>10078</v>
      </c>
      <c r="G2616" t="s">
        <v>1255</v>
      </c>
      <c r="H2616" t="s">
        <v>13328</v>
      </c>
      <c r="I2616" t="s">
        <v>1255</v>
      </c>
      <c r="J2616" t="s">
        <v>1255</v>
      </c>
      <c r="K2616" t="s">
        <v>1255</v>
      </c>
      <c r="L2616" t="s">
        <v>1255</v>
      </c>
      <c r="M2616" t="s">
        <v>1255</v>
      </c>
      <c r="N2616" t="s">
        <v>1255</v>
      </c>
      <c r="O2616" t="s">
        <v>1255</v>
      </c>
      <c r="P2616" t="s">
        <v>1255</v>
      </c>
    </row>
    <row r="2617" spans="1:16">
      <c r="A2617" t="s">
        <v>1255</v>
      </c>
      <c r="B2617" t="s">
        <v>1255</v>
      </c>
      <c r="C2617" t="s">
        <v>13562</v>
      </c>
      <c r="D2617" t="s">
        <v>13565</v>
      </c>
      <c r="E2617" t="s">
        <v>9646</v>
      </c>
      <c r="F2617" t="s">
        <v>10076</v>
      </c>
      <c r="G2617" t="s">
        <v>1255</v>
      </c>
      <c r="H2617" t="s">
        <v>13330</v>
      </c>
      <c r="I2617" t="s">
        <v>1255</v>
      </c>
      <c r="J2617" t="s">
        <v>1255</v>
      </c>
      <c r="K2617" t="s">
        <v>1255</v>
      </c>
      <c r="L2617" t="s">
        <v>1255</v>
      </c>
      <c r="M2617" t="s">
        <v>1255</v>
      </c>
      <c r="N2617" t="s">
        <v>1255</v>
      </c>
      <c r="O2617" t="s">
        <v>1255</v>
      </c>
      <c r="P2617" t="s">
        <v>1255</v>
      </c>
    </row>
    <row r="2618" spans="1:16">
      <c r="A2618" t="s">
        <v>1255</v>
      </c>
      <c r="B2618" t="s">
        <v>1255</v>
      </c>
      <c r="C2618" t="s">
        <v>13562</v>
      </c>
      <c r="D2618" t="s">
        <v>13566</v>
      </c>
      <c r="E2618" t="s">
        <v>10003</v>
      </c>
      <c r="F2618" t="s">
        <v>1255</v>
      </c>
      <c r="G2618" t="s">
        <v>1255</v>
      </c>
      <c r="H2618" t="s">
        <v>13232</v>
      </c>
      <c r="I2618" t="s">
        <v>1255</v>
      </c>
      <c r="J2618" t="s">
        <v>1255</v>
      </c>
      <c r="K2618" t="s">
        <v>1255</v>
      </c>
      <c r="L2618" t="s">
        <v>1255</v>
      </c>
      <c r="M2618" t="s">
        <v>1255</v>
      </c>
      <c r="N2618" t="s">
        <v>1255</v>
      </c>
      <c r="O2618" t="s">
        <v>1255</v>
      </c>
      <c r="P2618" t="s">
        <v>1255</v>
      </c>
    </row>
    <row r="2619" spans="1:16">
      <c r="A2619" t="s">
        <v>1255</v>
      </c>
      <c r="B2619" t="s">
        <v>1255</v>
      </c>
      <c r="C2619" t="s">
        <v>13567</v>
      </c>
      <c r="D2619" t="s">
        <v>13568</v>
      </c>
      <c r="E2619" t="s">
        <v>13438</v>
      </c>
      <c r="F2619" t="s">
        <v>1255</v>
      </c>
      <c r="G2619" t="s">
        <v>1255</v>
      </c>
      <c r="H2619" t="s">
        <v>13232</v>
      </c>
      <c r="I2619" t="s">
        <v>1255</v>
      </c>
      <c r="J2619" t="s">
        <v>1255</v>
      </c>
      <c r="K2619" t="s">
        <v>1255</v>
      </c>
      <c r="L2619" t="s">
        <v>1255</v>
      </c>
      <c r="M2619" t="s">
        <v>1255</v>
      </c>
      <c r="N2619" t="s">
        <v>1255</v>
      </c>
      <c r="O2619" t="s">
        <v>1255</v>
      </c>
      <c r="P2619" t="s">
        <v>1255</v>
      </c>
    </row>
    <row r="2620" spans="1:16">
      <c r="A2620" t="s">
        <v>1255</v>
      </c>
      <c r="B2620" t="s">
        <v>1255</v>
      </c>
      <c r="C2620" t="s">
        <v>13569</v>
      </c>
      <c r="D2620" t="s">
        <v>13570</v>
      </c>
      <c r="E2620" t="s">
        <v>12679</v>
      </c>
      <c r="F2620" t="s">
        <v>9646</v>
      </c>
      <c r="G2620" t="s">
        <v>1255</v>
      </c>
      <c r="H2620" t="s">
        <v>13232</v>
      </c>
      <c r="I2620" t="s">
        <v>1255</v>
      </c>
      <c r="J2620" t="s">
        <v>1255</v>
      </c>
      <c r="K2620" t="s">
        <v>1255</v>
      </c>
      <c r="L2620" t="s">
        <v>1255</v>
      </c>
      <c r="M2620" t="s">
        <v>1255</v>
      </c>
      <c r="N2620" t="s">
        <v>1255</v>
      </c>
      <c r="O2620" t="s">
        <v>1255</v>
      </c>
      <c r="P2620" t="s">
        <v>1255</v>
      </c>
    </row>
    <row r="2621" spans="1:16">
      <c r="A2621" t="s">
        <v>1255</v>
      </c>
      <c r="B2621" t="s">
        <v>1255</v>
      </c>
      <c r="C2621" t="s">
        <v>13569</v>
      </c>
      <c r="D2621" t="s">
        <v>13571</v>
      </c>
      <c r="E2621" t="s">
        <v>9797</v>
      </c>
      <c r="F2621" t="s">
        <v>1255</v>
      </c>
      <c r="G2621" t="s">
        <v>1255</v>
      </c>
      <c r="H2621" t="s">
        <v>13232</v>
      </c>
      <c r="I2621" t="s">
        <v>1255</v>
      </c>
      <c r="J2621" t="s">
        <v>1255</v>
      </c>
      <c r="K2621" t="s">
        <v>1255</v>
      </c>
      <c r="L2621" t="s">
        <v>1255</v>
      </c>
      <c r="M2621" t="s">
        <v>1255</v>
      </c>
      <c r="N2621" t="s">
        <v>1255</v>
      </c>
      <c r="O2621" t="s">
        <v>1255</v>
      </c>
      <c r="P2621" t="s">
        <v>1255</v>
      </c>
    </row>
    <row r="2622" spans="1:16">
      <c r="A2622" t="s">
        <v>1255</v>
      </c>
      <c r="B2622" t="s">
        <v>1255</v>
      </c>
      <c r="C2622" t="s">
        <v>13569</v>
      </c>
      <c r="D2622" t="s">
        <v>13572</v>
      </c>
      <c r="E2622" t="s">
        <v>10721</v>
      </c>
      <c r="F2622" t="s">
        <v>1255</v>
      </c>
      <c r="G2622" t="s">
        <v>1255</v>
      </c>
      <c r="H2622" t="s">
        <v>7609</v>
      </c>
      <c r="I2622" t="s">
        <v>1255</v>
      </c>
      <c r="J2622" t="s">
        <v>1255</v>
      </c>
      <c r="K2622" t="s">
        <v>1255</v>
      </c>
      <c r="L2622" t="s">
        <v>1255</v>
      </c>
      <c r="M2622" t="s">
        <v>1255</v>
      </c>
      <c r="N2622" t="s">
        <v>1255</v>
      </c>
      <c r="O2622" t="s">
        <v>1255</v>
      </c>
      <c r="P2622" t="s">
        <v>1255</v>
      </c>
    </row>
    <row r="2623" spans="1:16">
      <c r="A2623" t="s">
        <v>1255</v>
      </c>
      <c r="B2623" t="s">
        <v>1255</v>
      </c>
      <c r="C2623" t="s">
        <v>13573</v>
      </c>
      <c r="D2623" t="s">
        <v>13574</v>
      </c>
      <c r="E2623" t="s">
        <v>11910</v>
      </c>
      <c r="F2623" t="s">
        <v>1255</v>
      </c>
      <c r="G2623" t="s">
        <v>1255</v>
      </c>
      <c r="H2623" t="s">
        <v>13232</v>
      </c>
      <c r="I2623" t="s">
        <v>1255</v>
      </c>
      <c r="J2623" t="s">
        <v>1255</v>
      </c>
      <c r="K2623" t="s">
        <v>1255</v>
      </c>
      <c r="L2623" t="s">
        <v>1255</v>
      </c>
      <c r="M2623" t="s">
        <v>1255</v>
      </c>
      <c r="N2623" t="s">
        <v>1255</v>
      </c>
      <c r="O2623" t="s">
        <v>1255</v>
      </c>
      <c r="P2623" t="s">
        <v>1255</v>
      </c>
    </row>
    <row r="2624" spans="1:16">
      <c r="A2624" t="s">
        <v>1255</v>
      </c>
      <c r="B2624" t="s">
        <v>5103</v>
      </c>
      <c r="C2624" t="s">
        <v>13573</v>
      </c>
      <c r="D2624" t="s">
        <v>13575</v>
      </c>
      <c r="E2624" t="s">
        <v>9645</v>
      </c>
      <c r="F2624" t="s">
        <v>1255</v>
      </c>
      <c r="G2624" t="s">
        <v>1255</v>
      </c>
      <c r="H2624" t="s">
        <v>13232</v>
      </c>
      <c r="I2624" t="s">
        <v>1255</v>
      </c>
      <c r="J2624" t="s">
        <v>1255</v>
      </c>
      <c r="K2624" t="s">
        <v>1255</v>
      </c>
      <c r="L2624" t="s">
        <v>1255</v>
      </c>
      <c r="M2624" t="s">
        <v>1255</v>
      </c>
      <c r="N2624" t="s">
        <v>1255</v>
      </c>
      <c r="O2624" t="s">
        <v>1255</v>
      </c>
      <c r="P2624" t="s">
        <v>1255</v>
      </c>
    </row>
    <row r="2625" spans="1:16">
      <c r="A2625" t="s">
        <v>1255</v>
      </c>
      <c r="B2625" t="s">
        <v>8874</v>
      </c>
      <c r="C2625" t="s">
        <v>13573</v>
      </c>
      <c r="D2625" t="s">
        <v>13576</v>
      </c>
      <c r="E2625" t="s">
        <v>9705</v>
      </c>
      <c r="F2625" t="s">
        <v>9646</v>
      </c>
      <c r="G2625" t="s">
        <v>1255</v>
      </c>
      <c r="H2625" t="s">
        <v>13232</v>
      </c>
      <c r="I2625" t="s">
        <v>1255</v>
      </c>
      <c r="J2625" t="s">
        <v>1255</v>
      </c>
      <c r="K2625" t="s">
        <v>1255</v>
      </c>
      <c r="L2625" t="s">
        <v>1255</v>
      </c>
      <c r="M2625" t="s">
        <v>1255</v>
      </c>
      <c r="N2625" t="s">
        <v>1255</v>
      </c>
      <c r="O2625" t="s">
        <v>1255</v>
      </c>
      <c r="P2625" t="s">
        <v>1255</v>
      </c>
    </row>
    <row r="2626" spans="1:16">
      <c r="A2626" t="s">
        <v>1255</v>
      </c>
      <c r="B2626" t="s">
        <v>8766</v>
      </c>
      <c r="C2626" t="s">
        <v>13573</v>
      </c>
      <c r="D2626" t="s">
        <v>13577</v>
      </c>
      <c r="E2626" t="s">
        <v>9874</v>
      </c>
      <c r="F2626" t="s">
        <v>9646</v>
      </c>
      <c r="G2626" t="s">
        <v>1255</v>
      </c>
      <c r="H2626" t="s">
        <v>13232</v>
      </c>
      <c r="I2626" t="s">
        <v>1255</v>
      </c>
      <c r="J2626" t="s">
        <v>1255</v>
      </c>
      <c r="K2626" t="s">
        <v>1255</v>
      </c>
      <c r="L2626" t="s">
        <v>1255</v>
      </c>
      <c r="M2626" t="s">
        <v>1255</v>
      </c>
      <c r="N2626" t="s">
        <v>1255</v>
      </c>
      <c r="O2626" t="s">
        <v>1255</v>
      </c>
      <c r="P2626" t="s">
        <v>1255</v>
      </c>
    </row>
    <row r="2627" spans="1:16">
      <c r="A2627" t="s">
        <v>1255</v>
      </c>
      <c r="B2627" t="s">
        <v>8767</v>
      </c>
      <c r="C2627" t="s">
        <v>13573</v>
      </c>
      <c r="D2627" t="s">
        <v>13578</v>
      </c>
      <c r="E2627" t="s">
        <v>9797</v>
      </c>
      <c r="F2627" t="s">
        <v>9646</v>
      </c>
      <c r="G2627" t="s">
        <v>1255</v>
      </c>
      <c r="H2627" t="s">
        <v>13232</v>
      </c>
      <c r="I2627" t="s">
        <v>1255</v>
      </c>
      <c r="J2627" t="s">
        <v>1255</v>
      </c>
      <c r="K2627" t="s">
        <v>1255</v>
      </c>
      <c r="L2627" t="s">
        <v>1255</v>
      </c>
      <c r="M2627" t="s">
        <v>1255</v>
      </c>
      <c r="N2627" t="s">
        <v>1255</v>
      </c>
      <c r="O2627" t="s">
        <v>1255</v>
      </c>
      <c r="P2627" t="s">
        <v>1255</v>
      </c>
    </row>
    <row r="2628" spans="1:16">
      <c r="A2628" t="s">
        <v>1255</v>
      </c>
      <c r="B2628" t="s">
        <v>8768</v>
      </c>
      <c r="C2628" t="s">
        <v>13573</v>
      </c>
      <c r="D2628" t="s">
        <v>13579</v>
      </c>
      <c r="E2628" t="s">
        <v>11910</v>
      </c>
      <c r="F2628" t="s">
        <v>9646</v>
      </c>
      <c r="G2628" t="s">
        <v>1255</v>
      </c>
      <c r="H2628" t="s">
        <v>7609</v>
      </c>
      <c r="I2628" t="s">
        <v>1255</v>
      </c>
      <c r="J2628" t="s">
        <v>1255</v>
      </c>
      <c r="K2628" t="s">
        <v>1255</v>
      </c>
      <c r="L2628" t="s">
        <v>1255</v>
      </c>
      <c r="M2628" t="s">
        <v>1255</v>
      </c>
      <c r="N2628" t="s">
        <v>1255</v>
      </c>
      <c r="O2628" t="s">
        <v>1255</v>
      </c>
      <c r="P2628" t="s">
        <v>1255</v>
      </c>
    </row>
    <row r="2629" spans="1:16">
      <c r="A2629" t="s">
        <v>1255</v>
      </c>
      <c r="B2629" t="s">
        <v>8769</v>
      </c>
      <c r="C2629" t="s">
        <v>13573</v>
      </c>
      <c r="D2629" t="s">
        <v>13580</v>
      </c>
      <c r="E2629" t="s">
        <v>11910</v>
      </c>
      <c r="F2629" t="s">
        <v>9646</v>
      </c>
      <c r="G2629" t="s">
        <v>1255</v>
      </c>
      <c r="H2629" t="s">
        <v>13232</v>
      </c>
      <c r="I2629" t="s">
        <v>1255</v>
      </c>
      <c r="J2629" t="s">
        <v>1255</v>
      </c>
      <c r="K2629" t="s">
        <v>1255</v>
      </c>
      <c r="L2629" t="s">
        <v>1255</v>
      </c>
      <c r="M2629" t="s">
        <v>1255</v>
      </c>
      <c r="N2629" t="s">
        <v>1255</v>
      </c>
      <c r="O2629" t="s">
        <v>1255</v>
      </c>
      <c r="P2629" t="s">
        <v>1255</v>
      </c>
    </row>
    <row r="2630" spans="1:16">
      <c r="A2630" t="s">
        <v>1255</v>
      </c>
      <c r="B2630" t="s">
        <v>8876</v>
      </c>
      <c r="C2630" t="s">
        <v>13573</v>
      </c>
      <c r="D2630" t="s">
        <v>13581</v>
      </c>
      <c r="E2630" t="s">
        <v>10608</v>
      </c>
      <c r="F2630" t="s">
        <v>9646</v>
      </c>
      <c r="G2630" t="s">
        <v>1255</v>
      </c>
      <c r="H2630" t="s">
        <v>13232</v>
      </c>
      <c r="I2630" t="s">
        <v>1255</v>
      </c>
      <c r="J2630" t="s">
        <v>1255</v>
      </c>
      <c r="K2630" t="s">
        <v>1255</v>
      </c>
      <c r="L2630" t="s">
        <v>1255</v>
      </c>
      <c r="M2630" t="s">
        <v>1255</v>
      </c>
      <c r="N2630" t="s">
        <v>1255</v>
      </c>
      <c r="O2630" t="s">
        <v>1255</v>
      </c>
      <c r="P2630" t="s">
        <v>1255</v>
      </c>
    </row>
    <row r="2631" spans="1:16">
      <c r="A2631" t="s">
        <v>1255</v>
      </c>
      <c r="B2631" t="s">
        <v>8771</v>
      </c>
      <c r="C2631" t="s">
        <v>13573</v>
      </c>
      <c r="D2631" t="s">
        <v>13582</v>
      </c>
      <c r="E2631" t="s">
        <v>13583</v>
      </c>
      <c r="F2631" t="s">
        <v>9646</v>
      </c>
      <c r="G2631" t="s">
        <v>1255</v>
      </c>
      <c r="H2631" t="s">
        <v>13232</v>
      </c>
      <c r="I2631" t="s">
        <v>1255</v>
      </c>
      <c r="J2631" t="s">
        <v>1255</v>
      </c>
      <c r="K2631" t="s">
        <v>1255</v>
      </c>
      <c r="L2631" t="s">
        <v>1255</v>
      </c>
      <c r="M2631" t="s">
        <v>1255</v>
      </c>
      <c r="N2631" t="s">
        <v>1255</v>
      </c>
      <c r="O2631" t="s">
        <v>1255</v>
      </c>
      <c r="P2631" t="s">
        <v>1255</v>
      </c>
    </row>
    <row r="2632" spans="1:16">
      <c r="A2632" t="s">
        <v>1255</v>
      </c>
      <c r="B2632" t="s">
        <v>8770</v>
      </c>
      <c r="C2632" t="s">
        <v>13573</v>
      </c>
      <c r="D2632" t="s">
        <v>13584</v>
      </c>
      <c r="E2632" t="s">
        <v>13585</v>
      </c>
      <c r="F2632" t="s">
        <v>9646</v>
      </c>
      <c r="G2632" t="s">
        <v>13586</v>
      </c>
      <c r="H2632" t="s">
        <v>13232</v>
      </c>
      <c r="I2632" t="s">
        <v>1255</v>
      </c>
      <c r="J2632" t="s">
        <v>1255</v>
      </c>
      <c r="K2632" t="s">
        <v>1255</v>
      </c>
      <c r="L2632" t="s">
        <v>1255</v>
      </c>
      <c r="M2632" t="s">
        <v>1255</v>
      </c>
      <c r="N2632" t="s">
        <v>1255</v>
      </c>
      <c r="O2632" t="s">
        <v>1255</v>
      </c>
      <c r="P2632" t="s">
        <v>1255</v>
      </c>
    </row>
    <row r="2633" spans="1:16">
      <c r="A2633" t="s">
        <v>1255</v>
      </c>
      <c r="B2633" t="s">
        <v>4407</v>
      </c>
      <c r="C2633" t="s">
        <v>13573</v>
      </c>
      <c r="D2633" t="s">
        <v>13587</v>
      </c>
      <c r="E2633" t="s">
        <v>9646</v>
      </c>
      <c r="F2633" t="s">
        <v>13588</v>
      </c>
      <c r="G2633" t="s">
        <v>13589</v>
      </c>
      <c r="H2633" t="s">
        <v>13230</v>
      </c>
      <c r="I2633" t="s">
        <v>1255</v>
      </c>
      <c r="J2633" t="s">
        <v>1255</v>
      </c>
      <c r="K2633" t="s">
        <v>1255</v>
      </c>
      <c r="L2633" t="s">
        <v>1255</v>
      </c>
      <c r="M2633" t="s">
        <v>1255</v>
      </c>
      <c r="N2633" t="s">
        <v>1255</v>
      </c>
      <c r="O2633" t="s">
        <v>1255</v>
      </c>
      <c r="P2633" t="s">
        <v>1255</v>
      </c>
    </row>
    <row r="2634" spans="1:16">
      <c r="A2634" t="s">
        <v>1255</v>
      </c>
      <c r="B2634" t="s">
        <v>5505</v>
      </c>
      <c r="C2634" t="s">
        <v>13573</v>
      </c>
      <c r="D2634" t="s">
        <v>13590</v>
      </c>
      <c r="E2634" t="s">
        <v>13591</v>
      </c>
      <c r="F2634" t="s">
        <v>9646</v>
      </c>
      <c r="G2634" t="s">
        <v>13592</v>
      </c>
      <c r="H2634" t="s">
        <v>7609</v>
      </c>
      <c r="I2634" t="s">
        <v>1255</v>
      </c>
      <c r="J2634" t="s">
        <v>1255</v>
      </c>
      <c r="K2634" t="s">
        <v>1255</v>
      </c>
      <c r="L2634" t="s">
        <v>1255</v>
      </c>
      <c r="M2634" t="s">
        <v>1255</v>
      </c>
      <c r="N2634" t="s">
        <v>1255</v>
      </c>
      <c r="O2634" t="s">
        <v>1255</v>
      </c>
      <c r="P2634" t="s">
        <v>1255</v>
      </c>
    </row>
    <row r="2635" spans="1:16">
      <c r="A2635" t="s">
        <v>1255</v>
      </c>
      <c r="B2635" t="s">
        <v>5687</v>
      </c>
      <c r="C2635" t="s">
        <v>13573</v>
      </c>
      <c r="D2635" t="s">
        <v>13593</v>
      </c>
      <c r="E2635" t="s">
        <v>9646</v>
      </c>
      <c r="F2635" t="s">
        <v>13594</v>
      </c>
      <c r="G2635" t="s">
        <v>1255</v>
      </c>
      <c r="H2635" t="s">
        <v>13227</v>
      </c>
      <c r="I2635" t="s">
        <v>1255</v>
      </c>
      <c r="J2635" t="s">
        <v>1255</v>
      </c>
      <c r="K2635" t="s">
        <v>1255</v>
      </c>
      <c r="L2635" t="s">
        <v>1255</v>
      </c>
      <c r="M2635" t="s">
        <v>1255</v>
      </c>
      <c r="N2635" t="s">
        <v>1255</v>
      </c>
      <c r="O2635" t="s">
        <v>1255</v>
      </c>
      <c r="P2635" t="s">
        <v>1255</v>
      </c>
    </row>
    <row r="2636" spans="1:16">
      <c r="A2636" t="s">
        <v>1255</v>
      </c>
      <c r="B2636" t="s">
        <v>8765</v>
      </c>
      <c r="C2636" t="s">
        <v>13573</v>
      </c>
      <c r="D2636" t="s">
        <v>13595</v>
      </c>
      <c r="E2636" t="s">
        <v>13335</v>
      </c>
      <c r="F2636" t="s">
        <v>1255</v>
      </c>
      <c r="G2636" t="s">
        <v>1255</v>
      </c>
      <c r="H2636" t="s">
        <v>13232</v>
      </c>
      <c r="I2636" t="s">
        <v>1255</v>
      </c>
      <c r="J2636" t="s">
        <v>1255</v>
      </c>
      <c r="K2636" t="s">
        <v>1255</v>
      </c>
      <c r="L2636" t="s">
        <v>1255</v>
      </c>
      <c r="M2636" t="s">
        <v>1255</v>
      </c>
      <c r="N2636" t="s">
        <v>1255</v>
      </c>
      <c r="O2636" t="s">
        <v>1255</v>
      </c>
      <c r="P2636" t="s">
        <v>1255</v>
      </c>
    </row>
    <row r="2637" spans="1:16">
      <c r="A2637" t="s">
        <v>1255</v>
      </c>
      <c r="B2637" t="s">
        <v>8774</v>
      </c>
      <c r="C2637" t="s">
        <v>13573</v>
      </c>
      <c r="D2637" t="s">
        <v>13596</v>
      </c>
      <c r="E2637" t="s">
        <v>9813</v>
      </c>
      <c r="F2637" t="s">
        <v>9646</v>
      </c>
      <c r="G2637" t="s">
        <v>1255</v>
      </c>
      <c r="H2637" t="s">
        <v>13232</v>
      </c>
      <c r="I2637" t="s">
        <v>1255</v>
      </c>
      <c r="J2637" t="s">
        <v>1255</v>
      </c>
      <c r="K2637" t="s">
        <v>1255</v>
      </c>
      <c r="L2637" t="s">
        <v>1255</v>
      </c>
      <c r="M2637" t="s">
        <v>1255</v>
      </c>
      <c r="N2637" t="s">
        <v>1255</v>
      </c>
      <c r="O2637" t="s">
        <v>1255</v>
      </c>
      <c r="P2637" t="s">
        <v>1255</v>
      </c>
    </row>
    <row r="2638" spans="1:16">
      <c r="A2638" t="s">
        <v>1255</v>
      </c>
      <c r="B2638" t="s">
        <v>1255</v>
      </c>
      <c r="C2638" t="s">
        <v>13597</v>
      </c>
      <c r="D2638" t="s">
        <v>13598</v>
      </c>
      <c r="E2638" t="s">
        <v>11910</v>
      </c>
      <c r="F2638" t="s">
        <v>9646</v>
      </c>
      <c r="G2638" t="s">
        <v>1255</v>
      </c>
      <c r="H2638" t="s">
        <v>13232</v>
      </c>
      <c r="I2638" t="s">
        <v>1255</v>
      </c>
      <c r="J2638" t="s">
        <v>1255</v>
      </c>
      <c r="K2638" t="s">
        <v>1255</v>
      </c>
      <c r="L2638" t="s">
        <v>1255</v>
      </c>
      <c r="M2638" t="s">
        <v>1255</v>
      </c>
      <c r="N2638" t="s">
        <v>1255</v>
      </c>
      <c r="O2638" t="s">
        <v>1255</v>
      </c>
      <c r="P2638" t="s">
        <v>1255</v>
      </c>
    </row>
    <row r="2639" spans="1:16">
      <c r="A2639" t="s">
        <v>1255</v>
      </c>
      <c r="B2639" t="s">
        <v>1255</v>
      </c>
      <c r="C2639" t="s">
        <v>13597</v>
      </c>
      <c r="D2639" t="s">
        <v>13599</v>
      </c>
      <c r="E2639" t="s">
        <v>11910</v>
      </c>
      <c r="F2639" t="s">
        <v>1255</v>
      </c>
      <c r="G2639" t="s">
        <v>1255</v>
      </c>
      <c r="H2639" t="s">
        <v>13232</v>
      </c>
      <c r="I2639" t="s">
        <v>1255</v>
      </c>
      <c r="J2639" t="s">
        <v>1255</v>
      </c>
      <c r="K2639" t="s">
        <v>1255</v>
      </c>
      <c r="L2639" t="s">
        <v>1255</v>
      </c>
      <c r="M2639" t="s">
        <v>1255</v>
      </c>
      <c r="N2639" t="s">
        <v>1255</v>
      </c>
      <c r="O2639" t="s">
        <v>1255</v>
      </c>
      <c r="P2639" t="s">
        <v>1255</v>
      </c>
    </row>
    <row r="2640" spans="1:16">
      <c r="A2640" t="s">
        <v>1255</v>
      </c>
      <c r="B2640" t="s">
        <v>1255</v>
      </c>
      <c r="C2640" t="s">
        <v>13597</v>
      </c>
      <c r="D2640" t="s">
        <v>13600</v>
      </c>
      <c r="E2640" t="s">
        <v>13601</v>
      </c>
      <c r="F2640" t="s">
        <v>1255</v>
      </c>
      <c r="G2640" t="s">
        <v>1255</v>
      </c>
      <c r="H2640" t="s">
        <v>7609</v>
      </c>
      <c r="I2640" t="s">
        <v>1255</v>
      </c>
      <c r="J2640" t="s">
        <v>1255</v>
      </c>
      <c r="K2640" t="s">
        <v>1255</v>
      </c>
      <c r="L2640" t="s">
        <v>1255</v>
      </c>
      <c r="M2640" t="s">
        <v>1255</v>
      </c>
      <c r="N2640" t="s">
        <v>1255</v>
      </c>
      <c r="O2640" t="s">
        <v>1255</v>
      </c>
      <c r="P2640" t="s">
        <v>1255</v>
      </c>
    </row>
    <row r="2641" spans="1:16">
      <c r="A2641" t="s">
        <v>1255</v>
      </c>
      <c r="B2641" t="s">
        <v>1255</v>
      </c>
      <c r="C2641" t="s">
        <v>13597</v>
      </c>
      <c r="D2641" t="s">
        <v>13602</v>
      </c>
      <c r="E2641" t="s">
        <v>9668</v>
      </c>
      <c r="F2641" t="s">
        <v>9646</v>
      </c>
      <c r="G2641" t="s">
        <v>1255</v>
      </c>
      <c r="H2641" t="s">
        <v>13232</v>
      </c>
      <c r="I2641" t="s">
        <v>1255</v>
      </c>
      <c r="J2641" t="s">
        <v>1255</v>
      </c>
      <c r="K2641" t="s">
        <v>1255</v>
      </c>
      <c r="L2641" t="s">
        <v>1255</v>
      </c>
      <c r="M2641" t="s">
        <v>1255</v>
      </c>
      <c r="N2641" t="s">
        <v>1255</v>
      </c>
      <c r="O2641" t="s">
        <v>1255</v>
      </c>
      <c r="P2641" t="s">
        <v>1255</v>
      </c>
    </row>
    <row r="2642" spans="1:16">
      <c r="A2642" t="s">
        <v>1255</v>
      </c>
      <c r="B2642" t="s">
        <v>1255</v>
      </c>
      <c r="C2642" t="s">
        <v>13597</v>
      </c>
      <c r="D2642" t="s">
        <v>13603</v>
      </c>
      <c r="E2642" t="s">
        <v>10034</v>
      </c>
      <c r="F2642" t="s">
        <v>1255</v>
      </c>
      <c r="G2642" t="s">
        <v>1255</v>
      </c>
      <c r="H2642" t="s">
        <v>7609</v>
      </c>
      <c r="I2642" t="s">
        <v>1255</v>
      </c>
      <c r="J2642" t="s">
        <v>1255</v>
      </c>
      <c r="K2642" t="s">
        <v>1255</v>
      </c>
      <c r="L2642" t="s">
        <v>1255</v>
      </c>
      <c r="M2642" t="s">
        <v>1255</v>
      </c>
      <c r="N2642" t="s">
        <v>1255</v>
      </c>
      <c r="O2642" t="s">
        <v>1255</v>
      </c>
      <c r="P2642" t="s">
        <v>1255</v>
      </c>
    </row>
    <row r="2643" spans="1:16">
      <c r="A2643" t="s">
        <v>1255</v>
      </c>
      <c r="B2643" t="s">
        <v>1255</v>
      </c>
      <c r="C2643" t="s">
        <v>13597</v>
      </c>
      <c r="D2643" t="s">
        <v>13604</v>
      </c>
      <c r="E2643" t="s">
        <v>12278</v>
      </c>
      <c r="F2643" t="s">
        <v>1255</v>
      </c>
      <c r="G2643" t="s">
        <v>1255</v>
      </c>
      <c r="H2643" t="s">
        <v>13232</v>
      </c>
      <c r="I2643" t="s">
        <v>1255</v>
      </c>
      <c r="J2643" t="s">
        <v>1255</v>
      </c>
      <c r="K2643" t="s">
        <v>1255</v>
      </c>
      <c r="L2643" t="s">
        <v>1255</v>
      </c>
      <c r="M2643" t="s">
        <v>1255</v>
      </c>
      <c r="N2643" t="s">
        <v>1255</v>
      </c>
      <c r="O2643" t="s">
        <v>1255</v>
      </c>
      <c r="P2643" t="s">
        <v>1255</v>
      </c>
    </row>
    <row r="2644" spans="1:16">
      <c r="A2644" t="s">
        <v>1255</v>
      </c>
      <c r="B2644" t="s">
        <v>1255</v>
      </c>
      <c r="C2644" t="s">
        <v>13597</v>
      </c>
      <c r="D2644" t="s">
        <v>13605</v>
      </c>
      <c r="E2644" t="s">
        <v>10003</v>
      </c>
      <c r="F2644" t="s">
        <v>9646</v>
      </c>
      <c r="G2644" t="s">
        <v>1255</v>
      </c>
      <c r="H2644" t="s">
        <v>13232</v>
      </c>
      <c r="I2644" t="s">
        <v>1255</v>
      </c>
      <c r="J2644" t="s">
        <v>1255</v>
      </c>
      <c r="K2644" t="s">
        <v>1255</v>
      </c>
      <c r="L2644" t="s">
        <v>1255</v>
      </c>
      <c r="M2644" t="s">
        <v>1255</v>
      </c>
      <c r="N2644" t="s">
        <v>1255</v>
      </c>
      <c r="O2644" t="s">
        <v>1255</v>
      </c>
      <c r="P2644" t="s">
        <v>1255</v>
      </c>
    </row>
    <row r="2645" spans="1:16">
      <c r="A2645" t="s">
        <v>1255</v>
      </c>
      <c r="B2645" t="s">
        <v>1255</v>
      </c>
      <c r="C2645" t="s">
        <v>13597</v>
      </c>
      <c r="D2645" t="s">
        <v>13606</v>
      </c>
      <c r="E2645" t="s">
        <v>10608</v>
      </c>
      <c r="F2645" t="s">
        <v>9646</v>
      </c>
      <c r="G2645" t="s">
        <v>1255</v>
      </c>
      <c r="H2645" t="s">
        <v>13232</v>
      </c>
      <c r="I2645" t="s">
        <v>1255</v>
      </c>
      <c r="J2645" t="s">
        <v>1255</v>
      </c>
      <c r="K2645" t="s">
        <v>1255</v>
      </c>
      <c r="L2645" t="s">
        <v>1255</v>
      </c>
      <c r="M2645" t="s">
        <v>1255</v>
      </c>
      <c r="N2645" t="s">
        <v>1255</v>
      </c>
      <c r="O2645" t="s">
        <v>1255</v>
      </c>
      <c r="P2645" t="s">
        <v>1255</v>
      </c>
    </row>
    <row r="2646" spans="1:16">
      <c r="A2646" t="s">
        <v>1255</v>
      </c>
      <c r="B2646" t="s">
        <v>1255</v>
      </c>
      <c r="C2646" t="s">
        <v>13597</v>
      </c>
      <c r="D2646" t="s">
        <v>13607</v>
      </c>
      <c r="E2646" t="s">
        <v>9730</v>
      </c>
      <c r="F2646" t="s">
        <v>1255</v>
      </c>
      <c r="G2646" t="s">
        <v>1255</v>
      </c>
      <c r="H2646" t="s">
        <v>13232</v>
      </c>
      <c r="I2646" t="s">
        <v>1255</v>
      </c>
      <c r="J2646" t="s">
        <v>1255</v>
      </c>
      <c r="K2646" t="s">
        <v>1255</v>
      </c>
      <c r="L2646" t="s">
        <v>1255</v>
      </c>
      <c r="M2646" t="s">
        <v>1255</v>
      </c>
      <c r="N2646" t="s">
        <v>1255</v>
      </c>
      <c r="O2646" t="s">
        <v>1255</v>
      </c>
      <c r="P2646" t="s">
        <v>1255</v>
      </c>
    </row>
    <row r="2647" spans="1:16">
      <c r="A2647" t="s">
        <v>1255</v>
      </c>
      <c r="B2647" t="s">
        <v>1255</v>
      </c>
      <c r="C2647" t="s">
        <v>13597</v>
      </c>
      <c r="D2647" t="s">
        <v>13608</v>
      </c>
      <c r="E2647" t="s">
        <v>9813</v>
      </c>
      <c r="F2647" t="s">
        <v>1255</v>
      </c>
      <c r="G2647" t="s">
        <v>1255</v>
      </c>
      <c r="H2647" t="s">
        <v>13232</v>
      </c>
      <c r="I2647" t="s">
        <v>1255</v>
      </c>
      <c r="J2647" t="s">
        <v>1255</v>
      </c>
      <c r="K2647" t="s">
        <v>1255</v>
      </c>
      <c r="L2647" t="s">
        <v>1255</v>
      </c>
      <c r="M2647" t="s">
        <v>1255</v>
      </c>
      <c r="N2647" t="s">
        <v>1255</v>
      </c>
      <c r="O2647" t="s">
        <v>1255</v>
      </c>
      <c r="P2647" t="s">
        <v>1255</v>
      </c>
    </row>
    <row r="2648" spans="1:16">
      <c r="A2648" t="s">
        <v>1255</v>
      </c>
      <c r="B2648" t="s">
        <v>1255</v>
      </c>
      <c r="C2648" t="s">
        <v>13597</v>
      </c>
      <c r="D2648" t="s">
        <v>13609</v>
      </c>
      <c r="E2648" t="s">
        <v>9730</v>
      </c>
      <c r="F2648" t="s">
        <v>1255</v>
      </c>
      <c r="G2648" t="s">
        <v>1255</v>
      </c>
      <c r="H2648" t="s">
        <v>7609</v>
      </c>
      <c r="I2648" t="s">
        <v>1255</v>
      </c>
      <c r="J2648" t="s">
        <v>1255</v>
      </c>
      <c r="K2648" t="s">
        <v>1255</v>
      </c>
      <c r="L2648" t="s">
        <v>1255</v>
      </c>
      <c r="M2648" t="s">
        <v>1255</v>
      </c>
      <c r="N2648" t="s">
        <v>1255</v>
      </c>
      <c r="O2648" t="s">
        <v>1255</v>
      </c>
      <c r="P2648" t="s">
        <v>1255</v>
      </c>
    </row>
    <row r="2649" spans="1:16">
      <c r="A2649" t="s">
        <v>1255</v>
      </c>
      <c r="B2649" t="s">
        <v>1255</v>
      </c>
      <c r="C2649" t="s">
        <v>13610</v>
      </c>
      <c r="D2649" t="s">
        <v>13611</v>
      </c>
      <c r="E2649" t="s">
        <v>9645</v>
      </c>
      <c r="F2649" t="s">
        <v>1255</v>
      </c>
      <c r="G2649" t="s">
        <v>1255</v>
      </c>
      <c r="H2649" t="s">
        <v>13232</v>
      </c>
      <c r="I2649" t="s">
        <v>1255</v>
      </c>
      <c r="J2649" t="s">
        <v>1255</v>
      </c>
      <c r="K2649" t="s">
        <v>1255</v>
      </c>
      <c r="L2649" t="s">
        <v>1255</v>
      </c>
      <c r="M2649" t="s">
        <v>1255</v>
      </c>
      <c r="N2649" t="s">
        <v>1255</v>
      </c>
      <c r="O2649" t="s">
        <v>1255</v>
      </c>
      <c r="P2649" t="s">
        <v>1255</v>
      </c>
    </row>
    <row r="2650" spans="1:16">
      <c r="A2650" t="s">
        <v>1255</v>
      </c>
      <c r="B2650" t="s">
        <v>1255</v>
      </c>
      <c r="C2650" t="s">
        <v>13610</v>
      </c>
      <c r="D2650" t="s">
        <v>13611</v>
      </c>
      <c r="E2650" t="s">
        <v>9645</v>
      </c>
      <c r="F2650" t="s">
        <v>1255</v>
      </c>
      <c r="G2650" t="s">
        <v>1255</v>
      </c>
      <c r="H2650" t="s">
        <v>13232</v>
      </c>
      <c r="I2650" t="s">
        <v>1255</v>
      </c>
      <c r="J2650" t="s">
        <v>1255</v>
      </c>
      <c r="K2650" t="s">
        <v>1255</v>
      </c>
      <c r="L2650" t="s">
        <v>1255</v>
      </c>
      <c r="M2650" t="s">
        <v>1255</v>
      </c>
      <c r="N2650" t="s">
        <v>1255</v>
      </c>
      <c r="O2650" t="s">
        <v>1255</v>
      </c>
      <c r="P2650" t="s">
        <v>1255</v>
      </c>
    </row>
    <row r="2651" spans="1:16">
      <c r="A2651" t="s">
        <v>1255</v>
      </c>
      <c r="B2651" t="s">
        <v>5103</v>
      </c>
      <c r="C2651" t="s">
        <v>13610</v>
      </c>
      <c r="D2651" t="s">
        <v>13612</v>
      </c>
      <c r="E2651" t="s">
        <v>10608</v>
      </c>
      <c r="F2651" t="s">
        <v>1255</v>
      </c>
      <c r="G2651" t="s">
        <v>1255</v>
      </c>
      <c r="H2651" t="s">
        <v>13232</v>
      </c>
      <c r="I2651" t="s">
        <v>1255</v>
      </c>
      <c r="J2651" t="s">
        <v>1255</v>
      </c>
      <c r="K2651" t="s">
        <v>1255</v>
      </c>
      <c r="L2651" t="s">
        <v>1255</v>
      </c>
      <c r="M2651" t="s">
        <v>1255</v>
      </c>
      <c r="N2651" t="s">
        <v>1255</v>
      </c>
      <c r="O2651" t="s">
        <v>1255</v>
      </c>
      <c r="P2651" t="s">
        <v>1255</v>
      </c>
    </row>
    <row r="2652" spans="1:16">
      <c r="A2652" t="s">
        <v>1255</v>
      </c>
      <c r="B2652" t="s">
        <v>8874</v>
      </c>
      <c r="C2652" t="s">
        <v>13610</v>
      </c>
      <c r="D2652" t="s">
        <v>13613</v>
      </c>
      <c r="E2652" t="s">
        <v>12494</v>
      </c>
      <c r="F2652" t="s">
        <v>1255</v>
      </c>
      <c r="G2652" t="s">
        <v>1255</v>
      </c>
      <c r="H2652" t="s">
        <v>7609</v>
      </c>
      <c r="I2652" t="s">
        <v>1255</v>
      </c>
      <c r="J2652" t="s">
        <v>1255</v>
      </c>
      <c r="K2652" t="s">
        <v>1255</v>
      </c>
      <c r="L2652" t="s">
        <v>1255</v>
      </c>
      <c r="M2652" t="s">
        <v>1255</v>
      </c>
      <c r="N2652" t="s">
        <v>1255</v>
      </c>
      <c r="O2652" t="s">
        <v>1255</v>
      </c>
      <c r="P2652" t="s">
        <v>1255</v>
      </c>
    </row>
    <row r="2653" spans="1:16">
      <c r="A2653" t="s">
        <v>1255</v>
      </c>
      <c r="B2653" t="s">
        <v>8874</v>
      </c>
      <c r="C2653" t="s">
        <v>13610</v>
      </c>
      <c r="D2653" t="s">
        <v>13614</v>
      </c>
      <c r="E2653" t="s">
        <v>9828</v>
      </c>
      <c r="F2653" t="s">
        <v>1255</v>
      </c>
      <c r="G2653" t="s">
        <v>1255</v>
      </c>
      <c r="H2653" t="s">
        <v>13232</v>
      </c>
      <c r="I2653" t="s">
        <v>1255</v>
      </c>
      <c r="J2653" t="s">
        <v>1255</v>
      </c>
      <c r="K2653" t="s">
        <v>1255</v>
      </c>
      <c r="L2653" t="s">
        <v>1255</v>
      </c>
      <c r="M2653" t="s">
        <v>1255</v>
      </c>
      <c r="N2653" t="s">
        <v>1255</v>
      </c>
      <c r="O2653" t="s">
        <v>1255</v>
      </c>
      <c r="P2653" t="s">
        <v>1255</v>
      </c>
    </row>
    <row r="2654" spans="1:16">
      <c r="A2654" t="s">
        <v>1255</v>
      </c>
      <c r="B2654" t="s">
        <v>8767</v>
      </c>
      <c r="C2654" t="s">
        <v>13610</v>
      </c>
      <c r="D2654" t="s">
        <v>13615</v>
      </c>
      <c r="E2654" t="s">
        <v>9680</v>
      </c>
      <c r="F2654" t="s">
        <v>1255</v>
      </c>
      <c r="G2654" t="s">
        <v>1255</v>
      </c>
      <c r="H2654" t="s">
        <v>13232</v>
      </c>
      <c r="I2654" t="s">
        <v>1255</v>
      </c>
      <c r="J2654" t="s">
        <v>1255</v>
      </c>
      <c r="K2654" t="s">
        <v>1255</v>
      </c>
      <c r="L2654" t="s">
        <v>1255</v>
      </c>
      <c r="M2654" t="s">
        <v>1255</v>
      </c>
      <c r="N2654" t="s">
        <v>1255</v>
      </c>
      <c r="O2654" t="s">
        <v>1255</v>
      </c>
      <c r="P2654" t="s">
        <v>1255</v>
      </c>
    </row>
    <row r="2655" spans="1:16">
      <c r="A2655" t="s">
        <v>1255</v>
      </c>
      <c r="B2655" t="s">
        <v>1255</v>
      </c>
      <c r="C2655" t="s">
        <v>13616</v>
      </c>
      <c r="D2655" t="s">
        <v>13617</v>
      </c>
      <c r="E2655" t="s">
        <v>9730</v>
      </c>
      <c r="F2655" t="s">
        <v>1255</v>
      </c>
      <c r="G2655" t="s">
        <v>1255</v>
      </c>
      <c r="H2655" t="s">
        <v>13232</v>
      </c>
      <c r="I2655" t="s">
        <v>1255</v>
      </c>
      <c r="J2655" t="s">
        <v>1255</v>
      </c>
      <c r="K2655" t="s">
        <v>1255</v>
      </c>
      <c r="L2655" t="s">
        <v>1255</v>
      </c>
      <c r="M2655" t="s">
        <v>1255</v>
      </c>
      <c r="N2655" t="s">
        <v>1255</v>
      </c>
      <c r="O2655" t="s">
        <v>1255</v>
      </c>
      <c r="P2655" t="s">
        <v>1255</v>
      </c>
    </row>
    <row r="2656" spans="1:16">
      <c r="A2656" t="s">
        <v>1255</v>
      </c>
      <c r="B2656" t="s">
        <v>1255</v>
      </c>
      <c r="C2656" t="s">
        <v>13616</v>
      </c>
      <c r="D2656" t="s">
        <v>13618</v>
      </c>
      <c r="E2656" t="s">
        <v>10003</v>
      </c>
      <c r="F2656" t="s">
        <v>1255</v>
      </c>
      <c r="G2656" t="s">
        <v>1255</v>
      </c>
      <c r="H2656" t="s">
        <v>13232</v>
      </c>
      <c r="I2656" t="s">
        <v>1255</v>
      </c>
      <c r="J2656" t="s">
        <v>1255</v>
      </c>
      <c r="K2656" t="s">
        <v>1255</v>
      </c>
      <c r="L2656" t="s">
        <v>1255</v>
      </c>
      <c r="M2656" t="s">
        <v>1255</v>
      </c>
      <c r="N2656" t="s">
        <v>1255</v>
      </c>
      <c r="O2656" t="s">
        <v>1255</v>
      </c>
      <c r="P2656" t="s">
        <v>1255</v>
      </c>
    </row>
    <row r="2657" spans="1:16">
      <c r="A2657" t="s">
        <v>1255</v>
      </c>
      <c r="B2657" t="s">
        <v>1255</v>
      </c>
      <c r="C2657" t="s">
        <v>13616</v>
      </c>
      <c r="D2657" t="s">
        <v>13619</v>
      </c>
      <c r="E2657" t="s">
        <v>9730</v>
      </c>
      <c r="F2657" t="s">
        <v>1255</v>
      </c>
      <c r="G2657" t="s">
        <v>1255</v>
      </c>
      <c r="H2657" t="s">
        <v>13232</v>
      </c>
      <c r="I2657" t="s">
        <v>1255</v>
      </c>
      <c r="J2657" t="s">
        <v>1255</v>
      </c>
      <c r="K2657" t="s">
        <v>1255</v>
      </c>
      <c r="L2657" t="s">
        <v>1255</v>
      </c>
      <c r="M2657" t="s">
        <v>1255</v>
      </c>
      <c r="N2657" t="s">
        <v>1255</v>
      </c>
      <c r="O2657" t="s">
        <v>1255</v>
      </c>
      <c r="P2657" t="s">
        <v>1255</v>
      </c>
    </row>
    <row r="2658" spans="1:16">
      <c r="A2658" t="s">
        <v>1255</v>
      </c>
      <c r="B2658" t="s">
        <v>1255</v>
      </c>
      <c r="C2658" t="s">
        <v>13616</v>
      </c>
      <c r="D2658" t="s">
        <v>13620</v>
      </c>
      <c r="E2658" t="s">
        <v>9663</v>
      </c>
      <c r="F2658" t="s">
        <v>1255</v>
      </c>
      <c r="G2658" t="s">
        <v>1255</v>
      </c>
      <c r="H2658" t="s">
        <v>7609</v>
      </c>
      <c r="I2658" t="s">
        <v>1255</v>
      </c>
      <c r="J2658" t="s">
        <v>1255</v>
      </c>
      <c r="K2658" t="s">
        <v>1255</v>
      </c>
      <c r="L2658" t="s">
        <v>1255</v>
      </c>
      <c r="M2658" t="s">
        <v>1255</v>
      </c>
      <c r="N2658" t="s">
        <v>1255</v>
      </c>
      <c r="O2658" t="s">
        <v>1255</v>
      </c>
      <c r="P2658" t="s">
        <v>1255</v>
      </c>
    </row>
    <row r="2659" spans="1:16">
      <c r="A2659" t="s">
        <v>5505</v>
      </c>
      <c r="B2659" t="s">
        <v>1255</v>
      </c>
      <c r="C2659" t="s">
        <v>13621</v>
      </c>
      <c r="D2659" t="s">
        <v>13622</v>
      </c>
      <c r="E2659" t="s">
        <v>9705</v>
      </c>
      <c r="F2659" t="s">
        <v>1255</v>
      </c>
      <c r="G2659" t="s">
        <v>1255</v>
      </c>
      <c r="H2659" t="s">
        <v>13232</v>
      </c>
      <c r="I2659" t="s">
        <v>1255</v>
      </c>
      <c r="J2659" t="s">
        <v>1255</v>
      </c>
      <c r="K2659" t="s">
        <v>1255</v>
      </c>
      <c r="L2659" t="s">
        <v>1255</v>
      </c>
      <c r="M2659" t="s">
        <v>1255</v>
      </c>
      <c r="N2659" t="s">
        <v>1255</v>
      </c>
      <c r="O2659" t="s">
        <v>1255</v>
      </c>
      <c r="P2659" t="s">
        <v>1255</v>
      </c>
    </row>
    <row r="2660" spans="1:16">
      <c r="A2660" t="s">
        <v>5103</v>
      </c>
      <c r="B2660" t="s">
        <v>1255</v>
      </c>
      <c r="C2660" t="s">
        <v>13621</v>
      </c>
      <c r="D2660" t="s">
        <v>13623</v>
      </c>
      <c r="E2660" t="s">
        <v>9730</v>
      </c>
      <c r="F2660" t="s">
        <v>1255</v>
      </c>
      <c r="G2660" t="s">
        <v>1255</v>
      </c>
      <c r="H2660" t="s">
        <v>13232</v>
      </c>
      <c r="I2660" t="s">
        <v>1255</v>
      </c>
      <c r="J2660" t="s">
        <v>1255</v>
      </c>
      <c r="K2660" t="s">
        <v>1255</v>
      </c>
      <c r="L2660" t="s">
        <v>1255</v>
      </c>
      <c r="M2660" t="s">
        <v>1255</v>
      </c>
      <c r="N2660" t="s">
        <v>1255</v>
      </c>
      <c r="O2660" t="s">
        <v>1255</v>
      </c>
      <c r="P2660" t="s">
        <v>1255</v>
      </c>
    </row>
    <row r="2661" spans="1:16">
      <c r="A2661" t="s">
        <v>8874</v>
      </c>
      <c r="B2661" t="s">
        <v>1255</v>
      </c>
      <c r="C2661" t="s">
        <v>13621</v>
      </c>
      <c r="D2661" t="s">
        <v>13624</v>
      </c>
      <c r="E2661" t="s">
        <v>10003</v>
      </c>
      <c r="F2661" t="s">
        <v>9646</v>
      </c>
      <c r="G2661" t="s">
        <v>1255</v>
      </c>
      <c r="H2661" t="s">
        <v>13232</v>
      </c>
      <c r="I2661" t="s">
        <v>1255</v>
      </c>
      <c r="J2661" t="s">
        <v>1255</v>
      </c>
      <c r="K2661" t="s">
        <v>1255</v>
      </c>
      <c r="L2661" t="s">
        <v>1255</v>
      </c>
      <c r="M2661" t="s">
        <v>1255</v>
      </c>
      <c r="N2661" t="s">
        <v>1255</v>
      </c>
      <c r="O2661" t="s">
        <v>1255</v>
      </c>
      <c r="P2661" t="s">
        <v>1255</v>
      </c>
    </row>
    <row r="2662" spans="1:16">
      <c r="A2662" t="s">
        <v>8766</v>
      </c>
      <c r="B2662" t="s">
        <v>1255</v>
      </c>
      <c r="C2662" t="s">
        <v>13621</v>
      </c>
      <c r="D2662" t="s">
        <v>13625</v>
      </c>
      <c r="E2662" t="s">
        <v>9828</v>
      </c>
      <c r="F2662" t="s">
        <v>1255</v>
      </c>
      <c r="G2662" t="s">
        <v>1255</v>
      </c>
      <c r="H2662" t="s">
        <v>13232</v>
      </c>
      <c r="I2662" t="s">
        <v>1255</v>
      </c>
      <c r="J2662" t="s">
        <v>1255</v>
      </c>
      <c r="K2662" t="s">
        <v>1255</v>
      </c>
      <c r="L2662" t="s">
        <v>1255</v>
      </c>
      <c r="M2662" t="s">
        <v>1255</v>
      </c>
      <c r="N2662" t="s">
        <v>1255</v>
      </c>
      <c r="O2662" t="s">
        <v>1255</v>
      </c>
      <c r="P2662" t="s">
        <v>1255</v>
      </c>
    </row>
    <row r="2663" spans="1:16">
      <c r="A2663" t="s">
        <v>8767</v>
      </c>
      <c r="B2663" t="s">
        <v>1255</v>
      </c>
      <c r="C2663" t="s">
        <v>13621</v>
      </c>
      <c r="D2663" t="s">
        <v>13626</v>
      </c>
      <c r="E2663" t="s">
        <v>9645</v>
      </c>
      <c r="F2663" t="s">
        <v>1255</v>
      </c>
      <c r="G2663" t="s">
        <v>1255</v>
      </c>
      <c r="H2663" t="s">
        <v>13232</v>
      </c>
      <c r="I2663" t="s">
        <v>1255</v>
      </c>
      <c r="J2663" t="s">
        <v>1255</v>
      </c>
      <c r="K2663" t="s">
        <v>1255</v>
      </c>
      <c r="L2663" t="s">
        <v>1255</v>
      </c>
      <c r="M2663" t="s">
        <v>1255</v>
      </c>
      <c r="N2663" t="s">
        <v>1255</v>
      </c>
      <c r="O2663" t="s">
        <v>1255</v>
      </c>
      <c r="P2663" t="s">
        <v>1255</v>
      </c>
    </row>
    <row r="2664" spans="1:16">
      <c r="A2664" t="s">
        <v>8768</v>
      </c>
      <c r="B2664" t="s">
        <v>1255</v>
      </c>
      <c r="C2664" t="s">
        <v>13621</v>
      </c>
      <c r="D2664" t="s">
        <v>13627</v>
      </c>
      <c r="E2664" t="s">
        <v>12539</v>
      </c>
      <c r="F2664" t="s">
        <v>1255</v>
      </c>
      <c r="G2664" t="s">
        <v>1255</v>
      </c>
      <c r="H2664" t="s">
        <v>1255</v>
      </c>
      <c r="I2664" t="s">
        <v>1255</v>
      </c>
      <c r="J2664" t="s">
        <v>1255</v>
      </c>
      <c r="K2664" t="s">
        <v>1255</v>
      </c>
      <c r="L2664" t="s">
        <v>1255</v>
      </c>
      <c r="M2664" t="s">
        <v>1255</v>
      </c>
      <c r="N2664" t="s">
        <v>1255</v>
      </c>
      <c r="O2664" t="s">
        <v>1255</v>
      </c>
      <c r="P2664" t="s">
        <v>1255</v>
      </c>
    </row>
    <row r="2665" spans="1:16">
      <c r="A2665" t="s">
        <v>8769</v>
      </c>
      <c r="B2665" t="s">
        <v>13628</v>
      </c>
      <c r="C2665" t="s">
        <v>13621</v>
      </c>
      <c r="D2665" t="s">
        <v>13629</v>
      </c>
      <c r="E2665" t="s">
        <v>9646</v>
      </c>
      <c r="F2665" t="s">
        <v>10163</v>
      </c>
      <c r="G2665" t="s">
        <v>1255</v>
      </c>
      <c r="H2665" t="s">
        <v>13414</v>
      </c>
      <c r="I2665" t="s">
        <v>1255</v>
      </c>
      <c r="J2665" t="s">
        <v>1255</v>
      </c>
      <c r="K2665" t="s">
        <v>1255</v>
      </c>
      <c r="L2665" t="s">
        <v>1255</v>
      </c>
      <c r="M2665" t="s">
        <v>1255</v>
      </c>
      <c r="N2665" t="s">
        <v>1255</v>
      </c>
      <c r="O2665" t="s">
        <v>1255</v>
      </c>
      <c r="P2665" t="s">
        <v>1255</v>
      </c>
    </row>
    <row r="2666" spans="1:16">
      <c r="A2666" t="s">
        <v>8876</v>
      </c>
      <c r="B2666" t="s">
        <v>1255</v>
      </c>
      <c r="C2666" t="s">
        <v>13621</v>
      </c>
      <c r="D2666" t="s">
        <v>13630</v>
      </c>
      <c r="E2666" t="s">
        <v>9730</v>
      </c>
      <c r="F2666" t="s">
        <v>9646</v>
      </c>
      <c r="G2666" t="s">
        <v>1255</v>
      </c>
      <c r="H2666" t="s">
        <v>13232</v>
      </c>
      <c r="I2666" t="s">
        <v>1255</v>
      </c>
      <c r="J2666" t="s">
        <v>1255</v>
      </c>
      <c r="K2666" t="s">
        <v>1255</v>
      </c>
      <c r="L2666" t="s">
        <v>1255</v>
      </c>
      <c r="M2666" t="s">
        <v>1255</v>
      </c>
      <c r="N2666" t="s">
        <v>1255</v>
      </c>
      <c r="O2666" t="s">
        <v>1255</v>
      </c>
      <c r="P2666" t="s">
        <v>1255</v>
      </c>
    </row>
    <row r="2667" spans="1:16">
      <c r="A2667" t="s">
        <v>8771</v>
      </c>
      <c r="B2667" t="s">
        <v>1255</v>
      </c>
      <c r="C2667" t="s">
        <v>13621</v>
      </c>
      <c r="D2667" t="s">
        <v>13631</v>
      </c>
      <c r="E2667" t="s">
        <v>9645</v>
      </c>
      <c r="F2667" t="s">
        <v>9646</v>
      </c>
      <c r="G2667" t="s">
        <v>1255</v>
      </c>
      <c r="H2667" t="s">
        <v>13232</v>
      </c>
      <c r="I2667" t="s">
        <v>1255</v>
      </c>
      <c r="J2667" t="s">
        <v>1255</v>
      </c>
      <c r="K2667" t="s">
        <v>1255</v>
      </c>
      <c r="L2667" t="s">
        <v>1255</v>
      </c>
      <c r="M2667" t="s">
        <v>1255</v>
      </c>
      <c r="N2667" t="s">
        <v>1255</v>
      </c>
      <c r="O2667" t="s">
        <v>1255</v>
      </c>
      <c r="P2667" t="s">
        <v>1255</v>
      </c>
    </row>
    <row r="2668" spans="1:16">
      <c r="A2668" t="s">
        <v>8770</v>
      </c>
      <c r="B2668" t="s">
        <v>1255</v>
      </c>
      <c r="C2668" t="s">
        <v>13621</v>
      </c>
      <c r="D2668" t="s">
        <v>13632</v>
      </c>
      <c r="E2668" t="s">
        <v>9645</v>
      </c>
      <c r="F2668" t="s">
        <v>1255</v>
      </c>
      <c r="G2668" t="s">
        <v>1255</v>
      </c>
      <c r="H2668" t="s">
        <v>13232</v>
      </c>
      <c r="I2668" t="s">
        <v>1255</v>
      </c>
      <c r="J2668" t="s">
        <v>1255</v>
      </c>
      <c r="K2668" t="s">
        <v>1255</v>
      </c>
      <c r="L2668" t="s">
        <v>1255</v>
      </c>
      <c r="M2668" t="s">
        <v>1255</v>
      </c>
      <c r="N2668" t="s">
        <v>1255</v>
      </c>
      <c r="O2668" t="s">
        <v>1255</v>
      </c>
      <c r="P2668" t="s">
        <v>1255</v>
      </c>
    </row>
    <row r="2669" spans="1:16">
      <c r="A2669" t="s">
        <v>4407</v>
      </c>
      <c r="B2669" t="s">
        <v>1255</v>
      </c>
      <c r="C2669" t="s">
        <v>13621</v>
      </c>
      <c r="D2669" t="s">
        <v>13633</v>
      </c>
      <c r="E2669" t="s">
        <v>10608</v>
      </c>
      <c r="F2669" t="s">
        <v>9646</v>
      </c>
      <c r="G2669" t="s">
        <v>1255</v>
      </c>
      <c r="H2669" t="s">
        <v>13232</v>
      </c>
      <c r="I2669" t="s">
        <v>1255</v>
      </c>
      <c r="J2669" t="s">
        <v>1255</v>
      </c>
      <c r="K2669" t="s">
        <v>1255</v>
      </c>
      <c r="L2669" t="s">
        <v>1255</v>
      </c>
      <c r="M2669" t="s">
        <v>1255</v>
      </c>
      <c r="N2669" t="s">
        <v>1255</v>
      </c>
      <c r="O2669" t="s">
        <v>1255</v>
      </c>
      <c r="P2669" t="s">
        <v>1255</v>
      </c>
    </row>
    <row r="2670" spans="1:16">
      <c r="A2670" t="s">
        <v>1255</v>
      </c>
      <c r="B2670" t="s">
        <v>1255</v>
      </c>
      <c r="C2670" t="s">
        <v>13634</v>
      </c>
      <c r="D2670" t="s">
        <v>13635</v>
      </c>
      <c r="E2670" t="s">
        <v>12539</v>
      </c>
      <c r="F2670" t="s">
        <v>1255</v>
      </c>
      <c r="G2670" t="s">
        <v>1255</v>
      </c>
      <c r="H2670" t="s">
        <v>13232</v>
      </c>
      <c r="I2670" t="s">
        <v>1255</v>
      </c>
      <c r="J2670" t="s">
        <v>1255</v>
      </c>
      <c r="K2670" t="s">
        <v>1255</v>
      </c>
      <c r="L2670" t="s">
        <v>1255</v>
      </c>
      <c r="M2670" t="s">
        <v>1255</v>
      </c>
      <c r="N2670" t="s">
        <v>1255</v>
      </c>
      <c r="O2670" t="s">
        <v>1255</v>
      </c>
      <c r="P2670" t="s">
        <v>1255</v>
      </c>
    </row>
    <row r="2671" spans="1:16">
      <c r="A2671" t="s">
        <v>1255</v>
      </c>
      <c r="B2671" t="s">
        <v>1255</v>
      </c>
      <c r="C2671" t="s">
        <v>13634</v>
      </c>
      <c r="D2671" t="s">
        <v>13636</v>
      </c>
      <c r="E2671" t="s">
        <v>9813</v>
      </c>
      <c r="F2671" t="s">
        <v>1255</v>
      </c>
      <c r="G2671" t="s">
        <v>1255</v>
      </c>
      <c r="H2671" t="s">
        <v>13232</v>
      </c>
      <c r="I2671" t="s">
        <v>1255</v>
      </c>
      <c r="J2671" t="s">
        <v>1255</v>
      </c>
      <c r="K2671" t="s">
        <v>1255</v>
      </c>
      <c r="L2671" t="s">
        <v>1255</v>
      </c>
      <c r="M2671" t="s">
        <v>1255</v>
      </c>
      <c r="N2671" t="s">
        <v>1255</v>
      </c>
      <c r="O2671" t="s">
        <v>1255</v>
      </c>
      <c r="P2671" t="s">
        <v>1255</v>
      </c>
    </row>
    <row r="2672" spans="1:16">
      <c r="A2672" t="s">
        <v>1255</v>
      </c>
      <c r="B2672" t="s">
        <v>1255</v>
      </c>
      <c r="C2672" t="s">
        <v>13634</v>
      </c>
      <c r="D2672" t="s">
        <v>13637</v>
      </c>
      <c r="E2672" t="s">
        <v>11910</v>
      </c>
      <c r="F2672" t="s">
        <v>1255</v>
      </c>
      <c r="G2672" t="s">
        <v>1255</v>
      </c>
      <c r="H2672" t="s">
        <v>7609</v>
      </c>
      <c r="I2672" t="s">
        <v>1255</v>
      </c>
      <c r="J2672" t="s">
        <v>1255</v>
      </c>
      <c r="K2672" t="s">
        <v>1255</v>
      </c>
      <c r="L2672" t="s">
        <v>1255</v>
      </c>
      <c r="M2672" t="s">
        <v>1255</v>
      </c>
      <c r="N2672" t="s">
        <v>1255</v>
      </c>
      <c r="O2672" t="s">
        <v>1255</v>
      </c>
      <c r="P2672" t="s">
        <v>1255</v>
      </c>
    </row>
    <row r="2673" spans="1:16">
      <c r="A2673" t="s">
        <v>1255</v>
      </c>
      <c r="B2673" t="s">
        <v>1255</v>
      </c>
      <c r="C2673" t="s">
        <v>13634</v>
      </c>
      <c r="D2673" t="s">
        <v>13638</v>
      </c>
      <c r="E2673" t="s">
        <v>9740</v>
      </c>
      <c r="F2673" t="s">
        <v>9646</v>
      </c>
      <c r="G2673" t="s">
        <v>1255</v>
      </c>
      <c r="H2673" t="s">
        <v>13232</v>
      </c>
      <c r="I2673" t="s">
        <v>1255</v>
      </c>
      <c r="J2673" t="s">
        <v>1255</v>
      </c>
      <c r="K2673" t="s">
        <v>1255</v>
      </c>
      <c r="L2673" t="s">
        <v>1255</v>
      </c>
      <c r="M2673" t="s">
        <v>1255</v>
      </c>
      <c r="N2673" t="s">
        <v>1255</v>
      </c>
      <c r="O2673" t="s">
        <v>1255</v>
      </c>
      <c r="P2673" t="s">
        <v>1255</v>
      </c>
    </row>
    <row r="2674" spans="1:16">
      <c r="A2674" t="s">
        <v>1255</v>
      </c>
      <c r="B2674" t="s">
        <v>1255</v>
      </c>
      <c r="C2674" t="s">
        <v>13634</v>
      </c>
      <c r="D2674" t="s">
        <v>13639</v>
      </c>
      <c r="E2674" t="s">
        <v>9646</v>
      </c>
      <c r="F2674" t="s">
        <v>13640</v>
      </c>
      <c r="G2674" t="s">
        <v>1255</v>
      </c>
      <c r="H2674" t="s">
        <v>13414</v>
      </c>
      <c r="I2674" t="s">
        <v>1255</v>
      </c>
      <c r="J2674" t="s">
        <v>1255</v>
      </c>
      <c r="K2674" t="s">
        <v>1255</v>
      </c>
      <c r="L2674" t="s">
        <v>1255</v>
      </c>
      <c r="M2674" t="s">
        <v>1255</v>
      </c>
      <c r="N2674" t="s">
        <v>1255</v>
      </c>
      <c r="O2674" t="s">
        <v>1255</v>
      </c>
      <c r="P2674" t="s">
        <v>1255</v>
      </c>
    </row>
    <row r="2675" spans="1:16">
      <c r="A2675" t="s">
        <v>1255</v>
      </c>
      <c r="B2675" t="s">
        <v>1255</v>
      </c>
      <c r="C2675" t="s">
        <v>13634</v>
      </c>
      <c r="D2675" t="s">
        <v>13641</v>
      </c>
      <c r="E2675" t="s">
        <v>9646</v>
      </c>
      <c r="F2675" t="s">
        <v>13642</v>
      </c>
      <c r="G2675" t="s">
        <v>1255</v>
      </c>
      <c r="H2675" t="s">
        <v>13414</v>
      </c>
      <c r="I2675" t="s">
        <v>1255</v>
      </c>
      <c r="J2675" t="s">
        <v>1255</v>
      </c>
      <c r="K2675" t="s">
        <v>1255</v>
      </c>
      <c r="L2675" t="s">
        <v>1255</v>
      </c>
      <c r="M2675" t="s">
        <v>1255</v>
      </c>
      <c r="N2675" t="s">
        <v>1255</v>
      </c>
      <c r="O2675" t="s">
        <v>1255</v>
      </c>
      <c r="P2675" t="s">
        <v>1255</v>
      </c>
    </row>
    <row r="2676" spans="1:16">
      <c r="A2676" t="s">
        <v>1255</v>
      </c>
      <c r="B2676" t="s">
        <v>1255</v>
      </c>
      <c r="C2676" t="s">
        <v>13634</v>
      </c>
      <c r="D2676" t="s">
        <v>13643</v>
      </c>
      <c r="E2676" t="s">
        <v>13485</v>
      </c>
      <c r="F2676" t="s">
        <v>1255</v>
      </c>
      <c r="G2676" t="s">
        <v>1255</v>
      </c>
      <c r="H2676" t="s">
        <v>13232</v>
      </c>
      <c r="I2676" t="s">
        <v>1255</v>
      </c>
      <c r="J2676" t="s">
        <v>1255</v>
      </c>
      <c r="K2676" t="s">
        <v>1255</v>
      </c>
      <c r="L2676" t="s">
        <v>1255</v>
      </c>
      <c r="M2676" t="s">
        <v>1255</v>
      </c>
      <c r="N2676" t="s">
        <v>1255</v>
      </c>
      <c r="O2676" t="s">
        <v>1255</v>
      </c>
      <c r="P2676" t="s">
        <v>1255</v>
      </c>
    </row>
    <row r="2677" spans="1:16">
      <c r="A2677" t="s">
        <v>1255</v>
      </c>
      <c r="B2677" t="s">
        <v>1255</v>
      </c>
      <c r="C2677" t="s">
        <v>13634</v>
      </c>
      <c r="D2677" t="s">
        <v>13644</v>
      </c>
      <c r="E2677" t="s">
        <v>9782</v>
      </c>
      <c r="F2677" t="s">
        <v>1255</v>
      </c>
      <c r="G2677" t="s">
        <v>1255</v>
      </c>
      <c r="H2677" t="s">
        <v>13232</v>
      </c>
      <c r="I2677" t="s">
        <v>1255</v>
      </c>
      <c r="J2677" t="s">
        <v>1255</v>
      </c>
      <c r="K2677" t="s">
        <v>1255</v>
      </c>
      <c r="L2677" t="s">
        <v>1255</v>
      </c>
      <c r="M2677" t="s">
        <v>1255</v>
      </c>
      <c r="N2677" t="s">
        <v>1255</v>
      </c>
      <c r="O2677" t="s">
        <v>1255</v>
      </c>
      <c r="P2677" t="s">
        <v>1255</v>
      </c>
    </row>
    <row r="2678" spans="1:16">
      <c r="A2678" t="s">
        <v>1255</v>
      </c>
      <c r="B2678" t="s">
        <v>1255</v>
      </c>
      <c r="C2678" t="s">
        <v>13645</v>
      </c>
      <c r="D2678" t="s">
        <v>13646</v>
      </c>
      <c r="E2678" t="s">
        <v>10029</v>
      </c>
      <c r="F2678" t="s">
        <v>1255</v>
      </c>
      <c r="G2678" t="s">
        <v>1255</v>
      </c>
      <c r="H2678" t="s">
        <v>13232</v>
      </c>
      <c r="I2678" t="s">
        <v>1255</v>
      </c>
      <c r="J2678" t="s">
        <v>1255</v>
      </c>
      <c r="K2678" t="s">
        <v>1255</v>
      </c>
      <c r="L2678" t="s">
        <v>1255</v>
      </c>
      <c r="M2678" t="s">
        <v>1255</v>
      </c>
      <c r="N2678" t="s">
        <v>1255</v>
      </c>
      <c r="O2678" t="s">
        <v>1255</v>
      </c>
      <c r="P2678" t="s">
        <v>1255</v>
      </c>
    </row>
    <row r="2679" spans="1:16">
      <c r="A2679" t="s">
        <v>1255</v>
      </c>
      <c r="B2679" t="s">
        <v>1255</v>
      </c>
      <c r="C2679" t="s">
        <v>13647</v>
      </c>
      <c r="D2679" t="s">
        <v>13648</v>
      </c>
      <c r="E2679" t="s">
        <v>12539</v>
      </c>
      <c r="F2679" t="s">
        <v>9646</v>
      </c>
      <c r="G2679" t="s">
        <v>1255</v>
      </c>
      <c r="H2679" t="s">
        <v>7609</v>
      </c>
      <c r="I2679" t="s">
        <v>1255</v>
      </c>
      <c r="J2679" t="s">
        <v>1255</v>
      </c>
      <c r="K2679" t="s">
        <v>1255</v>
      </c>
      <c r="L2679" t="s">
        <v>1255</v>
      </c>
      <c r="M2679" t="s">
        <v>1255</v>
      </c>
      <c r="N2679" t="s">
        <v>1255</v>
      </c>
      <c r="O2679" t="s">
        <v>1255</v>
      </c>
      <c r="P2679" t="s">
        <v>1255</v>
      </c>
    </row>
    <row r="2680" spans="1:16">
      <c r="A2680" t="s">
        <v>1255</v>
      </c>
      <c r="B2680" t="s">
        <v>1255</v>
      </c>
      <c r="C2680" t="s">
        <v>13647</v>
      </c>
      <c r="D2680" t="s">
        <v>13649</v>
      </c>
      <c r="E2680" t="s">
        <v>12539</v>
      </c>
      <c r="F2680" t="s">
        <v>1255</v>
      </c>
      <c r="G2680" t="s">
        <v>1255</v>
      </c>
      <c r="H2680" t="s">
        <v>7609</v>
      </c>
      <c r="I2680" t="s">
        <v>1255</v>
      </c>
      <c r="J2680" t="s">
        <v>1255</v>
      </c>
      <c r="K2680" t="s">
        <v>1255</v>
      </c>
      <c r="L2680" t="s">
        <v>1255</v>
      </c>
      <c r="M2680" t="s">
        <v>1255</v>
      </c>
      <c r="N2680" t="s">
        <v>1255</v>
      </c>
      <c r="O2680" t="s">
        <v>1255</v>
      </c>
      <c r="P2680" t="s">
        <v>1255</v>
      </c>
    </row>
    <row r="2681" spans="1:16">
      <c r="A2681" t="s">
        <v>1255</v>
      </c>
      <c r="B2681" t="s">
        <v>1255</v>
      </c>
      <c r="C2681" t="s">
        <v>13650</v>
      </c>
      <c r="D2681" t="s">
        <v>13651</v>
      </c>
      <c r="E2681" t="s">
        <v>13652</v>
      </c>
      <c r="F2681" t="s">
        <v>9646</v>
      </c>
      <c r="G2681" t="s">
        <v>1255</v>
      </c>
      <c r="H2681" t="s">
        <v>13653</v>
      </c>
      <c r="I2681" t="s">
        <v>1255</v>
      </c>
      <c r="J2681" t="s">
        <v>1255</v>
      </c>
      <c r="K2681" t="s">
        <v>1255</v>
      </c>
      <c r="L2681" t="s">
        <v>1255</v>
      </c>
      <c r="M2681" t="s">
        <v>1255</v>
      </c>
      <c r="N2681" t="s">
        <v>1255</v>
      </c>
      <c r="O2681" t="s">
        <v>1255</v>
      </c>
      <c r="P2681" t="s">
        <v>1255</v>
      </c>
    </row>
    <row r="2682" spans="1:16">
      <c r="A2682" t="s">
        <v>1255</v>
      </c>
      <c r="B2682" t="s">
        <v>1255</v>
      </c>
      <c r="C2682" t="s">
        <v>13650</v>
      </c>
      <c r="D2682" t="s">
        <v>13654</v>
      </c>
      <c r="E2682" t="s">
        <v>9646</v>
      </c>
      <c r="F2682" t="s">
        <v>13655</v>
      </c>
      <c r="G2682" t="s">
        <v>1255</v>
      </c>
      <c r="H2682" t="s">
        <v>13230</v>
      </c>
      <c r="I2682" t="s">
        <v>1255</v>
      </c>
      <c r="J2682" t="s">
        <v>1255</v>
      </c>
      <c r="K2682" t="s">
        <v>1255</v>
      </c>
      <c r="L2682" t="s">
        <v>1255</v>
      </c>
      <c r="M2682" t="s">
        <v>1255</v>
      </c>
      <c r="N2682" t="s">
        <v>1255</v>
      </c>
      <c r="O2682" t="s">
        <v>1255</v>
      </c>
      <c r="P2682" t="s">
        <v>1255</v>
      </c>
    </row>
    <row r="2683" spans="1:16">
      <c r="A2683" t="s">
        <v>1255</v>
      </c>
      <c r="B2683" t="s">
        <v>1255</v>
      </c>
      <c r="C2683" t="s">
        <v>13656</v>
      </c>
      <c r="D2683" t="s">
        <v>13657</v>
      </c>
      <c r="E2683" t="s">
        <v>9646</v>
      </c>
      <c r="F2683" t="s">
        <v>13658</v>
      </c>
      <c r="G2683" t="s">
        <v>1255</v>
      </c>
      <c r="H2683" t="s">
        <v>13227</v>
      </c>
      <c r="I2683" t="s">
        <v>1255</v>
      </c>
      <c r="J2683" t="s">
        <v>1255</v>
      </c>
      <c r="K2683" t="s">
        <v>1255</v>
      </c>
      <c r="L2683" t="s">
        <v>1255</v>
      </c>
      <c r="M2683" t="s">
        <v>1255</v>
      </c>
      <c r="N2683" t="s">
        <v>1255</v>
      </c>
      <c r="O2683" t="s">
        <v>1255</v>
      </c>
      <c r="P2683" t="s">
        <v>1255</v>
      </c>
    </row>
    <row r="2684" spans="1:16">
      <c r="A2684" t="s">
        <v>1255</v>
      </c>
      <c r="B2684" t="s">
        <v>1255</v>
      </c>
      <c r="C2684" t="s">
        <v>13659</v>
      </c>
      <c r="D2684" t="s">
        <v>13660</v>
      </c>
      <c r="E2684" t="s">
        <v>9730</v>
      </c>
      <c r="F2684" t="s">
        <v>1255</v>
      </c>
      <c r="G2684" t="s">
        <v>1255</v>
      </c>
      <c r="H2684" t="s">
        <v>13232</v>
      </c>
      <c r="I2684" t="s">
        <v>1255</v>
      </c>
      <c r="J2684" t="s">
        <v>1255</v>
      </c>
      <c r="K2684" t="s">
        <v>1255</v>
      </c>
      <c r="L2684" t="s">
        <v>1255</v>
      </c>
      <c r="M2684" t="s">
        <v>1255</v>
      </c>
      <c r="N2684" t="s">
        <v>1255</v>
      </c>
      <c r="O2684" t="s">
        <v>1255</v>
      </c>
      <c r="P2684" t="s">
        <v>1255</v>
      </c>
    </row>
    <row r="2685" spans="1:16">
      <c r="A2685" t="s">
        <v>1255</v>
      </c>
      <c r="B2685" t="s">
        <v>1255</v>
      </c>
      <c r="C2685" t="s">
        <v>13659</v>
      </c>
      <c r="D2685" t="s">
        <v>13661</v>
      </c>
      <c r="E2685" t="s">
        <v>9663</v>
      </c>
      <c r="F2685" t="s">
        <v>1255</v>
      </c>
      <c r="G2685" t="s">
        <v>1255</v>
      </c>
      <c r="H2685" t="s">
        <v>13232</v>
      </c>
      <c r="I2685" t="s">
        <v>1255</v>
      </c>
      <c r="J2685" t="s">
        <v>1255</v>
      </c>
      <c r="K2685" t="s">
        <v>1255</v>
      </c>
      <c r="L2685" t="s">
        <v>1255</v>
      </c>
      <c r="M2685" t="s">
        <v>1255</v>
      </c>
      <c r="N2685" t="s">
        <v>1255</v>
      </c>
      <c r="O2685" t="s">
        <v>1255</v>
      </c>
      <c r="P2685" t="s">
        <v>1255</v>
      </c>
    </row>
    <row r="2686" spans="1:16">
      <c r="A2686" t="s">
        <v>1255</v>
      </c>
      <c r="B2686" t="s">
        <v>1255</v>
      </c>
      <c r="C2686" t="s">
        <v>13662</v>
      </c>
      <c r="D2686" t="s">
        <v>13663</v>
      </c>
      <c r="E2686" t="s">
        <v>9740</v>
      </c>
      <c r="F2686" t="s">
        <v>1255</v>
      </c>
      <c r="G2686" t="s">
        <v>1255</v>
      </c>
      <c r="H2686" t="s">
        <v>7609</v>
      </c>
      <c r="I2686" t="s">
        <v>1255</v>
      </c>
      <c r="J2686" t="s">
        <v>1255</v>
      </c>
      <c r="K2686" t="s">
        <v>1255</v>
      </c>
      <c r="L2686" t="s">
        <v>1255</v>
      </c>
      <c r="M2686" t="s">
        <v>1255</v>
      </c>
      <c r="N2686" t="s">
        <v>1255</v>
      </c>
      <c r="O2686" t="s">
        <v>1255</v>
      </c>
      <c r="P2686" t="s">
        <v>1255</v>
      </c>
    </row>
    <row r="2687" spans="1:16">
      <c r="A2687" t="s">
        <v>1255</v>
      </c>
      <c r="B2687" t="s">
        <v>1255</v>
      </c>
      <c r="C2687" t="s">
        <v>13659</v>
      </c>
      <c r="D2687" t="s">
        <v>13664</v>
      </c>
      <c r="E2687" t="s">
        <v>9646</v>
      </c>
      <c r="F2687" t="s">
        <v>12635</v>
      </c>
      <c r="G2687" t="s">
        <v>1255</v>
      </c>
      <c r="H2687" t="s">
        <v>13221</v>
      </c>
      <c r="I2687" t="s">
        <v>1255</v>
      </c>
      <c r="J2687" t="s">
        <v>1255</v>
      </c>
      <c r="K2687" t="s">
        <v>1255</v>
      </c>
      <c r="L2687" t="s">
        <v>1255</v>
      </c>
      <c r="M2687" t="s">
        <v>1255</v>
      </c>
      <c r="N2687" t="s">
        <v>1255</v>
      </c>
      <c r="O2687" t="s">
        <v>1255</v>
      </c>
      <c r="P2687" t="s">
        <v>1255</v>
      </c>
    </row>
    <row r="2688" spans="1:16">
      <c r="A2688" t="s">
        <v>1255</v>
      </c>
      <c r="B2688" t="s">
        <v>1255</v>
      </c>
      <c r="C2688" t="s">
        <v>13659</v>
      </c>
      <c r="D2688" t="s">
        <v>13665</v>
      </c>
      <c r="E2688" t="s">
        <v>11233</v>
      </c>
      <c r="F2688" t="s">
        <v>1255</v>
      </c>
      <c r="G2688" t="s">
        <v>1255</v>
      </c>
      <c r="H2688" t="s">
        <v>7609</v>
      </c>
      <c r="I2688" t="s">
        <v>1255</v>
      </c>
      <c r="J2688" t="s">
        <v>1255</v>
      </c>
      <c r="K2688" t="s">
        <v>1255</v>
      </c>
      <c r="L2688" t="s">
        <v>1255</v>
      </c>
      <c r="M2688" t="s">
        <v>1255</v>
      </c>
      <c r="N2688" t="s">
        <v>1255</v>
      </c>
      <c r="O2688" t="s">
        <v>1255</v>
      </c>
      <c r="P2688" t="s">
        <v>1255</v>
      </c>
    </row>
    <row r="2689" spans="1:16">
      <c r="A2689" t="s">
        <v>1255</v>
      </c>
      <c r="B2689" t="s">
        <v>1255</v>
      </c>
      <c r="C2689" t="s">
        <v>13662</v>
      </c>
      <c r="D2689" t="s">
        <v>13666</v>
      </c>
      <c r="E2689" t="s">
        <v>10029</v>
      </c>
      <c r="F2689" t="s">
        <v>9646</v>
      </c>
      <c r="G2689" t="s">
        <v>1255</v>
      </c>
      <c r="H2689" t="s">
        <v>7609</v>
      </c>
      <c r="I2689" t="s">
        <v>1255</v>
      </c>
      <c r="J2689" t="s">
        <v>1255</v>
      </c>
      <c r="K2689" t="s">
        <v>1255</v>
      </c>
      <c r="L2689" t="s">
        <v>1255</v>
      </c>
      <c r="M2689" t="s">
        <v>1255</v>
      </c>
      <c r="N2689" t="s">
        <v>1255</v>
      </c>
      <c r="O2689" t="s">
        <v>1255</v>
      </c>
      <c r="P2689" t="s">
        <v>1255</v>
      </c>
    </row>
    <row r="2690" spans="1:16">
      <c r="A2690" t="s">
        <v>1255</v>
      </c>
      <c r="B2690" t="s">
        <v>1255</v>
      </c>
      <c r="C2690" t="s">
        <v>13662</v>
      </c>
      <c r="D2690" t="s">
        <v>13667</v>
      </c>
      <c r="E2690" t="s">
        <v>10721</v>
      </c>
      <c r="F2690" t="s">
        <v>9646</v>
      </c>
      <c r="G2690" t="s">
        <v>1255</v>
      </c>
      <c r="H2690" t="s">
        <v>7609</v>
      </c>
      <c r="I2690" t="s">
        <v>1255</v>
      </c>
      <c r="J2690" t="s">
        <v>1255</v>
      </c>
      <c r="K2690" t="s">
        <v>1255</v>
      </c>
      <c r="L2690" t="s">
        <v>1255</v>
      </c>
      <c r="M2690" t="s">
        <v>1255</v>
      </c>
      <c r="N2690" t="s">
        <v>1255</v>
      </c>
      <c r="O2690" t="s">
        <v>1255</v>
      </c>
      <c r="P2690" t="s">
        <v>1255</v>
      </c>
    </row>
    <row r="2691" spans="1:16">
      <c r="A2691" t="s">
        <v>1255</v>
      </c>
      <c r="B2691" t="s">
        <v>1255</v>
      </c>
      <c r="C2691" t="s">
        <v>13662</v>
      </c>
      <c r="D2691" t="s">
        <v>13668</v>
      </c>
      <c r="E2691" t="s">
        <v>9680</v>
      </c>
      <c r="F2691" t="s">
        <v>9646</v>
      </c>
      <c r="G2691" t="s">
        <v>1255</v>
      </c>
      <c r="H2691" t="s">
        <v>13232</v>
      </c>
      <c r="I2691" t="s">
        <v>1255</v>
      </c>
      <c r="J2691" t="s">
        <v>1255</v>
      </c>
      <c r="K2691" t="s">
        <v>1255</v>
      </c>
      <c r="L2691" t="s">
        <v>1255</v>
      </c>
      <c r="M2691" t="s">
        <v>1255</v>
      </c>
      <c r="N2691" t="s">
        <v>1255</v>
      </c>
      <c r="O2691" t="s">
        <v>1255</v>
      </c>
      <c r="P2691" t="s">
        <v>1255</v>
      </c>
    </row>
    <row r="2692" spans="1:16">
      <c r="A2692" t="s">
        <v>1255</v>
      </c>
      <c r="B2692" t="s">
        <v>1255</v>
      </c>
      <c r="C2692" t="s">
        <v>13662</v>
      </c>
      <c r="D2692" t="s">
        <v>13669</v>
      </c>
      <c r="E2692" t="s">
        <v>9680</v>
      </c>
      <c r="F2692" t="s">
        <v>1255</v>
      </c>
      <c r="G2692" t="s">
        <v>1255</v>
      </c>
      <c r="H2692" t="s">
        <v>13232</v>
      </c>
      <c r="I2692" t="s">
        <v>1255</v>
      </c>
      <c r="J2692" t="s">
        <v>1255</v>
      </c>
      <c r="K2692" t="s">
        <v>1255</v>
      </c>
      <c r="L2692" t="s">
        <v>1255</v>
      </c>
      <c r="M2692" t="s">
        <v>1255</v>
      </c>
      <c r="N2692" t="s">
        <v>1255</v>
      </c>
      <c r="O2692" t="s">
        <v>1255</v>
      </c>
      <c r="P2692" t="s">
        <v>1255</v>
      </c>
    </row>
    <row r="2693" spans="1:16">
      <c r="A2693" t="s">
        <v>1255</v>
      </c>
      <c r="B2693" t="s">
        <v>1255</v>
      </c>
      <c r="C2693" t="s">
        <v>13670</v>
      </c>
      <c r="D2693" t="s">
        <v>13671</v>
      </c>
      <c r="E2693" t="s">
        <v>9680</v>
      </c>
      <c r="F2693" t="s">
        <v>1255</v>
      </c>
      <c r="G2693" t="s">
        <v>1255</v>
      </c>
      <c r="H2693" t="s">
        <v>13232</v>
      </c>
      <c r="I2693" t="s">
        <v>1255</v>
      </c>
      <c r="J2693" t="s">
        <v>1255</v>
      </c>
      <c r="K2693" t="s">
        <v>1255</v>
      </c>
      <c r="L2693" t="s">
        <v>1255</v>
      </c>
      <c r="M2693" t="s">
        <v>1255</v>
      </c>
      <c r="N2693" t="s">
        <v>1255</v>
      </c>
      <c r="O2693" t="s">
        <v>1255</v>
      </c>
      <c r="P2693" t="s">
        <v>1255</v>
      </c>
    </row>
    <row r="2694" spans="1:16">
      <c r="A2694" t="s">
        <v>1255</v>
      </c>
      <c r="B2694" t="s">
        <v>13672</v>
      </c>
      <c r="C2694" t="s">
        <v>13673</v>
      </c>
      <c r="D2694" t="s">
        <v>13674</v>
      </c>
      <c r="E2694" t="s">
        <v>9646</v>
      </c>
      <c r="F2694" t="s">
        <v>12627</v>
      </c>
      <c r="G2694" t="s">
        <v>1255</v>
      </c>
      <c r="H2694" t="s">
        <v>13221</v>
      </c>
      <c r="I2694" t="s">
        <v>1255</v>
      </c>
      <c r="J2694" t="s">
        <v>1255</v>
      </c>
      <c r="K2694" t="s">
        <v>1255</v>
      </c>
      <c r="L2694" t="s">
        <v>1255</v>
      </c>
      <c r="M2694" t="s">
        <v>1255</v>
      </c>
      <c r="N2694" t="s">
        <v>1255</v>
      </c>
      <c r="O2694" t="s">
        <v>1255</v>
      </c>
      <c r="P2694" t="s">
        <v>1255</v>
      </c>
    </row>
    <row r="2695" spans="1:16">
      <c r="A2695" t="s">
        <v>1255</v>
      </c>
      <c r="B2695" t="s">
        <v>13675</v>
      </c>
      <c r="C2695" t="s">
        <v>13673</v>
      </c>
      <c r="D2695" t="s">
        <v>13676</v>
      </c>
      <c r="E2695" t="s">
        <v>9646</v>
      </c>
      <c r="F2695" t="s">
        <v>12635</v>
      </c>
      <c r="G2695" t="s">
        <v>1255</v>
      </c>
      <c r="H2695" t="s">
        <v>13221</v>
      </c>
      <c r="I2695" t="s">
        <v>1255</v>
      </c>
      <c r="J2695" t="s">
        <v>1255</v>
      </c>
      <c r="K2695" t="s">
        <v>1255</v>
      </c>
      <c r="L2695" t="s">
        <v>1255</v>
      </c>
      <c r="M2695" t="s">
        <v>1255</v>
      </c>
      <c r="N2695" t="s">
        <v>1255</v>
      </c>
      <c r="O2695" t="s">
        <v>1255</v>
      </c>
      <c r="P2695" t="s">
        <v>1255</v>
      </c>
    </row>
    <row r="2696" spans="1:16">
      <c r="A2696" t="s">
        <v>1255</v>
      </c>
      <c r="B2696" t="s">
        <v>1255</v>
      </c>
      <c r="C2696" t="s">
        <v>13673</v>
      </c>
      <c r="D2696" t="s">
        <v>13677</v>
      </c>
      <c r="E2696" t="s">
        <v>13678</v>
      </c>
      <c r="F2696" t="s">
        <v>1255</v>
      </c>
      <c r="G2696" t="s">
        <v>1255</v>
      </c>
      <c r="H2696" t="s">
        <v>13232</v>
      </c>
      <c r="I2696" t="s">
        <v>1255</v>
      </c>
      <c r="J2696" t="s">
        <v>1255</v>
      </c>
      <c r="K2696" t="s">
        <v>1255</v>
      </c>
      <c r="L2696" t="s">
        <v>1255</v>
      </c>
      <c r="M2696" t="s">
        <v>1255</v>
      </c>
      <c r="N2696" t="s">
        <v>1255</v>
      </c>
      <c r="O2696" t="s">
        <v>1255</v>
      </c>
      <c r="P2696" t="s">
        <v>1255</v>
      </c>
    </row>
    <row r="2697" spans="1:16">
      <c r="A2697" t="s">
        <v>1255</v>
      </c>
      <c r="B2697" t="s">
        <v>1255</v>
      </c>
      <c r="C2697" t="s">
        <v>13673</v>
      </c>
      <c r="D2697" t="s">
        <v>13679</v>
      </c>
      <c r="E2697" t="s">
        <v>9730</v>
      </c>
      <c r="F2697" t="s">
        <v>1255</v>
      </c>
      <c r="G2697" t="s">
        <v>1255</v>
      </c>
      <c r="H2697" t="s">
        <v>13232</v>
      </c>
      <c r="I2697" t="s">
        <v>1255</v>
      </c>
      <c r="J2697" t="s">
        <v>1255</v>
      </c>
      <c r="K2697" t="s">
        <v>1255</v>
      </c>
      <c r="L2697" t="s">
        <v>1255</v>
      </c>
      <c r="M2697" t="s">
        <v>1255</v>
      </c>
      <c r="N2697" t="s">
        <v>1255</v>
      </c>
      <c r="O2697" t="s">
        <v>1255</v>
      </c>
      <c r="P2697" t="s">
        <v>1255</v>
      </c>
    </row>
    <row r="2698" spans="1:16">
      <c r="A2698" t="s">
        <v>1255</v>
      </c>
      <c r="B2698" t="s">
        <v>1255</v>
      </c>
      <c r="C2698" t="s">
        <v>13673</v>
      </c>
      <c r="D2698" t="s">
        <v>13680</v>
      </c>
      <c r="E2698" t="s">
        <v>13335</v>
      </c>
      <c r="F2698" t="s">
        <v>1255</v>
      </c>
      <c r="G2698" t="s">
        <v>1255</v>
      </c>
      <c r="H2698" t="s">
        <v>13232</v>
      </c>
      <c r="I2698" t="s">
        <v>1255</v>
      </c>
      <c r="J2698" t="s">
        <v>1255</v>
      </c>
      <c r="K2698" t="s">
        <v>1255</v>
      </c>
      <c r="L2698" t="s">
        <v>1255</v>
      </c>
      <c r="M2698" t="s">
        <v>1255</v>
      </c>
      <c r="N2698" t="s">
        <v>1255</v>
      </c>
      <c r="O2698" t="s">
        <v>1255</v>
      </c>
      <c r="P2698" t="s">
        <v>1255</v>
      </c>
    </row>
    <row r="2699" spans="1:16">
      <c r="A2699" t="s">
        <v>1255</v>
      </c>
      <c r="B2699" t="s">
        <v>1255</v>
      </c>
      <c r="C2699" t="s">
        <v>13681</v>
      </c>
      <c r="D2699" t="s">
        <v>13682</v>
      </c>
      <c r="E2699" t="s">
        <v>13335</v>
      </c>
      <c r="F2699" t="s">
        <v>1255</v>
      </c>
      <c r="G2699" t="s">
        <v>1255</v>
      </c>
      <c r="H2699" t="s">
        <v>13232</v>
      </c>
      <c r="I2699" t="s">
        <v>1255</v>
      </c>
      <c r="J2699" t="s">
        <v>1255</v>
      </c>
      <c r="K2699" t="s">
        <v>1255</v>
      </c>
      <c r="L2699" t="s">
        <v>1255</v>
      </c>
      <c r="M2699" t="s">
        <v>1255</v>
      </c>
      <c r="N2699" t="s">
        <v>1255</v>
      </c>
      <c r="O2699" t="s">
        <v>1255</v>
      </c>
      <c r="P2699" t="s">
        <v>1255</v>
      </c>
    </row>
    <row r="2700" spans="1:16">
      <c r="A2700" t="s">
        <v>1255</v>
      </c>
      <c r="B2700" t="s">
        <v>1255</v>
      </c>
      <c r="C2700" t="s">
        <v>13683</v>
      </c>
      <c r="D2700" t="s">
        <v>13684</v>
      </c>
      <c r="E2700" t="s">
        <v>13685</v>
      </c>
      <c r="F2700" t="s">
        <v>1255</v>
      </c>
      <c r="G2700" t="s">
        <v>1255</v>
      </c>
      <c r="H2700" t="s">
        <v>13232</v>
      </c>
      <c r="I2700" t="s">
        <v>1255</v>
      </c>
      <c r="J2700" t="s">
        <v>1255</v>
      </c>
      <c r="K2700" t="s">
        <v>1255</v>
      </c>
      <c r="L2700" t="s">
        <v>1255</v>
      </c>
      <c r="M2700" t="s">
        <v>1255</v>
      </c>
      <c r="N2700" t="s">
        <v>1255</v>
      </c>
      <c r="O2700" t="s">
        <v>1255</v>
      </c>
      <c r="P2700" t="s">
        <v>1255</v>
      </c>
    </row>
    <row r="2701" spans="1:16">
      <c r="A2701" t="s">
        <v>1255</v>
      </c>
      <c r="B2701" t="s">
        <v>1255</v>
      </c>
      <c r="C2701" t="s">
        <v>13686</v>
      </c>
      <c r="D2701" t="s">
        <v>13687</v>
      </c>
      <c r="E2701" t="s">
        <v>9680</v>
      </c>
      <c r="F2701" t="s">
        <v>1255</v>
      </c>
      <c r="G2701" t="s">
        <v>1255</v>
      </c>
      <c r="H2701" t="s">
        <v>7609</v>
      </c>
      <c r="I2701" t="s">
        <v>1255</v>
      </c>
      <c r="J2701" t="s">
        <v>1255</v>
      </c>
      <c r="K2701" t="s">
        <v>1255</v>
      </c>
      <c r="L2701" t="s">
        <v>1255</v>
      </c>
      <c r="M2701" t="s">
        <v>1255</v>
      </c>
      <c r="N2701" t="s">
        <v>1255</v>
      </c>
      <c r="O2701" t="s">
        <v>1255</v>
      </c>
      <c r="P2701" t="s">
        <v>1255</v>
      </c>
    </row>
    <row r="2702" spans="1:16">
      <c r="A2702" t="s">
        <v>1255</v>
      </c>
      <c r="B2702" t="s">
        <v>1255</v>
      </c>
      <c r="C2702" t="s">
        <v>13686</v>
      </c>
      <c r="D2702" t="s">
        <v>13688</v>
      </c>
      <c r="E2702" t="s">
        <v>10608</v>
      </c>
      <c r="F2702" t="s">
        <v>9646</v>
      </c>
      <c r="G2702" t="s">
        <v>1255</v>
      </c>
      <c r="H2702" t="s">
        <v>13232</v>
      </c>
      <c r="I2702" t="s">
        <v>1255</v>
      </c>
      <c r="J2702" t="s">
        <v>1255</v>
      </c>
      <c r="K2702" t="s">
        <v>1255</v>
      </c>
      <c r="L2702" t="s">
        <v>1255</v>
      </c>
      <c r="M2702" t="s">
        <v>1255</v>
      </c>
      <c r="N2702" t="s">
        <v>1255</v>
      </c>
      <c r="O2702" t="s">
        <v>1255</v>
      </c>
      <c r="P2702" t="s">
        <v>1255</v>
      </c>
    </row>
    <row r="2703" spans="1:16">
      <c r="A2703" t="s">
        <v>1255</v>
      </c>
      <c r="B2703" t="s">
        <v>1255</v>
      </c>
      <c r="C2703" t="s">
        <v>13686</v>
      </c>
      <c r="D2703" t="s">
        <v>13689</v>
      </c>
      <c r="E2703" t="s">
        <v>10029</v>
      </c>
      <c r="F2703" t="s">
        <v>1255</v>
      </c>
      <c r="G2703" t="s">
        <v>1255</v>
      </c>
      <c r="H2703" t="s">
        <v>13232</v>
      </c>
      <c r="I2703" t="s">
        <v>1255</v>
      </c>
      <c r="J2703" t="s">
        <v>1255</v>
      </c>
      <c r="K2703" t="s">
        <v>1255</v>
      </c>
      <c r="L2703" t="s">
        <v>1255</v>
      </c>
      <c r="M2703" t="s">
        <v>1255</v>
      </c>
      <c r="N2703" t="s">
        <v>1255</v>
      </c>
      <c r="O2703" t="s">
        <v>1255</v>
      </c>
      <c r="P2703" t="s">
        <v>1255</v>
      </c>
    </row>
    <row r="2704" spans="1:16">
      <c r="A2704" t="s">
        <v>1255</v>
      </c>
      <c r="B2704" t="s">
        <v>1255</v>
      </c>
      <c r="C2704" t="s">
        <v>13690</v>
      </c>
      <c r="D2704" t="s">
        <v>13691</v>
      </c>
      <c r="E2704" t="s">
        <v>10608</v>
      </c>
      <c r="F2704" t="s">
        <v>1255</v>
      </c>
      <c r="G2704" t="s">
        <v>1255</v>
      </c>
      <c r="H2704" t="s">
        <v>13232</v>
      </c>
      <c r="I2704" t="s">
        <v>1255</v>
      </c>
      <c r="J2704" t="s">
        <v>1255</v>
      </c>
      <c r="K2704" t="s">
        <v>1255</v>
      </c>
      <c r="L2704" t="s">
        <v>1255</v>
      </c>
      <c r="M2704" t="s">
        <v>1255</v>
      </c>
      <c r="N2704" t="s">
        <v>1255</v>
      </c>
      <c r="O2704" t="s">
        <v>1255</v>
      </c>
      <c r="P2704" t="s">
        <v>1255</v>
      </c>
    </row>
    <row r="2705" spans="1:16">
      <c r="A2705" t="s">
        <v>1255</v>
      </c>
      <c r="B2705" t="s">
        <v>1255</v>
      </c>
      <c r="C2705" t="s">
        <v>13692</v>
      </c>
      <c r="D2705" t="s">
        <v>13693</v>
      </c>
      <c r="E2705" t="s">
        <v>10531</v>
      </c>
      <c r="F2705" t="s">
        <v>1255</v>
      </c>
      <c r="G2705" t="s">
        <v>1255</v>
      </c>
      <c r="H2705" t="s">
        <v>13232</v>
      </c>
      <c r="I2705" t="s">
        <v>1255</v>
      </c>
      <c r="J2705" t="s">
        <v>1255</v>
      </c>
      <c r="K2705" t="s">
        <v>1255</v>
      </c>
      <c r="L2705" t="s">
        <v>1255</v>
      </c>
      <c r="M2705" t="s">
        <v>1255</v>
      </c>
      <c r="N2705" t="s">
        <v>1255</v>
      </c>
      <c r="O2705" t="s">
        <v>1255</v>
      </c>
      <c r="P2705" t="s">
        <v>1255</v>
      </c>
    </row>
    <row r="2706" spans="1:16">
      <c r="A2706" t="s">
        <v>1255</v>
      </c>
      <c r="B2706" t="s">
        <v>1255</v>
      </c>
      <c r="C2706" t="s">
        <v>13692</v>
      </c>
      <c r="D2706" t="s">
        <v>13694</v>
      </c>
      <c r="E2706" t="s">
        <v>10003</v>
      </c>
      <c r="F2706" t="s">
        <v>9646</v>
      </c>
      <c r="G2706" t="s">
        <v>1255</v>
      </c>
      <c r="H2706" t="s">
        <v>13232</v>
      </c>
      <c r="I2706" t="s">
        <v>1255</v>
      </c>
      <c r="J2706" t="s">
        <v>1255</v>
      </c>
      <c r="K2706" t="s">
        <v>1255</v>
      </c>
      <c r="L2706" t="s">
        <v>1255</v>
      </c>
      <c r="M2706" t="s">
        <v>1255</v>
      </c>
      <c r="N2706" t="s">
        <v>1255</v>
      </c>
      <c r="O2706" t="s">
        <v>1255</v>
      </c>
      <c r="P2706" t="s">
        <v>1255</v>
      </c>
    </row>
    <row r="2707" spans="1:16">
      <c r="A2707" t="s">
        <v>1255</v>
      </c>
      <c r="B2707" t="s">
        <v>1255</v>
      </c>
      <c r="C2707" t="s">
        <v>13692</v>
      </c>
      <c r="D2707" t="s">
        <v>13695</v>
      </c>
      <c r="E2707" t="s">
        <v>10003</v>
      </c>
      <c r="F2707" t="s">
        <v>1255</v>
      </c>
      <c r="G2707" t="s">
        <v>1255</v>
      </c>
      <c r="H2707" t="s">
        <v>13232</v>
      </c>
      <c r="I2707" t="s">
        <v>1255</v>
      </c>
      <c r="J2707" t="s">
        <v>1255</v>
      </c>
      <c r="K2707" t="s">
        <v>1255</v>
      </c>
      <c r="L2707" t="s">
        <v>1255</v>
      </c>
      <c r="M2707" t="s">
        <v>1255</v>
      </c>
      <c r="N2707" t="s">
        <v>1255</v>
      </c>
      <c r="O2707" t="s">
        <v>1255</v>
      </c>
      <c r="P2707" t="s">
        <v>1255</v>
      </c>
    </row>
    <row r="2708" spans="1:16">
      <c r="A2708" t="s">
        <v>1255</v>
      </c>
      <c r="B2708" t="s">
        <v>1255</v>
      </c>
      <c r="C2708" t="s">
        <v>13692</v>
      </c>
      <c r="D2708" t="s">
        <v>13696</v>
      </c>
      <c r="E2708" t="s">
        <v>10608</v>
      </c>
      <c r="F2708" t="s">
        <v>1255</v>
      </c>
      <c r="G2708" t="s">
        <v>1255</v>
      </c>
      <c r="H2708" t="s">
        <v>4170</v>
      </c>
      <c r="I2708" t="s">
        <v>1255</v>
      </c>
      <c r="J2708" t="s">
        <v>1255</v>
      </c>
      <c r="K2708" t="s">
        <v>1255</v>
      </c>
      <c r="L2708" t="s">
        <v>1255</v>
      </c>
      <c r="M2708" t="s">
        <v>1255</v>
      </c>
      <c r="N2708" t="s">
        <v>1255</v>
      </c>
      <c r="O2708" t="s">
        <v>1255</v>
      </c>
      <c r="P2708" t="s">
        <v>1255</v>
      </c>
    </row>
    <row r="2709" spans="1:16">
      <c r="A2709" t="s">
        <v>1255</v>
      </c>
      <c r="B2709" t="s">
        <v>1255</v>
      </c>
      <c r="C2709" t="s">
        <v>13692</v>
      </c>
      <c r="D2709" t="s">
        <v>13697</v>
      </c>
      <c r="E2709" t="s">
        <v>9646</v>
      </c>
      <c r="F2709" t="s">
        <v>12635</v>
      </c>
      <c r="G2709" t="s">
        <v>1255</v>
      </c>
      <c r="H2709" t="s">
        <v>13221</v>
      </c>
      <c r="I2709" t="s">
        <v>1255</v>
      </c>
      <c r="J2709" t="s">
        <v>1255</v>
      </c>
      <c r="K2709" t="s">
        <v>1255</v>
      </c>
      <c r="L2709" t="s">
        <v>1255</v>
      </c>
      <c r="M2709" t="s">
        <v>1255</v>
      </c>
      <c r="N2709" t="s">
        <v>1255</v>
      </c>
      <c r="O2709" t="s">
        <v>1255</v>
      </c>
      <c r="P2709" t="s">
        <v>1255</v>
      </c>
    </row>
    <row r="2710" spans="1:16">
      <c r="A2710" t="s">
        <v>1255</v>
      </c>
      <c r="B2710" t="s">
        <v>1255</v>
      </c>
      <c r="C2710" t="s">
        <v>13692</v>
      </c>
      <c r="D2710" t="s">
        <v>13698</v>
      </c>
      <c r="E2710" t="s">
        <v>9646</v>
      </c>
      <c r="F2710" t="s">
        <v>12635</v>
      </c>
      <c r="G2710" t="s">
        <v>1255</v>
      </c>
      <c r="H2710" t="s">
        <v>13221</v>
      </c>
      <c r="I2710" t="s">
        <v>1255</v>
      </c>
      <c r="J2710" t="s">
        <v>1255</v>
      </c>
      <c r="K2710" t="s">
        <v>1255</v>
      </c>
      <c r="L2710" t="s">
        <v>1255</v>
      </c>
      <c r="M2710" t="s">
        <v>1255</v>
      </c>
      <c r="N2710" t="s">
        <v>1255</v>
      </c>
      <c r="O2710" t="s">
        <v>1255</v>
      </c>
      <c r="P2710" t="s">
        <v>1255</v>
      </c>
    </row>
    <row r="2711" spans="1:16">
      <c r="A2711" t="s">
        <v>1255</v>
      </c>
      <c r="B2711" t="s">
        <v>1255</v>
      </c>
      <c r="C2711" t="s">
        <v>13692</v>
      </c>
      <c r="D2711" t="s">
        <v>13699</v>
      </c>
      <c r="E2711" t="s">
        <v>9646</v>
      </c>
      <c r="F2711" t="s">
        <v>12635</v>
      </c>
      <c r="G2711" t="s">
        <v>1255</v>
      </c>
      <c r="H2711" t="s">
        <v>13221</v>
      </c>
      <c r="I2711" t="s">
        <v>1255</v>
      </c>
      <c r="J2711" t="s">
        <v>1255</v>
      </c>
      <c r="K2711" t="s">
        <v>1255</v>
      </c>
      <c r="L2711" t="s">
        <v>1255</v>
      </c>
      <c r="M2711" t="s">
        <v>1255</v>
      </c>
      <c r="N2711" t="s">
        <v>1255</v>
      </c>
      <c r="O2711" t="s">
        <v>1255</v>
      </c>
      <c r="P2711" t="s">
        <v>1255</v>
      </c>
    </row>
    <row r="2712" spans="1:16">
      <c r="A2712" t="s">
        <v>1255</v>
      </c>
      <c r="B2712" t="s">
        <v>1255</v>
      </c>
      <c r="C2712" t="s">
        <v>13692</v>
      </c>
      <c r="D2712" t="s">
        <v>13700</v>
      </c>
      <c r="E2712" t="s">
        <v>13701</v>
      </c>
      <c r="F2712" t="s">
        <v>1255</v>
      </c>
      <c r="G2712" t="s">
        <v>1255</v>
      </c>
      <c r="H2712" t="s">
        <v>13232</v>
      </c>
      <c r="I2712" t="s">
        <v>1255</v>
      </c>
      <c r="J2712" t="s">
        <v>1255</v>
      </c>
      <c r="K2712" t="s">
        <v>1255</v>
      </c>
      <c r="L2712" t="s">
        <v>1255</v>
      </c>
      <c r="M2712" t="s">
        <v>1255</v>
      </c>
      <c r="N2712" t="s">
        <v>1255</v>
      </c>
      <c r="O2712" t="s">
        <v>1255</v>
      </c>
      <c r="P2712" t="s">
        <v>1255</v>
      </c>
    </row>
    <row r="2713" spans="1:16">
      <c r="A2713" t="s">
        <v>1255</v>
      </c>
      <c r="B2713" t="s">
        <v>1255</v>
      </c>
      <c r="C2713" t="s">
        <v>13702</v>
      </c>
      <c r="D2713" t="s">
        <v>13703</v>
      </c>
      <c r="E2713" t="s">
        <v>9668</v>
      </c>
      <c r="F2713" t="s">
        <v>1255</v>
      </c>
      <c r="G2713" t="s">
        <v>1255</v>
      </c>
      <c r="H2713" t="s">
        <v>13232</v>
      </c>
      <c r="I2713" t="s">
        <v>1255</v>
      </c>
      <c r="J2713" t="s">
        <v>1255</v>
      </c>
      <c r="K2713" t="s">
        <v>1255</v>
      </c>
      <c r="L2713" t="s">
        <v>1255</v>
      </c>
      <c r="M2713" t="s">
        <v>1255</v>
      </c>
      <c r="N2713" t="s">
        <v>1255</v>
      </c>
      <c r="O2713" t="s">
        <v>1255</v>
      </c>
      <c r="P2713" t="s">
        <v>1255</v>
      </c>
    </row>
    <row r="2714" spans="1:16">
      <c r="A2714" t="s">
        <v>1255</v>
      </c>
      <c r="B2714" t="s">
        <v>1255</v>
      </c>
      <c r="C2714" t="s">
        <v>13702</v>
      </c>
      <c r="D2714" t="s">
        <v>13704</v>
      </c>
      <c r="E2714" t="s">
        <v>13032</v>
      </c>
      <c r="F2714" t="s">
        <v>1255</v>
      </c>
      <c r="G2714" t="s">
        <v>1255</v>
      </c>
      <c r="H2714" t="s">
        <v>13232</v>
      </c>
      <c r="I2714" t="s">
        <v>1255</v>
      </c>
      <c r="J2714" t="s">
        <v>1255</v>
      </c>
      <c r="K2714" t="s">
        <v>1255</v>
      </c>
      <c r="L2714" t="s">
        <v>1255</v>
      </c>
      <c r="M2714" t="s">
        <v>1255</v>
      </c>
      <c r="N2714" t="s">
        <v>1255</v>
      </c>
      <c r="O2714" t="s">
        <v>1255</v>
      </c>
      <c r="P2714" t="s">
        <v>1255</v>
      </c>
    </row>
    <row r="2715" spans="1:16">
      <c r="A2715" t="s">
        <v>1255</v>
      </c>
      <c r="B2715" t="s">
        <v>1255</v>
      </c>
      <c r="C2715" t="s">
        <v>13702</v>
      </c>
      <c r="D2715" t="s">
        <v>13705</v>
      </c>
      <c r="E2715" t="s">
        <v>10608</v>
      </c>
      <c r="F2715" t="s">
        <v>9646</v>
      </c>
      <c r="G2715" t="s">
        <v>1255</v>
      </c>
      <c r="H2715" t="s">
        <v>13232</v>
      </c>
      <c r="I2715" t="s">
        <v>1255</v>
      </c>
      <c r="J2715" t="s">
        <v>1255</v>
      </c>
      <c r="K2715" t="s">
        <v>1255</v>
      </c>
      <c r="L2715" t="s">
        <v>1255</v>
      </c>
      <c r="M2715" t="s">
        <v>1255</v>
      </c>
      <c r="N2715" t="s">
        <v>1255</v>
      </c>
      <c r="O2715" t="s">
        <v>1255</v>
      </c>
      <c r="P2715" t="s">
        <v>1255</v>
      </c>
    </row>
    <row r="2716" spans="1:16">
      <c r="A2716" t="s">
        <v>1255</v>
      </c>
      <c r="B2716" t="s">
        <v>1255</v>
      </c>
      <c r="C2716" t="s">
        <v>13702</v>
      </c>
      <c r="D2716" t="s">
        <v>13706</v>
      </c>
      <c r="E2716" t="s">
        <v>9646</v>
      </c>
      <c r="F2716" t="s">
        <v>10078</v>
      </c>
      <c r="G2716" t="s">
        <v>13707</v>
      </c>
      <c r="H2716" t="s">
        <v>13328</v>
      </c>
      <c r="I2716" t="s">
        <v>1255</v>
      </c>
      <c r="J2716" t="s">
        <v>1255</v>
      </c>
      <c r="K2716" t="s">
        <v>1255</v>
      </c>
      <c r="L2716" t="s">
        <v>1255</v>
      </c>
      <c r="M2716" t="s">
        <v>1255</v>
      </c>
      <c r="N2716" t="s">
        <v>1255</v>
      </c>
      <c r="O2716" t="s">
        <v>1255</v>
      </c>
      <c r="P2716" t="s">
        <v>1255</v>
      </c>
    </row>
    <row r="2717" spans="1:16">
      <c r="A2717" t="s">
        <v>1255</v>
      </c>
      <c r="B2717" t="s">
        <v>1255</v>
      </c>
      <c r="C2717" t="s">
        <v>13702</v>
      </c>
      <c r="D2717" t="s">
        <v>13708</v>
      </c>
      <c r="E2717" t="s">
        <v>9646</v>
      </c>
      <c r="F2717" t="s">
        <v>10076</v>
      </c>
      <c r="G2717" t="s">
        <v>10076</v>
      </c>
      <c r="H2717" t="s">
        <v>13330</v>
      </c>
      <c r="I2717" t="s">
        <v>1255</v>
      </c>
      <c r="J2717" t="s">
        <v>1255</v>
      </c>
      <c r="K2717" t="s">
        <v>1255</v>
      </c>
      <c r="L2717" t="s">
        <v>1255</v>
      </c>
      <c r="M2717" t="s">
        <v>1255</v>
      </c>
      <c r="N2717" t="s">
        <v>1255</v>
      </c>
      <c r="O2717" t="s">
        <v>1255</v>
      </c>
      <c r="P2717" t="s">
        <v>1255</v>
      </c>
    </row>
    <row r="2718" spans="1:16">
      <c r="A2718" t="s">
        <v>1255</v>
      </c>
      <c r="B2718" t="s">
        <v>13709</v>
      </c>
      <c r="C2718" t="s">
        <v>13710</v>
      </c>
      <c r="D2718" t="s">
        <v>13711</v>
      </c>
      <c r="E2718" t="s">
        <v>9646</v>
      </c>
      <c r="F2718" t="s">
        <v>11690</v>
      </c>
      <c r="G2718" t="s">
        <v>1255</v>
      </c>
      <c r="H2718" t="s">
        <v>13221</v>
      </c>
      <c r="I2718" t="s">
        <v>1255</v>
      </c>
      <c r="J2718" t="s">
        <v>1255</v>
      </c>
      <c r="K2718" t="s">
        <v>1255</v>
      </c>
      <c r="L2718" t="s">
        <v>1255</v>
      </c>
      <c r="M2718" t="s">
        <v>1255</v>
      </c>
      <c r="N2718" t="s">
        <v>1255</v>
      </c>
      <c r="O2718" t="s">
        <v>1255</v>
      </c>
      <c r="P2718" t="s">
        <v>1255</v>
      </c>
    </row>
    <row r="2719" spans="1:16">
      <c r="A2719" t="s">
        <v>1255</v>
      </c>
      <c r="B2719" t="s">
        <v>13712</v>
      </c>
      <c r="C2719" t="s">
        <v>13710</v>
      </c>
      <c r="D2719" t="s">
        <v>13713</v>
      </c>
      <c r="E2719" t="s">
        <v>9646</v>
      </c>
      <c r="F2719" t="s">
        <v>13714</v>
      </c>
      <c r="G2719" t="s">
        <v>1255</v>
      </c>
      <c r="H2719" t="s">
        <v>13414</v>
      </c>
      <c r="I2719" t="s">
        <v>1255</v>
      </c>
      <c r="J2719" t="s">
        <v>1255</v>
      </c>
      <c r="K2719" t="s">
        <v>1255</v>
      </c>
      <c r="L2719" t="s">
        <v>1255</v>
      </c>
      <c r="M2719" t="s">
        <v>1255</v>
      </c>
      <c r="N2719" t="s">
        <v>1255</v>
      </c>
      <c r="O2719" t="s">
        <v>1255</v>
      </c>
      <c r="P2719" t="s">
        <v>1255</v>
      </c>
    </row>
    <row r="2720" spans="1:16">
      <c r="A2720" t="s">
        <v>1255</v>
      </c>
      <c r="B2720" t="s">
        <v>1255</v>
      </c>
      <c r="C2720" t="s">
        <v>13715</v>
      </c>
      <c r="D2720" t="s">
        <v>13716</v>
      </c>
      <c r="E2720" t="s">
        <v>12539</v>
      </c>
      <c r="F2720" t="s">
        <v>1255</v>
      </c>
      <c r="G2720" t="s">
        <v>1255</v>
      </c>
      <c r="H2720" t="s">
        <v>13232</v>
      </c>
      <c r="I2720" t="s">
        <v>1255</v>
      </c>
      <c r="J2720" t="s">
        <v>1255</v>
      </c>
      <c r="K2720" t="s">
        <v>1255</v>
      </c>
      <c r="L2720" t="s">
        <v>1255</v>
      </c>
      <c r="M2720" t="s">
        <v>1255</v>
      </c>
      <c r="N2720" t="s">
        <v>1255</v>
      </c>
      <c r="O2720" t="s">
        <v>1255</v>
      </c>
      <c r="P2720" t="s">
        <v>1255</v>
      </c>
    </row>
    <row r="2721" spans="1:16">
      <c r="A2721" t="s">
        <v>1255</v>
      </c>
      <c r="B2721" t="s">
        <v>1255</v>
      </c>
      <c r="C2721" t="s">
        <v>13715</v>
      </c>
      <c r="D2721" t="s">
        <v>13717</v>
      </c>
      <c r="E2721" t="s">
        <v>12539</v>
      </c>
      <c r="F2721" t="s">
        <v>1255</v>
      </c>
      <c r="G2721" t="s">
        <v>1255</v>
      </c>
      <c r="H2721" t="s">
        <v>13232</v>
      </c>
      <c r="I2721" t="s">
        <v>1255</v>
      </c>
      <c r="J2721" t="s">
        <v>1255</v>
      </c>
      <c r="K2721" t="s">
        <v>1255</v>
      </c>
      <c r="L2721" t="s">
        <v>1255</v>
      </c>
      <c r="M2721" t="s">
        <v>1255</v>
      </c>
      <c r="N2721" t="s">
        <v>1255</v>
      </c>
      <c r="O2721" t="s">
        <v>1255</v>
      </c>
      <c r="P2721" t="s">
        <v>1255</v>
      </c>
    </row>
    <row r="2722" spans="1:16">
      <c r="A2722" t="s">
        <v>1255</v>
      </c>
      <c r="B2722" t="s">
        <v>1255</v>
      </c>
      <c r="C2722" t="s">
        <v>13718</v>
      </c>
      <c r="D2722" t="s">
        <v>13719</v>
      </c>
      <c r="E2722" t="s">
        <v>11910</v>
      </c>
      <c r="F2722" t="s">
        <v>1255</v>
      </c>
      <c r="G2722" t="s">
        <v>1255</v>
      </c>
      <c r="H2722" t="s">
        <v>13232</v>
      </c>
      <c r="I2722" t="s">
        <v>1255</v>
      </c>
      <c r="J2722" t="s">
        <v>1255</v>
      </c>
      <c r="K2722" t="s">
        <v>1255</v>
      </c>
      <c r="L2722" t="s">
        <v>1255</v>
      </c>
      <c r="M2722" t="s">
        <v>1255</v>
      </c>
      <c r="N2722" t="s">
        <v>1255</v>
      </c>
      <c r="O2722" t="s">
        <v>1255</v>
      </c>
      <c r="P2722" t="s">
        <v>1255</v>
      </c>
    </row>
    <row r="2723" spans="1:16">
      <c r="A2723" t="s">
        <v>1255</v>
      </c>
      <c r="B2723" t="s">
        <v>1255</v>
      </c>
      <c r="C2723" t="s">
        <v>13718</v>
      </c>
      <c r="D2723" t="s">
        <v>13720</v>
      </c>
      <c r="E2723" t="s">
        <v>13721</v>
      </c>
      <c r="F2723" t="s">
        <v>9646</v>
      </c>
      <c r="G2723" t="s">
        <v>1255</v>
      </c>
      <c r="H2723" t="s">
        <v>13232</v>
      </c>
      <c r="I2723" t="s">
        <v>1255</v>
      </c>
      <c r="J2723" t="s">
        <v>1255</v>
      </c>
      <c r="K2723" t="s">
        <v>1255</v>
      </c>
      <c r="L2723" t="s">
        <v>1255</v>
      </c>
      <c r="M2723" t="s">
        <v>1255</v>
      </c>
      <c r="N2723" t="s">
        <v>1255</v>
      </c>
      <c r="O2723" t="s">
        <v>1255</v>
      </c>
      <c r="P2723" t="s">
        <v>1255</v>
      </c>
    </row>
    <row r="2724" spans="1:16">
      <c r="A2724" t="s">
        <v>1255</v>
      </c>
      <c r="B2724" t="s">
        <v>1255</v>
      </c>
      <c r="C2724" t="s">
        <v>13718</v>
      </c>
      <c r="D2724" t="s">
        <v>13722</v>
      </c>
      <c r="E2724" t="s">
        <v>10003</v>
      </c>
      <c r="F2724" t="s">
        <v>9646</v>
      </c>
      <c r="G2724" t="s">
        <v>1255</v>
      </c>
      <c r="H2724" t="s">
        <v>13232</v>
      </c>
      <c r="I2724" t="s">
        <v>1255</v>
      </c>
      <c r="J2724" t="s">
        <v>1255</v>
      </c>
      <c r="K2724" t="s">
        <v>1255</v>
      </c>
      <c r="L2724" t="s">
        <v>1255</v>
      </c>
      <c r="M2724" t="s">
        <v>1255</v>
      </c>
      <c r="N2724" t="s">
        <v>1255</v>
      </c>
      <c r="O2724" t="s">
        <v>1255</v>
      </c>
      <c r="P2724" t="s">
        <v>1255</v>
      </c>
    </row>
    <row r="2725" spans="1:16">
      <c r="A2725" t="s">
        <v>1255</v>
      </c>
      <c r="B2725" t="s">
        <v>1255</v>
      </c>
      <c r="C2725" t="s">
        <v>13718</v>
      </c>
      <c r="D2725" t="s">
        <v>13723</v>
      </c>
      <c r="E2725" t="s">
        <v>10003</v>
      </c>
      <c r="F2725" t="s">
        <v>9646</v>
      </c>
      <c r="G2725" t="s">
        <v>1255</v>
      </c>
      <c r="H2725" t="s">
        <v>13232</v>
      </c>
      <c r="I2725" t="s">
        <v>1255</v>
      </c>
      <c r="J2725" t="s">
        <v>1255</v>
      </c>
      <c r="K2725" t="s">
        <v>1255</v>
      </c>
      <c r="L2725" t="s">
        <v>1255</v>
      </c>
      <c r="M2725" t="s">
        <v>1255</v>
      </c>
      <c r="N2725" t="s">
        <v>1255</v>
      </c>
      <c r="O2725" t="s">
        <v>1255</v>
      </c>
      <c r="P2725" t="s">
        <v>1255</v>
      </c>
    </row>
    <row r="2726" spans="1:16">
      <c r="A2726" t="s">
        <v>1255</v>
      </c>
      <c r="B2726" t="s">
        <v>1255</v>
      </c>
      <c r="C2726" t="s">
        <v>13718</v>
      </c>
      <c r="D2726" t="s">
        <v>13724</v>
      </c>
      <c r="E2726" t="s">
        <v>12696</v>
      </c>
      <c r="F2726" t="s">
        <v>9646</v>
      </c>
      <c r="G2726" t="s">
        <v>1255</v>
      </c>
      <c r="H2726" t="s">
        <v>13232</v>
      </c>
      <c r="I2726" t="s">
        <v>1255</v>
      </c>
      <c r="J2726" t="s">
        <v>1255</v>
      </c>
      <c r="K2726" t="s">
        <v>1255</v>
      </c>
      <c r="L2726" t="s">
        <v>1255</v>
      </c>
      <c r="M2726" t="s">
        <v>1255</v>
      </c>
      <c r="N2726" t="s">
        <v>1255</v>
      </c>
      <c r="O2726" t="s">
        <v>1255</v>
      </c>
      <c r="P2726" t="s">
        <v>1255</v>
      </c>
    </row>
    <row r="2727" spans="1:16">
      <c r="A2727" t="s">
        <v>1255</v>
      </c>
      <c r="B2727" t="s">
        <v>1255</v>
      </c>
      <c r="C2727" t="s">
        <v>13718</v>
      </c>
      <c r="D2727" t="s">
        <v>13725</v>
      </c>
      <c r="E2727" t="s">
        <v>11915</v>
      </c>
      <c r="F2727" t="s">
        <v>1255</v>
      </c>
      <c r="G2727" t="s">
        <v>1255</v>
      </c>
      <c r="H2727" t="s">
        <v>13232</v>
      </c>
      <c r="I2727" t="s">
        <v>1255</v>
      </c>
      <c r="J2727" t="s">
        <v>1255</v>
      </c>
      <c r="K2727" t="s">
        <v>1255</v>
      </c>
      <c r="L2727" t="s">
        <v>1255</v>
      </c>
      <c r="M2727" t="s">
        <v>1255</v>
      </c>
      <c r="N2727" t="s">
        <v>1255</v>
      </c>
      <c r="O2727" t="s">
        <v>1255</v>
      </c>
      <c r="P2727" t="s">
        <v>1255</v>
      </c>
    </row>
    <row r="2728" spans="1:16">
      <c r="A2728" t="s">
        <v>1255</v>
      </c>
      <c r="B2728" t="s">
        <v>5103</v>
      </c>
      <c r="C2728" t="s">
        <v>13645</v>
      </c>
      <c r="D2728" t="s">
        <v>13726</v>
      </c>
      <c r="E2728" t="s">
        <v>11915</v>
      </c>
      <c r="F2728" t="s">
        <v>1255</v>
      </c>
      <c r="G2728" t="s">
        <v>1255</v>
      </c>
      <c r="H2728" t="s">
        <v>13232</v>
      </c>
      <c r="I2728" t="s">
        <v>1255</v>
      </c>
      <c r="J2728" t="s">
        <v>1255</v>
      </c>
      <c r="K2728" t="s">
        <v>1255</v>
      </c>
      <c r="L2728" t="s">
        <v>1255</v>
      </c>
      <c r="M2728" t="s">
        <v>1255</v>
      </c>
      <c r="N2728" t="s">
        <v>1255</v>
      </c>
      <c r="O2728" t="s">
        <v>1255</v>
      </c>
      <c r="P2728" t="s">
        <v>1255</v>
      </c>
    </row>
    <row r="2729" spans="1:16">
      <c r="A2729" t="s">
        <v>1255</v>
      </c>
      <c r="B2729" t="s">
        <v>8874</v>
      </c>
      <c r="C2729" t="s">
        <v>13645</v>
      </c>
      <c r="D2729" t="s">
        <v>13727</v>
      </c>
      <c r="E2729" t="s">
        <v>12539</v>
      </c>
      <c r="F2729" t="s">
        <v>1255</v>
      </c>
      <c r="G2729" t="s">
        <v>1255</v>
      </c>
      <c r="H2729" t="s">
        <v>13232</v>
      </c>
      <c r="I2729" t="s">
        <v>1255</v>
      </c>
      <c r="J2729" t="s">
        <v>1255</v>
      </c>
      <c r="K2729" t="s">
        <v>1255</v>
      </c>
      <c r="L2729" t="s">
        <v>1255</v>
      </c>
      <c r="M2729" t="s">
        <v>1255</v>
      </c>
      <c r="N2729" t="s">
        <v>1255</v>
      </c>
      <c r="O2729" t="s">
        <v>1255</v>
      </c>
      <c r="P2729" t="s">
        <v>1255</v>
      </c>
    </row>
    <row r="2730" spans="1:16">
      <c r="A2730" t="s">
        <v>1255</v>
      </c>
      <c r="B2730" t="s">
        <v>8766</v>
      </c>
      <c r="C2730" t="s">
        <v>13645</v>
      </c>
      <c r="D2730" t="s">
        <v>13728</v>
      </c>
      <c r="E2730" t="s">
        <v>10608</v>
      </c>
      <c r="F2730" t="s">
        <v>9646</v>
      </c>
      <c r="G2730" t="s">
        <v>1255</v>
      </c>
      <c r="H2730" t="s">
        <v>13232</v>
      </c>
      <c r="I2730" t="s">
        <v>1255</v>
      </c>
      <c r="J2730" t="s">
        <v>1255</v>
      </c>
      <c r="K2730" t="s">
        <v>1255</v>
      </c>
      <c r="L2730" t="s">
        <v>1255</v>
      </c>
      <c r="M2730" t="s">
        <v>1255</v>
      </c>
      <c r="N2730" t="s">
        <v>1255</v>
      </c>
      <c r="O2730" t="s">
        <v>1255</v>
      </c>
      <c r="P2730" t="s">
        <v>1255</v>
      </c>
    </row>
    <row r="2731" spans="1:16">
      <c r="A2731" t="s">
        <v>1255</v>
      </c>
      <c r="B2731" t="s">
        <v>8767</v>
      </c>
      <c r="C2731" t="s">
        <v>13645</v>
      </c>
      <c r="D2731" t="s">
        <v>13729</v>
      </c>
      <c r="E2731" t="s">
        <v>11910</v>
      </c>
      <c r="F2731" t="s">
        <v>9646</v>
      </c>
      <c r="G2731" t="s">
        <v>1255</v>
      </c>
      <c r="H2731" t="s">
        <v>13232</v>
      </c>
      <c r="I2731" t="s">
        <v>1255</v>
      </c>
      <c r="J2731" t="s">
        <v>1255</v>
      </c>
      <c r="K2731" t="s">
        <v>1255</v>
      </c>
      <c r="L2731" t="s">
        <v>1255</v>
      </c>
      <c r="M2731" t="s">
        <v>1255</v>
      </c>
      <c r="N2731" t="s">
        <v>1255</v>
      </c>
      <c r="O2731" t="s">
        <v>1255</v>
      </c>
      <c r="P2731" t="s">
        <v>1255</v>
      </c>
    </row>
    <row r="2732" spans="1:16">
      <c r="A2732" t="s">
        <v>1255</v>
      </c>
      <c r="B2732" t="s">
        <v>8768</v>
      </c>
      <c r="C2732" t="s">
        <v>13645</v>
      </c>
      <c r="D2732" t="s">
        <v>13730</v>
      </c>
      <c r="E2732" t="s">
        <v>10003</v>
      </c>
      <c r="F2732" t="s">
        <v>1255</v>
      </c>
      <c r="G2732" t="s">
        <v>1255</v>
      </c>
      <c r="H2732" t="s">
        <v>13232</v>
      </c>
      <c r="I2732" t="s">
        <v>1255</v>
      </c>
      <c r="J2732" t="s">
        <v>1255</v>
      </c>
      <c r="K2732" t="s">
        <v>1255</v>
      </c>
      <c r="L2732" t="s">
        <v>1255</v>
      </c>
      <c r="M2732" t="s">
        <v>1255</v>
      </c>
      <c r="N2732" t="s">
        <v>1255</v>
      </c>
      <c r="O2732" t="s">
        <v>1255</v>
      </c>
      <c r="P2732" t="s">
        <v>1255</v>
      </c>
    </row>
    <row r="2733" spans="1:16">
      <c r="A2733" t="s">
        <v>1255</v>
      </c>
      <c r="B2733" t="s">
        <v>8769</v>
      </c>
      <c r="C2733" t="s">
        <v>13645</v>
      </c>
      <c r="D2733" t="s">
        <v>13731</v>
      </c>
      <c r="E2733" t="s">
        <v>9645</v>
      </c>
      <c r="F2733" t="s">
        <v>1255</v>
      </c>
      <c r="G2733" t="s">
        <v>1255</v>
      </c>
      <c r="H2733" t="s">
        <v>13232</v>
      </c>
      <c r="I2733" t="s">
        <v>1255</v>
      </c>
      <c r="J2733" t="s">
        <v>1255</v>
      </c>
      <c r="K2733" t="s">
        <v>1255</v>
      </c>
      <c r="L2733" t="s">
        <v>1255</v>
      </c>
      <c r="M2733" t="s">
        <v>1255</v>
      </c>
      <c r="N2733" t="s">
        <v>1255</v>
      </c>
      <c r="O2733" t="s">
        <v>1255</v>
      </c>
      <c r="P2733" t="s">
        <v>1255</v>
      </c>
    </row>
    <row r="2734" spans="1:16">
      <c r="A2734" t="s">
        <v>1255</v>
      </c>
      <c r="B2734" t="s">
        <v>1255</v>
      </c>
      <c r="C2734" t="s">
        <v>13732</v>
      </c>
      <c r="D2734" t="s">
        <v>13733</v>
      </c>
      <c r="E2734" t="s">
        <v>11910</v>
      </c>
      <c r="F2734" t="s">
        <v>1255</v>
      </c>
      <c r="G2734" t="s">
        <v>1255</v>
      </c>
      <c r="H2734" t="s">
        <v>13232</v>
      </c>
      <c r="I2734" t="s">
        <v>1255</v>
      </c>
      <c r="J2734" t="s">
        <v>1255</v>
      </c>
      <c r="K2734" t="s">
        <v>1255</v>
      </c>
      <c r="L2734" t="s">
        <v>1255</v>
      </c>
      <c r="M2734" t="s">
        <v>1255</v>
      </c>
      <c r="N2734" t="s">
        <v>1255</v>
      </c>
      <c r="O2734" t="s">
        <v>1255</v>
      </c>
      <c r="P2734" t="s">
        <v>1255</v>
      </c>
    </row>
    <row r="2735" spans="1:16">
      <c r="A2735" t="s">
        <v>1255</v>
      </c>
      <c r="B2735" t="s">
        <v>1255</v>
      </c>
      <c r="C2735" t="s">
        <v>13732</v>
      </c>
      <c r="D2735" t="s">
        <v>13734</v>
      </c>
      <c r="E2735" t="s">
        <v>9730</v>
      </c>
      <c r="F2735" t="s">
        <v>1255</v>
      </c>
      <c r="G2735" t="s">
        <v>1255</v>
      </c>
      <c r="H2735" t="s">
        <v>7609</v>
      </c>
      <c r="I2735" t="s">
        <v>1255</v>
      </c>
      <c r="J2735" t="s">
        <v>1255</v>
      </c>
      <c r="K2735" t="s">
        <v>1255</v>
      </c>
      <c r="L2735" t="s">
        <v>1255</v>
      </c>
      <c r="M2735" t="s">
        <v>1255</v>
      </c>
      <c r="N2735" t="s">
        <v>1255</v>
      </c>
      <c r="O2735" t="s">
        <v>1255</v>
      </c>
      <c r="P2735" t="s">
        <v>1255</v>
      </c>
    </row>
    <row r="2736" spans="1:16">
      <c r="A2736" t="s">
        <v>1255</v>
      </c>
      <c r="B2736" t="s">
        <v>1255</v>
      </c>
      <c r="C2736" t="s">
        <v>13732</v>
      </c>
      <c r="D2736" t="s">
        <v>13735</v>
      </c>
      <c r="E2736" t="s">
        <v>13736</v>
      </c>
      <c r="F2736" t="s">
        <v>1255</v>
      </c>
      <c r="G2736" t="s">
        <v>1255</v>
      </c>
      <c r="H2736" t="s">
        <v>13232</v>
      </c>
      <c r="I2736" t="s">
        <v>1255</v>
      </c>
      <c r="J2736" t="s">
        <v>1255</v>
      </c>
      <c r="K2736" t="s">
        <v>1255</v>
      </c>
      <c r="L2736" t="s">
        <v>1255</v>
      </c>
      <c r="M2736" t="s">
        <v>1255</v>
      </c>
      <c r="N2736" t="s">
        <v>1255</v>
      </c>
      <c r="O2736" t="s">
        <v>1255</v>
      </c>
      <c r="P2736" t="s">
        <v>1255</v>
      </c>
    </row>
    <row r="2737" spans="1:16">
      <c r="A2737" t="s">
        <v>1255</v>
      </c>
      <c r="B2737" t="s">
        <v>1255</v>
      </c>
      <c r="C2737" t="s">
        <v>13732</v>
      </c>
      <c r="D2737" t="s">
        <v>13737</v>
      </c>
      <c r="E2737" t="s">
        <v>9797</v>
      </c>
      <c r="F2737" t="s">
        <v>9646</v>
      </c>
      <c r="G2737" t="s">
        <v>1255</v>
      </c>
      <c r="H2737" t="s">
        <v>13232</v>
      </c>
      <c r="I2737" t="s">
        <v>1255</v>
      </c>
      <c r="J2737" t="s">
        <v>1255</v>
      </c>
      <c r="K2737" t="s">
        <v>1255</v>
      </c>
      <c r="L2737" t="s">
        <v>1255</v>
      </c>
      <c r="M2737" t="s">
        <v>1255</v>
      </c>
      <c r="N2737" t="s">
        <v>1255</v>
      </c>
      <c r="O2737" t="s">
        <v>1255</v>
      </c>
      <c r="P2737" t="s">
        <v>1255</v>
      </c>
    </row>
    <row r="2738" spans="1:16">
      <c r="A2738" t="s">
        <v>1255</v>
      </c>
      <c r="B2738" t="s">
        <v>1255</v>
      </c>
      <c r="C2738" t="s">
        <v>13732</v>
      </c>
      <c r="D2738" t="s">
        <v>13738</v>
      </c>
      <c r="E2738" t="s">
        <v>13739</v>
      </c>
      <c r="F2738" t="s">
        <v>1255</v>
      </c>
      <c r="G2738" t="s">
        <v>1255</v>
      </c>
      <c r="H2738" t="s">
        <v>7609</v>
      </c>
      <c r="I2738" t="s">
        <v>1255</v>
      </c>
      <c r="J2738" t="s">
        <v>1255</v>
      </c>
      <c r="K2738" t="s">
        <v>1255</v>
      </c>
      <c r="L2738" t="s">
        <v>1255</v>
      </c>
      <c r="M2738" t="s">
        <v>1255</v>
      </c>
      <c r="N2738" t="s">
        <v>1255</v>
      </c>
      <c r="O2738" t="s">
        <v>1255</v>
      </c>
      <c r="P2738" t="s">
        <v>1255</v>
      </c>
    </row>
    <row r="2739" spans="1:16">
      <c r="A2739" t="s">
        <v>1255</v>
      </c>
      <c r="B2739" t="s">
        <v>1255</v>
      </c>
      <c r="C2739" t="s">
        <v>13732</v>
      </c>
      <c r="D2739" t="s">
        <v>13740</v>
      </c>
      <c r="E2739" t="s">
        <v>10608</v>
      </c>
      <c r="F2739" t="s">
        <v>1255</v>
      </c>
      <c r="G2739" t="s">
        <v>1255</v>
      </c>
      <c r="H2739" t="s">
        <v>13232</v>
      </c>
      <c r="I2739" t="s">
        <v>1255</v>
      </c>
      <c r="J2739" t="s">
        <v>1255</v>
      </c>
      <c r="K2739" t="s">
        <v>1255</v>
      </c>
      <c r="L2739" t="s">
        <v>1255</v>
      </c>
      <c r="M2739" t="s">
        <v>1255</v>
      </c>
      <c r="N2739" t="s">
        <v>1255</v>
      </c>
      <c r="O2739" t="s">
        <v>1255</v>
      </c>
      <c r="P2739" t="s">
        <v>1255</v>
      </c>
    </row>
    <row r="2740" spans="1:16">
      <c r="A2740" t="s">
        <v>1255</v>
      </c>
      <c r="B2740" t="s">
        <v>1255</v>
      </c>
      <c r="C2740" t="s">
        <v>13741</v>
      </c>
      <c r="D2740" t="s">
        <v>13742</v>
      </c>
      <c r="E2740" t="s">
        <v>9680</v>
      </c>
      <c r="F2740" t="s">
        <v>1255</v>
      </c>
      <c r="G2740" t="s">
        <v>1255</v>
      </c>
      <c r="H2740" t="s">
        <v>7609</v>
      </c>
      <c r="I2740" t="s">
        <v>1255</v>
      </c>
      <c r="J2740" t="s">
        <v>1255</v>
      </c>
      <c r="K2740" t="s">
        <v>1255</v>
      </c>
      <c r="L2740" t="s">
        <v>1255</v>
      </c>
      <c r="M2740" t="s">
        <v>1255</v>
      </c>
      <c r="N2740" t="s">
        <v>1255</v>
      </c>
      <c r="O2740" t="s">
        <v>1255</v>
      </c>
      <c r="P2740" t="s">
        <v>1255</v>
      </c>
    </row>
    <row r="2741" spans="1:16">
      <c r="A2741" t="s">
        <v>1255</v>
      </c>
      <c r="B2741" t="s">
        <v>1255</v>
      </c>
      <c r="C2741" t="s">
        <v>13741</v>
      </c>
      <c r="D2741" t="s">
        <v>13743</v>
      </c>
      <c r="E2741" t="s">
        <v>9874</v>
      </c>
      <c r="F2741" t="s">
        <v>9646</v>
      </c>
      <c r="G2741" t="s">
        <v>1255</v>
      </c>
      <c r="H2741" t="s">
        <v>7609</v>
      </c>
      <c r="I2741" t="s">
        <v>1255</v>
      </c>
      <c r="J2741" t="s">
        <v>1255</v>
      </c>
      <c r="K2741" t="s">
        <v>1255</v>
      </c>
      <c r="L2741" t="s">
        <v>1255</v>
      </c>
      <c r="M2741" t="s">
        <v>1255</v>
      </c>
      <c r="N2741" t="s">
        <v>1255</v>
      </c>
      <c r="O2741" t="s">
        <v>1255</v>
      </c>
      <c r="P2741" t="s">
        <v>1255</v>
      </c>
    </row>
    <row r="2742" spans="1:16">
      <c r="A2742" t="s">
        <v>1255</v>
      </c>
      <c r="B2742" t="s">
        <v>1255</v>
      </c>
      <c r="C2742" t="s">
        <v>13741</v>
      </c>
      <c r="D2742" t="s">
        <v>13744</v>
      </c>
      <c r="E2742" t="s">
        <v>13745</v>
      </c>
      <c r="F2742" t="s">
        <v>1255</v>
      </c>
      <c r="G2742" t="s">
        <v>1255</v>
      </c>
      <c r="H2742" t="s">
        <v>7609</v>
      </c>
      <c r="I2742" t="s">
        <v>1255</v>
      </c>
      <c r="J2742" t="s">
        <v>1255</v>
      </c>
      <c r="K2742" t="s">
        <v>1255</v>
      </c>
      <c r="L2742" t="s">
        <v>1255</v>
      </c>
      <c r="M2742" t="s">
        <v>1255</v>
      </c>
      <c r="N2742" t="s">
        <v>1255</v>
      </c>
      <c r="O2742" t="s">
        <v>1255</v>
      </c>
      <c r="P2742" t="s">
        <v>1255</v>
      </c>
    </row>
    <row r="2743" spans="1:16">
      <c r="A2743" t="s">
        <v>1255</v>
      </c>
      <c r="B2743" t="s">
        <v>1255</v>
      </c>
      <c r="C2743" t="s">
        <v>13741</v>
      </c>
      <c r="D2743" t="s">
        <v>13746</v>
      </c>
      <c r="E2743" t="s">
        <v>9740</v>
      </c>
      <c r="F2743" t="s">
        <v>1255</v>
      </c>
      <c r="G2743" t="s">
        <v>1255</v>
      </c>
      <c r="H2743" t="s">
        <v>7609</v>
      </c>
      <c r="I2743" t="s">
        <v>1255</v>
      </c>
      <c r="J2743" t="s">
        <v>1255</v>
      </c>
      <c r="K2743" t="s">
        <v>1255</v>
      </c>
      <c r="L2743" t="s">
        <v>1255</v>
      </c>
      <c r="M2743" t="s">
        <v>1255</v>
      </c>
      <c r="N2743" t="s">
        <v>1255</v>
      </c>
      <c r="O2743" t="s">
        <v>1255</v>
      </c>
      <c r="P2743" t="s">
        <v>1255</v>
      </c>
    </row>
    <row r="2744" spans="1:16">
      <c r="A2744" t="s">
        <v>1255</v>
      </c>
      <c r="B2744" t="s">
        <v>1255</v>
      </c>
      <c r="C2744" t="s">
        <v>13741</v>
      </c>
      <c r="D2744" t="s">
        <v>13747</v>
      </c>
      <c r="E2744" t="s">
        <v>9645</v>
      </c>
      <c r="F2744" t="s">
        <v>9646</v>
      </c>
      <c r="G2744" t="s">
        <v>1255</v>
      </c>
      <c r="H2744" t="s">
        <v>13232</v>
      </c>
      <c r="I2744" t="s">
        <v>1255</v>
      </c>
      <c r="J2744" t="s">
        <v>1255</v>
      </c>
      <c r="K2744" t="s">
        <v>1255</v>
      </c>
      <c r="L2744" t="s">
        <v>1255</v>
      </c>
      <c r="M2744" t="s">
        <v>1255</v>
      </c>
      <c r="N2744" t="s">
        <v>1255</v>
      </c>
      <c r="O2744" t="s">
        <v>1255</v>
      </c>
      <c r="P2744" t="s">
        <v>1255</v>
      </c>
    </row>
    <row r="2745" spans="1:16">
      <c r="A2745" t="s">
        <v>1255</v>
      </c>
      <c r="B2745" t="s">
        <v>1255</v>
      </c>
      <c r="C2745" t="s">
        <v>13741</v>
      </c>
      <c r="D2745" t="s">
        <v>13748</v>
      </c>
      <c r="E2745" t="s">
        <v>13335</v>
      </c>
      <c r="F2745" t="s">
        <v>1255</v>
      </c>
      <c r="G2745" t="s">
        <v>1255</v>
      </c>
      <c r="H2745" t="s">
        <v>13232</v>
      </c>
      <c r="I2745" t="s">
        <v>1255</v>
      </c>
      <c r="J2745" t="s">
        <v>1255</v>
      </c>
      <c r="K2745" t="s">
        <v>1255</v>
      </c>
      <c r="L2745" t="s">
        <v>1255</v>
      </c>
      <c r="M2745" t="s">
        <v>1255</v>
      </c>
      <c r="N2745" t="s">
        <v>1255</v>
      </c>
      <c r="O2745" t="s">
        <v>1255</v>
      </c>
      <c r="P2745" t="s">
        <v>1255</v>
      </c>
    </row>
    <row r="2746" spans="1:16">
      <c r="A2746" t="s">
        <v>1255</v>
      </c>
      <c r="B2746" t="s">
        <v>1255</v>
      </c>
      <c r="C2746" t="s">
        <v>13741</v>
      </c>
      <c r="D2746" t="s">
        <v>13749</v>
      </c>
      <c r="E2746" t="s">
        <v>9730</v>
      </c>
      <c r="F2746" t="s">
        <v>1255</v>
      </c>
      <c r="G2746" t="s">
        <v>1255</v>
      </c>
      <c r="H2746" t="s">
        <v>13232</v>
      </c>
      <c r="I2746" t="s">
        <v>1255</v>
      </c>
      <c r="J2746" t="s">
        <v>1255</v>
      </c>
      <c r="K2746" t="s">
        <v>1255</v>
      </c>
      <c r="L2746" t="s">
        <v>1255</v>
      </c>
      <c r="M2746" t="s">
        <v>1255</v>
      </c>
      <c r="N2746" t="s">
        <v>1255</v>
      </c>
      <c r="O2746" t="s">
        <v>1255</v>
      </c>
      <c r="P2746" t="s">
        <v>1255</v>
      </c>
    </row>
    <row r="2747" spans="1:16">
      <c r="A2747" t="s">
        <v>1255</v>
      </c>
      <c r="B2747" t="s">
        <v>1255</v>
      </c>
      <c r="C2747" t="s">
        <v>13741</v>
      </c>
      <c r="D2747" t="s">
        <v>13750</v>
      </c>
      <c r="E2747" t="s">
        <v>10608</v>
      </c>
      <c r="F2747" t="s">
        <v>9646</v>
      </c>
      <c r="G2747" t="s">
        <v>1255</v>
      </c>
      <c r="H2747" t="s">
        <v>13232</v>
      </c>
      <c r="I2747" t="s">
        <v>1255</v>
      </c>
      <c r="J2747" t="s">
        <v>1255</v>
      </c>
      <c r="K2747" t="s">
        <v>1255</v>
      </c>
      <c r="L2747" t="s">
        <v>1255</v>
      </c>
      <c r="M2747" t="s">
        <v>1255</v>
      </c>
      <c r="N2747" t="s">
        <v>1255</v>
      </c>
      <c r="O2747" t="s">
        <v>1255</v>
      </c>
      <c r="P2747" t="s">
        <v>1255</v>
      </c>
    </row>
    <row r="2748" spans="1:16">
      <c r="A2748" t="s">
        <v>1255</v>
      </c>
      <c r="B2748" t="s">
        <v>1255</v>
      </c>
      <c r="C2748" t="s">
        <v>13741</v>
      </c>
      <c r="D2748" t="s">
        <v>13751</v>
      </c>
      <c r="E2748" t="s">
        <v>11910</v>
      </c>
      <c r="F2748" t="s">
        <v>9646</v>
      </c>
      <c r="G2748" t="s">
        <v>1255</v>
      </c>
      <c r="H2748" t="s">
        <v>13232</v>
      </c>
      <c r="I2748" t="s">
        <v>1255</v>
      </c>
      <c r="J2748" t="s">
        <v>1255</v>
      </c>
      <c r="K2748" t="s">
        <v>1255</v>
      </c>
      <c r="L2748" t="s">
        <v>1255</v>
      </c>
      <c r="M2748" t="s">
        <v>1255</v>
      </c>
      <c r="N2748" t="s">
        <v>1255</v>
      </c>
      <c r="O2748" t="s">
        <v>1255</v>
      </c>
      <c r="P2748" t="s">
        <v>1255</v>
      </c>
    </row>
    <row r="2749" spans="1:16">
      <c r="A2749" t="s">
        <v>1255</v>
      </c>
      <c r="B2749" t="s">
        <v>1255</v>
      </c>
      <c r="C2749" t="s">
        <v>13741</v>
      </c>
      <c r="D2749" t="s">
        <v>13752</v>
      </c>
      <c r="E2749" t="s">
        <v>9730</v>
      </c>
      <c r="F2749" t="s">
        <v>9646</v>
      </c>
      <c r="G2749" t="s">
        <v>1255</v>
      </c>
      <c r="H2749" t="s">
        <v>13232</v>
      </c>
      <c r="I2749" t="s">
        <v>1255</v>
      </c>
      <c r="J2749" t="s">
        <v>1255</v>
      </c>
      <c r="K2749" t="s">
        <v>1255</v>
      </c>
      <c r="L2749" t="s">
        <v>1255</v>
      </c>
      <c r="M2749" t="s">
        <v>1255</v>
      </c>
      <c r="N2749" t="s">
        <v>1255</v>
      </c>
      <c r="O2749" t="s">
        <v>1255</v>
      </c>
      <c r="P2749" t="s">
        <v>1255</v>
      </c>
    </row>
    <row r="2750" spans="1:16">
      <c r="A2750" t="s">
        <v>1255</v>
      </c>
      <c r="B2750" t="s">
        <v>1255</v>
      </c>
      <c r="C2750" t="s">
        <v>13741</v>
      </c>
      <c r="D2750" t="s">
        <v>13753</v>
      </c>
      <c r="E2750" t="s">
        <v>9646</v>
      </c>
      <c r="F2750" t="s">
        <v>13754</v>
      </c>
      <c r="G2750" t="s">
        <v>1255</v>
      </c>
      <c r="H2750" t="s">
        <v>13230</v>
      </c>
      <c r="I2750" t="s">
        <v>1255</v>
      </c>
      <c r="J2750" t="s">
        <v>1255</v>
      </c>
      <c r="K2750" t="s">
        <v>1255</v>
      </c>
      <c r="L2750" t="s">
        <v>1255</v>
      </c>
      <c r="M2750" t="s">
        <v>1255</v>
      </c>
      <c r="N2750" t="s">
        <v>1255</v>
      </c>
      <c r="O2750" t="s">
        <v>1255</v>
      </c>
      <c r="P2750" t="s">
        <v>1255</v>
      </c>
    </row>
    <row r="2751" spans="1:16">
      <c r="A2751" t="s">
        <v>1255</v>
      </c>
      <c r="B2751" t="s">
        <v>1255</v>
      </c>
      <c r="C2751" t="s">
        <v>13741</v>
      </c>
      <c r="D2751" t="s">
        <v>13755</v>
      </c>
      <c r="E2751" t="s">
        <v>13756</v>
      </c>
      <c r="F2751" t="s">
        <v>1255</v>
      </c>
      <c r="G2751" t="s">
        <v>1255</v>
      </c>
      <c r="H2751" t="s">
        <v>13232</v>
      </c>
      <c r="I2751" t="s">
        <v>1255</v>
      </c>
      <c r="J2751" t="s">
        <v>1255</v>
      </c>
      <c r="K2751" t="s">
        <v>1255</v>
      </c>
      <c r="L2751" t="s">
        <v>1255</v>
      </c>
      <c r="M2751" t="s">
        <v>1255</v>
      </c>
      <c r="N2751" t="s">
        <v>1255</v>
      </c>
      <c r="O2751" t="s">
        <v>1255</v>
      </c>
      <c r="P2751" t="s">
        <v>1255</v>
      </c>
    </row>
    <row r="2752" spans="1:16">
      <c r="A2752" t="s">
        <v>1255</v>
      </c>
      <c r="B2752" t="s">
        <v>1255</v>
      </c>
      <c r="C2752" t="s">
        <v>13741</v>
      </c>
      <c r="D2752" t="s">
        <v>13757</v>
      </c>
      <c r="E2752" t="s">
        <v>9730</v>
      </c>
      <c r="F2752" t="s">
        <v>1255</v>
      </c>
      <c r="G2752" t="s">
        <v>1255</v>
      </c>
      <c r="H2752" t="s">
        <v>13232</v>
      </c>
      <c r="I2752" t="s">
        <v>1255</v>
      </c>
      <c r="J2752" t="s">
        <v>1255</v>
      </c>
      <c r="K2752" t="s">
        <v>1255</v>
      </c>
      <c r="L2752" t="s">
        <v>1255</v>
      </c>
      <c r="M2752" t="s">
        <v>1255</v>
      </c>
      <c r="N2752" t="s">
        <v>1255</v>
      </c>
      <c r="O2752" t="s">
        <v>1255</v>
      </c>
      <c r="P2752" t="s">
        <v>1255</v>
      </c>
    </row>
    <row r="2753" spans="1:16">
      <c r="A2753" t="s">
        <v>1255</v>
      </c>
      <c r="B2753" t="s">
        <v>1255</v>
      </c>
      <c r="C2753" t="s">
        <v>13741</v>
      </c>
      <c r="D2753" t="s">
        <v>13758</v>
      </c>
      <c r="E2753" t="s">
        <v>11910</v>
      </c>
      <c r="F2753" t="s">
        <v>9646</v>
      </c>
      <c r="G2753" t="s">
        <v>13759</v>
      </c>
      <c r="H2753" t="s">
        <v>13232</v>
      </c>
      <c r="I2753" t="s">
        <v>1255</v>
      </c>
      <c r="J2753" t="s">
        <v>1255</v>
      </c>
      <c r="K2753" t="s">
        <v>1255</v>
      </c>
      <c r="L2753" t="s">
        <v>1255</v>
      </c>
      <c r="M2753" t="s">
        <v>1255</v>
      </c>
      <c r="N2753" t="s">
        <v>1255</v>
      </c>
      <c r="O2753" t="s">
        <v>1255</v>
      </c>
      <c r="P2753" t="s">
        <v>1255</v>
      </c>
    </row>
    <row r="2754" spans="1:16">
      <c r="A2754" t="s">
        <v>1255</v>
      </c>
      <c r="B2754" t="s">
        <v>1255</v>
      </c>
      <c r="C2754" t="s">
        <v>13760</v>
      </c>
      <c r="D2754" t="s">
        <v>13761</v>
      </c>
      <c r="E2754" t="s">
        <v>12494</v>
      </c>
      <c r="F2754" t="s">
        <v>1255</v>
      </c>
      <c r="G2754" t="s">
        <v>1255</v>
      </c>
      <c r="H2754" t="s">
        <v>13232</v>
      </c>
      <c r="I2754" t="s">
        <v>1255</v>
      </c>
      <c r="J2754" t="s">
        <v>1255</v>
      </c>
      <c r="K2754" t="s">
        <v>1255</v>
      </c>
      <c r="L2754" t="s">
        <v>1255</v>
      </c>
      <c r="M2754" t="s">
        <v>1255</v>
      </c>
      <c r="N2754" t="s">
        <v>1255</v>
      </c>
      <c r="O2754" t="s">
        <v>1255</v>
      </c>
      <c r="P2754" t="s">
        <v>1255</v>
      </c>
    </row>
    <row r="2755" spans="1:16">
      <c r="A2755" t="s">
        <v>1255</v>
      </c>
      <c r="B2755" t="s">
        <v>1255</v>
      </c>
      <c r="C2755" t="s">
        <v>13762</v>
      </c>
      <c r="D2755" t="s">
        <v>13763</v>
      </c>
      <c r="E2755" t="s">
        <v>9680</v>
      </c>
      <c r="F2755" t="s">
        <v>1255</v>
      </c>
      <c r="G2755" t="s">
        <v>1255</v>
      </c>
      <c r="H2755" t="s">
        <v>7609</v>
      </c>
      <c r="I2755" t="s">
        <v>1255</v>
      </c>
      <c r="J2755" t="s">
        <v>1255</v>
      </c>
      <c r="K2755" t="s">
        <v>1255</v>
      </c>
      <c r="L2755" t="s">
        <v>1255</v>
      </c>
      <c r="M2755" t="s">
        <v>1255</v>
      </c>
      <c r="N2755" t="s">
        <v>1255</v>
      </c>
      <c r="O2755" t="s">
        <v>1255</v>
      </c>
      <c r="P2755" t="s">
        <v>1255</v>
      </c>
    </row>
    <row r="2756" spans="1:16">
      <c r="A2756" t="s">
        <v>1255</v>
      </c>
      <c r="B2756" t="s">
        <v>1255</v>
      </c>
      <c r="C2756" t="s">
        <v>13762</v>
      </c>
      <c r="D2756" t="s">
        <v>13764</v>
      </c>
      <c r="E2756" t="s">
        <v>10003</v>
      </c>
      <c r="F2756" t="s">
        <v>1255</v>
      </c>
      <c r="G2756" t="s">
        <v>1255</v>
      </c>
      <c r="H2756" t="s">
        <v>13232</v>
      </c>
      <c r="I2756" t="s">
        <v>1255</v>
      </c>
      <c r="J2756" t="s">
        <v>1255</v>
      </c>
      <c r="K2756" t="s">
        <v>1255</v>
      </c>
      <c r="L2756" t="s">
        <v>1255</v>
      </c>
      <c r="M2756" t="s">
        <v>1255</v>
      </c>
      <c r="N2756" t="s">
        <v>1255</v>
      </c>
      <c r="O2756" t="s">
        <v>1255</v>
      </c>
      <c r="P2756" t="s">
        <v>1255</v>
      </c>
    </row>
    <row r="2757" spans="1:16">
      <c r="A2757" t="s">
        <v>1255</v>
      </c>
      <c r="B2757" t="s">
        <v>1255</v>
      </c>
      <c r="C2757" t="s">
        <v>13760</v>
      </c>
      <c r="D2757" t="s">
        <v>13765</v>
      </c>
      <c r="E2757" t="s">
        <v>9700</v>
      </c>
      <c r="F2757" t="s">
        <v>1255</v>
      </c>
      <c r="G2757" t="s">
        <v>1255</v>
      </c>
      <c r="H2757" t="s">
        <v>13232</v>
      </c>
      <c r="I2757" t="s">
        <v>1255</v>
      </c>
      <c r="J2757" t="s">
        <v>1255</v>
      </c>
      <c r="K2757" t="s">
        <v>1255</v>
      </c>
      <c r="L2757" t="s">
        <v>1255</v>
      </c>
      <c r="M2757" t="s">
        <v>1255</v>
      </c>
      <c r="N2757" t="s">
        <v>1255</v>
      </c>
      <c r="O2757" t="s">
        <v>1255</v>
      </c>
      <c r="P2757" t="s">
        <v>1255</v>
      </c>
    </row>
    <row r="2758" spans="1:16">
      <c r="A2758" t="s">
        <v>1255</v>
      </c>
      <c r="B2758" t="s">
        <v>1255</v>
      </c>
      <c r="C2758" t="s">
        <v>13760</v>
      </c>
      <c r="D2758" t="s">
        <v>13766</v>
      </c>
      <c r="E2758" t="s">
        <v>10608</v>
      </c>
      <c r="F2758" t="s">
        <v>1255</v>
      </c>
      <c r="G2758" t="s">
        <v>1255</v>
      </c>
      <c r="H2758" t="s">
        <v>13232</v>
      </c>
      <c r="I2758" t="s">
        <v>1255</v>
      </c>
      <c r="J2758" t="s">
        <v>1255</v>
      </c>
      <c r="K2758" t="s">
        <v>1255</v>
      </c>
      <c r="L2758" t="s">
        <v>1255</v>
      </c>
      <c r="M2758" t="s">
        <v>1255</v>
      </c>
      <c r="N2758" t="s">
        <v>1255</v>
      </c>
      <c r="O2758" t="s">
        <v>1255</v>
      </c>
      <c r="P2758" t="s">
        <v>1255</v>
      </c>
    </row>
    <row r="2759" spans="1:16">
      <c r="A2759" t="s">
        <v>1255</v>
      </c>
      <c r="B2759" t="s">
        <v>1255</v>
      </c>
      <c r="C2759" t="s">
        <v>13760</v>
      </c>
      <c r="D2759" t="s">
        <v>13767</v>
      </c>
      <c r="E2759" t="s">
        <v>9730</v>
      </c>
      <c r="F2759" t="s">
        <v>1255</v>
      </c>
      <c r="G2759" t="s">
        <v>1255</v>
      </c>
      <c r="H2759" t="s">
        <v>13232</v>
      </c>
      <c r="I2759" t="s">
        <v>1255</v>
      </c>
      <c r="J2759" t="s">
        <v>1255</v>
      </c>
      <c r="K2759" t="s">
        <v>1255</v>
      </c>
      <c r="L2759" t="s">
        <v>1255</v>
      </c>
      <c r="M2759" t="s">
        <v>1255</v>
      </c>
      <c r="N2759" t="s">
        <v>1255</v>
      </c>
      <c r="O2759" t="s">
        <v>1255</v>
      </c>
      <c r="P2759" t="s">
        <v>1255</v>
      </c>
    </row>
    <row r="2760" spans="1:16">
      <c r="A2760" t="s">
        <v>1255</v>
      </c>
      <c r="B2760" t="s">
        <v>1255</v>
      </c>
      <c r="C2760" t="s">
        <v>13768</v>
      </c>
      <c r="D2760" t="s">
        <v>13769</v>
      </c>
      <c r="E2760" t="s">
        <v>12494</v>
      </c>
      <c r="F2760" t="s">
        <v>1255</v>
      </c>
      <c r="G2760" t="s">
        <v>1255</v>
      </c>
      <c r="H2760" t="s">
        <v>13232</v>
      </c>
      <c r="I2760" t="s">
        <v>1255</v>
      </c>
      <c r="J2760" t="s">
        <v>1255</v>
      </c>
      <c r="K2760" t="s">
        <v>1255</v>
      </c>
      <c r="L2760" t="s">
        <v>1255</v>
      </c>
      <c r="M2760" t="s">
        <v>1255</v>
      </c>
      <c r="N2760" t="s">
        <v>1255</v>
      </c>
      <c r="O2760" t="s">
        <v>1255</v>
      </c>
      <c r="P2760" t="s">
        <v>1255</v>
      </c>
    </row>
    <row r="2761" spans="1:16">
      <c r="A2761" t="s">
        <v>1255</v>
      </c>
      <c r="B2761" t="s">
        <v>1255</v>
      </c>
      <c r="C2761" t="s">
        <v>13768</v>
      </c>
      <c r="D2761" t="s">
        <v>13770</v>
      </c>
      <c r="E2761" t="s">
        <v>12278</v>
      </c>
      <c r="F2761" t="s">
        <v>1255</v>
      </c>
      <c r="G2761" t="s">
        <v>1255</v>
      </c>
      <c r="H2761" t="s">
        <v>13232</v>
      </c>
      <c r="I2761" t="s">
        <v>1255</v>
      </c>
      <c r="J2761" t="s">
        <v>1255</v>
      </c>
      <c r="K2761" t="s">
        <v>1255</v>
      </c>
      <c r="L2761" t="s">
        <v>1255</v>
      </c>
      <c r="M2761" t="s">
        <v>1255</v>
      </c>
      <c r="N2761" t="s">
        <v>1255</v>
      </c>
      <c r="O2761" t="s">
        <v>1255</v>
      </c>
      <c r="P2761" t="s">
        <v>1255</v>
      </c>
    </row>
    <row r="2762" spans="1:16">
      <c r="A2762" t="s">
        <v>1255</v>
      </c>
      <c r="B2762" t="s">
        <v>5103</v>
      </c>
      <c r="C2762" t="s">
        <v>13768</v>
      </c>
      <c r="D2762" t="s">
        <v>13771</v>
      </c>
      <c r="E2762" t="s">
        <v>10003</v>
      </c>
      <c r="F2762" t="s">
        <v>1255</v>
      </c>
      <c r="G2762" t="s">
        <v>1255</v>
      </c>
      <c r="H2762" t="s">
        <v>7609</v>
      </c>
      <c r="I2762" t="s">
        <v>1255</v>
      </c>
      <c r="J2762" t="s">
        <v>1255</v>
      </c>
      <c r="K2762" t="s">
        <v>1255</v>
      </c>
      <c r="L2762" t="s">
        <v>1255</v>
      </c>
      <c r="M2762" t="s">
        <v>1255</v>
      </c>
      <c r="N2762" t="s">
        <v>1255</v>
      </c>
      <c r="O2762" t="s">
        <v>1255</v>
      </c>
      <c r="P2762" t="s">
        <v>1255</v>
      </c>
    </row>
    <row r="2763" spans="1:16">
      <c r="A2763" t="s">
        <v>1255</v>
      </c>
      <c r="B2763" t="s">
        <v>8874</v>
      </c>
      <c r="C2763" t="s">
        <v>13768</v>
      </c>
      <c r="D2763" t="s">
        <v>13772</v>
      </c>
      <c r="E2763" t="s">
        <v>9653</v>
      </c>
      <c r="F2763" t="s">
        <v>1255</v>
      </c>
      <c r="G2763" t="s">
        <v>1255</v>
      </c>
      <c r="H2763" t="s">
        <v>7609</v>
      </c>
      <c r="I2763" t="s">
        <v>1255</v>
      </c>
      <c r="J2763" t="s">
        <v>1255</v>
      </c>
      <c r="K2763" t="s">
        <v>1255</v>
      </c>
      <c r="L2763" t="s">
        <v>1255</v>
      </c>
      <c r="M2763" t="s">
        <v>1255</v>
      </c>
      <c r="N2763" t="s">
        <v>1255</v>
      </c>
      <c r="O2763" t="s">
        <v>1255</v>
      </c>
      <c r="P2763" t="s">
        <v>1255</v>
      </c>
    </row>
    <row r="2764" spans="1:16">
      <c r="A2764" t="s">
        <v>1255</v>
      </c>
      <c r="B2764" t="s">
        <v>8766</v>
      </c>
      <c r="C2764" t="s">
        <v>13768</v>
      </c>
      <c r="D2764" t="s">
        <v>13773</v>
      </c>
      <c r="E2764" t="s">
        <v>9730</v>
      </c>
      <c r="F2764" t="s">
        <v>1255</v>
      </c>
      <c r="G2764" t="s">
        <v>1255</v>
      </c>
      <c r="H2764" t="s">
        <v>13232</v>
      </c>
      <c r="I2764" t="s">
        <v>1255</v>
      </c>
      <c r="J2764" t="s">
        <v>1255</v>
      </c>
      <c r="K2764" t="s">
        <v>1255</v>
      </c>
      <c r="L2764" t="s">
        <v>1255</v>
      </c>
      <c r="M2764" t="s">
        <v>1255</v>
      </c>
      <c r="N2764" t="s">
        <v>1255</v>
      </c>
      <c r="O2764" t="s">
        <v>1255</v>
      </c>
      <c r="P2764" t="s">
        <v>1255</v>
      </c>
    </row>
    <row r="2765" spans="1:16">
      <c r="A2765" t="s">
        <v>1255</v>
      </c>
      <c r="B2765" t="s">
        <v>8767</v>
      </c>
      <c r="C2765" t="s">
        <v>13768</v>
      </c>
      <c r="D2765" t="s">
        <v>13774</v>
      </c>
      <c r="E2765" t="s">
        <v>11910</v>
      </c>
      <c r="F2765" t="s">
        <v>9646</v>
      </c>
      <c r="G2765" t="s">
        <v>1255</v>
      </c>
      <c r="H2765" t="s">
        <v>7609</v>
      </c>
      <c r="I2765" t="s">
        <v>1255</v>
      </c>
      <c r="J2765" t="s">
        <v>1255</v>
      </c>
      <c r="K2765" t="s">
        <v>1255</v>
      </c>
      <c r="L2765" t="s">
        <v>1255</v>
      </c>
      <c r="M2765" t="s">
        <v>1255</v>
      </c>
      <c r="N2765" t="s">
        <v>1255</v>
      </c>
      <c r="O2765" t="s">
        <v>1255</v>
      </c>
      <c r="P2765" t="s">
        <v>1255</v>
      </c>
    </row>
    <row r="2766" spans="1:16">
      <c r="A2766" t="s">
        <v>1255</v>
      </c>
      <c r="B2766" t="s">
        <v>8768</v>
      </c>
      <c r="C2766" t="s">
        <v>13768</v>
      </c>
      <c r="D2766" t="s">
        <v>13775</v>
      </c>
      <c r="E2766" t="s">
        <v>9813</v>
      </c>
      <c r="F2766" t="s">
        <v>9646</v>
      </c>
      <c r="G2766" t="s">
        <v>1255</v>
      </c>
      <c r="H2766" t="s">
        <v>13232</v>
      </c>
      <c r="I2766" t="s">
        <v>1255</v>
      </c>
      <c r="J2766" t="s">
        <v>1255</v>
      </c>
      <c r="K2766" t="s">
        <v>1255</v>
      </c>
      <c r="L2766" t="s">
        <v>1255</v>
      </c>
      <c r="M2766" t="s">
        <v>1255</v>
      </c>
      <c r="N2766" t="s">
        <v>1255</v>
      </c>
      <c r="O2766" t="s">
        <v>1255</v>
      </c>
      <c r="P2766" t="s">
        <v>1255</v>
      </c>
    </row>
    <row r="2767" spans="1:16">
      <c r="A2767" t="s">
        <v>1255</v>
      </c>
      <c r="B2767" t="s">
        <v>8769</v>
      </c>
      <c r="C2767" t="s">
        <v>13768</v>
      </c>
      <c r="D2767" t="s">
        <v>13776</v>
      </c>
      <c r="E2767" t="s">
        <v>11410</v>
      </c>
      <c r="F2767" t="s">
        <v>9646</v>
      </c>
      <c r="G2767" t="s">
        <v>1255</v>
      </c>
      <c r="H2767" t="s">
        <v>13232</v>
      </c>
      <c r="I2767" t="s">
        <v>1255</v>
      </c>
      <c r="J2767" t="s">
        <v>1255</v>
      </c>
      <c r="K2767" t="s">
        <v>1255</v>
      </c>
      <c r="L2767" t="s">
        <v>1255</v>
      </c>
      <c r="M2767" t="s">
        <v>1255</v>
      </c>
      <c r="N2767" t="s">
        <v>1255</v>
      </c>
      <c r="O2767" t="s">
        <v>1255</v>
      </c>
      <c r="P2767" t="s">
        <v>1255</v>
      </c>
    </row>
    <row r="2768" spans="1:16">
      <c r="A2768" t="s">
        <v>1255</v>
      </c>
      <c r="B2768" t="s">
        <v>8876</v>
      </c>
      <c r="C2768" t="s">
        <v>13768</v>
      </c>
      <c r="D2768" t="s">
        <v>13777</v>
      </c>
      <c r="E2768" t="s">
        <v>9645</v>
      </c>
      <c r="F2768" t="s">
        <v>9646</v>
      </c>
      <c r="G2768" t="s">
        <v>1255</v>
      </c>
      <c r="H2768" t="s">
        <v>13232</v>
      </c>
      <c r="I2768" t="s">
        <v>1255</v>
      </c>
      <c r="J2768" t="s">
        <v>1255</v>
      </c>
      <c r="K2768" t="s">
        <v>1255</v>
      </c>
      <c r="L2768" t="s">
        <v>1255</v>
      </c>
      <c r="M2768" t="s">
        <v>1255</v>
      </c>
      <c r="N2768" t="s">
        <v>1255</v>
      </c>
      <c r="O2768" t="s">
        <v>1255</v>
      </c>
      <c r="P2768" t="s">
        <v>1255</v>
      </c>
    </row>
    <row r="2769" spans="1:16">
      <c r="A2769" t="s">
        <v>1255</v>
      </c>
      <c r="B2769" t="s">
        <v>8771</v>
      </c>
      <c r="C2769" t="s">
        <v>13768</v>
      </c>
      <c r="D2769" t="s">
        <v>13778</v>
      </c>
      <c r="E2769" t="s">
        <v>9797</v>
      </c>
      <c r="F2769" t="s">
        <v>9646</v>
      </c>
      <c r="G2769" t="s">
        <v>1255</v>
      </c>
      <c r="H2769" t="s">
        <v>13232</v>
      </c>
      <c r="I2769" t="s">
        <v>1255</v>
      </c>
      <c r="J2769" t="s">
        <v>1255</v>
      </c>
      <c r="K2769" t="s">
        <v>1255</v>
      </c>
      <c r="L2769" t="s">
        <v>1255</v>
      </c>
      <c r="M2769" t="s">
        <v>1255</v>
      </c>
      <c r="N2769" t="s">
        <v>1255</v>
      </c>
      <c r="O2769" t="s">
        <v>1255</v>
      </c>
      <c r="P2769" t="s">
        <v>1255</v>
      </c>
    </row>
    <row r="2770" spans="1:16">
      <c r="A2770" t="s">
        <v>1255</v>
      </c>
      <c r="B2770" t="s">
        <v>8770</v>
      </c>
      <c r="C2770" t="s">
        <v>13768</v>
      </c>
      <c r="D2770" t="s">
        <v>13779</v>
      </c>
      <c r="E2770" t="s">
        <v>13780</v>
      </c>
      <c r="F2770" t="s">
        <v>9646</v>
      </c>
      <c r="G2770" t="s">
        <v>1255</v>
      </c>
      <c r="H2770" t="s">
        <v>13232</v>
      </c>
      <c r="I2770" t="s">
        <v>1255</v>
      </c>
      <c r="J2770" t="s">
        <v>1255</v>
      </c>
      <c r="K2770" t="s">
        <v>1255</v>
      </c>
      <c r="L2770" t="s">
        <v>1255</v>
      </c>
      <c r="M2770" t="s">
        <v>1255</v>
      </c>
      <c r="N2770" t="s">
        <v>1255</v>
      </c>
      <c r="O2770" t="s">
        <v>1255</v>
      </c>
      <c r="P2770" t="s">
        <v>1255</v>
      </c>
    </row>
    <row r="2771" spans="1:16">
      <c r="A2771" t="s">
        <v>1255</v>
      </c>
      <c r="B2771" t="s">
        <v>4407</v>
      </c>
      <c r="C2771" t="s">
        <v>13768</v>
      </c>
      <c r="D2771" t="s">
        <v>13781</v>
      </c>
      <c r="E2771" t="s">
        <v>10029</v>
      </c>
      <c r="F2771" t="s">
        <v>9646</v>
      </c>
      <c r="G2771" t="s">
        <v>1255</v>
      </c>
      <c r="H2771" t="s">
        <v>13232</v>
      </c>
      <c r="I2771" t="s">
        <v>1255</v>
      </c>
      <c r="J2771" t="s">
        <v>1255</v>
      </c>
      <c r="K2771" t="s">
        <v>1255</v>
      </c>
      <c r="L2771" t="s">
        <v>1255</v>
      </c>
      <c r="M2771" t="s">
        <v>1255</v>
      </c>
      <c r="N2771" t="s">
        <v>1255</v>
      </c>
      <c r="O2771" t="s">
        <v>1255</v>
      </c>
      <c r="P2771" t="s">
        <v>1255</v>
      </c>
    </row>
    <row r="2772" spans="1:16">
      <c r="A2772" t="s">
        <v>1255</v>
      </c>
      <c r="B2772" t="s">
        <v>5505</v>
      </c>
      <c r="C2772" t="s">
        <v>13768</v>
      </c>
      <c r="D2772" t="s">
        <v>13782</v>
      </c>
      <c r="E2772" t="s">
        <v>9645</v>
      </c>
      <c r="F2772" t="s">
        <v>9646</v>
      </c>
      <c r="G2772" t="s">
        <v>1255</v>
      </c>
      <c r="H2772" t="s">
        <v>13232</v>
      </c>
      <c r="I2772" t="s">
        <v>1255</v>
      </c>
      <c r="J2772" t="s">
        <v>1255</v>
      </c>
      <c r="K2772" t="s">
        <v>1255</v>
      </c>
      <c r="L2772" t="s">
        <v>1255</v>
      </c>
      <c r="M2772" t="s">
        <v>1255</v>
      </c>
      <c r="N2772" t="s">
        <v>1255</v>
      </c>
      <c r="O2772" t="s">
        <v>1255</v>
      </c>
      <c r="P2772" t="s">
        <v>1255</v>
      </c>
    </row>
    <row r="2773" spans="1:16">
      <c r="A2773" t="s">
        <v>1255</v>
      </c>
      <c r="B2773" t="s">
        <v>5687</v>
      </c>
      <c r="C2773" t="s">
        <v>13768</v>
      </c>
      <c r="D2773" t="s">
        <v>13783</v>
      </c>
      <c r="E2773" t="s">
        <v>9813</v>
      </c>
      <c r="F2773" t="s">
        <v>9646</v>
      </c>
      <c r="G2773" t="s">
        <v>1255</v>
      </c>
      <c r="H2773" t="s">
        <v>13232</v>
      </c>
      <c r="I2773" t="s">
        <v>1255</v>
      </c>
      <c r="J2773" t="s">
        <v>1255</v>
      </c>
      <c r="K2773" t="s">
        <v>1255</v>
      </c>
      <c r="L2773" t="s">
        <v>1255</v>
      </c>
      <c r="M2773" t="s">
        <v>1255</v>
      </c>
      <c r="N2773" t="s">
        <v>1255</v>
      </c>
      <c r="O2773" t="s">
        <v>1255</v>
      </c>
      <c r="P2773" t="s">
        <v>1255</v>
      </c>
    </row>
    <row r="2774" spans="1:16">
      <c r="A2774" t="s">
        <v>1255</v>
      </c>
      <c r="B2774" t="s">
        <v>8765</v>
      </c>
      <c r="C2774" t="s">
        <v>13768</v>
      </c>
      <c r="D2774" t="s">
        <v>13784</v>
      </c>
      <c r="E2774" t="s">
        <v>10003</v>
      </c>
      <c r="F2774" t="s">
        <v>9646</v>
      </c>
      <c r="G2774" t="s">
        <v>1255</v>
      </c>
      <c r="H2774" t="s">
        <v>13232</v>
      </c>
      <c r="I2774" t="s">
        <v>1255</v>
      </c>
      <c r="J2774" t="s">
        <v>1255</v>
      </c>
      <c r="K2774" t="s">
        <v>1255</v>
      </c>
      <c r="L2774" t="s">
        <v>1255</v>
      </c>
      <c r="M2774" t="s">
        <v>1255</v>
      </c>
      <c r="N2774" t="s">
        <v>1255</v>
      </c>
      <c r="O2774" t="s">
        <v>1255</v>
      </c>
      <c r="P2774" t="s">
        <v>1255</v>
      </c>
    </row>
    <row r="2775" spans="1:16">
      <c r="A2775" t="s">
        <v>1255</v>
      </c>
      <c r="B2775" t="s">
        <v>8774</v>
      </c>
      <c r="C2775" t="s">
        <v>13768</v>
      </c>
      <c r="D2775" t="s">
        <v>13785</v>
      </c>
      <c r="E2775" t="s">
        <v>10029</v>
      </c>
      <c r="F2775" t="s">
        <v>9646</v>
      </c>
      <c r="G2775" t="s">
        <v>1255</v>
      </c>
      <c r="H2775" t="s">
        <v>13232</v>
      </c>
      <c r="I2775" t="s">
        <v>1255</v>
      </c>
      <c r="J2775" t="s">
        <v>1255</v>
      </c>
      <c r="K2775" t="s">
        <v>1255</v>
      </c>
      <c r="L2775" t="s">
        <v>1255</v>
      </c>
      <c r="M2775" t="s">
        <v>1255</v>
      </c>
      <c r="N2775" t="s">
        <v>1255</v>
      </c>
      <c r="O2775" t="s">
        <v>1255</v>
      </c>
      <c r="P2775" t="s">
        <v>1255</v>
      </c>
    </row>
    <row r="2776" spans="1:16">
      <c r="A2776" t="s">
        <v>1255</v>
      </c>
      <c r="B2776" t="s">
        <v>8772</v>
      </c>
      <c r="C2776" t="s">
        <v>13768</v>
      </c>
      <c r="D2776" t="s">
        <v>13786</v>
      </c>
      <c r="E2776" t="s">
        <v>11910</v>
      </c>
      <c r="F2776" t="s">
        <v>9646</v>
      </c>
      <c r="G2776" t="s">
        <v>1255</v>
      </c>
      <c r="H2776" t="s">
        <v>13232</v>
      </c>
      <c r="I2776" t="s">
        <v>1255</v>
      </c>
      <c r="J2776" t="s">
        <v>1255</v>
      </c>
      <c r="K2776" t="s">
        <v>1255</v>
      </c>
      <c r="L2776" t="s">
        <v>1255</v>
      </c>
      <c r="M2776" t="s">
        <v>1255</v>
      </c>
      <c r="N2776" t="s">
        <v>1255</v>
      </c>
      <c r="O2776" t="s">
        <v>1255</v>
      </c>
      <c r="P2776" t="s">
        <v>1255</v>
      </c>
    </row>
    <row r="2777" spans="1:16">
      <c r="A2777" t="s">
        <v>1255</v>
      </c>
      <c r="B2777" t="s">
        <v>8773</v>
      </c>
      <c r="C2777" t="s">
        <v>13768</v>
      </c>
      <c r="D2777" t="s">
        <v>13787</v>
      </c>
      <c r="E2777" t="s">
        <v>13788</v>
      </c>
      <c r="F2777" t="s">
        <v>9646</v>
      </c>
      <c r="G2777" t="s">
        <v>1255</v>
      </c>
      <c r="H2777" t="s">
        <v>7609</v>
      </c>
      <c r="I2777" t="s">
        <v>1255</v>
      </c>
      <c r="J2777" t="s">
        <v>1255</v>
      </c>
      <c r="K2777" t="s">
        <v>1255</v>
      </c>
      <c r="L2777" t="s">
        <v>1255</v>
      </c>
      <c r="M2777" t="s">
        <v>1255</v>
      </c>
      <c r="N2777" t="s">
        <v>1255</v>
      </c>
      <c r="O2777" t="s">
        <v>1255</v>
      </c>
      <c r="P2777" t="s">
        <v>1255</v>
      </c>
    </row>
    <row r="2778" spans="1:16">
      <c r="A2778" t="s">
        <v>1255</v>
      </c>
      <c r="B2778" t="s">
        <v>8764</v>
      </c>
      <c r="C2778" t="s">
        <v>13768</v>
      </c>
      <c r="D2778" t="s">
        <v>13789</v>
      </c>
      <c r="E2778" t="s">
        <v>10003</v>
      </c>
      <c r="F2778" t="s">
        <v>9646</v>
      </c>
      <c r="G2778" t="s">
        <v>1255</v>
      </c>
      <c r="H2778" t="s">
        <v>13232</v>
      </c>
      <c r="I2778" t="s">
        <v>1255</v>
      </c>
      <c r="J2778" t="s">
        <v>1255</v>
      </c>
      <c r="K2778" t="s">
        <v>1255</v>
      </c>
      <c r="L2778" t="s">
        <v>1255</v>
      </c>
      <c r="M2778" t="s">
        <v>1255</v>
      </c>
      <c r="N2778" t="s">
        <v>1255</v>
      </c>
      <c r="O2778" t="s">
        <v>1255</v>
      </c>
      <c r="P2778" t="s">
        <v>1255</v>
      </c>
    </row>
    <row r="2779" spans="1:16">
      <c r="A2779" t="s">
        <v>1255</v>
      </c>
      <c r="B2779" t="s">
        <v>8761</v>
      </c>
      <c r="C2779" t="s">
        <v>13768</v>
      </c>
      <c r="D2779" t="s">
        <v>13790</v>
      </c>
      <c r="E2779" t="s">
        <v>9646</v>
      </c>
      <c r="F2779" t="s">
        <v>12643</v>
      </c>
      <c r="G2779" t="s">
        <v>1255</v>
      </c>
      <c r="H2779" t="s">
        <v>13221</v>
      </c>
      <c r="I2779" t="s">
        <v>1255</v>
      </c>
      <c r="J2779" t="s">
        <v>1255</v>
      </c>
      <c r="K2779" t="s">
        <v>1255</v>
      </c>
      <c r="L2779" t="s">
        <v>1255</v>
      </c>
      <c r="M2779" t="s">
        <v>1255</v>
      </c>
      <c r="N2779" t="s">
        <v>1255</v>
      </c>
      <c r="O2779" t="s">
        <v>1255</v>
      </c>
      <c r="P2779" t="s">
        <v>1255</v>
      </c>
    </row>
    <row r="2780" spans="1:16">
      <c r="A2780" t="s">
        <v>1255</v>
      </c>
      <c r="B2780" t="s">
        <v>8763</v>
      </c>
      <c r="C2780" t="s">
        <v>13768</v>
      </c>
      <c r="D2780" t="s">
        <v>13791</v>
      </c>
      <c r="E2780" t="s">
        <v>9646</v>
      </c>
      <c r="F2780" t="s">
        <v>13792</v>
      </c>
      <c r="G2780" t="s">
        <v>13793</v>
      </c>
      <c r="H2780" t="s">
        <v>13221</v>
      </c>
      <c r="I2780" t="s">
        <v>1255</v>
      </c>
      <c r="J2780" t="s">
        <v>1255</v>
      </c>
      <c r="K2780" t="s">
        <v>1255</v>
      </c>
      <c r="L2780" t="s">
        <v>1255</v>
      </c>
      <c r="M2780" t="s">
        <v>1255</v>
      </c>
      <c r="N2780" t="s">
        <v>1255</v>
      </c>
      <c r="O2780" t="s">
        <v>1255</v>
      </c>
      <c r="P2780" t="s">
        <v>1255</v>
      </c>
    </row>
    <row r="2781" spans="1:16">
      <c r="A2781" t="s">
        <v>1255</v>
      </c>
      <c r="B2781" t="s">
        <v>8752</v>
      </c>
      <c r="C2781" t="s">
        <v>13768</v>
      </c>
      <c r="D2781" t="s">
        <v>13794</v>
      </c>
      <c r="E2781" t="s">
        <v>9680</v>
      </c>
      <c r="F2781" t="s">
        <v>1255</v>
      </c>
      <c r="G2781" t="s">
        <v>1255</v>
      </c>
      <c r="H2781" t="s">
        <v>13232</v>
      </c>
      <c r="I2781" t="s">
        <v>1255</v>
      </c>
      <c r="J2781" t="s">
        <v>1255</v>
      </c>
      <c r="K2781" t="s">
        <v>1255</v>
      </c>
      <c r="L2781" t="s">
        <v>1255</v>
      </c>
      <c r="M2781" t="s">
        <v>1255</v>
      </c>
      <c r="N2781" t="s">
        <v>1255</v>
      </c>
      <c r="O2781" t="s">
        <v>1255</v>
      </c>
      <c r="P2781" t="s">
        <v>1255</v>
      </c>
    </row>
    <row r="2782" spans="1:16">
      <c r="A2782" t="s">
        <v>1255</v>
      </c>
      <c r="B2782" t="s">
        <v>1255</v>
      </c>
      <c r="C2782" t="s">
        <v>13795</v>
      </c>
      <c r="D2782" t="s">
        <v>13796</v>
      </c>
      <c r="E2782" t="s">
        <v>9680</v>
      </c>
      <c r="F2782" t="s">
        <v>1255</v>
      </c>
      <c r="G2782" t="s">
        <v>1255</v>
      </c>
      <c r="H2782" t="s">
        <v>13232</v>
      </c>
      <c r="I2782" t="s">
        <v>1255</v>
      </c>
      <c r="J2782" t="s">
        <v>1255</v>
      </c>
      <c r="K2782" t="s">
        <v>1255</v>
      </c>
      <c r="L2782" t="s">
        <v>1255</v>
      </c>
      <c r="M2782" t="s">
        <v>1255</v>
      </c>
      <c r="N2782" t="s">
        <v>1255</v>
      </c>
      <c r="O2782" t="s">
        <v>1255</v>
      </c>
      <c r="P2782" t="s">
        <v>1255</v>
      </c>
    </row>
    <row r="2783" spans="1:16">
      <c r="A2783" t="s">
        <v>1255</v>
      </c>
      <c r="B2783" t="s">
        <v>1255</v>
      </c>
      <c r="C2783" t="s">
        <v>13795</v>
      </c>
      <c r="D2783" t="s">
        <v>13797</v>
      </c>
      <c r="E2783" t="s">
        <v>10003</v>
      </c>
      <c r="F2783" t="s">
        <v>1255</v>
      </c>
      <c r="G2783" t="s">
        <v>1255</v>
      </c>
      <c r="H2783" t="s">
        <v>13232</v>
      </c>
      <c r="I2783" t="s">
        <v>1255</v>
      </c>
      <c r="J2783" t="s">
        <v>1255</v>
      </c>
      <c r="K2783" t="s">
        <v>1255</v>
      </c>
      <c r="L2783" t="s">
        <v>1255</v>
      </c>
      <c r="M2783" t="s">
        <v>1255</v>
      </c>
      <c r="N2783" t="s">
        <v>1255</v>
      </c>
      <c r="O2783" t="s">
        <v>1255</v>
      </c>
      <c r="P2783" t="s">
        <v>1255</v>
      </c>
    </row>
    <row r="2784" spans="1:16">
      <c r="A2784" t="s">
        <v>1255</v>
      </c>
      <c r="B2784" t="s">
        <v>1255</v>
      </c>
      <c r="C2784" t="s">
        <v>13795</v>
      </c>
      <c r="D2784" t="s">
        <v>13798</v>
      </c>
      <c r="E2784" t="s">
        <v>12494</v>
      </c>
      <c r="F2784" t="s">
        <v>1255</v>
      </c>
      <c r="G2784" t="s">
        <v>1255</v>
      </c>
      <c r="H2784" t="s">
        <v>13232</v>
      </c>
      <c r="I2784" t="s">
        <v>1255</v>
      </c>
      <c r="J2784" t="s">
        <v>1255</v>
      </c>
      <c r="K2784" t="s">
        <v>1255</v>
      </c>
      <c r="L2784" t="s">
        <v>1255</v>
      </c>
      <c r="M2784" t="s">
        <v>1255</v>
      </c>
      <c r="N2784" t="s">
        <v>1255</v>
      </c>
      <c r="O2784" t="s">
        <v>1255</v>
      </c>
      <c r="P2784" t="s">
        <v>1255</v>
      </c>
    </row>
    <row r="2785" spans="1:16">
      <c r="A2785" t="s">
        <v>1255</v>
      </c>
      <c r="B2785" t="s">
        <v>1255</v>
      </c>
      <c r="C2785" t="s">
        <v>13799</v>
      </c>
      <c r="D2785" t="s">
        <v>13800</v>
      </c>
      <c r="E2785" t="s">
        <v>9730</v>
      </c>
      <c r="F2785" t="s">
        <v>1255</v>
      </c>
      <c r="G2785" t="s">
        <v>1255</v>
      </c>
      <c r="H2785" t="s">
        <v>7609</v>
      </c>
      <c r="I2785" t="s">
        <v>1255</v>
      </c>
      <c r="J2785" t="s">
        <v>1255</v>
      </c>
      <c r="K2785" t="s">
        <v>1255</v>
      </c>
      <c r="L2785" t="s">
        <v>1255</v>
      </c>
      <c r="M2785" t="s">
        <v>1255</v>
      </c>
      <c r="N2785" t="s">
        <v>1255</v>
      </c>
      <c r="O2785" t="s">
        <v>1255</v>
      </c>
      <c r="P2785" t="s">
        <v>1255</v>
      </c>
    </row>
    <row r="2786" spans="1:16">
      <c r="A2786" t="s">
        <v>1255</v>
      </c>
      <c r="B2786" t="s">
        <v>1255</v>
      </c>
      <c r="C2786" t="s">
        <v>13799</v>
      </c>
      <c r="D2786" t="s">
        <v>13801</v>
      </c>
      <c r="E2786" t="s">
        <v>10003</v>
      </c>
      <c r="F2786" t="s">
        <v>1255</v>
      </c>
      <c r="G2786" t="s">
        <v>1255</v>
      </c>
      <c r="H2786" t="s">
        <v>13232</v>
      </c>
      <c r="I2786" t="s">
        <v>1255</v>
      </c>
      <c r="J2786" t="s">
        <v>1255</v>
      </c>
      <c r="K2786" t="s">
        <v>1255</v>
      </c>
      <c r="L2786" t="s">
        <v>1255</v>
      </c>
      <c r="M2786" t="s">
        <v>1255</v>
      </c>
      <c r="N2786" t="s">
        <v>1255</v>
      </c>
      <c r="O2786" t="s">
        <v>1255</v>
      </c>
      <c r="P2786" t="s">
        <v>1255</v>
      </c>
    </row>
    <row r="2787" spans="1:16">
      <c r="A2787" t="s">
        <v>1255</v>
      </c>
      <c r="B2787" t="s">
        <v>1255</v>
      </c>
      <c r="C2787" t="s">
        <v>13799</v>
      </c>
      <c r="D2787" t="s">
        <v>13802</v>
      </c>
      <c r="E2787" t="s">
        <v>12696</v>
      </c>
      <c r="F2787" t="s">
        <v>1255</v>
      </c>
      <c r="G2787" t="s">
        <v>1255</v>
      </c>
      <c r="H2787" t="s">
        <v>13232</v>
      </c>
      <c r="I2787" t="s">
        <v>1255</v>
      </c>
      <c r="J2787" t="s">
        <v>1255</v>
      </c>
      <c r="K2787" t="s">
        <v>1255</v>
      </c>
      <c r="L2787" t="s">
        <v>1255</v>
      </c>
      <c r="M2787" t="s">
        <v>1255</v>
      </c>
      <c r="N2787" t="s">
        <v>1255</v>
      </c>
      <c r="O2787" t="s">
        <v>1255</v>
      </c>
      <c r="P2787" t="s">
        <v>1255</v>
      </c>
    </row>
    <row r="2788" spans="1:16">
      <c r="A2788" t="s">
        <v>1255</v>
      </c>
      <c r="B2788" t="s">
        <v>1255</v>
      </c>
      <c r="C2788" t="s">
        <v>13799</v>
      </c>
      <c r="D2788" t="s">
        <v>13803</v>
      </c>
      <c r="E2788" t="s">
        <v>11910</v>
      </c>
      <c r="F2788" t="s">
        <v>1255</v>
      </c>
      <c r="G2788" t="s">
        <v>1255</v>
      </c>
      <c r="H2788" t="s">
        <v>13232</v>
      </c>
      <c r="I2788" t="s">
        <v>1255</v>
      </c>
      <c r="J2788" t="s">
        <v>1255</v>
      </c>
      <c r="K2788" t="s">
        <v>1255</v>
      </c>
      <c r="L2788" t="s">
        <v>1255</v>
      </c>
      <c r="M2788" t="s">
        <v>1255</v>
      </c>
      <c r="N2788" t="s">
        <v>1255</v>
      </c>
      <c r="O2788" t="s">
        <v>1255</v>
      </c>
      <c r="P2788" t="s">
        <v>1255</v>
      </c>
    </row>
    <row r="2789" spans="1:16">
      <c r="A2789" t="s">
        <v>1255</v>
      </c>
      <c r="B2789" t="s">
        <v>1255</v>
      </c>
      <c r="C2789" t="s">
        <v>13795</v>
      </c>
      <c r="D2789" t="s">
        <v>13804</v>
      </c>
      <c r="E2789" t="s">
        <v>13678</v>
      </c>
      <c r="F2789" t="s">
        <v>1255</v>
      </c>
      <c r="G2789" t="s">
        <v>1255</v>
      </c>
      <c r="H2789" t="s">
        <v>7609</v>
      </c>
      <c r="I2789" t="s">
        <v>1255</v>
      </c>
      <c r="J2789" t="s">
        <v>1255</v>
      </c>
      <c r="K2789" t="s">
        <v>1255</v>
      </c>
      <c r="L2789" t="s">
        <v>1255</v>
      </c>
      <c r="M2789" t="s">
        <v>1255</v>
      </c>
      <c r="N2789" t="s">
        <v>1255</v>
      </c>
      <c r="O2789" t="s">
        <v>1255</v>
      </c>
      <c r="P2789" t="s">
        <v>1255</v>
      </c>
    </row>
    <row r="2790" spans="1:16">
      <c r="A2790" t="s">
        <v>1255</v>
      </c>
      <c r="B2790" t="s">
        <v>1255</v>
      </c>
      <c r="C2790" t="s">
        <v>13795</v>
      </c>
      <c r="D2790" t="s">
        <v>13805</v>
      </c>
      <c r="E2790" t="s">
        <v>9682</v>
      </c>
      <c r="F2790" t="s">
        <v>9646</v>
      </c>
      <c r="G2790" t="s">
        <v>1255</v>
      </c>
      <c r="H2790" t="s">
        <v>13232</v>
      </c>
      <c r="I2790" t="s">
        <v>1255</v>
      </c>
      <c r="J2790" t="s">
        <v>1255</v>
      </c>
      <c r="K2790" t="s">
        <v>1255</v>
      </c>
      <c r="L2790" t="s">
        <v>1255</v>
      </c>
      <c r="M2790" t="s">
        <v>1255</v>
      </c>
      <c r="N2790" t="s">
        <v>1255</v>
      </c>
      <c r="O2790" t="s">
        <v>1255</v>
      </c>
      <c r="P2790" t="s">
        <v>1255</v>
      </c>
    </row>
    <row r="2791" spans="1:16">
      <c r="A2791" t="s">
        <v>1255</v>
      </c>
      <c r="B2791" t="s">
        <v>1255</v>
      </c>
      <c r="C2791" t="s">
        <v>13795</v>
      </c>
      <c r="D2791" t="s">
        <v>13806</v>
      </c>
      <c r="E2791" t="s">
        <v>9813</v>
      </c>
      <c r="F2791" t="s">
        <v>1255</v>
      </c>
      <c r="G2791" t="s">
        <v>1255</v>
      </c>
      <c r="H2791" t="s">
        <v>13232</v>
      </c>
      <c r="I2791" t="s">
        <v>1255</v>
      </c>
      <c r="J2791" t="s">
        <v>1255</v>
      </c>
      <c r="K2791" t="s">
        <v>1255</v>
      </c>
      <c r="L2791" t="s">
        <v>1255</v>
      </c>
      <c r="M2791" t="s">
        <v>1255</v>
      </c>
      <c r="N2791" t="s">
        <v>1255</v>
      </c>
      <c r="O2791" t="s">
        <v>1255</v>
      </c>
      <c r="P2791" t="s">
        <v>1255</v>
      </c>
    </row>
    <row r="2792" spans="1:16">
      <c r="A2792" t="s">
        <v>1255</v>
      </c>
      <c r="B2792" t="s">
        <v>1255</v>
      </c>
      <c r="C2792" t="s">
        <v>13795</v>
      </c>
      <c r="D2792" t="s">
        <v>13807</v>
      </c>
      <c r="E2792" t="s">
        <v>9682</v>
      </c>
      <c r="F2792" t="s">
        <v>9646</v>
      </c>
      <c r="G2792" t="s">
        <v>13808</v>
      </c>
      <c r="H2792" t="s">
        <v>7609</v>
      </c>
      <c r="I2792" t="s">
        <v>1255</v>
      </c>
      <c r="J2792" t="s">
        <v>1255</v>
      </c>
      <c r="K2792" t="s">
        <v>1255</v>
      </c>
      <c r="L2792" t="s">
        <v>1255</v>
      </c>
      <c r="M2792" t="s">
        <v>1255</v>
      </c>
      <c r="N2792" t="s">
        <v>1255</v>
      </c>
      <c r="O2792" t="s">
        <v>1255</v>
      </c>
      <c r="P2792" t="s">
        <v>1255</v>
      </c>
    </row>
    <row r="2793" spans="1:16">
      <c r="A2793" t="s">
        <v>1255</v>
      </c>
      <c r="B2793" t="s">
        <v>1255</v>
      </c>
      <c r="C2793" t="s">
        <v>13795</v>
      </c>
      <c r="D2793" t="s">
        <v>13809</v>
      </c>
      <c r="E2793" t="s">
        <v>11910</v>
      </c>
      <c r="F2793" t="s">
        <v>9646</v>
      </c>
      <c r="G2793" t="s">
        <v>13810</v>
      </c>
      <c r="H2793" t="s">
        <v>7609</v>
      </c>
      <c r="I2793" t="s">
        <v>1255</v>
      </c>
      <c r="J2793" t="s">
        <v>1255</v>
      </c>
      <c r="K2793" t="s">
        <v>1255</v>
      </c>
      <c r="L2793" t="s">
        <v>1255</v>
      </c>
      <c r="M2793" t="s">
        <v>1255</v>
      </c>
      <c r="N2793" t="s">
        <v>1255</v>
      </c>
      <c r="O2793" t="s">
        <v>1255</v>
      </c>
      <c r="P2793" t="s">
        <v>1255</v>
      </c>
    </row>
    <row r="2794" spans="1:16">
      <c r="A2794" t="s">
        <v>1255</v>
      </c>
      <c r="B2794" t="s">
        <v>1255</v>
      </c>
      <c r="C2794" t="s">
        <v>13795</v>
      </c>
      <c r="D2794" t="s">
        <v>13811</v>
      </c>
      <c r="E2794" t="s">
        <v>9680</v>
      </c>
      <c r="F2794" t="s">
        <v>9646</v>
      </c>
      <c r="G2794" t="s">
        <v>13812</v>
      </c>
      <c r="H2794" t="s">
        <v>13232</v>
      </c>
      <c r="I2794" t="s">
        <v>1255</v>
      </c>
      <c r="J2794" t="s">
        <v>1255</v>
      </c>
      <c r="K2794" t="s">
        <v>1255</v>
      </c>
      <c r="L2794" t="s">
        <v>1255</v>
      </c>
      <c r="M2794" t="s">
        <v>1255</v>
      </c>
      <c r="N2794" t="s">
        <v>1255</v>
      </c>
      <c r="O2794" t="s">
        <v>1255</v>
      </c>
      <c r="P2794" t="s">
        <v>1255</v>
      </c>
    </row>
    <row r="2795" spans="1:16">
      <c r="A2795" t="s">
        <v>1255</v>
      </c>
      <c r="B2795" t="s">
        <v>1255</v>
      </c>
      <c r="C2795" t="s">
        <v>13795</v>
      </c>
      <c r="D2795" t="s">
        <v>13813</v>
      </c>
      <c r="E2795" t="s">
        <v>9680</v>
      </c>
      <c r="F2795" t="s">
        <v>1255</v>
      </c>
      <c r="G2795" t="s">
        <v>1255</v>
      </c>
      <c r="H2795" t="s">
        <v>13232</v>
      </c>
      <c r="I2795" t="s">
        <v>1255</v>
      </c>
      <c r="J2795" t="s">
        <v>1255</v>
      </c>
      <c r="K2795" t="s">
        <v>1255</v>
      </c>
      <c r="L2795" t="s">
        <v>1255</v>
      </c>
      <c r="M2795" t="s">
        <v>1255</v>
      </c>
      <c r="N2795" t="s">
        <v>1255</v>
      </c>
      <c r="O2795" t="s">
        <v>1255</v>
      </c>
      <c r="P2795" t="s">
        <v>1255</v>
      </c>
    </row>
    <row r="2796" spans="1:16">
      <c r="A2796" t="s">
        <v>1255</v>
      </c>
      <c r="B2796" t="s">
        <v>1255</v>
      </c>
      <c r="C2796" t="s">
        <v>13814</v>
      </c>
      <c r="D2796" t="s">
        <v>13815</v>
      </c>
      <c r="E2796" t="s">
        <v>9646</v>
      </c>
      <c r="F2796" t="s">
        <v>9705</v>
      </c>
      <c r="G2796" t="s">
        <v>1255</v>
      </c>
      <c r="H2796" t="s">
        <v>13221</v>
      </c>
      <c r="I2796" t="s">
        <v>1255</v>
      </c>
      <c r="J2796" t="s">
        <v>1255</v>
      </c>
      <c r="K2796" t="s">
        <v>1255</v>
      </c>
      <c r="L2796" t="s">
        <v>1255</v>
      </c>
      <c r="M2796" t="s">
        <v>1255</v>
      </c>
      <c r="N2796" t="s">
        <v>1255</v>
      </c>
      <c r="O2796" t="s">
        <v>1255</v>
      </c>
      <c r="P2796" t="s">
        <v>1255</v>
      </c>
    </row>
    <row r="2797" spans="1:16">
      <c r="A2797" t="s">
        <v>1255</v>
      </c>
      <c r="B2797" t="s">
        <v>1255</v>
      </c>
      <c r="C2797" t="s">
        <v>13814</v>
      </c>
      <c r="D2797" t="s">
        <v>13816</v>
      </c>
      <c r="E2797" t="s">
        <v>9646</v>
      </c>
      <c r="F2797" t="s">
        <v>13441</v>
      </c>
      <c r="G2797" t="s">
        <v>1255</v>
      </c>
      <c r="H2797" t="s">
        <v>13414</v>
      </c>
      <c r="I2797" t="s">
        <v>1255</v>
      </c>
      <c r="J2797" t="s">
        <v>1255</v>
      </c>
      <c r="K2797" t="s">
        <v>1255</v>
      </c>
      <c r="L2797" t="s">
        <v>1255</v>
      </c>
      <c r="M2797" t="s">
        <v>1255</v>
      </c>
      <c r="N2797" t="s">
        <v>1255</v>
      </c>
      <c r="O2797" t="s">
        <v>1255</v>
      </c>
      <c r="P2797" t="s">
        <v>1255</v>
      </c>
    </row>
    <row r="2798" spans="1:16">
      <c r="A2798" t="s">
        <v>1255</v>
      </c>
      <c r="B2798" t="s">
        <v>1255</v>
      </c>
      <c r="C2798" t="s">
        <v>13814</v>
      </c>
      <c r="D2798" t="s">
        <v>13817</v>
      </c>
      <c r="E2798" t="s">
        <v>9646</v>
      </c>
      <c r="F2798" t="s">
        <v>13818</v>
      </c>
      <c r="G2798" t="s">
        <v>1255</v>
      </c>
      <c r="H2798" t="s">
        <v>13414</v>
      </c>
      <c r="I2798" t="s">
        <v>1255</v>
      </c>
      <c r="J2798" t="s">
        <v>1255</v>
      </c>
      <c r="K2798" t="s">
        <v>1255</v>
      </c>
      <c r="L2798" t="s">
        <v>1255</v>
      </c>
      <c r="M2798" t="s">
        <v>1255</v>
      </c>
      <c r="N2798" t="s">
        <v>1255</v>
      </c>
      <c r="O2798" t="s">
        <v>1255</v>
      </c>
      <c r="P2798" t="s">
        <v>1255</v>
      </c>
    </row>
    <row r="2799" spans="1:16">
      <c r="A2799" t="s">
        <v>1255</v>
      </c>
      <c r="B2799" t="s">
        <v>1255</v>
      </c>
      <c r="C2799" t="s">
        <v>13819</v>
      </c>
      <c r="D2799" t="s">
        <v>13820</v>
      </c>
      <c r="E2799" t="s">
        <v>11915</v>
      </c>
      <c r="F2799" t="s">
        <v>1255</v>
      </c>
      <c r="G2799" t="s">
        <v>1255</v>
      </c>
      <c r="H2799" t="s">
        <v>13232</v>
      </c>
      <c r="I2799" t="s">
        <v>1255</v>
      </c>
      <c r="J2799" t="s">
        <v>1255</v>
      </c>
      <c r="K2799" t="s">
        <v>1255</v>
      </c>
      <c r="L2799" t="s">
        <v>1255</v>
      </c>
      <c r="M2799" t="s">
        <v>1255</v>
      </c>
      <c r="N2799" t="s">
        <v>1255</v>
      </c>
      <c r="O2799" t="s">
        <v>1255</v>
      </c>
      <c r="P2799" t="s">
        <v>1255</v>
      </c>
    </row>
    <row r="2800" spans="1:16">
      <c r="A2800" t="s">
        <v>1255</v>
      </c>
      <c r="B2800" t="s">
        <v>1255</v>
      </c>
      <c r="C2800" t="s">
        <v>13821</v>
      </c>
      <c r="D2800" t="s">
        <v>13822</v>
      </c>
      <c r="E2800" t="s">
        <v>10721</v>
      </c>
      <c r="F2800" t="s">
        <v>1255</v>
      </c>
      <c r="G2800" t="s">
        <v>1255</v>
      </c>
      <c r="H2800" t="s">
        <v>7609</v>
      </c>
      <c r="I2800" t="s">
        <v>1255</v>
      </c>
      <c r="J2800" t="s">
        <v>1255</v>
      </c>
      <c r="K2800" t="s">
        <v>1255</v>
      </c>
      <c r="L2800" t="s">
        <v>1255</v>
      </c>
      <c r="M2800" t="s">
        <v>1255</v>
      </c>
      <c r="N2800" t="s">
        <v>1255</v>
      </c>
      <c r="O2800" t="s">
        <v>1255</v>
      </c>
      <c r="P2800" t="s">
        <v>1255</v>
      </c>
    </row>
    <row r="2801" spans="1:16">
      <c r="A2801" t="s">
        <v>1255</v>
      </c>
      <c r="B2801" t="s">
        <v>1255</v>
      </c>
      <c r="C2801" t="s">
        <v>13821</v>
      </c>
      <c r="D2801" t="s">
        <v>13823</v>
      </c>
      <c r="E2801" t="s">
        <v>12028</v>
      </c>
      <c r="F2801" t="s">
        <v>1255</v>
      </c>
      <c r="G2801" t="s">
        <v>1255</v>
      </c>
      <c r="H2801" t="s">
        <v>13232</v>
      </c>
      <c r="I2801" t="s">
        <v>1255</v>
      </c>
      <c r="J2801" t="s">
        <v>1255</v>
      </c>
      <c r="K2801" t="s">
        <v>1255</v>
      </c>
      <c r="L2801" t="s">
        <v>1255</v>
      </c>
      <c r="M2801" t="s">
        <v>1255</v>
      </c>
      <c r="N2801" t="s">
        <v>1255</v>
      </c>
      <c r="O2801" t="s">
        <v>1255</v>
      </c>
      <c r="P2801" t="s">
        <v>1255</v>
      </c>
    </row>
    <row r="2802" spans="1:16">
      <c r="A2802" t="s">
        <v>1255</v>
      </c>
      <c r="B2802" t="s">
        <v>1255</v>
      </c>
      <c r="C2802" t="s">
        <v>13824</v>
      </c>
      <c r="D2802" t="s">
        <v>13825</v>
      </c>
      <c r="E2802" t="s">
        <v>9646</v>
      </c>
      <c r="F2802" t="s">
        <v>12627</v>
      </c>
      <c r="G2802" t="s">
        <v>1255</v>
      </c>
      <c r="H2802" t="s">
        <v>13221</v>
      </c>
      <c r="I2802" t="s">
        <v>1255</v>
      </c>
      <c r="J2802" t="s">
        <v>1255</v>
      </c>
      <c r="K2802" t="s">
        <v>1255</v>
      </c>
      <c r="L2802" t="s">
        <v>1255</v>
      </c>
      <c r="M2802" t="s">
        <v>1255</v>
      </c>
      <c r="N2802" t="s">
        <v>1255</v>
      </c>
      <c r="O2802" t="s">
        <v>1255</v>
      </c>
      <c r="P2802" t="s">
        <v>1255</v>
      </c>
    </row>
    <row r="2803" spans="1:16">
      <c r="A2803" t="s">
        <v>1255</v>
      </c>
      <c r="B2803" t="s">
        <v>1255</v>
      </c>
      <c r="C2803" t="s">
        <v>13824</v>
      </c>
      <c r="D2803" t="s">
        <v>13826</v>
      </c>
      <c r="E2803" t="s">
        <v>9646</v>
      </c>
      <c r="F2803" t="s">
        <v>13121</v>
      </c>
      <c r="G2803" t="s">
        <v>1255</v>
      </c>
      <c r="H2803" t="s">
        <v>13221</v>
      </c>
      <c r="I2803" t="s">
        <v>1255</v>
      </c>
      <c r="J2803" t="s">
        <v>1255</v>
      </c>
      <c r="K2803" t="s">
        <v>1255</v>
      </c>
      <c r="L2803" t="s">
        <v>1255</v>
      </c>
      <c r="M2803" t="s">
        <v>1255</v>
      </c>
      <c r="N2803" t="s">
        <v>1255</v>
      </c>
      <c r="O2803" t="s">
        <v>1255</v>
      </c>
      <c r="P2803" t="s">
        <v>1255</v>
      </c>
    </row>
    <row r="2804" spans="1:16">
      <c r="A2804" t="s">
        <v>1255</v>
      </c>
      <c r="B2804" t="s">
        <v>1255</v>
      </c>
      <c r="C2804" t="s">
        <v>13827</v>
      </c>
      <c r="D2804" t="s">
        <v>13828</v>
      </c>
      <c r="E2804" t="s">
        <v>9645</v>
      </c>
      <c r="F2804" t="s">
        <v>1255</v>
      </c>
      <c r="G2804" t="s">
        <v>1255</v>
      </c>
      <c r="H2804" t="s">
        <v>13232</v>
      </c>
      <c r="I2804" t="s">
        <v>1255</v>
      </c>
      <c r="J2804" t="s">
        <v>1255</v>
      </c>
      <c r="K2804" t="s">
        <v>1255</v>
      </c>
      <c r="L2804" t="s">
        <v>1255</v>
      </c>
      <c r="M2804" t="s">
        <v>1255</v>
      </c>
      <c r="N2804" t="s">
        <v>1255</v>
      </c>
      <c r="O2804" t="s">
        <v>1255</v>
      </c>
      <c r="P2804" t="s">
        <v>1255</v>
      </c>
    </row>
    <row r="2805" spans="1:16">
      <c r="A2805" t="s">
        <v>1255</v>
      </c>
      <c r="B2805" t="s">
        <v>1255</v>
      </c>
      <c r="C2805" t="s">
        <v>13827</v>
      </c>
      <c r="D2805" t="s">
        <v>13829</v>
      </c>
      <c r="E2805" t="s">
        <v>11915</v>
      </c>
      <c r="F2805" t="s">
        <v>9646</v>
      </c>
      <c r="G2805" t="s">
        <v>1255</v>
      </c>
      <c r="H2805" t="s">
        <v>7609</v>
      </c>
      <c r="I2805" t="s">
        <v>1255</v>
      </c>
      <c r="J2805" t="s">
        <v>1255</v>
      </c>
      <c r="K2805" t="s">
        <v>1255</v>
      </c>
      <c r="L2805" t="s">
        <v>1255</v>
      </c>
      <c r="M2805" t="s">
        <v>1255</v>
      </c>
      <c r="N2805" t="s">
        <v>1255</v>
      </c>
      <c r="O2805" t="s">
        <v>1255</v>
      </c>
      <c r="P2805" t="s">
        <v>1255</v>
      </c>
    </row>
    <row r="2806" spans="1:16">
      <c r="A2806" t="s">
        <v>1255</v>
      </c>
      <c r="B2806" t="s">
        <v>1255</v>
      </c>
      <c r="C2806" t="s">
        <v>13827</v>
      </c>
      <c r="D2806" t="s">
        <v>13830</v>
      </c>
      <c r="E2806" t="s">
        <v>9646</v>
      </c>
      <c r="F2806" t="s">
        <v>13831</v>
      </c>
      <c r="G2806" t="s">
        <v>1255</v>
      </c>
      <c r="H2806" t="s">
        <v>13230</v>
      </c>
      <c r="I2806" t="s">
        <v>1255</v>
      </c>
      <c r="J2806" t="s">
        <v>1255</v>
      </c>
      <c r="K2806" t="s">
        <v>1255</v>
      </c>
      <c r="L2806" t="s">
        <v>1255</v>
      </c>
      <c r="M2806" t="s">
        <v>1255</v>
      </c>
      <c r="N2806" t="s">
        <v>1255</v>
      </c>
      <c r="O2806" t="s">
        <v>1255</v>
      </c>
      <c r="P2806" t="s">
        <v>1255</v>
      </c>
    </row>
    <row r="2807" spans="1:16">
      <c r="A2807" t="s">
        <v>1255</v>
      </c>
      <c r="B2807" t="s">
        <v>1255</v>
      </c>
      <c r="C2807" t="s">
        <v>13827</v>
      </c>
      <c r="D2807" t="s">
        <v>13832</v>
      </c>
      <c r="E2807" t="s">
        <v>13833</v>
      </c>
      <c r="F2807" t="s">
        <v>9646</v>
      </c>
      <c r="G2807" t="s">
        <v>1255</v>
      </c>
      <c r="H2807" t="s">
        <v>13232</v>
      </c>
      <c r="I2807" t="s">
        <v>1255</v>
      </c>
      <c r="J2807" t="s">
        <v>1255</v>
      </c>
      <c r="K2807" t="s">
        <v>1255</v>
      </c>
      <c r="L2807" t="s">
        <v>1255</v>
      </c>
      <c r="M2807" t="s">
        <v>1255</v>
      </c>
      <c r="N2807" t="s">
        <v>1255</v>
      </c>
      <c r="O2807" t="s">
        <v>1255</v>
      </c>
      <c r="P2807" t="s">
        <v>1255</v>
      </c>
    </row>
    <row r="2808" spans="1:16">
      <c r="A2808" t="s">
        <v>1255</v>
      </c>
      <c r="B2808" t="s">
        <v>1255</v>
      </c>
      <c r="C2808" t="s">
        <v>13827</v>
      </c>
      <c r="D2808" t="s">
        <v>13834</v>
      </c>
      <c r="E2808" t="s">
        <v>9646</v>
      </c>
      <c r="F2808" t="s">
        <v>13835</v>
      </c>
      <c r="G2808" t="s">
        <v>1255</v>
      </c>
      <c r="H2808" t="s">
        <v>13227</v>
      </c>
      <c r="I2808" t="s">
        <v>1255</v>
      </c>
      <c r="J2808" t="s">
        <v>1255</v>
      </c>
      <c r="K2808" t="s">
        <v>1255</v>
      </c>
      <c r="L2808" t="s">
        <v>1255</v>
      </c>
      <c r="M2808" t="s">
        <v>1255</v>
      </c>
      <c r="N2808" t="s">
        <v>1255</v>
      </c>
      <c r="O2808" t="s">
        <v>1255</v>
      </c>
      <c r="P2808" t="s">
        <v>1255</v>
      </c>
    </row>
    <row r="2809" spans="1:16">
      <c r="A2809" t="s">
        <v>1255</v>
      </c>
      <c r="B2809" t="s">
        <v>1255</v>
      </c>
      <c r="C2809" t="s">
        <v>13836</v>
      </c>
      <c r="D2809" t="s">
        <v>13837</v>
      </c>
      <c r="E2809" t="s">
        <v>10608</v>
      </c>
      <c r="F2809" t="s">
        <v>1255</v>
      </c>
      <c r="G2809" t="s">
        <v>1255</v>
      </c>
      <c r="H2809" t="s">
        <v>13232</v>
      </c>
      <c r="I2809" t="s">
        <v>1255</v>
      </c>
      <c r="J2809" t="s">
        <v>1255</v>
      </c>
      <c r="K2809" t="s">
        <v>1255</v>
      </c>
      <c r="L2809" t="s">
        <v>1255</v>
      </c>
      <c r="M2809" t="s">
        <v>1255</v>
      </c>
      <c r="N2809" t="s">
        <v>1255</v>
      </c>
      <c r="O2809" t="s">
        <v>1255</v>
      </c>
      <c r="P2809" t="s">
        <v>1255</v>
      </c>
    </row>
    <row r="2810" spans="1:16">
      <c r="A2810" t="s">
        <v>1255</v>
      </c>
      <c r="B2810" t="s">
        <v>1255</v>
      </c>
      <c r="C2810" t="s">
        <v>13836</v>
      </c>
      <c r="D2810" t="s">
        <v>13838</v>
      </c>
      <c r="E2810" t="s">
        <v>9680</v>
      </c>
      <c r="F2810" t="s">
        <v>9646</v>
      </c>
      <c r="G2810" t="s">
        <v>1255</v>
      </c>
      <c r="H2810" t="s">
        <v>7609</v>
      </c>
      <c r="I2810" t="s">
        <v>1255</v>
      </c>
      <c r="J2810" t="s">
        <v>1255</v>
      </c>
      <c r="K2810" t="s">
        <v>1255</v>
      </c>
      <c r="L2810" t="s">
        <v>1255</v>
      </c>
      <c r="M2810" t="s">
        <v>1255</v>
      </c>
      <c r="N2810" t="s">
        <v>1255</v>
      </c>
      <c r="O2810" t="s">
        <v>1255</v>
      </c>
      <c r="P2810" t="s">
        <v>1255</v>
      </c>
    </row>
    <row r="2811" spans="1:16">
      <c r="A2811" t="s">
        <v>1255</v>
      </c>
      <c r="B2811" t="s">
        <v>1255</v>
      </c>
      <c r="C2811" t="s">
        <v>13836</v>
      </c>
      <c r="D2811" t="s">
        <v>13839</v>
      </c>
      <c r="E2811" t="s">
        <v>9680</v>
      </c>
      <c r="F2811" t="s">
        <v>1255</v>
      </c>
      <c r="G2811" t="s">
        <v>1255</v>
      </c>
      <c r="H2811" t="s">
        <v>13232</v>
      </c>
      <c r="I2811" t="s">
        <v>1255</v>
      </c>
      <c r="J2811" t="s">
        <v>1255</v>
      </c>
      <c r="K2811" t="s">
        <v>1255</v>
      </c>
      <c r="L2811" t="s">
        <v>1255</v>
      </c>
      <c r="M2811" t="s">
        <v>1255</v>
      </c>
      <c r="N2811" t="s">
        <v>1255</v>
      </c>
      <c r="O2811" t="s">
        <v>1255</v>
      </c>
      <c r="P2811" t="s">
        <v>1255</v>
      </c>
    </row>
    <row r="2812" spans="1:16">
      <c r="A2812" t="s">
        <v>1255</v>
      </c>
      <c r="B2812" t="s">
        <v>1255</v>
      </c>
      <c r="C2812" t="s">
        <v>13840</v>
      </c>
      <c r="D2812" t="s">
        <v>13841</v>
      </c>
      <c r="E2812" t="s">
        <v>9646</v>
      </c>
      <c r="F2812" t="s">
        <v>13842</v>
      </c>
      <c r="G2812" t="s">
        <v>1255</v>
      </c>
      <c r="H2812" t="s">
        <v>13414</v>
      </c>
      <c r="I2812" t="s">
        <v>1255</v>
      </c>
      <c r="J2812" t="s">
        <v>1255</v>
      </c>
      <c r="K2812" t="s">
        <v>1255</v>
      </c>
      <c r="L2812" t="s">
        <v>1255</v>
      </c>
      <c r="M2812" t="s">
        <v>1255</v>
      </c>
      <c r="N2812" t="s">
        <v>1255</v>
      </c>
      <c r="O2812" t="s">
        <v>1255</v>
      </c>
      <c r="P2812" t="s">
        <v>1255</v>
      </c>
    </row>
    <row r="2813" spans="1:16">
      <c r="A2813" t="s">
        <v>1255</v>
      </c>
      <c r="B2813" t="s">
        <v>1255</v>
      </c>
      <c r="C2813" t="s">
        <v>13840</v>
      </c>
      <c r="D2813" t="s">
        <v>13843</v>
      </c>
      <c r="E2813" t="s">
        <v>9646</v>
      </c>
      <c r="F2813" t="s">
        <v>13844</v>
      </c>
      <c r="G2813" t="s">
        <v>1255</v>
      </c>
      <c r="H2813" t="s">
        <v>13414</v>
      </c>
      <c r="I2813" t="s">
        <v>1255</v>
      </c>
      <c r="J2813" t="s">
        <v>1255</v>
      </c>
      <c r="K2813" t="s">
        <v>1255</v>
      </c>
      <c r="L2813" t="s">
        <v>1255</v>
      </c>
      <c r="M2813" t="s">
        <v>1255</v>
      </c>
      <c r="N2813" t="s">
        <v>1255</v>
      </c>
      <c r="O2813" t="s">
        <v>1255</v>
      </c>
      <c r="P2813" t="s">
        <v>1255</v>
      </c>
    </row>
    <row r="2814" spans="1:16">
      <c r="A2814" t="s">
        <v>1255</v>
      </c>
      <c r="B2814" t="s">
        <v>1255</v>
      </c>
      <c r="C2814" t="s">
        <v>13840</v>
      </c>
      <c r="D2814" t="s">
        <v>13845</v>
      </c>
      <c r="E2814" t="s">
        <v>9646</v>
      </c>
      <c r="F2814" t="s">
        <v>9782</v>
      </c>
      <c r="G2814" t="s">
        <v>1255</v>
      </c>
      <c r="H2814" t="s">
        <v>13414</v>
      </c>
      <c r="I2814" t="s">
        <v>1255</v>
      </c>
      <c r="J2814" t="s">
        <v>1255</v>
      </c>
      <c r="K2814" t="s">
        <v>1255</v>
      </c>
      <c r="L2814" t="s">
        <v>1255</v>
      </c>
      <c r="M2814" t="s">
        <v>1255</v>
      </c>
      <c r="N2814" t="s">
        <v>1255</v>
      </c>
      <c r="O2814" t="s">
        <v>1255</v>
      </c>
      <c r="P2814" t="s">
        <v>1255</v>
      </c>
    </row>
    <row r="2815" spans="1:16">
      <c r="A2815" t="s">
        <v>1255</v>
      </c>
      <c r="B2815" t="s">
        <v>1255</v>
      </c>
      <c r="C2815" t="s">
        <v>13846</v>
      </c>
      <c r="D2815" t="s">
        <v>13847</v>
      </c>
      <c r="E2815" t="s">
        <v>9646</v>
      </c>
      <c r="F2815" t="s">
        <v>12635</v>
      </c>
      <c r="G2815" t="s">
        <v>1255</v>
      </c>
      <c r="H2815" t="s">
        <v>13221</v>
      </c>
      <c r="I2815" t="s">
        <v>1255</v>
      </c>
      <c r="J2815" t="s">
        <v>1255</v>
      </c>
      <c r="K2815" t="s">
        <v>1255</v>
      </c>
      <c r="L2815" t="s">
        <v>1255</v>
      </c>
      <c r="M2815" t="s">
        <v>1255</v>
      </c>
      <c r="N2815" t="s">
        <v>1255</v>
      </c>
      <c r="O2815" t="s">
        <v>1255</v>
      </c>
      <c r="P2815" t="s">
        <v>1255</v>
      </c>
    </row>
    <row r="2816" spans="1:16">
      <c r="A2816" t="s">
        <v>1255</v>
      </c>
      <c r="B2816" t="s">
        <v>13848</v>
      </c>
      <c r="C2816" t="s">
        <v>13846</v>
      </c>
      <c r="D2816" t="s">
        <v>13849</v>
      </c>
      <c r="E2816" t="s">
        <v>9646</v>
      </c>
      <c r="F2816" t="s">
        <v>13850</v>
      </c>
      <c r="G2816" t="s">
        <v>1255</v>
      </c>
      <c r="H2816" t="s">
        <v>13221</v>
      </c>
      <c r="I2816" t="s">
        <v>1255</v>
      </c>
      <c r="J2816" t="s">
        <v>1255</v>
      </c>
      <c r="K2816" t="s">
        <v>1255</v>
      </c>
      <c r="L2816" t="s">
        <v>1255</v>
      </c>
      <c r="M2816" t="s">
        <v>1255</v>
      </c>
      <c r="N2816" t="s">
        <v>1255</v>
      </c>
      <c r="O2816" t="s">
        <v>1255</v>
      </c>
      <c r="P2816" t="s">
        <v>1255</v>
      </c>
    </row>
    <row r="2817" spans="1:16">
      <c r="A2817" t="s">
        <v>1255</v>
      </c>
      <c r="B2817" t="s">
        <v>1255</v>
      </c>
      <c r="C2817" t="s">
        <v>13846</v>
      </c>
      <c r="D2817" t="s">
        <v>13851</v>
      </c>
      <c r="E2817" t="s">
        <v>9684</v>
      </c>
      <c r="F2817" t="s">
        <v>9646</v>
      </c>
      <c r="G2817" t="s">
        <v>1255</v>
      </c>
      <c r="H2817" t="s">
        <v>13232</v>
      </c>
      <c r="I2817" t="s">
        <v>1255</v>
      </c>
      <c r="J2817" t="s">
        <v>1255</v>
      </c>
      <c r="K2817" t="s">
        <v>1255</v>
      </c>
      <c r="L2817" t="s">
        <v>1255</v>
      </c>
      <c r="M2817" t="s">
        <v>1255</v>
      </c>
      <c r="N2817" t="s">
        <v>1255</v>
      </c>
      <c r="O2817" t="s">
        <v>1255</v>
      </c>
      <c r="P2817" t="s">
        <v>1255</v>
      </c>
    </row>
    <row r="2818" spans="1:16">
      <c r="A2818" t="s">
        <v>1255</v>
      </c>
      <c r="B2818" t="s">
        <v>1255</v>
      </c>
      <c r="C2818" t="s">
        <v>13846</v>
      </c>
      <c r="D2818" t="s">
        <v>13852</v>
      </c>
      <c r="E2818" t="s">
        <v>10019</v>
      </c>
      <c r="F2818" t="s">
        <v>9646</v>
      </c>
      <c r="G2818" t="s">
        <v>1255</v>
      </c>
      <c r="H2818" t="s">
        <v>13232</v>
      </c>
      <c r="I2818" t="s">
        <v>1255</v>
      </c>
      <c r="J2818" t="s">
        <v>1255</v>
      </c>
      <c r="K2818" t="s">
        <v>1255</v>
      </c>
      <c r="L2818" t="s">
        <v>1255</v>
      </c>
      <c r="M2818" t="s">
        <v>1255</v>
      </c>
      <c r="N2818" t="s">
        <v>1255</v>
      </c>
      <c r="O2818" t="s">
        <v>1255</v>
      </c>
      <c r="P2818" t="s">
        <v>1255</v>
      </c>
    </row>
    <row r="2819" spans="1:16">
      <c r="A2819" t="s">
        <v>1255</v>
      </c>
      <c r="B2819" t="s">
        <v>1255</v>
      </c>
      <c r="C2819" t="s">
        <v>13846</v>
      </c>
      <c r="D2819" t="s">
        <v>13853</v>
      </c>
      <c r="E2819" t="s">
        <v>9645</v>
      </c>
      <c r="F2819" t="s">
        <v>9646</v>
      </c>
      <c r="G2819" t="s">
        <v>1255</v>
      </c>
      <c r="H2819" t="s">
        <v>7609</v>
      </c>
      <c r="I2819" t="s">
        <v>1255</v>
      </c>
      <c r="J2819" t="s">
        <v>1255</v>
      </c>
      <c r="K2819" t="s">
        <v>1255</v>
      </c>
      <c r="L2819" t="s">
        <v>1255</v>
      </c>
      <c r="M2819" t="s">
        <v>1255</v>
      </c>
      <c r="N2819" t="s">
        <v>1255</v>
      </c>
      <c r="O2819" t="s">
        <v>1255</v>
      </c>
      <c r="P2819" t="s">
        <v>1255</v>
      </c>
    </row>
    <row r="2820" spans="1:16">
      <c r="A2820" t="s">
        <v>1255</v>
      </c>
      <c r="B2820" t="s">
        <v>1255</v>
      </c>
      <c r="C2820" t="s">
        <v>13846</v>
      </c>
      <c r="D2820" t="s">
        <v>13854</v>
      </c>
      <c r="E2820" t="s">
        <v>10608</v>
      </c>
      <c r="F2820" t="s">
        <v>9646</v>
      </c>
      <c r="G2820" t="s">
        <v>1255</v>
      </c>
      <c r="H2820" t="s">
        <v>13232</v>
      </c>
      <c r="I2820" t="s">
        <v>1255</v>
      </c>
      <c r="J2820" t="s">
        <v>1255</v>
      </c>
      <c r="K2820" t="s">
        <v>1255</v>
      </c>
      <c r="L2820" t="s">
        <v>1255</v>
      </c>
      <c r="M2820" t="s">
        <v>1255</v>
      </c>
      <c r="N2820" t="s">
        <v>1255</v>
      </c>
      <c r="O2820" t="s">
        <v>1255</v>
      </c>
      <c r="P2820" t="s">
        <v>1255</v>
      </c>
    </row>
    <row r="2821" spans="1:16">
      <c r="A2821" t="s">
        <v>1255</v>
      </c>
      <c r="B2821" t="s">
        <v>1255</v>
      </c>
      <c r="C2821" t="s">
        <v>13855</v>
      </c>
      <c r="D2821" t="s">
        <v>13856</v>
      </c>
      <c r="E2821" t="s">
        <v>13032</v>
      </c>
      <c r="F2821" t="s">
        <v>1255</v>
      </c>
      <c r="G2821" t="s">
        <v>1255</v>
      </c>
      <c r="H2821" t="s">
        <v>13232</v>
      </c>
      <c r="I2821" t="s">
        <v>1255</v>
      </c>
      <c r="J2821" t="s">
        <v>1255</v>
      </c>
      <c r="K2821" t="s">
        <v>1255</v>
      </c>
      <c r="L2821" t="s">
        <v>1255</v>
      </c>
      <c r="M2821" t="s">
        <v>1255</v>
      </c>
      <c r="N2821" t="s">
        <v>1255</v>
      </c>
      <c r="O2821" t="s">
        <v>1255</v>
      </c>
      <c r="P2821" t="s">
        <v>1255</v>
      </c>
    </row>
    <row r="2822" spans="1:16">
      <c r="A2822" t="s">
        <v>1255</v>
      </c>
      <c r="B2822" t="s">
        <v>3116</v>
      </c>
      <c r="C2822" t="s">
        <v>13855</v>
      </c>
      <c r="D2822" t="s">
        <v>13857</v>
      </c>
      <c r="E2822" t="s">
        <v>9646</v>
      </c>
      <c r="F2822" t="s">
        <v>13858</v>
      </c>
      <c r="G2822" t="s">
        <v>1255</v>
      </c>
      <c r="H2822" t="s">
        <v>13227</v>
      </c>
      <c r="I2822" t="s">
        <v>1255</v>
      </c>
      <c r="J2822" t="s">
        <v>1255</v>
      </c>
      <c r="K2822" t="s">
        <v>1255</v>
      </c>
      <c r="L2822" t="s">
        <v>1255</v>
      </c>
      <c r="M2822" t="s">
        <v>1255</v>
      </c>
      <c r="N2822" t="s">
        <v>1255</v>
      </c>
      <c r="O2822" t="s">
        <v>1255</v>
      </c>
      <c r="P2822" t="s">
        <v>1255</v>
      </c>
    </row>
    <row r="2823" spans="1:16">
      <c r="A2823" t="s">
        <v>1255</v>
      </c>
      <c r="B2823" t="s">
        <v>1255</v>
      </c>
      <c r="C2823" t="s">
        <v>13855</v>
      </c>
      <c r="D2823" t="s">
        <v>13859</v>
      </c>
      <c r="E2823" t="s">
        <v>13860</v>
      </c>
      <c r="F2823" t="s">
        <v>9646</v>
      </c>
      <c r="G2823" t="s">
        <v>1255</v>
      </c>
      <c r="H2823" t="s">
        <v>13653</v>
      </c>
      <c r="I2823" t="s">
        <v>1255</v>
      </c>
      <c r="J2823" t="s">
        <v>1255</v>
      </c>
      <c r="K2823" t="s">
        <v>1255</v>
      </c>
      <c r="L2823" t="s">
        <v>1255</v>
      </c>
      <c r="M2823" t="s">
        <v>1255</v>
      </c>
      <c r="N2823" t="s">
        <v>1255</v>
      </c>
      <c r="O2823" t="s">
        <v>1255</v>
      </c>
      <c r="P2823" t="s">
        <v>1255</v>
      </c>
    </row>
    <row r="2824" spans="1:16">
      <c r="A2824" t="s">
        <v>1255</v>
      </c>
      <c r="B2824" t="s">
        <v>3116</v>
      </c>
      <c r="C2824" t="s">
        <v>13855</v>
      </c>
      <c r="D2824" t="s">
        <v>13861</v>
      </c>
      <c r="E2824" t="s">
        <v>9646</v>
      </c>
      <c r="F2824" t="s">
        <v>13862</v>
      </c>
      <c r="G2824" t="s">
        <v>1255</v>
      </c>
      <c r="H2824" t="s">
        <v>13230</v>
      </c>
      <c r="I2824" t="s">
        <v>1255</v>
      </c>
      <c r="J2824" t="s">
        <v>1255</v>
      </c>
      <c r="K2824" t="s">
        <v>1255</v>
      </c>
      <c r="L2824" t="s">
        <v>1255</v>
      </c>
      <c r="M2824" t="s">
        <v>1255</v>
      </c>
      <c r="N2824" t="s">
        <v>1255</v>
      </c>
      <c r="O2824" t="s">
        <v>1255</v>
      </c>
      <c r="P2824" t="s">
        <v>1255</v>
      </c>
    </row>
    <row r="2825" spans="1:16">
      <c r="A2825" t="s">
        <v>1255</v>
      </c>
      <c r="B2825" t="s">
        <v>1255</v>
      </c>
      <c r="C2825" t="s">
        <v>13855</v>
      </c>
      <c r="D2825" t="s">
        <v>13863</v>
      </c>
      <c r="E2825" t="s">
        <v>9645</v>
      </c>
      <c r="F2825" t="s">
        <v>9646</v>
      </c>
      <c r="G2825" t="s">
        <v>1255</v>
      </c>
      <c r="H2825" t="s">
        <v>13653</v>
      </c>
      <c r="I2825" t="s">
        <v>1255</v>
      </c>
      <c r="J2825" t="s">
        <v>1255</v>
      </c>
      <c r="K2825" t="s">
        <v>1255</v>
      </c>
      <c r="L2825" t="s">
        <v>1255</v>
      </c>
      <c r="M2825" t="s">
        <v>1255</v>
      </c>
      <c r="N2825" t="s">
        <v>1255</v>
      </c>
      <c r="O2825" t="s">
        <v>1255</v>
      </c>
      <c r="P2825" t="s">
        <v>1255</v>
      </c>
    </row>
    <row r="2826" spans="1:16">
      <c r="A2826" t="s">
        <v>1255</v>
      </c>
      <c r="B2826" t="s">
        <v>1255</v>
      </c>
      <c r="C2826" t="s">
        <v>13864</v>
      </c>
      <c r="D2826" t="s">
        <v>13865</v>
      </c>
      <c r="E2826" t="s">
        <v>9813</v>
      </c>
      <c r="F2826" t="s">
        <v>1255</v>
      </c>
      <c r="G2826" t="s">
        <v>1255</v>
      </c>
      <c r="H2826" t="s">
        <v>13232</v>
      </c>
      <c r="I2826" t="s">
        <v>1255</v>
      </c>
      <c r="J2826" t="s">
        <v>1255</v>
      </c>
      <c r="K2826" t="s">
        <v>1255</v>
      </c>
      <c r="L2826" t="s">
        <v>1255</v>
      </c>
      <c r="M2826" t="s">
        <v>1255</v>
      </c>
      <c r="N2826" t="s">
        <v>1255</v>
      </c>
      <c r="O2826" t="s">
        <v>1255</v>
      </c>
      <c r="P2826" t="s">
        <v>1255</v>
      </c>
    </row>
    <row r="2827" spans="1:16">
      <c r="A2827" t="s">
        <v>1255</v>
      </c>
      <c r="B2827" t="s">
        <v>1255</v>
      </c>
      <c r="C2827" t="s">
        <v>13864</v>
      </c>
      <c r="D2827" t="s">
        <v>13866</v>
      </c>
      <c r="E2827" t="s">
        <v>9646</v>
      </c>
      <c r="F2827" t="s">
        <v>9668</v>
      </c>
      <c r="G2827" t="s">
        <v>1255</v>
      </c>
      <c r="H2827" t="s">
        <v>13414</v>
      </c>
      <c r="I2827" t="s">
        <v>1255</v>
      </c>
      <c r="J2827" t="s">
        <v>1255</v>
      </c>
      <c r="K2827" t="s">
        <v>1255</v>
      </c>
      <c r="L2827" t="s">
        <v>1255</v>
      </c>
      <c r="M2827" t="s">
        <v>1255</v>
      </c>
      <c r="N2827" t="s">
        <v>1255</v>
      </c>
      <c r="O2827" t="s">
        <v>1255</v>
      </c>
      <c r="P2827" t="s">
        <v>1255</v>
      </c>
    </row>
    <row r="2828" spans="1:16">
      <c r="A2828" t="s">
        <v>1255</v>
      </c>
      <c r="B2828" t="s">
        <v>1255</v>
      </c>
      <c r="C2828" t="s">
        <v>13864</v>
      </c>
      <c r="D2828" t="s">
        <v>13867</v>
      </c>
      <c r="E2828" t="s">
        <v>9646</v>
      </c>
      <c r="F2828" t="s">
        <v>13842</v>
      </c>
      <c r="G2828" t="s">
        <v>1255</v>
      </c>
      <c r="H2828" t="s">
        <v>13414</v>
      </c>
      <c r="I2828" t="s">
        <v>1255</v>
      </c>
      <c r="J2828" t="s">
        <v>1255</v>
      </c>
      <c r="K2828" t="s">
        <v>1255</v>
      </c>
      <c r="L2828" t="s">
        <v>1255</v>
      </c>
      <c r="M2828" t="s">
        <v>1255</v>
      </c>
      <c r="N2828" t="s">
        <v>1255</v>
      </c>
      <c r="O2828" t="s">
        <v>1255</v>
      </c>
      <c r="P2828" t="s">
        <v>1255</v>
      </c>
    </row>
    <row r="2829" spans="1:16">
      <c r="A2829" t="s">
        <v>1255</v>
      </c>
      <c r="B2829" t="s">
        <v>1255</v>
      </c>
      <c r="C2829" t="s">
        <v>13864</v>
      </c>
      <c r="D2829" t="s">
        <v>13868</v>
      </c>
      <c r="E2829" t="s">
        <v>11910</v>
      </c>
      <c r="F2829" t="s">
        <v>1255</v>
      </c>
      <c r="G2829" t="s">
        <v>1255</v>
      </c>
      <c r="H2829" t="s">
        <v>7609</v>
      </c>
      <c r="I2829" t="s">
        <v>1255</v>
      </c>
      <c r="J2829" t="s">
        <v>1255</v>
      </c>
      <c r="K2829" t="s">
        <v>1255</v>
      </c>
      <c r="L2829" t="s">
        <v>1255</v>
      </c>
      <c r="M2829" t="s">
        <v>1255</v>
      </c>
      <c r="N2829" t="s">
        <v>1255</v>
      </c>
      <c r="O2829" t="s">
        <v>1255</v>
      </c>
      <c r="P2829" t="s">
        <v>1255</v>
      </c>
    </row>
    <row r="2830" spans="1:16">
      <c r="A2830" t="s">
        <v>1255</v>
      </c>
      <c r="B2830" t="s">
        <v>1255</v>
      </c>
      <c r="C2830" t="s">
        <v>13869</v>
      </c>
      <c r="D2830" t="s">
        <v>13870</v>
      </c>
      <c r="E2830" t="s">
        <v>11480</v>
      </c>
      <c r="F2830" t="s">
        <v>1255</v>
      </c>
      <c r="G2830" t="s">
        <v>1255</v>
      </c>
      <c r="H2830" t="s">
        <v>13232</v>
      </c>
      <c r="I2830" t="s">
        <v>1255</v>
      </c>
      <c r="J2830" t="s">
        <v>1255</v>
      </c>
      <c r="K2830" t="s">
        <v>1255</v>
      </c>
      <c r="L2830" t="s">
        <v>1255</v>
      </c>
      <c r="M2830" t="s">
        <v>1255</v>
      </c>
      <c r="N2830" t="s">
        <v>1255</v>
      </c>
      <c r="O2830" t="s">
        <v>1255</v>
      </c>
      <c r="P2830" t="s">
        <v>1255</v>
      </c>
    </row>
    <row r="2831" spans="1:16">
      <c r="A2831" t="s">
        <v>1255</v>
      </c>
      <c r="B2831" t="s">
        <v>1255</v>
      </c>
      <c r="C2831" t="s">
        <v>13799</v>
      </c>
      <c r="D2831" t="s">
        <v>13871</v>
      </c>
      <c r="E2831" t="s">
        <v>13519</v>
      </c>
      <c r="F2831" t="s">
        <v>1255</v>
      </c>
      <c r="G2831" t="s">
        <v>1255</v>
      </c>
      <c r="H2831" t="s">
        <v>7609</v>
      </c>
      <c r="I2831" t="s">
        <v>1255</v>
      </c>
      <c r="J2831" t="s">
        <v>1255</v>
      </c>
      <c r="K2831" t="s">
        <v>1255</v>
      </c>
      <c r="L2831" t="s">
        <v>1255</v>
      </c>
      <c r="M2831" t="s">
        <v>1255</v>
      </c>
      <c r="N2831" t="s">
        <v>1255</v>
      </c>
      <c r="O2831" t="s">
        <v>1255</v>
      </c>
      <c r="P2831" t="s">
        <v>1255</v>
      </c>
    </row>
    <row r="2832" spans="1:16">
      <c r="A2832" t="s">
        <v>1255</v>
      </c>
      <c r="B2832" t="s">
        <v>1255</v>
      </c>
      <c r="C2832" t="s">
        <v>13869</v>
      </c>
      <c r="D2832" t="s">
        <v>13872</v>
      </c>
      <c r="E2832" t="s">
        <v>11910</v>
      </c>
      <c r="F2832" t="s">
        <v>1255</v>
      </c>
      <c r="G2832" t="s">
        <v>1255</v>
      </c>
      <c r="H2832" t="s">
        <v>13232</v>
      </c>
      <c r="I2832" t="s">
        <v>1255</v>
      </c>
      <c r="J2832" t="s">
        <v>1255</v>
      </c>
      <c r="K2832" t="s">
        <v>1255</v>
      </c>
      <c r="L2832" t="s">
        <v>1255</v>
      </c>
      <c r="M2832" t="s">
        <v>1255</v>
      </c>
      <c r="N2832" t="s">
        <v>1255</v>
      </c>
      <c r="O2832" t="s">
        <v>1255</v>
      </c>
      <c r="P2832" t="s">
        <v>1255</v>
      </c>
    </row>
    <row r="2833" spans="1:16">
      <c r="A2833" t="s">
        <v>1255</v>
      </c>
      <c r="B2833" t="s">
        <v>1255</v>
      </c>
      <c r="C2833" t="s">
        <v>13873</v>
      </c>
      <c r="D2833" t="s">
        <v>13874</v>
      </c>
      <c r="E2833" t="s">
        <v>13204</v>
      </c>
      <c r="F2833" t="s">
        <v>1255</v>
      </c>
      <c r="G2833" t="s">
        <v>1255</v>
      </c>
      <c r="H2833" t="s">
        <v>13232</v>
      </c>
      <c r="I2833" t="s">
        <v>1255</v>
      </c>
      <c r="J2833" t="s">
        <v>1255</v>
      </c>
      <c r="K2833" t="s">
        <v>1255</v>
      </c>
      <c r="L2833" t="s">
        <v>1255</v>
      </c>
      <c r="M2833" t="s">
        <v>1255</v>
      </c>
      <c r="N2833" t="s">
        <v>1255</v>
      </c>
      <c r="O2833" t="s">
        <v>1255</v>
      </c>
      <c r="P2833" t="s">
        <v>1255</v>
      </c>
    </row>
    <row r="2834" spans="1:16">
      <c r="A2834" t="s">
        <v>1255</v>
      </c>
      <c r="B2834" t="s">
        <v>1255</v>
      </c>
      <c r="C2834" t="s">
        <v>13873</v>
      </c>
      <c r="D2834" t="s">
        <v>13875</v>
      </c>
      <c r="E2834" t="s">
        <v>13701</v>
      </c>
      <c r="F2834" t="s">
        <v>1255</v>
      </c>
      <c r="G2834" t="s">
        <v>1255</v>
      </c>
      <c r="H2834" t="s">
        <v>13232</v>
      </c>
      <c r="I2834" t="s">
        <v>1255</v>
      </c>
      <c r="J2834" t="s">
        <v>1255</v>
      </c>
      <c r="K2834" t="s">
        <v>1255</v>
      </c>
      <c r="L2834" t="s">
        <v>1255</v>
      </c>
      <c r="M2834" t="s">
        <v>1255</v>
      </c>
      <c r="N2834" t="s">
        <v>1255</v>
      </c>
      <c r="O2834" t="s">
        <v>1255</v>
      </c>
      <c r="P2834" t="s">
        <v>1255</v>
      </c>
    </row>
    <row r="2835" spans="1:16">
      <c r="A2835" t="s">
        <v>1255</v>
      </c>
      <c r="B2835" t="s">
        <v>1255</v>
      </c>
      <c r="C2835" t="s">
        <v>13876</v>
      </c>
      <c r="D2835" t="s">
        <v>13877</v>
      </c>
      <c r="E2835" t="s">
        <v>9646</v>
      </c>
      <c r="F2835" t="s">
        <v>13878</v>
      </c>
      <c r="G2835" t="s">
        <v>1255</v>
      </c>
      <c r="H2835" t="s">
        <v>13221</v>
      </c>
      <c r="I2835" t="s">
        <v>1255</v>
      </c>
      <c r="J2835" t="s">
        <v>1255</v>
      </c>
      <c r="K2835" t="s">
        <v>1255</v>
      </c>
      <c r="L2835" t="s">
        <v>1255</v>
      </c>
      <c r="M2835" t="s">
        <v>1255</v>
      </c>
      <c r="N2835" t="s">
        <v>1255</v>
      </c>
      <c r="O2835" t="s">
        <v>1255</v>
      </c>
      <c r="P2835" t="s">
        <v>1255</v>
      </c>
    </row>
    <row r="2836" spans="1:16">
      <c r="A2836" t="s">
        <v>1255</v>
      </c>
      <c r="B2836" t="s">
        <v>1255</v>
      </c>
      <c r="C2836" t="s">
        <v>13879</v>
      </c>
      <c r="D2836" t="s">
        <v>13880</v>
      </c>
      <c r="E2836" t="s">
        <v>9737</v>
      </c>
      <c r="F2836" t="s">
        <v>1255</v>
      </c>
      <c r="G2836" t="s">
        <v>1255</v>
      </c>
      <c r="H2836" t="s">
        <v>7609</v>
      </c>
      <c r="I2836" t="s">
        <v>1255</v>
      </c>
      <c r="J2836" t="s">
        <v>1255</v>
      </c>
      <c r="K2836" t="s">
        <v>1255</v>
      </c>
      <c r="L2836" t="s">
        <v>1255</v>
      </c>
      <c r="M2836" t="s">
        <v>1255</v>
      </c>
      <c r="N2836" t="s">
        <v>1255</v>
      </c>
      <c r="O2836" t="s">
        <v>1255</v>
      </c>
      <c r="P2836" t="s">
        <v>1255</v>
      </c>
    </row>
    <row r="2837" spans="1:16">
      <c r="A2837" t="s">
        <v>1255</v>
      </c>
      <c r="B2837" t="s">
        <v>1255</v>
      </c>
      <c r="C2837" t="s">
        <v>13876</v>
      </c>
      <c r="D2837" t="s">
        <v>13881</v>
      </c>
      <c r="E2837" t="s">
        <v>9828</v>
      </c>
      <c r="F2837" t="s">
        <v>1255</v>
      </c>
      <c r="G2837" t="s">
        <v>1255</v>
      </c>
      <c r="H2837" t="s">
        <v>13232</v>
      </c>
      <c r="I2837" t="s">
        <v>1255</v>
      </c>
      <c r="J2837" t="s">
        <v>1255</v>
      </c>
      <c r="K2837" t="s">
        <v>1255</v>
      </c>
      <c r="L2837" t="s">
        <v>1255</v>
      </c>
      <c r="M2837" t="s">
        <v>1255</v>
      </c>
      <c r="N2837" t="s">
        <v>1255</v>
      </c>
      <c r="O2837" t="s">
        <v>1255</v>
      </c>
      <c r="P2837" t="s">
        <v>1255</v>
      </c>
    </row>
    <row r="2838" spans="1:16">
      <c r="A2838" t="s">
        <v>1255</v>
      </c>
      <c r="B2838" t="s">
        <v>1255</v>
      </c>
      <c r="C2838" t="s">
        <v>13876</v>
      </c>
      <c r="D2838" t="s">
        <v>13882</v>
      </c>
      <c r="E2838" t="s">
        <v>11910</v>
      </c>
      <c r="F2838" t="s">
        <v>1255</v>
      </c>
      <c r="G2838" t="s">
        <v>1255</v>
      </c>
      <c r="H2838" t="s">
        <v>13232</v>
      </c>
      <c r="I2838" t="s">
        <v>1255</v>
      </c>
      <c r="J2838" t="s">
        <v>1255</v>
      </c>
      <c r="K2838" t="s">
        <v>1255</v>
      </c>
      <c r="L2838" t="s">
        <v>1255</v>
      </c>
      <c r="M2838" t="s">
        <v>1255</v>
      </c>
      <c r="N2838" t="s">
        <v>1255</v>
      </c>
      <c r="O2838" t="s">
        <v>1255</v>
      </c>
      <c r="P2838" t="s">
        <v>1255</v>
      </c>
    </row>
    <row r="2839" spans="1:16">
      <c r="A2839" t="s">
        <v>1255</v>
      </c>
      <c r="B2839" t="s">
        <v>1255</v>
      </c>
      <c r="C2839" t="s">
        <v>13876</v>
      </c>
      <c r="D2839" t="s">
        <v>13883</v>
      </c>
      <c r="E2839" t="s">
        <v>9645</v>
      </c>
      <c r="F2839" t="s">
        <v>1255</v>
      </c>
      <c r="G2839" t="s">
        <v>1255</v>
      </c>
      <c r="H2839" t="s">
        <v>13232</v>
      </c>
      <c r="I2839" t="s">
        <v>1255</v>
      </c>
      <c r="J2839" t="s">
        <v>1255</v>
      </c>
      <c r="K2839" t="s">
        <v>1255</v>
      </c>
      <c r="L2839" t="s">
        <v>1255</v>
      </c>
      <c r="M2839" t="s">
        <v>1255</v>
      </c>
      <c r="N2839" t="s">
        <v>1255</v>
      </c>
      <c r="O2839" t="s">
        <v>1255</v>
      </c>
      <c r="P2839" t="s">
        <v>1255</v>
      </c>
    </row>
    <row r="2840" spans="1:16">
      <c r="A2840" t="s">
        <v>1255</v>
      </c>
      <c r="B2840" t="s">
        <v>5103</v>
      </c>
      <c r="C2840" t="s">
        <v>13876</v>
      </c>
      <c r="D2840" t="s">
        <v>13884</v>
      </c>
      <c r="E2840" t="s">
        <v>12539</v>
      </c>
      <c r="F2840" t="s">
        <v>9646</v>
      </c>
      <c r="G2840" t="s">
        <v>1255</v>
      </c>
      <c r="H2840" t="s">
        <v>13232</v>
      </c>
      <c r="I2840" t="s">
        <v>1255</v>
      </c>
      <c r="J2840" t="s">
        <v>1255</v>
      </c>
      <c r="K2840" t="s">
        <v>1255</v>
      </c>
      <c r="L2840" t="s">
        <v>1255</v>
      </c>
      <c r="M2840" t="s">
        <v>1255</v>
      </c>
      <c r="N2840" t="s">
        <v>1255</v>
      </c>
      <c r="O2840" t="s">
        <v>1255</v>
      </c>
      <c r="P2840" t="s">
        <v>1255</v>
      </c>
    </row>
    <row r="2841" spans="1:16">
      <c r="A2841" t="s">
        <v>1255</v>
      </c>
      <c r="B2841" t="s">
        <v>8874</v>
      </c>
      <c r="C2841" t="s">
        <v>13876</v>
      </c>
      <c r="D2841" t="s">
        <v>13885</v>
      </c>
      <c r="E2841" t="s">
        <v>12539</v>
      </c>
      <c r="F2841" t="s">
        <v>9646</v>
      </c>
      <c r="G2841" t="s">
        <v>1255</v>
      </c>
      <c r="H2841" t="s">
        <v>13232</v>
      </c>
      <c r="I2841" t="s">
        <v>1255</v>
      </c>
      <c r="J2841" t="s">
        <v>1255</v>
      </c>
      <c r="K2841" t="s">
        <v>1255</v>
      </c>
      <c r="L2841" t="s">
        <v>1255</v>
      </c>
      <c r="M2841" t="s">
        <v>1255</v>
      </c>
      <c r="N2841" t="s">
        <v>1255</v>
      </c>
      <c r="O2841" t="s">
        <v>1255</v>
      </c>
      <c r="P2841" t="s">
        <v>1255</v>
      </c>
    </row>
    <row r="2842" spans="1:16">
      <c r="A2842" t="s">
        <v>1255</v>
      </c>
      <c r="B2842" t="s">
        <v>8766</v>
      </c>
      <c r="C2842" t="s">
        <v>13876</v>
      </c>
      <c r="D2842" t="s">
        <v>13886</v>
      </c>
      <c r="E2842" t="s">
        <v>12539</v>
      </c>
      <c r="F2842" t="s">
        <v>9646</v>
      </c>
      <c r="G2842" t="s">
        <v>1255</v>
      </c>
      <c r="H2842" t="s">
        <v>13232</v>
      </c>
      <c r="I2842" t="s">
        <v>1255</v>
      </c>
      <c r="J2842" t="s">
        <v>1255</v>
      </c>
      <c r="K2842" t="s">
        <v>1255</v>
      </c>
      <c r="L2842" t="s">
        <v>1255</v>
      </c>
      <c r="M2842" t="s">
        <v>1255</v>
      </c>
      <c r="N2842" t="s">
        <v>1255</v>
      </c>
      <c r="O2842" t="s">
        <v>1255</v>
      </c>
      <c r="P2842" t="s">
        <v>1255</v>
      </c>
    </row>
    <row r="2843" spans="1:16">
      <c r="A2843" t="s">
        <v>1255</v>
      </c>
      <c r="B2843" t="s">
        <v>8767</v>
      </c>
      <c r="C2843" t="s">
        <v>13876</v>
      </c>
      <c r="D2843" t="s">
        <v>13887</v>
      </c>
      <c r="E2843" t="s">
        <v>12414</v>
      </c>
      <c r="F2843" t="s">
        <v>9646</v>
      </c>
      <c r="G2843" t="s">
        <v>1255</v>
      </c>
      <c r="H2843" t="s">
        <v>13232</v>
      </c>
      <c r="I2843" t="s">
        <v>1255</v>
      </c>
      <c r="J2843" t="s">
        <v>1255</v>
      </c>
      <c r="K2843" t="s">
        <v>1255</v>
      </c>
      <c r="L2843" t="s">
        <v>1255</v>
      </c>
      <c r="M2843" t="s">
        <v>1255</v>
      </c>
      <c r="N2843" t="s">
        <v>1255</v>
      </c>
      <c r="O2843" t="s">
        <v>1255</v>
      </c>
      <c r="P2843" t="s">
        <v>1255</v>
      </c>
    </row>
    <row r="2844" spans="1:16">
      <c r="A2844" t="s">
        <v>1255</v>
      </c>
      <c r="B2844" t="s">
        <v>8768</v>
      </c>
      <c r="C2844" t="s">
        <v>13876</v>
      </c>
      <c r="D2844" t="s">
        <v>13888</v>
      </c>
      <c r="E2844" t="s">
        <v>11915</v>
      </c>
      <c r="F2844" t="s">
        <v>9646</v>
      </c>
      <c r="G2844" t="s">
        <v>1255</v>
      </c>
      <c r="H2844" t="s">
        <v>13232</v>
      </c>
      <c r="I2844" t="s">
        <v>1255</v>
      </c>
      <c r="J2844" t="s">
        <v>1255</v>
      </c>
      <c r="K2844" t="s">
        <v>1255</v>
      </c>
      <c r="L2844" t="s">
        <v>1255</v>
      </c>
      <c r="M2844" t="s">
        <v>1255</v>
      </c>
      <c r="N2844" t="s">
        <v>1255</v>
      </c>
      <c r="O2844" t="s">
        <v>1255</v>
      </c>
      <c r="P2844" t="s">
        <v>1255</v>
      </c>
    </row>
    <row r="2845" spans="1:16">
      <c r="A2845" t="s">
        <v>1255</v>
      </c>
      <c r="B2845" t="s">
        <v>8769</v>
      </c>
      <c r="C2845" t="s">
        <v>13876</v>
      </c>
      <c r="D2845" t="s">
        <v>13889</v>
      </c>
      <c r="E2845" t="s">
        <v>13485</v>
      </c>
      <c r="F2845" t="s">
        <v>9646</v>
      </c>
      <c r="G2845" t="s">
        <v>1255</v>
      </c>
      <c r="H2845" t="s">
        <v>13232</v>
      </c>
      <c r="I2845" t="s">
        <v>1255</v>
      </c>
      <c r="J2845" t="s">
        <v>1255</v>
      </c>
      <c r="K2845" t="s">
        <v>1255</v>
      </c>
      <c r="L2845" t="s">
        <v>1255</v>
      </c>
      <c r="M2845" t="s">
        <v>1255</v>
      </c>
      <c r="N2845" t="s">
        <v>1255</v>
      </c>
      <c r="O2845" t="s">
        <v>1255</v>
      </c>
      <c r="P2845" t="s">
        <v>1255</v>
      </c>
    </row>
    <row r="2846" spans="1:16">
      <c r="A2846" t="s">
        <v>1255</v>
      </c>
      <c r="B2846" t="s">
        <v>8876</v>
      </c>
      <c r="C2846" t="s">
        <v>13876</v>
      </c>
      <c r="D2846" t="s">
        <v>13890</v>
      </c>
      <c r="E2846" t="s">
        <v>9730</v>
      </c>
      <c r="F2846" t="s">
        <v>9646</v>
      </c>
      <c r="G2846" t="s">
        <v>1255</v>
      </c>
      <c r="H2846" t="s">
        <v>13232</v>
      </c>
      <c r="I2846" t="s">
        <v>1255</v>
      </c>
      <c r="J2846" t="s">
        <v>1255</v>
      </c>
      <c r="K2846" t="s">
        <v>1255</v>
      </c>
      <c r="L2846" t="s">
        <v>1255</v>
      </c>
      <c r="M2846" t="s">
        <v>1255</v>
      </c>
      <c r="N2846" t="s">
        <v>1255</v>
      </c>
      <c r="O2846" t="s">
        <v>1255</v>
      </c>
      <c r="P2846" t="s">
        <v>1255</v>
      </c>
    </row>
    <row r="2847" spans="1:16">
      <c r="A2847" t="s">
        <v>1255</v>
      </c>
      <c r="B2847" t="s">
        <v>8771</v>
      </c>
      <c r="C2847" t="s">
        <v>13876</v>
      </c>
      <c r="D2847" t="s">
        <v>13891</v>
      </c>
      <c r="E2847" t="s">
        <v>12539</v>
      </c>
      <c r="F2847" t="s">
        <v>1255</v>
      </c>
      <c r="G2847" t="s">
        <v>1255</v>
      </c>
      <c r="H2847" t="s">
        <v>13232</v>
      </c>
      <c r="I2847" t="s">
        <v>1255</v>
      </c>
      <c r="J2847" t="s">
        <v>1255</v>
      </c>
      <c r="K2847" t="s">
        <v>1255</v>
      </c>
      <c r="L2847" t="s">
        <v>1255</v>
      </c>
      <c r="M2847" t="s">
        <v>1255</v>
      </c>
      <c r="N2847" t="s">
        <v>1255</v>
      </c>
      <c r="O2847" t="s">
        <v>1255</v>
      </c>
      <c r="P2847" t="s">
        <v>1255</v>
      </c>
    </row>
    <row r="2848" spans="1:16">
      <c r="A2848" t="s">
        <v>1255</v>
      </c>
      <c r="B2848" t="s">
        <v>8770</v>
      </c>
      <c r="C2848" t="s">
        <v>13876</v>
      </c>
      <c r="D2848" t="s">
        <v>13892</v>
      </c>
      <c r="E2848" t="s">
        <v>9730</v>
      </c>
      <c r="F2848" t="s">
        <v>9646</v>
      </c>
      <c r="G2848" t="s">
        <v>1255</v>
      </c>
      <c r="H2848" t="s">
        <v>13232</v>
      </c>
      <c r="I2848" t="s">
        <v>1255</v>
      </c>
      <c r="J2848" t="s">
        <v>1255</v>
      </c>
      <c r="K2848" t="s">
        <v>1255</v>
      </c>
      <c r="L2848" t="s">
        <v>1255</v>
      </c>
      <c r="M2848" t="s">
        <v>1255</v>
      </c>
      <c r="N2848" t="s">
        <v>1255</v>
      </c>
      <c r="O2848" t="s">
        <v>1255</v>
      </c>
      <c r="P2848" t="s">
        <v>1255</v>
      </c>
    </row>
    <row r="2849" spans="1:16">
      <c r="A2849" t="s">
        <v>1255</v>
      </c>
      <c r="B2849" t="s">
        <v>1255</v>
      </c>
      <c r="C2849" t="s">
        <v>13893</v>
      </c>
      <c r="D2849" t="s">
        <v>13894</v>
      </c>
      <c r="E2849" t="s">
        <v>10003</v>
      </c>
      <c r="F2849" t="s">
        <v>1255</v>
      </c>
      <c r="G2849" t="s">
        <v>1255</v>
      </c>
      <c r="H2849" t="s">
        <v>7609</v>
      </c>
      <c r="I2849" t="s">
        <v>1255</v>
      </c>
      <c r="J2849" t="s">
        <v>1255</v>
      </c>
      <c r="K2849" t="s">
        <v>1255</v>
      </c>
      <c r="L2849" t="s">
        <v>1255</v>
      </c>
      <c r="M2849" t="s">
        <v>1255</v>
      </c>
      <c r="N2849" t="s">
        <v>1255</v>
      </c>
      <c r="O2849" t="s">
        <v>1255</v>
      </c>
      <c r="P2849" t="s">
        <v>1255</v>
      </c>
    </row>
    <row r="2850" spans="1:16">
      <c r="A2850" t="s">
        <v>1255</v>
      </c>
      <c r="B2850" t="s">
        <v>1255</v>
      </c>
      <c r="C2850" t="s">
        <v>13893</v>
      </c>
      <c r="D2850" t="s">
        <v>13895</v>
      </c>
      <c r="E2850" t="s">
        <v>9682</v>
      </c>
      <c r="F2850" t="s">
        <v>1255</v>
      </c>
      <c r="G2850" t="s">
        <v>1255</v>
      </c>
      <c r="H2850" t="s">
        <v>13232</v>
      </c>
      <c r="I2850" t="s">
        <v>1255</v>
      </c>
      <c r="J2850" t="s">
        <v>1255</v>
      </c>
      <c r="K2850" t="s">
        <v>1255</v>
      </c>
      <c r="L2850" t="s">
        <v>1255</v>
      </c>
      <c r="M2850" t="s">
        <v>1255</v>
      </c>
      <c r="N2850" t="s">
        <v>1255</v>
      </c>
      <c r="O2850" t="s">
        <v>1255</v>
      </c>
      <c r="P2850" t="s">
        <v>1255</v>
      </c>
    </row>
    <row r="2851" spans="1:16">
      <c r="A2851" t="s">
        <v>1255</v>
      </c>
      <c r="B2851" t="s">
        <v>1255</v>
      </c>
      <c r="C2851" t="s">
        <v>13893</v>
      </c>
      <c r="D2851" t="s">
        <v>13896</v>
      </c>
      <c r="E2851" t="s">
        <v>10003</v>
      </c>
      <c r="F2851" t="s">
        <v>1255</v>
      </c>
      <c r="G2851" t="s">
        <v>1255</v>
      </c>
      <c r="H2851" t="s">
        <v>7609</v>
      </c>
      <c r="I2851" t="s">
        <v>1255</v>
      </c>
      <c r="J2851" t="s">
        <v>1255</v>
      </c>
      <c r="K2851" t="s">
        <v>1255</v>
      </c>
      <c r="L2851" t="s">
        <v>1255</v>
      </c>
      <c r="M2851" t="s">
        <v>1255</v>
      </c>
      <c r="N2851" t="s">
        <v>1255</v>
      </c>
      <c r="O2851" t="s">
        <v>1255</v>
      </c>
      <c r="P2851" t="s">
        <v>1255</v>
      </c>
    </row>
    <row r="2852" spans="1:16">
      <c r="A2852" t="s">
        <v>1255</v>
      </c>
      <c r="B2852" t="s">
        <v>1255</v>
      </c>
      <c r="C2852" t="s">
        <v>13893</v>
      </c>
      <c r="D2852" t="s">
        <v>13897</v>
      </c>
      <c r="E2852" t="s">
        <v>11915</v>
      </c>
      <c r="F2852" t="s">
        <v>1255</v>
      </c>
      <c r="G2852" t="s">
        <v>1255</v>
      </c>
      <c r="H2852" t="s">
        <v>13232</v>
      </c>
      <c r="I2852" t="s">
        <v>1255</v>
      </c>
      <c r="J2852" t="s">
        <v>1255</v>
      </c>
      <c r="K2852" t="s">
        <v>1255</v>
      </c>
      <c r="L2852" t="s">
        <v>1255</v>
      </c>
      <c r="M2852" t="s">
        <v>1255</v>
      </c>
      <c r="N2852" t="s">
        <v>1255</v>
      </c>
      <c r="O2852" t="s">
        <v>1255</v>
      </c>
      <c r="P2852" t="s">
        <v>1255</v>
      </c>
    </row>
    <row r="2853" spans="1:16">
      <c r="A2853" t="s">
        <v>1255</v>
      </c>
      <c r="B2853" t="s">
        <v>1255</v>
      </c>
      <c r="C2853" t="s">
        <v>13893</v>
      </c>
      <c r="D2853" t="s">
        <v>13898</v>
      </c>
      <c r="E2853" t="s">
        <v>9646</v>
      </c>
      <c r="F2853" t="s">
        <v>10078</v>
      </c>
      <c r="G2853" t="s">
        <v>1255</v>
      </c>
      <c r="H2853" t="s">
        <v>13328</v>
      </c>
      <c r="I2853" t="s">
        <v>1255</v>
      </c>
      <c r="J2853" t="s">
        <v>1255</v>
      </c>
      <c r="K2853" t="s">
        <v>1255</v>
      </c>
      <c r="L2853" t="s">
        <v>1255</v>
      </c>
      <c r="M2853" t="s">
        <v>1255</v>
      </c>
      <c r="N2853" t="s">
        <v>1255</v>
      </c>
      <c r="O2853" t="s">
        <v>1255</v>
      </c>
      <c r="P2853" t="s">
        <v>1255</v>
      </c>
    </row>
    <row r="2854" spans="1:16">
      <c r="A2854" t="s">
        <v>1255</v>
      </c>
      <c r="B2854" t="s">
        <v>1255</v>
      </c>
      <c r="C2854" t="s">
        <v>13893</v>
      </c>
      <c r="D2854" t="s">
        <v>13899</v>
      </c>
      <c r="E2854" t="s">
        <v>9646</v>
      </c>
      <c r="F2854" t="s">
        <v>10076</v>
      </c>
      <c r="G2854" t="s">
        <v>1255</v>
      </c>
      <c r="H2854" t="s">
        <v>13330</v>
      </c>
      <c r="I2854" t="s">
        <v>1255</v>
      </c>
      <c r="J2854" t="s">
        <v>1255</v>
      </c>
      <c r="K2854" t="s">
        <v>1255</v>
      </c>
      <c r="L2854" t="s">
        <v>1255</v>
      </c>
      <c r="M2854" t="s">
        <v>1255</v>
      </c>
      <c r="N2854" t="s">
        <v>1255</v>
      </c>
      <c r="O2854" t="s">
        <v>1255</v>
      </c>
      <c r="P2854" t="s">
        <v>1255</v>
      </c>
    </row>
    <row r="2855" spans="1:16">
      <c r="A2855" t="s">
        <v>1255</v>
      </c>
      <c r="B2855" t="s">
        <v>1255</v>
      </c>
      <c r="C2855" t="s">
        <v>13900</v>
      </c>
      <c r="D2855" t="s">
        <v>13901</v>
      </c>
      <c r="E2855" t="s">
        <v>13902</v>
      </c>
      <c r="F2855" t="s">
        <v>1255</v>
      </c>
      <c r="G2855" t="s">
        <v>1255</v>
      </c>
      <c r="H2855" t="s">
        <v>13232</v>
      </c>
      <c r="I2855" t="s">
        <v>1255</v>
      </c>
      <c r="J2855" t="s">
        <v>1255</v>
      </c>
      <c r="K2855" t="s">
        <v>1255</v>
      </c>
      <c r="L2855" t="s">
        <v>1255</v>
      </c>
      <c r="M2855" t="s">
        <v>1255</v>
      </c>
      <c r="N2855" t="s">
        <v>1255</v>
      </c>
      <c r="O2855" t="s">
        <v>1255</v>
      </c>
      <c r="P2855" t="s">
        <v>1255</v>
      </c>
    </row>
    <row r="2856" spans="1:16">
      <c r="A2856" t="s">
        <v>1255</v>
      </c>
      <c r="B2856" t="s">
        <v>1255</v>
      </c>
      <c r="C2856" t="s">
        <v>13900</v>
      </c>
      <c r="D2856" t="s">
        <v>13903</v>
      </c>
      <c r="E2856" t="s">
        <v>9646</v>
      </c>
      <c r="F2856" t="s">
        <v>13904</v>
      </c>
      <c r="G2856" t="s">
        <v>1255</v>
      </c>
      <c r="H2856" t="s">
        <v>13538</v>
      </c>
      <c r="I2856" t="s">
        <v>1255</v>
      </c>
      <c r="J2856" t="s">
        <v>1255</v>
      </c>
      <c r="K2856" t="s">
        <v>1255</v>
      </c>
      <c r="L2856" t="s">
        <v>1255</v>
      </c>
      <c r="M2856" t="s">
        <v>1255</v>
      </c>
      <c r="N2856" t="s">
        <v>1255</v>
      </c>
      <c r="O2856" t="s">
        <v>1255</v>
      </c>
      <c r="P2856" t="s">
        <v>1255</v>
      </c>
    </row>
    <row r="2857" spans="1:16">
      <c r="A2857" t="s">
        <v>1255</v>
      </c>
      <c r="B2857" t="s">
        <v>1255</v>
      </c>
      <c r="C2857" t="s">
        <v>13900</v>
      </c>
      <c r="D2857" t="s">
        <v>13903</v>
      </c>
      <c r="E2857" t="s">
        <v>9646</v>
      </c>
      <c r="F2857" t="s">
        <v>13905</v>
      </c>
      <c r="G2857" t="s">
        <v>1255</v>
      </c>
      <c r="H2857" t="s">
        <v>13538</v>
      </c>
      <c r="I2857" t="s">
        <v>1255</v>
      </c>
      <c r="J2857" t="s">
        <v>1255</v>
      </c>
      <c r="K2857" t="s">
        <v>1255</v>
      </c>
      <c r="L2857" t="s">
        <v>1255</v>
      </c>
      <c r="M2857" t="s">
        <v>1255</v>
      </c>
      <c r="N2857" t="s">
        <v>1255</v>
      </c>
      <c r="O2857" t="s">
        <v>1255</v>
      </c>
      <c r="P2857" t="s">
        <v>1255</v>
      </c>
    </row>
    <row r="2858" spans="1:16">
      <c r="A2858" t="s">
        <v>1255</v>
      </c>
      <c r="B2858" t="s">
        <v>13906</v>
      </c>
      <c r="C2858" t="s">
        <v>13907</v>
      </c>
      <c r="D2858" t="s">
        <v>13908</v>
      </c>
      <c r="E2858" t="s">
        <v>10003</v>
      </c>
      <c r="F2858" t="s">
        <v>1255</v>
      </c>
      <c r="G2858" t="s">
        <v>1255</v>
      </c>
      <c r="H2858" t="s">
        <v>13909</v>
      </c>
      <c r="I2858" t="s">
        <v>1255</v>
      </c>
      <c r="J2858" t="s">
        <v>1255</v>
      </c>
      <c r="K2858" t="s">
        <v>1255</v>
      </c>
      <c r="L2858" t="s">
        <v>1255</v>
      </c>
      <c r="M2858" t="s">
        <v>1255</v>
      </c>
      <c r="N2858" t="s">
        <v>1255</v>
      </c>
      <c r="O2858" t="s">
        <v>1255</v>
      </c>
      <c r="P2858" t="s">
        <v>1255</v>
      </c>
    </row>
    <row r="2859" spans="1:16">
      <c r="A2859" t="s">
        <v>1255</v>
      </c>
      <c r="B2859" t="s">
        <v>1255</v>
      </c>
      <c r="C2859" t="s">
        <v>13907</v>
      </c>
      <c r="D2859" t="s">
        <v>13910</v>
      </c>
      <c r="E2859" t="s">
        <v>9730</v>
      </c>
      <c r="F2859" t="s">
        <v>1255</v>
      </c>
      <c r="G2859" t="s">
        <v>1255</v>
      </c>
      <c r="H2859" t="s">
        <v>13232</v>
      </c>
      <c r="I2859" t="s">
        <v>1255</v>
      </c>
      <c r="J2859" t="s">
        <v>1255</v>
      </c>
      <c r="K2859" t="s">
        <v>1255</v>
      </c>
      <c r="L2859" t="s">
        <v>1255</v>
      </c>
      <c r="M2859" t="s">
        <v>1255</v>
      </c>
      <c r="N2859" t="s">
        <v>1255</v>
      </c>
      <c r="O2859" t="s">
        <v>1255</v>
      </c>
      <c r="P2859" t="s">
        <v>1255</v>
      </c>
    </row>
    <row r="2860" spans="1:16">
      <c r="A2860" t="s">
        <v>1255</v>
      </c>
      <c r="B2860" t="s">
        <v>1255</v>
      </c>
      <c r="C2860" t="s">
        <v>13879</v>
      </c>
      <c r="D2860" t="s">
        <v>13911</v>
      </c>
      <c r="E2860" t="s">
        <v>11910</v>
      </c>
      <c r="F2860" t="s">
        <v>1255</v>
      </c>
      <c r="G2860" t="s">
        <v>1255</v>
      </c>
      <c r="H2860" t="s">
        <v>7609</v>
      </c>
      <c r="I2860" t="s">
        <v>1255</v>
      </c>
      <c r="J2860" t="s">
        <v>1255</v>
      </c>
      <c r="K2860" t="s">
        <v>1255</v>
      </c>
      <c r="L2860" t="s">
        <v>1255</v>
      </c>
      <c r="M2860" t="s">
        <v>1255</v>
      </c>
      <c r="N2860" t="s">
        <v>1255</v>
      </c>
      <c r="O2860" t="s">
        <v>1255</v>
      </c>
      <c r="P2860" t="s">
        <v>1255</v>
      </c>
    </row>
    <row r="2861" spans="1:16">
      <c r="A2861" t="s">
        <v>1255</v>
      </c>
      <c r="B2861" t="s">
        <v>1255</v>
      </c>
      <c r="C2861" t="s">
        <v>13879</v>
      </c>
      <c r="D2861" t="s">
        <v>13912</v>
      </c>
      <c r="E2861" t="s">
        <v>9645</v>
      </c>
      <c r="F2861" t="s">
        <v>1255</v>
      </c>
      <c r="G2861" t="s">
        <v>1255</v>
      </c>
      <c r="H2861" t="s">
        <v>13232</v>
      </c>
      <c r="I2861" t="s">
        <v>1255</v>
      </c>
      <c r="J2861" t="s">
        <v>1255</v>
      </c>
      <c r="K2861" t="s">
        <v>1255</v>
      </c>
      <c r="L2861" t="s">
        <v>1255</v>
      </c>
      <c r="M2861" t="s">
        <v>1255</v>
      </c>
      <c r="N2861" t="s">
        <v>1255</v>
      </c>
      <c r="O2861" t="s">
        <v>1255</v>
      </c>
      <c r="P2861" t="s">
        <v>1255</v>
      </c>
    </row>
    <row r="2862" spans="1:16">
      <c r="A2862" t="s">
        <v>1255</v>
      </c>
      <c r="B2862" t="s">
        <v>1255</v>
      </c>
      <c r="C2862" t="s">
        <v>13879</v>
      </c>
      <c r="D2862" t="s">
        <v>13913</v>
      </c>
      <c r="E2862" t="s">
        <v>9737</v>
      </c>
      <c r="F2862" t="s">
        <v>9646</v>
      </c>
      <c r="G2862" t="s">
        <v>1255</v>
      </c>
      <c r="H2862" t="s">
        <v>7609</v>
      </c>
      <c r="I2862" t="s">
        <v>1255</v>
      </c>
      <c r="J2862" t="s">
        <v>1255</v>
      </c>
      <c r="K2862" t="s">
        <v>1255</v>
      </c>
      <c r="L2862" t="s">
        <v>1255</v>
      </c>
      <c r="M2862" t="s">
        <v>1255</v>
      </c>
      <c r="N2862" t="s">
        <v>1255</v>
      </c>
      <c r="O2862" t="s">
        <v>1255</v>
      </c>
      <c r="P2862" t="s">
        <v>1255</v>
      </c>
    </row>
    <row r="2863" spans="1:16">
      <c r="A2863" t="s">
        <v>1255</v>
      </c>
      <c r="B2863" t="s">
        <v>1255</v>
      </c>
      <c r="C2863" t="s">
        <v>13799</v>
      </c>
      <c r="D2863" t="s">
        <v>13914</v>
      </c>
      <c r="E2863" t="s">
        <v>11910</v>
      </c>
      <c r="F2863" t="s">
        <v>1255</v>
      </c>
      <c r="G2863" t="s">
        <v>1255</v>
      </c>
      <c r="H2863" t="s">
        <v>13232</v>
      </c>
      <c r="I2863" t="s">
        <v>1255</v>
      </c>
      <c r="J2863" t="s">
        <v>1255</v>
      </c>
      <c r="K2863" t="s">
        <v>1255</v>
      </c>
      <c r="L2863" t="s">
        <v>1255</v>
      </c>
      <c r="M2863" t="s">
        <v>1255</v>
      </c>
      <c r="N2863" t="s">
        <v>1255</v>
      </c>
      <c r="O2863" t="s">
        <v>1255</v>
      </c>
      <c r="P2863" t="s">
        <v>1255</v>
      </c>
    </row>
    <row r="2864" spans="1:16">
      <c r="A2864" t="s">
        <v>1255</v>
      </c>
      <c r="B2864" t="s">
        <v>1255</v>
      </c>
      <c r="C2864" t="s">
        <v>13799</v>
      </c>
      <c r="D2864" t="s">
        <v>13915</v>
      </c>
      <c r="E2864" t="s">
        <v>9730</v>
      </c>
      <c r="F2864" t="s">
        <v>1255</v>
      </c>
      <c r="G2864" t="s">
        <v>1255</v>
      </c>
      <c r="H2864" t="s">
        <v>13232</v>
      </c>
      <c r="I2864" t="s">
        <v>1255</v>
      </c>
      <c r="J2864" t="s">
        <v>1255</v>
      </c>
      <c r="K2864" t="s">
        <v>1255</v>
      </c>
      <c r="L2864" t="s">
        <v>1255</v>
      </c>
      <c r="M2864" t="s">
        <v>1255</v>
      </c>
      <c r="N2864" t="s">
        <v>1255</v>
      </c>
      <c r="O2864" t="s">
        <v>1255</v>
      </c>
      <c r="P2864" t="s">
        <v>1255</v>
      </c>
    </row>
    <row r="2865" spans="1:16">
      <c r="A2865" t="s">
        <v>1255</v>
      </c>
      <c r="B2865" t="s">
        <v>1255</v>
      </c>
      <c r="C2865" t="s">
        <v>13799</v>
      </c>
      <c r="D2865" t="s">
        <v>13916</v>
      </c>
      <c r="E2865" t="s">
        <v>10608</v>
      </c>
      <c r="F2865" t="s">
        <v>1255</v>
      </c>
      <c r="G2865" t="s">
        <v>1255</v>
      </c>
      <c r="H2865" t="s">
        <v>13232</v>
      </c>
      <c r="I2865" t="s">
        <v>1255</v>
      </c>
      <c r="J2865" t="s">
        <v>1255</v>
      </c>
      <c r="K2865" t="s">
        <v>1255</v>
      </c>
      <c r="L2865" t="s">
        <v>1255</v>
      </c>
      <c r="M2865" t="s">
        <v>1255</v>
      </c>
      <c r="N2865" t="s">
        <v>1255</v>
      </c>
      <c r="O2865" t="s">
        <v>1255</v>
      </c>
      <c r="P2865" t="s">
        <v>1255</v>
      </c>
    </row>
    <row r="2866" spans="1:16">
      <c r="A2866" t="s">
        <v>1255</v>
      </c>
      <c r="B2866" t="s">
        <v>1255</v>
      </c>
      <c r="C2866" t="s">
        <v>13799</v>
      </c>
      <c r="D2866" t="s">
        <v>13917</v>
      </c>
      <c r="E2866" t="s">
        <v>11910</v>
      </c>
      <c r="F2866" t="s">
        <v>1255</v>
      </c>
      <c r="G2866" t="s">
        <v>1255</v>
      </c>
      <c r="H2866" t="s">
        <v>13232</v>
      </c>
      <c r="I2866" t="s">
        <v>1255</v>
      </c>
      <c r="J2866" t="s">
        <v>1255</v>
      </c>
      <c r="K2866" t="s">
        <v>1255</v>
      </c>
      <c r="L2866" t="s">
        <v>1255</v>
      </c>
      <c r="M2866" t="s">
        <v>1255</v>
      </c>
      <c r="N2866" t="s">
        <v>1255</v>
      </c>
      <c r="O2866" t="s">
        <v>1255</v>
      </c>
      <c r="P2866" t="s">
        <v>1255</v>
      </c>
    </row>
    <row r="2867" spans="1:16">
      <c r="A2867" t="s">
        <v>1255</v>
      </c>
      <c r="B2867" t="s">
        <v>1255</v>
      </c>
      <c r="C2867" t="s">
        <v>13681</v>
      </c>
      <c r="D2867" t="s">
        <v>13918</v>
      </c>
      <c r="E2867" t="s">
        <v>12494</v>
      </c>
      <c r="F2867" t="s">
        <v>1255</v>
      </c>
      <c r="G2867" t="s">
        <v>1255</v>
      </c>
      <c r="H2867" t="s">
        <v>13232</v>
      </c>
      <c r="I2867" t="s">
        <v>1255</v>
      </c>
      <c r="J2867" t="s">
        <v>1255</v>
      </c>
      <c r="K2867" t="s">
        <v>1255</v>
      </c>
      <c r="L2867" t="s">
        <v>1255</v>
      </c>
      <c r="M2867" t="s">
        <v>1255</v>
      </c>
      <c r="N2867" t="s">
        <v>1255</v>
      </c>
      <c r="O2867" t="s">
        <v>1255</v>
      </c>
      <c r="P2867" t="s">
        <v>1255</v>
      </c>
    </row>
    <row r="2868" spans="1:16">
      <c r="A2868" t="s">
        <v>1255</v>
      </c>
      <c r="B2868" t="s">
        <v>1255</v>
      </c>
      <c r="C2868" t="s">
        <v>13919</v>
      </c>
      <c r="D2868" t="s">
        <v>13920</v>
      </c>
      <c r="E2868" t="s">
        <v>10003</v>
      </c>
      <c r="F2868" t="s">
        <v>9646</v>
      </c>
      <c r="G2868" t="s">
        <v>1255</v>
      </c>
      <c r="H2868" t="s">
        <v>13232</v>
      </c>
      <c r="I2868" t="s">
        <v>1255</v>
      </c>
      <c r="J2868" t="s">
        <v>1255</v>
      </c>
      <c r="K2868" t="s">
        <v>1255</v>
      </c>
      <c r="L2868" t="s">
        <v>1255</v>
      </c>
      <c r="M2868" t="s">
        <v>1255</v>
      </c>
      <c r="N2868" t="s">
        <v>1255</v>
      </c>
      <c r="O2868" t="s">
        <v>1255</v>
      </c>
      <c r="P2868" t="s">
        <v>1255</v>
      </c>
    </row>
    <row r="2869" spans="1:16">
      <c r="A2869" t="s">
        <v>1255</v>
      </c>
      <c r="B2869" t="s">
        <v>1255</v>
      </c>
      <c r="C2869" t="s">
        <v>13919</v>
      </c>
      <c r="D2869" t="s">
        <v>13921</v>
      </c>
      <c r="E2869" t="s">
        <v>12278</v>
      </c>
      <c r="F2869" t="s">
        <v>9646</v>
      </c>
      <c r="G2869" t="s">
        <v>1255</v>
      </c>
      <c r="H2869" t="s">
        <v>13232</v>
      </c>
      <c r="I2869" t="s">
        <v>1255</v>
      </c>
      <c r="J2869" t="s">
        <v>1255</v>
      </c>
      <c r="K2869" t="s">
        <v>1255</v>
      </c>
      <c r="L2869" t="s">
        <v>1255</v>
      </c>
      <c r="M2869" t="s">
        <v>1255</v>
      </c>
      <c r="N2869" t="s">
        <v>1255</v>
      </c>
      <c r="O2869" t="s">
        <v>1255</v>
      </c>
      <c r="P2869" t="s">
        <v>1255</v>
      </c>
    </row>
    <row r="2870" spans="1:16">
      <c r="A2870" t="s">
        <v>1255</v>
      </c>
      <c r="B2870" t="s">
        <v>1255</v>
      </c>
      <c r="C2870" t="s">
        <v>13919</v>
      </c>
      <c r="D2870" t="s">
        <v>13922</v>
      </c>
      <c r="E2870" t="s">
        <v>9730</v>
      </c>
      <c r="F2870" t="s">
        <v>9646</v>
      </c>
      <c r="G2870" t="s">
        <v>1255</v>
      </c>
      <c r="H2870" t="s">
        <v>13232</v>
      </c>
      <c r="I2870" t="s">
        <v>1255</v>
      </c>
      <c r="J2870" t="s">
        <v>1255</v>
      </c>
      <c r="K2870" t="s">
        <v>1255</v>
      </c>
      <c r="L2870" t="s">
        <v>1255</v>
      </c>
      <c r="M2870" t="s">
        <v>1255</v>
      </c>
      <c r="N2870" t="s">
        <v>1255</v>
      </c>
      <c r="O2870" t="s">
        <v>1255</v>
      </c>
      <c r="P2870" t="s">
        <v>1255</v>
      </c>
    </row>
    <row r="2871" spans="1:16">
      <c r="A2871" t="s">
        <v>1255</v>
      </c>
      <c r="B2871" t="s">
        <v>1255</v>
      </c>
      <c r="C2871" t="s">
        <v>13919</v>
      </c>
      <c r="D2871" t="s">
        <v>13923</v>
      </c>
      <c r="E2871" t="s">
        <v>9813</v>
      </c>
      <c r="F2871" t="s">
        <v>9646</v>
      </c>
      <c r="G2871" t="s">
        <v>1255</v>
      </c>
      <c r="H2871" t="s">
        <v>13232</v>
      </c>
      <c r="I2871" t="s">
        <v>1255</v>
      </c>
      <c r="J2871" t="s">
        <v>1255</v>
      </c>
      <c r="K2871" t="s">
        <v>1255</v>
      </c>
      <c r="L2871" t="s">
        <v>1255</v>
      </c>
      <c r="M2871" t="s">
        <v>1255</v>
      </c>
      <c r="N2871" t="s">
        <v>1255</v>
      </c>
      <c r="O2871" t="s">
        <v>1255</v>
      </c>
      <c r="P2871" t="s">
        <v>1255</v>
      </c>
    </row>
    <row r="2872" spans="1:16">
      <c r="A2872" t="s">
        <v>1255</v>
      </c>
      <c r="B2872" t="s">
        <v>1255</v>
      </c>
      <c r="C2872" t="s">
        <v>13919</v>
      </c>
      <c r="D2872" t="s">
        <v>13924</v>
      </c>
      <c r="E2872" t="s">
        <v>12968</v>
      </c>
      <c r="F2872" t="s">
        <v>9646</v>
      </c>
      <c r="G2872" t="s">
        <v>1255</v>
      </c>
      <c r="H2872" t="s">
        <v>13232</v>
      </c>
      <c r="I2872" t="s">
        <v>1255</v>
      </c>
      <c r="J2872" t="s">
        <v>1255</v>
      </c>
      <c r="K2872" t="s">
        <v>1255</v>
      </c>
      <c r="L2872" t="s">
        <v>1255</v>
      </c>
      <c r="M2872" t="s">
        <v>1255</v>
      </c>
      <c r="N2872" t="s">
        <v>1255</v>
      </c>
      <c r="O2872" t="s">
        <v>1255</v>
      </c>
      <c r="P2872" t="s">
        <v>1255</v>
      </c>
    </row>
    <row r="2873" spans="1:16">
      <c r="A2873" t="s">
        <v>1255</v>
      </c>
      <c r="B2873" t="s">
        <v>1255</v>
      </c>
      <c r="C2873" t="s">
        <v>13919</v>
      </c>
      <c r="D2873" t="s">
        <v>13925</v>
      </c>
      <c r="E2873" t="s">
        <v>9782</v>
      </c>
      <c r="F2873" t="s">
        <v>9646</v>
      </c>
      <c r="G2873" t="s">
        <v>1255</v>
      </c>
      <c r="H2873" t="s">
        <v>7609</v>
      </c>
      <c r="I2873" t="s">
        <v>1255</v>
      </c>
      <c r="J2873" t="s">
        <v>1255</v>
      </c>
      <c r="K2873" t="s">
        <v>1255</v>
      </c>
      <c r="L2873" t="s">
        <v>1255</v>
      </c>
      <c r="M2873" t="s">
        <v>1255</v>
      </c>
      <c r="N2873" t="s">
        <v>1255</v>
      </c>
      <c r="O2873" t="s">
        <v>1255</v>
      </c>
      <c r="P2873" t="s">
        <v>1255</v>
      </c>
    </row>
    <row r="2874" spans="1:16">
      <c r="A2874" t="s">
        <v>1255</v>
      </c>
      <c r="B2874" t="s">
        <v>1255</v>
      </c>
      <c r="C2874" t="s">
        <v>13919</v>
      </c>
      <c r="D2874" t="s">
        <v>13926</v>
      </c>
      <c r="E2874" t="s">
        <v>13441</v>
      </c>
      <c r="F2874" t="s">
        <v>9646</v>
      </c>
      <c r="G2874" t="s">
        <v>1255</v>
      </c>
      <c r="H2874" t="s">
        <v>7609</v>
      </c>
      <c r="I2874" t="s">
        <v>1255</v>
      </c>
      <c r="J2874" t="s">
        <v>1255</v>
      </c>
      <c r="K2874" t="s">
        <v>1255</v>
      </c>
      <c r="L2874" t="s">
        <v>1255</v>
      </c>
      <c r="M2874" t="s">
        <v>1255</v>
      </c>
      <c r="N2874" t="s">
        <v>1255</v>
      </c>
      <c r="O2874" t="s">
        <v>1255</v>
      </c>
      <c r="P2874" t="s">
        <v>1255</v>
      </c>
    </row>
    <row r="2875" spans="1:16">
      <c r="A2875" t="s">
        <v>1255</v>
      </c>
      <c r="B2875" t="s">
        <v>1255</v>
      </c>
      <c r="C2875" t="s">
        <v>13919</v>
      </c>
      <c r="D2875" t="s">
        <v>13927</v>
      </c>
      <c r="E2875" t="s">
        <v>12700</v>
      </c>
      <c r="F2875" t="s">
        <v>1255</v>
      </c>
      <c r="G2875" t="s">
        <v>1255</v>
      </c>
      <c r="H2875" t="s">
        <v>13232</v>
      </c>
      <c r="I2875" t="s">
        <v>1255</v>
      </c>
      <c r="J2875" t="s">
        <v>1255</v>
      </c>
      <c r="K2875" t="s">
        <v>1255</v>
      </c>
      <c r="L2875" t="s">
        <v>1255</v>
      </c>
      <c r="M2875" t="s">
        <v>1255</v>
      </c>
      <c r="N2875" t="s">
        <v>1255</v>
      </c>
      <c r="O2875" t="s">
        <v>1255</v>
      </c>
      <c r="P2875" t="s">
        <v>1255</v>
      </c>
    </row>
    <row r="2876" spans="1:16">
      <c r="A2876" t="s">
        <v>1255</v>
      </c>
      <c r="B2876" t="s">
        <v>1255</v>
      </c>
      <c r="C2876" t="s">
        <v>13919</v>
      </c>
      <c r="D2876" t="s">
        <v>13928</v>
      </c>
      <c r="E2876" t="s">
        <v>9782</v>
      </c>
      <c r="F2876" t="s">
        <v>1255</v>
      </c>
      <c r="G2876" t="s">
        <v>1255</v>
      </c>
      <c r="H2876" t="s">
        <v>13232</v>
      </c>
      <c r="I2876" t="s">
        <v>1255</v>
      </c>
      <c r="J2876" t="s">
        <v>1255</v>
      </c>
      <c r="K2876" t="s">
        <v>1255</v>
      </c>
      <c r="L2876" t="s">
        <v>1255</v>
      </c>
      <c r="M2876" t="s">
        <v>1255</v>
      </c>
      <c r="N2876" t="s">
        <v>1255</v>
      </c>
      <c r="O2876" t="s">
        <v>1255</v>
      </c>
      <c r="P2876" t="s">
        <v>1255</v>
      </c>
    </row>
    <row r="2877" spans="1:16">
      <c r="A2877" t="s">
        <v>1255</v>
      </c>
      <c r="B2877" t="s">
        <v>5103</v>
      </c>
      <c r="C2877" t="s">
        <v>13681</v>
      </c>
      <c r="D2877" t="s">
        <v>13929</v>
      </c>
      <c r="E2877" t="s">
        <v>9680</v>
      </c>
      <c r="F2877" t="s">
        <v>9646</v>
      </c>
      <c r="G2877" t="s">
        <v>1255</v>
      </c>
      <c r="H2877" t="s">
        <v>7609</v>
      </c>
      <c r="I2877" t="s">
        <v>1255</v>
      </c>
      <c r="J2877" t="s">
        <v>1255</v>
      </c>
      <c r="K2877" t="s">
        <v>1255</v>
      </c>
      <c r="L2877" t="s">
        <v>1255</v>
      </c>
      <c r="M2877" t="s">
        <v>1255</v>
      </c>
      <c r="N2877" t="s">
        <v>1255</v>
      </c>
      <c r="O2877" t="s">
        <v>1255</v>
      </c>
      <c r="P2877" t="s">
        <v>1255</v>
      </c>
    </row>
    <row r="2878" spans="1:16">
      <c r="A2878" t="s">
        <v>1255</v>
      </c>
      <c r="B2878" t="s">
        <v>8874</v>
      </c>
      <c r="C2878" t="s">
        <v>13681</v>
      </c>
      <c r="D2878" t="s">
        <v>13930</v>
      </c>
      <c r="E2878" t="s">
        <v>9645</v>
      </c>
      <c r="F2878" t="s">
        <v>9646</v>
      </c>
      <c r="G2878" t="s">
        <v>1255</v>
      </c>
      <c r="H2878" t="s">
        <v>13232</v>
      </c>
      <c r="I2878" t="s">
        <v>1255</v>
      </c>
      <c r="J2878" t="s">
        <v>1255</v>
      </c>
      <c r="K2878" t="s">
        <v>1255</v>
      </c>
      <c r="L2878" t="s">
        <v>1255</v>
      </c>
      <c r="M2878" t="s">
        <v>1255</v>
      </c>
      <c r="N2878" t="s">
        <v>1255</v>
      </c>
      <c r="O2878" t="s">
        <v>1255</v>
      </c>
      <c r="P2878" t="s">
        <v>1255</v>
      </c>
    </row>
    <row r="2879" spans="1:16">
      <c r="A2879" t="s">
        <v>1255</v>
      </c>
      <c r="B2879" t="s">
        <v>8766</v>
      </c>
      <c r="C2879" t="s">
        <v>13681</v>
      </c>
      <c r="D2879" t="s">
        <v>13931</v>
      </c>
      <c r="E2879" t="s">
        <v>10003</v>
      </c>
      <c r="F2879" t="s">
        <v>9646</v>
      </c>
      <c r="G2879" t="s">
        <v>1255</v>
      </c>
      <c r="H2879" t="s">
        <v>13232</v>
      </c>
      <c r="I2879" t="s">
        <v>1255</v>
      </c>
      <c r="J2879" t="s">
        <v>1255</v>
      </c>
      <c r="K2879" t="s">
        <v>1255</v>
      </c>
      <c r="L2879" t="s">
        <v>1255</v>
      </c>
      <c r="M2879" t="s">
        <v>1255</v>
      </c>
      <c r="N2879" t="s">
        <v>1255</v>
      </c>
      <c r="O2879" t="s">
        <v>1255</v>
      </c>
      <c r="P2879" t="s">
        <v>1255</v>
      </c>
    </row>
    <row r="2880" spans="1:16">
      <c r="A2880" t="s">
        <v>1255</v>
      </c>
      <c r="B2880" t="s">
        <v>8767</v>
      </c>
      <c r="C2880" t="s">
        <v>13681</v>
      </c>
      <c r="D2880" t="s">
        <v>13932</v>
      </c>
      <c r="E2880" t="s">
        <v>13933</v>
      </c>
      <c r="F2880" t="s">
        <v>9646</v>
      </c>
      <c r="G2880" t="s">
        <v>1255</v>
      </c>
      <c r="H2880" t="s">
        <v>13232</v>
      </c>
      <c r="I2880" t="s">
        <v>1255</v>
      </c>
      <c r="J2880" t="s">
        <v>1255</v>
      </c>
      <c r="K2880" t="s">
        <v>1255</v>
      </c>
      <c r="L2880" t="s">
        <v>1255</v>
      </c>
      <c r="M2880" t="s">
        <v>1255</v>
      </c>
      <c r="N2880" t="s">
        <v>1255</v>
      </c>
      <c r="O2880" t="s">
        <v>1255</v>
      </c>
      <c r="P2880" t="s">
        <v>1255</v>
      </c>
    </row>
    <row r="2881" spans="1:16">
      <c r="A2881" t="s">
        <v>1255</v>
      </c>
      <c r="B2881" t="s">
        <v>8768</v>
      </c>
      <c r="C2881" t="s">
        <v>13681</v>
      </c>
      <c r="D2881" t="s">
        <v>13934</v>
      </c>
      <c r="E2881" t="s">
        <v>10038</v>
      </c>
      <c r="F2881" t="s">
        <v>9646</v>
      </c>
      <c r="G2881" t="s">
        <v>1255</v>
      </c>
      <c r="H2881" t="s">
        <v>13232</v>
      </c>
      <c r="I2881" t="s">
        <v>1255</v>
      </c>
      <c r="J2881" t="s">
        <v>1255</v>
      </c>
      <c r="K2881" t="s">
        <v>1255</v>
      </c>
      <c r="L2881" t="s">
        <v>1255</v>
      </c>
      <c r="M2881" t="s">
        <v>1255</v>
      </c>
      <c r="N2881" t="s">
        <v>1255</v>
      </c>
      <c r="O2881" t="s">
        <v>1255</v>
      </c>
      <c r="P2881" t="s">
        <v>1255</v>
      </c>
    </row>
    <row r="2882" spans="1:16">
      <c r="A2882" t="s">
        <v>1255</v>
      </c>
      <c r="B2882" t="s">
        <v>8769</v>
      </c>
      <c r="C2882" t="s">
        <v>13681</v>
      </c>
      <c r="D2882" t="s">
        <v>13935</v>
      </c>
      <c r="E2882" t="s">
        <v>9813</v>
      </c>
      <c r="F2882" t="s">
        <v>9646</v>
      </c>
      <c r="G2882" t="s">
        <v>1255</v>
      </c>
      <c r="H2882" t="s">
        <v>13232</v>
      </c>
      <c r="I2882" t="s">
        <v>1255</v>
      </c>
      <c r="J2882" t="s">
        <v>1255</v>
      </c>
      <c r="K2882" t="s">
        <v>1255</v>
      </c>
      <c r="L2882" t="s">
        <v>1255</v>
      </c>
      <c r="M2882" t="s">
        <v>1255</v>
      </c>
      <c r="N2882" t="s">
        <v>1255</v>
      </c>
      <c r="O2882" t="s">
        <v>1255</v>
      </c>
      <c r="P2882" t="s">
        <v>1255</v>
      </c>
    </row>
    <row r="2883" spans="1:16">
      <c r="A2883" t="s">
        <v>1255</v>
      </c>
      <c r="B2883" t="s">
        <v>8876</v>
      </c>
      <c r="C2883" t="s">
        <v>13681</v>
      </c>
      <c r="D2883" t="s">
        <v>13936</v>
      </c>
      <c r="E2883" t="s">
        <v>13335</v>
      </c>
      <c r="F2883" t="s">
        <v>9646</v>
      </c>
      <c r="G2883" t="s">
        <v>1255</v>
      </c>
      <c r="H2883" t="s">
        <v>13232</v>
      </c>
      <c r="I2883" t="s">
        <v>1255</v>
      </c>
      <c r="J2883" t="s">
        <v>1255</v>
      </c>
      <c r="K2883" t="s">
        <v>1255</v>
      </c>
      <c r="L2883" t="s">
        <v>1255</v>
      </c>
      <c r="M2883" t="s">
        <v>1255</v>
      </c>
      <c r="N2883" t="s">
        <v>1255</v>
      </c>
      <c r="O2883" t="s">
        <v>1255</v>
      </c>
      <c r="P2883" t="s">
        <v>1255</v>
      </c>
    </row>
    <row r="2884" spans="1:16">
      <c r="A2884" t="s">
        <v>1255</v>
      </c>
      <c r="B2884" t="s">
        <v>8771</v>
      </c>
      <c r="C2884" t="s">
        <v>13681</v>
      </c>
      <c r="D2884" t="s">
        <v>13937</v>
      </c>
      <c r="E2884" t="s">
        <v>9730</v>
      </c>
      <c r="F2884" t="s">
        <v>9646</v>
      </c>
      <c r="G2884" t="s">
        <v>1255</v>
      </c>
      <c r="H2884" t="s">
        <v>13232</v>
      </c>
      <c r="I2884" t="s">
        <v>1255</v>
      </c>
      <c r="J2884" t="s">
        <v>1255</v>
      </c>
      <c r="K2884" t="s">
        <v>1255</v>
      </c>
      <c r="L2884" t="s">
        <v>1255</v>
      </c>
      <c r="M2884" t="s">
        <v>1255</v>
      </c>
      <c r="N2884" t="s">
        <v>1255</v>
      </c>
      <c r="O2884" t="s">
        <v>1255</v>
      </c>
      <c r="P2884" t="s">
        <v>1255</v>
      </c>
    </row>
    <row r="2885" spans="1:16">
      <c r="A2885" t="s">
        <v>1255</v>
      </c>
      <c r="B2885" t="s">
        <v>8770</v>
      </c>
      <c r="C2885" t="s">
        <v>13681</v>
      </c>
      <c r="D2885" t="s">
        <v>13938</v>
      </c>
      <c r="E2885" t="s">
        <v>10608</v>
      </c>
      <c r="F2885" t="s">
        <v>9646</v>
      </c>
      <c r="G2885" t="s">
        <v>1255</v>
      </c>
      <c r="H2885" t="s">
        <v>13232</v>
      </c>
      <c r="I2885" t="s">
        <v>1255</v>
      </c>
      <c r="J2885" t="s">
        <v>1255</v>
      </c>
      <c r="K2885" t="s">
        <v>1255</v>
      </c>
      <c r="L2885" t="s">
        <v>1255</v>
      </c>
      <c r="M2885" t="s">
        <v>1255</v>
      </c>
      <c r="N2885" t="s">
        <v>1255</v>
      </c>
      <c r="O2885" t="s">
        <v>1255</v>
      </c>
      <c r="P2885" t="s">
        <v>1255</v>
      </c>
    </row>
    <row r="2886" spans="1:16">
      <c r="A2886" t="s">
        <v>1255</v>
      </c>
      <c r="B2886" t="s">
        <v>1255</v>
      </c>
      <c r="C2886" t="s">
        <v>13939</v>
      </c>
      <c r="D2886" t="s">
        <v>13940</v>
      </c>
      <c r="E2886" t="s">
        <v>9782</v>
      </c>
      <c r="F2886" t="s">
        <v>9646</v>
      </c>
      <c r="G2886" t="s">
        <v>1255</v>
      </c>
      <c r="H2886" t="s">
        <v>13232</v>
      </c>
      <c r="I2886" t="s">
        <v>1255</v>
      </c>
      <c r="J2886" t="s">
        <v>1255</v>
      </c>
      <c r="K2886" t="s">
        <v>1255</v>
      </c>
      <c r="L2886" t="s">
        <v>1255</v>
      </c>
      <c r="M2886" t="s">
        <v>1255</v>
      </c>
      <c r="N2886" t="s">
        <v>1255</v>
      </c>
      <c r="O2886" t="s">
        <v>1255</v>
      </c>
      <c r="P2886" t="s">
        <v>1255</v>
      </c>
    </row>
    <row r="2887" spans="1:16">
      <c r="A2887" t="s">
        <v>1255</v>
      </c>
      <c r="B2887" t="s">
        <v>1255</v>
      </c>
      <c r="C2887" t="s">
        <v>13939</v>
      </c>
      <c r="D2887" t="s">
        <v>13941</v>
      </c>
      <c r="E2887" t="s">
        <v>10003</v>
      </c>
      <c r="F2887" t="s">
        <v>1255</v>
      </c>
      <c r="G2887" t="s">
        <v>1255</v>
      </c>
      <c r="H2887" t="s">
        <v>13232</v>
      </c>
      <c r="I2887" t="s">
        <v>1255</v>
      </c>
      <c r="J2887" t="s">
        <v>1255</v>
      </c>
      <c r="K2887" t="s">
        <v>1255</v>
      </c>
      <c r="L2887" t="s">
        <v>1255</v>
      </c>
      <c r="M2887" t="s">
        <v>1255</v>
      </c>
      <c r="N2887" t="s">
        <v>1255</v>
      </c>
      <c r="O2887" t="s">
        <v>1255</v>
      </c>
      <c r="P2887" t="s">
        <v>1255</v>
      </c>
    </row>
    <row r="2888" spans="1:16">
      <c r="A2888" t="s">
        <v>1255</v>
      </c>
      <c r="B2888" t="s">
        <v>1255</v>
      </c>
      <c r="C2888" t="s">
        <v>13939</v>
      </c>
      <c r="D2888" t="s">
        <v>13942</v>
      </c>
      <c r="E2888" t="s">
        <v>9874</v>
      </c>
      <c r="F2888" t="s">
        <v>9646</v>
      </c>
      <c r="G2888" t="s">
        <v>1255</v>
      </c>
      <c r="H2888" t="s">
        <v>13232</v>
      </c>
      <c r="I2888" t="s">
        <v>1255</v>
      </c>
      <c r="J2888" t="s">
        <v>1255</v>
      </c>
      <c r="K2888" t="s">
        <v>1255</v>
      </c>
      <c r="L2888" t="s">
        <v>1255</v>
      </c>
      <c r="M2888" t="s">
        <v>1255</v>
      </c>
      <c r="N2888" t="s">
        <v>1255</v>
      </c>
      <c r="O2888" t="s">
        <v>1255</v>
      </c>
      <c r="P2888" t="s">
        <v>1255</v>
      </c>
    </row>
    <row r="2889" spans="1:16">
      <c r="A2889" t="s">
        <v>1255</v>
      </c>
      <c r="B2889" t="s">
        <v>1255</v>
      </c>
      <c r="C2889" t="s">
        <v>13939</v>
      </c>
      <c r="D2889" t="s">
        <v>13943</v>
      </c>
      <c r="E2889" t="s">
        <v>12539</v>
      </c>
      <c r="F2889" t="s">
        <v>1255</v>
      </c>
      <c r="G2889" t="s">
        <v>1255</v>
      </c>
      <c r="H2889" t="s">
        <v>13232</v>
      </c>
      <c r="I2889" t="s">
        <v>1255</v>
      </c>
      <c r="J2889" t="s">
        <v>1255</v>
      </c>
      <c r="K2889" t="s">
        <v>1255</v>
      </c>
      <c r="L2889" t="s">
        <v>1255</v>
      </c>
      <c r="M2889" t="s">
        <v>1255</v>
      </c>
      <c r="N2889" t="s">
        <v>1255</v>
      </c>
      <c r="O2889" t="s">
        <v>1255</v>
      </c>
      <c r="P2889" t="s">
        <v>1255</v>
      </c>
    </row>
    <row r="2890" spans="1:16">
      <c r="A2890" t="s">
        <v>1255</v>
      </c>
      <c r="B2890" t="s">
        <v>1255</v>
      </c>
      <c r="C2890" t="s">
        <v>13939</v>
      </c>
      <c r="D2890" t="s">
        <v>13944</v>
      </c>
      <c r="E2890" t="s">
        <v>9730</v>
      </c>
      <c r="F2890" t="s">
        <v>1255</v>
      </c>
      <c r="G2890" t="s">
        <v>1255</v>
      </c>
      <c r="H2890" t="s">
        <v>13232</v>
      </c>
      <c r="I2890" t="s">
        <v>1255</v>
      </c>
      <c r="J2890" t="s">
        <v>1255</v>
      </c>
      <c r="K2890" t="s">
        <v>1255</v>
      </c>
      <c r="L2890" t="s">
        <v>1255</v>
      </c>
      <c r="M2890" t="s">
        <v>1255</v>
      </c>
      <c r="N2890" t="s">
        <v>1255</v>
      </c>
      <c r="O2890" t="s">
        <v>1255</v>
      </c>
      <c r="P2890" t="s">
        <v>1255</v>
      </c>
    </row>
    <row r="2891" spans="1:16">
      <c r="A2891" t="s">
        <v>1255</v>
      </c>
      <c r="B2891" t="s">
        <v>1255</v>
      </c>
      <c r="C2891" t="s">
        <v>13900</v>
      </c>
      <c r="D2891" t="s">
        <v>13945</v>
      </c>
      <c r="E2891" t="s">
        <v>9646</v>
      </c>
      <c r="F2891" t="s">
        <v>13946</v>
      </c>
      <c r="G2891" t="s">
        <v>1255</v>
      </c>
      <c r="H2891" t="s">
        <v>13414</v>
      </c>
      <c r="I2891" t="s">
        <v>1255</v>
      </c>
      <c r="J2891" t="s">
        <v>1255</v>
      </c>
      <c r="K2891" t="s">
        <v>1255</v>
      </c>
      <c r="L2891" t="s">
        <v>1255</v>
      </c>
      <c r="M2891" t="s">
        <v>1255</v>
      </c>
      <c r="N2891" t="s">
        <v>1255</v>
      </c>
      <c r="O2891" t="s">
        <v>1255</v>
      </c>
      <c r="P2891" t="s">
        <v>1255</v>
      </c>
    </row>
    <row r="2892" spans="1:16">
      <c r="A2892" t="s">
        <v>1255</v>
      </c>
      <c r="B2892" t="s">
        <v>13947</v>
      </c>
      <c r="C2892" t="s">
        <v>13948</v>
      </c>
      <c r="D2892" t="s">
        <v>13949</v>
      </c>
      <c r="E2892" t="s">
        <v>9646</v>
      </c>
      <c r="F2892" t="s">
        <v>13950</v>
      </c>
      <c r="G2892" t="s">
        <v>1255</v>
      </c>
      <c r="H2892" t="s">
        <v>13221</v>
      </c>
      <c r="I2892" t="s">
        <v>1255</v>
      </c>
      <c r="J2892" t="s">
        <v>1255</v>
      </c>
      <c r="K2892" t="s">
        <v>1255</v>
      </c>
      <c r="L2892" t="s">
        <v>1255</v>
      </c>
      <c r="M2892" t="s">
        <v>1255</v>
      </c>
      <c r="N2892" t="s">
        <v>1255</v>
      </c>
      <c r="O2892" t="s">
        <v>1255</v>
      </c>
      <c r="P2892" t="s">
        <v>1255</v>
      </c>
    </row>
    <row r="2893" spans="1:16">
      <c r="A2893" t="s">
        <v>1255</v>
      </c>
      <c r="B2893" t="s">
        <v>13947</v>
      </c>
      <c r="C2893" t="s">
        <v>13948</v>
      </c>
      <c r="D2893" t="s">
        <v>13951</v>
      </c>
      <c r="E2893" t="s">
        <v>9646</v>
      </c>
      <c r="F2893" t="s">
        <v>13952</v>
      </c>
      <c r="G2893" t="s">
        <v>1255</v>
      </c>
      <c r="H2893" t="s">
        <v>13221</v>
      </c>
      <c r="I2893" t="s">
        <v>1255</v>
      </c>
      <c r="J2893" t="s">
        <v>1255</v>
      </c>
      <c r="K2893" t="s">
        <v>1255</v>
      </c>
      <c r="L2893" t="s">
        <v>1255</v>
      </c>
      <c r="M2893" t="s">
        <v>1255</v>
      </c>
      <c r="N2893" t="s">
        <v>1255</v>
      </c>
      <c r="O2893" t="s">
        <v>1255</v>
      </c>
      <c r="P2893" t="s">
        <v>1255</v>
      </c>
    </row>
    <row r="2894" spans="1:16">
      <c r="A2894" t="s">
        <v>1255</v>
      </c>
      <c r="B2894" t="s">
        <v>1255</v>
      </c>
      <c r="C2894" t="s">
        <v>13948</v>
      </c>
      <c r="D2894" t="s">
        <v>13953</v>
      </c>
      <c r="E2894" t="s">
        <v>9682</v>
      </c>
      <c r="F2894" t="s">
        <v>1255</v>
      </c>
      <c r="G2894" t="s">
        <v>1255</v>
      </c>
      <c r="H2894" t="s">
        <v>7609</v>
      </c>
      <c r="I2894" t="s">
        <v>1255</v>
      </c>
      <c r="J2894" t="s">
        <v>1255</v>
      </c>
      <c r="K2894" t="s">
        <v>1255</v>
      </c>
      <c r="L2894" t="s">
        <v>1255</v>
      </c>
      <c r="M2894" t="s">
        <v>1255</v>
      </c>
      <c r="N2894" t="s">
        <v>1255</v>
      </c>
      <c r="O2894" t="s">
        <v>1255</v>
      </c>
      <c r="P2894" t="s">
        <v>1255</v>
      </c>
    </row>
    <row r="2895" spans="1:16">
      <c r="A2895" t="s">
        <v>1255</v>
      </c>
      <c r="B2895" t="s">
        <v>1255</v>
      </c>
      <c r="C2895" t="s">
        <v>13954</v>
      </c>
      <c r="D2895" t="s">
        <v>13955</v>
      </c>
      <c r="E2895" t="s">
        <v>11910</v>
      </c>
      <c r="F2895" t="s">
        <v>1255</v>
      </c>
      <c r="G2895" t="s">
        <v>1255</v>
      </c>
      <c r="H2895" t="s">
        <v>7609</v>
      </c>
      <c r="I2895" t="s">
        <v>1255</v>
      </c>
      <c r="J2895" t="s">
        <v>1255</v>
      </c>
      <c r="K2895" t="s">
        <v>1255</v>
      </c>
      <c r="L2895" t="s">
        <v>1255</v>
      </c>
      <c r="M2895" t="s">
        <v>1255</v>
      </c>
      <c r="N2895" t="s">
        <v>1255</v>
      </c>
      <c r="O2895" t="s">
        <v>1255</v>
      </c>
      <c r="P2895" t="s">
        <v>1255</v>
      </c>
    </row>
    <row r="2896" spans="1:16">
      <c r="A2896" t="s">
        <v>1255</v>
      </c>
      <c r="B2896" t="s">
        <v>13947</v>
      </c>
      <c r="C2896" t="s">
        <v>13956</v>
      </c>
      <c r="D2896" t="s">
        <v>13957</v>
      </c>
      <c r="E2896" t="s">
        <v>9646</v>
      </c>
      <c r="F2896" t="s">
        <v>13958</v>
      </c>
      <c r="G2896" t="s">
        <v>1255</v>
      </c>
      <c r="H2896" t="s">
        <v>13221</v>
      </c>
      <c r="I2896" t="s">
        <v>1255</v>
      </c>
      <c r="J2896" t="s">
        <v>1255</v>
      </c>
      <c r="K2896" t="s">
        <v>1255</v>
      </c>
      <c r="L2896" t="s">
        <v>1255</v>
      </c>
      <c r="M2896" t="s">
        <v>1255</v>
      </c>
      <c r="N2896" t="s">
        <v>1255</v>
      </c>
      <c r="O2896" t="s">
        <v>1255</v>
      </c>
      <c r="P2896" t="s">
        <v>1255</v>
      </c>
    </row>
    <row r="2897" spans="1:16">
      <c r="A2897" t="s">
        <v>1255</v>
      </c>
      <c r="B2897" t="s">
        <v>13947</v>
      </c>
      <c r="C2897" t="s">
        <v>13956</v>
      </c>
      <c r="D2897" t="s">
        <v>13959</v>
      </c>
      <c r="E2897" t="s">
        <v>9646</v>
      </c>
      <c r="F2897" t="s">
        <v>13960</v>
      </c>
      <c r="G2897" t="s">
        <v>1255</v>
      </c>
      <c r="H2897" t="s">
        <v>13221</v>
      </c>
      <c r="I2897" t="s">
        <v>1255</v>
      </c>
      <c r="J2897" t="s">
        <v>1255</v>
      </c>
      <c r="K2897" t="s">
        <v>1255</v>
      </c>
      <c r="L2897" t="s">
        <v>1255</v>
      </c>
      <c r="M2897" t="s">
        <v>1255</v>
      </c>
      <c r="N2897" t="s">
        <v>1255</v>
      </c>
      <c r="O2897" t="s">
        <v>1255</v>
      </c>
      <c r="P2897" t="s">
        <v>1255</v>
      </c>
    </row>
    <row r="2898" spans="1:16">
      <c r="A2898" t="s">
        <v>1255</v>
      </c>
      <c r="B2898" t="s">
        <v>13947</v>
      </c>
      <c r="C2898" t="s">
        <v>13956</v>
      </c>
      <c r="D2898" t="s">
        <v>13961</v>
      </c>
      <c r="E2898" t="s">
        <v>9646</v>
      </c>
      <c r="F2898" t="s">
        <v>13960</v>
      </c>
      <c r="G2898" t="s">
        <v>1255</v>
      </c>
      <c r="H2898" t="s">
        <v>13221</v>
      </c>
      <c r="I2898" t="s">
        <v>1255</v>
      </c>
      <c r="J2898" t="s">
        <v>1255</v>
      </c>
      <c r="K2898" t="s">
        <v>1255</v>
      </c>
      <c r="L2898" t="s">
        <v>1255</v>
      </c>
      <c r="M2898" t="s">
        <v>1255</v>
      </c>
      <c r="N2898" t="s">
        <v>1255</v>
      </c>
      <c r="O2898" t="s">
        <v>1255</v>
      </c>
      <c r="P2898" t="s">
        <v>1255</v>
      </c>
    </row>
    <row r="2899" spans="1:16">
      <c r="A2899" t="s">
        <v>1255</v>
      </c>
      <c r="B2899" t="s">
        <v>13947</v>
      </c>
      <c r="C2899" t="s">
        <v>13956</v>
      </c>
      <c r="D2899" t="s">
        <v>13962</v>
      </c>
      <c r="E2899" t="s">
        <v>9646</v>
      </c>
      <c r="F2899" t="s">
        <v>13121</v>
      </c>
      <c r="G2899" t="s">
        <v>1255</v>
      </c>
      <c r="H2899" t="s">
        <v>13221</v>
      </c>
      <c r="I2899" t="s">
        <v>1255</v>
      </c>
      <c r="J2899" t="s">
        <v>1255</v>
      </c>
      <c r="K2899" t="s">
        <v>1255</v>
      </c>
      <c r="L2899" t="s">
        <v>1255</v>
      </c>
      <c r="M2899" t="s">
        <v>1255</v>
      </c>
      <c r="N2899" t="s">
        <v>1255</v>
      </c>
      <c r="O2899" t="s">
        <v>1255</v>
      </c>
      <c r="P2899" t="s">
        <v>1255</v>
      </c>
    </row>
    <row r="2900" spans="1:16">
      <c r="A2900" t="s">
        <v>1255</v>
      </c>
      <c r="B2900" t="s">
        <v>1255</v>
      </c>
      <c r="C2900" t="s">
        <v>13956</v>
      </c>
      <c r="D2900" t="s">
        <v>13963</v>
      </c>
      <c r="E2900" t="s">
        <v>10608</v>
      </c>
      <c r="F2900" t="s">
        <v>9646</v>
      </c>
      <c r="G2900" t="s">
        <v>1255</v>
      </c>
      <c r="H2900" t="s">
        <v>7609</v>
      </c>
      <c r="I2900" t="s">
        <v>1255</v>
      </c>
      <c r="J2900" t="s">
        <v>1255</v>
      </c>
      <c r="K2900" t="s">
        <v>1255</v>
      </c>
      <c r="L2900" t="s">
        <v>1255</v>
      </c>
      <c r="M2900" t="s">
        <v>1255</v>
      </c>
      <c r="N2900" t="s">
        <v>1255</v>
      </c>
      <c r="O2900" t="s">
        <v>1255</v>
      </c>
      <c r="P2900" t="s">
        <v>1255</v>
      </c>
    </row>
    <row r="2901" spans="1:16">
      <c r="A2901" t="s">
        <v>1255</v>
      </c>
      <c r="B2901" t="s">
        <v>1255</v>
      </c>
      <c r="C2901" t="s">
        <v>13956</v>
      </c>
      <c r="D2901" t="s">
        <v>13964</v>
      </c>
      <c r="E2901" t="s">
        <v>9705</v>
      </c>
      <c r="F2901" t="s">
        <v>9646</v>
      </c>
      <c r="G2901" t="s">
        <v>1255</v>
      </c>
      <c r="H2901" t="s">
        <v>13232</v>
      </c>
      <c r="I2901" t="s">
        <v>1255</v>
      </c>
      <c r="J2901" t="s">
        <v>1255</v>
      </c>
      <c r="K2901" t="s">
        <v>1255</v>
      </c>
      <c r="L2901" t="s">
        <v>1255</v>
      </c>
      <c r="M2901" t="s">
        <v>1255</v>
      </c>
      <c r="N2901" t="s">
        <v>1255</v>
      </c>
      <c r="O2901" t="s">
        <v>1255</v>
      </c>
      <c r="P2901" t="s">
        <v>1255</v>
      </c>
    </row>
    <row r="2902" spans="1:16">
      <c r="A2902" t="s">
        <v>1255</v>
      </c>
      <c r="B2902" t="s">
        <v>1255</v>
      </c>
      <c r="C2902" t="s">
        <v>13956</v>
      </c>
      <c r="D2902" t="s">
        <v>13965</v>
      </c>
      <c r="E2902" t="s">
        <v>9797</v>
      </c>
      <c r="F2902" t="s">
        <v>9646</v>
      </c>
      <c r="G2902" t="s">
        <v>1255</v>
      </c>
      <c r="H2902" t="s">
        <v>13232</v>
      </c>
      <c r="I2902" t="s">
        <v>1255</v>
      </c>
      <c r="J2902" t="s">
        <v>1255</v>
      </c>
      <c r="K2902" t="s">
        <v>1255</v>
      </c>
      <c r="L2902" t="s">
        <v>1255</v>
      </c>
      <c r="M2902" t="s">
        <v>1255</v>
      </c>
      <c r="N2902" t="s">
        <v>1255</v>
      </c>
      <c r="O2902" t="s">
        <v>1255</v>
      </c>
      <c r="P2902" t="s">
        <v>1255</v>
      </c>
    </row>
    <row r="2903" spans="1:16">
      <c r="A2903" t="s">
        <v>1255</v>
      </c>
      <c r="B2903" t="s">
        <v>1255</v>
      </c>
      <c r="C2903" t="s">
        <v>13966</v>
      </c>
      <c r="D2903" t="s">
        <v>13967</v>
      </c>
      <c r="E2903" t="s">
        <v>12539</v>
      </c>
      <c r="F2903" t="s">
        <v>9646</v>
      </c>
      <c r="G2903" t="s">
        <v>1255</v>
      </c>
      <c r="H2903" t="s">
        <v>13232</v>
      </c>
      <c r="I2903" t="s">
        <v>1255</v>
      </c>
      <c r="J2903" t="s">
        <v>1255</v>
      </c>
      <c r="K2903" t="s">
        <v>1255</v>
      </c>
      <c r="L2903" t="s">
        <v>1255</v>
      </c>
      <c r="M2903" t="s">
        <v>1255</v>
      </c>
      <c r="N2903" t="s">
        <v>1255</v>
      </c>
      <c r="O2903" t="s">
        <v>1255</v>
      </c>
      <c r="P2903" t="s">
        <v>1255</v>
      </c>
    </row>
    <row r="2904" spans="1:16">
      <c r="A2904" t="s">
        <v>1255</v>
      </c>
      <c r="B2904" t="s">
        <v>1255</v>
      </c>
      <c r="C2904" t="s">
        <v>13968</v>
      </c>
      <c r="D2904" t="s">
        <v>13969</v>
      </c>
      <c r="E2904" t="s">
        <v>9646</v>
      </c>
      <c r="F2904" t="s">
        <v>13970</v>
      </c>
      <c r="G2904" t="s">
        <v>1255</v>
      </c>
      <c r="H2904" t="s">
        <v>13414</v>
      </c>
      <c r="I2904" t="s">
        <v>1255</v>
      </c>
      <c r="J2904" t="s">
        <v>1255</v>
      </c>
      <c r="K2904" t="s">
        <v>1255</v>
      </c>
      <c r="L2904" t="s">
        <v>1255</v>
      </c>
      <c r="M2904" t="s">
        <v>1255</v>
      </c>
      <c r="N2904" t="s">
        <v>1255</v>
      </c>
      <c r="O2904" t="s">
        <v>1255</v>
      </c>
      <c r="P2904" t="s">
        <v>1255</v>
      </c>
    </row>
    <row r="2905" spans="1:16">
      <c r="A2905" t="s">
        <v>1255</v>
      </c>
      <c r="B2905" t="s">
        <v>1255</v>
      </c>
      <c r="C2905" t="s">
        <v>13968</v>
      </c>
      <c r="D2905" t="s">
        <v>13971</v>
      </c>
      <c r="E2905" t="s">
        <v>9646</v>
      </c>
      <c r="F2905" t="s">
        <v>9668</v>
      </c>
      <c r="G2905" t="s">
        <v>1255</v>
      </c>
      <c r="H2905" t="s">
        <v>13414</v>
      </c>
      <c r="I2905" t="s">
        <v>1255</v>
      </c>
      <c r="J2905" t="s">
        <v>1255</v>
      </c>
      <c r="K2905" t="s">
        <v>1255</v>
      </c>
      <c r="L2905" t="s">
        <v>1255</v>
      </c>
      <c r="M2905" t="s">
        <v>1255</v>
      </c>
      <c r="N2905" t="s">
        <v>1255</v>
      </c>
      <c r="O2905" t="s">
        <v>1255</v>
      </c>
      <c r="P2905" t="s">
        <v>1255</v>
      </c>
    </row>
    <row r="2906" spans="1:16">
      <c r="A2906" t="s">
        <v>1255</v>
      </c>
      <c r="B2906" t="s">
        <v>1255</v>
      </c>
      <c r="C2906" t="s">
        <v>13968</v>
      </c>
      <c r="D2906" t="s">
        <v>13972</v>
      </c>
      <c r="E2906" t="s">
        <v>9737</v>
      </c>
      <c r="F2906" t="s">
        <v>9646</v>
      </c>
      <c r="G2906" t="s">
        <v>1255</v>
      </c>
      <c r="H2906" t="s">
        <v>7609</v>
      </c>
      <c r="I2906" t="s">
        <v>1255</v>
      </c>
      <c r="J2906" t="s">
        <v>1255</v>
      </c>
      <c r="K2906" t="s">
        <v>1255</v>
      </c>
      <c r="L2906" t="s">
        <v>1255</v>
      </c>
      <c r="M2906" t="s">
        <v>1255</v>
      </c>
      <c r="N2906" t="s">
        <v>1255</v>
      </c>
      <c r="O2906" t="s">
        <v>1255</v>
      </c>
      <c r="P2906" t="s">
        <v>1255</v>
      </c>
    </row>
    <row r="2907" spans="1:16">
      <c r="A2907" t="s">
        <v>1255</v>
      </c>
      <c r="B2907" t="s">
        <v>1255</v>
      </c>
      <c r="C2907" t="s">
        <v>13968</v>
      </c>
      <c r="D2907" t="s">
        <v>13973</v>
      </c>
      <c r="E2907" t="s">
        <v>13974</v>
      </c>
      <c r="F2907" t="s">
        <v>1255</v>
      </c>
      <c r="G2907" t="s">
        <v>1255</v>
      </c>
      <c r="H2907" t="s">
        <v>7609</v>
      </c>
      <c r="I2907" t="s">
        <v>1255</v>
      </c>
      <c r="J2907" t="s">
        <v>1255</v>
      </c>
      <c r="K2907" t="s">
        <v>1255</v>
      </c>
      <c r="L2907" t="s">
        <v>1255</v>
      </c>
      <c r="M2907" t="s">
        <v>1255</v>
      </c>
      <c r="N2907" t="s">
        <v>1255</v>
      </c>
      <c r="O2907" t="s">
        <v>1255</v>
      </c>
      <c r="P2907" t="s">
        <v>1255</v>
      </c>
    </row>
    <row r="2908" spans="1:16">
      <c r="A2908" t="s">
        <v>1255</v>
      </c>
      <c r="B2908" t="s">
        <v>1255</v>
      </c>
      <c r="C2908" t="s">
        <v>13966</v>
      </c>
      <c r="D2908" t="s">
        <v>13975</v>
      </c>
      <c r="E2908" t="s">
        <v>10608</v>
      </c>
      <c r="F2908" t="s">
        <v>1255</v>
      </c>
      <c r="G2908" t="s">
        <v>1255</v>
      </c>
      <c r="H2908" t="s">
        <v>13232</v>
      </c>
      <c r="I2908" t="s">
        <v>1255</v>
      </c>
      <c r="J2908" t="s">
        <v>1255</v>
      </c>
      <c r="K2908" t="s">
        <v>1255</v>
      </c>
      <c r="L2908" t="s">
        <v>1255</v>
      </c>
      <c r="M2908" t="s">
        <v>1255</v>
      </c>
      <c r="N2908" t="s">
        <v>1255</v>
      </c>
      <c r="O2908" t="s">
        <v>1255</v>
      </c>
      <c r="P2908" t="s">
        <v>1255</v>
      </c>
    </row>
    <row r="2909" spans="1:16">
      <c r="A2909" t="s">
        <v>1255</v>
      </c>
      <c r="B2909" t="s">
        <v>1255</v>
      </c>
      <c r="C2909" t="s">
        <v>13976</v>
      </c>
      <c r="D2909" t="s">
        <v>13977</v>
      </c>
      <c r="E2909" t="s">
        <v>13978</v>
      </c>
      <c r="F2909" t="s">
        <v>1255</v>
      </c>
      <c r="G2909" t="s">
        <v>1255</v>
      </c>
      <c r="H2909" t="s">
        <v>13232</v>
      </c>
      <c r="I2909" t="s">
        <v>1255</v>
      </c>
      <c r="J2909" t="s">
        <v>1255</v>
      </c>
      <c r="K2909" t="s">
        <v>1255</v>
      </c>
      <c r="L2909" t="s">
        <v>1255</v>
      </c>
      <c r="M2909" t="s">
        <v>1255</v>
      </c>
      <c r="N2909" t="s">
        <v>1255</v>
      </c>
      <c r="O2909" t="s">
        <v>1255</v>
      </c>
      <c r="P2909" t="s">
        <v>1255</v>
      </c>
    </row>
    <row r="2910" spans="1:16">
      <c r="A2910" t="s">
        <v>1255</v>
      </c>
      <c r="B2910" t="s">
        <v>1255</v>
      </c>
      <c r="C2910" t="s">
        <v>13976</v>
      </c>
      <c r="D2910" t="s">
        <v>13979</v>
      </c>
      <c r="E2910" t="s">
        <v>10513</v>
      </c>
      <c r="F2910" t="s">
        <v>1255</v>
      </c>
      <c r="G2910" t="s">
        <v>1255</v>
      </c>
      <c r="H2910" t="s">
        <v>13232</v>
      </c>
      <c r="I2910" t="s">
        <v>1255</v>
      </c>
      <c r="J2910" t="s">
        <v>1255</v>
      </c>
      <c r="K2910" t="s">
        <v>1255</v>
      </c>
      <c r="L2910" t="s">
        <v>1255</v>
      </c>
      <c r="M2910" t="s">
        <v>1255</v>
      </c>
      <c r="N2910" t="s">
        <v>1255</v>
      </c>
      <c r="O2910" t="s">
        <v>1255</v>
      </c>
      <c r="P2910" t="s">
        <v>1255</v>
      </c>
    </row>
    <row r="2911" spans="1:16">
      <c r="A2911" t="s">
        <v>1255</v>
      </c>
      <c r="B2911" t="s">
        <v>1255</v>
      </c>
      <c r="C2911" t="s">
        <v>13976</v>
      </c>
      <c r="D2911" t="s">
        <v>13980</v>
      </c>
      <c r="E2911" t="s">
        <v>9680</v>
      </c>
      <c r="F2911" t="s">
        <v>1255</v>
      </c>
      <c r="G2911" t="s">
        <v>1255</v>
      </c>
      <c r="H2911" t="s">
        <v>7609</v>
      </c>
      <c r="I2911" t="s">
        <v>1255</v>
      </c>
      <c r="J2911" t="s">
        <v>1255</v>
      </c>
      <c r="K2911" t="s">
        <v>1255</v>
      </c>
      <c r="L2911" t="s">
        <v>1255</v>
      </c>
      <c r="M2911" t="s">
        <v>1255</v>
      </c>
      <c r="N2911" t="s">
        <v>1255</v>
      </c>
      <c r="O2911" t="s">
        <v>1255</v>
      </c>
      <c r="P2911" t="s">
        <v>1255</v>
      </c>
    </row>
    <row r="2912" spans="1:16">
      <c r="A2912" t="s">
        <v>1255</v>
      </c>
      <c r="B2912" t="s">
        <v>1255</v>
      </c>
      <c r="C2912" t="s">
        <v>13981</v>
      </c>
      <c r="D2912" t="s">
        <v>13982</v>
      </c>
      <c r="E2912" t="s">
        <v>9737</v>
      </c>
      <c r="F2912" t="s">
        <v>1255</v>
      </c>
      <c r="G2912" t="s">
        <v>1255</v>
      </c>
      <c r="H2912" t="s">
        <v>13232</v>
      </c>
      <c r="I2912" t="s">
        <v>1255</v>
      </c>
      <c r="J2912" t="s">
        <v>1255</v>
      </c>
      <c r="K2912" t="s">
        <v>1255</v>
      </c>
      <c r="L2912" t="s">
        <v>1255</v>
      </c>
      <c r="M2912" t="s">
        <v>1255</v>
      </c>
      <c r="N2912" t="s">
        <v>1255</v>
      </c>
      <c r="O2912" t="s">
        <v>1255</v>
      </c>
      <c r="P2912" t="s">
        <v>1255</v>
      </c>
    </row>
    <row r="2913" spans="1:16">
      <c r="A2913" t="s">
        <v>1255</v>
      </c>
      <c r="B2913" t="s">
        <v>1255</v>
      </c>
      <c r="C2913" t="s">
        <v>13983</v>
      </c>
      <c r="D2913" t="s">
        <v>13984</v>
      </c>
      <c r="E2913" t="s">
        <v>9782</v>
      </c>
      <c r="F2913" t="s">
        <v>1255</v>
      </c>
      <c r="G2913" t="s">
        <v>1255</v>
      </c>
      <c r="H2913" t="s">
        <v>7609</v>
      </c>
      <c r="I2913" t="s">
        <v>1255</v>
      </c>
      <c r="J2913" t="s">
        <v>1255</v>
      </c>
      <c r="K2913" t="s">
        <v>1255</v>
      </c>
      <c r="L2913" t="s">
        <v>1255</v>
      </c>
      <c r="M2913" t="s">
        <v>1255</v>
      </c>
      <c r="N2913" t="s">
        <v>1255</v>
      </c>
      <c r="O2913" t="s">
        <v>1255</v>
      </c>
      <c r="P2913" t="s">
        <v>1255</v>
      </c>
    </row>
    <row r="2914" spans="1:16">
      <c r="A2914" t="s">
        <v>1255</v>
      </c>
      <c r="B2914" t="s">
        <v>1255</v>
      </c>
      <c r="C2914" t="s">
        <v>13983</v>
      </c>
      <c r="D2914" t="s">
        <v>13985</v>
      </c>
      <c r="E2914" t="s">
        <v>9782</v>
      </c>
      <c r="F2914" t="s">
        <v>1255</v>
      </c>
      <c r="G2914" t="s">
        <v>1255</v>
      </c>
      <c r="H2914" t="s">
        <v>7609</v>
      </c>
      <c r="I2914" t="s">
        <v>1255</v>
      </c>
      <c r="J2914" t="s">
        <v>1255</v>
      </c>
      <c r="K2914" t="s">
        <v>1255</v>
      </c>
      <c r="L2914" t="s">
        <v>1255</v>
      </c>
      <c r="M2914" t="s">
        <v>1255</v>
      </c>
      <c r="N2914" t="s">
        <v>1255</v>
      </c>
      <c r="O2914" t="s">
        <v>1255</v>
      </c>
      <c r="P2914" t="s">
        <v>1255</v>
      </c>
    </row>
    <row r="2915" spans="1:16">
      <c r="A2915" t="s">
        <v>1255</v>
      </c>
      <c r="B2915" t="s">
        <v>1255</v>
      </c>
      <c r="C2915" t="s">
        <v>13986</v>
      </c>
      <c r="D2915" t="s">
        <v>13987</v>
      </c>
      <c r="E2915" t="s">
        <v>9646</v>
      </c>
      <c r="F2915" t="s">
        <v>9753</v>
      </c>
      <c r="G2915" t="s">
        <v>1255</v>
      </c>
      <c r="H2915" t="s">
        <v>13414</v>
      </c>
      <c r="I2915" t="s">
        <v>1255</v>
      </c>
      <c r="J2915" t="s">
        <v>1255</v>
      </c>
      <c r="K2915" t="s">
        <v>1255</v>
      </c>
      <c r="L2915" t="s">
        <v>1255</v>
      </c>
      <c r="M2915" t="s">
        <v>1255</v>
      </c>
      <c r="N2915" t="s">
        <v>1255</v>
      </c>
      <c r="O2915" t="s">
        <v>1255</v>
      </c>
      <c r="P2915" t="s">
        <v>1255</v>
      </c>
    </row>
    <row r="2916" spans="1:16">
      <c r="A2916" t="s">
        <v>1255</v>
      </c>
      <c r="B2916" t="s">
        <v>1255</v>
      </c>
      <c r="C2916" t="s">
        <v>13986</v>
      </c>
      <c r="D2916" t="s">
        <v>13988</v>
      </c>
      <c r="E2916" t="s">
        <v>9998</v>
      </c>
      <c r="F2916" t="s">
        <v>1255</v>
      </c>
      <c r="G2916" t="s">
        <v>1255</v>
      </c>
      <c r="H2916" t="s">
        <v>13232</v>
      </c>
      <c r="I2916" t="s">
        <v>1255</v>
      </c>
      <c r="J2916" t="s">
        <v>1255</v>
      </c>
      <c r="K2916" t="s">
        <v>1255</v>
      </c>
      <c r="L2916" t="s">
        <v>1255</v>
      </c>
      <c r="M2916" t="s">
        <v>1255</v>
      </c>
      <c r="N2916" t="s">
        <v>1255</v>
      </c>
      <c r="O2916" t="s">
        <v>1255</v>
      </c>
      <c r="P2916" t="s">
        <v>1255</v>
      </c>
    </row>
    <row r="2917" spans="1:16">
      <c r="A2917" t="s">
        <v>1255</v>
      </c>
      <c r="B2917" t="s">
        <v>1255</v>
      </c>
      <c r="C2917" t="s">
        <v>13986</v>
      </c>
      <c r="D2917" t="s">
        <v>13989</v>
      </c>
      <c r="E2917" t="s">
        <v>9646</v>
      </c>
      <c r="F2917" t="s">
        <v>13990</v>
      </c>
      <c r="G2917" t="s">
        <v>1255</v>
      </c>
      <c r="H2917" t="s">
        <v>13230</v>
      </c>
      <c r="I2917" t="s">
        <v>1255</v>
      </c>
      <c r="J2917" t="s">
        <v>1255</v>
      </c>
      <c r="K2917" t="s">
        <v>1255</v>
      </c>
      <c r="L2917" t="s">
        <v>1255</v>
      </c>
      <c r="M2917" t="s">
        <v>1255</v>
      </c>
      <c r="N2917" t="s">
        <v>1255</v>
      </c>
      <c r="O2917" t="s">
        <v>1255</v>
      </c>
      <c r="P2917" t="s">
        <v>1255</v>
      </c>
    </row>
    <row r="2918" spans="1:16">
      <c r="A2918" t="s">
        <v>1255</v>
      </c>
      <c r="B2918" t="s">
        <v>1255</v>
      </c>
      <c r="C2918" t="s">
        <v>13986</v>
      </c>
      <c r="D2918" t="s">
        <v>13991</v>
      </c>
      <c r="E2918" t="s">
        <v>9646</v>
      </c>
      <c r="F2918" t="s">
        <v>13043</v>
      </c>
      <c r="G2918" t="s">
        <v>1255</v>
      </c>
      <c r="H2918" t="s">
        <v>13227</v>
      </c>
      <c r="I2918" t="s">
        <v>1255</v>
      </c>
      <c r="J2918" t="s">
        <v>1255</v>
      </c>
      <c r="K2918" t="s">
        <v>1255</v>
      </c>
      <c r="L2918" t="s">
        <v>1255</v>
      </c>
      <c r="M2918" t="s">
        <v>1255</v>
      </c>
      <c r="N2918" t="s">
        <v>1255</v>
      </c>
      <c r="O2918" t="s">
        <v>1255</v>
      </c>
      <c r="P2918" t="s">
        <v>1255</v>
      </c>
    </row>
    <row r="2919" spans="1:16">
      <c r="A2919" t="s">
        <v>1255</v>
      </c>
      <c r="B2919" t="s">
        <v>1255</v>
      </c>
      <c r="C2919" t="s">
        <v>13986</v>
      </c>
      <c r="D2919" t="s">
        <v>13992</v>
      </c>
      <c r="E2919" t="s">
        <v>13993</v>
      </c>
      <c r="F2919" t="s">
        <v>9646</v>
      </c>
      <c r="G2919" t="s">
        <v>1255</v>
      </c>
      <c r="H2919" t="s">
        <v>13232</v>
      </c>
      <c r="I2919" t="s">
        <v>1255</v>
      </c>
      <c r="J2919" t="s">
        <v>1255</v>
      </c>
      <c r="K2919" t="s">
        <v>1255</v>
      </c>
      <c r="L2919" t="s">
        <v>1255</v>
      </c>
      <c r="M2919" t="s">
        <v>1255</v>
      </c>
      <c r="N2919" t="s">
        <v>1255</v>
      </c>
      <c r="O2919" t="s">
        <v>1255</v>
      </c>
      <c r="P2919" t="s">
        <v>1255</v>
      </c>
    </row>
    <row r="2920" spans="1:16">
      <c r="A2920" t="s">
        <v>1255</v>
      </c>
      <c r="B2920" t="s">
        <v>1255</v>
      </c>
      <c r="C2920" t="s">
        <v>13986</v>
      </c>
      <c r="D2920" t="s">
        <v>13994</v>
      </c>
      <c r="E2920" t="s">
        <v>9700</v>
      </c>
      <c r="F2920" t="s">
        <v>1255</v>
      </c>
      <c r="G2920" t="s">
        <v>1255</v>
      </c>
      <c r="H2920" t="s">
        <v>13232</v>
      </c>
      <c r="I2920" t="s">
        <v>1255</v>
      </c>
      <c r="J2920" t="s">
        <v>1255</v>
      </c>
      <c r="K2920" t="s">
        <v>1255</v>
      </c>
      <c r="L2920" t="s">
        <v>1255</v>
      </c>
      <c r="M2920" t="s">
        <v>1255</v>
      </c>
      <c r="N2920" t="s">
        <v>1255</v>
      </c>
      <c r="O2920" t="s">
        <v>1255</v>
      </c>
      <c r="P2920" t="s">
        <v>1255</v>
      </c>
    </row>
    <row r="2921" spans="1:16">
      <c r="A2921" t="s">
        <v>1255</v>
      </c>
      <c r="B2921" t="s">
        <v>1255</v>
      </c>
      <c r="C2921" t="s">
        <v>13995</v>
      </c>
      <c r="D2921" t="s">
        <v>13996</v>
      </c>
      <c r="E2921" t="s">
        <v>9684</v>
      </c>
      <c r="F2921" t="s">
        <v>9646</v>
      </c>
      <c r="G2921" t="s">
        <v>1255</v>
      </c>
      <c r="H2921" t="s">
        <v>13232</v>
      </c>
      <c r="I2921" t="s">
        <v>1255</v>
      </c>
      <c r="J2921" t="s">
        <v>1255</v>
      </c>
      <c r="K2921" t="s">
        <v>1255</v>
      </c>
      <c r="L2921" t="s">
        <v>1255</v>
      </c>
      <c r="M2921" t="s">
        <v>1255</v>
      </c>
      <c r="N2921" t="s">
        <v>1255</v>
      </c>
      <c r="O2921" t="s">
        <v>1255</v>
      </c>
      <c r="P2921" t="s">
        <v>1255</v>
      </c>
    </row>
    <row r="2922" spans="1:16">
      <c r="A2922" t="s">
        <v>1255</v>
      </c>
      <c r="B2922" t="s">
        <v>1255</v>
      </c>
      <c r="C2922" t="s">
        <v>13995</v>
      </c>
      <c r="D2922" t="s">
        <v>13997</v>
      </c>
      <c r="E2922" t="s">
        <v>9874</v>
      </c>
      <c r="F2922" t="s">
        <v>9646</v>
      </c>
      <c r="G2922" t="s">
        <v>1255</v>
      </c>
      <c r="H2922" t="s">
        <v>13232</v>
      </c>
      <c r="I2922" t="s">
        <v>1255</v>
      </c>
      <c r="J2922" t="s">
        <v>1255</v>
      </c>
      <c r="K2922" t="s">
        <v>1255</v>
      </c>
      <c r="L2922" t="s">
        <v>1255</v>
      </c>
      <c r="M2922" t="s">
        <v>1255</v>
      </c>
      <c r="N2922" t="s">
        <v>1255</v>
      </c>
      <c r="O2922" t="s">
        <v>1255</v>
      </c>
      <c r="P2922" t="s">
        <v>1255</v>
      </c>
    </row>
    <row r="2923" spans="1:16">
      <c r="A2923" t="s">
        <v>1255</v>
      </c>
      <c r="B2923" t="s">
        <v>1255</v>
      </c>
      <c r="C2923" t="s">
        <v>13995</v>
      </c>
      <c r="D2923" t="s">
        <v>13998</v>
      </c>
      <c r="E2923" t="s">
        <v>9782</v>
      </c>
      <c r="F2923" t="s">
        <v>1255</v>
      </c>
      <c r="G2923" t="s">
        <v>1255</v>
      </c>
      <c r="H2923" t="s">
        <v>13232</v>
      </c>
      <c r="I2923" t="s">
        <v>1255</v>
      </c>
      <c r="J2923" t="s">
        <v>1255</v>
      </c>
      <c r="K2923" t="s">
        <v>1255</v>
      </c>
      <c r="L2923" t="s">
        <v>1255</v>
      </c>
      <c r="M2923" t="s">
        <v>1255</v>
      </c>
      <c r="N2923" t="s">
        <v>1255</v>
      </c>
      <c r="O2923" t="s">
        <v>1255</v>
      </c>
      <c r="P2923" t="s">
        <v>1255</v>
      </c>
    </row>
    <row r="2924" spans="1:16">
      <c r="A2924" t="s">
        <v>1255</v>
      </c>
      <c r="B2924" t="s">
        <v>1255</v>
      </c>
      <c r="C2924" t="s">
        <v>13995</v>
      </c>
      <c r="D2924" t="s">
        <v>13999</v>
      </c>
      <c r="E2924" t="s">
        <v>10019</v>
      </c>
      <c r="F2924" t="s">
        <v>1255</v>
      </c>
      <c r="G2924" t="s">
        <v>1255</v>
      </c>
      <c r="H2924" t="s">
        <v>13232</v>
      </c>
      <c r="I2924" t="s">
        <v>1255</v>
      </c>
      <c r="J2924" t="s">
        <v>1255</v>
      </c>
      <c r="K2924" t="s">
        <v>1255</v>
      </c>
      <c r="L2924" t="s">
        <v>1255</v>
      </c>
      <c r="M2924" t="s">
        <v>1255</v>
      </c>
      <c r="N2924" t="s">
        <v>1255</v>
      </c>
      <c r="O2924" t="s">
        <v>1255</v>
      </c>
      <c r="P2924" t="s">
        <v>1255</v>
      </c>
    </row>
    <row r="2925" spans="1:16">
      <c r="A2925" t="s">
        <v>1255</v>
      </c>
      <c r="B2925" t="s">
        <v>1255</v>
      </c>
      <c r="C2925" t="s">
        <v>13995</v>
      </c>
      <c r="D2925" t="s">
        <v>14000</v>
      </c>
      <c r="E2925" t="s">
        <v>10003</v>
      </c>
      <c r="F2925" t="s">
        <v>1255</v>
      </c>
      <c r="G2925" t="s">
        <v>1255</v>
      </c>
      <c r="H2925" t="s">
        <v>7609</v>
      </c>
      <c r="I2925" t="s">
        <v>1255</v>
      </c>
      <c r="J2925" t="s">
        <v>1255</v>
      </c>
      <c r="K2925" t="s">
        <v>1255</v>
      </c>
      <c r="L2925" t="s">
        <v>1255</v>
      </c>
      <c r="M2925" t="s">
        <v>1255</v>
      </c>
      <c r="N2925" t="s">
        <v>1255</v>
      </c>
      <c r="O2925" t="s">
        <v>1255</v>
      </c>
      <c r="P2925" t="s">
        <v>1255</v>
      </c>
    </row>
    <row r="2926" spans="1:16">
      <c r="A2926" t="s">
        <v>1255</v>
      </c>
      <c r="B2926" t="s">
        <v>1255</v>
      </c>
      <c r="C2926" t="s">
        <v>13995</v>
      </c>
      <c r="D2926" t="s">
        <v>14001</v>
      </c>
      <c r="E2926" t="s">
        <v>10003</v>
      </c>
      <c r="F2926" t="s">
        <v>1255</v>
      </c>
      <c r="G2926" t="s">
        <v>1255</v>
      </c>
      <c r="H2926" t="s">
        <v>7609</v>
      </c>
      <c r="I2926" t="s">
        <v>1255</v>
      </c>
      <c r="J2926" t="s">
        <v>1255</v>
      </c>
      <c r="K2926" t="s">
        <v>1255</v>
      </c>
      <c r="L2926" t="s">
        <v>1255</v>
      </c>
      <c r="M2926" t="s">
        <v>1255</v>
      </c>
      <c r="N2926" t="s">
        <v>1255</v>
      </c>
      <c r="O2926" t="s">
        <v>1255</v>
      </c>
      <c r="P2926" t="s">
        <v>1255</v>
      </c>
    </row>
    <row r="2927" spans="1:16">
      <c r="A2927" t="s">
        <v>1255</v>
      </c>
      <c r="B2927" t="s">
        <v>1255</v>
      </c>
      <c r="C2927" t="s">
        <v>13995</v>
      </c>
      <c r="D2927" t="s">
        <v>14002</v>
      </c>
      <c r="E2927" t="s">
        <v>12201</v>
      </c>
      <c r="F2927" t="s">
        <v>9646</v>
      </c>
      <c r="G2927" t="s">
        <v>1255</v>
      </c>
      <c r="H2927" t="s">
        <v>7609</v>
      </c>
      <c r="I2927" t="s">
        <v>1255</v>
      </c>
      <c r="J2927" t="s">
        <v>1255</v>
      </c>
      <c r="K2927" t="s">
        <v>1255</v>
      </c>
      <c r="L2927" t="s">
        <v>1255</v>
      </c>
      <c r="M2927" t="s">
        <v>1255</v>
      </c>
      <c r="N2927" t="s">
        <v>1255</v>
      </c>
      <c r="O2927" t="s">
        <v>1255</v>
      </c>
      <c r="P2927" t="s">
        <v>1255</v>
      </c>
    </row>
    <row r="2928" spans="1:16">
      <c r="A2928" t="s">
        <v>1255</v>
      </c>
      <c r="B2928" t="s">
        <v>1255</v>
      </c>
      <c r="C2928" t="s">
        <v>13995</v>
      </c>
      <c r="D2928" t="s">
        <v>14003</v>
      </c>
      <c r="E2928" t="s">
        <v>9646</v>
      </c>
      <c r="F2928" t="s">
        <v>12627</v>
      </c>
      <c r="G2928" t="s">
        <v>1255</v>
      </c>
      <c r="H2928" t="s">
        <v>13221</v>
      </c>
      <c r="I2928" t="s">
        <v>1255</v>
      </c>
      <c r="J2928" t="s">
        <v>1255</v>
      </c>
      <c r="K2928" t="s">
        <v>1255</v>
      </c>
      <c r="L2928" t="s">
        <v>1255</v>
      </c>
      <c r="M2928" t="s">
        <v>1255</v>
      </c>
      <c r="N2928" t="s">
        <v>1255</v>
      </c>
      <c r="O2928" t="s">
        <v>1255</v>
      </c>
      <c r="P2928" t="s">
        <v>1255</v>
      </c>
    </row>
    <row r="2929" spans="1:16">
      <c r="A2929" t="s">
        <v>1255</v>
      </c>
      <c r="B2929" t="s">
        <v>1255</v>
      </c>
      <c r="C2929" t="s">
        <v>13995</v>
      </c>
      <c r="D2929" t="s">
        <v>14004</v>
      </c>
      <c r="E2929" t="s">
        <v>9686</v>
      </c>
      <c r="F2929" t="s">
        <v>9646</v>
      </c>
      <c r="G2929" t="s">
        <v>1255</v>
      </c>
      <c r="H2929" t="s">
        <v>13232</v>
      </c>
      <c r="I2929" t="s">
        <v>1255</v>
      </c>
      <c r="J2929" t="s">
        <v>1255</v>
      </c>
      <c r="K2929" t="s">
        <v>1255</v>
      </c>
      <c r="L2929" t="s">
        <v>1255</v>
      </c>
      <c r="M2929" t="s">
        <v>1255</v>
      </c>
      <c r="N2929" t="s">
        <v>1255</v>
      </c>
      <c r="O2929" t="s">
        <v>1255</v>
      </c>
      <c r="P2929" t="s">
        <v>1255</v>
      </c>
    </row>
    <row r="2930" spans="1:16">
      <c r="A2930" t="s">
        <v>1255</v>
      </c>
      <c r="B2930" t="s">
        <v>1255</v>
      </c>
      <c r="C2930" t="s">
        <v>14005</v>
      </c>
      <c r="D2930" t="s">
        <v>14006</v>
      </c>
      <c r="E2930" t="s">
        <v>9680</v>
      </c>
      <c r="F2930" t="s">
        <v>9646</v>
      </c>
      <c r="G2930" t="s">
        <v>1255</v>
      </c>
      <c r="H2930" t="s">
        <v>13232</v>
      </c>
      <c r="I2930" t="s">
        <v>1255</v>
      </c>
      <c r="J2930" t="s">
        <v>1255</v>
      </c>
      <c r="K2930" t="s">
        <v>1255</v>
      </c>
      <c r="L2930" t="s">
        <v>1255</v>
      </c>
      <c r="M2930" t="s">
        <v>1255</v>
      </c>
      <c r="N2930" t="s">
        <v>1255</v>
      </c>
      <c r="O2930" t="s">
        <v>1255</v>
      </c>
      <c r="P2930" t="s">
        <v>1255</v>
      </c>
    </row>
    <row r="2931" spans="1:16">
      <c r="A2931" t="s">
        <v>1255</v>
      </c>
      <c r="B2931" t="s">
        <v>1255</v>
      </c>
      <c r="C2931" t="s">
        <v>14005</v>
      </c>
      <c r="D2931" t="s">
        <v>14007</v>
      </c>
      <c r="E2931" t="s">
        <v>9680</v>
      </c>
      <c r="F2931" t="s">
        <v>1255</v>
      </c>
      <c r="G2931" t="s">
        <v>1255</v>
      </c>
      <c r="H2931" t="s">
        <v>13232</v>
      </c>
      <c r="I2931" t="s">
        <v>1255</v>
      </c>
      <c r="J2931" t="s">
        <v>1255</v>
      </c>
      <c r="K2931" t="s">
        <v>1255</v>
      </c>
      <c r="L2931" t="s">
        <v>1255</v>
      </c>
      <c r="M2931" t="s">
        <v>1255</v>
      </c>
      <c r="N2931" t="s">
        <v>1255</v>
      </c>
      <c r="O2931" t="s">
        <v>1255</v>
      </c>
      <c r="P2931" t="s">
        <v>1255</v>
      </c>
    </row>
    <row r="2932" spans="1:16">
      <c r="A2932" t="s">
        <v>1255</v>
      </c>
      <c r="B2932" t="s">
        <v>1255</v>
      </c>
      <c r="C2932" t="s">
        <v>14005</v>
      </c>
      <c r="D2932" t="s">
        <v>14008</v>
      </c>
      <c r="E2932" t="s">
        <v>9730</v>
      </c>
      <c r="F2932" t="s">
        <v>1255</v>
      </c>
      <c r="G2932" t="s">
        <v>1255</v>
      </c>
      <c r="H2932" t="s">
        <v>13232</v>
      </c>
      <c r="I2932" t="s">
        <v>1255</v>
      </c>
      <c r="J2932" t="s">
        <v>1255</v>
      </c>
      <c r="K2932" t="s">
        <v>1255</v>
      </c>
      <c r="L2932" t="s">
        <v>1255</v>
      </c>
      <c r="M2932" t="s">
        <v>1255</v>
      </c>
      <c r="N2932" t="s">
        <v>1255</v>
      </c>
      <c r="O2932" t="s">
        <v>1255</v>
      </c>
      <c r="P2932" t="s">
        <v>1255</v>
      </c>
    </row>
    <row r="2933" spans="1:16">
      <c r="A2933" t="s">
        <v>1255</v>
      </c>
      <c r="B2933" t="s">
        <v>1255</v>
      </c>
      <c r="C2933" t="s">
        <v>14009</v>
      </c>
      <c r="D2933" t="s">
        <v>14010</v>
      </c>
      <c r="E2933" t="s">
        <v>9680</v>
      </c>
      <c r="F2933" t="s">
        <v>1255</v>
      </c>
      <c r="G2933" t="s">
        <v>1255</v>
      </c>
      <c r="H2933" t="s">
        <v>13232</v>
      </c>
      <c r="I2933" t="s">
        <v>1255</v>
      </c>
      <c r="J2933" t="s">
        <v>1255</v>
      </c>
      <c r="K2933" t="s">
        <v>1255</v>
      </c>
      <c r="L2933" t="s">
        <v>1255</v>
      </c>
      <c r="M2933" t="s">
        <v>1255</v>
      </c>
      <c r="N2933" t="s">
        <v>1255</v>
      </c>
      <c r="O2933" t="s">
        <v>1255</v>
      </c>
      <c r="P2933" t="s">
        <v>1255</v>
      </c>
    </row>
    <row r="2934" spans="1:16">
      <c r="A2934" t="s">
        <v>1255</v>
      </c>
      <c r="B2934" t="s">
        <v>1255</v>
      </c>
      <c r="C2934" t="s">
        <v>14009</v>
      </c>
      <c r="D2934" t="s">
        <v>14011</v>
      </c>
      <c r="E2934" t="s">
        <v>11480</v>
      </c>
      <c r="F2934" t="s">
        <v>9646</v>
      </c>
      <c r="G2934" t="s">
        <v>1255</v>
      </c>
      <c r="H2934" t="s">
        <v>13232</v>
      </c>
      <c r="I2934" t="s">
        <v>1255</v>
      </c>
      <c r="J2934" t="s">
        <v>1255</v>
      </c>
      <c r="K2934" t="s">
        <v>1255</v>
      </c>
      <c r="L2934" t="s">
        <v>1255</v>
      </c>
      <c r="M2934" t="s">
        <v>1255</v>
      </c>
      <c r="N2934" t="s">
        <v>1255</v>
      </c>
      <c r="O2934" t="s">
        <v>1255</v>
      </c>
      <c r="P2934" t="s">
        <v>1255</v>
      </c>
    </row>
    <row r="2935" spans="1:16">
      <c r="A2935" t="s">
        <v>1255</v>
      </c>
      <c r="B2935" t="s">
        <v>1255</v>
      </c>
      <c r="C2935" t="s">
        <v>14009</v>
      </c>
      <c r="D2935" t="s">
        <v>14012</v>
      </c>
      <c r="E2935" t="s">
        <v>12696</v>
      </c>
      <c r="F2935" t="s">
        <v>1255</v>
      </c>
      <c r="G2935" t="s">
        <v>1255</v>
      </c>
      <c r="H2935" t="s">
        <v>13232</v>
      </c>
      <c r="I2935" t="s">
        <v>1255</v>
      </c>
      <c r="J2935" t="s">
        <v>1255</v>
      </c>
      <c r="K2935" t="s">
        <v>1255</v>
      </c>
      <c r="L2935" t="s">
        <v>1255</v>
      </c>
      <c r="M2935" t="s">
        <v>1255</v>
      </c>
      <c r="N2935" t="s">
        <v>1255</v>
      </c>
      <c r="O2935" t="s">
        <v>1255</v>
      </c>
      <c r="P2935" t="s">
        <v>1255</v>
      </c>
    </row>
    <row r="2936" spans="1:16">
      <c r="A2936" t="s">
        <v>1255</v>
      </c>
      <c r="B2936" t="s">
        <v>1255</v>
      </c>
      <c r="C2936" t="s">
        <v>14013</v>
      </c>
      <c r="D2936" t="s">
        <v>14014</v>
      </c>
      <c r="E2936" t="s">
        <v>9646</v>
      </c>
      <c r="F2936" t="s">
        <v>9940</v>
      </c>
      <c r="G2936" t="s">
        <v>1255</v>
      </c>
      <c r="H2936" t="s">
        <v>13414</v>
      </c>
      <c r="I2936" t="s">
        <v>1255</v>
      </c>
      <c r="J2936" t="s">
        <v>1255</v>
      </c>
      <c r="K2936" t="s">
        <v>1255</v>
      </c>
      <c r="L2936" t="s">
        <v>1255</v>
      </c>
      <c r="M2936" t="s">
        <v>1255</v>
      </c>
      <c r="N2936" t="s">
        <v>1255</v>
      </c>
      <c r="O2936" t="s">
        <v>1255</v>
      </c>
      <c r="P2936" t="s">
        <v>1255</v>
      </c>
    </row>
    <row r="2937" spans="1:16">
      <c r="A2937" t="s">
        <v>1255</v>
      </c>
      <c r="B2937" t="s">
        <v>1255</v>
      </c>
      <c r="C2937" t="s">
        <v>14013</v>
      </c>
      <c r="D2937" t="s">
        <v>14015</v>
      </c>
      <c r="E2937" t="s">
        <v>9646</v>
      </c>
      <c r="F2937" t="s">
        <v>9753</v>
      </c>
      <c r="G2937" t="s">
        <v>14016</v>
      </c>
      <c r="H2937" t="s">
        <v>13414</v>
      </c>
      <c r="I2937" t="s">
        <v>1255</v>
      </c>
      <c r="J2937" t="s">
        <v>1255</v>
      </c>
      <c r="K2937" t="s">
        <v>1255</v>
      </c>
      <c r="L2937" t="s">
        <v>1255</v>
      </c>
      <c r="M2937" t="s">
        <v>1255</v>
      </c>
      <c r="N2937" t="s">
        <v>1255</v>
      </c>
      <c r="O2937" t="s">
        <v>1255</v>
      </c>
      <c r="P2937" t="s">
        <v>1255</v>
      </c>
    </row>
    <row r="2938" spans="1:16">
      <c r="A2938" t="s">
        <v>1255</v>
      </c>
      <c r="B2938" t="s">
        <v>1255</v>
      </c>
      <c r="C2938" t="s">
        <v>14013</v>
      </c>
      <c r="D2938" t="s">
        <v>14017</v>
      </c>
      <c r="E2938" t="s">
        <v>9646</v>
      </c>
      <c r="F2938" t="s">
        <v>9753</v>
      </c>
      <c r="G2938" t="s">
        <v>1255</v>
      </c>
      <c r="H2938" t="s">
        <v>13414</v>
      </c>
      <c r="I2938" t="s">
        <v>1255</v>
      </c>
      <c r="J2938" t="s">
        <v>1255</v>
      </c>
      <c r="K2938" t="s">
        <v>1255</v>
      </c>
      <c r="L2938" t="s">
        <v>1255</v>
      </c>
      <c r="M2938" t="s">
        <v>1255</v>
      </c>
      <c r="N2938" t="s">
        <v>1255</v>
      </c>
      <c r="O2938" t="s">
        <v>1255</v>
      </c>
      <c r="P2938" t="s">
        <v>1255</v>
      </c>
    </row>
    <row r="2939" spans="1:16">
      <c r="A2939" t="s">
        <v>1255</v>
      </c>
      <c r="B2939" t="s">
        <v>1255</v>
      </c>
      <c r="C2939" t="s">
        <v>14013</v>
      </c>
      <c r="D2939" t="s">
        <v>14018</v>
      </c>
      <c r="E2939" t="s">
        <v>9737</v>
      </c>
      <c r="F2939" t="s">
        <v>1255</v>
      </c>
      <c r="G2939" t="s">
        <v>1255</v>
      </c>
      <c r="H2939" t="s">
        <v>7609</v>
      </c>
      <c r="I2939" t="s">
        <v>1255</v>
      </c>
      <c r="J2939" t="s">
        <v>1255</v>
      </c>
      <c r="K2939" t="s">
        <v>1255</v>
      </c>
      <c r="L2939" t="s">
        <v>1255</v>
      </c>
      <c r="M2939" t="s">
        <v>1255</v>
      </c>
      <c r="N2939" t="s">
        <v>1255</v>
      </c>
      <c r="O2939" t="s">
        <v>1255</v>
      </c>
      <c r="P2939" t="s">
        <v>1255</v>
      </c>
    </row>
    <row r="2940" spans="1:16">
      <c r="A2940" t="s">
        <v>1255</v>
      </c>
      <c r="B2940" t="s">
        <v>1255</v>
      </c>
      <c r="C2940" t="s">
        <v>14013</v>
      </c>
      <c r="D2940" t="s">
        <v>14019</v>
      </c>
      <c r="E2940" t="s">
        <v>13032</v>
      </c>
      <c r="F2940" t="s">
        <v>1255</v>
      </c>
      <c r="G2940" t="s">
        <v>1255</v>
      </c>
      <c r="H2940" t="s">
        <v>13232</v>
      </c>
      <c r="I2940" t="s">
        <v>1255</v>
      </c>
      <c r="J2940" t="s">
        <v>1255</v>
      </c>
      <c r="K2940" t="s">
        <v>1255</v>
      </c>
      <c r="L2940" t="s">
        <v>1255</v>
      </c>
      <c r="M2940" t="s">
        <v>1255</v>
      </c>
      <c r="N2940" t="s">
        <v>1255</v>
      </c>
      <c r="O2940" t="s">
        <v>1255</v>
      </c>
      <c r="P2940" t="s">
        <v>1255</v>
      </c>
    </row>
    <row r="2941" spans="1:16">
      <c r="A2941" t="s">
        <v>1255</v>
      </c>
      <c r="B2941" t="s">
        <v>1255</v>
      </c>
      <c r="C2941" t="s">
        <v>14013</v>
      </c>
      <c r="D2941" t="s">
        <v>14020</v>
      </c>
      <c r="E2941" t="s">
        <v>9797</v>
      </c>
      <c r="F2941" t="s">
        <v>1255</v>
      </c>
      <c r="G2941" t="s">
        <v>1255</v>
      </c>
      <c r="H2941" t="s">
        <v>13232</v>
      </c>
      <c r="I2941" t="s">
        <v>1255</v>
      </c>
      <c r="J2941" t="s">
        <v>1255</v>
      </c>
      <c r="K2941" t="s">
        <v>1255</v>
      </c>
      <c r="L2941" t="s">
        <v>1255</v>
      </c>
      <c r="M2941" t="s">
        <v>1255</v>
      </c>
      <c r="N2941" t="s">
        <v>1255</v>
      </c>
      <c r="O2941" t="s">
        <v>1255</v>
      </c>
      <c r="P2941" t="s">
        <v>1255</v>
      </c>
    </row>
    <row r="2942" spans="1:16">
      <c r="A2942" t="s">
        <v>1255</v>
      </c>
      <c r="B2942" t="s">
        <v>1255</v>
      </c>
      <c r="C2942" t="s">
        <v>14013</v>
      </c>
      <c r="D2942" t="s">
        <v>14021</v>
      </c>
      <c r="E2942" t="s">
        <v>10003</v>
      </c>
      <c r="F2942" t="s">
        <v>1255</v>
      </c>
      <c r="G2942" t="s">
        <v>1255</v>
      </c>
      <c r="H2942" t="s">
        <v>13232</v>
      </c>
      <c r="I2942" t="s">
        <v>1255</v>
      </c>
      <c r="J2942" t="s">
        <v>1255</v>
      </c>
      <c r="K2942" t="s">
        <v>1255</v>
      </c>
      <c r="L2942" t="s">
        <v>1255</v>
      </c>
      <c r="M2942" t="s">
        <v>1255</v>
      </c>
      <c r="N2942" t="s">
        <v>1255</v>
      </c>
      <c r="O2942" t="s">
        <v>1255</v>
      </c>
      <c r="P2942" t="s">
        <v>1255</v>
      </c>
    </row>
    <row r="2943" spans="1:16">
      <c r="A2943" t="s">
        <v>1255</v>
      </c>
      <c r="B2943" t="s">
        <v>1255</v>
      </c>
      <c r="C2943" t="s">
        <v>14013</v>
      </c>
      <c r="D2943" t="s">
        <v>14022</v>
      </c>
      <c r="E2943" t="s">
        <v>11910</v>
      </c>
      <c r="F2943" t="s">
        <v>1255</v>
      </c>
      <c r="G2943" t="s">
        <v>1255</v>
      </c>
      <c r="H2943" t="s">
        <v>13232</v>
      </c>
      <c r="I2943" t="s">
        <v>1255</v>
      </c>
      <c r="J2943" t="s">
        <v>1255</v>
      </c>
      <c r="K2943" t="s">
        <v>1255</v>
      </c>
      <c r="L2943" t="s">
        <v>1255</v>
      </c>
      <c r="M2943" t="s">
        <v>1255</v>
      </c>
      <c r="N2943" t="s">
        <v>1255</v>
      </c>
      <c r="O2943" t="s">
        <v>1255</v>
      </c>
      <c r="P2943" t="s">
        <v>1255</v>
      </c>
    </row>
    <row r="2944" spans="1:16">
      <c r="A2944" t="s">
        <v>1255</v>
      </c>
      <c r="B2944" t="s">
        <v>1255</v>
      </c>
      <c r="C2944" t="s">
        <v>14023</v>
      </c>
      <c r="D2944" t="s">
        <v>14024</v>
      </c>
      <c r="E2944" t="s">
        <v>9646</v>
      </c>
      <c r="F2944" t="s">
        <v>10076</v>
      </c>
      <c r="G2944" t="s">
        <v>1255</v>
      </c>
      <c r="H2944" t="s">
        <v>13330</v>
      </c>
      <c r="I2944" t="s">
        <v>1255</v>
      </c>
      <c r="J2944" t="s">
        <v>1255</v>
      </c>
      <c r="K2944" t="s">
        <v>1255</v>
      </c>
      <c r="L2944" t="s">
        <v>1255</v>
      </c>
      <c r="M2944" t="s">
        <v>1255</v>
      </c>
      <c r="N2944" t="s">
        <v>1255</v>
      </c>
      <c r="O2944" t="s">
        <v>1255</v>
      </c>
      <c r="P2944" t="s">
        <v>1255</v>
      </c>
    </row>
    <row r="2945" spans="1:16">
      <c r="A2945" t="s">
        <v>1255</v>
      </c>
      <c r="B2945" t="s">
        <v>1255</v>
      </c>
      <c r="C2945" t="s">
        <v>14023</v>
      </c>
      <c r="D2945" t="s">
        <v>14025</v>
      </c>
      <c r="E2945" t="s">
        <v>9646</v>
      </c>
      <c r="F2945" t="s">
        <v>10078</v>
      </c>
      <c r="G2945" t="s">
        <v>1255</v>
      </c>
      <c r="H2945" t="s">
        <v>13328</v>
      </c>
      <c r="I2945" t="s">
        <v>1255</v>
      </c>
      <c r="J2945" t="s">
        <v>1255</v>
      </c>
      <c r="K2945" t="s">
        <v>1255</v>
      </c>
      <c r="L2945" t="s">
        <v>1255</v>
      </c>
      <c r="M2945" t="s">
        <v>1255</v>
      </c>
      <c r="N2945" t="s">
        <v>1255</v>
      </c>
      <c r="O2945" t="s">
        <v>1255</v>
      </c>
      <c r="P2945" t="s">
        <v>1255</v>
      </c>
    </row>
    <row r="2946" spans="1:16">
      <c r="A2946" t="s">
        <v>1255</v>
      </c>
      <c r="B2946" t="s">
        <v>1255</v>
      </c>
      <c r="C2946" t="s">
        <v>14026</v>
      </c>
      <c r="D2946" t="s">
        <v>14027</v>
      </c>
      <c r="E2946" t="s">
        <v>9680</v>
      </c>
      <c r="F2946" t="s">
        <v>1255</v>
      </c>
      <c r="G2946" t="s">
        <v>1255</v>
      </c>
      <c r="H2946" t="s">
        <v>7609</v>
      </c>
      <c r="I2946" t="s">
        <v>1255</v>
      </c>
      <c r="J2946" t="s">
        <v>1255</v>
      </c>
      <c r="K2946" t="s">
        <v>1255</v>
      </c>
      <c r="L2946" t="s">
        <v>1255</v>
      </c>
      <c r="M2946" t="s">
        <v>1255</v>
      </c>
      <c r="N2946" t="s">
        <v>1255</v>
      </c>
      <c r="O2946" t="s">
        <v>1255</v>
      </c>
      <c r="P2946" t="s">
        <v>1255</v>
      </c>
    </row>
    <row r="2947" spans="1:16">
      <c r="A2947" t="s">
        <v>1255</v>
      </c>
      <c r="B2947" t="s">
        <v>1255</v>
      </c>
      <c r="C2947" t="s">
        <v>14026</v>
      </c>
      <c r="D2947" t="s">
        <v>14028</v>
      </c>
      <c r="E2947" t="s">
        <v>9828</v>
      </c>
      <c r="F2947" t="s">
        <v>1255</v>
      </c>
      <c r="G2947" t="s">
        <v>1255</v>
      </c>
      <c r="H2947" t="s">
        <v>7609</v>
      </c>
      <c r="I2947" t="s">
        <v>1255</v>
      </c>
      <c r="J2947" t="s">
        <v>1255</v>
      </c>
      <c r="K2947" t="s">
        <v>1255</v>
      </c>
      <c r="L2947" t="s">
        <v>1255</v>
      </c>
      <c r="M2947" t="s">
        <v>1255</v>
      </c>
      <c r="N2947" t="s">
        <v>1255</v>
      </c>
      <c r="O2947" t="s">
        <v>1255</v>
      </c>
      <c r="P2947" t="s">
        <v>1255</v>
      </c>
    </row>
    <row r="2948" spans="1:16">
      <c r="A2948" t="s">
        <v>1255</v>
      </c>
      <c r="B2948" t="s">
        <v>1255</v>
      </c>
      <c r="C2948" t="s">
        <v>14029</v>
      </c>
      <c r="D2948" t="s">
        <v>14030</v>
      </c>
      <c r="E2948" t="s">
        <v>13288</v>
      </c>
      <c r="F2948" t="s">
        <v>1255</v>
      </c>
      <c r="G2948" t="s">
        <v>1255</v>
      </c>
      <c r="H2948" t="s">
        <v>13232</v>
      </c>
      <c r="I2948" t="s">
        <v>1255</v>
      </c>
      <c r="J2948" t="s">
        <v>1255</v>
      </c>
      <c r="K2948" t="s">
        <v>1255</v>
      </c>
      <c r="L2948" t="s">
        <v>1255</v>
      </c>
      <c r="M2948" t="s">
        <v>1255</v>
      </c>
      <c r="N2948" t="s">
        <v>1255</v>
      </c>
      <c r="O2948" t="s">
        <v>1255</v>
      </c>
      <c r="P2948" t="s">
        <v>1255</v>
      </c>
    </row>
    <row r="2949" spans="1:16">
      <c r="A2949" t="s">
        <v>1255</v>
      </c>
      <c r="B2949" t="s">
        <v>1255</v>
      </c>
      <c r="C2949" t="s">
        <v>14029</v>
      </c>
      <c r="D2949" t="s">
        <v>14031</v>
      </c>
      <c r="E2949" t="s">
        <v>1255</v>
      </c>
      <c r="F2949" t="s">
        <v>10029</v>
      </c>
      <c r="G2949" t="s">
        <v>1255</v>
      </c>
      <c r="H2949" t="s">
        <v>13414</v>
      </c>
      <c r="I2949" t="s">
        <v>1255</v>
      </c>
      <c r="J2949" t="s">
        <v>1255</v>
      </c>
      <c r="K2949" t="s">
        <v>1255</v>
      </c>
      <c r="L2949" t="s">
        <v>1255</v>
      </c>
      <c r="M2949" t="s">
        <v>1255</v>
      </c>
      <c r="N2949" t="s">
        <v>1255</v>
      </c>
      <c r="O2949" t="s">
        <v>1255</v>
      </c>
      <c r="P2949" t="s">
        <v>1255</v>
      </c>
    </row>
    <row r="2950" spans="1:16">
      <c r="A2950" t="s">
        <v>1255</v>
      </c>
      <c r="B2950" t="s">
        <v>1255</v>
      </c>
      <c r="C2950" t="s">
        <v>14032</v>
      </c>
      <c r="D2950" t="s">
        <v>14033</v>
      </c>
      <c r="E2950" t="s">
        <v>11910</v>
      </c>
      <c r="F2950" t="s">
        <v>1255</v>
      </c>
      <c r="G2950" t="s">
        <v>1255</v>
      </c>
      <c r="H2950" t="s">
        <v>13232</v>
      </c>
      <c r="I2950" t="s">
        <v>1255</v>
      </c>
      <c r="J2950" t="s">
        <v>1255</v>
      </c>
      <c r="K2950" t="s">
        <v>1255</v>
      </c>
      <c r="L2950" t="s">
        <v>1255</v>
      </c>
      <c r="M2950" t="s">
        <v>1255</v>
      </c>
      <c r="N2950" t="s">
        <v>1255</v>
      </c>
      <c r="O2950" t="s">
        <v>1255</v>
      </c>
      <c r="P2950" t="s">
        <v>1255</v>
      </c>
    </row>
    <row r="2951" spans="1:16">
      <c r="A2951" t="s">
        <v>1255</v>
      </c>
      <c r="B2951" t="s">
        <v>1255</v>
      </c>
      <c r="C2951" t="s">
        <v>14032</v>
      </c>
      <c r="D2951" t="s">
        <v>14034</v>
      </c>
      <c r="E2951" t="s">
        <v>10608</v>
      </c>
      <c r="F2951" t="s">
        <v>1255</v>
      </c>
      <c r="G2951" t="s">
        <v>1255</v>
      </c>
      <c r="H2951" t="s">
        <v>13232</v>
      </c>
      <c r="I2951" t="s">
        <v>1255</v>
      </c>
      <c r="J2951" t="s">
        <v>1255</v>
      </c>
      <c r="K2951" t="s">
        <v>1255</v>
      </c>
      <c r="L2951" t="s">
        <v>1255</v>
      </c>
      <c r="M2951" t="s">
        <v>1255</v>
      </c>
      <c r="N2951" t="s">
        <v>1255</v>
      </c>
      <c r="O2951" t="s">
        <v>1255</v>
      </c>
      <c r="P2951" t="s">
        <v>1255</v>
      </c>
    </row>
    <row r="2952" spans="1:16">
      <c r="A2952" t="s">
        <v>1255</v>
      </c>
      <c r="B2952" t="s">
        <v>1255</v>
      </c>
      <c r="C2952" t="s">
        <v>14032</v>
      </c>
      <c r="D2952" t="s">
        <v>14035</v>
      </c>
      <c r="E2952" t="s">
        <v>9646</v>
      </c>
      <c r="F2952" t="s">
        <v>10163</v>
      </c>
      <c r="G2952" t="s">
        <v>1255</v>
      </c>
      <c r="H2952" t="s">
        <v>13414</v>
      </c>
      <c r="I2952" t="s">
        <v>1255</v>
      </c>
      <c r="J2952" t="s">
        <v>1255</v>
      </c>
      <c r="K2952" t="s">
        <v>1255</v>
      </c>
      <c r="L2952" t="s">
        <v>1255</v>
      </c>
      <c r="M2952" t="s">
        <v>1255</v>
      </c>
      <c r="N2952" t="s">
        <v>1255</v>
      </c>
      <c r="O2952" t="s">
        <v>1255</v>
      </c>
      <c r="P2952" t="s">
        <v>1255</v>
      </c>
    </row>
    <row r="2953" spans="1:16">
      <c r="A2953" t="s">
        <v>1255</v>
      </c>
      <c r="B2953" t="s">
        <v>1255</v>
      </c>
      <c r="C2953" t="s">
        <v>14032</v>
      </c>
      <c r="D2953" t="s">
        <v>14036</v>
      </c>
      <c r="E2953" t="s">
        <v>9684</v>
      </c>
      <c r="F2953" t="s">
        <v>9646</v>
      </c>
      <c r="G2953" t="s">
        <v>1255</v>
      </c>
      <c r="H2953" t="s">
        <v>13264</v>
      </c>
      <c r="I2953" t="s">
        <v>1255</v>
      </c>
      <c r="J2953" t="s">
        <v>1255</v>
      </c>
      <c r="K2953" t="s">
        <v>1255</v>
      </c>
      <c r="L2953" t="s">
        <v>1255</v>
      </c>
      <c r="M2953" t="s">
        <v>1255</v>
      </c>
      <c r="N2953" t="s">
        <v>1255</v>
      </c>
      <c r="O2953" t="s">
        <v>1255</v>
      </c>
      <c r="P2953" t="s">
        <v>1255</v>
      </c>
    </row>
    <row r="2954" spans="1:16">
      <c r="A2954" t="s">
        <v>1255</v>
      </c>
      <c r="B2954" t="s">
        <v>1255</v>
      </c>
      <c r="C2954" t="s">
        <v>14032</v>
      </c>
      <c r="D2954" t="s">
        <v>14037</v>
      </c>
      <c r="E2954" t="s">
        <v>13485</v>
      </c>
      <c r="F2954" t="s">
        <v>1255</v>
      </c>
      <c r="G2954" t="s">
        <v>1255</v>
      </c>
      <c r="H2954" t="s">
        <v>13232</v>
      </c>
      <c r="I2954" t="s">
        <v>1255</v>
      </c>
      <c r="J2954" t="s">
        <v>1255</v>
      </c>
      <c r="K2954" t="s">
        <v>1255</v>
      </c>
      <c r="L2954" t="s">
        <v>1255</v>
      </c>
      <c r="M2954" t="s">
        <v>1255</v>
      </c>
      <c r="N2954" t="s">
        <v>1255</v>
      </c>
      <c r="O2954" t="s">
        <v>1255</v>
      </c>
      <c r="P2954" t="s">
        <v>1255</v>
      </c>
    </row>
    <row r="2955" spans="1:16">
      <c r="A2955" t="s">
        <v>1255</v>
      </c>
      <c r="B2955" t="s">
        <v>1255</v>
      </c>
      <c r="C2955" t="s">
        <v>14038</v>
      </c>
      <c r="D2955" t="s">
        <v>14039</v>
      </c>
      <c r="E2955" t="s">
        <v>10003</v>
      </c>
      <c r="F2955" t="s">
        <v>9646</v>
      </c>
      <c r="G2955" t="s">
        <v>1255</v>
      </c>
      <c r="H2955" t="s">
        <v>13232</v>
      </c>
      <c r="I2955" t="s">
        <v>1255</v>
      </c>
      <c r="J2955" t="s">
        <v>1255</v>
      </c>
      <c r="K2955" t="s">
        <v>1255</v>
      </c>
      <c r="L2955" t="s">
        <v>1255</v>
      </c>
      <c r="M2955" t="s">
        <v>1255</v>
      </c>
      <c r="N2955" t="s">
        <v>1255</v>
      </c>
      <c r="O2955" t="s">
        <v>1255</v>
      </c>
      <c r="P2955" t="s">
        <v>1255</v>
      </c>
    </row>
    <row r="2956" spans="1:16">
      <c r="A2956" t="s">
        <v>1255</v>
      </c>
      <c r="B2956" t="s">
        <v>1255</v>
      </c>
      <c r="C2956" t="s">
        <v>14038</v>
      </c>
      <c r="D2956" t="s">
        <v>14040</v>
      </c>
      <c r="E2956" t="s">
        <v>9645</v>
      </c>
      <c r="F2956" t="s">
        <v>9646</v>
      </c>
      <c r="G2956" t="s">
        <v>1255</v>
      </c>
      <c r="H2956" t="s">
        <v>13232</v>
      </c>
      <c r="I2956" t="s">
        <v>1255</v>
      </c>
      <c r="J2956" t="s">
        <v>1255</v>
      </c>
      <c r="K2956" t="s">
        <v>1255</v>
      </c>
      <c r="L2956" t="s">
        <v>1255</v>
      </c>
      <c r="M2956" t="s">
        <v>1255</v>
      </c>
      <c r="N2956" t="s">
        <v>1255</v>
      </c>
      <c r="O2956" t="s">
        <v>1255</v>
      </c>
      <c r="P2956" t="s">
        <v>1255</v>
      </c>
    </row>
    <row r="2957" spans="1:16">
      <c r="A2957" t="s">
        <v>1255</v>
      </c>
      <c r="B2957" t="s">
        <v>1255</v>
      </c>
      <c r="C2957" t="s">
        <v>14038</v>
      </c>
      <c r="D2957" t="s">
        <v>14041</v>
      </c>
      <c r="E2957" t="s">
        <v>12494</v>
      </c>
      <c r="F2957" t="s">
        <v>1255</v>
      </c>
      <c r="G2957" t="s">
        <v>1255</v>
      </c>
      <c r="H2957" t="s">
        <v>13232</v>
      </c>
      <c r="I2957" t="s">
        <v>1255</v>
      </c>
      <c r="J2957" t="s">
        <v>1255</v>
      </c>
      <c r="K2957" t="s">
        <v>1255</v>
      </c>
      <c r="L2957" t="s">
        <v>1255</v>
      </c>
      <c r="M2957" t="s">
        <v>1255</v>
      </c>
      <c r="N2957" t="s">
        <v>1255</v>
      </c>
      <c r="O2957" t="s">
        <v>1255</v>
      </c>
      <c r="P2957" t="s">
        <v>1255</v>
      </c>
    </row>
    <row r="2958" spans="1:16">
      <c r="A2958" t="s">
        <v>1255</v>
      </c>
      <c r="B2958" t="s">
        <v>1255</v>
      </c>
      <c r="C2958" t="s">
        <v>14038</v>
      </c>
      <c r="D2958" t="s">
        <v>14042</v>
      </c>
      <c r="E2958" t="s">
        <v>9730</v>
      </c>
      <c r="F2958" t="s">
        <v>1255</v>
      </c>
      <c r="G2958" t="s">
        <v>1255</v>
      </c>
      <c r="H2958" t="s">
        <v>13232</v>
      </c>
      <c r="I2958" t="s">
        <v>1255</v>
      </c>
      <c r="J2958" t="s">
        <v>1255</v>
      </c>
      <c r="K2958" t="s">
        <v>1255</v>
      </c>
      <c r="L2958" t="s">
        <v>1255</v>
      </c>
      <c r="M2958" t="s">
        <v>1255</v>
      </c>
      <c r="N2958" t="s">
        <v>1255</v>
      </c>
      <c r="O2958" t="s">
        <v>1255</v>
      </c>
      <c r="P2958" t="s">
        <v>1255</v>
      </c>
    </row>
    <row r="2959" spans="1:16">
      <c r="A2959" t="s">
        <v>1255</v>
      </c>
      <c r="B2959" t="s">
        <v>1255</v>
      </c>
      <c r="C2959" t="s">
        <v>14043</v>
      </c>
      <c r="D2959" t="s">
        <v>14044</v>
      </c>
      <c r="E2959" t="s">
        <v>9730</v>
      </c>
      <c r="F2959" t="s">
        <v>9646</v>
      </c>
      <c r="G2959" t="s">
        <v>1255</v>
      </c>
      <c r="H2959" t="s">
        <v>13232</v>
      </c>
      <c r="I2959" t="s">
        <v>1255</v>
      </c>
      <c r="J2959" t="s">
        <v>1255</v>
      </c>
      <c r="K2959" t="s">
        <v>1255</v>
      </c>
      <c r="L2959" t="s">
        <v>1255</v>
      </c>
      <c r="M2959" t="s">
        <v>1255</v>
      </c>
      <c r="N2959" t="s">
        <v>1255</v>
      </c>
      <c r="O2959" t="s">
        <v>1255</v>
      </c>
      <c r="P2959" t="s">
        <v>1255</v>
      </c>
    </row>
    <row r="2960" spans="1:16">
      <c r="A2960" t="s">
        <v>1255</v>
      </c>
      <c r="B2960" t="s">
        <v>1255</v>
      </c>
      <c r="C2960" t="s">
        <v>14043</v>
      </c>
      <c r="D2960" t="s">
        <v>14045</v>
      </c>
      <c r="E2960" t="s">
        <v>11910</v>
      </c>
      <c r="F2960" t="s">
        <v>9646</v>
      </c>
      <c r="G2960" t="s">
        <v>1255</v>
      </c>
      <c r="H2960" t="s">
        <v>7609</v>
      </c>
      <c r="I2960" t="s">
        <v>1255</v>
      </c>
      <c r="J2960" t="s">
        <v>1255</v>
      </c>
      <c r="K2960" t="s">
        <v>1255</v>
      </c>
      <c r="L2960" t="s">
        <v>1255</v>
      </c>
      <c r="M2960" t="s">
        <v>1255</v>
      </c>
      <c r="N2960" t="s">
        <v>1255</v>
      </c>
      <c r="O2960" t="s">
        <v>1255</v>
      </c>
      <c r="P2960" t="s">
        <v>1255</v>
      </c>
    </row>
    <row r="2961" spans="1:16">
      <c r="A2961" t="s">
        <v>1255</v>
      </c>
      <c r="B2961" t="s">
        <v>1255</v>
      </c>
      <c r="C2961" t="s">
        <v>14043</v>
      </c>
      <c r="D2961" t="s">
        <v>14046</v>
      </c>
      <c r="E2961" t="s">
        <v>9730</v>
      </c>
      <c r="F2961" t="s">
        <v>9646</v>
      </c>
      <c r="G2961" t="s">
        <v>1255</v>
      </c>
      <c r="H2961" t="s">
        <v>7609</v>
      </c>
      <c r="I2961" t="s">
        <v>1255</v>
      </c>
      <c r="J2961" t="s">
        <v>1255</v>
      </c>
      <c r="K2961" t="s">
        <v>1255</v>
      </c>
      <c r="L2961" t="s">
        <v>1255</v>
      </c>
      <c r="M2961" t="s">
        <v>1255</v>
      </c>
      <c r="N2961" t="s">
        <v>1255</v>
      </c>
      <c r="O2961" t="s">
        <v>1255</v>
      </c>
      <c r="P2961" t="s">
        <v>1255</v>
      </c>
    </row>
    <row r="2962" spans="1:16">
      <c r="A2962" t="s">
        <v>1255</v>
      </c>
      <c r="B2962" t="s">
        <v>1255</v>
      </c>
      <c r="C2962" t="s">
        <v>14043</v>
      </c>
      <c r="D2962" t="s">
        <v>14047</v>
      </c>
      <c r="E2962" t="s">
        <v>12700</v>
      </c>
      <c r="F2962" t="s">
        <v>9646</v>
      </c>
      <c r="G2962" t="s">
        <v>1255</v>
      </c>
      <c r="H2962" t="s">
        <v>7609</v>
      </c>
      <c r="I2962" t="s">
        <v>1255</v>
      </c>
      <c r="J2962" t="s">
        <v>1255</v>
      </c>
      <c r="K2962" t="s">
        <v>1255</v>
      </c>
      <c r="L2962" t="s">
        <v>1255</v>
      </c>
      <c r="M2962" t="s">
        <v>1255</v>
      </c>
      <c r="N2962" t="s">
        <v>1255</v>
      </c>
      <c r="O2962" t="s">
        <v>1255</v>
      </c>
      <c r="P2962" t="s">
        <v>1255</v>
      </c>
    </row>
    <row r="2963" spans="1:16">
      <c r="A2963" t="s">
        <v>1255</v>
      </c>
      <c r="B2963" t="s">
        <v>1255</v>
      </c>
      <c r="C2963" t="s">
        <v>14043</v>
      </c>
      <c r="D2963" t="s">
        <v>14048</v>
      </c>
      <c r="E2963" t="s">
        <v>9797</v>
      </c>
      <c r="F2963" t="s">
        <v>9646</v>
      </c>
      <c r="G2963" t="s">
        <v>1255</v>
      </c>
      <c r="H2963" t="s">
        <v>7609</v>
      </c>
      <c r="I2963" t="s">
        <v>1255</v>
      </c>
      <c r="J2963" t="s">
        <v>1255</v>
      </c>
      <c r="K2963" t="s">
        <v>1255</v>
      </c>
      <c r="L2963" t="s">
        <v>1255</v>
      </c>
      <c r="M2963" t="s">
        <v>1255</v>
      </c>
      <c r="N2963" t="s">
        <v>1255</v>
      </c>
      <c r="O2963" t="s">
        <v>1255</v>
      </c>
      <c r="P2963" t="s">
        <v>1255</v>
      </c>
    </row>
    <row r="2964" spans="1:16">
      <c r="A2964" t="s">
        <v>1255</v>
      </c>
      <c r="B2964" t="s">
        <v>1255</v>
      </c>
      <c r="C2964" t="s">
        <v>14043</v>
      </c>
      <c r="D2964" t="s">
        <v>14049</v>
      </c>
      <c r="E2964" t="s">
        <v>14050</v>
      </c>
      <c r="F2964" t="s">
        <v>1255</v>
      </c>
      <c r="G2964" t="s">
        <v>1255</v>
      </c>
      <c r="H2964" t="s">
        <v>13232</v>
      </c>
      <c r="I2964" t="s">
        <v>1255</v>
      </c>
      <c r="J2964" t="s">
        <v>1255</v>
      </c>
      <c r="K2964" t="s">
        <v>1255</v>
      </c>
      <c r="L2964" t="s">
        <v>1255</v>
      </c>
      <c r="M2964" t="s">
        <v>1255</v>
      </c>
      <c r="N2964" t="s">
        <v>1255</v>
      </c>
      <c r="O2964" t="s">
        <v>1255</v>
      </c>
      <c r="P2964" t="s">
        <v>1255</v>
      </c>
    </row>
    <row r="2965" spans="1:16">
      <c r="A2965" t="s">
        <v>1255</v>
      </c>
      <c r="B2965" t="s">
        <v>1255</v>
      </c>
      <c r="C2965" t="s">
        <v>14043</v>
      </c>
      <c r="D2965" t="s">
        <v>14051</v>
      </c>
      <c r="E2965" t="s">
        <v>9645</v>
      </c>
      <c r="F2965" t="s">
        <v>1255</v>
      </c>
      <c r="G2965" t="s">
        <v>1255</v>
      </c>
      <c r="H2965" t="s">
        <v>13232</v>
      </c>
      <c r="I2965" t="s">
        <v>1255</v>
      </c>
      <c r="J2965" t="s">
        <v>1255</v>
      </c>
      <c r="K2965" t="s">
        <v>1255</v>
      </c>
      <c r="L2965" t="s">
        <v>1255</v>
      </c>
      <c r="M2965" t="s">
        <v>1255</v>
      </c>
      <c r="N2965" t="s">
        <v>1255</v>
      </c>
      <c r="O2965" t="s">
        <v>1255</v>
      </c>
      <c r="P2965" t="s">
        <v>1255</v>
      </c>
    </row>
    <row r="2966" spans="1:16">
      <c r="A2966" t="s">
        <v>1255</v>
      </c>
      <c r="B2966" t="s">
        <v>1255</v>
      </c>
      <c r="C2966" t="s">
        <v>14043</v>
      </c>
      <c r="D2966" t="s">
        <v>14052</v>
      </c>
      <c r="E2966" t="s">
        <v>9813</v>
      </c>
      <c r="F2966" t="s">
        <v>1255</v>
      </c>
      <c r="G2966" t="s">
        <v>1255</v>
      </c>
      <c r="H2966" t="s">
        <v>13232</v>
      </c>
      <c r="I2966" t="s">
        <v>1255</v>
      </c>
      <c r="J2966" t="s">
        <v>1255</v>
      </c>
      <c r="K2966" t="s">
        <v>1255</v>
      </c>
      <c r="L2966" t="s">
        <v>1255</v>
      </c>
      <c r="M2966" t="s">
        <v>1255</v>
      </c>
      <c r="N2966" t="s">
        <v>1255</v>
      </c>
      <c r="O2966" t="s">
        <v>1255</v>
      </c>
      <c r="P2966" t="s">
        <v>1255</v>
      </c>
    </row>
    <row r="2967" spans="1:16">
      <c r="A2967" t="s">
        <v>1255</v>
      </c>
      <c r="B2967" t="s">
        <v>1255</v>
      </c>
      <c r="C2967" t="s">
        <v>14053</v>
      </c>
      <c r="D2967" t="s">
        <v>14054</v>
      </c>
      <c r="E2967" t="s">
        <v>9782</v>
      </c>
      <c r="F2967" t="s">
        <v>1255</v>
      </c>
      <c r="G2967" t="s">
        <v>1255</v>
      </c>
      <c r="H2967" t="s">
        <v>13232</v>
      </c>
      <c r="I2967" t="s">
        <v>1255</v>
      </c>
      <c r="J2967" t="s">
        <v>1255</v>
      </c>
      <c r="K2967" t="s">
        <v>1255</v>
      </c>
      <c r="L2967" t="s">
        <v>1255</v>
      </c>
      <c r="M2967" t="s">
        <v>1255</v>
      </c>
      <c r="N2967" t="s">
        <v>1255</v>
      </c>
      <c r="O2967" t="s">
        <v>1255</v>
      </c>
      <c r="P2967" t="s">
        <v>1255</v>
      </c>
    </row>
    <row r="2968" spans="1:16">
      <c r="A2968" t="s">
        <v>1255</v>
      </c>
      <c r="B2968" t="s">
        <v>1255</v>
      </c>
      <c r="C2968" t="s">
        <v>14055</v>
      </c>
      <c r="D2968" t="s">
        <v>14056</v>
      </c>
      <c r="E2968" t="s">
        <v>10608</v>
      </c>
      <c r="F2968" t="s">
        <v>1255</v>
      </c>
      <c r="G2968" t="s">
        <v>1255</v>
      </c>
      <c r="H2968" t="s">
        <v>13232</v>
      </c>
      <c r="I2968" t="s">
        <v>1255</v>
      </c>
      <c r="J2968" t="s">
        <v>1255</v>
      </c>
      <c r="K2968" t="s">
        <v>1255</v>
      </c>
      <c r="L2968" t="s">
        <v>1255</v>
      </c>
      <c r="M2968" t="s">
        <v>1255</v>
      </c>
      <c r="N2968" t="s">
        <v>1255</v>
      </c>
      <c r="O2968" t="s">
        <v>1255</v>
      </c>
      <c r="P2968" t="s">
        <v>1255</v>
      </c>
    </row>
    <row r="2969" spans="1:16">
      <c r="A2969" t="s">
        <v>1255</v>
      </c>
      <c r="B2969" t="s">
        <v>1255</v>
      </c>
      <c r="C2969" t="s">
        <v>14055</v>
      </c>
      <c r="D2969" t="s">
        <v>14057</v>
      </c>
      <c r="E2969" t="s">
        <v>9782</v>
      </c>
      <c r="F2969" t="s">
        <v>9646</v>
      </c>
      <c r="G2969" t="s">
        <v>1255</v>
      </c>
      <c r="H2969" t="s">
        <v>13232</v>
      </c>
      <c r="I2969" t="s">
        <v>1255</v>
      </c>
      <c r="J2969" t="s">
        <v>1255</v>
      </c>
      <c r="K2969" t="s">
        <v>1255</v>
      </c>
      <c r="L2969" t="s">
        <v>1255</v>
      </c>
      <c r="M2969" t="s">
        <v>1255</v>
      </c>
      <c r="N2969" t="s">
        <v>1255</v>
      </c>
      <c r="O2969" t="s">
        <v>1255</v>
      </c>
      <c r="P2969" t="s">
        <v>1255</v>
      </c>
    </row>
    <row r="2970" spans="1:16">
      <c r="A2970" t="s">
        <v>1255</v>
      </c>
      <c r="B2970" t="s">
        <v>1255</v>
      </c>
      <c r="C2970" t="s">
        <v>14055</v>
      </c>
      <c r="D2970" t="s">
        <v>14058</v>
      </c>
      <c r="E2970" t="s">
        <v>11915</v>
      </c>
      <c r="F2970" t="s">
        <v>9646</v>
      </c>
      <c r="G2970" t="s">
        <v>1255</v>
      </c>
      <c r="H2970" t="s">
        <v>13232</v>
      </c>
      <c r="I2970" t="s">
        <v>1255</v>
      </c>
      <c r="J2970" t="s">
        <v>1255</v>
      </c>
      <c r="K2970" t="s">
        <v>1255</v>
      </c>
      <c r="L2970" t="s">
        <v>1255</v>
      </c>
      <c r="M2970" t="s">
        <v>1255</v>
      </c>
      <c r="N2970" t="s">
        <v>1255</v>
      </c>
      <c r="O2970" t="s">
        <v>1255</v>
      </c>
      <c r="P2970" t="s">
        <v>1255</v>
      </c>
    </row>
    <row r="2971" spans="1:16">
      <c r="A2971" t="s">
        <v>1255</v>
      </c>
      <c r="B2971" t="s">
        <v>1255</v>
      </c>
      <c r="C2971" t="s">
        <v>14055</v>
      </c>
      <c r="D2971" t="s">
        <v>14059</v>
      </c>
      <c r="E2971" t="s">
        <v>12278</v>
      </c>
      <c r="F2971" t="s">
        <v>9646</v>
      </c>
      <c r="G2971" t="s">
        <v>1255</v>
      </c>
      <c r="H2971" t="s">
        <v>13232</v>
      </c>
      <c r="I2971" t="s">
        <v>1255</v>
      </c>
      <c r="J2971" t="s">
        <v>1255</v>
      </c>
      <c r="K2971" t="s">
        <v>1255</v>
      </c>
      <c r="L2971" t="s">
        <v>1255</v>
      </c>
      <c r="M2971" t="s">
        <v>1255</v>
      </c>
      <c r="N2971" t="s">
        <v>1255</v>
      </c>
      <c r="O2971" t="s">
        <v>1255</v>
      </c>
      <c r="P2971" t="s">
        <v>1255</v>
      </c>
    </row>
    <row r="2972" spans="1:16">
      <c r="A2972" t="s">
        <v>1255</v>
      </c>
      <c r="B2972" t="s">
        <v>1255</v>
      </c>
      <c r="C2972" t="s">
        <v>14055</v>
      </c>
      <c r="D2972" t="s">
        <v>14060</v>
      </c>
      <c r="E2972" t="s">
        <v>11910</v>
      </c>
      <c r="F2972" t="s">
        <v>9646</v>
      </c>
      <c r="G2972" t="s">
        <v>1255</v>
      </c>
      <c r="H2972" t="s">
        <v>13232</v>
      </c>
      <c r="I2972" t="s">
        <v>1255</v>
      </c>
      <c r="J2972" t="s">
        <v>1255</v>
      </c>
      <c r="K2972" t="s">
        <v>1255</v>
      </c>
      <c r="L2972" t="s">
        <v>1255</v>
      </c>
      <c r="M2972" t="s">
        <v>1255</v>
      </c>
      <c r="N2972" t="s">
        <v>1255</v>
      </c>
      <c r="O2972" t="s">
        <v>1255</v>
      </c>
      <c r="P2972" t="s">
        <v>1255</v>
      </c>
    </row>
    <row r="2973" spans="1:16">
      <c r="A2973" t="s">
        <v>1255</v>
      </c>
      <c r="B2973" t="s">
        <v>1255</v>
      </c>
      <c r="C2973" t="s">
        <v>14055</v>
      </c>
      <c r="D2973" t="s">
        <v>14061</v>
      </c>
      <c r="E2973" t="s">
        <v>11910</v>
      </c>
      <c r="F2973" t="s">
        <v>9646</v>
      </c>
      <c r="G2973" t="s">
        <v>1255</v>
      </c>
      <c r="H2973" t="s">
        <v>13232</v>
      </c>
      <c r="I2973" t="s">
        <v>1255</v>
      </c>
      <c r="J2973" t="s">
        <v>1255</v>
      </c>
      <c r="K2973" t="s">
        <v>1255</v>
      </c>
      <c r="L2973" t="s">
        <v>1255</v>
      </c>
      <c r="M2973" t="s">
        <v>1255</v>
      </c>
      <c r="N2973" t="s">
        <v>1255</v>
      </c>
      <c r="O2973" t="s">
        <v>1255</v>
      </c>
      <c r="P2973" t="s">
        <v>1255</v>
      </c>
    </row>
    <row r="2974" spans="1:16">
      <c r="A2974" t="s">
        <v>1255</v>
      </c>
      <c r="B2974" t="s">
        <v>1255</v>
      </c>
      <c r="C2974" t="s">
        <v>14055</v>
      </c>
      <c r="D2974" t="s">
        <v>14062</v>
      </c>
      <c r="E2974" t="s">
        <v>9730</v>
      </c>
      <c r="F2974" t="s">
        <v>9646</v>
      </c>
      <c r="G2974" t="s">
        <v>1255</v>
      </c>
      <c r="H2974" t="s">
        <v>13232</v>
      </c>
      <c r="I2974" t="s">
        <v>1255</v>
      </c>
      <c r="J2974" t="s">
        <v>1255</v>
      </c>
      <c r="K2974" t="s">
        <v>1255</v>
      </c>
      <c r="L2974" t="s">
        <v>1255</v>
      </c>
      <c r="M2974" t="s">
        <v>1255</v>
      </c>
      <c r="N2974" t="s">
        <v>1255</v>
      </c>
      <c r="O2974" t="s">
        <v>1255</v>
      </c>
      <c r="P2974" t="s">
        <v>1255</v>
      </c>
    </row>
    <row r="2975" spans="1:16">
      <c r="A2975" t="s">
        <v>1255</v>
      </c>
      <c r="B2975" t="s">
        <v>1255</v>
      </c>
      <c r="C2975" t="s">
        <v>14055</v>
      </c>
      <c r="D2975" t="s">
        <v>14063</v>
      </c>
      <c r="E2975" t="s">
        <v>10003</v>
      </c>
      <c r="F2975" t="s">
        <v>9646</v>
      </c>
      <c r="G2975" t="s">
        <v>1255</v>
      </c>
      <c r="H2975" t="s">
        <v>13232</v>
      </c>
      <c r="I2975" t="s">
        <v>1255</v>
      </c>
      <c r="J2975" t="s">
        <v>1255</v>
      </c>
      <c r="K2975" t="s">
        <v>1255</v>
      </c>
      <c r="L2975" t="s">
        <v>1255</v>
      </c>
      <c r="M2975" t="s">
        <v>1255</v>
      </c>
      <c r="N2975" t="s">
        <v>1255</v>
      </c>
      <c r="O2975" t="s">
        <v>1255</v>
      </c>
      <c r="P2975" t="s">
        <v>1255</v>
      </c>
    </row>
    <row r="2976" spans="1:16">
      <c r="A2976" t="s">
        <v>1255</v>
      </c>
      <c r="B2976" t="s">
        <v>1255</v>
      </c>
      <c r="C2976" t="s">
        <v>14055</v>
      </c>
      <c r="D2976" t="s">
        <v>14064</v>
      </c>
      <c r="E2976" t="s">
        <v>9740</v>
      </c>
      <c r="F2976" t="s">
        <v>9646</v>
      </c>
      <c r="G2976" t="s">
        <v>1255</v>
      </c>
      <c r="H2976" t="s">
        <v>13232</v>
      </c>
      <c r="I2976" t="s">
        <v>1255</v>
      </c>
      <c r="J2976" t="s">
        <v>1255</v>
      </c>
      <c r="K2976" t="s">
        <v>1255</v>
      </c>
      <c r="L2976" t="s">
        <v>1255</v>
      </c>
      <c r="M2976" t="s">
        <v>1255</v>
      </c>
      <c r="N2976" t="s">
        <v>1255</v>
      </c>
      <c r="O2976" t="s">
        <v>1255</v>
      </c>
      <c r="P2976" t="s">
        <v>1255</v>
      </c>
    </row>
    <row r="2977" spans="1:16">
      <c r="A2977" t="s">
        <v>1255</v>
      </c>
      <c r="B2977" t="s">
        <v>1255</v>
      </c>
      <c r="C2977" t="s">
        <v>14055</v>
      </c>
      <c r="D2977" t="s">
        <v>14065</v>
      </c>
      <c r="E2977" t="s">
        <v>11910</v>
      </c>
      <c r="F2977" t="s">
        <v>9646</v>
      </c>
      <c r="G2977" t="s">
        <v>1255</v>
      </c>
      <c r="H2977" t="s">
        <v>13232</v>
      </c>
      <c r="I2977" t="s">
        <v>1255</v>
      </c>
      <c r="J2977" t="s">
        <v>1255</v>
      </c>
      <c r="K2977" t="s">
        <v>1255</v>
      </c>
      <c r="L2977" t="s">
        <v>1255</v>
      </c>
      <c r="M2977" t="s">
        <v>1255</v>
      </c>
      <c r="N2977" t="s">
        <v>1255</v>
      </c>
      <c r="O2977" t="s">
        <v>1255</v>
      </c>
      <c r="P2977" t="s">
        <v>1255</v>
      </c>
    </row>
    <row r="2978" spans="1:16">
      <c r="A2978" t="s">
        <v>1255</v>
      </c>
      <c r="B2978" t="s">
        <v>1255</v>
      </c>
      <c r="C2978" t="s">
        <v>14055</v>
      </c>
      <c r="D2978" t="s">
        <v>14066</v>
      </c>
      <c r="E2978" t="s">
        <v>10003</v>
      </c>
      <c r="F2978" t="s">
        <v>1255</v>
      </c>
      <c r="G2978" t="s">
        <v>1255</v>
      </c>
      <c r="H2978" t="s">
        <v>13232</v>
      </c>
      <c r="I2978" t="s">
        <v>1255</v>
      </c>
      <c r="J2978" t="s">
        <v>1255</v>
      </c>
      <c r="K2978" t="s">
        <v>1255</v>
      </c>
      <c r="L2978" t="s">
        <v>1255</v>
      </c>
      <c r="M2978" t="s">
        <v>1255</v>
      </c>
      <c r="N2978" t="s">
        <v>1255</v>
      </c>
      <c r="O2978" t="s">
        <v>1255</v>
      </c>
      <c r="P2978" t="s">
        <v>1255</v>
      </c>
    </row>
    <row r="2979" spans="1:16">
      <c r="A2979" t="s">
        <v>1255</v>
      </c>
      <c r="B2979" t="s">
        <v>1255</v>
      </c>
      <c r="C2979" t="s">
        <v>14053</v>
      </c>
      <c r="D2979" t="s">
        <v>14067</v>
      </c>
      <c r="E2979" t="s">
        <v>10003</v>
      </c>
      <c r="F2979" t="s">
        <v>1255</v>
      </c>
      <c r="G2979" t="s">
        <v>1255</v>
      </c>
      <c r="H2979" t="s">
        <v>13232</v>
      </c>
      <c r="I2979" t="s">
        <v>1255</v>
      </c>
      <c r="J2979" t="s">
        <v>1255</v>
      </c>
      <c r="K2979" t="s">
        <v>1255</v>
      </c>
      <c r="L2979" t="s">
        <v>1255</v>
      </c>
      <c r="M2979" t="s">
        <v>1255</v>
      </c>
      <c r="N2979" t="s">
        <v>1255</v>
      </c>
      <c r="O2979" t="s">
        <v>1255</v>
      </c>
      <c r="P2979" t="s">
        <v>1255</v>
      </c>
    </row>
    <row r="2980" spans="1:16">
      <c r="A2980" t="s">
        <v>1255</v>
      </c>
      <c r="B2980" t="s">
        <v>14068</v>
      </c>
      <c r="C2980" t="s">
        <v>14053</v>
      </c>
      <c r="D2980" t="s">
        <v>14069</v>
      </c>
      <c r="E2980" t="s">
        <v>9646</v>
      </c>
      <c r="F2980" t="s">
        <v>14070</v>
      </c>
      <c r="G2980" t="s">
        <v>1255</v>
      </c>
      <c r="H2980" t="s">
        <v>13540</v>
      </c>
      <c r="I2980" t="s">
        <v>1255</v>
      </c>
      <c r="J2980" t="s">
        <v>1255</v>
      </c>
      <c r="K2980" t="s">
        <v>1255</v>
      </c>
      <c r="L2980" t="s">
        <v>1255</v>
      </c>
      <c r="M2980" t="s">
        <v>1255</v>
      </c>
      <c r="N2980" t="s">
        <v>1255</v>
      </c>
      <c r="O2980" t="s">
        <v>1255</v>
      </c>
      <c r="P2980" t="s">
        <v>1255</v>
      </c>
    </row>
    <row r="2981" spans="1:16">
      <c r="A2981" t="s">
        <v>1255</v>
      </c>
      <c r="B2981" t="s">
        <v>1255</v>
      </c>
      <c r="C2981" t="s">
        <v>14053</v>
      </c>
      <c r="D2981" t="s">
        <v>14071</v>
      </c>
      <c r="E2981" t="s">
        <v>9813</v>
      </c>
      <c r="F2981" t="s">
        <v>1255</v>
      </c>
      <c r="G2981" t="s">
        <v>1255</v>
      </c>
      <c r="H2981" t="s">
        <v>13232</v>
      </c>
      <c r="I2981" t="s">
        <v>1255</v>
      </c>
      <c r="J2981" t="s">
        <v>1255</v>
      </c>
      <c r="K2981" t="s">
        <v>1255</v>
      </c>
      <c r="L2981" t="s">
        <v>1255</v>
      </c>
      <c r="M2981" t="s">
        <v>1255</v>
      </c>
      <c r="N2981" t="s">
        <v>1255</v>
      </c>
      <c r="O2981" t="s">
        <v>1255</v>
      </c>
      <c r="P2981" t="s">
        <v>1255</v>
      </c>
    </row>
    <row r="2982" spans="1:16">
      <c r="A2982" t="s">
        <v>1255</v>
      </c>
      <c r="B2982" t="s">
        <v>1255</v>
      </c>
      <c r="C2982" t="s">
        <v>14053</v>
      </c>
      <c r="D2982" t="s">
        <v>14072</v>
      </c>
      <c r="E2982" t="s">
        <v>10003</v>
      </c>
      <c r="F2982" t="s">
        <v>1255</v>
      </c>
      <c r="G2982" t="s">
        <v>1255</v>
      </c>
      <c r="H2982" t="s">
        <v>13232</v>
      </c>
      <c r="I2982" t="s">
        <v>1255</v>
      </c>
      <c r="J2982" t="s">
        <v>1255</v>
      </c>
      <c r="K2982" t="s">
        <v>1255</v>
      </c>
      <c r="L2982" t="s">
        <v>1255</v>
      </c>
      <c r="M2982" t="s">
        <v>1255</v>
      </c>
      <c r="N2982" t="s">
        <v>1255</v>
      </c>
      <c r="O2982" t="s">
        <v>1255</v>
      </c>
      <c r="P2982" t="s">
        <v>1255</v>
      </c>
    </row>
    <row r="2983" spans="1:16">
      <c r="A2983" t="s">
        <v>1255</v>
      </c>
      <c r="B2983" t="s">
        <v>1255</v>
      </c>
      <c r="C2983" t="s">
        <v>14053</v>
      </c>
      <c r="D2983" t="s">
        <v>14073</v>
      </c>
      <c r="E2983" t="s">
        <v>12494</v>
      </c>
      <c r="F2983" t="s">
        <v>1255</v>
      </c>
      <c r="G2983" t="s">
        <v>1255</v>
      </c>
      <c r="H2983" t="s">
        <v>13232</v>
      </c>
      <c r="I2983" t="s">
        <v>1255</v>
      </c>
      <c r="J2983" t="s">
        <v>1255</v>
      </c>
      <c r="K2983" t="s">
        <v>1255</v>
      </c>
      <c r="L2983" t="s">
        <v>1255</v>
      </c>
      <c r="M2983" t="s">
        <v>1255</v>
      </c>
      <c r="N2983" t="s">
        <v>1255</v>
      </c>
      <c r="O2983" t="s">
        <v>1255</v>
      </c>
      <c r="P2983" t="s">
        <v>1255</v>
      </c>
    </row>
    <row r="2984" spans="1:16">
      <c r="A2984" t="s">
        <v>1255</v>
      </c>
      <c r="B2984" t="s">
        <v>1255</v>
      </c>
      <c r="C2984" t="s">
        <v>14053</v>
      </c>
      <c r="D2984" t="s">
        <v>14074</v>
      </c>
      <c r="E2984" t="s">
        <v>9680</v>
      </c>
      <c r="F2984" t="s">
        <v>1255</v>
      </c>
      <c r="G2984" t="s">
        <v>1255</v>
      </c>
      <c r="H2984" t="s">
        <v>13232</v>
      </c>
      <c r="I2984" t="s">
        <v>1255</v>
      </c>
      <c r="J2984" t="s">
        <v>1255</v>
      </c>
      <c r="K2984" t="s">
        <v>1255</v>
      </c>
      <c r="L2984" t="s">
        <v>1255</v>
      </c>
      <c r="M2984" t="s">
        <v>1255</v>
      </c>
      <c r="N2984" t="s">
        <v>1255</v>
      </c>
      <c r="O2984" t="s">
        <v>1255</v>
      </c>
      <c r="P2984" t="s">
        <v>1255</v>
      </c>
    </row>
    <row r="2985" spans="1:16">
      <c r="A2985" t="s">
        <v>1255</v>
      </c>
      <c r="B2985" t="s">
        <v>1255</v>
      </c>
      <c r="C2985" t="s">
        <v>14053</v>
      </c>
      <c r="D2985" t="s">
        <v>14075</v>
      </c>
      <c r="E2985" t="s">
        <v>10608</v>
      </c>
      <c r="F2985" t="s">
        <v>1255</v>
      </c>
      <c r="G2985" t="s">
        <v>1255</v>
      </c>
      <c r="H2985" t="s">
        <v>13232</v>
      </c>
      <c r="I2985" t="s">
        <v>1255</v>
      </c>
      <c r="J2985" t="s">
        <v>1255</v>
      </c>
      <c r="K2985" t="s">
        <v>1255</v>
      </c>
      <c r="L2985" t="s">
        <v>1255</v>
      </c>
      <c r="M2985" t="s">
        <v>1255</v>
      </c>
      <c r="N2985" t="s">
        <v>1255</v>
      </c>
      <c r="O2985" t="s">
        <v>1255</v>
      </c>
      <c r="P2985" t="s">
        <v>1255</v>
      </c>
    </row>
    <row r="2986" spans="1:16">
      <c r="A2986" t="s">
        <v>1255</v>
      </c>
      <c r="B2986" t="s">
        <v>1255</v>
      </c>
      <c r="C2986" t="s">
        <v>14053</v>
      </c>
      <c r="D2986" t="s">
        <v>14076</v>
      </c>
      <c r="E2986" t="s">
        <v>9813</v>
      </c>
      <c r="F2986" t="s">
        <v>1255</v>
      </c>
      <c r="G2986" t="s">
        <v>1255</v>
      </c>
      <c r="H2986" t="s">
        <v>13232</v>
      </c>
      <c r="I2986" t="s">
        <v>1255</v>
      </c>
      <c r="J2986" t="s">
        <v>1255</v>
      </c>
      <c r="K2986" t="s">
        <v>1255</v>
      </c>
      <c r="L2986" t="s">
        <v>1255</v>
      </c>
      <c r="M2986" t="s">
        <v>1255</v>
      </c>
      <c r="N2986" t="s">
        <v>1255</v>
      </c>
      <c r="O2986" t="s">
        <v>1255</v>
      </c>
      <c r="P2986" t="s">
        <v>1255</v>
      </c>
    </row>
    <row r="2987" spans="1:16">
      <c r="A2987" t="s">
        <v>1255</v>
      </c>
      <c r="B2987" t="s">
        <v>1255</v>
      </c>
      <c r="C2987" t="s">
        <v>14053</v>
      </c>
      <c r="D2987" t="s">
        <v>14077</v>
      </c>
      <c r="E2987" t="s">
        <v>9737</v>
      </c>
      <c r="F2987" t="s">
        <v>1255</v>
      </c>
      <c r="G2987" t="s">
        <v>1255</v>
      </c>
      <c r="H2987" t="s">
        <v>13232</v>
      </c>
      <c r="I2987" t="s">
        <v>1255</v>
      </c>
      <c r="J2987" t="s">
        <v>1255</v>
      </c>
      <c r="K2987" t="s">
        <v>1255</v>
      </c>
      <c r="L2987" t="s">
        <v>1255</v>
      </c>
      <c r="M2987" t="s">
        <v>1255</v>
      </c>
      <c r="N2987" t="s">
        <v>1255</v>
      </c>
      <c r="O2987" t="s">
        <v>1255</v>
      </c>
      <c r="P2987" t="s">
        <v>1255</v>
      </c>
    </row>
    <row r="2988" spans="1:16">
      <c r="A2988" t="s">
        <v>1255</v>
      </c>
      <c r="B2988" t="s">
        <v>1255</v>
      </c>
      <c r="C2988" t="s">
        <v>14053</v>
      </c>
      <c r="D2988" t="s">
        <v>14078</v>
      </c>
      <c r="E2988" t="s">
        <v>10187</v>
      </c>
      <c r="F2988" t="s">
        <v>1255</v>
      </c>
      <c r="G2988" t="s">
        <v>1255</v>
      </c>
      <c r="H2988" t="s">
        <v>13232</v>
      </c>
      <c r="I2988" t="s">
        <v>1255</v>
      </c>
      <c r="J2988" t="s">
        <v>1255</v>
      </c>
      <c r="K2988" t="s">
        <v>1255</v>
      </c>
      <c r="L2988" t="s">
        <v>1255</v>
      </c>
      <c r="M2988" t="s">
        <v>1255</v>
      </c>
      <c r="N2988" t="s">
        <v>1255</v>
      </c>
      <c r="O2988" t="s">
        <v>1255</v>
      </c>
      <c r="P2988" t="s">
        <v>1255</v>
      </c>
    </row>
    <row r="2989" spans="1:16">
      <c r="A2989" t="s">
        <v>1255</v>
      </c>
      <c r="B2989" t="s">
        <v>1255</v>
      </c>
      <c r="C2989" t="s">
        <v>14053</v>
      </c>
      <c r="D2989" t="s">
        <v>14079</v>
      </c>
      <c r="E2989" t="s">
        <v>9730</v>
      </c>
      <c r="F2989" t="s">
        <v>1255</v>
      </c>
      <c r="G2989" t="s">
        <v>1255</v>
      </c>
      <c r="H2989" t="s">
        <v>13232</v>
      </c>
      <c r="I2989" t="s">
        <v>1255</v>
      </c>
      <c r="J2989" t="s">
        <v>1255</v>
      </c>
      <c r="K2989" t="s">
        <v>1255</v>
      </c>
      <c r="L2989" t="s">
        <v>1255</v>
      </c>
      <c r="M2989" t="s">
        <v>1255</v>
      </c>
      <c r="N2989" t="s">
        <v>1255</v>
      </c>
      <c r="O2989" t="s">
        <v>1255</v>
      </c>
      <c r="P2989" t="s">
        <v>1255</v>
      </c>
    </row>
    <row r="2990" spans="1:16">
      <c r="A2990" t="s">
        <v>1255</v>
      </c>
      <c r="B2990" t="s">
        <v>1255</v>
      </c>
      <c r="C2990" t="s">
        <v>14053</v>
      </c>
      <c r="D2990" t="s">
        <v>14080</v>
      </c>
      <c r="E2990" t="s">
        <v>11438</v>
      </c>
      <c r="F2990" t="s">
        <v>1255</v>
      </c>
      <c r="G2990" t="s">
        <v>1255</v>
      </c>
      <c r="H2990" t="s">
        <v>7609</v>
      </c>
      <c r="I2990" t="s">
        <v>1255</v>
      </c>
      <c r="J2990" t="s">
        <v>1255</v>
      </c>
      <c r="K2990" t="s">
        <v>1255</v>
      </c>
      <c r="L2990" t="s">
        <v>1255</v>
      </c>
      <c r="M2990" t="s">
        <v>1255</v>
      </c>
      <c r="N2990" t="s">
        <v>1255</v>
      </c>
      <c r="O2990" t="s">
        <v>1255</v>
      </c>
      <c r="P2990" t="s">
        <v>1255</v>
      </c>
    </row>
    <row r="2991" spans="1:16">
      <c r="A2991" t="s">
        <v>1255</v>
      </c>
      <c r="B2991" t="s">
        <v>1255</v>
      </c>
      <c r="C2991" t="s">
        <v>14081</v>
      </c>
      <c r="D2991" t="s">
        <v>14082</v>
      </c>
      <c r="E2991" t="s">
        <v>9705</v>
      </c>
      <c r="F2991" t="s">
        <v>9646</v>
      </c>
      <c r="G2991" t="s">
        <v>1255</v>
      </c>
      <c r="H2991" t="s">
        <v>7609</v>
      </c>
      <c r="I2991" t="s">
        <v>1255</v>
      </c>
      <c r="J2991" t="s">
        <v>1255</v>
      </c>
      <c r="K2991" t="s">
        <v>1255</v>
      </c>
      <c r="L2991" t="s">
        <v>1255</v>
      </c>
      <c r="M2991" t="s">
        <v>1255</v>
      </c>
      <c r="N2991" t="s">
        <v>1255</v>
      </c>
      <c r="O2991" t="s">
        <v>1255</v>
      </c>
      <c r="P2991" t="s">
        <v>1255</v>
      </c>
    </row>
    <row r="2992" spans="1:16">
      <c r="A2992" t="s">
        <v>1255</v>
      </c>
      <c r="B2992" t="s">
        <v>1255</v>
      </c>
      <c r="C2992" t="s">
        <v>14081</v>
      </c>
      <c r="D2992" t="s">
        <v>14083</v>
      </c>
      <c r="E2992" t="s">
        <v>9874</v>
      </c>
      <c r="F2992" t="s">
        <v>9646</v>
      </c>
      <c r="G2992" t="s">
        <v>1255</v>
      </c>
      <c r="H2992" t="s">
        <v>7609</v>
      </c>
      <c r="I2992" t="s">
        <v>1255</v>
      </c>
      <c r="J2992" t="s">
        <v>1255</v>
      </c>
      <c r="K2992" t="s">
        <v>1255</v>
      </c>
      <c r="L2992" t="s">
        <v>1255</v>
      </c>
      <c r="M2992" t="s">
        <v>1255</v>
      </c>
      <c r="N2992" t="s">
        <v>1255</v>
      </c>
      <c r="O2992" t="s">
        <v>1255</v>
      </c>
      <c r="P2992" t="s">
        <v>1255</v>
      </c>
    </row>
    <row r="2993" spans="1:16">
      <c r="A2993" t="s">
        <v>1255</v>
      </c>
      <c r="B2993" t="s">
        <v>1255</v>
      </c>
      <c r="C2993" t="s">
        <v>14081</v>
      </c>
      <c r="D2993" t="s">
        <v>14084</v>
      </c>
      <c r="E2993" t="s">
        <v>9874</v>
      </c>
      <c r="F2993" t="s">
        <v>1255</v>
      </c>
      <c r="G2993" t="s">
        <v>1255</v>
      </c>
      <c r="H2993" t="s">
        <v>7609</v>
      </c>
      <c r="I2993" t="s">
        <v>1255</v>
      </c>
      <c r="J2993" t="s">
        <v>1255</v>
      </c>
      <c r="K2993" t="s">
        <v>1255</v>
      </c>
      <c r="L2993" t="s">
        <v>1255</v>
      </c>
      <c r="M2993" t="s">
        <v>1255</v>
      </c>
      <c r="N2993" t="s">
        <v>1255</v>
      </c>
      <c r="O2993" t="s">
        <v>1255</v>
      </c>
      <c r="P2993" t="s">
        <v>1255</v>
      </c>
    </row>
    <row r="2994" spans="1:16">
      <c r="A2994" t="s">
        <v>1255</v>
      </c>
      <c r="B2994" t="s">
        <v>1255</v>
      </c>
      <c r="C2994" t="s">
        <v>14081</v>
      </c>
      <c r="D2994" t="s">
        <v>14085</v>
      </c>
      <c r="E2994" t="s">
        <v>9828</v>
      </c>
      <c r="F2994" t="s">
        <v>9646</v>
      </c>
      <c r="G2994" t="s">
        <v>1255</v>
      </c>
      <c r="H2994" t="s">
        <v>7609</v>
      </c>
      <c r="I2994" t="s">
        <v>1255</v>
      </c>
      <c r="J2994" t="s">
        <v>1255</v>
      </c>
      <c r="K2994" t="s">
        <v>1255</v>
      </c>
      <c r="L2994" t="s">
        <v>1255</v>
      </c>
      <c r="M2994" t="s">
        <v>1255</v>
      </c>
      <c r="N2994" t="s">
        <v>1255</v>
      </c>
      <c r="O2994" t="s">
        <v>1255</v>
      </c>
      <c r="P2994" t="s">
        <v>1255</v>
      </c>
    </row>
    <row r="2995" spans="1:16">
      <c r="A2995" t="s">
        <v>1255</v>
      </c>
      <c r="B2995" t="s">
        <v>1255</v>
      </c>
      <c r="C2995" t="s">
        <v>14086</v>
      </c>
      <c r="D2995" t="s">
        <v>14087</v>
      </c>
      <c r="E2995" t="s">
        <v>9646</v>
      </c>
      <c r="F2995" t="s">
        <v>9737</v>
      </c>
      <c r="G2995" t="s">
        <v>1255</v>
      </c>
      <c r="H2995" t="s">
        <v>13414</v>
      </c>
      <c r="I2995" t="s">
        <v>1255</v>
      </c>
      <c r="J2995" t="s">
        <v>1255</v>
      </c>
      <c r="K2995" t="s">
        <v>1255</v>
      </c>
      <c r="L2995" t="s">
        <v>1255</v>
      </c>
      <c r="M2995" t="s">
        <v>1255</v>
      </c>
      <c r="N2995" t="s">
        <v>1255</v>
      </c>
      <c r="O2995" t="s">
        <v>1255</v>
      </c>
      <c r="P2995" t="s">
        <v>1255</v>
      </c>
    </row>
    <row r="2996" spans="1:16">
      <c r="A2996" t="s">
        <v>1255</v>
      </c>
      <c r="B2996" t="s">
        <v>1255</v>
      </c>
      <c r="C2996" t="s">
        <v>14086</v>
      </c>
      <c r="D2996" t="s">
        <v>14088</v>
      </c>
      <c r="E2996" t="s">
        <v>10988</v>
      </c>
      <c r="F2996" t="s">
        <v>1255</v>
      </c>
      <c r="G2996" t="s">
        <v>1255</v>
      </c>
      <c r="H2996" t="s">
        <v>13232</v>
      </c>
      <c r="I2996" t="s">
        <v>1255</v>
      </c>
      <c r="J2996" t="s">
        <v>1255</v>
      </c>
      <c r="K2996" t="s">
        <v>1255</v>
      </c>
      <c r="L2996" t="s">
        <v>1255</v>
      </c>
      <c r="M2996" t="s">
        <v>1255</v>
      </c>
      <c r="N2996" t="s">
        <v>1255</v>
      </c>
      <c r="O2996" t="s">
        <v>1255</v>
      </c>
      <c r="P2996" t="s">
        <v>1255</v>
      </c>
    </row>
    <row r="2997" spans="1:16">
      <c r="A2997" t="s">
        <v>1255</v>
      </c>
      <c r="B2997" t="s">
        <v>1255</v>
      </c>
      <c r="C2997" t="s">
        <v>14081</v>
      </c>
      <c r="D2997" t="s">
        <v>14089</v>
      </c>
      <c r="E2997" t="s">
        <v>14090</v>
      </c>
      <c r="F2997" t="s">
        <v>1255</v>
      </c>
      <c r="G2997" t="s">
        <v>1255</v>
      </c>
      <c r="H2997" t="s">
        <v>7609</v>
      </c>
      <c r="I2997" t="s">
        <v>1255</v>
      </c>
      <c r="J2997" t="s">
        <v>1255</v>
      </c>
      <c r="K2997" t="s">
        <v>1255</v>
      </c>
      <c r="L2997" t="s">
        <v>1255</v>
      </c>
      <c r="M2997" t="s">
        <v>1255</v>
      </c>
      <c r="N2997" t="s">
        <v>1255</v>
      </c>
      <c r="O2997" t="s">
        <v>1255</v>
      </c>
      <c r="P2997" t="s">
        <v>1255</v>
      </c>
    </row>
    <row r="2998" spans="1:16">
      <c r="A2998" t="s">
        <v>1255</v>
      </c>
      <c r="B2998" t="s">
        <v>1255</v>
      </c>
      <c r="C2998" t="s">
        <v>14081</v>
      </c>
      <c r="D2998" t="s">
        <v>14091</v>
      </c>
      <c r="E2998" t="s">
        <v>9646</v>
      </c>
      <c r="F2998" t="s">
        <v>9826</v>
      </c>
      <c r="G2998" t="s">
        <v>1255</v>
      </c>
      <c r="H2998" t="s">
        <v>13414</v>
      </c>
      <c r="I2998" t="s">
        <v>1255</v>
      </c>
      <c r="J2998" t="s">
        <v>1255</v>
      </c>
      <c r="K2998" t="s">
        <v>1255</v>
      </c>
      <c r="L2998" t="s">
        <v>1255</v>
      </c>
      <c r="M2998" t="s">
        <v>1255</v>
      </c>
      <c r="N2998" t="s">
        <v>1255</v>
      </c>
      <c r="O2998" t="s">
        <v>1255</v>
      </c>
      <c r="P2998" t="s">
        <v>1255</v>
      </c>
    </row>
    <row r="2999" spans="1:16">
      <c r="A2999" t="s">
        <v>1255</v>
      </c>
      <c r="B2999" t="s">
        <v>1255</v>
      </c>
      <c r="C2999" t="s">
        <v>14092</v>
      </c>
      <c r="D2999" t="s">
        <v>14093</v>
      </c>
      <c r="E2999" t="s">
        <v>9689</v>
      </c>
      <c r="F2999" t="s">
        <v>1255</v>
      </c>
      <c r="G2999" t="s">
        <v>1255</v>
      </c>
      <c r="H2999" t="s">
        <v>7609</v>
      </c>
      <c r="I2999" t="s">
        <v>1255</v>
      </c>
      <c r="J2999" t="s">
        <v>1255</v>
      </c>
      <c r="K2999" t="s">
        <v>1255</v>
      </c>
      <c r="L2999" t="s">
        <v>1255</v>
      </c>
      <c r="M2999" t="s">
        <v>1255</v>
      </c>
      <c r="N2999" t="s">
        <v>1255</v>
      </c>
      <c r="O2999" t="s">
        <v>1255</v>
      </c>
      <c r="P2999" t="s">
        <v>1255</v>
      </c>
    </row>
    <row r="3000" spans="1:16">
      <c r="A3000" t="s">
        <v>1255</v>
      </c>
      <c r="B3000" t="s">
        <v>1255</v>
      </c>
      <c r="C3000" t="s">
        <v>14092</v>
      </c>
      <c r="D3000" t="s">
        <v>14094</v>
      </c>
      <c r="E3000" t="s">
        <v>10034</v>
      </c>
      <c r="F3000" t="s">
        <v>9646</v>
      </c>
      <c r="G3000" t="s">
        <v>1255</v>
      </c>
      <c r="H3000" t="s">
        <v>7609</v>
      </c>
      <c r="I3000" t="s">
        <v>1255</v>
      </c>
      <c r="J3000" t="s">
        <v>1255</v>
      </c>
      <c r="K3000" t="s">
        <v>1255</v>
      </c>
      <c r="L3000" t="s">
        <v>1255</v>
      </c>
      <c r="M3000" t="s">
        <v>1255</v>
      </c>
      <c r="N3000" t="s">
        <v>1255</v>
      </c>
      <c r="O3000" t="s">
        <v>1255</v>
      </c>
      <c r="P3000" t="s">
        <v>1255</v>
      </c>
    </row>
    <row r="3001" spans="1:16">
      <c r="A3001" t="s">
        <v>1255</v>
      </c>
      <c r="B3001" t="s">
        <v>1255</v>
      </c>
      <c r="C3001" t="s">
        <v>14092</v>
      </c>
      <c r="D3001" t="s">
        <v>14095</v>
      </c>
      <c r="E3001" t="s">
        <v>10608</v>
      </c>
      <c r="F3001" t="s">
        <v>9646</v>
      </c>
      <c r="G3001" t="s">
        <v>1255</v>
      </c>
      <c r="H3001" t="s">
        <v>7609</v>
      </c>
      <c r="I3001" t="s">
        <v>1255</v>
      </c>
      <c r="J3001" t="s">
        <v>1255</v>
      </c>
      <c r="K3001" t="s">
        <v>1255</v>
      </c>
      <c r="L3001" t="s">
        <v>1255</v>
      </c>
      <c r="M3001" t="s">
        <v>1255</v>
      </c>
      <c r="N3001" t="s">
        <v>1255</v>
      </c>
      <c r="O3001" t="s">
        <v>1255</v>
      </c>
      <c r="P3001" t="s">
        <v>1255</v>
      </c>
    </row>
    <row r="3002" spans="1:16">
      <c r="A3002" t="s">
        <v>1255</v>
      </c>
      <c r="B3002" t="s">
        <v>1255</v>
      </c>
      <c r="C3002" t="s">
        <v>14092</v>
      </c>
      <c r="D3002" t="s">
        <v>14096</v>
      </c>
      <c r="E3002" t="s">
        <v>9782</v>
      </c>
      <c r="F3002" t="s">
        <v>9646</v>
      </c>
      <c r="G3002" t="s">
        <v>1255</v>
      </c>
      <c r="H3002" t="s">
        <v>13232</v>
      </c>
      <c r="I3002" t="s">
        <v>1255</v>
      </c>
      <c r="J3002" t="s">
        <v>1255</v>
      </c>
      <c r="K3002" t="s">
        <v>1255</v>
      </c>
      <c r="L3002" t="s">
        <v>1255</v>
      </c>
      <c r="M3002" t="s">
        <v>1255</v>
      </c>
      <c r="N3002" t="s">
        <v>1255</v>
      </c>
      <c r="O3002" t="s">
        <v>1255</v>
      </c>
      <c r="P3002" t="s">
        <v>1255</v>
      </c>
    </row>
    <row r="3003" spans="1:16">
      <c r="A3003" t="s">
        <v>1255</v>
      </c>
      <c r="B3003" t="s">
        <v>1255</v>
      </c>
      <c r="C3003" t="s">
        <v>14092</v>
      </c>
      <c r="D3003" t="s">
        <v>14097</v>
      </c>
      <c r="E3003" t="s">
        <v>9813</v>
      </c>
      <c r="F3003" t="s">
        <v>1255</v>
      </c>
      <c r="G3003" t="s">
        <v>1255</v>
      </c>
      <c r="H3003" t="s">
        <v>13232</v>
      </c>
      <c r="I3003" t="s">
        <v>1255</v>
      </c>
      <c r="J3003" t="s">
        <v>1255</v>
      </c>
      <c r="K3003" t="s">
        <v>1255</v>
      </c>
      <c r="L3003" t="s">
        <v>1255</v>
      </c>
      <c r="M3003" t="s">
        <v>1255</v>
      </c>
      <c r="N3003" t="s">
        <v>1255</v>
      </c>
      <c r="O3003" t="s">
        <v>1255</v>
      </c>
      <c r="P3003" t="s">
        <v>1255</v>
      </c>
    </row>
    <row r="3004" spans="1:16">
      <c r="A3004" t="s">
        <v>1255</v>
      </c>
      <c r="B3004" t="s">
        <v>1255</v>
      </c>
      <c r="C3004" t="s">
        <v>14098</v>
      </c>
      <c r="D3004" t="s">
        <v>14099</v>
      </c>
      <c r="E3004" t="s">
        <v>10721</v>
      </c>
      <c r="F3004" t="s">
        <v>1255</v>
      </c>
      <c r="G3004" t="s">
        <v>1255</v>
      </c>
      <c r="H3004" t="s">
        <v>7609</v>
      </c>
      <c r="I3004" t="s">
        <v>1255</v>
      </c>
      <c r="J3004" t="s">
        <v>1255</v>
      </c>
      <c r="K3004" t="s">
        <v>1255</v>
      </c>
      <c r="L3004" t="s">
        <v>1255</v>
      </c>
      <c r="M3004" t="s">
        <v>1255</v>
      </c>
      <c r="N3004" t="s">
        <v>1255</v>
      </c>
      <c r="O3004" t="s">
        <v>1255</v>
      </c>
      <c r="P3004" t="s">
        <v>1255</v>
      </c>
    </row>
    <row r="3005" spans="1:16">
      <c r="A3005" t="s">
        <v>1255</v>
      </c>
      <c r="B3005" t="s">
        <v>1255</v>
      </c>
      <c r="C3005" t="s">
        <v>14098</v>
      </c>
      <c r="D3005" t="s">
        <v>14100</v>
      </c>
      <c r="E3005" t="s">
        <v>10029</v>
      </c>
      <c r="F3005" t="s">
        <v>1255</v>
      </c>
      <c r="G3005" t="s">
        <v>1255</v>
      </c>
      <c r="H3005" t="s">
        <v>13232</v>
      </c>
      <c r="I3005" t="s">
        <v>1255</v>
      </c>
      <c r="J3005" t="s">
        <v>1255</v>
      </c>
      <c r="K3005" t="s">
        <v>1255</v>
      </c>
      <c r="L3005" t="s">
        <v>1255</v>
      </c>
      <c r="M3005" t="s">
        <v>1255</v>
      </c>
      <c r="N3005" t="s">
        <v>1255</v>
      </c>
      <c r="O3005" t="s">
        <v>1255</v>
      </c>
      <c r="P3005" t="s">
        <v>1255</v>
      </c>
    </row>
    <row r="3006" spans="1:16">
      <c r="A3006" t="s">
        <v>1255</v>
      </c>
      <c r="B3006" t="s">
        <v>1255</v>
      </c>
      <c r="C3006" t="s">
        <v>14101</v>
      </c>
      <c r="D3006" t="s">
        <v>14102</v>
      </c>
      <c r="E3006" t="s">
        <v>12028</v>
      </c>
      <c r="F3006" t="s">
        <v>1255</v>
      </c>
      <c r="G3006" t="s">
        <v>1255</v>
      </c>
      <c r="H3006" t="s">
        <v>13232</v>
      </c>
      <c r="I3006" t="s">
        <v>1255</v>
      </c>
      <c r="J3006" t="s">
        <v>1255</v>
      </c>
      <c r="K3006" t="s">
        <v>1255</v>
      </c>
      <c r="L3006" t="s">
        <v>1255</v>
      </c>
      <c r="M3006" t="s">
        <v>1255</v>
      </c>
      <c r="N3006" t="s">
        <v>1255</v>
      </c>
      <c r="O3006" t="s">
        <v>1255</v>
      </c>
      <c r="P3006" t="s">
        <v>1255</v>
      </c>
    </row>
    <row r="3007" spans="1:16">
      <c r="A3007" t="s">
        <v>1255</v>
      </c>
      <c r="B3007" t="s">
        <v>1255</v>
      </c>
      <c r="C3007" t="s">
        <v>14101</v>
      </c>
      <c r="D3007" t="s">
        <v>14103</v>
      </c>
      <c r="E3007" t="s">
        <v>10029</v>
      </c>
      <c r="F3007" t="s">
        <v>1255</v>
      </c>
      <c r="G3007" t="s">
        <v>1255</v>
      </c>
      <c r="H3007" t="s">
        <v>13232</v>
      </c>
      <c r="I3007" t="s">
        <v>1255</v>
      </c>
      <c r="J3007" t="s">
        <v>1255</v>
      </c>
      <c r="K3007" t="s">
        <v>1255</v>
      </c>
      <c r="L3007" t="s">
        <v>1255</v>
      </c>
      <c r="M3007" t="s">
        <v>1255</v>
      </c>
      <c r="N3007" t="s">
        <v>1255</v>
      </c>
      <c r="O3007" t="s">
        <v>1255</v>
      </c>
      <c r="P3007" t="s">
        <v>1255</v>
      </c>
    </row>
    <row r="3008" spans="1:16">
      <c r="A3008" t="s">
        <v>1255</v>
      </c>
      <c r="B3008" t="s">
        <v>1255</v>
      </c>
      <c r="C3008" t="s">
        <v>14101</v>
      </c>
      <c r="D3008" t="s">
        <v>14104</v>
      </c>
      <c r="E3008" t="s">
        <v>9646</v>
      </c>
      <c r="F3008" t="s">
        <v>14105</v>
      </c>
      <c r="G3008" t="s">
        <v>1255</v>
      </c>
      <c r="H3008" t="s">
        <v>13221</v>
      </c>
      <c r="I3008" t="s">
        <v>1255</v>
      </c>
      <c r="J3008" t="s">
        <v>1255</v>
      </c>
      <c r="K3008" t="s">
        <v>1255</v>
      </c>
      <c r="L3008" t="s">
        <v>1255</v>
      </c>
      <c r="M3008" t="s">
        <v>1255</v>
      </c>
      <c r="N3008" t="s">
        <v>1255</v>
      </c>
      <c r="O3008" t="s">
        <v>1255</v>
      </c>
      <c r="P3008" t="s">
        <v>1255</v>
      </c>
    </row>
    <row r="3009" spans="1:16">
      <c r="A3009" t="s">
        <v>1255</v>
      </c>
      <c r="B3009" t="s">
        <v>1255</v>
      </c>
      <c r="C3009" t="s">
        <v>14101</v>
      </c>
      <c r="D3009" t="s">
        <v>14106</v>
      </c>
      <c r="E3009" t="s">
        <v>10003</v>
      </c>
      <c r="F3009" t="s">
        <v>1255</v>
      </c>
      <c r="G3009" t="s">
        <v>1255</v>
      </c>
      <c r="H3009" t="s">
        <v>13232</v>
      </c>
      <c r="I3009" t="s">
        <v>1255</v>
      </c>
      <c r="J3009" t="s">
        <v>1255</v>
      </c>
      <c r="K3009" t="s">
        <v>1255</v>
      </c>
      <c r="L3009" t="s">
        <v>1255</v>
      </c>
      <c r="M3009" t="s">
        <v>1255</v>
      </c>
      <c r="N3009" t="s">
        <v>1255</v>
      </c>
      <c r="O3009" t="s">
        <v>1255</v>
      </c>
      <c r="P3009" t="s">
        <v>1255</v>
      </c>
    </row>
    <row r="3010" spans="1:16">
      <c r="A3010" t="s">
        <v>1255</v>
      </c>
      <c r="B3010" t="s">
        <v>1255</v>
      </c>
      <c r="C3010" t="s">
        <v>14107</v>
      </c>
      <c r="D3010" t="s">
        <v>14108</v>
      </c>
      <c r="E3010" t="s">
        <v>9680</v>
      </c>
      <c r="F3010" t="s">
        <v>1255</v>
      </c>
      <c r="G3010" t="s">
        <v>1255</v>
      </c>
      <c r="H3010" t="s">
        <v>13250</v>
      </c>
      <c r="I3010" t="s">
        <v>1255</v>
      </c>
      <c r="J3010" t="s">
        <v>1255</v>
      </c>
      <c r="K3010" t="s">
        <v>1255</v>
      </c>
      <c r="L3010" t="s">
        <v>1255</v>
      </c>
      <c r="M3010" t="s">
        <v>1255</v>
      </c>
      <c r="N3010" t="s">
        <v>1255</v>
      </c>
      <c r="O3010" t="s">
        <v>1255</v>
      </c>
      <c r="P3010" t="s">
        <v>1255</v>
      </c>
    </row>
    <row r="3011" spans="1:16">
      <c r="A3011" t="s">
        <v>1255</v>
      </c>
      <c r="B3011" t="s">
        <v>12022</v>
      </c>
      <c r="C3011" t="s">
        <v>14107</v>
      </c>
      <c r="D3011" t="s">
        <v>14109</v>
      </c>
      <c r="E3011" t="s">
        <v>9646</v>
      </c>
      <c r="F3011" t="s">
        <v>14110</v>
      </c>
      <c r="G3011" t="s">
        <v>1255</v>
      </c>
      <c r="H3011" t="s">
        <v>13221</v>
      </c>
      <c r="I3011" t="s">
        <v>1255</v>
      </c>
      <c r="J3011" t="s">
        <v>1255</v>
      </c>
      <c r="K3011" t="s">
        <v>1255</v>
      </c>
      <c r="L3011" t="s">
        <v>1255</v>
      </c>
      <c r="M3011" t="s">
        <v>1255</v>
      </c>
      <c r="N3011" t="s">
        <v>1255</v>
      </c>
      <c r="O3011" t="s">
        <v>1255</v>
      </c>
      <c r="P3011" t="s">
        <v>1255</v>
      </c>
    </row>
    <row r="3012" spans="1:16">
      <c r="A3012" t="s">
        <v>1255</v>
      </c>
      <c r="B3012" t="s">
        <v>12022</v>
      </c>
      <c r="C3012" t="s">
        <v>14107</v>
      </c>
      <c r="D3012" t="s">
        <v>14111</v>
      </c>
      <c r="E3012" t="s">
        <v>9646</v>
      </c>
      <c r="F3012" t="s">
        <v>12627</v>
      </c>
      <c r="G3012" t="s">
        <v>1255</v>
      </c>
      <c r="H3012" t="s">
        <v>13221</v>
      </c>
      <c r="I3012" t="s">
        <v>1255</v>
      </c>
      <c r="J3012" t="s">
        <v>1255</v>
      </c>
      <c r="K3012" t="s">
        <v>1255</v>
      </c>
      <c r="L3012" t="s">
        <v>1255</v>
      </c>
      <c r="M3012" t="s">
        <v>1255</v>
      </c>
      <c r="N3012" t="s">
        <v>1255</v>
      </c>
      <c r="O3012" t="s">
        <v>1255</v>
      </c>
      <c r="P3012" t="s">
        <v>1255</v>
      </c>
    </row>
    <row r="3013" spans="1:16">
      <c r="A3013" t="s">
        <v>1255</v>
      </c>
      <c r="B3013" t="s">
        <v>1255</v>
      </c>
      <c r="C3013" t="s">
        <v>14107</v>
      </c>
      <c r="D3013" t="s">
        <v>14112</v>
      </c>
      <c r="E3013" t="s">
        <v>10988</v>
      </c>
      <c r="F3013" t="s">
        <v>1255</v>
      </c>
      <c r="G3013" t="s">
        <v>1255</v>
      </c>
      <c r="H3013" t="s">
        <v>13232</v>
      </c>
      <c r="I3013" t="s">
        <v>1255</v>
      </c>
      <c r="J3013" t="s">
        <v>1255</v>
      </c>
      <c r="K3013" t="s">
        <v>1255</v>
      </c>
      <c r="L3013" t="s">
        <v>1255</v>
      </c>
      <c r="M3013" t="s">
        <v>1255</v>
      </c>
      <c r="N3013" t="s">
        <v>1255</v>
      </c>
      <c r="O3013" t="s">
        <v>1255</v>
      </c>
      <c r="P3013" t="s">
        <v>1255</v>
      </c>
    </row>
    <row r="3014" spans="1:16">
      <c r="A3014" t="s">
        <v>1255</v>
      </c>
      <c r="B3014" t="s">
        <v>1255</v>
      </c>
      <c r="C3014" t="s">
        <v>14113</v>
      </c>
      <c r="D3014" t="s">
        <v>14114</v>
      </c>
      <c r="E3014" t="s">
        <v>9646</v>
      </c>
      <c r="F3014" t="s">
        <v>9686</v>
      </c>
      <c r="G3014" t="s">
        <v>1255</v>
      </c>
      <c r="H3014" t="s">
        <v>13414</v>
      </c>
      <c r="I3014" t="s">
        <v>1255</v>
      </c>
      <c r="J3014" t="s">
        <v>1255</v>
      </c>
      <c r="K3014" t="s">
        <v>1255</v>
      </c>
      <c r="L3014" t="s">
        <v>1255</v>
      </c>
      <c r="M3014" t="s">
        <v>1255</v>
      </c>
      <c r="N3014" t="s">
        <v>1255</v>
      </c>
      <c r="O3014" t="s">
        <v>1255</v>
      </c>
      <c r="P3014" t="s">
        <v>1255</v>
      </c>
    </row>
    <row r="3015" spans="1:16">
      <c r="A3015" t="s">
        <v>1255</v>
      </c>
      <c r="B3015" t="s">
        <v>1255</v>
      </c>
      <c r="C3015" t="s">
        <v>14113</v>
      </c>
      <c r="D3015" t="s">
        <v>14115</v>
      </c>
      <c r="E3015" t="s">
        <v>9782</v>
      </c>
      <c r="F3015" t="s">
        <v>1255</v>
      </c>
      <c r="G3015" t="s">
        <v>1255</v>
      </c>
      <c r="H3015" t="s">
        <v>13232</v>
      </c>
      <c r="I3015" t="s">
        <v>1255</v>
      </c>
      <c r="J3015" t="s">
        <v>1255</v>
      </c>
      <c r="K3015" t="s">
        <v>1255</v>
      </c>
      <c r="L3015" t="s">
        <v>1255</v>
      </c>
      <c r="M3015" t="s">
        <v>1255</v>
      </c>
      <c r="N3015" t="s">
        <v>1255</v>
      </c>
      <c r="O3015" t="s">
        <v>1255</v>
      </c>
      <c r="P3015" t="s">
        <v>1255</v>
      </c>
    </row>
    <row r="3016" spans="1:16">
      <c r="A3016" t="s">
        <v>1255</v>
      </c>
      <c r="B3016" t="s">
        <v>1255</v>
      </c>
      <c r="C3016" t="s">
        <v>14113</v>
      </c>
      <c r="D3016" t="s">
        <v>14116</v>
      </c>
      <c r="E3016" t="s">
        <v>9705</v>
      </c>
      <c r="F3016" t="s">
        <v>1255</v>
      </c>
      <c r="G3016" t="s">
        <v>1255</v>
      </c>
      <c r="H3016" t="s">
        <v>13232</v>
      </c>
      <c r="I3016" t="s">
        <v>1255</v>
      </c>
      <c r="J3016" t="s">
        <v>1255</v>
      </c>
      <c r="K3016" t="s">
        <v>1255</v>
      </c>
      <c r="L3016" t="s">
        <v>1255</v>
      </c>
      <c r="M3016" t="s">
        <v>1255</v>
      </c>
      <c r="N3016" t="s">
        <v>1255</v>
      </c>
      <c r="O3016" t="s">
        <v>1255</v>
      </c>
      <c r="P3016" t="s">
        <v>1255</v>
      </c>
    </row>
    <row r="3017" spans="1:16">
      <c r="A3017" t="s">
        <v>1255</v>
      </c>
      <c r="B3017" t="s">
        <v>1255</v>
      </c>
      <c r="C3017" t="s">
        <v>14113</v>
      </c>
      <c r="D3017" t="s">
        <v>14117</v>
      </c>
      <c r="E3017" t="s">
        <v>10608</v>
      </c>
      <c r="F3017" t="s">
        <v>1255</v>
      </c>
      <c r="G3017" t="s">
        <v>1255</v>
      </c>
      <c r="H3017" t="s">
        <v>13232</v>
      </c>
      <c r="I3017" t="s">
        <v>1255</v>
      </c>
      <c r="J3017" t="s">
        <v>1255</v>
      </c>
      <c r="K3017" t="s">
        <v>1255</v>
      </c>
      <c r="L3017" t="s">
        <v>1255</v>
      </c>
      <c r="M3017" t="s">
        <v>1255</v>
      </c>
      <c r="N3017" t="s">
        <v>1255</v>
      </c>
      <c r="O3017" t="s">
        <v>1255</v>
      </c>
      <c r="P3017" t="s">
        <v>1255</v>
      </c>
    </row>
    <row r="3018" spans="1:16">
      <c r="A3018" t="s">
        <v>1255</v>
      </c>
      <c r="B3018" t="s">
        <v>1255</v>
      </c>
      <c r="C3018" t="s">
        <v>14118</v>
      </c>
      <c r="D3018" t="s">
        <v>14119</v>
      </c>
      <c r="E3018" t="s">
        <v>9646</v>
      </c>
      <c r="F3018" t="s">
        <v>13530</v>
      </c>
      <c r="G3018" t="s">
        <v>1255</v>
      </c>
      <c r="H3018" t="s">
        <v>13414</v>
      </c>
      <c r="I3018" t="s">
        <v>1255</v>
      </c>
      <c r="J3018" t="s">
        <v>1255</v>
      </c>
      <c r="K3018" t="s">
        <v>1255</v>
      </c>
      <c r="L3018" t="s">
        <v>1255</v>
      </c>
      <c r="M3018" t="s">
        <v>1255</v>
      </c>
      <c r="N3018" t="s">
        <v>1255</v>
      </c>
      <c r="O3018" t="s">
        <v>1255</v>
      </c>
      <c r="P3018" t="s">
        <v>1255</v>
      </c>
    </row>
    <row r="3019" spans="1:16">
      <c r="A3019" t="s">
        <v>1255</v>
      </c>
      <c r="B3019" t="s">
        <v>1255</v>
      </c>
      <c r="C3019" t="s">
        <v>14118</v>
      </c>
      <c r="D3019" t="s">
        <v>14120</v>
      </c>
      <c r="E3019" t="s">
        <v>12583</v>
      </c>
      <c r="F3019" t="s">
        <v>1255</v>
      </c>
      <c r="G3019" t="s">
        <v>1255</v>
      </c>
      <c r="H3019" t="s">
        <v>7609</v>
      </c>
      <c r="I3019" t="s">
        <v>1255</v>
      </c>
      <c r="J3019" t="s">
        <v>1255</v>
      </c>
      <c r="K3019" t="s">
        <v>1255</v>
      </c>
      <c r="L3019" t="s">
        <v>1255</v>
      </c>
      <c r="M3019" t="s">
        <v>1255</v>
      </c>
      <c r="N3019" t="s">
        <v>1255</v>
      </c>
      <c r="O3019" t="s">
        <v>1255</v>
      </c>
      <c r="P3019" t="s">
        <v>1255</v>
      </c>
    </row>
    <row r="3020" spans="1:16">
      <c r="A3020" t="s">
        <v>1255</v>
      </c>
      <c r="B3020" t="s">
        <v>1255</v>
      </c>
      <c r="C3020" t="s">
        <v>14121</v>
      </c>
      <c r="D3020" t="s">
        <v>14122</v>
      </c>
      <c r="E3020" t="s">
        <v>13288</v>
      </c>
      <c r="F3020" t="s">
        <v>1255</v>
      </c>
      <c r="G3020" t="s">
        <v>1255</v>
      </c>
      <c r="H3020" t="s">
        <v>13232</v>
      </c>
      <c r="I3020" t="s">
        <v>1255</v>
      </c>
      <c r="J3020" t="s">
        <v>1255</v>
      </c>
      <c r="K3020" t="s">
        <v>1255</v>
      </c>
      <c r="L3020" t="s">
        <v>1255</v>
      </c>
      <c r="M3020" t="s">
        <v>1255</v>
      </c>
      <c r="N3020" t="s">
        <v>1255</v>
      </c>
      <c r="O3020" t="s">
        <v>1255</v>
      </c>
      <c r="P3020" t="s">
        <v>1255</v>
      </c>
    </row>
    <row r="3021" spans="1:16">
      <c r="A3021" t="s">
        <v>1255</v>
      </c>
      <c r="B3021" t="s">
        <v>8874</v>
      </c>
      <c r="C3021" t="s">
        <v>14121</v>
      </c>
      <c r="D3021" t="s">
        <v>14123</v>
      </c>
      <c r="E3021" t="s">
        <v>9705</v>
      </c>
      <c r="F3021" t="s">
        <v>1255</v>
      </c>
      <c r="G3021" t="s">
        <v>1255</v>
      </c>
      <c r="H3021" t="s">
        <v>13232</v>
      </c>
      <c r="I3021" t="s">
        <v>1255</v>
      </c>
      <c r="J3021" t="s">
        <v>1255</v>
      </c>
      <c r="K3021" t="s">
        <v>1255</v>
      </c>
      <c r="L3021" t="s">
        <v>1255</v>
      </c>
      <c r="M3021" t="s">
        <v>1255</v>
      </c>
      <c r="N3021" t="s">
        <v>1255</v>
      </c>
      <c r="O3021" t="s">
        <v>1255</v>
      </c>
      <c r="P3021" t="s">
        <v>1255</v>
      </c>
    </row>
    <row r="3022" spans="1:16">
      <c r="A3022" t="s">
        <v>1255</v>
      </c>
      <c r="B3022" t="s">
        <v>8766</v>
      </c>
      <c r="C3022" t="s">
        <v>14121</v>
      </c>
      <c r="D3022" t="s">
        <v>14124</v>
      </c>
      <c r="E3022" t="s">
        <v>9782</v>
      </c>
      <c r="F3022" t="s">
        <v>1255</v>
      </c>
      <c r="G3022" t="s">
        <v>1255</v>
      </c>
      <c r="H3022" t="s">
        <v>13232</v>
      </c>
      <c r="I3022" t="s">
        <v>1255</v>
      </c>
      <c r="J3022" t="s">
        <v>1255</v>
      </c>
      <c r="K3022" t="s">
        <v>1255</v>
      </c>
      <c r="L3022" t="s">
        <v>1255</v>
      </c>
      <c r="M3022" t="s">
        <v>1255</v>
      </c>
      <c r="N3022" t="s">
        <v>1255</v>
      </c>
      <c r="O3022" t="s">
        <v>1255</v>
      </c>
      <c r="P3022" t="s">
        <v>1255</v>
      </c>
    </row>
    <row r="3023" spans="1:16">
      <c r="A3023" t="s">
        <v>1255</v>
      </c>
      <c r="B3023" t="s">
        <v>8767</v>
      </c>
      <c r="C3023" t="s">
        <v>14121</v>
      </c>
      <c r="D3023" t="s">
        <v>14125</v>
      </c>
      <c r="E3023" t="s">
        <v>9782</v>
      </c>
      <c r="F3023" t="s">
        <v>1255</v>
      </c>
      <c r="G3023" t="s">
        <v>1255</v>
      </c>
      <c r="H3023" t="s">
        <v>13232</v>
      </c>
      <c r="I3023" t="s">
        <v>1255</v>
      </c>
      <c r="J3023" t="s">
        <v>1255</v>
      </c>
      <c r="K3023" t="s">
        <v>1255</v>
      </c>
      <c r="L3023" t="s">
        <v>1255</v>
      </c>
      <c r="M3023" t="s">
        <v>1255</v>
      </c>
      <c r="N3023" t="s">
        <v>1255</v>
      </c>
      <c r="O3023" t="s">
        <v>1255</v>
      </c>
      <c r="P3023" t="s">
        <v>1255</v>
      </c>
    </row>
    <row r="3024" spans="1:16">
      <c r="A3024" t="s">
        <v>1255</v>
      </c>
      <c r="B3024" t="s">
        <v>8768</v>
      </c>
      <c r="C3024" t="s">
        <v>14121</v>
      </c>
      <c r="D3024" t="s">
        <v>14126</v>
      </c>
      <c r="E3024" t="s">
        <v>9782</v>
      </c>
      <c r="F3024" t="s">
        <v>1255</v>
      </c>
      <c r="G3024" t="s">
        <v>1255</v>
      </c>
      <c r="H3024" t="s">
        <v>13232</v>
      </c>
      <c r="I3024" t="s">
        <v>1255</v>
      </c>
      <c r="J3024" t="s">
        <v>1255</v>
      </c>
      <c r="K3024" t="s">
        <v>1255</v>
      </c>
      <c r="L3024" t="s">
        <v>1255</v>
      </c>
      <c r="M3024" t="s">
        <v>1255</v>
      </c>
      <c r="N3024" t="s">
        <v>1255</v>
      </c>
      <c r="O3024" t="s">
        <v>1255</v>
      </c>
      <c r="P3024" t="s">
        <v>1255</v>
      </c>
    </row>
    <row r="3025" spans="1:16">
      <c r="A3025" t="s">
        <v>1255</v>
      </c>
      <c r="B3025" t="s">
        <v>1255</v>
      </c>
      <c r="C3025" t="s">
        <v>14121</v>
      </c>
      <c r="D3025" t="s">
        <v>14127</v>
      </c>
      <c r="E3025" t="s">
        <v>9782</v>
      </c>
      <c r="F3025" t="s">
        <v>1255</v>
      </c>
      <c r="G3025" t="s">
        <v>1255</v>
      </c>
      <c r="H3025" t="s">
        <v>13232</v>
      </c>
      <c r="I3025" t="s">
        <v>1255</v>
      </c>
      <c r="J3025" t="s">
        <v>1255</v>
      </c>
      <c r="K3025" t="s">
        <v>1255</v>
      </c>
      <c r="L3025" t="s">
        <v>1255</v>
      </c>
      <c r="M3025" t="s">
        <v>1255</v>
      </c>
      <c r="N3025" t="s">
        <v>1255</v>
      </c>
      <c r="O3025" t="s">
        <v>1255</v>
      </c>
      <c r="P3025" t="s">
        <v>1255</v>
      </c>
    </row>
    <row r="3026" spans="1:16">
      <c r="A3026" t="s">
        <v>1255</v>
      </c>
      <c r="B3026" t="s">
        <v>1255</v>
      </c>
      <c r="C3026" t="s">
        <v>14121</v>
      </c>
      <c r="D3026" t="s">
        <v>14128</v>
      </c>
      <c r="E3026" t="s">
        <v>12199</v>
      </c>
      <c r="F3026" t="s">
        <v>1255</v>
      </c>
      <c r="G3026" t="s">
        <v>1255</v>
      </c>
      <c r="H3026" t="s">
        <v>7609</v>
      </c>
      <c r="I3026" t="s">
        <v>1255</v>
      </c>
      <c r="J3026" t="s">
        <v>1255</v>
      </c>
      <c r="K3026" t="s">
        <v>1255</v>
      </c>
      <c r="L3026" t="s">
        <v>1255</v>
      </c>
      <c r="M3026" t="s">
        <v>1255</v>
      </c>
      <c r="N3026" t="s">
        <v>1255</v>
      </c>
      <c r="O3026" t="s">
        <v>1255</v>
      </c>
      <c r="P3026" t="s">
        <v>1255</v>
      </c>
    </row>
    <row r="3027" spans="1:16">
      <c r="A3027" t="s">
        <v>1255</v>
      </c>
      <c r="B3027" t="s">
        <v>1255</v>
      </c>
      <c r="C3027" t="s">
        <v>14129</v>
      </c>
      <c r="D3027" t="s">
        <v>14130</v>
      </c>
      <c r="E3027" t="s">
        <v>9645</v>
      </c>
      <c r="F3027" t="s">
        <v>1255</v>
      </c>
      <c r="G3027" t="s">
        <v>1255</v>
      </c>
      <c r="H3027" t="s">
        <v>13232</v>
      </c>
      <c r="I3027" t="s">
        <v>1255</v>
      </c>
      <c r="J3027" t="s">
        <v>1255</v>
      </c>
      <c r="K3027" t="s">
        <v>1255</v>
      </c>
      <c r="L3027" t="s">
        <v>1255</v>
      </c>
      <c r="M3027" t="s">
        <v>1255</v>
      </c>
      <c r="N3027" t="s">
        <v>1255</v>
      </c>
      <c r="O3027" t="s">
        <v>1255</v>
      </c>
      <c r="P3027" t="s">
        <v>1255</v>
      </c>
    </row>
    <row r="3028" spans="1:16">
      <c r="A3028" t="s">
        <v>1255</v>
      </c>
      <c r="B3028" t="s">
        <v>1255</v>
      </c>
      <c r="C3028" t="s">
        <v>14129</v>
      </c>
      <c r="D3028" t="s">
        <v>14131</v>
      </c>
      <c r="E3028" t="s">
        <v>9740</v>
      </c>
      <c r="F3028" t="s">
        <v>1255</v>
      </c>
      <c r="G3028" t="s">
        <v>1255</v>
      </c>
      <c r="H3028" t="s">
        <v>13232</v>
      </c>
      <c r="I3028" t="s">
        <v>1255</v>
      </c>
      <c r="J3028" t="s">
        <v>1255</v>
      </c>
      <c r="K3028" t="s">
        <v>1255</v>
      </c>
      <c r="L3028" t="s">
        <v>1255</v>
      </c>
      <c r="M3028" t="s">
        <v>1255</v>
      </c>
      <c r="N3028" t="s">
        <v>1255</v>
      </c>
      <c r="O3028" t="s">
        <v>1255</v>
      </c>
      <c r="P3028" t="s">
        <v>1255</v>
      </c>
    </row>
    <row r="3029" spans="1:16">
      <c r="A3029" t="s">
        <v>1255</v>
      </c>
      <c r="B3029" t="s">
        <v>14132</v>
      </c>
      <c r="C3029" t="s">
        <v>14133</v>
      </c>
      <c r="D3029" t="s">
        <v>14134</v>
      </c>
      <c r="E3029" t="s">
        <v>9646</v>
      </c>
      <c r="F3029" t="s">
        <v>12683</v>
      </c>
      <c r="G3029" t="s">
        <v>1255</v>
      </c>
      <c r="H3029" t="s">
        <v>13414</v>
      </c>
      <c r="I3029" t="s">
        <v>1255</v>
      </c>
      <c r="J3029" t="s">
        <v>1255</v>
      </c>
      <c r="K3029" t="s">
        <v>1255</v>
      </c>
      <c r="L3029" t="s">
        <v>1255</v>
      </c>
      <c r="M3029" t="s">
        <v>1255</v>
      </c>
      <c r="N3029" t="s">
        <v>1255</v>
      </c>
      <c r="O3029" t="s">
        <v>1255</v>
      </c>
      <c r="P3029" t="s">
        <v>1255</v>
      </c>
    </row>
    <row r="3030" spans="1:16">
      <c r="A3030" t="s">
        <v>1255</v>
      </c>
      <c r="B3030" t="s">
        <v>14135</v>
      </c>
      <c r="C3030" t="s">
        <v>14133</v>
      </c>
      <c r="D3030" t="s">
        <v>14136</v>
      </c>
      <c r="E3030" t="s">
        <v>9646</v>
      </c>
      <c r="F3030" t="s">
        <v>14137</v>
      </c>
      <c r="G3030" t="s">
        <v>1255</v>
      </c>
      <c r="H3030" t="s">
        <v>13414</v>
      </c>
      <c r="I3030" t="s">
        <v>1255</v>
      </c>
      <c r="J3030" t="s">
        <v>1255</v>
      </c>
      <c r="K3030" t="s">
        <v>1255</v>
      </c>
      <c r="L3030" t="s">
        <v>1255</v>
      </c>
      <c r="M3030" t="s">
        <v>1255</v>
      </c>
      <c r="N3030" t="s">
        <v>1255</v>
      </c>
      <c r="O3030" t="s">
        <v>1255</v>
      </c>
      <c r="P3030" t="s">
        <v>1255</v>
      </c>
    </row>
    <row r="3031" spans="1:16">
      <c r="A3031" t="s">
        <v>1255</v>
      </c>
      <c r="B3031" t="s">
        <v>8767</v>
      </c>
      <c r="C3031" t="s">
        <v>14133</v>
      </c>
      <c r="D3031" t="s">
        <v>14138</v>
      </c>
      <c r="E3031" t="s">
        <v>14139</v>
      </c>
      <c r="F3031" t="s">
        <v>9646</v>
      </c>
      <c r="G3031" t="s">
        <v>1255</v>
      </c>
      <c r="H3031" t="s">
        <v>13232</v>
      </c>
      <c r="I3031" t="s">
        <v>1255</v>
      </c>
      <c r="J3031" t="s">
        <v>1255</v>
      </c>
      <c r="K3031" t="s">
        <v>1255</v>
      </c>
      <c r="L3031" t="s">
        <v>1255</v>
      </c>
      <c r="M3031" t="s">
        <v>1255</v>
      </c>
      <c r="N3031" t="s">
        <v>1255</v>
      </c>
      <c r="O3031" t="s">
        <v>1255</v>
      </c>
      <c r="P3031" t="s">
        <v>1255</v>
      </c>
    </row>
    <row r="3032" spans="1:16">
      <c r="A3032" t="s">
        <v>1255</v>
      </c>
      <c r="B3032" t="s">
        <v>8768</v>
      </c>
      <c r="C3032" t="s">
        <v>14133</v>
      </c>
      <c r="D3032" t="s">
        <v>14140</v>
      </c>
      <c r="E3032" t="s">
        <v>14141</v>
      </c>
      <c r="F3032" t="s">
        <v>1255</v>
      </c>
      <c r="G3032" t="s">
        <v>1255</v>
      </c>
      <c r="H3032" t="s">
        <v>13232</v>
      </c>
      <c r="I3032" t="s">
        <v>1255</v>
      </c>
      <c r="J3032" t="s">
        <v>1255</v>
      </c>
      <c r="K3032" t="s">
        <v>1255</v>
      </c>
      <c r="L3032" t="s">
        <v>1255</v>
      </c>
      <c r="M3032" t="s">
        <v>1255</v>
      </c>
      <c r="N3032" t="s">
        <v>1255</v>
      </c>
      <c r="O3032" t="s">
        <v>1255</v>
      </c>
      <c r="P3032" t="s">
        <v>1255</v>
      </c>
    </row>
    <row r="3033" spans="1:16">
      <c r="A3033" t="s">
        <v>1255</v>
      </c>
      <c r="B3033" t="s">
        <v>8769</v>
      </c>
      <c r="C3033" t="s">
        <v>14133</v>
      </c>
      <c r="D3033" t="s">
        <v>14142</v>
      </c>
      <c r="E3033" t="s">
        <v>14143</v>
      </c>
      <c r="F3033" t="s">
        <v>1255</v>
      </c>
      <c r="G3033" t="s">
        <v>1255</v>
      </c>
      <c r="H3033" t="s">
        <v>13232</v>
      </c>
      <c r="I3033" t="s">
        <v>1255</v>
      </c>
      <c r="J3033" t="s">
        <v>1255</v>
      </c>
      <c r="K3033" t="s">
        <v>1255</v>
      </c>
      <c r="L3033" t="s">
        <v>1255</v>
      </c>
      <c r="M3033" t="s">
        <v>1255</v>
      </c>
      <c r="N3033" t="s">
        <v>1255</v>
      </c>
      <c r="O3033" t="s">
        <v>1255</v>
      </c>
      <c r="P3033" t="s">
        <v>1255</v>
      </c>
    </row>
    <row r="3034" spans="1:16">
      <c r="A3034" t="s">
        <v>1255</v>
      </c>
      <c r="B3034" t="s">
        <v>8876</v>
      </c>
      <c r="C3034" t="s">
        <v>14133</v>
      </c>
      <c r="D3034" t="s">
        <v>14144</v>
      </c>
      <c r="E3034" t="s">
        <v>14145</v>
      </c>
      <c r="F3034" t="s">
        <v>1255</v>
      </c>
      <c r="G3034" t="s">
        <v>1255</v>
      </c>
      <c r="H3034" t="s">
        <v>13232</v>
      </c>
      <c r="I3034" t="s">
        <v>1255</v>
      </c>
      <c r="J3034" t="s">
        <v>1255</v>
      </c>
      <c r="K3034" t="s">
        <v>1255</v>
      </c>
      <c r="L3034" t="s">
        <v>1255</v>
      </c>
      <c r="M3034" t="s">
        <v>1255</v>
      </c>
      <c r="N3034" t="s">
        <v>1255</v>
      </c>
      <c r="O3034" t="s">
        <v>1255</v>
      </c>
      <c r="P3034" t="s">
        <v>1255</v>
      </c>
    </row>
    <row r="3035" spans="1:16">
      <c r="A3035" t="s">
        <v>1255</v>
      </c>
      <c r="B3035" t="s">
        <v>8771</v>
      </c>
      <c r="C3035" t="s">
        <v>14133</v>
      </c>
      <c r="D3035" t="s">
        <v>14146</v>
      </c>
      <c r="E3035" t="s">
        <v>14147</v>
      </c>
      <c r="F3035" t="s">
        <v>1255</v>
      </c>
      <c r="G3035" t="s">
        <v>1255</v>
      </c>
      <c r="H3035" t="s">
        <v>13232</v>
      </c>
      <c r="I3035" t="s">
        <v>1255</v>
      </c>
      <c r="J3035" t="s">
        <v>1255</v>
      </c>
      <c r="K3035" t="s">
        <v>1255</v>
      </c>
      <c r="L3035" t="s">
        <v>1255</v>
      </c>
      <c r="M3035" t="s">
        <v>1255</v>
      </c>
      <c r="N3035" t="s">
        <v>1255</v>
      </c>
      <c r="O3035" t="s">
        <v>1255</v>
      </c>
      <c r="P3035" t="s">
        <v>1255</v>
      </c>
    </row>
    <row r="3036" spans="1:16">
      <c r="A3036" t="s">
        <v>1255</v>
      </c>
      <c r="B3036" t="s">
        <v>8770</v>
      </c>
      <c r="C3036" t="s">
        <v>14133</v>
      </c>
      <c r="D3036" t="s">
        <v>14148</v>
      </c>
      <c r="E3036" t="s">
        <v>14149</v>
      </c>
      <c r="F3036" t="s">
        <v>1255</v>
      </c>
      <c r="G3036" t="s">
        <v>1255</v>
      </c>
      <c r="H3036" t="s">
        <v>13232</v>
      </c>
      <c r="I3036" t="s">
        <v>1255</v>
      </c>
      <c r="J3036" t="s">
        <v>1255</v>
      </c>
      <c r="K3036" t="s">
        <v>1255</v>
      </c>
      <c r="L3036" t="s">
        <v>1255</v>
      </c>
      <c r="M3036" t="s">
        <v>1255</v>
      </c>
      <c r="N3036" t="s">
        <v>1255</v>
      </c>
      <c r="O3036" t="s">
        <v>1255</v>
      </c>
      <c r="P3036" t="s">
        <v>1255</v>
      </c>
    </row>
    <row r="3037" spans="1:16">
      <c r="A3037" t="s">
        <v>1255</v>
      </c>
      <c r="B3037" t="s">
        <v>1255</v>
      </c>
      <c r="C3037" t="s">
        <v>14150</v>
      </c>
      <c r="D3037" t="s">
        <v>14151</v>
      </c>
      <c r="E3037" t="s">
        <v>14143</v>
      </c>
      <c r="F3037" t="s">
        <v>1255</v>
      </c>
      <c r="G3037" t="s">
        <v>1255</v>
      </c>
      <c r="H3037" t="s">
        <v>13232</v>
      </c>
      <c r="I3037" t="s">
        <v>1255</v>
      </c>
      <c r="J3037" t="s">
        <v>1255</v>
      </c>
      <c r="K3037" t="s">
        <v>1255</v>
      </c>
      <c r="L3037" t="s">
        <v>1255</v>
      </c>
      <c r="M3037" t="s">
        <v>1255</v>
      </c>
      <c r="N3037" t="s">
        <v>1255</v>
      </c>
      <c r="O3037" t="s">
        <v>1255</v>
      </c>
      <c r="P3037" t="s">
        <v>1255</v>
      </c>
    </row>
    <row r="3038" spans="1:16">
      <c r="A3038" t="s">
        <v>1255</v>
      </c>
      <c r="B3038" t="s">
        <v>1255</v>
      </c>
      <c r="C3038" t="s">
        <v>14150</v>
      </c>
      <c r="D3038" t="s">
        <v>14152</v>
      </c>
      <c r="E3038" t="s">
        <v>14143</v>
      </c>
      <c r="F3038" t="s">
        <v>1255</v>
      </c>
      <c r="G3038" t="s">
        <v>1255</v>
      </c>
      <c r="H3038" t="s">
        <v>13232</v>
      </c>
      <c r="I3038" t="s">
        <v>1255</v>
      </c>
      <c r="J3038" t="s">
        <v>1255</v>
      </c>
      <c r="K3038" t="s">
        <v>1255</v>
      </c>
      <c r="L3038" t="s">
        <v>1255</v>
      </c>
      <c r="M3038" t="s">
        <v>1255</v>
      </c>
      <c r="N3038" t="s">
        <v>1255</v>
      </c>
      <c r="O3038" t="s">
        <v>1255</v>
      </c>
      <c r="P3038" t="s">
        <v>1255</v>
      </c>
    </row>
    <row r="3039" spans="1:16">
      <c r="A3039" t="s">
        <v>1255</v>
      </c>
      <c r="B3039" t="s">
        <v>1255</v>
      </c>
      <c r="C3039" t="s">
        <v>14150</v>
      </c>
      <c r="D3039" t="s">
        <v>14153</v>
      </c>
      <c r="E3039" t="s">
        <v>14149</v>
      </c>
      <c r="F3039" t="s">
        <v>1255</v>
      </c>
      <c r="G3039" t="s">
        <v>1255</v>
      </c>
      <c r="H3039" t="s">
        <v>13232</v>
      </c>
      <c r="I3039" t="s">
        <v>1255</v>
      </c>
      <c r="J3039" t="s">
        <v>1255</v>
      </c>
      <c r="K3039" t="s">
        <v>1255</v>
      </c>
      <c r="L3039" t="s">
        <v>1255</v>
      </c>
      <c r="M3039" t="s">
        <v>1255</v>
      </c>
      <c r="N3039" t="s">
        <v>1255</v>
      </c>
      <c r="O3039" t="s">
        <v>1255</v>
      </c>
      <c r="P3039" t="s">
        <v>1255</v>
      </c>
    </row>
    <row r="3040" spans="1:16">
      <c r="A3040" t="s">
        <v>1255</v>
      </c>
      <c r="B3040" t="s">
        <v>1255</v>
      </c>
      <c r="C3040" t="s">
        <v>14150</v>
      </c>
      <c r="D3040" t="s">
        <v>14154</v>
      </c>
      <c r="E3040" t="s">
        <v>14155</v>
      </c>
      <c r="F3040" t="s">
        <v>1255</v>
      </c>
      <c r="G3040" t="s">
        <v>1255</v>
      </c>
      <c r="H3040" t="s">
        <v>13232</v>
      </c>
      <c r="I3040" t="s">
        <v>1255</v>
      </c>
      <c r="J3040" t="s">
        <v>1255</v>
      </c>
      <c r="K3040" t="s">
        <v>1255</v>
      </c>
      <c r="L3040" t="s">
        <v>1255</v>
      </c>
      <c r="M3040" t="s">
        <v>1255</v>
      </c>
      <c r="N3040" t="s">
        <v>1255</v>
      </c>
      <c r="O3040" t="s">
        <v>1255</v>
      </c>
      <c r="P3040" t="s">
        <v>1255</v>
      </c>
    </row>
    <row r="3041" spans="1:16">
      <c r="A3041" t="s">
        <v>1255</v>
      </c>
      <c r="B3041" t="s">
        <v>1255</v>
      </c>
      <c r="C3041" t="s">
        <v>14150</v>
      </c>
      <c r="D3041" t="s">
        <v>14156</v>
      </c>
      <c r="E3041" t="s">
        <v>14157</v>
      </c>
      <c r="F3041" t="s">
        <v>1255</v>
      </c>
      <c r="G3041" t="s">
        <v>1255</v>
      </c>
      <c r="H3041" t="s">
        <v>13232</v>
      </c>
      <c r="I3041" t="s">
        <v>1255</v>
      </c>
      <c r="J3041" t="s">
        <v>1255</v>
      </c>
      <c r="K3041" t="s">
        <v>1255</v>
      </c>
      <c r="L3041" t="s">
        <v>1255</v>
      </c>
      <c r="M3041" t="s">
        <v>1255</v>
      </c>
      <c r="N3041" t="s">
        <v>1255</v>
      </c>
      <c r="O3041" t="s">
        <v>1255</v>
      </c>
      <c r="P3041" t="s">
        <v>1255</v>
      </c>
    </row>
    <row r="3042" spans="1:16">
      <c r="A3042" t="s">
        <v>1255</v>
      </c>
      <c r="B3042" t="s">
        <v>1255</v>
      </c>
      <c r="C3042" t="s">
        <v>14150</v>
      </c>
      <c r="D3042" t="s">
        <v>14158</v>
      </c>
      <c r="E3042" t="s">
        <v>9646</v>
      </c>
      <c r="F3042" t="s">
        <v>14159</v>
      </c>
      <c r="G3042" t="s">
        <v>1255</v>
      </c>
      <c r="H3042" t="s">
        <v>14160</v>
      </c>
      <c r="I3042" t="s">
        <v>1255</v>
      </c>
      <c r="J3042" t="s">
        <v>1255</v>
      </c>
      <c r="K3042" t="s">
        <v>1255</v>
      </c>
      <c r="L3042" t="s">
        <v>1255</v>
      </c>
      <c r="M3042" t="s">
        <v>1255</v>
      </c>
      <c r="N3042" t="s">
        <v>1255</v>
      </c>
      <c r="O3042" t="s">
        <v>1255</v>
      </c>
      <c r="P3042" t="s">
        <v>1255</v>
      </c>
    </row>
    <row r="3043" spans="1:16">
      <c r="A3043" t="s">
        <v>1255</v>
      </c>
      <c r="B3043" t="s">
        <v>1255</v>
      </c>
      <c r="C3043" t="s">
        <v>14150</v>
      </c>
      <c r="D3043" t="s">
        <v>14161</v>
      </c>
      <c r="E3043" t="s">
        <v>10003</v>
      </c>
      <c r="F3043" t="s">
        <v>1255</v>
      </c>
      <c r="G3043" t="s">
        <v>1255</v>
      </c>
      <c r="H3043" t="s">
        <v>6453</v>
      </c>
      <c r="I3043" t="s">
        <v>1255</v>
      </c>
      <c r="J3043" t="s">
        <v>1255</v>
      </c>
      <c r="K3043" t="s">
        <v>1255</v>
      </c>
      <c r="L3043" t="s">
        <v>1255</v>
      </c>
      <c r="M3043" t="s">
        <v>1255</v>
      </c>
      <c r="N3043" t="s">
        <v>1255</v>
      </c>
      <c r="O3043" t="s">
        <v>1255</v>
      </c>
      <c r="P3043" t="s">
        <v>1255</v>
      </c>
    </row>
    <row r="3044" spans="1:16">
      <c r="A3044" t="s">
        <v>1255</v>
      </c>
      <c r="B3044" t="s">
        <v>1255</v>
      </c>
      <c r="C3044" t="s">
        <v>14150</v>
      </c>
      <c r="D3044" t="s">
        <v>14162</v>
      </c>
      <c r="E3044" t="s">
        <v>10003</v>
      </c>
      <c r="F3044" t="s">
        <v>1255</v>
      </c>
      <c r="G3044" t="s">
        <v>1255</v>
      </c>
      <c r="H3044" t="s">
        <v>6453</v>
      </c>
      <c r="I3044" t="s">
        <v>1255</v>
      </c>
      <c r="J3044" t="s">
        <v>1255</v>
      </c>
      <c r="K3044" t="s">
        <v>1255</v>
      </c>
      <c r="L3044" t="s">
        <v>1255</v>
      </c>
      <c r="M3044" t="s">
        <v>1255</v>
      </c>
      <c r="N3044" t="s">
        <v>1255</v>
      </c>
      <c r="O3044" t="s">
        <v>1255</v>
      </c>
      <c r="P3044" t="s">
        <v>1255</v>
      </c>
    </row>
    <row r="3045" spans="1:16">
      <c r="A3045" t="s">
        <v>1255</v>
      </c>
      <c r="B3045" t="s">
        <v>1255</v>
      </c>
      <c r="C3045" t="s">
        <v>14150</v>
      </c>
      <c r="D3045" t="s">
        <v>14163</v>
      </c>
      <c r="E3045" t="s">
        <v>13032</v>
      </c>
      <c r="F3045" t="s">
        <v>1255</v>
      </c>
      <c r="G3045" t="s">
        <v>1255</v>
      </c>
      <c r="H3045" t="s">
        <v>13232</v>
      </c>
      <c r="I3045" t="s">
        <v>1255</v>
      </c>
      <c r="J3045" t="s">
        <v>1255</v>
      </c>
      <c r="K3045" t="s">
        <v>1255</v>
      </c>
      <c r="L3045" t="s">
        <v>1255</v>
      </c>
      <c r="M3045" t="s">
        <v>1255</v>
      </c>
      <c r="N3045" t="s">
        <v>1255</v>
      </c>
      <c r="O3045" t="s">
        <v>1255</v>
      </c>
      <c r="P3045" t="s">
        <v>1255</v>
      </c>
    </row>
    <row r="3046" spans="1:16">
      <c r="A3046" t="s">
        <v>1255</v>
      </c>
      <c r="B3046" t="s">
        <v>1255</v>
      </c>
      <c r="C3046" t="s">
        <v>14150</v>
      </c>
      <c r="D3046" t="s">
        <v>14164</v>
      </c>
      <c r="E3046" t="s">
        <v>9797</v>
      </c>
      <c r="F3046" t="s">
        <v>1255</v>
      </c>
      <c r="G3046" t="s">
        <v>1255</v>
      </c>
      <c r="H3046" t="s">
        <v>13232</v>
      </c>
      <c r="I3046" t="s">
        <v>1255</v>
      </c>
      <c r="J3046" t="s">
        <v>1255</v>
      </c>
      <c r="K3046" t="s">
        <v>1255</v>
      </c>
      <c r="L3046" t="s">
        <v>1255</v>
      </c>
      <c r="M3046" t="s">
        <v>1255</v>
      </c>
      <c r="N3046" t="s">
        <v>1255</v>
      </c>
      <c r="O3046" t="s">
        <v>1255</v>
      </c>
      <c r="P3046" t="s">
        <v>1255</v>
      </c>
    </row>
    <row r="3047" spans="1:16">
      <c r="A3047" t="s">
        <v>1255</v>
      </c>
      <c r="B3047" t="s">
        <v>1255</v>
      </c>
      <c r="C3047" t="s">
        <v>14150</v>
      </c>
      <c r="D3047" t="s">
        <v>14165</v>
      </c>
      <c r="E3047" t="s">
        <v>9680</v>
      </c>
      <c r="F3047" t="s">
        <v>1255</v>
      </c>
      <c r="G3047" t="s">
        <v>1255</v>
      </c>
      <c r="H3047" t="s">
        <v>13232</v>
      </c>
      <c r="I3047" t="s">
        <v>1255</v>
      </c>
      <c r="J3047" t="s">
        <v>1255</v>
      </c>
      <c r="K3047" t="s">
        <v>1255</v>
      </c>
      <c r="L3047" t="s">
        <v>1255</v>
      </c>
      <c r="M3047" t="s">
        <v>1255</v>
      </c>
      <c r="N3047" t="s">
        <v>1255</v>
      </c>
      <c r="O3047" t="s">
        <v>1255</v>
      </c>
      <c r="P3047" t="s">
        <v>1255</v>
      </c>
    </row>
    <row r="3048" spans="1:16">
      <c r="A3048" t="s">
        <v>1255</v>
      </c>
      <c r="B3048" t="s">
        <v>1255</v>
      </c>
      <c r="C3048" t="s">
        <v>14150</v>
      </c>
      <c r="D3048" t="s">
        <v>14166</v>
      </c>
      <c r="E3048" t="s">
        <v>9680</v>
      </c>
      <c r="F3048" t="s">
        <v>1255</v>
      </c>
      <c r="G3048" t="s">
        <v>1255</v>
      </c>
      <c r="H3048" t="s">
        <v>13232</v>
      </c>
      <c r="I3048" t="s">
        <v>1255</v>
      </c>
      <c r="J3048" t="s">
        <v>1255</v>
      </c>
      <c r="K3048" t="s">
        <v>1255</v>
      </c>
      <c r="L3048" t="s">
        <v>1255</v>
      </c>
      <c r="M3048" t="s">
        <v>1255</v>
      </c>
      <c r="N3048" t="s">
        <v>1255</v>
      </c>
      <c r="O3048" t="s">
        <v>1255</v>
      </c>
      <c r="P3048" t="s">
        <v>1255</v>
      </c>
    </row>
    <row r="3049" spans="1:16">
      <c r="A3049" t="s">
        <v>1255</v>
      </c>
      <c r="B3049" t="s">
        <v>1255</v>
      </c>
      <c r="C3049" t="s">
        <v>14150</v>
      </c>
      <c r="D3049" t="s">
        <v>14167</v>
      </c>
      <c r="E3049" t="s">
        <v>9727</v>
      </c>
      <c r="F3049" t="s">
        <v>1255</v>
      </c>
      <c r="G3049" t="s">
        <v>1255</v>
      </c>
      <c r="H3049" t="s">
        <v>13232</v>
      </c>
      <c r="I3049" t="s">
        <v>1255</v>
      </c>
      <c r="J3049" t="s">
        <v>1255</v>
      </c>
      <c r="K3049" t="s">
        <v>1255</v>
      </c>
      <c r="L3049" t="s">
        <v>1255</v>
      </c>
      <c r="M3049" t="s">
        <v>1255</v>
      </c>
      <c r="N3049" t="s">
        <v>1255</v>
      </c>
      <c r="O3049" t="s">
        <v>1255</v>
      </c>
      <c r="P3049" t="s">
        <v>1255</v>
      </c>
    </row>
    <row r="3050" spans="1:16">
      <c r="A3050" t="s">
        <v>1255</v>
      </c>
      <c r="B3050" t="s">
        <v>1255</v>
      </c>
      <c r="C3050" t="s">
        <v>14150</v>
      </c>
      <c r="D3050" t="s">
        <v>14168</v>
      </c>
      <c r="E3050" t="s">
        <v>10608</v>
      </c>
      <c r="F3050" t="s">
        <v>9646</v>
      </c>
      <c r="G3050" t="s">
        <v>1255</v>
      </c>
      <c r="H3050" t="s">
        <v>13232</v>
      </c>
      <c r="I3050" t="s">
        <v>1255</v>
      </c>
      <c r="J3050" t="s">
        <v>1255</v>
      </c>
      <c r="K3050" t="s">
        <v>1255</v>
      </c>
      <c r="L3050" t="s">
        <v>1255</v>
      </c>
      <c r="M3050" t="s">
        <v>1255</v>
      </c>
      <c r="N3050" t="s">
        <v>1255</v>
      </c>
      <c r="O3050" t="s">
        <v>1255</v>
      </c>
      <c r="P3050" t="s">
        <v>1255</v>
      </c>
    </row>
    <row r="3051" spans="1:16">
      <c r="A3051" t="s">
        <v>1255</v>
      </c>
      <c r="B3051" t="s">
        <v>1255</v>
      </c>
      <c r="C3051" t="s">
        <v>14150</v>
      </c>
      <c r="D3051" t="s">
        <v>14169</v>
      </c>
      <c r="E3051" t="s">
        <v>13288</v>
      </c>
      <c r="F3051" t="s">
        <v>1255</v>
      </c>
      <c r="G3051" t="s">
        <v>1255</v>
      </c>
      <c r="H3051" t="s">
        <v>13232</v>
      </c>
      <c r="I3051" t="s">
        <v>1255</v>
      </c>
      <c r="J3051" t="s">
        <v>1255</v>
      </c>
      <c r="K3051" t="s">
        <v>1255</v>
      </c>
      <c r="L3051" t="s">
        <v>1255</v>
      </c>
      <c r="M3051" t="s">
        <v>1255</v>
      </c>
      <c r="N3051" t="s">
        <v>1255</v>
      </c>
      <c r="O3051" t="s">
        <v>1255</v>
      </c>
      <c r="P3051" t="s">
        <v>1255</v>
      </c>
    </row>
    <row r="3052" spans="1:16">
      <c r="A3052" t="s">
        <v>1255</v>
      </c>
      <c r="B3052" t="s">
        <v>1255</v>
      </c>
      <c r="C3052" t="s">
        <v>14170</v>
      </c>
      <c r="D3052" t="s">
        <v>14171</v>
      </c>
      <c r="E3052" t="s">
        <v>13335</v>
      </c>
      <c r="F3052" t="s">
        <v>1255</v>
      </c>
      <c r="G3052" t="s">
        <v>1255</v>
      </c>
      <c r="H3052" t="s">
        <v>13232</v>
      </c>
      <c r="I3052" t="s">
        <v>1255</v>
      </c>
      <c r="J3052" t="s">
        <v>1255</v>
      </c>
      <c r="K3052" t="s">
        <v>1255</v>
      </c>
      <c r="L3052" t="s">
        <v>1255</v>
      </c>
      <c r="M3052" t="s">
        <v>1255</v>
      </c>
      <c r="N3052" t="s">
        <v>1255</v>
      </c>
      <c r="O3052" t="s">
        <v>1255</v>
      </c>
      <c r="P3052" t="s">
        <v>1255</v>
      </c>
    </row>
    <row r="3053" spans="1:16">
      <c r="A3053" t="s">
        <v>1255</v>
      </c>
      <c r="B3053" t="s">
        <v>1255</v>
      </c>
      <c r="C3053" t="s">
        <v>14170</v>
      </c>
      <c r="D3053" t="s">
        <v>14172</v>
      </c>
      <c r="E3053" t="s">
        <v>9740</v>
      </c>
      <c r="F3053" t="s">
        <v>1255</v>
      </c>
      <c r="G3053" t="s">
        <v>1255</v>
      </c>
      <c r="H3053" t="s">
        <v>13232</v>
      </c>
      <c r="I3053" t="s">
        <v>1255</v>
      </c>
      <c r="J3053" t="s">
        <v>1255</v>
      </c>
      <c r="K3053" t="s">
        <v>1255</v>
      </c>
      <c r="L3053" t="s">
        <v>1255</v>
      </c>
      <c r="M3053" t="s">
        <v>1255</v>
      </c>
      <c r="N3053" t="s">
        <v>1255</v>
      </c>
      <c r="O3053" t="s">
        <v>1255</v>
      </c>
      <c r="P3053" t="s">
        <v>1255</v>
      </c>
    </row>
    <row r="3054" spans="1:16">
      <c r="A3054" t="s">
        <v>1255</v>
      </c>
      <c r="B3054" t="s">
        <v>1255</v>
      </c>
      <c r="C3054" t="s">
        <v>14173</v>
      </c>
      <c r="D3054" t="s">
        <v>14174</v>
      </c>
      <c r="E3054" t="s">
        <v>14175</v>
      </c>
      <c r="F3054" t="s">
        <v>1255</v>
      </c>
      <c r="G3054" t="s">
        <v>1255</v>
      </c>
      <c r="H3054" t="s">
        <v>13232</v>
      </c>
      <c r="I3054" t="s">
        <v>1255</v>
      </c>
      <c r="J3054" t="s">
        <v>1255</v>
      </c>
      <c r="K3054" t="s">
        <v>1255</v>
      </c>
      <c r="L3054" t="s">
        <v>1255</v>
      </c>
      <c r="M3054" t="s">
        <v>1255</v>
      </c>
      <c r="N3054" t="s">
        <v>1255</v>
      </c>
      <c r="O3054" t="s">
        <v>1255</v>
      </c>
      <c r="P3054" t="s">
        <v>1255</v>
      </c>
    </row>
    <row r="3055" spans="1:16">
      <c r="A3055" t="s">
        <v>1255</v>
      </c>
      <c r="B3055" t="s">
        <v>5011</v>
      </c>
      <c r="C3055" t="s">
        <v>14173</v>
      </c>
      <c r="D3055" t="s">
        <v>14176</v>
      </c>
      <c r="E3055" t="s">
        <v>9730</v>
      </c>
      <c r="F3055" t="s">
        <v>1255</v>
      </c>
      <c r="G3055" t="s">
        <v>1255</v>
      </c>
      <c r="H3055" t="s">
        <v>13232</v>
      </c>
      <c r="I3055" t="s">
        <v>1255</v>
      </c>
      <c r="J3055" t="s">
        <v>1255</v>
      </c>
      <c r="K3055" t="s">
        <v>1255</v>
      </c>
      <c r="L3055" t="s">
        <v>1255</v>
      </c>
      <c r="M3055" t="s">
        <v>1255</v>
      </c>
      <c r="N3055" t="s">
        <v>1255</v>
      </c>
      <c r="O3055" t="s">
        <v>1255</v>
      </c>
      <c r="P3055" t="s">
        <v>1255</v>
      </c>
    </row>
    <row r="3056" spans="1:16">
      <c r="A3056" t="s">
        <v>1255</v>
      </c>
      <c r="B3056" t="s">
        <v>5011</v>
      </c>
      <c r="C3056" t="s">
        <v>14173</v>
      </c>
      <c r="D3056" t="s">
        <v>14177</v>
      </c>
      <c r="E3056" t="s">
        <v>9813</v>
      </c>
      <c r="F3056" t="s">
        <v>1255</v>
      </c>
      <c r="G3056" t="s">
        <v>1255</v>
      </c>
      <c r="H3056" t="s">
        <v>13232</v>
      </c>
      <c r="I3056" t="s">
        <v>1255</v>
      </c>
      <c r="J3056" t="s">
        <v>1255</v>
      </c>
      <c r="K3056" t="s">
        <v>1255</v>
      </c>
      <c r="L3056" t="s">
        <v>1255</v>
      </c>
      <c r="M3056" t="s">
        <v>1255</v>
      </c>
      <c r="N3056" t="s">
        <v>1255</v>
      </c>
      <c r="O3056" t="s">
        <v>1255</v>
      </c>
      <c r="P3056" t="s">
        <v>1255</v>
      </c>
    </row>
    <row r="3057" spans="1:16">
      <c r="A3057" t="s">
        <v>1255</v>
      </c>
      <c r="B3057" t="s">
        <v>5011</v>
      </c>
      <c r="C3057" t="s">
        <v>14173</v>
      </c>
      <c r="D3057" t="s">
        <v>14178</v>
      </c>
      <c r="E3057" t="s">
        <v>9680</v>
      </c>
      <c r="F3057" t="s">
        <v>1255</v>
      </c>
      <c r="G3057" t="s">
        <v>1255</v>
      </c>
      <c r="H3057" t="s">
        <v>7609</v>
      </c>
      <c r="I3057" t="s">
        <v>1255</v>
      </c>
      <c r="J3057" t="s">
        <v>1255</v>
      </c>
      <c r="K3057" t="s">
        <v>1255</v>
      </c>
      <c r="L3057" t="s">
        <v>1255</v>
      </c>
      <c r="M3057" t="s">
        <v>1255</v>
      </c>
      <c r="N3057" t="s">
        <v>1255</v>
      </c>
      <c r="O3057" t="s">
        <v>1255</v>
      </c>
      <c r="P3057" t="s">
        <v>1255</v>
      </c>
    </row>
    <row r="3058" spans="1:16">
      <c r="A3058" t="s">
        <v>1255</v>
      </c>
      <c r="B3058" t="s">
        <v>5103</v>
      </c>
      <c r="C3058" t="s">
        <v>14179</v>
      </c>
      <c r="D3058" t="s">
        <v>14180</v>
      </c>
      <c r="E3058" t="s">
        <v>9684</v>
      </c>
      <c r="F3058" t="s">
        <v>9646</v>
      </c>
      <c r="G3058" t="s">
        <v>1255</v>
      </c>
      <c r="H3058" t="s">
        <v>13232</v>
      </c>
      <c r="I3058" t="s">
        <v>1255</v>
      </c>
      <c r="J3058" t="s">
        <v>1255</v>
      </c>
      <c r="K3058" t="s">
        <v>1255</v>
      </c>
      <c r="L3058" t="s">
        <v>1255</v>
      </c>
      <c r="M3058" t="s">
        <v>1255</v>
      </c>
      <c r="N3058" t="s">
        <v>1255</v>
      </c>
      <c r="O3058" t="s">
        <v>1255</v>
      </c>
      <c r="P3058" t="s">
        <v>1255</v>
      </c>
    </row>
    <row r="3059" spans="1:16">
      <c r="A3059" t="s">
        <v>1255</v>
      </c>
      <c r="B3059" t="s">
        <v>8874</v>
      </c>
      <c r="C3059" t="s">
        <v>14179</v>
      </c>
      <c r="D3059" t="s">
        <v>14181</v>
      </c>
      <c r="E3059" t="s">
        <v>10019</v>
      </c>
      <c r="F3059" t="s">
        <v>1255</v>
      </c>
      <c r="G3059" t="s">
        <v>1255</v>
      </c>
      <c r="H3059" t="s">
        <v>13232</v>
      </c>
      <c r="I3059" t="s">
        <v>1255</v>
      </c>
      <c r="J3059" t="s">
        <v>1255</v>
      </c>
      <c r="K3059" t="s">
        <v>1255</v>
      </c>
      <c r="L3059" t="s">
        <v>1255</v>
      </c>
      <c r="M3059" t="s">
        <v>1255</v>
      </c>
      <c r="N3059" t="s">
        <v>1255</v>
      </c>
      <c r="O3059" t="s">
        <v>1255</v>
      </c>
      <c r="P3059" t="s">
        <v>1255</v>
      </c>
    </row>
    <row r="3060" spans="1:16">
      <c r="A3060" t="s">
        <v>1255</v>
      </c>
      <c r="B3060" t="s">
        <v>8766</v>
      </c>
      <c r="C3060" t="s">
        <v>14179</v>
      </c>
      <c r="D3060" t="s">
        <v>14182</v>
      </c>
      <c r="E3060" t="s">
        <v>12494</v>
      </c>
      <c r="F3060" t="s">
        <v>1255</v>
      </c>
      <c r="G3060" t="s">
        <v>1255</v>
      </c>
      <c r="H3060" t="s">
        <v>13232</v>
      </c>
      <c r="I3060" t="s">
        <v>1255</v>
      </c>
      <c r="J3060" t="s">
        <v>1255</v>
      </c>
      <c r="K3060" t="s">
        <v>1255</v>
      </c>
      <c r="L3060" t="s">
        <v>1255</v>
      </c>
      <c r="M3060" t="s">
        <v>1255</v>
      </c>
      <c r="N3060" t="s">
        <v>1255</v>
      </c>
      <c r="O3060" t="s">
        <v>1255</v>
      </c>
      <c r="P3060" t="s">
        <v>1255</v>
      </c>
    </row>
    <row r="3061" spans="1:16">
      <c r="A3061" t="s">
        <v>1255</v>
      </c>
      <c r="B3061" t="s">
        <v>8767</v>
      </c>
      <c r="C3061" t="s">
        <v>14179</v>
      </c>
      <c r="D3061" t="s">
        <v>14183</v>
      </c>
      <c r="E3061" t="s">
        <v>11910</v>
      </c>
      <c r="F3061" t="s">
        <v>9646</v>
      </c>
      <c r="G3061" t="s">
        <v>1255</v>
      </c>
      <c r="H3061" t="s">
        <v>13232</v>
      </c>
      <c r="I3061" t="s">
        <v>1255</v>
      </c>
      <c r="J3061" t="s">
        <v>1255</v>
      </c>
      <c r="K3061" t="s">
        <v>1255</v>
      </c>
      <c r="L3061" t="s">
        <v>1255</v>
      </c>
      <c r="M3061" t="s">
        <v>1255</v>
      </c>
      <c r="N3061" t="s">
        <v>1255</v>
      </c>
      <c r="O3061" t="s">
        <v>1255</v>
      </c>
      <c r="P3061" t="s">
        <v>1255</v>
      </c>
    </row>
    <row r="3062" spans="1:16">
      <c r="A3062" t="s">
        <v>1255</v>
      </c>
      <c r="B3062" t="s">
        <v>8768</v>
      </c>
      <c r="C3062" t="s">
        <v>14179</v>
      </c>
      <c r="D3062" t="s">
        <v>14184</v>
      </c>
      <c r="E3062" t="s">
        <v>10003</v>
      </c>
      <c r="F3062" t="s">
        <v>9646</v>
      </c>
      <c r="G3062" t="s">
        <v>1255</v>
      </c>
      <c r="H3062" t="s">
        <v>13232</v>
      </c>
      <c r="I3062" t="s">
        <v>1255</v>
      </c>
      <c r="J3062" t="s">
        <v>1255</v>
      </c>
      <c r="K3062" t="s">
        <v>1255</v>
      </c>
      <c r="L3062" t="s">
        <v>1255</v>
      </c>
      <c r="M3062" t="s">
        <v>1255</v>
      </c>
      <c r="N3062" t="s">
        <v>1255</v>
      </c>
      <c r="O3062" t="s">
        <v>1255</v>
      </c>
      <c r="P3062" t="s">
        <v>1255</v>
      </c>
    </row>
    <row r="3063" spans="1:16">
      <c r="A3063" t="s">
        <v>1255</v>
      </c>
      <c r="B3063" t="s">
        <v>8769</v>
      </c>
      <c r="C3063" t="s">
        <v>14179</v>
      </c>
      <c r="D3063" t="s">
        <v>14185</v>
      </c>
      <c r="E3063" t="s">
        <v>9730</v>
      </c>
      <c r="F3063" t="s">
        <v>9646</v>
      </c>
      <c r="G3063" t="s">
        <v>1255</v>
      </c>
      <c r="H3063" t="s">
        <v>7609</v>
      </c>
      <c r="I3063" t="s">
        <v>1255</v>
      </c>
      <c r="J3063" t="s">
        <v>1255</v>
      </c>
      <c r="K3063" t="s">
        <v>1255</v>
      </c>
      <c r="L3063" t="s">
        <v>1255</v>
      </c>
      <c r="M3063" t="s">
        <v>1255</v>
      </c>
      <c r="N3063" t="s">
        <v>1255</v>
      </c>
      <c r="O3063" t="s">
        <v>1255</v>
      </c>
      <c r="P3063" t="s">
        <v>1255</v>
      </c>
    </row>
    <row r="3064" spans="1:16">
      <c r="A3064" t="s">
        <v>1255</v>
      </c>
      <c r="B3064" t="s">
        <v>8876</v>
      </c>
      <c r="C3064" t="s">
        <v>14179</v>
      </c>
      <c r="D3064" t="s">
        <v>14182</v>
      </c>
      <c r="E3064" t="s">
        <v>12494</v>
      </c>
      <c r="F3064" t="s">
        <v>9646</v>
      </c>
      <c r="G3064" t="s">
        <v>1255</v>
      </c>
      <c r="H3064" t="s">
        <v>13232</v>
      </c>
      <c r="I3064" t="s">
        <v>1255</v>
      </c>
      <c r="J3064" t="s">
        <v>1255</v>
      </c>
      <c r="K3064" t="s">
        <v>1255</v>
      </c>
      <c r="L3064" t="s">
        <v>1255</v>
      </c>
      <c r="M3064" t="s">
        <v>1255</v>
      </c>
      <c r="N3064" t="s">
        <v>1255</v>
      </c>
      <c r="O3064" t="s">
        <v>1255</v>
      </c>
      <c r="P3064" t="s">
        <v>1255</v>
      </c>
    </row>
    <row r="3065" spans="1:16">
      <c r="A3065" t="s">
        <v>1255</v>
      </c>
      <c r="B3065" t="s">
        <v>4056</v>
      </c>
      <c r="C3065" t="s">
        <v>14179</v>
      </c>
      <c r="D3065" t="s">
        <v>14186</v>
      </c>
      <c r="E3065" t="s">
        <v>9684</v>
      </c>
      <c r="F3065" t="s">
        <v>1255</v>
      </c>
      <c r="G3065" t="s">
        <v>1255</v>
      </c>
      <c r="H3065" t="s">
        <v>13232</v>
      </c>
      <c r="I3065" t="s">
        <v>1255</v>
      </c>
      <c r="J3065" t="s">
        <v>1255</v>
      </c>
      <c r="K3065" t="s">
        <v>1255</v>
      </c>
      <c r="L3065" t="s">
        <v>1255</v>
      </c>
      <c r="M3065" t="s">
        <v>1255</v>
      </c>
      <c r="N3065" t="s">
        <v>1255</v>
      </c>
      <c r="O3065" t="s">
        <v>1255</v>
      </c>
      <c r="P3065" t="s">
        <v>1255</v>
      </c>
    </row>
    <row r="3066" spans="1:16">
      <c r="A3066" t="s">
        <v>1255</v>
      </c>
      <c r="B3066" t="s">
        <v>1255</v>
      </c>
      <c r="C3066" t="s">
        <v>14187</v>
      </c>
      <c r="D3066" t="s">
        <v>14188</v>
      </c>
      <c r="E3066" t="s">
        <v>11910</v>
      </c>
      <c r="F3066" t="s">
        <v>9646</v>
      </c>
      <c r="G3066" t="s">
        <v>1255</v>
      </c>
      <c r="H3066" t="s">
        <v>7609</v>
      </c>
      <c r="I3066" t="s">
        <v>1255</v>
      </c>
      <c r="J3066" t="s">
        <v>1255</v>
      </c>
      <c r="K3066" t="s">
        <v>1255</v>
      </c>
      <c r="L3066" t="s">
        <v>1255</v>
      </c>
      <c r="M3066" t="s">
        <v>1255</v>
      </c>
      <c r="N3066" t="s">
        <v>1255</v>
      </c>
      <c r="O3066" t="s">
        <v>1255</v>
      </c>
      <c r="P3066" t="s">
        <v>1255</v>
      </c>
    </row>
    <row r="3067" spans="1:16">
      <c r="A3067" t="s">
        <v>1255</v>
      </c>
      <c r="B3067" t="s">
        <v>1255</v>
      </c>
      <c r="C3067" t="s">
        <v>14187</v>
      </c>
      <c r="D3067" t="s">
        <v>14189</v>
      </c>
      <c r="E3067" t="s">
        <v>10187</v>
      </c>
      <c r="F3067" t="s">
        <v>1255</v>
      </c>
      <c r="G3067" t="s">
        <v>1255</v>
      </c>
      <c r="H3067" t="s">
        <v>13232</v>
      </c>
      <c r="I3067" t="s">
        <v>1255</v>
      </c>
      <c r="J3067" t="s">
        <v>1255</v>
      </c>
      <c r="K3067" t="s">
        <v>1255</v>
      </c>
      <c r="L3067" t="s">
        <v>1255</v>
      </c>
      <c r="M3067" t="s">
        <v>1255</v>
      </c>
      <c r="N3067" t="s">
        <v>1255</v>
      </c>
      <c r="O3067" t="s">
        <v>1255</v>
      </c>
      <c r="P3067" t="s">
        <v>1255</v>
      </c>
    </row>
    <row r="3068" spans="1:16">
      <c r="A3068" t="s">
        <v>1255</v>
      </c>
      <c r="B3068" t="s">
        <v>1255</v>
      </c>
      <c r="C3068" t="s">
        <v>14187</v>
      </c>
      <c r="D3068" t="s">
        <v>14190</v>
      </c>
      <c r="E3068" t="s">
        <v>10003</v>
      </c>
      <c r="F3068" t="s">
        <v>1255</v>
      </c>
      <c r="G3068" t="s">
        <v>1255</v>
      </c>
      <c r="H3068" t="s">
        <v>13250</v>
      </c>
      <c r="I3068" t="s">
        <v>1255</v>
      </c>
      <c r="J3068" t="s">
        <v>1255</v>
      </c>
      <c r="K3068" t="s">
        <v>1255</v>
      </c>
      <c r="L3068" t="s">
        <v>1255</v>
      </c>
      <c r="M3068" t="s">
        <v>1255</v>
      </c>
      <c r="N3068" t="s">
        <v>1255</v>
      </c>
      <c r="O3068" t="s">
        <v>1255</v>
      </c>
      <c r="P3068" t="s">
        <v>1255</v>
      </c>
    </row>
    <row r="3069" spans="1:16">
      <c r="A3069" t="s">
        <v>1255</v>
      </c>
      <c r="B3069" t="s">
        <v>5103</v>
      </c>
      <c r="C3069" t="s">
        <v>14173</v>
      </c>
      <c r="D3069" t="s">
        <v>14191</v>
      </c>
      <c r="E3069" t="s">
        <v>12539</v>
      </c>
      <c r="F3069" t="s">
        <v>1255</v>
      </c>
      <c r="G3069" t="s">
        <v>1255</v>
      </c>
      <c r="H3069" t="s">
        <v>13232</v>
      </c>
      <c r="I3069" t="s">
        <v>1255</v>
      </c>
      <c r="J3069" t="s">
        <v>1255</v>
      </c>
      <c r="K3069" t="s">
        <v>1255</v>
      </c>
      <c r="L3069" t="s">
        <v>1255</v>
      </c>
      <c r="M3069" t="s">
        <v>1255</v>
      </c>
      <c r="N3069" t="s">
        <v>1255</v>
      </c>
      <c r="O3069" t="s">
        <v>1255</v>
      </c>
      <c r="P3069" t="s">
        <v>1255</v>
      </c>
    </row>
    <row r="3070" spans="1:16">
      <c r="A3070" t="s">
        <v>1255</v>
      </c>
      <c r="B3070" t="s">
        <v>8874</v>
      </c>
      <c r="C3070" t="s">
        <v>14173</v>
      </c>
      <c r="D3070" t="s">
        <v>14192</v>
      </c>
      <c r="E3070" t="s">
        <v>10003</v>
      </c>
      <c r="F3070" t="s">
        <v>1255</v>
      </c>
      <c r="G3070" t="s">
        <v>1255</v>
      </c>
      <c r="H3070" t="s">
        <v>13232</v>
      </c>
      <c r="I3070" t="s">
        <v>1255</v>
      </c>
      <c r="J3070" t="s">
        <v>1255</v>
      </c>
      <c r="K3070" t="s">
        <v>1255</v>
      </c>
      <c r="L3070" t="s">
        <v>1255</v>
      </c>
      <c r="M3070" t="s">
        <v>1255</v>
      </c>
      <c r="N3070" t="s">
        <v>1255</v>
      </c>
      <c r="O3070" t="s">
        <v>1255</v>
      </c>
      <c r="P3070" t="s">
        <v>1255</v>
      </c>
    </row>
    <row r="3071" spans="1:16">
      <c r="A3071" t="s">
        <v>1255</v>
      </c>
      <c r="B3071" t="s">
        <v>8766</v>
      </c>
      <c r="C3071" t="s">
        <v>14173</v>
      </c>
      <c r="D3071" t="s">
        <v>14193</v>
      </c>
      <c r="E3071" t="s">
        <v>10003</v>
      </c>
      <c r="F3071" t="s">
        <v>1255</v>
      </c>
      <c r="G3071" t="s">
        <v>1255</v>
      </c>
      <c r="H3071" t="s">
        <v>13232</v>
      </c>
      <c r="I3071" t="s">
        <v>1255</v>
      </c>
      <c r="J3071" t="s">
        <v>1255</v>
      </c>
      <c r="K3071" t="s">
        <v>1255</v>
      </c>
      <c r="L3071" t="s">
        <v>1255</v>
      </c>
      <c r="M3071" t="s">
        <v>1255</v>
      </c>
      <c r="N3071" t="s">
        <v>1255</v>
      </c>
      <c r="O3071" t="s">
        <v>1255</v>
      </c>
      <c r="P3071" t="s">
        <v>1255</v>
      </c>
    </row>
    <row r="3072" spans="1:16">
      <c r="A3072" t="s">
        <v>1255</v>
      </c>
      <c r="B3072" t="s">
        <v>8767</v>
      </c>
      <c r="C3072" t="s">
        <v>14173</v>
      </c>
      <c r="D3072" t="s">
        <v>14194</v>
      </c>
      <c r="E3072" t="s">
        <v>9705</v>
      </c>
      <c r="F3072" t="s">
        <v>9646</v>
      </c>
      <c r="G3072" t="s">
        <v>1255</v>
      </c>
      <c r="H3072" t="s">
        <v>13232</v>
      </c>
      <c r="I3072" t="s">
        <v>1255</v>
      </c>
      <c r="J3072" t="s">
        <v>1255</v>
      </c>
      <c r="K3072" t="s">
        <v>1255</v>
      </c>
      <c r="L3072" t="s">
        <v>1255</v>
      </c>
      <c r="M3072" t="s">
        <v>1255</v>
      </c>
      <c r="N3072" t="s">
        <v>1255</v>
      </c>
      <c r="O3072" t="s">
        <v>1255</v>
      </c>
      <c r="P3072" t="s">
        <v>1255</v>
      </c>
    </row>
    <row r="3073" spans="1:16">
      <c r="A3073" t="s">
        <v>1255</v>
      </c>
      <c r="B3073" t="s">
        <v>8768</v>
      </c>
      <c r="C3073" t="s">
        <v>14173</v>
      </c>
      <c r="D3073" t="s">
        <v>14195</v>
      </c>
      <c r="E3073" t="s">
        <v>9813</v>
      </c>
      <c r="F3073" t="s">
        <v>9646</v>
      </c>
      <c r="G3073" t="s">
        <v>1255</v>
      </c>
      <c r="H3073" t="s">
        <v>13232</v>
      </c>
      <c r="I3073" t="s">
        <v>1255</v>
      </c>
      <c r="J3073" t="s">
        <v>1255</v>
      </c>
      <c r="K3073" t="s">
        <v>1255</v>
      </c>
      <c r="L3073" t="s">
        <v>1255</v>
      </c>
      <c r="M3073" t="s">
        <v>1255</v>
      </c>
      <c r="N3073" t="s">
        <v>1255</v>
      </c>
      <c r="O3073" t="s">
        <v>1255</v>
      </c>
      <c r="P3073" t="s">
        <v>1255</v>
      </c>
    </row>
    <row r="3074" spans="1:16">
      <c r="A3074" t="s">
        <v>1255</v>
      </c>
      <c r="B3074" t="s">
        <v>8769</v>
      </c>
      <c r="C3074" t="s">
        <v>14173</v>
      </c>
      <c r="D3074" t="s">
        <v>14196</v>
      </c>
      <c r="E3074" t="s">
        <v>9797</v>
      </c>
      <c r="F3074" t="s">
        <v>9646</v>
      </c>
      <c r="G3074" t="s">
        <v>1255</v>
      </c>
      <c r="H3074" t="s">
        <v>13232</v>
      </c>
      <c r="I3074" t="s">
        <v>1255</v>
      </c>
      <c r="J3074" t="s">
        <v>1255</v>
      </c>
      <c r="K3074" t="s">
        <v>1255</v>
      </c>
      <c r="L3074" t="s">
        <v>1255</v>
      </c>
      <c r="M3074" t="s">
        <v>1255</v>
      </c>
      <c r="N3074" t="s">
        <v>1255</v>
      </c>
      <c r="O3074" t="s">
        <v>1255</v>
      </c>
      <c r="P3074" t="s">
        <v>1255</v>
      </c>
    </row>
    <row r="3075" spans="1:16">
      <c r="A3075" t="s">
        <v>1255</v>
      </c>
      <c r="B3075" t="s">
        <v>8876</v>
      </c>
      <c r="C3075" t="s">
        <v>14173</v>
      </c>
      <c r="D3075" t="s">
        <v>14197</v>
      </c>
      <c r="E3075" t="s">
        <v>9646</v>
      </c>
      <c r="F3075" t="s">
        <v>14198</v>
      </c>
      <c r="G3075" t="s">
        <v>1255</v>
      </c>
      <c r="H3075" t="s">
        <v>13230</v>
      </c>
      <c r="I3075" t="s">
        <v>1255</v>
      </c>
      <c r="J3075" t="s">
        <v>1255</v>
      </c>
      <c r="K3075" t="s">
        <v>1255</v>
      </c>
      <c r="L3075" t="s">
        <v>1255</v>
      </c>
      <c r="M3075" t="s">
        <v>1255</v>
      </c>
      <c r="N3075" t="s">
        <v>1255</v>
      </c>
      <c r="O3075" t="s">
        <v>1255</v>
      </c>
      <c r="P3075" t="s">
        <v>1255</v>
      </c>
    </row>
    <row r="3076" spans="1:16">
      <c r="A3076" t="s">
        <v>1255</v>
      </c>
      <c r="B3076" t="s">
        <v>8771</v>
      </c>
      <c r="C3076" t="s">
        <v>14173</v>
      </c>
      <c r="D3076" t="s">
        <v>14199</v>
      </c>
      <c r="E3076" t="s">
        <v>14200</v>
      </c>
      <c r="F3076" t="s">
        <v>9646</v>
      </c>
      <c r="G3076" t="s">
        <v>1255</v>
      </c>
      <c r="H3076" t="s">
        <v>14201</v>
      </c>
      <c r="I3076" t="s">
        <v>1255</v>
      </c>
      <c r="J3076" t="s">
        <v>1255</v>
      </c>
      <c r="K3076" t="s">
        <v>1255</v>
      </c>
      <c r="L3076" t="s">
        <v>1255</v>
      </c>
      <c r="M3076" t="s">
        <v>1255</v>
      </c>
      <c r="N3076" t="s">
        <v>1255</v>
      </c>
      <c r="O3076" t="s">
        <v>1255</v>
      </c>
      <c r="P3076" t="s">
        <v>1255</v>
      </c>
    </row>
    <row r="3077" spans="1:16">
      <c r="A3077" t="s">
        <v>1255</v>
      </c>
      <c r="B3077" t="s">
        <v>8770</v>
      </c>
      <c r="C3077" t="s">
        <v>14173</v>
      </c>
      <c r="D3077" t="s">
        <v>14202</v>
      </c>
      <c r="E3077" t="s">
        <v>9646</v>
      </c>
      <c r="F3077" t="s">
        <v>14203</v>
      </c>
      <c r="G3077" t="s">
        <v>1255</v>
      </c>
      <c r="H3077" t="s">
        <v>13227</v>
      </c>
      <c r="I3077" t="s">
        <v>1255</v>
      </c>
      <c r="J3077" t="s">
        <v>1255</v>
      </c>
      <c r="K3077" t="s">
        <v>1255</v>
      </c>
      <c r="L3077" t="s">
        <v>1255</v>
      </c>
      <c r="M3077" t="s">
        <v>1255</v>
      </c>
      <c r="N3077" t="s">
        <v>1255</v>
      </c>
      <c r="O3077" t="s">
        <v>1255</v>
      </c>
      <c r="P3077" t="s">
        <v>1255</v>
      </c>
    </row>
    <row r="3078" spans="1:16">
      <c r="A3078" t="s">
        <v>1255</v>
      </c>
      <c r="B3078" t="s">
        <v>4407</v>
      </c>
      <c r="C3078" t="s">
        <v>14173</v>
      </c>
      <c r="D3078" t="s">
        <v>14204</v>
      </c>
      <c r="E3078" t="s">
        <v>11915</v>
      </c>
      <c r="F3078" t="s">
        <v>9646</v>
      </c>
      <c r="G3078" t="s">
        <v>1255</v>
      </c>
      <c r="H3078" t="s">
        <v>13232</v>
      </c>
      <c r="I3078" t="s">
        <v>1255</v>
      </c>
      <c r="J3078" t="s">
        <v>1255</v>
      </c>
      <c r="K3078" t="s">
        <v>1255</v>
      </c>
      <c r="L3078" t="s">
        <v>1255</v>
      </c>
      <c r="M3078" t="s">
        <v>1255</v>
      </c>
      <c r="N3078" t="s">
        <v>1255</v>
      </c>
      <c r="O3078" t="s">
        <v>1255</v>
      </c>
      <c r="P3078" t="s">
        <v>1255</v>
      </c>
    </row>
    <row r="3079" spans="1:16">
      <c r="A3079" t="s">
        <v>1255</v>
      </c>
      <c r="B3079" t="s">
        <v>5103</v>
      </c>
      <c r="C3079" t="s">
        <v>14205</v>
      </c>
      <c r="D3079" t="s">
        <v>14206</v>
      </c>
      <c r="E3079" t="s">
        <v>10608</v>
      </c>
      <c r="F3079" t="s">
        <v>1255</v>
      </c>
      <c r="G3079" t="s">
        <v>1255</v>
      </c>
      <c r="H3079" t="s">
        <v>13232</v>
      </c>
      <c r="I3079" t="s">
        <v>1255</v>
      </c>
      <c r="J3079" t="s">
        <v>1255</v>
      </c>
      <c r="K3079" t="s">
        <v>1255</v>
      </c>
      <c r="L3079" t="s">
        <v>1255</v>
      </c>
      <c r="M3079" t="s">
        <v>1255</v>
      </c>
      <c r="N3079" t="s">
        <v>1255</v>
      </c>
      <c r="O3079" t="s">
        <v>1255</v>
      </c>
      <c r="P3079" t="s">
        <v>1255</v>
      </c>
    </row>
    <row r="3080" spans="1:16">
      <c r="A3080" t="s">
        <v>14207</v>
      </c>
      <c r="B3080" t="s">
        <v>8874</v>
      </c>
      <c r="C3080" t="s">
        <v>14205</v>
      </c>
      <c r="D3080" t="s">
        <v>14176</v>
      </c>
      <c r="E3080" t="s">
        <v>9730</v>
      </c>
      <c r="F3080" t="s">
        <v>9646</v>
      </c>
      <c r="G3080" t="s">
        <v>1255</v>
      </c>
      <c r="H3080" t="s">
        <v>13232</v>
      </c>
      <c r="I3080" t="s">
        <v>1255</v>
      </c>
      <c r="J3080" t="s">
        <v>1255</v>
      </c>
      <c r="K3080" t="s">
        <v>1255</v>
      </c>
      <c r="L3080" t="s">
        <v>1255</v>
      </c>
      <c r="M3080" t="s">
        <v>1255</v>
      </c>
      <c r="N3080" t="s">
        <v>1255</v>
      </c>
      <c r="O3080" t="s">
        <v>1255</v>
      </c>
      <c r="P3080" t="s">
        <v>1255</v>
      </c>
    </row>
    <row r="3081" spans="1:16">
      <c r="A3081" t="s">
        <v>1255</v>
      </c>
      <c r="B3081" t="s">
        <v>8766</v>
      </c>
      <c r="C3081" t="s">
        <v>14205</v>
      </c>
      <c r="D3081" t="s">
        <v>14208</v>
      </c>
      <c r="E3081" t="s">
        <v>12278</v>
      </c>
      <c r="F3081" t="s">
        <v>9646</v>
      </c>
      <c r="G3081" t="s">
        <v>1255</v>
      </c>
      <c r="H3081" t="s">
        <v>13232</v>
      </c>
      <c r="I3081" t="s">
        <v>1255</v>
      </c>
      <c r="J3081" t="s">
        <v>1255</v>
      </c>
      <c r="K3081" t="s">
        <v>1255</v>
      </c>
      <c r="L3081" t="s">
        <v>1255</v>
      </c>
      <c r="M3081" t="s">
        <v>1255</v>
      </c>
      <c r="N3081" t="s">
        <v>1255</v>
      </c>
      <c r="O3081" t="s">
        <v>1255</v>
      </c>
      <c r="P3081" t="s">
        <v>1255</v>
      </c>
    </row>
    <row r="3082" spans="1:16">
      <c r="A3082" t="s">
        <v>1255</v>
      </c>
      <c r="B3082" t="s">
        <v>8767</v>
      </c>
      <c r="C3082" t="s">
        <v>14205</v>
      </c>
      <c r="D3082" t="s">
        <v>14209</v>
      </c>
      <c r="E3082" t="s">
        <v>10003</v>
      </c>
      <c r="F3082" t="s">
        <v>9646</v>
      </c>
      <c r="G3082" t="s">
        <v>1255</v>
      </c>
      <c r="H3082" t="s">
        <v>13232</v>
      </c>
      <c r="I3082" t="s">
        <v>1255</v>
      </c>
      <c r="J3082" t="s">
        <v>1255</v>
      </c>
      <c r="K3082" t="s">
        <v>1255</v>
      </c>
      <c r="L3082" t="s">
        <v>1255</v>
      </c>
      <c r="M3082" t="s">
        <v>1255</v>
      </c>
      <c r="N3082" t="s">
        <v>1255</v>
      </c>
      <c r="O3082" t="s">
        <v>1255</v>
      </c>
      <c r="P3082" t="s">
        <v>1255</v>
      </c>
    </row>
    <row r="3083" spans="1:16">
      <c r="A3083" t="s">
        <v>1255</v>
      </c>
      <c r="B3083" t="s">
        <v>8768</v>
      </c>
      <c r="C3083" t="s">
        <v>14205</v>
      </c>
      <c r="D3083" t="s">
        <v>14210</v>
      </c>
      <c r="E3083" t="s">
        <v>11910</v>
      </c>
      <c r="F3083" t="s">
        <v>9646</v>
      </c>
      <c r="G3083" t="s">
        <v>1255</v>
      </c>
      <c r="H3083" t="s">
        <v>13232</v>
      </c>
      <c r="I3083" t="s">
        <v>1255</v>
      </c>
      <c r="J3083" t="s">
        <v>1255</v>
      </c>
      <c r="K3083" t="s">
        <v>1255</v>
      </c>
      <c r="L3083" t="s">
        <v>1255</v>
      </c>
      <c r="M3083" t="s">
        <v>1255</v>
      </c>
      <c r="N3083" t="s">
        <v>1255</v>
      </c>
      <c r="O3083" t="s">
        <v>1255</v>
      </c>
      <c r="P3083" t="s">
        <v>1255</v>
      </c>
    </row>
    <row r="3084" spans="1:16">
      <c r="A3084" t="s">
        <v>1255</v>
      </c>
      <c r="B3084" t="s">
        <v>8769</v>
      </c>
      <c r="C3084" t="s">
        <v>14205</v>
      </c>
      <c r="D3084" t="s">
        <v>14211</v>
      </c>
      <c r="E3084" t="s">
        <v>11910</v>
      </c>
      <c r="F3084" t="s">
        <v>9646</v>
      </c>
      <c r="G3084" t="s">
        <v>1255</v>
      </c>
      <c r="H3084" t="s">
        <v>13232</v>
      </c>
      <c r="I3084" t="s">
        <v>1255</v>
      </c>
      <c r="J3084" t="s">
        <v>1255</v>
      </c>
      <c r="K3084" t="s">
        <v>1255</v>
      </c>
      <c r="L3084" t="s">
        <v>1255</v>
      </c>
      <c r="M3084" t="s">
        <v>1255</v>
      </c>
      <c r="N3084" t="s">
        <v>1255</v>
      </c>
      <c r="O3084" t="s">
        <v>1255</v>
      </c>
      <c r="P3084" t="s">
        <v>1255</v>
      </c>
    </row>
    <row r="3085" spans="1:16">
      <c r="A3085" t="s">
        <v>1255</v>
      </c>
      <c r="B3085" t="s">
        <v>8876</v>
      </c>
      <c r="C3085" t="s">
        <v>14205</v>
      </c>
      <c r="D3085" t="s">
        <v>14212</v>
      </c>
      <c r="E3085" t="s">
        <v>11910</v>
      </c>
      <c r="F3085" t="s">
        <v>9646</v>
      </c>
      <c r="G3085" t="s">
        <v>1255</v>
      </c>
      <c r="H3085" t="s">
        <v>13232</v>
      </c>
      <c r="I3085" t="s">
        <v>1255</v>
      </c>
      <c r="J3085" t="s">
        <v>1255</v>
      </c>
      <c r="K3085" t="s">
        <v>1255</v>
      </c>
      <c r="L3085" t="s">
        <v>1255</v>
      </c>
      <c r="M3085" t="s">
        <v>1255</v>
      </c>
      <c r="N3085" t="s">
        <v>1255</v>
      </c>
      <c r="O3085" t="s">
        <v>1255</v>
      </c>
      <c r="P3085" t="s">
        <v>1255</v>
      </c>
    </row>
    <row r="3086" spans="1:16">
      <c r="A3086" t="s">
        <v>1255</v>
      </c>
      <c r="B3086" t="s">
        <v>8771</v>
      </c>
      <c r="C3086" t="s">
        <v>14205</v>
      </c>
      <c r="D3086" t="s">
        <v>14213</v>
      </c>
      <c r="E3086" t="s">
        <v>9645</v>
      </c>
      <c r="F3086" t="s">
        <v>9646</v>
      </c>
      <c r="G3086" t="s">
        <v>1255</v>
      </c>
      <c r="H3086" t="s">
        <v>13232</v>
      </c>
      <c r="I3086" t="s">
        <v>1255</v>
      </c>
      <c r="J3086" t="s">
        <v>1255</v>
      </c>
      <c r="K3086" t="s">
        <v>1255</v>
      </c>
      <c r="L3086" t="s">
        <v>1255</v>
      </c>
      <c r="M3086" t="s">
        <v>1255</v>
      </c>
      <c r="N3086" t="s">
        <v>1255</v>
      </c>
      <c r="O3086" t="s">
        <v>1255</v>
      </c>
      <c r="P3086" t="s">
        <v>1255</v>
      </c>
    </row>
    <row r="3087" spans="1:16">
      <c r="A3087" t="s">
        <v>1255</v>
      </c>
      <c r="B3087" t="s">
        <v>8770</v>
      </c>
      <c r="C3087" t="s">
        <v>14205</v>
      </c>
      <c r="D3087" t="s">
        <v>14214</v>
      </c>
      <c r="E3087" t="s">
        <v>9646</v>
      </c>
      <c r="F3087" t="s">
        <v>9782</v>
      </c>
      <c r="G3087" t="s">
        <v>1255</v>
      </c>
      <c r="H3087" t="s">
        <v>13221</v>
      </c>
      <c r="I3087" t="s">
        <v>1255</v>
      </c>
      <c r="J3087" t="s">
        <v>1255</v>
      </c>
      <c r="K3087" t="s">
        <v>1255</v>
      </c>
      <c r="L3087" t="s">
        <v>1255</v>
      </c>
      <c r="M3087" t="s">
        <v>1255</v>
      </c>
      <c r="N3087" t="s">
        <v>1255</v>
      </c>
      <c r="O3087" t="s">
        <v>1255</v>
      </c>
      <c r="P3087" t="s">
        <v>1255</v>
      </c>
    </row>
    <row r="3088" spans="1:16">
      <c r="A3088" t="s">
        <v>1255</v>
      </c>
      <c r="B3088" t="s">
        <v>4407</v>
      </c>
      <c r="C3088" t="s">
        <v>14205</v>
      </c>
      <c r="D3088" t="s">
        <v>14215</v>
      </c>
      <c r="E3088" t="s">
        <v>9646</v>
      </c>
      <c r="F3088" t="s">
        <v>14070</v>
      </c>
      <c r="G3088" t="s">
        <v>1255</v>
      </c>
      <c r="H3088" t="s">
        <v>13540</v>
      </c>
      <c r="I3088" t="s">
        <v>1255</v>
      </c>
      <c r="J3088" t="s">
        <v>1255</v>
      </c>
      <c r="K3088" t="s">
        <v>1255</v>
      </c>
      <c r="L3088" t="s">
        <v>1255</v>
      </c>
      <c r="M3088" t="s">
        <v>1255</v>
      </c>
      <c r="N3088" t="s">
        <v>1255</v>
      </c>
      <c r="O3088" t="s">
        <v>1255</v>
      </c>
      <c r="P3088" t="s">
        <v>1255</v>
      </c>
    </row>
    <row r="3089" spans="1:16">
      <c r="A3089" t="s">
        <v>1255</v>
      </c>
      <c r="B3089" t="s">
        <v>5505</v>
      </c>
      <c r="C3089" t="s">
        <v>14205</v>
      </c>
      <c r="D3089" t="s">
        <v>14216</v>
      </c>
      <c r="E3089" t="s">
        <v>10003</v>
      </c>
      <c r="F3089" t="s">
        <v>1255</v>
      </c>
      <c r="G3089" t="s">
        <v>1255</v>
      </c>
      <c r="H3089" t="s">
        <v>13232</v>
      </c>
      <c r="I3089" t="s">
        <v>1255</v>
      </c>
      <c r="J3089" t="s">
        <v>1255</v>
      </c>
      <c r="K3089" t="s">
        <v>1255</v>
      </c>
      <c r="L3089" t="s">
        <v>1255</v>
      </c>
      <c r="M3089" t="s">
        <v>1255</v>
      </c>
      <c r="N3089" t="s">
        <v>1255</v>
      </c>
      <c r="O3089" t="s">
        <v>1255</v>
      </c>
      <c r="P3089" t="s">
        <v>1255</v>
      </c>
    </row>
    <row r="3090" spans="1:16">
      <c r="A3090" t="s">
        <v>1255</v>
      </c>
      <c r="B3090" t="s">
        <v>5687</v>
      </c>
      <c r="C3090" t="s">
        <v>14205</v>
      </c>
      <c r="D3090" t="s">
        <v>14206</v>
      </c>
      <c r="E3090" t="s">
        <v>10608</v>
      </c>
      <c r="F3090" t="s">
        <v>9646</v>
      </c>
      <c r="G3090" t="s">
        <v>1255</v>
      </c>
      <c r="H3090" t="s">
        <v>13232</v>
      </c>
      <c r="I3090" t="s">
        <v>1255</v>
      </c>
      <c r="J3090" t="s">
        <v>1255</v>
      </c>
      <c r="K3090" t="s">
        <v>1255</v>
      </c>
      <c r="L3090" t="s">
        <v>1255</v>
      </c>
      <c r="M3090" t="s">
        <v>1255</v>
      </c>
      <c r="N3090" t="s">
        <v>1255</v>
      </c>
      <c r="O3090" t="s">
        <v>1255</v>
      </c>
      <c r="P3090" t="s">
        <v>1255</v>
      </c>
    </row>
    <row r="3091" spans="1:16">
      <c r="A3091" t="s">
        <v>1255</v>
      </c>
      <c r="B3091" t="s">
        <v>8765</v>
      </c>
      <c r="C3091" t="s">
        <v>14205</v>
      </c>
      <c r="D3091" t="s">
        <v>14217</v>
      </c>
      <c r="E3091" t="s">
        <v>9730</v>
      </c>
      <c r="F3091" t="s">
        <v>9646</v>
      </c>
      <c r="G3091" t="s">
        <v>1255</v>
      </c>
      <c r="H3091" t="s">
        <v>13232</v>
      </c>
      <c r="I3091" t="s">
        <v>1255</v>
      </c>
      <c r="J3091" t="s">
        <v>14218</v>
      </c>
      <c r="K3091" t="s">
        <v>1255</v>
      </c>
      <c r="L3091" t="s">
        <v>1255</v>
      </c>
      <c r="M3091" t="s">
        <v>1255</v>
      </c>
      <c r="N3091" t="s">
        <v>1255</v>
      </c>
      <c r="O3091" t="s">
        <v>1255</v>
      </c>
      <c r="P3091" t="s">
        <v>1255</v>
      </c>
    </row>
    <row r="3092" spans="1:16">
      <c r="A3092" t="s">
        <v>1255</v>
      </c>
      <c r="B3092" t="s">
        <v>14219</v>
      </c>
      <c r="C3092" t="s">
        <v>14220</v>
      </c>
      <c r="D3092" t="s">
        <v>14221</v>
      </c>
      <c r="E3092" t="s">
        <v>9646</v>
      </c>
      <c r="F3092" t="s">
        <v>14222</v>
      </c>
      <c r="G3092" t="s">
        <v>1255</v>
      </c>
      <c r="H3092" t="s">
        <v>13414</v>
      </c>
      <c r="I3092" t="s">
        <v>1255</v>
      </c>
      <c r="J3092" t="s">
        <v>1255</v>
      </c>
      <c r="K3092" t="s">
        <v>5370</v>
      </c>
      <c r="L3092" t="s">
        <v>1255</v>
      </c>
      <c r="M3092" t="s">
        <v>1255</v>
      </c>
      <c r="N3092" t="s">
        <v>1255</v>
      </c>
      <c r="O3092" t="s">
        <v>1255</v>
      </c>
      <c r="P3092" t="s">
        <v>1255</v>
      </c>
    </row>
    <row r="3093" spans="1:16">
      <c r="A3093" t="s">
        <v>1255</v>
      </c>
      <c r="B3093" t="s">
        <v>14219</v>
      </c>
      <c r="C3093" t="s">
        <v>14220</v>
      </c>
      <c r="D3093" t="s">
        <v>14223</v>
      </c>
      <c r="E3093" t="s">
        <v>9646</v>
      </c>
      <c r="F3093" t="s">
        <v>14224</v>
      </c>
      <c r="G3093" t="s">
        <v>1255</v>
      </c>
      <c r="H3093" t="s">
        <v>13414</v>
      </c>
      <c r="I3093" t="s">
        <v>1255</v>
      </c>
      <c r="J3093" t="s">
        <v>1255</v>
      </c>
      <c r="K3093" t="s">
        <v>1255</v>
      </c>
      <c r="L3093" t="s">
        <v>1255</v>
      </c>
      <c r="M3093" t="s">
        <v>1255</v>
      </c>
      <c r="N3093" t="s">
        <v>1255</v>
      </c>
      <c r="O3093" t="s">
        <v>1255</v>
      </c>
      <c r="P3093" t="s">
        <v>1255</v>
      </c>
    </row>
    <row r="3094" spans="1:16">
      <c r="A3094" t="s">
        <v>1255</v>
      </c>
      <c r="B3094" t="s">
        <v>7565</v>
      </c>
      <c r="C3094" t="s">
        <v>14225</v>
      </c>
      <c r="D3094" t="s">
        <v>14226</v>
      </c>
      <c r="E3094" t="s">
        <v>9646</v>
      </c>
      <c r="F3094" t="s">
        <v>13161</v>
      </c>
      <c r="G3094" t="s">
        <v>1255</v>
      </c>
      <c r="H3094" t="s">
        <v>13221</v>
      </c>
      <c r="I3094" t="s">
        <v>1255</v>
      </c>
      <c r="J3094" t="s">
        <v>1255</v>
      </c>
      <c r="K3094" t="s">
        <v>1255</v>
      </c>
      <c r="L3094" t="s">
        <v>1255</v>
      </c>
      <c r="M3094" t="s">
        <v>1255</v>
      </c>
      <c r="N3094" t="s">
        <v>1255</v>
      </c>
      <c r="O3094" t="s">
        <v>1255</v>
      </c>
      <c r="P3094" t="s">
        <v>1255</v>
      </c>
    </row>
    <row r="3095" spans="1:16">
      <c r="A3095" t="s">
        <v>1255</v>
      </c>
      <c r="B3095" t="s">
        <v>1255</v>
      </c>
      <c r="C3095" t="s">
        <v>14225</v>
      </c>
      <c r="D3095" t="s">
        <v>14227</v>
      </c>
      <c r="E3095" t="s">
        <v>11233</v>
      </c>
      <c r="F3095" t="s">
        <v>9646</v>
      </c>
      <c r="G3095" t="s">
        <v>1255</v>
      </c>
      <c r="H3095" t="s">
        <v>7609</v>
      </c>
      <c r="I3095" t="s">
        <v>1255</v>
      </c>
      <c r="J3095" t="s">
        <v>1255</v>
      </c>
      <c r="K3095" t="s">
        <v>1255</v>
      </c>
      <c r="L3095" t="s">
        <v>1255</v>
      </c>
      <c r="M3095" t="s">
        <v>1255</v>
      </c>
      <c r="N3095" t="s">
        <v>1255</v>
      </c>
      <c r="O3095" t="s">
        <v>1255</v>
      </c>
      <c r="P3095" t="s">
        <v>1255</v>
      </c>
    </row>
    <row r="3096" spans="1:16">
      <c r="A3096" t="s">
        <v>1255</v>
      </c>
      <c r="B3096" t="s">
        <v>1255</v>
      </c>
      <c r="C3096" t="s">
        <v>14225</v>
      </c>
      <c r="D3096" t="s">
        <v>14228</v>
      </c>
      <c r="E3096" t="s">
        <v>10329</v>
      </c>
      <c r="F3096" t="s">
        <v>9646</v>
      </c>
      <c r="G3096" t="s">
        <v>1255</v>
      </c>
      <c r="H3096" t="s">
        <v>7609</v>
      </c>
      <c r="I3096" t="s">
        <v>1255</v>
      </c>
      <c r="J3096" t="s">
        <v>1255</v>
      </c>
      <c r="K3096" t="s">
        <v>1255</v>
      </c>
      <c r="L3096" t="s">
        <v>1255</v>
      </c>
      <c r="M3096" t="s">
        <v>1255</v>
      </c>
      <c r="N3096" t="s">
        <v>1255</v>
      </c>
      <c r="O3096" t="s">
        <v>1255</v>
      </c>
      <c r="P3096" t="s">
        <v>1255</v>
      </c>
    </row>
    <row r="3097" spans="1:16">
      <c r="A3097" t="s">
        <v>1255</v>
      </c>
      <c r="B3097" t="s">
        <v>1255</v>
      </c>
      <c r="C3097" t="s">
        <v>14225</v>
      </c>
      <c r="D3097" t="s">
        <v>14229</v>
      </c>
      <c r="E3097" t="s">
        <v>9998</v>
      </c>
      <c r="F3097" t="s">
        <v>9646</v>
      </c>
      <c r="G3097" t="s">
        <v>1255</v>
      </c>
      <c r="H3097" t="s">
        <v>13232</v>
      </c>
      <c r="I3097" t="s">
        <v>1255</v>
      </c>
      <c r="J3097" t="s">
        <v>1255</v>
      </c>
      <c r="K3097" t="s">
        <v>1255</v>
      </c>
      <c r="L3097" t="s">
        <v>1255</v>
      </c>
      <c r="M3097" t="s">
        <v>1255</v>
      </c>
      <c r="N3097" t="s">
        <v>1255</v>
      </c>
      <c r="O3097" t="s">
        <v>1255</v>
      </c>
      <c r="P3097" t="s">
        <v>1255</v>
      </c>
    </row>
    <row r="3098" spans="1:16">
      <c r="A3098" t="s">
        <v>1255</v>
      </c>
      <c r="B3098" t="s">
        <v>1255</v>
      </c>
      <c r="C3098" t="s">
        <v>14225</v>
      </c>
      <c r="D3098" t="s">
        <v>14230</v>
      </c>
      <c r="E3098" t="s">
        <v>9797</v>
      </c>
      <c r="F3098" t="s">
        <v>9646</v>
      </c>
      <c r="G3098" t="s">
        <v>1255</v>
      </c>
      <c r="H3098" t="s">
        <v>13232</v>
      </c>
      <c r="I3098" t="s">
        <v>1255</v>
      </c>
      <c r="J3098" t="s">
        <v>1255</v>
      </c>
      <c r="K3098" t="s">
        <v>1255</v>
      </c>
      <c r="L3098" t="s">
        <v>1255</v>
      </c>
      <c r="M3098" t="s">
        <v>1255</v>
      </c>
      <c r="N3098" t="s">
        <v>1255</v>
      </c>
      <c r="O3098" t="s">
        <v>1255</v>
      </c>
      <c r="P3098" t="s">
        <v>1255</v>
      </c>
    </row>
    <row r="3099" spans="1:16">
      <c r="A3099" t="s">
        <v>1255</v>
      </c>
      <c r="B3099" t="s">
        <v>1255</v>
      </c>
      <c r="C3099" t="s">
        <v>14225</v>
      </c>
      <c r="D3099" t="s">
        <v>14231</v>
      </c>
      <c r="E3099" t="s">
        <v>9682</v>
      </c>
      <c r="F3099" t="s">
        <v>1255</v>
      </c>
      <c r="G3099" t="s">
        <v>1255</v>
      </c>
      <c r="H3099" t="s">
        <v>13232</v>
      </c>
      <c r="I3099" t="s">
        <v>1255</v>
      </c>
      <c r="J3099" t="s">
        <v>1255</v>
      </c>
      <c r="K3099" t="s">
        <v>1255</v>
      </c>
      <c r="L3099" t="s">
        <v>1255</v>
      </c>
      <c r="M3099" t="s">
        <v>1255</v>
      </c>
      <c r="N3099" t="s">
        <v>1255</v>
      </c>
      <c r="O3099" t="s">
        <v>1255</v>
      </c>
      <c r="P3099" t="s">
        <v>1255</v>
      </c>
    </row>
    <row r="3100" spans="1:16">
      <c r="A3100" t="s">
        <v>1255</v>
      </c>
      <c r="B3100" t="s">
        <v>1255</v>
      </c>
      <c r="C3100" t="s">
        <v>14232</v>
      </c>
      <c r="D3100" t="s">
        <v>14233</v>
      </c>
      <c r="E3100" t="s">
        <v>10187</v>
      </c>
      <c r="F3100" t="s">
        <v>1255</v>
      </c>
      <c r="G3100" t="s">
        <v>1255</v>
      </c>
      <c r="H3100" t="s">
        <v>7609</v>
      </c>
      <c r="I3100" t="s">
        <v>1255</v>
      </c>
      <c r="J3100" t="s">
        <v>1255</v>
      </c>
      <c r="K3100" t="s">
        <v>1255</v>
      </c>
      <c r="L3100" t="s">
        <v>1255</v>
      </c>
      <c r="M3100" t="s">
        <v>1255</v>
      </c>
      <c r="N3100" t="s">
        <v>1255</v>
      </c>
      <c r="O3100" t="s">
        <v>1255</v>
      </c>
      <c r="P3100" t="s">
        <v>1255</v>
      </c>
    </row>
    <row r="3101" spans="1:16">
      <c r="A3101" t="s">
        <v>1255</v>
      </c>
      <c r="B3101" t="s">
        <v>1255</v>
      </c>
      <c r="C3101" t="s">
        <v>14232</v>
      </c>
      <c r="D3101" t="s">
        <v>14234</v>
      </c>
      <c r="E3101" t="s">
        <v>11915</v>
      </c>
      <c r="F3101" t="s">
        <v>9646</v>
      </c>
      <c r="G3101" t="s">
        <v>1255</v>
      </c>
      <c r="H3101" t="s">
        <v>13232</v>
      </c>
      <c r="I3101" t="s">
        <v>1255</v>
      </c>
      <c r="J3101" t="s">
        <v>1255</v>
      </c>
      <c r="K3101" t="s">
        <v>1255</v>
      </c>
      <c r="L3101" t="s">
        <v>1255</v>
      </c>
      <c r="M3101" t="s">
        <v>1255</v>
      </c>
      <c r="N3101" t="s">
        <v>1255</v>
      </c>
      <c r="O3101" t="s">
        <v>1255</v>
      </c>
      <c r="P3101" t="s">
        <v>1255</v>
      </c>
    </row>
    <row r="3102" spans="1:16">
      <c r="A3102" t="s">
        <v>1255</v>
      </c>
      <c r="B3102" t="s">
        <v>14235</v>
      </c>
      <c r="C3102" t="s">
        <v>14236</v>
      </c>
      <c r="D3102" t="s">
        <v>14237</v>
      </c>
      <c r="E3102" t="s">
        <v>14238</v>
      </c>
      <c r="F3102" t="s">
        <v>1255</v>
      </c>
      <c r="G3102" t="s">
        <v>1255</v>
      </c>
      <c r="H3102" t="s">
        <v>7609</v>
      </c>
      <c r="I3102" t="s">
        <v>1255</v>
      </c>
      <c r="J3102" t="s">
        <v>1255</v>
      </c>
      <c r="K3102" t="s">
        <v>1255</v>
      </c>
      <c r="L3102" t="s">
        <v>1255</v>
      </c>
      <c r="M3102" t="s">
        <v>1255</v>
      </c>
      <c r="N3102" t="s">
        <v>1255</v>
      </c>
      <c r="O3102" t="s">
        <v>1255</v>
      </c>
      <c r="P3102" t="s">
        <v>1255</v>
      </c>
    </row>
    <row r="3103" spans="1:16">
      <c r="A3103" t="s">
        <v>1255</v>
      </c>
      <c r="B3103" t="s">
        <v>1255</v>
      </c>
      <c r="C3103" t="s">
        <v>14236</v>
      </c>
      <c r="D3103" t="s">
        <v>14239</v>
      </c>
      <c r="E3103" t="s">
        <v>10003</v>
      </c>
      <c r="F3103" t="s">
        <v>1255</v>
      </c>
      <c r="G3103" t="s">
        <v>1255</v>
      </c>
      <c r="H3103" t="s">
        <v>13232</v>
      </c>
      <c r="I3103" t="s">
        <v>1255</v>
      </c>
      <c r="J3103" t="s">
        <v>1255</v>
      </c>
      <c r="K3103" t="s">
        <v>1255</v>
      </c>
      <c r="L3103" t="s">
        <v>1255</v>
      </c>
      <c r="M3103" t="s">
        <v>1255</v>
      </c>
      <c r="N3103" t="s">
        <v>1255</v>
      </c>
      <c r="O3103" t="s">
        <v>1255</v>
      </c>
      <c r="P3103" t="s">
        <v>1255</v>
      </c>
    </row>
    <row r="3104" spans="1:16">
      <c r="A3104" t="s">
        <v>1255</v>
      </c>
      <c r="B3104" t="s">
        <v>14240</v>
      </c>
      <c r="C3104" t="s">
        <v>14236</v>
      </c>
      <c r="D3104" t="s">
        <v>14241</v>
      </c>
      <c r="E3104" t="s">
        <v>12199</v>
      </c>
      <c r="F3104" t="s">
        <v>1255</v>
      </c>
      <c r="G3104" t="s">
        <v>1255</v>
      </c>
      <c r="H3104" t="s">
        <v>7609</v>
      </c>
      <c r="I3104" t="s">
        <v>1255</v>
      </c>
      <c r="J3104" t="s">
        <v>1255</v>
      </c>
      <c r="K3104" t="s">
        <v>1255</v>
      </c>
      <c r="L3104" t="s">
        <v>1255</v>
      </c>
      <c r="M3104" t="s">
        <v>1255</v>
      </c>
      <c r="N3104" t="s">
        <v>1255</v>
      </c>
      <c r="O3104" t="s">
        <v>1255</v>
      </c>
      <c r="P3104" t="s">
        <v>1255</v>
      </c>
    </row>
    <row r="3105" spans="1:16">
      <c r="A3105" t="s">
        <v>1255</v>
      </c>
      <c r="B3105" t="s">
        <v>1255</v>
      </c>
      <c r="C3105" t="s">
        <v>14242</v>
      </c>
      <c r="D3105" t="s">
        <v>14243</v>
      </c>
      <c r="E3105" t="s">
        <v>10608</v>
      </c>
      <c r="F3105" t="s">
        <v>1255</v>
      </c>
      <c r="G3105" t="s">
        <v>1255</v>
      </c>
      <c r="H3105" t="s">
        <v>7609</v>
      </c>
      <c r="I3105" t="s">
        <v>1255</v>
      </c>
      <c r="J3105" t="s">
        <v>1255</v>
      </c>
      <c r="K3105" t="s">
        <v>1255</v>
      </c>
      <c r="L3105" t="s">
        <v>1255</v>
      </c>
      <c r="M3105" t="s">
        <v>1255</v>
      </c>
      <c r="N3105" t="s">
        <v>1255</v>
      </c>
      <c r="O3105" t="s">
        <v>1255</v>
      </c>
      <c r="P3105" t="s">
        <v>1255</v>
      </c>
    </row>
    <row r="3106" spans="1:16">
      <c r="A3106" t="s">
        <v>1255</v>
      </c>
      <c r="B3106" t="s">
        <v>1255</v>
      </c>
      <c r="C3106" t="s">
        <v>14242</v>
      </c>
      <c r="D3106" t="s">
        <v>14244</v>
      </c>
      <c r="E3106" t="s">
        <v>9813</v>
      </c>
      <c r="F3106" t="s">
        <v>1255</v>
      </c>
      <c r="G3106" t="s">
        <v>1255</v>
      </c>
      <c r="H3106" t="s">
        <v>13232</v>
      </c>
      <c r="I3106" t="s">
        <v>1255</v>
      </c>
      <c r="J3106" t="s">
        <v>1255</v>
      </c>
      <c r="K3106" t="s">
        <v>1255</v>
      </c>
      <c r="L3106" t="s">
        <v>1255</v>
      </c>
      <c r="M3106" t="s">
        <v>1255</v>
      </c>
      <c r="N3106" t="s">
        <v>1255</v>
      </c>
      <c r="O3106" t="s">
        <v>1255</v>
      </c>
      <c r="P3106" t="s">
        <v>1255</v>
      </c>
    </row>
    <row r="3107" spans="1:16">
      <c r="A3107" t="s">
        <v>1255</v>
      </c>
      <c r="B3107" t="s">
        <v>1255</v>
      </c>
      <c r="C3107" t="s">
        <v>14242</v>
      </c>
      <c r="D3107" t="s">
        <v>14245</v>
      </c>
      <c r="E3107" t="s">
        <v>9998</v>
      </c>
      <c r="F3107" t="s">
        <v>1255</v>
      </c>
      <c r="G3107" t="s">
        <v>1255</v>
      </c>
      <c r="H3107" t="s">
        <v>13232</v>
      </c>
      <c r="I3107" t="s">
        <v>1255</v>
      </c>
      <c r="J3107" t="s">
        <v>1255</v>
      </c>
      <c r="K3107" t="s">
        <v>1255</v>
      </c>
      <c r="L3107" t="s">
        <v>1255</v>
      </c>
      <c r="M3107" t="s">
        <v>1255</v>
      </c>
      <c r="N3107" t="s">
        <v>1255</v>
      </c>
      <c r="O3107" t="s">
        <v>1255</v>
      </c>
      <c r="P3107" t="s">
        <v>1255</v>
      </c>
    </row>
    <row r="3108" spans="1:16">
      <c r="A3108" t="s">
        <v>1255</v>
      </c>
      <c r="B3108" t="s">
        <v>13712</v>
      </c>
      <c r="C3108" t="s">
        <v>14246</v>
      </c>
      <c r="D3108" t="s">
        <v>14247</v>
      </c>
      <c r="E3108" t="s">
        <v>9646</v>
      </c>
      <c r="F3108" t="s">
        <v>14248</v>
      </c>
      <c r="G3108" t="s">
        <v>1255</v>
      </c>
      <c r="H3108" t="s">
        <v>13414</v>
      </c>
      <c r="I3108" t="s">
        <v>1255</v>
      </c>
      <c r="J3108" t="s">
        <v>1255</v>
      </c>
      <c r="K3108" t="s">
        <v>1255</v>
      </c>
      <c r="L3108" t="s">
        <v>1255</v>
      </c>
      <c r="M3108" t="s">
        <v>1255</v>
      </c>
      <c r="N3108" t="s">
        <v>1255</v>
      </c>
      <c r="O3108" t="s">
        <v>1255</v>
      </c>
      <c r="P3108" t="s">
        <v>1255</v>
      </c>
    </row>
    <row r="3109" spans="1:16">
      <c r="A3109" t="s">
        <v>1255</v>
      </c>
      <c r="B3109" t="s">
        <v>1255</v>
      </c>
      <c r="C3109" t="s">
        <v>14246</v>
      </c>
      <c r="D3109" t="s">
        <v>14249</v>
      </c>
      <c r="E3109" t="s">
        <v>9705</v>
      </c>
      <c r="F3109" t="s">
        <v>1255</v>
      </c>
      <c r="G3109" t="s">
        <v>1255</v>
      </c>
      <c r="H3109" t="s">
        <v>13232</v>
      </c>
      <c r="I3109" t="s">
        <v>1255</v>
      </c>
      <c r="J3109" t="s">
        <v>1255</v>
      </c>
      <c r="K3109" t="s">
        <v>1255</v>
      </c>
      <c r="L3109" t="s">
        <v>1255</v>
      </c>
      <c r="M3109" t="s">
        <v>1255</v>
      </c>
      <c r="N3109" t="s">
        <v>1255</v>
      </c>
      <c r="O3109" t="s">
        <v>1255</v>
      </c>
      <c r="P3109" t="s">
        <v>1255</v>
      </c>
    </row>
    <row r="3110" spans="1:16">
      <c r="A3110" t="s">
        <v>1255</v>
      </c>
      <c r="B3110" t="s">
        <v>1255</v>
      </c>
      <c r="C3110" t="s">
        <v>14246</v>
      </c>
      <c r="D3110" t="s">
        <v>14250</v>
      </c>
      <c r="E3110" t="s">
        <v>9730</v>
      </c>
      <c r="F3110" t="s">
        <v>1255</v>
      </c>
      <c r="G3110" t="s">
        <v>1255</v>
      </c>
      <c r="H3110" t="s">
        <v>13232</v>
      </c>
      <c r="I3110" t="s">
        <v>1255</v>
      </c>
      <c r="J3110" t="s">
        <v>1255</v>
      </c>
      <c r="K3110" t="s">
        <v>1255</v>
      </c>
      <c r="L3110" t="s">
        <v>1255</v>
      </c>
      <c r="M3110" t="s">
        <v>1255</v>
      </c>
      <c r="N3110" t="s">
        <v>1255</v>
      </c>
      <c r="O3110" t="s">
        <v>1255</v>
      </c>
      <c r="P3110" t="s">
        <v>1255</v>
      </c>
    </row>
    <row r="3111" spans="1:16">
      <c r="A3111" t="s">
        <v>1255</v>
      </c>
      <c r="B3111" t="s">
        <v>1255</v>
      </c>
      <c r="C3111" t="s">
        <v>14246</v>
      </c>
      <c r="D3111" t="s">
        <v>14251</v>
      </c>
      <c r="E3111" t="s">
        <v>11910</v>
      </c>
      <c r="F3111" t="s">
        <v>9646</v>
      </c>
      <c r="G3111" t="s">
        <v>1255</v>
      </c>
      <c r="H3111" t="s">
        <v>7609</v>
      </c>
      <c r="I3111" t="s">
        <v>1255</v>
      </c>
      <c r="J3111" t="s">
        <v>1255</v>
      </c>
      <c r="K3111" t="s">
        <v>1255</v>
      </c>
      <c r="L3111" t="s">
        <v>1255</v>
      </c>
      <c r="M3111" t="s">
        <v>1255</v>
      </c>
      <c r="N3111" t="s">
        <v>1255</v>
      </c>
      <c r="O3111" t="s">
        <v>1255</v>
      </c>
      <c r="P3111" t="s">
        <v>1255</v>
      </c>
    </row>
    <row r="3112" spans="1:16">
      <c r="A3112" t="s">
        <v>1255</v>
      </c>
      <c r="B3112" t="s">
        <v>1255</v>
      </c>
      <c r="C3112" t="s">
        <v>14252</v>
      </c>
      <c r="D3112" t="s">
        <v>14253</v>
      </c>
      <c r="E3112" t="s">
        <v>10721</v>
      </c>
      <c r="F3112" t="s">
        <v>1255</v>
      </c>
      <c r="G3112" t="s">
        <v>9646</v>
      </c>
      <c r="H3112" t="s">
        <v>7609</v>
      </c>
      <c r="I3112" t="s">
        <v>1255</v>
      </c>
      <c r="J3112" t="s">
        <v>1255</v>
      </c>
      <c r="K3112" t="s">
        <v>1255</v>
      </c>
      <c r="L3112" t="s">
        <v>1255</v>
      </c>
      <c r="M3112" t="s">
        <v>1255</v>
      </c>
      <c r="N3112" t="s">
        <v>1255</v>
      </c>
      <c r="O3112" t="s">
        <v>1255</v>
      </c>
      <c r="P3112" t="s">
        <v>1255</v>
      </c>
    </row>
    <row r="3113" spans="1:16">
      <c r="A3113" t="s">
        <v>1255</v>
      </c>
      <c r="B3113" t="s">
        <v>1255</v>
      </c>
      <c r="C3113" t="s">
        <v>14252</v>
      </c>
      <c r="D3113" t="s">
        <v>14254</v>
      </c>
      <c r="E3113" t="s">
        <v>9705</v>
      </c>
      <c r="F3113" t="s">
        <v>1255</v>
      </c>
      <c r="G3113" t="s">
        <v>1255</v>
      </c>
      <c r="H3113" t="s">
        <v>13232</v>
      </c>
      <c r="I3113" t="s">
        <v>1255</v>
      </c>
      <c r="J3113" t="s">
        <v>1255</v>
      </c>
      <c r="K3113" t="s">
        <v>1255</v>
      </c>
      <c r="L3113" t="s">
        <v>1255</v>
      </c>
      <c r="M3113" t="s">
        <v>1255</v>
      </c>
      <c r="N3113" t="s">
        <v>1255</v>
      </c>
      <c r="O3113" t="s">
        <v>1255</v>
      </c>
      <c r="P3113" t="s">
        <v>1255</v>
      </c>
    </row>
    <row r="3114" spans="1:16">
      <c r="A3114" t="s">
        <v>1255</v>
      </c>
      <c r="B3114" t="s">
        <v>1255</v>
      </c>
      <c r="C3114" t="s">
        <v>14252</v>
      </c>
      <c r="D3114" t="s">
        <v>14255</v>
      </c>
      <c r="E3114" t="s">
        <v>12539</v>
      </c>
      <c r="F3114" t="s">
        <v>1255</v>
      </c>
      <c r="G3114" t="s">
        <v>1255</v>
      </c>
      <c r="H3114" t="s">
        <v>13232</v>
      </c>
      <c r="I3114" t="s">
        <v>1255</v>
      </c>
      <c r="J3114" t="s">
        <v>1255</v>
      </c>
      <c r="K3114" t="s">
        <v>1255</v>
      </c>
      <c r="L3114" t="s">
        <v>1255</v>
      </c>
      <c r="M3114" t="s">
        <v>1255</v>
      </c>
      <c r="N3114" t="s">
        <v>1255</v>
      </c>
      <c r="O3114" t="s">
        <v>1255</v>
      </c>
      <c r="P3114" t="s">
        <v>1255</v>
      </c>
    </row>
    <row r="3115" spans="1:16">
      <c r="A3115" t="s">
        <v>1255</v>
      </c>
      <c r="B3115" t="s">
        <v>1255</v>
      </c>
      <c r="C3115" t="s">
        <v>14256</v>
      </c>
      <c r="D3115" t="s">
        <v>14257</v>
      </c>
      <c r="E3115" t="s">
        <v>14258</v>
      </c>
      <c r="F3115" t="s">
        <v>1255</v>
      </c>
      <c r="G3115" t="s">
        <v>9646</v>
      </c>
      <c r="H3115" t="s">
        <v>7609</v>
      </c>
      <c r="I3115" t="s">
        <v>1255</v>
      </c>
      <c r="J3115" t="s">
        <v>1255</v>
      </c>
      <c r="K3115" t="s">
        <v>1255</v>
      </c>
      <c r="L3115" t="s">
        <v>1255</v>
      </c>
      <c r="M3115" t="s">
        <v>1255</v>
      </c>
      <c r="N3115" t="s">
        <v>1255</v>
      </c>
      <c r="O3115" t="s">
        <v>1255</v>
      </c>
      <c r="P3115" t="s">
        <v>1255</v>
      </c>
    </row>
    <row r="3116" spans="1:16">
      <c r="A3116" t="s">
        <v>1255</v>
      </c>
      <c r="B3116" t="s">
        <v>1255</v>
      </c>
      <c r="C3116" t="s">
        <v>14256</v>
      </c>
      <c r="D3116" t="s">
        <v>14259</v>
      </c>
      <c r="E3116" t="s">
        <v>14147</v>
      </c>
      <c r="F3116" t="s">
        <v>1255</v>
      </c>
      <c r="G3116" t="s">
        <v>9646</v>
      </c>
      <c r="H3116" t="s">
        <v>13232</v>
      </c>
      <c r="I3116" t="s">
        <v>1255</v>
      </c>
      <c r="J3116" t="s">
        <v>1255</v>
      </c>
      <c r="K3116" t="s">
        <v>1255</v>
      </c>
      <c r="L3116" t="s">
        <v>1255</v>
      </c>
      <c r="M3116" t="s">
        <v>1255</v>
      </c>
      <c r="N3116" t="s">
        <v>1255</v>
      </c>
      <c r="O3116" t="s">
        <v>1255</v>
      </c>
      <c r="P3116" t="s">
        <v>1255</v>
      </c>
    </row>
    <row r="3117" spans="1:16">
      <c r="A3117" t="s">
        <v>1255</v>
      </c>
      <c r="B3117" t="s">
        <v>1255</v>
      </c>
      <c r="C3117" t="s">
        <v>14256</v>
      </c>
      <c r="D3117" t="s">
        <v>14260</v>
      </c>
      <c r="E3117" t="s">
        <v>14261</v>
      </c>
      <c r="F3117" t="s">
        <v>1255</v>
      </c>
      <c r="G3117" t="s">
        <v>1255</v>
      </c>
      <c r="H3117" t="s">
        <v>13232</v>
      </c>
      <c r="I3117" t="s">
        <v>1255</v>
      </c>
      <c r="J3117" t="s">
        <v>1255</v>
      </c>
      <c r="K3117" t="s">
        <v>1255</v>
      </c>
      <c r="L3117" t="s">
        <v>1255</v>
      </c>
      <c r="M3117" t="s">
        <v>1255</v>
      </c>
      <c r="N3117" t="s">
        <v>1255</v>
      </c>
      <c r="O3117" t="s">
        <v>1255</v>
      </c>
      <c r="P3117" t="s">
        <v>1255</v>
      </c>
    </row>
    <row r="3118" spans="1:16">
      <c r="A3118" t="s">
        <v>1255</v>
      </c>
      <c r="B3118" t="s">
        <v>1255</v>
      </c>
      <c r="C3118" t="s">
        <v>14256</v>
      </c>
      <c r="D3118" t="s">
        <v>14262</v>
      </c>
      <c r="E3118" t="s">
        <v>14263</v>
      </c>
      <c r="F3118" t="s">
        <v>1255</v>
      </c>
      <c r="G3118" t="s">
        <v>1255</v>
      </c>
      <c r="H3118" t="s">
        <v>13232</v>
      </c>
      <c r="I3118" t="s">
        <v>1255</v>
      </c>
      <c r="J3118" t="s">
        <v>1255</v>
      </c>
      <c r="K3118" t="s">
        <v>1255</v>
      </c>
      <c r="L3118" t="s">
        <v>1255</v>
      </c>
      <c r="M3118" t="s">
        <v>1255</v>
      </c>
      <c r="N3118" t="s">
        <v>1255</v>
      </c>
      <c r="O3118" t="s">
        <v>1255</v>
      </c>
      <c r="P3118" t="s">
        <v>1255</v>
      </c>
    </row>
    <row r="3119" spans="1:16">
      <c r="A3119" t="s">
        <v>1255</v>
      </c>
      <c r="B3119" t="s">
        <v>1255</v>
      </c>
      <c r="C3119" t="s">
        <v>14264</v>
      </c>
      <c r="D3119" t="s">
        <v>14265</v>
      </c>
      <c r="E3119" t="s">
        <v>9646</v>
      </c>
      <c r="F3119" t="s">
        <v>14266</v>
      </c>
      <c r="G3119" t="s">
        <v>1255</v>
      </c>
      <c r="H3119" t="s">
        <v>13414</v>
      </c>
      <c r="I3119" t="s">
        <v>1255</v>
      </c>
      <c r="J3119" t="s">
        <v>1255</v>
      </c>
      <c r="K3119" t="s">
        <v>1255</v>
      </c>
      <c r="L3119" t="s">
        <v>1255</v>
      </c>
      <c r="M3119" t="s">
        <v>1255</v>
      </c>
      <c r="N3119" t="s">
        <v>1255</v>
      </c>
      <c r="O3119" t="s">
        <v>1255</v>
      </c>
      <c r="P3119" t="s">
        <v>1255</v>
      </c>
    </row>
    <row r="3120" spans="1:16">
      <c r="A3120" t="s">
        <v>1255</v>
      </c>
      <c r="B3120" t="s">
        <v>1255</v>
      </c>
      <c r="C3120" t="s">
        <v>14264</v>
      </c>
      <c r="D3120" t="s">
        <v>14267</v>
      </c>
      <c r="E3120" t="s">
        <v>13032</v>
      </c>
      <c r="F3120" t="s">
        <v>1255</v>
      </c>
      <c r="G3120" t="s">
        <v>1255</v>
      </c>
      <c r="H3120" t="s">
        <v>7609</v>
      </c>
      <c r="I3120" t="s">
        <v>1255</v>
      </c>
      <c r="J3120" t="s">
        <v>1255</v>
      </c>
      <c r="K3120" t="s">
        <v>1255</v>
      </c>
      <c r="L3120" t="s">
        <v>1255</v>
      </c>
      <c r="M3120" t="s">
        <v>1255</v>
      </c>
      <c r="N3120" t="s">
        <v>1255</v>
      </c>
      <c r="O3120" t="s">
        <v>1255</v>
      </c>
      <c r="P3120" t="s">
        <v>1255</v>
      </c>
    </row>
    <row r="3121" spans="1:16">
      <c r="A3121" t="s">
        <v>1255</v>
      </c>
      <c r="B3121" t="s">
        <v>1255</v>
      </c>
      <c r="C3121" t="s">
        <v>14264</v>
      </c>
      <c r="D3121" t="s">
        <v>14268</v>
      </c>
      <c r="E3121" t="s">
        <v>9680</v>
      </c>
      <c r="F3121" t="s">
        <v>1255</v>
      </c>
      <c r="G3121" t="s">
        <v>1255</v>
      </c>
      <c r="H3121" t="s">
        <v>7609</v>
      </c>
      <c r="I3121" t="s">
        <v>1255</v>
      </c>
      <c r="J3121" t="s">
        <v>1255</v>
      </c>
      <c r="K3121" t="s">
        <v>1255</v>
      </c>
      <c r="L3121" t="s">
        <v>1255</v>
      </c>
      <c r="M3121" t="s">
        <v>1255</v>
      </c>
      <c r="N3121" t="s">
        <v>1255</v>
      </c>
      <c r="O3121" t="s">
        <v>1255</v>
      </c>
      <c r="P3121" t="s">
        <v>1255</v>
      </c>
    </row>
    <row r="3122" spans="1:16">
      <c r="A3122" t="s">
        <v>1255</v>
      </c>
      <c r="B3122" t="s">
        <v>1255</v>
      </c>
      <c r="C3122" t="s">
        <v>14264</v>
      </c>
      <c r="D3122" t="s">
        <v>14269</v>
      </c>
      <c r="E3122" t="s">
        <v>13519</v>
      </c>
      <c r="F3122" t="s">
        <v>1255</v>
      </c>
      <c r="G3122" t="s">
        <v>1255</v>
      </c>
      <c r="H3122" t="s">
        <v>13264</v>
      </c>
      <c r="I3122" t="s">
        <v>1255</v>
      </c>
      <c r="J3122" t="s">
        <v>1255</v>
      </c>
      <c r="K3122" t="s">
        <v>1255</v>
      </c>
      <c r="L3122" t="s">
        <v>1255</v>
      </c>
      <c r="M3122" t="s">
        <v>1255</v>
      </c>
      <c r="N3122" t="s">
        <v>1255</v>
      </c>
      <c r="O3122" t="s">
        <v>1255</v>
      </c>
      <c r="P3122" t="s">
        <v>1255</v>
      </c>
    </row>
    <row r="3123" spans="1:16">
      <c r="A3123" t="s">
        <v>1255</v>
      </c>
      <c r="B3123" t="s">
        <v>1255</v>
      </c>
      <c r="C3123" t="s">
        <v>14264</v>
      </c>
      <c r="D3123" t="s">
        <v>14270</v>
      </c>
      <c r="E3123" t="s">
        <v>9686</v>
      </c>
      <c r="F3123" t="s">
        <v>1255</v>
      </c>
      <c r="G3123" t="s">
        <v>1255</v>
      </c>
      <c r="H3123" t="s">
        <v>7609</v>
      </c>
      <c r="I3123" t="s">
        <v>1255</v>
      </c>
      <c r="J3123" t="s">
        <v>1255</v>
      </c>
      <c r="K3123" t="s">
        <v>1255</v>
      </c>
      <c r="L3123" t="s">
        <v>1255</v>
      </c>
      <c r="M3123" t="s">
        <v>1255</v>
      </c>
      <c r="N3123" t="s">
        <v>1255</v>
      </c>
      <c r="O3123" t="s">
        <v>1255</v>
      </c>
      <c r="P3123" t="s">
        <v>1255</v>
      </c>
    </row>
    <row r="3124" spans="1:16">
      <c r="A3124" t="s">
        <v>1255</v>
      </c>
      <c r="B3124" t="s">
        <v>1255</v>
      </c>
      <c r="C3124" t="s">
        <v>14271</v>
      </c>
      <c r="D3124" t="s">
        <v>14272</v>
      </c>
      <c r="E3124" t="s">
        <v>14273</v>
      </c>
      <c r="F3124" t="s">
        <v>1255</v>
      </c>
      <c r="G3124" t="s">
        <v>1255</v>
      </c>
      <c r="H3124" t="s">
        <v>13232</v>
      </c>
      <c r="I3124" t="s">
        <v>1255</v>
      </c>
      <c r="J3124" t="s">
        <v>1255</v>
      </c>
      <c r="K3124" t="s">
        <v>1255</v>
      </c>
      <c r="L3124" t="s">
        <v>1255</v>
      </c>
      <c r="M3124" t="s">
        <v>1255</v>
      </c>
      <c r="N3124" t="s">
        <v>1255</v>
      </c>
      <c r="O3124" t="s">
        <v>1255</v>
      </c>
      <c r="P3124" t="s">
        <v>1255</v>
      </c>
    </row>
    <row r="3125" spans="1:16">
      <c r="A3125" t="s">
        <v>1255</v>
      </c>
      <c r="B3125" t="s">
        <v>1255</v>
      </c>
      <c r="C3125" t="s">
        <v>14274</v>
      </c>
      <c r="D3125" t="s">
        <v>14275</v>
      </c>
      <c r="E3125" t="s">
        <v>9646</v>
      </c>
      <c r="F3125" t="s">
        <v>14276</v>
      </c>
      <c r="G3125" t="s">
        <v>1255</v>
      </c>
      <c r="H3125" t="s">
        <v>13230</v>
      </c>
      <c r="I3125" t="s">
        <v>1255</v>
      </c>
      <c r="J3125" t="s">
        <v>1255</v>
      </c>
      <c r="K3125" t="s">
        <v>1255</v>
      </c>
      <c r="L3125" t="s">
        <v>1255</v>
      </c>
      <c r="M3125" t="s">
        <v>1255</v>
      </c>
      <c r="N3125" t="s">
        <v>1255</v>
      </c>
      <c r="O3125" t="s">
        <v>1255</v>
      </c>
      <c r="P3125" t="s">
        <v>1255</v>
      </c>
    </row>
    <row r="3126" spans="1:16">
      <c r="A3126" t="s">
        <v>1255</v>
      </c>
      <c r="B3126" t="s">
        <v>1255</v>
      </c>
      <c r="C3126" t="s">
        <v>14274</v>
      </c>
      <c r="D3126" t="s">
        <v>14277</v>
      </c>
      <c r="E3126" t="s">
        <v>9646</v>
      </c>
      <c r="F3126" t="s">
        <v>14278</v>
      </c>
      <c r="G3126" t="s">
        <v>1255</v>
      </c>
      <c r="H3126" t="s">
        <v>13227</v>
      </c>
      <c r="I3126" t="s">
        <v>1255</v>
      </c>
      <c r="J3126" t="s">
        <v>1255</v>
      </c>
      <c r="K3126" t="s">
        <v>1255</v>
      </c>
      <c r="L3126" t="s">
        <v>1255</v>
      </c>
      <c r="M3126" t="s">
        <v>1255</v>
      </c>
      <c r="N3126" t="s">
        <v>1255</v>
      </c>
      <c r="O3126" t="s">
        <v>1255</v>
      </c>
      <c r="P3126" t="s">
        <v>1255</v>
      </c>
    </row>
    <row r="3127" spans="1:16">
      <c r="A3127" t="s">
        <v>1255</v>
      </c>
      <c r="B3127" t="s">
        <v>1255</v>
      </c>
      <c r="C3127" t="s">
        <v>14274</v>
      </c>
      <c r="D3127" t="s">
        <v>14279</v>
      </c>
      <c r="E3127" t="s">
        <v>14280</v>
      </c>
      <c r="F3127" t="s">
        <v>9646</v>
      </c>
      <c r="G3127" t="s">
        <v>1255</v>
      </c>
      <c r="H3127" t="s">
        <v>13232</v>
      </c>
      <c r="I3127" t="s">
        <v>1255</v>
      </c>
      <c r="J3127" t="s">
        <v>1255</v>
      </c>
      <c r="K3127" t="s">
        <v>1255</v>
      </c>
      <c r="L3127" t="s">
        <v>1255</v>
      </c>
      <c r="M3127" t="s">
        <v>1255</v>
      </c>
      <c r="N3127" t="s">
        <v>1255</v>
      </c>
      <c r="O3127" t="s">
        <v>1255</v>
      </c>
      <c r="P3127" t="s">
        <v>1255</v>
      </c>
    </row>
    <row r="3128" spans="1:16">
      <c r="A3128" t="s">
        <v>1255</v>
      </c>
      <c r="B3128" t="s">
        <v>1255</v>
      </c>
      <c r="C3128" t="s">
        <v>14274</v>
      </c>
      <c r="D3128" t="s">
        <v>14281</v>
      </c>
      <c r="E3128" t="s">
        <v>9646</v>
      </c>
      <c r="F3128" t="s">
        <v>9826</v>
      </c>
      <c r="G3128" t="s">
        <v>1255</v>
      </c>
      <c r="H3128" t="s">
        <v>13414</v>
      </c>
      <c r="I3128" t="s">
        <v>1255</v>
      </c>
      <c r="J3128" t="s">
        <v>1255</v>
      </c>
      <c r="K3128" t="s">
        <v>1255</v>
      </c>
      <c r="L3128" t="s">
        <v>1255</v>
      </c>
      <c r="M3128" t="s">
        <v>1255</v>
      </c>
      <c r="N3128" t="s">
        <v>1255</v>
      </c>
      <c r="O3128" t="s">
        <v>1255</v>
      </c>
      <c r="P3128" t="s">
        <v>1255</v>
      </c>
    </row>
    <row r="3129" spans="1:16">
      <c r="A3129" t="s">
        <v>1255</v>
      </c>
      <c r="B3129" t="s">
        <v>1255</v>
      </c>
      <c r="C3129" t="s">
        <v>14282</v>
      </c>
      <c r="D3129" t="s">
        <v>14283</v>
      </c>
      <c r="E3129" t="s">
        <v>10003</v>
      </c>
      <c r="F3129" t="s">
        <v>9646</v>
      </c>
      <c r="G3129" t="s">
        <v>1255</v>
      </c>
      <c r="H3129" t="s">
        <v>13264</v>
      </c>
      <c r="I3129" t="s">
        <v>1255</v>
      </c>
      <c r="J3129" t="s">
        <v>1255</v>
      </c>
      <c r="K3129" t="s">
        <v>1255</v>
      </c>
      <c r="L3129" t="s">
        <v>1255</v>
      </c>
      <c r="M3129" t="s">
        <v>1255</v>
      </c>
      <c r="N3129" t="s">
        <v>1255</v>
      </c>
      <c r="O3129" t="s">
        <v>1255</v>
      </c>
      <c r="P3129" t="s">
        <v>1255</v>
      </c>
    </row>
    <row r="3130" spans="1:16">
      <c r="A3130" t="s">
        <v>1255</v>
      </c>
      <c r="B3130" t="s">
        <v>1255</v>
      </c>
      <c r="C3130" t="s">
        <v>14282</v>
      </c>
      <c r="D3130" t="s">
        <v>14284</v>
      </c>
      <c r="E3130" t="s">
        <v>10003</v>
      </c>
      <c r="F3130" t="s">
        <v>1255</v>
      </c>
      <c r="G3130" t="s">
        <v>1255</v>
      </c>
      <c r="H3130" t="s">
        <v>13264</v>
      </c>
      <c r="I3130" t="s">
        <v>1255</v>
      </c>
      <c r="J3130" t="s">
        <v>1255</v>
      </c>
      <c r="K3130" t="s">
        <v>1255</v>
      </c>
      <c r="L3130" t="s">
        <v>1255</v>
      </c>
      <c r="M3130" t="s">
        <v>1255</v>
      </c>
      <c r="N3130" t="s">
        <v>1255</v>
      </c>
      <c r="O3130" t="s">
        <v>1255</v>
      </c>
      <c r="P3130" t="s">
        <v>1255</v>
      </c>
    </row>
    <row r="3131" spans="1:16">
      <c r="A3131" t="s">
        <v>1255</v>
      </c>
      <c r="B3131" t="s">
        <v>1255</v>
      </c>
      <c r="C3131" t="s">
        <v>14285</v>
      </c>
      <c r="D3131" t="s">
        <v>14286</v>
      </c>
      <c r="E3131" t="s">
        <v>14287</v>
      </c>
      <c r="F3131" t="s">
        <v>1255</v>
      </c>
      <c r="G3131" t="s">
        <v>1255</v>
      </c>
      <c r="H3131" t="s">
        <v>7609</v>
      </c>
      <c r="I3131" t="s">
        <v>1255</v>
      </c>
      <c r="J3131" t="s">
        <v>1255</v>
      </c>
      <c r="K3131" t="s">
        <v>1255</v>
      </c>
      <c r="L3131" t="s">
        <v>1255</v>
      </c>
      <c r="M3131" t="s">
        <v>1255</v>
      </c>
      <c r="N3131" t="s">
        <v>1255</v>
      </c>
      <c r="O3131" t="s">
        <v>1255</v>
      </c>
      <c r="P3131" t="s">
        <v>1255</v>
      </c>
    </row>
    <row r="3132" spans="1:16">
      <c r="A3132" t="s">
        <v>1255</v>
      </c>
      <c r="B3132" t="s">
        <v>1255</v>
      </c>
      <c r="C3132" t="s">
        <v>14285</v>
      </c>
      <c r="D3132" t="s">
        <v>14288</v>
      </c>
      <c r="E3132" t="s">
        <v>9646</v>
      </c>
      <c r="F3132" t="s">
        <v>10078</v>
      </c>
      <c r="G3132" t="s">
        <v>1255</v>
      </c>
      <c r="H3132" t="s">
        <v>13328</v>
      </c>
      <c r="I3132" t="s">
        <v>1255</v>
      </c>
      <c r="J3132" t="s">
        <v>1255</v>
      </c>
      <c r="K3132" t="s">
        <v>1255</v>
      </c>
      <c r="L3132" t="s">
        <v>1255</v>
      </c>
      <c r="M3132" t="s">
        <v>1255</v>
      </c>
      <c r="N3132" t="s">
        <v>1255</v>
      </c>
      <c r="O3132" t="s">
        <v>1255</v>
      </c>
      <c r="P3132" t="s">
        <v>1255</v>
      </c>
    </row>
    <row r="3133" spans="1:16">
      <c r="A3133" t="s">
        <v>1255</v>
      </c>
      <c r="B3133" t="s">
        <v>1255</v>
      </c>
      <c r="C3133" t="s">
        <v>14285</v>
      </c>
      <c r="D3133" t="s">
        <v>14289</v>
      </c>
      <c r="E3133" t="s">
        <v>9646</v>
      </c>
      <c r="F3133" t="s">
        <v>10076</v>
      </c>
      <c r="G3133" t="s">
        <v>1255</v>
      </c>
      <c r="H3133" t="s">
        <v>13330</v>
      </c>
      <c r="I3133" t="s">
        <v>1255</v>
      </c>
      <c r="J3133" t="s">
        <v>1255</v>
      </c>
      <c r="K3133" t="s">
        <v>1255</v>
      </c>
      <c r="L3133" t="s">
        <v>1255</v>
      </c>
      <c r="M3133" t="s">
        <v>1255</v>
      </c>
      <c r="N3133" t="s">
        <v>1255</v>
      </c>
      <c r="O3133" t="s">
        <v>1255</v>
      </c>
      <c r="P3133" t="s">
        <v>1255</v>
      </c>
    </row>
    <row r="3134" spans="1:16">
      <c r="A3134" t="s">
        <v>1255</v>
      </c>
      <c r="B3134" t="s">
        <v>1255</v>
      </c>
      <c r="C3134" t="s">
        <v>14285</v>
      </c>
      <c r="D3134" t="s">
        <v>14290</v>
      </c>
      <c r="E3134" t="s">
        <v>9740</v>
      </c>
      <c r="F3134" t="s">
        <v>1255</v>
      </c>
      <c r="G3134" t="s">
        <v>1255</v>
      </c>
      <c r="H3134" t="s">
        <v>7609</v>
      </c>
      <c r="I3134" t="s">
        <v>1255</v>
      </c>
      <c r="J3134" t="s">
        <v>1255</v>
      </c>
      <c r="K3134" t="s">
        <v>1255</v>
      </c>
      <c r="L3134" t="s">
        <v>1255</v>
      </c>
      <c r="M3134" t="s">
        <v>1255</v>
      </c>
      <c r="N3134" t="s">
        <v>1255</v>
      </c>
      <c r="O3134" t="s">
        <v>1255</v>
      </c>
      <c r="P3134" t="s">
        <v>1255</v>
      </c>
    </row>
    <row r="3135" spans="1:16">
      <c r="A3135" t="s">
        <v>14291</v>
      </c>
      <c r="B3135" t="s">
        <v>1255</v>
      </c>
      <c r="C3135" t="s">
        <v>14285</v>
      </c>
      <c r="D3135" t="s">
        <v>14292</v>
      </c>
      <c r="E3135" t="s">
        <v>9646</v>
      </c>
      <c r="F3135" t="s">
        <v>14293</v>
      </c>
      <c r="G3135" t="s">
        <v>14294</v>
      </c>
      <c r="H3135" t="s">
        <v>13414</v>
      </c>
      <c r="I3135" t="s">
        <v>1255</v>
      </c>
      <c r="J3135" t="s">
        <v>1255</v>
      </c>
      <c r="K3135" t="s">
        <v>1255</v>
      </c>
      <c r="L3135" t="s">
        <v>1255</v>
      </c>
      <c r="M3135" t="s">
        <v>1255</v>
      </c>
      <c r="N3135" t="s">
        <v>1255</v>
      </c>
      <c r="O3135" t="s">
        <v>1255</v>
      </c>
      <c r="P3135" t="s">
        <v>1255</v>
      </c>
    </row>
    <row r="3136" spans="1:16">
      <c r="A3136" t="s">
        <v>1255</v>
      </c>
      <c r="B3136" t="s">
        <v>1255</v>
      </c>
      <c r="C3136" t="s">
        <v>14285</v>
      </c>
      <c r="D3136" t="s">
        <v>14295</v>
      </c>
      <c r="E3136" t="s">
        <v>9684</v>
      </c>
      <c r="F3136" t="s">
        <v>9646</v>
      </c>
      <c r="G3136" t="s">
        <v>9646</v>
      </c>
      <c r="H3136" t="s">
        <v>7609</v>
      </c>
      <c r="I3136" t="s">
        <v>1255</v>
      </c>
      <c r="J3136" t="s">
        <v>1255</v>
      </c>
      <c r="K3136" t="s">
        <v>1255</v>
      </c>
      <c r="L3136" t="s">
        <v>1255</v>
      </c>
      <c r="M3136" t="s">
        <v>1255</v>
      </c>
      <c r="N3136" t="s">
        <v>1255</v>
      </c>
      <c r="O3136" t="s">
        <v>1255</v>
      </c>
      <c r="P3136" t="s">
        <v>1255</v>
      </c>
    </row>
    <row r="3137" spans="1:16">
      <c r="A3137" t="s">
        <v>1255</v>
      </c>
      <c r="B3137" t="s">
        <v>1255</v>
      </c>
      <c r="C3137" t="s">
        <v>14285</v>
      </c>
      <c r="D3137" t="s">
        <v>14288</v>
      </c>
      <c r="E3137" t="s">
        <v>9646</v>
      </c>
      <c r="F3137" t="s">
        <v>10078</v>
      </c>
      <c r="G3137" t="s">
        <v>10078</v>
      </c>
      <c r="H3137" t="s">
        <v>13328</v>
      </c>
      <c r="I3137" t="s">
        <v>1255</v>
      </c>
      <c r="J3137" t="s">
        <v>1255</v>
      </c>
      <c r="K3137" t="s">
        <v>1255</v>
      </c>
      <c r="L3137" t="s">
        <v>1255</v>
      </c>
      <c r="M3137" t="s">
        <v>1255</v>
      </c>
      <c r="N3137" t="s">
        <v>1255</v>
      </c>
      <c r="O3137" t="s">
        <v>1255</v>
      </c>
      <c r="P3137" t="s">
        <v>1255</v>
      </c>
    </row>
    <row r="3138" spans="1:16">
      <c r="A3138" t="s">
        <v>1255</v>
      </c>
      <c r="B3138" t="s">
        <v>1255</v>
      </c>
      <c r="C3138" t="s">
        <v>14285</v>
      </c>
      <c r="D3138" t="s">
        <v>14289</v>
      </c>
      <c r="E3138" t="s">
        <v>9646</v>
      </c>
      <c r="F3138" t="s">
        <v>10076</v>
      </c>
      <c r="G3138" t="s">
        <v>10076</v>
      </c>
      <c r="H3138" t="s">
        <v>13330</v>
      </c>
      <c r="I3138" t="s">
        <v>1255</v>
      </c>
      <c r="J3138" t="s">
        <v>1255</v>
      </c>
      <c r="K3138" t="s">
        <v>1255</v>
      </c>
      <c r="L3138" t="s">
        <v>1255</v>
      </c>
      <c r="M3138" t="s">
        <v>1255</v>
      </c>
      <c r="N3138" t="s">
        <v>1255</v>
      </c>
      <c r="O3138" t="s">
        <v>1255</v>
      </c>
      <c r="P3138" t="s">
        <v>1255</v>
      </c>
    </row>
    <row r="3139" spans="1:16">
      <c r="A3139" t="s">
        <v>1255</v>
      </c>
      <c r="B3139" t="s">
        <v>1255</v>
      </c>
      <c r="C3139" t="s">
        <v>14296</v>
      </c>
      <c r="D3139" t="s">
        <v>14297</v>
      </c>
      <c r="E3139" t="s">
        <v>9646</v>
      </c>
      <c r="F3139" t="s">
        <v>14298</v>
      </c>
      <c r="G3139" t="s">
        <v>1255</v>
      </c>
      <c r="H3139" t="s">
        <v>13414</v>
      </c>
      <c r="I3139" t="s">
        <v>1255</v>
      </c>
      <c r="J3139" t="s">
        <v>1255</v>
      </c>
      <c r="K3139" t="s">
        <v>1255</v>
      </c>
      <c r="L3139" t="s">
        <v>1255</v>
      </c>
      <c r="M3139" t="s">
        <v>1255</v>
      </c>
      <c r="N3139" t="s">
        <v>1255</v>
      </c>
      <c r="O3139" t="s">
        <v>1255</v>
      </c>
      <c r="P3139" t="s">
        <v>1255</v>
      </c>
    </row>
    <row r="3140" spans="1:16">
      <c r="A3140" t="s">
        <v>1255</v>
      </c>
      <c r="B3140" t="s">
        <v>1255</v>
      </c>
      <c r="C3140" t="s">
        <v>1255</v>
      </c>
      <c r="D3140" t="s">
        <v>14299</v>
      </c>
      <c r="E3140" t="s">
        <v>9797</v>
      </c>
      <c r="F3140" t="s">
        <v>1255</v>
      </c>
      <c r="G3140" t="s">
        <v>1255</v>
      </c>
      <c r="H3140" t="s">
        <v>13232</v>
      </c>
      <c r="I3140" t="s">
        <v>1255</v>
      </c>
      <c r="J3140" t="s">
        <v>1255</v>
      </c>
      <c r="K3140" t="s">
        <v>1255</v>
      </c>
      <c r="L3140" t="s">
        <v>1255</v>
      </c>
      <c r="M3140" t="s">
        <v>1255</v>
      </c>
      <c r="N3140" t="s">
        <v>1255</v>
      </c>
      <c r="O3140" t="s">
        <v>1255</v>
      </c>
      <c r="P3140" t="s">
        <v>1255</v>
      </c>
    </row>
    <row r="3141" spans="1:16">
      <c r="A3141" t="s">
        <v>1255</v>
      </c>
      <c r="B3141" t="s">
        <v>1255</v>
      </c>
      <c r="C3141" t="s">
        <v>14300</v>
      </c>
      <c r="D3141" t="s">
        <v>14301</v>
      </c>
      <c r="E3141" t="s">
        <v>12515</v>
      </c>
      <c r="F3141" t="s">
        <v>9646</v>
      </c>
      <c r="G3141" t="s">
        <v>1255</v>
      </c>
      <c r="H3141" t="s">
        <v>13232</v>
      </c>
      <c r="I3141" t="s">
        <v>1255</v>
      </c>
      <c r="J3141" t="s">
        <v>1255</v>
      </c>
      <c r="K3141" t="s">
        <v>1255</v>
      </c>
      <c r="L3141" t="s">
        <v>1255</v>
      </c>
      <c r="M3141" t="s">
        <v>1255</v>
      </c>
      <c r="N3141" t="s">
        <v>1255</v>
      </c>
      <c r="O3141" t="s">
        <v>1255</v>
      </c>
      <c r="P3141" t="s">
        <v>1255</v>
      </c>
    </row>
    <row r="3142" spans="1:16">
      <c r="A3142" t="s">
        <v>1255</v>
      </c>
      <c r="B3142" t="s">
        <v>1255</v>
      </c>
      <c r="C3142" t="s">
        <v>14300</v>
      </c>
      <c r="D3142" t="s">
        <v>14302</v>
      </c>
      <c r="E3142" t="s">
        <v>10029</v>
      </c>
      <c r="F3142" t="s">
        <v>9646</v>
      </c>
      <c r="G3142" t="s">
        <v>1255</v>
      </c>
      <c r="H3142" t="s">
        <v>13232</v>
      </c>
      <c r="I3142" t="s">
        <v>1255</v>
      </c>
      <c r="J3142" t="s">
        <v>1255</v>
      </c>
      <c r="K3142" t="s">
        <v>1255</v>
      </c>
      <c r="L3142" t="s">
        <v>1255</v>
      </c>
      <c r="M3142" t="s">
        <v>1255</v>
      </c>
      <c r="N3142" t="s">
        <v>1255</v>
      </c>
      <c r="O3142" t="s">
        <v>1255</v>
      </c>
      <c r="P3142" t="s">
        <v>1255</v>
      </c>
    </row>
    <row r="3143" spans="1:16">
      <c r="A3143" t="s">
        <v>14303</v>
      </c>
      <c r="B3143" t="s">
        <v>1255</v>
      </c>
      <c r="C3143" t="s">
        <v>14300</v>
      </c>
      <c r="D3143" t="s">
        <v>14303</v>
      </c>
      <c r="E3143" t="s">
        <v>10003</v>
      </c>
      <c r="F3143" t="s">
        <v>9646</v>
      </c>
      <c r="G3143" t="s">
        <v>1255</v>
      </c>
      <c r="H3143" t="s">
        <v>7609</v>
      </c>
      <c r="I3143" t="s">
        <v>1255</v>
      </c>
      <c r="J3143" t="s">
        <v>1255</v>
      </c>
      <c r="K3143" t="s">
        <v>1255</v>
      </c>
      <c r="L3143" t="s">
        <v>1255</v>
      </c>
      <c r="M3143" t="s">
        <v>1255</v>
      </c>
      <c r="N3143" t="s">
        <v>1255</v>
      </c>
      <c r="O3143" t="s">
        <v>1255</v>
      </c>
      <c r="P3143" t="s">
        <v>1255</v>
      </c>
    </row>
    <row r="3144" spans="1:16">
      <c r="A3144" t="s">
        <v>1255</v>
      </c>
      <c r="B3144" t="s">
        <v>1255</v>
      </c>
      <c r="C3144" t="s">
        <v>14300</v>
      </c>
      <c r="D3144" t="s">
        <v>14304</v>
      </c>
      <c r="E3144" t="s">
        <v>9646</v>
      </c>
      <c r="F3144" t="s">
        <v>14305</v>
      </c>
      <c r="G3144" t="s">
        <v>1255</v>
      </c>
      <c r="H3144" t="s">
        <v>13414</v>
      </c>
      <c r="I3144" t="s">
        <v>1255</v>
      </c>
      <c r="J3144" t="s">
        <v>1255</v>
      </c>
      <c r="K3144" t="s">
        <v>1255</v>
      </c>
      <c r="L3144" t="s">
        <v>1255</v>
      </c>
      <c r="M3144" t="s">
        <v>1255</v>
      </c>
      <c r="N3144" t="s">
        <v>1255</v>
      </c>
      <c r="O3144" t="s">
        <v>1255</v>
      </c>
      <c r="P3144" t="s">
        <v>1255</v>
      </c>
    </row>
    <row r="3145" spans="1:16">
      <c r="A3145" t="s">
        <v>1255</v>
      </c>
      <c r="B3145" t="s">
        <v>1255</v>
      </c>
      <c r="C3145" t="s">
        <v>14300</v>
      </c>
      <c r="D3145" t="s">
        <v>14306</v>
      </c>
      <c r="E3145" t="s">
        <v>9684</v>
      </c>
      <c r="F3145" t="s">
        <v>1255</v>
      </c>
      <c r="G3145" t="s">
        <v>1255</v>
      </c>
      <c r="H3145" t="s">
        <v>13232</v>
      </c>
      <c r="I3145" t="s">
        <v>1255</v>
      </c>
      <c r="J3145" t="s">
        <v>1255</v>
      </c>
      <c r="K3145" t="s">
        <v>1255</v>
      </c>
      <c r="L3145" t="s">
        <v>1255</v>
      </c>
      <c r="M3145" t="s">
        <v>1255</v>
      </c>
      <c r="N3145" t="s">
        <v>1255</v>
      </c>
      <c r="O3145" t="s">
        <v>1255</v>
      </c>
      <c r="P3145" t="s">
        <v>1255</v>
      </c>
    </row>
    <row r="3146" spans="1:16">
      <c r="A3146" t="s">
        <v>1255</v>
      </c>
      <c r="B3146" t="s">
        <v>1255</v>
      </c>
      <c r="C3146" t="s">
        <v>14307</v>
      </c>
      <c r="D3146" t="s">
        <v>14308</v>
      </c>
      <c r="E3146" t="s">
        <v>9646</v>
      </c>
      <c r="F3146" t="s">
        <v>9826</v>
      </c>
      <c r="G3146" t="s">
        <v>14309</v>
      </c>
      <c r="H3146" t="s">
        <v>13414</v>
      </c>
      <c r="I3146" t="s">
        <v>1255</v>
      </c>
      <c r="J3146" t="s">
        <v>1255</v>
      </c>
      <c r="K3146" t="s">
        <v>1255</v>
      </c>
      <c r="L3146" t="s">
        <v>1255</v>
      </c>
      <c r="M3146" t="s">
        <v>1255</v>
      </c>
      <c r="N3146" t="s">
        <v>1255</v>
      </c>
      <c r="O3146" t="s">
        <v>1255</v>
      </c>
      <c r="P3146" t="s">
        <v>1255</v>
      </c>
    </row>
    <row r="3147" spans="1:16">
      <c r="A3147" t="s">
        <v>1255</v>
      </c>
      <c r="B3147" t="s">
        <v>14310</v>
      </c>
      <c r="C3147" t="s">
        <v>14307</v>
      </c>
      <c r="D3147" t="s">
        <v>14311</v>
      </c>
      <c r="E3147" t="s">
        <v>9646</v>
      </c>
      <c r="F3147" t="s">
        <v>14309</v>
      </c>
      <c r="G3147" t="s">
        <v>1255</v>
      </c>
      <c r="H3147" t="s">
        <v>13221</v>
      </c>
      <c r="I3147" t="s">
        <v>1255</v>
      </c>
      <c r="J3147" t="s">
        <v>1255</v>
      </c>
      <c r="K3147" t="s">
        <v>1255</v>
      </c>
      <c r="L3147" t="s">
        <v>1255</v>
      </c>
      <c r="M3147" t="s">
        <v>1255</v>
      </c>
      <c r="N3147" t="s">
        <v>1255</v>
      </c>
      <c r="O3147" t="s">
        <v>1255</v>
      </c>
      <c r="P3147" t="s">
        <v>1255</v>
      </c>
    </row>
    <row r="3148" spans="1:16">
      <c r="A3148" t="s">
        <v>1255</v>
      </c>
      <c r="B3148" t="s">
        <v>1255</v>
      </c>
      <c r="C3148" t="s">
        <v>14307</v>
      </c>
      <c r="D3148" t="s">
        <v>14312</v>
      </c>
      <c r="E3148" t="s">
        <v>9705</v>
      </c>
      <c r="F3148" t="s">
        <v>1255</v>
      </c>
      <c r="G3148" t="s">
        <v>1255</v>
      </c>
      <c r="H3148" t="s">
        <v>13232</v>
      </c>
      <c r="I3148" t="s">
        <v>1255</v>
      </c>
      <c r="J3148" t="s">
        <v>1255</v>
      </c>
      <c r="K3148" t="s">
        <v>1255</v>
      </c>
      <c r="L3148" t="s">
        <v>1255</v>
      </c>
      <c r="M3148" t="s">
        <v>1255</v>
      </c>
      <c r="N3148" t="s">
        <v>1255</v>
      </c>
      <c r="O3148" t="s">
        <v>1255</v>
      </c>
      <c r="P3148" t="s">
        <v>1255</v>
      </c>
    </row>
    <row r="3149" spans="1:16">
      <c r="A3149" t="s">
        <v>1255</v>
      </c>
      <c r="B3149" t="s">
        <v>1255</v>
      </c>
      <c r="C3149" t="s">
        <v>14307</v>
      </c>
      <c r="D3149" t="s">
        <v>14313</v>
      </c>
      <c r="E3149" t="s">
        <v>11410</v>
      </c>
      <c r="F3149" t="s">
        <v>1255</v>
      </c>
      <c r="G3149" t="s">
        <v>1255</v>
      </c>
      <c r="H3149" t="s">
        <v>13232</v>
      </c>
      <c r="I3149" t="s">
        <v>1255</v>
      </c>
      <c r="J3149" t="s">
        <v>1255</v>
      </c>
      <c r="K3149" t="s">
        <v>1255</v>
      </c>
      <c r="L3149" t="s">
        <v>1255</v>
      </c>
      <c r="M3149" t="s">
        <v>1255</v>
      </c>
      <c r="N3149" t="s">
        <v>1255</v>
      </c>
      <c r="O3149" t="s">
        <v>1255</v>
      </c>
      <c r="P3149" t="s">
        <v>1255</v>
      </c>
    </row>
    <row r="3150" spans="1:16">
      <c r="A3150" t="s">
        <v>1255</v>
      </c>
      <c r="B3150" t="s">
        <v>1255</v>
      </c>
      <c r="C3150" t="s">
        <v>1255</v>
      </c>
      <c r="D3150" t="s">
        <v>14314</v>
      </c>
      <c r="E3150" t="s">
        <v>11910</v>
      </c>
      <c r="F3150" t="s">
        <v>9646</v>
      </c>
      <c r="G3150" t="s">
        <v>1255</v>
      </c>
      <c r="H3150" t="s">
        <v>13232</v>
      </c>
      <c r="I3150" t="s">
        <v>1255</v>
      </c>
      <c r="J3150" t="s">
        <v>1255</v>
      </c>
      <c r="K3150" t="s">
        <v>1255</v>
      </c>
      <c r="L3150" t="s">
        <v>1255</v>
      </c>
      <c r="M3150" t="s">
        <v>1255</v>
      </c>
      <c r="N3150" t="s">
        <v>1255</v>
      </c>
      <c r="O3150" t="s">
        <v>1255</v>
      </c>
      <c r="P3150" t="s">
        <v>1255</v>
      </c>
    </row>
    <row r="3151" spans="1:16">
      <c r="A3151" t="s">
        <v>1255</v>
      </c>
      <c r="B3151" t="s">
        <v>1255</v>
      </c>
      <c r="C3151" t="s">
        <v>1255</v>
      </c>
      <c r="D3151" t="s">
        <v>14315</v>
      </c>
      <c r="E3151" t="s">
        <v>14316</v>
      </c>
      <c r="F3151" t="s">
        <v>9646</v>
      </c>
      <c r="G3151" t="s">
        <v>1255</v>
      </c>
      <c r="H3151" t="s">
        <v>13232</v>
      </c>
      <c r="I3151" t="s">
        <v>1255</v>
      </c>
      <c r="J3151" t="s">
        <v>1255</v>
      </c>
      <c r="K3151" t="s">
        <v>1255</v>
      </c>
      <c r="L3151" t="s">
        <v>1255</v>
      </c>
      <c r="M3151" t="s">
        <v>1255</v>
      </c>
      <c r="N3151" t="s">
        <v>1255</v>
      </c>
      <c r="O3151" t="s">
        <v>1255</v>
      </c>
      <c r="P3151" t="s">
        <v>1255</v>
      </c>
    </row>
    <row r="3152" spans="1:16">
      <c r="A3152" t="s">
        <v>1255</v>
      </c>
      <c r="B3152" t="s">
        <v>5103</v>
      </c>
      <c r="C3152" t="s">
        <v>14317</v>
      </c>
      <c r="D3152" t="s">
        <v>14318</v>
      </c>
      <c r="E3152" t="s">
        <v>10003</v>
      </c>
      <c r="F3152" t="s">
        <v>1255</v>
      </c>
      <c r="G3152" t="s">
        <v>1255</v>
      </c>
      <c r="H3152" t="s">
        <v>13232</v>
      </c>
      <c r="I3152" t="s">
        <v>1255</v>
      </c>
      <c r="J3152" t="s">
        <v>1255</v>
      </c>
      <c r="K3152" t="s">
        <v>1255</v>
      </c>
      <c r="L3152" t="s">
        <v>1255</v>
      </c>
      <c r="M3152" t="s">
        <v>1255</v>
      </c>
      <c r="N3152" t="s">
        <v>1255</v>
      </c>
      <c r="O3152" t="s">
        <v>1255</v>
      </c>
      <c r="P3152" t="s">
        <v>1255</v>
      </c>
    </row>
    <row r="3153" spans="1:16">
      <c r="A3153" t="s">
        <v>1255</v>
      </c>
      <c r="B3153" t="s">
        <v>8874</v>
      </c>
      <c r="C3153" t="s">
        <v>14317</v>
      </c>
      <c r="D3153" t="s">
        <v>14319</v>
      </c>
      <c r="E3153" t="s">
        <v>14320</v>
      </c>
      <c r="F3153" t="s">
        <v>1255</v>
      </c>
      <c r="G3153" t="s">
        <v>1255</v>
      </c>
      <c r="H3153" t="s">
        <v>13232</v>
      </c>
      <c r="I3153" t="s">
        <v>1255</v>
      </c>
      <c r="J3153" t="s">
        <v>1255</v>
      </c>
      <c r="K3153" t="s">
        <v>1255</v>
      </c>
      <c r="L3153" t="s">
        <v>1255</v>
      </c>
      <c r="M3153" t="s">
        <v>1255</v>
      </c>
      <c r="N3153" t="s">
        <v>1255</v>
      </c>
      <c r="O3153" t="s">
        <v>1255</v>
      </c>
      <c r="P3153" t="s">
        <v>1255</v>
      </c>
    </row>
    <row r="3154" spans="1:16">
      <c r="A3154" t="s">
        <v>1255</v>
      </c>
      <c r="B3154" t="s">
        <v>8766</v>
      </c>
      <c r="C3154" t="s">
        <v>14317</v>
      </c>
      <c r="D3154" t="s">
        <v>14321</v>
      </c>
      <c r="E3154" t="s">
        <v>12494</v>
      </c>
      <c r="F3154" t="s">
        <v>1255</v>
      </c>
      <c r="G3154" t="s">
        <v>1255</v>
      </c>
      <c r="H3154" t="s">
        <v>13232</v>
      </c>
      <c r="I3154" t="s">
        <v>1255</v>
      </c>
      <c r="J3154" t="s">
        <v>1255</v>
      </c>
      <c r="K3154" t="s">
        <v>1255</v>
      </c>
      <c r="L3154" t="s">
        <v>1255</v>
      </c>
      <c r="M3154" t="s">
        <v>1255</v>
      </c>
      <c r="N3154" t="s">
        <v>1255</v>
      </c>
      <c r="O3154" t="s">
        <v>1255</v>
      </c>
      <c r="P3154" t="s">
        <v>1255</v>
      </c>
    </row>
    <row r="3155" spans="1:16">
      <c r="A3155" t="s">
        <v>1255</v>
      </c>
      <c r="B3155" t="s">
        <v>8767</v>
      </c>
      <c r="C3155" t="s">
        <v>14317</v>
      </c>
      <c r="D3155" t="s">
        <v>14322</v>
      </c>
      <c r="E3155" t="s">
        <v>9680</v>
      </c>
      <c r="F3155" t="s">
        <v>1255</v>
      </c>
      <c r="G3155" t="s">
        <v>1255</v>
      </c>
      <c r="H3155" t="s">
        <v>13232</v>
      </c>
      <c r="I3155" t="s">
        <v>1255</v>
      </c>
      <c r="J3155" t="s">
        <v>1255</v>
      </c>
      <c r="K3155" t="s">
        <v>1255</v>
      </c>
      <c r="L3155" t="s">
        <v>1255</v>
      </c>
      <c r="M3155" t="s">
        <v>1255</v>
      </c>
      <c r="N3155" t="s">
        <v>1255</v>
      </c>
      <c r="O3155" t="s">
        <v>1255</v>
      </c>
      <c r="P3155" t="s">
        <v>1255</v>
      </c>
    </row>
    <row r="3156" spans="1:16">
      <c r="A3156" t="s">
        <v>1255</v>
      </c>
      <c r="B3156" t="s">
        <v>8768</v>
      </c>
      <c r="C3156" t="s">
        <v>14317</v>
      </c>
      <c r="D3156" t="s">
        <v>14323</v>
      </c>
      <c r="E3156" t="s">
        <v>9680</v>
      </c>
      <c r="F3156" t="s">
        <v>1255</v>
      </c>
      <c r="G3156" t="s">
        <v>1255</v>
      </c>
      <c r="H3156" t="s">
        <v>13232</v>
      </c>
      <c r="I3156" t="s">
        <v>1255</v>
      </c>
      <c r="J3156" t="s">
        <v>1255</v>
      </c>
      <c r="K3156" t="s">
        <v>1255</v>
      </c>
      <c r="L3156" t="s">
        <v>1255</v>
      </c>
      <c r="M3156" t="s">
        <v>1255</v>
      </c>
      <c r="N3156" t="s">
        <v>1255</v>
      </c>
      <c r="O3156" t="s">
        <v>1255</v>
      </c>
      <c r="P3156" t="s">
        <v>1255</v>
      </c>
    </row>
    <row r="3157" spans="1:16">
      <c r="A3157" t="s">
        <v>1255</v>
      </c>
      <c r="B3157" t="s">
        <v>8769</v>
      </c>
      <c r="C3157" t="s">
        <v>14317</v>
      </c>
      <c r="D3157" t="s">
        <v>14324</v>
      </c>
      <c r="E3157" t="s">
        <v>10003</v>
      </c>
      <c r="F3157" t="s">
        <v>10003</v>
      </c>
      <c r="G3157" t="s">
        <v>1255</v>
      </c>
      <c r="H3157" t="s">
        <v>13232</v>
      </c>
      <c r="I3157" t="s">
        <v>1255</v>
      </c>
      <c r="J3157" t="s">
        <v>1255</v>
      </c>
      <c r="K3157" t="s">
        <v>1255</v>
      </c>
      <c r="L3157" t="s">
        <v>1255</v>
      </c>
      <c r="M3157" t="s">
        <v>1255</v>
      </c>
      <c r="N3157" t="s">
        <v>1255</v>
      </c>
      <c r="O3157" t="s">
        <v>1255</v>
      </c>
      <c r="P3157" t="s">
        <v>1255</v>
      </c>
    </row>
    <row r="3158" spans="1:16">
      <c r="A3158" t="s">
        <v>1255</v>
      </c>
      <c r="B3158" t="s">
        <v>8876</v>
      </c>
      <c r="C3158" t="s">
        <v>14317</v>
      </c>
      <c r="D3158" t="s">
        <v>14325</v>
      </c>
      <c r="E3158" t="s">
        <v>11910</v>
      </c>
      <c r="F3158" t="s">
        <v>9646</v>
      </c>
      <c r="G3158" t="s">
        <v>1255</v>
      </c>
      <c r="H3158" t="s">
        <v>13232</v>
      </c>
      <c r="I3158" t="s">
        <v>1255</v>
      </c>
      <c r="J3158" t="s">
        <v>1255</v>
      </c>
      <c r="K3158" t="s">
        <v>1255</v>
      </c>
      <c r="L3158" t="s">
        <v>1255</v>
      </c>
      <c r="M3158" t="s">
        <v>1255</v>
      </c>
      <c r="N3158" t="s">
        <v>1255</v>
      </c>
      <c r="O3158" t="s">
        <v>1255</v>
      </c>
      <c r="P3158" t="s">
        <v>1255</v>
      </c>
    </row>
    <row r="3159" spans="1:16">
      <c r="A3159" t="s">
        <v>1255</v>
      </c>
      <c r="B3159" t="s">
        <v>8771</v>
      </c>
      <c r="C3159" t="s">
        <v>14317</v>
      </c>
      <c r="D3159" t="s">
        <v>14326</v>
      </c>
      <c r="E3159" t="s">
        <v>9813</v>
      </c>
      <c r="F3159" t="s">
        <v>9646</v>
      </c>
      <c r="G3159" t="s">
        <v>1255</v>
      </c>
      <c r="H3159" t="s">
        <v>13232</v>
      </c>
      <c r="I3159" t="s">
        <v>1255</v>
      </c>
      <c r="J3159" t="s">
        <v>1255</v>
      </c>
      <c r="K3159" t="s">
        <v>1255</v>
      </c>
      <c r="L3159" t="s">
        <v>1255</v>
      </c>
      <c r="M3159" t="s">
        <v>1255</v>
      </c>
      <c r="N3159" t="s">
        <v>1255</v>
      </c>
      <c r="O3159" t="s">
        <v>1255</v>
      </c>
      <c r="P3159" t="s">
        <v>1255</v>
      </c>
    </row>
    <row r="3160" spans="1:16">
      <c r="A3160" t="s">
        <v>1255</v>
      </c>
      <c r="B3160" t="s">
        <v>8770</v>
      </c>
      <c r="C3160" t="s">
        <v>14317</v>
      </c>
      <c r="D3160" t="s">
        <v>14327</v>
      </c>
      <c r="E3160" t="s">
        <v>9680</v>
      </c>
      <c r="F3160" t="s">
        <v>9646</v>
      </c>
      <c r="G3160" t="s">
        <v>1255</v>
      </c>
      <c r="H3160" t="s">
        <v>7609</v>
      </c>
      <c r="I3160" t="s">
        <v>1255</v>
      </c>
      <c r="J3160" t="s">
        <v>1255</v>
      </c>
      <c r="K3160" t="s">
        <v>1255</v>
      </c>
      <c r="L3160" t="s">
        <v>1255</v>
      </c>
      <c r="M3160" t="s">
        <v>1255</v>
      </c>
      <c r="N3160" t="s">
        <v>1255</v>
      </c>
      <c r="O3160" t="s">
        <v>1255</v>
      </c>
      <c r="P3160" t="s">
        <v>1255</v>
      </c>
    </row>
    <row r="3161" spans="1:16">
      <c r="A3161" t="s">
        <v>1255</v>
      </c>
      <c r="B3161" t="s">
        <v>4407</v>
      </c>
      <c r="C3161" t="s">
        <v>14317</v>
      </c>
      <c r="D3161" t="s">
        <v>14328</v>
      </c>
      <c r="E3161" t="s">
        <v>9813</v>
      </c>
      <c r="F3161" t="s">
        <v>9646</v>
      </c>
      <c r="G3161" t="s">
        <v>1255</v>
      </c>
      <c r="H3161" t="s">
        <v>13232</v>
      </c>
      <c r="I3161" t="s">
        <v>1255</v>
      </c>
      <c r="J3161" t="s">
        <v>1255</v>
      </c>
      <c r="K3161" t="s">
        <v>1255</v>
      </c>
      <c r="L3161" t="s">
        <v>1255</v>
      </c>
      <c r="M3161" t="s">
        <v>1255</v>
      </c>
      <c r="N3161" t="s">
        <v>1255</v>
      </c>
      <c r="O3161" t="s">
        <v>1255</v>
      </c>
      <c r="P3161" t="s">
        <v>1255</v>
      </c>
    </row>
    <row r="3162" spans="1:16">
      <c r="A3162" t="s">
        <v>1255</v>
      </c>
      <c r="B3162" t="s">
        <v>5505</v>
      </c>
      <c r="C3162" t="s">
        <v>14317</v>
      </c>
      <c r="D3162" t="s">
        <v>14329</v>
      </c>
      <c r="E3162" t="s">
        <v>11910</v>
      </c>
      <c r="F3162" t="s">
        <v>9646</v>
      </c>
      <c r="G3162" t="s">
        <v>1255</v>
      </c>
      <c r="H3162" t="s">
        <v>7609</v>
      </c>
      <c r="I3162" t="s">
        <v>1255</v>
      </c>
      <c r="J3162" t="s">
        <v>1255</v>
      </c>
      <c r="K3162" t="s">
        <v>1255</v>
      </c>
      <c r="L3162" t="s">
        <v>1255</v>
      </c>
      <c r="M3162" t="s">
        <v>1255</v>
      </c>
      <c r="N3162" t="s">
        <v>1255</v>
      </c>
      <c r="O3162" t="s">
        <v>1255</v>
      </c>
      <c r="P3162" t="s">
        <v>1255</v>
      </c>
    </row>
    <row r="3163" spans="1:16">
      <c r="A3163" t="s">
        <v>1255</v>
      </c>
      <c r="B3163" t="s">
        <v>5687</v>
      </c>
      <c r="C3163" t="s">
        <v>14317</v>
      </c>
      <c r="D3163" t="s">
        <v>14330</v>
      </c>
      <c r="E3163" t="s">
        <v>9828</v>
      </c>
      <c r="F3163" t="s">
        <v>9646</v>
      </c>
      <c r="G3163" t="s">
        <v>1255</v>
      </c>
      <c r="H3163" t="s">
        <v>13232</v>
      </c>
      <c r="I3163" t="s">
        <v>1255</v>
      </c>
      <c r="J3163" t="s">
        <v>1255</v>
      </c>
      <c r="K3163" t="s">
        <v>1255</v>
      </c>
      <c r="L3163" t="s">
        <v>1255</v>
      </c>
      <c r="M3163" t="s">
        <v>1255</v>
      </c>
      <c r="N3163" t="s">
        <v>1255</v>
      </c>
      <c r="O3163" t="s">
        <v>1255</v>
      </c>
      <c r="P3163" t="s">
        <v>1255</v>
      </c>
    </row>
    <row r="3164" spans="1:16">
      <c r="A3164" t="s">
        <v>1255</v>
      </c>
      <c r="B3164" t="s">
        <v>8765</v>
      </c>
      <c r="C3164" t="s">
        <v>14317</v>
      </c>
      <c r="D3164" t="s">
        <v>14331</v>
      </c>
      <c r="E3164" t="s">
        <v>9730</v>
      </c>
      <c r="F3164" t="s">
        <v>9646</v>
      </c>
      <c r="G3164" t="s">
        <v>1255</v>
      </c>
      <c r="H3164" t="s">
        <v>7609</v>
      </c>
      <c r="I3164" t="s">
        <v>1255</v>
      </c>
      <c r="J3164" t="s">
        <v>1255</v>
      </c>
      <c r="K3164" t="s">
        <v>1255</v>
      </c>
      <c r="L3164" t="s">
        <v>1255</v>
      </c>
      <c r="M3164" t="s">
        <v>1255</v>
      </c>
      <c r="N3164" t="s">
        <v>1255</v>
      </c>
      <c r="O3164" t="s">
        <v>1255</v>
      </c>
      <c r="P3164" t="s">
        <v>1255</v>
      </c>
    </row>
    <row r="3165" spans="1:16">
      <c r="A3165" t="s">
        <v>1255</v>
      </c>
      <c r="B3165" t="s">
        <v>8774</v>
      </c>
      <c r="C3165" t="s">
        <v>14317</v>
      </c>
      <c r="D3165" t="s">
        <v>14332</v>
      </c>
      <c r="E3165" t="s">
        <v>9737</v>
      </c>
      <c r="F3165" t="s">
        <v>1255</v>
      </c>
      <c r="G3165" t="s">
        <v>1255</v>
      </c>
      <c r="H3165" t="s">
        <v>13232</v>
      </c>
      <c r="I3165" t="s">
        <v>1255</v>
      </c>
      <c r="J3165" t="s">
        <v>1255</v>
      </c>
      <c r="K3165" t="s">
        <v>1255</v>
      </c>
      <c r="L3165" t="s">
        <v>1255</v>
      </c>
      <c r="M3165" t="s">
        <v>1255</v>
      </c>
      <c r="N3165" t="s">
        <v>1255</v>
      </c>
      <c r="O3165" t="s">
        <v>1255</v>
      </c>
      <c r="P3165" t="s">
        <v>1255</v>
      </c>
    </row>
    <row r="3166" spans="1:16">
      <c r="A3166" t="s">
        <v>1255</v>
      </c>
      <c r="B3166" t="s">
        <v>8772</v>
      </c>
      <c r="C3166" t="s">
        <v>14317</v>
      </c>
      <c r="D3166" t="s">
        <v>14333</v>
      </c>
      <c r="E3166" t="s">
        <v>10608</v>
      </c>
      <c r="F3166" t="s">
        <v>1255</v>
      </c>
      <c r="G3166" t="s">
        <v>1255</v>
      </c>
      <c r="H3166" t="s">
        <v>13232</v>
      </c>
      <c r="I3166" t="s">
        <v>1255</v>
      </c>
      <c r="J3166" t="s">
        <v>1255</v>
      </c>
      <c r="K3166" t="s">
        <v>1255</v>
      </c>
      <c r="L3166" t="s">
        <v>1255</v>
      </c>
      <c r="M3166" t="s">
        <v>1255</v>
      </c>
      <c r="N3166" t="s">
        <v>1255</v>
      </c>
      <c r="O3166" t="s">
        <v>1255</v>
      </c>
      <c r="P3166" t="s">
        <v>1255</v>
      </c>
    </row>
    <row r="3167" spans="1:16">
      <c r="A3167" t="s">
        <v>14334</v>
      </c>
      <c r="B3167" t="s">
        <v>1255</v>
      </c>
      <c r="C3167" t="s">
        <v>14335</v>
      </c>
      <c r="D3167" t="s">
        <v>14336</v>
      </c>
      <c r="E3167" t="s">
        <v>9646</v>
      </c>
      <c r="F3167" t="s">
        <v>9874</v>
      </c>
      <c r="G3167" t="s">
        <v>1255</v>
      </c>
      <c r="H3167" t="s">
        <v>13414</v>
      </c>
      <c r="I3167" t="s">
        <v>1255</v>
      </c>
      <c r="J3167" t="s">
        <v>1255</v>
      </c>
      <c r="K3167" t="s">
        <v>1255</v>
      </c>
      <c r="L3167" t="s">
        <v>1255</v>
      </c>
      <c r="M3167" t="s">
        <v>1255</v>
      </c>
      <c r="N3167" t="s">
        <v>1255</v>
      </c>
      <c r="O3167" t="s">
        <v>1255</v>
      </c>
      <c r="P3167" t="s">
        <v>1255</v>
      </c>
    </row>
    <row r="3168" spans="1:16">
      <c r="A3168" t="s">
        <v>1255</v>
      </c>
      <c r="B3168" t="s">
        <v>1255</v>
      </c>
      <c r="C3168" t="s">
        <v>14335</v>
      </c>
      <c r="D3168" t="s">
        <v>14337</v>
      </c>
      <c r="E3168" t="s">
        <v>9646</v>
      </c>
      <c r="F3168" t="s">
        <v>14338</v>
      </c>
      <c r="G3168" t="s">
        <v>1255</v>
      </c>
      <c r="H3168" t="s">
        <v>13414</v>
      </c>
      <c r="I3168" t="s">
        <v>1255</v>
      </c>
      <c r="J3168" t="s">
        <v>1255</v>
      </c>
      <c r="K3168" t="s">
        <v>1255</v>
      </c>
      <c r="L3168" t="s">
        <v>1255</v>
      </c>
      <c r="M3168" t="s">
        <v>1255</v>
      </c>
      <c r="N3168" t="s">
        <v>1255</v>
      </c>
      <c r="O3168" t="s">
        <v>1255</v>
      </c>
      <c r="P3168" t="s">
        <v>1255</v>
      </c>
    </row>
    <row r="3169" spans="1:16">
      <c r="A3169" t="s">
        <v>1255</v>
      </c>
      <c r="B3169" t="s">
        <v>1255</v>
      </c>
      <c r="C3169" t="s">
        <v>14335</v>
      </c>
      <c r="D3169" t="s">
        <v>14339</v>
      </c>
      <c r="E3169" t="s">
        <v>10003</v>
      </c>
      <c r="F3169" t="s">
        <v>9646</v>
      </c>
      <c r="G3169" t="s">
        <v>1255</v>
      </c>
      <c r="H3169" t="s">
        <v>14340</v>
      </c>
      <c r="I3169" t="s">
        <v>1255</v>
      </c>
      <c r="J3169" t="s">
        <v>1255</v>
      </c>
      <c r="K3169" t="s">
        <v>1255</v>
      </c>
      <c r="L3169" t="s">
        <v>1255</v>
      </c>
      <c r="M3169" t="s">
        <v>1255</v>
      </c>
      <c r="N3169" t="s">
        <v>1255</v>
      </c>
      <c r="O3169" t="s">
        <v>1255</v>
      </c>
      <c r="P3169" t="s">
        <v>1255</v>
      </c>
    </row>
    <row r="3170" spans="1:16">
      <c r="A3170" t="s">
        <v>1255</v>
      </c>
      <c r="B3170" t="s">
        <v>1255</v>
      </c>
      <c r="C3170" t="s">
        <v>14335</v>
      </c>
      <c r="D3170" t="s">
        <v>14341</v>
      </c>
      <c r="E3170" t="s">
        <v>9646</v>
      </c>
      <c r="F3170" t="s">
        <v>12782</v>
      </c>
      <c r="G3170" t="s">
        <v>1255</v>
      </c>
      <c r="H3170" t="s">
        <v>14342</v>
      </c>
      <c r="I3170" t="s">
        <v>1255</v>
      </c>
      <c r="J3170" t="s">
        <v>1255</v>
      </c>
      <c r="K3170" t="s">
        <v>1255</v>
      </c>
      <c r="L3170" t="s">
        <v>1255</v>
      </c>
      <c r="M3170" t="s">
        <v>1255</v>
      </c>
      <c r="N3170" t="s">
        <v>1255</v>
      </c>
      <c r="O3170" t="s">
        <v>1255</v>
      </c>
      <c r="P3170" t="s">
        <v>1255</v>
      </c>
    </row>
    <row r="3171" spans="1:16">
      <c r="A3171" t="s">
        <v>1255</v>
      </c>
      <c r="B3171" t="s">
        <v>1255</v>
      </c>
      <c r="C3171" t="s">
        <v>14335</v>
      </c>
      <c r="D3171" t="s">
        <v>14343</v>
      </c>
      <c r="E3171" t="s">
        <v>10003</v>
      </c>
      <c r="F3171" t="s">
        <v>9646</v>
      </c>
      <c r="G3171" t="s">
        <v>1255</v>
      </c>
      <c r="H3171" t="s">
        <v>13232</v>
      </c>
      <c r="I3171" t="s">
        <v>1255</v>
      </c>
      <c r="J3171" t="s">
        <v>1255</v>
      </c>
      <c r="K3171" t="s">
        <v>1255</v>
      </c>
      <c r="L3171" t="s">
        <v>1255</v>
      </c>
      <c r="M3171" t="s">
        <v>1255</v>
      </c>
      <c r="N3171" t="s">
        <v>1255</v>
      </c>
      <c r="O3171" t="s">
        <v>1255</v>
      </c>
      <c r="P3171" t="s">
        <v>1255</v>
      </c>
    </row>
    <row r="3172" spans="1:16">
      <c r="A3172" t="s">
        <v>1255</v>
      </c>
      <c r="B3172" t="s">
        <v>1255</v>
      </c>
      <c r="C3172" t="s">
        <v>14335</v>
      </c>
      <c r="D3172" t="s">
        <v>14344</v>
      </c>
      <c r="E3172" t="s">
        <v>9680</v>
      </c>
      <c r="F3172" t="s">
        <v>9646</v>
      </c>
      <c r="G3172" t="s">
        <v>1255</v>
      </c>
      <c r="H3172" t="s">
        <v>13232</v>
      </c>
      <c r="I3172" t="s">
        <v>1255</v>
      </c>
      <c r="J3172" t="s">
        <v>1255</v>
      </c>
      <c r="K3172" t="s">
        <v>1255</v>
      </c>
      <c r="L3172" t="s">
        <v>1255</v>
      </c>
      <c r="M3172" t="s">
        <v>1255</v>
      </c>
      <c r="N3172" t="s">
        <v>1255</v>
      </c>
      <c r="O3172" t="s">
        <v>1255</v>
      </c>
      <c r="P3172" t="s">
        <v>1255</v>
      </c>
    </row>
    <row r="3173" spans="1:16">
      <c r="A3173" t="s">
        <v>1255</v>
      </c>
      <c r="B3173" t="s">
        <v>1255</v>
      </c>
      <c r="C3173" t="s">
        <v>14335</v>
      </c>
      <c r="D3173" t="s">
        <v>14345</v>
      </c>
      <c r="E3173" t="s">
        <v>11910</v>
      </c>
      <c r="F3173" t="s">
        <v>9646</v>
      </c>
      <c r="G3173" t="s">
        <v>1255</v>
      </c>
      <c r="H3173" t="s">
        <v>13232</v>
      </c>
      <c r="I3173" t="s">
        <v>1255</v>
      </c>
      <c r="J3173" t="s">
        <v>1255</v>
      </c>
      <c r="K3173" t="s">
        <v>1255</v>
      </c>
      <c r="L3173" t="s">
        <v>1255</v>
      </c>
      <c r="M3173" t="s">
        <v>1255</v>
      </c>
      <c r="N3173" t="s">
        <v>1255</v>
      </c>
      <c r="O3173" t="s">
        <v>1255</v>
      </c>
      <c r="P3173" t="s">
        <v>1255</v>
      </c>
    </row>
    <row r="3174" spans="1:16">
      <c r="A3174" t="s">
        <v>1255</v>
      </c>
      <c r="B3174" t="s">
        <v>1255</v>
      </c>
      <c r="C3174" t="s">
        <v>14335</v>
      </c>
      <c r="D3174" t="s">
        <v>14346</v>
      </c>
      <c r="E3174" t="s">
        <v>11910</v>
      </c>
      <c r="F3174" t="s">
        <v>9646</v>
      </c>
      <c r="G3174" t="s">
        <v>1255</v>
      </c>
      <c r="H3174" t="s">
        <v>13232</v>
      </c>
      <c r="I3174" t="s">
        <v>1255</v>
      </c>
      <c r="J3174" t="s">
        <v>1255</v>
      </c>
      <c r="K3174" t="s">
        <v>1255</v>
      </c>
      <c r="L3174" t="s">
        <v>1255</v>
      </c>
      <c r="M3174" t="s">
        <v>1255</v>
      </c>
      <c r="N3174" t="s">
        <v>1255</v>
      </c>
      <c r="O3174" t="s">
        <v>1255</v>
      </c>
      <c r="P3174" t="s">
        <v>1255</v>
      </c>
    </row>
    <row r="3175" spans="1:16">
      <c r="A3175" t="s">
        <v>1255</v>
      </c>
      <c r="B3175" t="s">
        <v>1255</v>
      </c>
      <c r="C3175" t="s">
        <v>14335</v>
      </c>
      <c r="D3175" t="s">
        <v>14347</v>
      </c>
      <c r="E3175" t="s">
        <v>10608</v>
      </c>
      <c r="F3175" t="s">
        <v>1255</v>
      </c>
      <c r="G3175" t="s">
        <v>1255</v>
      </c>
      <c r="H3175" t="s">
        <v>13232</v>
      </c>
      <c r="I3175" t="s">
        <v>1255</v>
      </c>
      <c r="J3175" t="s">
        <v>1255</v>
      </c>
      <c r="K3175" t="s">
        <v>1255</v>
      </c>
      <c r="L3175" t="s">
        <v>1255</v>
      </c>
      <c r="M3175" t="s">
        <v>1255</v>
      </c>
      <c r="N3175" t="s">
        <v>1255</v>
      </c>
      <c r="O3175" t="s">
        <v>1255</v>
      </c>
      <c r="P3175" t="s">
        <v>1255</v>
      </c>
    </row>
    <row r="3176" spans="1:16">
      <c r="A3176" t="s">
        <v>1255</v>
      </c>
      <c r="B3176" t="s">
        <v>1255</v>
      </c>
      <c r="C3176" t="s">
        <v>1255</v>
      </c>
      <c r="D3176" t="s">
        <v>1255</v>
      </c>
      <c r="E3176" t="s">
        <v>1255</v>
      </c>
      <c r="F3176" t="s">
        <v>1255</v>
      </c>
      <c r="G3176" t="s">
        <v>1255</v>
      </c>
      <c r="H3176" t="s">
        <v>1255</v>
      </c>
      <c r="I3176" t="s">
        <v>1255</v>
      </c>
      <c r="J3176" t="s">
        <v>1255</v>
      </c>
      <c r="K3176" t="s">
        <v>1255</v>
      </c>
      <c r="L3176" t="s">
        <v>1255</v>
      </c>
      <c r="M3176" t="s">
        <v>1255</v>
      </c>
      <c r="N3176" t="s">
        <v>1255</v>
      </c>
      <c r="O3176" t="s">
        <v>1255</v>
      </c>
      <c r="P3176" t="s">
        <v>1255</v>
      </c>
    </row>
    <row r="3177" spans="1:16">
      <c r="A3177" t="s">
        <v>1255</v>
      </c>
      <c r="B3177" t="s">
        <v>1255</v>
      </c>
      <c r="C3177" t="s">
        <v>14348</v>
      </c>
      <c r="D3177" t="s">
        <v>14349</v>
      </c>
      <c r="E3177" t="s">
        <v>10329</v>
      </c>
      <c r="F3177" t="s">
        <v>1255</v>
      </c>
      <c r="G3177" t="s">
        <v>1255</v>
      </c>
      <c r="H3177" t="s">
        <v>13232</v>
      </c>
      <c r="I3177" t="s">
        <v>1255</v>
      </c>
      <c r="J3177" t="s">
        <v>1255</v>
      </c>
      <c r="K3177" t="s">
        <v>1255</v>
      </c>
      <c r="L3177" t="s">
        <v>1255</v>
      </c>
      <c r="M3177" t="s">
        <v>1255</v>
      </c>
      <c r="N3177" t="s">
        <v>1255</v>
      </c>
      <c r="O3177" t="s">
        <v>1255</v>
      </c>
      <c r="P3177" t="s">
        <v>1255</v>
      </c>
    </row>
    <row r="3178" spans="1:16">
      <c r="A3178" t="s">
        <v>1255</v>
      </c>
      <c r="B3178" t="s">
        <v>1255</v>
      </c>
      <c r="C3178" t="s">
        <v>14348</v>
      </c>
      <c r="D3178" t="s">
        <v>14350</v>
      </c>
      <c r="E3178" t="s">
        <v>10513</v>
      </c>
      <c r="F3178" t="s">
        <v>1255</v>
      </c>
      <c r="G3178" t="s">
        <v>1255</v>
      </c>
      <c r="H3178" t="s">
        <v>7609</v>
      </c>
      <c r="I3178" t="s">
        <v>1255</v>
      </c>
      <c r="J3178" t="s">
        <v>1255</v>
      </c>
      <c r="K3178" t="s">
        <v>1255</v>
      </c>
      <c r="L3178" t="s">
        <v>1255</v>
      </c>
      <c r="M3178" t="s">
        <v>1255</v>
      </c>
      <c r="N3178" t="s">
        <v>1255</v>
      </c>
      <c r="O3178" t="s">
        <v>1255</v>
      </c>
      <c r="P3178" t="s">
        <v>1255</v>
      </c>
    </row>
    <row r="3179" spans="1:16">
      <c r="A3179" t="s">
        <v>1255</v>
      </c>
      <c r="B3179" t="s">
        <v>1255</v>
      </c>
      <c r="C3179" t="s">
        <v>14348</v>
      </c>
      <c r="D3179" t="s">
        <v>14351</v>
      </c>
      <c r="E3179" t="s">
        <v>9782</v>
      </c>
      <c r="F3179" t="s">
        <v>1255</v>
      </c>
      <c r="G3179" t="s">
        <v>1255</v>
      </c>
      <c r="H3179" t="s">
        <v>7609</v>
      </c>
      <c r="I3179" t="s">
        <v>1255</v>
      </c>
      <c r="J3179" t="s">
        <v>1255</v>
      </c>
      <c r="K3179" t="s">
        <v>1255</v>
      </c>
      <c r="L3179" t="s">
        <v>1255</v>
      </c>
      <c r="M3179" t="s">
        <v>1255</v>
      </c>
      <c r="N3179" t="s">
        <v>1255</v>
      </c>
      <c r="O3179" t="s">
        <v>1255</v>
      </c>
      <c r="P3179" t="s">
        <v>1255</v>
      </c>
    </row>
    <row r="3180" spans="1:16">
      <c r="A3180" t="s">
        <v>1255</v>
      </c>
      <c r="B3180" t="s">
        <v>1255</v>
      </c>
      <c r="C3180" t="s">
        <v>14352</v>
      </c>
      <c r="D3180" t="s">
        <v>14353</v>
      </c>
      <c r="E3180" t="s">
        <v>9645</v>
      </c>
      <c r="F3180" t="s">
        <v>9646</v>
      </c>
      <c r="G3180" t="s">
        <v>1255</v>
      </c>
      <c r="H3180" t="s">
        <v>13232</v>
      </c>
      <c r="I3180" t="s">
        <v>1255</v>
      </c>
      <c r="J3180" t="s">
        <v>1255</v>
      </c>
      <c r="K3180" t="s">
        <v>1255</v>
      </c>
      <c r="L3180" t="s">
        <v>1255</v>
      </c>
      <c r="M3180" t="s">
        <v>1255</v>
      </c>
      <c r="N3180" t="s">
        <v>1255</v>
      </c>
      <c r="O3180" t="s">
        <v>1255</v>
      </c>
      <c r="P3180" t="s">
        <v>1255</v>
      </c>
    </row>
    <row r="3181" spans="1:16">
      <c r="A3181" t="s">
        <v>1255</v>
      </c>
      <c r="B3181" t="s">
        <v>1255</v>
      </c>
      <c r="C3181" t="s">
        <v>14352</v>
      </c>
      <c r="D3181" t="s">
        <v>14354</v>
      </c>
      <c r="E3181" t="s">
        <v>12494</v>
      </c>
      <c r="F3181" t="s">
        <v>9646</v>
      </c>
      <c r="G3181" t="s">
        <v>1255</v>
      </c>
      <c r="H3181" t="s">
        <v>13232</v>
      </c>
      <c r="I3181" t="s">
        <v>1255</v>
      </c>
      <c r="J3181" t="s">
        <v>1255</v>
      </c>
      <c r="K3181" t="s">
        <v>1255</v>
      </c>
      <c r="L3181" t="s">
        <v>1255</v>
      </c>
      <c r="M3181" t="s">
        <v>1255</v>
      </c>
      <c r="N3181" t="s">
        <v>1255</v>
      </c>
      <c r="O3181" t="s">
        <v>1255</v>
      </c>
      <c r="P3181" t="s">
        <v>1255</v>
      </c>
    </row>
    <row r="3182" spans="1:16">
      <c r="A3182" t="s">
        <v>1255</v>
      </c>
      <c r="B3182" t="s">
        <v>5103</v>
      </c>
      <c r="C3182" t="s">
        <v>14352</v>
      </c>
      <c r="D3182" t="s">
        <v>14355</v>
      </c>
      <c r="E3182" t="s">
        <v>9797</v>
      </c>
      <c r="F3182" t="s">
        <v>9646</v>
      </c>
      <c r="G3182" t="s">
        <v>1255</v>
      </c>
      <c r="H3182" t="s">
        <v>13232</v>
      </c>
      <c r="I3182" t="s">
        <v>1255</v>
      </c>
      <c r="J3182" t="s">
        <v>1255</v>
      </c>
      <c r="K3182" t="s">
        <v>1255</v>
      </c>
      <c r="L3182" t="s">
        <v>1255</v>
      </c>
      <c r="M3182" t="s">
        <v>1255</v>
      </c>
      <c r="N3182" t="s">
        <v>1255</v>
      </c>
      <c r="O3182" t="s">
        <v>1255</v>
      </c>
      <c r="P3182" t="s">
        <v>1255</v>
      </c>
    </row>
    <row r="3183" spans="1:16">
      <c r="A3183" t="s">
        <v>1255</v>
      </c>
      <c r="B3183" t="s">
        <v>1255</v>
      </c>
      <c r="C3183" t="s">
        <v>14352</v>
      </c>
      <c r="D3183" t="s">
        <v>14356</v>
      </c>
      <c r="E3183" t="s">
        <v>10003</v>
      </c>
      <c r="F3183" t="s">
        <v>1255</v>
      </c>
      <c r="G3183" t="s">
        <v>1255</v>
      </c>
      <c r="H3183" t="s">
        <v>13232</v>
      </c>
      <c r="I3183" t="s">
        <v>1255</v>
      </c>
      <c r="J3183" t="s">
        <v>1255</v>
      </c>
      <c r="K3183" t="s">
        <v>1255</v>
      </c>
      <c r="L3183" t="s">
        <v>1255</v>
      </c>
      <c r="M3183" t="s">
        <v>1255</v>
      </c>
      <c r="N3183" t="s">
        <v>1255</v>
      </c>
      <c r="O3183" t="s">
        <v>1255</v>
      </c>
      <c r="P3183" t="s">
        <v>1255</v>
      </c>
    </row>
    <row r="3184" spans="1:16">
      <c r="A3184" t="s">
        <v>1255</v>
      </c>
      <c r="B3184" t="s">
        <v>1255</v>
      </c>
      <c r="C3184" t="s">
        <v>14352</v>
      </c>
      <c r="D3184" t="s">
        <v>14357</v>
      </c>
      <c r="E3184" t="s">
        <v>9730</v>
      </c>
      <c r="F3184" t="s">
        <v>1255</v>
      </c>
      <c r="G3184" t="s">
        <v>1255</v>
      </c>
      <c r="H3184" t="s">
        <v>13232</v>
      </c>
      <c r="I3184" t="s">
        <v>1255</v>
      </c>
      <c r="J3184" t="s">
        <v>1255</v>
      </c>
      <c r="K3184" t="s">
        <v>1255</v>
      </c>
      <c r="L3184" t="s">
        <v>1255</v>
      </c>
      <c r="M3184" t="s">
        <v>1255</v>
      </c>
      <c r="N3184" t="s">
        <v>1255</v>
      </c>
      <c r="O3184" t="s">
        <v>1255</v>
      </c>
      <c r="P3184" t="s">
        <v>1255</v>
      </c>
    </row>
    <row r="3185" spans="1:16">
      <c r="A3185" t="s">
        <v>1255</v>
      </c>
      <c r="B3185" t="s">
        <v>1255</v>
      </c>
      <c r="C3185" t="s">
        <v>14352</v>
      </c>
      <c r="D3185" t="s">
        <v>14358</v>
      </c>
      <c r="E3185" t="s">
        <v>12278</v>
      </c>
      <c r="F3185" t="s">
        <v>1255</v>
      </c>
      <c r="G3185" t="s">
        <v>1255</v>
      </c>
      <c r="H3185" t="s">
        <v>13232</v>
      </c>
      <c r="I3185" t="s">
        <v>1255</v>
      </c>
      <c r="J3185" t="s">
        <v>1255</v>
      </c>
      <c r="K3185" t="s">
        <v>1255</v>
      </c>
      <c r="L3185" t="s">
        <v>1255</v>
      </c>
      <c r="M3185" t="s">
        <v>1255</v>
      </c>
      <c r="N3185" t="s">
        <v>1255</v>
      </c>
      <c r="O3185" t="s">
        <v>1255</v>
      </c>
      <c r="P3185" t="s">
        <v>1255</v>
      </c>
    </row>
    <row r="3186" spans="1:16">
      <c r="A3186" t="s">
        <v>1255</v>
      </c>
      <c r="B3186" t="s">
        <v>1255</v>
      </c>
      <c r="C3186" t="s">
        <v>14352</v>
      </c>
      <c r="D3186" t="s">
        <v>14359</v>
      </c>
      <c r="E3186" t="s">
        <v>9813</v>
      </c>
      <c r="F3186" t="s">
        <v>1255</v>
      </c>
      <c r="G3186" t="s">
        <v>1255</v>
      </c>
      <c r="H3186" t="s">
        <v>13232</v>
      </c>
      <c r="I3186" t="s">
        <v>1255</v>
      </c>
      <c r="J3186" t="s">
        <v>1255</v>
      </c>
      <c r="K3186" t="s">
        <v>1255</v>
      </c>
      <c r="L3186" t="s">
        <v>1255</v>
      </c>
      <c r="M3186" t="s">
        <v>1255</v>
      </c>
      <c r="N3186" t="s">
        <v>1255</v>
      </c>
      <c r="O3186" t="s">
        <v>1255</v>
      </c>
      <c r="P3186" t="s">
        <v>1255</v>
      </c>
    </row>
    <row r="3187" spans="1:16">
      <c r="A3187" t="s">
        <v>1255</v>
      </c>
      <c r="B3187" t="s">
        <v>1255</v>
      </c>
      <c r="C3187" t="s">
        <v>14348</v>
      </c>
      <c r="D3187" t="s">
        <v>14360</v>
      </c>
      <c r="E3187" t="s">
        <v>9646</v>
      </c>
      <c r="F3187" t="s">
        <v>14361</v>
      </c>
      <c r="G3187" t="s">
        <v>14362</v>
      </c>
      <c r="H3187" t="s">
        <v>13414</v>
      </c>
      <c r="I3187" t="s">
        <v>1255</v>
      </c>
      <c r="J3187" t="s">
        <v>1255</v>
      </c>
      <c r="K3187" t="s">
        <v>1255</v>
      </c>
      <c r="L3187" t="s">
        <v>1255</v>
      </c>
      <c r="M3187" t="s">
        <v>1255</v>
      </c>
      <c r="N3187" t="s">
        <v>1255</v>
      </c>
      <c r="O3187" t="s">
        <v>1255</v>
      </c>
      <c r="P3187" t="s">
        <v>1255</v>
      </c>
    </row>
    <row r="3188" spans="1:16">
      <c r="A3188" t="s">
        <v>1255</v>
      </c>
      <c r="B3188" t="s">
        <v>1255</v>
      </c>
      <c r="C3188" t="s">
        <v>14348</v>
      </c>
      <c r="D3188" t="s">
        <v>14363</v>
      </c>
      <c r="E3188" t="s">
        <v>10608</v>
      </c>
      <c r="F3188" t="s">
        <v>9646</v>
      </c>
      <c r="G3188" t="s">
        <v>14364</v>
      </c>
      <c r="H3188" t="s">
        <v>13232</v>
      </c>
      <c r="I3188" t="s">
        <v>1255</v>
      </c>
      <c r="J3188" t="s">
        <v>1255</v>
      </c>
      <c r="K3188" t="s">
        <v>1255</v>
      </c>
      <c r="L3188" t="s">
        <v>1255</v>
      </c>
      <c r="M3188" t="s">
        <v>1255</v>
      </c>
      <c r="N3188" t="s">
        <v>1255</v>
      </c>
      <c r="O3188" t="s">
        <v>1255</v>
      </c>
      <c r="P3188" t="s">
        <v>1255</v>
      </c>
    </row>
    <row r="3189" spans="1:16">
      <c r="A3189" t="s">
        <v>1255</v>
      </c>
      <c r="B3189" t="s">
        <v>1255</v>
      </c>
      <c r="C3189" t="s">
        <v>14348</v>
      </c>
      <c r="D3189" t="s">
        <v>14365</v>
      </c>
      <c r="E3189" t="s">
        <v>10608</v>
      </c>
      <c r="F3189" t="s">
        <v>9646</v>
      </c>
      <c r="G3189" t="s">
        <v>14366</v>
      </c>
      <c r="H3189" t="s">
        <v>13232</v>
      </c>
      <c r="I3189" t="s">
        <v>1255</v>
      </c>
      <c r="J3189" t="s">
        <v>1255</v>
      </c>
      <c r="K3189" t="s">
        <v>1255</v>
      </c>
      <c r="L3189" t="s">
        <v>1255</v>
      </c>
      <c r="M3189" t="s">
        <v>1255</v>
      </c>
      <c r="N3189" t="s">
        <v>1255</v>
      </c>
      <c r="O3189" t="s">
        <v>1255</v>
      </c>
      <c r="P3189" t="s">
        <v>1255</v>
      </c>
    </row>
    <row r="3190" spans="1:16">
      <c r="A3190" t="s">
        <v>1255</v>
      </c>
      <c r="B3190" t="s">
        <v>1255</v>
      </c>
      <c r="C3190" t="s">
        <v>14348</v>
      </c>
      <c r="D3190" t="s">
        <v>14367</v>
      </c>
      <c r="E3190" t="s">
        <v>9730</v>
      </c>
      <c r="F3190" t="s">
        <v>9646</v>
      </c>
      <c r="G3190" t="s">
        <v>14368</v>
      </c>
      <c r="H3190" t="s">
        <v>13232</v>
      </c>
      <c r="I3190" t="s">
        <v>1255</v>
      </c>
      <c r="J3190" t="s">
        <v>1255</v>
      </c>
      <c r="K3190" t="s">
        <v>1255</v>
      </c>
      <c r="L3190" t="s">
        <v>1255</v>
      </c>
      <c r="M3190" t="s">
        <v>1255</v>
      </c>
      <c r="N3190" t="s">
        <v>1255</v>
      </c>
      <c r="O3190" t="s">
        <v>1255</v>
      </c>
      <c r="P3190" t="s">
        <v>1255</v>
      </c>
    </row>
    <row r="3191" spans="1:16">
      <c r="A3191" t="s">
        <v>1255</v>
      </c>
      <c r="B3191" t="s">
        <v>1255</v>
      </c>
      <c r="C3191" t="s">
        <v>14348</v>
      </c>
      <c r="D3191" t="s">
        <v>14369</v>
      </c>
      <c r="E3191" t="s">
        <v>10027</v>
      </c>
      <c r="F3191" t="s">
        <v>9646</v>
      </c>
      <c r="G3191" t="s">
        <v>14370</v>
      </c>
      <c r="H3191" t="s">
        <v>13232</v>
      </c>
      <c r="I3191" t="s">
        <v>1255</v>
      </c>
      <c r="J3191" t="s">
        <v>1255</v>
      </c>
      <c r="K3191" t="s">
        <v>1255</v>
      </c>
      <c r="L3191" t="s">
        <v>1255</v>
      </c>
      <c r="M3191" t="s">
        <v>1255</v>
      </c>
      <c r="N3191" t="s">
        <v>1255</v>
      </c>
      <c r="O3191" t="s">
        <v>1255</v>
      </c>
      <c r="P3191" t="s">
        <v>1255</v>
      </c>
    </row>
    <row r="3192" spans="1:16">
      <c r="A3192" t="s">
        <v>1255</v>
      </c>
      <c r="B3192" t="s">
        <v>1255</v>
      </c>
      <c r="C3192" t="s">
        <v>14348</v>
      </c>
      <c r="D3192" t="s">
        <v>14371</v>
      </c>
      <c r="E3192" t="s">
        <v>10003</v>
      </c>
      <c r="F3192" t="s">
        <v>9646</v>
      </c>
      <c r="G3192" t="s">
        <v>14372</v>
      </c>
      <c r="H3192" t="s">
        <v>13232</v>
      </c>
      <c r="I3192" t="s">
        <v>1255</v>
      </c>
      <c r="J3192" t="s">
        <v>1255</v>
      </c>
      <c r="K3192" t="s">
        <v>1255</v>
      </c>
      <c r="L3192" t="s">
        <v>1255</v>
      </c>
      <c r="M3192" t="s">
        <v>1255</v>
      </c>
      <c r="N3192" t="s">
        <v>1255</v>
      </c>
      <c r="O3192" t="s">
        <v>1255</v>
      </c>
      <c r="P3192" t="s">
        <v>1255</v>
      </c>
    </row>
    <row r="3193" spans="1:16">
      <c r="A3193" t="s">
        <v>1255</v>
      </c>
      <c r="B3193" t="s">
        <v>1255</v>
      </c>
      <c r="C3193" t="s">
        <v>14348</v>
      </c>
      <c r="D3193" t="s">
        <v>14373</v>
      </c>
      <c r="E3193" t="s">
        <v>10027</v>
      </c>
      <c r="F3193" t="s">
        <v>9646</v>
      </c>
      <c r="G3193" t="s">
        <v>14374</v>
      </c>
      <c r="H3193" t="s">
        <v>13232</v>
      </c>
      <c r="I3193" t="s">
        <v>1255</v>
      </c>
      <c r="J3193" t="s">
        <v>1255</v>
      </c>
      <c r="K3193" t="s">
        <v>1255</v>
      </c>
      <c r="L3193" t="s">
        <v>1255</v>
      </c>
      <c r="M3193" t="s">
        <v>1255</v>
      </c>
      <c r="N3193" t="s">
        <v>1255</v>
      </c>
      <c r="O3193" t="s">
        <v>1255</v>
      </c>
      <c r="P3193" t="s">
        <v>1255</v>
      </c>
    </row>
    <row r="3194" spans="1:16">
      <c r="A3194" t="s">
        <v>1255</v>
      </c>
      <c r="B3194" t="s">
        <v>1255</v>
      </c>
      <c r="C3194" t="s">
        <v>14348</v>
      </c>
      <c r="D3194" t="s">
        <v>14375</v>
      </c>
      <c r="E3194" t="s">
        <v>9782</v>
      </c>
      <c r="F3194" t="s">
        <v>9646</v>
      </c>
      <c r="G3194" t="s">
        <v>1255</v>
      </c>
      <c r="H3194" t="s">
        <v>13232</v>
      </c>
      <c r="I3194" t="s">
        <v>1255</v>
      </c>
      <c r="J3194" t="s">
        <v>1255</v>
      </c>
      <c r="K3194" t="s">
        <v>1255</v>
      </c>
      <c r="L3194" t="s">
        <v>1255</v>
      </c>
      <c r="M3194" t="s">
        <v>1255</v>
      </c>
      <c r="N3194" t="s">
        <v>1255</v>
      </c>
      <c r="O3194" t="s">
        <v>1255</v>
      </c>
      <c r="P3194" t="s">
        <v>1255</v>
      </c>
    </row>
    <row r="3195" spans="1:16">
      <c r="A3195" t="s">
        <v>1255</v>
      </c>
      <c r="B3195" t="s">
        <v>14376</v>
      </c>
      <c r="C3195" t="s">
        <v>14377</v>
      </c>
      <c r="D3195" t="s">
        <v>14378</v>
      </c>
      <c r="E3195" t="s">
        <v>9646</v>
      </c>
      <c r="F3195" t="s">
        <v>14070</v>
      </c>
      <c r="G3195" t="s">
        <v>1255</v>
      </c>
      <c r="H3195" t="s">
        <v>13540</v>
      </c>
      <c r="I3195" t="s">
        <v>1255</v>
      </c>
      <c r="J3195" t="s">
        <v>1255</v>
      </c>
      <c r="K3195" t="s">
        <v>1255</v>
      </c>
      <c r="L3195" t="s">
        <v>1255</v>
      </c>
      <c r="M3195" t="s">
        <v>1255</v>
      </c>
      <c r="N3195" t="s">
        <v>1255</v>
      </c>
      <c r="O3195" t="s">
        <v>1255</v>
      </c>
      <c r="P3195" t="s">
        <v>1255</v>
      </c>
    </row>
    <row r="3196" spans="1:16">
      <c r="A3196" t="s">
        <v>1255</v>
      </c>
      <c r="B3196" t="s">
        <v>1255</v>
      </c>
      <c r="C3196" t="s">
        <v>14377</v>
      </c>
      <c r="D3196" t="s">
        <v>14379</v>
      </c>
      <c r="E3196" t="s">
        <v>10027</v>
      </c>
      <c r="F3196" t="s">
        <v>9646</v>
      </c>
      <c r="G3196" t="s">
        <v>1255</v>
      </c>
      <c r="H3196" t="s">
        <v>13232</v>
      </c>
      <c r="I3196" t="s">
        <v>1255</v>
      </c>
      <c r="J3196" t="s">
        <v>1255</v>
      </c>
      <c r="K3196" t="s">
        <v>1255</v>
      </c>
      <c r="L3196" t="s">
        <v>1255</v>
      </c>
      <c r="M3196" t="s">
        <v>1255</v>
      </c>
      <c r="N3196" t="s">
        <v>1255</v>
      </c>
      <c r="O3196" t="s">
        <v>1255</v>
      </c>
      <c r="P3196" t="s">
        <v>1255</v>
      </c>
    </row>
    <row r="3197" spans="1:16">
      <c r="A3197" t="s">
        <v>1255</v>
      </c>
      <c r="B3197" t="s">
        <v>1255</v>
      </c>
      <c r="C3197" t="s">
        <v>14377</v>
      </c>
      <c r="D3197" t="s">
        <v>14380</v>
      </c>
      <c r="E3197" t="s">
        <v>10027</v>
      </c>
      <c r="F3197" t="s">
        <v>9646</v>
      </c>
      <c r="G3197" t="s">
        <v>1255</v>
      </c>
      <c r="H3197" t="s">
        <v>13232</v>
      </c>
      <c r="I3197" t="s">
        <v>1255</v>
      </c>
      <c r="J3197" t="s">
        <v>1255</v>
      </c>
      <c r="K3197" t="s">
        <v>1255</v>
      </c>
      <c r="L3197" t="s">
        <v>1255</v>
      </c>
      <c r="M3197" t="s">
        <v>1255</v>
      </c>
      <c r="N3197" t="s">
        <v>1255</v>
      </c>
      <c r="O3197" t="s">
        <v>1255</v>
      </c>
      <c r="P3197" t="s">
        <v>1255</v>
      </c>
    </row>
    <row r="3198" spans="1:16">
      <c r="A3198" t="s">
        <v>1255</v>
      </c>
      <c r="B3198" t="s">
        <v>1255</v>
      </c>
      <c r="C3198" t="s">
        <v>14377</v>
      </c>
      <c r="D3198" t="s">
        <v>14381</v>
      </c>
      <c r="E3198" t="s">
        <v>10027</v>
      </c>
      <c r="F3198" t="s">
        <v>9646</v>
      </c>
      <c r="G3198" t="s">
        <v>1255</v>
      </c>
      <c r="H3198" t="s">
        <v>13232</v>
      </c>
      <c r="I3198" t="s">
        <v>1255</v>
      </c>
      <c r="J3198" t="s">
        <v>1255</v>
      </c>
      <c r="K3198" t="s">
        <v>1255</v>
      </c>
      <c r="L3198" t="s">
        <v>1255</v>
      </c>
      <c r="M3198" t="s">
        <v>1255</v>
      </c>
      <c r="N3198" t="s">
        <v>1255</v>
      </c>
      <c r="O3198" t="s">
        <v>1255</v>
      </c>
      <c r="P3198" t="s">
        <v>1255</v>
      </c>
    </row>
    <row r="3199" spans="1:16">
      <c r="A3199" t="s">
        <v>1255</v>
      </c>
      <c r="B3199" t="s">
        <v>1255</v>
      </c>
      <c r="C3199" t="s">
        <v>14377</v>
      </c>
      <c r="D3199" t="s">
        <v>14382</v>
      </c>
      <c r="E3199" t="s">
        <v>10027</v>
      </c>
      <c r="F3199" t="s">
        <v>9646</v>
      </c>
      <c r="G3199" t="s">
        <v>1255</v>
      </c>
      <c r="H3199" t="s">
        <v>13232</v>
      </c>
      <c r="I3199" t="s">
        <v>1255</v>
      </c>
      <c r="J3199" t="s">
        <v>1255</v>
      </c>
      <c r="K3199" t="s">
        <v>1255</v>
      </c>
      <c r="L3199" t="s">
        <v>1255</v>
      </c>
      <c r="M3199" t="s">
        <v>1255</v>
      </c>
      <c r="N3199" t="s">
        <v>1255</v>
      </c>
      <c r="O3199" t="s">
        <v>1255</v>
      </c>
      <c r="P3199" t="s">
        <v>1255</v>
      </c>
    </row>
    <row r="3200" spans="1:16">
      <c r="A3200" t="s">
        <v>1255</v>
      </c>
      <c r="B3200" t="s">
        <v>1255</v>
      </c>
      <c r="C3200" t="s">
        <v>14377</v>
      </c>
      <c r="D3200" t="s">
        <v>14383</v>
      </c>
      <c r="E3200" t="s">
        <v>10027</v>
      </c>
      <c r="F3200" t="s">
        <v>9646</v>
      </c>
      <c r="G3200" t="s">
        <v>1255</v>
      </c>
      <c r="H3200" t="s">
        <v>13232</v>
      </c>
      <c r="I3200" t="s">
        <v>1255</v>
      </c>
      <c r="J3200" t="s">
        <v>1255</v>
      </c>
      <c r="K3200" t="s">
        <v>1255</v>
      </c>
      <c r="L3200" t="s">
        <v>1255</v>
      </c>
      <c r="M3200" t="s">
        <v>1255</v>
      </c>
      <c r="N3200" t="s">
        <v>1255</v>
      </c>
      <c r="O3200" t="s">
        <v>1255</v>
      </c>
      <c r="P3200" t="s">
        <v>1255</v>
      </c>
    </row>
    <row r="3201" spans="1:16">
      <c r="A3201" t="s">
        <v>1255</v>
      </c>
      <c r="B3201" t="s">
        <v>1255</v>
      </c>
      <c r="C3201" t="s">
        <v>14377</v>
      </c>
      <c r="D3201" t="s">
        <v>14384</v>
      </c>
      <c r="E3201" t="s">
        <v>9828</v>
      </c>
      <c r="F3201" t="s">
        <v>9646</v>
      </c>
      <c r="G3201" t="s">
        <v>1255</v>
      </c>
      <c r="H3201" t="s">
        <v>13232</v>
      </c>
      <c r="I3201" t="s">
        <v>1255</v>
      </c>
      <c r="J3201" t="s">
        <v>1255</v>
      </c>
      <c r="K3201" t="s">
        <v>1255</v>
      </c>
      <c r="L3201" t="s">
        <v>1255</v>
      </c>
      <c r="M3201" t="s">
        <v>1255</v>
      </c>
      <c r="N3201" t="s">
        <v>1255</v>
      </c>
      <c r="O3201" t="s">
        <v>1255</v>
      </c>
      <c r="P3201" t="s">
        <v>1255</v>
      </c>
    </row>
    <row r="3202" spans="1:16">
      <c r="A3202" t="s">
        <v>1255</v>
      </c>
      <c r="B3202" t="s">
        <v>1255</v>
      </c>
      <c r="C3202" t="s">
        <v>14377</v>
      </c>
      <c r="D3202" t="s">
        <v>14385</v>
      </c>
      <c r="E3202" t="s">
        <v>9705</v>
      </c>
      <c r="F3202" t="s">
        <v>9646</v>
      </c>
      <c r="G3202" t="s">
        <v>1255</v>
      </c>
      <c r="H3202" t="s">
        <v>13232</v>
      </c>
      <c r="I3202" t="s">
        <v>1255</v>
      </c>
      <c r="J3202" t="s">
        <v>1255</v>
      </c>
      <c r="K3202" t="s">
        <v>1255</v>
      </c>
      <c r="L3202" t="s">
        <v>1255</v>
      </c>
      <c r="M3202" t="s">
        <v>1255</v>
      </c>
      <c r="N3202" t="s">
        <v>1255</v>
      </c>
      <c r="O3202" t="s">
        <v>1255</v>
      </c>
      <c r="P3202" t="s">
        <v>1255</v>
      </c>
    </row>
    <row r="3203" spans="1:16">
      <c r="A3203" t="s">
        <v>1255</v>
      </c>
      <c r="B3203" t="s">
        <v>1255</v>
      </c>
      <c r="C3203" t="s">
        <v>14377</v>
      </c>
      <c r="D3203" t="s">
        <v>14386</v>
      </c>
      <c r="E3203" t="s">
        <v>10027</v>
      </c>
      <c r="F3203" t="s">
        <v>9646</v>
      </c>
      <c r="G3203" t="s">
        <v>1255</v>
      </c>
      <c r="H3203" t="s">
        <v>13232</v>
      </c>
      <c r="I3203" t="s">
        <v>1255</v>
      </c>
      <c r="J3203" t="s">
        <v>1255</v>
      </c>
      <c r="K3203" t="s">
        <v>1255</v>
      </c>
      <c r="L3203" t="s">
        <v>1255</v>
      </c>
      <c r="M3203" t="s">
        <v>1255</v>
      </c>
      <c r="N3203" t="s">
        <v>1255</v>
      </c>
      <c r="O3203" t="s">
        <v>1255</v>
      </c>
      <c r="P3203" t="s">
        <v>1255</v>
      </c>
    </row>
    <row r="3204" spans="1:16">
      <c r="A3204" t="s">
        <v>1255</v>
      </c>
      <c r="B3204" t="s">
        <v>1255</v>
      </c>
      <c r="C3204" t="s">
        <v>14387</v>
      </c>
      <c r="D3204" t="s">
        <v>14388</v>
      </c>
      <c r="E3204" t="s">
        <v>10034</v>
      </c>
      <c r="F3204" t="s">
        <v>9646</v>
      </c>
      <c r="G3204" t="s">
        <v>1255</v>
      </c>
      <c r="H3204" t="s">
        <v>13232</v>
      </c>
      <c r="I3204" t="s">
        <v>1255</v>
      </c>
      <c r="J3204" t="s">
        <v>1255</v>
      </c>
      <c r="K3204" t="s">
        <v>1255</v>
      </c>
      <c r="L3204" t="s">
        <v>1255</v>
      </c>
      <c r="M3204" t="s">
        <v>1255</v>
      </c>
      <c r="N3204" t="s">
        <v>1255</v>
      </c>
      <c r="O3204" t="s">
        <v>1255</v>
      </c>
      <c r="P3204" t="s">
        <v>1255</v>
      </c>
    </row>
    <row r="3205" spans="1:16">
      <c r="A3205" t="s">
        <v>1255</v>
      </c>
      <c r="B3205" t="s">
        <v>1255</v>
      </c>
      <c r="C3205" t="s">
        <v>14387</v>
      </c>
      <c r="D3205" t="s">
        <v>14389</v>
      </c>
      <c r="E3205" t="s">
        <v>14390</v>
      </c>
      <c r="F3205" t="s">
        <v>1255</v>
      </c>
      <c r="G3205" t="s">
        <v>1255</v>
      </c>
      <c r="H3205" t="s">
        <v>13232</v>
      </c>
      <c r="I3205" t="s">
        <v>1255</v>
      </c>
      <c r="J3205" t="s">
        <v>1255</v>
      </c>
      <c r="K3205" t="s">
        <v>1255</v>
      </c>
      <c r="L3205" t="s">
        <v>1255</v>
      </c>
      <c r="M3205" t="s">
        <v>1255</v>
      </c>
      <c r="N3205" t="s">
        <v>1255</v>
      </c>
      <c r="O3205" t="s">
        <v>1255</v>
      </c>
      <c r="P3205" t="s">
        <v>1255</v>
      </c>
    </row>
    <row r="3206" spans="1:16">
      <c r="A3206" t="s">
        <v>1255</v>
      </c>
      <c r="B3206" t="s">
        <v>1255</v>
      </c>
      <c r="C3206" t="s">
        <v>14387</v>
      </c>
      <c r="D3206" t="s">
        <v>14391</v>
      </c>
      <c r="E3206" t="s">
        <v>10089</v>
      </c>
      <c r="F3206" t="s">
        <v>9646</v>
      </c>
      <c r="G3206" t="s">
        <v>1255</v>
      </c>
      <c r="H3206" t="s">
        <v>7609</v>
      </c>
      <c r="I3206" t="s">
        <v>1255</v>
      </c>
      <c r="J3206" t="s">
        <v>1255</v>
      </c>
      <c r="K3206" t="s">
        <v>1255</v>
      </c>
      <c r="L3206" t="s">
        <v>1255</v>
      </c>
      <c r="M3206" t="s">
        <v>1255</v>
      </c>
      <c r="N3206" t="s">
        <v>1255</v>
      </c>
      <c r="O3206" t="s">
        <v>1255</v>
      </c>
      <c r="P3206" t="s">
        <v>1255</v>
      </c>
    </row>
    <row r="3207" spans="1:16">
      <c r="A3207" t="s">
        <v>1255</v>
      </c>
      <c r="B3207" t="s">
        <v>1255</v>
      </c>
      <c r="C3207" t="s">
        <v>14387</v>
      </c>
      <c r="D3207" t="s">
        <v>14392</v>
      </c>
      <c r="E3207" t="s">
        <v>11915</v>
      </c>
      <c r="F3207" t="s">
        <v>1255</v>
      </c>
      <c r="G3207" t="s">
        <v>1255</v>
      </c>
      <c r="H3207" t="s">
        <v>7609</v>
      </c>
      <c r="I3207" t="s">
        <v>1255</v>
      </c>
      <c r="J3207" t="s">
        <v>1255</v>
      </c>
      <c r="K3207" t="s">
        <v>1255</v>
      </c>
      <c r="L3207" t="s">
        <v>1255</v>
      </c>
      <c r="M3207" t="s">
        <v>1255</v>
      </c>
      <c r="N3207" t="s">
        <v>1255</v>
      </c>
      <c r="O3207" t="s">
        <v>1255</v>
      </c>
      <c r="P3207" t="s">
        <v>1255</v>
      </c>
    </row>
    <row r="3208" spans="1:16">
      <c r="A3208" t="s">
        <v>1255</v>
      </c>
      <c r="B3208" t="s">
        <v>1255</v>
      </c>
      <c r="C3208" t="s">
        <v>14393</v>
      </c>
      <c r="D3208" t="s">
        <v>14394</v>
      </c>
      <c r="E3208" t="s">
        <v>9828</v>
      </c>
      <c r="F3208" t="s">
        <v>1255</v>
      </c>
      <c r="G3208" t="s">
        <v>1255</v>
      </c>
      <c r="H3208" t="s">
        <v>13232</v>
      </c>
      <c r="I3208" t="s">
        <v>1255</v>
      </c>
      <c r="J3208" t="s">
        <v>1255</v>
      </c>
      <c r="K3208" t="s">
        <v>1255</v>
      </c>
      <c r="L3208" t="s">
        <v>1255</v>
      </c>
      <c r="M3208" t="s">
        <v>1255</v>
      </c>
      <c r="N3208" t="s">
        <v>1255</v>
      </c>
      <c r="O3208" t="s">
        <v>1255</v>
      </c>
      <c r="P3208" t="s">
        <v>1255</v>
      </c>
    </row>
    <row r="3209" spans="1:16">
      <c r="A3209" t="s">
        <v>1255</v>
      </c>
      <c r="B3209" t="s">
        <v>1255</v>
      </c>
      <c r="C3209" t="s">
        <v>14393</v>
      </c>
      <c r="D3209" t="s">
        <v>14395</v>
      </c>
      <c r="E3209" t="s">
        <v>13519</v>
      </c>
      <c r="F3209" t="s">
        <v>1255</v>
      </c>
      <c r="G3209" t="s">
        <v>1255</v>
      </c>
      <c r="H3209" t="s">
        <v>13232</v>
      </c>
      <c r="I3209" t="s">
        <v>1255</v>
      </c>
      <c r="J3209" t="s">
        <v>1255</v>
      </c>
      <c r="K3209" t="s">
        <v>1255</v>
      </c>
      <c r="L3209" t="s">
        <v>1255</v>
      </c>
      <c r="M3209" t="s">
        <v>1255</v>
      </c>
      <c r="N3209" t="s">
        <v>1255</v>
      </c>
      <c r="O3209" t="s">
        <v>1255</v>
      </c>
      <c r="P3209" t="s">
        <v>1255</v>
      </c>
    </row>
    <row r="3210" spans="1:16">
      <c r="A3210" t="s">
        <v>1255</v>
      </c>
      <c r="B3210" t="s">
        <v>1255</v>
      </c>
      <c r="C3210" t="s">
        <v>14393</v>
      </c>
      <c r="D3210" t="s">
        <v>14396</v>
      </c>
      <c r="E3210" t="s">
        <v>11915</v>
      </c>
      <c r="F3210" t="s">
        <v>9646</v>
      </c>
      <c r="G3210" t="s">
        <v>1255</v>
      </c>
      <c r="H3210" t="s">
        <v>13232</v>
      </c>
      <c r="I3210" t="s">
        <v>1255</v>
      </c>
      <c r="J3210" t="s">
        <v>1255</v>
      </c>
      <c r="K3210" t="s">
        <v>1255</v>
      </c>
      <c r="L3210" t="s">
        <v>1255</v>
      </c>
      <c r="M3210" t="s">
        <v>1255</v>
      </c>
      <c r="N3210" t="s">
        <v>1255</v>
      </c>
      <c r="O3210" t="s">
        <v>1255</v>
      </c>
      <c r="P3210" t="s">
        <v>1255</v>
      </c>
    </row>
    <row r="3211" spans="1:16">
      <c r="A3211" t="s">
        <v>1255</v>
      </c>
      <c r="B3211" t="s">
        <v>1255</v>
      </c>
      <c r="C3211" t="s">
        <v>14393</v>
      </c>
      <c r="D3211" t="s">
        <v>14397</v>
      </c>
      <c r="E3211" t="s">
        <v>9646</v>
      </c>
      <c r="F3211" t="s">
        <v>10163</v>
      </c>
      <c r="G3211" t="s">
        <v>1255</v>
      </c>
      <c r="H3211" t="s">
        <v>13414</v>
      </c>
      <c r="I3211" t="s">
        <v>1255</v>
      </c>
      <c r="J3211" t="s">
        <v>1255</v>
      </c>
      <c r="K3211" t="s">
        <v>1255</v>
      </c>
      <c r="L3211" t="s">
        <v>1255</v>
      </c>
      <c r="M3211" t="s">
        <v>1255</v>
      </c>
      <c r="N3211" t="s">
        <v>1255</v>
      </c>
      <c r="O3211" t="s">
        <v>1255</v>
      </c>
      <c r="P3211" t="s">
        <v>1255</v>
      </c>
    </row>
    <row r="3212" spans="1:16">
      <c r="A3212" t="s">
        <v>1255</v>
      </c>
      <c r="B3212" t="s">
        <v>1255</v>
      </c>
      <c r="C3212" t="s">
        <v>14393</v>
      </c>
      <c r="D3212" t="s">
        <v>14398</v>
      </c>
      <c r="E3212" t="s">
        <v>9646</v>
      </c>
      <c r="F3212" t="s">
        <v>9874</v>
      </c>
      <c r="G3212" t="s">
        <v>1255</v>
      </c>
      <c r="H3212" t="s">
        <v>13221</v>
      </c>
      <c r="I3212" t="s">
        <v>1255</v>
      </c>
      <c r="J3212" t="s">
        <v>1255</v>
      </c>
      <c r="K3212" t="s">
        <v>1255</v>
      </c>
      <c r="L3212" t="s">
        <v>1255</v>
      </c>
      <c r="M3212" t="s">
        <v>1255</v>
      </c>
      <c r="N3212" t="s">
        <v>1255</v>
      </c>
      <c r="O3212" t="s">
        <v>1255</v>
      </c>
      <c r="P3212" t="s">
        <v>1255</v>
      </c>
    </row>
    <row r="3213" spans="1:16">
      <c r="A3213" t="s">
        <v>1255</v>
      </c>
      <c r="B3213" t="s">
        <v>1255</v>
      </c>
      <c r="C3213" t="s">
        <v>14393</v>
      </c>
      <c r="D3213" t="s">
        <v>14399</v>
      </c>
      <c r="E3213" t="s">
        <v>9646</v>
      </c>
      <c r="F3213" t="s">
        <v>14400</v>
      </c>
      <c r="G3213" t="s">
        <v>1255</v>
      </c>
      <c r="H3213" t="s">
        <v>13414</v>
      </c>
      <c r="I3213" t="s">
        <v>1255</v>
      </c>
      <c r="J3213" t="s">
        <v>1255</v>
      </c>
      <c r="K3213" t="s">
        <v>1255</v>
      </c>
      <c r="L3213" t="s">
        <v>1255</v>
      </c>
      <c r="M3213" t="s">
        <v>1255</v>
      </c>
      <c r="N3213" t="s">
        <v>1255</v>
      </c>
      <c r="O3213" t="s">
        <v>1255</v>
      </c>
      <c r="P3213" t="s">
        <v>1255</v>
      </c>
    </row>
    <row r="3214" spans="1:16">
      <c r="A3214" t="s">
        <v>1255</v>
      </c>
      <c r="B3214" t="s">
        <v>1255</v>
      </c>
      <c r="C3214" t="s">
        <v>14401</v>
      </c>
      <c r="D3214" t="s">
        <v>14402</v>
      </c>
      <c r="E3214" t="s">
        <v>9646</v>
      </c>
      <c r="F3214" t="s">
        <v>14403</v>
      </c>
      <c r="G3214" t="s">
        <v>1255</v>
      </c>
      <c r="H3214" t="s">
        <v>13414</v>
      </c>
      <c r="I3214" t="s">
        <v>1255</v>
      </c>
      <c r="J3214" t="s">
        <v>1255</v>
      </c>
      <c r="K3214" t="s">
        <v>1255</v>
      </c>
      <c r="L3214" t="s">
        <v>1255</v>
      </c>
      <c r="M3214" t="s">
        <v>1255</v>
      </c>
      <c r="N3214" t="s">
        <v>1255</v>
      </c>
      <c r="O3214" t="s">
        <v>1255</v>
      </c>
      <c r="P3214" t="s">
        <v>1255</v>
      </c>
    </row>
    <row r="3215" spans="1:16">
      <c r="A3215" t="s">
        <v>1255</v>
      </c>
      <c r="B3215" t="s">
        <v>1255</v>
      </c>
      <c r="C3215" t="s">
        <v>14401</v>
      </c>
      <c r="D3215" t="s">
        <v>14404</v>
      </c>
      <c r="E3215" t="s">
        <v>9646</v>
      </c>
      <c r="F3215" t="s">
        <v>14405</v>
      </c>
      <c r="G3215" t="s">
        <v>1255</v>
      </c>
      <c r="H3215" t="s">
        <v>13414</v>
      </c>
      <c r="I3215" t="s">
        <v>1255</v>
      </c>
      <c r="J3215" t="s">
        <v>1255</v>
      </c>
      <c r="K3215" t="s">
        <v>1255</v>
      </c>
      <c r="L3215" t="s">
        <v>1255</v>
      </c>
      <c r="M3215" t="s">
        <v>1255</v>
      </c>
      <c r="N3215" t="s">
        <v>1255</v>
      </c>
      <c r="O3215" t="s">
        <v>1255</v>
      </c>
      <c r="P3215" t="s">
        <v>1255</v>
      </c>
    </row>
    <row r="3216" spans="1:16">
      <c r="A3216" t="s">
        <v>1255</v>
      </c>
      <c r="B3216" t="s">
        <v>1255</v>
      </c>
      <c r="C3216" t="s">
        <v>14406</v>
      </c>
      <c r="D3216" t="s">
        <v>14407</v>
      </c>
      <c r="E3216" t="s">
        <v>9740</v>
      </c>
      <c r="F3216" t="s">
        <v>9646</v>
      </c>
      <c r="G3216" t="s">
        <v>1255</v>
      </c>
      <c r="H3216" t="s">
        <v>13232</v>
      </c>
      <c r="I3216" t="s">
        <v>1255</v>
      </c>
      <c r="J3216" t="s">
        <v>1255</v>
      </c>
      <c r="K3216" t="s">
        <v>1255</v>
      </c>
      <c r="L3216" t="s">
        <v>1255</v>
      </c>
      <c r="M3216" t="s">
        <v>1255</v>
      </c>
      <c r="N3216" t="s">
        <v>1255</v>
      </c>
      <c r="O3216" t="s">
        <v>1255</v>
      </c>
      <c r="P3216" t="s">
        <v>1255</v>
      </c>
    </row>
    <row r="3217" spans="1:16">
      <c r="A3217" t="s">
        <v>1255</v>
      </c>
      <c r="B3217" t="s">
        <v>1255</v>
      </c>
      <c r="C3217" t="s">
        <v>14406</v>
      </c>
      <c r="D3217" t="s">
        <v>14408</v>
      </c>
      <c r="E3217" t="s">
        <v>14409</v>
      </c>
      <c r="F3217" t="s">
        <v>14409</v>
      </c>
      <c r="G3217" t="s">
        <v>1255</v>
      </c>
      <c r="H3217" t="s">
        <v>13232</v>
      </c>
      <c r="I3217" t="s">
        <v>1255</v>
      </c>
      <c r="J3217" t="s">
        <v>1255</v>
      </c>
      <c r="K3217" t="s">
        <v>1255</v>
      </c>
      <c r="L3217" t="s">
        <v>1255</v>
      </c>
      <c r="M3217" t="s">
        <v>1255</v>
      </c>
      <c r="N3217" t="s">
        <v>1255</v>
      </c>
      <c r="O3217" t="s">
        <v>1255</v>
      </c>
      <c r="P3217" t="s">
        <v>1255</v>
      </c>
    </row>
    <row r="3218" spans="1:16">
      <c r="A3218" t="s">
        <v>1255</v>
      </c>
      <c r="B3218" t="s">
        <v>1255</v>
      </c>
      <c r="C3218" t="s">
        <v>14406</v>
      </c>
      <c r="D3218" t="s">
        <v>14410</v>
      </c>
      <c r="E3218" t="s">
        <v>9646</v>
      </c>
      <c r="F3218" t="s">
        <v>14411</v>
      </c>
      <c r="G3218" t="s">
        <v>1255</v>
      </c>
      <c r="H3218" t="s">
        <v>13414</v>
      </c>
      <c r="I3218" t="s">
        <v>1255</v>
      </c>
      <c r="J3218" t="s">
        <v>1255</v>
      </c>
      <c r="K3218" t="s">
        <v>1255</v>
      </c>
      <c r="L3218" t="s">
        <v>1255</v>
      </c>
      <c r="M3218" t="s">
        <v>1255</v>
      </c>
      <c r="N3218" t="s">
        <v>1255</v>
      </c>
      <c r="O3218" t="s">
        <v>1255</v>
      </c>
      <c r="P3218" t="s">
        <v>1255</v>
      </c>
    </row>
    <row r="3219" spans="1:16">
      <c r="A3219" t="s">
        <v>1255</v>
      </c>
      <c r="B3219" t="s">
        <v>1255</v>
      </c>
      <c r="C3219" t="s">
        <v>14406</v>
      </c>
      <c r="D3219" t="s">
        <v>14412</v>
      </c>
      <c r="E3219" t="s">
        <v>12494</v>
      </c>
      <c r="F3219" t="s">
        <v>1255</v>
      </c>
      <c r="G3219" t="s">
        <v>1255</v>
      </c>
      <c r="H3219" t="s">
        <v>13232</v>
      </c>
      <c r="I3219" t="s">
        <v>1255</v>
      </c>
      <c r="J3219" t="s">
        <v>1255</v>
      </c>
      <c r="K3219" t="s">
        <v>1255</v>
      </c>
      <c r="L3219" t="s">
        <v>1255</v>
      </c>
      <c r="M3219" t="s">
        <v>1255</v>
      </c>
      <c r="N3219" t="s">
        <v>1255</v>
      </c>
      <c r="O3219" t="s">
        <v>1255</v>
      </c>
      <c r="P3219" t="s">
        <v>1255</v>
      </c>
    </row>
    <row r="3220" spans="1:16">
      <c r="A3220" t="s">
        <v>1255</v>
      </c>
      <c r="B3220" t="s">
        <v>1255</v>
      </c>
      <c r="C3220" t="s">
        <v>14406</v>
      </c>
      <c r="D3220" t="s">
        <v>14413</v>
      </c>
      <c r="E3220" t="s">
        <v>9782</v>
      </c>
      <c r="F3220" t="s">
        <v>1255</v>
      </c>
      <c r="G3220" t="s">
        <v>1255</v>
      </c>
      <c r="H3220" t="s">
        <v>13232</v>
      </c>
      <c r="I3220" t="s">
        <v>1255</v>
      </c>
      <c r="J3220" t="s">
        <v>1255</v>
      </c>
      <c r="K3220" t="s">
        <v>1255</v>
      </c>
      <c r="L3220" t="s">
        <v>1255</v>
      </c>
      <c r="M3220" t="s">
        <v>1255</v>
      </c>
      <c r="N3220" t="s">
        <v>1255</v>
      </c>
      <c r="O3220" t="s">
        <v>1255</v>
      </c>
      <c r="P3220" t="s">
        <v>1255</v>
      </c>
    </row>
    <row r="3221" spans="1:16">
      <c r="A3221" t="s">
        <v>1255</v>
      </c>
      <c r="B3221" t="s">
        <v>1255</v>
      </c>
      <c r="C3221" t="s">
        <v>14406</v>
      </c>
      <c r="D3221" t="s">
        <v>14414</v>
      </c>
      <c r="E3221" t="s">
        <v>11915</v>
      </c>
      <c r="F3221" t="s">
        <v>1255</v>
      </c>
      <c r="G3221" t="s">
        <v>1255</v>
      </c>
      <c r="H3221" t="s">
        <v>14415</v>
      </c>
      <c r="I3221" t="s">
        <v>1255</v>
      </c>
      <c r="J3221" t="s">
        <v>1255</v>
      </c>
      <c r="K3221" t="s">
        <v>1255</v>
      </c>
      <c r="L3221" t="s">
        <v>1255</v>
      </c>
      <c r="M3221" t="s">
        <v>1255</v>
      </c>
      <c r="N3221" t="s">
        <v>1255</v>
      </c>
      <c r="O3221" t="s">
        <v>1255</v>
      </c>
      <c r="P3221" t="s">
        <v>1255</v>
      </c>
    </row>
    <row r="3222" spans="1:16">
      <c r="A3222" t="s">
        <v>1255</v>
      </c>
      <c r="B3222" t="s">
        <v>14416</v>
      </c>
      <c r="C3222" t="s">
        <v>14417</v>
      </c>
      <c r="D3222" t="s">
        <v>14418</v>
      </c>
      <c r="E3222" t="s">
        <v>9646</v>
      </c>
      <c r="F3222" t="s">
        <v>14419</v>
      </c>
      <c r="G3222" t="s">
        <v>1255</v>
      </c>
      <c r="H3222" t="s">
        <v>13221</v>
      </c>
      <c r="I3222" t="s">
        <v>1255</v>
      </c>
      <c r="J3222" t="s">
        <v>1255</v>
      </c>
      <c r="K3222" t="s">
        <v>1255</v>
      </c>
      <c r="L3222" t="s">
        <v>1255</v>
      </c>
      <c r="M3222" t="s">
        <v>1255</v>
      </c>
      <c r="N3222" t="s">
        <v>1255</v>
      </c>
      <c r="O3222" t="s">
        <v>1255</v>
      </c>
      <c r="P3222" t="s">
        <v>1255</v>
      </c>
    </row>
    <row r="3223" spans="1:16">
      <c r="A3223" t="s">
        <v>1255</v>
      </c>
      <c r="B3223" t="s">
        <v>1255</v>
      </c>
      <c r="C3223" t="s">
        <v>14417</v>
      </c>
      <c r="D3223" t="s">
        <v>14420</v>
      </c>
      <c r="E3223" t="s">
        <v>11449</v>
      </c>
      <c r="F3223" t="s">
        <v>1255</v>
      </c>
      <c r="G3223" t="s">
        <v>1255</v>
      </c>
      <c r="H3223" t="s">
        <v>13232</v>
      </c>
      <c r="I3223" t="s">
        <v>1255</v>
      </c>
      <c r="J3223" t="s">
        <v>1255</v>
      </c>
      <c r="K3223" t="s">
        <v>1255</v>
      </c>
      <c r="L3223" t="s">
        <v>1255</v>
      </c>
      <c r="M3223" t="s">
        <v>1255</v>
      </c>
      <c r="N3223" t="s">
        <v>1255</v>
      </c>
      <c r="O3223" t="s">
        <v>1255</v>
      </c>
      <c r="P3223" t="s">
        <v>1255</v>
      </c>
    </row>
    <row r="3224" spans="1:16">
      <c r="A3224" t="s">
        <v>1255</v>
      </c>
      <c r="B3224" t="s">
        <v>1255</v>
      </c>
      <c r="C3224" t="s">
        <v>14417</v>
      </c>
      <c r="D3224" t="s">
        <v>14421</v>
      </c>
      <c r="E3224" t="s">
        <v>9682</v>
      </c>
      <c r="F3224" t="s">
        <v>9646</v>
      </c>
      <c r="G3224" t="s">
        <v>1255</v>
      </c>
      <c r="H3224" t="s">
        <v>14422</v>
      </c>
      <c r="I3224" t="s">
        <v>1255</v>
      </c>
      <c r="J3224" t="s">
        <v>1255</v>
      </c>
      <c r="K3224" t="s">
        <v>1255</v>
      </c>
      <c r="L3224" t="s">
        <v>1255</v>
      </c>
      <c r="M3224" t="s">
        <v>1255</v>
      </c>
      <c r="N3224" t="s">
        <v>1255</v>
      </c>
      <c r="O3224" t="s">
        <v>1255</v>
      </c>
      <c r="P3224" t="s">
        <v>1255</v>
      </c>
    </row>
    <row r="3225" spans="1:16">
      <c r="A3225" t="s">
        <v>1255</v>
      </c>
      <c r="B3225" t="s">
        <v>1255</v>
      </c>
      <c r="C3225" t="s">
        <v>14423</v>
      </c>
      <c r="D3225" t="s">
        <v>14424</v>
      </c>
      <c r="E3225" t="s">
        <v>11910</v>
      </c>
      <c r="F3225" t="s">
        <v>9646</v>
      </c>
      <c r="G3225" t="s">
        <v>10086</v>
      </c>
      <c r="H3225" t="s">
        <v>13232</v>
      </c>
      <c r="I3225" t="s">
        <v>1255</v>
      </c>
      <c r="J3225" t="s">
        <v>1255</v>
      </c>
      <c r="K3225" t="s">
        <v>1255</v>
      </c>
      <c r="L3225" t="s">
        <v>1255</v>
      </c>
      <c r="M3225" t="s">
        <v>1255</v>
      </c>
      <c r="N3225" t="s">
        <v>1255</v>
      </c>
      <c r="O3225" t="s">
        <v>1255</v>
      </c>
      <c r="P3225" t="s">
        <v>1255</v>
      </c>
    </row>
    <row r="3226" spans="1:16">
      <c r="A3226" t="s">
        <v>1255</v>
      </c>
      <c r="B3226" t="s">
        <v>1255</v>
      </c>
      <c r="C3226" t="s">
        <v>14423</v>
      </c>
      <c r="D3226" t="s">
        <v>14425</v>
      </c>
      <c r="E3226" t="s">
        <v>9807</v>
      </c>
      <c r="F3226" t="s">
        <v>9646</v>
      </c>
      <c r="G3226" t="s">
        <v>1255</v>
      </c>
      <c r="H3226" t="s">
        <v>13232</v>
      </c>
      <c r="I3226" t="s">
        <v>1255</v>
      </c>
      <c r="J3226" t="s">
        <v>1255</v>
      </c>
      <c r="K3226" t="s">
        <v>1255</v>
      </c>
      <c r="L3226" t="s">
        <v>1255</v>
      </c>
      <c r="M3226" t="s">
        <v>1255</v>
      </c>
      <c r="N3226" t="s">
        <v>1255</v>
      </c>
      <c r="O3226" t="s">
        <v>1255</v>
      </c>
      <c r="P3226" t="s">
        <v>1255</v>
      </c>
    </row>
    <row r="3227" spans="1:16">
      <c r="A3227" t="s">
        <v>1255</v>
      </c>
      <c r="B3227" t="s">
        <v>1255</v>
      </c>
      <c r="C3227" t="s">
        <v>14423</v>
      </c>
      <c r="D3227" t="s">
        <v>14426</v>
      </c>
      <c r="E3227" t="s">
        <v>10608</v>
      </c>
      <c r="F3227" t="s">
        <v>1255</v>
      </c>
      <c r="G3227" t="s">
        <v>1255</v>
      </c>
      <c r="H3227" t="s">
        <v>13232</v>
      </c>
      <c r="I3227" t="s">
        <v>1255</v>
      </c>
      <c r="J3227" t="s">
        <v>1255</v>
      </c>
      <c r="K3227" t="s">
        <v>1255</v>
      </c>
      <c r="L3227" t="s">
        <v>1255</v>
      </c>
      <c r="M3227" t="s">
        <v>1255</v>
      </c>
      <c r="N3227" t="s">
        <v>1255</v>
      </c>
      <c r="O3227" t="s">
        <v>1255</v>
      </c>
      <c r="P3227" t="s">
        <v>1255</v>
      </c>
    </row>
    <row r="3228" spans="1:16">
      <c r="A3228" t="s">
        <v>1255</v>
      </c>
      <c r="B3228" t="s">
        <v>1255</v>
      </c>
      <c r="C3228" t="s">
        <v>14427</v>
      </c>
      <c r="D3228" t="s">
        <v>14428</v>
      </c>
      <c r="E3228" t="s">
        <v>13032</v>
      </c>
      <c r="F3228" t="s">
        <v>9646</v>
      </c>
      <c r="G3228" t="s">
        <v>1255</v>
      </c>
      <c r="H3228" t="s">
        <v>13232</v>
      </c>
      <c r="I3228" t="s">
        <v>1255</v>
      </c>
      <c r="J3228" t="s">
        <v>1255</v>
      </c>
      <c r="K3228" t="s">
        <v>1255</v>
      </c>
      <c r="L3228" t="s">
        <v>1255</v>
      </c>
      <c r="M3228" t="s">
        <v>1255</v>
      </c>
      <c r="N3228" t="s">
        <v>1255</v>
      </c>
      <c r="O3228" t="s">
        <v>1255</v>
      </c>
      <c r="P3228" t="s">
        <v>1255</v>
      </c>
    </row>
    <row r="3229" spans="1:16">
      <c r="A3229" t="s">
        <v>1255</v>
      </c>
      <c r="B3229" t="s">
        <v>1255</v>
      </c>
      <c r="C3229" t="s">
        <v>14429</v>
      </c>
      <c r="D3229" t="s">
        <v>14430</v>
      </c>
      <c r="E3229" t="s">
        <v>12887</v>
      </c>
      <c r="F3229" t="s">
        <v>1255</v>
      </c>
      <c r="G3229" t="s">
        <v>1255</v>
      </c>
      <c r="H3229" t="s">
        <v>13232</v>
      </c>
      <c r="I3229" t="s">
        <v>1255</v>
      </c>
      <c r="J3229" t="s">
        <v>1255</v>
      </c>
      <c r="K3229" t="s">
        <v>1255</v>
      </c>
      <c r="L3229" t="s">
        <v>1255</v>
      </c>
      <c r="M3229" t="s">
        <v>1255</v>
      </c>
      <c r="N3229" t="s">
        <v>1255</v>
      </c>
      <c r="O3229" t="s">
        <v>1255</v>
      </c>
      <c r="P3229" t="s">
        <v>1255</v>
      </c>
    </row>
    <row r="3230" spans="1:16">
      <c r="A3230" t="s">
        <v>1255</v>
      </c>
      <c r="B3230" t="s">
        <v>1255</v>
      </c>
      <c r="C3230" t="s">
        <v>14429</v>
      </c>
      <c r="D3230" t="s">
        <v>14431</v>
      </c>
      <c r="E3230" t="s">
        <v>9828</v>
      </c>
      <c r="F3230" t="s">
        <v>1255</v>
      </c>
      <c r="G3230" t="s">
        <v>1255</v>
      </c>
      <c r="H3230" t="s">
        <v>13232</v>
      </c>
      <c r="I3230" t="s">
        <v>1255</v>
      </c>
      <c r="J3230" t="s">
        <v>1255</v>
      </c>
      <c r="K3230" t="s">
        <v>1255</v>
      </c>
      <c r="L3230" t="s">
        <v>1255</v>
      </c>
      <c r="M3230" t="s">
        <v>1255</v>
      </c>
      <c r="N3230" t="s">
        <v>1255</v>
      </c>
      <c r="O3230" t="s">
        <v>1255</v>
      </c>
      <c r="P3230" t="s">
        <v>1255</v>
      </c>
    </row>
    <row r="3231" spans="1:16">
      <c r="A3231" t="s">
        <v>1255</v>
      </c>
      <c r="B3231" t="s">
        <v>1255</v>
      </c>
      <c r="C3231" t="s">
        <v>14432</v>
      </c>
      <c r="D3231" t="s">
        <v>14433</v>
      </c>
      <c r="E3231" t="s">
        <v>10019</v>
      </c>
      <c r="F3231" t="s">
        <v>1255</v>
      </c>
      <c r="G3231" t="s">
        <v>1255</v>
      </c>
      <c r="H3231" t="s">
        <v>13232</v>
      </c>
      <c r="I3231" t="s">
        <v>1255</v>
      </c>
      <c r="J3231" t="s">
        <v>1255</v>
      </c>
      <c r="K3231" t="s">
        <v>1255</v>
      </c>
      <c r="L3231" t="s">
        <v>1255</v>
      </c>
      <c r="M3231" t="s">
        <v>1255</v>
      </c>
      <c r="N3231" t="s">
        <v>1255</v>
      </c>
      <c r="O3231" t="s">
        <v>1255</v>
      </c>
      <c r="P3231" t="s">
        <v>1255</v>
      </c>
    </row>
    <row r="3232" spans="1:16">
      <c r="A3232" t="s">
        <v>1255</v>
      </c>
      <c r="B3232" t="s">
        <v>14434</v>
      </c>
      <c r="C3232" t="s">
        <v>14429</v>
      </c>
      <c r="D3232" t="s">
        <v>14435</v>
      </c>
      <c r="E3232" t="s">
        <v>9646</v>
      </c>
      <c r="F3232" t="s">
        <v>14436</v>
      </c>
      <c r="G3232" t="s">
        <v>1255</v>
      </c>
      <c r="H3232" t="s">
        <v>13540</v>
      </c>
      <c r="I3232" t="s">
        <v>1255</v>
      </c>
      <c r="J3232" t="s">
        <v>1255</v>
      </c>
      <c r="K3232" t="s">
        <v>1255</v>
      </c>
      <c r="L3232" t="s">
        <v>1255</v>
      </c>
      <c r="M3232" t="s">
        <v>1255</v>
      </c>
      <c r="N3232" t="s">
        <v>1255</v>
      </c>
      <c r="O3232" t="s">
        <v>1255</v>
      </c>
      <c r="P3232" t="s">
        <v>1255</v>
      </c>
    </row>
    <row r="3233" spans="1:16">
      <c r="A3233" t="s">
        <v>1255</v>
      </c>
      <c r="B3233" t="s">
        <v>1255</v>
      </c>
      <c r="C3233" t="s">
        <v>14429</v>
      </c>
      <c r="D3233" t="s">
        <v>14437</v>
      </c>
      <c r="E3233" t="s">
        <v>9657</v>
      </c>
      <c r="F3233" t="s">
        <v>9646</v>
      </c>
      <c r="G3233" t="s">
        <v>1255</v>
      </c>
      <c r="H3233" t="s">
        <v>13232</v>
      </c>
      <c r="I3233" t="s">
        <v>1255</v>
      </c>
      <c r="J3233" t="s">
        <v>1255</v>
      </c>
      <c r="K3233" t="s">
        <v>1255</v>
      </c>
      <c r="L3233" t="s">
        <v>1255</v>
      </c>
      <c r="M3233" t="s">
        <v>1255</v>
      </c>
      <c r="N3233" t="s">
        <v>1255</v>
      </c>
      <c r="O3233" t="s">
        <v>1255</v>
      </c>
      <c r="P3233" t="s">
        <v>1255</v>
      </c>
    </row>
    <row r="3234" spans="1:16">
      <c r="A3234" t="s">
        <v>1255</v>
      </c>
      <c r="B3234" t="s">
        <v>1255</v>
      </c>
      <c r="C3234" t="s">
        <v>14429</v>
      </c>
      <c r="D3234" t="s">
        <v>14438</v>
      </c>
      <c r="E3234" t="s">
        <v>9705</v>
      </c>
      <c r="F3234" t="s">
        <v>1255</v>
      </c>
      <c r="G3234" t="s">
        <v>1255</v>
      </c>
      <c r="H3234" t="s">
        <v>13232</v>
      </c>
      <c r="I3234" t="s">
        <v>1255</v>
      </c>
      <c r="J3234" t="s">
        <v>1255</v>
      </c>
      <c r="K3234" t="s">
        <v>1255</v>
      </c>
      <c r="L3234" t="s">
        <v>1255</v>
      </c>
      <c r="M3234" t="s">
        <v>1255</v>
      </c>
      <c r="N3234" t="s">
        <v>1255</v>
      </c>
      <c r="O3234" t="s">
        <v>1255</v>
      </c>
      <c r="P3234" t="s">
        <v>1255</v>
      </c>
    </row>
    <row r="3235" spans="1:16">
      <c r="A3235" t="s">
        <v>1255</v>
      </c>
      <c r="B3235" t="s">
        <v>1255</v>
      </c>
      <c r="C3235" t="s">
        <v>14439</v>
      </c>
      <c r="D3235" t="s">
        <v>14440</v>
      </c>
      <c r="E3235" t="s">
        <v>9646</v>
      </c>
      <c r="F3235" t="s">
        <v>14441</v>
      </c>
      <c r="G3235" t="s">
        <v>1255</v>
      </c>
      <c r="H3235" t="s">
        <v>13414</v>
      </c>
      <c r="I3235" t="s">
        <v>1255</v>
      </c>
      <c r="J3235" t="s">
        <v>1255</v>
      </c>
      <c r="K3235" t="s">
        <v>1255</v>
      </c>
      <c r="L3235" t="s">
        <v>1255</v>
      </c>
      <c r="M3235" t="s">
        <v>1255</v>
      </c>
      <c r="N3235" t="s">
        <v>1255</v>
      </c>
      <c r="O3235" t="s">
        <v>1255</v>
      </c>
      <c r="P3235" t="s">
        <v>1255</v>
      </c>
    </row>
    <row r="3236" spans="1:16">
      <c r="A3236" t="s">
        <v>1255</v>
      </c>
      <c r="B3236" t="s">
        <v>1255</v>
      </c>
      <c r="C3236" t="s">
        <v>14439</v>
      </c>
      <c r="D3236" t="s">
        <v>14442</v>
      </c>
      <c r="E3236" t="s">
        <v>9646</v>
      </c>
      <c r="F3236" t="s">
        <v>14443</v>
      </c>
      <c r="G3236" t="s">
        <v>1255</v>
      </c>
      <c r="H3236" t="s">
        <v>13221</v>
      </c>
      <c r="I3236" t="s">
        <v>1255</v>
      </c>
      <c r="J3236" t="s">
        <v>1255</v>
      </c>
      <c r="K3236" t="s">
        <v>1255</v>
      </c>
      <c r="L3236" t="s">
        <v>1255</v>
      </c>
      <c r="M3236" t="s">
        <v>1255</v>
      </c>
      <c r="N3236" t="s">
        <v>1255</v>
      </c>
      <c r="O3236" t="s">
        <v>1255</v>
      </c>
      <c r="P3236" t="s">
        <v>1255</v>
      </c>
    </row>
    <row r="3237" spans="1:16">
      <c r="A3237" t="s">
        <v>1255</v>
      </c>
      <c r="B3237" t="s">
        <v>1255</v>
      </c>
      <c r="C3237" t="s">
        <v>14439</v>
      </c>
      <c r="D3237" t="s">
        <v>14444</v>
      </c>
      <c r="E3237" t="s">
        <v>9646</v>
      </c>
      <c r="F3237" t="s">
        <v>9826</v>
      </c>
      <c r="G3237" t="s">
        <v>1255</v>
      </c>
      <c r="H3237" t="s">
        <v>13414</v>
      </c>
      <c r="I3237" t="s">
        <v>1255</v>
      </c>
      <c r="J3237" t="s">
        <v>1255</v>
      </c>
      <c r="K3237" t="s">
        <v>1255</v>
      </c>
      <c r="L3237" t="s">
        <v>1255</v>
      </c>
      <c r="M3237" t="s">
        <v>1255</v>
      </c>
      <c r="N3237" t="s">
        <v>1255</v>
      </c>
      <c r="O3237" t="s">
        <v>1255</v>
      </c>
      <c r="P3237" t="s">
        <v>1255</v>
      </c>
    </row>
    <row r="3238" spans="1:16">
      <c r="A3238" t="s">
        <v>1255</v>
      </c>
      <c r="B3238" t="s">
        <v>1255</v>
      </c>
      <c r="C3238" t="s">
        <v>14439</v>
      </c>
      <c r="D3238" t="s">
        <v>14445</v>
      </c>
      <c r="E3238" t="s">
        <v>13188</v>
      </c>
      <c r="F3238" t="s">
        <v>9646</v>
      </c>
      <c r="G3238" t="s">
        <v>1255</v>
      </c>
      <c r="H3238" t="s">
        <v>13232</v>
      </c>
      <c r="I3238" t="s">
        <v>1255</v>
      </c>
      <c r="J3238" t="s">
        <v>1255</v>
      </c>
      <c r="K3238" t="s">
        <v>1255</v>
      </c>
      <c r="L3238" t="s">
        <v>1255</v>
      </c>
      <c r="M3238" t="s">
        <v>1255</v>
      </c>
      <c r="N3238" t="s">
        <v>1255</v>
      </c>
      <c r="O3238" t="s">
        <v>1255</v>
      </c>
      <c r="P3238" t="s">
        <v>1255</v>
      </c>
    </row>
    <row r="3239" spans="1:16">
      <c r="A3239" t="s">
        <v>1255</v>
      </c>
      <c r="B3239" t="s">
        <v>1255</v>
      </c>
      <c r="C3239" t="s">
        <v>14439</v>
      </c>
      <c r="D3239" t="s">
        <v>14446</v>
      </c>
      <c r="E3239" t="s">
        <v>14447</v>
      </c>
      <c r="F3239" t="s">
        <v>9646</v>
      </c>
      <c r="G3239" t="s">
        <v>1255</v>
      </c>
      <c r="H3239" t="s">
        <v>13232</v>
      </c>
      <c r="I3239" t="s">
        <v>1255</v>
      </c>
      <c r="J3239" t="s">
        <v>1255</v>
      </c>
      <c r="K3239" t="s">
        <v>1255</v>
      </c>
      <c r="L3239" t="s">
        <v>1255</v>
      </c>
      <c r="M3239" t="s">
        <v>1255</v>
      </c>
      <c r="N3239" t="s">
        <v>1255</v>
      </c>
      <c r="O3239" t="s">
        <v>1255</v>
      </c>
      <c r="P3239" t="s">
        <v>1255</v>
      </c>
    </row>
    <row r="3240" spans="1:16">
      <c r="A3240" t="s">
        <v>1255</v>
      </c>
      <c r="B3240" t="s">
        <v>1255</v>
      </c>
      <c r="C3240" t="s">
        <v>14439</v>
      </c>
      <c r="D3240" t="s">
        <v>14448</v>
      </c>
      <c r="E3240" t="s">
        <v>11233</v>
      </c>
      <c r="F3240" t="s">
        <v>9646</v>
      </c>
      <c r="G3240" t="s">
        <v>1255</v>
      </c>
      <c r="H3240" t="s">
        <v>13232</v>
      </c>
      <c r="I3240" t="s">
        <v>1255</v>
      </c>
      <c r="J3240" t="s">
        <v>1255</v>
      </c>
      <c r="K3240" t="s">
        <v>1255</v>
      </c>
      <c r="L3240" t="s">
        <v>1255</v>
      </c>
      <c r="M3240" t="s">
        <v>1255</v>
      </c>
      <c r="N3240" t="s">
        <v>1255</v>
      </c>
      <c r="O3240" t="s">
        <v>1255</v>
      </c>
      <c r="P3240" t="s">
        <v>1255</v>
      </c>
    </row>
    <row r="3241" spans="1:16">
      <c r="A3241" t="s">
        <v>1255</v>
      </c>
      <c r="B3241" t="s">
        <v>1255</v>
      </c>
      <c r="C3241" t="s">
        <v>14439</v>
      </c>
      <c r="D3241" t="s">
        <v>14449</v>
      </c>
      <c r="E3241" t="s">
        <v>14450</v>
      </c>
      <c r="F3241" t="s">
        <v>9646</v>
      </c>
      <c r="G3241" t="s">
        <v>1255</v>
      </c>
      <c r="H3241" t="s">
        <v>13232</v>
      </c>
      <c r="I3241" t="s">
        <v>1255</v>
      </c>
      <c r="J3241" t="s">
        <v>1255</v>
      </c>
      <c r="K3241" t="s">
        <v>1255</v>
      </c>
      <c r="L3241" t="s">
        <v>1255</v>
      </c>
      <c r="M3241" t="s">
        <v>1255</v>
      </c>
      <c r="N3241" t="s">
        <v>1255</v>
      </c>
      <c r="O3241" t="s">
        <v>1255</v>
      </c>
      <c r="P3241" t="s">
        <v>1255</v>
      </c>
    </row>
    <row r="3242" spans="1:16">
      <c r="A3242" t="s">
        <v>1255</v>
      </c>
      <c r="B3242" t="s">
        <v>1255</v>
      </c>
      <c r="C3242" t="s">
        <v>14439</v>
      </c>
      <c r="D3242" t="s">
        <v>14451</v>
      </c>
      <c r="E3242" t="s">
        <v>10513</v>
      </c>
      <c r="F3242" t="s">
        <v>1255</v>
      </c>
      <c r="G3242" t="s">
        <v>1255</v>
      </c>
      <c r="H3242" t="s">
        <v>13232</v>
      </c>
      <c r="I3242" t="s">
        <v>1255</v>
      </c>
      <c r="J3242" t="s">
        <v>1255</v>
      </c>
      <c r="K3242" t="s">
        <v>1255</v>
      </c>
      <c r="L3242" t="s">
        <v>1255</v>
      </c>
      <c r="M3242" t="s">
        <v>1255</v>
      </c>
      <c r="N3242" t="s">
        <v>1255</v>
      </c>
      <c r="O3242" t="s">
        <v>1255</v>
      </c>
      <c r="P3242" t="s">
        <v>1255</v>
      </c>
    </row>
    <row r="3243" spans="1:16">
      <c r="A3243" t="s">
        <v>1255</v>
      </c>
      <c r="B3243" t="s">
        <v>1255</v>
      </c>
      <c r="C3243" t="s">
        <v>14452</v>
      </c>
      <c r="D3243" t="s">
        <v>14453</v>
      </c>
      <c r="E3243" t="s">
        <v>9646</v>
      </c>
      <c r="F3243" t="s">
        <v>10076</v>
      </c>
      <c r="G3243" t="s">
        <v>1255</v>
      </c>
      <c r="H3243" t="s">
        <v>13538</v>
      </c>
      <c r="I3243" t="s">
        <v>1255</v>
      </c>
      <c r="J3243" t="s">
        <v>1255</v>
      </c>
      <c r="K3243" t="s">
        <v>1255</v>
      </c>
      <c r="L3243" t="s">
        <v>1255</v>
      </c>
      <c r="M3243" t="s">
        <v>1255</v>
      </c>
      <c r="N3243" t="s">
        <v>1255</v>
      </c>
      <c r="O3243" t="s">
        <v>1255</v>
      </c>
      <c r="P3243" t="s">
        <v>1255</v>
      </c>
    </row>
    <row r="3244" spans="1:16">
      <c r="A3244" t="s">
        <v>1255</v>
      </c>
      <c r="B3244" t="s">
        <v>1255</v>
      </c>
      <c r="C3244" t="s">
        <v>14452</v>
      </c>
      <c r="D3244" t="s">
        <v>14454</v>
      </c>
      <c r="E3244" t="s">
        <v>9646</v>
      </c>
      <c r="F3244" t="s">
        <v>10078</v>
      </c>
      <c r="G3244" t="s">
        <v>1255</v>
      </c>
      <c r="H3244" t="s">
        <v>13538</v>
      </c>
      <c r="I3244" t="s">
        <v>1255</v>
      </c>
      <c r="J3244" t="s">
        <v>1255</v>
      </c>
      <c r="K3244" t="s">
        <v>1255</v>
      </c>
      <c r="L3244" t="s">
        <v>1255</v>
      </c>
      <c r="M3244" t="s">
        <v>1255</v>
      </c>
      <c r="N3244" t="s">
        <v>1255</v>
      </c>
      <c r="O3244" t="s">
        <v>1255</v>
      </c>
      <c r="P3244" t="s">
        <v>1255</v>
      </c>
    </row>
    <row r="3245" spans="1:16">
      <c r="A3245" t="s">
        <v>1255</v>
      </c>
      <c r="B3245" t="s">
        <v>1255</v>
      </c>
      <c r="C3245" t="s">
        <v>14452</v>
      </c>
      <c r="D3245" t="s">
        <v>14455</v>
      </c>
      <c r="E3245" t="s">
        <v>10003</v>
      </c>
      <c r="F3245" t="s">
        <v>9646</v>
      </c>
      <c r="G3245" t="s">
        <v>1255</v>
      </c>
      <c r="H3245" t="s">
        <v>13232</v>
      </c>
      <c r="I3245" t="s">
        <v>1255</v>
      </c>
      <c r="J3245" t="s">
        <v>1255</v>
      </c>
      <c r="K3245" t="s">
        <v>1255</v>
      </c>
      <c r="L3245" t="s">
        <v>1255</v>
      </c>
      <c r="M3245" t="s">
        <v>1255</v>
      </c>
      <c r="N3245" t="s">
        <v>1255</v>
      </c>
      <c r="O3245" t="s">
        <v>1255</v>
      </c>
      <c r="P3245" t="s">
        <v>1255</v>
      </c>
    </row>
    <row r="3246" spans="1:16">
      <c r="A3246" t="s">
        <v>1255</v>
      </c>
      <c r="B3246" t="s">
        <v>1255</v>
      </c>
      <c r="C3246" t="s">
        <v>1255</v>
      </c>
      <c r="D3246" t="s">
        <v>1255</v>
      </c>
      <c r="E3246" t="s">
        <v>1255</v>
      </c>
      <c r="F3246" t="s">
        <v>9646</v>
      </c>
      <c r="G3246" t="s">
        <v>1255</v>
      </c>
      <c r="H3246" t="s">
        <v>1255</v>
      </c>
      <c r="I3246" t="s">
        <v>1255</v>
      </c>
      <c r="J3246" t="s">
        <v>1255</v>
      </c>
      <c r="K3246" t="s">
        <v>1255</v>
      </c>
      <c r="L3246" t="s">
        <v>1255</v>
      </c>
      <c r="M3246" t="s">
        <v>1255</v>
      </c>
      <c r="N3246" t="s">
        <v>1255</v>
      </c>
      <c r="O3246" t="s">
        <v>1255</v>
      </c>
      <c r="P3246" t="s">
        <v>1255</v>
      </c>
    </row>
    <row r="3247" spans="1:16">
      <c r="A3247" t="s">
        <v>1255</v>
      </c>
      <c r="B3247" t="s">
        <v>1255</v>
      </c>
      <c r="C3247" t="s">
        <v>14452</v>
      </c>
      <c r="D3247" t="s">
        <v>14456</v>
      </c>
      <c r="E3247" t="s">
        <v>10003</v>
      </c>
      <c r="F3247" t="s">
        <v>9646</v>
      </c>
      <c r="G3247" t="s">
        <v>1255</v>
      </c>
      <c r="H3247" t="s">
        <v>13232</v>
      </c>
      <c r="I3247" t="s">
        <v>1255</v>
      </c>
      <c r="J3247" t="s">
        <v>1255</v>
      </c>
      <c r="K3247" t="s">
        <v>1255</v>
      </c>
      <c r="L3247" t="s">
        <v>1255</v>
      </c>
      <c r="M3247" t="s">
        <v>1255</v>
      </c>
      <c r="N3247" t="s">
        <v>1255</v>
      </c>
      <c r="O3247" t="s">
        <v>1255</v>
      </c>
      <c r="P3247" t="s">
        <v>1255</v>
      </c>
    </row>
    <row r="3248" spans="1:16">
      <c r="A3248" t="s">
        <v>1255</v>
      </c>
      <c r="B3248" t="s">
        <v>1255</v>
      </c>
      <c r="C3248" t="s">
        <v>14457</v>
      </c>
      <c r="D3248" t="s">
        <v>14458</v>
      </c>
      <c r="E3248" t="s">
        <v>11910</v>
      </c>
      <c r="F3248" t="s">
        <v>9646</v>
      </c>
      <c r="G3248" t="s">
        <v>1255</v>
      </c>
      <c r="H3248" t="s">
        <v>13232</v>
      </c>
      <c r="I3248" t="s">
        <v>1255</v>
      </c>
      <c r="J3248" t="s">
        <v>1255</v>
      </c>
      <c r="K3248" t="s">
        <v>1255</v>
      </c>
      <c r="L3248" t="s">
        <v>1255</v>
      </c>
      <c r="M3248" t="s">
        <v>1255</v>
      </c>
      <c r="N3248" t="s">
        <v>1255</v>
      </c>
      <c r="O3248" t="s">
        <v>1255</v>
      </c>
      <c r="P3248" t="s">
        <v>1255</v>
      </c>
    </row>
    <row r="3249" spans="1:16">
      <c r="A3249" t="s">
        <v>1255</v>
      </c>
      <c r="B3249" t="s">
        <v>1255</v>
      </c>
      <c r="C3249" t="s">
        <v>14457</v>
      </c>
      <c r="D3249" t="s">
        <v>14459</v>
      </c>
      <c r="E3249" t="s">
        <v>9646</v>
      </c>
      <c r="F3249" t="s">
        <v>12643</v>
      </c>
      <c r="G3249" t="s">
        <v>1255</v>
      </c>
      <c r="H3249" t="s">
        <v>13221</v>
      </c>
      <c r="I3249" t="s">
        <v>1255</v>
      </c>
      <c r="J3249" t="s">
        <v>1255</v>
      </c>
      <c r="K3249" t="s">
        <v>1255</v>
      </c>
      <c r="L3249" t="s">
        <v>1255</v>
      </c>
      <c r="M3249" t="s">
        <v>1255</v>
      </c>
      <c r="N3249" t="s">
        <v>1255</v>
      </c>
      <c r="O3249" t="s">
        <v>1255</v>
      </c>
      <c r="P3249" t="s">
        <v>1255</v>
      </c>
    </row>
    <row r="3250" spans="1:16">
      <c r="A3250" t="s">
        <v>1255</v>
      </c>
      <c r="B3250" t="s">
        <v>1255</v>
      </c>
      <c r="C3250" t="s">
        <v>14460</v>
      </c>
      <c r="D3250" t="s">
        <v>14461</v>
      </c>
      <c r="E3250" t="s">
        <v>9740</v>
      </c>
      <c r="F3250" t="s">
        <v>1255</v>
      </c>
      <c r="G3250" t="s">
        <v>1255</v>
      </c>
      <c r="H3250" t="s">
        <v>13232</v>
      </c>
      <c r="I3250" t="s">
        <v>1255</v>
      </c>
      <c r="J3250" t="s">
        <v>1255</v>
      </c>
      <c r="K3250" t="s">
        <v>1255</v>
      </c>
      <c r="L3250" t="s">
        <v>1255</v>
      </c>
      <c r="M3250" t="s">
        <v>1255</v>
      </c>
      <c r="N3250" t="s">
        <v>1255</v>
      </c>
      <c r="O3250" t="s">
        <v>1255</v>
      </c>
      <c r="P3250" t="s">
        <v>1255</v>
      </c>
    </row>
    <row r="3251" spans="1:16">
      <c r="A3251" t="s">
        <v>14461</v>
      </c>
      <c r="B3251" t="s">
        <v>1255</v>
      </c>
      <c r="C3251" t="s">
        <v>14460</v>
      </c>
      <c r="D3251" t="s">
        <v>14462</v>
      </c>
      <c r="E3251" t="s">
        <v>10003</v>
      </c>
      <c r="F3251" t="s">
        <v>1255</v>
      </c>
      <c r="G3251" t="s">
        <v>1255</v>
      </c>
      <c r="H3251" t="s">
        <v>13232</v>
      </c>
      <c r="I3251" t="s">
        <v>1255</v>
      </c>
      <c r="J3251" t="s">
        <v>1255</v>
      </c>
      <c r="K3251" t="s">
        <v>1255</v>
      </c>
      <c r="L3251" t="s">
        <v>1255</v>
      </c>
      <c r="M3251" t="s">
        <v>1255</v>
      </c>
      <c r="N3251" t="s">
        <v>1255</v>
      </c>
      <c r="O3251" t="s">
        <v>1255</v>
      </c>
      <c r="P3251" t="s">
        <v>1255</v>
      </c>
    </row>
    <row r="3252" spans="1:16">
      <c r="A3252" t="s">
        <v>1255</v>
      </c>
      <c r="B3252" t="s">
        <v>1255</v>
      </c>
      <c r="C3252" t="s">
        <v>14460</v>
      </c>
      <c r="D3252" t="s">
        <v>14463</v>
      </c>
      <c r="E3252" t="s">
        <v>14464</v>
      </c>
      <c r="F3252" t="s">
        <v>1255</v>
      </c>
      <c r="G3252" t="s">
        <v>1255</v>
      </c>
      <c r="H3252" t="s">
        <v>13232</v>
      </c>
      <c r="I3252" t="s">
        <v>1255</v>
      </c>
      <c r="J3252" t="s">
        <v>1255</v>
      </c>
      <c r="K3252" t="s">
        <v>1255</v>
      </c>
      <c r="L3252" t="s">
        <v>1255</v>
      </c>
      <c r="M3252" t="s">
        <v>1255</v>
      </c>
      <c r="N3252" t="s">
        <v>1255</v>
      </c>
      <c r="O3252" t="s">
        <v>1255</v>
      </c>
      <c r="P3252" t="s">
        <v>1255</v>
      </c>
    </row>
    <row r="3253" spans="1:16">
      <c r="A3253" t="s">
        <v>1255</v>
      </c>
      <c r="B3253" t="s">
        <v>5103</v>
      </c>
      <c r="C3253" t="s">
        <v>14465</v>
      </c>
      <c r="D3253" t="s">
        <v>14466</v>
      </c>
      <c r="E3253" t="s">
        <v>9730</v>
      </c>
      <c r="F3253" t="s">
        <v>1255</v>
      </c>
      <c r="G3253" t="s">
        <v>1255</v>
      </c>
      <c r="H3253" t="s">
        <v>13232</v>
      </c>
      <c r="I3253" t="s">
        <v>1255</v>
      </c>
      <c r="J3253" t="s">
        <v>1255</v>
      </c>
      <c r="K3253" t="s">
        <v>1255</v>
      </c>
      <c r="L3253" t="s">
        <v>1255</v>
      </c>
      <c r="M3253" t="s">
        <v>1255</v>
      </c>
      <c r="N3253" t="s">
        <v>1255</v>
      </c>
      <c r="O3253" t="s">
        <v>1255</v>
      </c>
      <c r="P3253" t="s">
        <v>1255</v>
      </c>
    </row>
    <row r="3254" spans="1:16">
      <c r="A3254" t="s">
        <v>1255</v>
      </c>
      <c r="B3254" t="s">
        <v>8874</v>
      </c>
      <c r="C3254" t="s">
        <v>14465</v>
      </c>
      <c r="D3254" t="s">
        <v>14467</v>
      </c>
      <c r="E3254" t="s">
        <v>10038</v>
      </c>
      <c r="F3254" t="s">
        <v>1255</v>
      </c>
      <c r="G3254" t="s">
        <v>1255</v>
      </c>
      <c r="H3254" t="s">
        <v>13232</v>
      </c>
      <c r="I3254" t="s">
        <v>1255</v>
      </c>
      <c r="J3254" t="s">
        <v>1255</v>
      </c>
      <c r="K3254" t="s">
        <v>1255</v>
      </c>
      <c r="L3254" t="s">
        <v>1255</v>
      </c>
      <c r="M3254" t="s">
        <v>1255</v>
      </c>
      <c r="N3254" t="s">
        <v>1255</v>
      </c>
      <c r="O3254" t="s">
        <v>1255</v>
      </c>
      <c r="P3254" t="s">
        <v>1255</v>
      </c>
    </row>
    <row r="3255" spans="1:16">
      <c r="A3255" t="s">
        <v>1255</v>
      </c>
      <c r="B3255" t="s">
        <v>8766</v>
      </c>
      <c r="C3255" t="s">
        <v>14465</v>
      </c>
      <c r="D3255" t="s">
        <v>14468</v>
      </c>
      <c r="E3255" t="s">
        <v>9740</v>
      </c>
      <c r="F3255" t="s">
        <v>1255</v>
      </c>
      <c r="G3255" t="s">
        <v>1255</v>
      </c>
      <c r="H3255" t="s">
        <v>13232</v>
      </c>
      <c r="I3255" t="s">
        <v>1255</v>
      </c>
      <c r="J3255" t="s">
        <v>1255</v>
      </c>
      <c r="K3255" t="s">
        <v>1255</v>
      </c>
      <c r="L3255" t="s">
        <v>1255</v>
      </c>
      <c r="M3255" t="s">
        <v>1255</v>
      </c>
      <c r="N3255" t="s">
        <v>1255</v>
      </c>
      <c r="O3255" t="s">
        <v>1255</v>
      </c>
      <c r="P3255" t="s">
        <v>1255</v>
      </c>
    </row>
    <row r="3256" spans="1:16">
      <c r="A3256" t="s">
        <v>1255</v>
      </c>
      <c r="B3256" t="s">
        <v>1255</v>
      </c>
      <c r="C3256" t="s">
        <v>14469</v>
      </c>
      <c r="D3256" t="s">
        <v>14470</v>
      </c>
      <c r="E3256" t="s">
        <v>9782</v>
      </c>
      <c r="F3256" t="s">
        <v>1255</v>
      </c>
      <c r="G3256" t="s">
        <v>1255</v>
      </c>
      <c r="H3256" t="s">
        <v>13232</v>
      </c>
      <c r="I3256" t="s">
        <v>1255</v>
      </c>
      <c r="J3256" t="s">
        <v>1255</v>
      </c>
      <c r="K3256" t="s">
        <v>1255</v>
      </c>
      <c r="L3256" t="s">
        <v>1255</v>
      </c>
      <c r="M3256" t="s">
        <v>1255</v>
      </c>
      <c r="N3256" t="s">
        <v>1255</v>
      </c>
      <c r="O3256" t="s">
        <v>1255</v>
      </c>
      <c r="P3256" t="s">
        <v>1255</v>
      </c>
    </row>
    <row r="3257" spans="1:16">
      <c r="A3257" t="s">
        <v>1255</v>
      </c>
      <c r="B3257" t="s">
        <v>1255</v>
      </c>
      <c r="C3257" t="s">
        <v>14469</v>
      </c>
      <c r="D3257" t="s">
        <v>14471</v>
      </c>
      <c r="E3257" t="s">
        <v>13288</v>
      </c>
      <c r="F3257" t="s">
        <v>1255</v>
      </c>
      <c r="G3257" t="s">
        <v>1255</v>
      </c>
      <c r="H3257" t="s">
        <v>13232</v>
      </c>
      <c r="I3257" t="s">
        <v>1255</v>
      </c>
      <c r="J3257" t="s">
        <v>1255</v>
      </c>
      <c r="K3257" t="s">
        <v>1255</v>
      </c>
      <c r="L3257" t="s">
        <v>1255</v>
      </c>
      <c r="M3257" t="s">
        <v>1255</v>
      </c>
      <c r="N3257" t="s">
        <v>1255</v>
      </c>
      <c r="O3257" t="s">
        <v>1255</v>
      </c>
      <c r="P3257" t="s">
        <v>1255</v>
      </c>
    </row>
    <row r="3258" spans="1:16">
      <c r="A3258" t="s">
        <v>1255</v>
      </c>
      <c r="B3258" t="s">
        <v>1255</v>
      </c>
      <c r="C3258" t="s">
        <v>14469</v>
      </c>
      <c r="D3258" t="s">
        <v>14472</v>
      </c>
      <c r="E3258" t="s">
        <v>9797</v>
      </c>
      <c r="F3258" t="s">
        <v>1255</v>
      </c>
      <c r="G3258" t="s">
        <v>1255</v>
      </c>
      <c r="H3258" t="s">
        <v>13232</v>
      </c>
      <c r="I3258" t="s">
        <v>1255</v>
      </c>
      <c r="J3258" t="s">
        <v>1255</v>
      </c>
      <c r="K3258" t="s">
        <v>1255</v>
      </c>
      <c r="L3258" t="s">
        <v>1255</v>
      </c>
      <c r="M3258" t="s">
        <v>1255</v>
      </c>
      <c r="N3258" t="s">
        <v>1255</v>
      </c>
      <c r="O3258" t="s">
        <v>1255</v>
      </c>
      <c r="P3258" t="s">
        <v>1255</v>
      </c>
    </row>
    <row r="3259" spans="1:16">
      <c r="A3259" t="s">
        <v>1255</v>
      </c>
      <c r="B3259" t="s">
        <v>1255</v>
      </c>
      <c r="C3259" t="s">
        <v>14469</v>
      </c>
      <c r="D3259" t="s">
        <v>14473</v>
      </c>
      <c r="E3259" t="s">
        <v>9680</v>
      </c>
      <c r="F3259" t="s">
        <v>1255</v>
      </c>
      <c r="G3259" t="s">
        <v>1255</v>
      </c>
      <c r="H3259" t="s">
        <v>13232</v>
      </c>
      <c r="I3259" t="s">
        <v>1255</v>
      </c>
      <c r="J3259" t="s">
        <v>1255</v>
      </c>
      <c r="K3259" t="s">
        <v>1255</v>
      </c>
      <c r="L3259" t="s">
        <v>1255</v>
      </c>
      <c r="M3259" t="s">
        <v>1255</v>
      </c>
      <c r="N3259" t="s">
        <v>1255</v>
      </c>
      <c r="O3259" t="s">
        <v>1255</v>
      </c>
      <c r="P3259" t="s">
        <v>1255</v>
      </c>
    </row>
    <row r="3260" spans="1:16">
      <c r="A3260" t="s">
        <v>1255</v>
      </c>
      <c r="B3260" t="s">
        <v>5103</v>
      </c>
      <c r="C3260" t="s">
        <v>14469</v>
      </c>
      <c r="D3260" t="s">
        <v>14474</v>
      </c>
      <c r="E3260" t="s">
        <v>14390</v>
      </c>
      <c r="F3260" t="s">
        <v>9646</v>
      </c>
      <c r="G3260" t="s">
        <v>1255</v>
      </c>
      <c r="H3260" t="s">
        <v>13232</v>
      </c>
      <c r="I3260" t="s">
        <v>1255</v>
      </c>
      <c r="J3260" t="s">
        <v>1255</v>
      </c>
      <c r="K3260" t="s">
        <v>1255</v>
      </c>
      <c r="L3260" t="s">
        <v>1255</v>
      </c>
      <c r="M3260" t="s">
        <v>1255</v>
      </c>
      <c r="N3260" t="s">
        <v>1255</v>
      </c>
      <c r="O3260" t="s">
        <v>1255</v>
      </c>
      <c r="P3260" t="s">
        <v>1255</v>
      </c>
    </row>
    <row r="3261" spans="1:16">
      <c r="A3261" t="s">
        <v>1255</v>
      </c>
      <c r="B3261" t="s">
        <v>8874</v>
      </c>
      <c r="C3261" t="s">
        <v>14469</v>
      </c>
      <c r="D3261" t="s">
        <v>14475</v>
      </c>
      <c r="E3261" t="s">
        <v>14476</v>
      </c>
      <c r="F3261" t="s">
        <v>9646</v>
      </c>
      <c r="G3261" t="s">
        <v>1255</v>
      </c>
      <c r="H3261" t="s">
        <v>13232</v>
      </c>
      <c r="I3261" t="s">
        <v>1255</v>
      </c>
      <c r="J3261" t="s">
        <v>1255</v>
      </c>
      <c r="K3261" t="s">
        <v>1255</v>
      </c>
      <c r="L3261" t="s">
        <v>1255</v>
      </c>
      <c r="M3261" t="s">
        <v>1255</v>
      </c>
      <c r="N3261" t="s">
        <v>1255</v>
      </c>
      <c r="O3261" t="s">
        <v>1255</v>
      </c>
      <c r="P3261" t="s">
        <v>1255</v>
      </c>
    </row>
    <row r="3262" spans="1:16">
      <c r="A3262" t="s">
        <v>1255</v>
      </c>
      <c r="B3262" t="s">
        <v>8766</v>
      </c>
      <c r="C3262" t="s">
        <v>14477</v>
      </c>
      <c r="D3262" t="s">
        <v>14478</v>
      </c>
      <c r="E3262" t="s">
        <v>10003</v>
      </c>
      <c r="F3262" t="s">
        <v>1255</v>
      </c>
      <c r="G3262" t="s">
        <v>1255</v>
      </c>
      <c r="H3262" t="s">
        <v>13232</v>
      </c>
      <c r="I3262" t="s">
        <v>1255</v>
      </c>
      <c r="J3262" t="s">
        <v>1255</v>
      </c>
      <c r="K3262" t="s">
        <v>1255</v>
      </c>
      <c r="L3262" t="s">
        <v>1255</v>
      </c>
      <c r="M3262" t="s">
        <v>1255</v>
      </c>
      <c r="N3262" t="s">
        <v>1255</v>
      </c>
      <c r="O3262" t="s">
        <v>1255</v>
      </c>
      <c r="P3262" t="s">
        <v>1255</v>
      </c>
    </row>
    <row r="3263" spans="1:16">
      <c r="A3263" t="s">
        <v>1255</v>
      </c>
      <c r="B3263" t="s">
        <v>1255</v>
      </c>
      <c r="C3263" t="s">
        <v>14477</v>
      </c>
      <c r="D3263" t="s">
        <v>14479</v>
      </c>
      <c r="E3263" t="s">
        <v>10003</v>
      </c>
      <c r="F3263" t="s">
        <v>9646</v>
      </c>
      <c r="G3263" t="s">
        <v>1255</v>
      </c>
      <c r="H3263" t="s">
        <v>13232</v>
      </c>
      <c r="I3263" t="s">
        <v>1255</v>
      </c>
      <c r="J3263" t="s">
        <v>1255</v>
      </c>
      <c r="K3263" t="s">
        <v>1255</v>
      </c>
      <c r="L3263" t="s">
        <v>1255</v>
      </c>
      <c r="M3263" t="s">
        <v>1255</v>
      </c>
      <c r="N3263" t="s">
        <v>1255</v>
      </c>
      <c r="O3263" t="s">
        <v>1255</v>
      </c>
      <c r="P3263" t="s">
        <v>1255</v>
      </c>
    </row>
    <row r="3264" spans="1:16">
      <c r="A3264" t="s">
        <v>1255</v>
      </c>
      <c r="B3264" t="s">
        <v>1255</v>
      </c>
      <c r="C3264" t="s">
        <v>14477</v>
      </c>
      <c r="D3264" t="s">
        <v>14480</v>
      </c>
      <c r="E3264" t="s">
        <v>11910</v>
      </c>
      <c r="F3264" t="s">
        <v>9646</v>
      </c>
      <c r="G3264" t="s">
        <v>1255</v>
      </c>
      <c r="H3264" t="s">
        <v>13232</v>
      </c>
      <c r="I3264" t="s">
        <v>1255</v>
      </c>
      <c r="J3264" t="s">
        <v>1255</v>
      </c>
      <c r="K3264" t="s">
        <v>1255</v>
      </c>
      <c r="L3264" t="s">
        <v>1255</v>
      </c>
      <c r="M3264" t="s">
        <v>1255</v>
      </c>
      <c r="N3264" t="s">
        <v>1255</v>
      </c>
      <c r="O3264" t="s">
        <v>1255</v>
      </c>
      <c r="P3264" t="s">
        <v>1255</v>
      </c>
    </row>
    <row r="3265" spans="1:16">
      <c r="A3265" t="s">
        <v>1255</v>
      </c>
      <c r="B3265" t="s">
        <v>1255</v>
      </c>
      <c r="C3265" t="s">
        <v>14477</v>
      </c>
      <c r="D3265" t="s">
        <v>14481</v>
      </c>
      <c r="E3265" t="s">
        <v>9797</v>
      </c>
      <c r="F3265" t="s">
        <v>9646</v>
      </c>
      <c r="G3265" t="s">
        <v>1255</v>
      </c>
      <c r="H3265" t="s">
        <v>13232</v>
      </c>
      <c r="I3265" t="s">
        <v>1255</v>
      </c>
      <c r="J3265" t="s">
        <v>1255</v>
      </c>
      <c r="K3265" t="s">
        <v>1255</v>
      </c>
      <c r="L3265" t="s">
        <v>1255</v>
      </c>
      <c r="M3265" t="s">
        <v>1255</v>
      </c>
      <c r="N3265" t="s">
        <v>1255</v>
      </c>
      <c r="O3265" t="s">
        <v>1255</v>
      </c>
      <c r="P3265" t="s">
        <v>1255</v>
      </c>
    </row>
    <row r="3266" spans="1:16">
      <c r="A3266" t="s">
        <v>1255</v>
      </c>
      <c r="B3266" t="s">
        <v>1255</v>
      </c>
      <c r="C3266" t="s">
        <v>14477</v>
      </c>
      <c r="D3266" t="s">
        <v>14482</v>
      </c>
      <c r="E3266" t="s">
        <v>9680</v>
      </c>
      <c r="F3266" t="s">
        <v>9646</v>
      </c>
      <c r="G3266" t="s">
        <v>1255</v>
      </c>
      <c r="H3266" t="s">
        <v>13232</v>
      </c>
      <c r="I3266" t="s">
        <v>1255</v>
      </c>
      <c r="J3266" t="s">
        <v>1255</v>
      </c>
      <c r="K3266" t="s">
        <v>1255</v>
      </c>
      <c r="L3266" t="s">
        <v>1255</v>
      </c>
      <c r="M3266" t="s">
        <v>1255</v>
      </c>
      <c r="N3266" t="s">
        <v>1255</v>
      </c>
      <c r="O3266" t="s">
        <v>1255</v>
      </c>
      <c r="P3266" t="s">
        <v>1255</v>
      </c>
    </row>
    <row r="3267" spans="1:16">
      <c r="A3267" t="s">
        <v>14483</v>
      </c>
      <c r="B3267" t="s">
        <v>1255</v>
      </c>
      <c r="C3267" t="s">
        <v>14477</v>
      </c>
      <c r="D3267" t="s">
        <v>14483</v>
      </c>
      <c r="E3267" t="s">
        <v>9813</v>
      </c>
      <c r="F3267" t="s">
        <v>9646</v>
      </c>
      <c r="G3267" t="s">
        <v>1255</v>
      </c>
      <c r="H3267" t="s">
        <v>13232</v>
      </c>
      <c r="I3267" t="s">
        <v>1255</v>
      </c>
      <c r="J3267" t="s">
        <v>1255</v>
      </c>
      <c r="K3267" t="s">
        <v>1255</v>
      </c>
      <c r="L3267" t="s">
        <v>1255</v>
      </c>
      <c r="M3267" t="s">
        <v>1255</v>
      </c>
      <c r="N3267" t="s">
        <v>1255</v>
      </c>
      <c r="O3267" t="s">
        <v>1255</v>
      </c>
      <c r="P3267" t="s">
        <v>1255</v>
      </c>
    </row>
    <row r="3268" spans="1:16">
      <c r="A3268" t="s">
        <v>1255</v>
      </c>
      <c r="B3268" t="s">
        <v>1255</v>
      </c>
      <c r="C3268" t="s">
        <v>14477</v>
      </c>
      <c r="D3268" t="s">
        <v>14484</v>
      </c>
      <c r="E3268" t="s">
        <v>9797</v>
      </c>
      <c r="F3268" t="s">
        <v>9646</v>
      </c>
      <c r="G3268" t="s">
        <v>1255</v>
      </c>
      <c r="H3268" t="s">
        <v>13232</v>
      </c>
      <c r="I3268" t="s">
        <v>1255</v>
      </c>
      <c r="J3268" t="s">
        <v>1255</v>
      </c>
      <c r="K3268" t="s">
        <v>1255</v>
      </c>
      <c r="L3268" t="s">
        <v>1255</v>
      </c>
      <c r="M3268" t="s">
        <v>1255</v>
      </c>
      <c r="N3268" t="s">
        <v>1255</v>
      </c>
      <c r="O3268" t="s">
        <v>1255</v>
      </c>
      <c r="P3268" t="s">
        <v>1255</v>
      </c>
    </row>
    <row r="3269" spans="1:16">
      <c r="A3269" t="s">
        <v>1255</v>
      </c>
      <c r="B3269" t="s">
        <v>1255</v>
      </c>
      <c r="C3269" t="s">
        <v>14477</v>
      </c>
      <c r="D3269" t="s">
        <v>14485</v>
      </c>
      <c r="E3269" t="s">
        <v>10608</v>
      </c>
      <c r="F3269" t="s">
        <v>9646</v>
      </c>
      <c r="G3269" t="s">
        <v>1255</v>
      </c>
      <c r="H3269" t="s">
        <v>13232</v>
      </c>
      <c r="I3269" t="s">
        <v>1255</v>
      </c>
      <c r="J3269" t="s">
        <v>1255</v>
      </c>
      <c r="K3269" t="s">
        <v>1255</v>
      </c>
      <c r="L3269" t="s">
        <v>1255</v>
      </c>
      <c r="M3269" t="s">
        <v>1255</v>
      </c>
      <c r="N3269" t="s">
        <v>1255</v>
      </c>
      <c r="O3269" t="s">
        <v>1255</v>
      </c>
      <c r="P3269" t="s">
        <v>1255</v>
      </c>
    </row>
    <row r="3270" spans="1:16">
      <c r="A3270" t="s">
        <v>1255</v>
      </c>
      <c r="B3270" t="s">
        <v>1255</v>
      </c>
      <c r="C3270" t="s">
        <v>14477</v>
      </c>
      <c r="D3270" t="s">
        <v>14486</v>
      </c>
      <c r="E3270" t="s">
        <v>9813</v>
      </c>
      <c r="F3270" t="s">
        <v>9646</v>
      </c>
      <c r="G3270" t="s">
        <v>1255</v>
      </c>
      <c r="H3270" t="s">
        <v>13232</v>
      </c>
      <c r="I3270" t="s">
        <v>1255</v>
      </c>
      <c r="J3270" t="s">
        <v>1255</v>
      </c>
      <c r="K3270" t="s">
        <v>1255</v>
      </c>
      <c r="L3270" t="s">
        <v>1255</v>
      </c>
      <c r="M3270" t="s">
        <v>1255</v>
      </c>
      <c r="N3270" t="s">
        <v>1255</v>
      </c>
      <c r="O3270" t="s">
        <v>1255</v>
      </c>
      <c r="P3270" t="s">
        <v>1255</v>
      </c>
    </row>
    <row r="3271" spans="1:16">
      <c r="A3271" t="s">
        <v>1255</v>
      </c>
      <c r="B3271" t="s">
        <v>1255</v>
      </c>
      <c r="C3271" t="s">
        <v>14477</v>
      </c>
      <c r="D3271" t="s">
        <v>14487</v>
      </c>
      <c r="E3271" t="s">
        <v>14488</v>
      </c>
      <c r="F3271" t="s">
        <v>9646</v>
      </c>
      <c r="G3271" t="s">
        <v>1255</v>
      </c>
      <c r="H3271" t="s">
        <v>13232</v>
      </c>
      <c r="I3271" t="s">
        <v>1255</v>
      </c>
      <c r="J3271" t="s">
        <v>1255</v>
      </c>
      <c r="K3271" t="s">
        <v>1255</v>
      </c>
      <c r="L3271" t="s">
        <v>1255</v>
      </c>
      <c r="M3271" t="s">
        <v>1255</v>
      </c>
      <c r="N3271" t="s">
        <v>1255</v>
      </c>
      <c r="O3271" t="s">
        <v>1255</v>
      </c>
      <c r="P3271" t="s">
        <v>1255</v>
      </c>
    </row>
    <row r="3272" spans="1:16">
      <c r="A3272" t="s">
        <v>1255</v>
      </c>
      <c r="B3272" t="s">
        <v>1255</v>
      </c>
      <c r="C3272" t="s">
        <v>14477</v>
      </c>
      <c r="D3272" t="s">
        <v>14489</v>
      </c>
      <c r="E3272" t="s">
        <v>11910</v>
      </c>
      <c r="F3272" t="s">
        <v>9646</v>
      </c>
      <c r="G3272" t="s">
        <v>1255</v>
      </c>
      <c r="H3272" t="s">
        <v>13232</v>
      </c>
      <c r="I3272" t="s">
        <v>1255</v>
      </c>
      <c r="J3272" t="s">
        <v>1255</v>
      </c>
      <c r="K3272" t="s">
        <v>1255</v>
      </c>
      <c r="L3272" t="s">
        <v>1255</v>
      </c>
      <c r="M3272" t="s">
        <v>1255</v>
      </c>
      <c r="N3272" t="s">
        <v>1255</v>
      </c>
      <c r="O3272" t="s">
        <v>1255</v>
      </c>
      <c r="P3272" t="s">
        <v>1255</v>
      </c>
    </row>
    <row r="3273" spans="1:16">
      <c r="A3273" t="s">
        <v>1255</v>
      </c>
      <c r="B3273" t="s">
        <v>1255</v>
      </c>
      <c r="C3273" t="s">
        <v>14477</v>
      </c>
      <c r="D3273" t="s">
        <v>14490</v>
      </c>
      <c r="E3273" t="s">
        <v>10608</v>
      </c>
      <c r="F3273" t="s">
        <v>9646</v>
      </c>
      <c r="G3273" t="s">
        <v>1255</v>
      </c>
      <c r="H3273" t="s">
        <v>13232</v>
      </c>
      <c r="I3273" t="s">
        <v>1255</v>
      </c>
      <c r="J3273" t="s">
        <v>1255</v>
      </c>
      <c r="K3273" t="s">
        <v>1255</v>
      </c>
      <c r="L3273" t="s">
        <v>1255</v>
      </c>
      <c r="M3273" t="s">
        <v>1255</v>
      </c>
      <c r="N3273" t="s">
        <v>1255</v>
      </c>
      <c r="O3273" t="s">
        <v>1255</v>
      </c>
      <c r="P3273" t="s">
        <v>1255</v>
      </c>
    </row>
    <row r="3274" spans="1:16">
      <c r="A3274" t="s">
        <v>1255</v>
      </c>
      <c r="B3274" t="s">
        <v>1255</v>
      </c>
      <c r="C3274" t="s">
        <v>14477</v>
      </c>
      <c r="D3274" t="s">
        <v>14491</v>
      </c>
      <c r="E3274" t="s">
        <v>11910</v>
      </c>
      <c r="F3274" t="s">
        <v>9646</v>
      </c>
      <c r="G3274" t="s">
        <v>1255</v>
      </c>
      <c r="H3274" t="s">
        <v>13232</v>
      </c>
      <c r="I3274" t="s">
        <v>1255</v>
      </c>
      <c r="J3274" t="s">
        <v>1255</v>
      </c>
      <c r="K3274" t="s">
        <v>1255</v>
      </c>
      <c r="L3274" t="s">
        <v>1255</v>
      </c>
      <c r="M3274" t="s">
        <v>1255</v>
      </c>
      <c r="N3274" t="s">
        <v>1255</v>
      </c>
      <c r="O3274" t="s">
        <v>1255</v>
      </c>
      <c r="P3274" t="s">
        <v>1255</v>
      </c>
    </row>
    <row r="3275" spans="1:16">
      <c r="A3275" t="s">
        <v>1255</v>
      </c>
      <c r="B3275" t="s">
        <v>1255</v>
      </c>
      <c r="C3275" t="s">
        <v>14477</v>
      </c>
      <c r="D3275" t="s">
        <v>14492</v>
      </c>
      <c r="E3275" t="s">
        <v>12494</v>
      </c>
      <c r="F3275" t="s">
        <v>9646</v>
      </c>
      <c r="G3275" t="s">
        <v>1255</v>
      </c>
      <c r="H3275" t="s">
        <v>13232</v>
      </c>
      <c r="I3275" t="s">
        <v>1255</v>
      </c>
      <c r="J3275" t="s">
        <v>1255</v>
      </c>
      <c r="K3275" t="s">
        <v>1255</v>
      </c>
      <c r="L3275" t="s">
        <v>1255</v>
      </c>
      <c r="M3275" t="s">
        <v>1255</v>
      </c>
      <c r="N3275" t="s">
        <v>1255</v>
      </c>
      <c r="O3275" t="s">
        <v>1255</v>
      </c>
      <c r="P3275" t="s">
        <v>1255</v>
      </c>
    </row>
    <row r="3276" spans="1:16">
      <c r="A3276" t="s">
        <v>1255</v>
      </c>
      <c r="B3276" t="s">
        <v>1255</v>
      </c>
      <c r="C3276" t="s">
        <v>14477</v>
      </c>
      <c r="D3276" t="s">
        <v>14493</v>
      </c>
      <c r="E3276" t="s">
        <v>9680</v>
      </c>
      <c r="F3276" t="s">
        <v>9646</v>
      </c>
      <c r="G3276" t="s">
        <v>1255</v>
      </c>
      <c r="H3276" t="s">
        <v>13232</v>
      </c>
      <c r="I3276" t="s">
        <v>1255</v>
      </c>
      <c r="J3276" t="s">
        <v>1255</v>
      </c>
      <c r="K3276" t="s">
        <v>1255</v>
      </c>
      <c r="L3276" t="s">
        <v>1255</v>
      </c>
      <c r="M3276" t="s">
        <v>1255</v>
      </c>
      <c r="N3276" t="s">
        <v>1255</v>
      </c>
      <c r="O3276" t="s">
        <v>1255</v>
      </c>
      <c r="P3276" t="s">
        <v>1255</v>
      </c>
    </row>
    <row r="3277" spans="1:16">
      <c r="A3277" t="s">
        <v>1255</v>
      </c>
      <c r="B3277" t="s">
        <v>1255</v>
      </c>
      <c r="C3277" t="s">
        <v>14477</v>
      </c>
      <c r="D3277" t="s">
        <v>14494</v>
      </c>
      <c r="E3277" t="s">
        <v>9680</v>
      </c>
      <c r="F3277" t="s">
        <v>9646</v>
      </c>
      <c r="G3277" t="s">
        <v>1255</v>
      </c>
      <c r="H3277" t="s">
        <v>13232</v>
      </c>
      <c r="I3277" t="s">
        <v>1255</v>
      </c>
      <c r="J3277" t="s">
        <v>1255</v>
      </c>
      <c r="K3277" t="s">
        <v>1255</v>
      </c>
      <c r="L3277" t="s">
        <v>1255</v>
      </c>
      <c r="M3277" t="s">
        <v>1255</v>
      </c>
      <c r="N3277" t="s">
        <v>1255</v>
      </c>
      <c r="O3277" t="s">
        <v>1255</v>
      </c>
      <c r="P3277" t="s">
        <v>1255</v>
      </c>
    </row>
    <row r="3278" spans="1:16">
      <c r="A3278" t="s">
        <v>1255</v>
      </c>
      <c r="B3278" t="s">
        <v>1255</v>
      </c>
      <c r="C3278" t="s">
        <v>14477</v>
      </c>
      <c r="D3278" t="s">
        <v>14495</v>
      </c>
      <c r="E3278" t="s">
        <v>13032</v>
      </c>
      <c r="F3278" t="s">
        <v>9646</v>
      </c>
      <c r="G3278" t="s">
        <v>1255</v>
      </c>
      <c r="H3278" t="s">
        <v>13232</v>
      </c>
      <c r="I3278" t="s">
        <v>1255</v>
      </c>
      <c r="J3278" t="s">
        <v>1255</v>
      </c>
      <c r="K3278" t="s">
        <v>1255</v>
      </c>
      <c r="L3278" t="s">
        <v>1255</v>
      </c>
      <c r="M3278" t="s">
        <v>1255</v>
      </c>
      <c r="N3278" t="s">
        <v>1255</v>
      </c>
      <c r="O3278" t="s">
        <v>1255</v>
      </c>
      <c r="P3278" t="s">
        <v>1255</v>
      </c>
    </row>
    <row r="3279" spans="1:16">
      <c r="A3279" t="s">
        <v>1255</v>
      </c>
      <c r="B3279" t="s">
        <v>1255</v>
      </c>
      <c r="C3279" t="s">
        <v>14496</v>
      </c>
      <c r="D3279" t="s">
        <v>14497</v>
      </c>
      <c r="E3279" t="s">
        <v>9646</v>
      </c>
      <c r="F3279" t="s">
        <v>14498</v>
      </c>
      <c r="G3279" t="s">
        <v>1255</v>
      </c>
      <c r="H3279" t="s">
        <v>13538</v>
      </c>
      <c r="I3279" t="s">
        <v>1255</v>
      </c>
      <c r="J3279" t="s">
        <v>1255</v>
      </c>
      <c r="K3279" t="s">
        <v>1255</v>
      </c>
      <c r="L3279" t="s">
        <v>1255</v>
      </c>
      <c r="M3279" t="s">
        <v>1255</v>
      </c>
      <c r="N3279" t="s">
        <v>1255</v>
      </c>
      <c r="O3279" t="s">
        <v>1255</v>
      </c>
      <c r="P3279" t="s">
        <v>1255</v>
      </c>
    </row>
    <row r="3280" spans="1:16">
      <c r="A3280" t="s">
        <v>1255</v>
      </c>
      <c r="B3280" t="s">
        <v>1255</v>
      </c>
      <c r="C3280" t="s">
        <v>14496</v>
      </c>
      <c r="D3280" t="s">
        <v>14497</v>
      </c>
      <c r="E3280" t="s">
        <v>9646</v>
      </c>
      <c r="F3280" t="s">
        <v>14499</v>
      </c>
      <c r="G3280" t="s">
        <v>1255</v>
      </c>
      <c r="H3280" t="s">
        <v>13538</v>
      </c>
      <c r="I3280" t="s">
        <v>1255</v>
      </c>
      <c r="J3280" t="s">
        <v>1255</v>
      </c>
      <c r="K3280" t="s">
        <v>1255</v>
      </c>
      <c r="L3280" t="s">
        <v>1255</v>
      </c>
      <c r="M3280" t="s">
        <v>1255</v>
      </c>
      <c r="N3280" t="s">
        <v>1255</v>
      </c>
      <c r="O3280" t="s">
        <v>1255</v>
      </c>
      <c r="P3280" t="s">
        <v>1255</v>
      </c>
    </row>
    <row r="3281" spans="1:16">
      <c r="A3281" t="s">
        <v>1255</v>
      </c>
      <c r="B3281" t="s">
        <v>1255</v>
      </c>
      <c r="C3281" t="s">
        <v>14496</v>
      </c>
      <c r="D3281" t="s">
        <v>14500</v>
      </c>
      <c r="E3281" t="s">
        <v>9646</v>
      </c>
      <c r="F3281" t="s">
        <v>14501</v>
      </c>
      <c r="G3281" t="s">
        <v>1255</v>
      </c>
      <c r="H3281" t="s">
        <v>13538</v>
      </c>
      <c r="I3281" t="s">
        <v>1255</v>
      </c>
      <c r="J3281" t="s">
        <v>1255</v>
      </c>
      <c r="K3281" t="s">
        <v>1255</v>
      </c>
      <c r="L3281" t="s">
        <v>1255</v>
      </c>
      <c r="M3281" t="s">
        <v>1255</v>
      </c>
      <c r="N3281" t="s">
        <v>1255</v>
      </c>
      <c r="O3281" t="s">
        <v>1255</v>
      </c>
      <c r="P3281" t="s">
        <v>1255</v>
      </c>
    </row>
    <row r="3282" spans="1:16">
      <c r="A3282" t="s">
        <v>1255</v>
      </c>
      <c r="B3282" t="s">
        <v>1255</v>
      </c>
      <c r="C3282" t="s">
        <v>14496</v>
      </c>
      <c r="D3282" t="s">
        <v>14500</v>
      </c>
      <c r="E3282" t="s">
        <v>9646</v>
      </c>
      <c r="F3282" t="s">
        <v>14499</v>
      </c>
      <c r="G3282" t="s">
        <v>1255</v>
      </c>
      <c r="H3282" t="s">
        <v>13538</v>
      </c>
      <c r="I3282" t="s">
        <v>1255</v>
      </c>
      <c r="J3282" t="s">
        <v>1255</v>
      </c>
      <c r="K3282" t="s">
        <v>1255</v>
      </c>
      <c r="L3282" t="s">
        <v>1255</v>
      </c>
      <c r="M3282" t="s">
        <v>1255</v>
      </c>
      <c r="N3282" t="s">
        <v>1255</v>
      </c>
      <c r="O3282" t="s">
        <v>1255</v>
      </c>
      <c r="P3282" t="s">
        <v>1255</v>
      </c>
    </row>
    <row r="3283" spans="1:16">
      <c r="A3283" t="s">
        <v>1255</v>
      </c>
      <c r="B3283" t="s">
        <v>1255</v>
      </c>
      <c r="C3283" t="s">
        <v>14496</v>
      </c>
      <c r="D3283" t="s">
        <v>14502</v>
      </c>
      <c r="E3283" t="s">
        <v>14503</v>
      </c>
      <c r="F3283" t="s">
        <v>9646</v>
      </c>
      <c r="G3283" t="s">
        <v>1255</v>
      </c>
      <c r="H3283" t="s">
        <v>13232</v>
      </c>
      <c r="I3283" t="s">
        <v>1255</v>
      </c>
      <c r="J3283" t="s">
        <v>1255</v>
      </c>
      <c r="K3283" t="s">
        <v>1255</v>
      </c>
      <c r="L3283" t="s">
        <v>1255</v>
      </c>
      <c r="M3283" t="s">
        <v>1255</v>
      </c>
      <c r="N3283" t="s">
        <v>1255</v>
      </c>
      <c r="O3283" t="s">
        <v>1255</v>
      </c>
      <c r="P3283" t="s">
        <v>1255</v>
      </c>
    </row>
    <row r="3284" spans="1:16">
      <c r="A3284" t="s">
        <v>1255</v>
      </c>
      <c r="B3284" t="s">
        <v>1255</v>
      </c>
      <c r="C3284" t="s">
        <v>14496</v>
      </c>
      <c r="D3284" t="s">
        <v>14504</v>
      </c>
      <c r="E3284" t="s">
        <v>14505</v>
      </c>
      <c r="F3284" t="s">
        <v>9646</v>
      </c>
      <c r="G3284" t="s">
        <v>1255</v>
      </c>
      <c r="H3284" t="s">
        <v>13232</v>
      </c>
      <c r="I3284" t="s">
        <v>1255</v>
      </c>
      <c r="J3284" t="s">
        <v>1255</v>
      </c>
      <c r="K3284" t="s">
        <v>1255</v>
      </c>
      <c r="L3284" t="s">
        <v>1255</v>
      </c>
      <c r="M3284" t="s">
        <v>1255</v>
      </c>
      <c r="N3284" t="s">
        <v>1255</v>
      </c>
      <c r="O3284" t="s">
        <v>1255</v>
      </c>
      <c r="P3284" t="s">
        <v>1255</v>
      </c>
    </row>
    <row r="3285" spans="1:16">
      <c r="A3285" t="s">
        <v>1255</v>
      </c>
      <c r="B3285" t="s">
        <v>1255</v>
      </c>
      <c r="C3285" t="s">
        <v>14496</v>
      </c>
      <c r="D3285" t="s">
        <v>14506</v>
      </c>
      <c r="E3285" t="s">
        <v>14507</v>
      </c>
      <c r="F3285" t="s">
        <v>9646</v>
      </c>
      <c r="G3285" t="s">
        <v>1255</v>
      </c>
      <c r="H3285" t="s">
        <v>13232</v>
      </c>
      <c r="I3285" t="s">
        <v>1255</v>
      </c>
      <c r="J3285" t="s">
        <v>1255</v>
      </c>
      <c r="K3285" t="s">
        <v>1255</v>
      </c>
      <c r="L3285" t="s">
        <v>1255</v>
      </c>
      <c r="M3285" t="s">
        <v>1255</v>
      </c>
      <c r="N3285" t="s">
        <v>1255</v>
      </c>
      <c r="O3285" t="s">
        <v>1255</v>
      </c>
      <c r="P3285" t="s">
        <v>1255</v>
      </c>
    </row>
    <row r="3286" spans="1:16">
      <c r="A3286" t="s">
        <v>1255</v>
      </c>
      <c r="B3286" t="s">
        <v>1255</v>
      </c>
      <c r="C3286" t="s">
        <v>14496</v>
      </c>
      <c r="D3286" t="s">
        <v>14508</v>
      </c>
      <c r="E3286" t="s">
        <v>9730</v>
      </c>
      <c r="F3286" t="s">
        <v>9646</v>
      </c>
      <c r="G3286" t="s">
        <v>1255</v>
      </c>
      <c r="H3286" t="s">
        <v>13232</v>
      </c>
      <c r="I3286" t="s">
        <v>1255</v>
      </c>
      <c r="J3286" t="s">
        <v>1255</v>
      </c>
      <c r="K3286" t="s">
        <v>1255</v>
      </c>
      <c r="L3286" t="s">
        <v>1255</v>
      </c>
      <c r="M3286" t="s">
        <v>1255</v>
      </c>
      <c r="N3286" t="s">
        <v>1255</v>
      </c>
      <c r="O3286" t="s">
        <v>1255</v>
      </c>
      <c r="P3286" t="s">
        <v>1255</v>
      </c>
    </row>
    <row r="3287" spans="1:16">
      <c r="A3287" t="s">
        <v>1255</v>
      </c>
      <c r="B3287" t="s">
        <v>1255</v>
      </c>
      <c r="C3287" t="s">
        <v>14496</v>
      </c>
      <c r="D3287" t="s">
        <v>14509</v>
      </c>
      <c r="E3287" t="s">
        <v>14390</v>
      </c>
      <c r="F3287" t="s">
        <v>9646</v>
      </c>
      <c r="G3287" t="s">
        <v>1255</v>
      </c>
      <c r="H3287" t="s">
        <v>13232</v>
      </c>
      <c r="I3287" t="s">
        <v>1255</v>
      </c>
      <c r="J3287" t="s">
        <v>1255</v>
      </c>
      <c r="K3287" t="s">
        <v>1255</v>
      </c>
      <c r="L3287" t="s">
        <v>1255</v>
      </c>
      <c r="M3287" t="s">
        <v>1255</v>
      </c>
      <c r="N3287" t="s">
        <v>1255</v>
      </c>
      <c r="O3287" t="s">
        <v>1255</v>
      </c>
      <c r="P3287" t="s">
        <v>1255</v>
      </c>
    </row>
    <row r="3288" spans="1:16">
      <c r="A3288" t="s">
        <v>1255</v>
      </c>
      <c r="B3288" t="s">
        <v>1255</v>
      </c>
      <c r="C3288" t="s">
        <v>14496</v>
      </c>
      <c r="D3288" t="s">
        <v>14510</v>
      </c>
      <c r="E3288" t="s">
        <v>11910</v>
      </c>
      <c r="F3288" t="s">
        <v>9646</v>
      </c>
      <c r="G3288" t="s">
        <v>1255</v>
      </c>
      <c r="H3288" t="s">
        <v>13232</v>
      </c>
      <c r="I3288" t="s">
        <v>1255</v>
      </c>
      <c r="J3288" t="s">
        <v>1255</v>
      </c>
      <c r="K3288" t="s">
        <v>1255</v>
      </c>
      <c r="L3288" t="s">
        <v>1255</v>
      </c>
      <c r="M3288" t="s">
        <v>1255</v>
      </c>
      <c r="N3288" t="s">
        <v>1255</v>
      </c>
      <c r="O3288" t="s">
        <v>1255</v>
      </c>
      <c r="P3288" t="s">
        <v>1255</v>
      </c>
    </row>
    <row r="3289" spans="1:16">
      <c r="A3289" t="s">
        <v>1255</v>
      </c>
      <c r="B3289" t="s">
        <v>1255</v>
      </c>
      <c r="C3289" t="s">
        <v>14496</v>
      </c>
      <c r="D3289" t="s">
        <v>14511</v>
      </c>
      <c r="E3289" t="s">
        <v>11910</v>
      </c>
      <c r="F3289" t="s">
        <v>9646</v>
      </c>
      <c r="G3289" t="s">
        <v>1255</v>
      </c>
      <c r="H3289" t="s">
        <v>13232</v>
      </c>
      <c r="I3289" t="s">
        <v>1255</v>
      </c>
      <c r="J3289" t="s">
        <v>1255</v>
      </c>
      <c r="K3289" t="s">
        <v>1255</v>
      </c>
      <c r="L3289" t="s">
        <v>1255</v>
      </c>
      <c r="M3289" t="s">
        <v>1255</v>
      </c>
      <c r="N3289" t="s">
        <v>1255</v>
      </c>
      <c r="O3289" t="s">
        <v>1255</v>
      </c>
      <c r="P3289" t="s">
        <v>1255</v>
      </c>
    </row>
    <row r="3290" spans="1:16">
      <c r="A3290" t="s">
        <v>1255</v>
      </c>
      <c r="B3290" t="s">
        <v>1255</v>
      </c>
      <c r="C3290" t="s">
        <v>14496</v>
      </c>
      <c r="D3290" t="s">
        <v>14512</v>
      </c>
      <c r="E3290" t="s">
        <v>9740</v>
      </c>
      <c r="F3290" t="s">
        <v>9646</v>
      </c>
      <c r="G3290" t="s">
        <v>1255</v>
      </c>
      <c r="H3290" t="s">
        <v>13232</v>
      </c>
      <c r="I3290" t="s">
        <v>1255</v>
      </c>
      <c r="J3290" t="s">
        <v>1255</v>
      </c>
      <c r="K3290" t="s">
        <v>1255</v>
      </c>
      <c r="L3290" t="s">
        <v>1255</v>
      </c>
      <c r="M3290" t="s">
        <v>1255</v>
      </c>
      <c r="N3290" t="s">
        <v>1255</v>
      </c>
      <c r="O3290" t="s">
        <v>1255</v>
      </c>
      <c r="P3290" t="s">
        <v>1255</v>
      </c>
    </row>
    <row r="3291" spans="1:16">
      <c r="A3291" t="s">
        <v>1255</v>
      </c>
      <c r="B3291" t="s">
        <v>1255</v>
      </c>
      <c r="C3291" t="s">
        <v>14496</v>
      </c>
      <c r="D3291" t="s">
        <v>14513</v>
      </c>
      <c r="E3291" t="s">
        <v>13485</v>
      </c>
      <c r="F3291" t="s">
        <v>9646</v>
      </c>
      <c r="G3291" t="s">
        <v>1255</v>
      </c>
      <c r="H3291" t="s">
        <v>13232</v>
      </c>
      <c r="I3291" t="s">
        <v>1255</v>
      </c>
      <c r="J3291" t="s">
        <v>1255</v>
      </c>
      <c r="K3291" t="s">
        <v>1255</v>
      </c>
      <c r="L3291" t="s">
        <v>1255</v>
      </c>
      <c r="M3291" t="s">
        <v>1255</v>
      </c>
      <c r="N3291" t="s">
        <v>1255</v>
      </c>
      <c r="O3291" t="s">
        <v>1255</v>
      </c>
      <c r="P3291" t="s">
        <v>1255</v>
      </c>
    </row>
    <row r="3292" spans="1:16">
      <c r="A3292" t="s">
        <v>1255</v>
      </c>
      <c r="B3292" t="s">
        <v>1255</v>
      </c>
      <c r="C3292" t="s">
        <v>14496</v>
      </c>
      <c r="D3292" t="s">
        <v>14514</v>
      </c>
      <c r="E3292" t="s">
        <v>12968</v>
      </c>
      <c r="F3292" t="s">
        <v>9646</v>
      </c>
      <c r="G3292" t="s">
        <v>1255</v>
      </c>
      <c r="H3292" t="s">
        <v>13232</v>
      </c>
      <c r="I3292" t="s">
        <v>1255</v>
      </c>
      <c r="J3292" t="s">
        <v>1255</v>
      </c>
      <c r="K3292" t="s">
        <v>1255</v>
      </c>
      <c r="L3292" t="s">
        <v>1255</v>
      </c>
      <c r="M3292" t="s">
        <v>1255</v>
      </c>
      <c r="N3292" t="s">
        <v>1255</v>
      </c>
      <c r="O3292" t="s">
        <v>1255</v>
      </c>
      <c r="P3292" t="s">
        <v>1255</v>
      </c>
    </row>
    <row r="3293" spans="1:16">
      <c r="A3293" t="s">
        <v>1255</v>
      </c>
      <c r="B3293" t="s">
        <v>1255</v>
      </c>
      <c r="C3293" t="s">
        <v>14496</v>
      </c>
      <c r="D3293" t="s">
        <v>14515</v>
      </c>
      <c r="E3293" t="s">
        <v>9645</v>
      </c>
      <c r="F3293" t="s">
        <v>9646</v>
      </c>
      <c r="G3293" t="s">
        <v>1255</v>
      </c>
      <c r="H3293" t="s">
        <v>13232</v>
      </c>
      <c r="I3293" t="s">
        <v>1255</v>
      </c>
      <c r="J3293" t="s">
        <v>1255</v>
      </c>
      <c r="K3293" t="s">
        <v>1255</v>
      </c>
      <c r="L3293" t="s">
        <v>1255</v>
      </c>
      <c r="M3293" t="s">
        <v>1255</v>
      </c>
      <c r="N3293" t="s">
        <v>1255</v>
      </c>
      <c r="O3293" t="s">
        <v>1255</v>
      </c>
      <c r="P3293" t="s">
        <v>1255</v>
      </c>
    </row>
    <row r="3294" spans="1:16">
      <c r="A3294" t="s">
        <v>1255</v>
      </c>
      <c r="B3294" t="s">
        <v>1255</v>
      </c>
      <c r="C3294" t="s">
        <v>1255</v>
      </c>
      <c r="D3294" t="s">
        <v>1255</v>
      </c>
      <c r="E3294" t="s">
        <v>1255</v>
      </c>
      <c r="F3294" t="s">
        <v>1255</v>
      </c>
      <c r="G3294" t="s">
        <v>1255</v>
      </c>
      <c r="H3294" t="s">
        <v>1255</v>
      </c>
      <c r="I3294" t="s">
        <v>1255</v>
      </c>
      <c r="J3294" t="s">
        <v>1255</v>
      </c>
      <c r="K3294" t="s">
        <v>1255</v>
      </c>
      <c r="L3294" t="s">
        <v>1255</v>
      </c>
      <c r="M3294" t="s">
        <v>1255</v>
      </c>
      <c r="N3294" t="s">
        <v>1255</v>
      </c>
      <c r="O3294" t="s">
        <v>1255</v>
      </c>
      <c r="P3294" t="s">
        <v>1255</v>
      </c>
    </row>
    <row r="3295" spans="1:16">
      <c r="A3295" t="s">
        <v>1255</v>
      </c>
      <c r="B3295" t="s">
        <v>1255</v>
      </c>
      <c r="C3295" t="s">
        <v>14516</v>
      </c>
      <c r="D3295" t="s">
        <v>14517</v>
      </c>
      <c r="E3295" t="s">
        <v>9646</v>
      </c>
      <c r="F3295" t="s">
        <v>9782</v>
      </c>
      <c r="G3295" t="s">
        <v>1255</v>
      </c>
      <c r="H3295" t="s">
        <v>13414</v>
      </c>
      <c r="I3295" t="s">
        <v>1255</v>
      </c>
      <c r="J3295" t="s">
        <v>1255</v>
      </c>
      <c r="K3295" t="s">
        <v>1255</v>
      </c>
      <c r="L3295" t="s">
        <v>1255</v>
      </c>
      <c r="M3295" t="s">
        <v>1255</v>
      </c>
      <c r="N3295" t="s">
        <v>1255</v>
      </c>
      <c r="O3295" t="s">
        <v>1255</v>
      </c>
      <c r="P3295" t="s">
        <v>1255</v>
      </c>
    </row>
    <row r="3296" spans="1:16">
      <c r="A3296" t="s">
        <v>1255</v>
      </c>
      <c r="B3296" t="s">
        <v>1255</v>
      </c>
      <c r="C3296" t="s">
        <v>14516</v>
      </c>
      <c r="D3296" t="s">
        <v>14518</v>
      </c>
      <c r="E3296" t="s">
        <v>9646</v>
      </c>
      <c r="F3296" t="s">
        <v>14361</v>
      </c>
      <c r="G3296" t="s">
        <v>1255</v>
      </c>
      <c r="H3296" t="s">
        <v>13414</v>
      </c>
      <c r="I3296" t="s">
        <v>1255</v>
      </c>
      <c r="J3296" t="s">
        <v>1255</v>
      </c>
      <c r="K3296" t="s">
        <v>1255</v>
      </c>
      <c r="L3296" t="s">
        <v>1255</v>
      </c>
      <c r="M3296" t="s">
        <v>1255</v>
      </c>
      <c r="N3296" t="s">
        <v>1255</v>
      </c>
      <c r="O3296" t="s">
        <v>1255</v>
      </c>
      <c r="P3296" t="s">
        <v>1255</v>
      </c>
    </row>
    <row r="3297" spans="1:16">
      <c r="A3297" t="s">
        <v>1255</v>
      </c>
      <c r="B3297" t="s">
        <v>1255</v>
      </c>
      <c r="C3297" t="s">
        <v>14516</v>
      </c>
      <c r="D3297" t="s">
        <v>14519</v>
      </c>
      <c r="E3297" t="s">
        <v>13199</v>
      </c>
      <c r="F3297" t="s">
        <v>1255</v>
      </c>
      <c r="G3297" t="s">
        <v>1255</v>
      </c>
      <c r="H3297" t="s">
        <v>13232</v>
      </c>
      <c r="I3297" t="s">
        <v>1255</v>
      </c>
      <c r="J3297" t="s">
        <v>1255</v>
      </c>
      <c r="K3297" t="s">
        <v>1255</v>
      </c>
      <c r="L3297" t="s">
        <v>1255</v>
      </c>
      <c r="M3297" t="s">
        <v>1255</v>
      </c>
      <c r="N3297" t="s">
        <v>1255</v>
      </c>
      <c r="O3297" t="s">
        <v>1255</v>
      </c>
      <c r="P3297" t="s">
        <v>1255</v>
      </c>
    </row>
    <row r="3298" spans="1:16">
      <c r="A3298" t="s">
        <v>1255</v>
      </c>
      <c r="B3298" t="s">
        <v>1255</v>
      </c>
      <c r="C3298" t="s">
        <v>14516</v>
      </c>
      <c r="D3298" t="s">
        <v>14520</v>
      </c>
      <c r="E3298" t="s">
        <v>14521</v>
      </c>
      <c r="F3298" t="s">
        <v>1255</v>
      </c>
      <c r="G3298" t="s">
        <v>1255</v>
      </c>
      <c r="H3298" t="s">
        <v>13232</v>
      </c>
      <c r="I3298" t="s">
        <v>1255</v>
      </c>
      <c r="J3298" t="s">
        <v>1255</v>
      </c>
      <c r="K3298" t="s">
        <v>1255</v>
      </c>
      <c r="L3298" t="s">
        <v>1255</v>
      </c>
      <c r="M3298" t="s">
        <v>1255</v>
      </c>
      <c r="N3298" t="s">
        <v>1255</v>
      </c>
      <c r="O3298" t="s">
        <v>1255</v>
      </c>
      <c r="P3298" t="s">
        <v>1255</v>
      </c>
    </row>
    <row r="3299" spans="1:16">
      <c r="A3299" t="s">
        <v>1255</v>
      </c>
      <c r="B3299" t="s">
        <v>1255</v>
      </c>
      <c r="C3299" t="s">
        <v>14516</v>
      </c>
      <c r="D3299" t="s">
        <v>14522</v>
      </c>
      <c r="E3299" t="s">
        <v>10003</v>
      </c>
      <c r="F3299" t="s">
        <v>1255</v>
      </c>
      <c r="G3299" t="s">
        <v>1255</v>
      </c>
      <c r="H3299" t="s">
        <v>13232</v>
      </c>
      <c r="I3299" t="s">
        <v>1255</v>
      </c>
      <c r="J3299" t="s">
        <v>1255</v>
      </c>
      <c r="K3299" t="s">
        <v>1255</v>
      </c>
      <c r="L3299" t="s">
        <v>1255</v>
      </c>
      <c r="M3299" t="s">
        <v>1255</v>
      </c>
      <c r="N3299" t="s">
        <v>1255</v>
      </c>
      <c r="O3299" t="s">
        <v>1255</v>
      </c>
      <c r="P3299" t="s">
        <v>1255</v>
      </c>
    </row>
    <row r="3300" spans="1:16">
      <c r="A3300" t="s">
        <v>14478</v>
      </c>
      <c r="B3300" t="s">
        <v>1255</v>
      </c>
      <c r="C3300" t="s">
        <v>14516</v>
      </c>
      <c r="D3300" t="s">
        <v>14523</v>
      </c>
      <c r="E3300" t="s">
        <v>10003</v>
      </c>
      <c r="F3300" t="s">
        <v>1255</v>
      </c>
      <c r="G3300" t="s">
        <v>1255</v>
      </c>
      <c r="H3300" t="s">
        <v>13232</v>
      </c>
      <c r="I3300" t="s">
        <v>1255</v>
      </c>
      <c r="J3300" t="s">
        <v>1255</v>
      </c>
      <c r="K3300" t="s">
        <v>1255</v>
      </c>
      <c r="L3300" t="s">
        <v>1255</v>
      </c>
      <c r="M3300" t="s">
        <v>1255</v>
      </c>
      <c r="N3300" t="s">
        <v>1255</v>
      </c>
      <c r="O3300" t="s">
        <v>1255</v>
      </c>
      <c r="P3300" t="s">
        <v>1255</v>
      </c>
    </row>
    <row r="3301" spans="1:16">
      <c r="A3301" t="s">
        <v>1255</v>
      </c>
      <c r="B3301" t="s">
        <v>1255</v>
      </c>
      <c r="C3301" t="s">
        <v>14516</v>
      </c>
      <c r="D3301" t="s">
        <v>14524</v>
      </c>
      <c r="E3301" t="s">
        <v>12064</v>
      </c>
      <c r="F3301" t="s">
        <v>1255</v>
      </c>
      <c r="G3301" t="s">
        <v>1255</v>
      </c>
      <c r="H3301" t="s">
        <v>13232</v>
      </c>
      <c r="I3301" t="s">
        <v>1255</v>
      </c>
      <c r="J3301" t="s">
        <v>1255</v>
      </c>
      <c r="K3301" t="s">
        <v>1255</v>
      </c>
      <c r="L3301" t="s">
        <v>1255</v>
      </c>
      <c r="M3301" t="s">
        <v>1255</v>
      </c>
      <c r="N3301" t="s">
        <v>1255</v>
      </c>
      <c r="O3301" t="s">
        <v>1255</v>
      </c>
      <c r="P3301" t="s">
        <v>1255</v>
      </c>
    </row>
    <row r="3302" spans="1:16">
      <c r="A3302" t="s">
        <v>1255</v>
      </c>
      <c r="B3302" t="s">
        <v>1255</v>
      </c>
      <c r="C3302" t="s">
        <v>14516</v>
      </c>
      <c r="D3302" t="s">
        <v>14525</v>
      </c>
      <c r="E3302" t="s">
        <v>14526</v>
      </c>
      <c r="F3302" t="s">
        <v>1255</v>
      </c>
      <c r="G3302" t="s">
        <v>1255</v>
      </c>
      <c r="H3302" t="s">
        <v>13232</v>
      </c>
      <c r="I3302" t="s">
        <v>1255</v>
      </c>
      <c r="J3302" t="s">
        <v>1255</v>
      </c>
      <c r="K3302" t="s">
        <v>1255</v>
      </c>
      <c r="L3302" t="s">
        <v>1255</v>
      </c>
      <c r="M3302" t="s">
        <v>1255</v>
      </c>
      <c r="N3302" t="s">
        <v>1255</v>
      </c>
      <c r="O3302" t="s">
        <v>1255</v>
      </c>
      <c r="P3302" t="s">
        <v>1255</v>
      </c>
    </row>
    <row r="3303" spans="1:16">
      <c r="A3303" t="s">
        <v>1255</v>
      </c>
      <c r="B3303" t="s">
        <v>1255</v>
      </c>
      <c r="C3303" t="s">
        <v>14516</v>
      </c>
      <c r="D3303" t="s">
        <v>14527</v>
      </c>
      <c r="E3303" t="s">
        <v>12278</v>
      </c>
      <c r="F3303" t="s">
        <v>1255</v>
      </c>
      <c r="G3303" t="s">
        <v>1255</v>
      </c>
      <c r="H3303" t="s">
        <v>13232</v>
      </c>
      <c r="I3303" t="s">
        <v>1255</v>
      </c>
      <c r="J3303" t="s">
        <v>1255</v>
      </c>
      <c r="K3303" t="s">
        <v>1255</v>
      </c>
      <c r="L3303" t="s">
        <v>1255</v>
      </c>
      <c r="M3303" t="s">
        <v>1255</v>
      </c>
      <c r="N3303" t="s">
        <v>1255</v>
      </c>
      <c r="O3303" t="s">
        <v>1255</v>
      </c>
      <c r="P3303" t="s">
        <v>1255</v>
      </c>
    </row>
    <row r="3304" spans="1:16">
      <c r="A3304" t="s">
        <v>1255</v>
      </c>
      <c r="B3304" t="s">
        <v>1255</v>
      </c>
      <c r="C3304" t="s">
        <v>14516</v>
      </c>
      <c r="D3304" t="s">
        <v>14528</v>
      </c>
      <c r="E3304" t="s">
        <v>9730</v>
      </c>
      <c r="F3304" t="s">
        <v>1255</v>
      </c>
      <c r="G3304" t="s">
        <v>1255</v>
      </c>
      <c r="H3304" t="s">
        <v>13232</v>
      </c>
      <c r="I3304" t="s">
        <v>1255</v>
      </c>
      <c r="J3304" t="s">
        <v>1255</v>
      </c>
      <c r="K3304" t="s">
        <v>1255</v>
      </c>
      <c r="L3304" t="s">
        <v>1255</v>
      </c>
      <c r="M3304" t="s">
        <v>1255</v>
      </c>
      <c r="N3304" t="s">
        <v>1255</v>
      </c>
      <c r="O3304" t="s">
        <v>1255</v>
      </c>
      <c r="P3304" t="s">
        <v>1255</v>
      </c>
    </row>
    <row r="3305" spans="1:16">
      <c r="A3305" t="s">
        <v>14529</v>
      </c>
      <c r="B3305" t="s">
        <v>1255</v>
      </c>
      <c r="C3305" t="s">
        <v>14530</v>
      </c>
      <c r="D3305" t="s">
        <v>14531</v>
      </c>
      <c r="E3305" t="s">
        <v>9646</v>
      </c>
      <c r="F3305" t="s">
        <v>14070</v>
      </c>
      <c r="G3305" t="s">
        <v>1255</v>
      </c>
      <c r="H3305" t="s">
        <v>13540</v>
      </c>
      <c r="I3305" t="s">
        <v>1255</v>
      </c>
      <c r="J3305" t="s">
        <v>1255</v>
      </c>
      <c r="K3305" t="s">
        <v>1255</v>
      </c>
      <c r="L3305" t="s">
        <v>1255</v>
      </c>
      <c r="M3305" t="s">
        <v>1255</v>
      </c>
      <c r="N3305" t="s">
        <v>1255</v>
      </c>
      <c r="O3305" t="s">
        <v>1255</v>
      </c>
      <c r="P3305" t="s">
        <v>1255</v>
      </c>
    </row>
    <row r="3306" spans="1:16">
      <c r="A3306" t="s">
        <v>1255</v>
      </c>
      <c r="B3306" t="s">
        <v>1255</v>
      </c>
      <c r="C3306" t="s">
        <v>14530</v>
      </c>
      <c r="D3306" t="s">
        <v>14532</v>
      </c>
      <c r="E3306" t="s">
        <v>9740</v>
      </c>
      <c r="F3306" t="s">
        <v>1255</v>
      </c>
      <c r="G3306" t="s">
        <v>1255</v>
      </c>
      <c r="H3306" t="s">
        <v>13232</v>
      </c>
      <c r="I3306" t="s">
        <v>1255</v>
      </c>
      <c r="J3306" t="s">
        <v>1255</v>
      </c>
      <c r="K3306" t="s">
        <v>1255</v>
      </c>
      <c r="L3306" t="s">
        <v>1255</v>
      </c>
      <c r="M3306" t="s">
        <v>1255</v>
      </c>
      <c r="N3306" t="s">
        <v>1255</v>
      </c>
      <c r="O3306" t="s">
        <v>1255</v>
      </c>
      <c r="P3306" t="s">
        <v>1255</v>
      </c>
    </row>
    <row r="3307" spans="1:16">
      <c r="A3307" t="s">
        <v>1255</v>
      </c>
      <c r="B3307" t="s">
        <v>1255</v>
      </c>
      <c r="C3307" t="s">
        <v>14530</v>
      </c>
      <c r="D3307" t="s">
        <v>14533</v>
      </c>
      <c r="E3307" t="s">
        <v>9813</v>
      </c>
      <c r="F3307" t="s">
        <v>1255</v>
      </c>
      <c r="G3307" t="s">
        <v>1255</v>
      </c>
      <c r="H3307" t="s">
        <v>13232</v>
      </c>
      <c r="I3307" t="s">
        <v>1255</v>
      </c>
      <c r="J3307" t="s">
        <v>1255</v>
      </c>
      <c r="K3307" t="s">
        <v>1255</v>
      </c>
      <c r="L3307" t="s">
        <v>1255</v>
      </c>
      <c r="M3307" t="s">
        <v>1255</v>
      </c>
      <c r="N3307" t="s">
        <v>1255</v>
      </c>
      <c r="O3307" t="s">
        <v>1255</v>
      </c>
      <c r="P3307" t="s">
        <v>1255</v>
      </c>
    </row>
    <row r="3308" spans="1:16">
      <c r="A3308" t="s">
        <v>1255</v>
      </c>
      <c r="B3308" t="s">
        <v>1255</v>
      </c>
      <c r="C3308" t="s">
        <v>14530</v>
      </c>
      <c r="D3308" t="s">
        <v>14534</v>
      </c>
      <c r="E3308" t="s">
        <v>9730</v>
      </c>
      <c r="F3308" t="s">
        <v>1255</v>
      </c>
      <c r="G3308" t="s">
        <v>1255</v>
      </c>
      <c r="H3308" t="s">
        <v>13232</v>
      </c>
      <c r="I3308" t="s">
        <v>1255</v>
      </c>
      <c r="J3308" t="s">
        <v>1255</v>
      </c>
      <c r="K3308" t="s">
        <v>1255</v>
      </c>
      <c r="L3308" t="s">
        <v>1255</v>
      </c>
      <c r="M3308" t="s">
        <v>1255</v>
      </c>
      <c r="N3308" t="s">
        <v>1255</v>
      </c>
      <c r="O3308" t="s">
        <v>1255</v>
      </c>
      <c r="P3308" t="s">
        <v>1255</v>
      </c>
    </row>
    <row r="3309" spans="1:16">
      <c r="A3309" t="s">
        <v>1255</v>
      </c>
      <c r="B3309" t="s">
        <v>1255</v>
      </c>
      <c r="C3309" t="s">
        <v>14530</v>
      </c>
      <c r="D3309" t="s">
        <v>14535</v>
      </c>
      <c r="E3309" t="s">
        <v>9698</v>
      </c>
      <c r="F3309" t="s">
        <v>14536</v>
      </c>
      <c r="G3309" t="s">
        <v>1255</v>
      </c>
      <c r="H3309" t="s">
        <v>13232</v>
      </c>
      <c r="I3309" t="s">
        <v>1255</v>
      </c>
      <c r="J3309" t="s">
        <v>1255</v>
      </c>
      <c r="K3309" t="s">
        <v>1255</v>
      </c>
      <c r="L3309" t="s">
        <v>1255</v>
      </c>
      <c r="M3309" t="s">
        <v>1255</v>
      </c>
      <c r="N3309" t="s">
        <v>1255</v>
      </c>
      <c r="O3309" t="s">
        <v>1255</v>
      </c>
      <c r="P3309" t="s">
        <v>1255</v>
      </c>
    </row>
    <row r="3310" spans="1:16">
      <c r="A3310" t="s">
        <v>1255</v>
      </c>
      <c r="B3310" t="s">
        <v>1255</v>
      </c>
      <c r="C3310" t="s">
        <v>14530</v>
      </c>
      <c r="D3310" t="s">
        <v>14537</v>
      </c>
      <c r="E3310" t="s">
        <v>10003</v>
      </c>
      <c r="F3310" t="s">
        <v>9646</v>
      </c>
      <c r="G3310" t="s">
        <v>1255</v>
      </c>
      <c r="H3310" t="s">
        <v>13232</v>
      </c>
      <c r="I3310" t="s">
        <v>1255</v>
      </c>
      <c r="J3310" t="s">
        <v>1255</v>
      </c>
      <c r="K3310" t="s">
        <v>1255</v>
      </c>
      <c r="L3310" t="s">
        <v>1255</v>
      </c>
      <c r="M3310" t="s">
        <v>1255</v>
      </c>
      <c r="N3310" t="s">
        <v>1255</v>
      </c>
      <c r="O3310" t="s">
        <v>1255</v>
      </c>
      <c r="P3310" t="s">
        <v>1255</v>
      </c>
    </row>
    <row r="3311" spans="1:16">
      <c r="A3311" t="s">
        <v>1255</v>
      </c>
      <c r="B3311" t="s">
        <v>1255</v>
      </c>
      <c r="C3311" t="s">
        <v>14530</v>
      </c>
      <c r="D3311" t="s">
        <v>14538</v>
      </c>
      <c r="E3311" t="s">
        <v>10003</v>
      </c>
      <c r="F3311" t="s">
        <v>9646</v>
      </c>
      <c r="G3311" t="s">
        <v>1255</v>
      </c>
      <c r="H3311" t="s">
        <v>13232</v>
      </c>
      <c r="I3311" t="s">
        <v>1255</v>
      </c>
      <c r="J3311" t="s">
        <v>1255</v>
      </c>
      <c r="K3311" t="s">
        <v>1255</v>
      </c>
      <c r="L3311" t="s">
        <v>1255</v>
      </c>
      <c r="M3311" t="s">
        <v>1255</v>
      </c>
      <c r="N3311" t="s">
        <v>1255</v>
      </c>
      <c r="O3311" t="s">
        <v>1255</v>
      </c>
      <c r="P3311" t="s">
        <v>1255</v>
      </c>
    </row>
    <row r="3312" spans="1:16">
      <c r="A3312" t="s">
        <v>1255</v>
      </c>
      <c r="B3312" t="s">
        <v>1255</v>
      </c>
      <c r="C3312" t="s">
        <v>14530</v>
      </c>
      <c r="D3312" t="s">
        <v>14539</v>
      </c>
      <c r="E3312" t="s">
        <v>9782</v>
      </c>
      <c r="F3312" t="s">
        <v>1255</v>
      </c>
      <c r="G3312" t="s">
        <v>1255</v>
      </c>
      <c r="H3312" t="s">
        <v>13232</v>
      </c>
      <c r="I3312" t="s">
        <v>1255</v>
      </c>
      <c r="J3312" t="s">
        <v>1255</v>
      </c>
      <c r="K3312" t="s">
        <v>1255</v>
      </c>
      <c r="L3312" t="s">
        <v>1255</v>
      </c>
      <c r="M3312" t="s">
        <v>1255</v>
      </c>
      <c r="N3312" t="s">
        <v>1255</v>
      </c>
      <c r="O3312" t="s">
        <v>1255</v>
      </c>
      <c r="P3312" t="s">
        <v>1255</v>
      </c>
    </row>
    <row r="3313" spans="1:16">
      <c r="A3313" t="s">
        <v>1255</v>
      </c>
      <c r="B3313" t="s">
        <v>1255</v>
      </c>
      <c r="C3313" t="s">
        <v>14540</v>
      </c>
      <c r="D3313" t="s">
        <v>14541</v>
      </c>
      <c r="E3313" t="s">
        <v>9646</v>
      </c>
      <c r="F3313" t="s">
        <v>10480</v>
      </c>
      <c r="G3313" t="s">
        <v>1255</v>
      </c>
      <c r="H3313" t="s">
        <v>13414</v>
      </c>
      <c r="I3313" t="s">
        <v>1255</v>
      </c>
      <c r="J3313" t="s">
        <v>1255</v>
      </c>
      <c r="K3313" t="s">
        <v>1255</v>
      </c>
      <c r="L3313" t="s">
        <v>1255</v>
      </c>
      <c r="M3313" t="s">
        <v>1255</v>
      </c>
      <c r="N3313" t="s">
        <v>1255</v>
      </c>
      <c r="O3313" t="s">
        <v>1255</v>
      </c>
      <c r="P3313" t="s">
        <v>1255</v>
      </c>
    </row>
    <row r="3314" spans="1:16">
      <c r="A3314" t="s">
        <v>1255</v>
      </c>
      <c r="B3314" t="s">
        <v>1255</v>
      </c>
      <c r="C3314" t="s">
        <v>14540</v>
      </c>
      <c r="D3314" t="s">
        <v>14542</v>
      </c>
      <c r="E3314" t="s">
        <v>9737</v>
      </c>
      <c r="F3314" t="s">
        <v>9646</v>
      </c>
      <c r="G3314" t="s">
        <v>1255</v>
      </c>
      <c r="H3314" t="s">
        <v>13232</v>
      </c>
      <c r="I3314" t="s">
        <v>1255</v>
      </c>
      <c r="J3314" t="s">
        <v>1255</v>
      </c>
      <c r="K3314" t="s">
        <v>1255</v>
      </c>
      <c r="L3314" t="s">
        <v>1255</v>
      </c>
      <c r="M3314" t="s">
        <v>1255</v>
      </c>
      <c r="N3314" t="s">
        <v>1255</v>
      </c>
      <c r="O3314" t="s">
        <v>1255</v>
      </c>
      <c r="P3314" t="s">
        <v>1255</v>
      </c>
    </row>
    <row r="3315" spans="1:16">
      <c r="A3315" t="s">
        <v>1255</v>
      </c>
      <c r="B3315" t="s">
        <v>1255</v>
      </c>
      <c r="C3315" t="s">
        <v>14540</v>
      </c>
      <c r="D3315" t="s">
        <v>14543</v>
      </c>
      <c r="E3315" t="s">
        <v>9646</v>
      </c>
      <c r="F3315" t="s">
        <v>14544</v>
      </c>
      <c r="G3315" t="s">
        <v>1255</v>
      </c>
      <c r="H3315" t="s">
        <v>13414</v>
      </c>
      <c r="I3315" t="s">
        <v>1255</v>
      </c>
      <c r="J3315" t="s">
        <v>1255</v>
      </c>
      <c r="K3315" t="s">
        <v>1255</v>
      </c>
      <c r="L3315" t="s">
        <v>1255</v>
      </c>
      <c r="M3315" t="s">
        <v>1255</v>
      </c>
      <c r="N3315" t="s">
        <v>1255</v>
      </c>
      <c r="O3315" t="s">
        <v>1255</v>
      </c>
      <c r="P3315" t="s">
        <v>1255</v>
      </c>
    </row>
    <row r="3316" spans="1:16">
      <c r="A3316" t="s">
        <v>1255</v>
      </c>
      <c r="B3316" t="s">
        <v>1255</v>
      </c>
      <c r="C3316" t="s">
        <v>14540</v>
      </c>
      <c r="D3316" t="s">
        <v>14545</v>
      </c>
      <c r="E3316" t="s">
        <v>12782</v>
      </c>
      <c r="F3316" t="s">
        <v>9646</v>
      </c>
      <c r="G3316" t="s">
        <v>1255</v>
      </c>
      <c r="H3316" t="s">
        <v>14546</v>
      </c>
      <c r="I3316" t="s">
        <v>1255</v>
      </c>
      <c r="J3316" t="s">
        <v>1255</v>
      </c>
      <c r="K3316" t="s">
        <v>1255</v>
      </c>
      <c r="L3316" t="s">
        <v>1255</v>
      </c>
      <c r="M3316" t="s">
        <v>1255</v>
      </c>
      <c r="N3316" t="s">
        <v>1255</v>
      </c>
      <c r="O3316" t="s">
        <v>1255</v>
      </c>
      <c r="P3316" t="s">
        <v>1255</v>
      </c>
    </row>
    <row r="3317" spans="1:16">
      <c r="A3317" t="s">
        <v>1255</v>
      </c>
      <c r="B3317" t="s">
        <v>1255</v>
      </c>
      <c r="C3317" t="s">
        <v>14540</v>
      </c>
      <c r="D3317" t="s">
        <v>14547</v>
      </c>
      <c r="E3317" t="s">
        <v>9663</v>
      </c>
      <c r="F3317" t="s">
        <v>9646</v>
      </c>
      <c r="G3317" t="s">
        <v>1255</v>
      </c>
      <c r="H3317" t="s">
        <v>13232</v>
      </c>
      <c r="I3317" t="s">
        <v>1255</v>
      </c>
      <c r="J3317" t="s">
        <v>1255</v>
      </c>
      <c r="K3317" t="s">
        <v>1255</v>
      </c>
      <c r="L3317" t="s">
        <v>1255</v>
      </c>
      <c r="M3317" t="s">
        <v>1255</v>
      </c>
      <c r="N3317" t="s">
        <v>1255</v>
      </c>
      <c r="O3317" t="s">
        <v>1255</v>
      </c>
      <c r="P3317" t="s">
        <v>1255</v>
      </c>
    </row>
    <row r="3318" spans="1:16">
      <c r="A3318" t="s">
        <v>1255</v>
      </c>
      <c r="B3318" t="s">
        <v>1255</v>
      </c>
      <c r="C3318" t="s">
        <v>14548</v>
      </c>
      <c r="D3318" t="s">
        <v>14549</v>
      </c>
      <c r="E3318" t="s">
        <v>9705</v>
      </c>
      <c r="F3318" t="s">
        <v>9646</v>
      </c>
      <c r="G3318" t="s">
        <v>1255</v>
      </c>
      <c r="H3318" t="s">
        <v>13232</v>
      </c>
      <c r="I3318" t="s">
        <v>1255</v>
      </c>
      <c r="J3318" t="s">
        <v>1255</v>
      </c>
      <c r="K3318" t="s">
        <v>1255</v>
      </c>
      <c r="L3318" t="s">
        <v>1255</v>
      </c>
      <c r="M3318" t="s">
        <v>1255</v>
      </c>
      <c r="N3318" t="s">
        <v>1255</v>
      </c>
      <c r="O3318" t="s">
        <v>1255</v>
      </c>
      <c r="P3318" t="s">
        <v>1255</v>
      </c>
    </row>
    <row r="3319" spans="1:16">
      <c r="A3319" t="s">
        <v>1255</v>
      </c>
      <c r="B3319" t="s">
        <v>1255</v>
      </c>
      <c r="C3319" t="s">
        <v>14548</v>
      </c>
      <c r="D3319" t="s">
        <v>14550</v>
      </c>
      <c r="E3319" t="s">
        <v>11910</v>
      </c>
      <c r="F3319" t="s">
        <v>1255</v>
      </c>
      <c r="G3319" t="s">
        <v>1255</v>
      </c>
      <c r="H3319" t="s">
        <v>13232</v>
      </c>
      <c r="I3319" t="s">
        <v>1255</v>
      </c>
      <c r="J3319" t="s">
        <v>1255</v>
      </c>
      <c r="K3319" t="s">
        <v>1255</v>
      </c>
      <c r="L3319" t="s">
        <v>1255</v>
      </c>
      <c r="M3319" t="s">
        <v>1255</v>
      </c>
      <c r="N3319" t="s">
        <v>1255</v>
      </c>
      <c r="O3319" t="s">
        <v>1255</v>
      </c>
      <c r="P3319" t="s">
        <v>1255</v>
      </c>
    </row>
    <row r="3320" spans="1:16">
      <c r="A3320" t="s">
        <v>1255</v>
      </c>
      <c r="B3320" t="s">
        <v>1255</v>
      </c>
      <c r="C3320" t="s">
        <v>14548</v>
      </c>
      <c r="D3320" t="s">
        <v>14551</v>
      </c>
      <c r="E3320" t="s">
        <v>9737</v>
      </c>
      <c r="F3320" t="s">
        <v>1255</v>
      </c>
      <c r="G3320" t="s">
        <v>1255</v>
      </c>
      <c r="H3320" t="s">
        <v>13232</v>
      </c>
      <c r="I3320" t="s">
        <v>1255</v>
      </c>
      <c r="J3320" t="s">
        <v>1255</v>
      </c>
      <c r="K3320" t="s">
        <v>1255</v>
      </c>
      <c r="L3320" t="s">
        <v>1255</v>
      </c>
      <c r="M3320" t="s">
        <v>1255</v>
      </c>
      <c r="N3320" t="s">
        <v>1255</v>
      </c>
      <c r="O3320" t="s">
        <v>1255</v>
      </c>
      <c r="P3320" t="s">
        <v>1255</v>
      </c>
    </row>
    <row r="3321" spans="1:16">
      <c r="A3321" t="s">
        <v>1255</v>
      </c>
      <c r="B3321" t="s">
        <v>1255</v>
      </c>
      <c r="C3321" t="s">
        <v>14552</v>
      </c>
      <c r="D3321" t="s">
        <v>14553</v>
      </c>
      <c r="E3321" t="s">
        <v>9646</v>
      </c>
      <c r="F3321" t="s">
        <v>14554</v>
      </c>
      <c r="G3321" t="s">
        <v>1255</v>
      </c>
      <c r="H3321" t="s">
        <v>13414</v>
      </c>
      <c r="I3321" t="s">
        <v>1255</v>
      </c>
      <c r="J3321" t="s">
        <v>1255</v>
      </c>
      <c r="K3321" t="s">
        <v>1255</v>
      </c>
      <c r="L3321" t="s">
        <v>1255</v>
      </c>
      <c r="M3321" t="s">
        <v>1255</v>
      </c>
      <c r="N3321" t="s">
        <v>1255</v>
      </c>
      <c r="O3321" t="s">
        <v>1255</v>
      </c>
      <c r="P3321" t="s">
        <v>1255</v>
      </c>
    </row>
    <row r="3322" spans="1:16">
      <c r="A3322" t="s">
        <v>1255</v>
      </c>
      <c r="B3322" t="s">
        <v>1255</v>
      </c>
      <c r="C3322" t="s">
        <v>14552</v>
      </c>
      <c r="D3322" t="s">
        <v>14555</v>
      </c>
      <c r="E3322" t="s">
        <v>9782</v>
      </c>
      <c r="F3322" t="s">
        <v>9646</v>
      </c>
      <c r="G3322" t="s">
        <v>1255</v>
      </c>
      <c r="H3322" t="s">
        <v>13232</v>
      </c>
      <c r="I3322" t="s">
        <v>1255</v>
      </c>
      <c r="J3322" t="s">
        <v>1255</v>
      </c>
      <c r="K3322" t="s">
        <v>1255</v>
      </c>
      <c r="L3322" t="s">
        <v>1255</v>
      </c>
      <c r="M3322" t="s">
        <v>1255</v>
      </c>
      <c r="N3322" t="s">
        <v>1255</v>
      </c>
      <c r="O3322" t="s">
        <v>1255</v>
      </c>
      <c r="P3322" t="s">
        <v>1255</v>
      </c>
    </row>
    <row r="3323" spans="1:16">
      <c r="A3323" t="s">
        <v>1255</v>
      </c>
      <c r="B3323" t="s">
        <v>1255</v>
      </c>
      <c r="C3323" t="s">
        <v>14556</v>
      </c>
      <c r="D3323" t="s">
        <v>14557</v>
      </c>
      <c r="E3323" t="s">
        <v>9874</v>
      </c>
      <c r="F3323" t="s">
        <v>1255</v>
      </c>
      <c r="G3323" t="s">
        <v>1255</v>
      </c>
      <c r="H3323" t="s">
        <v>13232</v>
      </c>
      <c r="I3323" t="s">
        <v>1255</v>
      </c>
      <c r="J3323" t="s">
        <v>1255</v>
      </c>
      <c r="K3323" t="s">
        <v>1255</v>
      </c>
      <c r="L3323" t="s">
        <v>1255</v>
      </c>
      <c r="M3323" t="s">
        <v>1255</v>
      </c>
      <c r="N3323" t="s">
        <v>1255</v>
      </c>
      <c r="O3323" t="s">
        <v>1255</v>
      </c>
      <c r="P3323" t="s">
        <v>1255</v>
      </c>
    </row>
    <row r="3324" spans="1:16">
      <c r="A3324" t="s">
        <v>1255</v>
      </c>
      <c r="B3324" t="s">
        <v>1255</v>
      </c>
      <c r="C3324" t="s">
        <v>14556</v>
      </c>
      <c r="D3324" t="s">
        <v>14558</v>
      </c>
      <c r="E3324" t="s">
        <v>10513</v>
      </c>
      <c r="F3324" t="s">
        <v>1255</v>
      </c>
      <c r="G3324" t="s">
        <v>1255</v>
      </c>
      <c r="H3324" t="s">
        <v>13232</v>
      </c>
      <c r="I3324" t="s">
        <v>1255</v>
      </c>
      <c r="J3324" t="s">
        <v>1255</v>
      </c>
      <c r="K3324" t="s">
        <v>1255</v>
      </c>
      <c r="L3324" t="s">
        <v>1255</v>
      </c>
      <c r="M3324" t="s">
        <v>1255</v>
      </c>
      <c r="N3324" t="s">
        <v>1255</v>
      </c>
      <c r="O3324" t="s">
        <v>1255</v>
      </c>
      <c r="P3324" t="s">
        <v>1255</v>
      </c>
    </row>
    <row r="3325" spans="1:16">
      <c r="A3325" t="s">
        <v>1255</v>
      </c>
      <c r="B3325" t="s">
        <v>1255</v>
      </c>
      <c r="C3325" t="s">
        <v>14556</v>
      </c>
      <c r="D3325" t="s">
        <v>14559</v>
      </c>
      <c r="E3325" t="s">
        <v>11690</v>
      </c>
      <c r="F3325" t="s">
        <v>1255</v>
      </c>
      <c r="G3325" t="s">
        <v>1255</v>
      </c>
      <c r="H3325" t="s">
        <v>13232</v>
      </c>
      <c r="I3325" t="s">
        <v>1255</v>
      </c>
      <c r="J3325" t="s">
        <v>1255</v>
      </c>
      <c r="K3325" t="s">
        <v>1255</v>
      </c>
      <c r="L3325" t="s">
        <v>1255</v>
      </c>
      <c r="M3325" t="s">
        <v>1255</v>
      </c>
      <c r="N3325" t="s">
        <v>1255</v>
      </c>
      <c r="O3325" t="s">
        <v>1255</v>
      </c>
      <c r="P3325" t="s">
        <v>1255</v>
      </c>
    </row>
    <row r="3326" spans="1:16">
      <c r="A3326" t="s">
        <v>1255</v>
      </c>
      <c r="B3326" t="s">
        <v>5103</v>
      </c>
      <c r="C3326" t="s">
        <v>14552</v>
      </c>
      <c r="D3326" t="s">
        <v>14560</v>
      </c>
      <c r="E3326" t="s">
        <v>10721</v>
      </c>
      <c r="F3326" t="s">
        <v>1255</v>
      </c>
      <c r="G3326" t="s">
        <v>1255</v>
      </c>
      <c r="H3326" t="s">
        <v>13232</v>
      </c>
      <c r="I3326" t="s">
        <v>1255</v>
      </c>
      <c r="J3326" t="s">
        <v>1255</v>
      </c>
      <c r="K3326" t="s">
        <v>1255</v>
      </c>
      <c r="L3326" t="s">
        <v>1255</v>
      </c>
      <c r="M3326" t="s">
        <v>1255</v>
      </c>
      <c r="N3326" t="s">
        <v>1255</v>
      </c>
      <c r="O3326" t="s">
        <v>1255</v>
      </c>
      <c r="P3326" t="s">
        <v>1255</v>
      </c>
    </row>
    <row r="3327" spans="1:16">
      <c r="A3327" t="s">
        <v>1255</v>
      </c>
      <c r="B3327" t="s">
        <v>8874</v>
      </c>
      <c r="C3327" t="s">
        <v>14552</v>
      </c>
      <c r="D3327" t="s">
        <v>14561</v>
      </c>
      <c r="E3327" t="s">
        <v>10513</v>
      </c>
      <c r="F3327" t="s">
        <v>1255</v>
      </c>
      <c r="G3327" t="s">
        <v>1255</v>
      </c>
      <c r="H3327" t="s">
        <v>13232</v>
      </c>
      <c r="I3327" t="s">
        <v>1255</v>
      </c>
      <c r="J3327" t="s">
        <v>1255</v>
      </c>
      <c r="K3327" t="s">
        <v>1255</v>
      </c>
      <c r="L3327" t="s">
        <v>1255</v>
      </c>
      <c r="M3327" t="s">
        <v>1255</v>
      </c>
      <c r="N3327" t="s">
        <v>1255</v>
      </c>
      <c r="O3327" t="s">
        <v>1255</v>
      </c>
      <c r="P3327" t="s">
        <v>1255</v>
      </c>
    </row>
    <row r="3328" spans="1:16">
      <c r="A3328" t="s">
        <v>1255</v>
      </c>
      <c r="B3328" t="s">
        <v>1255</v>
      </c>
      <c r="C3328" t="s">
        <v>14552</v>
      </c>
      <c r="D3328" t="s">
        <v>14562</v>
      </c>
      <c r="E3328" t="s">
        <v>9705</v>
      </c>
      <c r="F3328" t="s">
        <v>9646</v>
      </c>
      <c r="G3328" t="s">
        <v>1255</v>
      </c>
      <c r="H3328" t="s">
        <v>13232</v>
      </c>
      <c r="I3328" t="s">
        <v>1255</v>
      </c>
      <c r="J3328" t="s">
        <v>1255</v>
      </c>
      <c r="K3328" t="s">
        <v>1255</v>
      </c>
      <c r="L3328" t="s">
        <v>1255</v>
      </c>
      <c r="M3328" t="s">
        <v>1255</v>
      </c>
      <c r="N3328" t="s">
        <v>1255</v>
      </c>
      <c r="O3328" t="s">
        <v>1255</v>
      </c>
      <c r="P3328" t="s">
        <v>1255</v>
      </c>
    </row>
    <row r="3329" spans="1:16">
      <c r="A3329" t="s">
        <v>1255</v>
      </c>
      <c r="B3329" t="s">
        <v>1255</v>
      </c>
      <c r="C3329" t="s">
        <v>14563</v>
      </c>
      <c r="D3329" t="s">
        <v>14564</v>
      </c>
      <c r="E3329" t="s">
        <v>11915</v>
      </c>
      <c r="F3329" t="s">
        <v>1255</v>
      </c>
      <c r="G3329" t="s">
        <v>1255</v>
      </c>
      <c r="H3329" t="s">
        <v>13232</v>
      </c>
      <c r="I3329" t="s">
        <v>1255</v>
      </c>
      <c r="J3329" t="s">
        <v>1255</v>
      </c>
      <c r="K3329" t="s">
        <v>1255</v>
      </c>
      <c r="L3329" t="s">
        <v>1255</v>
      </c>
      <c r="M3329" t="s">
        <v>1255</v>
      </c>
      <c r="N3329" t="s">
        <v>1255</v>
      </c>
      <c r="O3329" t="s">
        <v>1255</v>
      </c>
      <c r="P3329" t="s">
        <v>1255</v>
      </c>
    </row>
    <row r="3330" spans="1:16">
      <c r="A3330" t="s">
        <v>1255</v>
      </c>
      <c r="B3330" t="s">
        <v>1255</v>
      </c>
      <c r="C3330" t="s">
        <v>14563</v>
      </c>
      <c r="D3330" t="s">
        <v>14565</v>
      </c>
      <c r="E3330" t="s">
        <v>14566</v>
      </c>
      <c r="F3330" t="s">
        <v>1255</v>
      </c>
      <c r="G3330" t="s">
        <v>1255</v>
      </c>
      <c r="H3330" t="s">
        <v>13232</v>
      </c>
      <c r="I3330" t="s">
        <v>1255</v>
      </c>
      <c r="J3330" t="s">
        <v>1255</v>
      </c>
      <c r="K3330" t="s">
        <v>1255</v>
      </c>
      <c r="L3330" t="s">
        <v>1255</v>
      </c>
      <c r="M3330" t="s">
        <v>1255</v>
      </c>
      <c r="N3330" t="s">
        <v>1255</v>
      </c>
      <c r="O3330" t="s">
        <v>1255</v>
      </c>
      <c r="P3330" t="s">
        <v>1255</v>
      </c>
    </row>
    <row r="3331" spans="1:16">
      <c r="A3331" t="s">
        <v>1255</v>
      </c>
      <c r="B3331" t="s">
        <v>1255</v>
      </c>
      <c r="C3331" t="s">
        <v>14563</v>
      </c>
      <c r="D3331" t="s">
        <v>14567</v>
      </c>
      <c r="E3331" t="s">
        <v>10019</v>
      </c>
      <c r="F3331" t="s">
        <v>9646</v>
      </c>
      <c r="G3331" t="s">
        <v>1255</v>
      </c>
      <c r="H3331" t="s">
        <v>13232</v>
      </c>
      <c r="I3331" t="s">
        <v>1255</v>
      </c>
      <c r="J3331" t="s">
        <v>1255</v>
      </c>
      <c r="K3331" t="s">
        <v>1255</v>
      </c>
      <c r="L3331" t="s">
        <v>1255</v>
      </c>
      <c r="M3331" t="s">
        <v>1255</v>
      </c>
      <c r="N3331" t="s">
        <v>1255</v>
      </c>
      <c r="O3331" t="s">
        <v>1255</v>
      </c>
      <c r="P3331" t="s">
        <v>1255</v>
      </c>
    </row>
    <row r="3332" spans="1:16">
      <c r="A3332" t="s">
        <v>1255</v>
      </c>
      <c r="B3332" t="s">
        <v>1255</v>
      </c>
      <c r="C3332" t="s">
        <v>14563</v>
      </c>
      <c r="D3332" t="s">
        <v>14568</v>
      </c>
      <c r="E3332" t="s">
        <v>9646</v>
      </c>
      <c r="F3332" t="s">
        <v>14569</v>
      </c>
      <c r="G3332" t="s">
        <v>1255</v>
      </c>
      <c r="H3332" t="s">
        <v>13221</v>
      </c>
      <c r="I3332" t="s">
        <v>1255</v>
      </c>
      <c r="J3332" t="s">
        <v>1255</v>
      </c>
      <c r="K3332" t="s">
        <v>1255</v>
      </c>
      <c r="L3332" t="s">
        <v>1255</v>
      </c>
      <c r="M3332" t="s">
        <v>1255</v>
      </c>
      <c r="N3332" t="s">
        <v>1255</v>
      </c>
      <c r="O3332" t="s">
        <v>1255</v>
      </c>
      <c r="P3332" t="s">
        <v>1255</v>
      </c>
    </row>
    <row r="3333" spans="1:16">
      <c r="A3333" t="s">
        <v>1255</v>
      </c>
      <c r="B3333" t="s">
        <v>1255</v>
      </c>
      <c r="C3333" t="s">
        <v>14563</v>
      </c>
      <c r="D3333" t="s">
        <v>14570</v>
      </c>
      <c r="E3333" t="s">
        <v>9663</v>
      </c>
      <c r="F3333" t="s">
        <v>1255</v>
      </c>
      <c r="G3333" t="s">
        <v>1255</v>
      </c>
      <c r="H3333" t="s">
        <v>13232</v>
      </c>
      <c r="I3333" t="s">
        <v>1255</v>
      </c>
      <c r="J3333" t="s">
        <v>1255</v>
      </c>
      <c r="K3333" t="s">
        <v>1255</v>
      </c>
      <c r="L3333" t="s">
        <v>1255</v>
      </c>
      <c r="M3333" t="s">
        <v>1255</v>
      </c>
      <c r="N3333" t="s">
        <v>1255</v>
      </c>
      <c r="O3333" t="s">
        <v>1255</v>
      </c>
      <c r="P3333" t="s">
        <v>1255</v>
      </c>
    </row>
    <row r="3334" spans="1:16">
      <c r="A3334" t="s">
        <v>1255</v>
      </c>
      <c r="B3334" t="s">
        <v>1255</v>
      </c>
      <c r="C3334" t="s">
        <v>14571</v>
      </c>
      <c r="D3334" t="s">
        <v>14572</v>
      </c>
      <c r="E3334" t="s">
        <v>9646</v>
      </c>
      <c r="F3334" t="s">
        <v>14573</v>
      </c>
      <c r="G3334" t="s">
        <v>1255</v>
      </c>
      <c r="H3334" t="s">
        <v>13414</v>
      </c>
      <c r="I3334" t="s">
        <v>1255</v>
      </c>
      <c r="J3334" t="s">
        <v>1255</v>
      </c>
      <c r="K3334" t="s">
        <v>1255</v>
      </c>
      <c r="L3334" t="s">
        <v>1255</v>
      </c>
      <c r="M3334" t="s">
        <v>1255</v>
      </c>
      <c r="N3334" t="s">
        <v>1255</v>
      </c>
      <c r="O3334" t="s">
        <v>1255</v>
      </c>
      <c r="P3334" t="s">
        <v>1255</v>
      </c>
    </row>
    <row r="3335" spans="1:16">
      <c r="A3335" t="s">
        <v>1255</v>
      </c>
      <c r="B3335" t="s">
        <v>1255</v>
      </c>
      <c r="C3335" t="s">
        <v>14571</v>
      </c>
      <c r="D3335" t="s">
        <v>14574</v>
      </c>
      <c r="E3335" t="s">
        <v>9646</v>
      </c>
      <c r="F3335" t="s">
        <v>9998</v>
      </c>
      <c r="G3335" t="s">
        <v>1255</v>
      </c>
      <c r="H3335" t="s">
        <v>13540</v>
      </c>
      <c r="I3335" t="s">
        <v>1255</v>
      </c>
      <c r="J3335" t="s">
        <v>1255</v>
      </c>
      <c r="K3335" t="s">
        <v>1255</v>
      </c>
      <c r="L3335" t="s">
        <v>1255</v>
      </c>
      <c r="M3335" t="s">
        <v>1255</v>
      </c>
      <c r="N3335" t="s">
        <v>1255</v>
      </c>
      <c r="O3335" t="s">
        <v>1255</v>
      </c>
      <c r="P3335" t="s">
        <v>1255</v>
      </c>
    </row>
    <row r="3336" spans="1:16">
      <c r="A3336" t="s">
        <v>1255</v>
      </c>
      <c r="B3336" t="s">
        <v>1255</v>
      </c>
      <c r="C3336" t="s">
        <v>14571</v>
      </c>
      <c r="D3336" t="s">
        <v>14575</v>
      </c>
      <c r="E3336" t="s">
        <v>9705</v>
      </c>
      <c r="F3336" t="s">
        <v>9646</v>
      </c>
      <c r="G3336" t="s">
        <v>1255</v>
      </c>
      <c r="H3336" t="s">
        <v>13232</v>
      </c>
      <c r="I3336" t="s">
        <v>1255</v>
      </c>
      <c r="J3336" t="s">
        <v>1255</v>
      </c>
      <c r="K3336" t="s">
        <v>1255</v>
      </c>
      <c r="L3336" t="s">
        <v>1255</v>
      </c>
      <c r="M3336" t="s">
        <v>1255</v>
      </c>
      <c r="N3336" t="s">
        <v>1255</v>
      </c>
      <c r="O3336" t="s">
        <v>1255</v>
      </c>
      <c r="P3336" t="s">
        <v>1255</v>
      </c>
    </row>
    <row r="3337" spans="1:16">
      <c r="A3337" t="s">
        <v>1255</v>
      </c>
      <c r="B3337" t="s">
        <v>1255</v>
      </c>
      <c r="C3337" t="s">
        <v>14571</v>
      </c>
      <c r="D3337" t="s">
        <v>14576</v>
      </c>
      <c r="E3337" t="s">
        <v>9705</v>
      </c>
      <c r="F3337" t="s">
        <v>9646</v>
      </c>
      <c r="G3337" t="s">
        <v>1255</v>
      </c>
      <c r="H3337" t="s">
        <v>13232</v>
      </c>
      <c r="I3337" t="s">
        <v>1255</v>
      </c>
      <c r="J3337" t="s">
        <v>1255</v>
      </c>
      <c r="K3337" t="s">
        <v>1255</v>
      </c>
      <c r="L3337" t="s">
        <v>1255</v>
      </c>
      <c r="M3337" t="s">
        <v>1255</v>
      </c>
      <c r="N3337" t="s">
        <v>1255</v>
      </c>
      <c r="O3337" t="s">
        <v>1255</v>
      </c>
      <c r="P3337" t="s">
        <v>1255</v>
      </c>
    </row>
    <row r="3338" spans="1:16">
      <c r="A3338" t="s">
        <v>1255</v>
      </c>
      <c r="B3338" t="s">
        <v>1255</v>
      </c>
      <c r="C3338" t="s">
        <v>14571</v>
      </c>
      <c r="D3338" t="s">
        <v>14577</v>
      </c>
      <c r="E3338" t="s">
        <v>9782</v>
      </c>
      <c r="F3338" t="s">
        <v>1255</v>
      </c>
      <c r="G3338" t="s">
        <v>1255</v>
      </c>
      <c r="H3338" t="s">
        <v>13232</v>
      </c>
      <c r="I3338" t="s">
        <v>1255</v>
      </c>
      <c r="J3338" t="s">
        <v>1255</v>
      </c>
      <c r="K3338" t="s">
        <v>1255</v>
      </c>
      <c r="L3338" t="s">
        <v>1255</v>
      </c>
      <c r="M3338" t="s">
        <v>1255</v>
      </c>
      <c r="N3338" t="s">
        <v>1255</v>
      </c>
      <c r="O3338" t="s">
        <v>1255</v>
      </c>
      <c r="P3338" t="s">
        <v>1255</v>
      </c>
    </row>
    <row r="3339" spans="1:16">
      <c r="A3339" t="s">
        <v>1255</v>
      </c>
      <c r="B3339" t="s">
        <v>1255</v>
      </c>
      <c r="C3339" t="s">
        <v>14578</v>
      </c>
      <c r="D3339" t="s">
        <v>14579</v>
      </c>
      <c r="E3339" t="s">
        <v>14409</v>
      </c>
      <c r="F3339" t="s">
        <v>1255</v>
      </c>
      <c r="G3339" t="s">
        <v>1255</v>
      </c>
      <c r="H3339" t="s">
        <v>13232</v>
      </c>
      <c r="I3339" t="s">
        <v>1255</v>
      </c>
      <c r="J3339" t="s">
        <v>1255</v>
      </c>
      <c r="K3339" t="s">
        <v>1255</v>
      </c>
      <c r="L3339" t="s">
        <v>1255</v>
      </c>
      <c r="M3339" t="s">
        <v>1255</v>
      </c>
      <c r="N3339" t="s">
        <v>1255</v>
      </c>
      <c r="O3339" t="s">
        <v>1255</v>
      </c>
      <c r="P3339" t="s">
        <v>1255</v>
      </c>
    </row>
    <row r="3340" spans="1:16">
      <c r="A3340" t="s">
        <v>1255</v>
      </c>
      <c r="B3340" t="s">
        <v>1255</v>
      </c>
      <c r="C3340" t="s">
        <v>14578</v>
      </c>
      <c r="D3340" t="s">
        <v>14580</v>
      </c>
      <c r="E3340" t="s">
        <v>11910</v>
      </c>
      <c r="F3340" t="s">
        <v>1255</v>
      </c>
      <c r="G3340" t="s">
        <v>1255</v>
      </c>
      <c r="H3340" t="s">
        <v>13232</v>
      </c>
      <c r="I3340" t="s">
        <v>1255</v>
      </c>
      <c r="J3340" t="s">
        <v>1255</v>
      </c>
      <c r="K3340" t="s">
        <v>1255</v>
      </c>
      <c r="L3340" t="s">
        <v>1255</v>
      </c>
      <c r="M3340" t="s">
        <v>1255</v>
      </c>
      <c r="N3340" t="s">
        <v>1255</v>
      </c>
      <c r="O3340" t="s">
        <v>1255</v>
      </c>
      <c r="P3340" t="s">
        <v>1255</v>
      </c>
    </row>
    <row r="3341" spans="1:16">
      <c r="A3341" t="s">
        <v>1255</v>
      </c>
      <c r="B3341" t="s">
        <v>1255</v>
      </c>
      <c r="C3341" t="s">
        <v>14578</v>
      </c>
      <c r="D3341" t="s">
        <v>14581</v>
      </c>
      <c r="E3341" t="s">
        <v>9657</v>
      </c>
      <c r="F3341" t="s">
        <v>1255</v>
      </c>
      <c r="G3341" t="s">
        <v>1255</v>
      </c>
      <c r="H3341" t="s">
        <v>13232</v>
      </c>
      <c r="I3341" t="s">
        <v>1255</v>
      </c>
      <c r="J3341" t="s">
        <v>1255</v>
      </c>
      <c r="K3341" t="s">
        <v>1255</v>
      </c>
      <c r="L3341" t="s">
        <v>1255</v>
      </c>
      <c r="M3341" t="s">
        <v>1255</v>
      </c>
      <c r="N3341" t="s">
        <v>1255</v>
      </c>
      <c r="O3341" t="s">
        <v>1255</v>
      </c>
      <c r="P3341" t="s">
        <v>1255</v>
      </c>
    </row>
    <row r="3342" spans="1:16">
      <c r="A3342" t="s">
        <v>1255</v>
      </c>
      <c r="B3342" t="s">
        <v>1255</v>
      </c>
      <c r="C3342" t="s">
        <v>14578</v>
      </c>
      <c r="D3342" t="s">
        <v>14582</v>
      </c>
      <c r="E3342" t="s">
        <v>9797</v>
      </c>
      <c r="F3342" t="s">
        <v>1255</v>
      </c>
      <c r="G3342" t="s">
        <v>1255</v>
      </c>
      <c r="H3342" t="s">
        <v>13232</v>
      </c>
      <c r="I3342" t="s">
        <v>1255</v>
      </c>
      <c r="J3342" t="s">
        <v>1255</v>
      </c>
      <c r="K3342" t="s">
        <v>1255</v>
      </c>
      <c r="L3342" t="s">
        <v>1255</v>
      </c>
      <c r="M3342" t="s">
        <v>1255</v>
      </c>
      <c r="N3342" t="s">
        <v>1255</v>
      </c>
      <c r="O3342" t="s">
        <v>1255</v>
      </c>
      <c r="P3342" t="s">
        <v>1255</v>
      </c>
    </row>
    <row r="3343" spans="1:16">
      <c r="A3343" t="s">
        <v>1255</v>
      </c>
      <c r="B3343" t="s">
        <v>1255</v>
      </c>
      <c r="C3343" t="s">
        <v>14578</v>
      </c>
      <c r="D3343" t="s">
        <v>14583</v>
      </c>
      <c r="E3343" t="s">
        <v>9813</v>
      </c>
      <c r="F3343" t="s">
        <v>1255</v>
      </c>
      <c r="G3343" t="s">
        <v>1255</v>
      </c>
      <c r="H3343" t="s">
        <v>13232</v>
      </c>
      <c r="I3343" t="s">
        <v>1255</v>
      </c>
      <c r="J3343" t="s">
        <v>1255</v>
      </c>
      <c r="K3343" t="s">
        <v>1255</v>
      </c>
      <c r="L3343" t="s">
        <v>1255</v>
      </c>
      <c r="M3343" t="s">
        <v>1255</v>
      </c>
      <c r="N3343" t="s">
        <v>1255</v>
      </c>
      <c r="O3343" t="s">
        <v>1255</v>
      </c>
      <c r="P3343" t="s">
        <v>1255</v>
      </c>
    </row>
    <row r="3344" spans="1:16">
      <c r="A3344" t="s">
        <v>1255</v>
      </c>
      <c r="B3344" t="s">
        <v>1255</v>
      </c>
      <c r="C3344" t="s">
        <v>14584</v>
      </c>
      <c r="D3344" t="s">
        <v>14585</v>
      </c>
      <c r="E3344" t="s">
        <v>9646</v>
      </c>
      <c r="F3344" t="s">
        <v>14586</v>
      </c>
      <c r="G3344" t="s">
        <v>1255</v>
      </c>
      <c r="H3344" t="s">
        <v>13221</v>
      </c>
      <c r="I3344" t="s">
        <v>1255</v>
      </c>
      <c r="J3344" t="s">
        <v>1255</v>
      </c>
      <c r="K3344" t="s">
        <v>1255</v>
      </c>
      <c r="L3344" t="s">
        <v>1255</v>
      </c>
      <c r="M3344" t="s">
        <v>1255</v>
      </c>
      <c r="N3344" t="s">
        <v>1255</v>
      </c>
      <c r="O3344" t="s">
        <v>1255</v>
      </c>
      <c r="P3344" t="s">
        <v>1255</v>
      </c>
    </row>
    <row r="3345" spans="1:16">
      <c r="A3345" t="s">
        <v>1255</v>
      </c>
      <c r="B3345" t="s">
        <v>1255</v>
      </c>
      <c r="C3345" t="s">
        <v>14584</v>
      </c>
      <c r="D3345" t="s">
        <v>14587</v>
      </c>
      <c r="E3345" t="s">
        <v>9700</v>
      </c>
      <c r="F3345" t="s">
        <v>1255</v>
      </c>
      <c r="G3345" t="s">
        <v>1255</v>
      </c>
      <c r="H3345" t="s">
        <v>13232</v>
      </c>
      <c r="I3345" t="s">
        <v>1255</v>
      </c>
      <c r="J3345" t="s">
        <v>1255</v>
      </c>
      <c r="K3345" t="s">
        <v>1255</v>
      </c>
      <c r="L3345" t="s">
        <v>1255</v>
      </c>
      <c r="M3345" t="s">
        <v>1255</v>
      </c>
      <c r="N3345" t="s">
        <v>1255</v>
      </c>
      <c r="O3345" t="s">
        <v>1255</v>
      </c>
      <c r="P3345" t="s">
        <v>1255</v>
      </c>
    </row>
    <row r="3346" spans="1:16">
      <c r="A3346" t="s">
        <v>1255</v>
      </c>
      <c r="B3346" t="s">
        <v>1255</v>
      </c>
      <c r="C3346" t="s">
        <v>14584</v>
      </c>
      <c r="D3346" t="s">
        <v>14588</v>
      </c>
      <c r="E3346" t="s">
        <v>9828</v>
      </c>
      <c r="F3346" t="s">
        <v>1255</v>
      </c>
      <c r="G3346" t="s">
        <v>1255</v>
      </c>
      <c r="H3346" t="s">
        <v>13232</v>
      </c>
      <c r="I3346" t="s">
        <v>1255</v>
      </c>
      <c r="J3346" t="s">
        <v>1255</v>
      </c>
      <c r="K3346" t="s">
        <v>1255</v>
      </c>
      <c r="L3346" t="s">
        <v>1255</v>
      </c>
      <c r="M3346" t="s">
        <v>1255</v>
      </c>
      <c r="N3346" t="s">
        <v>1255</v>
      </c>
      <c r="O3346" t="s">
        <v>1255</v>
      </c>
      <c r="P3346" t="s">
        <v>1255</v>
      </c>
    </row>
    <row r="3347" spans="1:16">
      <c r="A3347" t="s">
        <v>1255</v>
      </c>
      <c r="B3347" t="s">
        <v>1255</v>
      </c>
      <c r="C3347" t="s">
        <v>14589</v>
      </c>
      <c r="D3347" t="s">
        <v>14590</v>
      </c>
      <c r="E3347" t="s">
        <v>10003</v>
      </c>
      <c r="F3347" t="s">
        <v>1255</v>
      </c>
      <c r="G3347" t="s">
        <v>1255</v>
      </c>
      <c r="H3347" t="s">
        <v>13232</v>
      </c>
      <c r="I3347" t="s">
        <v>1255</v>
      </c>
      <c r="J3347" t="s">
        <v>1255</v>
      </c>
      <c r="K3347" t="s">
        <v>1255</v>
      </c>
      <c r="L3347" t="s">
        <v>1255</v>
      </c>
      <c r="M3347" t="s">
        <v>1255</v>
      </c>
      <c r="N3347" t="s">
        <v>1255</v>
      </c>
      <c r="O3347" t="s">
        <v>1255</v>
      </c>
      <c r="P3347" t="s">
        <v>1255</v>
      </c>
    </row>
    <row r="3348" spans="1:16">
      <c r="A3348" t="s">
        <v>1255</v>
      </c>
      <c r="B3348" t="s">
        <v>1255</v>
      </c>
      <c r="C3348" t="s">
        <v>14591</v>
      </c>
      <c r="D3348" t="s">
        <v>14592</v>
      </c>
      <c r="E3348" t="s">
        <v>14450</v>
      </c>
      <c r="F3348" t="s">
        <v>9646</v>
      </c>
      <c r="G3348" t="s">
        <v>1255</v>
      </c>
      <c r="H3348" t="s">
        <v>13232</v>
      </c>
      <c r="I3348" t="s">
        <v>1255</v>
      </c>
      <c r="J3348" t="s">
        <v>1255</v>
      </c>
      <c r="K3348" t="s">
        <v>1255</v>
      </c>
      <c r="L3348" t="s">
        <v>1255</v>
      </c>
      <c r="M3348" t="s">
        <v>1255</v>
      </c>
      <c r="N3348" t="s">
        <v>1255</v>
      </c>
      <c r="O3348" t="s">
        <v>1255</v>
      </c>
      <c r="P3348" t="s">
        <v>1255</v>
      </c>
    </row>
    <row r="3349" spans="1:16">
      <c r="A3349" t="s">
        <v>1255</v>
      </c>
      <c r="B3349" t="s">
        <v>1255</v>
      </c>
      <c r="C3349" t="s">
        <v>14591</v>
      </c>
      <c r="D3349" t="s">
        <v>14593</v>
      </c>
      <c r="E3349" t="s">
        <v>13199</v>
      </c>
      <c r="F3349" t="s">
        <v>9646</v>
      </c>
      <c r="G3349" t="s">
        <v>9646</v>
      </c>
      <c r="H3349" t="s">
        <v>13232</v>
      </c>
      <c r="I3349" t="s">
        <v>1255</v>
      </c>
      <c r="J3349" t="s">
        <v>1255</v>
      </c>
      <c r="K3349" t="s">
        <v>1255</v>
      </c>
      <c r="L3349" t="s">
        <v>1255</v>
      </c>
      <c r="M3349" t="s">
        <v>1255</v>
      </c>
      <c r="N3349" t="s">
        <v>1255</v>
      </c>
      <c r="O3349" t="s">
        <v>1255</v>
      </c>
      <c r="P3349" t="s">
        <v>1255</v>
      </c>
    </row>
    <row r="3350" spans="1:16">
      <c r="A3350" t="s">
        <v>1255</v>
      </c>
      <c r="B3350" t="s">
        <v>1255</v>
      </c>
      <c r="C3350" t="s">
        <v>14591</v>
      </c>
      <c r="D3350" t="s">
        <v>14594</v>
      </c>
      <c r="E3350" t="s">
        <v>9705</v>
      </c>
      <c r="F3350" t="s">
        <v>9646</v>
      </c>
      <c r="G3350" t="s">
        <v>9646</v>
      </c>
      <c r="H3350" t="s">
        <v>13232</v>
      </c>
      <c r="I3350" t="s">
        <v>1255</v>
      </c>
      <c r="J3350" t="s">
        <v>1255</v>
      </c>
      <c r="K3350" t="s">
        <v>1255</v>
      </c>
      <c r="L3350" t="s">
        <v>1255</v>
      </c>
      <c r="M3350" t="s">
        <v>1255</v>
      </c>
      <c r="N3350" t="s">
        <v>1255</v>
      </c>
      <c r="O3350" t="s">
        <v>1255</v>
      </c>
      <c r="P3350" t="s">
        <v>1255</v>
      </c>
    </row>
    <row r="3351" spans="1:16">
      <c r="A3351" t="s">
        <v>1255</v>
      </c>
      <c r="B3351" t="s">
        <v>1255</v>
      </c>
      <c r="C3351" t="s">
        <v>14591</v>
      </c>
      <c r="D3351" t="s">
        <v>14595</v>
      </c>
      <c r="E3351" t="s">
        <v>9646</v>
      </c>
      <c r="F3351" t="s">
        <v>14596</v>
      </c>
      <c r="G3351" t="s">
        <v>1255</v>
      </c>
      <c r="H3351" t="s">
        <v>13414</v>
      </c>
      <c r="I3351" t="s">
        <v>1255</v>
      </c>
      <c r="J3351" t="s">
        <v>1255</v>
      </c>
      <c r="K3351" t="s">
        <v>1255</v>
      </c>
      <c r="L3351" t="s">
        <v>1255</v>
      </c>
      <c r="M3351" t="s">
        <v>1255</v>
      </c>
      <c r="N3351" t="s">
        <v>1255</v>
      </c>
      <c r="O3351" t="s">
        <v>1255</v>
      </c>
      <c r="P3351" t="s">
        <v>1255</v>
      </c>
    </row>
    <row r="3352" spans="1:16">
      <c r="A3352" t="s">
        <v>1255</v>
      </c>
      <c r="B3352" t="s">
        <v>14597</v>
      </c>
      <c r="C3352" t="s">
        <v>14598</v>
      </c>
      <c r="D3352" t="s">
        <v>14599</v>
      </c>
      <c r="E3352" t="s">
        <v>9646</v>
      </c>
      <c r="F3352" t="s">
        <v>14600</v>
      </c>
      <c r="G3352" t="s">
        <v>1255</v>
      </c>
      <c r="H3352" t="s">
        <v>13221</v>
      </c>
      <c r="I3352" t="s">
        <v>1255</v>
      </c>
      <c r="J3352" t="s">
        <v>1255</v>
      </c>
      <c r="K3352" t="s">
        <v>1255</v>
      </c>
      <c r="L3352" t="s">
        <v>1255</v>
      </c>
      <c r="M3352" t="s">
        <v>1255</v>
      </c>
      <c r="N3352" t="s">
        <v>1255</v>
      </c>
      <c r="O3352" t="s">
        <v>1255</v>
      </c>
      <c r="P3352" t="s">
        <v>1255</v>
      </c>
    </row>
    <row r="3353" spans="1:16">
      <c r="A3353" t="s">
        <v>1255</v>
      </c>
      <c r="B3353" t="s">
        <v>14601</v>
      </c>
      <c r="C3353" t="s">
        <v>14598</v>
      </c>
      <c r="D3353" t="s">
        <v>14602</v>
      </c>
      <c r="E3353" t="s">
        <v>9646</v>
      </c>
      <c r="F3353" t="s">
        <v>10163</v>
      </c>
      <c r="G3353" t="s">
        <v>1255</v>
      </c>
      <c r="H3353" t="s">
        <v>13414</v>
      </c>
      <c r="I3353" t="s">
        <v>1255</v>
      </c>
      <c r="J3353" t="s">
        <v>1255</v>
      </c>
      <c r="K3353" t="s">
        <v>1255</v>
      </c>
      <c r="L3353" t="s">
        <v>1255</v>
      </c>
      <c r="M3353" t="s">
        <v>1255</v>
      </c>
      <c r="N3353" t="s">
        <v>1255</v>
      </c>
      <c r="O3353" t="s">
        <v>1255</v>
      </c>
      <c r="P3353" t="s">
        <v>1255</v>
      </c>
    </row>
    <row r="3354" spans="1:16">
      <c r="A3354" t="s">
        <v>1255</v>
      </c>
      <c r="B3354" t="s">
        <v>1255</v>
      </c>
      <c r="C3354" t="s">
        <v>14598</v>
      </c>
      <c r="D3354" t="s">
        <v>14603</v>
      </c>
      <c r="E3354" t="s">
        <v>9782</v>
      </c>
      <c r="F3354" t="s">
        <v>1255</v>
      </c>
      <c r="G3354" t="s">
        <v>1255</v>
      </c>
      <c r="H3354" t="s">
        <v>13232</v>
      </c>
      <c r="I3354" t="s">
        <v>1255</v>
      </c>
      <c r="J3354" t="s">
        <v>1255</v>
      </c>
      <c r="K3354" t="s">
        <v>1255</v>
      </c>
      <c r="L3354" t="s">
        <v>1255</v>
      </c>
      <c r="M3354" t="s">
        <v>1255</v>
      </c>
      <c r="N3354" t="s">
        <v>1255</v>
      </c>
      <c r="O3354" t="s">
        <v>1255</v>
      </c>
      <c r="P3354" t="s">
        <v>1255</v>
      </c>
    </row>
    <row r="3355" spans="1:16">
      <c r="A3355" t="s">
        <v>1255</v>
      </c>
      <c r="B3355" t="s">
        <v>1255</v>
      </c>
      <c r="C3355" t="s">
        <v>14598</v>
      </c>
      <c r="D3355" t="s">
        <v>14604</v>
      </c>
      <c r="E3355" t="s">
        <v>14605</v>
      </c>
      <c r="F3355" t="s">
        <v>1255</v>
      </c>
      <c r="G3355" t="s">
        <v>1255</v>
      </c>
      <c r="H3355" t="s">
        <v>13232</v>
      </c>
      <c r="I3355" t="s">
        <v>1255</v>
      </c>
      <c r="J3355" t="s">
        <v>1255</v>
      </c>
      <c r="K3355" t="s">
        <v>1255</v>
      </c>
      <c r="L3355" t="s">
        <v>1255</v>
      </c>
      <c r="M3355" t="s">
        <v>1255</v>
      </c>
      <c r="N3355" t="s">
        <v>1255</v>
      </c>
      <c r="O3355" t="s">
        <v>1255</v>
      </c>
      <c r="P3355" t="s">
        <v>1255</v>
      </c>
    </row>
    <row r="3356" spans="1:16">
      <c r="A3356" t="s">
        <v>1255</v>
      </c>
      <c r="B3356" t="s">
        <v>5103</v>
      </c>
      <c r="C3356" t="s">
        <v>14598</v>
      </c>
      <c r="D3356" t="s">
        <v>14606</v>
      </c>
      <c r="E3356" t="s">
        <v>9813</v>
      </c>
      <c r="F3356" t="s">
        <v>1255</v>
      </c>
      <c r="G3356" t="s">
        <v>1255</v>
      </c>
      <c r="H3356" t="s">
        <v>13232</v>
      </c>
      <c r="I3356" t="s">
        <v>1255</v>
      </c>
      <c r="J3356" t="s">
        <v>1255</v>
      </c>
      <c r="K3356" t="s">
        <v>1255</v>
      </c>
      <c r="L3356" t="s">
        <v>1255</v>
      </c>
      <c r="M3356" t="s">
        <v>1255</v>
      </c>
      <c r="N3356" t="s">
        <v>1255</v>
      </c>
      <c r="O3356" t="s">
        <v>1255</v>
      </c>
      <c r="P3356" t="s">
        <v>1255</v>
      </c>
    </row>
    <row r="3357" spans="1:16">
      <c r="A3357" t="s">
        <v>1255</v>
      </c>
      <c r="B3357" t="s">
        <v>8874</v>
      </c>
      <c r="C3357" t="s">
        <v>14598</v>
      </c>
      <c r="D3357" t="s">
        <v>14607</v>
      </c>
      <c r="E3357" t="s">
        <v>9680</v>
      </c>
      <c r="F3357" t="s">
        <v>1255</v>
      </c>
      <c r="G3357" t="s">
        <v>1255</v>
      </c>
      <c r="H3357" t="s">
        <v>13232</v>
      </c>
      <c r="I3357" t="s">
        <v>1255</v>
      </c>
      <c r="J3357" t="s">
        <v>1255</v>
      </c>
      <c r="K3357" t="s">
        <v>1255</v>
      </c>
      <c r="L3357" t="s">
        <v>1255</v>
      </c>
      <c r="M3357" t="s">
        <v>1255</v>
      </c>
      <c r="N3357" t="s">
        <v>1255</v>
      </c>
      <c r="O3357" t="s">
        <v>1255</v>
      </c>
      <c r="P3357" t="s">
        <v>1255</v>
      </c>
    </row>
    <row r="3358" spans="1:16">
      <c r="A3358" t="s">
        <v>1255</v>
      </c>
      <c r="B3358" t="s">
        <v>8766</v>
      </c>
      <c r="C3358" t="s">
        <v>14598</v>
      </c>
      <c r="D3358" t="s">
        <v>14608</v>
      </c>
      <c r="E3358" t="s">
        <v>12163</v>
      </c>
      <c r="F3358" t="s">
        <v>1255</v>
      </c>
      <c r="G3358" t="s">
        <v>1255</v>
      </c>
      <c r="H3358" t="s">
        <v>13232</v>
      </c>
      <c r="I3358" t="s">
        <v>1255</v>
      </c>
      <c r="J3358" t="s">
        <v>1255</v>
      </c>
      <c r="K3358" t="s">
        <v>1255</v>
      </c>
      <c r="L3358" t="s">
        <v>1255</v>
      </c>
      <c r="M3358" t="s">
        <v>1255</v>
      </c>
      <c r="N3358" t="s">
        <v>1255</v>
      </c>
      <c r="O3358" t="s">
        <v>1255</v>
      </c>
      <c r="P3358" t="s">
        <v>1255</v>
      </c>
    </row>
    <row r="3359" spans="1:16">
      <c r="A3359" t="s">
        <v>1255</v>
      </c>
      <c r="B3359" t="s">
        <v>8767</v>
      </c>
      <c r="C3359" t="s">
        <v>14598</v>
      </c>
      <c r="D3359" t="s">
        <v>14609</v>
      </c>
      <c r="E3359" t="s">
        <v>9646</v>
      </c>
      <c r="F3359" t="s">
        <v>14610</v>
      </c>
      <c r="G3359" t="s">
        <v>1255</v>
      </c>
      <c r="H3359" t="s">
        <v>13221</v>
      </c>
      <c r="I3359" t="s">
        <v>1255</v>
      </c>
      <c r="J3359" t="s">
        <v>1255</v>
      </c>
      <c r="K3359" t="s">
        <v>1255</v>
      </c>
      <c r="L3359" t="s">
        <v>1255</v>
      </c>
      <c r="M3359" t="s">
        <v>1255</v>
      </c>
      <c r="N3359" t="s">
        <v>1255</v>
      </c>
      <c r="O3359" t="s">
        <v>1255</v>
      </c>
      <c r="P3359" t="s">
        <v>1255</v>
      </c>
    </row>
    <row r="3360" spans="1:16">
      <c r="A3360" t="s">
        <v>1255</v>
      </c>
      <c r="B3360" t="s">
        <v>8768</v>
      </c>
      <c r="C3360" t="s">
        <v>14598</v>
      </c>
      <c r="D3360" t="s">
        <v>14611</v>
      </c>
      <c r="E3360" t="s">
        <v>14090</v>
      </c>
      <c r="F3360" t="s">
        <v>1255</v>
      </c>
      <c r="G3360" t="s">
        <v>1255</v>
      </c>
      <c r="H3360" t="s">
        <v>13232</v>
      </c>
      <c r="I3360" t="s">
        <v>1255</v>
      </c>
      <c r="J3360" t="s">
        <v>1255</v>
      </c>
      <c r="K3360" t="s">
        <v>1255</v>
      </c>
      <c r="L3360" t="s">
        <v>1255</v>
      </c>
      <c r="M3360" t="s">
        <v>1255</v>
      </c>
      <c r="N3360" t="s">
        <v>1255</v>
      </c>
      <c r="O3360" t="s">
        <v>1255</v>
      </c>
      <c r="P3360" t="s">
        <v>1255</v>
      </c>
    </row>
    <row r="3361" spans="1:16">
      <c r="A3361" t="s">
        <v>1255</v>
      </c>
      <c r="B3361" t="s">
        <v>5103</v>
      </c>
      <c r="C3361" t="s">
        <v>14612</v>
      </c>
      <c r="D3361" t="s">
        <v>14613</v>
      </c>
      <c r="E3361" t="s">
        <v>9646</v>
      </c>
      <c r="F3361" t="s">
        <v>14614</v>
      </c>
      <c r="G3361" t="s">
        <v>1255</v>
      </c>
      <c r="H3361" t="s">
        <v>13414</v>
      </c>
      <c r="I3361" t="s">
        <v>1255</v>
      </c>
      <c r="J3361" t="s">
        <v>1255</v>
      </c>
      <c r="K3361" t="s">
        <v>1255</v>
      </c>
      <c r="L3361" t="s">
        <v>1255</v>
      </c>
      <c r="M3361" t="s">
        <v>1255</v>
      </c>
      <c r="N3361" t="s">
        <v>1255</v>
      </c>
      <c r="O3361" t="s">
        <v>1255</v>
      </c>
      <c r="P3361" t="s">
        <v>1255</v>
      </c>
    </row>
    <row r="3362" spans="1:16">
      <c r="A3362" t="s">
        <v>1255</v>
      </c>
      <c r="B3362" t="s">
        <v>8874</v>
      </c>
      <c r="C3362" t="s">
        <v>14612</v>
      </c>
      <c r="D3362" t="s">
        <v>14615</v>
      </c>
      <c r="E3362" t="s">
        <v>9646</v>
      </c>
      <c r="F3362" t="s">
        <v>14616</v>
      </c>
      <c r="G3362" t="s">
        <v>9646</v>
      </c>
      <c r="H3362" t="s">
        <v>1255</v>
      </c>
      <c r="I3362" t="s">
        <v>1255</v>
      </c>
      <c r="J3362" t="s">
        <v>1255</v>
      </c>
      <c r="K3362" t="s">
        <v>1255</v>
      </c>
      <c r="L3362" t="s">
        <v>1255</v>
      </c>
      <c r="M3362" t="s">
        <v>1255</v>
      </c>
      <c r="N3362" t="s">
        <v>1255</v>
      </c>
      <c r="O3362" t="s">
        <v>1255</v>
      </c>
      <c r="P3362" t="s">
        <v>1255</v>
      </c>
    </row>
    <row r="3363" spans="1:16">
      <c r="A3363" t="s">
        <v>1255</v>
      </c>
      <c r="B3363" t="s">
        <v>8766</v>
      </c>
      <c r="C3363" t="s">
        <v>14612</v>
      </c>
      <c r="D3363" t="s">
        <v>14617</v>
      </c>
      <c r="E3363" t="s">
        <v>10608</v>
      </c>
      <c r="F3363" t="s">
        <v>9646</v>
      </c>
      <c r="G3363" t="s">
        <v>1255</v>
      </c>
      <c r="H3363" t="s">
        <v>13232</v>
      </c>
      <c r="I3363" t="s">
        <v>1255</v>
      </c>
      <c r="J3363" t="s">
        <v>1255</v>
      </c>
      <c r="K3363" t="s">
        <v>1255</v>
      </c>
      <c r="L3363" t="s">
        <v>1255</v>
      </c>
      <c r="M3363" t="s">
        <v>1255</v>
      </c>
      <c r="N3363" t="s">
        <v>1255</v>
      </c>
      <c r="O3363" t="s">
        <v>1255</v>
      </c>
      <c r="P3363" t="s">
        <v>1255</v>
      </c>
    </row>
    <row r="3364" spans="1:16">
      <c r="A3364" t="s">
        <v>1255</v>
      </c>
      <c r="B3364" t="s">
        <v>8767</v>
      </c>
      <c r="C3364" t="s">
        <v>14612</v>
      </c>
      <c r="D3364" t="s">
        <v>14618</v>
      </c>
      <c r="E3364" t="s">
        <v>11910</v>
      </c>
      <c r="F3364" t="s">
        <v>1255</v>
      </c>
      <c r="G3364" t="s">
        <v>1255</v>
      </c>
      <c r="H3364" t="s">
        <v>13232</v>
      </c>
      <c r="I3364" t="s">
        <v>1255</v>
      </c>
      <c r="J3364" t="s">
        <v>1255</v>
      </c>
      <c r="K3364" t="s">
        <v>1255</v>
      </c>
      <c r="L3364" t="s">
        <v>1255</v>
      </c>
      <c r="M3364" t="s">
        <v>1255</v>
      </c>
      <c r="N3364" t="s">
        <v>1255</v>
      </c>
      <c r="O3364" t="s">
        <v>1255</v>
      </c>
      <c r="P3364" t="s">
        <v>1255</v>
      </c>
    </row>
    <row r="3365" spans="1:16">
      <c r="A3365" t="s">
        <v>1255</v>
      </c>
      <c r="B3365" t="s">
        <v>8768</v>
      </c>
      <c r="C3365" t="s">
        <v>14612</v>
      </c>
      <c r="D3365" t="s">
        <v>14619</v>
      </c>
      <c r="E3365" t="s">
        <v>10003</v>
      </c>
      <c r="F3365" t="s">
        <v>1255</v>
      </c>
      <c r="G3365" t="s">
        <v>1255</v>
      </c>
      <c r="H3365" t="s">
        <v>13232</v>
      </c>
      <c r="I3365" t="s">
        <v>1255</v>
      </c>
      <c r="J3365" t="s">
        <v>1255</v>
      </c>
      <c r="K3365" t="s">
        <v>1255</v>
      </c>
      <c r="L3365" t="s">
        <v>1255</v>
      </c>
      <c r="M3365" t="s">
        <v>1255</v>
      </c>
      <c r="N3365" t="s">
        <v>1255</v>
      </c>
      <c r="O3365" t="s">
        <v>1255</v>
      </c>
      <c r="P3365" t="s">
        <v>1255</v>
      </c>
    </row>
    <row r="3366" spans="1:16">
      <c r="A3366" t="s">
        <v>1255</v>
      </c>
      <c r="B3366" t="s">
        <v>8769</v>
      </c>
      <c r="C3366" t="s">
        <v>14612</v>
      </c>
      <c r="D3366" t="s">
        <v>14620</v>
      </c>
      <c r="E3366" t="s">
        <v>14621</v>
      </c>
      <c r="F3366" t="s">
        <v>9646</v>
      </c>
      <c r="G3366" t="s">
        <v>1255</v>
      </c>
      <c r="H3366" t="s">
        <v>13232</v>
      </c>
      <c r="I3366" t="s">
        <v>1255</v>
      </c>
      <c r="J3366" t="s">
        <v>1255</v>
      </c>
      <c r="K3366" t="s">
        <v>1255</v>
      </c>
      <c r="L3366" t="s">
        <v>1255</v>
      </c>
      <c r="M3366" t="s">
        <v>1255</v>
      </c>
      <c r="N3366" t="s">
        <v>1255</v>
      </c>
      <c r="O3366" t="s">
        <v>1255</v>
      </c>
      <c r="P3366" t="s">
        <v>1255</v>
      </c>
    </row>
    <row r="3367" spans="1:16">
      <c r="A3367" t="s">
        <v>1255</v>
      </c>
      <c r="B3367" t="s">
        <v>8876</v>
      </c>
      <c r="C3367" t="s">
        <v>14612</v>
      </c>
      <c r="D3367" t="s">
        <v>14622</v>
      </c>
      <c r="E3367" t="s">
        <v>11910</v>
      </c>
      <c r="F3367" t="s">
        <v>1255</v>
      </c>
      <c r="G3367" t="s">
        <v>1255</v>
      </c>
      <c r="H3367" t="s">
        <v>13232</v>
      </c>
      <c r="I3367" t="s">
        <v>1255</v>
      </c>
      <c r="J3367" t="s">
        <v>1255</v>
      </c>
      <c r="K3367" t="s">
        <v>1255</v>
      </c>
      <c r="L3367" t="s">
        <v>1255</v>
      </c>
      <c r="M3367" t="s">
        <v>1255</v>
      </c>
      <c r="N3367" t="s">
        <v>1255</v>
      </c>
      <c r="O3367" t="s">
        <v>1255</v>
      </c>
      <c r="P3367" t="s">
        <v>1255</v>
      </c>
    </row>
    <row r="3368" spans="1:16">
      <c r="A3368" t="s">
        <v>1255</v>
      </c>
      <c r="B3368" t="s">
        <v>8771</v>
      </c>
      <c r="C3368" t="s">
        <v>14612</v>
      </c>
      <c r="D3368" t="s">
        <v>14623</v>
      </c>
      <c r="E3368" t="s">
        <v>11910</v>
      </c>
      <c r="F3368" t="s">
        <v>1255</v>
      </c>
      <c r="G3368" t="s">
        <v>1255</v>
      </c>
      <c r="H3368" t="s">
        <v>14624</v>
      </c>
      <c r="I3368" t="s">
        <v>1255</v>
      </c>
      <c r="J3368" t="s">
        <v>1255</v>
      </c>
      <c r="K3368" t="s">
        <v>1255</v>
      </c>
      <c r="L3368" t="s">
        <v>1255</v>
      </c>
      <c r="M3368" t="s">
        <v>1255</v>
      </c>
      <c r="N3368" t="s">
        <v>1255</v>
      </c>
      <c r="O3368" t="s">
        <v>1255</v>
      </c>
      <c r="P3368" t="s">
        <v>1255</v>
      </c>
    </row>
    <row r="3369" spans="1:16">
      <c r="A3369" t="s">
        <v>1255</v>
      </c>
      <c r="B3369" t="s">
        <v>8770</v>
      </c>
      <c r="C3369" t="s">
        <v>14612</v>
      </c>
      <c r="D3369" t="s">
        <v>14625</v>
      </c>
      <c r="E3369" t="s">
        <v>10513</v>
      </c>
      <c r="F3369" t="s">
        <v>9646</v>
      </c>
      <c r="G3369" t="s">
        <v>1255</v>
      </c>
      <c r="H3369" t="s">
        <v>13232</v>
      </c>
      <c r="I3369" t="s">
        <v>1255</v>
      </c>
      <c r="J3369" t="s">
        <v>1255</v>
      </c>
      <c r="K3369" t="s">
        <v>1255</v>
      </c>
      <c r="L3369" t="s">
        <v>1255</v>
      </c>
      <c r="M3369" t="s">
        <v>1255</v>
      </c>
      <c r="N3369" t="s">
        <v>1255</v>
      </c>
      <c r="O3369" t="s">
        <v>1255</v>
      </c>
      <c r="P3369" t="s">
        <v>1255</v>
      </c>
    </row>
    <row r="3370" spans="1:16">
      <c r="A3370" t="s">
        <v>1255</v>
      </c>
      <c r="B3370" t="s">
        <v>1255</v>
      </c>
      <c r="C3370" t="s">
        <v>14626</v>
      </c>
      <c r="D3370" t="s">
        <v>14627</v>
      </c>
      <c r="E3370" t="s">
        <v>9730</v>
      </c>
      <c r="F3370" t="s">
        <v>11910</v>
      </c>
      <c r="G3370" t="s">
        <v>1255</v>
      </c>
      <c r="H3370" t="s">
        <v>13232</v>
      </c>
      <c r="I3370" t="s">
        <v>1255</v>
      </c>
      <c r="J3370" t="s">
        <v>1255</v>
      </c>
      <c r="K3370" t="s">
        <v>1255</v>
      </c>
      <c r="L3370" t="s">
        <v>1255</v>
      </c>
      <c r="M3370" t="s">
        <v>1255</v>
      </c>
      <c r="N3370" t="s">
        <v>1255</v>
      </c>
      <c r="O3370" t="s">
        <v>1255</v>
      </c>
      <c r="P3370" t="s">
        <v>1255</v>
      </c>
    </row>
    <row r="3371" spans="1:16">
      <c r="A3371" t="s">
        <v>1255</v>
      </c>
      <c r="B3371" t="s">
        <v>1255</v>
      </c>
      <c r="C3371" t="s">
        <v>14626</v>
      </c>
      <c r="D3371" t="s">
        <v>14628</v>
      </c>
      <c r="E3371" t="s">
        <v>11910</v>
      </c>
      <c r="F3371" t="s">
        <v>1255</v>
      </c>
      <c r="G3371" t="s">
        <v>1255</v>
      </c>
      <c r="H3371" t="s">
        <v>13232</v>
      </c>
      <c r="I3371" t="s">
        <v>1255</v>
      </c>
      <c r="J3371" t="s">
        <v>1255</v>
      </c>
      <c r="K3371" t="s">
        <v>1255</v>
      </c>
      <c r="L3371" t="s">
        <v>1255</v>
      </c>
      <c r="M3371" t="s">
        <v>1255</v>
      </c>
      <c r="N3371" t="s">
        <v>1255</v>
      </c>
      <c r="O3371" t="s">
        <v>1255</v>
      </c>
      <c r="P3371" t="s">
        <v>1255</v>
      </c>
    </row>
    <row r="3372" spans="1:16">
      <c r="A3372" t="s">
        <v>1255</v>
      </c>
      <c r="B3372" t="s">
        <v>1255</v>
      </c>
      <c r="C3372" t="s">
        <v>14629</v>
      </c>
      <c r="D3372" t="s">
        <v>14630</v>
      </c>
      <c r="E3372" t="s">
        <v>11410</v>
      </c>
      <c r="F3372" t="s">
        <v>1255</v>
      </c>
      <c r="G3372" t="s">
        <v>1255</v>
      </c>
      <c r="H3372" t="s">
        <v>13232</v>
      </c>
      <c r="I3372" t="s">
        <v>1255</v>
      </c>
      <c r="J3372" t="s">
        <v>1255</v>
      </c>
      <c r="K3372" t="s">
        <v>1255</v>
      </c>
      <c r="L3372" t="s">
        <v>1255</v>
      </c>
      <c r="M3372" t="s">
        <v>1255</v>
      </c>
      <c r="N3372" t="s">
        <v>1255</v>
      </c>
      <c r="O3372" t="s">
        <v>1255</v>
      </c>
      <c r="P3372" t="s">
        <v>1255</v>
      </c>
    </row>
    <row r="3373" spans="1:16">
      <c r="A3373" t="s">
        <v>1255</v>
      </c>
      <c r="B3373" t="s">
        <v>1255</v>
      </c>
      <c r="C3373" t="s">
        <v>14629</v>
      </c>
      <c r="D3373" t="s">
        <v>14631</v>
      </c>
      <c r="E3373" t="s">
        <v>10029</v>
      </c>
      <c r="F3373" t="s">
        <v>9646</v>
      </c>
      <c r="G3373" t="s">
        <v>1255</v>
      </c>
      <c r="H3373" t="s">
        <v>13232</v>
      </c>
      <c r="I3373" t="s">
        <v>1255</v>
      </c>
      <c r="J3373" t="s">
        <v>1255</v>
      </c>
      <c r="K3373" t="s">
        <v>1255</v>
      </c>
      <c r="L3373" t="s">
        <v>1255</v>
      </c>
      <c r="M3373" t="s">
        <v>1255</v>
      </c>
      <c r="N3373" t="s">
        <v>1255</v>
      </c>
      <c r="O3373" t="s">
        <v>1255</v>
      </c>
      <c r="P3373" t="s">
        <v>1255</v>
      </c>
    </row>
    <row r="3374" spans="1:16">
      <c r="A3374" t="s">
        <v>1255</v>
      </c>
      <c r="B3374" t="s">
        <v>1255</v>
      </c>
      <c r="C3374" t="s">
        <v>14629</v>
      </c>
      <c r="D3374" t="s">
        <v>14632</v>
      </c>
      <c r="E3374" t="s">
        <v>13441</v>
      </c>
      <c r="F3374" t="s">
        <v>9646</v>
      </c>
      <c r="G3374" t="s">
        <v>1255</v>
      </c>
      <c r="H3374" t="s">
        <v>13232</v>
      </c>
      <c r="I3374" t="s">
        <v>1255</v>
      </c>
      <c r="J3374" t="s">
        <v>1255</v>
      </c>
      <c r="K3374" t="s">
        <v>1255</v>
      </c>
      <c r="L3374" t="s">
        <v>1255</v>
      </c>
      <c r="M3374" t="s">
        <v>1255</v>
      </c>
      <c r="N3374" t="s">
        <v>1255</v>
      </c>
      <c r="O3374" t="s">
        <v>1255</v>
      </c>
      <c r="P3374" t="s">
        <v>1255</v>
      </c>
    </row>
    <row r="3375" spans="1:16">
      <c r="A3375" t="s">
        <v>1255</v>
      </c>
      <c r="B3375" t="s">
        <v>1255</v>
      </c>
      <c r="C3375" t="s">
        <v>14629</v>
      </c>
      <c r="D3375" t="s">
        <v>14633</v>
      </c>
      <c r="E3375" t="s">
        <v>10003</v>
      </c>
      <c r="F3375" t="s">
        <v>1255</v>
      </c>
      <c r="G3375" t="s">
        <v>1255</v>
      </c>
      <c r="H3375" t="s">
        <v>13232</v>
      </c>
      <c r="I3375" t="s">
        <v>1255</v>
      </c>
      <c r="J3375" t="s">
        <v>1255</v>
      </c>
      <c r="K3375" t="s">
        <v>1255</v>
      </c>
      <c r="L3375" t="s">
        <v>1255</v>
      </c>
      <c r="M3375" t="s">
        <v>1255</v>
      </c>
      <c r="N3375" t="s">
        <v>1255</v>
      </c>
      <c r="O3375" t="s">
        <v>1255</v>
      </c>
      <c r="P3375" t="s">
        <v>1255</v>
      </c>
    </row>
    <row r="3376" spans="1:16">
      <c r="A3376" t="s">
        <v>1255</v>
      </c>
      <c r="B3376" t="s">
        <v>1255</v>
      </c>
      <c r="C3376" t="s">
        <v>14629</v>
      </c>
      <c r="D3376" t="s">
        <v>14634</v>
      </c>
      <c r="E3376" t="s">
        <v>10003</v>
      </c>
      <c r="F3376" t="s">
        <v>1255</v>
      </c>
      <c r="G3376" t="s">
        <v>1255</v>
      </c>
      <c r="H3376" t="s">
        <v>13232</v>
      </c>
      <c r="I3376" t="s">
        <v>1255</v>
      </c>
      <c r="J3376" t="s">
        <v>1255</v>
      </c>
      <c r="K3376" t="s">
        <v>1255</v>
      </c>
      <c r="L3376" t="s">
        <v>1255</v>
      </c>
      <c r="M3376" t="s">
        <v>1255</v>
      </c>
      <c r="N3376" t="s">
        <v>1255</v>
      </c>
      <c r="O3376" t="s">
        <v>1255</v>
      </c>
      <c r="P3376" t="s">
        <v>1255</v>
      </c>
    </row>
    <row r="3377" spans="1:16">
      <c r="A3377" t="s">
        <v>1255</v>
      </c>
      <c r="B3377" t="s">
        <v>1255</v>
      </c>
      <c r="C3377" t="s">
        <v>14635</v>
      </c>
      <c r="D3377" t="s">
        <v>14636</v>
      </c>
      <c r="E3377" t="s">
        <v>14637</v>
      </c>
      <c r="F3377" t="s">
        <v>1255</v>
      </c>
      <c r="G3377" t="s">
        <v>1255</v>
      </c>
      <c r="H3377" t="s">
        <v>13232</v>
      </c>
      <c r="I3377" t="s">
        <v>1255</v>
      </c>
      <c r="J3377" t="s">
        <v>1255</v>
      </c>
      <c r="K3377" t="s">
        <v>1255</v>
      </c>
      <c r="L3377" t="s">
        <v>1255</v>
      </c>
      <c r="M3377" t="s">
        <v>1255</v>
      </c>
      <c r="N3377" t="s">
        <v>1255</v>
      </c>
      <c r="O3377" t="s">
        <v>1255</v>
      </c>
      <c r="P3377" t="s">
        <v>1255</v>
      </c>
    </row>
    <row r="3378" spans="1:16">
      <c r="A3378" t="s">
        <v>1255</v>
      </c>
      <c r="B3378" t="s">
        <v>1255</v>
      </c>
      <c r="C3378" t="s">
        <v>14635</v>
      </c>
      <c r="D3378" t="s">
        <v>14638</v>
      </c>
      <c r="E3378" t="s">
        <v>9782</v>
      </c>
      <c r="F3378" t="s">
        <v>1255</v>
      </c>
      <c r="G3378" t="s">
        <v>1255</v>
      </c>
      <c r="H3378" t="s">
        <v>13232</v>
      </c>
      <c r="I3378" t="s">
        <v>1255</v>
      </c>
      <c r="J3378" t="s">
        <v>1255</v>
      </c>
      <c r="K3378" t="s">
        <v>1255</v>
      </c>
      <c r="L3378" t="s">
        <v>1255</v>
      </c>
      <c r="M3378" t="s">
        <v>1255</v>
      </c>
      <c r="N3378" t="s">
        <v>1255</v>
      </c>
      <c r="O3378" t="s">
        <v>1255</v>
      </c>
      <c r="P3378" t="s">
        <v>1255</v>
      </c>
    </row>
    <row r="3379" spans="1:16">
      <c r="A3379" t="s">
        <v>1255</v>
      </c>
      <c r="B3379" t="s">
        <v>1255</v>
      </c>
      <c r="C3379" t="s">
        <v>14635</v>
      </c>
      <c r="D3379" t="s">
        <v>14639</v>
      </c>
      <c r="E3379" t="s">
        <v>10003</v>
      </c>
      <c r="F3379" t="s">
        <v>1255</v>
      </c>
      <c r="G3379" t="s">
        <v>1255</v>
      </c>
      <c r="H3379" t="s">
        <v>13232</v>
      </c>
      <c r="I3379" t="s">
        <v>1255</v>
      </c>
      <c r="J3379" t="s">
        <v>1255</v>
      </c>
      <c r="K3379" t="s">
        <v>1255</v>
      </c>
      <c r="L3379" t="s">
        <v>1255</v>
      </c>
      <c r="M3379" t="s">
        <v>1255</v>
      </c>
      <c r="N3379" t="s">
        <v>1255</v>
      </c>
      <c r="O3379" t="s">
        <v>1255</v>
      </c>
      <c r="P3379" t="s">
        <v>1255</v>
      </c>
    </row>
    <row r="3380" spans="1:16">
      <c r="A3380" t="s">
        <v>1255</v>
      </c>
      <c r="B3380" t="s">
        <v>1255</v>
      </c>
      <c r="C3380" t="s">
        <v>14635</v>
      </c>
      <c r="D3380" t="s">
        <v>14640</v>
      </c>
      <c r="E3380" t="s">
        <v>11410</v>
      </c>
      <c r="F3380" t="s">
        <v>9646</v>
      </c>
      <c r="G3380" t="s">
        <v>1255</v>
      </c>
      <c r="H3380" t="s">
        <v>13232</v>
      </c>
      <c r="I3380" t="s">
        <v>1255</v>
      </c>
      <c r="J3380" t="s">
        <v>1255</v>
      </c>
      <c r="K3380" t="s">
        <v>1255</v>
      </c>
      <c r="L3380" t="s">
        <v>1255</v>
      </c>
      <c r="M3380" t="s">
        <v>1255</v>
      </c>
      <c r="N3380" t="s">
        <v>1255</v>
      </c>
      <c r="O3380" t="s">
        <v>1255</v>
      </c>
      <c r="P3380" t="s">
        <v>1255</v>
      </c>
    </row>
    <row r="3381" spans="1:16">
      <c r="A3381" t="s">
        <v>1255</v>
      </c>
      <c r="B3381" t="s">
        <v>14641</v>
      </c>
      <c r="C3381" t="s">
        <v>14635</v>
      </c>
      <c r="D3381" t="s">
        <v>14642</v>
      </c>
      <c r="E3381" t="s">
        <v>9646</v>
      </c>
      <c r="F3381" t="s">
        <v>10078</v>
      </c>
      <c r="G3381" t="s">
        <v>1255</v>
      </c>
      <c r="H3381" t="s">
        <v>13328</v>
      </c>
      <c r="I3381" t="s">
        <v>1255</v>
      </c>
      <c r="J3381" t="s">
        <v>1255</v>
      </c>
      <c r="K3381" t="s">
        <v>1255</v>
      </c>
      <c r="L3381" t="s">
        <v>1255</v>
      </c>
      <c r="M3381" t="s">
        <v>1255</v>
      </c>
      <c r="N3381" t="s">
        <v>1255</v>
      </c>
      <c r="O3381" t="s">
        <v>1255</v>
      </c>
      <c r="P3381" t="s">
        <v>1255</v>
      </c>
    </row>
    <row r="3382" spans="1:16">
      <c r="A3382" t="s">
        <v>1255</v>
      </c>
      <c r="B3382" t="s">
        <v>1255</v>
      </c>
      <c r="C3382" t="s">
        <v>14635</v>
      </c>
      <c r="D3382" t="s">
        <v>14643</v>
      </c>
      <c r="E3382" t="s">
        <v>9646</v>
      </c>
      <c r="F3382" t="s">
        <v>10076</v>
      </c>
      <c r="G3382" t="s">
        <v>1255</v>
      </c>
      <c r="H3382" t="s">
        <v>13330</v>
      </c>
      <c r="I3382" t="s">
        <v>1255</v>
      </c>
      <c r="J3382" t="s">
        <v>1255</v>
      </c>
      <c r="K3382" t="s">
        <v>1255</v>
      </c>
      <c r="L3382" t="s">
        <v>1255</v>
      </c>
      <c r="M3382" t="s">
        <v>1255</v>
      </c>
      <c r="N3382" t="s">
        <v>1255</v>
      </c>
      <c r="O3382" t="s">
        <v>1255</v>
      </c>
      <c r="P3382" t="s">
        <v>1255</v>
      </c>
    </row>
    <row r="3383" spans="1:16">
      <c r="A3383" t="s">
        <v>5103</v>
      </c>
      <c r="B3383" t="s">
        <v>1255</v>
      </c>
      <c r="C3383" t="s">
        <v>14644</v>
      </c>
      <c r="D3383" t="s">
        <v>14645</v>
      </c>
      <c r="E3383" t="s">
        <v>10069</v>
      </c>
      <c r="F3383" t="s">
        <v>9646</v>
      </c>
      <c r="G3383" t="s">
        <v>1255</v>
      </c>
      <c r="H3383" t="s">
        <v>13232</v>
      </c>
      <c r="I3383" t="s">
        <v>1255</v>
      </c>
      <c r="J3383" t="s">
        <v>1255</v>
      </c>
      <c r="K3383" t="s">
        <v>1255</v>
      </c>
      <c r="L3383" t="s">
        <v>1255</v>
      </c>
      <c r="M3383" t="s">
        <v>1255</v>
      </c>
      <c r="N3383" t="s">
        <v>1255</v>
      </c>
      <c r="O3383" t="s">
        <v>1255</v>
      </c>
      <c r="P3383" t="s">
        <v>1255</v>
      </c>
    </row>
    <row r="3384" spans="1:16">
      <c r="A3384" t="s">
        <v>8874</v>
      </c>
      <c r="B3384" t="s">
        <v>1255</v>
      </c>
      <c r="C3384" t="s">
        <v>14644</v>
      </c>
      <c r="D3384" t="s">
        <v>14646</v>
      </c>
      <c r="E3384" t="s">
        <v>9730</v>
      </c>
      <c r="F3384" t="s">
        <v>1255</v>
      </c>
      <c r="G3384" t="s">
        <v>1255</v>
      </c>
      <c r="H3384" t="s">
        <v>13232</v>
      </c>
      <c r="I3384" t="s">
        <v>1255</v>
      </c>
      <c r="J3384" t="s">
        <v>1255</v>
      </c>
      <c r="K3384" t="s">
        <v>1255</v>
      </c>
      <c r="L3384" t="s">
        <v>1255</v>
      </c>
      <c r="M3384" t="s">
        <v>1255</v>
      </c>
      <c r="N3384" t="s">
        <v>1255</v>
      </c>
      <c r="O3384" t="s">
        <v>1255</v>
      </c>
      <c r="P3384" t="s">
        <v>1255</v>
      </c>
    </row>
    <row r="3385" spans="1:16">
      <c r="A3385" t="s">
        <v>8766</v>
      </c>
      <c r="B3385" t="s">
        <v>1255</v>
      </c>
      <c r="C3385" t="s">
        <v>14644</v>
      </c>
      <c r="D3385" t="s">
        <v>14647</v>
      </c>
      <c r="E3385" t="s">
        <v>9782</v>
      </c>
      <c r="F3385" t="s">
        <v>1255</v>
      </c>
      <c r="G3385" t="s">
        <v>1255</v>
      </c>
      <c r="H3385" t="s">
        <v>13232</v>
      </c>
      <c r="I3385" t="s">
        <v>1255</v>
      </c>
      <c r="J3385" t="s">
        <v>1255</v>
      </c>
      <c r="K3385" t="s">
        <v>1255</v>
      </c>
      <c r="L3385" t="s">
        <v>1255</v>
      </c>
      <c r="M3385" t="s">
        <v>1255</v>
      </c>
      <c r="N3385" t="s">
        <v>1255</v>
      </c>
      <c r="O3385" t="s">
        <v>1255</v>
      </c>
      <c r="P3385" t="s">
        <v>1255</v>
      </c>
    </row>
    <row r="3386" spans="1:16">
      <c r="A3386" t="s">
        <v>8767</v>
      </c>
      <c r="B3386" t="s">
        <v>1255</v>
      </c>
      <c r="C3386" t="s">
        <v>14644</v>
      </c>
      <c r="D3386" t="s">
        <v>14648</v>
      </c>
      <c r="E3386" t="s">
        <v>11910</v>
      </c>
      <c r="F3386" t="s">
        <v>1255</v>
      </c>
      <c r="G3386" t="s">
        <v>1255</v>
      </c>
      <c r="H3386" t="s">
        <v>13232</v>
      </c>
      <c r="I3386" t="s">
        <v>1255</v>
      </c>
      <c r="J3386" t="s">
        <v>1255</v>
      </c>
      <c r="K3386" t="s">
        <v>1255</v>
      </c>
      <c r="L3386" t="s">
        <v>1255</v>
      </c>
      <c r="M3386" t="s">
        <v>1255</v>
      </c>
      <c r="N3386" t="s">
        <v>1255</v>
      </c>
      <c r="O3386" t="s">
        <v>1255</v>
      </c>
      <c r="P3386" t="s">
        <v>1255</v>
      </c>
    </row>
    <row r="3387" spans="1:16">
      <c r="A3387" t="s">
        <v>8768</v>
      </c>
      <c r="B3387" t="s">
        <v>1255</v>
      </c>
      <c r="C3387" t="s">
        <v>14644</v>
      </c>
      <c r="D3387" t="s">
        <v>14649</v>
      </c>
      <c r="E3387" t="s">
        <v>9782</v>
      </c>
      <c r="F3387" t="s">
        <v>1255</v>
      </c>
      <c r="G3387" t="s">
        <v>1255</v>
      </c>
      <c r="H3387" t="s">
        <v>13232</v>
      </c>
      <c r="I3387" t="s">
        <v>1255</v>
      </c>
      <c r="J3387" t="s">
        <v>1255</v>
      </c>
      <c r="K3387" t="s">
        <v>1255</v>
      </c>
      <c r="L3387" t="s">
        <v>1255</v>
      </c>
      <c r="M3387" t="s">
        <v>1255</v>
      </c>
      <c r="N3387" t="s">
        <v>1255</v>
      </c>
      <c r="O3387" t="s">
        <v>1255</v>
      </c>
      <c r="P3387" t="s">
        <v>1255</v>
      </c>
    </row>
    <row r="3388" spans="1:16">
      <c r="A3388" t="s">
        <v>8769</v>
      </c>
      <c r="B3388" t="s">
        <v>1255</v>
      </c>
      <c r="C3388" t="s">
        <v>14644</v>
      </c>
      <c r="D3388" t="s">
        <v>14650</v>
      </c>
      <c r="E3388" t="s">
        <v>14566</v>
      </c>
      <c r="F3388" t="s">
        <v>1255</v>
      </c>
      <c r="G3388" t="s">
        <v>1255</v>
      </c>
      <c r="H3388" t="s">
        <v>13232</v>
      </c>
      <c r="I3388" t="s">
        <v>1255</v>
      </c>
      <c r="J3388" t="s">
        <v>1255</v>
      </c>
      <c r="K3388" t="s">
        <v>1255</v>
      </c>
      <c r="L3388" t="s">
        <v>1255</v>
      </c>
      <c r="M3388" t="s">
        <v>1255</v>
      </c>
      <c r="N3388" t="s">
        <v>1255</v>
      </c>
      <c r="O3388" t="s">
        <v>1255</v>
      </c>
      <c r="P3388" t="s">
        <v>1255</v>
      </c>
    </row>
    <row r="3389" spans="1:16">
      <c r="A3389" t="s">
        <v>8876</v>
      </c>
      <c r="B3389" t="s">
        <v>13709</v>
      </c>
      <c r="C3389" t="s">
        <v>14644</v>
      </c>
      <c r="D3389" t="s">
        <v>14651</v>
      </c>
      <c r="E3389" t="s">
        <v>9646</v>
      </c>
      <c r="F3389" t="s">
        <v>9874</v>
      </c>
      <c r="G3389" t="s">
        <v>1255</v>
      </c>
      <c r="H3389" t="s">
        <v>13221</v>
      </c>
      <c r="I3389" t="s">
        <v>1255</v>
      </c>
      <c r="J3389" t="s">
        <v>1255</v>
      </c>
      <c r="K3389" t="s">
        <v>1255</v>
      </c>
      <c r="L3389" t="s">
        <v>1255</v>
      </c>
      <c r="M3389" t="s">
        <v>1255</v>
      </c>
      <c r="N3389" t="s">
        <v>1255</v>
      </c>
      <c r="O3389" t="s">
        <v>1255</v>
      </c>
      <c r="P3389" t="s">
        <v>1255</v>
      </c>
    </row>
    <row r="3390" spans="1:16">
      <c r="A3390" t="s">
        <v>8771</v>
      </c>
      <c r="B3390" t="s">
        <v>1255</v>
      </c>
      <c r="C3390" t="s">
        <v>14644</v>
      </c>
      <c r="D3390" t="s">
        <v>14652</v>
      </c>
      <c r="E3390" t="s">
        <v>10608</v>
      </c>
      <c r="F3390" t="s">
        <v>9646</v>
      </c>
      <c r="G3390" t="s">
        <v>14653</v>
      </c>
      <c r="H3390" t="s">
        <v>13232</v>
      </c>
      <c r="I3390" t="s">
        <v>1255</v>
      </c>
      <c r="J3390" t="s">
        <v>1255</v>
      </c>
      <c r="K3390" t="s">
        <v>1255</v>
      </c>
      <c r="L3390" t="s">
        <v>1255</v>
      </c>
      <c r="M3390" t="s">
        <v>1255</v>
      </c>
      <c r="N3390" t="s">
        <v>1255</v>
      </c>
      <c r="O3390" t="s">
        <v>1255</v>
      </c>
      <c r="P3390" t="s">
        <v>1255</v>
      </c>
    </row>
    <row r="3391" spans="1:16">
      <c r="A3391" t="s">
        <v>8770</v>
      </c>
      <c r="B3391" t="s">
        <v>1255</v>
      </c>
      <c r="C3391" t="s">
        <v>14644</v>
      </c>
      <c r="D3391" t="s">
        <v>14654</v>
      </c>
      <c r="E3391" t="s">
        <v>9874</v>
      </c>
      <c r="F3391" t="s">
        <v>9646</v>
      </c>
      <c r="G3391" t="s">
        <v>1255</v>
      </c>
      <c r="H3391" t="s">
        <v>13232</v>
      </c>
      <c r="I3391" t="s">
        <v>1255</v>
      </c>
      <c r="J3391" t="s">
        <v>1255</v>
      </c>
      <c r="K3391" t="s">
        <v>1255</v>
      </c>
      <c r="L3391" t="s">
        <v>1255</v>
      </c>
      <c r="M3391" t="s">
        <v>1255</v>
      </c>
      <c r="N3391" t="s">
        <v>1255</v>
      </c>
      <c r="O3391" t="s">
        <v>1255</v>
      </c>
      <c r="P3391" t="s">
        <v>1255</v>
      </c>
    </row>
    <row r="3392" spans="1:16">
      <c r="A3392" t="s">
        <v>4407</v>
      </c>
      <c r="B3392" t="s">
        <v>1255</v>
      </c>
      <c r="C3392" t="s">
        <v>14644</v>
      </c>
      <c r="D3392" t="s">
        <v>14655</v>
      </c>
      <c r="E3392" t="s">
        <v>10069</v>
      </c>
      <c r="F3392" t="s">
        <v>9646</v>
      </c>
      <c r="G3392" t="s">
        <v>1255</v>
      </c>
      <c r="H3392" t="s">
        <v>13232</v>
      </c>
      <c r="I3392" t="s">
        <v>1255</v>
      </c>
      <c r="J3392" t="s">
        <v>1255</v>
      </c>
      <c r="K3392" t="s">
        <v>1255</v>
      </c>
      <c r="L3392" t="s">
        <v>1255</v>
      </c>
      <c r="M3392" t="s">
        <v>1255</v>
      </c>
      <c r="N3392" t="s">
        <v>1255</v>
      </c>
      <c r="O3392" t="s">
        <v>1255</v>
      </c>
      <c r="P3392" t="s">
        <v>1255</v>
      </c>
    </row>
    <row r="3393" spans="1:16">
      <c r="A3393" t="s">
        <v>5505</v>
      </c>
      <c r="B3393" t="s">
        <v>1255</v>
      </c>
      <c r="C3393" t="s">
        <v>14644</v>
      </c>
      <c r="D3393" t="s">
        <v>14656</v>
      </c>
      <c r="E3393" t="s">
        <v>9680</v>
      </c>
      <c r="F3393" t="s">
        <v>9646</v>
      </c>
      <c r="G3393" t="s">
        <v>1255</v>
      </c>
      <c r="H3393" t="s">
        <v>13232</v>
      </c>
      <c r="I3393" t="s">
        <v>1255</v>
      </c>
      <c r="J3393" t="s">
        <v>1255</v>
      </c>
      <c r="K3393" t="s">
        <v>1255</v>
      </c>
      <c r="L3393" t="s">
        <v>1255</v>
      </c>
      <c r="M3393" t="s">
        <v>1255</v>
      </c>
      <c r="N3393" t="s">
        <v>1255</v>
      </c>
      <c r="O3393" t="s">
        <v>1255</v>
      </c>
      <c r="P3393" t="s">
        <v>1255</v>
      </c>
    </row>
    <row r="3394" spans="1:16">
      <c r="A3394" t="s">
        <v>5687</v>
      </c>
      <c r="B3394" t="s">
        <v>1255</v>
      </c>
      <c r="C3394" t="s">
        <v>14644</v>
      </c>
      <c r="D3394" t="s">
        <v>14657</v>
      </c>
      <c r="E3394" t="s">
        <v>10003</v>
      </c>
      <c r="F3394" t="s">
        <v>9646</v>
      </c>
      <c r="G3394" t="s">
        <v>1255</v>
      </c>
      <c r="H3394" t="s">
        <v>13232</v>
      </c>
      <c r="I3394" t="s">
        <v>1255</v>
      </c>
      <c r="J3394" t="s">
        <v>1255</v>
      </c>
      <c r="K3394" t="s">
        <v>1255</v>
      </c>
      <c r="L3394" t="s">
        <v>1255</v>
      </c>
      <c r="M3394" t="s">
        <v>1255</v>
      </c>
      <c r="N3394" t="s">
        <v>1255</v>
      </c>
      <c r="O3394" t="s">
        <v>1255</v>
      </c>
      <c r="P3394" t="s">
        <v>1255</v>
      </c>
    </row>
    <row r="3395" spans="1:16">
      <c r="A3395" t="s">
        <v>8765</v>
      </c>
      <c r="B3395" t="s">
        <v>1255</v>
      </c>
      <c r="C3395" t="s">
        <v>14644</v>
      </c>
      <c r="D3395" t="s">
        <v>14658</v>
      </c>
      <c r="E3395" t="s">
        <v>10003</v>
      </c>
      <c r="F3395" t="s">
        <v>9646</v>
      </c>
      <c r="G3395" t="s">
        <v>1255</v>
      </c>
      <c r="H3395" t="s">
        <v>13232</v>
      </c>
      <c r="I3395" t="s">
        <v>1255</v>
      </c>
      <c r="J3395" t="s">
        <v>1255</v>
      </c>
      <c r="K3395" t="s">
        <v>1255</v>
      </c>
      <c r="L3395" t="s">
        <v>1255</v>
      </c>
      <c r="M3395" t="s">
        <v>1255</v>
      </c>
      <c r="N3395" t="s">
        <v>1255</v>
      </c>
      <c r="O3395" t="s">
        <v>1255</v>
      </c>
      <c r="P3395" t="s">
        <v>1255</v>
      </c>
    </row>
    <row r="3396" spans="1:16">
      <c r="A3396" t="s">
        <v>8774</v>
      </c>
      <c r="B3396" t="s">
        <v>1255</v>
      </c>
      <c r="C3396" t="s">
        <v>14644</v>
      </c>
      <c r="D3396" t="s">
        <v>14659</v>
      </c>
      <c r="E3396" t="s">
        <v>12494</v>
      </c>
      <c r="F3396" t="s">
        <v>1255</v>
      </c>
      <c r="G3396" t="s">
        <v>1255</v>
      </c>
      <c r="H3396" t="s">
        <v>13232</v>
      </c>
      <c r="I3396" t="s">
        <v>1255</v>
      </c>
      <c r="J3396" t="s">
        <v>1255</v>
      </c>
      <c r="K3396" t="s">
        <v>1255</v>
      </c>
      <c r="L3396" t="s">
        <v>1255</v>
      </c>
      <c r="M3396" t="s">
        <v>1255</v>
      </c>
      <c r="N3396" t="s">
        <v>1255</v>
      </c>
      <c r="O3396" t="s">
        <v>1255</v>
      </c>
      <c r="P3396" t="s">
        <v>1255</v>
      </c>
    </row>
    <row r="3397" spans="1:16">
      <c r="A3397" t="s">
        <v>8772</v>
      </c>
      <c r="B3397" t="s">
        <v>1255</v>
      </c>
      <c r="C3397" t="s">
        <v>14644</v>
      </c>
      <c r="D3397" t="s">
        <v>14660</v>
      </c>
      <c r="E3397" t="s">
        <v>11910</v>
      </c>
      <c r="F3397" t="s">
        <v>9646</v>
      </c>
      <c r="G3397" t="s">
        <v>1255</v>
      </c>
      <c r="H3397" t="s">
        <v>13232</v>
      </c>
      <c r="I3397" t="s">
        <v>1255</v>
      </c>
      <c r="J3397" t="s">
        <v>1255</v>
      </c>
      <c r="K3397" t="s">
        <v>1255</v>
      </c>
      <c r="L3397" t="s">
        <v>1255</v>
      </c>
      <c r="M3397" t="s">
        <v>1255</v>
      </c>
      <c r="N3397" t="s">
        <v>1255</v>
      </c>
      <c r="O3397" t="s">
        <v>1255</v>
      </c>
      <c r="P3397" t="s">
        <v>1255</v>
      </c>
    </row>
    <row r="3398" spans="1:16">
      <c r="A3398" t="s">
        <v>1255</v>
      </c>
      <c r="B3398" t="s">
        <v>1255</v>
      </c>
      <c r="C3398" t="s">
        <v>14661</v>
      </c>
      <c r="D3398" t="s">
        <v>14662</v>
      </c>
      <c r="E3398" t="s">
        <v>9663</v>
      </c>
      <c r="F3398" t="s">
        <v>9646</v>
      </c>
      <c r="G3398" t="s">
        <v>1255</v>
      </c>
      <c r="H3398" t="s">
        <v>13232</v>
      </c>
      <c r="I3398" t="s">
        <v>1255</v>
      </c>
      <c r="J3398" t="s">
        <v>1255</v>
      </c>
      <c r="K3398" t="s">
        <v>1255</v>
      </c>
      <c r="L3398" t="s">
        <v>1255</v>
      </c>
      <c r="M3398" t="s">
        <v>1255</v>
      </c>
      <c r="N3398" t="s">
        <v>1255</v>
      </c>
      <c r="O3398" t="s">
        <v>1255</v>
      </c>
      <c r="P3398" t="s">
        <v>1255</v>
      </c>
    </row>
    <row r="3399" spans="1:16">
      <c r="A3399" t="s">
        <v>1255</v>
      </c>
      <c r="B3399" t="s">
        <v>1255</v>
      </c>
      <c r="C3399" t="s">
        <v>14661</v>
      </c>
      <c r="D3399" t="s">
        <v>14663</v>
      </c>
      <c r="E3399" t="s">
        <v>9730</v>
      </c>
      <c r="F3399" t="s">
        <v>9646</v>
      </c>
      <c r="G3399" t="s">
        <v>1255</v>
      </c>
      <c r="H3399" t="s">
        <v>13232</v>
      </c>
      <c r="I3399" t="s">
        <v>1255</v>
      </c>
      <c r="J3399" t="s">
        <v>1255</v>
      </c>
      <c r="K3399" t="s">
        <v>1255</v>
      </c>
      <c r="L3399" t="s">
        <v>1255</v>
      </c>
      <c r="M3399" t="s">
        <v>1255</v>
      </c>
      <c r="N3399" t="s">
        <v>1255</v>
      </c>
      <c r="O3399" t="s">
        <v>1255</v>
      </c>
      <c r="P3399" t="s">
        <v>1255</v>
      </c>
    </row>
    <row r="3400" spans="1:16">
      <c r="A3400" t="s">
        <v>1255</v>
      </c>
      <c r="B3400" t="s">
        <v>1255</v>
      </c>
      <c r="C3400" t="s">
        <v>14661</v>
      </c>
      <c r="D3400" t="s">
        <v>14664</v>
      </c>
      <c r="E3400" t="s">
        <v>9680</v>
      </c>
      <c r="F3400" t="s">
        <v>9646</v>
      </c>
      <c r="G3400" t="s">
        <v>1255</v>
      </c>
      <c r="H3400" t="s">
        <v>13232</v>
      </c>
      <c r="I3400" t="s">
        <v>1255</v>
      </c>
      <c r="J3400" t="s">
        <v>1255</v>
      </c>
      <c r="K3400" t="s">
        <v>1255</v>
      </c>
      <c r="L3400" t="s">
        <v>1255</v>
      </c>
      <c r="M3400" t="s">
        <v>1255</v>
      </c>
      <c r="N3400" t="s">
        <v>1255</v>
      </c>
      <c r="O3400" t="s">
        <v>1255</v>
      </c>
      <c r="P3400" t="s">
        <v>1255</v>
      </c>
    </row>
    <row r="3401" spans="1:16">
      <c r="A3401" t="s">
        <v>1255</v>
      </c>
      <c r="B3401" t="s">
        <v>1255</v>
      </c>
      <c r="C3401" t="s">
        <v>14661</v>
      </c>
      <c r="D3401" t="s">
        <v>14665</v>
      </c>
      <c r="E3401" t="s">
        <v>9680</v>
      </c>
      <c r="F3401" t="s">
        <v>9646</v>
      </c>
      <c r="G3401" t="s">
        <v>1255</v>
      </c>
      <c r="H3401" t="s">
        <v>13232</v>
      </c>
      <c r="I3401" t="s">
        <v>1255</v>
      </c>
      <c r="J3401" t="s">
        <v>1255</v>
      </c>
      <c r="K3401" t="s">
        <v>1255</v>
      </c>
      <c r="L3401" t="s">
        <v>1255</v>
      </c>
      <c r="M3401" t="s">
        <v>1255</v>
      </c>
      <c r="N3401" t="s">
        <v>1255</v>
      </c>
      <c r="O3401" t="s">
        <v>1255</v>
      </c>
      <c r="P3401" t="s">
        <v>1255</v>
      </c>
    </row>
    <row r="3402" spans="1:16">
      <c r="A3402" t="s">
        <v>1255</v>
      </c>
      <c r="B3402" t="s">
        <v>1255</v>
      </c>
      <c r="C3402" t="s">
        <v>14661</v>
      </c>
      <c r="D3402" t="s">
        <v>14666</v>
      </c>
      <c r="E3402" t="s">
        <v>9813</v>
      </c>
      <c r="F3402" t="s">
        <v>1255</v>
      </c>
      <c r="G3402" t="s">
        <v>1255</v>
      </c>
      <c r="H3402" t="s">
        <v>13232</v>
      </c>
      <c r="I3402" t="s">
        <v>1255</v>
      </c>
      <c r="J3402" t="s">
        <v>1255</v>
      </c>
      <c r="K3402" t="s">
        <v>1255</v>
      </c>
      <c r="L3402" t="s">
        <v>1255</v>
      </c>
      <c r="M3402" t="s">
        <v>1255</v>
      </c>
      <c r="N3402" t="s">
        <v>1255</v>
      </c>
      <c r="O3402" t="s">
        <v>1255</v>
      </c>
      <c r="P3402" t="s">
        <v>1255</v>
      </c>
    </row>
    <row r="3403" spans="1:16">
      <c r="A3403" t="s">
        <v>1255</v>
      </c>
      <c r="B3403" t="s">
        <v>1255</v>
      </c>
      <c r="C3403" t="s">
        <v>14661</v>
      </c>
      <c r="D3403" t="s">
        <v>14667</v>
      </c>
      <c r="E3403" t="s">
        <v>9740</v>
      </c>
      <c r="F3403" t="s">
        <v>1255</v>
      </c>
      <c r="G3403" t="s">
        <v>1255</v>
      </c>
      <c r="H3403" t="s">
        <v>13232</v>
      </c>
      <c r="I3403" t="s">
        <v>1255</v>
      </c>
      <c r="J3403" t="s">
        <v>1255</v>
      </c>
      <c r="K3403" t="s">
        <v>1255</v>
      </c>
      <c r="L3403" t="s">
        <v>1255</v>
      </c>
      <c r="M3403" t="s">
        <v>1255</v>
      </c>
      <c r="N3403" t="s">
        <v>1255</v>
      </c>
      <c r="O3403" t="s">
        <v>1255</v>
      </c>
      <c r="P3403" t="s">
        <v>1255</v>
      </c>
    </row>
    <row r="3404" spans="1:16">
      <c r="A3404" t="s">
        <v>1255</v>
      </c>
      <c r="B3404" t="s">
        <v>1255</v>
      </c>
      <c r="C3404" t="s">
        <v>14661</v>
      </c>
      <c r="D3404" t="s">
        <v>14668</v>
      </c>
      <c r="E3404" t="s">
        <v>9663</v>
      </c>
      <c r="F3404" t="s">
        <v>1255</v>
      </c>
      <c r="G3404" t="s">
        <v>1255</v>
      </c>
      <c r="H3404" t="s">
        <v>13232</v>
      </c>
      <c r="I3404" t="s">
        <v>1255</v>
      </c>
      <c r="J3404" t="s">
        <v>1255</v>
      </c>
      <c r="K3404" t="s">
        <v>1255</v>
      </c>
      <c r="L3404" t="s">
        <v>1255</v>
      </c>
      <c r="M3404" t="s">
        <v>1255</v>
      </c>
      <c r="N3404" t="s">
        <v>1255</v>
      </c>
      <c r="O3404" t="s">
        <v>1255</v>
      </c>
      <c r="P3404" t="s">
        <v>1255</v>
      </c>
    </row>
    <row r="3405" spans="1:16">
      <c r="A3405" t="s">
        <v>1255</v>
      </c>
      <c r="B3405" t="s">
        <v>1255</v>
      </c>
      <c r="C3405" t="s">
        <v>14661</v>
      </c>
      <c r="D3405" t="s">
        <v>14669</v>
      </c>
      <c r="E3405" t="s">
        <v>10003</v>
      </c>
      <c r="F3405" t="s">
        <v>1255</v>
      </c>
      <c r="G3405" t="s">
        <v>1255</v>
      </c>
      <c r="H3405" t="s">
        <v>13232</v>
      </c>
      <c r="I3405" t="s">
        <v>1255</v>
      </c>
      <c r="J3405" t="s">
        <v>1255</v>
      </c>
      <c r="K3405" t="s">
        <v>1255</v>
      </c>
      <c r="L3405" t="s">
        <v>1255</v>
      </c>
      <c r="M3405" t="s">
        <v>1255</v>
      </c>
      <c r="N3405" t="s">
        <v>1255</v>
      </c>
      <c r="O3405" t="s">
        <v>1255</v>
      </c>
      <c r="P3405" t="s">
        <v>1255</v>
      </c>
    </row>
    <row r="3406" spans="1:16">
      <c r="A3406" t="s">
        <v>1255</v>
      </c>
      <c r="B3406" t="s">
        <v>1255</v>
      </c>
      <c r="C3406" t="s">
        <v>14661</v>
      </c>
      <c r="D3406" t="s">
        <v>14670</v>
      </c>
      <c r="E3406" t="s">
        <v>11410</v>
      </c>
      <c r="F3406" t="s">
        <v>1255</v>
      </c>
      <c r="G3406" t="s">
        <v>1255</v>
      </c>
      <c r="H3406" t="s">
        <v>13232</v>
      </c>
      <c r="I3406" t="s">
        <v>1255</v>
      </c>
      <c r="J3406" t="s">
        <v>1255</v>
      </c>
      <c r="K3406" t="s">
        <v>1255</v>
      </c>
      <c r="L3406" t="s">
        <v>1255</v>
      </c>
      <c r="M3406" t="s">
        <v>1255</v>
      </c>
      <c r="N3406" t="s">
        <v>1255</v>
      </c>
      <c r="O3406" t="s">
        <v>1255</v>
      </c>
      <c r="P3406" t="s">
        <v>1255</v>
      </c>
    </row>
    <row r="3407" spans="1:16">
      <c r="A3407" t="s">
        <v>1255</v>
      </c>
      <c r="B3407" t="s">
        <v>1255</v>
      </c>
      <c r="C3407" t="s">
        <v>14661</v>
      </c>
      <c r="D3407" t="s">
        <v>14671</v>
      </c>
      <c r="E3407" t="s">
        <v>9680</v>
      </c>
      <c r="F3407" t="s">
        <v>1255</v>
      </c>
      <c r="G3407" t="s">
        <v>1255</v>
      </c>
      <c r="H3407" t="s">
        <v>13232</v>
      </c>
      <c r="I3407" t="s">
        <v>1255</v>
      </c>
      <c r="J3407" t="s">
        <v>1255</v>
      </c>
      <c r="K3407" t="s">
        <v>1255</v>
      </c>
      <c r="L3407" t="s">
        <v>1255</v>
      </c>
      <c r="M3407" t="s">
        <v>1255</v>
      </c>
      <c r="N3407" t="s">
        <v>1255</v>
      </c>
      <c r="O3407" t="s">
        <v>1255</v>
      </c>
      <c r="P3407" t="s">
        <v>1255</v>
      </c>
    </row>
    <row r="3408" spans="1:16">
      <c r="A3408" t="s">
        <v>1255</v>
      </c>
      <c r="B3408" t="s">
        <v>1255</v>
      </c>
      <c r="C3408" t="s">
        <v>14661</v>
      </c>
      <c r="D3408" t="s">
        <v>14672</v>
      </c>
      <c r="E3408" t="s">
        <v>12494</v>
      </c>
      <c r="F3408" t="s">
        <v>1255</v>
      </c>
      <c r="G3408" t="s">
        <v>1255</v>
      </c>
      <c r="H3408" t="s">
        <v>13232</v>
      </c>
      <c r="I3408" t="s">
        <v>1255</v>
      </c>
      <c r="J3408" t="s">
        <v>1255</v>
      </c>
      <c r="K3408" t="s">
        <v>1255</v>
      </c>
      <c r="L3408" t="s">
        <v>1255</v>
      </c>
      <c r="M3408" t="s">
        <v>1255</v>
      </c>
      <c r="N3408" t="s">
        <v>1255</v>
      </c>
      <c r="O3408" t="s">
        <v>1255</v>
      </c>
      <c r="P3408" t="s">
        <v>1255</v>
      </c>
    </row>
    <row r="3409" spans="1:16">
      <c r="A3409" t="s">
        <v>1255</v>
      </c>
      <c r="B3409" t="s">
        <v>1255</v>
      </c>
      <c r="C3409" t="s">
        <v>14661</v>
      </c>
      <c r="D3409" t="s">
        <v>14673</v>
      </c>
      <c r="E3409" t="s">
        <v>11910</v>
      </c>
      <c r="F3409" t="s">
        <v>9646</v>
      </c>
      <c r="G3409" t="s">
        <v>1255</v>
      </c>
      <c r="H3409" t="s">
        <v>13232</v>
      </c>
      <c r="I3409" t="s">
        <v>1255</v>
      </c>
      <c r="J3409" t="s">
        <v>1255</v>
      </c>
      <c r="K3409" t="s">
        <v>1255</v>
      </c>
      <c r="L3409" t="s">
        <v>1255</v>
      </c>
      <c r="M3409" t="s">
        <v>1255</v>
      </c>
      <c r="N3409" t="s">
        <v>1255</v>
      </c>
      <c r="O3409" t="s">
        <v>1255</v>
      </c>
      <c r="P3409" t="s">
        <v>1255</v>
      </c>
    </row>
    <row r="3410" spans="1:16">
      <c r="A3410" t="s">
        <v>1255</v>
      </c>
      <c r="B3410" t="s">
        <v>1255</v>
      </c>
      <c r="C3410" t="s">
        <v>14661</v>
      </c>
      <c r="D3410" t="s">
        <v>14674</v>
      </c>
      <c r="E3410" t="s">
        <v>14675</v>
      </c>
      <c r="F3410" t="s">
        <v>9646</v>
      </c>
      <c r="G3410" t="s">
        <v>1255</v>
      </c>
      <c r="H3410" t="s">
        <v>13232</v>
      </c>
      <c r="I3410" t="s">
        <v>1255</v>
      </c>
      <c r="J3410" t="s">
        <v>1255</v>
      </c>
      <c r="K3410" t="s">
        <v>1255</v>
      </c>
      <c r="L3410" t="s">
        <v>1255</v>
      </c>
      <c r="M3410" t="s">
        <v>1255</v>
      </c>
      <c r="N3410" t="s">
        <v>1255</v>
      </c>
      <c r="O3410" t="s">
        <v>1255</v>
      </c>
      <c r="P3410" t="s">
        <v>1255</v>
      </c>
    </row>
    <row r="3411" spans="1:16">
      <c r="A3411" t="s">
        <v>1255</v>
      </c>
      <c r="B3411" t="s">
        <v>1255</v>
      </c>
      <c r="C3411" t="s">
        <v>14676</v>
      </c>
      <c r="D3411" t="s">
        <v>14677</v>
      </c>
      <c r="E3411" t="s">
        <v>10003</v>
      </c>
      <c r="F3411" t="s">
        <v>1255</v>
      </c>
      <c r="G3411" t="s">
        <v>1255</v>
      </c>
      <c r="H3411" t="s">
        <v>13232</v>
      </c>
      <c r="I3411" t="s">
        <v>1255</v>
      </c>
      <c r="J3411" t="s">
        <v>1255</v>
      </c>
      <c r="K3411" t="s">
        <v>1255</v>
      </c>
      <c r="L3411" t="s">
        <v>1255</v>
      </c>
      <c r="M3411" t="s">
        <v>1255</v>
      </c>
      <c r="N3411" t="s">
        <v>1255</v>
      </c>
      <c r="O3411" t="s">
        <v>1255</v>
      </c>
      <c r="P3411" t="s">
        <v>1255</v>
      </c>
    </row>
    <row r="3412" spans="1:16">
      <c r="A3412" t="s">
        <v>1255</v>
      </c>
      <c r="B3412" t="s">
        <v>1255</v>
      </c>
      <c r="C3412" t="s">
        <v>14676</v>
      </c>
      <c r="D3412" t="s">
        <v>14678</v>
      </c>
      <c r="E3412" t="s">
        <v>10003</v>
      </c>
      <c r="F3412" t="s">
        <v>9646</v>
      </c>
      <c r="G3412" t="s">
        <v>1255</v>
      </c>
      <c r="H3412" t="s">
        <v>13232</v>
      </c>
      <c r="I3412" t="s">
        <v>1255</v>
      </c>
      <c r="J3412" t="s">
        <v>1255</v>
      </c>
      <c r="K3412" t="s">
        <v>1255</v>
      </c>
      <c r="L3412" t="s">
        <v>1255</v>
      </c>
      <c r="M3412" t="s">
        <v>1255</v>
      </c>
      <c r="N3412" t="s">
        <v>1255</v>
      </c>
      <c r="O3412" t="s">
        <v>1255</v>
      </c>
      <c r="P3412" t="s">
        <v>1255</v>
      </c>
    </row>
    <row r="3413" spans="1:16">
      <c r="A3413" t="s">
        <v>1255</v>
      </c>
      <c r="B3413" t="s">
        <v>1255</v>
      </c>
      <c r="C3413" t="s">
        <v>14676</v>
      </c>
      <c r="D3413" t="s">
        <v>14679</v>
      </c>
      <c r="E3413" t="s">
        <v>10003</v>
      </c>
      <c r="F3413" t="s">
        <v>9646</v>
      </c>
      <c r="G3413" t="s">
        <v>1255</v>
      </c>
      <c r="H3413" t="s">
        <v>13232</v>
      </c>
      <c r="I3413" t="s">
        <v>1255</v>
      </c>
      <c r="J3413" t="s">
        <v>1255</v>
      </c>
      <c r="K3413" t="s">
        <v>1255</v>
      </c>
      <c r="L3413" t="s">
        <v>1255</v>
      </c>
      <c r="M3413" t="s">
        <v>1255</v>
      </c>
      <c r="N3413" t="s">
        <v>1255</v>
      </c>
      <c r="O3413" t="s">
        <v>1255</v>
      </c>
      <c r="P3413" t="s">
        <v>1255</v>
      </c>
    </row>
    <row r="3414" spans="1:16">
      <c r="A3414" t="s">
        <v>1255</v>
      </c>
      <c r="B3414" t="s">
        <v>1255</v>
      </c>
      <c r="C3414" t="s">
        <v>14676</v>
      </c>
      <c r="D3414" t="s">
        <v>14680</v>
      </c>
      <c r="E3414" t="s">
        <v>9797</v>
      </c>
      <c r="F3414" t="s">
        <v>1255</v>
      </c>
      <c r="G3414" t="s">
        <v>1255</v>
      </c>
      <c r="H3414" t="s">
        <v>13232</v>
      </c>
      <c r="I3414" t="s">
        <v>1255</v>
      </c>
      <c r="J3414" t="s">
        <v>1255</v>
      </c>
      <c r="K3414" t="s">
        <v>1255</v>
      </c>
      <c r="L3414" t="s">
        <v>1255</v>
      </c>
      <c r="M3414" t="s">
        <v>1255</v>
      </c>
      <c r="N3414" t="s">
        <v>1255</v>
      </c>
      <c r="O3414" t="s">
        <v>1255</v>
      </c>
      <c r="P3414" t="s">
        <v>1255</v>
      </c>
    </row>
    <row r="3415" spans="1:16">
      <c r="A3415" t="s">
        <v>1255</v>
      </c>
      <c r="B3415" t="s">
        <v>1255</v>
      </c>
      <c r="C3415" t="s">
        <v>14676</v>
      </c>
      <c r="D3415" t="s">
        <v>14681</v>
      </c>
      <c r="E3415" t="s">
        <v>9645</v>
      </c>
      <c r="F3415" t="s">
        <v>1255</v>
      </c>
      <c r="G3415" t="s">
        <v>1255</v>
      </c>
      <c r="H3415" t="s">
        <v>13232</v>
      </c>
      <c r="I3415" t="s">
        <v>1255</v>
      </c>
      <c r="J3415" t="s">
        <v>1255</v>
      </c>
      <c r="K3415" t="s">
        <v>1255</v>
      </c>
      <c r="L3415" t="s">
        <v>1255</v>
      </c>
      <c r="M3415" t="s">
        <v>1255</v>
      </c>
      <c r="N3415" t="s">
        <v>1255</v>
      </c>
      <c r="O3415" t="s">
        <v>1255</v>
      </c>
      <c r="P3415" t="s">
        <v>1255</v>
      </c>
    </row>
    <row r="3416" spans="1:16">
      <c r="A3416" t="s">
        <v>1255</v>
      </c>
      <c r="B3416" t="s">
        <v>1255</v>
      </c>
      <c r="C3416" t="s">
        <v>14676</v>
      </c>
      <c r="D3416" t="s">
        <v>14682</v>
      </c>
      <c r="E3416" t="s">
        <v>9797</v>
      </c>
      <c r="F3416" t="s">
        <v>1255</v>
      </c>
      <c r="G3416" t="s">
        <v>1255</v>
      </c>
      <c r="H3416" t="s">
        <v>13232</v>
      </c>
      <c r="I3416" t="s">
        <v>1255</v>
      </c>
      <c r="J3416" t="s">
        <v>1255</v>
      </c>
      <c r="K3416" t="s">
        <v>1255</v>
      </c>
      <c r="L3416" t="s">
        <v>1255</v>
      </c>
      <c r="M3416" t="s">
        <v>1255</v>
      </c>
      <c r="N3416" t="s">
        <v>1255</v>
      </c>
      <c r="O3416" t="s">
        <v>1255</v>
      </c>
      <c r="P3416" t="s">
        <v>1255</v>
      </c>
    </row>
    <row r="3417" spans="1:16">
      <c r="A3417" t="s">
        <v>1255</v>
      </c>
      <c r="B3417" t="s">
        <v>1255</v>
      </c>
      <c r="C3417" t="s">
        <v>14683</v>
      </c>
      <c r="D3417" t="s">
        <v>14684</v>
      </c>
      <c r="E3417" t="s">
        <v>9813</v>
      </c>
      <c r="F3417" t="s">
        <v>1255</v>
      </c>
      <c r="G3417" t="s">
        <v>1255</v>
      </c>
      <c r="H3417" t="s">
        <v>13232</v>
      </c>
      <c r="I3417" t="s">
        <v>1255</v>
      </c>
      <c r="J3417" t="s">
        <v>1255</v>
      </c>
      <c r="K3417" t="s">
        <v>1255</v>
      </c>
      <c r="L3417" t="s">
        <v>1255</v>
      </c>
      <c r="M3417" t="s">
        <v>1255</v>
      </c>
      <c r="N3417" t="s">
        <v>1255</v>
      </c>
      <c r="O3417" t="s">
        <v>1255</v>
      </c>
      <c r="P3417" t="s">
        <v>1255</v>
      </c>
    </row>
    <row r="3418" spans="1:16">
      <c r="A3418" t="s">
        <v>1255</v>
      </c>
      <c r="B3418" t="s">
        <v>1255</v>
      </c>
      <c r="C3418" t="s">
        <v>14683</v>
      </c>
      <c r="D3418" t="s">
        <v>14685</v>
      </c>
      <c r="E3418" t="s">
        <v>11910</v>
      </c>
      <c r="F3418" t="s">
        <v>1255</v>
      </c>
      <c r="G3418" t="s">
        <v>1255</v>
      </c>
      <c r="H3418" t="s">
        <v>13232</v>
      </c>
      <c r="I3418" t="s">
        <v>1255</v>
      </c>
      <c r="J3418" t="s">
        <v>1255</v>
      </c>
      <c r="K3418" t="s">
        <v>1255</v>
      </c>
      <c r="L3418" t="s">
        <v>1255</v>
      </c>
      <c r="M3418" t="s">
        <v>1255</v>
      </c>
      <c r="N3418" t="s">
        <v>1255</v>
      </c>
      <c r="O3418" t="s">
        <v>1255</v>
      </c>
      <c r="P3418" t="s">
        <v>1255</v>
      </c>
    </row>
    <row r="3419" spans="1:16">
      <c r="A3419" t="s">
        <v>1255</v>
      </c>
      <c r="B3419" t="s">
        <v>1255</v>
      </c>
      <c r="C3419" t="s">
        <v>14683</v>
      </c>
      <c r="D3419" t="s">
        <v>14686</v>
      </c>
      <c r="E3419" t="s">
        <v>11910</v>
      </c>
      <c r="F3419" t="s">
        <v>9646</v>
      </c>
      <c r="G3419" t="s">
        <v>1255</v>
      </c>
      <c r="H3419" t="s">
        <v>13232</v>
      </c>
      <c r="I3419" t="s">
        <v>1255</v>
      </c>
      <c r="J3419" t="s">
        <v>1255</v>
      </c>
      <c r="K3419" t="s">
        <v>1255</v>
      </c>
      <c r="L3419" t="s">
        <v>1255</v>
      </c>
      <c r="M3419" t="s">
        <v>1255</v>
      </c>
      <c r="N3419" t="s">
        <v>1255</v>
      </c>
      <c r="O3419" t="s">
        <v>1255</v>
      </c>
      <c r="P3419" t="s">
        <v>1255</v>
      </c>
    </row>
    <row r="3420" spans="1:16">
      <c r="A3420" t="s">
        <v>1255</v>
      </c>
      <c r="B3420" t="s">
        <v>1255</v>
      </c>
      <c r="C3420" t="s">
        <v>14683</v>
      </c>
      <c r="D3420" t="s">
        <v>14687</v>
      </c>
      <c r="E3420" t="s">
        <v>10069</v>
      </c>
      <c r="F3420" t="s">
        <v>9646</v>
      </c>
      <c r="G3420" t="s">
        <v>1255</v>
      </c>
      <c r="H3420" t="s">
        <v>13232</v>
      </c>
      <c r="I3420" t="s">
        <v>1255</v>
      </c>
      <c r="J3420" t="s">
        <v>1255</v>
      </c>
      <c r="K3420" t="s">
        <v>1255</v>
      </c>
      <c r="L3420" t="s">
        <v>1255</v>
      </c>
      <c r="M3420" t="s">
        <v>1255</v>
      </c>
      <c r="N3420" t="s">
        <v>1255</v>
      </c>
      <c r="O3420" t="s">
        <v>1255</v>
      </c>
      <c r="P3420" t="s">
        <v>1255</v>
      </c>
    </row>
    <row r="3421" spans="1:16">
      <c r="A3421" t="s">
        <v>1255</v>
      </c>
      <c r="B3421" t="s">
        <v>1255</v>
      </c>
      <c r="C3421" t="s">
        <v>14683</v>
      </c>
      <c r="D3421" t="s">
        <v>14688</v>
      </c>
      <c r="E3421" t="s">
        <v>10608</v>
      </c>
      <c r="F3421" t="s">
        <v>1255</v>
      </c>
      <c r="G3421" t="s">
        <v>1255</v>
      </c>
      <c r="H3421" t="s">
        <v>13232</v>
      </c>
      <c r="I3421" t="s">
        <v>1255</v>
      </c>
      <c r="J3421" t="s">
        <v>1255</v>
      </c>
      <c r="K3421" t="s">
        <v>1255</v>
      </c>
      <c r="L3421" t="s">
        <v>1255</v>
      </c>
      <c r="M3421" t="s">
        <v>1255</v>
      </c>
      <c r="N3421" t="s">
        <v>1255</v>
      </c>
      <c r="O3421" t="s">
        <v>1255</v>
      </c>
      <c r="P3421" t="s">
        <v>1255</v>
      </c>
    </row>
    <row r="3422" spans="1:16">
      <c r="A3422" t="s">
        <v>1255</v>
      </c>
      <c r="B3422" t="s">
        <v>1255</v>
      </c>
      <c r="C3422" t="s">
        <v>14689</v>
      </c>
      <c r="D3422" t="s">
        <v>14690</v>
      </c>
      <c r="E3422" t="s">
        <v>10003</v>
      </c>
      <c r="F3422" t="s">
        <v>1255</v>
      </c>
      <c r="G3422" t="s">
        <v>1255</v>
      </c>
      <c r="H3422" t="s">
        <v>13232</v>
      </c>
      <c r="I3422" t="s">
        <v>1255</v>
      </c>
      <c r="J3422" t="s">
        <v>1255</v>
      </c>
      <c r="K3422" t="s">
        <v>1255</v>
      </c>
      <c r="L3422" t="s">
        <v>1255</v>
      </c>
      <c r="M3422" t="s">
        <v>1255</v>
      </c>
      <c r="N3422" t="s">
        <v>1255</v>
      </c>
      <c r="O3422" t="s">
        <v>1255</v>
      </c>
      <c r="P3422" t="s">
        <v>1255</v>
      </c>
    </row>
    <row r="3423" spans="1:16">
      <c r="A3423" t="s">
        <v>5103</v>
      </c>
      <c r="B3423" t="s">
        <v>1255</v>
      </c>
      <c r="C3423" t="s">
        <v>14691</v>
      </c>
      <c r="D3423" t="s">
        <v>14692</v>
      </c>
      <c r="E3423" t="s">
        <v>9782</v>
      </c>
      <c r="F3423" t="s">
        <v>1255</v>
      </c>
      <c r="G3423" t="s">
        <v>1255</v>
      </c>
      <c r="H3423" t="s">
        <v>13232</v>
      </c>
      <c r="I3423" t="s">
        <v>1255</v>
      </c>
      <c r="J3423" t="s">
        <v>1255</v>
      </c>
      <c r="K3423" t="s">
        <v>1255</v>
      </c>
      <c r="L3423" t="s">
        <v>1255</v>
      </c>
      <c r="M3423" t="s">
        <v>1255</v>
      </c>
      <c r="N3423" t="s">
        <v>1255</v>
      </c>
      <c r="O3423" t="s">
        <v>1255</v>
      </c>
      <c r="P3423" t="s">
        <v>1255</v>
      </c>
    </row>
    <row r="3424" spans="1:16">
      <c r="A3424" t="s">
        <v>8874</v>
      </c>
      <c r="B3424" t="s">
        <v>1255</v>
      </c>
      <c r="C3424" t="s">
        <v>14691</v>
      </c>
      <c r="D3424" t="s">
        <v>14693</v>
      </c>
      <c r="E3424" t="s">
        <v>9646</v>
      </c>
      <c r="F3424" t="s">
        <v>14694</v>
      </c>
      <c r="G3424" t="s">
        <v>1255</v>
      </c>
      <c r="H3424" t="s">
        <v>13414</v>
      </c>
      <c r="I3424" t="s">
        <v>1255</v>
      </c>
      <c r="J3424" t="s">
        <v>1255</v>
      </c>
      <c r="K3424" t="s">
        <v>1255</v>
      </c>
      <c r="L3424" t="s">
        <v>1255</v>
      </c>
      <c r="M3424" t="s">
        <v>1255</v>
      </c>
      <c r="N3424" t="s">
        <v>1255</v>
      </c>
      <c r="O3424" t="s">
        <v>1255</v>
      </c>
      <c r="P3424" t="s">
        <v>1255</v>
      </c>
    </row>
    <row r="3425" spans="1:16">
      <c r="A3425" t="s">
        <v>8766</v>
      </c>
      <c r="B3425" t="s">
        <v>14695</v>
      </c>
      <c r="C3425" t="s">
        <v>14691</v>
      </c>
      <c r="D3425" t="s">
        <v>14696</v>
      </c>
      <c r="E3425" t="s">
        <v>9646</v>
      </c>
      <c r="F3425" t="s">
        <v>14070</v>
      </c>
      <c r="G3425" t="s">
        <v>1255</v>
      </c>
      <c r="H3425" t="s">
        <v>13540</v>
      </c>
      <c r="I3425" t="s">
        <v>1255</v>
      </c>
      <c r="J3425" t="s">
        <v>1255</v>
      </c>
      <c r="K3425" t="s">
        <v>1255</v>
      </c>
      <c r="L3425" t="s">
        <v>1255</v>
      </c>
      <c r="M3425" t="s">
        <v>1255</v>
      </c>
      <c r="N3425" t="s">
        <v>1255</v>
      </c>
      <c r="O3425" t="s">
        <v>1255</v>
      </c>
      <c r="P3425" t="s">
        <v>1255</v>
      </c>
    </row>
    <row r="3426" spans="1:16">
      <c r="A3426" t="s">
        <v>8767</v>
      </c>
      <c r="B3426" t="s">
        <v>1255</v>
      </c>
      <c r="C3426" t="s">
        <v>14691</v>
      </c>
      <c r="D3426" t="s">
        <v>14697</v>
      </c>
      <c r="E3426" t="s">
        <v>10003</v>
      </c>
      <c r="F3426" t="s">
        <v>1255</v>
      </c>
      <c r="G3426" t="s">
        <v>1255</v>
      </c>
      <c r="H3426" t="s">
        <v>13232</v>
      </c>
      <c r="I3426" t="s">
        <v>1255</v>
      </c>
      <c r="J3426" t="s">
        <v>1255</v>
      </c>
      <c r="K3426" t="s">
        <v>1255</v>
      </c>
      <c r="L3426" t="s">
        <v>1255</v>
      </c>
      <c r="M3426" t="s">
        <v>1255</v>
      </c>
      <c r="N3426" t="s">
        <v>1255</v>
      </c>
      <c r="O3426" t="s">
        <v>1255</v>
      </c>
      <c r="P3426" t="s">
        <v>1255</v>
      </c>
    </row>
    <row r="3427" spans="1:16">
      <c r="A3427" t="s">
        <v>8768</v>
      </c>
      <c r="B3427" t="s">
        <v>14698</v>
      </c>
      <c r="C3427" t="s">
        <v>14691</v>
      </c>
      <c r="D3427" t="s">
        <v>14699</v>
      </c>
      <c r="E3427" t="s">
        <v>9646</v>
      </c>
      <c r="F3427" t="s">
        <v>14700</v>
      </c>
      <c r="G3427" t="s">
        <v>1255</v>
      </c>
      <c r="H3427" t="s">
        <v>13414</v>
      </c>
      <c r="I3427" t="s">
        <v>1255</v>
      </c>
      <c r="J3427" t="s">
        <v>1255</v>
      </c>
      <c r="K3427" t="s">
        <v>1255</v>
      </c>
      <c r="L3427" t="s">
        <v>1255</v>
      </c>
      <c r="M3427" t="s">
        <v>1255</v>
      </c>
      <c r="N3427" t="s">
        <v>1255</v>
      </c>
      <c r="O3427" t="s">
        <v>1255</v>
      </c>
      <c r="P3427" t="s">
        <v>1255</v>
      </c>
    </row>
    <row r="3428" spans="1:16">
      <c r="A3428" t="s">
        <v>8769</v>
      </c>
      <c r="B3428" t="s">
        <v>1255</v>
      </c>
      <c r="C3428" t="s">
        <v>14691</v>
      </c>
      <c r="D3428" t="s">
        <v>14701</v>
      </c>
      <c r="E3428" t="s">
        <v>9828</v>
      </c>
      <c r="F3428" t="s">
        <v>9646</v>
      </c>
      <c r="G3428" t="s">
        <v>1255</v>
      </c>
      <c r="H3428" t="s">
        <v>13232</v>
      </c>
      <c r="I3428" t="s">
        <v>1255</v>
      </c>
      <c r="J3428" t="s">
        <v>1255</v>
      </c>
      <c r="K3428" t="s">
        <v>1255</v>
      </c>
      <c r="L3428" t="s">
        <v>1255</v>
      </c>
      <c r="M3428" t="s">
        <v>1255</v>
      </c>
      <c r="N3428" t="s">
        <v>1255</v>
      </c>
      <c r="O3428" t="s">
        <v>1255</v>
      </c>
      <c r="P3428" t="s">
        <v>1255</v>
      </c>
    </row>
    <row r="3429" spans="1:16">
      <c r="A3429" t="s">
        <v>8876</v>
      </c>
      <c r="B3429" t="s">
        <v>1255</v>
      </c>
      <c r="C3429" t="s">
        <v>14691</v>
      </c>
      <c r="D3429" t="s">
        <v>14702</v>
      </c>
      <c r="E3429" t="s">
        <v>9813</v>
      </c>
      <c r="F3429" t="s">
        <v>9646</v>
      </c>
      <c r="G3429" t="s">
        <v>1255</v>
      </c>
      <c r="H3429" t="s">
        <v>13232</v>
      </c>
      <c r="I3429" t="s">
        <v>1255</v>
      </c>
      <c r="J3429" t="s">
        <v>1255</v>
      </c>
      <c r="K3429" t="s">
        <v>1255</v>
      </c>
      <c r="L3429" t="s">
        <v>1255</v>
      </c>
      <c r="M3429" t="s">
        <v>1255</v>
      </c>
      <c r="N3429" t="s">
        <v>1255</v>
      </c>
      <c r="O3429" t="s">
        <v>1255</v>
      </c>
      <c r="P3429" t="s">
        <v>1255</v>
      </c>
    </row>
    <row r="3430" spans="1:16">
      <c r="A3430" t="s">
        <v>8771</v>
      </c>
      <c r="B3430" t="s">
        <v>1255</v>
      </c>
      <c r="C3430" t="s">
        <v>14691</v>
      </c>
      <c r="D3430" t="s">
        <v>14703</v>
      </c>
      <c r="E3430" t="s">
        <v>10003</v>
      </c>
      <c r="F3430" t="s">
        <v>9646</v>
      </c>
      <c r="G3430" t="s">
        <v>1255</v>
      </c>
      <c r="H3430" t="s">
        <v>13232</v>
      </c>
      <c r="I3430" t="s">
        <v>1255</v>
      </c>
      <c r="J3430" t="s">
        <v>1255</v>
      </c>
      <c r="K3430" t="s">
        <v>1255</v>
      </c>
      <c r="L3430" t="s">
        <v>1255</v>
      </c>
      <c r="M3430" t="s">
        <v>1255</v>
      </c>
      <c r="N3430" t="s">
        <v>1255</v>
      </c>
      <c r="O3430" t="s">
        <v>1255</v>
      </c>
      <c r="P3430" t="s">
        <v>1255</v>
      </c>
    </row>
    <row r="3431" spans="1:16">
      <c r="A3431" t="s">
        <v>8770</v>
      </c>
      <c r="B3431" t="s">
        <v>1255</v>
      </c>
      <c r="C3431" t="s">
        <v>14691</v>
      </c>
      <c r="D3431" t="s">
        <v>14704</v>
      </c>
      <c r="E3431" t="s">
        <v>13678</v>
      </c>
      <c r="F3431" t="s">
        <v>9646</v>
      </c>
      <c r="G3431" t="s">
        <v>1255</v>
      </c>
      <c r="H3431" t="s">
        <v>13232</v>
      </c>
      <c r="I3431" t="s">
        <v>1255</v>
      </c>
      <c r="J3431" t="s">
        <v>1255</v>
      </c>
      <c r="K3431" t="s">
        <v>1255</v>
      </c>
      <c r="L3431" t="s">
        <v>1255</v>
      </c>
      <c r="M3431" t="s">
        <v>1255</v>
      </c>
      <c r="N3431" t="s">
        <v>1255</v>
      </c>
      <c r="O3431" t="s">
        <v>1255</v>
      </c>
      <c r="P3431" t="s">
        <v>1255</v>
      </c>
    </row>
    <row r="3432" spans="1:16">
      <c r="A3432" t="s">
        <v>4407</v>
      </c>
      <c r="B3432" t="s">
        <v>1255</v>
      </c>
      <c r="C3432" t="s">
        <v>14691</v>
      </c>
      <c r="D3432" t="s">
        <v>14705</v>
      </c>
      <c r="E3432" t="s">
        <v>13678</v>
      </c>
      <c r="F3432" t="s">
        <v>1255</v>
      </c>
      <c r="G3432" t="s">
        <v>1255</v>
      </c>
      <c r="H3432" t="s">
        <v>13232</v>
      </c>
      <c r="I3432" t="s">
        <v>1255</v>
      </c>
      <c r="J3432" t="s">
        <v>1255</v>
      </c>
      <c r="K3432" t="s">
        <v>1255</v>
      </c>
      <c r="L3432" t="s">
        <v>1255</v>
      </c>
      <c r="M3432" t="s">
        <v>1255</v>
      </c>
      <c r="N3432" t="s">
        <v>1255</v>
      </c>
      <c r="O3432" t="s">
        <v>1255</v>
      </c>
      <c r="P3432" t="s">
        <v>1255</v>
      </c>
    </row>
    <row r="3433" spans="1:16">
      <c r="A3433" t="s">
        <v>1255</v>
      </c>
      <c r="B3433" t="s">
        <v>1255</v>
      </c>
      <c r="C3433" t="s">
        <v>14706</v>
      </c>
      <c r="D3433" t="s">
        <v>14707</v>
      </c>
      <c r="E3433" t="s">
        <v>9646</v>
      </c>
      <c r="F3433" t="s">
        <v>9828</v>
      </c>
      <c r="G3433" t="s">
        <v>1255</v>
      </c>
      <c r="H3433" t="s">
        <v>13221</v>
      </c>
      <c r="I3433" t="s">
        <v>1255</v>
      </c>
      <c r="J3433" t="s">
        <v>1255</v>
      </c>
      <c r="K3433" t="s">
        <v>1255</v>
      </c>
      <c r="L3433" t="s">
        <v>1255</v>
      </c>
      <c r="M3433" t="s">
        <v>1255</v>
      </c>
      <c r="N3433" t="s">
        <v>1255</v>
      </c>
      <c r="O3433" t="s">
        <v>1255</v>
      </c>
      <c r="P3433" t="s">
        <v>1255</v>
      </c>
    </row>
    <row r="3434" spans="1:16">
      <c r="A3434" t="s">
        <v>1255</v>
      </c>
      <c r="B3434" t="s">
        <v>1255</v>
      </c>
      <c r="C3434" t="s">
        <v>14706</v>
      </c>
      <c r="D3434" t="s">
        <v>14708</v>
      </c>
      <c r="E3434" t="s">
        <v>9828</v>
      </c>
      <c r="F3434" t="s">
        <v>1255</v>
      </c>
      <c r="G3434" t="s">
        <v>1255</v>
      </c>
      <c r="H3434" t="s">
        <v>13232</v>
      </c>
      <c r="I3434" t="s">
        <v>1255</v>
      </c>
      <c r="J3434" t="s">
        <v>1255</v>
      </c>
      <c r="K3434" t="s">
        <v>1255</v>
      </c>
      <c r="L3434" t="s">
        <v>1255</v>
      </c>
      <c r="M3434" t="s">
        <v>1255</v>
      </c>
      <c r="N3434" t="s">
        <v>1255</v>
      </c>
      <c r="O3434" t="s">
        <v>1255</v>
      </c>
      <c r="P3434" t="s">
        <v>1255</v>
      </c>
    </row>
    <row r="3435" spans="1:16">
      <c r="A3435" t="s">
        <v>1255</v>
      </c>
      <c r="B3435" t="s">
        <v>1255</v>
      </c>
      <c r="C3435" t="s">
        <v>14706</v>
      </c>
      <c r="D3435" t="s">
        <v>14709</v>
      </c>
      <c r="E3435" t="s">
        <v>9700</v>
      </c>
      <c r="F3435" t="s">
        <v>1255</v>
      </c>
      <c r="G3435" t="s">
        <v>1255</v>
      </c>
      <c r="H3435" t="s">
        <v>14710</v>
      </c>
      <c r="I3435" t="s">
        <v>1255</v>
      </c>
      <c r="J3435" t="s">
        <v>1255</v>
      </c>
      <c r="K3435" t="s">
        <v>1255</v>
      </c>
      <c r="L3435" t="s">
        <v>1255</v>
      </c>
      <c r="M3435" t="s">
        <v>1255</v>
      </c>
      <c r="N3435" t="s">
        <v>1255</v>
      </c>
      <c r="O3435" t="s">
        <v>1255</v>
      </c>
      <c r="P3435" t="s">
        <v>1255</v>
      </c>
    </row>
    <row r="3436" spans="1:16">
      <c r="A3436" t="s">
        <v>1255</v>
      </c>
      <c r="B3436" t="s">
        <v>1255</v>
      </c>
      <c r="C3436" t="s">
        <v>14706</v>
      </c>
      <c r="D3436" t="s">
        <v>14711</v>
      </c>
      <c r="E3436" t="s">
        <v>11910</v>
      </c>
      <c r="F3436" t="s">
        <v>1255</v>
      </c>
      <c r="G3436" t="s">
        <v>1255</v>
      </c>
      <c r="H3436" t="s">
        <v>13232</v>
      </c>
      <c r="I3436" t="s">
        <v>1255</v>
      </c>
      <c r="J3436" t="s">
        <v>1255</v>
      </c>
      <c r="K3436" t="s">
        <v>1255</v>
      </c>
      <c r="L3436" t="s">
        <v>1255</v>
      </c>
      <c r="M3436" t="s">
        <v>1255</v>
      </c>
      <c r="N3436" t="s">
        <v>1255</v>
      </c>
      <c r="O3436" t="s">
        <v>1255</v>
      </c>
      <c r="P3436" t="s">
        <v>1255</v>
      </c>
    </row>
    <row r="3437" spans="1:16">
      <c r="A3437" t="s">
        <v>1255</v>
      </c>
      <c r="B3437" t="s">
        <v>1255</v>
      </c>
      <c r="C3437" t="s">
        <v>14712</v>
      </c>
      <c r="D3437" t="s">
        <v>14713</v>
      </c>
      <c r="E3437" t="s">
        <v>9646</v>
      </c>
      <c r="F3437" t="s">
        <v>14714</v>
      </c>
      <c r="G3437" t="s">
        <v>1255</v>
      </c>
      <c r="H3437" t="s">
        <v>13221</v>
      </c>
      <c r="I3437" t="s">
        <v>1255</v>
      </c>
      <c r="J3437" t="s">
        <v>1255</v>
      </c>
      <c r="K3437" t="s">
        <v>1255</v>
      </c>
      <c r="L3437" t="s">
        <v>1255</v>
      </c>
      <c r="M3437" t="s">
        <v>1255</v>
      </c>
      <c r="N3437" t="s">
        <v>1255</v>
      </c>
      <c r="O3437" t="s">
        <v>1255</v>
      </c>
      <c r="P3437" t="s">
        <v>1255</v>
      </c>
    </row>
    <row r="3438" spans="1:16">
      <c r="A3438" t="s">
        <v>1255</v>
      </c>
      <c r="B3438" t="s">
        <v>1255</v>
      </c>
      <c r="C3438" t="s">
        <v>14712</v>
      </c>
      <c r="D3438" t="s">
        <v>14715</v>
      </c>
      <c r="E3438" t="s">
        <v>9646</v>
      </c>
      <c r="F3438" t="s">
        <v>14716</v>
      </c>
      <c r="G3438" t="s">
        <v>1255</v>
      </c>
      <c r="H3438" t="s">
        <v>13221</v>
      </c>
      <c r="I3438" t="s">
        <v>1255</v>
      </c>
      <c r="J3438" t="s">
        <v>1255</v>
      </c>
      <c r="K3438" t="s">
        <v>1255</v>
      </c>
      <c r="L3438" t="s">
        <v>1255</v>
      </c>
      <c r="M3438" t="s">
        <v>1255</v>
      </c>
      <c r="N3438" t="s">
        <v>1255</v>
      </c>
      <c r="O3438" t="s">
        <v>1255</v>
      </c>
      <c r="P3438" t="s">
        <v>1255</v>
      </c>
    </row>
    <row r="3439" spans="1:16">
      <c r="A3439" t="s">
        <v>1255</v>
      </c>
      <c r="B3439" t="s">
        <v>1255</v>
      </c>
      <c r="C3439" t="s">
        <v>14712</v>
      </c>
      <c r="D3439" t="s">
        <v>14717</v>
      </c>
      <c r="E3439" t="s">
        <v>9646</v>
      </c>
      <c r="F3439" t="s">
        <v>14718</v>
      </c>
      <c r="G3439" t="s">
        <v>1255</v>
      </c>
      <c r="H3439" t="s">
        <v>13414</v>
      </c>
      <c r="I3439" t="s">
        <v>1255</v>
      </c>
      <c r="J3439" t="s">
        <v>1255</v>
      </c>
      <c r="K3439" t="s">
        <v>1255</v>
      </c>
      <c r="L3439" t="s">
        <v>1255</v>
      </c>
      <c r="M3439" t="s">
        <v>1255</v>
      </c>
      <c r="N3439" t="s">
        <v>1255</v>
      </c>
      <c r="O3439" t="s">
        <v>1255</v>
      </c>
      <c r="P3439" t="s">
        <v>1255</v>
      </c>
    </row>
    <row r="3440" spans="1:16">
      <c r="A3440" t="s">
        <v>1255</v>
      </c>
      <c r="B3440" t="s">
        <v>1255</v>
      </c>
      <c r="C3440" t="s">
        <v>14712</v>
      </c>
      <c r="D3440" t="s">
        <v>14719</v>
      </c>
      <c r="E3440" t="s">
        <v>9646</v>
      </c>
      <c r="F3440" t="s">
        <v>14720</v>
      </c>
      <c r="G3440" t="s">
        <v>1255</v>
      </c>
      <c r="H3440" t="s">
        <v>13414</v>
      </c>
      <c r="I3440" t="s">
        <v>1255</v>
      </c>
      <c r="J3440" t="s">
        <v>1255</v>
      </c>
      <c r="K3440" t="s">
        <v>1255</v>
      </c>
      <c r="L3440" t="s">
        <v>1255</v>
      </c>
      <c r="M3440" t="s">
        <v>1255</v>
      </c>
      <c r="N3440" t="s">
        <v>1255</v>
      </c>
      <c r="O3440" t="s">
        <v>1255</v>
      </c>
      <c r="P3440" t="s">
        <v>1255</v>
      </c>
    </row>
    <row r="3441" spans="1:16">
      <c r="A3441" t="s">
        <v>1255</v>
      </c>
      <c r="B3441" t="s">
        <v>1255</v>
      </c>
      <c r="C3441" t="s">
        <v>14712</v>
      </c>
      <c r="D3441" t="s">
        <v>14721</v>
      </c>
      <c r="E3441" t="s">
        <v>9646</v>
      </c>
      <c r="F3441" t="s">
        <v>10480</v>
      </c>
      <c r="G3441" t="s">
        <v>1255</v>
      </c>
      <c r="H3441" t="s">
        <v>13414</v>
      </c>
      <c r="I3441" t="s">
        <v>1255</v>
      </c>
      <c r="J3441" t="s">
        <v>1255</v>
      </c>
      <c r="K3441" t="s">
        <v>1255</v>
      </c>
      <c r="L3441" t="s">
        <v>1255</v>
      </c>
      <c r="M3441" t="s">
        <v>1255</v>
      </c>
      <c r="N3441" t="s">
        <v>1255</v>
      </c>
      <c r="O3441" t="s">
        <v>1255</v>
      </c>
      <c r="P3441" t="s">
        <v>1255</v>
      </c>
    </row>
    <row r="3442" spans="1:16">
      <c r="A3442" t="s">
        <v>1255</v>
      </c>
      <c r="B3442" t="s">
        <v>1255</v>
      </c>
      <c r="C3442" t="s">
        <v>14712</v>
      </c>
      <c r="D3442" t="s">
        <v>14722</v>
      </c>
      <c r="E3442" t="s">
        <v>9646</v>
      </c>
      <c r="F3442" t="s">
        <v>14723</v>
      </c>
      <c r="G3442" t="s">
        <v>1255</v>
      </c>
      <c r="H3442" t="s">
        <v>13414</v>
      </c>
      <c r="I3442" t="s">
        <v>1255</v>
      </c>
      <c r="J3442" t="s">
        <v>1255</v>
      </c>
      <c r="K3442" t="s">
        <v>1255</v>
      </c>
      <c r="L3442" t="s">
        <v>1255</v>
      </c>
      <c r="M3442" t="s">
        <v>1255</v>
      </c>
      <c r="N3442" t="s">
        <v>1255</v>
      </c>
      <c r="O3442" t="s">
        <v>1255</v>
      </c>
      <c r="P3442" t="s">
        <v>1255</v>
      </c>
    </row>
    <row r="3443" spans="1:16">
      <c r="A3443" t="s">
        <v>1255</v>
      </c>
      <c r="B3443" t="s">
        <v>1255</v>
      </c>
      <c r="C3443" t="s">
        <v>14712</v>
      </c>
      <c r="D3443" t="s">
        <v>14724</v>
      </c>
      <c r="E3443" t="s">
        <v>9646</v>
      </c>
      <c r="F3443" t="s">
        <v>13842</v>
      </c>
      <c r="G3443" t="s">
        <v>1255</v>
      </c>
      <c r="H3443" t="s">
        <v>13414</v>
      </c>
      <c r="I3443" t="s">
        <v>1255</v>
      </c>
      <c r="J3443" t="s">
        <v>1255</v>
      </c>
      <c r="K3443" t="s">
        <v>1255</v>
      </c>
      <c r="L3443" t="s">
        <v>1255</v>
      </c>
      <c r="M3443" t="s">
        <v>1255</v>
      </c>
      <c r="N3443" t="s">
        <v>1255</v>
      </c>
      <c r="O3443" t="s">
        <v>1255</v>
      </c>
      <c r="P3443" t="s">
        <v>1255</v>
      </c>
    </row>
    <row r="3444" spans="1:16">
      <c r="A3444" t="s">
        <v>1255</v>
      </c>
      <c r="B3444" t="s">
        <v>1255</v>
      </c>
      <c r="C3444" t="s">
        <v>14712</v>
      </c>
      <c r="D3444" t="s">
        <v>14725</v>
      </c>
      <c r="E3444" t="s">
        <v>9646</v>
      </c>
      <c r="F3444" t="s">
        <v>14726</v>
      </c>
      <c r="G3444" t="s">
        <v>1255</v>
      </c>
      <c r="H3444" t="s">
        <v>13538</v>
      </c>
      <c r="I3444" t="s">
        <v>1255</v>
      </c>
      <c r="J3444" t="s">
        <v>1255</v>
      </c>
      <c r="K3444" t="s">
        <v>1255</v>
      </c>
      <c r="L3444" t="s">
        <v>1255</v>
      </c>
      <c r="M3444" t="s">
        <v>1255</v>
      </c>
      <c r="N3444" t="s">
        <v>1255</v>
      </c>
      <c r="O3444" t="s">
        <v>1255</v>
      </c>
      <c r="P3444" t="s">
        <v>1255</v>
      </c>
    </row>
    <row r="3445" spans="1:16">
      <c r="A3445" t="s">
        <v>1255</v>
      </c>
      <c r="B3445" t="s">
        <v>1255</v>
      </c>
      <c r="C3445" t="s">
        <v>14712</v>
      </c>
      <c r="D3445" t="s">
        <v>14725</v>
      </c>
      <c r="E3445" t="s">
        <v>9646</v>
      </c>
      <c r="F3445" t="s">
        <v>14727</v>
      </c>
      <c r="G3445" t="s">
        <v>1255</v>
      </c>
      <c r="H3445" t="s">
        <v>13538</v>
      </c>
      <c r="I3445" t="s">
        <v>1255</v>
      </c>
      <c r="J3445" t="s">
        <v>1255</v>
      </c>
      <c r="K3445" t="s">
        <v>1255</v>
      </c>
      <c r="L3445" t="s">
        <v>1255</v>
      </c>
      <c r="M3445" t="s">
        <v>1255</v>
      </c>
      <c r="N3445" t="s">
        <v>1255</v>
      </c>
      <c r="O3445" t="s">
        <v>1255</v>
      </c>
      <c r="P3445" t="s">
        <v>1255</v>
      </c>
    </row>
    <row r="3446" spans="1:16">
      <c r="A3446" t="s">
        <v>1255</v>
      </c>
      <c r="B3446" t="s">
        <v>1255</v>
      </c>
      <c r="C3446" t="s">
        <v>14712</v>
      </c>
      <c r="D3446" t="s">
        <v>14722</v>
      </c>
      <c r="E3446" t="s">
        <v>9646</v>
      </c>
      <c r="F3446" t="s">
        <v>14723</v>
      </c>
      <c r="G3446" t="s">
        <v>1255</v>
      </c>
      <c r="H3446" t="s">
        <v>13414</v>
      </c>
      <c r="I3446" t="s">
        <v>1255</v>
      </c>
      <c r="J3446" t="s">
        <v>1255</v>
      </c>
      <c r="K3446" t="s">
        <v>1255</v>
      </c>
      <c r="L3446" t="s">
        <v>1255</v>
      </c>
      <c r="M3446" t="s">
        <v>1255</v>
      </c>
      <c r="N3446" t="s">
        <v>1255</v>
      </c>
      <c r="O3446" t="s">
        <v>1255</v>
      </c>
      <c r="P3446" t="s">
        <v>1255</v>
      </c>
    </row>
    <row r="3447" spans="1:16">
      <c r="A3447" t="s">
        <v>1255</v>
      </c>
      <c r="B3447" t="s">
        <v>1255</v>
      </c>
      <c r="C3447" t="s">
        <v>14712</v>
      </c>
      <c r="D3447" t="s">
        <v>14724</v>
      </c>
      <c r="E3447" t="s">
        <v>9646</v>
      </c>
      <c r="F3447" t="s">
        <v>13842</v>
      </c>
      <c r="G3447" t="s">
        <v>1255</v>
      </c>
      <c r="H3447" t="s">
        <v>13414</v>
      </c>
      <c r="I3447" t="s">
        <v>1255</v>
      </c>
      <c r="J3447" t="s">
        <v>1255</v>
      </c>
      <c r="K3447" t="s">
        <v>1255</v>
      </c>
      <c r="L3447" t="s">
        <v>1255</v>
      </c>
      <c r="M3447" t="s">
        <v>1255</v>
      </c>
      <c r="N3447" t="s">
        <v>1255</v>
      </c>
      <c r="O3447" t="s">
        <v>1255</v>
      </c>
      <c r="P3447" t="s">
        <v>1255</v>
      </c>
    </row>
    <row r="3448" spans="1:16">
      <c r="A3448" t="s">
        <v>1255</v>
      </c>
      <c r="B3448" t="s">
        <v>1255</v>
      </c>
      <c r="C3448" t="s">
        <v>14712</v>
      </c>
      <c r="D3448" t="s">
        <v>14728</v>
      </c>
      <c r="E3448" t="s">
        <v>9646</v>
      </c>
      <c r="F3448" t="s">
        <v>14716</v>
      </c>
      <c r="G3448" t="s">
        <v>1255</v>
      </c>
      <c r="H3448" t="s">
        <v>13221</v>
      </c>
      <c r="I3448" t="s">
        <v>1255</v>
      </c>
      <c r="J3448" t="s">
        <v>1255</v>
      </c>
      <c r="K3448" t="s">
        <v>1255</v>
      </c>
      <c r="L3448" t="s">
        <v>1255</v>
      </c>
      <c r="M3448" t="s">
        <v>1255</v>
      </c>
      <c r="N3448" t="s">
        <v>1255</v>
      </c>
      <c r="O3448" t="s">
        <v>1255</v>
      </c>
      <c r="P3448" t="s">
        <v>1255</v>
      </c>
    </row>
    <row r="3449" spans="1:16">
      <c r="A3449" t="s">
        <v>1255</v>
      </c>
      <c r="B3449" t="s">
        <v>1255</v>
      </c>
      <c r="C3449" t="s">
        <v>14712</v>
      </c>
      <c r="D3449" t="s">
        <v>14729</v>
      </c>
      <c r="E3449" t="s">
        <v>9646</v>
      </c>
      <c r="F3449" t="s">
        <v>14727</v>
      </c>
      <c r="G3449" t="s">
        <v>1255</v>
      </c>
      <c r="H3449" t="s">
        <v>13227</v>
      </c>
      <c r="I3449" t="s">
        <v>1255</v>
      </c>
      <c r="J3449" t="s">
        <v>1255</v>
      </c>
      <c r="K3449" t="s">
        <v>1255</v>
      </c>
      <c r="L3449" t="s">
        <v>1255</v>
      </c>
      <c r="M3449" t="s">
        <v>1255</v>
      </c>
      <c r="N3449" t="s">
        <v>1255</v>
      </c>
      <c r="O3449" t="s">
        <v>1255</v>
      </c>
      <c r="P3449" t="s">
        <v>1255</v>
      </c>
    </row>
    <row r="3450" spans="1:16">
      <c r="A3450" t="s">
        <v>1255</v>
      </c>
      <c r="B3450" t="s">
        <v>1255</v>
      </c>
      <c r="C3450" t="s">
        <v>14712</v>
      </c>
      <c r="D3450" t="s">
        <v>14730</v>
      </c>
      <c r="E3450" t="s">
        <v>14731</v>
      </c>
      <c r="F3450" t="s">
        <v>9646</v>
      </c>
      <c r="G3450" t="s">
        <v>1255</v>
      </c>
      <c r="H3450" t="s">
        <v>13232</v>
      </c>
      <c r="I3450" t="s">
        <v>1255</v>
      </c>
      <c r="J3450" t="s">
        <v>1255</v>
      </c>
      <c r="K3450" t="s">
        <v>1255</v>
      </c>
      <c r="L3450" t="s">
        <v>1255</v>
      </c>
      <c r="M3450" t="s">
        <v>1255</v>
      </c>
      <c r="N3450" t="s">
        <v>1255</v>
      </c>
      <c r="O3450" t="s">
        <v>1255</v>
      </c>
      <c r="P3450" t="s">
        <v>1255</v>
      </c>
    </row>
    <row r="3451" spans="1:16">
      <c r="A3451" t="s">
        <v>1255</v>
      </c>
      <c r="B3451" t="s">
        <v>1255</v>
      </c>
      <c r="C3451" t="s">
        <v>14712</v>
      </c>
      <c r="D3451" t="s">
        <v>14732</v>
      </c>
      <c r="E3451" t="s">
        <v>9646</v>
      </c>
      <c r="F3451" t="s">
        <v>14733</v>
      </c>
      <c r="G3451" t="s">
        <v>1255</v>
      </c>
      <c r="H3451" t="s">
        <v>13230</v>
      </c>
      <c r="I3451" t="s">
        <v>1255</v>
      </c>
      <c r="J3451" t="s">
        <v>1255</v>
      </c>
      <c r="K3451" t="s">
        <v>1255</v>
      </c>
      <c r="L3451" t="s">
        <v>1255</v>
      </c>
      <c r="M3451" t="s">
        <v>1255</v>
      </c>
      <c r="N3451" t="s">
        <v>1255</v>
      </c>
      <c r="O3451" t="s">
        <v>1255</v>
      </c>
      <c r="P3451" t="s">
        <v>1255</v>
      </c>
    </row>
    <row r="3452" spans="1:16">
      <c r="A3452" t="s">
        <v>1255</v>
      </c>
      <c r="B3452" t="s">
        <v>1255</v>
      </c>
      <c r="C3452" t="s">
        <v>14734</v>
      </c>
      <c r="D3452" t="s">
        <v>14735</v>
      </c>
      <c r="E3452" t="s">
        <v>11910</v>
      </c>
      <c r="F3452" t="s">
        <v>1255</v>
      </c>
      <c r="G3452" t="s">
        <v>1255</v>
      </c>
      <c r="H3452" t="s">
        <v>13232</v>
      </c>
      <c r="I3452" t="s">
        <v>1255</v>
      </c>
      <c r="J3452" t="s">
        <v>1255</v>
      </c>
      <c r="K3452" t="s">
        <v>1255</v>
      </c>
      <c r="L3452" t="s">
        <v>1255</v>
      </c>
      <c r="M3452" t="s">
        <v>1255</v>
      </c>
      <c r="N3452" t="s">
        <v>1255</v>
      </c>
      <c r="O3452" t="s">
        <v>1255</v>
      </c>
      <c r="P3452" t="s">
        <v>1255</v>
      </c>
    </row>
    <row r="3453" spans="1:16">
      <c r="A3453" t="s">
        <v>1255</v>
      </c>
      <c r="B3453" t="s">
        <v>1255</v>
      </c>
      <c r="C3453" t="s">
        <v>14734</v>
      </c>
      <c r="D3453" t="s">
        <v>14736</v>
      </c>
      <c r="E3453" t="s">
        <v>9682</v>
      </c>
      <c r="F3453" t="s">
        <v>1255</v>
      </c>
      <c r="G3453" t="s">
        <v>1255</v>
      </c>
      <c r="H3453" t="s">
        <v>13232</v>
      </c>
      <c r="I3453" t="s">
        <v>1255</v>
      </c>
      <c r="J3453" t="s">
        <v>1255</v>
      </c>
      <c r="K3453" t="s">
        <v>1255</v>
      </c>
      <c r="L3453" t="s">
        <v>1255</v>
      </c>
      <c r="M3453" t="s">
        <v>1255</v>
      </c>
      <c r="N3453" t="s">
        <v>1255</v>
      </c>
      <c r="O3453" t="s">
        <v>1255</v>
      </c>
      <c r="P3453" t="s">
        <v>1255</v>
      </c>
    </row>
    <row r="3454" spans="1:16">
      <c r="A3454" t="s">
        <v>1255</v>
      </c>
      <c r="B3454" t="s">
        <v>1255</v>
      </c>
      <c r="C3454" t="s">
        <v>14737</v>
      </c>
      <c r="D3454" t="s">
        <v>14738</v>
      </c>
      <c r="E3454" t="s">
        <v>14739</v>
      </c>
      <c r="F3454" t="s">
        <v>1255</v>
      </c>
      <c r="G3454" t="s">
        <v>1255</v>
      </c>
      <c r="H3454" t="s">
        <v>13232</v>
      </c>
      <c r="I3454" t="s">
        <v>1255</v>
      </c>
      <c r="J3454" t="s">
        <v>1255</v>
      </c>
      <c r="K3454" t="s">
        <v>1255</v>
      </c>
      <c r="L3454" t="s">
        <v>1255</v>
      </c>
      <c r="M3454" t="s">
        <v>1255</v>
      </c>
      <c r="N3454" t="s">
        <v>1255</v>
      </c>
      <c r="O3454" t="s">
        <v>1255</v>
      </c>
      <c r="P3454" t="s">
        <v>1255</v>
      </c>
    </row>
    <row r="3455" spans="1:16">
      <c r="A3455" t="s">
        <v>1255</v>
      </c>
      <c r="B3455" t="s">
        <v>1255</v>
      </c>
      <c r="C3455" t="s">
        <v>14740</v>
      </c>
      <c r="D3455" t="s">
        <v>14741</v>
      </c>
      <c r="E3455" t="s">
        <v>9705</v>
      </c>
      <c r="F3455" t="s">
        <v>1255</v>
      </c>
      <c r="G3455" t="s">
        <v>1255</v>
      </c>
      <c r="H3455" t="s">
        <v>13232</v>
      </c>
      <c r="I3455" t="s">
        <v>1255</v>
      </c>
      <c r="J3455" t="s">
        <v>1255</v>
      </c>
      <c r="K3455" t="s">
        <v>1255</v>
      </c>
      <c r="L3455" t="s">
        <v>1255</v>
      </c>
      <c r="M3455" t="s">
        <v>1255</v>
      </c>
      <c r="N3455" t="s">
        <v>1255</v>
      </c>
      <c r="O3455" t="s">
        <v>1255</v>
      </c>
      <c r="P3455" t="s">
        <v>1255</v>
      </c>
    </row>
    <row r="3456" spans="1:16">
      <c r="A3456" t="s">
        <v>1255</v>
      </c>
      <c r="B3456" t="s">
        <v>1255</v>
      </c>
      <c r="C3456" t="s">
        <v>14742</v>
      </c>
      <c r="D3456" t="s">
        <v>14743</v>
      </c>
      <c r="E3456" t="s">
        <v>9874</v>
      </c>
      <c r="F3456" t="s">
        <v>1255</v>
      </c>
      <c r="G3456" t="s">
        <v>1255</v>
      </c>
      <c r="H3456" t="s">
        <v>13232</v>
      </c>
      <c r="I3456" t="s">
        <v>1255</v>
      </c>
      <c r="J3456" t="s">
        <v>1255</v>
      </c>
      <c r="K3456" t="s">
        <v>1255</v>
      </c>
      <c r="L3456" t="s">
        <v>1255</v>
      </c>
      <c r="M3456" t="s">
        <v>1255</v>
      </c>
      <c r="N3456" t="s">
        <v>1255</v>
      </c>
      <c r="O3456" t="s">
        <v>1255</v>
      </c>
      <c r="P3456" t="s">
        <v>1255</v>
      </c>
    </row>
    <row r="3457" spans="1:16">
      <c r="A3457" t="s">
        <v>1255</v>
      </c>
      <c r="B3457" t="s">
        <v>1255</v>
      </c>
      <c r="C3457" t="s">
        <v>14742</v>
      </c>
      <c r="D3457" t="s">
        <v>14744</v>
      </c>
      <c r="E3457" t="s">
        <v>13498</v>
      </c>
      <c r="F3457" t="s">
        <v>1255</v>
      </c>
      <c r="G3457" t="s">
        <v>1255</v>
      </c>
      <c r="H3457" t="s">
        <v>13232</v>
      </c>
      <c r="I3457" t="s">
        <v>1255</v>
      </c>
      <c r="J3457" t="s">
        <v>1255</v>
      </c>
      <c r="K3457" t="s">
        <v>1255</v>
      </c>
      <c r="L3457" t="s">
        <v>1255</v>
      </c>
      <c r="M3457" t="s">
        <v>1255</v>
      </c>
      <c r="N3457" t="s">
        <v>1255</v>
      </c>
      <c r="O3457" t="s">
        <v>1255</v>
      </c>
      <c r="P3457" t="s">
        <v>1255</v>
      </c>
    </row>
    <row r="3458" spans="1:16">
      <c r="A3458" t="s">
        <v>1255</v>
      </c>
      <c r="B3458" t="s">
        <v>1255</v>
      </c>
      <c r="C3458" t="s">
        <v>14742</v>
      </c>
      <c r="D3458" t="s">
        <v>14745</v>
      </c>
      <c r="E3458" t="s">
        <v>10003</v>
      </c>
      <c r="F3458" t="s">
        <v>1255</v>
      </c>
      <c r="G3458" t="s">
        <v>1255</v>
      </c>
      <c r="H3458" t="s">
        <v>13232</v>
      </c>
      <c r="I3458" t="s">
        <v>1255</v>
      </c>
      <c r="J3458" t="s">
        <v>1255</v>
      </c>
      <c r="K3458" t="s">
        <v>1255</v>
      </c>
      <c r="L3458" t="s">
        <v>1255</v>
      </c>
      <c r="M3458" t="s">
        <v>1255</v>
      </c>
      <c r="N3458" t="s">
        <v>1255</v>
      </c>
      <c r="O3458" t="s">
        <v>1255</v>
      </c>
      <c r="P3458" t="s">
        <v>1255</v>
      </c>
    </row>
    <row r="3459" spans="1:16">
      <c r="A3459" t="s">
        <v>1255</v>
      </c>
      <c r="B3459" t="s">
        <v>14746</v>
      </c>
      <c r="C3459" t="s">
        <v>14747</v>
      </c>
      <c r="D3459" t="s">
        <v>14748</v>
      </c>
      <c r="E3459" t="s">
        <v>9646</v>
      </c>
      <c r="F3459" t="s">
        <v>12028</v>
      </c>
      <c r="G3459" t="s">
        <v>1255</v>
      </c>
      <c r="H3459" t="s">
        <v>13414</v>
      </c>
      <c r="I3459" t="s">
        <v>1255</v>
      </c>
      <c r="J3459" t="s">
        <v>1255</v>
      </c>
      <c r="K3459" t="s">
        <v>1255</v>
      </c>
      <c r="L3459" t="s">
        <v>1255</v>
      </c>
      <c r="M3459" t="s">
        <v>1255</v>
      </c>
      <c r="N3459" t="s">
        <v>1255</v>
      </c>
      <c r="O3459" t="s">
        <v>1255</v>
      </c>
      <c r="P3459" t="s">
        <v>1255</v>
      </c>
    </row>
    <row r="3460" spans="1:16">
      <c r="A3460" t="s">
        <v>1255</v>
      </c>
      <c r="B3460" t="s">
        <v>13712</v>
      </c>
      <c r="C3460" t="s">
        <v>14747</v>
      </c>
      <c r="D3460" t="s">
        <v>14749</v>
      </c>
      <c r="E3460" t="s">
        <v>9646</v>
      </c>
      <c r="F3460" t="s">
        <v>14750</v>
      </c>
      <c r="G3460" t="s">
        <v>9646</v>
      </c>
      <c r="H3460" t="s">
        <v>13414</v>
      </c>
      <c r="I3460" t="s">
        <v>1255</v>
      </c>
      <c r="J3460" t="s">
        <v>1255</v>
      </c>
      <c r="K3460" t="s">
        <v>1255</v>
      </c>
      <c r="L3460" t="s">
        <v>1255</v>
      </c>
      <c r="M3460" t="s">
        <v>1255</v>
      </c>
      <c r="N3460" t="s">
        <v>1255</v>
      </c>
      <c r="O3460" t="s">
        <v>1255</v>
      </c>
      <c r="P3460" t="s">
        <v>1255</v>
      </c>
    </row>
    <row r="3461" spans="1:16">
      <c r="A3461" t="s">
        <v>1255</v>
      </c>
      <c r="B3461" t="s">
        <v>1255</v>
      </c>
      <c r="C3461" t="s">
        <v>14747</v>
      </c>
      <c r="D3461" t="s">
        <v>14751</v>
      </c>
      <c r="E3461" t="s">
        <v>9646</v>
      </c>
      <c r="F3461" t="s">
        <v>14752</v>
      </c>
      <c r="G3461" t="s">
        <v>1255</v>
      </c>
      <c r="H3461" t="s">
        <v>13414</v>
      </c>
      <c r="I3461" t="s">
        <v>1255</v>
      </c>
      <c r="J3461" t="s">
        <v>1255</v>
      </c>
      <c r="K3461" t="s">
        <v>1255</v>
      </c>
      <c r="L3461" t="s">
        <v>1255</v>
      </c>
      <c r="M3461" t="s">
        <v>1255</v>
      </c>
      <c r="N3461" t="s">
        <v>1255</v>
      </c>
      <c r="O3461" t="s">
        <v>1255</v>
      </c>
      <c r="P3461" t="s">
        <v>1255</v>
      </c>
    </row>
    <row r="3462" spans="1:16">
      <c r="A3462" t="s">
        <v>1255</v>
      </c>
      <c r="B3462" t="s">
        <v>1255</v>
      </c>
      <c r="C3462" t="s">
        <v>14747</v>
      </c>
      <c r="D3462" t="s">
        <v>14753</v>
      </c>
      <c r="E3462" t="s">
        <v>9646</v>
      </c>
      <c r="F3462" t="s">
        <v>9797</v>
      </c>
      <c r="G3462" t="s">
        <v>1255</v>
      </c>
      <c r="H3462" t="s">
        <v>13414</v>
      </c>
      <c r="I3462" t="s">
        <v>1255</v>
      </c>
      <c r="J3462" t="s">
        <v>1255</v>
      </c>
      <c r="K3462" t="s">
        <v>1255</v>
      </c>
      <c r="L3462" t="s">
        <v>1255</v>
      </c>
      <c r="M3462" t="s">
        <v>1255</v>
      </c>
      <c r="N3462" t="s">
        <v>1255</v>
      </c>
      <c r="O3462" t="s">
        <v>1255</v>
      </c>
      <c r="P3462" t="s">
        <v>1255</v>
      </c>
    </row>
    <row r="3463" spans="1:16">
      <c r="A3463" t="s">
        <v>1255</v>
      </c>
      <c r="B3463" t="s">
        <v>1255</v>
      </c>
      <c r="C3463" t="s">
        <v>14747</v>
      </c>
      <c r="D3463" t="s">
        <v>14754</v>
      </c>
      <c r="E3463" t="s">
        <v>9874</v>
      </c>
      <c r="F3463" t="s">
        <v>1255</v>
      </c>
      <c r="G3463" t="s">
        <v>1255</v>
      </c>
      <c r="H3463" t="s">
        <v>13232</v>
      </c>
      <c r="I3463" t="s">
        <v>1255</v>
      </c>
      <c r="J3463" t="s">
        <v>1255</v>
      </c>
      <c r="K3463" t="s">
        <v>1255</v>
      </c>
      <c r="L3463" t="s">
        <v>1255</v>
      </c>
      <c r="M3463" t="s">
        <v>1255</v>
      </c>
      <c r="N3463" t="s">
        <v>1255</v>
      </c>
      <c r="O3463" t="s">
        <v>1255</v>
      </c>
      <c r="P3463" t="s">
        <v>1255</v>
      </c>
    </row>
    <row r="3464" spans="1:16">
      <c r="A3464" t="s">
        <v>1255</v>
      </c>
      <c r="B3464" t="s">
        <v>1255</v>
      </c>
      <c r="C3464" t="s">
        <v>1255</v>
      </c>
      <c r="D3464" t="s">
        <v>1255</v>
      </c>
      <c r="E3464" t="s">
        <v>1255</v>
      </c>
      <c r="F3464" t="s">
        <v>1255</v>
      </c>
      <c r="G3464" t="s">
        <v>1255</v>
      </c>
      <c r="H3464" t="s">
        <v>1255</v>
      </c>
      <c r="I3464" t="s">
        <v>1255</v>
      </c>
      <c r="J3464" t="s">
        <v>1255</v>
      </c>
      <c r="K3464" t="s">
        <v>1255</v>
      </c>
      <c r="L3464" t="s">
        <v>1255</v>
      </c>
      <c r="M3464" t="s">
        <v>1255</v>
      </c>
      <c r="N3464" t="s">
        <v>1255</v>
      </c>
      <c r="O3464" t="s">
        <v>1255</v>
      </c>
      <c r="P3464" t="s">
        <v>1255</v>
      </c>
    </row>
    <row r="3465" spans="1:16">
      <c r="A3465" t="s">
        <v>1255</v>
      </c>
      <c r="B3465" t="s">
        <v>1255</v>
      </c>
      <c r="C3465" t="s">
        <v>1255</v>
      </c>
      <c r="D3465" t="s">
        <v>1255</v>
      </c>
      <c r="E3465" t="s">
        <v>1255</v>
      </c>
      <c r="F3465" t="s">
        <v>1255</v>
      </c>
      <c r="G3465" t="s">
        <v>1255</v>
      </c>
      <c r="H3465" t="s">
        <v>1255</v>
      </c>
      <c r="I3465" t="s">
        <v>1255</v>
      </c>
      <c r="J3465" t="s">
        <v>1255</v>
      </c>
      <c r="K3465" t="s">
        <v>1255</v>
      </c>
      <c r="L3465" t="s">
        <v>1255</v>
      </c>
      <c r="M3465" t="s">
        <v>1255</v>
      </c>
      <c r="N3465" t="s">
        <v>1255</v>
      </c>
      <c r="O3465" t="s">
        <v>1255</v>
      </c>
      <c r="P3465" t="s">
        <v>1255</v>
      </c>
    </row>
    <row r="3466" spans="1:16">
      <c r="A3466" t="s">
        <v>1255</v>
      </c>
      <c r="B3466" t="s">
        <v>1255</v>
      </c>
      <c r="C3466" t="s">
        <v>1255</v>
      </c>
      <c r="D3466" t="s">
        <v>1255</v>
      </c>
      <c r="E3466" t="s">
        <v>1255</v>
      </c>
      <c r="F3466" t="s">
        <v>1255</v>
      </c>
      <c r="G3466" t="s">
        <v>1255</v>
      </c>
      <c r="H3466" t="s">
        <v>1255</v>
      </c>
      <c r="I3466" t="s">
        <v>1255</v>
      </c>
      <c r="J3466" t="s">
        <v>1255</v>
      </c>
      <c r="K3466" t="s">
        <v>1255</v>
      </c>
      <c r="L3466" t="s">
        <v>1255</v>
      </c>
      <c r="M3466" t="s">
        <v>1255</v>
      </c>
      <c r="N3466" t="s">
        <v>1255</v>
      </c>
      <c r="O3466" t="s">
        <v>1255</v>
      </c>
      <c r="P3466" t="s">
        <v>1255</v>
      </c>
    </row>
    <row r="3467" spans="1:16">
      <c r="A3467" t="s">
        <v>1255</v>
      </c>
      <c r="B3467" t="s">
        <v>1255</v>
      </c>
      <c r="C3467" t="s">
        <v>14755</v>
      </c>
      <c r="D3467" t="s">
        <v>14756</v>
      </c>
      <c r="E3467" t="s">
        <v>14757</v>
      </c>
      <c r="F3467" t="s">
        <v>1255</v>
      </c>
      <c r="G3467" t="s">
        <v>1255</v>
      </c>
      <c r="H3467" t="s">
        <v>13232</v>
      </c>
      <c r="I3467" t="s">
        <v>1255</v>
      </c>
      <c r="J3467" t="s">
        <v>1255</v>
      </c>
      <c r="K3467" t="s">
        <v>1255</v>
      </c>
      <c r="L3467" t="s">
        <v>1255</v>
      </c>
      <c r="M3467" t="s">
        <v>1255</v>
      </c>
      <c r="N3467" t="s">
        <v>1255</v>
      </c>
      <c r="O3467" t="s">
        <v>1255</v>
      </c>
      <c r="P3467" t="s">
        <v>1255</v>
      </c>
    </row>
    <row r="3468" spans="1:16">
      <c r="A3468" t="s">
        <v>1255</v>
      </c>
      <c r="B3468" t="s">
        <v>1255</v>
      </c>
      <c r="C3468" t="s">
        <v>14755</v>
      </c>
      <c r="D3468" t="s">
        <v>14758</v>
      </c>
      <c r="E3468" t="s">
        <v>14759</v>
      </c>
      <c r="F3468" t="s">
        <v>1255</v>
      </c>
      <c r="G3468" t="s">
        <v>1255</v>
      </c>
      <c r="H3468" t="s">
        <v>13232</v>
      </c>
      <c r="I3468" t="s">
        <v>1255</v>
      </c>
      <c r="J3468" t="s">
        <v>1255</v>
      </c>
      <c r="K3468" t="s">
        <v>1255</v>
      </c>
      <c r="L3468" t="s">
        <v>1255</v>
      </c>
      <c r="M3468" t="s">
        <v>1255</v>
      </c>
      <c r="N3468" t="s">
        <v>1255</v>
      </c>
      <c r="O3468" t="s">
        <v>1255</v>
      </c>
      <c r="P3468" t="s">
        <v>1255</v>
      </c>
    </row>
    <row r="3469" spans="1:16">
      <c r="A3469" t="s">
        <v>1255</v>
      </c>
      <c r="B3469" t="s">
        <v>1255</v>
      </c>
      <c r="C3469" t="s">
        <v>14755</v>
      </c>
      <c r="D3469" t="s">
        <v>14760</v>
      </c>
      <c r="E3469" t="s">
        <v>12494</v>
      </c>
      <c r="F3469" t="s">
        <v>1255</v>
      </c>
      <c r="G3469" t="s">
        <v>1255</v>
      </c>
      <c r="H3469" t="s">
        <v>13232</v>
      </c>
      <c r="I3469" t="s">
        <v>1255</v>
      </c>
      <c r="J3469" t="s">
        <v>1255</v>
      </c>
      <c r="K3469" t="s">
        <v>1255</v>
      </c>
      <c r="L3469" t="s">
        <v>1255</v>
      </c>
      <c r="M3469" t="s">
        <v>1255</v>
      </c>
      <c r="N3469" t="s">
        <v>1255</v>
      </c>
      <c r="O3469" t="s">
        <v>1255</v>
      </c>
      <c r="P3469" t="s">
        <v>1255</v>
      </c>
    </row>
    <row r="3470" spans="1:16">
      <c r="A3470" t="s">
        <v>1255</v>
      </c>
      <c r="B3470" t="s">
        <v>1255</v>
      </c>
      <c r="C3470" t="s">
        <v>14755</v>
      </c>
      <c r="D3470" t="s">
        <v>14761</v>
      </c>
      <c r="E3470" t="s">
        <v>9705</v>
      </c>
      <c r="F3470" t="s">
        <v>1255</v>
      </c>
      <c r="G3470" t="s">
        <v>1255</v>
      </c>
      <c r="H3470" t="s">
        <v>13232</v>
      </c>
      <c r="I3470" t="s">
        <v>1255</v>
      </c>
      <c r="J3470" t="s">
        <v>1255</v>
      </c>
      <c r="K3470" t="s">
        <v>1255</v>
      </c>
      <c r="L3470" t="s">
        <v>1255</v>
      </c>
      <c r="M3470" t="s">
        <v>1255</v>
      </c>
      <c r="N3470" t="s">
        <v>1255</v>
      </c>
      <c r="O3470" t="s">
        <v>1255</v>
      </c>
      <c r="P3470" t="s">
        <v>1255</v>
      </c>
    </row>
    <row r="3471" spans="1:16">
      <c r="A3471" t="s">
        <v>1255</v>
      </c>
      <c r="B3471" t="s">
        <v>1255</v>
      </c>
      <c r="C3471" t="s">
        <v>14755</v>
      </c>
      <c r="D3471" t="s">
        <v>14762</v>
      </c>
      <c r="E3471" t="s">
        <v>10946</v>
      </c>
      <c r="F3471" t="s">
        <v>9646</v>
      </c>
      <c r="G3471" t="s">
        <v>1255</v>
      </c>
      <c r="H3471" t="s">
        <v>13232</v>
      </c>
      <c r="I3471" t="s">
        <v>1255</v>
      </c>
      <c r="J3471" t="s">
        <v>1255</v>
      </c>
      <c r="K3471" t="s">
        <v>1255</v>
      </c>
      <c r="L3471" t="s">
        <v>1255</v>
      </c>
      <c r="M3471" t="s">
        <v>1255</v>
      </c>
      <c r="N3471" t="s">
        <v>1255</v>
      </c>
      <c r="O3471" t="s">
        <v>1255</v>
      </c>
      <c r="P3471" t="s">
        <v>1255</v>
      </c>
    </row>
    <row r="3472" spans="1:16">
      <c r="A3472" t="s">
        <v>1255</v>
      </c>
      <c r="B3472" t="s">
        <v>1255</v>
      </c>
      <c r="C3472" t="s">
        <v>14755</v>
      </c>
      <c r="D3472" t="s">
        <v>14763</v>
      </c>
      <c r="E3472" t="s">
        <v>9782</v>
      </c>
      <c r="F3472" t="s">
        <v>1255</v>
      </c>
      <c r="G3472" t="s">
        <v>9646</v>
      </c>
      <c r="H3472" t="s">
        <v>13232</v>
      </c>
      <c r="I3472" t="s">
        <v>1255</v>
      </c>
      <c r="J3472" t="s">
        <v>1255</v>
      </c>
      <c r="K3472" t="s">
        <v>1255</v>
      </c>
      <c r="L3472" t="s">
        <v>1255</v>
      </c>
      <c r="M3472" t="s">
        <v>1255</v>
      </c>
      <c r="N3472" t="s">
        <v>1255</v>
      </c>
      <c r="O3472" t="s">
        <v>1255</v>
      </c>
      <c r="P3472" t="s">
        <v>1255</v>
      </c>
    </row>
    <row r="3473" spans="1:16">
      <c r="A3473" t="s">
        <v>1255</v>
      </c>
      <c r="B3473" t="s">
        <v>1255</v>
      </c>
      <c r="C3473" t="s">
        <v>14764</v>
      </c>
      <c r="D3473" t="s">
        <v>14765</v>
      </c>
      <c r="E3473" t="s">
        <v>10008</v>
      </c>
      <c r="F3473" t="s">
        <v>1255</v>
      </c>
      <c r="G3473" t="s">
        <v>1255</v>
      </c>
      <c r="H3473" t="s">
        <v>13232</v>
      </c>
      <c r="I3473" t="s">
        <v>1255</v>
      </c>
      <c r="J3473" t="s">
        <v>1255</v>
      </c>
      <c r="K3473" t="s">
        <v>1255</v>
      </c>
      <c r="L3473" t="s">
        <v>1255</v>
      </c>
      <c r="M3473" t="s">
        <v>1255</v>
      </c>
      <c r="N3473" t="s">
        <v>1255</v>
      </c>
      <c r="O3473" t="s">
        <v>1255</v>
      </c>
      <c r="P3473" t="s">
        <v>1255</v>
      </c>
    </row>
    <row r="3474" spans="1:16">
      <c r="A3474" t="s">
        <v>1255</v>
      </c>
      <c r="B3474" t="s">
        <v>1255</v>
      </c>
      <c r="C3474" t="s">
        <v>14764</v>
      </c>
      <c r="D3474" t="s">
        <v>14766</v>
      </c>
      <c r="E3474" t="s">
        <v>10069</v>
      </c>
      <c r="F3474" t="s">
        <v>9646</v>
      </c>
      <c r="G3474" t="s">
        <v>1255</v>
      </c>
      <c r="H3474" t="s">
        <v>13232</v>
      </c>
      <c r="I3474" t="s">
        <v>1255</v>
      </c>
      <c r="J3474" t="s">
        <v>1255</v>
      </c>
      <c r="K3474" t="s">
        <v>1255</v>
      </c>
      <c r="L3474" t="s">
        <v>1255</v>
      </c>
      <c r="M3474" t="s">
        <v>1255</v>
      </c>
      <c r="N3474" t="s">
        <v>1255</v>
      </c>
      <c r="O3474" t="s">
        <v>1255</v>
      </c>
      <c r="P3474" t="s">
        <v>1255</v>
      </c>
    </row>
    <row r="3475" spans="1:16">
      <c r="A3475" t="s">
        <v>1255</v>
      </c>
      <c r="B3475" t="s">
        <v>1255</v>
      </c>
      <c r="C3475" t="s">
        <v>14764</v>
      </c>
      <c r="D3475" t="s">
        <v>14767</v>
      </c>
      <c r="E3475" t="s">
        <v>10533</v>
      </c>
      <c r="F3475" t="s">
        <v>1255</v>
      </c>
      <c r="G3475" t="s">
        <v>1255</v>
      </c>
      <c r="H3475" t="s">
        <v>13232</v>
      </c>
      <c r="I3475" t="s">
        <v>1255</v>
      </c>
      <c r="J3475" t="s">
        <v>1255</v>
      </c>
      <c r="K3475" t="s">
        <v>1255</v>
      </c>
      <c r="L3475" t="s">
        <v>1255</v>
      </c>
      <c r="M3475" t="s">
        <v>1255</v>
      </c>
      <c r="N3475" t="s">
        <v>1255</v>
      </c>
      <c r="O3475" t="s">
        <v>1255</v>
      </c>
      <c r="P3475" t="s">
        <v>1255</v>
      </c>
    </row>
    <row r="3476" spans="1:16">
      <c r="A3476" t="s">
        <v>1255</v>
      </c>
      <c r="B3476" t="s">
        <v>1255</v>
      </c>
      <c r="C3476" t="s">
        <v>14764</v>
      </c>
      <c r="D3476" t="s">
        <v>14768</v>
      </c>
      <c r="E3476" t="s">
        <v>9782</v>
      </c>
      <c r="F3476" t="s">
        <v>1255</v>
      </c>
      <c r="G3476" t="s">
        <v>1255</v>
      </c>
      <c r="H3476" t="s">
        <v>13232</v>
      </c>
      <c r="I3476" t="s">
        <v>1255</v>
      </c>
      <c r="J3476" t="s">
        <v>1255</v>
      </c>
      <c r="K3476" t="s">
        <v>1255</v>
      </c>
      <c r="L3476" t="s">
        <v>1255</v>
      </c>
      <c r="M3476" t="s">
        <v>1255</v>
      </c>
      <c r="N3476" t="s">
        <v>1255</v>
      </c>
      <c r="O3476" t="s">
        <v>1255</v>
      </c>
      <c r="P3476" t="s">
        <v>1255</v>
      </c>
    </row>
    <row r="3477" spans="1:16">
      <c r="A3477" t="s">
        <v>1255</v>
      </c>
      <c r="B3477" t="s">
        <v>1255</v>
      </c>
      <c r="C3477" t="s">
        <v>14764</v>
      </c>
      <c r="D3477" t="s">
        <v>14769</v>
      </c>
      <c r="E3477" t="s">
        <v>13288</v>
      </c>
      <c r="F3477" t="s">
        <v>1255</v>
      </c>
      <c r="G3477" t="s">
        <v>1255</v>
      </c>
      <c r="H3477" t="s">
        <v>13232</v>
      </c>
      <c r="I3477" t="s">
        <v>1255</v>
      </c>
      <c r="J3477" t="s">
        <v>1255</v>
      </c>
      <c r="K3477" t="s">
        <v>1255</v>
      </c>
      <c r="L3477" t="s">
        <v>1255</v>
      </c>
      <c r="M3477" t="s">
        <v>1255</v>
      </c>
      <c r="N3477" t="s">
        <v>1255</v>
      </c>
      <c r="O3477" t="s">
        <v>1255</v>
      </c>
      <c r="P3477" t="s">
        <v>1255</v>
      </c>
    </row>
    <row r="3478" spans="1:16">
      <c r="A3478" t="s">
        <v>1255</v>
      </c>
      <c r="B3478" t="s">
        <v>1255</v>
      </c>
      <c r="C3478" t="s">
        <v>14764</v>
      </c>
      <c r="D3478" t="s">
        <v>14770</v>
      </c>
      <c r="E3478" t="s">
        <v>14771</v>
      </c>
      <c r="F3478" t="s">
        <v>1255</v>
      </c>
      <c r="G3478" t="s">
        <v>1255</v>
      </c>
      <c r="H3478" t="s">
        <v>13232</v>
      </c>
      <c r="I3478" t="s">
        <v>1255</v>
      </c>
      <c r="J3478" t="s">
        <v>1255</v>
      </c>
      <c r="K3478" t="s">
        <v>1255</v>
      </c>
      <c r="L3478" t="s">
        <v>1255</v>
      </c>
      <c r="M3478" t="s">
        <v>1255</v>
      </c>
      <c r="N3478" t="s">
        <v>1255</v>
      </c>
      <c r="O3478" t="s">
        <v>1255</v>
      </c>
      <c r="P3478" t="s">
        <v>1255</v>
      </c>
    </row>
    <row r="3479" spans="1:16">
      <c r="A3479" t="s">
        <v>1255</v>
      </c>
      <c r="B3479" t="s">
        <v>1255</v>
      </c>
      <c r="C3479" t="s">
        <v>14764</v>
      </c>
      <c r="D3479" t="s">
        <v>14772</v>
      </c>
      <c r="E3479" t="s">
        <v>9646</v>
      </c>
      <c r="F3479" t="s">
        <v>10163</v>
      </c>
      <c r="G3479" t="s">
        <v>1255</v>
      </c>
      <c r="H3479" t="s">
        <v>13414</v>
      </c>
      <c r="I3479" t="s">
        <v>1255</v>
      </c>
      <c r="J3479" t="s">
        <v>1255</v>
      </c>
      <c r="K3479" t="s">
        <v>1255</v>
      </c>
      <c r="L3479" t="s">
        <v>1255</v>
      </c>
      <c r="M3479" t="s">
        <v>1255</v>
      </c>
      <c r="N3479" t="s">
        <v>1255</v>
      </c>
      <c r="O3479" t="s">
        <v>1255</v>
      </c>
      <c r="P3479" t="s">
        <v>1255</v>
      </c>
    </row>
    <row r="3480" spans="1:16">
      <c r="A3480" t="s">
        <v>1255</v>
      </c>
      <c r="B3480" t="s">
        <v>1255</v>
      </c>
      <c r="C3480" t="s">
        <v>14764</v>
      </c>
      <c r="D3480" t="s">
        <v>14773</v>
      </c>
      <c r="E3480" t="s">
        <v>9646</v>
      </c>
      <c r="F3480" t="s">
        <v>10019</v>
      </c>
      <c r="G3480" t="s">
        <v>1255</v>
      </c>
      <c r="H3480" t="s">
        <v>13414</v>
      </c>
      <c r="I3480" t="s">
        <v>1255</v>
      </c>
      <c r="J3480" t="s">
        <v>1255</v>
      </c>
      <c r="K3480" t="s">
        <v>1255</v>
      </c>
      <c r="L3480" t="s">
        <v>1255</v>
      </c>
      <c r="M3480" t="s">
        <v>1255</v>
      </c>
      <c r="N3480" t="s">
        <v>1255</v>
      </c>
      <c r="O3480" t="s">
        <v>1255</v>
      </c>
      <c r="P3480" t="s">
        <v>1255</v>
      </c>
    </row>
    <row r="3481" spans="1:16">
      <c r="A3481" t="s">
        <v>1255</v>
      </c>
      <c r="B3481" t="s">
        <v>1255</v>
      </c>
      <c r="C3481" t="s">
        <v>14764</v>
      </c>
      <c r="D3481" t="s">
        <v>14774</v>
      </c>
      <c r="E3481" t="s">
        <v>9782</v>
      </c>
      <c r="F3481" t="s">
        <v>1255</v>
      </c>
      <c r="G3481" t="s">
        <v>1255</v>
      </c>
      <c r="H3481" t="s">
        <v>13232</v>
      </c>
      <c r="I3481" t="s">
        <v>1255</v>
      </c>
      <c r="J3481" t="s">
        <v>1255</v>
      </c>
      <c r="K3481" t="s">
        <v>1255</v>
      </c>
      <c r="L3481" t="s">
        <v>1255</v>
      </c>
      <c r="M3481" t="s">
        <v>1255</v>
      </c>
      <c r="N3481" t="s">
        <v>1255</v>
      </c>
      <c r="O3481" t="s">
        <v>1255</v>
      </c>
      <c r="P3481" t="s">
        <v>1255</v>
      </c>
    </row>
    <row r="3482" spans="1:16">
      <c r="A3482" t="s">
        <v>1255</v>
      </c>
      <c r="B3482" t="s">
        <v>1255</v>
      </c>
      <c r="C3482" t="s">
        <v>14764</v>
      </c>
      <c r="D3482" t="s">
        <v>14775</v>
      </c>
      <c r="E3482" t="s">
        <v>9797</v>
      </c>
      <c r="F3482" t="s">
        <v>1255</v>
      </c>
      <c r="G3482" t="s">
        <v>1255</v>
      </c>
      <c r="H3482" t="s">
        <v>13232</v>
      </c>
      <c r="I3482" t="s">
        <v>1255</v>
      </c>
      <c r="J3482" t="s">
        <v>1255</v>
      </c>
      <c r="K3482" t="s">
        <v>1255</v>
      </c>
      <c r="L3482" t="s">
        <v>1255</v>
      </c>
      <c r="M3482" t="s">
        <v>1255</v>
      </c>
      <c r="N3482" t="s">
        <v>1255</v>
      </c>
      <c r="O3482" t="s">
        <v>1255</v>
      </c>
      <c r="P3482" t="s">
        <v>1255</v>
      </c>
    </row>
    <row r="3483" spans="1:16">
      <c r="A3483" t="s">
        <v>1255</v>
      </c>
      <c r="B3483" t="s">
        <v>1255</v>
      </c>
      <c r="C3483" t="s">
        <v>14776</v>
      </c>
      <c r="D3483" t="s">
        <v>14777</v>
      </c>
      <c r="E3483" t="s">
        <v>9797</v>
      </c>
      <c r="F3483" t="s">
        <v>1255</v>
      </c>
      <c r="G3483" t="s">
        <v>1255</v>
      </c>
      <c r="H3483" t="s">
        <v>13232</v>
      </c>
      <c r="I3483" t="s">
        <v>1255</v>
      </c>
      <c r="J3483" t="s">
        <v>1255</v>
      </c>
      <c r="K3483" t="s">
        <v>1255</v>
      </c>
      <c r="L3483" t="s">
        <v>1255</v>
      </c>
      <c r="M3483" t="s">
        <v>1255</v>
      </c>
      <c r="N3483" t="s">
        <v>1255</v>
      </c>
      <c r="O3483" t="s">
        <v>1255</v>
      </c>
      <c r="P3483" t="s">
        <v>1255</v>
      </c>
    </row>
    <row r="3484" spans="1:16">
      <c r="A3484" t="s">
        <v>1255</v>
      </c>
      <c r="B3484" t="s">
        <v>1255</v>
      </c>
      <c r="C3484" t="s">
        <v>14776</v>
      </c>
      <c r="D3484" t="s">
        <v>14778</v>
      </c>
      <c r="E3484" t="s">
        <v>9646</v>
      </c>
      <c r="F3484" t="s">
        <v>14779</v>
      </c>
      <c r="G3484" t="s">
        <v>1255</v>
      </c>
      <c r="H3484" t="s">
        <v>13221</v>
      </c>
      <c r="I3484" t="s">
        <v>1255</v>
      </c>
      <c r="J3484" t="s">
        <v>1255</v>
      </c>
      <c r="K3484" t="s">
        <v>1255</v>
      </c>
      <c r="L3484" t="s">
        <v>1255</v>
      </c>
      <c r="M3484" t="s">
        <v>1255</v>
      </c>
      <c r="N3484" t="s">
        <v>1255</v>
      </c>
      <c r="O3484" t="s">
        <v>1255</v>
      </c>
      <c r="P3484" t="s">
        <v>1255</v>
      </c>
    </row>
    <row r="3485" spans="1:16">
      <c r="A3485" t="s">
        <v>1255</v>
      </c>
      <c r="B3485" t="s">
        <v>1255</v>
      </c>
      <c r="C3485" t="s">
        <v>14776</v>
      </c>
      <c r="D3485" t="s">
        <v>14780</v>
      </c>
      <c r="E3485" t="s">
        <v>9646</v>
      </c>
      <c r="F3485" t="s">
        <v>14781</v>
      </c>
      <c r="G3485" t="s">
        <v>1255</v>
      </c>
      <c r="H3485" t="s">
        <v>13414</v>
      </c>
      <c r="I3485" t="s">
        <v>1255</v>
      </c>
      <c r="J3485" t="s">
        <v>1255</v>
      </c>
      <c r="K3485" t="s">
        <v>1255</v>
      </c>
      <c r="L3485" t="s">
        <v>1255</v>
      </c>
      <c r="M3485" t="s">
        <v>1255</v>
      </c>
      <c r="N3485" t="s">
        <v>1255</v>
      </c>
      <c r="O3485" t="s">
        <v>1255</v>
      </c>
      <c r="P3485" t="s">
        <v>1255</v>
      </c>
    </row>
    <row r="3486" spans="1:16">
      <c r="A3486" t="s">
        <v>1255</v>
      </c>
      <c r="B3486" t="s">
        <v>1255</v>
      </c>
      <c r="C3486" t="s">
        <v>14776</v>
      </c>
      <c r="D3486" t="s">
        <v>14782</v>
      </c>
      <c r="E3486" t="s">
        <v>9646</v>
      </c>
      <c r="F3486" t="s">
        <v>14783</v>
      </c>
      <c r="G3486" t="s">
        <v>1255</v>
      </c>
      <c r="H3486" t="s">
        <v>13414</v>
      </c>
      <c r="I3486" t="s">
        <v>1255</v>
      </c>
      <c r="J3486" t="s">
        <v>1255</v>
      </c>
      <c r="K3486" t="s">
        <v>1255</v>
      </c>
      <c r="L3486" t="s">
        <v>1255</v>
      </c>
      <c r="M3486" t="s">
        <v>1255</v>
      </c>
      <c r="N3486" t="s">
        <v>1255</v>
      </c>
      <c r="O3486" t="s">
        <v>1255</v>
      </c>
      <c r="P3486" t="s">
        <v>1255</v>
      </c>
    </row>
    <row r="3487" spans="1:16">
      <c r="A3487" t="s">
        <v>1255</v>
      </c>
      <c r="B3487" t="s">
        <v>1255</v>
      </c>
      <c r="C3487" t="s">
        <v>14776</v>
      </c>
      <c r="D3487" t="s">
        <v>14784</v>
      </c>
      <c r="E3487" t="s">
        <v>9737</v>
      </c>
      <c r="F3487" t="s">
        <v>1255</v>
      </c>
      <c r="G3487" t="s">
        <v>14784</v>
      </c>
      <c r="H3487" t="s">
        <v>2266</v>
      </c>
      <c r="I3487" t="s">
        <v>1255</v>
      </c>
      <c r="J3487" t="s">
        <v>1255</v>
      </c>
      <c r="K3487" t="s">
        <v>1255</v>
      </c>
      <c r="L3487" t="s">
        <v>1255</v>
      </c>
      <c r="M3487" t="s">
        <v>1255</v>
      </c>
      <c r="N3487" t="s">
        <v>1255</v>
      </c>
      <c r="O3487" t="s">
        <v>1255</v>
      </c>
      <c r="P3487" t="s">
        <v>1255</v>
      </c>
    </row>
    <row r="3488" spans="1:16">
      <c r="A3488" t="s">
        <v>1255</v>
      </c>
      <c r="B3488" t="s">
        <v>1255</v>
      </c>
      <c r="C3488" t="s">
        <v>14776</v>
      </c>
      <c r="D3488" t="s">
        <v>14785</v>
      </c>
      <c r="E3488" t="s">
        <v>9737</v>
      </c>
      <c r="F3488" t="s">
        <v>1255</v>
      </c>
      <c r="G3488" t="s">
        <v>1255</v>
      </c>
      <c r="H3488" t="s">
        <v>2266</v>
      </c>
      <c r="I3488" t="s">
        <v>1255</v>
      </c>
      <c r="J3488" t="s">
        <v>1255</v>
      </c>
      <c r="K3488" t="s">
        <v>1255</v>
      </c>
      <c r="L3488" t="s">
        <v>1255</v>
      </c>
      <c r="M3488" t="s">
        <v>1255</v>
      </c>
      <c r="N3488" t="s">
        <v>1255</v>
      </c>
      <c r="O3488" t="s">
        <v>1255</v>
      </c>
      <c r="P3488" t="s">
        <v>1255</v>
      </c>
    </row>
    <row r="3489" spans="1:16">
      <c r="A3489" t="s">
        <v>1255</v>
      </c>
      <c r="B3489" t="s">
        <v>14786</v>
      </c>
      <c r="C3489" t="s">
        <v>14776</v>
      </c>
      <c r="D3489" t="s">
        <v>14787</v>
      </c>
      <c r="E3489" t="s">
        <v>9646</v>
      </c>
      <c r="F3489" t="s">
        <v>9778</v>
      </c>
      <c r="G3489" t="s">
        <v>1255</v>
      </c>
      <c r="H3489" t="s">
        <v>13414</v>
      </c>
      <c r="I3489" t="s">
        <v>1255</v>
      </c>
      <c r="J3489" t="s">
        <v>1255</v>
      </c>
      <c r="K3489" t="s">
        <v>1255</v>
      </c>
      <c r="L3489" t="s">
        <v>1255</v>
      </c>
      <c r="M3489" t="s">
        <v>1255</v>
      </c>
      <c r="N3489" t="s">
        <v>1255</v>
      </c>
      <c r="O3489" t="s">
        <v>1255</v>
      </c>
      <c r="P3489" t="s">
        <v>1255</v>
      </c>
    </row>
    <row r="3490" spans="1:16">
      <c r="A3490" t="s">
        <v>1255</v>
      </c>
      <c r="B3490" t="s">
        <v>14786</v>
      </c>
      <c r="C3490" t="s">
        <v>14776</v>
      </c>
      <c r="D3490" t="s">
        <v>14788</v>
      </c>
      <c r="E3490" t="s">
        <v>9646</v>
      </c>
      <c r="F3490" t="s">
        <v>11915</v>
      </c>
      <c r="G3490" t="s">
        <v>1255</v>
      </c>
      <c r="H3490" t="s">
        <v>13414</v>
      </c>
      <c r="I3490" t="s">
        <v>1255</v>
      </c>
      <c r="J3490" t="s">
        <v>1255</v>
      </c>
      <c r="K3490" t="s">
        <v>1255</v>
      </c>
      <c r="L3490" t="s">
        <v>1255</v>
      </c>
      <c r="M3490" t="s">
        <v>1255</v>
      </c>
      <c r="N3490" t="s">
        <v>1255</v>
      </c>
      <c r="O3490" t="s">
        <v>1255</v>
      </c>
      <c r="P3490" t="s">
        <v>1255</v>
      </c>
    </row>
    <row r="3491" spans="1:16">
      <c r="A3491" t="s">
        <v>1255</v>
      </c>
      <c r="B3491" t="s">
        <v>1255</v>
      </c>
      <c r="C3491" t="s">
        <v>14776</v>
      </c>
      <c r="D3491" t="s">
        <v>14789</v>
      </c>
      <c r="E3491" t="s">
        <v>14790</v>
      </c>
      <c r="F3491" t="s">
        <v>1255</v>
      </c>
      <c r="G3491" t="s">
        <v>1255</v>
      </c>
      <c r="H3491" t="s">
        <v>2266</v>
      </c>
      <c r="I3491" t="s">
        <v>1255</v>
      </c>
      <c r="J3491" t="s">
        <v>1255</v>
      </c>
      <c r="K3491" t="s">
        <v>1255</v>
      </c>
      <c r="L3491" t="s">
        <v>1255</v>
      </c>
      <c r="M3491" t="s">
        <v>1255</v>
      </c>
      <c r="N3491" t="s">
        <v>1255</v>
      </c>
      <c r="O3491" t="s">
        <v>1255</v>
      </c>
      <c r="P3491" t="s">
        <v>1255</v>
      </c>
    </row>
    <row r="3492" spans="1:16">
      <c r="A3492" t="s">
        <v>1255</v>
      </c>
      <c r="B3492" t="s">
        <v>1255</v>
      </c>
      <c r="C3492" t="s">
        <v>14776</v>
      </c>
      <c r="D3492" t="s">
        <v>14791</v>
      </c>
      <c r="E3492" t="s">
        <v>13583</v>
      </c>
      <c r="F3492" t="s">
        <v>1255</v>
      </c>
      <c r="G3492" t="s">
        <v>1255</v>
      </c>
      <c r="H3492" t="s">
        <v>13232</v>
      </c>
      <c r="I3492" t="s">
        <v>1255</v>
      </c>
      <c r="J3492" t="s">
        <v>1255</v>
      </c>
      <c r="K3492" t="s">
        <v>1255</v>
      </c>
      <c r="L3492" t="s">
        <v>1255</v>
      </c>
      <c r="M3492" t="s">
        <v>1255</v>
      </c>
      <c r="N3492" t="s">
        <v>1255</v>
      </c>
      <c r="O3492" t="s">
        <v>1255</v>
      </c>
      <c r="P3492" t="s">
        <v>1255</v>
      </c>
    </row>
    <row r="3493" spans="1:16">
      <c r="A3493" t="s">
        <v>1255</v>
      </c>
      <c r="B3493" t="s">
        <v>14792</v>
      </c>
      <c r="C3493" t="s">
        <v>14793</v>
      </c>
      <c r="D3493" t="s">
        <v>14794</v>
      </c>
      <c r="E3493" t="s">
        <v>9646</v>
      </c>
      <c r="F3493" t="s">
        <v>14795</v>
      </c>
      <c r="G3493" t="s">
        <v>1255</v>
      </c>
      <c r="H3493" t="s">
        <v>13221</v>
      </c>
      <c r="I3493" t="s">
        <v>1255</v>
      </c>
      <c r="J3493" t="s">
        <v>1255</v>
      </c>
      <c r="K3493" t="s">
        <v>1255</v>
      </c>
      <c r="L3493" t="s">
        <v>1255</v>
      </c>
      <c r="M3493" t="s">
        <v>1255</v>
      </c>
      <c r="N3493" t="s">
        <v>1255</v>
      </c>
      <c r="O3493" t="s">
        <v>1255</v>
      </c>
      <c r="P3493" t="s">
        <v>1255</v>
      </c>
    </row>
    <row r="3494" spans="1:16">
      <c r="A3494" t="s">
        <v>1255</v>
      </c>
      <c r="B3494" t="s">
        <v>1255</v>
      </c>
      <c r="C3494" t="s">
        <v>14793</v>
      </c>
      <c r="D3494" t="s">
        <v>14796</v>
      </c>
      <c r="E3494" t="s">
        <v>9686</v>
      </c>
      <c r="F3494" t="s">
        <v>9646</v>
      </c>
      <c r="G3494" t="s">
        <v>1255</v>
      </c>
      <c r="H3494" t="s">
        <v>13232</v>
      </c>
      <c r="I3494" t="s">
        <v>1255</v>
      </c>
      <c r="J3494" t="s">
        <v>1255</v>
      </c>
      <c r="K3494" t="s">
        <v>1255</v>
      </c>
      <c r="L3494" t="s">
        <v>1255</v>
      </c>
      <c r="M3494" t="s">
        <v>1255</v>
      </c>
      <c r="N3494" t="s">
        <v>1255</v>
      </c>
      <c r="O3494" t="s">
        <v>1255</v>
      </c>
      <c r="P3494" t="s">
        <v>1255</v>
      </c>
    </row>
    <row r="3495" spans="1:16">
      <c r="A3495" t="s">
        <v>1255</v>
      </c>
      <c r="B3495" t="s">
        <v>1255</v>
      </c>
      <c r="C3495" t="s">
        <v>14793</v>
      </c>
      <c r="D3495" t="s">
        <v>14797</v>
      </c>
      <c r="E3495" t="s">
        <v>9686</v>
      </c>
      <c r="F3495" t="s">
        <v>1255</v>
      </c>
      <c r="G3495" t="s">
        <v>1255</v>
      </c>
      <c r="H3495" t="s">
        <v>13232</v>
      </c>
      <c r="I3495" t="s">
        <v>1255</v>
      </c>
      <c r="J3495" t="s">
        <v>1255</v>
      </c>
      <c r="K3495" t="s">
        <v>1255</v>
      </c>
      <c r="L3495" t="s">
        <v>1255</v>
      </c>
      <c r="M3495" t="s">
        <v>1255</v>
      </c>
      <c r="N3495" t="s">
        <v>1255</v>
      </c>
      <c r="O3495" t="s">
        <v>1255</v>
      </c>
      <c r="P3495" t="s">
        <v>1255</v>
      </c>
    </row>
    <row r="3496" spans="1:16">
      <c r="A3496" t="s">
        <v>1255</v>
      </c>
      <c r="B3496" t="s">
        <v>8229</v>
      </c>
      <c r="C3496" t="s">
        <v>14793</v>
      </c>
      <c r="D3496" t="s">
        <v>14798</v>
      </c>
      <c r="E3496" t="s">
        <v>9705</v>
      </c>
      <c r="F3496" t="s">
        <v>1255</v>
      </c>
      <c r="G3496" t="s">
        <v>1255</v>
      </c>
      <c r="H3496" t="s">
        <v>13232</v>
      </c>
      <c r="I3496" t="s">
        <v>1255</v>
      </c>
      <c r="J3496" t="s">
        <v>1255</v>
      </c>
      <c r="K3496" t="s">
        <v>1255</v>
      </c>
      <c r="L3496" t="s">
        <v>1255</v>
      </c>
      <c r="M3496" t="s">
        <v>1255</v>
      </c>
      <c r="N3496" t="s">
        <v>1255</v>
      </c>
      <c r="O3496" t="s">
        <v>1255</v>
      </c>
      <c r="P3496" t="s">
        <v>1255</v>
      </c>
    </row>
    <row r="3497" spans="1:16">
      <c r="A3497" t="s">
        <v>1255</v>
      </c>
      <c r="B3497" t="s">
        <v>1255</v>
      </c>
      <c r="C3497" t="s">
        <v>14793</v>
      </c>
      <c r="D3497" t="s">
        <v>14799</v>
      </c>
      <c r="E3497" t="s">
        <v>14800</v>
      </c>
      <c r="F3497" t="s">
        <v>1255</v>
      </c>
      <c r="G3497" t="s">
        <v>1255</v>
      </c>
      <c r="H3497" t="s">
        <v>13232</v>
      </c>
      <c r="I3497" t="s">
        <v>1255</v>
      </c>
      <c r="J3497" t="s">
        <v>1255</v>
      </c>
      <c r="K3497" t="s">
        <v>1255</v>
      </c>
      <c r="L3497" t="s">
        <v>1255</v>
      </c>
      <c r="M3497" t="s">
        <v>1255</v>
      </c>
      <c r="N3497" t="s">
        <v>1255</v>
      </c>
      <c r="O3497" t="s">
        <v>1255</v>
      </c>
      <c r="P3497" t="s">
        <v>1255</v>
      </c>
    </row>
    <row r="3498" spans="1:16">
      <c r="A3498" t="s">
        <v>1255</v>
      </c>
      <c r="B3498" t="s">
        <v>1255</v>
      </c>
      <c r="C3498" t="s">
        <v>14793</v>
      </c>
      <c r="D3498" t="s">
        <v>14801</v>
      </c>
      <c r="E3498" t="s">
        <v>9646</v>
      </c>
      <c r="F3498" t="s">
        <v>11682</v>
      </c>
      <c r="G3498" t="s">
        <v>1255</v>
      </c>
      <c r="H3498" t="s">
        <v>13414</v>
      </c>
      <c r="I3498" t="s">
        <v>1255</v>
      </c>
      <c r="J3498" t="s">
        <v>1255</v>
      </c>
      <c r="K3498" t="s">
        <v>1255</v>
      </c>
      <c r="L3498" t="s">
        <v>1255</v>
      </c>
      <c r="M3498" t="s">
        <v>1255</v>
      </c>
      <c r="N3498" t="s">
        <v>1255</v>
      </c>
      <c r="O3498" t="s">
        <v>1255</v>
      </c>
      <c r="P3498" t="s">
        <v>1255</v>
      </c>
    </row>
    <row r="3499" spans="1:16">
      <c r="A3499" t="s">
        <v>1255</v>
      </c>
      <c r="B3499" t="s">
        <v>1255</v>
      </c>
      <c r="C3499" t="s">
        <v>14793</v>
      </c>
      <c r="D3499" t="s">
        <v>14802</v>
      </c>
      <c r="E3499" t="s">
        <v>9740</v>
      </c>
      <c r="F3499" t="s">
        <v>9646</v>
      </c>
      <c r="G3499" t="s">
        <v>1255</v>
      </c>
      <c r="H3499" t="s">
        <v>13232</v>
      </c>
      <c r="I3499" t="s">
        <v>1255</v>
      </c>
      <c r="J3499" t="s">
        <v>1255</v>
      </c>
      <c r="K3499" t="s">
        <v>1255</v>
      </c>
      <c r="L3499" t="s">
        <v>1255</v>
      </c>
      <c r="M3499" t="s">
        <v>1255</v>
      </c>
      <c r="N3499" t="s">
        <v>1255</v>
      </c>
      <c r="O3499" t="s">
        <v>1255</v>
      </c>
      <c r="P3499" t="s">
        <v>1255</v>
      </c>
    </row>
    <row r="3500" spans="1:16">
      <c r="A3500" t="s">
        <v>1255</v>
      </c>
      <c r="B3500" t="s">
        <v>1255</v>
      </c>
      <c r="C3500" t="s">
        <v>14793</v>
      </c>
      <c r="D3500" t="s">
        <v>14803</v>
      </c>
      <c r="E3500" t="s">
        <v>11910</v>
      </c>
      <c r="F3500" t="s">
        <v>1255</v>
      </c>
      <c r="G3500" t="s">
        <v>1255</v>
      </c>
      <c r="H3500" t="s">
        <v>13232</v>
      </c>
      <c r="I3500" t="s">
        <v>1255</v>
      </c>
      <c r="J3500" t="s">
        <v>1255</v>
      </c>
      <c r="K3500" t="s">
        <v>1255</v>
      </c>
      <c r="L3500" t="s">
        <v>1255</v>
      </c>
      <c r="M3500" t="s">
        <v>1255</v>
      </c>
      <c r="N3500" t="s">
        <v>1255</v>
      </c>
      <c r="O3500" t="s">
        <v>1255</v>
      </c>
      <c r="P3500" t="s">
        <v>1255</v>
      </c>
    </row>
    <row r="3501" spans="1:16">
      <c r="A3501" t="s">
        <v>1255</v>
      </c>
      <c r="B3501" t="s">
        <v>8229</v>
      </c>
      <c r="C3501" t="s">
        <v>14804</v>
      </c>
      <c r="D3501" t="s">
        <v>14805</v>
      </c>
      <c r="E3501" t="s">
        <v>12187</v>
      </c>
      <c r="F3501" t="s">
        <v>9646</v>
      </c>
      <c r="G3501" t="s">
        <v>1255</v>
      </c>
      <c r="H3501" t="s">
        <v>13232</v>
      </c>
      <c r="I3501" t="s">
        <v>1255</v>
      </c>
      <c r="J3501" t="s">
        <v>1255</v>
      </c>
      <c r="K3501" t="s">
        <v>1255</v>
      </c>
      <c r="L3501" t="s">
        <v>1255</v>
      </c>
      <c r="M3501" t="s">
        <v>1255</v>
      </c>
      <c r="N3501" t="s">
        <v>1255</v>
      </c>
      <c r="O3501" t="s">
        <v>1255</v>
      </c>
      <c r="P3501" t="s">
        <v>1255</v>
      </c>
    </row>
    <row r="3502" spans="1:16">
      <c r="A3502" t="s">
        <v>1255</v>
      </c>
      <c r="B3502" t="s">
        <v>14806</v>
      </c>
      <c r="C3502" t="s">
        <v>14804</v>
      </c>
      <c r="D3502" t="s">
        <v>14807</v>
      </c>
      <c r="E3502" t="s">
        <v>9646</v>
      </c>
      <c r="F3502" t="s">
        <v>12852</v>
      </c>
      <c r="G3502" t="s">
        <v>9646</v>
      </c>
      <c r="H3502" t="s">
        <v>13414</v>
      </c>
      <c r="I3502" t="s">
        <v>1255</v>
      </c>
      <c r="J3502" t="s">
        <v>1255</v>
      </c>
      <c r="K3502" t="s">
        <v>1255</v>
      </c>
      <c r="L3502" t="s">
        <v>1255</v>
      </c>
      <c r="M3502" t="s">
        <v>1255</v>
      </c>
      <c r="N3502" t="s">
        <v>1255</v>
      </c>
      <c r="O3502" t="s">
        <v>1255</v>
      </c>
      <c r="P3502" t="s">
        <v>1255</v>
      </c>
    </row>
    <row r="3503" spans="1:16">
      <c r="A3503" t="s">
        <v>1255</v>
      </c>
      <c r="B3503" t="s">
        <v>8229</v>
      </c>
      <c r="C3503" t="s">
        <v>14808</v>
      </c>
      <c r="D3503" t="s">
        <v>14809</v>
      </c>
      <c r="E3503" t="s">
        <v>12659</v>
      </c>
      <c r="F3503" t="s">
        <v>1255</v>
      </c>
      <c r="G3503" t="s">
        <v>1255</v>
      </c>
      <c r="H3503" t="s">
        <v>13232</v>
      </c>
      <c r="I3503" t="s">
        <v>1255</v>
      </c>
      <c r="J3503" t="s">
        <v>1255</v>
      </c>
      <c r="K3503" t="s">
        <v>1255</v>
      </c>
      <c r="L3503" t="s">
        <v>1255</v>
      </c>
      <c r="M3503" t="s">
        <v>1255</v>
      </c>
      <c r="N3503" t="s">
        <v>1255</v>
      </c>
      <c r="O3503" t="s">
        <v>1255</v>
      </c>
      <c r="P3503" t="s">
        <v>1255</v>
      </c>
    </row>
    <row r="3504" spans="1:16">
      <c r="A3504" t="s">
        <v>1255</v>
      </c>
      <c r="B3504" t="s">
        <v>1255</v>
      </c>
      <c r="C3504" t="s">
        <v>14808</v>
      </c>
      <c r="D3504" t="s">
        <v>14810</v>
      </c>
      <c r="E3504" t="s">
        <v>9813</v>
      </c>
      <c r="F3504" t="s">
        <v>1255</v>
      </c>
      <c r="G3504" t="s">
        <v>1255</v>
      </c>
      <c r="H3504" t="s">
        <v>13232</v>
      </c>
      <c r="I3504" t="s">
        <v>1255</v>
      </c>
      <c r="J3504" t="s">
        <v>1255</v>
      </c>
      <c r="K3504" t="s">
        <v>1255</v>
      </c>
      <c r="L3504" t="s">
        <v>1255</v>
      </c>
      <c r="M3504" t="s">
        <v>1255</v>
      </c>
      <c r="N3504" t="s">
        <v>1255</v>
      </c>
      <c r="O3504" t="s">
        <v>1255</v>
      </c>
      <c r="P3504" t="s">
        <v>1255</v>
      </c>
    </row>
    <row r="3505" spans="1:16">
      <c r="A3505" t="s">
        <v>1255</v>
      </c>
      <c r="B3505" t="s">
        <v>1255</v>
      </c>
      <c r="C3505" t="s">
        <v>14808</v>
      </c>
      <c r="D3505" t="s">
        <v>14811</v>
      </c>
      <c r="E3505" t="s">
        <v>12659</v>
      </c>
      <c r="F3505" t="s">
        <v>1255</v>
      </c>
      <c r="G3505" t="s">
        <v>1255</v>
      </c>
      <c r="H3505" t="s">
        <v>13232</v>
      </c>
      <c r="I3505" t="s">
        <v>1255</v>
      </c>
      <c r="J3505" t="s">
        <v>1255</v>
      </c>
      <c r="K3505" t="s">
        <v>1255</v>
      </c>
      <c r="L3505" t="s">
        <v>1255</v>
      </c>
      <c r="M3505" t="s">
        <v>1255</v>
      </c>
      <c r="N3505" t="s">
        <v>1255</v>
      </c>
      <c r="O3505" t="s">
        <v>1255</v>
      </c>
      <c r="P3505" t="s">
        <v>1255</v>
      </c>
    </row>
    <row r="3506" spans="1:16">
      <c r="A3506" t="s">
        <v>1255</v>
      </c>
      <c r="B3506" t="s">
        <v>1255</v>
      </c>
      <c r="C3506" t="s">
        <v>14808</v>
      </c>
      <c r="D3506" t="s">
        <v>14812</v>
      </c>
      <c r="E3506" t="s">
        <v>12679</v>
      </c>
      <c r="F3506" t="s">
        <v>1255</v>
      </c>
      <c r="G3506" t="s">
        <v>1255</v>
      </c>
      <c r="H3506" t="s">
        <v>13232</v>
      </c>
      <c r="I3506" t="s">
        <v>1255</v>
      </c>
      <c r="J3506" t="s">
        <v>1255</v>
      </c>
      <c r="K3506" t="s">
        <v>1255</v>
      </c>
      <c r="L3506" t="s">
        <v>1255</v>
      </c>
      <c r="M3506" t="s">
        <v>1255</v>
      </c>
      <c r="N3506" t="s">
        <v>1255</v>
      </c>
      <c r="O3506" t="s">
        <v>1255</v>
      </c>
      <c r="P3506" t="s">
        <v>1255</v>
      </c>
    </row>
    <row r="3507" spans="1:16">
      <c r="A3507" t="s">
        <v>1255</v>
      </c>
      <c r="B3507" t="s">
        <v>1255</v>
      </c>
      <c r="C3507" t="s">
        <v>14813</v>
      </c>
      <c r="D3507" t="s">
        <v>14814</v>
      </c>
      <c r="E3507" t="s">
        <v>14815</v>
      </c>
      <c r="F3507" t="s">
        <v>1255</v>
      </c>
      <c r="G3507" t="s">
        <v>1255</v>
      </c>
      <c r="H3507" t="s">
        <v>13232</v>
      </c>
      <c r="I3507" t="s">
        <v>1255</v>
      </c>
      <c r="J3507" t="s">
        <v>1255</v>
      </c>
      <c r="K3507" t="s">
        <v>1255</v>
      </c>
      <c r="L3507" t="s">
        <v>1255</v>
      </c>
      <c r="M3507" t="s">
        <v>1255</v>
      </c>
      <c r="N3507" t="s">
        <v>1255</v>
      </c>
      <c r="O3507" t="s">
        <v>1255</v>
      </c>
      <c r="P3507" t="s">
        <v>1255</v>
      </c>
    </row>
    <row r="3508" spans="1:16">
      <c r="A3508" t="s">
        <v>1255</v>
      </c>
      <c r="B3508" t="s">
        <v>1255</v>
      </c>
      <c r="C3508" t="s">
        <v>14813</v>
      </c>
      <c r="D3508" t="s">
        <v>14816</v>
      </c>
      <c r="E3508" t="s">
        <v>9646</v>
      </c>
      <c r="F3508" t="s">
        <v>10163</v>
      </c>
      <c r="G3508" t="s">
        <v>1255</v>
      </c>
      <c r="H3508" t="s">
        <v>13414</v>
      </c>
      <c r="I3508" t="s">
        <v>1255</v>
      </c>
      <c r="J3508" t="s">
        <v>1255</v>
      </c>
      <c r="K3508" t="s">
        <v>1255</v>
      </c>
      <c r="L3508" t="s">
        <v>1255</v>
      </c>
      <c r="M3508" t="s">
        <v>1255</v>
      </c>
      <c r="N3508" t="s">
        <v>1255</v>
      </c>
      <c r="O3508" t="s">
        <v>1255</v>
      </c>
      <c r="P3508" t="s">
        <v>1255</v>
      </c>
    </row>
    <row r="3509" spans="1:16">
      <c r="A3509" t="s">
        <v>1255</v>
      </c>
      <c r="B3509" t="s">
        <v>1255</v>
      </c>
      <c r="C3509" t="s">
        <v>14813</v>
      </c>
      <c r="D3509" t="s">
        <v>14817</v>
      </c>
      <c r="E3509" t="s">
        <v>10608</v>
      </c>
      <c r="F3509" t="s">
        <v>1255</v>
      </c>
      <c r="G3509" t="s">
        <v>1255</v>
      </c>
      <c r="H3509" t="s">
        <v>13232</v>
      </c>
      <c r="I3509" t="s">
        <v>1255</v>
      </c>
      <c r="J3509" t="s">
        <v>1255</v>
      </c>
      <c r="K3509" t="s">
        <v>1255</v>
      </c>
      <c r="L3509" t="s">
        <v>1255</v>
      </c>
      <c r="M3509" t="s">
        <v>1255</v>
      </c>
      <c r="N3509" t="s">
        <v>1255</v>
      </c>
      <c r="O3509" t="s">
        <v>1255</v>
      </c>
      <c r="P3509" t="s">
        <v>1255</v>
      </c>
    </row>
    <row r="3510" spans="1:16">
      <c r="A3510" t="s">
        <v>1255</v>
      </c>
      <c r="B3510" t="s">
        <v>1255</v>
      </c>
      <c r="C3510" t="s">
        <v>14813</v>
      </c>
      <c r="D3510" t="s">
        <v>14818</v>
      </c>
      <c r="E3510" t="s">
        <v>9828</v>
      </c>
      <c r="F3510" t="s">
        <v>9646</v>
      </c>
      <c r="G3510" t="s">
        <v>1255</v>
      </c>
      <c r="H3510" t="s">
        <v>13232</v>
      </c>
      <c r="I3510" t="s">
        <v>1255</v>
      </c>
      <c r="J3510" t="s">
        <v>1255</v>
      </c>
      <c r="K3510" t="s">
        <v>1255</v>
      </c>
      <c r="L3510" t="s">
        <v>1255</v>
      </c>
      <c r="M3510" t="s">
        <v>1255</v>
      </c>
      <c r="N3510" t="s">
        <v>1255</v>
      </c>
      <c r="O3510" t="s">
        <v>1255</v>
      </c>
      <c r="P3510" t="s">
        <v>1255</v>
      </c>
    </row>
    <row r="3511" spans="1:16">
      <c r="A3511" t="s">
        <v>1255</v>
      </c>
      <c r="B3511" t="s">
        <v>1255</v>
      </c>
      <c r="C3511" t="s">
        <v>14813</v>
      </c>
      <c r="D3511" t="s">
        <v>14819</v>
      </c>
      <c r="E3511" t="s">
        <v>9646</v>
      </c>
      <c r="F3511" t="s">
        <v>10078</v>
      </c>
      <c r="G3511" t="s">
        <v>1255</v>
      </c>
      <c r="H3511" t="s">
        <v>13328</v>
      </c>
      <c r="I3511" t="s">
        <v>1255</v>
      </c>
      <c r="J3511" t="s">
        <v>1255</v>
      </c>
      <c r="K3511" t="s">
        <v>1255</v>
      </c>
      <c r="L3511" t="s">
        <v>1255</v>
      </c>
      <c r="M3511" t="s">
        <v>1255</v>
      </c>
      <c r="N3511" t="s">
        <v>1255</v>
      </c>
      <c r="O3511" t="s">
        <v>1255</v>
      </c>
      <c r="P3511" t="s">
        <v>1255</v>
      </c>
    </row>
    <row r="3512" spans="1:16">
      <c r="A3512" t="s">
        <v>1255</v>
      </c>
      <c r="B3512" t="s">
        <v>1255</v>
      </c>
      <c r="C3512" t="s">
        <v>14813</v>
      </c>
      <c r="D3512" t="s">
        <v>14820</v>
      </c>
      <c r="E3512" t="s">
        <v>9646</v>
      </c>
      <c r="F3512" t="s">
        <v>9747</v>
      </c>
      <c r="G3512" t="s">
        <v>1255</v>
      </c>
      <c r="H3512" t="s">
        <v>13330</v>
      </c>
      <c r="I3512" t="s">
        <v>1255</v>
      </c>
      <c r="J3512" t="s">
        <v>1255</v>
      </c>
      <c r="K3512" t="s">
        <v>1255</v>
      </c>
      <c r="L3512" t="s">
        <v>1255</v>
      </c>
      <c r="M3512" t="s">
        <v>1255</v>
      </c>
      <c r="N3512" t="s">
        <v>1255</v>
      </c>
      <c r="O3512" t="s">
        <v>1255</v>
      </c>
      <c r="P3512" t="s">
        <v>1255</v>
      </c>
    </row>
    <row r="3513" spans="1:16">
      <c r="A3513" t="s">
        <v>1255</v>
      </c>
      <c r="B3513" t="s">
        <v>1255</v>
      </c>
      <c r="C3513" t="s">
        <v>14821</v>
      </c>
      <c r="D3513" t="s">
        <v>14822</v>
      </c>
      <c r="E3513" t="s">
        <v>9663</v>
      </c>
      <c r="F3513" t="s">
        <v>1255</v>
      </c>
      <c r="G3513" t="s">
        <v>1255</v>
      </c>
      <c r="H3513" t="s">
        <v>13232</v>
      </c>
      <c r="I3513" t="s">
        <v>1255</v>
      </c>
      <c r="J3513" t="s">
        <v>1255</v>
      </c>
      <c r="K3513" t="s">
        <v>1255</v>
      </c>
      <c r="L3513" t="s">
        <v>1255</v>
      </c>
      <c r="M3513" t="s">
        <v>1255</v>
      </c>
      <c r="N3513" t="s">
        <v>1255</v>
      </c>
      <c r="O3513" t="s">
        <v>1255</v>
      </c>
      <c r="P3513" t="s">
        <v>1255</v>
      </c>
    </row>
    <row r="3514" spans="1:16">
      <c r="A3514" t="s">
        <v>1255</v>
      </c>
      <c r="B3514" t="s">
        <v>1255</v>
      </c>
      <c r="C3514" t="s">
        <v>14821</v>
      </c>
      <c r="D3514" t="s">
        <v>14823</v>
      </c>
      <c r="E3514" t="s">
        <v>9646</v>
      </c>
      <c r="F3514" t="s">
        <v>14824</v>
      </c>
      <c r="G3514" t="s">
        <v>1255</v>
      </c>
      <c r="H3514" t="s">
        <v>13414</v>
      </c>
      <c r="I3514" t="s">
        <v>1255</v>
      </c>
      <c r="J3514" t="s">
        <v>1255</v>
      </c>
      <c r="K3514" t="s">
        <v>1255</v>
      </c>
      <c r="L3514" t="s">
        <v>1255</v>
      </c>
      <c r="M3514" t="s">
        <v>1255</v>
      </c>
      <c r="N3514" t="s">
        <v>1255</v>
      </c>
      <c r="O3514" t="s">
        <v>1255</v>
      </c>
      <c r="P3514" t="s">
        <v>1255</v>
      </c>
    </row>
    <row r="3515" spans="1:16">
      <c r="A3515" t="s">
        <v>1255</v>
      </c>
      <c r="B3515" t="s">
        <v>1255</v>
      </c>
      <c r="C3515" t="s">
        <v>14821</v>
      </c>
      <c r="D3515" t="s">
        <v>14825</v>
      </c>
      <c r="E3515" t="s">
        <v>9700</v>
      </c>
      <c r="F3515" t="s">
        <v>9646</v>
      </c>
      <c r="G3515" t="s">
        <v>1255</v>
      </c>
      <c r="H3515" t="s">
        <v>13232</v>
      </c>
      <c r="I3515" t="s">
        <v>1255</v>
      </c>
      <c r="J3515" t="s">
        <v>1255</v>
      </c>
      <c r="K3515" t="s">
        <v>1255</v>
      </c>
      <c r="L3515" t="s">
        <v>1255</v>
      </c>
      <c r="M3515" t="s">
        <v>1255</v>
      </c>
      <c r="N3515" t="s">
        <v>1255</v>
      </c>
      <c r="O3515" t="s">
        <v>1255</v>
      </c>
      <c r="P3515" t="s">
        <v>1255</v>
      </c>
    </row>
    <row r="3516" spans="1:16">
      <c r="A3516" t="s">
        <v>1255</v>
      </c>
      <c r="B3516" t="s">
        <v>1255</v>
      </c>
      <c r="C3516" t="s">
        <v>14821</v>
      </c>
      <c r="D3516" t="s">
        <v>14826</v>
      </c>
      <c r="E3516" t="s">
        <v>14759</v>
      </c>
      <c r="F3516" t="s">
        <v>9646</v>
      </c>
      <c r="G3516" t="s">
        <v>1255</v>
      </c>
      <c r="H3516" t="s">
        <v>13232</v>
      </c>
      <c r="I3516" t="s">
        <v>1255</v>
      </c>
      <c r="J3516" t="s">
        <v>1255</v>
      </c>
      <c r="K3516" t="s">
        <v>1255</v>
      </c>
      <c r="L3516" t="s">
        <v>1255</v>
      </c>
      <c r="M3516" t="s">
        <v>1255</v>
      </c>
      <c r="N3516" t="s">
        <v>1255</v>
      </c>
      <c r="O3516" t="s">
        <v>1255</v>
      </c>
      <c r="P3516" t="s">
        <v>1255</v>
      </c>
    </row>
    <row r="3517" spans="1:16">
      <c r="A3517" t="s">
        <v>1255</v>
      </c>
      <c r="B3517" t="s">
        <v>1255</v>
      </c>
      <c r="C3517" t="s">
        <v>14821</v>
      </c>
      <c r="D3517" t="s">
        <v>14827</v>
      </c>
      <c r="E3517" t="s">
        <v>9813</v>
      </c>
      <c r="F3517" t="s">
        <v>1255</v>
      </c>
      <c r="G3517" t="s">
        <v>1255</v>
      </c>
      <c r="H3517" t="s">
        <v>13232</v>
      </c>
      <c r="I3517" t="s">
        <v>1255</v>
      </c>
      <c r="J3517" t="s">
        <v>1255</v>
      </c>
      <c r="K3517" t="s">
        <v>1255</v>
      </c>
      <c r="L3517" t="s">
        <v>1255</v>
      </c>
      <c r="M3517" t="s">
        <v>1255</v>
      </c>
      <c r="N3517" t="s">
        <v>1255</v>
      </c>
      <c r="O3517" t="s">
        <v>1255</v>
      </c>
      <c r="P3517" t="s">
        <v>1255</v>
      </c>
    </row>
    <row r="3518" spans="1:16">
      <c r="A3518" t="s">
        <v>1255</v>
      </c>
      <c r="B3518" t="s">
        <v>1255</v>
      </c>
      <c r="C3518" t="s">
        <v>14828</v>
      </c>
      <c r="D3518" t="s">
        <v>14829</v>
      </c>
      <c r="E3518" t="s">
        <v>11910</v>
      </c>
      <c r="F3518" t="s">
        <v>1255</v>
      </c>
      <c r="G3518" t="s">
        <v>1255</v>
      </c>
      <c r="H3518" t="s">
        <v>13232</v>
      </c>
      <c r="I3518" t="s">
        <v>1255</v>
      </c>
      <c r="J3518" t="s">
        <v>1255</v>
      </c>
      <c r="K3518" t="s">
        <v>1255</v>
      </c>
      <c r="L3518" t="s">
        <v>1255</v>
      </c>
      <c r="M3518" t="s">
        <v>1255</v>
      </c>
      <c r="N3518" t="s">
        <v>1255</v>
      </c>
      <c r="O3518" t="s">
        <v>1255</v>
      </c>
      <c r="P3518" t="s">
        <v>1255</v>
      </c>
    </row>
    <row r="3519" spans="1:16">
      <c r="A3519" t="s">
        <v>1255</v>
      </c>
      <c r="B3519" t="s">
        <v>12022</v>
      </c>
      <c r="C3519" t="s">
        <v>14828</v>
      </c>
      <c r="D3519" t="s">
        <v>14830</v>
      </c>
      <c r="E3519" t="s">
        <v>9646</v>
      </c>
      <c r="F3519" t="s">
        <v>14831</v>
      </c>
      <c r="G3519" t="s">
        <v>1255</v>
      </c>
      <c r="H3519" t="s">
        <v>13221</v>
      </c>
      <c r="I3519" t="s">
        <v>1255</v>
      </c>
      <c r="J3519" t="s">
        <v>1255</v>
      </c>
      <c r="K3519" t="s">
        <v>1255</v>
      </c>
      <c r="L3519" t="s">
        <v>1255</v>
      </c>
      <c r="M3519" t="s">
        <v>1255</v>
      </c>
      <c r="N3519" t="s">
        <v>1255</v>
      </c>
      <c r="O3519" t="s">
        <v>1255</v>
      </c>
      <c r="P3519" t="s">
        <v>1255</v>
      </c>
    </row>
    <row r="3520" spans="1:16">
      <c r="A3520" t="s">
        <v>1255</v>
      </c>
      <c r="B3520" t="s">
        <v>12022</v>
      </c>
      <c r="C3520" t="s">
        <v>14828</v>
      </c>
      <c r="D3520" t="s">
        <v>14832</v>
      </c>
      <c r="E3520" t="s">
        <v>9646</v>
      </c>
      <c r="F3520" t="s">
        <v>14833</v>
      </c>
      <c r="G3520" t="s">
        <v>1255</v>
      </c>
      <c r="H3520" t="s">
        <v>13221</v>
      </c>
      <c r="I3520" t="s">
        <v>1255</v>
      </c>
      <c r="J3520" t="s">
        <v>1255</v>
      </c>
      <c r="K3520" t="s">
        <v>1255</v>
      </c>
      <c r="L3520" t="s">
        <v>1255</v>
      </c>
      <c r="M3520" t="s">
        <v>1255</v>
      </c>
      <c r="N3520" t="s">
        <v>1255</v>
      </c>
      <c r="O3520" t="s">
        <v>1255</v>
      </c>
      <c r="P3520" t="s">
        <v>1255</v>
      </c>
    </row>
    <row r="3521" spans="1:16">
      <c r="A3521" t="s">
        <v>1255</v>
      </c>
      <c r="B3521" t="s">
        <v>1255</v>
      </c>
      <c r="C3521" t="s">
        <v>14828</v>
      </c>
      <c r="D3521" t="s">
        <v>14834</v>
      </c>
      <c r="E3521" t="s">
        <v>9782</v>
      </c>
      <c r="F3521" t="s">
        <v>1255</v>
      </c>
      <c r="G3521" t="s">
        <v>1255</v>
      </c>
      <c r="H3521" t="s">
        <v>13232</v>
      </c>
      <c r="I3521" t="s">
        <v>1255</v>
      </c>
      <c r="J3521" t="s">
        <v>1255</v>
      </c>
      <c r="K3521" t="s">
        <v>1255</v>
      </c>
      <c r="L3521" t="s">
        <v>1255</v>
      </c>
      <c r="M3521" t="s">
        <v>1255</v>
      </c>
      <c r="N3521" t="s">
        <v>1255</v>
      </c>
      <c r="O3521" t="s">
        <v>1255</v>
      </c>
      <c r="P3521" t="s">
        <v>1255</v>
      </c>
    </row>
    <row r="3522" spans="1:16">
      <c r="A3522" t="s">
        <v>1255</v>
      </c>
      <c r="B3522" t="s">
        <v>1255</v>
      </c>
      <c r="C3522" t="s">
        <v>14828</v>
      </c>
      <c r="D3522" t="s">
        <v>14835</v>
      </c>
      <c r="E3522" t="s">
        <v>10003</v>
      </c>
      <c r="F3522" t="s">
        <v>1255</v>
      </c>
      <c r="G3522" t="s">
        <v>1255</v>
      </c>
      <c r="H3522" t="s">
        <v>13232</v>
      </c>
      <c r="I3522" t="s">
        <v>1255</v>
      </c>
      <c r="J3522" t="s">
        <v>1255</v>
      </c>
      <c r="K3522" t="s">
        <v>1255</v>
      </c>
      <c r="L3522" t="s">
        <v>1255</v>
      </c>
      <c r="M3522" t="s">
        <v>1255</v>
      </c>
      <c r="N3522" t="s">
        <v>1255</v>
      </c>
      <c r="O3522" t="s">
        <v>1255</v>
      </c>
      <c r="P3522" t="s">
        <v>1255</v>
      </c>
    </row>
    <row r="3523" spans="1:16">
      <c r="A3523" t="s">
        <v>1255</v>
      </c>
      <c r="B3523" t="s">
        <v>1255</v>
      </c>
      <c r="C3523" t="s">
        <v>14828</v>
      </c>
      <c r="D3523" t="s">
        <v>14836</v>
      </c>
      <c r="E3523" t="s">
        <v>10003</v>
      </c>
      <c r="F3523" t="s">
        <v>1255</v>
      </c>
      <c r="G3523" t="s">
        <v>1255</v>
      </c>
      <c r="H3523" t="s">
        <v>13232</v>
      </c>
      <c r="I3523" t="s">
        <v>1255</v>
      </c>
      <c r="J3523" t="s">
        <v>1255</v>
      </c>
      <c r="K3523" t="s">
        <v>1255</v>
      </c>
      <c r="L3523" t="s">
        <v>1255</v>
      </c>
      <c r="M3523" t="s">
        <v>1255</v>
      </c>
      <c r="N3523" t="s">
        <v>1255</v>
      </c>
      <c r="O3523" t="s">
        <v>1255</v>
      </c>
      <c r="P3523" t="s">
        <v>1255</v>
      </c>
    </row>
    <row r="3524" spans="1:16">
      <c r="A3524" t="s">
        <v>1255</v>
      </c>
      <c r="B3524" t="s">
        <v>1255</v>
      </c>
      <c r="C3524" t="s">
        <v>14828</v>
      </c>
      <c r="D3524" t="s">
        <v>14837</v>
      </c>
      <c r="E3524" t="s">
        <v>14600</v>
      </c>
      <c r="F3524" t="s">
        <v>1255</v>
      </c>
      <c r="G3524" t="s">
        <v>1255</v>
      </c>
      <c r="H3524" t="s">
        <v>13232</v>
      </c>
      <c r="I3524" t="s">
        <v>1255</v>
      </c>
      <c r="J3524" t="s">
        <v>1255</v>
      </c>
      <c r="K3524" t="s">
        <v>1255</v>
      </c>
      <c r="L3524" t="s">
        <v>1255</v>
      </c>
      <c r="M3524" t="s">
        <v>1255</v>
      </c>
      <c r="N3524" t="s">
        <v>1255</v>
      </c>
      <c r="O3524" t="s">
        <v>1255</v>
      </c>
      <c r="P3524" t="s">
        <v>1255</v>
      </c>
    </row>
    <row r="3525" spans="1:16">
      <c r="A3525" t="s">
        <v>1255</v>
      </c>
      <c r="B3525" t="s">
        <v>1255</v>
      </c>
      <c r="C3525" t="s">
        <v>14838</v>
      </c>
      <c r="D3525" t="s">
        <v>14839</v>
      </c>
      <c r="E3525" t="s">
        <v>12494</v>
      </c>
      <c r="F3525" t="s">
        <v>1255</v>
      </c>
      <c r="G3525" t="s">
        <v>1255</v>
      </c>
      <c r="H3525" t="s">
        <v>13232</v>
      </c>
      <c r="I3525" t="s">
        <v>1255</v>
      </c>
      <c r="J3525" t="s">
        <v>1255</v>
      </c>
      <c r="K3525" t="s">
        <v>1255</v>
      </c>
      <c r="L3525" t="s">
        <v>1255</v>
      </c>
      <c r="M3525" t="s">
        <v>1255</v>
      </c>
      <c r="N3525" t="s">
        <v>1255</v>
      </c>
      <c r="O3525" t="s">
        <v>1255</v>
      </c>
      <c r="P3525" t="s">
        <v>1255</v>
      </c>
    </row>
    <row r="3526" spans="1:16">
      <c r="A3526" t="s">
        <v>1255</v>
      </c>
      <c r="B3526" t="s">
        <v>1255</v>
      </c>
      <c r="C3526" t="s">
        <v>14838</v>
      </c>
      <c r="D3526" t="s">
        <v>14840</v>
      </c>
      <c r="E3526" t="s">
        <v>11910</v>
      </c>
      <c r="F3526" t="s">
        <v>1255</v>
      </c>
      <c r="G3526" t="s">
        <v>1255</v>
      </c>
      <c r="H3526" t="s">
        <v>13232</v>
      </c>
      <c r="I3526" t="s">
        <v>1255</v>
      </c>
      <c r="J3526" t="s">
        <v>1255</v>
      </c>
      <c r="K3526" t="s">
        <v>1255</v>
      </c>
      <c r="L3526" t="s">
        <v>1255</v>
      </c>
      <c r="M3526" t="s">
        <v>1255</v>
      </c>
      <c r="N3526" t="s">
        <v>1255</v>
      </c>
      <c r="O3526" t="s">
        <v>1255</v>
      </c>
      <c r="P3526" t="s">
        <v>1255</v>
      </c>
    </row>
    <row r="3527" spans="1:16">
      <c r="A3527" t="s">
        <v>1255</v>
      </c>
      <c r="B3527" t="s">
        <v>1255</v>
      </c>
      <c r="C3527" t="s">
        <v>14838</v>
      </c>
      <c r="D3527" t="s">
        <v>14841</v>
      </c>
      <c r="E3527" t="s">
        <v>12494</v>
      </c>
      <c r="F3527" t="s">
        <v>1255</v>
      </c>
      <c r="G3527" t="s">
        <v>1255</v>
      </c>
      <c r="H3527" t="s">
        <v>13232</v>
      </c>
      <c r="I3527" t="s">
        <v>1255</v>
      </c>
      <c r="J3527" t="s">
        <v>1255</v>
      </c>
      <c r="K3527" t="s">
        <v>1255</v>
      </c>
      <c r="L3527" t="s">
        <v>1255</v>
      </c>
      <c r="M3527" t="s">
        <v>1255</v>
      </c>
      <c r="N3527" t="s">
        <v>1255</v>
      </c>
      <c r="O3527" t="s">
        <v>1255</v>
      </c>
      <c r="P3527" t="s">
        <v>1255</v>
      </c>
    </row>
    <row r="3528" spans="1:16">
      <c r="A3528" t="s">
        <v>1255</v>
      </c>
      <c r="B3528" t="s">
        <v>1255</v>
      </c>
      <c r="C3528" t="s">
        <v>14838</v>
      </c>
      <c r="D3528" t="s">
        <v>14842</v>
      </c>
      <c r="E3528" t="s">
        <v>11910</v>
      </c>
      <c r="F3528" t="s">
        <v>1255</v>
      </c>
      <c r="G3528" t="s">
        <v>1255</v>
      </c>
      <c r="H3528" t="s">
        <v>13232</v>
      </c>
      <c r="I3528" t="s">
        <v>1255</v>
      </c>
      <c r="J3528" t="s">
        <v>1255</v>
      </c>
      <c r="K3528" t="s">
        <v>1255</v>
      </c>
      <c r="L3528" t="s">
        <v>1255</v>
      </c>
      <c r="M3528" t="s">
        <v>1255</v>
      </c>
      <c r="N3528" t="s">
        <v>1255</v>
      </c>
      <c r="O3528" t="s">
        <v>1255</v>
      </c>
      <c r="P3528" t="s">
        <v>1255</v>
      </c>
    </row>
    <row r="3529" spans="1:16">
      <c r="A3529" t="s">
        <v>1255</v>
      </c>
      <c r="B3529" t="s">
        <v>1255</v>
      </c>
      <c r="C3529" t="s">
        <v>14838</v>
      </c>
      <c r="D3529" t="s">
        <v>14843</v>
      </c>
      <c r="E3529" t="s">
        <v>9797</v>
      </c>
      <c r="F3529" t="s">
        <v>1255</v>
      </c>
      <c r="G3529" t="s">
        <v>14844</v>
      </c>
      <c r="H3529" t="s">
        <v>13232</v>
      </c>
      <c r="I3529" t="s">
        <v>1255</v>
      </c>
      <c r="J3529" t="s">
        <v>1255</v>
      </c>
      <c r="K3529" t="s">
        <v>1255</v>
      </c>
      <c r="L3529" t="s">
        <v>1255</v>
      </c>
      <c r="M3529" t="s">
        <v>1255</v>
      </c>
      <c r="N3529" t="s">
        <v>1255</v>
      </c>
      <c r="O3529" t="s">
        <v>1255</v>
      </c>
      <c r="P3529" t="s">
        <v>1255</v>
      </c>
    </row>
    <row r="3530" spans="1:16">
      <c r="A3530" t="s">
        <v>1255</v>
      </c>
      <c r="B3530" t="s">
        <v>1255</v>
      </c>
      <c r="C3530" t="s">
        <v>14838</v>
      </c>
      <c r="D3530" t="s">
        <v>14845</v>
      </c>
      <c r="E3530" t="s">
        <v>9797</v>
      </c>
      <c r="F3530" t="s">
        <v>1255</v>
      </c>
      <c r="G3530" t="s">
        <v>1255</v>
      </c>
      <c r="H3530" t="s">
        <v>13232</v>
      </c>
      <c r="I3530" t="s">
        <v>1255</v>
      </c>
      <c r="J3530" t="s">
        <v>1255</v>
      </c>
      <c r="K3530" t="s">
        <v>1255</v>
      </c>
      <c r="L3530" t="s">
        <v>1255</v>
      </c>
      <c r="M3530" t="s">
        <v>1255</v>
      </c>
      <c r="N3530" t="s">
        <v>1255</v>
      </c>
      <c r="O3530" t="s">
        <v>1255</v>
      </c>
      <c r="P3530" t="s">
        <v>1255</v>
      </c>
    </row>
    <row r="3531" spans="1:16">
      <c r="A3531" t="s">
        <v>1255</v>
      </c>
      <c r="B3531" t="s">
        <v>1255</v>
      </c>
      <c r="C3531" t="s">
        <v>14838</v>
      </c>
      <c r="D3531" t="s">
        <v>14846</v>
      </c>
      <c r="E3531" t="s">
        <v>11910</v>
      </c>
      <c r="F3531" t="s">
        <v>1255</v>
      </c>
      <c r="G3531" t="s">
        <v>1255</v>
      </c>
      <c r="H3531" t="s">
        <v>13232</v>
      </c>
      <c r="I3531" t="s">
        <v>1255</v>
      </c>
      <c r="J3531" t="s">
        <v>1255</v>
      </c>
      <c r="K3531" t="s">
        <v>1255</v>
      </c>
      <c r="L3531" t="s">
        <v>1255</v>
      </c>
      <c r="M3531" t="s">
        <v>1255</v>
      </c>
      <c r="N3531" t="s">
        <v>1255</v>
      </c>
      <c r="O3531" t="s">
        <v>1255</v>
      </c>
      <c r="P3531" t="s">
        <v>1255</v>
      </c>
    </row>
    <row r="3532" spans="1:16">
      <c r="A3532" t="s">
        <v>1255</v>
      </c>
      <c r="B3532" t="s">
        <v>1255</v>
      </c>
      <c r="C3532" t="s">
        <v>14838</v>
      </c>
      <c r="D3532" t="s">
        <v>14847</v>
      </c>
      <c r="E3532" t="s">
        <v>12494</v>
      </c>
      <c r="F3532" t="s">
        <v>1255</v>
      </c>
      <c r="G3532" t="s">
        <v>1255</v>
      </c>
      <c r="H3532" t="s">
        <v>13232</v>
      </c>
      <c r="I3532" t="s">
        <v>1255</v>
      </c>
      <c r="J3532" t="s">
        <v>1255</v>
      </c>
      <c r="K3532" t="s">
        <v>1255</v>
      </c>
      <c r="L3532" t="s">
        <v>1255</v>
      </c>
      <c r="M3532" t="s">
        <v>1255</v>
      </c>
      <c r="N3532" t="s">
        <v>1255</v>
      </c>
      <c r="O3532" t="s">
        <v>1255</v>
      </c>
      <c r="P3532" t="s">
        <v>1255</v>
      </c>
    </row>
    <row r="3533" spans="1:16">
      <c r="A3533" t="s">
        <v>1255</v>
      </c>
      <c r="B3533" t="s">
        <v>1255</v>
      </c>
      <c r="C3533" t="s">
        <v>14838</v>
      </c>
      <c r="D3533" t="s">
        <v>14848</v>
      </c>
      <c r="E3533" t="s">
        <v>9645</v>
      </c>
      <c r="F3533" t="s">
        <v>1255</v>
      </c>
      <c r="G3533" t="s">
        <v>1255</v>
      </c>
      <c r="H3533" t="s">
        <v>13232</v>
      </c>
      <c r="I3533" t="s">
        <v>1255</v>
      </c>
      <c r="J3533" t="s">
        <v>1255</v>
      </c>
      <c r="K3533" t="s">
        <v>1255</v>
      </c>
      <c r="L3533" t="s">
        <v>1255</v>
      </c>
      <c r="M3533" t="s">
        <v>1255</v>
      </c>
      <c r="N3533" t="s">
        <v>1255</v>
      </c>
      <c r="O3533" t="s">
        <v>1255</v>
      </c>
      <c r="P3533" t="s">
        <v>1255</v>
      </c>
    </row>
    <row r="3534" spans="1:16">
      <c r="A3534" t="s">
        <v>1255</v>
      </c>
      <c r="B3534" t="s">
        <v>1255</v>
      </c>
      <c r="C3534" t="s">
        <v>14838</v>
      </c>
      <c r="D3534" t="s">
        <v>14849</v>
      </c>
      <c r="E3534" t="s">
        <v>10003</v>
      </c>
      <c r="F3534" t="s">
        <v>1255</v>
      </c>
      <c r="G3534" t="s">
        <v>1255</v>
      </c>
      <c r="H3534" t="s">
        <v>13232</v>
      </c>
      <c r="I3534" t="s">
        <v>1255</v>
      </c>
      <c r="J3534" t="s">
        <v>1255</v>
      </c>
      <c r="K3534" t="s">
        <v>1255</v>
      </c>
      <c r="L3534" t="s">
        <v>1255</v>
      </c>
      <c r="M3534" t="s">
        <v>1255</v>
      </c>
      <c r="N3534" t="s">
        <v>9646</v>
      </c>
      <c r="O3534" t="s">
        <v>1255</v>
      </c>
      <c r="P3534" t="s">
        <v>1255</v>
      </c>
    </row>
    <row r="3535" spans="1:16">
      <c r="A3535" t="s">
        <v>1255</v>
      </c>
      <c r="B3535" t="s">
        <v>1255</v>
      </c>
      <c r="C3535" t="s">
        <v>14838</v>
      </c>
      <c r="D3535" t="s">
        <v>14850</v>
      </c>
      <c r="E3535" t="s">
        <v>10003</v>
      </c>
      <c r="F3535" t="s">
        <v>1255</v>
      </c>
      <c r="G3535" t="s">
        <v>1255</v>
      </c>
      <c r="H3535" t="s">
        <v>13232</v>
      </c>
      <c r="I3535" t="s">
        <v>1255</v>
      </c>
      <c r="J3535" t="s">
        <v>1255</v>
      </c>
      <c r="K3535" t="s">
        <v>1255</v>
      </c>
      <c r="L3535" t="s">
        <v>1255</v>
      </c>
      <c r="M3535" t="s">
        <v>1255</v>
      </c>
      <c r="N3535" t="s">
        <v>9646</v>
      </c>
      <c r="O3535" t="s">
        <v>1255</v>
      </c>
      <c r="P3535" t="s">
        <v>1255</v>
      </c>
    </row>
    <row r="3536" spans="1:16">
      <c r="A3536" t="s">
        <v>1255</v>
      </c>
      <c r="B3536" t="s">
        <v>1255</v>
      </c>
      <c r="C3536" t="s">
        <v>14838</v>
      </c>
      <c r="D3536" t="s">
        <v>14851</v>
      </c>
      <c r="E3536" t="s">
        <v>11910</v>
      </c>
      <c r="F3536" t="s">
        <v>1255</v>
      </c>
      <c r="G3536" t="s">
        <v>1255</v>
      </c>
      <c r="H3536" t="s">
        <v>13232</v>
      </c>
      <c r="I3536" t="s">
        <v>1255</v>
      </c>
      <c r="J3536" t="s">
        <v>1255</v>
      </c>
      <c r="K3536" t="s">
        <v>1255</v>
      </c>
      <c r="L3536" t="s">
        <v>1255</v>
      </c>
      <c r="M3536" t="s">
        <v>1255</v>
      </c>
      <c r="N3536" t="s">
        <v>9646</v>
      </c>
      <c r="O3536" t="s">
        <v>1255</v>
      </c>
      <c r="P3536" t="s">
        <v>1255</v>
      </c>
    </row>
    <row r="3537" spans="1:16">
      <c r="A3537" t="s">
        <v>1255</v>
      </c>
      <c r="B3537" t="s">
        <v>1255</v>
      </c>
      <c r="C3537" t="s">
        <v>1255</v>
      </c>
      <c r="D3537" t="s">
        <v>1255</v>
      </c>
      <c r="E3537" t="s">
        <v>1255</v>
      </c>
      <c r="F3537" t="s">
        <v>1255</v>
      </c>
      <c r="G3537" t="s">
        <v>1255</v>
      </c>
      <c r="H3537" t="s">
        <v>1255</v>
      </c>
      <c r="I3537" t="s">
        <v>1255</v>
      </c>
      <c r="J3537" t="s">
        <v>1255</v>
      </c>
      <c r="K3537" t="s">
        <v>1255</v>
      </c>
      <c r="L3537" t="s">
        <v>1255</v>
      </c>
      <c r="M3537" t="s">
        <v>1255</v>
      </c>
      <c r="N3537" t="s">
        <v>9646</v>
      </c>
      <c r="O3537" t="s">
        <v>1255</v>
      </c>
      <c r="P3537" t="s">
        <v>1255</v>
      </c>
    </row>
    <row r="3538" spans="1:16">
      <c r="A3538" t="s">
        <v>1255</v>
      </c>
      <c r="B3538" t="s">
        <v>1255</v>
      </c>
      <c r="C3538" t="s">
        <v>14838</v>
      </c>
      <c r="D3538" t="s">
        <v>14852</v>
      </c>
      <c r="E3538" t="s">
        <v>9680</v>
      </c>
      <c r="F3538" t="s">
        <v>9646</v>
      </c>
      <c r="G3538" t="s">
        <v>1255</v>
      </c>
      <c r="H3538" t="s">
        <v>13232</v>
      </c>
      <c r="I3538" t="s">
        <v>1255</v>
      </c>
      <c r="J3538" t="s">
        <v>1255</v>
      </c>
      <c r="K3538" t="s">
        <v>1255</v>
      </c>
      <c r="L3538" t="s">
        <v>1255</v>
      </c>
      <c r="M3538" t="s">
        <v>1255</v>
      </c>
      <c r="N3538" t="s">
        <v>9646</v>
      </c>
      <c r="O3538" t="s">
        <v>1255</v>
      </c>
      <c r="P3538" t="s">
        <v>1255</v>
      </c>
    </row>
    <row r="3539" spans="1:16">
      <c r="A3539" t="s">
        <v>1255</v>
      </c>
      <c r="B3539" t="s">
        <v>1255</v>
      </c>
      <c r="C3539" t="s">
        <v>14838</v>
      </c>
      <c r="D3539" t="s">
        <v>14853</v>
      </c>
      <c r="E3539" t="s">
        <v>14854</v>
      </c>
      <c r="F3539" t="s">
        <v>1255</v>
      </c>
      <c r="G3539" t="s">
        <v>1255</v>
      </c>
      <c r="H3539" t="s">
        <v>13232</v>
      </c>
      <c r="I3539" t="s">
        <v>1255</v>
      </c>
      <c r="J3539" t="s">
        <v>1255</v>
      </c>
      <c r="K3539" t="s">
        <v>1255</v>
      </c>
      <c r="L3539" t="s">
        <v>1255</v>
      </c>
      <c r="M3539" t="s">
        <v>1255</v>
      </c>
      <c r="N3539" t="s">
        <v>9646</v>
      </c>
      <c r="O3539" t="s">
        <v>1255</v>
      </c>
      <c r="P3539" t="s">
        <v>1255</v>
      </c>
    </row>
    <row r="3540" spans="1:16">
      <c r="A3540" t="s">
        <v>1255</v>
      </c>
      <c r="B3540" t="s">
        <v>1255</v>
      </c>
      <c r="C3540" t="s">
        <v>14838</v>
      </c>
      <c r="D3540" t="s">
        <v>14855</v>
      </c>
      <c r="E3540" t="s">
        <v>9646</v>
      </c>
      <c r="F3540" t="s">
        <v>14856</v>
      </c>
      <c r="G3540" t="s">
        <v>1255</v>
      </c>
      <c r="H3540" t="s">
        <v>13414</v>
      </c>
      <c r="I3540" t="s">
        <v>1255</v>
      </c>
      <c r="J3540" t="s">
        <v>1255</v>
      </c>
      <c r="K3540" t="s">
        <v>1255</v>
      </c>
      <c r="L3540" t="s">
        <v>1255</v>
      </c>
      <c r="M3540" t="s">
        <v>1255</v>
      </c>
      <c r="N3540" t="s">
        <v>9646</v>
      </c>
      <c r="O3540" t="s">
        <v>1255</v>
      </c>
      <c r="P3540" t="s">
        <v>1255</v>
      </c>
    </row>
    <row r="3541" spans="1:16">
      <c r="A3541" t="s">
        <v>1255</v>
      </c>
      <c r="B3541" t="s">
        <v>5103</v>
      </c>
      <c r="C3541" t="s">
        <v>14838</v>
      </c>
      <c r="D3541" t="s">
        <v>14857</v>
      </c>
      <c r="E3541" t="s">
        <v>14858</v>
      </c>
      <c r="F3541" t="s">
        <v>1255</v>
      </c>
      <c r="G3541" t="s">
        <v>1255</v>
      </c>
      <c r="H3541" t="s">
        <v>13232</v>
      </c>
      <c r="I3541" t="s">
        <v>1255</v>
      </c>
      <c r="J3541" t="s">
        <v>1255</v>
      </c>
      <c r="K3541" t="s">
        <v>1255</v>
      </c>
      <c r="L3541" t="s">
        <v>1255</v>
      </c>
      <c r="M3541" t="s">
        <v>1255</v>
      </c>
      <c r="N3541" t="s">
        <v>9646</v>
      </c>
      <c r="O3541" t="s">
        <v>1255</v>
      </c>
      <c r="P3541" t="s">
        <v>1255</v>
      </c>
    </row>
    <row r="3542" spans="1:16">
      <c r="A3542" t="s">
        <v>1255</v>
      </c>
      <c r="B3542" t="s">
        <v>8874</v>
      </c>
      <c r="C3542" t="s">
        <v>14838</v>
      </c>
      <c r="D3542" t="s">
        <v>14859</v>
      </c>
      <c r="E3542" t="s">
        <v>10003</v>
      </c>
      <c r="F3542" t="s">
        <v>1255</v>
      </c>
      <c r="G3542" t="s">
        <v>1255</v>
      </c>
      <c r="H3542" t="s">
        <v>13232</v>
      </c>
      <c r="I3542" t="s">
        <v>1255</v>
      </c>
      <c r="J3542" t="s">
        <v>1255</v>
      </c>
      <c r="K3542" t="s">
        <v>1255</v>
      </c>
      <c r="L3542" t="s">
        <v>1255</v>
      </c>
      <c r="M3542" t="s">
        <v>1255</v>
      </c>
      <c r="N3542" t="s">
        <v>9646</v>
      </c>
      <c r="O3542" t="s">
        <v>1255</v>
      </c>
      <c r="P3542" t="s">
        <v>1255</v>
      </c>
    </row>
    <row r="3543" spans="1:16">
      <c r="A3543" t="s">
        <v>1255</v>
      </c>
      <c r="B3543" t="s">
        <v>8766</v>
      </c>
      <c r="C3543" t="s">
        <v>14838</v>
      </c>
      <c r="D3543" t="s">
        <v>14860</v>
      </c>
      <c r="E3543" t="s">
        <v>11910</v>
      </c>
      <c r="F3543" t="s">
        <v>1255</v>
      </c>
      <c r="G3543" t="s">
        <v>1255</v>
      </c>
      <c r="H3543" t="s">
        <v>13232</v>
      </c>
      <c r="I3543" t="s">
        <v>1255</v>
      </c>
      <c r="J3543" t="s">
        <v>1255</v>
      </c>
      <c r="K3543" t="s">
        <v>1255</v>
      </c>
      <c r="L3543" t="s">
        <v>1255</v>
      </c>
      <c r="M3543" t="s">
        <v>1255</v>
      </c>
      <c r="N3543" t="s">
        <v>9646</v>
      </c>
      <c r="O3543" t="s">
        <v>1255</v>
      </c>
      <c r="P3543" t="s">
        <v>1255</v>
      </c>
    </row>
    <row r="3544" spans="1:16">
      <c r="A3544" t="s">
        <v>1255</v>
      </c>
      <c r="B3544" t="s">
        <v>8767</v>
      </c>
      <c r="C3544" t="s">
        <v>14838</v>
      </c>
      <c r="D3544" t="s">
        <v>14861</v>
      </c>
      <c r="E3544" t="s">
        <v>1255</v>
      </c>
      <c r="F3544" t="s">
        <v>12782</v>
      </c>
      <c r="G3544" t="s">
        <v>14862</v>
      </c>
      <c r="H3544" t="s">
        <v>14546</v>
      </c>
      <c r="I3544" t="s">
        <v>1255</v>
      </c>
      <c r="J3544" t="s">
        <v>1255</v>
      </c>
      <c r="K3544" t="s">
        <v>1255</v>
      </c>
      <c r="L3544" t="s">
        <v>1255</v>
      </c>
      <c r="M3544" t="s">
        <v>1255</v>
      </c>
      <c r="N3544" t="s">
        <v>9646</v>
      </c>
      <c r="O3544" t="s">
        <v>1255</v>
      </c>
      <c r="P3544" t="s">
        <v>1255</v>
      </c>
    </row>
    <row r="3545" spans="1:16">
      <c r="A3545" t="s">
        <v>1255</v>
      </c>
      <c r="B3545" t="s">
        <v>8768</v>
      </c>
      <c r="C3545" t="s">
        <v>14838</v>
      </c>
      <c r="D3545" t="s">
        <v>14862</v>
      </c>
      <c r="E3545" t="s">
        <v>10608</v>
      </c>
      <c r="F3545" t="s">
        <v>1255</v>
      </c>
      <c r="G3545" t="s">
        <v>1255</v>
      </c>
      <c r="H3545" t="s">
        <v>13232</v>
      </c>
      <c r="I3545" t="s">
        <v>1255</v>
      </c>
      <c r="J3545" t="s">
        <v>1255</v>
      </c>
      <c r="K3545" t="s">
        <v>1255</v>
      </c>
      <c r="L3545" t="s">
        <v>1255</v>
      </c>
      <c r="M3545" t="s">
        <v>1255</v>
      </c>
      <c r="N3545" t="s">
        <v>9646</v>
      </c>
      <c r="O3545" t="s">
        <v>1255</v>
      </c>
      <c r="P3545" t="s">
        <v>1255</v>
      </c>
    </row>
    <row r="3546" spans="1:16">
      <c r="A3546" t="s">
        <v>1255</v>
      </c>
      <c r="B3546" t="s">
        <v>8769</v>
      </c>
      <c r="C3546" t="s">
        <v>14838</v>
      </c>
      <c r="D3546" t="s">
        <v>14863</v>
      </c>
      <c r="E3546" t="s">
        <v>1255</v>
      </c>
      <c r="F3546" t="s">
        <v>12782</v>
      </c>
      <c r="G3546" t="s">
        <v>1255</v>
      </c>
      <c r="H3546" t="s">
        <v>14546</v>
      </c>
      <c r="I3546" t="s">
        <v>1255</v>
      </c>
      <c r="J3546" t="s">
        <v>1255</v>
      </c>
      <c r="K3546" t="s">
        <v>1255</v>
      </c>
      <c r="L3546" t="s">
        <v>1255</v>
      </c>
      <c r="M3546" t="s">
        <v>1255</v>
      </c>
      <c r="N3546" t="s">
        <v>9646</v>
      </c>
      <c r="O3546" t="s">
        <v>1255</v>
      </c>
      <c r="P3546" t="s">
        <v>1255</v>
      </c>
    </row>
    <row r="3547" spans="1:16">
      <c r="A3547" t="s">
        <v>1255</v>
      </c>
      <c r="B3547" t="s">
        <v>8876</v>
      </c>
      <c r="C3547" t="s">
        <v>14838</v>
      </c>
      <c r="D3547" t="s">
        <v>14864</v>
      </c>
      <c r="E3547" t="s">
        <v>10608</v>
      </c>
      <c r="F3547" t="s">
        <v>1255</v>
      </c>
      <c r="G3547" t="s">
        <v>1255</v>
      </c>
      <c r="H3547" t="s">
        <v>13232</v>
      </c>
      <c r="I3547" t="s">
        <v>1255</v>
      </c>
      <c r="J3547" t="s">
        <v>1255</v>
      </c>
      <c r="K3547" t="s">
        <v>1255</v>
      </c>
      <c r="L3547" t="s">
        <v>1255</v>
      </c>
      <c r="M3547" t="s">
        <v>1255</v>
      </c>
      <c r="N3547" t="s">
        <v>9646</v>
      </c>
      <c r="O3547" t="s">
        <v>1255</v>
      </c>
      <c r="P3547" t="s">
        <v>1255</v>
      </c>
    </row>
    <row r="3548" spans="1:16">
      <c r="A3548" t="s">
        <v>1255</v>
      </c>
      <c r="B3548" t="s">
        <v>8771</v>
      </c>
      <c r="C3548" t="s">
        <v>14838</v>
      </c>
      <c r="D3548" t="s">
        <v>14865</v>
      </c>
      <c r="E3548" t="s">
        <v>10608</v>
      </c>
      <c r="F3548" t="s">
        <v>1255</v>
      </c>
      <c r="G3548" t="s">
        <v>1255</v>
      </c>
      <c r="H3548" t="s">
        <v>13232</v>
      </c>
      <c r="I3548" t="s">
        <v>1255</v>
      </c>
      <c r="J3548" t="s">
        <v>1255</v>
      </c>
      <c r="K3548" t="s">
        <v>1255</v>
      </c>
      <c r="L3548" t="s">
        <v>1255</v>
      </c>
      <c r="M3548" t="s">
        <v>1255</v>
      </c>
      <c r="N3548" t="s">
        <v>9646</v>
      </c>
      <c r="O3548" t="s">
        <v>1255</v>
      </c>
      <c r="P3548" t="s">
        <v>1255</v>
      </c>
    </row>
    <row r="3549" spans="1:16">
      <c r="A3549" t="s">
        <v>1255</v>
      </c>
      <c r="B3549" t="s">
        <v>8770</v>
      </c>
      <c r="C3549" t="s">
        <v>14838</v>
      </c>
      <c r="D3549" t="s">
        <v>14866</v>
      </c>
      <c r="E3549" t="s">
        <v>1255</v>
      </c>
      <c r="F3549" t="s">
        <v>12782</v>
      </c>
      <c r="G3549" t="s">
        <v>1255</v>
      </c>
      <c r="H3549" t="s">
        <v>14546</v>
      </c>
      <c r="I3549" t="s">
        <v>1255</v>
      </c>
      <c r="J3549" t="s">
        <v>1255</v>
      </c>
      <c r="K3549" t="s">
        <v>1255</v>
      </c>
      <c r="L3549" t="s">
        <v>1255</v>
      </c>
      <c r="M3549" t="s">
        <v>1255</v>
      </c>
      <c r="N3549" t="s">
        <v>9646</v>
      </c>
      <c r="O3549" t="s">
        <v>1255</v>
      </c>
      <c r="P3549" t="s">
        <v>1255</v>
      </c>
    </row>
    <row r="3550" spans="1:16">
      <c r="A3550" t="s">
        <v>1255</v>
      </c>
      <c r="B3550" t="s">
        <v>4407</v>
      </c>
      <c r="C3550" t="s">
        <v>14838</v>
      </c>
      <c r="D3550" t="s">
        <v>14867</v>
      </c>
      <c r="E3550" t="s">
        <v>1255</v>
      </c>
      <c r="F3550" t="s">
        <v>12782</v>
      </c>
      <c r="G3550" t="s">
        <v>1255</v>
      </c>
      <c r="H3550" t="s">
        <v>13232</v>
      </c>
      <c r="I3550" t="s">
        <v>1255</v>
      </c>
      <c r="J3550" t="s">
        <v>1255</v>
      </c>
      <c r="K3550" t="s">
        <v>1255</v>
      </c>
      <c r="L3550" t="s">
        <v>1255</v>
      </c>
      <c r="M3550" t="s">
        <v>1255</v>
      </c>
      <c r="N3550" t="s">
        <v>9646</v>
      </c>
      <c r="O3550" t="s">
        <v>1255</v>
      </c>
      <c r="P3550" t="s">
        <v>1255</v>
      </c>
    </row>
    <row r="3551" spans="1:16">
      <c r="A3551" t="s">
        <v>1255</v>
      </c>
      <c r="B3551" t="s">
        <v>5505</v>
      </c>
      <c r="C3551" t="s">
        <v>14838</v>
      </c>
      <c r="D3551" t="s">
        <v>14867</v>
      </c>
      <c r="E3551" t="s">
        <v>10608</v>
      </c>
      <c r="F3551" t="s">
        <v>1255</v>
      </c>
      <c r="G3551" t="s">
        <v>1255</v>
      </c>
      <c r="H3551" t="s">
        <v>13232</v>
      </c>
      <c r="I3551" t="s">
        <v>1255</v>
      </c>
      <c r="J3551" t="s">
        <v>1255</v>
      </c>
      <c r="K3551" t="s">
        <v>1255</v>
      </c>
      <c r="L3551" t="s">
        <v>1255</v>
      </c>
      <c r="M3551" t="s">
        <v>1255</v>
      </c>
      <c r="N3551" t="s">
        <v>9646</v>
      </c>
      <c r="O3551" t="s">
        <v>1255</v>
      </c>
      <c r="P3551" t="s">
        <v>1255</v>
      </c>
    </row>
    <row r="3552" spans="1:16">
      <c r="A3552" t="s">
        <v>1255</v>
      </c>
      <c r="B3552" t="s">
        <v>5687</v>
      </c>
      <c r="C3552" t="s">
        <v>14838</v>
      </c>
      <c r="D3552" t="s">
        <v>14868</v>
      </c>
      <c r="E3552" t="s">
        <v>10003</v>
      </c>
      <c r="F3552" t="s">
        <v>1255</v>
      </c>
      <c r="G3552" t="s">
        <v>1255</v>
      </c>
      <c r="H3552" t="s">
        <v>13232</v>
      </c>
      <c r="I3552" t="s">
        <v>1255</v>
      </c>
      <c r="J3552" t="s">
        <v>1255</v>
      </c>
      <c r="K3552" t="s">
        <v>1255</v>
      </c>
      <c r="L3552" t="s">
        <v>1255</v>
      </c>
      <c r="M3552" t="s">
        <v>1255</v>
      </c>
      <c r="N3552" t="s">
        <v>9646</v>
      </c>
      <c r="O3552" t="s">
        <v>1255</v>
      </c>
      <c r="P3552" t="s">
        <v>1255</v>
      </c>
    </row>
    <row r="3553" spans="1:16">
      <c r="A3553" t="s">
        <v>1255</v>
      </c>
      <c r="B3553" t="s">
        <v>8765</v>
      </c>
      <c r="C3553" t="s">
        <v>14838</v>
      </c>
      <c r="D3553" t="s">
        <v>14869</v>
      </c>
      <c r="E3553" t="s">
        <v>9686</v>
      </c>
      <c r="F3553" t="s">
        <v>1255</v>
      </c>
      <c r="G3553" t="s">
        <v>1255</v>
      </c>
      <c r="H3553" t="s">
        <v>13232</v>
      </c>
      <c r="I3553" t="s">
        <v>1255</v>
      </c>
      <c r="J3553" t="s">
        <v>1255</v>
      </c>
      <c r="K3553" t="s">
        <v>1255</v>
      </c>
      <c r="L3553" t="s">
        <v>1255</v>
      </c>
      <c r="M3553" t="s">
        <v>1255</v>
      </c>
      <c r="N3553" t="s">
        <v>9646</v>
      </c>
      <c r="O3553" t="s">
        <v>1255</v>
      </c>
      <c r="P3553" t="s">
        <v>1255</v>
      </c>
    </row>
    <row r="3554" spans="1:16">
      <c r="A3554" t="s">
        <v>1255</v>
      </c>
      <c r="B3554" t="s">
        <v>8774</v>
      </c>
      <c r="C3554" t="s">
        <v>14838</v>
      </c>
      <c r="D3554" t="s">
        <v>14870</v>
      </c>
      <c r="E3554" t="s">
        <v>9680</v>
      </c>
      <c r="F3554" t="s">
        <v>1255</v>
      </c>
      <c r="G3554" t="s">
        <v>1255</v>
      </c>
      <c r="H3554" t="s">
        <v>13232</v>
      </c>
      <c r="I3554" t="s">
        <v>1255</v>
      </c>
      <c r="J3554" t="s">
        <v>1255</v>
      </c>
      <c r="K3554" t="s">
        <v>1255</v>
      </c>
      <c r="L3554" t="s">
        <v>1255</v>
      </c>
      <c r="M3554" t="s">
        <v>1255</v>
      </c>
      <c r="N3554" t="s">
        <v>9646</v>
      </c>
      <c r="O3554" t="s">
        <v>1255</v>
      </c>
      <c r="P3554" t="s">
        <v>1255</v>
      </c>
    </row>
    <row r="3555" spans="1:16">
      <c r="A3555" t="s">
        <v>1255</v>
      </c>
      <c r="B3555" t="s">
        <v>8772</v>
      </c>
      <c r="C3555" t="s">
        <v>14838</v>
      </c>
      <c r="D3555" t="s">
        <v>14871</v>
      </c>
      <c r="E3555" t="s">
        <v>9680</v>
      </c>
      <c r="F3555" t="s">
        <v>1255</v>
      </c>
      <c r="G3555" t="s">
        <v>1255</v>
      </c>
      <c r="H3555" t="s">
        <v>13232</v>
      </c>
      <c r="I3555" t="s">
        <v>1255</v>
      </c>
      <c r="J3555" t="s">
        <v>1255</v>
      </c>
      <c r="K3555" t="s">
        <v>1255</v>
      </c>
      <c r="L3555" t="s">
        <v>1255</v>
      </c>
      <c r="M3555" t="s">
        <v>1255</v>
      </c>
      <c r="N3555" t="s">
        <v>9646</v>
      </c>
      <c r="O3555" t="s">
        <v>1255</v>
      </c>
      <c r="P3555" t="s">
        <v>1255</v>
      </c>
    </row>
    <row r="3556" spans="1:16">
      <c r="A3556" t="s">
        <v>1255</v>
      </c>
      <c r="B3556" t="s">
        <v>8773</v>
      </c>
      <c r="C3556" t="s">
        <v>14838</v>
      </c>
      <c r="D3556" t="s">
        <v>14872</v>
      </c>
      <c r="E3556" t="s">
        <v>9998</v>
      </c>
      <c r="F3556" t="s">
        <v>1255</v>
      </c>
      <c r="G3556" t="s">
        <v>1255</v>
      </c>
      <c r="H3556" t="s">
        <v>13232</v>
      </c>
      <c r="I3556" t="s">
        <v>1255</v>
      </c>
      <c r="J3556" t="s">
        <v>1255</v>
      </c>
      <c r="K3556" t="s">
        <v>1255</v>
      </c>
      <c r="L3556" t="s">
        <v>1255</v>
      </c>
      <c r="M3556" t="s">
        <v>1255</v>
      </c>
      <c r="N3556" t="s">
        <v>9646</v>
      </c>
      <c r="O3556" t="s">
        <v>1255</v>
      </c>
      <c r="P3556" t="s">
        <v>1255</v>
      </c>
    </row>
    <row r="3557" spans="1:16">
      <c r="A3557" t="s">
        <v>1255</v>
      </c>
      <c r="B3557" t="s">
        <v>8764</v>
      </c>
      <c r="C3557" t="s">
        <v>14838</v>
      </c>
      <c r="D3557" t="s">
        <v>14873</v>
      </c>
      <c r="E3557" t="s">
        <v>10608</v>
      </c>
      <c r="F3557" t="s">
        <v>1255</v>
      </c>
      <c r="G3557" t="s">
        <v>1255</v>
      </c>
      <c r="H3557" t="s">
        <v>13232</v>
      </c>
      <c r="I3557" t="s">
        <v>1255</v>
      </c>
      <c r="J3557" t="s">
        <v>1255</v>
      </c>
      <c r="K3557" t="s">
        <v>1255</v>
      </c>
      <c r="L3557" t="s">
        <v>1255</v>
      </c>
      <c r="M3557" t="s">
        <v>1255</v>
      </c>
      <c r="N3557" t="s">
        <v>9646</v>
      </c>
      <c r="O3557" t="s">
        <v>1255</v>
      </c>
      <c r="P3557" t="s">
        <v>1255</v>
      </c>
    </row>
    <row r="3558" spans="1:16">
      <c r="A3558" t="s">
        <v>1255</v>
      </c>
      <c r="B3558" t="s">
        <v>5103</v>
      </c>
      <c r="C3558" t="s">
        <v>14874</v>
      </c>
      <c r="D3558" t="s">
        <v>14875</v>
      </c>
      <c r="E3558" t="s">
        <v>9813</v>
      </c>
      <c r="F3558" t="s">
        <v>1255</v>
      </c>
      <c r="G3558" t="s">
        <v>1255</v>
      </c>
      <c r="H3558" t="s">
        <v>13232</v>
      </c>
      <c r="I3558" t="s">
        <v>1255</v>
      </c>
      <c r="J3558" t="s">
        <v>1255</v>
      </c>
      <c r="K3558" t="s">
        <v>1255</v>
      </c>
      <c r="L3558" t="s">
        <v>1255</v>
      </c>
      <c r="M3558" t="s">
        <v>1255</v>
      </c>
      <c r="N3558" t="s">
        <v>9646</v>
      </c>
      <c r="O3558" t="s">
        <v>1255</v>
      </c>
      <c r="P3558" t="s">
        <v>1255</v>
      </c>
    </row>
    <row r="3559" spans="1:16">
      <c r="A3559" t="s">
        <v>1255</v>
      </c>
      <c r="B3559" t="s">
        <v>8874</v>
      </c>
      <c r="C3559" t="s">
        <v>14874</v>
      </c>
      <c r="D3559" t="s">
        <v>14876</v>
      </c>
      <c r="E3559" t="s">
        <v>11910</v>
      </c>
      <c r="F3559" t="s">
        <v>1255</v>
      </c>
      <c r="G3559" t="s">
        <v>1255</v>
      </c>
      <c r="H3559" t="s">
        <v>13232</v>
      </c>
      <c r="I3559" t="s">
        <v>1255</v>
      </c>
      <c r="J3559" t="s">
        <v>1255</v>
      </c>
      <c r="K3559" t="s">
        <v>1255</v>
      </c>
      <c r="L3559" t="s">
        <v>1255</v>
      </c>
      <c r="M3559" t="s">
        <v>1255</v>
      </c>
      <c r="N3559" t="s">
        <v>9646</v>
      </c>
      <c r="O3559" t="s">
        <v>1255</v>
      </c>
      <c r="P3559" t="s">
        <v>1255</v>
      </c>
    </row>
    <row r="3560" spans="1:16">
      <c r="A3560" t="s">
        <v>1255</v>
      </c>
      <c r="B3560" t="s">
        <v>8766</v>
      </c>
      <c r="C3560" t="s">
        <v>14874</v>
      </c>
      <c r="D3560" t="s">
        <v>14877</v>
      </c>
      <c r="E3560" t="s">
        <v>10003</v>
      </c>
      <c r="F3560" t="s">
        <v>1255</v>
      </c>
      <c r="G3560" t="s">
        <v>14876</v>
      </c>
      <c r="H3560" t="s">
        <v>13232</v>
      </c>
      <c r="I3560" t="s">
        <v>1255</v>
      </c>
      <c r="J3560" t="s">
        <v>1255</v>
      </c>
      <c r="K3560" t="s">
        <v>1255</v>
      </c>
      <c r="L3560" t="s">
        <v>1255</v>
      </c>
      <c r="M3560" t="s">
        <v>1255</v>
      </c>
      <c r="N3560" t="s">
        <v>9646</v>
      </c>
      <c r="O3560" t="s">
        <v>1255</v>
      </c>
      <c r="P3560" t="s">
        <v>1255</v>
      </c>
    </row>
    <row r="3561" spans="1:16">
      <c r="A3561" t="s">
        <v>1255</v>
      </c>
      <c r="B3561" t="s">
        <v>8767</v>
      </c>
      <c r="C3561" t="s">
        <v>14874</v>
      </c>
      <c r="D3561" t="s">
        <v>14878</v>
      </c>
      <c r="E3561" t="s">
        <v>14879</v>
      </c>
      <c r="F3561" t="s">
        <v>1255</v>
      </c>
      <c r="G3561" t="s">
        <v>1255</v>
      </c>
      <c r="H3561" t="s">
        <v>13232</v>
      </c>
      <c r="I3561" t="s">
        <v>1255</v>
      </c>
      <c r="J3561" t="s">
        <v>1255</v>
      </c>
      <c r="K3561" t="s">
        <v>1255</v>
      </c>
      <c r="L3561" t="s">
        <v>1255</v>
      </c>
      <c r="M3561" t="s">
        <v>1255</v>
      </c>
      <c r="N3561" t="s">
        <v>1255</v>
      </c>
      <c r="O3561" t="s">
        <v>1255</v>
      </c>
      <c r="P3561" t="s">
        <v>1255</v>
      </c>
    </row>
    <row r="3562" spans="1:16">
      <c r="A3562" t="s">
        <v>1255</v>
      </c>
      <c r="B3562" t="s">
        <v>1255</v>
      </c>
      <c r="C3562" t="s">
        <v>14874</v>
      </c>
      <c r="D3562" t="s">
        <v>14880</v>
      </c>
      <c r="E3562" t="s">
        <v>10003</v>
      </c>
      <c r="F3562" t="s">
        <v>9646</v>
      </c>
      <c r="G3562" t="s">
        <v>1255</v>
      </c>
      <c r="H3562" t="s">
        <v>13232</v>
      </c>
      <c r="I3562" t="s">
        <v>1255</v>
      </c>
      <c r="J3562" t="s">
        <v>1255</v>
      </c>
      <c r="K3562" t="s">
        <v>1255</v>
      </c>
      <c r="L3562" t="s">
        <v>1255</v>
      </c>
      <c r="M3562" t="s">
        <v>1255</v>
      </c>
      <c r="N3562" t="s">
        <v>1255</v>
      </c>
      <c r="O3562" t="s">
        <v>1255</v>
      </c>
      <c r="P3562" t="s">
        <v>1255</v>
      </c>
    </row>
    <row r="3563" spans="1:16">
      <c r="A3563" t="s">
        <v>1255</v>
      </c>
      <c r="B3563" t="s">
        <v>1255</v>
      </c>
      <c r="C3563" t="s">
        <v>14874</v>
      </c>
      <c r="D3563" t="s">
        <v>14881</v>
      </c>
      <c r="E3563" t="s">
        <v>10019</v>
      </c>
      <c r="F3563" t="s">
        <v>9646</v>
      </c>
      <c r="G3563" t="s">
        <v>1255</v>
      </c>
      <c r="H3563" t="s">
        <v>13232</v>
      </c>
      <c r="I3563" t="s">
        <v>1255</v>
      </c>
      <c r="J3563" t="s">
        <v>1255</v>
      </c>
      <c r="K3563" t="s">
        <v>1255</v>
      </c>
      <c r="L3563" t="s">
        <v>1255</v>
      </c>
      <c r="M3563" t="s">
        <v>1255</v>
      </c>
      <c r="N3563" t="s">
        <v>1255</v>
      </c>
      <c r="O3563" t="s">
        <v>1255</v>
      </c>
      <c r="P3563" t="s">
        <v>1255</v>
      </c>
    </row>
    <row r="3564" spans="1:16">
      <c r="A3564" t="s">
        <v>1255</v>
      </c>
      <c r="B3564" t="s">
        <v>1255</v>
      </c>
      <c r="C3564" t="s">
        <v>14874</v>
      </c>
      <c r="D3564" t="s">
        <v>14882</v>
      </c>
      <c r="E3564" t="s">
        <v>10019</v>
      </c>
      <c r="F3564" t="s">
        <v>9646</v>
      </c>
      <c r="G3564" t="s">
        <v>1255</v>
      </c>
      <c r="H3564" t="s">
        <v>13232</v>
      </c>
      <c r="I3564" t="s">
        <v>1255</v>
      </c>
      <c r="J3564" t="s">
        <v>1255</v>
      </c>
      <c r="K3564" t="s">
        <v>1255</v>
      </c>
      <c r="L3564" t="s">
        <v>1255</v>
      </c>
      <c r="M3564" t="s">
        <v>1255</v>
      </c>
      <c r="N3564" t="s">
        <v>1255</v>
      </c>
      <c r="O3564" t="s">
        <v>1255</v>
      </c>
      <c r="P3564" t="s">
        <v>1255</v>
      </c>
    </row>
    <row r="3565" spans="1:16">
      <c r="A3565" t="s">
        <v>1255</v>
      </c>
      <c r="B3565" t="s">
        <v>1255</v>
      </c>
      <c r="C3565" t="s">
        <v>14874</v>
      </c>
      <c r="D3565" t="s">
        <v>14878</v>
      </c>
      <c r="E3565" t="s">
        <v>14879</v>
      </c>
      <c r="F3565" t="s">
        <v>1255</v>
      </c>
      <c r="G3565" t="s">
        <v>1255</v>
      </c>
      <c r="H3565" t="s">
        <v>13232</v>
      </c>
      <c r="I3565" t="s">
        <v>1255</v>
      </c>
      <c r="J3565" t="s">
        <v>1255</v>
      </c>
      <c r="K3565" t="s">
        <v>1255</v>
      </c>
      <c r="L3565" t="s">
        <v>1255</v>
      </c>
      <c r="M3565" t="s">
        <v>1255</v>
      </c>
      <c r="N3565" t="s">
        <v>1255</v>
      </c>
      <c r="O3565" t="s">
        <v>1255</v>
      </c>
      <c r="P3565" t="s">
        <v>1255</v>
      </c>
    </row>
    <row r="3566" spans="1:16">
      <c r="A3566" t="s">
        <v>1255</v>
      </c>
      <c r="B3566" t="s">
        <v>1255</v>
      </c>
      <c r="C3566" t="s">
        <v>14874</v>
      </c>
      <c r="D3566" t="s">
        <v>14883</v>
      </c>
      <c r="E3566" t="s">
        <v>14815</v>
      </c>
      <c r="F3566" t="s">
        <v>1255</v>
      </c>
      <c r="G3566" t="s">
        <v>1255</v>
      </c>
      <c r="H3566" t="s">
        <v>13232</v>
      </c>
      <c r="I3566" t="s">
        <v>1255</v>
      </c>
      <c r="J3566" t="s">
        <v>1255</v>
      </c>
      <c r="K3566" t="s">
        <v>1255</v>
      </c>
      <c r="L3566" t="s">
        <v>1255</v>
      </c>
      <c r="M3566" t="s">
        <v>1255</v>
      </c>
      <c r="N3566" t="s">
        <v>1255</v>
      </c>
      <c r="O3566" t="s">
        <v>1255</v>
      </c>
      <c r="P3566" t="s">
        <v>1255</v>
      </c>
    </row>
    <row r="3567" spans="1:16">
      <c r="A3567" t="s">
        <v>1255</v>
      </c>
      <c r="B3567" t="s">
        <v>1255</v>
      </c>
      <c r="C3567" t="s">
        <v>14874</v>
      </c>
      <c r="D3567" t="s">
        <v>14884</v>
      </c>
      <c r="E3567" t="s">
        <v>9782</v>
      </c>
      <c r="F3567" t="s">
        <v>1255</v>
      </c>
      <c r="G3567" t="s">
        <v>1255</v>
      </c>
      <c r="H3567" t="s">
        <v>1255</v>
      </c>
      <c r="I3567" t="s">
        <v>1255</v>
      </c>
      <c r="J3567" t="s">
        <v>1255</v>
      </c>
      <c r="K3567" t="s">
        <v>1255</v>
      </c>
      <c r="L3567" t="s">
        <v>1255</v>
      </c>
      <c r="M3567" t="s">
        <v>1255</v>
      </c>
      <c r="N3567" t="s">
        <v>1255</v>
      </c>
      <c r="O3567" t="s">
        <v>1255</v>
      </c>
      <c r="P3567" t="s">
        <v>1255</v>
      </c>
    </row>
    <row r="3568" spans="1:16">
      <c r="A3568" t="s">
        <v>1255</v>
      </c>
      <c r="B3568" t="s">
        <v>1255</v>
      </c>
      <c r="C3568" t="s">
        <v>14874</v>
      </c>
      <c r="D3568" t="s">
        <v>14885</v>
      </c>
      <c r="E3568" t="s">
        <v>14759</v>
      </c>
      <c r="F3568" t="s">
        <v>1255</v>
      </c>
      <c r="G3568" t="s">
        <v>1255</v>
      </c>
      <c r="H3568" t="s">
        <v>1255</v>
      </c>
      <c r="I3568" t="s">
        <v>1255</v>
      </c>
      <c r="J3568" t="s">
        <v>1255</v>
      </c>
      <c r="K3568" t="s">
        <v>1255</v>
      </c>
      <c r="L3568" t="s">
        <v>1255</v>
      </c>
      <c r="M3568" t="s">
        <v>1255</v>
      </c>
      <c r="N3568" t="s">
        <v>1255</v>
      </c>
      <c r="O3568" t="s">
        <v>1255</v>
      </c>
      <c r="P3568" t="s">
        <v>1255</v>
      </c>
    </row>
    <row r="3569" spans="1:16">
      <c r="A3569" t="s">
        <v>1255</v>
      </c>
      <c r="B3569" t="s">
        <v>1255</v>
      </c>
      <c r="C3569" t="s">
        <v>14874</v>
      </c>
      <c r="D3569" t="s">
        <v>14886</v>
      </c>
      <c r="E3569" t="s">
        <v>10003</v>
      </c>
      <c r="F3569" t="s">
        <v>1255</v>
      </c>
      <c r="G3569" t="s">
        <v>1255</v>
      </c>
      <c r="H3569" t="s">
        <v>1255</v>
      </c>
      <c r="I3569" t="s">
        <v>1255</v>
      </c>
      <c r="J3569" t="s">
        <v>1255</v>
      </c>
      <c r="K3569" t="s">
        <v>1255</v>
      </c>
      <c r="L3569" t="s">
        <v>1255</v>
      </c>
      <c r="M3569" t="s">
        <v>1255</v>
      </c>
      <c r="N3569" t="s">
        <v>1255</v>
      </c>
      <c r="O3569" t="s">
        <v>1255</v>
      </c>
      <c r="P3569" t="s">
        <v>1255</v>
      </c>
    </row>
    <row r="3570" spans="1:16">
      <c r="A3570" t="s">
        <v>1255</v>
      </c>
      <c r="B3570" t="s">
        <v>1255</v>
      </c>
      <c r="C3570" t="s">
        <v>14874</v>
      </c>
      <c r="D3570" t="s">
        <v>14887</v>
      </c>
      <c r="E3570" t="s">
        <v>10003</v>
      </c>
      <c r="F3570" t="s">
        <v>1255</v>
      </c>
      <c r="G3570" t="s">
        <v>1255</v>
      </c>
      <c r="H3570" t="s">
        <v>1255</v>
      </c>
      <c r="I3570" t="s">
        <v>1255</v>
      </c>
      <c r="J3570" t="s">
        <v>1255</v>
      </c>
      <c r="K3570" t="s">
        <v>1255</v>
      </c>
      <c r="L3570" t="s">
        <v>1255</v>
      </c>
      <c r="M3570" t="s">
        <v>1255</v>
      </c>
      <c r="N3570" t="s">
        <v>1255</v>
      </c>
      <c r="O3570" t="s">
        <v>1255</v>
      </c>
      <c r="P3570" t="s">
        <v>1255</v>
      </c>
    </row>
    <row r="3571" spans="1:16">
      <c r="A3571" t="s">
        <v>1255</v>
      </c>
      <c r="B3571" t="s">
        <v>1255</v>
      </c>
      <c r="C3571" t="s">
        <v>14874</v>
      </c>
      <c r="D3571" t="s">
        <v>14888</v>
      </c>
      <c r="E3571" t="s">
        <v>9813</v>
      </c>
      <c r="F3571" t="s">
        <v>1255</v>
      </c>
      <c r="G3571" t="s">
        <v>1255</v>
      </c>
      <c r="H3571" t="s">
        <v>1255</v>
      </c>
      <c r="I3571" t="s">
        <v>1255</v>
      </c>
      <c r="J3571" t="s">
        <v>1255</v>
      </c>
      <c r="K3571" t="s">
        <v>1255</v>
      </c>
      <c r="L3571" t="s">
        <v>1255</v>
      </c>
      <c r="M3571" t="s">
        <v>1255</v>
      </c>
      <c r="N3571" t="s">
        <v>1255</v>
      </c>
      <c r="O3571" t="s">
        <v>1255</v>
      </c>
      <c r="P3571" t="s">
        <v>1255</v>
      </c>
    </row>
    <row r="3572" spans="1:16">
      <c r="A3572" t="s">
        <v>1255</v>
      </c>
      <c r="B3572" t="s">
        <v>1255</v>
      </c>
      <c r="C3572" t="s">
        <v>14889</v>
      </c>
      <c r="D3572" t="s">
        <v>14890</v>
      </c>
      <c r="E3572" t="s">
        <v>9680</v>
      </c>
      <c r="F3572" t="s">
        <v>1255</v>
      </c>
      <c r="G3572" t="s">
        <v>1255</v>
      </c>
      <c r="H3572" t="s">
        <v>1255</v>
      </c>
      <c r="I3572" t="s">
        <v>1255</v>
      </c>
      <c r="J3572" t="s">
        <v>1255</v>
      </c>
      <c r="K3572" t="s">
        <v>1255</v>
      </c>
      <c r="L3572" t="s">
        <v>1255</v>
      </c>
      <c r="M3572" t="s">
        <v>1255</v>
      </c>
      <c r="N3572" t="s">
        <v>1255</v>
      </c>
      <c r="O3572" t="s">
        <v>1255</v>
      </c>
      <c r="P3572" t="s">
        <v>1255</v>
      </c>
    </row>
    <row r="3573" spans="1:16">
      <c r="A3573" t="s">
        <v>1255</v>
      </c>
      <c r="B3573" t="s">
        <v>1255</v>
      </c>
      <c r="C3573" t="s">
        <v>14889</v>
      </c>
      <c r="D3573" t="s">
        <v>14891</v>
      </c>
      <c r="E3573" t="s">
        <v>11910</v>
      </c>
      <c r="F3573" t="s">
        <v>9646</v>
      </c>
      <c r="G3573" t="s">
        <v>1255</v>
      </c>
      <c r="H3573" t="s">
        <v>1255</v>
      </c>
      <c r="I3573" t="s">
        <v>1255</v>
      </c>
      <c r="J3573" t="s">
        <v>1255</v>
      </c>
      <c r="K3573" t="s">
        <v>1255</v>
      </c>
      <c r="L3573" t="s">
        <v>1255</v>
      </c>
      <c r="M3573" t="s">
        <v>1255</v>
      </c>
      <c r="N3573" t="s">
        <v>1255</v>
      </c>
      <c r="O3573" t="s">
        <v>1255</v>
      </c>
      <c r="P3573" t="s">
        <v>1255</v>
      </c>
    </row>
    <row r="3574" spans="1:16">
      <c r="A3574" t="s">
        <v>1255</v>
      </c>
      <c r="B3574" t="s">
        <v>1255</v>
      </c>
      <c r="C3574" t="s">
        <v>14889</v>
      </c>
      <c r="D3574" t="s">
        <v>14892</v>
      </c>
      <c r="E3574" t="s">
        <v>11910</v>
      </c>
      <c r="F3574" t="s">
        <v>9646</v>
      </c>
      <c r="G3574" t="s">
        <v>1255</v>
      </c>
      <c r="H3574" t="s">
        <v>1255</v>
      </c>
      <c r="I3574" t="s">
        <v>1255</v>
      </c>
      <c r="J3574" t="s">
        <v>1255</v>
      </c>
      <c r="K3574" t="s">
        <v>1255</v>
      </c>
      <c r="L3574" t="s">
        <v>1255</v>
      </c>
      <c r="M3574" t="s">
        <v>1255</v>
      </c>
      <c r="N3574" t="s">
        <v>1255</v>
      </c>
      <c r="O3574" t="s">
        <v>1255</v>
      </c>
      <c r="P3574" t="s">
        <v>1255</v>
      </c>
    </row>
    <row r="3575" spans="1:16">
      <c r="A3575" t="s">
        <v>1255</v>
      </c>
      <c r="B3575" t="s">
        <v>1255</v>
      </c>
      <c r="C3575" t="s">
        <v>14893</v>
      </c>
      <c r="D3575" t="s">
        <v>14894</v>
      </c>
      <c r="E3575" t="s">
        <v>10003</v>
      </c>
      <c r="F3575" t="s">
        <v>9646</v>
      </c>
      <c r="G3575" t="s">
        <v>1255</v>
      </c>
      <c r="H3575" t="s">
        <v>1255</v>
      </c>
      <c r="I3575" t="s">
        <v>1255</v>
      </c>
      <c r="J3575" t="s">
        <v>1255</v>
      </c>
      <c r="K3575" t="s">
        <v>1255</v>
      </c>
      <c r="L3575" t="s">
        <v>1255</v>
      </c>
      <c r="M3575" t="s">
        <v>1255</v>
      </c>
      <c r="N3575" t="s">
        <v>1255</v>
      </c>
      <c r="O3575" t="s">
        <v>1255</v>
      </c>
      <c r="P3575" t="s">
        <v>1255</v>
      </c>
    </row>
    <row r="3576" spans="1:16">
      <c r="A3576" t="s">
        <v>1255</v>
      </c>
      <c r="B3576" t="s">
        <v>1255</v>
      </c>
      <c r="C3576" t="s">
        <v>14893</v>
      </c>
      <c r="D3576" t="s">
        <v>14895</v>
      </c>
      <c r="E3576" t="s">
        <v>11910</v>
      </c>
      <c r="F3576" t="s">
        <v>9646</v>
      </c>
      <c r="G3576" t="s">
        <v>1255</v>
      </c>
      <c r="H3576" t="s">
        <v>1255</v>
      </c>
      <c r="I3576" t="s">
        <v>1255</v>
      </c>
      <c r="J3576" t="s">
        <v>1255</v>
      </c>
      <c r="K3576" t="s">
        <v>1255</v>
      </c>
      <c r="L3576" t="s">
        <v>1255</v>
      </c>
      <c r="M3576" t="s">
        <v>1255</v>
      </c>
      <c r="N3576" t="s">
        <v>1255</v>
      </c>
      <c r="O3576" t="s">
        <v>1255</v>
      </c>
      <c r="P3576" t="s">
        <v>1255</v>
      </c>
    </row>
    <row r="3577" spans="1:16">
      <c r="A3577" t="s">
        <v>1255</v>
      </c>
      <c r="B3577" t="s">
        <v>1255</v>
      </c>
      <c r="C3577" t="s">
        <v>14893</v>
      </c>
      <c r="D3577" t="s">
        <v>14896</v>
      </c>
      <c r="E3577" t="s">
        <v>14521</v>
      </c>
      <c r="F3577" t="s">
        <v>9646</v>
      </c>
      <c r="G3577" t="s">
        <v>1255</v>
      </c>
      <c r="H3577" t="s">
        <v>1255</v>
      </c>
      <c r="I3577" t="s">
        <v>1255</v>
      </c>
      <c r="J3577" t="s">
        <v>1255</v>
      </c>
      <c r="K3577" t="s">
        <v>1255</v>
      </c>
      <c r="L3577" t="s">
        <v>1255</v>
      </c>
      <c r="M3577" t="s">
        <v>1255</v>
      </c>
      <c r="N3577" t="s">
        <v>1255</v>
      </c>
      <c r="O3577" t="s">
        <v>1255</v>
      </c>
      <c r="P3577" t="s">
        <v>1255</v>
      </c>
    </row>
    <row r="3578" spans="1:16">
      <c r="A3578" t="s">
        <v>1255</v>
      </c>
      <c r="B3578" t="s">
        <v>1255</v>
      </c>
      <c r="C3578" t="s">
        <v>14893</v>
      </c>
      <c r="D3578" t="s">
        <v>14897</v>
      </c>
      <c r="E3578" t="s">
        <v>9813</v>
      </c>
      <c r="F3578" t="s">
        <v>1255</v>
      </c>
      <c r="G3578" t="s">
        <v>1255</v>
      </c>
      <c r="H3578" t="s">
        <v>1255</v>
      </c>
      <c r="I3578" t="s">
        <v>1255</v>
      </c>
      <c r="J3578" t="s">
        <v>1255</v>
      </c>
      <c r="K3578" t="s">
        <v>1255</v>
      </c>
      <c r="L3578" t="s">
        <v>1255</v>
      </c>
      <c r="M3578" t="s">
        <v>1255</v>
      </c>
      <c r="N3578" t="s">
        <v>1255</v>
      </c>
      <c r="O3578" t="s">
        <v>1255</v>
      </c>
      <c r="P3578" t="s">
        <v>1255</v>
      </c>
    </row>
    <row r="3579" spans="1:16">
      <c r="A3579" t="s">
        <v>1255</v>
      </c>
      <c r="B3579" t="s">
        <v>1255</v>
      </c>
      <c r="C3579" t="s">
        <v>14898</v>
      </c>
      <c r="D3579" t="s">
        <v>14899</v>
      </c>
      <c r="E3579" t="s">
        <v>9686</v>
      </c>
      <c r="F3579" t="s">
        <v>1255</v>
      </c>
      <c r="G3579" t="s">
        <v>1255</v>
      </c>
      <c r="H3579" t="s">
        <v>1255</v>
      </c>
      <c r="I3579" t="s">
        <v>1255</v>
      </c>
      <c r="J3579" t="s">
        <v>1255</v>
      </c>
      <c r="K3579" t="s">
        <v>1255</v>
      </c>
      <c r="L3579" t="s">
        <v>1255</v>
      </c>
      <c r="M3579" t="s">
        <v>1255</v>
      </c>
      <c r="N3579" t="s">
        <v>1255</v>
      </c>
      <c r="O3579" t="s">
        <v>1255</v>
      </c>
      <c r="P3579" t="s">
        <v>1255</v>
      </c>
    </row>
    <row r="3580" spans="1:16">
      <c r="A3580" t="s">
        <v>1255</v>
      </c>
      <c r="B3580" t="s">
        <v>1255</v>
      </c>
      <c r="C3580" t="s">
        <v>14898</v>
      </c>
      <c r="D3580" t="s">
        <v>14900</v>
      </c>
      <c r="E3580" t="s">
        <v>9686</v>
      </c>
      <c r="F3580" t="s">
        <v>1255</v>
      </c>
      <c r="G3580" t="s">
        <v>1255</v>
      </c>
      <c r="H3580" t="s">
        <v>1255</v>
      </c>
      <c r="I3580" t="s">
        <v>1255</v>
      </c>
      <c r="J3580" t="s">
        <v>1255</v>
      </c>
      <c r="K3580" t="s">
        <v>1255</v>
      </c>
      <c r="L3580" t="s">
        <v>1255</v>
      </c>
      <c r="M3580" t="s">
        <v>1255</v>
      </c>
      <c r="N3580" t="s">
        <v>1255</v>
      </c>
      <c r="O3580" t="s">
        <v>1255</v>
      </c>
      <c r="P3580" t="s">
        <v>1255</v>
      </c>
    </row>
    <row r="3581" spans="1:16">
      <c r="A3581" t="s">
        <v>1255</v>
      </c>
      <c r="B3581" t="s">
        <v>1255</v>
      </c>
      <c r="C3581" t="s">
        <v>14898</v>
      </c>
      <c r="D3581" t="s">
        <v>14901</v>
      </c>
      <c r="E3581" t="s">
        <v>9646</v>
      </c>
      <c r="F3581" t="s">
        <v>11013</v>
      </c>
      <c r="G3581" t="s">
        <v>1255</v>
      </c>
      <c r="H3581" t="s">
        <v>1255</v>
      </c>
      <c r="I3581" t="s">
        <v>1255</v>
      </c>
      <c r="J3581" t="s">
        <v>1255</v>
      </c>
      <c r="K3581" t="s">
        <v>1255</v>
      </c>
      <c r="L3581" t="s">
        <v>1255</v>
      </c>
      <c r="M3581" t="s">
        <v>1255</v>
      </c>
      <c r="N3581" t="s">
        <v>1255</v>
      </c>
      <c r="O3581" t="s">
        <v>1255</v>
      </c>
      <c r="P3581" t="s">
        <v>1255</v>
      </c>
    </row>
    <row r="3582" spans="1:16">
      <c r="A3582" t="s">
        <v>1255</v>
      </c>
      <c r="B3582" t="s">
        <v>1255</v>
      </c>
      <c r="C3582" t="s">
        <v>14898</v>
      </c>
      <c r="D3582" t="s">
        <v>14902</v>
      </c>
      <c r="E3582" t="s">
        <v>9646</v>
      </c>
      <c r="F3582" t="s">
        <v>11013</v>
      </c>
      <c r="G3582" t="s">
        <v>1255</v>
      </c>
      <c r="H3582" t="s">
        <v>1255</v>
      </c>
      <c r="I3582" t="s">
        <v>1255</v>
      </c>
      <c r="J3582" t="s">
        <v>1255</v>
      </c>
      <c r="K3582" t="s">
        <v>1255</v>
      </c>
      <c r="L3582" t="s">
        <v>1255</v>
      </c>
      <c r="M3582" t="s">
        <v>1255</v>
      </c>
      <c r="N3582" t="s">
        <v>1255</v>
      </c>
      <c r="O3582" t="s">
        <v>1255</v>
      </c>
      <c r="P3582" t="s">
        <v>1255</v>
      </c>
    </row>
    <row r="3583" spans="1:16">
      <c r="A3583" t="s">
        <v>1255</v>
      </c>
      <c r="B3583" t="s">
        <v>1255</v>
      </c>
      <c r="C3583" t="s">
        <v>14898</v>
      </c>
      <c r="D3583" t="s">
        <v>14903</v>
      </c>
      <c r="E3583" t="s">
        <v>9646</v>
      </c>
      <c r="F3583" t="s">
        <v>14904</v>
      </c>
      <c r="G3583" t="s">
        <v>1255</v>
      </c>
      <c r="H3583" t="s">
        <v>1255</v>
      </c>
      <c r="I3583" t="s">
        <v>1255</v>
      </c>
      <c r="J3583" t="s">
        <v>1255</v>
      </c>
      <c r="K3583" t="s">
        <v>1255</v>
      </c>
      <c r="L3583" t="s">
        <v>1255</v>
      </c>
      <c r="M3583" t="s">
        <v>1255</v>
      </c>
      <c r="N3583" t="s">
        <v>1255</v>
      </c>
      <c r="O3583" t="s">
        <v>1255</v>
      </c>
      <c r="P3583" t="s">
        <v>1255</v>
      </c>
    </row>
    <row r="3584" spans="1:16">
      <c r="A3584" t="s">
        <v>1255</v>
      </c>
      <c r="B3584" t="s">
        <v>1255</v>
      </c>
      <c r="C3584" t="s">
        <v>14898</v>
      </c>
      <c r="D3584" t="s">
        <v>14905</v>
      </c>
      <c r="E3584" t="s">
        <v>9646</v>
      </c>
      <c r="F3584" t="s">
        <v>14906</v>
      </c>
      <c r="G3584" t="s">
        <v>1255</v>
      </c>
      <c r="H3584" t="s">
        <v>1255</v>
      </c>
      <c r="I3584" t="s">
        <v>1255</v>
      </c>
      <c r="J3584" t="s">
        <v>1255</v>
      </c>
      <c r="K3584" t="s">
        <v>1255</v>
      </c>
      <c r="L3584" t="s">
        <v>1255</v>
      </c>
      <c r="M3584" t="s">
        <v>1255</v>
      </c>
      <c r="N3584" t="s">
        <v>1255</v>
      </c>
      <c r="O3584" t="s">
        <v>1255</v>
      </c>
      <c r="P3584" t="s">
        <v>1255</v>
      </c>
    </row>
    <row r="3585" spans="1:16">
      <c r="A3585" t="s">
        <v>1255</v>
      </c>
      <c r="B3585" t="s">
        <v>1255</v>
      </c>
      <c r="C3585" t="s">
        <v>14898</v>
      </c>
      <c r="D3585" t="s">
        <v>14907</v>
      </c>
      <c r="E3585" t="s">
        <v>9646</v>
      </c>
      <c r="F3585" t="s">
        <v>9826</v>
      </c>
      <c r="G3585" t="s">
        <v>14908</v>
      </c>
      <c r="H3585" t="s">
        <v>1255</v>
      </c>
      <c r="I3585" t="s">
        <v>1255</v>
      </c>
      <c r="J3585" t="s">
        <v>1255</v>
      </c>
      <c r="K3585" t="s">
        <v>1255</v>
      </c>
      <c r="L3585" t="s">
        <v>1255</v>
      </c>
      <c r="M3585" t="s">
        <v>1255</v>
      </c>
      <c r="N3585" t="s">
        <v>1255</v>
      </c>
      <c r="O3585" t="s">
        <v>1255</v>
      </c>
      <c r="P3585" t="s">
        <v>1255</v>
      </c>
    </row>
    <row r="3586" spans="1:16">
      <c r="A3586" t="s">
        <v>1255</v>
      </c>
      <c r="B3586" t="s">
        <v>1255</v>
      </c>
      <c r="C3586" t="s">
        <v>14898</v>
      </c>
      <c r="D3586" t="s">
        <v>14909</v>
      </c>
      <c r="E3586" t="s">
        <v>9646</v>
      </c>
      <c r="F3586" t="s">
        <v>14910</v>
      </c>
      <c r="G3586" t="s">
        <v>14911</v>
      </c>
      <c r="H3586" t="s">
        <v>1255</v>
      </c>
      <c r="I3586" t="s">
        <v>1255</v>
      </c>
      <c r="J3586" t="s">
        <v>1255</v>
      </c>
      <c r="K3586" t="s">
        <v>1255</v>
      </c>
      <c r="L3586" t="s">
        <v>1255</v>
      </c>
      <c r="M3586" t="s">
        <v>1255</v>
      </c>
      <c r="N3586" t="s">
        <v>1255</v>
      </c>
      <c r="O3586" t="s">
        <v>1255</v>
      </c>
      <c r="P3586" t="s">
        <v>1255</v>
      </c>
    </row>
    <row r="3587" spans="1:16">
      <c r="A3587" t="s">
        <v>1255</v>
      </c>
      <c r="B3587" t="s">
        <v>1255</v>
      </c>
      <c r="C3587" t="s">
        <v>14898</v>
      </c>
      <c r="D3587" t="s">
        <v>14912</v>
      </c>
      <c r="E3587" t="s">
        <v>11910</v>
      </c>
      <c r="F3587" t="s">
        <v>9646</v>
      </c>
      <c r="G3587" t="s">
        <v>14913</v>
      </c>
      <c r="H3587" t="s">
        <v>1255</v>
      </c>
      <c r="I3587" t="s">
        <v>1255</v>
      </c>
      <c r="J3587" t="s">
        <v>1255</v>
      </c>
      <c r="K3587" t="s">
        <v>1255</v>
      </c>
      <c r="L3587" t="s">
        <v>1255</v>
      </c>
      <c r="M3587" t="s">
        <v>1255</v>
      </c>
      <c r="N3587" t="s">
        <v>1255</v>
      </c>
      <c r="O3587" t="s">
        <v>1255</v>
      </c>
      <c r="P3587" t="s">
        <v>1255</v>
      </c>
    </row>
    <row r="3588" spans="1:16">
      <c r="A3588" t="s">
        <v>1255</v>
      </c>
      <c r="B3588" t="s">
        <v>1255</v>
      </c>
      <c r="C3588" t="s">
        <v>14898</v>
      </c>
      <c r="D3588" t="s">
        <v>14914</v>
      </c>
      <c r="E3588" t="s">
        <v>9828</v>
      </c>
      <c r="F3588" t="s">
        <v>9646</v>
      </c>
      <c r="G3588" t="s">
        <v>1255</v>
      </c>
      <c r="H3588" t="s">
        <v>1255</v>
      </c>
      <c r="I3588" t="s">
        <v>1255</v>
      </c>
      <c r="J3588" t="s">
        <v>1255</v>
      </c>
      <c r="K3588" t="s">
        <v>1255</v>
      </c>
      <c r="L3588" t="s">
        <v>1255</v>
      </c>
      <c r="M3588" t="s">
        <v>1255</v>
      </c>
      <c r="N3588" t="s">
        <v>1255</v>
      </c>
      <c r="O3588" t="s">
        <v>1255</v>
      </c>
      <c r="P3588" t="s">
        <v>1255</v>
      </c>
    </row>
    <row r="3589" spans="1:16">
      <c r="A3589" t="s">
        <v>1255</v>
      </c>
      <c r="B3589" t="s">
        <v>1255</v>
      </c>
      <c r="C3589" t="s">
        <v>14915</v>
      </c>
      <c r="D3589" t="s">
        <v>14916</v>
      </c>
      <c r="E3589" t="s">
        <v>9646</v>
      </c>
      <c r="F3589" t="s">
        <v>14917</v>
      </c>
      <c r="G3589" t="s">
        <v>1255</v>
      </c>
      <c r="H3589" t="s">
        <v>1255</v>
      </c>
      <c r="I3589" t="s">
        <v>1255</v>
      </c>
      <c r="J3589" t="s">
        <v>1255</v>
      </c>
      <c r="K3589" t="s">
        <v>1255</v>
      </c>
      <c r="L3589" t="s">
        <v>1255</v>
      </c>
      <c r="M3589" t="s">
        <v>1255</v>
      </c>
      <c r="N3589" t="s">
        <v>1255</v>
      </c>
      <c r="O3589" t="s">
        <v>1255</v>
      </c>
      <c r="P3589" t="s">
        <v>1255</v>
      </c>
    </row>
    <row r="3590" spans="1:16">
      <c r="A3590" t="s">
        <v>1255</v>
      </c>
      <c r="B3590" t="s">
        <v>1255</v>
      </c>
      <c r="C3590" t="s">
        <v>14915</v>
      </c>
      <c r="D3590" t="s">
        <v>14918</v>
      </c>
      <c r="E3590" t="s">
        <v>9646</v>
      </c>
      <c r="F3590" t="s">
        <v>14716</v>
      </c>
      <c r="G3590" t="s">
        <v>1255</v>
      </c>
      <c r="H3590" t="s">
        <v>1255</v>
      </c>
      <c r="I3590" t="s">
        <v>1255</v>
      </c>
      <c r="J3590" t="s">
        <v>1255</v>
      </c>
      <c r="K3590" t="s">
        <v>1255</v>
      </c>
      <c r="L3590" t="s">
        <v>1255</v>
      </c>
      <c r="M3590" t="s">
        <v>1255</v>
      </c>
      <c r="N3590" t="s">
        <v>1255</v>
      </c>
      <c r="O3590" t="s">
        <v>1255</v>
      </c>
      <c r="P3590" t="s">
        <v>1255</v>
      </c>
    </row>
    <row r="3591" spans="1:16">
      <c r="A3591" t="s">
        <v>1255</v>
      </c>
      <c r="B3591" t="s">
        <v>1255</v>
      </c>
      <c r="C3591" t="s">
        <v>14919</v>
      </c>
      <c r="D3591" t="s">
        <v>14920</v>
      </c>
      <c r="E3591" t="s">
        <v>9998</v>
      </c>
      <c r="F3591" t="s">
        <v>1255</v>
      </c>
      <c r="G3591" t="s">
        <v>1255</v>
      </c>
      <c r="H3591" t="s">
        <v>1255</v>
      </c>
      <c r="I3591" t="s">
        <v>1255</v>
      </c>
      <c r="J3591" t="s">
        <v>1255</v>
      </c>
      <c r="K3591" t="s">
        <v>1255</v>
      </c>
      <c r="L3591" t="s">
        <v>1255</v>
      </c>
      <c r="M3591" t="s">
        <v>1255</v>
      </c>
      <c r="N3591" t="s">
        <v>1255</v>
      </c>
      <c r="O3591" t="s">
        <v>1255</v>
      </c>
      <c r="P3591" t="s">
        <v>1255</v>
      </c>
    </row>
    <row r="3592" spans="1:16">
      <c r="A3592" t="s">
        <v>1255</v>
      </c>
      <c r="B3592" t="s">
        <v>1255</v>
      </c>
      <c r="C3592" t="s">
        <v>14919</v>
      </c>
      <c r="D3592" t="s">
        <v>14921</v>
      </c>
      <c r="E3592" t="s">
        <v>9782</v>
      </c>
      <c r="F3592" t="s">
        <v>1255</v>
      </c>
      <c r="G3592" t="s">
        <v>1255</v>
      </c>
      <c r="H3592" t="s">
        <v>1255</v>
      </c>
      <c r="I3592" t="s">
        <v>1255</v>
      </c>
      <c r="J3592" t="s">
        <v>1255</v>
      </c>
      <c r="K3592" t="s">
        <v>1255</v>
      </c>
      <c r="L3592" t="s">
        <v>1255</v>
      </c>
      <c r="M3592" t="s">
        <v>1255</v>
      </c>
      <c r="N3592" t="s">
        <v>1255</v>
      </c>
      <c r="O3592" t="s">
        <v>1255</v>
      </c>
      <c r="P3592" t="s">
        <v>1255</v>
      </c>
    </row>
    <row r="3593" spans="1:16">
      <c r="A3593" t="s">
        <v>1255</v>
      </c>
      <c r="B3593" t="s">
        <v>14922</v>
      </c>
      <c r="C3593" t="s">
        <v>14923</v>
      </c>
      <c r="D3593" t="s">
        <v>14924</v>
      </c>
      <c r="E3593" t="s">
        <v>9646</v>
      </c>
      <c r="F3593" t="s">
        <v>12852</v>
      </c>
      <c r="G3593" t="s">
        <v>1255</v>
      </c>
      <c r="H3593" t="s">
        <v>1255</v>
      </c>
      <c r="I3593" t="s">
        <v>1255</v>
      </c>
      <c r="J3593" t="s">
        <v>1255</v>
      </c>
      <c r="K3593" t="s">
        <v>1255</v>
      </c>
      <c r="L3593" t="s">
        <v>1255</v>
      </c>
      <c r="M3593" t="s">
        <v>1255</v>
      </c>
      <c r="N3593" t="s">
        <v>1255</v>
      </c>
      <c r="O3593" t="s">
        <v>1255</v>
      </c>
      <c r="P3593" t="s">
        <v>1255</v>
      </c>
    </row>
    <row r="3594" spans="1:16">
      <c r="A3594" t="s">
        <v>1255</v>
      </c>
      <c r="B3594" t="s">
        <v>1255</v>
      </c>
      <c r="C3594" t="s">
        <v>14923</v>
      </c>
      <c r="D3594" t="s">
        <v>14925</v>
      </c>
      <c r="E3594" t="s">
        <v>9705</v>
      </c>
      <c r="F3594" t="s">
        <v>1255</v>
      </c>
      <c r="G3594" t="s">
        <v>1255</v>
      </c>
      <c r="H3594" t="s">
        <v>1255</v>
      </c>
      <c r="I3594" t="s">
        <v>1255</v>
      </c>
      <c r="J3594" t="s">
        <v>1255</v>
      </c>
      <c r="K3594" t="s">
        <v>1255</v>
      </c>
      <c r="L3594" t="s">
        <v>1255</v>
      </c>
      <c r="M3594" t="s">
        <v>1255</v>
      </c>
      <c r="N3594" t="s">
        <v>1255</v>
      </c>
      <c r="O3594" t="s">
        <v>1255</v>
      </c>
      <c r="P3594" t="s">
        <v>1255</v>
      </c>
    </row>
    <row r="3595" spans="1:16">
      <c r="A3595" t="s">
        <v>1255</v>
      </c>
      <c r="B3595" t="s">
        <v>1255</v>
      </c>
      <c r="C3595" t="s">
        <v>14923</v>
      </c>
      <c r="D3595" t="s">
        <v>14926</v>
      </c>
      <c r="E3595" t="s">
        <v>9730</v>
      </c>
      <c r="F3595" t="s">
        <v>1255</v>
      </c>
      <c r="G3595" t="s">
        <v>1255</v>
      </c>
      <c r="H3595" t="s">
        <v>1255</v>
      </c>
      <c r="I3595" t="s">
        <v>1255</v>
      </c>
      <c r="J3595" t="s">
        <v>1255</v>
      </c>
      <c r="K3595" t="s">
        <v>1255</v>
      </c>
      <c r="L3595" t="s">
        <v>1255</v>
      </c>
      <c r="M3595" t="s">
        <v>1255</v>
      </c>
      <c r="N3595" t="s">
        <v>1255</v>
      </c>
      <c r="O3595" t="s">
        <v>1255</v>
      </c>
      <c r="P3595" t="s">
        <v>1255</v>
      </c>
    </row>
    <row r="3596" spans="1:16">
      <c r="A3596" t="s">
        <v>1255</v>
      </c>
      <c r="B3596" t="s">
        <v>14927</v>
      </c>
      <c r="C3596" t="s">
        <v>14923</v>
      </c>
      <c r="D3596" t="s">
        <v>14928</v>
      </c>
      <c r="E3596" t="s">
        <v>9646</v>
      </c>
      <c r="F3596" t="s">
        <v>14929</v>
      </c>
      <c r="G3596" t="s">
        <v>1255</v>
      </c>
      <c r="H3596" t="s">
        <v>1255</v>
      </c>
      <c r="I3596" t="s">
        <v>1255</v>
      </c>
      <c r="J3596" t="s">
        <v>1255</v>
      </c>
      <c r="K3596" t="s">
        <v>1255</v>
      </c>
      <c r="L3596" t="s">
        <v>1255</v>
      </c>
      <c r="M3596" t="s">
        <v>1255</v>
      </c>
      <c r="N3596" t="s">
        <v>1255</v>
      </c>
      <c r="O3596" t="s">
        <v>1255</v>
      </c>
      <c r="P3596" t="s">
        <v>1255</v>
      </c>
    </row>
    <row r="3597" spans="1:16">
      <c r="A3597" t="s">
        <v>1255</v>
      </c>
      <c r="B3597" t="s">
        <v>1255</v>
      </c>
      <c r="C3597" t="s">
        <v>14930</v>
      </c>
      <c r="D3597" t="s">
        <v>14931</v>
      </c>
      <c r="E3597" t="s">
        <v>12494</v>
      </c>
      <c r="F3597" t="s">
        <v>9646</v>
      </c>
      <c r="G3597" t="s">
        <v>1255</v>
      </c>
      <c r="H3597" t="s">
        <v>1255</v>
      </c>
      <c r="I3597" t="s">
        <v>1255</v>
      </c>
      <c r="J3597" t="s">
        <v>1255</v>
      </c>
      <c r="K3597" t="s">
        <v>1255</v>
      </c>
      <c r="L3597" t="s">
        <v>1255</v>
      </c>
      <c r="M3597" t="s">
        <v>1255</v>
      </c>
      <c r="N3597" t="s">
        <v>1255</v>
      </c>
      <c r="O3597" t="s">
        <v>1255</v>
      </c>
      <c r="P3597" t="s">
        <v>1255</v>
      </c>
    </row>
    <row r="3598" spans="1:16">
      <c r="A3598" t="s">
        <v>1255</v>
      </c>
      <c r="B3598" t="s">
        <v>1255</v>
      </c>
      <c r="C3598" t="s">
        <v>14923</v>
      </c>
      <c r="D3598" t="s">
        <v>14932</v>
      </c>
      <c r="E3598" t="s">
        <v>9740</v>
      </c>
      <c r="F3598" t="s">
        <v>9646</v>
      </c>
      <c r="G3598" t="s">
        <v>1255</v>
      </c>
      <c r="H3598" t="s">
        <v>1255</v>
      </c>
      <c r="I3598" t="s">
        <v>1255</v>
      </c>
      <c r="J3598" t="s">
        <v>1255</v>
      </c>
      <c r="K3598" t="s">
        <v>1255</v>
      </c>
      <c r="L3598" t="s">
        <v>1255</v>
      </c>
      <c r="M3598" t="s">
        <v>1255</v>
      </c>
      <c r="N3598" t="s">
        <v>1255</v>
      </c>
      <c r="O3598" t="s">
        <v>1255</v>
      </c>
      <c r="P3598" t="s">
        <v>1255</v>
      </c>
    </row>
    <row r="3599" spans="1:16">
      <c r="A3599" t="s">
        <v>1255</v>
      </c>
      <c r="B3599" t="s">
        <v>1255</v>
      </c>
      <c r="C3599" t="s">
        <v>14923</v>
      </c>
      <c r="D3599" t="s">
        <v>14933</v>
      </c>
      <c r="E3599" t="s">
        <v>9801</v>
      </c>
      <c r="F3599" t="s">
        <v>9646</v>
      </c>
      <c r="G3599" t="s">
        <v>1255</v>
      </c>
      <c r="H3599" t="s">
        <v>1255</v>
      </c>
      <c r="I3599" t="s">
        <v>1255</v>
      </c>
      <c r="J3599" t="s">
        <v>1255</v>
      </c>
      <c r="K3599" t="s">
        <v>1255</v>
      </c>
      <c r="L3599" t="s">
        <v>1255</v>
      </c>
      <c r="M3599" t="s">
        <v>1255</v>
      </c>
      <c r="N3599" t="s">
        <v>1255</v>
      </c>
      <c r="O3599" t="s">
        <v>1255</v>
      </c>
      <c r="P3599" t="s">
        <v>1255</v>
      </c>
    </row>
    <row r="3600" spans="1:16">
      <c r="A3600" t="s">
        <v>1255</v>
      </c>
      <c r="B3600" t="s">
        <v>1255</v>
      </c>
      <c r="C3600" t="s">
        <v>14923</v>
      </c>
      <c r="D3600" t="s">
        <v>14934</v>
      </c>
      <c r="E3600" t="s">
        <v>9998</v>
      </c>
      <c r="F3600" t="s">
        <v>1255</v>
      </c>
      <c r="G3600" t="s">
        <v>1255</v>
      </c>
      <c r="H3600" t="s">
        <v>1255</v>
      </c>
      <c r="I3600" t="s">
        <v>1255</v>
      </c>
      <c r="J3600" t="s">
        <v>1255</v>
      </c>
      <c r="K3600" t="s">
        <v>1255</v>
      </c>
      <c r="L3600" t="s">
        <v>1255</v>
      </c>
      <c r="M3600" t="s">
        <v>1255</v>
      </c>
      <c r="N3600" t="s">
        <v>1255</v>
      </c>
      <c r="O3600" t="s">
        <v>1255</v>
      </c>
      <c r="P3600" t="s">
        <v>1255</v>
      </c>
    </row>
    <row r="3601" spans="1:16">
      <c r="A3601" t="s">
        <v>1255</v>
      </c>
      <c r="B3601" t="s">
        <v>5103</v>
      </c>
      <c r="C3601" t="s">
        <v>14935</v>
      </c>
      <c r="D3601" t="s">
        <v>14936</v>
      </c>
      <c r="E3601" t="s">
        <v>9705</v>
      </c>
      <c r="F3601" t="s">
        <v>1255</v>
      </c>
      <c r="G3601" t="s">
        <v>14932</v>
      </c>
      <c r="H3601" t="s">
        <v>1255</v>
      </c>
      <c r="I3601" t="s">
        <v>1255</v>
      </c>
      <c r="J3601" t="s">
        <v>1255</v>
      </c>
      <c r="K3601" t="s">
        <v>1255</v>
      </c>
      <c r="L3601" t="s">
        <v>1255</v>
      </c>
      <c r="M3601" t="s">
        <v>1255</v>
      </c>
      <c r="N3601" t="s">
        <v>1255</v>
      </c>
      <c r="O3601" t="s">
        <v>1255</v>
      </c>
      <c r="P3601" t="s">
        <v>1255</v>
      </c>
    </row>
    <row r="3602" spans="1:16">
      <c r="A3602" t="s">
        <v>1255</v>
      </c>
      <c r="B3602" t="s">
        <v>8874</v>
      </c>
      <c r="C3602" t="s">
        <v>14935</v>
      </c>
      <c r="D3602" t="s">
        <v>14937</v>
      </c>
      <c r="E3602" t="s">
        <v>9740</v>
      </c>
      <c r="F3602" t="s">
        <v>1255</v>
      </c>
      <c r="G3602" t="s">
        <v>1255</v>
      </c>
      <c r="H3602" t="s">
        <v>1255</v>
      </c>
      <c r="I3602" t="s">
        <v>1255</v>
      </c>
      <c r="J3602" t="s">
        <v>1255</v>
      </c>
      <c r="K3602" t="s">
        <v>1255</v>
      </c>
      <c r="L3602" t="s">
        <v>1255</v>
      </c>
      <c r="M3602" t="s">
        <v>1255</v>
      </c>
      <c r="N3602" t="s">
        <v>1255</v>
      </c>
      <c r="O3602" t="s">
        <v>1255</v>
      </c>
      <c r="P3602" t="s">
        <v>1255</v>
      </c>
    </row>
    <row r="3603" spans="1:16">
      <c r="A3603" t="s">
        <v>1255</v>
      </c>
      <c r="B3603" t="s">
        <v>1255</v>
      </c>
      <c r="C3603" t="s">
        <v>14935</v>
      </c>
      <c r="D3603" t="s">
        <v>14938</v>
      </c>
      <c r="E3603" t="s">
        <v>13978</v>
      </c>
      <c r="F3603" t="s">
        <v>1255</v>
      </c>
      <c r="G3603" t="s">
        <v>1255</v>
      </c>
      <c r="H3603" t="s">
        <v>1255</v>
      </c>
      <c r="I3603" t="s">
        <v>1255</v>
      </c>
      <c r="J3603" t="s">
        <v>1255</v>
      </c>
      <c r="K3603" t="s">
        <v>1255</v>
      </c>
      <c r="L3603" t="s">
        <v>1255</v>
      </c>
      <c r="M3603" t="s">
        <v>1255</v>
      </c>
      <c r="N3603" t="s">
        <v>1255</v>
      </c>
      <c r="O3603" t="s">
        <v>1255</v>
      </c>
      <c r="P3603" t="s">
        <v>1255</v>
      </c>
    </row>
    <row r="3604" spans="1:16">
      <c r="A3604" t="s">
        <v>1255</v>
      </c>
      <c r="B3604" t="s">
        <v>1255</v>
      </c>
      <c r="C3604" t="s">
        <v>14935</v>
      </c>
      <c r="D3604" t="s">
        <v>14939</v>
      </c>
      <c r="E3604" t="s">
        <v>9653</v>
      </c>
      <c r="F3604" t="s">
        <v>1255</v>
      </c>
      <c r="G3604" t="s">
        <v>1255</v>
      </c>
      <c r="H3604" t="s">
        <v>1255</v>
      </c>
      <c r="I3604" t="s">
        <v>1255</v>
      </c>
      <c r="J3604" t="s">
        <v>1255</v>
      </c>
      <c r="K3604" t="s">
        <v>1255</v>
      </c>
      <c r="L3604" t="s">
        <v>1255</v>
      </c>
      <c r="M3604" t="s">
        <v>1255</v>
      </c>
      <c r="N3604" t="s">
        <v>1255</v>
      </c>
      <c r="O3604" t="s">
        <v>1255</v>
      </c>
      <c r="P3604" t="s">
        <v>1255</v>
      </c>
    </row>
    <row r="3605" spans="1:16">
      <c r="A3605" t="s">
        <v>1255</v>
      </c>
      <c r="B3605" t="s">
        <v>1255</v>
      </c>
      <c r="C3605" t="s">
        <v>14930</v>
      </c>
      <c r="D3605" t="s">
        <v>14940</v>
      </c>
      <c r="E3605" t="s">
        <v>9705</v>
      </c>
      <c r="F3605" t="s">
        <v>1255</v>
      </c>
      <c r="G3605" t="s">
        <v>1255</v>
      </c>
      <c r="H3605" t="s">
        <v>1255</v>
      </c>
      <c r="I3605" t="s">
        <v>1255</v>
      </c>
      <c r="J3605" t="s">
        <v>1255</v>
      </c>
      <c r="K3605" t="s">
        <v>1255</v>
      </c>
      <c r="L3605" t="s">
        <v>1255</v>
      </c>
      <c r="M3605" t="s">
        <v>1255</v>
      </c>
      <c r="N3605" t="s">
        <v>1255</v>
      </c>
      <c r="O3605" t="s">
        <v>1255</v>
      </c>
      <c r="P3605" t="s">
        <v>1255</v>
      </c>
    </row>
    <row r="3606" spans="1:16">
      <c r="A3606" t="s">
        <v>1255</v>
      </c>
      <c r="B3606" t="s">
        <v>1255</v>
      </c>
      <c r="C3606" t="s">
        <v>14941</v>
      </c>
      <c r="D3606" t="s">
        <v>14942</v>
      </c>
      <c r="E3606" t="s">
        <v>12494</v>
      </c>
      <c r="F3606" t="s">
        <v>9646</v>
      </c>
      <c r="G3606" t="s">
        <v>1255</v>
      </c>
      <c r="H3606" t="s">
        <v>1255</v>
      </c>
      <c r="I3606" t="s">
        <v>1255</v>
      </c>
      <c r="J3606" t="s">
        <v>1255</v>
      </c>
      <c r="K3606" t="s">
        <v>1255</v>
      </c>
      <c r="L3606" t="s">
        <v>1255</v>
      </c>
      <c r="M3606" t="s">
        <v>1255</v>
      </c>
      <c r="N3606" t="s">
        <v>1255</v>
      </c>
      <c r="O3606" t="s">
        <v>1255</v>
      </c>
      <c r="P3606" t="s">
        <v>1255</v>
      </c>
    </row>
    <row r="3607" spans="1:16">
      <c r="A3607" t="s">
        <v>1255</v>
      </c>
      <c r="B3607" t="s">
        <v>1255</v>
      </c>
      <c r="C3607" t="s">
        <v>14941</v>
      </c>
      <c r="D3607" t="s">
        <v>14943</v>
      </c>
      <c r="E3607" t="s">
        <v>11910</v>
      </c>
      <c r="F3607" t="s">
        <v>9646</v>
      </c>
      <c r="G3607" t="s">
        <v>1255</v>
      </c>
      <c r="H3607" t="s">
        <v>1255</v>
      </c>
      <c r="I3607" t="s">
        <v>1255</v>
      </c>
      <c r="J3607" t="s">
        <v>1255</v>
      </c>
      <c r="K3607" t="s">
        <v>1255</v>
      </c>
      <c r="L3607" t="s">
        <v>1255</v>
      </c>
      <c r="M3607" t="s">
        <v>1255</v>
      </c>
      <c r="N3607" t="s">
        <v>1255</v>
      </c>
      <c r="O3607" t="s">
        <v>1255</v>
      </c>
      <c r="P3607" t="s">
        <v>1255</v>
      </c>
    </row>
    <row r="3608" spans="1:16">
      <c r="A3608" t="s">
        <v>1255</v>
      </c>
      <c r="B3608" t="s">
        <v>1255</v>
      </c>
      <c r="C3608" t="s">
        <v>14941</v>
      </c>
      <c r="D3608" t="s">
        <v>14944</v>
      </c>
      <c r="E3608" t="s">
        <v>11910</v>
      </c>
      <c r="F3608" t="s">
        <v>9646</v>
      </c>
      <c r="G3608" t="s">
        <v>1255</v>
      </c>
      <c r="H3608" t="s">
        <v>1255</v>
      </c>
      <c r="I3608" t="s">
        <v>1255</v>
      </c>
      <c r="J3608" t="s">
        <v>1255</v>
      </c>
      <c r="K3608" t="s">
        <v>1255</v>
      </c>
      <c r="L3608" t="s">
        <v>1255</v>
      </c>
      <c r="M3608" t="s">
        <v>1255</v>
      </c>
      <c r="N3608" t="s">
        <v>1255</v>
      </c>
      <c r="O3608" t="s">
        <v>1255</v>
      </c>
      <c r="P3608" t="s">
        <v>1255</v>
      </c>
    </row>
    <row r="3609" spans="1:16">
      <c r="A3609" t="s">
        <v>1255</v>
      </c>
      <c r="B3609" t="s">
        <v>1255</v>
      </c>
      <c r="C3609" t="s">
        <v>14941</v>
      </c>
      <c r="D3609" t="s">
        <v>14945</v>
      </c>
      <c r="E3609" t="s">
        <v>14879</v>
      </c>
      <c r="F3609" t="s">
        <v>9646</v>
      </c>
      <c r="G3609" t="s">
        <v>1255</v>
      </c>
      <c r="H3609" t="s">
        <v>1255</v>
      </c>
      <c r="I3609" t="s">
        <v>1255</v>
      </c>
      <c r="J3609" t="s">
        <v>1255</v>
      </c>
      <c r="K3609" t="s">
        <v>1255</v>
      </c>
      <c r="L3609" t="s">
        <v>1255</v>
      </c>
      <c r="M3609" t="s">
        <v>1255</v>
      </c>
      <c r="N3609" t="s">
        <v>1255</v>
      </c>
      <c r="O3609" t="s">
        <v>1255</v>
      </c>
      <c r="P3609" t="s">
        <v>1255</v>
      </c>
    </row>
    <row r="3610" spans="1:16">
      <c r="A3610" t="s">
        <v>1255</v>
      </c>
      <c r="B3610" t="s">
        <v>1255</v>
      </c>
      <c r="C3610" t="s">
        <v>14941</v>
      </c>
      <c r="D3610" t="s">
        <v>14946</v>
      </c>
      <c r="E3610" t="s">
        <v>14947</v>
      </c>
      <c r="F3610" t="s">
        <v>9646</v>
      </c>
      <c r="G3610" t="s">
        <v>1255</v>
      </c>
      <c r="H3610" t="s">
        <v>1255</v>
      </c>
      <c r="I3610" t="s">
        <v>1255</v>
      </c>
      <c r="J3610" t="s">
        <v>1255</v>
      </c>
      <c r="K3610" t="s">
        <v>1255</v>
      </c>
      <c r="L3610" t="s">
        <v>1255</v>
      </c>
      <c r="M3610" t="s">
        <v>1255</v>
      </c>
      <c r="N3610" t="s">
        <v>1255</v>
      </c>
      <c r="O3610" t="s">
        <v>1255</v>
      </c>
      <c r="P3610" t="s">
        <v>1255</v>
      </c>
    </row>
    <row r="3611" spans="1:16">
      <c r="A3611" t="s">
        <v>1255</v>
      </c>
      <c r="B3611" t="s">
        <v>1255</v>
      </c>
      <c r="C3611" t="s">
        <v>14948</v>
      </c>
      <c r="D3611" t="s">
        <v>14949</v>
      </c>
      <c r="E3611" t="s">
        <v>11910</v>
      </c>
      <c r="F3611" t="s">
        <v>1255</v>
      </c>
      <c r="G3611" t="s">
        <v>1255</v>
      </c>
      <c r="H3611" t="s">
        <v>1255</v>
      </c>
      <c r="I3611" t="s">
        <v>1255</v>
      </c>
      <c r="J3611" t="s">
        <v>1255</v>
      </c>
      <c r="K3611" t="s">
        <v>1255</v>
      </c>
      <c r="L3611" t="s">
        <v>1255</v>
      </c>
      <c r="M3611" t="s">
        <v>1255</v>
      </c>
      <c r="N3611" t="s">
        <v>1255</v>
      </c>
      <c r="O3611" t="s">
        <v>1255</v>
      </c>
      <c r="P3611" t="s">
        <v>1255</v>
      </c>
    </row>
    <row r="3612" spans="1:16">
      <c r="A3612" t="s">
        <v>1255</v>
      </c>
      <c r="B3612" t="s">
        <v>1255</v>
      </c>
      <c r="C3612" t="s">
        <v>14948</v>
      </c>
      <c r="D3612" t="s">
        <v>14950</v>
      </c>
      <c r="E3612" t="s">
        <v>12494</v>
      </c>
      <c r="F3612" t="s">
        <v>9646</v>
      </c>
      <c r="G3612" t="s">
        <v>1255</v>
      </c>
      <c r="H3612" t="s">
        <v>1255</v>
      </c>
      <c r="I3612" t="s">
        <v>1255</v>
      </c>
      <c r="J3612" t="s">
        <v>1255</v>
      </c>
      <c r="K3612" t="s">
        <v>1255</v>
      </c>
      <c r="L3612" t="s">
        <v>1255</v>
      </c>
      <c r="M3612" t="s">
        <v>1255</v>
      </c>
      <c r="N3612" t="s">
        <v>1255</v>
      </c>
      <c r="O3612" t="s">
        <v>1255</v>
      </c>
      <c r="P3612" t="s">
        <v>1255</v>
      </c>
    </row>
    <row r="3613" spans="1:16">
      <c r="A3613" t="s">
        <v>1255</v>
      </c>
      <c r="B3613" t="s">
        <v>1255</v>
      </c>
      <c r="C3613" t="s">
        <v>14951</v>
      </c>
      <c r="D3613" t="s">
        <v>14952</v>
      </c>
      <c r="E3613" t="s">
        <v>9646</v>
      </c>
      <c r="F3613" t="s">
        <v>9998</v>
      </c>
      <c r="G3613" t="s">
        <v>1255</v>
      </c>
      <c r="H3613" t="s">
        <v>1255</v>
      </c>
      <c r="I3613" t="s">
        <v>1255</v>
      </c>
      <c r="J3613" t="s">
        <v>1255</v>
      </c>
      <c r="K3613" t="s">
        <v>1255</v>
      </c>
      <c r="L3613" t="s">
        <v>1255</v>
      </c>
      <c r="M3613" t="s">
        <v>1255</v>
      </c>
      <c r="N3613" t="s">
        <v>1255</v>
      </c>
      <c r="O3613" t="s">
        <v>1255</v>
      </c>
      <c r="P3613" t="s">
        <v>1255</v>
      </c>
    </row>
    <row r="3614" spans="1:16">
      <c r="A3614" t="s">
        <v>1255</v>
      </c>
      <c r="B3614" t="s">
        <v>1255</v>
      </c>
      <c r="C3614" t="s">
        <v>14951</v>
      </c>
      <c r="D3614" t="s">
        <v>14953</v>
      </c>
      <c r="E3614" t="s">
        <v>10003</v>
      </c>
      <c r="F3614" t="s">
        <v>9646</v>
      </c>
      <c r="G3614" t="s">
        <v>1255</v>
      </c>
      <c r="H3614" t="s">
        <v>1255</v>
      </c>
      <c r="I3614" t="s">
        <v>1255</v>
      </c>
      <c r="J3614" t="s">
        <v>1255</v>
      </c>
      <c r="K3614" t="s">
        <v>1255</v>
      </c>
      <c r="L3614" t="s">
        <v>1255</v>
      </c>
      <c r="M3614" t="s">
        <v>1255</v>
      </c>
      <c r="N3614" t="s">
        <v>1255</v>
      </c>
      <c r="O3614" t="s">
        <v>1255</v>
      </c>
      <c r="P3614" t="s">
        <v>1255</v>
      </c>
    </row>
    <row r="3615" spans="1:16">
      <c r="A3615" t="s">
        <v>1255</v>
      </c>
      <c r="B3615" t="s">
        <v>5103</v>
      </c>
      <c r="C3615" t="s">
        <v>14951</v>
      </c>
      <c r="D3615" t="s">
        <v>14954</v>
      </c>
      <c r="E3615" t="s">
        <v>12494</v>
      </c>
      <c r="F3615" t="s">
        <v>9646</v>
      </c>
      <c r="G3615" t="s">
        <v>1255</v>
      </c>
      <c r="H3615" t="s">
        <v>1255</v>
      </c>
      <c r="I3615" t="s">
        <v>1255</v>
      </c>
      <c r="J3615" t="s">
        <v>1255</v>
      </c>
      <c r="K3615" t="s">
        <v>1255</v>
      </c>
      <c r="L3615" t="s">
        <v>1255</v>
      </c>
      <c r="M3615" t="s">
        <v>1255</v>
      </c>
      <c r="N3615" t="s">
        <v>1255</v>
      </c>
      <c r="O3615" t="s">
        <v>1255</v>
      </c>
      <c r="P3615" t="s">
        <v>1255</v>
      </c>
    </row>
    <row r="3616" spans="1:16">
      <c r="A3616" t="s">
        <v>1255</v>
      </c>
      <c r="B3616" t="s">
        <v>8874</v>
      </c>
      <c r="C3616" t="s">
        <v>14951</v>
      </c>
      <c r="D3616" t="s">
        <v>14955</v>
      </c>
      <c r="E3616" t="s">
        <v>14759</v>
      </c>
      <c r="F3616" t="s">
        <v>9646</v>
      </c>
      <c r="G3616" t="s">
        <v>1255</v>
      </c>
      <c r="H3616" t="s">
        <v>1255</v>
      </c>
      <c r="I3616" t="s">
        <v>1255</v>
      </c>
      <c r="J3616" t="s">
        <v>1255</v>
      </c>
      <c r="K3616" t="s">
        <v>1255</v>
      </c>
      <c r="L3616" t="s">
        <v>1255</v>
      </c>
      <c r="M3616" t="s">
        <v>1255</v>
      </c>
      <c r="N3616" t="s">
        <v>1255</v>
      </c>
      <c r="O3616" t="s">
        <v>1255</v>
      </c>
      <c r="P3616" t="s">
        <v>1255</v>
      </c>
    </row>
    <row r="3617" spans="1:16">
      <c r="A3617" t="s">
        <v>1255</v>
      </c>
      <c r="B3617" t="s">
        <v>8766</v>
      </c>
      <c r="C3617" t="s">
        <v>14951</v>
      </c>
      <c r="D3617" t="s">
        <v>14956</v>
      </c>
      <c r="E3617" t="s">
        <v>14957</v>
      </c>
      <c r="F3617" t="s">
        <v>1255</v>
      </c>
      <c r="G3617" t="s">
        <v>1255</v>
      </c>
      <c r="H3617" t="s">
        <v>1255</v>
      </c>
      <c r="I3617" t="s">
        <v>1255</v>
      </c>
      <c r="J3617" t="s">
        <v>1255</v>
      </c>
      <c r="K3617" t="s">
        <v>1255</v>
      </c>
      <c r="L3617" t="s">
        <v>1255</v>
      </c>
      <c r="M3617" t="s">
        <v>1255</v>
      </c>
      <c r="N3617" t="s">
        <v>1255</v>
      </c>
      <c r="O3617" t="s">
        <v>1255</v>
      </c>
      <c r="P3617" t="s">
        <v>1255</v>
      </c>
    </row>
    <row r="3618" spans="1:16">
      <c r="A3618" t="s">
        <v>1255</v>
      </c>
      <c r="B3618" t="s">
        <v>8767</v>
      </c>
      <c r="C3618" t="s">
        <v>14951</v>
      </c>
      <c r="D3618" t="s">
        <v>14958</v>
      </c>
      <c r="E3618" t="s">
        <v>9828</v>
      </c>
      <c r="F3618" t="s">
        <v>1255</v>
      </c>
      <c r="G3618" t="s">
        <v>1255</v>
      </c>
      <c r="H3618" t="s">
        <v>1255</v>
      </c>
      <c r="I3618" t="s">
        <v>1255</v>
      </c>
      <c r="J3618" t="s">
        <v>1255</v>
      </c>
      <c r="K3618" t="s">
        <v>1255</v>
      </c>
      <c r="L3618" t="s">
        <v>1255</v>
      </c>
      <c r="M3618" t="s">
        <v>1255</v>
      </c>
      <c r="N3618" t="s">
        <v>1255</v>
      </c>
      <c r="O3618" t="s">
        <v>1255</v>
      </c>
      <c r="P3618" t="s">
        <v>1255</v>
      </c>
    </row>
    <row r="3619" spans="1:16">
      <c r="A3619" t="s">
        <v>1255</v>
      </c>
      <c r="B3619" t="s">
        <v>8768</v>
      </c>
      <c r="C3619" t="s">
        <v>14951</v>
      </c>
      <c r="D3619" t="s">
        <v>14959</v>
      </c>
      <c r="E3619" t="s">
        <v>9828</v>
      </c>
      <c r="F3619" t="s">
        <v>1255</v>
      </c>
      <c r="G3619" t="s">
        <v>1255</v>
      </c>
      <c r="H3619" t="s">
        <v>1255</v>
      </c>
      <c r="I3619" t="s">
        <v>1255</v>
      </c>
      <c r="J3619" t="s">
        <v>1255</v>
      </c>
      <c r="K3619" t="s">
        <v>1255</v>
      </c>
      <c r="L3619" t="s">
        <v>1255</v>
      </c>
      <c r="M3619" t="s">
        <v>1255</v>
      </c>
      <c r="N3619" t="s">
        <v>1255</v>
      </c>
      <c r="O3619" t="s">
        <v>1255</v>
      </c>
      <c r="P3619" t="s">
        <v>1255</v>
      </c>
    </row>
    <row r="3620" spans="1:16">
      <c r="A3620" t="s">
        <v>1255</v>
      </c>
      <c r="B3620" t="s">
        <v>8769</v>
      </c>
      <c r="C3620" t="s">
        <v>14951</v>
      </c>
      <c r="D3620" t="s">
        <v>14960</v>
      </c>
      <c r="E3620" t="s">
        <v>9828</v>
      </c>
      <c r="F3620" t="s">
        <v>1255</v>
      </c>
      <c r="G3620" t="s">
        <v>1255</v>
      </c>
      <c r="H3620" t="s">
        <v>1255</v>
      </c>
      <c r="I3620" t="s">
        <v>1255</v>
      </c>
      <c r="J3620" t="s">
        <v>1255</v>
      </c>
      <c r="K3620" t="s">
        <v>1255</v>
      </c>
      <c r="L3620" t="s">
        <v>1255</v>
      </c>
      <c r="M3620" t="s">
        <v>1255</v>
      </c>
      <c r="N3620" t="s">
        <v>1255</v>
      </c>
      <c r="O3620" t="s">
        <v>1255</v>
      </c>
      <c r="P3620" t="s">
        <v>1255</v>
      </c>
    </row>
    <row r="3621" spans="1:16">
      <c r="A3621" t="s">
        <v>1255</v>
      </c>
      <c r="B3621" t="s">
        <v>8876</v>
      </c>
      <c r="C3621" t="s">
        <v>14951</v>
      </c>
      <c r="D3621" t="s">
        <v>14961</v>
      </c>
      <c r="E3621" t="s">
        <v>9874</v>
      </c>
      <c r="F3621" t="s">
        <v>1255</v>
      </c>
      <c r="G3621" t="s">
        <v>1255</v>
      </c>
      <c r="H3621" t="s">
        <v>1255</v>
      </c>
      <c r="I3621" t="s">
        <v>1255</v>
      </c>
      <c r="J3621" t="s">
        <v>1255</v>
      </c>
      <c r="K3621" t="s">
        <v>1255</v>
      </c>
      <c r="L3621" t="s">
        <v>1255</v>
      </c>
      <c r="M3621" t="s">
        <v>1255</v>
      </c>
      <c r="N3621" t="s">
        <v>1255</v>
      </c>
      <c r="O3621" t="s">
        <v>1255</v>
      </c>
      <c r="P3621" t="s">
        <v>1255</v>
      </c>
    </row>
    <row r="3622" spans="1:16">
      <c r="A3622" t="s">
        <v>1255</v>
      </c>
      <c r="B3622" t="s">
        <v>8771</v>
      </c>
      <c r="C3622" t="s">
        <v>14951</v>
      </c>
      <c r="D3622" t="s">
        <v>14962</v>
      </c>
      <c r="E3622" t="s">
        <v>9874</v>
      </c>
      <c r="F3622" t="s">
        <v>1255</v>
      </c>
      <c r="G3622" t="s">
        <v>1255</v>
      </c>
      <c r="H3622" t="s">
        <v>1255</v>
      </c>
      <c r="I3622" t="s">
        <v>1255</v>
      </c>
      <c r="J3622" t="s">
        <v>1255</v>
      </c>
      <c r="K3622" t="s">
        <v>1255</v>
      </c>
      <c r="L3622" t="s">
        <v>1255</v>
      </c>
      <c r="M3622" t="s">
        <v>1255</v>
      </c>
      <c r="N3622" t="s">
        <v>1255</v>
      </c>
      <c r="O3622" t="s">
        <v>1255</v>
      </c>
      <c r="P3622" t="s">
        <v>1255</v>
      </c>
    </row>
    <row r="3623" spans="1:16">
      <c r="A3623" t="s">
        <v>1255</v>
      </c>
      <c r="B3623" t="s">
        <v>8770</v>
      </c>
      <c r="C3623" t="s">
        <v>14951</v>
      </c>
      <c r="D3623" t="s">
        <v>14963</v>
      </c>
      <c r="E3623" t="s">
        <v>11410</v>
      </c>
      <c r="F3623" t="s">
        <v>1255</v>
      </c>
      <c r="G3623" t="s">
        <v>1255</v>
      </c>
      <c r="H3623" t="s">
        <v>1255</v>
      </c>
      <c r="I3623" t="s">
        <v>1255</v>
      </c>
      <c r="J3623" t="s">
        <v>1255</v>
      </c>
      <c r="K3623" t="s">
        <v>1255</v>
      </c>
      <c r="L3623" t="s">
        <v>1255</v>
      </c>
      <c r="M3623" t="s">
        <v>1255</v>
      </c>
      <c r="N3623" t="s">
        <v>1255</v>
      </c>
      <c r="O3623" t="s">
        <v>1255</v>
      </c>
      <c r="P3623" t="s">
        <v>1255</v>
      </c>
    </row>
    <row r="3624" spans="1:16">
      <c r="A3624" t="s">
        <v>1255</v>
      </c>
      <c r="B3624" t="s">
        <v>4407</v>
      </c>
      <c r="C3624" t="s">
        <v>14964</v>
      </c>
      <c r="D3624" t="s">
        <v>14965</v>
      </c>
      <c r="E3624" t="s">
        <v>10038</v>
      </c>
      <c r="F3624" t="s">
        <v>1255</v>
      </c>
      <c r="G3624" t="s">
        <v>1255</v>
      </c>
      <c r="H3624" t="s">
        <v>1255</v>
      </c>
      <c r="I3624" t="s">
        <v>1255</v>
      </c>
      <c r="J3624" t="s">
        <v>1255</v>
      </c>
      <c r="K3624" t="s">
        <v>1255</v>
      </c>
      <c r="L3624" t="s">
        <v>1255</v>
      </c>
      <c r="M3624" t="s">
        <v>1255</v>
      </c>
      <c r="N3624" t="s">
        <v>1255</v>
      </c>
      <c r="O3624" t="s">
        <v>1255</v>
      </c>
      <c r="P3624" t="s">
        <v>1255</v>
      </c>
    </row>
    <row r="3625" spans="1:16">
      <c r="A3625" t="s">
        <v>1255</v>
      </c>
      <c r="B3625" t="s">
        <v>5505</v>
      </c>
      <c r="C3625" t="s">
        <v>14964</v>
      </c>
      <c r="D3625" t="s">
        <v>14966</v>
      </c>
      <c r="E3625" t="s">
        <v>9682</v>
      </c>
      <c r="F3625" t="s">
        <v>1255</v>
      </c>
      <c r="G3625" t="s">
        <v>1255</v>
      </c>
      <c r="H3625" t="s">
        <v>1255</v>
      </c>
      <c r="I3625" t="s">
        <v>1255</v>
      </c>
      <c r="J3625" t="s">
        <v>1255</v>
      </c>
      <c r="K3625" t="s">
        <v>1255</v>
      </c>
      <c r="L3625" t="s">
        <v>1255</v>
      </c>
      <c r="M3625" t="s">
        <v>1255</v>
      </c>
      <c r="N3625" t="s">
        <v>1255</v>
      </c>
      <c r="O3625" t="s">
        <v>1255</v>
      </c>
      <c r="P3625" t="s">
        <v>1255</v>
      </c>
    </row>
    <row r="3626" spans="1:16">
      <c r="A3626" t="s">
        <v>1255</v>
      </c>
      <c r="B3626" t="s">
        <v>5687</v>
      </c>
      <c r="C3626" t="s">
        <v>14964</v>
      </c>
      <c r="D3626" t="s">
        <v>14967</v>
      </c>
      <c r="E3626" t="s">
        <v>9682</v>
      </c>
      <c r="F3626" t="s">
        <v>1255</v>
      </c>
      <c r="G3626" t="s">
        <v>1255</v>
      </c>
      <c r="H3626" t="s">
        <v>1255</v>
      </c>
      <c r="I3626" t="s">
        <v>1255</v>
      </c>
      <c r="J3626" t="s">
        <v>1255</v>
      </c>
      <c r="K3626" t="s">
        <v>1255</v>
      </c>
      <c r="L3626" t="s">
        <v>1255</v>
      </c>
      <c r="M3626" t="s">
        <v>1255</v>
      </c>
      <c r="N3626" t="s">
        <v>1255</v>
      </c>
      <c r="O3626" t="s">
        <v>1255</v>
      </c>
      <c r="P3626" t="s">
        <v>1255</v>
      </c>
    </row>
    <row r="3627" spans="1:16">
      <c r="A3627" t="s">
        <v>1255</v>
      </c>
      <c r="B3627" t="s">
        <v>1255</v>
      </c>
      <c r="C3627" t="s">
        <v>14964</v>
      </c>
      <c r="D3627" t="s">
        <v>14968</v>
      </c>
      <c r="E3627" t="s">
        <v>14759</v>
      </c>
      <c r="F3627" t="s">
        <v>9646</v>
      </c>
      <c r="G3627" t="s">
        <v>1255</v>
      </c>
      <c r="H3627" t="s">
        <v>1255</v>
      </c>
      <c r="I3627" t="s">
        <v>1255</v>
      </c>
      <c r="J3627" t="s">
        <v>1255</v>
      </c>
      <c r="K3627" t="s">
        <v>1255</v>
      </c>
      <c r="L3627" t="s">
        <v>1255</v>
      </c>
      <c r="M3627" t="s">
        <v>1255</v>
      </c>
      <c r="N3627" t="s">
        <v>1255</v>
      </c>
      <c r="O3627" t="s">
        <v>1255</v>
      </c>
      <c r="P3627" t="s">
        <v>1255</v>
      </c>
    </row>
    <row r="3628" spans="1:16">
      <c r="A3628" t="s">
        <v>1255</v>
      </c>
      <c r="B3628" t="s">
        <v>1255</v>
      </c>
      <c r="C3628" t="s">
        <v>14964</v>
      </c>
      <c r="D3628" t="s">
        <v>14969</v>
      </c>
      <c r="E3628" t="s">
        <v>9646</v>
      </c>
      <c r="F3628" t="s">
        <v>12338</v>
      </c>
      <c r="G3628" t="s">
        <v>1255</v>
      </c>
      <c r="H3628" t="s">
        <v>1255</v>
      </c>
      <c r="I3628" t="s">
        <v>1255</v>
      </c>
      <c r="J3628" t="s">
        <v>1255</v>
      </c>
      <c r="K3628" t="s">
        <v>1255</v>
      </c>
      <c r="L3628" t="s">
        <v>1255</v>
      </c>
      <c r="M3628" t="s">
        <v>1255</v>
      </c>
      <c r="N3628" t="s">
        <v>1255</v>
      </c>
      <c r="O3628" t="s">
        <v>1255</v>
      </c>
      <c r="P3628" t="s">
        <v>1255</v>
      </c>
    </row>
    <row r="3629" spans="1:16">
      <c r="A3629" t="s">
        <v>1255</v>
      </c>
      <c r="B3629" t="s">
        <v>1255</v>
      </c>
      <c r="C3629" t="s">
        <v>14964</v>
      </c>
      <c r="D3629" t="s">
        <v>14970</v>
      </c>
      <c r="E3629" t="s">
        <v>10003</v>
      </c>
      <c r="F3629" t="s">
        <v>1255</v>
      </c>
      <c r="G3629" t="s">
        <v>1255</v>
      </c>
      <c r="H3629" t="s">
        <v>1255</v>
      </c>
      <c r="I3629" t="s">
        <v>1255</v>
      </c>
      <c r="J3629" t="s">
        <v>1255</v>
      </c>
      <c r="K3629" t="s">
        <v>1255</v>
      </c>
      <c r="L3629" t="s">
        <v>1255</v>
      </c>
      <c r="M3629" t="s">
        <v>1255</v>
      </c>
      <c r="N3629" t="s">
        <v>1255</v>
      </c>
      <c r="O3629" t="s">
        <v>1255</v>
      </c>
      <c r="P3629" t="s">
        <v>1255</v>
      </c>
    </row>
    <row r="3630" spans="1:16">
      <c r="A3630" t="s">
        <v>1255</v>
      </c>
      <c r="B3630" t="s">
        <v>1255</v>
      </c>
      <c r="C3630" t="s">
        <v>14971</v>
      </c>
      <c r="D3630" t="s">
        <v>14972</v>
      </c>
      <c r="E3630" t="s">
        <v>10988</v>
      </c>
      <c r="F3630" t="s">
        <v>9646</v>
      </c>
      <c r="G3630" t="s">
        <v>14973</v>
      </c>
      <c r="H3630" t="s">
        <v>1255</v>
      </c>
      <c r="I3630" t="s">
        <v>1255</v>
      </c>
      <c r="J3630" t="s">
        <v>1255</v>
      </c>
      <c r="K3630" t="s">
        <v>1255</v>
      </c>
      <c r="L3630" t="s">
        <v>1255</v>
      </c>
      <c r="M3630" t="s">
        <v>1255</v>
      </c>
      <c r="N3630" t="s">
        <v>1255</v>
      </c>
      <c r="O3630" t="s">
        <v>1255</v>
      </c>
      <c r="P3630" t="s">
        <v>1255</v>
      </c>
    </row>
    <row r="3631" spans="1:16">
      <c r="A3631" t="s">
        <v>1255</v>
      </c>
      <c r="B3631" t="s">
        <v>1255</v>
      </c>
      <c r="C3631" t="s">
        <v>14971</v>
      </c>
      <c r="D3631" t="s">
        <v>14974</v>
      </c>
      <c r="E3631" t="s">
        <v>11910</v>
      </c>
      <c r="F3631" t="s">
        <v>1255</v>
      </c>
      <c r="G3631" t="s">
        <v>1255</v>
      </c>
      <c r="H3631" t="s">
        <v>1255</v>
      </c>
      <c r="I3631" t="s">
        <v>1255</v>
      </c>
      <c r="J3631" t="s">
        <v>1255</v>
      </c>
      <c r="K3631" t="s">
        <v>1255</v>
      </c>
      <c r="L3631" t="s">
        <v>1255</v>
      </c>
      <c r="M3631" t="s">
        <v>1255</v>
      </c>
      <c r="N3631" t="s">
        <v>1255</v>
      </c>
      <c r="O3631" t="s">
        <v>1255</v>
      </c>
      <c r="P3631" t="s">
        <v>1255</v>
      </c>
    </row>
    <row r="3632" spans="1:16">
      <c r="A3632" t="s">
        <v>1255</v>
      </c>
      <c r="B3632" t="s">
        <v>1255</v>
      </c>
      <c r="C3632" t="s">
        <v>14971</v>
      </c>
      <c r="D3632" t="s">
        <v>14975</v>
      </c>
      <c r="E3632" t="s">
        <v>9705</v>
      </c>
      <c r="F3632" t="s">
        <v>1255</v>
      </c>
      <c r="G3632" t="s">
        <v>1255</v>
      </c>
      <c r="H3632" t="s">
        <v>1255</v>
      </c>
      <c r="I3632" t="s">
        <v>1255</v>
      </c>
      <c r="J3632" t="s">
        <v>1255</v>
      </c>
      <c r="K3632" t="s">
        <v>1255</v>
      </c>
      <c r="L3632" t="s">
        <v>1255</v>
      </c>
      <c r="M3632" t="s">
        <v>1255</v>
      </c>
      <c r="N3632" t="s">
        <v>1255</v>
      </c>
      <c r="O3632" t="s">
        <v>1255</v>
      </c>
      <c r="P3632" t="s">
        <v>1255</v>
      </c>
    </row>
    <row r="3633" spans="1:16">
      <c r="A3633" t="s">
        <v>1255</v>
      </c>
      <c r="B3633" t="s">
        <v>1255</v>
      </c>
      <c r="C3633" t="s">
        <v>14976</v>
      </c>
      <c r="D3633" t="s">
        <v>14977</v>
      </c>
      <c r="E3633" t="s">
        <v>9646</v>
      </c>
      <c r="F3633" t="s">
        <v>14978</v>
      </c>
      <c r="G3633" t="s">
        <v>1255</v>
      </c>
      <c r="H3633" t="s">
        <v>1255</v>
      </c>
      <c r="I3633" t="s">
        <v>1255</v>
      </c>
      <c r="J3633" t="s">
        <v>1255</v>
      </c>
      <c r="K3633" t="s">
        <v>1255</v>
      </c>
      <c r="L3633" t="s">
        <v>1255</v>
      </c>
      <c r="M3633" t="s">
        <v>1255</v>
      </c>
      <c r="N3633" t="s">
        <v>1255</v>
      </c>
      <c r="O3633" t="s">
        <v>1255</v>
      </c>
      <c r="P3633" t="s">
        <v>1255</v>
      </c>
    </row>
    <row r="3634" spans="1:16">
      <c r="A3634" t="s">
        <v>1255</v>
      </c>
      <c r="B3634" t="s">
        <v>1255</v>
      </c>
      <c r="C3634" t="s">
        <v>14976</v>
      </c>
      <c r="D3634" t="s">
        <v>14979</v>
      </c>
      <c r="E3634" t="s">
        <v>9646</v>
      </c>
      <c r="F3634" t="s">
        <v>9826</v>
      </c>
      <c r="G3634" t="s">
        <v>1255</v>
      </c>
      <c r="H3634" t="s">
        <v>1255</v>
      </c>
      <c r="I3634" t="s">
        <v>1255</v>
      </c>
      <c r="J3634" t="s">
        <v>1255</v>
      </c>
      <c r="K3634" t="s">
        <v>1255</v>
      </c>
      <c r="L3634" t="s">
        <v>1255</v>
      </c>
      <c r="M3634" t="s">
        <v>1255</v>
      </c>
      <c r="N3634" t="s">
        <v>1255</v>
      </c>
      <c r="O3634" t="s">
        <v>1255</v>
      </c>
      <c r="P3634" t="s">
        <v>1255</v>
      </c>
    </row>
    <row r="3635" spans="1:16">
      <c r="A3635" t="s">
        <v>1255</v>
      </c>
      <c r="B3635" t="s">
        <v>1255</v>
      </c>
      <c r="C3635" t="s">
        <v>14976</v>
      </c>
      <c r="D3635" t="s">
        <v>14980</v>
      </c>
      <c r="E3635" t="s">
        <v>9646</v>
      </c>
      <c r="F3635" t="s">
        <v>9826</v>
      </c>
      <c r="G3635" t="s">
        <v>1255</v>
      </c>
      <c r="H3635" t="s">
        <v>1255</v>
      </c>
      <c r="I3635" t="s">
        <v>1255</v>
      </c>
      <c r="J3635" t="s">
        <v>1255</v>
      </c>
      <c r="K3635" t="s">
        <v>1255</v>
      </c>
      <c r="L3635" t="s">
        <v>1255</v>
      </c>
      <c r="M3635" t="s">
        <v>1255</v>
      </c>
      <c r="N3635" t="s">
        <v>1255</v>
      </c>
      <c r="O3635" t="s">
        <v>1255</v>
      </c>
      <c r="P3635" t="s">
        <v>1255</v>
      </c>
    </row>
    <row r="3636" spans="1:16">
      <c r="A3636" t="s">
        <v>1255</v>
      </c>
      <c r="B3636" t="s">
        <v>1255</v>
      </c>
      <c r="C3636" t="s">
        <v>14976</v>
      </c>
      <c r="D3636" t="s">
        <v>14981</v>
      </c>
      <c r="E3636" t="s">
        <v>9705</v>
      </c>
      <c r="F3636" t="s">
        <v>1255</v>
      </c>
      <c r="G3636" t="s">
        <v>1255</v>
      </c>
      <c r="H3636" t="s">
        <v>1255</v>
      </c>
      <c r="I3636" t="s">
        <v>1255</v>
      </c>
      <c r="J3636" t="s">
        <v>1255</v>
      </c>
      <c r="K3636" t="s">
        <v>1255</v>
      </c>
      <c r="L3636" t="s">
        <v>1255</v>
      </c>
      <c r="M3636" t="s">
        <v>1255</v>
      </c>
      <c r="N3636" t="s">
        <v>1255</v>
      </c>
      <c r="O3636" t="s">
        <v>1255</v>
      </c>
      <c r="P3636" t="s">
        <v>1255</v>
      </c>
    </row>
    <row r="3637" spans="1:16">
      <c r="A3637" t="s">
        <v>1255</v>
      </c>
      <c r="B3637" t="s">
        <v>1255</v>
      </c>
      <c r="C3637" t="s">
        <v>14976</v>
      </c>
      <c r="D3637" t="s">
        <v>14982</v>
      </c>
      <c r="E3637" t="s">
        <v>9737</v>
      </c>
      <c r="F3637" t="s">
        <v>1255</v>
      </c>
      <c r="G3637" t="s">
        <v>1255</v>
      </c>
      <c r="H3637" t="s">
        <v>1255</v>
      </c>
      <c r="I3637" t="s">
        <v>1255</v>
      </c>
      <c r="J3637" t="s">
        <v>1255</v>
      </c>
      <c r="K3637" t="s">
        <v>1255</v>
      </c>
      <c r="L3637" t="s">
        <v>1255</v>
      </c>
      <c r="M3637" t="s">
        <v>1255</v>
      </c>
      <c r="N3637" t="s">
        <v>1255</v>
      </c>
      <c r="O3637" t="s">
        <v>1255</v>
      </c>
      <c r="P3637" t="s">
        <v>1255</v>
      </c>
    </row>
    <row r="3638" spans="1:16">
      <c r="A3638" t="s">
        <v>1255</v>
      </c>
      <c r="B3638" t="s">
        <v>1255</v>
      </c>
      <c r="C3638" t="s">
        <v>14976</v>
      </c>
      <c r="D3638" t="s">
        <v>14983</v>
      </c>
      <c r="E3638" t="s">
        <v>9737</v>
      </c>
      <c r="F3638" t="s">
        <v>9646</v>
      </c>
      <c r="G3638" t="s">
        <v>1255</v>
      </c>
      <c r="H3638" t="s">
        <v>1255</v>
      </c>
      <c r="I3638" t="s">
        <v>1255</v>
      </c>
      <c r="J3638" t="s">
        <v>1255</v>
      </c>
      <c r="K3638" t="s">
        <v>1255</v>
      </c>
      <c r="L3638" t="s">
        <v>1255</v>
      </c>
      <c r="M3638" t="s">
        <v>1255</v>
      </c>
      <c r="N3638" t="s">
        <v>1255</v>
      </c>
      <c r="O3638" t="s">
        <v>1255</v>
      </c>
      <c r="P3638" t="s">
        <v>1255</v>
      </c>
    </row>
    <row r="3639" spans="1:16">
      <c r="A3639" t="s">
        <v>1255</v>
      </c>
      <c r="B3639" t="s">
        <v>1255</v>
      </c>
      <c r="C3639" t="s">
        <v>14976</v>
      </c>
      <c r="D3639" t="s">
        <v>14984</v>
      </c>
      <c r="E3639" t="s">
        <v>9646</v>
      </c>
      <c r="F3639" t="s">
        <v>9745</v>
      </c>
      <c r="G3639" t="s">
        <v>1255</v>
      </c>
      <c r="H3639" t="s">
        <v>1255</v>
      </c>
      <c r="I3639" t="s">
        <v>1255</v>
      </c>
      <c r="J3639" t="s">
        <v>1255</v>
      </c>
      <c r="K3639" t="s">
        <v>1255</v>
      </c>
      <c r="L3639" t="s">
        <v>1255</v>
      </c>
      <c r="M3639" t="s">
        <v>1255</v>
      </c>
      <c r="N3639" t="s">
        <v>1255</v>
      </c>
      <c r="O3639" t="s">
        <v>1255</v>
      </c>
      <c r="P3639" t="s">
        <v>1255</v>
      </c>
    </row>
    <row r="3640" spans="1:16">
      <c r="A3640" t="s">
        <v>1255</v>
      </c>
      <c r="B3640" t="s">
        <v>1255</v>
      </c>
      <c r="C3640" t="s">
        <v>14976</v>
      </c>
      <c r="D3640" t="s">
        <v>14985</v>
      </c>
      <c r="E3640" t="s">
        <v>9646</v>
      </c>
      <c r="F3640" t="s">
        <v>10076</v>
      </c>
      <c r="G3640" t="s">
        <v>1255</v>
      </c>
      <c r="H3640" t="s">
        <v>1255</v>
      </c>
      <c r="I3640" t="s">
        <v>1255</v>
      </c>
      <c r="J3640" t="s">
        <v>1255</v>
      </c>
      <c r="K3640" t="s">
        <v>1255</v>
      </c>
      <c r="L3640" t="s">
        <v>1255</v>
      </c>
      <c r="M3640" t="s">
        <v>1255</v>
      </c>
      <c r="N3640" t="s">
        <v>1255</v>
      </c>
      <c r="O3640" t="s">
        <v>1255</v>
      </c>
      <c r="P3640" t="s">
        <v>1255</v>
      </c>
    </row>
    <row r="3641" spans="1:16">
      <c r="A3641" t="s">
        <v>1255</v>
      </c>
      <c r="B3641" t="s">
        <v>1255</v>
      </c>
      <c r="C3641" t="s">
        <v>14976</v>
      </c>
      <c r="D3641" t="s">
        <v>14986</v>
      </c>
      <c r="E3641" t="s">
        <v>10029</v>
      </c>
      <c r="F3641" t="s">
        <v>1255</v>
      </c>
      <c r="G3641" t="s">
        <v>1255</v>
      </c>
      <c r="H3641" t="s">
        <v>1255</v>
      </c>
      <c r="I3641" t="s">
        <v>1255</v>
      </c>
      <c r="J3641" t="s">
        <v>1255</v>
      </c>
      <c r="K3641" t="s">
        <v>1255</v>
      </c>
      <c r="L3641" t="s">
        <v>1255</v>
      </c>
      <c r="M3641" t="s">
        <v>1255</v>
      </c>
      <c r="N3641" t="s">
        <v>1255</v>
      </c>
      <c r="O3641" t="s">
        <v>1255</v>
      </c>
      <c r="P3641" t="s">
        <v>1255</v>
      </c>
    </row>
    <row r="3642" spans="1:16">
      <c r="A3642" t="s">
        <v>1255</v>
      </c>
      <c r="B3642" t="s">
        <v>1255</v>
      </c>
      <c r="C3642" t="s">
        <v>14987</v>
      </c>
      <c r="D3642" t="s">
        <v>14988</v>
      </c>
      <c r="E3642" t="s">
        <v>9813</v>
      </c>
      <c r="F3642" t="s">
        <v>1255</v>
      </c>
      <c r="G3642" t="s">
        <v>1255</v>
      </c>
      <c r="H3642" t="s">
        <v>1255</v>
      </c>
      <c r="I3642" t="s">
        <v>1255</v>
      </c>
      <c r="J3642" t="s">
        <v>1255</v>
      </c>
      <c r="K3642" t="s">
        <v>1255</v>
      </c>
      <c r="L3642" t="s">
        <v>1255</v>
      </c>
      <c r="M3642" t="s">
        <v>1255</v>
      </c>
      <c r="N3642" t="s">
        <v>1255</v>
      </c>
      <c r="O3642" t="s">
        <v>1255</v>
      </c>
      <c r="P3642" t="s">
        <v>1255</v>
      </c>
    </row>
    <row r="3643" spans="1:16">
      <c r="A3643" t="s">
        <v>1255</v>
      </c>
      <c r="B3643" t="s">
        <v>1255</v>
      </c>
      <c r="C3643" t="s">
        <v>14987</v>
      </c>
      <c r="D3643" t="s">
        <v>14989</v>
      </c>
      <c r="E3643" t="s">
        <v>12494</v>
      </c>
      <c r="F3643" t="s">
        <v>9646</v>
      </c>
      <c r="G3643" t="s">
        <v>1255</v>
      </c>
      <c r="H3643" t="s">
        <v>1255</v>
      </c>
      <c r="I3643" t="s">
        <v>1255</v>
      </c>
      <c r="J3643" t="s">
        <v>1255</v>
      </c>
      <c r="K3643" t="s">
        <v>1255</v>
      </c>
      <c r="L3643" t="s">
        <v>1255</v>
      </c>
      <c r="M3643" t="s">
        <v>1255</v>
      </c>
      <c r="N3643" t="s">
        <v>1255</v>
      </c>
      <c r="O3643" t="s">
        <v>1255</v>
      </c>
      <c r="P3643" t="s">
        <v>1255</v>
      </c>
    </row>
    <row r="3644" spans="1:16">
      <c r="A3644" t="s">
        <v>1255</v>
      </c>
      <c r="B3644" t="s">
        <v>1255</v>
      </c>
      <c r="C3644" t="s">
        <v>14987</v>
      </c>
      <c r="D3644" t="s">
        <v>14990</v>
      </c>
      <c r="E3644" t="s">
        <v>9646</v>
      </c>
      <c r="F3644" t="s">
        <v>14783</v>
      </c>
      <c r="G3644" t="s">
        <v>1255</v>
      </c>
      <c r="H3644" t="s">
        <v>1255</v>
      </c>
      <c r="I3644" t="s">
        <v>1255</v>
      </c>
      <c r="J3644" t="s">
        <v>1255</v>
      </c>
      <c r="K3644" t="s">
        <v>1255</v>
      </c>
      <c r="L3644" t="s">
        <v>1255</v>
      </c>
      <c r="M3644" t="s">
        <v>1255</v>
      </c>
      <c r="N3644" t="s">
        <v>1255</v>
      </c>
      <c r="O3644" t="s">
        <v>1255</v>
      </c>
      <c r="P3644" t="s">
        <v>1255</v>
      </c>
    </row>
    <row r="3645" spans="1:16">
      <c r="A3645" t="s">
        <v>1255</v>
      </c>
      <c r="B3645" t="s">
        <v>1255</v>
      </c>
      <c r="C3645" t="s">
        <v>14987</v>
      </c>
      <c r="D3645" t="s">
        <v>14991</v>
      </c>
      <c r="E3645" t="s">
        <v>9797</v>
      </c>
      <c r="F3645" t="s">
        <v>9646</v>
      </c>
      <c r="G3645" t="s">
        <v>1255</v>
      </c>
      <c r="H3645" t="s">
        <v>1255</v>
      </c>
      <c r="I3645" t="s">
        <v>1255</v>
      </c>
      <c r="J3645" t="s">
        <v>1255</v>
      </c>
      <c r="K3645" t="s">
        <v>1255</v>
      </c>
      <c r="L3645" t="s">
        <v>1255</v>
      </c>
      <c r="M3645" t="s">
        <v>1255</v>
      </c>
      <c r="N3645" t="s">
        <v>1255</v>
      </c>
      <c r="O3645" t="s">
        <v>1255</v>
      </c>
      <c r="P3645" t="s">
        <v>1255</v>
      </c>
    </row>
    <row r="3646" spans="1:16">
      <c r="A3646" t="s">
        <v>1255</v>
      </c>
      <c r="B3646" t="s">
        <v>1255</v>
      </c>
      <c r="C3646" t="s">
        <v>14987</v>
      </c>
      <c r="D3646" t="s">
        <v>14992</v>
      </c>
      <c r="E3646" t="s">
        <v>9797</v>
      </c>
      <c r="F3646" t="s">
        <v>1255</v>
      </c>
      <c r="G3646" t="s">
        <v>1255</v>
      </c>
      <c r="H3646" t="s">
        <v>1255</v>
      </c>
      <c r="I3646" t="s">
        <v>1255</v>
      </c>
      <c r="J3646" t="s">
        <v>1255</v>
      </c>
      <c r="K3646" t="s">
        <v>1255</v>
      </c>
      <c r="L3646" t="s">
        <v>1255</v>
      </c>
      <c r="M3646" t="s">
        <v>1255</v>
      </c>
      <c r="N3646" t="s">
        <v>1255</v>
      </c>
      <c r="O3646" t="s">
        <v>1255</v>
      </c>
      <c r="P3646" t="s">
        <v>1255</v>
      </c>
    </row>
    <row r="3647" spans="1:16">
      <c r="A3647" t="s">
        <v>1255</v>
      </c>
      <c r="B3647" t="s">
        <v>1255</v>
      </c>
      <c r="C3647" t="s">
        <v>14987</v>
      </c>
      <c r="D3647" t="s">
        <v>14993</v>
      </c>
      <c r="E3647" t="s">
        <v>9782</v>
      </c>
      <c r="F3647" t="s">
        <v>1255</v>
      </c>
      <c r="G3647" t="s">
        <v>1255</v>
      </c>
      <c r="H3647" t="s">
        <v>1255</v>
      </c>
      <c r="I3647" t="s">
        <v>1255</v>
      </c>
      <c r="J3647" t="s">
        <v>1255</v>
      </c>
      <c r="K3647" t="s">
        <v>1255</v>
      </c>
      <c r="L3647" t="s">
        <v>1255</v>
      </c>
      <c r="M3647" t="s">
        <v>1255</v>
      </c>
      <c r="N3647" t="s">
        <v>1255</v>
      </c>
      <c r="O3647" t="s">
        <v>1255</v>
      </c>
      <c r="P3647" t="s">
        <v>1255</v>
      </c>
    </row>
    <row r="3648" spans="1:16">
      <c r="A3648" t="s">
        <v>1255</v>
      </c>
      <c r="B3648" t="s">
        <v>1255</v>
      </c>
      <c r="C3648" t="s">
        <v>14994</v>
      </c>
      <c r="D3648" t="s">
        <v>14995</v>
      </c>
      <c r="E3648" t="s">
        <v>9646</v>
      </c>
      <c r="F3648" t="s">
        <v>14996</v>
      </c>
      <c r="G3648" t="s">
        <v>1255</v>
      </c>
      <c r="H3648" t="s">
        <v>1255</v>
      </c>
      <c r="I3648" t="s">
        <v>1255</v>
      </c>
      <c r="J3648" t="s">
        <v>1255</v>
      </c>
      <c r="K3648" t="s">
        <v>1255</v>
      </c>
      <c r="L3648" t="s">
        <v>1255</v>
      </c>
      <c r="M3648" t="s">
        <v>1255</v>
      </c>
      <c r="N3648" t="s">
        <v>1255</v>
      </c>
      <c r="O3648" t="s">
        <v>1255</v>
      </c>
      <c r="P3648" t="s">
        <v>1255</v>
      </c>
    </row>
    <row r="3649" spans="1:16">
      <c r="A3649" t="s">
        <v>1255</v>
      </c>
      <c r="B3649" t="s">
        <v>1255</v>
      </c>
      <c r="C3649" t="s">
        <v>14994</v>
      </c>
      <c r="D3649" t="s">
        <v>14995</v>
      </c>
      <c r="E3649" t="s">
        <v>9646</v>
      </c>
      <c r="F3649" t="s">
        <v>14997</v>
      </c>
      <c r="G3649" t="s">
        <v>1255</v>
      </c>
      <c r="H3649" t="s">
        <v>1255</v>
      </c>
      <c r="I3649" t="s">
        <v>1255</v>
      </c>
      <c r="J3649" t="s">
        <v>1255</v>
      </c>
      <c r="K3649" t="s">
        <v>1255</v>
      </c>
      <c r="L3649" t="s">
        <v>1255</v>
      </c>
      <c r="M3649" t="s">
        <v>1255</v>
      </c>
      <c r="N3649" t="s">
        <v>1255</v>
      </c>
      <c r="O3649" t="s">
        <v>1255</v>
      </c>
      <c r="P3649" t="s">
        <v>1255</v>
      </c>
    </row>
    <row r="3650" spans="1:16">
      <c r="A3650" t="s">
        <v>1255</v>
      </c>
      <c r="B3650" t="s">
        <v>1255</v>
      </c>
      <c r="C3650" t="s">
        <v>14994</v>
      </c>
      <c r="D3650" t="s">
        <v>14998</v>
      </c>
      <c r="E3650" t="s">
        <v>9646</v>
      </c>
      <c r="F3650" t="s">
        <v>14999</v>
      </c>
      <c r="G3650" t="s">
        <v>1255</v>
      </c>
      <c r="H3650" t="s">
        <v>1255</v>
      </c>
      <c r="I3650" t="s">
        <v>1255</v>
      </c>
      <c r="J3650" t="s">
        <v>1255</v>
      </c>
      <c r="K3650" t="s">
        <v>1255</v>
      </c>
      <c r="L3650" t="s">
        <v>1255</v>
      </c>
      <c r="M3650" t="s">
        <v>1255</v>
      </c>
      <c r="N3650" t="s">
        <v>1255</v>
      </c>
      <c r="O3650" t="s">
        <v>1255</v>
      </c>
      <c r="P3650" t="s">
        <v>1255</v>
      </c>
    </row>
    <row r="3651" spans="1:16">
      <c r="A3651" t="s">
        <v>1255</v>
      </c>
      <c r="B3651" t="s">
        <v>1255</v>
      </c>
      <c r="C3651" t="s">
        <v>14994</v>
      </c>
      <c r="D3651" t="s">
        <v>15000</v>
      </c>
      <c r="E3651" t="s">
        <v>15001</v>
      </c>
      <c r="F3651" t="s">
        <v>9646</v>
      </c>
      <c r="G3651" t="s">
        <v>1255</v>
      </c>
      <c r="H3651" t="s">
        <v>1255</v>
      </c>
      <c r="I3651" t="s">
        <v>1255</v>
      </c>
      <c r="J3651" t="s">
        <v>1255</v>
      </c>
      <c r="K3651" t="s">
        <v>1255</v>
      </c>
      <c r="L3651" t="s">
        <v>1255</v>
      </c>
      <c r="M3651" t="s">
        <v>1255</v>
      </c>
      <c r="N3651" t="s">
        <v>1255</v>
      </c>
      <c r="O3651" t="s">
        <v>1255</v>
      </c>
      <c r="P3651" t="s">
        <v>1255</v>
      </c>
    </row>
    <row r="3652" spans="1:16">
      <c r="A3652" t="s">
        <v>1255</v>
      </c>
      <c r="B3652" t="s">
        <v>1255</v>
      </c>
      <c r="C3652" t="s">
        <v>14994</v>
      </c>
      <c r="D3652" t="s">
        <v>15002</v>
      </c>
      <c r="E3652" t="s">
        <v>10003</v>
      </c>
      <c r="F3652" t="s">
        <v>1255</v>
      </c>
      <c r="G3652" t="s">
        <v>1255</v>
      </c>
      <c r="H3652" t="s">
        <v>1255</v>
      </c>
      <c r="I3652" t="s">
        <v>1255</v>
      </c>
      <c r="J3652" t="s">
        <v>1255</v>
      </c>
      <c r="K3652" t="s">
        <v>1255</v>
      </c>
      <c r="L3652" t="s">
        <v>1255</v>
      </c>
      <c r="M3652" t="s">
        <v>1255</v>
      </c>
      <c r="N3652" t="s">
        <v>1255</v>
      </c>
      <c r="O3652" t="s">
        <v>1255</v>
      </c>
      <c r="P3652" t="s">
        <v>1255</v>
      </c>
    </row>
    <row r="3653" spans="1:16">
      <c r="A3653" t="s">
        <v>1255</v>
      </c>
      <c r="B3653" t="s">
        <v>1255</v>
      </c>
      <c r="C3653" t="s">
        <v>14994</v>
      </c>
      <c r="D3653" t="s">
        <v>15000</v>
      </c>
      <c r="E3653" t="s">
        <v>15003</v>
      </c>
      <c r="F3653" t="s">
        <v>1255</v>
      </c>
      <c r="G3653" t="s">
        <v>1255</v>
      </c>
      <c r="H3653" t="s">
        <v>1255</v>
      </c>
      <c r="I3653" t="s">
        <v>1255</v>
      </c>
      <c r="J3653" t="s">
        <v>1255</v>
      </c>
      <c r="K3653" t="s">
        <v>1255</v>
      </c>
      <c r="L3653" t="s">
        <v>1255</v>
      </c>
      <c r="M3653" t="s">
        <v>1255</v>
      </c>
      <c r="N3653" t="s">
        <v>1255</v>
      </c>
      <c r="O3653" t="s">
        <v>1255</v>
      </c>
      <c r="P3653" t="s">
        <v>1255</v>
      </c>
    </row>
    <row r="3654" spans="1:16">
      <c r="A3654" t="s">
        <v>1255</v>
      </c>
      <c r="B3654" t="s">
        <v>1255</v>
      </c>
      <c r="C3654" t="s">
        <v>1255</v>
      </c>
      <c r="D3654" t="s">
        <v>1255</v>
      </c>
      <c r="E3654" t="s">
        <v>1255</v>
      </c>
      <c r="F3654" t="s">
        <v>1255</v>
      </c>
      <c r="G3654" t="s">
        <v>1255</v>
      </c>
      <c r="H3654" t="s">
        <v>1255</v>
      </c>
      <c r="I3654" t="s">
        <v>1255</v>
      </c>
      <c r="J3654" t="s">
        <v>1255</v>
      </c>
      <c r="K3654" t="s">
        <v>1255</v>
      </c>
      <c r="L3654" t="s">
        <v>1255</v>
      </c>
      <c r="M3654" t="s">
        <v>1255</v>
      </c>
      <c r="N3654" t="s">
        <v>1255</v>
      </c>
      <c r="O3654" t="s">
        <v>1255</v>
      </c>
      <c r="P3654" t="s">
        <v>1255</v>
      </c>
    </row>
    <row r="3655" spans="1:16">
      <c r="A3655" t="s">
        <v>1255</v>
      </c>
      <c r="B3655" t="s">
        <v>1255</v>
      </c>
      <c r="C3655" t="s">
        <v>1255</v>
      </c>
      <c r="D3655" t="s">
        <v>1255</v>
      </c>
      <c r="E3655" t="s">
        <v>1255</v>
      </c>
      <c r="F3655" t="s">
        <v>1255</v>
      </c>
      <c r="G3655" t="s">
        <v>1255</v>
      </c>
      <c r="H3655" t="s">
        <v>1255</v>
      </c>
      <c r="I3655" t="s">
        <v>1255</v>
      </c>
      <c r="J3655" t="s">
        <v>1255</v>
      </c>
      <c r="K3655" t="s">
        <v>1255</v>
      </c>
      <c r="L3655" t="s">
        <v>1255</v>
      </c>
      <c r="M3655" t="s">
        <v>1255</v>
      </c>
      <c r="N3655" t="s">
        <v>1255</v>
      </c>
      <c r="O3655" t="s">
        <v>1255</v>
      </c>
      <c r="P3655" t="s">
        <v>1255</v>
      </c>
    </row>
    <row r="3656" spans="1:16">
      <c r="A3656" t="s">
        <v>1255</v>
      </c>
      <c r="B3656" t="s">
        <v>1255</v>
      </c>
      <c r="C3656" t="s">
        <v>1255</v>
      </c>
      <c r="D3656" t="s">
        <v>1255</v>
      </c>
      <c r="E3656" t="s">
        <v>1255</v>
      </c>
      <c r="F3656" t="s">
        <v>1255</v>
      </c>
      <c r="G3656" t="s">
        <v>1255</v>
      </c>
      <c r="H3656" t="s">
        <v>1255</v>
      </c>
      <c r="I3656" t="s">
        <v>1255</v>
      </c>
      <c r="J3656" t="s">
        <v>1255</v>
      </c>
      <c r="K3656" t="s">
        <v>1255</v>
      </c>
      <c r="L3656" t="s">
        <v>1255</v>
      </c>
      <c r="M3656" t="s">
        <v>1255</v>
      </c>
      <c r="N3656" t="s">
        <v>1255</v>
      </c>
      <c r="O3656" t="s">
        <v>1255</v>
      </c>
      <c r="P3656" t="s">
        <v>1255</v>
      </c>
    </row>
    <row r="3657" spans="1:16">
      <c r="A3657" t="s">
        <v>1255</v>
      </c>
      <c r="B3657" t="s">
        <v>1255</v>
      </c>
      <c r="C3657" t="s">
        <v>1255</v>
      </c>
      <c r="D3657" t="s">
        <v>1255</v>
      </c>
      <c r="E3657" t="s">
        <v>1255</v>
      </c>
      <c r="F3657" t="s">
        <v>1255</v>
      </c>
      <c r="G3657" t="s">
        <v>1255</v>
      </c>
      <c r="H3657" t="s">
        <v>1255</v>
      </c>
      <c r="I3657" t="s">
        <v>1255</v>
      </c>
      <c r="J3657" t="s">
        <v>1255</v>
      </c>
      <c r="K3657" t="s">
        <v>1255</v>
      </c>
      <c r="L3657" t="s">
        <v>1255</v>
      </c>
      <c r="M3657" t="s">
        <v>1255</v>
      </c>
      <c r="N3657" t="s">
        <v>1255</v>
      </c>
      <c r="O3657" t="s">
        <v>1255</v>
      </c>
      <c r="P3657" t="s">
        <v>1255</v>
      </c>
    </row>
    <row r="3658" spans="1:16">
      <c r="A3658" t="s">
        <v>1255</v>
      </c>
      <c r="B3658" t="s">
        <v>1255</v>
      </c>
      <c r="C3658" t="s">
        <v>1255</v>
      </c>
      <c r="D3658" t="s">
        <v>1255</v>
      </c>
      <c r="E3658" t="s">
        <v>1255</v>
      </c>
      <c r="F3658" t="s">
        <v>1255</v>
      </c>
      <c r="G3658" t="s">
        <v>1255</v>
      </c>
      <c r="H3658" t="s">
        <v>1255</v>
      </c>
      <c r="I3658" t="s">
        <v>1255</v>
      </c>
      <c r="J3658" t="s">
        <v>1255</v>
      </c>
      <c r="K3658" t="s">
        <v>1255</v>
      </c>
      <c r="L3658" t="s">
        <v>1255</v>
      </c>
      <c r="M3658" t="s">
        <v>1255</v>
      </c>
      <c r="N3658" t="s">
        <v>1255</v>
      </c>
      <c r="O3658" t="s">
        <v>1255</v>
      </c>
      <c r="P3658" t="s">
        <v>1255</v>
      </c>
    </row>
    <row r="3659" spans="1:16">
      <c r="A3659" t="s">
        <v>1255</v>
      </c>
      <c r="B3659" t="s">
        <v>1255</v>
      </c>
      <c r="C3659" t="s">
        <v>15004</v>
      </c>
      <c r="D3659" t="s">
        <v>15005</v>
      </c>
      <c r="E3659" t="s">
        <v>9998</v>
      </c>
      <c r="F3659" t="s">
        <v>1255</v>
      </c>
      <c r="G3659" t="s">
        <v>1255</v>
      </c>
      <c r="H3659" t="s">
        <v>1255</v>
      </c>
      <c r="I3659" t="s">
        <v>1255</v>
      </c>
      <c r="J3659" t="s">
        <v>1255</v>
      </c>
      <c r="K3659" t="s">
        <v>1255</v>
      </c>
      <c r="L3659" t="s">
        <v>1255</v>
      </c>
      <c r="M3659" t="s">
        <v>1255</v>
      </c>
      <c r="N3659" t="s">
        <v>1255</v>
      </c>
      <c r="O3659" t="s">
        <v>1255</v>
      </c>
      <c r="P3659" t="s">
        <v>1255</v>
      </c>
    </row>
    <row r="3660" spans="1:16">
      <c r="A3660" t="s">
        <v>1255</v>
      </c>
      <c r="B3660" t="s">
        <v>1255</v>
      </c>
      <c r="C3660" t="s">
        <v>15004</v>
      </c>
      <c r="D3660" t="s">
        <v>15006</v>
      </c>
      <c r="E3660" t="s">
        <v>10003</v>
      </c>
      <c r="F3660" t="s">
        <v>1255</v>
      </c>
      <c r="G3660" t="s">
        <v>1255</v>
      </c>
      <c r="H3660" t="s">
        <v>1255</v>
      </c>
      <c r="I3660" t="s">
        <v>1255</v>
      </c>
      <c r="J3660" t="s">
        <v>1255</v>
      </c>
      <c r="K3660" t="s">
        <v>1255</v>
      </c>
      <c r="L3660" t="s">
        <v>1255</v>
      </c>
      <c r="M3660" t="s">
        <v>1255</v>
      </c>
      <c r="N3660" t="s">
        <v>1255</v>
      </c>
      <c r="O3660" t="s">
        <v>1255</v>
      </c>
      <c r="P3660" t="s">
        <v>1255</v>
      </c>
    </row>
    <row r="3661" spans="1:16">
      <c r="A3661" t="s">
        <v>1255</v>
      </c>
      <c r="B3661" t="s">
        <v>1255</v>
      </c>
      <c r="C3661" t="s">
        <v>14994</v>
      </c>
      <c r="D3661" t="s">
        <v>14995</v>
      </c>
      <c r="E3661" t="s">
        <v>9646</v>
      </c>
      <c r="F3661" t="s">
        <v>14996</v>
      </c>
      <c r="G3661" t="s">
        <v>1255</v>
      </c>
      <c r="H3661" t="s">
        <v>1255</v>
      </c>
      <c r="I3661" t="s">
        <v>1255</v>
      </c>
      <c r="J3661" t="s">
        <v>1255</v>
      </c>
      <c r="K3661" t="s">
        <v>1255</v>
      </c>
      <c r="L3661" t="s">
        <v>1255</v>
      </c>
      <c r="M3661" t="s">
        <v>1255</v>
      </c>
      <c r="N3661" t="s">
        <v>1255</v>
      </c>
      <c r="O3661" t="s">
        <v>1255</v>
      </c>
      <c r="P3661" t="s">
        <v>1255</v>
      </c>
    </row>
    <row r="3662" spans="1:16">
      <c r="A3662" t="s">
        <v>1255</v>
      </c>
      <c r="B3662" t="s">
        <v>1255</v>
      </c>
      <c r="C3662" t="s">
        <v>14994</v>
      </c>
      <c r="D3662" t="s">
        <v>14995</v>
      </c>
      <c r="E3662" t="s">
        <v>9646</v>
      </c>
      <c r="F3662" t="s">
        <v>14997</v>
      </c>
      <c r="G3662" t="s">
        <v>1255</v>
      </c>
      <c r="H3662" t="s">
        <v>1255</v>
      </c>
      <c r="I3662" t="s">
        <v>1255</v>
      </c>
      <c r="J3662" t="s">
        <v>1255</v>
      </c>
      <c r="K3662" t="s">
        <v>1255</v>
      </c>
      <c r="L3662" t="s">
        <v>1255</v>
      </c>
      <c r="M3662" t="s">
        <v>1255</v>
      </c>
      <c r="N3662" t="s">
        <v>1255</v>
      </c>
      <c r="O3662" t="s">
        <v>1255</v>
      </c>
      <c r="P3662" t="s">
        <v>1255</v>
      </c>
    </row>
    <row r="3663" spans="1:16">
      <c r="A3663" t="s">
        <v>1255</v>
      </c>
      <c r="B3663" t="s">
        <v>1255</v>
      </c>
      <c r="C3663" t="s">
        <v>15004</v>
      </c>
      <c r="D3663" t="s">
        <v>15007</v>
      </c>
      <c r="E3663" t="s">
        <v>12494</v>
      </c>
      <c r="F3663" t="s">
        <v>1255</v>
      </c>
      <c r="G3663" t="s">
        <v>1255</v>
      </c>
      <c r="H3663" t="s">
        <v>1255</v>
      </c>
      <c r="I3663" t="s">
        <v>1255</v>
      </c>
      <c r="J3663" t="s">
        <v>1255</v>
      </c>
      <c r="K3663" t="s">
        <v>1255</v>
      </c>
      <c r="L3663" t="s">
        <v>1255</v>
      </c>
      <c r="M3663" t="s">
        <v>1255</v>
      </c>
      <c r="N3663" t="s">
        <v>1255</v>
      </c>
      <c r="O3663" t="s">
        <v>1255</v>
      </c>
      <c r="P3663" t="s">
        <v>1255</v>
      </c>
    </row>
    <row r="3664" spans="1:16">
      <c r="A3664" t="s">
        <v>1255</v>
      </c>
      <c r="B3664" t="s">
        <v>1255</v>
      </c>
      <c r="C3664" t="s">
        <v>15004</v>
      </c>
      <c r="D3664" t="s">
        <v>15008</v>
      </c>
      <c r="E3664" t="s">
        <v>15009</v>
      </c>
      <c r="F3664" t="s">
        <v>1255</v>
      </c>
      <c r="G3664" t="s">
        <v>1255</v>
      </c>
      <c r="H3664" t="s">
        <v>1255</v>
      </c>
      <c r="I3664" t="s">
        <v>1255</v>
      </c>
      <c r="J3664" t="s">
        <v>1255</v>
      </c>
      <c r="K3664" t="s">
        <v>1255</v>
      </c>
      <c r="L3664" t="s">
        <v>1255</v>
      </c>
      <c r="M3664" t="s">
        <v>1255</v>
      </c>
      <c r="N3664" t="s">
        <v>1255</v>
      </c>
      <c r="O3664" t="s">
        <v>1255</v>
      </c>
      <c r="P3664" t="s">
        <v>1255</v>
      </c>
    </row>
    <row r="3665" spans="1:16">
      <c r="A3665" t="s">
        <v>1255</v>
      </c>
      <c r="B3665" t="s">
        <v>1255</v>
      </c>
      <c r="C3665" t="s">
        <v>14994</v>
      </c>
      <c r="D3665" t="s">
        <v>15002</v>
      </c>
      <c r="E3665" t="s">
        <v>10003</v>
      </c>
      <c r="F3665" t="s">
        <v>1255</v>
      </c>
      <c r="G3665" t="s">
        <v>15010</v>
      </c>
      <c r="H3665" t="s">
        <v>1255</v>
      </c>
      <c r="I3665" t="s">
        <v>1255</v>
      </c>
      <c r="J3665" t="s">
        <v>1255</v>
      </c>
      <c r="K3665" t="s">
        <v>1255</v>
      </c>
      <c r="L3665" t="s">
        <v>1255</v>
      </c>
      <c r="M3665" t="s">
        <v>1255</v>
      </c>
      <c r="N3665" t="s">
        <v>1255</v>
      </c>
      <c r="O3665" t="s">
        <v>1255</v>
      </c>
      <c r="P3665" t="s">
        <v>1255</v>
      </c>
    </row>
    <row r="3666" spans="1:16">
      <c r="A3666" t="s">
        <v>1255</v>
      </c>
      <c r="B3666" t="s">
        <v>1255</v>
      </c>
      <c r="C3666" t="s">
        <v>14994</v>
      </c>
      <c r="D3666" t="s">
        <v>15011</v>
      </c>
      <c r="E3666" t="s">
        <v>9646</v>
      </c>
      <c r="F3666" t="s">
        <v>14997</v>
      </c>
      <c r="G3666" t="s">
        <v>1255</v>
      </c>
      <c r="H3666" t="s">
        <v>1255</v>
      </c>
      <c r="I3666" t="s">
        <v>1255</v>
      </c>
      <c r="J3666" t="s">
        <v>1255</v>
      </c>
      <c r="K3666" t="s">
        <v>1255</v>
      </c>
      <c r="L3666" t="s">
        <v>1255</v>
      </c>
      <c r="M3666" t="s">
        <v>1255</v>
      </c>
      <c r="N3666" t="s">
        <v>1255</v>
      </c>
      <c r="O3666" t="s">
        <v>1255</v>
      </c>
      <c r="P3666" t="s">
        <v>1255</v>
      </c>
    </row>
    <row r="3667" spans="1:16">
      <c r="A3667" t="s">
        <v>1255</v>
      </c>
      <c r="B3667" t="s">
        <v>1255</v>
      </c>
      <c r="C3667" t="s">
        <v>14994</v>
      </c>
      <c r="D3667" t="s">
        <v>15012</v>
      </c>
      <c r="E3667" t="s">
        <v>15001</v>
      </c>
      <c r="F3667" t="s">
        <v>9646</v>
      </c>
      <c r="G3667" t="s">
        <v>1255</v>
      </c>
      <c r="H3667" t="s">
        <v>1255</v>
      </c>
      <c r="I3667" t="s">
        <v>1255</v>
      </c>
      <c r="J3667" t="s">
        <v>1255</v>
      </c>
      <c r="K3667" t="s">
        <v>1255</v>
      </c>
      <c r="L3667" t="s">
        <v>1255</v>
      </c>
      <c r="M3667" t="s">
        <v>1255</v>
      </c>
      <c r="N3667" t="s">
        <v>1255</v>
      </c>
      <c r="O3667" t="s">
        <v>1255</v>
      </c>
      <c r="P3667" t="s">
        <v>1255</v>
      </c>
    </row>
    <row r="3668" spans="1:16">
      <c r="A3668" t="s">
        <v>1255</v>
      </c>
      <c r="B3668" t="s">
        <v>1255</v>
      </c>
      <c r="C3668" t="s">
        <v>14994</v>
      </c>
      <c r="D3668" t="s">
        <v>15013</v>
      </c>
      <c r="E3668" t="s">
        <v>9646</v>
      </c>
      <c r="F3668" t="s">
        <v>14996</v>
      </c>
      <c r="G3668" t="s">
        <v>1255</v>
      </c>
      <c r="H3668" t="s">
        <v>1255</v>
      </c>
      <c r="I3668" t="s">
        <v>1255</v>
      </c>
      <c r="J3668" t="s">
        <v>1255</v>
      </c>
      <c r="K3668" t="s">
        <v>1255</v>
      </c>
      <c r="L3668" t="s">
        <v>1255</v>
      </c>
      <c r="M3668" t="s">
        <v>1255</v>
      </c>
      <c r="N3668" t="s">
        <v>1255</v>
      </c>
      <c r="O3668" t="s">
        <v>1255</v>
      </c>
      <c r="P3668" t="s">
        <v>1255</v>
      </c>
    </row>
    <row r="3669" spans="1:16">
      <c r="A3669" t="s">
        <v>1255</v>
      </c>
      <c r="B3669" t="s">
        <v>5103</v>
      </c>
      <c r="C3669" t="s">
        <v>15014</v>
      </c>
      <c r="D3669" t="s">
        <v>15015</v>
      </c>
      <c r="E3669" t="s">
        <v>9646</v>
      </c>
      <c r="F3669" t="s">
        <v>15016</v>
      </c>
      <c r="G3669" t="s">
        <v>1255</v>
      </c>
      <c r="H3669" t="s">
        <v>1255</v>
      </c>
      <c r="I3669" t="s">
        <v>1255</v>
      </c>
      <c r="J3669" t="s">
        <v>1255</v>
      </c>
      <c r="K3669" t="s">
        <v>1255</v>
      </c>
      <c r="L3669" t="s">
        <v>1255</v>
      </c>
      <c r="M3669" t="s">
        <v>1255</v>
      </c>
      <c r="N3669" t="s">
        <v>1255</v>
      </c>
      <c r="O3669" t="s">
        <v>1255</v>
      </c>
      <c r="P3669" t="s">
        <v>1255</v>
      </c>
    </row>
    <row r="3670" spans="1:16">
      <c r="A3670" t="s">
        <v>1255</v>
      </c>
      <c r="B3670" t="s">
        <v>8874</v>
      </c>
      <c r="C3670" t="s">
        <v>15014</v>
      </c>
      <c r="D3670" t="s">
        <v>15017</v>
      </c>
      <c r="E3670" t="s">
        <v>9998</v>
      </c>
      <c r="F3670" t="s">
        <v>9646</v>
      </c>
      <c r="G3670" t="s">
        <v>1255</v>
      </c>
      <c r="H3670" t="s">
        <v>1255</v>
      </c>
      <c r="I3670" t="s">
        <v>1255</v>
      </c>
      <c r="J3670" t="s">
        <v>1255</v>
      </c>
      <c r="K3670" t="s">
        <v>1255</v>
      </c>
      <c r="L3670" t="s">
        <v>1255</v>
      </c>
      <c r="M3670" t="s">
        <v>1255</v>
      </c>
      <c r="N3670" t="s">
        <v>1255</v>
      </c>
      <c r="O3670" t="s">
        <v>1255</v>
      </c>
      <c r="P3670" t="s">
        <v>1255</v>
      </c>
    </row>
    <row r="3671" spans="1:16">
      <c r="A3671" t="s">
        <v>1255</v>
      </c>
      <c r="B3671" t="s">
        <v>8766</v>
      </c>
      <c r="C3671" t="s">
        <v>15014</v>
      </c>
      <c r="D3671" t="s">
        <v>15018</v>
      </c>
      <c r="E3671" t="s">
        <v>9646</v>
      </c>
      <c r="F3671" t="s">
        <v>14716</v>
      </c>
      <c r="G3671" t="s">
        <v>1255</v>
      </c>
      <c r="H3671" t="s">
        <v>1255</v>
      </c>
      <c r="I3671" t="s">
        <v>1255</v>
      </c>
      <c r="J3671" t="s">
        <v>1255</v>
      </c>
      <c r="K3671" t="s">
        <v>1255</v>
      </c>
      <c r="L3671" t="s">
        <v>1255</v>
      </c>
      <c r="M3671" t="s">
        <v>1255</v>
      </c>
      <c r="N3671" t="s">
        <v>1255</v>
      </c>
      <c r="O3671" t="s">
        <v>1255</v>
      </c>
      <c r="P3671" t="s">
        <v>1255</v>
      </c>
    </row>
    <row r="3672" spans="1:16">
      <c r="A3672" t="s">
        <v>1255</v>
      </c>
      <c r="B3672" t="s">
        <v>1255</v>
      </c>
      <c r="C3672" t="s">
        <v>15019</v>
      </c>
      <c r="D3672" t="s">
        <v>15020</v>
      </c>
      <c r="E3672" t="s">
        <v>10608</v>
      </c>
      <c r="F3672" t="s">
        <v>1255</v>
      </c>
      <c r="G3672" t="s">
        <v>1255</v>
      </c>
      <c r="H3672" t="s">
        <v>1255</v>
      </c>
      <c r="I3672" t="s">
        <v>1255</v>
      </c>
      <c r="J3672" t="s">
        <v>1255</v>
      </c>
      <c r="K3672" t="s">
        <v>1255</v>
      </c>
      <c r="L3672" t="s">
        <v>1255</v>
      </c>
      <c r="M3672" t="s">
        <v>1255</v>
      </c>
      <c r="N3672" t="s">
        <v>1255</v>
      </c>
      <c r="O3672" t="s">
        <v>1255</v>
      </c>
      <c r="P3672" t="s">
        <v>1255</v>
      </c>
    </row>
    <row r="3673" spans="1:16">
      <c r="A3673" t="s">
        <v>1255</v>
      </c>
      <c r="B3673" t="s">
        <v>1255</v>
      </c>
      <c r="C3673" t="s">
        <v>15021</v>
      </c>
      <c r="D3673" t="s">
        <v>15022</v>
      </c>
      <c r="E3673" t="s">
        <v>9646</v>
      </c>
      <c r="F3673" t="s">
        <v>15023</v>
      </c>
      <c r="G3673" t="s">
        <v>1255</v>
      </c>
      <c r="H3673" t="s">
        <v>1255</v>
      </c>
      <c r="I3673" t="s">
        <v>1255</v>
      </c>
      <c r="J3673" t="s">
        <v>1255</v>
      </c>
      <c r="K3673" t="s">
        <v>1255</v>
      </c>
      <c r="L3673" t="s">
        <v>1255</v>
      </c>
      <c r="M3673" t="s">
        <v>1255</v>
      </c>
      <c r="N3673" t="s">
        <v>1255</v>
      </c>
      <c r="O3673" t="s">
        <v>1255</v>
      </c>
      <c r="P3673" t="s">
        <v>1255</v>
      </c>
    </row>
    <row r="3674" spans="1:16">
      <c r="A3674" t="s">
        <v>1255</v>
      </c>
      <c r="B3674" t="s">
        <v>1255</v>
      </c>
      <c r="C3674" t="s">
        <v>15021</v>
      </c>
      <c r="D3674" t="s">
        <v>15024</v>
      </c>
      <c r="E3674" t="s">
        <v>9646</v>
      </c>
      <c r="F3674" t="s">
        <v>15025</v>
      </c>
      <c r="G3674" t="s">
        <v>1255</v>
      </c>
      <c r="H3674" t="s">
        <v>1255</v>
      </c>
      <c r="I3674" t="s">
        <v>1255</v>
      </c>
      <c r="J3674" t="s">
        <v>1255</v>
      </c>
      <c r="K3674" t="s">
        <v>1255</v>
      </c>
      <c r="L3674" t="s">
        <v>1255</v>
      </c>
      <c r="M3674" t="s">
        <v>1255</v>
      </c>
      <c r="N3674" t="s">
        <v>1255</v>
      </c>
      <c r="O3674" t="s">
        <v>1255</v>
      </c>
      <c r="P3674" t="s">
        <v>1255</v>
      </c>
    </row>
    <row r="3675" spans="1:16">
      <c r="A3675" t="s">
        <v>1255</v>
      </c>
      <c r="B3675" t="s">
        <v>1255</v>
      </c>
      <c r="C3675" t="s">
        <v>15021</v>
      </c>
      <c r="D3675" t="s">
        <v>15026</v>
      </c>
      <c r="E3675" t="s">
        <v>9646</v>
      </c>
      <c r="F3675" t="s">
        <v>14800</v>
      </c>
      <c r="G3675" t="s">
        <v>1255</v>
      </c>
      <c r="H3675" t="s">
        <v>1255</v>
      </c>
      <c r="I3675" t="s">
        <v>1255</v>
      </c>
      <c r="J3675" t="s">
        <v>1255</v>
      </c>
      <c r="K3675" t="s">
        <v>1255</v>
      </c>
      <c r="L3675" t="s">
        <v>1255</v>
      </c>
      <c r="M3675" t="s">
        <v>1255</v>
      </c>
      <c r="N3675" t="s">
        <v>1255</v>
      </c>
      <c r="O3675" t="s">
        <v>1255</v>
      </c>
      <c r="P3675" t="s">
        <v>1255</v>
      </c>
    </row>
    <row r="3676" spans="1:16">
      <c r="A3676" t="s">
        <v>1255</v>
      </c>
      <c r="B3676" t="s">
        <v>1255</v>
      </c>
      <c r="C3676" t="s">
        <v>15021</v>
      </c>
      <c r="D3676" t="s">
        <v>15027</v>
      </c>
      <c r="E3676" t="s">
        <v>15028</v>
      </c>
      <c r="F3676" t="s">
        <v>9646</v>
      </c>
      <c r="G3676" t="s">
        <v>1255</v>
      </c>
      <c r="H3676" t="s">
        <v>1255</v>
      </c>
      <c r="I3676" t="s">
        <v>1255</v>
      </c>
      <c r="J3676" t="s">
        <v>1255</v>
      </c>
      <c r="K3676" t="s">
        <v>1255</v>
      </c>
      <c r="L3676" t="s">
        <v>1255</v>
      </c>
      <c r="M3676" t="s">
        <v>1255</v>
      </c>
      <c r="N3676" t="s">
        <v>1255</v>
      </c>
      <c r="O3676" t="s">
        <v>1255</v>
      </c>
      <c r="P3676" t="s">
        <v>1255</v>
      </c>
    </row>
    <row r="3677" spans="1:16">
      <c r="A3677" t="s">
        <v>1255</v>
      </c>
      <c r="B3677" t="s">
        <v>1255</v>
      </c>
      <c r="C3677" t="s">
        <v>15021</v>
      </c>
      <c r="D3677" t="s">
        <v>15029</v>
      </c>
      <c r="E3677" t="s">
        <v>10003</v>
      </c>
      <c r="F3677" t="s">
        <v>1255</v>
      </c>
      <c r="G3677" t="s">
        <v>1255</v>
      </c>
      <c r="H3677" t="s">
        <v>1255</v>
      </c>
      <c r="I3677" t="s">
        <v>1255</v>
      </c>
      <c r="J3677" t="s">
        <v>1255</v>
      </c>
      <c r="K3677" t="s">
        <v>1255</v>
      </c>
      <c r="L3677" t="s">
        <v>1255</v>
      </c>
      <c r="M3677" t="s">
        <v>1255</v>
      </c>
      <c r="N3677" t="s">
        <v>1255</v>
      </c>
      <c r="O3677" t="s">
        <v>1255</v>
      </c>
      <c r="P3677" t="s">
        <v>1255</v>
      </c>
    </row>
    <row r="3678" spans="1:16">
      <c r="A3678" t="s">
        <v>1255</v>
      </c>
      <c r="B3678" t="s">
        <v>1255</v>
      </c>
      <c r="C3678" t="s">
        <v>15021</v>
      </c>
      <c r="D3678" t="s">
        <v>15030</v>
      </c>
      <c r="E3678" t="s">
        <v>10003</v>
      </c>
      <c r="F3678" t="s">
        <v>15031</v>
      </c>
      <c r="G3678" t="s">
        <v>1255</v>
      </c>
      <c r="H3678" t="s">
        <v>1255</v>
      </c>
      <c r="I3678" t="s">
        <v>1255</v>
      </c>
      <c r="J3678" t="s">
        <v>1255</v>
      </c>
      <c r="K3678" t="s">
        <v>1255</v>
      </c>
      <c r="L3678" t="s">
        <v>1255</v>
      </c>
      <c r="M3678" t="s">
        <v>1255</v>
      </c>
      <c r="N3678" t="s">
        <v>1255</v>
      </c>
      <c r="O3678" t="s">
        <v>1255</v>
      </c>
      <c r="P3678" t="s">
        <v>1255</v>
      </c>
    </row>
    <row r="3679" spans="1:16">
      <c r="A3679" t="s">
        <v>1255</v>
      </c>
      <c r="B3679" t="s">
        <v>1255</v>
      </c>
      <c r="C3679" t="s">
        <v>15021</v>
      </c>
      <c r="D3679" t="s">
        <v>15032</v>
      </c>
      <c r="E3679" t="s">
        <v>11910</v>
      </c>
      <c r="F3679" t="s">
        <v>9646</v>
      </c>
      <c r="G3679" t="s">
        <v>15033</v>
      </c>
      <c r="H3679" t="s">
        <v>1255</v>
      </c>
      <c r="I3679" t="s">
        <v>1255</v>
      </c>
      <c r="J3679" t="s">
        <v>1255</v>
      </c>
      <c r="K3679" t="s">
        <v>1255</v>
      </c>
      <c r="L3679" t="s">
        <v>1255</v>
      </c>
      <c r="M3679" t="s">
        <v>1255</v>
      </c>
      <c r="N3679" t="s">
        <v>1255</v>
      </c>
      <c r="O3679" t="s">
        <v>1255</v>
      </c>
      <c r="P3679" t="s">
        <v>1255</v>
      </c>
    </row>
    <row r="3680" spans="1:16">
      <c r="A3680" t="s">
        <v>1255</v>
      </c>
      <c r="B3680" t="s">
        <v>5103</v>
      </c>
      <c r="C3680" t="s">
        <v>15034</v>
      </c>
      <c r="D3680" t="s">
        <v>15035</v>
      </c>
      <c r="E3680" t="s">
        <v>9705</v>
      </c>
      <c r="F3680" t="s">
        <v>9646</v>
      </c>
      <c r="G3680" t="s">
        <v>15036</v>
      </c>
      <c r="H3680" t="s">
        <v>1255</v>
      </c>
      <c r="I3680" t="s">
        <v>1255</v>
      </c>
      <c r="J3680" t="s">
        <v>1255</v>
      </c>
      <c r="K3680" t="s">
        <v>1255</v>
      </c>
      <c r="L3680" t="s">
        <v>1255</v>
      </c>
      <c r="M3680" t="s">
        <v>1255</v>
      </c>
      <c r="N3680" t="s">
        <v>1255</v>
      </c>
      <c r="O3680" t="s">
        <v>1255</v>
      </c>
      <c r="P3680" t="s">
        <v>1255</v>
      </c>
    </row>
    <row r="3681" spans="1:16">
      <c r="A3681" t="s">
        <v>1255</v>
      </c>
      <c r="B3681" t="s">
        <v>8874</v>
      </c>
      <c r="C3681" t="s">
        <v>15034</v>
      </c>
      <c r="D3681" t="s">
        <v>15037</v>
      </c>
      <c r="E3681" t="s">
        <v>11910</v>
      </c>
      <c r="F3681" t="s">
        <v>9646</v>
      </c>
      <c r="G3681" t="s">
        <v>15038</v>
      </c>
      <c r="H3681" t="s">
        <v>1255</v>
      </c>
      <c r="I3681" t="s">
        <v>1255</v>
      </c>
      <c r="J3681" t="s">
        <v>1255</v>
      </c>
      <c r="K3681" t="s">
        <v>1255</v>
      </c>
      <c r="L3681" t="s">
        <v>1255</v>
      </c>
      <c r="M3681" t="s">
        <v>1255</v>
      </c>
      <c r="N3681" t="s">
        <v>1255</v>
      </c>
      <c r="O3681" t="s">
        <v>1255</v>
      </c>
      <c r="P3681" t="s">
        <v>1255</v>
      </c>
    </row>
    <row r="3682" spans="1:16">
      <c r="A3682" t="s">
        <v>1255</v>
      </c>
      <c r="B3682" t="s">
        <v>8766</v>
      </c>
      <c r="C3682" t="s">
        <v>15034</v>
      </c>
      <c r="D3682" t="s">
        <v>15039</v>
      </c>
      <c r="E3682" t="s">
        <v>9797</v>
      </c>
      <c r="F3682" t="s">
        <v>9646</v>
      </c>
      <c r="G3682" t="s">
        <v>15040</v>
      </c>
      <c r="H3682" t="s">
        <v>1255</v>
      </c>
      <c r="I3682" t="s">
        <v>1255</v>
      </c>
      <c r="J3682" t="s">
        <v>1255</v>
      </c>
      <c r="K3682" t="s">
        <v>1255</v>
      </c>
      <c r="L3682" t="s">
        <v>1255</v>
      </c>
      <c r="M3682" t="s">
        <v>1255</v>
      </c>
      <c r="N3682" t="s">
        <v>1255</v>
      </c>
      <c r="O3682" t="s">
        <v>1255</v>
      </c>
      <c r="P3682" t="s">
        <v>1255</v>
      </c>
    </row>
    <row r="3683" spans="1:16">
      <c r="A3683" t="s">
        <v>1255</v>
      </c>
      <c r="B3683" t="s">
        <v>8767</v>
      </c>
      <c r="C3683" t="s">
        <v>15034</v>
      </c>
      <c r="D3683" t="s">
        <v>15041</v>
      </c>
      <c r="E3683" t="s">
        <v>11910</v>
      </c>
      <c r="F3683" t="s">
        <v>9646</v>
      </c>
      <c r="G3683" t="s">
        <v>15042</v>
      </c>
      <c r="H3683" t="s">
        <v>1255</v>
      </c>
      <c r="I3683" t="s">
        <v>1255</v>
      </c>
      <c r="J3683" t="s">
        <v>1255</v>
      </c>
      <c r="K3683" t="s">
        <v>1255</v>
      </c>
      <c r="L3683" t="s">
        <v>1255</v>
      </c>
      <c r="M3683" t="s">
        <v>1255</v>
      </c>
      <c r="N3683" t="s">
        <v>1255</v>
      </c>
      <c r="O3683" t="s">
        <v>1255</v>
      </c>
      <c r="P3683" t="s">
        <v>1255</v>
      </c>
    </row>
    <row r="3684" spans="1:16">
      <c r="A3684" t="s">
        <v>1255</v>
      </c>
      <c r="B3684" t="s">
        <v>8768</v>
      </c>
      <c r="C3684" t="s">
        <v>15034</v>
      </c>
      <c r="D3684" t="s">
        <v>15043</v>
      </c>
      <c r="E3684" t="s">
        <v>11910</v>
      </c>
      <c r="F3684" t="s">
        <v>9646</v>
      </c>
      <c r="G3684" t="s">
        <v>15044</v>
      </c>
      <c r="H3684" t="s">
        <v>1255</v>
      </c>
      <c r="I3684" t="s">
        <v>1255</v>
      </c>
      <c r="J3684" t="s">
        <v>1255</v>
      </c>
      <c r="K3684" t="s">
        <v>1255</v>
      </c>
      <c r="L3684" t="s">
        <v>1255</v>
      </c>
      <c r="M3684" t="s">
        <v>1255</v>
      </c>
      <c r="N3684" t="s">
        <v>1255</v>
      </c>
      <c r="O3684" t="s">
        <v>1255</v>
      </c>
      <c r="P3684" t="s">
        <v>1255</v>
      </c>
    </row>
    <row r="3685" spans="1:16">
      <c r="A3685" t="s">
        <v>1255</v>
      </c>
      <c r="B3685" t="s">
        <v>8769</v>
      </c>
      <c r="C3685" t="s">
        <v>15034</v>
      </c>
      <c r="D3685" t="s">
        <v>15045</v>
      </c>
      <c r="E3685" t="s">
        <v>9680</v>
      </c>
      <c r="F3685" t="s">
        <v>9646</v>
      </c>
      <c r="G3685" t="s">
        <v>15046</v>
      </c>
      <c r="H3685" t="s">
        <v>1255</v>
      </c>
      <c r="I3685" t="s">
        <v>1255</v>
      </c>
      <c r="J3685" t="s">
        <v>1255</v>
      </c>
      <c r="K3685" t="s">
        <v>1255</v>
      </c>
      <c r="L3685" t="s">
        <v>1255</v>
      </c>
      <c r="M3685" t="s">
        <v>1255</v>
      </c>
      <c r="N3685" t="s">
        <v>1255</v>
      </c>
      <c r="O3685" t="s">
        <v>1255</v>
      </c>
      <c r="P3685" t="s">
        <v>1255</v>
      </c>
    </row>
    <row r="3686" spans="1:16">
      <c r="A3686" t="s">
        <v>1255</v>
      </c>
      <c r="B3686" t="s">
        <v>8876</v>
      </c>
      <c r="C3686" t="s">
        <v>15034</v>
      </c>
      <c r="D3686" t="s">
        <v>15047</v>
      </c>
      <c r="E3686" t="s">
        <v>9680</v>
      </c>
      <c r="F3686" t="s">
        <v>9646</v>
      </c>
      <c r="G3686" t="s">
        <v>15048</v>
      </c>
      <c r="H3686" t="s">
        <v>1255</v>
      </c>
      <c r="I3686" t="s">
        <v>1255</v>
      </c>
      <c r="J3686" t="s">
        <v>1255</v>
      </c>
      <c r="K3686" t="s">
        <v>1255</v>
      </c>
      <c r="L3686" t="s">
        <v>1255</v>
      </c>
      <c r="M3686" t="s">
        <v>1255</v>
      </c>
      <c r="N3686" t="s">
        <v>1255</v>
      </c>
      <c r="O3686" t="s">
        <v>1255</v>
      </c>
      <c r="P3686" t="s">
        <v>1255</v>
      </c>
    </row>
    <row r="3687" spans="1:16">
      <c r="A3687" t="s">
        <v>1255</v>
      </c>
      <c r="B3687" t="s">
        <v>8771</v>
      </c>
      <c r="C3687" t="s">
        <v>15034</v>
      </c>
      <c r="D3687" t="s">
        <v>15049</v>
      </c>
      <c r="E3687" t="s">
        <v>9797</v>
      </c>
      <c r="F3687" t="s">
        <v>9646</v>
      </c>
      <c r="G3687" t="s">
        <v>15050</v>
      </c>
      <c r="H3687" t="s">
        <v>1255</v>
      </c>
      <c r="I3687" t="s">
        <v>1255</v>
      </c>
      <c r="J3687" t="s">
        <v>1255</v>
      </c>
      <c r="K3687" t="s">
        <v>1255</v>
      </c>
      <c r="L3687" t="s">
        <v>1255</v>
      </c>
      <c r="M3687" t="s">
        <v>1255</v>
      </c>
      <c r="N3687" t="s">
        <v>1255</v>
      </c>
      <c r="O3687" t="s">
        <v>1255</v>
      </c>
      <c r="P3687" t="s">
        <v>1255</v>
      </c>
    </row>
    <row r="3688" spans="1:16">
      <c r="A3688" t="s">
        <v>1255</v>
      </c>
      <c r="B3688" t="s">
        <v>8770</v>
      </c>
      <c r="C3688" t="s">
        <v>15034</v>
      </c>
      <c r="D3688" t="s">
        <v>15051</v>
      </c>
      <c r="E3688" t="s">
        <v>10003</v>
      </c>
      <c r="F3688" t="s">
        <v>9646</v>
      </c>
      <c r="G3688" t="s">
        <v>15052</v>
      </c>
      <c r="H3688" t="s">
        <v>1255</v>
      </c>
      <c r="I3688" t="s">
        <v>1255</v>
      </c>
      <c r="J3688" t="s">
        <v>1255</v>
      </c>
      <c r="K3688" t="s">
        <v>1255</v>
      </c>
      <c r="L3688" t="s">
        <v>1255</v>
      </c>
      <c r="M3688" t="s">
        <v>1255</v>
      </c>
      <c r="N3688" t="s">
        <v>1255</v>
      </c>
      <c r="O3688" t="s">
        <v>1255</v>
      </c>
      <c r="P3688" t="s">
        <v>1255</v>
      </c>
    </row>
    <row r="3689" spans="1:16">
      <c r="A3689" t="s">
        <v>1255</v>
      </c>
      <c r="B3689" t="s">
        <v>4407</v>
      </c>
      <c r="C3689" t="s">
        <v>15034</v>
      </c>
      <c r="D3689" t="s">
        <v>15053</v>
      </c>
      <c r="E3689" t="s">
        <v>9813</v>
      </c>
      <c r="F3689" t="s">
        <v>9646</v>
      </c>
      <c r="G3689" t="s">
        <v>15054</v>
      </c>
      <c r="H3689" t="s">
        <v>1255</v>
      </c>
      <c r="I3689" t="s">
        <v>1255</v>
      </c>
      <c r="J3689" t="s">
        <v>1255</v>
      </c>
      <c r="K3689" t="s">
        <v>1255</v>
      </c>
      <c r="L3689" t="s">
        <v>1255</v>
      </c>
      <c r="M3689" t="s">
        <v>1255</v>
      </c>
      <c r="N3689" t="s">
        <v>1255</v>
      </c>
      <c r="O3689" t="s">
        <v>1255</v>
      </c>
      <c r="P3689" t="s">
        <v>1255</v>
      </c>
    </row>
    <row r="3690" spans="1:16">
      <c r="A3690" t="s">
        <v>1255</v>
      </c>
      <c r="B3690" t="s">
        <v>5505</v>
      </c>
      <c r="C3690" t="s">
        <v>15034</v>
      </c>
      <c r="D3690" t="s">
        <v>15055</v>
      </c>
      <c r="E3690" t="s">
        <v>12494</v>
      </c>
      <c r="F3690" t="s">
        <v>9646</v>
      </c>
      <c r="G3690" t="s">
        <v>1255</v>
      </c>
      <c r="H3690" t="s">
        <v>1255</v>
      </c>
      <c r="I3690" t="s">
        <v>1255</v>
      </c>
      <c r="J3690" t="s">
        <v>1255</v>
      </c>
      <c r="K3690" t="s">
        <v>1255</v>
      </c>
      <c r="L3690" t="s">
        <v>1255</v>
      </c>
      <c r="M3690" t="s">
        <v>1255</v>
      </c>
      <c r="N3690" t="s">
        <v>1255</v>
      </c>
      <c r="O3690" t="s">
        <v>1255</v>
      </c>
      <c r="P3690" t="s">
        <v>1255</v>
      </c>
    </row>
    <row r="3691" spans="1:16">
      <c r="A3691" t="s">
        <v>1255</v>
      </c>
      <c r="B3691" t="s">
        <v>5687</v>
      </c>
      <c r="C3691" t="s">
        <v>15034</v>
      </c>
      <c r="D3691" t="s">
        <v>15056</v>
      </c>
      <c r="E3691" t="s">
        <v>11910</v>
      </c>
      <c r="F3691" t="s">
        <v>1255</v>
      </c>
      <c r="G3691" t="s">
        <v>1255</v>
      </c>
      <c r="H3691" t="s">
        <v>1255</v>
      </c>
      <c r="I3691" t="s">
        <v>1255</v>
      </c>
      <c r="J3691" t="s">
        <v>1255</v>
      </c>
      <c r="K3691" t="s">
        <v>1255</v>
      </c>
      <c r="L3691" t="s">
        <v>1255</v>
      </c>
      <c r="M3691" t="s">
        <v>1255</v>
      </c>
      <c r="N3691" t="s">
        <v>1255</v>
      </c>
      <c r="O3691" t="s">
        <v>1255</v>
      </c>
      <c r="P3691" t="s">
        <v>1255</v>
      </c>
    </row>
    <row r="3692" spans="1:16">
      <c r="A3692" t="s">
        <v>1255</v>
      </c>
      <c r="B3692" t="s">
        <v>8765</v>
      </c>
      <c r="C3692" t="s">
        <v>15034</v>
      </c>
      <c r="D3692" t="s">
        <v>15057</v>
      </c>
      <c r="E3692" t="s">
        <v>10019</v>
      </c>
      <c r="F3692" t="s">
        <v>1255</v>
      </c>
      <c r="G3692" t="s">
        <v>1255</v>
      </c>
      <c r="H3692" t="s">
        <v>1255</v>
      </c>
      <c r="I3692" t="s">
        <v>1255</v>
      </c>
      <c r="J3692" t="s">
        <v>1255</v>
      </c>
      <c r="K3692" t="s">
        <v>1255</v>
      </c>
      <c r="L3692" t="s">
        <v>1255</v>
      </c>
      <c r="M3692" t="s">
        <v>1255</v>
      </c>
      <c r="N3692" t="s">
        <v>1255</v>
      </c>
      <c r="O3692" t="s">
        <v>1255</v>
      </c>
      <c r="P3692" t="s">
        <v>1255</v>
      </c>
    </row>
    <row r="3693" spans="1:16">
      <c r="A3693" t="s">
        <v>1255</v>
      </c>
      <c r="B3693" t="s">
        <v>8774</v>
      </c>
      <c r="C3693" t="s">
        <v>15034</v>
      </c>
      <c r="D3693" t="s">
        <v>15058</v>
      </c>
      <c r="E3693" t="s">
        <v>10019</v>
      </c>
      <c r="F3693" t="s">
        <v>15059</v>
      </c>
      <c r="G3693" t="s">
        <v>1255</v>
      </c>
      <c r="H3693" t="s">
        <v>1255</v>
      </c>
      <c r="I3693" t="s">
        <v>1255</v>
      </c>
      <c r="J3693" t="s">
        <v>1255</v>
      </c>
      <c r="K3693" t="s">
        <v>1255</v>
      </c>
      <c r="L3693" t="s">
        <v>1255</v>
      </c>
      <c r="M3693" t="s">
        <v>1255</v>
      </c>
      <c r="N3693" t="s">
        <v>1255</v>
      </c>
      <c r="O3693" t="s">
        <v>1255</v>
      </c>
      <c r="P3693" t="s">
        <v>1255</v>
      </c>
    </row>
    <row r="3694" spans="1:16">
      <c r="A3694" t="s">
        <v>1255</v>
      </c>
      <c r="B3694" t="s">
        <v>8772</v>
      </c>
      <c r="C3694" t="s">
        <v>15034</v>
      </c>
      <c r="D3694" t="s">
        <v>15060</v>
      </c>
      <c r="E3694" t="s">
        <v>12494</v>
      </c>
      <c r="F3694" t="s">
        <v>9646</v>
      </c>
      <c r="G3694" t="s">
        <v>15061</v>
      </c>
      <c r="H3694" t="s">
        <v>1255</v>
      </c>
      <c r="I3694" t="s">
        <v>1255</v>
      </c>
      <c r="J3694" t="s">
        <v>1255</v>
      </c>
      <c r="K3694" t="s">
        <v>1255</v>
      </c>
      <c r="L3694" t="s">
        <v>1255</v>
      </c>
      <c r="M3694" t="s">
        <v>1255</v>
      </c>
      <c r="N3694" t="s">
        <v>1255</v>
      </c>
      <c r="O3694" t="s">
        <v>1255</v>
      </c>
      <c r="P3694" t="s">
        <v>1255</v>
      </c>
    </row>
    <row r="3695" spans="1:16">
      <c r="A3695" t="s">
        <v>1255</v>
      </c>
      <c r="B3695" t="s">
        <v>1255</v>
      </c>
      <c r="C3695" t="s">
        <v>15062</v>
      </c>
      <c r="D3695" t="s">
        <v>15063</v>
      </c>
      <c r="E3695" t="s">
        <v>9680</v>
      </c>
      <c r="F3695" t="s">
        <v>1255</v>
      </c>
      <c r="G3695" t="s">
        <v>1255</v>
      </c>
      <c r="H3695" t="s">
        <v>1255</v>
      </c>
      <c r="I3695" t="s">
        <v>1255</v>
      </c>
      <c r="J3695" t="s">
        <v>1255</v>
      </c>
      <c r="K3695" t="s">
        <v>1255</v>
      </c>
      <c r="L3695" t="s">
        <v>1255</v>
      </c>
      <c r="M3695" t="s">
        <v>1255</v>
      </c>
      <c r="N3695" t="s">
        <v>1255</v>
      </c>
      <c r="O3695" t="s">
        <v>1255</v>
      </c>
      <c r="P3695" t="s">
        <v>1255</v>
      </c>
    </row>
    <row r="3696" spans="1:16">
      <c r="A3696" t="s">
        <v>1255</v>
      </c>
      <c r="B3696" t="s">
        <v>1255</v>
      </c>
      <c r="C3696" t="s">
        <v>15064</v>
      </c>
      <c r="D3696" t="s">
        <v>15065</v>
      </c>
      <c r="E3696" t="s">
        <v>10608</v>
      </c>
      <c r="F3696" t="s">
        <v>1255</v>
      </c>
      <c r="G3696" t="s">
        <v>1255</v>
      </c>
      <c r="H3696" t="s">
        <v>1255</v>
      </c>
      <c r="I3696" t="s">
        <v>1255</v>
      </c>
      <c r="J3696" t="s">
        <v>1255</v>
      </c>
      <c r="K3696" t="s">
        <v>1255</v>
      </c>
      <c r="L3696" t="s">
        <v>1255</v>
      </c>
      <c r="M3696" t="s">
        <v>1255</v>
      </c>
      <c r="N3696" t="s">
        <v>1255</v>
      </c>
      <c r="O3696" t="s">
        <v>1255</v>
      </c>
      <c r="P3696" t="s">
        <v>1255</v>
      </c>
    </row>
    <row r="3697" spans="1:16">
      <c r="A3697" t="s">
        <v>1255</v>
      </c>
      <c r="B3697" t="s">
        <v>1255</v>
      </c>
      <c r="C3697" t="s">
        <v>15062</v>
      </c>
      <c r="D3697" t="s">
        <v>15066</v>
      </c>
      <c r="E3697" t="s">
        <v>10003</v>
      </c>
      <c r="F3697" t="s">
        <v>1255</v>
      </c>
      <c r="G3697" t="s">
        <v>1255</v>
      </c>
      <c r="H3697" t="s">
        <v>1255</v>
      </c>
      <c r="I3697" t="s">
        <v>1255</v>
      </c>
      <c r="J3697" t="s">
        <v>1255</v>
      </c>
      <c r="K3697" t="s">
        <v>1255</v>
      </c>
      <c r="L3697" t="s">
        <v>1255</v>
      </c>
      <c r="M3697" t="s">
        <v>1255</v>
      </c>
      <c r="N3697" t="s">
        <v>1255</v>
      </c>
      <c r="O3697" t="s">
        <v>1255</v>
      </c>
      <c r="P3697" t="s">
        <v>1255</v>
      </c>
    </row>
    <row r="3698" spans="1:16">
      <c r="A3698" t="s">
        <v>1255</v>
      </c>
      <c r="B3698" t="s">
        <v>1255</v>
      </c>
      <c r="C3698" t="s">
        <v>15062</v>
      </c>
      <c r="D3698" t="s">
        <v>15067</v>
      </c>
      <c r="E3698" t="s">
        <v>11910</v>
      </c>
      <c r="F3698" t="s">
        <v>9646</v>
      </c>
      <c r="G3698" t="s">
        <v>1255</v>
      </c>
      <c r="H3698" t="s">
        <v>1255</v>
      </c>
      <c r="I3698" t="s">
        <v>1255</v>
      </c>
      <c r="J3698" t="s">
        <v>1255</v>
      </c>
      <c r="K3698" t="s">
        <v>1255</v>
      </c>
      <c r="L3698" t="s">
        <v>1255</v>
      </c>
      <c r="M3698" t="s">
        <v>1255</v>
      </c>
      <c r="N3698" t="s">
        <v>1255</v>
      </c>
      <c r="O3698" t="s">
        <v>1255</v>
      </c>
      <c r="P3698" t="s">
        <v>1255</v>
      </c>
    </row>
    <row r="3699" spans="1:16">
      <c r="A3699" t="s">
        <v>1255</v>
      </c>
      <c r="B3699" t="s">
        <v>1255</v>
      </c>
      <c r="C3699" t="s">
        <v>15062</v>
      </c>
      <c r="D3699" t="s">
        <v>15068</v>
      </c>
      <c r="E3699" t="s">
        <v>10062</v>
      </c>
      <c r="F3699" t="s">
        <v>9646</v>
      </c>
      <c r="G3699" t="s">
        <v>1255</v>
      </c>
      <c r="H3699" t="s">
        <v>1255</v>
      </c>
      <c r="I3699" t="s">
        <v>1255</v>
      </c>
      <c r="J3699" t="s">
        <v>1255</v>
      </c>
      <c r="K3699" t="s">
        <v>1255</v>
      </c>
      <c r="L3699" t="s">
        <v>1255</v>
      </c>
      <c r="M3699" t="s">
        <v>1255</v>
      </c>
      <c r="N3699" t="s">
        <v>1255</v>
      </c>
      <c r="O3699" t="s">
        <v>1255</v>
      </c>
      <c r="P3699" t="s">
        <v>1255</v>
      </c>
    </row>
    <row r="3700" spans="1:16">
      <c r="A3700" t="s">
        <v>1255</v>
      </c>
      <c r="B3700" t="s">
        <v>1255</v>
      </c>
      <c r="C3700" t="s">
        <v>15062</v>
      </c>
      <c r="D3700" t="s">
        <v>15069</v>
      </c>
      <c r="E3700" t="s">
        <v>10003</v>
      </c>
      <c r="F3700" t="s">
        <v>9646</v>
      </c>
      <c r="G3700" t="s">
        <v>1255</v>
      </c>
      <c r="H3700" t="s">
        <v>1255</v>
      </c>
      <c r="I3700" t="s">
        <v>1255</v>
      </c>
      <c r="J3700" t="s">
        <v>1255</v>
      </c>
      <c r="K3700" t="s">
        <v>1255</v>
      </c>
      <c r="L3700" t="s">
        <v>1255</v>
      </c>
      <c r="M3700" t="s">
        <v>1255</v>
      </c>
      <c r="N3700" t="s">
        <v>1255</v>
      </c>
      <c r="O3700" t="s">
        <v>1255</v>
      </c>
      <c r="P3700" t="s">
        <v>1255</v>
      </c>
    </row>
    <row r="3701" spans="1:16">
      <c r="A3701" t="s">
        <v>1255</v>
      </c>
      <c r="B3701" t="s">
        <v>1255</v>
      </c>
      <c r="C3701" t="s">
        <v>15062</v>
      </c>
      <c r="D3701" t="s">
        <v>15070</v>
      </c>
      <c r="E3701" t="s">
        <v>9813</v>
      </c>
      <c r="F3701" t="s">
        <v>9646</v>
      </c>
      <c r="G3701" t="s">
        <v>15071</v>
      </c>
      <c r="H3701" t="s">
        <v>1255</v>
      </c>
      <c r="I3701" t="s">
        <v>1255</v>
      </c>
      <c r="J3701" t="s">
        <v>1255</v>
      </c>
      <c r="K3701" t="s">
        <v>1255</v>
      </c>
      <c r="L3701" t="s">
        <v>1255</v>
      </c>
      <c r="M3701" t="s">
        <v>1255</v>
      </c>
      <c r="N3701" t="s">
        <v>1255</v>
      </c>
      <c r="O3701" t="s">
        <v>1255</v>
      </c>
      <c r="P3701" t="s">
        <v>1255</v>
      </c>
    </row>
    <row r="3702" spans="1:16">
      <c r="A3702" t="s">
        <v>1255</v>
      </c>
      <c r="B3702" t="s">
        <v>1255</v>
      </c>
      <c r="C3702" t="s">
        <v>15062</v>
      </c>
      <c r="D3702" t="s">
        <v>15072</v>
      </c>
      <c r="E3702" t="s">
        <v>9813</v>
      </c>
      <c r="F3702" t="s">
        <v>9646</v>
      </c>
      <c r="G3702" t="s">
        <v>1255</v>
      </c>
      <c r="H3702" t="s">
        <v>1255</v>
      </c>
      <c r="I3702" t="s">
        <v>1255</v>
      </c>
      <c r="J3702" t="s">
        <v>1255</v>
      </c>
      <c r="K3702" t="s">
        <v>1255</v>
      </c>
      <c r="L3702" t="s">
        <v>1255</v>
      </c>
      <c r="M3702" t="s">
        <v>1255</v>
      </c>
      <c r="N3702" t="s">
        <v>1255</v>
      </c>
      <c r="O3702" t="s">
        <v>1255</v>
      </c>
      <c r="P3702" t="s">
        <v>1255</v>
      </c>
    </row>
    <row r="3703" spans="1:16">
      <c r="A3703" t="s">
        <v>1255</v>
      </c>
      <c r="B3703" t="s">
        <v>1255</v>
      </c>
      <c r="C3703" t="s">
        <v>15062</v>
      </c>
      <c r="D3703" t="s">
        <v>15073</v>
      </c>
      <c r="E3703" t="s">
        <v>12494</v>
      </c>
      <c r="F3703" t="s">
        <v>9646</v>
      </c>
      <c r="G3703" t="s">
        <v>1255</v>
      </c>
      <c r="H3703" t="s">
        <v>1255</v>
      </c>
      <c r="I3703" t="s">
        <v>1255</v>
      </c>
      <c r="J3703" t="s">
        <v>1255</v>
      </c>
      <c r="K3703" t="s">
        <v>1255</v>
      </c>
      <c r="L3703" t="s">
        <v>1255</v>
      </c>
      <c r="M3703" t="s">
        <v>1255</v>
      </c>
      <c r="N3703" t="s">
        <v>1255</v>
      </c>
      <c r="O3703" t="s">
        <v>1255</v>
      </c>
      <c r="P3703" t="s">
        <v>1255</v>
      </c>
    </row>
    <row r="3704" spans="1:16">
      <c r="A3704" t="s">
        <v>1255</v>
      </c>
      <c r="B3704" t="s">
        <v>1255</v>
      </c>
      <c r="C3704" t="s">
        <v>15062</v>
      </c>
      <c r="D3704" t="s">
        <v>15074</v>
      </c>
      <c r="E3704" t="s">
        <v>10608</v>
      </c>
      <c r="F3704" t="s">
        <v>1255</v>
      </c>
      <c r="G3704" t="s">
        <v>1255</v>
      </c>
      <c r="H3704" t="s">
        <v>1255</v>
      </c>
      <c r="I3704" t="s">
        <v>1255</v>
      </c>
      <c r="J3704" t="s">
        <v>1255</v>
      </c>
      <c r="K3704" t="s">
        <v>1255</v>
      </c>
      <c r="L3704" t="s">
        <v>1255</v>
      </c>
      <c r="M3704" t="s">
        <v>1255</v>
      </c>
      <c r="N3704" t="s">
        <v>1255</v>
      </c>
      <c r="O3704" t="s">
        <v>1255</v>
      </c>
      <c r="P3704" t="s">
        <v>1255</v>
      </c>
    </row>
    <row r="3705" spans="1:16">
      <c r="A3705" t="s">
        <v>1255</v>
      </c>
      <c r="B3705" t="s">
        <v>1255</v>
      </c>
      <c r="C3705" t="s">
        <v>15075</v>
      </c>
      <c r="D3705" t="s">
        <v>15076</v>
      </c>
      <c r="E3705" t="s">
        <v>10608</v>
      </c>
      <c r="F3705" t="s">
        <v>1255</v>
      </c>
      <c r="G3705" t="s">
        <v>1255</v>
      </c>
      <c r="H3705" t="s">
        <v>1255</v>
      </c>
      <c r="I3705" t="s">
        <v>1255</v>
      </c>
      <c r="J3705" t="s">
        <v>1255</v>
      </c>
      <c r="K3705" t="s">
        <v>1255</v>
      </c>
      <c r="L3705" t="s">
        <v>1255</v>
      </c>
      <c r="M3705" t="s">
        <v>1255</v>
      </c>
      <c r="N3705" t="s">
        <v>1255</v>
      </c>
      <c r="O3705" t="s">
        <v>1255</v>
      </c>
      <c r="P3705" t="s">
        <v>1255</v>
      </c>
    </row>
    <row r="3706" spans="1:16">
      <c r="A3706" t="s">
        <v>1255</v>
      </c>
      <c r="B3706" t="s">
        <v>1255</v>
      </c>
      <c r="C3706" t="s">
        <v>15075</v>
      </c>
      <c r="D3706" t="s">
        <v>15077</v>
      </c>
      <c r="E3706" t="s">
        <v>12494</v>
      </c>
      <c r="F3706" t="s">
        <v>1255</v>
      </c>
      <c r="G3706" t="s">
        <v>1255</v>
      </c>
      <c r="H3706" t="s">
        <v>1255</v>
      </c>
      <c r="I3706" t="s">
        <v>1255</v>
      </c>
      <c r="J3706" t="s">
        <v>1255</v>
      </c>
      <c r="K3706" t="s">
        <v>1255</v>
      </c>
      <c r="L3706" t="s">
        <v>1255</v>
      </c>
      <c r="M3706" t="s">
        <v>1255</v>
      </c>
      <c r="N3706" t="s">
        <v>1255</v>
      </c>
      <c r="O3706" t="s">
        <v>1255</v>
      </c>
      <c r="P3706" t="s">
        <v>1255</v>
      </c>
    </row>
    <row r="3707" spans="1:16">
      <c r="A3707" t="s">
        <v>1255</v>
      </c>
      <c r="B3707" t="s">
        <v>1255</v>
      </c>
      <c r="C3707" t="s">
        <v>15075</v>
      </c>
      <c r="D3707" t="s">
        <v>15078</v>
      </c>
      <c r="E3707" t="s">
        <v>9782</v>
      </c>
      <c r="F3707" t="s">
        <v>1255</v>
      </c>
      <c r="G3707" t="s">
        <v>1255</v>
      </c>
      <c r="H3707" t="s">
        <v>1255</v>
      </c>
      <c r="I3707" t="s">
        <v>1255</v>
      </c>
      <c r="J3707" t="s">
        <v>1255</v>
      </c>
      <c r="K3707" t="s">
        <v>1255</v>
      </c>
      <c r="L3707" t="s">
        <v>1255</v>
      </c>
      <c r="M3707" t="s">
        <v>1255</v>
      </c>
      <c r="N3707" t="s">
        <v>1255</v>
      </c>
      <c r="O3707" t="s">
        <v>1255</v>
      </c>
      <c r="P3707" t="s">
        <v>1255</v>
      </c>
    </row>
    <row r="3708" spans="1:16">
      <c r="A3708" t="s">
        <v>1255</v>
      </c>
      <c r="B3708" t="s">
        <v>1255</v>
      </c>
      <c r="C3708" t="s">
        <v>15075</v>
      </c>
      <c r="D3708" t="s">
        <v>15079</v>
      </c>
      <c r="E3708" t="s">
        <v>12494</v>
      </c>
      <c r="F3708" t="s">
        <v>1255</v>
      </c>
      <c r="G3708" t="s">
        <v>1255</v>
      </c>
      <c r="H3708" t="s">
        <v>1255</v>
      </c>
      <c r="I3708" t="s">
        <v>1255</v>
      </c>
      <c r="J3708" t="s">
        <v>1255</v>
      </c>
      <c r="K3708" t="s">
        <v>1255</v>
      </c>
      <c r="L3708" t="s">
        <v>1255</v>
      </c>
      <c r="M3708" t="s">
        <v>1255</v>
      </c>
      <c r="N3708" t="s">
        <v>1255</v>
      </c>
      <c r="O3708" t="s">
        <v>1255</v>
      </c>
      <c r="P3708" t="s">
        <v>1255</v>
      </c>
    </row>
    <row r="3709" spans="1:16">
      <c r="A3709" t="s">
        <v>1255</v>
      </c>
      <c r="B3709" t="s">
        <v>1255</v>
      </c>
      <c r="C3709" t="s">
        <v>15075</v>
      </c>
      <c r="D3709" t="s">
        <v>15080</v>
      </c>
      <c r="E3709" t="s">
        <v>9646</v>
      </c>
      <c r="F3709" t="s">
        <v>15081</v>
      </c>
      <c r="G3709" t="s">
        <v>15082</v>
      </c>
      <c r="H3709" t="s">
        <v>1255</v>
      </c>
      <c r="I3709" t="s">
        <v>1255</v>
      </c>
      <c r="J3709" t="s">
        <v>1255</v>
      </c>
      <c r="K3709" t="s">
        <v>1255</v>
      </c>
      <c r="L3709" t="s">
        <v>1255</v>
      </c>
      <c r="M3709" t="s">
        <v>1255</v>
      </c>
      <c r="N3709" t="s">
        <v>1255</v>
      </c>
      <c r="O3709" t="s">
        <v>1255</v>
      </c>
      <c r="P3709" t="s">
        <v>1255</v>
      </c>
    </row>
    <row r="3710" spans="1:16">
      <c r="A3710" t="s">
        <v>1255</v>
      </c>
      <c r="B3710" t="s">
        <v>1255</v>
      </c>
      <c r="C3710" t="s">
        <v>15075</v>
      </c>
      <c r="D3710" t="s">
        <v>15083</v>
      </c>
      <c r="E3710" t="s">
        <v>10003</v>
      </c>
      <c r="F3710" t="s">
        <v>9646</v>
      </c>
      <c r="G3710" t="s">
        <v>15084</v>
      </c>
      <c r="H3710" t="s">
        <v>1255</v>
      </c>
      <c r="I3710" t="s">
        <v>1255</v>
      </c>
      <c r="J3710" t="s">
        <v>1255</v>
      </c>
      <c r="K3710" t="s">
        <v>1255</v>
      </c>
      <c r="L3710" t="s">
        <v>1255</v>
      </c>
      <c r="M3710" t="s">
        <v>1255</v>
      </c>
      <c r="N3710" t="s">
        <v>1255</v>
      </c>
      <c r="O3710" t="s">
        <v>1255</v>
      </c>
      <c r="P3710" t="s">
        <v>1255</v>
      </c>
    </row>
    <row r="3711" spans="1:16">
      <c r="A3711" t="s">
        <v>1255</v>
      </c>
      <c r="B3711" t="s">
        <v>1255</v>
      </c>
      <c r="C3711" t="s">
        <v>15075</v>
      </c>
      <c r="D3711" t="s">
        <v>15085</v>
      </c>
      <c r="E3711" t="s">
        <v>9813</v>
      </c>
      <c r="F3711" t="s">
        <v>1255</v>
      </c>
      <c r="G3711" t="s">
        <v>1255</v>
      </c>
      <c r="H3711" t="s">
        <v>1255</v>
      </c>
      <c r="I3711" t="s">
        <v>1255</v>
      </c>
      <c r="J3711" t="s">
        <v>1255</v>
      </c>
      <c r="K3711" t="s">
        <v>1255</v>
      </c>
      <c r="L3711" t="s">
        <v>1255</v>
      </c>
      <c r="M3711" t="s">
        <v>1255</v>
      </c>
      <c r="N3711" t="s">
        <v>1255</v>
      </c>
      <c r="O3711" t="s">
        <v>1255</v>
      </c>
      <c r="P3711" t="s">
        <v>1255</v>
      </c>
    </row>
    <row r="3712" spans="1:16">
      <c r="A3712" t="s">
        <v>1255</v>
      </c>
      <c r="B3712" t="s">
        <v>1255</v>
      </c>
      <c r="C3712" t="s">
        <v>15075</v>
      </c>
      <c r="D3712" t="s">
        <v>15086</v>
      </c>
      <c r="E3712" t="s">
        <v>14521</v>
      </c>
      <c r="F3712" t="s">
        <v>1255</v>
      </c>
      <c r="G3712" t="s">
        <v>1255</v>
      </c>
      <c r="H3712" t="s">
        <v>1255</v>
      </c>
      <c r="I3712" t="s">
        <v>1255</v>
      </c>
      <c r="J3712" t="s">
        <v>1255</v>
      </c>
      <c r="K3712" t="s">
        <v>1255</v>
      </c>
      <c r="L3712" t="s">
        <v>1255</v>
      </c>
      <c r="M3712" t="s">
        <v>1255</v>
      </c>
      <c r="N3712" t="s">
        <v>1255</v>
      </c>
      <c r="O3712" t="s">
        <v>1255</v>
      </c>
      <c r="P3712" t="s">
        <v>1255</v>
      </c>
    </row>
    <row r="3713" spans="1:16">
      <c r="A3713" t="s">
        <v>1255</v>
      </c>
      <c r="B3713" t="s">
        <v>1255</v>
      </c>
      <c r="C3713" t="s">
        <v>15075</v>
      </c>
      <c r="D3713" t="s">
        <v>15087</v>
      </c>
      <c r="E3713" t="s">
        <v>10029</v>
      </c>
      <c r="F3713" t="s">
        <v>1255</v>
      </c>
      <c r="G3713" t="s">
        <v>1255</v>
      </c>
      <c r="H3713" t="s">
        <v>1255</v>
      </c>
      <c r="I3713" t="s">
        <v>1255</v>
      </c>
      <c r="J3713" t="s">
        <v>1255</v>
      </c>
      <c r="K3713" t="s">
        <v>1255</v>
      </c>
      <c r="L3713" t="s">
        <v>1255</v>
      </c>
      <c r="M3713" t="s">
        <v>1255</v>
      </c>
      <c r="N3713" t="s">
        <v>1255</v>
      </c>
      <c r="O3713" t="s">
        <v>1255</v>
      </c>
      <c r="P3713" t="s">
        <v>1255</v>
      </c>
    </row>
    <row r="3714" spans="1:16">
      <c r="A3714" t="s">
        <v>1255</v>
      </c>
      <c r="B3714" t="s">
        <v>1255</v>
      </c>
      <c r="C3714" t="s">
        <v>15088</v>
      </c>
      <c r="D3714" t="s">
        <v>15089</v>
      </c>
      <c r="E3714" t="s">
        <v>10003</v>
      </c>
      <c r="F3714" t="s">
        <v>1255</v>
      </c>
      <c r="G3714" t="s">
        <v>1255</v>
      </c>
      <c r="H3714" t="s">
        <v>1255</v>
      </c>
      <c r="I3714" t="s">
        <v>1255</v>
      </c>
      <c r="J3714" t="s">
        <v>1255</v>
      </c>
      <c r="K3714" t="s">
        <v>1255</v>
      </c>
      <c r="L3714" t="s">
        <v>1255</v>
      </c>
      <c r="M3714" t="s">
        <v>1255</v>
      </c>
      <c r="N3714" t="s">
        <v>1255</v>
      </c>
      <c r="O3714" t="s">
        <v>1255</v>
      </c>
      <c r="P3714" t="s">
        <v>1255</v>
      </c>
    </row>
    <row r="3715" spans="1:16">
      <c r="A3715" t="s">
        <v>1255</v>
      </c>
      <c r="B3715" t="s">
        <v>1255</v>
      </c>
      <c r="C3715" t="s">
        <v>15088</v>
      </c>
      <c r="D3715" t="s">
        <v>15090</v>
      </c>
      <c r="E3715" t="s">
        <v>15091</v>
      </c>
      <c r="F3715" t="s">
        <v>9646</v>
      </c>
      <c r="G3715" t="s">
        <v>1255</v>
      </c>
      <c r="H3715" t="s">
        <v>1255</v>
      </c>
      <c r="I3715" t="s">
        <v>1255</v>
      </c>
      <c r="J3715" t="s">
        <v>1255</v>
      </c>
      <c r="K3715" t="s">
        <v>1255</v>
      </c>
      <c r="L3715" t="s">
        <v>1255</v>
      </c>
      <c r="M3715" t="s">
        <v>1255</v>
      </c>
      <c r="N3715" t="s">
        <v>1255</v>
      </c>
      <c r="O3715" t="s">
        <v>1255</v>
      </c>
      <c r="P3715" t="s">
        <v>1255</v>
      </c>
    </row>
    <row r="3716" spans="1:16">
      <c r="A3716" t="s">
        <v>1255</v>
      </c>
      <c r="B3716" t="s">
        <v>1255</v>
      </c>
      <c r="C3716" t="s">
        <v>15088</v>
      </c>
      <c r="D3716" t="s">
        <v>15092</v>
      </c>
      <c r="E3716" t="s">
        <v>13583</v>
      </c>
      <c r="F3716" t="s">
        <v>9646</v>
      </c>
      <c r="G3716" t="s">
        <v>1255</v>
      </c>
      <c r="H3716" t="s">
        <v>1255</v>
      </c>
      <c r="I3716" t="s">
        <v>1255</v>
      </c>
      <c r="J3716" t="s">
        <v>1255</v>
      </c>
      <c r="K3716" t="s">
        <v>1255</v>
      </c>
      <c r="L3716" t="s">
        <v>1255</v>
      </c>
      <c r="M3716" t="s">
        <v>1255</v>
      </c>
      <c r="N3716" t="s">
        <v>1255</v>
      </c>
      <c r="O3716" t="s">
        <v>1255</v>
      </c>
      <c r="P3716" t="s">
        <v>1255</v>
      </c>
    </row>
    <row r="3717" spans="1:16">
      <c r="A3717" t="s">
        <v>1255</v>
      </c>
      <c r="B3717" t="s">
        <v>1255</v>
      </c>
      <c r="C3717" t="s">
        <v>15088</v>
      </c>
      <c r="D3717" t="s">
        <v>15093</v>
      </c>
      <c r="E3717" t="s">
        <v>9663</v>
      </c>
      <c r="F3717" t="s">
        <v>9646</v>
      </c>
      <c r="G3717" t="s">
        <v>1255</v>
      </c>
      <c r="H3717" t="s">
        <v>1255</v>
      </c>
      <c r="I3717" t="s">
        <v>1255</v>
      </c>
      <c r="J3717" t="s">
        <v>1255</v>
      </c>
      <c r="K3717" t="s">
        <v>1255</v>
      </c>
      <c r="L3717" t="s">
        <v>1255</v>
      </c>
      <c r="M3717" t="s">
        <v>1255</v>
      </c>
      <c r="N3717" t="s">
        <v>1255</v>
      </c>
      <c r="O3717" t="s">
        <v>1255</v>
      </c>
      <c r="P3717" t="s">
        <v>1255</v>
      </c>
    </row>
    <row r="3718" spans="1:16">
      <c r="A3718" t="s">
        <v>1255</v>
      </c>
      <c r="B3718" t="s">
        <v>1255</v>
      </c>
      <c r="C3718" t="s">
        <v>15088</v>
      </c>
      <c r="D3718" t="s">
        <v>15094</v>
      </c>
      <c r="E3718" t="s">
        <v>9740</v>
      </c>
      <c r="F3718" t="s">
        <v>9646</v>
      </c>
      <c r="G3718" t="s">
        <v>1255</v>
      </c>
      <c r="H3718" t="s">
        <v>1255</v>
      </c>
      <c r="I3718" t="s">
        <v>1255</v>
      </c>
      <c r="J3718" t="s">
        <v>1255</v>
      </c>
      <c r="K3718" t="s">
        <v>1255</v>
      </c>
      <c r="L3718" t="s">
        <v>1255</v>
      </c>
      <c r="M3718" t="s">
        <v>1255</v>
      </c>
      <c r="N3718" t="s">
        <v>1255</v>
      </c>
      <c r="O3718" t="s">
        <v>1255</v>
      </c>
      <c r="P3718" t="s">
        <v>1255</v>
      </c>
    </row>
    <row r="3719" spans="1:16">
      <c r="A3719" t="s">
        <v>1255</v>
      </c>
      <c r="B3719" t="s">
        <v>1255</v>
      </c>
      <c r="C3719" t="s">
        <v>15088</v>
      </c>
      <c r="D3719" t="s">
        <v>15095</v>
      </c>
      <c r="E3719" t="s">
        <v>10003</v>
      </c>
      <c r="F3719" t="s">
        <v>9646</v>
      </c>
      <c r="G3719" t="s">
        <v>1255</v>
      </c>
      <c r="H3719" t="s">
        <v>1255</v>
      </c>
      <c r="I3719" t="s">
        <v>1255</v>
      </c>
      <c r="J3719" t="s">
        <v>1255</v>
      </c>
      <c r="K3719" t="s">
        <v>1255</v>
      </c>
      <c r="L3719" t="s">
        <v>1255</v>
      </c>
      <c r="M3719" t="s">
        <v>1255</v>
      </c>
      <c r="N3719" t="s">
        <v>1255</v>
      </c>
      <c r="O3719" t="s">
        <v>1255</v>
      </c>
      <c r="P3719" t="s">
        <v>1255</v>
      </c>
    </row>
    <row r="3720" spans="1:16">
      <c r="A3720" t="s">
        <v>1255</v>
      </c>
      <c r="B3720" t="s">
        <v>1255</v>
      </c>
      <c r="C3720" t="s">
        <v>15088</v>
      </c>
      <c r="D3720" t="s">
        <v>15096</v>
      </c>
      <c r="E3720" t="s">
        <v>9797</v>
      </c>
      <c r="F3720" t="s">
        <v>9646</v>
      </c>
      <c r="G3720" t="s">
        <v>1255</v>
      </c>
      <c r="H3720" t="s">
        <v>1255</v>
      </c>
      <c r="I3720" t="s">
        <v>1255</v>
      </c>
      <c r="J3720" t="s">
        <v>1255</v>
      </c>
      <c r="K3720" t="s">
        <v>1255</v>
      </c>
      <c r="L3720" t="s">
        <v>1255</v>
      </c>
      <c r="M3720" t="s">
        <v>1255</v>
      </c>
      <c r="N3720" t="s">
        <v>1255</v>
      </c>
      <c r="O3720" t="s">
        <v>1255</v>
      </c>
      <c r="P3720" t="s">
        <v>1255</v>
      </c>
    </row>
    <row r="3721" spans="1:16">
      <c r="A3721" t="s">
        <v>1255</v>
      </c>
      <c r="B3721" t="s">
        <v>1255</v>
      </c>
      <c r="C3721" t="s">
        <v>15088</v>
      </c>
      <c r="D3721" t="s">
        <v>15097</v>
      </c>
      <c r="E3721" t="s">
        <v>9797</v>
      </c>
      <c r="F3721" t="s">
        <v>9646</v>
      </c>
      <c r="G3721" t="s">
        <v>1255</v>
      </c>
      <c r="H3721" t="s">
        <v>1255</v>
      </c>
      <c r="I3721" t="s">
        <v>1255</v>
      </c>
      <c r="J3721" t="s">
        <v>1255</v>
      </c>
      <c r="K3721" t="s">
        <v>1255</v>
      </c>
      <c r="L3721" t="s">
        <v>1255</v>
      </c>
      <c r="M3721" t="s">
        <v>1255</v>
      </c>
      <c r="N3721" t="s">
        <v>1255</v>
      </c>
      <c r="O3721" t="s">
        <v>1255</v>
      </c>
      <c r="P3721" t="s">
        <v>1255</v>
      </c>
    </row>
    <row r="3722" spans="1:16">
      <c r="A3722" t="s">
        <v>1255</v>
      </c>
      <c r="B3722" t="s">
        <v>1255</v>
      </c>
      <c r="C3722" t="s">
        <v>15088</v>
      </c>
      <c r="D3722" t="s">
        <v>15098</v>
      </c>
      <c r="E3722" t="s">
        <v>11910</v>
      </c>
      <c r="F3722" t="s">
        <v>9646</v>
      </c>
      <c r="G3722" t="s">
        <v>1255</v>
      </c>
      <c r="H3722" t="s">
        <v>1255</v>
      </c>
      <c r="I3722" t="s">
        <v>1255</v>
      </c>
      <c r="J3722" t="s">
        <v>1255</v>
      </c>
      <c r="K3722" t="s">
        <v>1255</v>
      </c>
      <c r="L3722" t="s">
        <v>1255</v>
      </c>
      <c r="M3722" t="s">
        <v>1255</v>
      </c>
      <c r="N3722" t="s">
        <v>1255</v>
      </c>
      <c r="O3722" t="s">
        <v>1255</v>
      </c>
      <c r="P3722" t="s">
        <v>1255</v>
      </c>
    </row>
    <row r="3723" spans="1:16">
      <c r="A3723" t="s">
        <v>1255</v>
      </c>
      <c r="B3723" t="s">
        <v>1255</v>
      </c>
      <c r="C3723" t="s">
        <v>15088</v>
      </c>
      <c r="D3723" t="s">
        <v>15099</v>
      </c>
      <c r="E3723" t="s">
        <v>11910</v>
      </c>
      <c r="F3723" t="s">
        <v>9646</v>
      </c>
      <c r="G3723" t="s">
        <v>1255</v>
      </c>
      <c r="H3723" t="s">
        <v>1255</v>
      </c>
      <c r="I3723" t="s">
        <v>1255</v>
      </c>
      <c r="J3723" t="s">
        <v>1255</v>
      </c>
      <c r="K3723" t="s">
        <v>1255</v>
      </c>
      <c r="L3723" t="s">
        <v>1255</v>
      </c>
      <c r="M3723" t="s">
        <v>1255</v>
      </c>
      <c r="N3723" t="s">
        <v>1255</v>
      </c>
      <c r="O3723" t="s">
        <v>1255</v>
      </c>
      <c r="P3723" t="s">
        <v>1255</v>
      </c>
    </row>
    <row r="3724" spans="1:16">
      <c r="A3724" t="s">
        <v>1255</v>
      </c>
      <c r="B3724" t="s">
        <v>1255</v>
      </c>
      <c r="C3724" t="s">
        <v>15088</v>
      </c>
      <c r="D3724" t="s">
        <v>15100</v>
      </c>
      <c r="E3724" t="s">
        <v>9680</v>
      </c>
      <c r="F3724" t="s">
        <v>1255</v>
      </c>
      <c r="G3724" t="s">
        <v>1255</v>
      </c>
      <c r="H3724" t="s">
        <v>1255</v>
      </c>
      <c r="I3724" t="s">
        <v>1255</v>
      </c>
      <c r="J3724" t="s">
        <v>1255</v>
      </c>
      <c r="K3724" t="s">
        <v>1255</v>
      </c>
      <c r="L3724" t="s">
        <v>1255</v>
      </c>
      <c r="M3724" t="s">
        <v>1255</v>
      </c>
      <c r="N3724" t="s">
        <v>1255</v>
      </c>
      <c r="O3724" t="s">
        <v>1255</v>
      </c>
      <c r="P3724" t="s">
        <v>1255</v>
      </c>
    </row>
    <row r="3725" spans="1:16">
      <c r="A3725" t="s">
        <v>1255</v>
      </c>
      <c r="B3725" t="s">
        <v>1255</v>
      </c>
      <c r="C3725" t="s">
        <v>15101</v>
      </c>
      <c r="D3725" t="s">
        <v>15102</v>
      </c>
      <c r="E3725" t="s">
        <v>9705</v>
      </c>
      <c r="F3725" t="s">
        <v>1255</v>
      </c>
      <c r="G3725" t="s">
        <v>1255</v>
      </c>
      <c r="H3725" t="s">
        <v>1255</v>
      </c>
      <c r="I3725" t="s">
        <v>1255</v>
      </c>
      <c r="J3725" t="s">
        <v>1255</v>
      </c>
      <c r="K3725" t="s">
        <v>1255</v>
      </c>
      <c r="L3725" t="s">
        <v>1255</v>
      </c>
      <c r="M3725" t="s">
        <v>1255</v>
      </c>
      <c r="N3725" t="s">
        <v>1255</v>
      </c>
      <c r="O3725" t="s">
        <v>1255</v>
      </c>
      <c r="P3725" t="s">
        <v>1255</v>
      </c>
    </row>
    <row r="3726" spans="1:16">
      <c r="A3726" t="s">
        <v>1255</v>
      </c>
      <c r="B3726" t="s">
        <v>1255</v>
      </c>
      <c r="C3726" t="s">
        <v>15101</v>
      </c>
      <c r="D3726" t="s">
        <v>15103</v>
      </c>
      <c r="E3726" t="s">
        <v>10003</v>
      </c>
      <c r="F3726" t="s">
        <v>9646</v>
      </c>
      <c r="G3726" t="s">
        <v>1255</v>
      </c>
      <c r="H3726" t="s">
        <v>1255</v>
      </c>
      <c r="I3726" t="s">
        <v>1255</v>
      </c>
      <c r="J3726" t="s">
        <v>1255</v>
      </c>
      <c r="K3726" t="s">
        <v>1255</v>
      </c>
      <c r="L3726" t="s">
        <v>1255</v>
      </c>
      <c r="M3726" t="s">
        <v>1255</v>
      </c>
      <c r="N3726" t="s">
        <v>1255</v>
      </c>
      <c r="O3726" t="s">
        <v>1255</v>
      </c>
      <c r="P3726" t="s">
        <v>1255</v>
      </c>
    </row>
    <row r="3727" spans="1:16">
      <c r="A3727" t="s">
        <v>1255</v>
      </c>
      <c r="B3727" t="s">
        <v>1255</v>
      </c>
      <c r="C3727" t="s">
        <v>15101</v>
      </c>
      <c r="D3727" t="s">
        <v>15104</v>
      </c>
      <c r="E3727" t="s">
        <v>9646</v>
      </c>
      <c r="F3727" t="s">
        <v>15105</v>
      </c>
      <c r="G3727" t="s">
        <v>1255</v>
      </c>
      <c r="H3727" t="s">
        <v>1255</v>
      </c>
      <c r="I3727" t="s">
        <v>1255</v>
      </c>
      <c r="J3727" t="s">
        <v>1255</v>
      </c>
      <c r="K3727" t="s">
        <v>1255</v>
      </c>
      <c r="L3727" t="s">
        <v>1255</v>
      </c>
      <c r="M3727" t="s">
        <v>1255</v>
      </c>
      <c r="N3727" t="s">
        <v>1255</v>
      </c>
      <c r="O3727" t="s">
        <v>1255</v>
      </c>
      <c r="P3727" t="s">
        <v>1255</v>
      </c>
    </row>
    <row r="3728" spans="1:16">
      <c r="A3728" t="s">
        <v>1255</v>
      </c>
      <c r="B3728" t="s">
        <v>1255</v>
      </c>
      <c r="C3728" t="s">
        <v>15101</v>
      </c>
      <c r="D3728" t="s">
        <v>15106</v>
      </c>
      <c r="E3728" t="s">
        <v>9874</v>
      </c>
      <c r="F3728" t="s">
        <v>9646</v>
      </c>
      <c r="G3728" t="s">
        <v>1255</v>
      </c>
      <c r="H3728" t="s">
        <v>1255</v>
      </c>
      <c r="I3728" t="s">
        <v>1255</v>
      </c>
      <c r="J3728" t="s">
        <v>1255</v>
      </c>
      <c r="K3728" t="s">
        <v>1255</v>
      </c>
      <c r="L3728" t="s">
        <v>1255</v>
      </c>
      <c r="M3728" t="s">
        <v>1255</v>
      </c>
      <c r="N3728" t="s">
        <v>1255</v>
      </c>
      <c r="O3728" t="s">
        <v>1255</v>
      </c>
      <c r="P3728" t="s">
        <v>1255</v>
      </c>
    </row>
    <row r="3729" spans="1:16">
      <c r="A3729" t="s">
        <v>1255</v>
      </c>
      <c r="B3729" t="s">
        <v>1255</v>
      </c>
      <c r="C3729" t="s">
        <v>15101</v>
      </c>
      <c r="D3729" t="s">
        <v>15107</v>
      </c>
      <c r="E3729" t="s">
        <v>10003</v>
      </c>
      <c r="F3729" t="s">
        <v>1255</v>
      </c>
      <c r="G3729" t="s">
        <v>1255</v>
      </c>
      <c r="H3729" t="s">
        <v>1255</v>
      </c>
      <c r="I3729" t="s">
        <v>1255</v>
      </c>
      <c r="J3729" t="s">
        <v>1255</v>
      </c>
      <c r="K3729" t="s">
        <v>1255</v>
      </c>
      <c r="L3729" t="s">
        <v>1255</v>
      </c>
      <c r="M3729" t="s">
        <v>1255</v>
      </c>
      <c r="N3729" t="s">
        <v>1255</v>
      </c>
      <c r="O3729" t="s">
        <v>1255</v>
      </c>
      <c r="P3729" t="s">
        <v>1255</v>
      </c>
    </row>
    <row r="3730" spans="1:16">
      <c r="A3730" t="s">
        <v>1255</v>
      </c>
      <c r="B3730" t="s">
        <v>1255</v>
      </c>
      <c r="C3730" t="s">
        <v>15101</v>
      </c>
      <c r="D3730" t="s">
        <v>15108</v>
      </c>
      <c r="E3730" t="s">
        <v>11910</v>
      </c>
      <c r="F3730" t="s">
        <v>1255</v>
      </c>
      <c r="G3730" t="s">
        <v>1255</v>
      </c>
      <c r="H3730" t="s">
        <v>1255</v>
      </c>
      <c r="I3730" t="s">
        <v>1255</v>
      </c>
      <c r="J3730" t="s">
        <v>1255</v>
      </c>
      <c r="K3730" t="s">
        <v>1255</v>
      </c>
      <c r="L3730" t="s">
        <v>1255</v>
      </c>
      <c r="M3730" t="s">
        <v>1255</v>
      </c>
      <c r="N3730" t="s">
        <v>1255</v>
      </c>
      <c r="O3730" t="s">
        <v>1255</v>
      </c>
      <c r="P3730" t="s">
        <v>1255</v>
      </c>
    </row>
    <row r="3731" spans="1:16">
      <c r="A3731" t="s">
        <v>1255</v>
      </c>
      <c r="B3731" t="s">
        <v>1255</v>
      </c>
      <c r="C3731" t="s">
        <v>15101</v>
      </c>
      <c r="D3731" t="s">
        <v>15109</v>
      </c>
      <c r="E3731" t="s">
        <v>10003</v>
      </c>
      <c r="F3731" t="s">
        <v>9646</v>
      </c>
      <c r="G3731" t="s">
        <v>1255</v>
      </c>
      <c r="H3731" t="s">
        <v>1255</v>
      </c>
      <c r="I3731" t="s">
        <v>1255</v>
      </c>
      <c r="J3731" t="s">
        <v>1255</v>
      </c>
      <c r="K3731" t="s">
        <v>1255</v>
      </c>
      <c r="L3731" t="s">
        <v>1255</v>
      </c>
      <c r="M3731" t="s">
        <v>1255</v>
      </c>
      <c r="N3731" t="s">
        <v>1255</v>
      </c>
      <c r="O3731" t="s">
        <v>1255</v>
      </c>
      <c r="P3731" t="s">
        <v>1255</v>
      </c>
    </row>
    <row r="3732" spans="1:16">
      <c r="A3732" t="s">
        <v>1255</v>
      </c>
      <c r="B3732" t="s">
        <v>1255</v>
      </c>
      <c r="C3732" t="s">
        <v>15110</v>
      </c>
      <c r="D3732" t="s">
        <v>15111</v>
      </c>
      <c r="E3732" t="s">
        <v>10003</v>
      </c>
      <c r="F3732" t="s">
        <v>1255</v>
      </c>
      <c r="G3732" t="s">
        <v>1255</v>
      </c>
      <c r="H3732" t="s">
        <v>1255</v>
      </c>
      <c r="I3732" t="s">
        <v>1255</v>
      </c>
      <c r="J3732" t="s">
        <v>1255</v>
      </c>
      <c r="K3732" t="s">
        <v>1255</v>
      </c>
      <c r="L3732" t="s">
        <v>1255</v>
      </c>
      <c r="M3732" t="s">
        <v>1255</v>
      </c>
      <c r="N3732" t="s">
        <v>1255</v>
      </c>
      <c r="O3732" t="s">
        <v>1255</v>
      </c>
      <c r="P3732" t="s">
        <v>1255</v>
      </c>
    </row>
    <row r="3733" spans="1:16">
      <c r="A3733" t="s">
        <v>1255</v>
      </c>
      <c r="B3733" t="s">
        <v>1255</v>
      </c>
      <c r="C3733" t="s">
        <v>15110</v>
      </c>
      <c r="D3733" t="s">
        <v>15112</v>
      </c>
      <c r="E3733" t="s">
        <v>9705</v>
      </c>
      <c r="F3733" t="s">
        <v>1255</v>
      </c>
      <c r="G3733" t="s">
        <v>1255</v>
      </c>
      <c r="H3733" t="s">
        <v>1255</v>
      </c>
      <c r="I3733" t="s">
        <v>1255</v>
      </c>
      <c r="J3733" t="s">
        <v>1255</v>
      </c>
      <c r="K3733" t="s">
        <v>1255</v>
      </c>
      <c r="L3733" t="s">
        <v>1255</v>
      </c>
      <c r="M3733" t="s">
        <v>1255</v>
      </c>
      <c r="N3733" t="s">
        <v>1255</v>
      </c>
      <c r="O3733" t="s">
        <v>1255</v>
      </c>
      <c r="P3733" t="s">
        <v>1255</v>
      </c>
    </row>
    <row r="3734" spans="1:16">
      <c r="A3734" t="s">
        <v>1255</v>
      </c>
      <c r="B3734" t="s">
        <v>1255</v>
      </c>
      <c r="C3734" t="s">
        <v>15113</v>
      </c>
      <c r="D3734" t="s">
        <v>15114</v>
      </c>
      <c r="E3734" t="s">
        <v>11378</v>
      </c>
      <c r="F3734" t="s">
        <v>1255</v>
      </c>
      <c r="G3734" t="s">
        <v>1255</v>
      </c>
      <c r="H3734" t="s">
        <v>1255</v>
      </c>
      <c r="I3734" t="s">
        <v>1255</v>
      </c>
      <c r="J3734" t="s">
        <v>1255</v>
      </c>
      <c r="K3734" t="s">
        <v>1255</v>
      </c>
      <c r="L3734" t="s">
        <v>1255</v>
      </c>
      <c r="M3734" t="s">
        <v>1255</v>
      </c>
      <c r="N3734" t="s">
        <v>1255</v>
      </c>
      <c r="O3734" t="s">
        <v>1255</v>
      </c>
      <c r="P3734" t="s">
        <v>1255</v>
      </c>
    </row>
    <row r="3735" spans="1:16">
      <c r="A3735" t="s">
        <v>1255</v>
      </c>
      <c r="B3735" t="s">
        <v>1255</v>
      </c>
      <c r="C3735" t="s">
        <v>15113</v>
      </c>
      <c r="D3735" t="s">
        <v>15115</v>
      </c>
      <c r="E3735" t="s">
        <v>10029</v>
      </c>
      <c r="F3735" t="s">
        <v>1255</v>
      </c>
      <c r="G3735" t="s">
        <v>1255</v>
      </c>
      <c r="H3735" t="s">
        <v>1255</v>
      </c>
      <c r="I3735" t="s">
        <v>1255</v>
      </c>
      <c r="J3735" t="s">
        <v>1255</v>
      </c>
      <c r="K3735" t="s">
        <v>1255</v>
      </c>
      <c r="L3735" t="s">
        <v>1255</v>
      </c>
      <c r="M3735" t="s">
        <v>1255</v>
      </c>
      <c r="N3735" t="s">
        <v>1255</v>
      </c>
      <c r="O3735" t="s">
        <v>1255</v>
      </c>
      <c r="P3735" t="s">
        <v>1255</v>
      </c>
    </row>
    <row r="3736" spans="1:16">
      <c r="A3736" t="s">
        <v>1255</v>
      </c>
      <c r="B3736" t="s">
        <v>1255</v>
      </c>
      <c r="C3736" t="s">
        <v>15113</v>
      </c>
      <c r="D3736" t="s">
        <v>15116</v>
      </c>
      <c r="E3736" t="s">
        <v>9874</v>
      </c>
      <c r="F3736" t="s">
        <v>1255</v>
      </c>
      <c r="G3736" t="s">
        <v>1255</v>
      </c>
      <c r="H3736" t="s">
        <v>1255</v>
      </c>
      <c r="I3736" t="s">
        <v>1255</v>
      </c>
      <c r="J3736" t="s">
        <v>1255</v>
      </c>
      <c r="K3736" t="s">
        <v>1255</v>
      </c>
      <c r="L3736" t="s">
        <v>1255</v>
      </c>
      <c r="M3736" t="s">
        <v>1255</v>
      </c>
      <c r="N3736" t="s">
        <v>1255</v>
      </c>
      <c r="O3736" t="s">
        <v>1255</v>
      </c>
      <c r="P3736" t="s">
        <v>1255</v>
      </c>
    </row>
    <row r="3737" spans="1:16">
      <c r="A3737" t="s">
        <v>1255</v>
      </c>
      <c r="B3737" t="s">
        <v>1255</v>
      </c>
      <c r="C3737" t="s">
        <v>15113</v>
      </c>
      <c r="D3737" t="s">
        <v>15117</v>
      </c>
      <c r="E3737" t="s">
        <v>9828</v>
      </c>
      <c r="F3737" t="s">
        <v>1255</v>
      </c>
      <c r="G3737" t="s">
        <v>1255</v>
      </c>
      <c r="H3737" t="s">
        <v>1255</v>
      </c>
      <c r="I3737" t="s">
        <v>1255</v>
      </c>
      <c r="J3737" t="s">
        <v>1255</v>
      </c>
      <c r="K3737" t="s">
        <v>1255</v>
      </c>
      <c r="L3737" t="s">
        <v>1255</v>
      </c>
      <c r="M3737" t="s">
        <v>1255</v>
      </c>
      <c r="N3737" t="s">
        <v>1255</v>
      </c>
      <c r="O3737" t="s">
        <v>1255</v>
      </c>
      <c r="P3737" t="s">
        <v>1255</v>
      </c>
    </row>
    <row r="3738" spans="1:16">
      <c r="A3738" t="s">
        <v>1255</v>
      </c>
      <c r="B3738" t="s">
        <v>1255</v>
      </c>
      <c r="C3738" t="s">
        <v>15113</v>
      </c>
      <c r="D3738" t="s">
        <v>15118</v>
      </c>
      <c r="E3738" t="s">
        <v>9646</v>
      </c>
      <c r="F3738" t="s">
        <v>9657</v>
      </c>
      <c r="G3738" t="s">
        <v>1255</v>
      </c>
      <c r="H3738" t="s">
        <v>1255</v>
      </c>
      <c r="I3738" t="s">
        <v>1255</v>
      </c>
      <c r="J3738" t="s">
        <v>1255</v>
      </c>
      <c r="K3738" t="s">
        <v>1255</v>
      </c>
      <c r="L3738" t="s">
        <v>1255</v>
      </c>
      <c r="M3738" t="s">
        <v>1255</v>
      </c>
      <c r="N3738" t="s">
        <v>1255</v>
      </c>
      <c r="O3738" t="s">
        <v>1255</v>
      </c>
      <c r="P3738" t="s">
        <v>1255</v>
      </c>
    </row>
    <row r="3739" spans="1:16">
      <c r="A3739" t="s">
        <v>1255</v>
      </c>
      <c r="B3739" t="s">
        <v>1255</v>
      </c>
      <c r="C3739" t="s">
        <v>15113</v>
      </c>
      <c r="D3739" t="s">
        <v>15119</v>
      </c>
      <c r="E3739" t="s">
        <v>9646</v>
      </c>
      <c r="F3739" t="s">
        <v>14783</v>
      </c>
      <c r="G3739" t="s">
        <v>1255</v>
      </c>
      <c r="H3739" t="s">
        <v>1255</v>
      </c>
      <c r="I3739" t="s">
        <v>1255</v>
      </c>
      <c r="J3739" t="s">
        <v>1255</v>
      </c>
      <c r="K3739" t="s">
        <v>1255</v>
      </c>
      <c r="L3739" t="s">
        <v>1255</v>
      </c>
      <c r="M3739" t="s">
        <v>1255</v>
      </c>
      <c r="N3739" t="s">
        <v>1255</v>
      </c>
      <c r="O3739" t="s">
        <v>1255</v>
      </c>
      <c r="P3739" t="s">
        <v>1255</v>
      </c>
    </row>
    <row r="3740" spans="1:16">
      <c r="A3740" t="s">
        <v>1255</v>
      </c>
      <c r="B3740" t="s">
        <v>1255</v>
      </c>
      <c r="C3740" t="s">
        <v>15113</v>
      </c>
      <c r="D3740" t="s">
        <v>15120</v>
      </c>
      <c r="E3740" t="s">
        <v>9646</v>
      </c>
      <c r="F3740" t="s">
        <v>15121</v>
      </c>
      <c r="G3740" t="s">
        <v>1255</v>
      </c>
      <c r="H3740" t="s">
        <v>1255</v>
      </c>
      <c r="I3740" t="s">
        <v>1255</v>
      </c>
      <c r="J3740" t="s">
        <v>1255</v>
      </c>
      <c r="K3740" t="s">
        <v>1255</v>
      </c>
      <c r="L3740" t="s">
        <v>1255</v>
      </c>
      <c r="M3740" t="s">
        <v>1255</v>
      </c>
      <c r="N3740" t="s">
        <v>1255</v>
      </c>
      <c r="O3740" t="s">
        <v>1255</v>
      </c>
      <c r="P3740" t="s">
        <v>1255</v>
      </c>
    </row>
    <row r="3741" spans="1:16">
      <c r="A3741" t="s">
        <v>1255</v>
      </c>
      <c r="B3741" t="s">
        <v>1255</v>
      </c>
      <c r="C3741" t="s">
        <v>15113</v>
      </c>
      <c r="D3741" t="s">
        <v>15122</v>
      </c>
      <c r="E3741" t="s">
        <v>9646</v>
      </c>
      <c r="F3741" t="s">
        <v>10480</v>
      </c>
      <c r="G3741" t="s">
        <v>1255</v>
      </c>
      <c r="H3741" t="s">
        <v>1255</v>
      </c>
      <c r="I3741" t="s">
        <v>1255</v>
      </c>
      <c r="J3741" t="s">
        <v>1255</v>
      </c>
      <c r="K3741" t="s">
        <v>1255</v>
      </c>
      <c r="L3741" t="s">
        <v>1255</v>
      </c>
      <c r="M3741" t="s">
        <v>1255</v>
      </c>
      <c r="N3741" t="s">
        <v>1255</v>
      </c>
      <c r="O3741" t="s">
        <v>1255</v>
      </c>
      <c r="P3741" t="s">
        <v>1255</v>
      </c>
    </row>
    <row r="3742" spans="1:16">
      <c r="A3742" t="s">
        <v>1255</v>
      </c>
      <c r="B3742" t="s">
        <v>1255</v>
      </c>
      <c r="C3742" t="s">
        <v>15113</v>
      </c>
      <c r="D3742" t="s">
        <v>15123</v>
      </c>
      <c r="E3742" t="s">
        <v>9646</v>
      </c>
      <c r="F3742" t="s">
        <v>15124</v>
      </c>
      <c r="G3742" t="s">
        <v>1255</v>
      </c>
      <c r="H3742" t="s">
        <v>1255</v>
      </c>
      <c r="I3742" t="s">
        <v>1255</v>
      </c>
      <c r="J3742" t="s">
        <v>1255</v>
      </c>
      <c r="K3742" t="s">
        <v>1255</v>
      </c>
      <c r="L3742" t="s">
        <v>1255</v>
      </c>
      <c r="M3742" t="s">
        <v>1255</v>
      </c>
      <c r="N3742" t="s">
        <v>1255</v>
      </c>
      <c r="O3742" t="s">
        <v>1255</v>
      </c>
      <c r="P3742" t="s">
        <v>1255</v>
      </c>
    </row>
    <row r="3743" spans="1:16">
      <c r="A3743" t="s">
        <v>1255</v>
      </c>
      <c r="B3743" t="s">
        <v>1255</v>
      </c>
      <c r="C3743" t="s">
        <v>15125</v>
      </c>
      <c r="D3743" t="s">
        <v>15126</v>
      </c>
      <c r="E3743" t="s">
        <v>9646</v>
      </c>
      <c r="F3743" t="s">
        <v>14266</v>
      </c>
      <c r="G3743" t="s">
        <v>1255</v>
      </c>
      <c r="H3743" t="s">
        <v>1255</v>
      </c>
      <c r="I3743" t="s">
        <v>1255</v>
      </c>
      <c r="J3743" t="s">
        <v>1255</v>
      </c>
      <c r="K3743" t="s">
        <v>1255</v>
      </c>
      <c r="L3743" t="s">
        <v>1255</v>
      </c>
      <c r="M3743" t="s">
        <v>1255</v>
      </c>
      <c r="N3743" t="s">
        <v>1255</v>
      </c>
      <c r="O3743" t="s">
        <v>1255</v>
      </c>
      <c r="P3743" t="s">
        <v>1255</v>
      </c>
    </row>
    <row r="3744" spans="1:16">
      <c r="A3744" t="s">
        <v>1255</v>
      </c>
      <c r="B3744" t="s">
        <v>1255</v>
      </c>
      <c r="C3744" t="s">
        <v>15127</v>
      </c>
      <c r="D3744" t="s">
        <v>15128</v>
      </c>
      <c r="E3744" t="s">
        <v>15129</v>
      </c>
      <c r="F3744" t="s">
        <v>1255</v>
      </c>
      <c r="G3744" t="s">
        <v>1255</v>
      </c>
      <c r="H3744" t="s">
        <v>1255</v>
      </c>
      <c r="I3744" t="s">
        <v>1255</v>
      </c>
      <c r="J3744" t="s">
        <v>1255</v>
      </c>
      <c r="K3744" t="s">
        <v>1255</v>
      </c>
      <c r="L3744" t="s">
        <v>1255</v>
      </c>
      <c r="M3744" t="s">
        <v>1255</v>
      </c>
      <c r="N3744" t="s">
        <v>1255</v>
      </c>
      <c r="O3744" t="s">
        <v>1255</v>
      </c>
      <c r="P3744" t="s">
        <v>1255</v>
      </c>
    </row>
    <row r="3745" spans="1:16">
      <c r="A3745" t="s">
        <v>1255</v>
      </c>
      <c r="B3745" t="s">
        <v>1255</v>
      </c>
      <c r="C3745" t="s">
        <v>15130</v>
      </c>
      <c r="D3745" t="s">
        <v>15131</v>
      </c>
      <c r="E3745" t="s">
        <v>9646</v>
      </c>
      <c r="F3745" t="s">
        <v>15132</v>
      </c>
      <c r="G3745" t="s">
        <v>1255</v>
      </c>
      <c r="H3745" t="s">
        <v>1255</v>
      </c>
      <c r="I3745" t="s">
        <v>1255</v>
      </c>
      <c r="J3745" t="s">
        <v>1255</v>
      </c>
      <c r="K3745" t="s">
        <v>1255</v>
      </c>
      <c r="L3745" t="s">
        <v>1255</v>
      </c>
      <c r="M3745" t="s">
        <v>1255</v>
      </c>
      <c r="N3745" t="s">
        <v>1255</v>
      </c>
      <c r="O3745" t="s">
        <v>1255</v>
      </c>
      <c r="P3745" t="s">
        <v>1255</v>
      </c>
    </row>
    <row r="3746" spans="1:16">
      <c r="A3746" t="s">
        <v>1255</v>
      </c>
      <c r="B3746" t="s">
        <v>1255</v>
      </c>
      <c r="C3746" t="s">
        <v>15130</v>
      </c>
      <c r="D3746" t="s">
        <v>15133</v>
      </c>
      <c r="E3746" t="s">
        <v>9646</v>
      </c>
      <c r="F3746" t="s">
        <v>14929</v>
      </c>
      <c r="G3746" t="s">
        <v>1255</v>
      </c>
      <c r="H3746" t="s">
        <v>1255</v>
      </c>
      <c r="I3746" t="s">
        <v>1255</v>
      </c>
      <c r="J3746" t="s">
        <v>1255</v>
      </c>
      <c r="K3746" t="s">
        <v>1255</v>
      </c>
      <c r="L3746" t="s">
        <v>1255</v>
      </c>
      <c r="M3746" t="s">
        <v>1255</v>
      </c>
      <c r="N3746" t="s">
        <v>1255</v>
      </c>
      <c r="O3746" t="s">
        <v>1255</v>
      </c>
      <c r="P3746" t="s">
        <v>1255</v>
      </c>
    </row>
    <row r="3747" spans="1:16">
      <c r="A3747" t="s">
        <v>1255</v>
      </c>
      <c r="B3747" t="s">
        <v>1255</v>
      </c>
      <c r="C3747" t="s">
        <v>15130</v>
      </c>
      <c r="D3747" t="s">
        <v>15134</v>
      </c>
      <c r="E3747" t="s">
        <v>10988</v>
      </c>
      <c r="F3747" t="s">
        <v>1255</v>
      </c>
      <c r="G3747" t="s">
        <v>1255</v>
      </c>
      <c r="H3747" t="s">
        <v>1255</v>
      </c>
      <c r="I3747" t="s">
        <v>1255</v>
      </c>
      <c r="J3747" t="s">
        <v>1255</v>
      </c>
      <c r="K3747" t="s">
        <v>1255</v>
      </c>
      <c r="L3747" t="s">
        <v>1255</v>
      </c>
      <c r="M3747" t="s">
        <v>1255</v>
      </c>
      <c r="N3747" t="s">
        <v>1255</v>
      </c>
      <c r="O3747" t="s">
        <v>1255</v>
      </c>
      <c r="P3747" t="s">
        <v>1255</v>
      </c>
    </row>
    <row r="3748" spans="1:16">
      <c r="A3748" t="s">
        <v>1255</v>
      </c>
      <c r="B3748" t="s">
        <v>1255</v>
      </c>
      <c r="C3748" t="s">
        <v>15135</v>
      </c>
      <c r="D3748" t="s">
        <v>15136</v>
      </c>
      <c r="E3748" t="s">
        <v>12163</v>
      </c>
      <c r="F3748" t="s">
        <v>9646</v>
      </c>
      <c r="G3748" t="s">
        <v>1255</v>
      </c>
      <c r="H3748" t="s">
        <v>1255</v>
      </c>
      <c r="I3748" t="s">
        <v>1255</v>
      </c>
      <c r="J3748" t="s">
        <v>1255</v>
      </c>
      <c r="K3748" t="s">
        <v>1255</v>
      </c>
      <c r="L3748" t="s">
        <v>1255</v>
      </c>
      <c r="M3748" t="s">
        <v>1255</v>
      </c>
      <c r="N3748" t="s">
        <v>1255</v>
      </c>
      <c r="O3748" t="s">
        <v>1255</v>
      </c>
      <c r="P3748" t="s">
        <v>1255</v>
      </c>
    </row>
    <row r="3749" spans="1:16">
      <c r="A3749" t="s">
        <v>1255</v>
      </c>
      <c r="B3749" t="s">
        <v>1255</v>
      </c>
      <c r="C3749" t="s">
        <v>15135</v>
      </c>
      <c r="D3749" t="s">
        <v>15137</v>
      </c>
      <c r="E3749" t="s">
        <v>9813</v>
      </c>
      <c r="F3749" t="s">
        <v>9646</v>
      </c>
      <c r="G3749" t="s">
        <v>1255</v>
      </c>
      <c r="H3749" t="s">
        <v>1255</v>
      </c>
      <c r="I3749" t="s">
        <v>1255</v>
      </c>
      <c r="J3749" t="s">
        <v>1255</v>
      </c>
      <c r="K3749" t="s">
        <v>1255</v>
      </c>
      <c r="L3749" t="s">
        <v>1255</v>
      </c>
      <c r="M3749" t="s">
        <v>1255</v>
      </c>
      <c r="N3749" t="s">
        <v>1255</v>
      </c>
      <c r="O3749" t="s">
        <v>1255</v>
      </c>
      <c r="P3749" t="s">
        <v>1255</v>
      </c>
    </row>
    <row r="3750" spans="1:16">
      <c r="A3750" t="s">
        <v>1255</v>
      </c>
      <c r="B3750" t="s">
        <v>1255</v>
      </c>
      <c r="C3750" t="s">
        <v>15135</v>
      </c>
      <c r="D3750" t="s">
        <v>15138</v>
      </c>
      <c r="E3750" t="s">
        <v>10608</v>
      </c>
      <c r="F3750" t="s">
        <v>1255</v>
      </c>
      <c r="G3750" t="s">
        <v>1255</v>
      </c>
      <c r="H3750" t="s">
        <v>1255</v>
      </c>
      <c r="I3750" t="s">
        <v>1255</v>
      </c>
      <c r="J3750" t="s">
        <v>1255</v>
      </c>
      <c r="K3750" t="s">
        <v>1255</v>
      </c>
      <c r="L3750" t="s">
        <v>1255</v>
      </c>
      <c r="M3750" t="s">
        <v>1255</v>
      </c>
      <c r="N3750" t="s">
        <v>1255</v>
      </c>
      <c r="O3750" t="s">
        <v>1255</v>
      </c>
      <c r="P3750" t="s">
        <v>1255</v>
      </c>
    </row>
    <row r="3751" spans="1:16">
      <c r="A3751" t="s">
        <v>1255</v>
      </c>
      <c r="B3751" t="s">
        <v>1255</v>
      </c>
      <c r="C3751" t="s">
        <v>15135</v>
      </c>
      <c r="D3751" t="s">
        <v>15139</v>
      </c>
      <c r="E3751" t="s">
        <v>10003</v>
      </c>
      <c r="F3751" t="s">
        <v>1255</v>
      </c>
      <c r="G3751" t="s">
        <v>1255</v>
      </c>
      <c r="H3751" t="s">
        <v>1255</v>
      </c>
      <c r="I3751" t="s">
        <v>1255</v>
      </c>
      <c r="J3751" t="s">
        <v>1255</v>
      </c>
      <c r="K3751" t="s">
        <v>1255</v>
      </c>
      <c r="L3751" t="s">
        <v>1255</v>
      </c>
      <c r="M3751" t="s">
        <v>1255</v>
      </c>
      <c r="N3751" t="s">
        <v>1255</v>
      </c>
      <c r="O3751" t="s">
        <v>1255</v>
      </c>
      <c r="P3751" t="s">
        <v>1255</v>
      </c>
    </row>
    <row r="3752" spans="1:16">
      <c r="A3752" t="s">
        <v>1255</v>
      </c>
      <c r="B3752" t="s">
        <v>1255</v>
      </c>
      <c r="C3752" t="s">
        <v>15135</v>
      </c>
      <c r="D3752" t="s">
        <v>15140</v>
      </c>
      <c r="E3752" t="s">
        <v>10003</v>
      </c>
      <c r="F3752" t="s">
        <v>1255</v>
      </c>
      <c r="G3752" t="s">
        <v>1255</v>
      </c>
      <c r="H3752" t="s">
        <v>1255</v>
      </c>
      <c r="I3752" t="s">
        <v>1255</v>
      </c>
      <c r="J3752" t="s">
        <v>1255</v>
      </c>
      <c r="K3752" t="s">
        <v>1255</v>
      </c>
      <c r="L3752" t="s">
        <v>1255</v>
      </c>
      <c r="M3752" t="s">
        <v>1255</v>
      </c>
      <c r="N3752" t="s">
        <v>1255</v>
      </c>
      <c r="O3752" t="s">
        <v>1255</v>
      </c>
      <c r="P3752" t="s">
        <v>1255</v>
      </c>
    </row>
    <row r="3753" spans="1:16">
      <c r="A3753" t="s">
        <v>1255</v>
      </c>
      <c r="B3753" t="s">
        <v>1255</v>
      </c>
      <c r="C3753" t="s">
        <v>15141</v>
      </c>
      <c r="D3753" t="s">
        <v>15142</v>
      </c>
      <c r="E3753" t="s">
        <v>12494</v>
      </c>
      <c r="F3753" t="s">
        <v>1255</v>
      </c>
      <c r="G3753" t="s">
        <v>1255</v>
      </c>
      <c r="H3753" t="s">
        <v>1255</v>
      </c>
      <c r="I3753" t="s">
        <v>1255</v>
      </c>
      <c r="J3753" t="s">
        <v>1255</v>
      </c>
      <c r="K3753" t="s">
        <v>1255</v>
      </c>
      <c r="L3753" t="s">
        <v>1255</v>
      </c>
      <c r="M3753" t="s">
        <v>1255</v>
      </c>
      <c r="N3753" t="s">
        <v>1255</v>
      </c>
      <c r="O3753" t="s">
        <v>1255</v>
      </c>
      <c r="P3753" t="s">
        <v>1255</v>
      </c>
    </row>
    <row r="3754" spans="1:16">
      <c r="A3754" t="s">
        <v>1255</v>
      </c>
      <c r="B3754" t="s">
        <v>1255</v>
      </c>
      <c r="C3754" t="s">
        <v>15141</v>
      </c>
      <c r="D3754" t="s">
        <v>15143</v>
      </c>
      <c r="E3754" t="s">
        <v>8743</v>
      </c>
      <c r="F3754" t="s">
        <v>9646</v>
      </c>
      <c r="G3754" t="s">
        <v>1255</v>
      </c>
      <c r="H3754" t="s">
        <v>1255</v>
      </c>
      <c r="I3754" t="s">
        <v>1255</v>
      </c>
      <c r="J3754" t="s">
        <v>1255</v>
      </c>
      <c r="K3754" t="s">
        <v>1255</v>
      </c>
      <c r="L3754" t="s">
        <v>1255</v>
      </c>
      <c r="M3754" t="s">
        <v>1255</v>
      </c>
      <c r="N3754" t="s">
        <v>1255</v>
      </c>
      <c r="O3754" t="s">
        <v>1255</v>
      </c>
      <c r="P3754" t="s">
        <v>1255</v>
      </c>
    </row>
    <row r="3755" spans="1:16">
      <c r="A3755" t="s">
        <v>1255</v>
      </c>
      <c r="B3755" t="s">
        <v>1255</v>
      </c>
      <c r="C3755" t="s">
        <v>15141</v>
      </c>
      <c r="D3755" t="s">
        <v>15144</v>
      </c>
      <c r="E3755" t="s">
        <v>10089</v>
      </c>
      <c r="F3755" t="s">
        <v>9646</v>
      </c>
      <c r="G3755" t="s">
        <v>1255</v>
      </c>
      <c r="H3755" t="s">
        <v>1255</v>
      </c>
      <c r="I3755" t="s">
        <v>1255</v>
      </c>
      <c r="J3755" t="s">
        <v>1255</v>
      </c>
      <c r="K3755" t="s">
        <v>1255</v>
      </c>
      <c r="L3755" t="s">
        <v>1255</v>
      </c>
      <c r="M3755" t="s">
        <v>1255</v>
      </c>
      <c r="N3755" t="s">
        <v>1255</v>
      </c>
      <c r="O3755" t="s">
        <v>1255</v>
      </c>
      <c r="P3755" t="s">
        <v>1255</v>
      </c>
    </row>
    <row r="3756" spans="1:16">
      <c r="A3756" t="s">
        <v>1255</v>
      </c>
      <c r="B3756" t="s">
        <v>1255</v>
      </c>
      <c r="C3756" t="s">
        <v>15141</v>
      </c>
      <c r="D3756" t="s">
        <v>15145</v>
      </c>
      <c r="E3756" t="s">
        <v>11910</v>
      </c>
      <c r="F3756" t="s">
        <v>1255</v>
      </c>
      <c r="G3756" t="s">
        <v>1255</v>
      </c>
      <c r="H3756" t="s">
        <v>1255</v>
      </c>
      <c r="I3756" t="s">
        <v>1255</v>
      </c>
      <c r="J3756" t="s">
        <v>1255</v>
      </c>
      <c r="K3756" t="s">
        <v>1255</v>
      </c>
      <c r="L3756" t="s">
        <v>1255</v>
      </c>
      <c r="M3756" t="s">
        <v>1255</v>
      </c>
      <c r="N3756" t="s">
        <v>1255</v>
      </c>
      <c r="O3756" t="s">
        <v>1255</v>
      </c>
      <c r="P3756" t="s">
        <v>1255</v>
      </c>
    </row>
    <row r="3757" spans="1:16">
      <c r="A3757" t="s">
        <v>1255</v>
      </c>
      <c r="B3757" t="s">
        <v>1255</v>
      </c>
      <c r="C3757" t="s">
        <v>15141</v>
      </c>
      <c r="D3757" t="s">
        <v>15146</v>
      </c>
      <c r="E3757" t="s">
        <v>9646</v>
      </c>
      <c r="F3757" t="s">
        <v>15147</v>
      </c>
      <c r="G3757" t="s">
        <v>1255</v>
      </c>
      <c r="H3757" t="s">
        <v>1255</v>
      </c>
      <c r="I3757" t="s">
        <v>1255</v>
      </c>
      <c r="J3757" t="s">
        <v>1255</v>
      </c>
      <c r="K3757" t="s">
        <v>1255</v>
      </c>
      <c r="L3757" t="s">
        <v>1255</v>
      </c>
      <c r="M3757" t="s">
        <v>1255</v>
      </c>
      <c r="N3757" t="s">
        <v>1255</v>
      </c>
      <c r="O3757" t="s">
        <v>1255</v>
      </c>
      <c r="P3757" t="s">
        <v>1255</v>
      </c>
    </row>
    <row r="3758" spans="1:16">
      <c r="A3758" t="s">
        <v>1255</v>
      </c>
      <c r="B3758" t="s">
        <v>1255</v>
      </c>
      <c r="C3758" t="s">
        <v>15141</v>
      </c>
      <c r="D3758" t="s">
        <v>15148</v>
      </c>
      <c r="E3758" t="s">
        <v>9646</v>
      </c>
      <c r="F3758" t="s">
        <v>9828</v>
      </c>
      <c r="G3758" t="s">
        <v>1255</v>
      </c>
      <c r="H3758" t="s">
        <v>1255</v>
      </c>
      <c r="I3758" t="s">
        <v>1255</v>
      </c>
      <c r="J3758" t="s">
        <v>1255</v>
      </c>
      <c r="K3758" t="s">
        <v>1255</v>
      </c>
      <c r="L3758" t="s">
        <v>1255</v>
      </c>
      <c r="M3758" t="s">
        <v>1255</v>
      </c>
      <c r="N3758" t="s">
        <v>1255</v>
      </c>
      <c r="O3758" t="s">
        <v>1255</v>
      </c>
      <c r="P3758" t="s">
        <v>1255</v>
      </c>
    </row>
    <row r="3759" spans="1:16">
      <c r="A3759" t="s">
        <v>1255</v>
      </c>
      <c r="B3759" t="s">
        <v>1255</v>
      </c>
      <c r="C3759" t="s">
        <v>1255</v>
      </c>
      <c r="D3759" t="s">
        <v>1255</v>
      </c>
      <c r="E3759" t="s">
        <v>1255</v>
      </c>
      <c r="F3759" t="s">
        <v>1255</v>
      </c>
      <c r="G3759" t="s">
        <v>1255</v>
      </c>
      <c r="H3759" t="s">
        <v>1255</v>
      </c>
      <c r="I3759" t="s">
        <v>1255</v>
      </c>
      <c r="J3759" t="s">
        <v>1255</v>
      </c>
      <c r="K3759" t="s">
        <v>1255</v>
      </c>
      <c r="L3759" t="s">
        <v>1255</v>
      </c>
      <c r="M3759" t="s">
        <v>1255</v>
      </c>
      <c r="N3759" t="s">
        <v>1255</v>
      </c>
      <c r="O3759" t="s">
        <v>1255</v>
      </c>
      <c r="P3759" t="s">
        <v>1255</v>
      </c>
    </row>
    <row r="3760" spans="1:16">
      <c r="A3760" t="s">
        <v>1255</v>
      </c>
      <c r="B3760" t="s">
        <v>1255</v>
      </c>
      <c r="C3760" t="s">
        <v>1255</v>
      </c>
      <c r="D3760" t="s">
        <v>1255</v>
      </c>
      <c r="E3760" t="s">
        <v>1255</v>
      </c>
      <c r="F3760" t="s">
        <v>1255</v>
      </c>
      <c r="G3760" t="s">
        <v>1255</v>
      </c>
      <c r="H3760" t="s">
        <v>1255</v>
      </c>
      <c r="I3760" t="s">
        <v>1255</v>
      </c>
      <c r="J3760" t="s">
        <v>1255</v>
      </c>
      <c r="K3760" t="s">
        <v>1255</v>
      </c>
      <c r="L3760" t="s">
        <v>1255</v>
      </c>
      <c r="M3760" t="s">
        <v>1255</v>
      </c>
      <c r="N3760" t="s">
        <v>1255</v>
      </c>
      <c r="O3760" t="s">
        <v>1255</v>
      </c>
      <c r="P3760" t="s">
        <v>1255</v>
      </c>
    </row>
    <row r="3761" spans="1:16">
      <c r="A3761" t="s">
        <v>1255</v>
      </c>
      <c r="B3761" t="s">
        <v>1255</v>
      </c>
      <c r="C3761" t="s">
        <v>15141</v>
      </c>
      <c r="D3761" t="s">
        <v>15149</v>
      </c>
      <c r="E3761" t="s">
        <v>9740</v>
      </c>
      <c r="F3761" t="s">
        <v>1255</v>
      </c>
      <c r="G3761" t="s">
        <v>1255</v>
      </c>
      <c r="H3761" t="s">
        <v>1255</v>
      </c>
      <c r="I3761" t="s">
        <v>1255</v>
      </c>
      <c r="J3761" t="s">
        <v>1255</v>
      </c>
      <c r="K3761" t="s">
        <v>1255</v>
      </c>
      <c r="L3761" t="s">
        <v>1255</v>
      </c>
      <c r="M3761" t="s">
        <v>1255</v>
      </c>
      <c r="N3761" t="s">
        <v>1255</v>
      </c>
      <c r="O3761" t="s">
        <v>1255</v>
      </c>
      <c r="P3761" t="s">
        <v>1255</v>
      </c>
    </row>
    <row r="3762" spans="1:16">
      <c r="A3762" t="s">
        <v>1255</v>
      </c>
      <c r="B3762" t="s">
        <v>1255</v>
      </c>
      <c r="C3762" t="s">
        <v>15150</v>
      </c>
      <c r="D3762" t="s">
        <v>15151</v>
      </c>
      <c r="E3762" t="s">
        <v>14879</v>
      </c>
      <c r="F3762" t="s">
        <v>9646</v>
      </c>
      <c r="G3762" t="s">
        <v>1255</v>
      </c>
      <c r="H3762" t="s">
        <v>1255</v>
      </c>
      <c r="I3762" t="s">
        <v>1255</v>
      </c>
      <c r="J3762" t="s">
        <v>1255</v>
      </c>
      <c r="K3762" t="s">
        <v>1255</v>
      </c>
      <c r="L3762" t="s">
        <v>1255</v>
      </c>
      <c r="M3762" t="s">
        <v>1255</v>
      </c>
      <c r="N3762" t="s">
        <v>1255</v>
      </c>
      <c r="O3762" t="s">
        <v>1255</v>
      </c>
      <c r="P3762" t="s">
        <v>1255</v>
      </c>
    </row>
    <row r="3763" spans="1:16">
      <c r="A3763" t="s">
        <v>1255</v>
      </c>
      <c r="B3763" t="s">
        <v>1255</v>
      </c>
      <c r="C3763" t="s">
        <v>15150</v>
      </c>
      <c r="D3763" t="s">
        <v>15152</v>
      </c>
      <c r="E3763" t="s">
        <v>11438</v>
      </c>
      <c r="F3763" t="s">
        <v>9646</v>
      </c>
      <c r="G3763" t="s">
        <v>15153</v>
      </c>
      <c r="H3763" t="s">
        <v>1255</v>
      </c>
      <c r="I3763" t="s">
        <v>1255</v>
      </c>
      <c r="J3763" t="s">
        <v>1255</v>
      </c>
      <c r="K3763" t="s">
        <v>1255</v>
      </c>
      <c r="L3763" t="s">
        <v>1255</v>
      </c>
      <c r="M3763" t="s">
        <v>1255</v>
      </c>
      <c r="N3763" t="s">
        <v>1255</v>
      </c>
      <c r="O3763" t="s">
        <v>1255</v>
      </c>
      <c r="P3763" t="s">
        <v>1255</v>
      </c>
    </row>
    <row r="3764" spans="1:16">
      <c r="A3764" t="s">
        <v>1255</v>
      </c>
      <c r="B3764" t="s">
        <v>1255</v>
      </c>
      <c r="C3764" t="s">
        <v>15150</v>
      </c>
      <c r="D3764" t="s">
        <v>15154</v>
      </c>
      <c r="E3764" t="s">
        <v>15155</v>
      </c>
      <c r="F3764" t="s">
        <v>9646</v>
      </c>
      <c r="G3764" t="s">
        <v>15156</v>
      </c>
      <c r="H3764" t="s">
        <v>1255</v>
      </c>
      <c r="I3764" t="s">
        <v>1255</v>
      </c>
      <c r="J3764" t="s">
        <v>1255</v>
      </c>
      <c r="K3764" t="s">
        <v>1255</v>
      </c>
      <c r="L3764" t="s">
        <v>1255</v>
      </c>
      <c r="M3764" t="s">
        <v>1255</v>
      </c>
      <c r="N3764" t="s">
        <v>1255</v>
      </c>
      <c r="O3764" t="s">
        <v>1255</v>
      </c>
      <c r="P3764" t="s">
        <v>1255</v>
      </c>
    </row>
    <row r="3765" spans="1:16">
      <c r="A3765" t="s">
        <v>1255</v>
      </c>
      <c r="B3765" t="s">
        <v>1255</v>
      </c>
      <c r="C3765" t="s">
        <v>15150</v>
      </c>
      <c r="D3765" t="s">
        <v>15157</v>
      </c>
      <c r="E3765" t="s">
        <v>14759</v>
      </c>
      <c r="F3765" t="s">
        <v>9646</v>
      </c>
      <c r="G3765" t="s">
        <v>15158</v>
      </c>
      <c r="H3765" t="s">
        <v>1255</v>
      </c>
      <c r="I3765" t="s">
        <v>1255</v>
      </c>
      <c r="J3765" t="s">
        <v>1255</v>
      </c>
      <c r="K3765" t="s">
        <v>1255</v>
      </c>
      <c r="L3765" t="s">
        <v>1255</v>
      </c>
      <c r="M3765" t="s">
        <v>1255</v>
      </c>
      <c r="N3765" t="s">
        <v>1255</v>
      </c>
      <c r="O3765" t="s">
        <v>1255</v>
      </c>
      <c r="P3765" t="s">
        <v>1255</v>
      </c>
    </row>
    <row r="3766" spans="1:16">
      <c r="A3766" t="s">
        <v>1255</v>
      </c>
      <c r="B3766" t="s">
        <v>1255</v>
      </c>
      <c r="C3766" t="s">
        <v>15150</v>
      </c>
      <c r="D3766" t="s">
        <v>15159</v>
      </c>
      <c r="E3766" t="s">
        <v>9813</v>
      </c>
      <c r="F3766" t="s">
        <v>9646</v>
      </c>
      <c r="G3766" t="s">
        <v>15160</v>
      </c>
      <c r="H3766" t="s">
        <v>1255</v>
      </c>
      <c r="I3766" t="s">
        <v>1255</v>
      </c>
      <c r="J3766" t="s">
        <v>1255</v>
      </c>
      <c r="K3766" t="s">
        <v>1255</v>
      </c>
      <c r="L3766" t="s">
        <v>1255</v>
      </c>
      <c r="M3766" t="s">
        <v>1255</v>
      </c>
      <c r="N3766" t="s">
        <v>1255</v>
      </c>
      <c r="O3766" t="s">
        <v>1255</v>
      </c>
      <c r="P3766" t="s">
        <v>1255</v>
      </c>
    </row>
    <row r="3767" spans="1:16">
      <c r="A3767" t="s">
        <v>1255</v>
      </c>
      <c r="B3767" t="s">
        <v>1255</v>
      </c>
      <c r="C3767" t="s">
        <v>15150</v>
      </c>
      <c r="D3767" t="s">
        <v>15161</v>
      </c>
      <c r="E3767" t="s">
        <v>15155</v>
      </c>
      <c r="F3767" t="s">
        <v>9646</v>
      </c>
      <c r="G3767" t="s">
        <v>15162</v>
      </c>
      <c r="H3767" t="s">
        <v>1255</v>
      </c>
      <c r="I3767" t="s">
        <v>1255</v>
      </c>
      <c r="J3767" t="s">
        <v>1255</v>
      </c>
      <c r="K3767" t="s">
        <v>1255</v>
      </c>
      <c r="L3767" t="s">
        <v>1255</v>
      </c>
      <c r="M3767" t="s">
        <v>1255</v>
      </c>
      <c r="N3767" t="s">
        <v>1255</v>
      </c>
      <c r="O3767" t="s">
        <v>1255</v>
      </c>
      <c r="P3767" t="s">
        <v>1255</v>
      </c>
    </row>
    <row r="3768" spans="1:16">
      <c r="A3768" t="s">
        <v>1255</v>
      </c>
      <c r="B3768" t="s">
        <v>1255</v>
      </c>
      <c r="C3768" t="s">
        <v>15150</v>
      </c>
      <c r="D3768" t="s">
        <v>15163</v>
      </c>
      <c r="E3768" t="s">
        <v>10608</v>
      </c>
      <c r="F3768" t="s">
        <v>1255</v>
      </c>
      <c r="G3768" t="s">
        <v>1255</v>
      </c>
      <c r="H3768" t="s">
        <v>1255</v>
      </c>
      <c r="I3768" t="s">
        <v>1255</v>
      </c>
      <c r="J3768" t="s">
        <v>1255</v>
      </c>
      <c r="K3768" t="s">
        <v>1255</v>
      </c>
      <c r="L3768" t="s">
        <v>1255</v>
      </c>
      <c r="M3768" t="s">
        <v>1255</v>
      </c>
      <c r="N3768" t="s">
        <v>1255</v>
      </c>
      <c r="O3768" t="s">
        <v>1255</v>
      </c>
      <c r="P3768" t="s">
        <v>1255</v>
      </c>
    </row>
    <row r="3769" spans="1:16">
      <c r="A3769" t="s">
        <v>1255</v>
      </c>
      <c r="B3769" t="s">
        <v>1255</v>
      </c>
      <c r="C3769" t="s">
        <v>15164</v>
      </c>
      <c r="D3769" t="s">
        <v>15165</v>
      </c>
      <c r="E3769" t="s">
        <v>9646</v>
      </c>
      <c r="F3769" t="s">
        <v>15166</v>
      </c>
      <c r="G3769" t="s">
        <v>1255</v>
      </c>
      <c r="H3769" t="s">
        <v>1255</v>
      </c>
      <c r="I3769" t="s">
        <v>1255</v>
      </c>
      <c r="J3769" t="s">
        <v>1255</v>
      </c>
      <c r="K3769" t="s">
        <v>1255</v>
      </c>
      <c r="L3769" t="s">
        <v>1255</v>
      </c>
      <c r="M3769" t="s">
        <v>1255</v>
      </c>
      <c r="N3769" t="s">
        <v>1255</v>
      </c>
      <c r="O3769" t="s">
        <v>1255</v>
      </c>
      <c r="P3769" t="s">
        <v>1255</v>
      </c>
    </row>
    <row r="3770" spans="1:16">
      <c r="A3770" t="s">
        <v>1255</v>
      </c>
      <c r="B3770" t="s">
        <v>1255</v>
      </c>
      <c r="C3770" t="s">
        <v>15164</v>
      </c>
      <c r="D3770" t="s">
        <v>15167</v>
      </c>
      <c r="E3770" t="s">
        <v>9646</v>
      </c>
      <c r="F3770" t="s">
        <v>13530</v>
      </c>
      <c r="G3770" t="s">
        <v>1255</v>
      </c>
      <c r="H3770" t="s">
        <v>1255</v>
      </c>
      <c r="I3770" t="s">
        <v>1255</v>
      </c>
      <c r="J3770" t="s">
        <v>1255</v>
      </c>
      <c r="K3770" t="s">
        <v>1255</v>
      </c>
      <c r="L3770" t="s">
        <v>1255</v>
      </c>
      <c r="M3770" t="s">
        <v>1255</v>
      </c>
      <c r="N3770" t="s">
        <v>1255</v>
      </c>
      <c r="O3770" t="s">
        <v>1255</v>
      </c>
      <c r="P3770" t="s">
        <v>1255</v>
      </c>
    </row>
    <row r="3771" spans="1:16">
      <c r="A3771" t="s">
        <v>1255</v>
      </c>
      <c r="B3771" t="s">
        <v>1255</v>
      </c>
      <c r="C3771" t="s">
        <v>15164</v>
      </c>
      <c r="D3771" t="s">
        <v>15168</v>
      </c>
      <c r="E3771" t="s">
        <v>9646</v>
      </c>
      <c r="F3771" t="s">
        <v>10163</v>
      </c>
      <c r="G3771" t="s">
        <v>1255</v>
      </c>
      <c r="H3771" t="s">
        <v>1255</v>
      </c>
      <c r="I3771" t="s">
        <v>1255</v>
      </c>
      <c r="J3771" t="s">
        <v>1255</v>
      </c>
      <c r="K3771" t="s">
        <v>1255</v>
      </c>
      <c r="L3771" t="s">
        <v>1255</v>
      </c>
      <c r="M3771" t="s">
        <v>1255</v>
      </c>
      <c r="N3771" t="s">
        <v>1255</v>
      </c>
      <c r="O3771" t="s">
        <v>1255</v>
      </c>
      <c r="P3771" t="s">
        <v>1255</v>
      </c>
    </row>
    <row r="3772" spans="1:16">
      <c r="A3772" t="s">
        <v>1255</v>
      </c>
      <c r="B3772" t="s">
        <v>1255</v>
      </c>
      <c r="C3772" t="s">
        <v>15169</v>
      </c>
      <c r="D3772" t="s">
        <v>15170</v>
      </c>
      <c r="E3772" t="s">
        <v>15171</v>
      </c>
      <c r="F3772" t="s">
        <v>1255</v>
      </c>
      <c r="G3772" t="s">
        <v>1255</v>
      </c>
      <c r="H3772" t="s">
        <v>1255</v>
      </c>
      <c r="I3772" t="s">
        <v>1255</v>
      </c>
      <c r="J3772" t="s">
        <v>1255</v>
      </c>
      <c r="K3772" t="s">
        <v>1255</v>
      </c>
      <c r="L3772" t="s">
        <v>1255</v>
      </c>
      <c r="M3772" t="s">
        <v>1255</v>
      </c>
      <c r="N3772" t="s">
        <v>1255</v>
      </c>
      <c r="O3772" t="s">
        <v>1255</v>
      </c>
      <c r="P3772" t="s">
        <v>1255</v>
      </c>
    </row>
    <row r="3773" spans="1:16">
      <c r="A3773" t="s">
        <v>1255</v>
      </c>
      <c r="B3773" t="s">
        <v>1255</v>
      </c>
      <c r="C3773" t="s">
        <v>15169</v>
      </c>
      <c r="D3773" t="s">
        <v>15172</v>
      </c>
      <c r="E3773" t="s">
        <v>15173</v>
      </c>
      <c r="F3773" t="s">
        <v>1255</v>
      </c>
      <c r="G3773" t="s">
        <v>1255</v>
      </c>
      <c r="H3773" t="s">
        <v>1255</v>
      </c>
      <c r="I3773" t="s">
        <v>1255</v>
      </c>
      <c r="J3773" t="s">
        <v>1255</v>
      </c>
      <c r="K3773" t="s">
        <v>1255</v>
      </c>
      <c r="L3773" t="s">
        <v>1255</v>
      </c>
      <c r="M3773" t="s">
        <v>1255</v>
      </c>
      <c r="N3773" t="s">
        <v>1255</v>
      </c>
      <c r="O3773" t="s">
        <v>1255</v>
      </c>
      <c r="P3773" t="s">
        <v>1255</v>
      </c>
    </row>
    <row r="3774" spans="1:16">
      <c r="A3774" t="s">
        <v>1255</v>
      </c>
      <c r="B3774" t="s">
        <v>1255</v>
      </c>
      <c r="C3774" t="s">
        <v>1255</v>
      </c>
      <c r="D3774" t="s">
        <v>1255</v>
      </c>
      <c r="E3774" t="s">
        <v>1255</v>
      </c>
      <c r="F3774" t="s">
        <v>1255</v>
      </c>
      <c r="G3774" t="s">
        <v>1255</v>
      </c>
      <c r="H3774" t="s">
        <v>1255</v>
      </c>
      <c r="I3774" t="s">
        <v>1255</v>
      </c>
      <c r="J3774" t="s">
        <v>1255</v>
      </c>
      <c r="K3774" t="s">
        <v>1255</v>
      </c>
      <c r="L3774" t="s">
        <v>1255</v>
      </c>
      <c r="M3774" t="s">
        <v>1255</v>
      </c>
      <c r="N3774" t="s">
        <v>1255</v>
      </c>
      <c r="O3774" t="s">
        <v>1255</v>
      </c>
      <c r="P3774" t="s">
        <v>1255</v>
      </c>
    </row>
    <row r="3775" spans="1:16">
      <c r="A3775" t="s">
        <v>1255</v>
      </c>
      <c r="B3775" t="s">
        <v>1255</v>
      </c>
      <c r="C3775" t="s">
        <v>15174</v>
      </c>
      <c r="D3775" t="s">
        <v>15175</v>
      </c>
      <c r="E3775" t="s">
        <v>11910</v>
      </c>
      <c r="F3775" t="s">
        <v>1255</v>
      </c>
      <c r="G3775" t="s">
        <v>1255</v>
      </c>
      <c r="H3775" t="s">
        <v>1255</v>
      </c>
      <c r="I3775" t="s">
        <v>1255</v>
      </c>
      <c r="J3775" t="s">
        <v>1255</v>
      </c>
      <c r="K3775" t="s">
        <v>1255</v>
      </c>
      <c r="L3775" t="s">
        <v>1255</v>
      </c>
      <c r="M3775" t="s">
        <v>1255</v>
      </c>
      <c r="N3775" t="s">
        <v>1255</v>
      </c>
      <c r="O3775" t="s">
        <v>1255</v>
      </c>
      <c r="P3775" t="s">
        <v>1255</v>
      </c>
    </row>
    <row r="3776" spans="1:16">
      <c r="A3776" t="s">
        <v>1255</v>
      </c>
      <c r="B3776" t="s">
        <v>1255</v>
      </c>
      <c r="C3776" t="s">
        <v>15174</v>
      </c>
      <c r="D3776" t="s">
        <v>15176</v>
      </c>
      <c r="E3776" t="s">
        <v>11910</v>
      </c>
      <c r="F3776" t="s">
        <v>1255</v>
      </c>
      <c r="G3776" t="s">
        <v>1255</v>
      </c>
      <c r="H3776" t="s">
        <v>1255</v>
      </c>
      <c r="I3776" t="s">
        <v>1255</v>
      </c>
      <c r="J3776" t="s">
        <v>1255</v>
      </c>
      <c r="K3776" t="s">
        <v>1255</v>
      </c>
      <c r="L3776" t="s">
        <v>1255</v>
      </c>
      <c r="M3776" t="s">
        <v>1255</v>
      </c>
      <c r="N3776" t="s">
        <v>1255</v>
      </c>
      <c r="O3776" t="s">
        <v>1255</v>
      </c>
      <c r="P3776" t="s">
        <v>1255</v>
      </c>
    </row>
    <row r="3777" spans="1:16">
      <c r="A3777" t="s">
        <v>1255</v>
      </c>
      <c r="B3777" t="s">
        <v>1255</v>
      </c>
      <c r="C3777" t="s">
        <v>15174</v>
      </c>
      <c r="D3777" t="s">
        <v>15177</v>
      </c>
      <c r="E3777" t="s">
        <v>10003</v>
      </c>
      <c r="F3777" t="s">
        <v>1255</v>
      </c>
      <c r="G3777" t="s">
        <v>1255</v>
      </c>
      <c r="H3777" t="s">
        <v>1255</v>
      </c>
      <c r="I3777" t="s">
        <v>1255</v>
      </c>
      <c r="J3777" t="s">
        <v>1255</v>
      </c>
      <c r="K3777" t="s">
        <v>1255</v>
      </c>
      <c r="L3777" t="s">
        <v>1255</v>
      </c>
      <c r="M3777" t="s">
        <v>1255</v>
      </c>
      <c r="N3777" t="s">
        <v>1255</v>
      </c>
      <c r="O3777" t="s">
        <v>1255</v>
      </c>
      <c r="P3777" t="s">
        <v>1255</v>
      </c>
    </row>
    <row r="3778" spans="1:16">
      <c r="A3778" t="s">
        <v>1255</v>
      </c>
      <c r="B3778" t="s">
        <v>1255</v>
      </c>
      <c r="C3778" t="s">
        <v>15178</v>
      </c>
      <c r="D3778" t="s">
        <v>15179</v>
      </c>
      <c r="E3778" t="s">
        <v>9645</v>
      </c>
      <c r="F3778" t="s">
        <v>1255</v>
      </c>
      <c r="G3778" t="s">
        <v>1255</v>
      </c>
      <c r="H3778" t="s">
        <v>1255</v>
      </c>
      <c r="I3778" t="s">
        <v>1255</v>
      </c>
      <c r="J3778" t="s">
        <v>1255</v>
      </c>
      <c r="K3778" t="s">
        <v>1255</v>
      </c>
      <c r="L3778" t="s">
        <v>1255</v>
      </c>
      <c r="M3778" t="s">
        <v>1255</v>
      </c>
      <c r="N3778" t="s">
        <v>1255</v>
      </c>
      <c r="O3778" t="s">
        <v>1255</v>
      </c>
      <c r="P3778" t="s">
        <v>1255</v>
      </c>
    </row>
    <row r="3779" spans="1:16">
      <c r="A3779" t="s">
        <v>1255</v>
      </c>
      <c r="B3779" t="s">
        <v>1255</v>
      </c>
      <c r="C3779" t="s">
        <v>15178</v>
      </c>
      <c r="D3779" t="s">
        <v>15180</v>
      </c>
      <c r="E3779" t="s">
        <v>9705</v>
      </c>
      <c r="F3779" t="s">
        <v>9646</v>
      </c>
      <c r="G3779" t="s">
        <v>1255</v>
      </c>
      <c r="H3779" t="s">
        <v>1255</v>
      </c>
      <c r="I3779" t="s">
        <v>1255</v>
      </c>
      <c r="J3779" t="s">
        <v>1255</v>
      </c>
      <c r="K3779" t="s">
        <v>1255</v>
      </c>
      <c r="L3779" t="s">
        <v>1255</v>
      </c>
      <c r="M3779" t="s">
        <v>1255</v>
      </c>
      <c r="N3779" t="s">
        <v>1255</v>
      </c>
      <c r="O3779" t="s">
        <v>1255</v>
      </c>
      <c r="P3779" t="s">
        <v>1255</v>
      </c>
    </row>
    <row r="3780" spans="1:16">
      <c r="A3780" t="s">
        <v>1255</v>
      </c>
      <c r="B3780" t="s">
        <v>1255</v>
      </c>
      <c r="C3780" t="s">
        <v>15178</v>
      </c>
      <c r="D3780" t="s">
        <v>15181</v>
      </c>
      <c r="E3780" t="s">
        <v>13373</v>
      </c>
      <c r="F3780" t="s">
        <v>9646</v>
      </c>
      <c r="G3780" t="s">
        <v>1255</v>
      </c>
      <c r="H3780" t="s">
        <v>1255</v>
      </c>
      <c r="I3780" t="s">
        <v>1255</v>
      </c>
      <c r="J3780" t="s">
        <v>1255</v>
      </c>
      <c r="K3780" t="s">
        <v>1255</v>
      </c>
      <c r="L3780" t="s">
        <v>1255</v>
      </c>
      <c r="M3780" t="s">
        <v>1255</v>
      </c>
      <c r="N3780" t="s">
        <v>1255</v>
      </c>
      <c r="O3780" t="s">
        <v>1255</v>
      </c>
      <c r="P3780" t="s">
        <v>1255</v>
      </c>
    </row>
    <row r="3781" spans="1:16">
      <c r="A3781" t="s">
        <v>1255</v>
      </c>
      <c r="B3781" t="s">
        <v>1255</v>
      </c>
      <c r="C3781" t="s">
        <v>15178</v>
      </c>
      <c r="D3781" t="s">
        <v>15182</v>
      </c>
      <c r="E3781" t="s">
        <v>10029</v>
      </c>
      <c r="F3781" t="s">
        <v>9646</v>
      </c>
      <c r="G3781" t="s">
        <v>1255</v>
      </c>
      <c r="H3781" t="s">
        <v>1255</v>
      </c>
      <c r="I3781" t="s">
        <v>1255</v>
      </c>
      <c r="J3781" t="s">
        <v>1255</v>
      </c>
      <c r="K3781" t="s">
        <v>1255</v>
      </c>
      <c r="L3781" t="s">
        <v>1255</v>
      </c>
      <c r="M3781" t="s">
        <v>1255</v>
      </c>
      <c r="N3781" t="s">
        <v>1255</v>
      </c>
      <c r="O3781" t="s">
        <v>1255</v>
      </c>
      <c r="P3781" t="s">
        <v>1255</v>
      </c>
    </row>
    <row r="3782" spans="1:16">
      <c r="A3782" t="s">
        <v>1255</v>
      </c>
      <c r="B3782" t="s">
        <v>1255</v>
      </c>
      <c r="C3782" t="s">
        <v>15178</v>
      </c>
      <c r="D3782" t="s">
        <v>15183</v>
      </c>
      <c r="E3782" t="s">
        <v>11910</v>
      </c>
      <c r="F3782" t="s">
        <v>9646</v>
      </c>
      <c r="G3782" t="s">
        <v>1255</v>
      </c>
      <c r="H3782" t="s">
        <v>1255</v>
      </c>
      <c r="I3782" t="s">
        <v>1255</v>
      </c>
      <c r="J3782" t="s">
        <v>1255</v>
      </c>
      <c r="K3782" t="s">
        <v>1255</v>
      </c>
      <c r="L3782" t="s">
        <v>1255</v>
      </c>
      <c r="M3782" t="s">
        <v>1255</v>
      </c>
      <c r="N3782" t="s">
        <v>1255</v>
      </c>
      <c r="O3782" t="s">
        <v>1255</v>
      </c>
      <c r="P3782" t="s">
        <v>1255</v>
      </c>
    </row>
    <row r="3783" spans="1:16">
      <c r="A3783" t="s">
        <v>1255</v>
      </c>
      <c r="B3783" t="s">
        <v>1255</v>
      </c>
      <c r="C3783" t="s">
        <v>15178</v>
      </c>
      <c r="D3783" t="s">
        <v>15184</v>
      </c>
      <c r="E3783" t="s">
        <v>11910</v>
      </c>
      <c r="F3783" t="s">
        <v>1255</v>
      </c>
      <c r="G3783" t="s">
        <v>1255</v>
      </c>
      <c r="H3783" t="s">
        <v>1255</v>
      </c>
      <c r="I3783" t="s">
        <v>1255</v>
      </c>
      <c r="J3783" t="s">
        <v>1255</v>
      </c>
      <c r="K3783" t="s">
        <v>1255</v>
      </c>
      <c r="L3783" t="s">
        <v>1255</v>
      </c>
      <c r="M3783" t="s">
        <v>1255</v>
      </c>
      <c r="N3783" t="s">
        <v>1255</v>
      </c>
      <c r="O3783" t="s">
        <v>1255</v>
      </c>
      <c r="P3783" t="s">
        <v>1255</v>
      </c>
    </row>
    <row r="3784" spans="1:16">
      <c r="A3784" t="s">
        <v>1255</v>
      </c>
      <c r="B3784" t="s">
        <v>1255</v>
      </c>
      <c r="C3784" t="s">
        <v>15185</v>
      </c>
      <c r="D3784" t="s">
        <v>15186</v>
      </c>
      <c r="E3784" t="s">
        <v>11910</v>
      </c>
      <c r="F3784" t="s">
        <v>1255</v>
      </c>
      <c r="G3784" t="s">
        <v>1255</v>
      </c>
      <c r="H3784" t="s">
        <v>1255</v>
      </c>
      <c r="I3784" t="s">
        <v>1255</v>
      </c>
      <c r="J3784" t="s">
        <v>1255</v>
      </c>
      <c r="K3784" t="s">
        <v>1255</v>
      </c>
      <c r="L3784" t="s">
        <v>1255</v>
      </c>
      <c r="M3784" t="s">
        <v>1255</v>
      </c>
      <c r="N3784" t="s">
        <v>1255</v>
      </c>
      <c r="O3784" t="s">
        <v>1255</v>
      </c>
      <c r="P3784" t="s">
        <v>1255</v>
      </c>
    </row>
    <row r="3785" spans="1:16">
      <c r="A3785" t="s">
        <v>1255</v>
      </c>
      <c r="B3785" t="s">
        <v>5103</v>
      </c>
      <c r="C3785" t="s">
        <v>15185</v>
      </c>
      <c r="D3785" t="s">
        <v>15187</v>
      </c>
      <c r="E3785" t="s">
        <v>10019</v>
      </c>
      <c r="F3785" t="s">
        <v>1255</v>
      </c>
      <c r="G3785" t="s">
        <v>1255</v>
      </c>
      <c r="H3785" t="s">
        <v>1255</v>
      </c>
      <c r="I3785" t="s">
        <v>1255</v>
      </c>
      <c r="J3785" t="s">
        <v>1255</v>
      </c>
      <c r="K3785" t="s">
        <v>1255</v>
      </c>
      <c r="L3785" t="s">
        <v>1255</v>
      </c>
      <c r="M3785" t="s">
        <v>1255</v>
      </c>
      <c r="N3785" t="s">
        <v>1255</v>
      </c>
      <c r="O3785" t="s">
        <v>1255</v>
      </c>
      <c r="P3785" t="s">
        <v>1255</v>
      </c>
    </row>
    <row r="3786" spans="1:16">
      <c r="A3786" t="s">
        <v>1255</v>
      </c>
      <c r="B3786" t="s">
        <v>8874</v>
      </c>
      <c r="C3786" t="s">
        <v>15185</v>
      </c>
      <c r="D3786" t="s">
        <v>15188</v>
      </c>
      <c r="E3786" t="s">
        <v>10019</v>
      </c>
      <c r="F3786" t="s">
        <v>1255</v>
      </c>
      <c r="G3786" t="s">
        <v>1255</v>
      </c>
      <c r="H3786" t="s">
        <v>1255</v>
      </c>
      <c r="I3786" t="s">
        <v>1255</v>
      </c>
      <c r="J3786" t="s">
        <v>1255</v>
      </c>
      <c r="K3786" t="s">
        <v>1255</v>
      </c>
      <c r="L3786" t="s">
        <v>1255</v>
      </c>
      <c r="M3786" t="s">
        <v>1255</v>
      </c>
      <c r="N3786" t="s">
        <v>1255</v>
      </c>
      <c r="O3786" t="s">
        <v>1255</v>
      </c>
      <c r="P3786" t="s">
        <v>1255</v>
      </c>
    </row>
    <row r="3787" spans="1:16">
      <c r="A3787" t="s">
        <v>1255</v>
      </c>
      <c r="B3787" t="s">
        <v>8766</v>
      </c>
      <c r="C3787" t="s">
        <v>1255</v>
      </c>
      <c r="D3787" t="s">
        <v>1255</v>
      </c>
      <c r="E3787" t="s">
        <v>1255</v>
      </c>
      <c r="F3787" t="s">
        <v>1255</v>
      </c>
      <c r="G3787" t="s">
        <v>1255</v>
      </c>
      <c r="H3787" t="s">
        <v>1255</v>
      </c>
      <c r="I3787" t="s">
        <v>1255</v>
      </c>
      <c r="J3787" t="s">
        <v>1255</v>
      </c>
      <c r="K3787" t="s">
        <v>1255</v>
      </c>
      <c r="L3787" t="s">
        <v>1255</v>
      </c>
      <c r="M3787" t="s">
        <v>1255</v>
      </c>
      <c r="N3787" t="s">
        <v>1255</v>
      </c>
      <c r="O3787" t="s">
        <v>1255</v>
      </c>
      <c r="P3787" t="s">
        <v>1255</v>
      </c>
    </row>
    <row r="3788" spans="1:16">
      <c r="A3788" t="s">
        <v>1255</v>
      </c>
      <c r="B3788" t="s">
        <v>8767</v>
      </c>
      <c r="C3788" t="s">
        <v>15185</v>
      </c>
      <c r="D3788" t="s">
        <v>15189</v>
      </c>
      <c r="E3788" t="s">
        <v>9737</v>
      </c>
      <c r="F3788" t="s">
        <v>1255</v>
      </c>
      <c r="G3788" t="s">
        <v>1255</v>
      </c>
      <c r="H3788" t="s">
        <v>1255</v>
      </c>
      <c r="I3788" t="s">
        <v>1255</v>
      </c>
      <c r="J3788" t="s">
        <v>1255</v>
      </c>
      <c r="K3788" t="s">
        <v>1255</v>
      </c>
      <c r="L3788" t="s">
        <v>1255</v>
      </c>
      <c r="M3788" t="s">
        <v>1255</v>
      </c>
      <c r="N3788" t="s">
        <v>1255</v>
      </c>
      <c r="O3788" t="s">
        <v>1255</v>
      </c>
      <c r="P3788" t="s">
        <v>1255</v>
      </c>
    </row>
    <row r="3789" spans="1:16">
      <c r="A3789" t="s">
        <v>1255</v>
      </c>
      <c r="B3789" t="s">
        <v>8768</v>
      </c>
      <c r="C3789" t="s">
        <v>15185</v>
      </c>
      <c r="D3789" t="s">
        <v>15190</v>
      </c>
      <c r="E3789" t="s">
        <v>9646</v>
      </c>
      <c r="F3789" t="s">
        <v>9826</v>
      </c>
      <c r="G3789" t="s">
        <v>1255</v>
      </c>
      <c r="H3789" t="s">
        <v>1255</v>
      </c>
      <c r="I3789" t="s">
        <v>1255</v>
      </c>
      <c r="J3789" t="s">
        <v>1255</v>
      </c>
      <c r="K3789" t="s">
        <v>1255</v>
      </c>
      <c r="L3789" t="s">
        <v>1255</v>
      </c>
      <c r="M3789" t="s">
        <v>1255</v>
      </c>
      <c r="N3789" t="s">
        <v>1255</v>
      </c>
      <c r="O3789" t="s">
        <v>1255</v>
      </c>
      <c r="P3789" t="s">
        <v>1255</v>
      </c>
    </row>
    <row r="3790" spans="1:16">
      <c r="A3790" t="s">
        <v>1255</v>
      </c>
      <c r="B3790" t="s">
        <v>8769</v>
      </c>
      <c r="C3790" t="s">
        <v>15185</v>
      </c>
      <c r="D3790" t="s">
        <v>15191</v>
      </c>
      <c r="E3790" t="s">
        <v>9797</v>
      </c>
      <c r="F3790" t="s">
        <v>9646</v>
      </c>
      <c r="G3790" t="s">
        <v>1255</v>
      </c>
      <c r="H3790" t="s">
        <v>1255</v>
      </c>
      <c r="I3790" t="s">
        <v>1255</v>
      </c>
      <c r="J3790" t="s">
        <v>1255</v>
      </c>
      <c r="K3790" t="s">
        <v>1255</v>
      </c>
      <c r="L3790" t="s">
        <v>1255</v>
      </c>
      <c r="M3790" t="s">
        <v>1255</v>
      </c>
      <c r="N3790" t="s">
        <v>1255</v>
      </c>
      <c r="O3790" t="s">
        <v>1255</v>
      </c>
      <c r="P3790" t="s">
        <v>1255</v>
      </c>
    </row>
    <row r="3791" spans="1:16">
      <c r="A3791" t="s">
        <v>1255</v>
      </c>
      <c r="B3791" t="s">
        <v>8876</v>
      </c>
      <c r="C3791" t="s">
        <v>15185</v>
      </c>
      <c r="D3791" t="s">
        <v>15192</v>
      </c>
      <c r="E3791" t="s">
        <v>10329</v>
      </c>
      <c r="F3791" t="s">
        <v>9646</v>
      </c>
      <c r="G3791" t="s">
        <v>15193</v>
      </c>
      <c r="H3791" t="s">
        <v>1255</v>
      </c>
      <c r="I3791" t="s">
        <v>1255</v>
      </c>
      <c r="J3791" t="s">
        <v>1255</v>
      </c>
      <c r="K3791" t="s">
        <v>1255</v>
      </c>
      <c r="L3791" t="s">
        <v>1255</v>
      </c>
      <c r="M3791" t="s">
        <v>1255</v>
      </c>
      <c r="N3791" t="s">
        <v>1255</v>
      </c>
      <c r="O3791" t="s">
        <v>1255</v>
      </c>
      <c r="P3791" t="s">
        <v>1255</v>
      </c>
    </row>
    <row r="3792" spans="1:16">
      <c r="A3792" t="s">
        <v>1255</v>
      </c>
      <c r="B3792" t="s">
        <v>8771</v>
      </c>
      <c r="C3792" t="s">
        <v>15185</v>
      </c>
      <c r="D3792" t="s">
        <v>15194</v>
      </c>
      <c r="E3792" t="s">
        <v>9646</v>
      </c>
      <c r="F3792" t="s">
        <v>15195</v>
      </c>
      <c r="G3792" t="s">
        <v>15196</v>
      </c>
      <c r="H3792" t="s">
        <v>1255</v>
      </c>
      <c r="I3792" t="s">
        <v>1255</v>
      </c>
      <c r="J3792" t="s">
        <v>1255</v>
      </c>
      <c r="K3792" t="s">
        <v>1255</v>
      </c>
      <c r="L3792" t="s">
        <v>1255</v>
      </c>
      <c r="M3792" t="s">
        <v>1255</v>
      </c>
      <c r="N3792" t="s">
        <v>1255</v>
      </c>
      <c r="O3792" t="s">
        <v>1255</v>
      </c>
      <c r="P3792" t="s">
        <v>1255</v>
      </c>
    </row>
    <row r="3793" spans="1:16">
      <c r="A3793" t="s">
        <v>1255</v>
      </c>
      <c r="B3793" t="s">
        <v>8770</v>
      </c>
      <c r="C3793" t="s">
        <v>15185</v>
      </c>
      <c r="D3793" t="s">
        <v>15197</v>
      </c>
      <c r="E3793" t="s">
        <v>9646</v>
      </c>
      <c r="F3793" t="s">
        <v>14783</v>
      </c>
      <c r="G3793" t="s">
        <v>1255</v>
      </c>
      <c r="H3793" t="s">
        <v>1255</v>
      </c>
      <c r="I3793" t="s">
        <v>1255</v>
      </c>
      <c r="J3793" t="s">
        <v>1255</v>
      </c>
      <c r="K3793" t="s">
        <v>1255</v>
      </c>
      <c r="L3793" t="s">
        <v>1255</v>
      </c>
      <c r="M3793" t="s">
        <v>1255</v>
      </c>
      <c r="N3793" t="s">
        <v>1255</v>
      </c>
      <c r="O3793" t="s">
        <v>1255</v>
      </c>
      <c r="P3793" t="s">
        <v>1255</v>
      </c>
    </row>
    <row r="3794" spans="1:16">
      <c r="A3794" t="s">
        <v>1255</v>
      </c>
      <c r="B3794" t="s">
        <v>4407</v>
      </c>
      <c r="C3794" t="s">
        <v>15185</v>
      </c>
      <c r="D3794" t="s">
        <v>15198</v>
      </c>
      <c r="E3794" t="s">
        <v>9646</v>
      </c>
      <c r="F3794" t="s">
        <v>15199</v>
      </c>
      <c r="G3794" t="s">
        <v>1255</v>
      </c>
      <c r="H3794" t="s">
        <v>1255</v>
      </c>
      <c r="I3794" t="s">
        <v>1255</v>
      </c>
      <c r="J3794" t="s">
        <v>1255</v>
      </c>
      <c r="K3794" t="s">
        <v>1255</v>
      </c>
      <c r="L3794" t="s">
        <v>1255</v>
      </c>
      <c r="M3794" t="s">
        <v>1255</v>
      </c>
      <c r="N3794" t="s">
        <v>1255</v>
      </c>
      <c r="O3794" t="s">
        <v>1255</v>
      </c>
      <c r="P3794" t="s">
        <v>1255</v>
      </c>
    </row>
    <row r="3795" spans="1:16">
      <c r="A3795" t="s">
        <v>1255</v>
      </c>
      <c r="B3795" t="s">
        <v>1255</v>
      </c>
      <c r="C3795" t="s">
        <v>15200</v>
      </c>
      <c r="D3795" t="s">
        <v>15201</v>
      </c>
      <c r="E3795" t="s">
        <v>10003</v>
      </c>
      <c r="F3795" t="s">
        <v>9646</v>
      </c>
      <c r="G3795" t="s">
        <v>1255</v>
      </c>
      <c r="H3795" t="s">
        <v>1255</v>
      </c>
      <c r="I3795" t="s">
        <v>1255</v>
      </c>
      <c r="J3795" t="s">
        <v>1255</v>
      </c>
      <c r="K3795" t="s">
        <v>1255</v>
      </c>
      <c r="L3795" t="s">
        <v>1255</v>
      </c>
      <c r="M3795" t="s">
        <v>1255</v>
      </c>
      <c r="N3795" t="s">
        <v>1255</v>
      </c>
      <c r="O3795" t="s">
        <v>1255</v>
      </c>
      <c r="P3795" t="s">
        <v>1255</v>
      </c>
    </row>
    <row r="3796" spans="1:16">
      <c r="A3796" t="s">
        <v>1255</v>
      </c>
      <c r="B3796" t="s">
        <v>1255</v>
      </c>
      <c r="C3796" t="s">
        <v>15200</v>
      </c>
      <c r="D3796" t="s">
        <v>15202</v>
      </c>
      <c r="E3796" t="s">
        <v>4639</v>
      </c>
      <c r="F3796" t="s">
        <v>9646</v>
      </c>
      <c r="G3796" t="s">
        <v>1255</v>
      </c>
      <c r="H3796" t="s">
        <v>1255</v>
      </c>
      <c r="I3796" t="s">
        <v>1255</v>
      </c>
      <c r="J3796" t="s">
        <v>1255</v>
      </c>
      <c r="K3796" t="s">
        <v>1255</v>
      </c>
      <c r="L3796" t="s">
        <v>1255</v>
      </c>
      <c r="M3796" t="s">
        <v>1255</v>
      </c>
      <c r="N3796" t="s">
        <v>1255</v>
      </c>
      <c r="O3796" t="s">
        <v>1255</v>
      </c>
      <c r="P3796" t="s">
        <v>1255</v>
      </c>
    </row>
    <row r="3797" spans="1:16">
      <c r="A3797" t="s">
        <v>1255</v>
      </c>
      <c r="B3797" t="s">
        <v>1255</v>
      </c>
      <c r="C3797" t="s">
        <v>15200</v>
      </c>
      <c r="D3797" t="s">
        <v>15203</v>
      </c>
      <c r="E3797" t="s">
        <v>10003</v>
      </c>
      <c r="F3797" t="s">
        <v>9646</v>
      </c>
      <c r="G3797" t="s">
        <v>1255</v>
      </c>
      <c r="H3797" t="s">
        <v>1255</v>
      </c>
      <c r="I3797" t="s">
        <v>1255</v>
      </c>
      <c r="J3797" t="s">
        <v>1255</v>
      </c>
      <c r="K3797" t="s">
        <v>1255</v>
      </c>
      <c r="L3797" t="s">
        <v>1255</v>
      </c>
      <c r="M3797" t="s">
        <v>1255</v>
      </c>
      <c r="N3797" t="s">
        <v>1255</v>
      </c>
      <c r="O3797" t="s">
        <v>1255</v>
      </c>
      <c r="P3797" t="s">
        <v>1255</v>
      </c>
    </row>
    <row r="3798" spans="1:16">
      <c r="A3798" t="s">
        <v>1255</v>
      </c>
      <c r="B3798" t="s">
        <v>1255</v>
      </c>
      <c r="C3798" t="s">
        <v>15200</v>
      </c>
      <c r="D3798" t="s">
        <v>15204</v>
      </c>
      <c r="E3798" t="s">
        <v>15205</v>
      </c>
      <c r="F3798" t="s">
        <v>1255</v>
      </c>
      <c r="G3798" t="s">
        <v>1255</v>
      </c>
      <c r="H3798" t="s">
        <v>1255</v>
      </c>
      <c r="I3798" t="s">
        <v>1255</v>
      </c>
      <c r="J3798" t="s">
        <v>1255</v>
      </c>
      <c r="K3798" t="s">
        <v>1255</v>
      </c>
      <c r="L3798" t="s">
        <v>1255</v>
      </c>
      <c r="M3798" t="s">
        <v>1255</v>
      </c>
      <c r="N3798" t="s">
        <v>1255</v>
      </c>
      <c r="O3798" t="s">
        <v>1255</v>
      </c>
      <c r="P3798" t="s">
        <v>1255</v>
      </c>
    </row>
    <row r="3799" spans="1:16">
      <c r="A3799" t="s">
        <v>1255</v>
      </c>
      <c r="B3799" t="s">
        <v>12752</v>
      </c>
      <c r="C3799" t="s">
        <v>15200</v>
      </c>
      <c r="D3799" t="s">
        <v>15206</v>
      </c>
      <c r="E3799" t="s">
        <v>9646</v>
      </c>
      <c r="F3799" t="s">
        <v>9874</v>
      </c>
      <c r="G3799" t="s">
        <v>1255</v>
      </c>
      <c r="H3799" t="s">
        <v>1255</v>
      </c>
      <c r="I3799" t="s">
        <v>1255</v>
      </c>
      <c r="J3799" t="s">
        <v>1255</v>
      </c>
      <c r="K3799" t="s">
        <v>1255</v>
      </c>
      <c r="L3799" t="s">
        <v>1255</v>
      </c>
      <c r="M3799" t="s">
        <v>1255</v>
      </c>
      <c r="N3799" t="s">
        <v>1255</v>
      </c>
      <c r="O3799" t="s">
        <v>1255</v>
      </c>
      <c r="P3799" t="s">
        <v>1255</v>
      </c>
    </row>
    <row r="3800" spans="1:16">
      <c r="A3800" t="s">
        <v>1255</v>
      </c>
      <c r="B3800" t="s">
        <v>1255</v>
      </c>
      <c r="C3800" t="s">
        <v>15207</v>
      </c>
      <c r="D3800" t="s">
        <v>15208</v>
      </c>
      <c r="E3800" t="s">
        <v>9646</v>
      </c>
      <c r="F3800" t="s">
        <v>9747</v>
      </c>
      <c r="G3800" t="s">
        <v>1255</v>
      </c>
      <c r="H3800" t="s">
        <v>1255</v>
      </c>
      <c r="I3800" t="s">
        <v>1255</v>
      </c>
      <c r="J3800" t="s">
        <v>1255</v>
      </c>
      <c r="K3800" t="s">
        <v>1255</v>
      </c>
      <c r="L3800" t="s">
        <v>1255</v>
      </c>
      <c r="M3800" t="s">
        <v>1255</v>
      </c>
      <c r="N3800" t="s">
        <v>1255</v>
      </c>
      <c r="O3800" t="s">
        <v>1255</v>
      </c>
      <c r="P3800" t="s">
        <v>1255</v>
      </c>
    </row>
    <row r="3801" spans="1:16">
      <c r="A3801" t="s">
        <v>1255</v>
      </c>
      <c r="B3801" t="s">
        <v>1255</v>
      </c>
      <c r="C3801" t="s">
        <v>15207</v>
      </c>
      <c r="D3801" t="s">
        <v>15209</v>
      </c>
      <c r="E3801" t="s">
        <v>9646</v>
      </c>
      <c r="F3801" t="s">
        <v>9745</v>
      </c>
      <c r="G3801" t="s">
        <v>1255</v>
      </c>
      <c r="H3801" t="s">
        <v>1255</v>
      </c>
      <c r="I3801" t="s">
        <v>1255</v>
      </c>
      <c r="J3801" t="s">
        <v>1255</v>
      </c>
      <c r="K3801" t="s">
        <v>1255</v>
      </c>
      <c r="L3801" t="s">
        <v>1255</v>
      </c>
      <c r="M3801" t="s">
        <v>1255</v>
      </c>
      <c r="N3801" t="s">
        <v>1255</v>
      </c>
      <c r="O3801" t="s">
        <v>1255</v>
      </c>
      <c r="P3801" t="s">
        <v>1255</v>
      </c>
    </row>
    <row r="3802" spans="1:16">
      <c r="A3802" t="s">
        <v>1255</v>
      </c>
      <c r="B3802" t="s">
        <v>1255</v>
      </c>
      <c r="C3802" t="s">
        <v>15207</v>
      </c>
      <c r="D3802" t="s">
        <v>15210</v>
      </c>
      <c r="E3802" t="s">
        <v>10003</v>
      </c>
      <c r="F3802" t="s">
        <v>9646</v>
      </c>
      <c r="G3802" t="s">
        <v>1255</v>
      </c>
      <c r="H3802" t="s">
        <v>1255</v>
      </c>
      <c r="I3802" t="s">
        <v>1255</v>
      </c>
      <c r="J3802" t="s">
        <v>1255</v>
      </c>
      <c r="K3802" t="s">
        <v>1255</v>
      </c>
      <c r="L3802" t="s">
        <v>1255</v>
      </c>
      <c r="M3802" t="s">
        <v>1255</v>
      </c>
      <c r="N3802" t="s">
        <v>1255</v>
      </c>
      <c r="O3802" t="s">
        <v>1255</v>
      </c>
      <c r="P3802" t="s">
        <v>1255</v>
      </c>
    </row>
    <row r="3803" spans="1:16">
      <c r="A3803" t="s">
        <v>1255</v>
      </c>
      <c r="B3803" t="s">
        <v>1255</v>
      </c>
      <c r="C3803" t="s">
        <v>15207</v>
      </c>
      <c r="D3803" t="s">
        <v>15211</v>
      </c>
      <c r="E3803" t="s">
        <v>10003</v>
      </c>
      <c r="F3803" t="s">
        <v>9646</v>
      </c>
      <c r="G3803" t="s">
        <v>1255</v>
      </c>
      <c r="H3803" t="s">
        <v>1255</v>
      </c>
      <c r="I3803" t="s">
        <v>1255</v>
      </c>
      <c r="J3803" t="s">
        <v>1255</v>
      </c>
      <c r="K3803" t="s">
        <v>1255</v>
      </c>
      <c r="L3803" t="s">
        <v>1255</v>
      </c>
      <c r="M3803" t="s">
        <v>1255</v>
      </c>
      <c r="N3803" t="s">
        <v>1255</v>
      </c>
      <c r="O3803" t="s">
        <v>1255</v>
      </c>
      <c r="P3803" t="s">
        <v>1255</v>
      </c>
    </row>
    <row r="3804" spans="1:16">
      <c r="A3804" t="s">
        <v>1255</v>
      </c>
      <c r="B3804" t="s">
        <v>1255</v>
      </c>
      <c r="C3804" t="s">
        <v>15212</v>
      </c>
      <c r="D3804" t="s">
        <v>15213</v>
      </c>
      <c r="E3804" t="s">
        <v>9646</v>
      </c>
      <c r="F3804" t="s">
        <v>14716</v>
      </c>
      <c r="G3804" t="s">
        <v>1255</v>
      </c>
      <c r="H3804" t="s">
        <v>1255</v>
      </c>
      <c r="I3804" t="s">
        <v>1255</v>
      </c>
      <c r="J3804" t="s">
        <v>1255</v>
      </c>
      <c r="K3804" t="s">
        <v>1255</v>
      </c>
      <c r="L3804" t="s">
        <v>1255</v>
      </c>
      <c r="M3804" t="s">
        <v>1255</v>
      </c>
      <c r="N3804" t="s">
        <v>1255</v>
      </c>
      <c r="O3804" t="s">
        <v>1255</v>
      </c>
      <c r="P3804" t="s">
        <v>1255</v>
      </c>
    </row>
    <row r="3805" spans="1:16">
      <c r="A3805" t="s">
        <v>1255</v>
      </c>
      <c r="B3805" t="s">
        <v>1255</v>
      </c>
      <c r="C3805" t="s">
        <v>15212</v>
      </c>
      <c r="D3805" t="s">
        <v>15214</v>
      </c>
      <c r="E3805" t="s">
        <v>9700</v>
      </c>
      <c r="F3805" t="s">
        <v>9646</v>
      </c>
      <c r="G3805" t="s">
        <v>1255</v>
      </c>
      <c r="H3805" t="s">
        <v>1255</v>
      </c>
      <c r="I3805" t="s">
        <v>1255</v>
      </c>
      <c r="J3805" t="s">
        <v>1255</v>
      </c>
      <c r="K3805" t="s">
        <v>1255</v>
      </c>
      <c r="L3805" t="s">
        <v>1255</v>
      </c>
      <c r="M3805" t="s">
        <v>1255</v>
      </c>
      <c r="N3805" t="s">
        <v>1255</v>
      </c>
      <c r="O3805" t="s">
        <v>1255</v>
      </c>
      <c r="P3805" t="s">
        <v>1255</v>
      </c>
    </row>
    <row r="3806" spans="1:16">
      <c r="A3806" t="s">
        <v>1255</v>
      </c>
      <c r="B3806" t="s">
        <v>1255</v>
      </c>
      <c r="C3806" t="s">
        <v>15212</v>
      </c>
      <c r="D3806" t="s">
        <v>15215</v>
      </c>
      <c r="E3806" t="s">
        <v>9705</v>
      </c>
      <c r="F3806" t="s">
        <v>9646</v>
      </c>
      <c r="G3806" t="s">
        <v>1255</v>
      </c>
      <c r="H3806" t="s">
        <v>1255</v>
      </c>
      <c r="I3806" t="s">
        <v>1255</v>
      </c>
      <c r="J3806" t="s">
        <v>1255</v>
      </c>
      <c r="K3806" t="s">
        <v>1255</v>
      </c>
      <c r="L3806" t="s">
        <v>1255</v>
      </c>
      <c r="M3806" t="s">
        <v>1255</v>
      </c>
      <c r="N3806" t="s">
        <v>1255</v>
      </c>
      <c r="O3806" t="s">
        <v>1255</v>
      </c>
      <c r="P3806" t="s">
        <v>1255</v>
      </c>
    </row>
    <row r="3807" spans="1:16">
      <c r="A3807" t="s">
        <v>1255</v>
      </c>
      <c r="B3807" t="s">
        <v>1255</v>
      </c>
      <c r="C3807" t="s">
        <v>15212</v>
      </c>
      <c r="D3807" t="s">
        <v>15216</v>
      </c>
      <c r="E3807" t="s">
        <v>9874</v>
      </c>
      <c r="F3807" t="s">
        <v>9646</v>
      </c>
      <c r="G3807" t="s">
        <v>1255</v>
      </c>
      <c r="H3807" t="s">
        <v>1255</v>
      </c>
      <c r="I3807" t="s">
        <v>1255</v>
      </c>
      <c r="J3807" t="s">
        <v>1255</v>
      </c>
      <c r="K3807" t="s">
        <v>1255</v>
      </c>
      <c r="L3807" t="s">
        <v>1255</v>
      </c>
      <c r="M3807" t="s">
        <v>1255</v>
      </c>
      <c r="N3807" t="s">
        <v>1255</v>
      </c>
      <c r="O3807" t="s">
        <v>1255</v>
      </c>
      <c r="P3807" t="s">
        <v>1255</v>
      </c>
    </row>
    <row r="3808" spans="1:16">
      <c r="A3808" t="s">
        <v>1255</v>
      </c>
      <c r="B3808" t="s">
        <v>1255</v>
      </c>
      <c r="C3808" t="s">
        <v>15212</v>
      </c>
      <c r="D3808" t="s">
        <v>15217</v>
      </c>
      <c r="E3808" t="s">
        <v>9807</v>
      </c>
      <c r="F3808" t="s">
        <v>9646</v>
      </c>
      <c r="G3808" t="s">
        <v>1255</v>
      </c>
      <c r="H3808" t="s">
        <v>1255</v>
      </c>
      <c r="I3808" t="s">
        <v>1255</v>
      </c>
      <c r="J3808" t="s">
        <v>1255</v>
      </c>
      <c r="K3808" t="s">
        <v>1255</v>
      </c>
      <c r="L3808" t="s">
        <v>1255</v>
      </c>
      <c r="M3808" t="s">
        <v>1255</v>
      </c>
      <c r="N3808" t="s">
        <v>1255</v>
      </c>
      <c r="O3808" t="s">
        <v>1255</v>
      </c>
      <c r="P3808" t="s">
        <v>1255</v>
      </c>
    </row>
    <row r="3809" spans="1:16">
      <c r="A3809" t="s">
        <v>1255</v>
      </c>
      <c r="B3809" t="s">
        <v>1255</v>
      </c>
      <c r="C3809" t="s">
        <v>15212</v>
      </c>
      <c r="D3809" t="s">
        <v>15218</v>
      </c>
      <c r="E3809" t="s">
        <v>9782</v>
      </c>
      <c r="F3809" t="s">
        <v>9646</v>
      </c>
      <c r="G3809" t="s">
        <v>1255</v>
      </c>
      <c r="H3809" t="s">
        <v>1255</v>
      </c>
      <c r="I3809" t="s">
        <v>1255</v>
      </c>
      <c r="J3809" t="s">
        <v>1255</v>
      </c>
      <c r="K3809" t="s">
        <v>1255</v>
      </c>
      <c r="L3809" t="s">
        <v>1255</v>
      </c>
      <c r="M3809" t="s">
        <v>1255</v>
      </c>
      <c r="N3809" t="s">
        <v>1255</v>
      </c>
      <c r="O3809" t="s">
        <v>1255</v>
      </c>
      <c r="P3809" t="s">
        <v>1255</v>
      </c>
    </row>
    <row r="3810" spans="1:16">
      <c r="A3810" t="s">
        <v>1255</v>
      </c>
      <c r="B3810" t="s">
        <v>1255</v>
      </c>
      <c r="C3810" t="s">
        <v>15219</v>
      </c>
      <c r="D3810" t="s">
        <v>15220</v>
      </c>
      <c r="E3810" t="s">
        <v>12494</v>
      </c>
      <c r="F3810" t="s">
        <v>1255</v>
      </c>
      <c r="G3810" t="s">
        <v>1255</v>
      </c>
      <c r="H3810" t="s">
        <v>1255</v>
      </c>
      <c r="I3810" t="s">
        <v>1255</v>
      </c>
      <c r="J3810" t="s">
        <v>1255</v>
      </c>
      <c r="K3810" t="s">
        <v>1255</v>
      </c>
      <c r="L3810" t="s">
        <v>1255</v>
      </c>
      <c r="M3810" t="s">
        <v>1255</v>
      </c>
      <c r="N3810" t="s">
        <v>1255</v>
      </c>
      <c r="O3810" t="s">
        <v>1255</v>
      </c>
      <c r="P3810" t="s">
        <v>1255</v>
      </c>
    </row>
    <row r="3811" spans="1:16">
      <c r="A3811" t="s">
        <v>1255</v>
      </c>
      <c r="B3811" t="s">
        <v>1255</v>
      </c>
      <c r="C3811" t="s">
        <v>15219</v>
      </c>
      <c r="D3811" t="s">
        <v>15221</v>
      </c>
      <c r="E3811" t="s">
        <v>11910</v>
      </c>
      <c r="F3811" t="s">
        <v>1255</v>
      </c>
      <c r="G3811" t="s">
        <v>1255</v>
      </c>
      <c r="H3811" t="s">
        <v>1255</v>
      </c>
      <c r="I3811" t="s">
        <v>1255</v>
      </c>
      <c r="J3811" t="s">
        <v>1255</v>
      </c>
      <c r="K3811" t="s">
        <v>1255</v>
      </c>
      <c r="L3811" t="s">
        <v>1255</v>
      </c>
      <c r="M3811" t="s">
        <v>1255</v>
      </c>
      <c r="N3811" t="s">
        <v>1255</v>
      </c>
      <c r="O3811" t="s">
        <v>1255</v>
      </c>
      <c r="P3811" t="s">
        <v>1255</v>
      </c>
    </row>
    <row r="3812" spans="1:16">
      <c r="A3812" t="s">
        <v>1255</v>
      </c>
      <c r="B3812" t="s">
        <v>1255</v>
      </c>
      <c r="C3812" t="s">
        <v>15222</v>
      </c>
      <c r="D3812" t="s">
        <v>15223</v>
      </c>
      <c r="E3812" t="s">
        <v>11910</v>
      </c>
      <c r="F3812" t="s">
        <v>1255</v>
      </c>
      <c r="G3812" t="s">
        <v>1255</v>
      </c>
      <c r="H3812" t="s">
        <v>1255</v>
      </c>
      <c r="I3812" t="s">
        <v>1255</v>
      </c>
      <c r="J3812" t="s">
        <v>1255</v>
      </c>
      <c r="K3812" t="s">
        <v>1255</v>
      </c>
      <c r="L3812" t="s">
        <v>1255</v>
      </c>
      <c r="M3812" t="s">
        <v>1255</v>
      </c>
      <c r="N3812" t="s">
        <v>1255</v>
      </c>
      <c r="O3812" t="s">
        <v>1255</v>
      </c>
      <c r="P3812" t="s">
        <v>1255</v>
      </c>
    </row>
    <row r="3813" spans="1:16">
      <c r="A3813" t="s">
        <v>1255</v>
      </c>
      <c r="B3813" t="s">
        <v>1255</v>
      </c>
      <c r="C3813" t="s">
        <v>15222</v>
      </c>
      <c r="D3813" t="s">
        <v>15224</v>
      </c>
      <c r="E3813" t="s">
        <v>9797</v>
      </c>
      <c r="F3813" t="s">
        <v>1255</v>
      </c>
      <c r="G3813" t="s">
        <v>1255</v>
      </c>
      <c r="H3813" t="s">
        <v>1255</v>
      </c>
      <c r="I3813" t="s">
        <v>1255</v>
      </c>
      <c r="J3813" t="s">
        <v>1255</v>
      </c>
      <c r="K3813" t="s">
        <v>1255</v>
      </c>
      <c r="L3813" t="s">
        <v>1255</v>
      </c>
      <c r="M3813" t="s">
        <v>1255</v>
      </c>
      <c r="N3813" t="s">
        <v>1255</v>
      </c>
      <c r="O3813" t="s">
        <v>1255</v>
      </c>
      <c r="P3813" t="s">
        <v>1255</v>
      </c>
    </row>
    <row r="3814" spans="1:16">
      <c r="A3814" t="s">
        <v>1255</v>
      </c>
      <c r="B3814" t="s">
        <v>1255</v>
      </c>
      <c r="C3814" t="s">
        <v>15222</v>
      </c>
      <c r="D3814" t="s">
        <v>15225</v>
      </c>
      <c r="E3814" t="s">
        <v>12494</v>
      </c>
      <c r="F3814" t="s">
        <v>1255</v>
      </c>
      <c r="G3814" t="s">
        <v>1255</v>
      </c>
      <c r="H3814" t="s">
        <v>1255</v>
      </c>
      <c r="I3814" t="s">
        <v>1255</v>
      </c>
      <c r="J3814" t="s">
        <v>1255</v>
      </c>
      <c r="K3814" t="s">
        <v>1255</v>
      </c>
      <c r="L3814" t="s">
        <v>1255</v>
      </c>
      <c r="M3814" t="s">
        <v>1255</v>
      </c>
      <c r="N3814" t="s">
        <v>1255</v>
      </c>
      <c r="O3814" t="s">
        <v>1255</v>
      </c>
      <c r="P3814" t="s">
        <v>1255</v>
      </c>
    </row>
    <row r="3815" spans="1:16">
      <c r="A3815" t="s">
        <v>1255</v>
      </c>
      <c r="B3815" t="s">
        <v>1255</v>
      </c>
      <c r="C3815" t="s">
        <v>15222</v>
      </c>
      <c r="D3815" t="s">
        <v>15226</v>
      </c>
      <c r="E3815" t="s">
        <v>9797</v>
      </c>
      <c r="F3815" t="s">
        <v>1255</v>
      </c>
      <c r="G3815" t="s">
        <v>1255</v>
      </c>
      <c r="H3815" t="s">
        <v>1255</v>
      </c>
      <c r="I3815" t="s">
        <v>1255</v>
      </c>
      <c r="J3815" t="s">
        <v>1255</v>
      </c>
      <c r="K3815" t="s">
        <v>1255</v>
      </c>
      <c r="L3815" t="s">
        <v>1255</v>
      </c>
      <c r="M3815" t="s">
        <v>1255</v>
      </c>
      <c r="N3815" t="s">
        <v>1255</v>
      </c>
      <c r="O3815" t="s">
        <v>1255</v>
      </c>
      <c r="P3815" t="s">
        <v>1255</v>
      </c>
    </row>
    <row r="3816" spans="1:16">
      <c r="A3816" t="s">
        <v>1255</v>
      </c>
      <c r="B3816" t="s">
        <v>1255</v>
      </c>
      <c r="C3816" t="s">
        <v>15222</v>
      </c>
      <c r="D3816" t="s">
        <v>15227</v>
      </c>
      <c r="E3816" t="s">
        <v>9646</v>
      </c>
      <c r="F3816" t="s">
        <v>14800</v>
      </c>
      <c r="G3816" t="s">
        <v>1255</v>
      </c>
      <c r="H3816" t="s">
        <v>1255</v>
      </c>
      <c r="I3816" t="s">
        <v>1255</v>
      </c>
      <c r="J3816" t="s">
        <v>1255</v>
      </c>
      <c r="K3816" t="s">
        <v>1255</v>
      </c>
      <c r="L3816" t="s">
        <v>1255</v>
      </c>
      <c r="M3816" t="s">
        <v>1255</v>
      </c>
      <c r="N3816" t="s">
        <v>1255</v>
      </c>
      <c r="O3816" t="s">
        <v>1255</v>
      </c>
      <c r="P3816" t="s">
        <v>1255</v>
      </c>
    </row>
    <row r="3817" spans="1:16">
      <c r="A3817" t="s">
        <v>1255</v>
      </c>
      <c r="B3817" t="s">
        <v>5103</v>
      </c>
      <c r="C3817" t="s">
        <v>15222</v>
      </c>
      <c r="D3817" t="s">
        <v>15228</v>
      </c>
      <c r="E3817" t="s">
        <v>9646</v>
      </c>
      <c r="F3817" t="s">
        <v>15229</v>
      </c>
      <c r="G3817" t="s">
        <v>1255</v>
      </c>
      <c r="H3817" t="s">
        <v>1255</v>
      </c>
      <c r="I3817" t="s">
        <v>1255</v>
      </c>
      <c r="J3817" t="s">
        <v>1255</v>
      </c>
      <c r="K3817" t="s">
        <v>1255</v>
      </c>
      <c r="L3817" t="s">
        <v>1255</v>
      </c>
      <c r="M3817" t="s">
        <v>1255</v>
      </c>
      <c r="N3817" t="s">
        <v>1255</v>
      </c>
      <c r="O3817" t="s">
        <v>1255</v>
      </c>
      <c r="P3817" t="s">
        <v>1255</v>
      </c>
    </row>
    <row r="3818" spans="1:16">
      <c r="A3818" t="s">
        <v>1255</v>
      </c>
      <c r="B3818" t="s">
        <v>8874</v>
      </c>
      <c r="C3818" t="s">
        <v>15222</v>
      </c>
      <c r="D3818" t="s">
        <v>15230</v>
      </c>
      <c r="E3818" t="s">
        <v>11910</v>
      </c>
      <c r="F3818" t="s">
        <v>9646</v>
      </c>
      <c r="G3818" t="s">
        <v>1255</v>
      </c>
      <c r="H3818" t="s">
        <v>1255</v>
      </c>
      <c r="I3818" t="s">
        <v>1255</v>
      </c>
      <c r="J3818" t="s">
        <v>1255</v>
      </c>
      <c r="K3818" t="s">
        <v>1255</v>
      </c>
      <c r="L3818" t="s">
        <v>1255</v>
      </c>
      <c r="M3818" t="s">
        <v>1255</v>
      </c>
      <c r="N3818" t="s">
        <v>1255</v>
      </c>
      <c r="O3818" t="s">
        <v>1255</v>
      </c>
      <c r="P3818" t="s">
        <v>1255</v>
      </c>
    </row>
    <row r="3819" spans="1:16">
      <c r="A3819" t="s">
        <v>1255</v>
      </c>
      <c r="B3819" t="s">
        <v>8766</v>
      </c>
      <c r="C3819" t="s">
        <v>15222</v>
      </c>
      <c r="D3819" t="s">
        <v>15231</v>
      </c>
      <c r="E3819" t="s">
        <v>11910</v>
      </c>
      <c r="F3819" t="s">
        <v>9646</v>
      </c>
      <c r="G3819" t="s">
        <v>1255</v>
      </c>
      <c r="H3819" t="s">
        <v>1255</v>
      </c>
      <c r="I3819" t="s">
        <v>1255</v>
      </c>
      <c r="J3819" t="s">
        <v>1255</v>
      </c>
      <c r="K3819" t="s">
        <v>1255</v>
      </c>
      <c r="L3819" t="s">
        <v>1255</v>
      </c>
      <c r="M3819" t="s">
        <v>1255</v>
      </c>
      <c r="N3819" t="s">
        <v>1255</v>
      </c>
      <c r="O3819" t="s">
        <v>1255</v>
      </c>
      <c r="P3819" t="s">
        <v>1255</v>
      </c>
    </row>
    <row r="3820" spans="1:16">
      <c r="A3820" t="s">
        <v>1255</v>
      </c>
      <c r="B3820" t="s">
        <v>8767</v>
      </c>
      <c r="C3820" t="s">
        <v>15222</v>
      </c>
      <c r="D3820" t="s">
        <v>15232</v>
      </c>
      <c r="E3820" t="s">
        <v>15233</v>
      </c>
      <c r="F3820" t="s">
        <v>9646</v>
      </c>
      <c r="G3820" t="s">
        <v>1255</v>
      </c>
      <c r="H3820" t="s">
        <v>1255</v>
      </c>
      <c r="I3820" t="s">
        <v>1255</v>
      </c>
      <c r="J3820" t="s">
        <v>1255</v>
      </c>
      <c r="K3820" t="s">
        <v>1255</v>
      </c>
      <c r="L3820" t="s">
        <v>1255</v>
      </c>
      <c r="M3820" t="s">
        <v>1255</v>
      </c>
      <c r="N3820" t="s">
        <v>1255</v>
      </c>
      <c r="O3820" t="s">
        <v>1255</v>
      </c>
      <c r="P3820" t="s">
        <v>1255</v>
      </c>
    </row>
    <row r="3821" spans="1:16">
      <c r="A3821" t="s">
        <v>1255</v>
      </c>
      <c r="B3821" t="s">
        <v>8768</v>
      </c>
      <c r="C3821" t="s">
        <v>15222</v>
      </c>
      <c r="D3821" t="s">
        <v>15234</v>
      </c>
      <c r="E3821" t="s">
        <v>15235</v>
      </c>
      <c r="F3821" t="s">
        <v>9646</v>
      </c>
      <c r="G3821" t="s">
        <v>1255</v>
      </c>
      <c r="H3821" t="s">
        <v>1255</v>
      </c>
      <c r="I3821" t="s">
        <v>1255</v>
      </c>
      <c r="J3821" t="s">
        <v>1255</v>
      </c>
      <c r="K3821" t="s">
        <v>1255</v>
      </c>
      <c r="L3821" t="s">
        <v>1255</v>
      </c>
      <c r="M3821" t="s">
        <v>1255</v>
      </c>
      <c r="N3821" t="s">
        <v>1255</v>
      </c>
      <c r="O3821" t="s">
        <v>1255</v>
      </c>
      <c r="P3821" t="s">
        <v>1255</v>
      </c>
    </row>
    <row r="3822" spans="1:16">
      <c r="A3822" t="s">
        <v>1255</v>
      </c>
      <c r="B3822" t="s">
        <v>8769</v>
      </c>
      <c r="C3822" t="s">
        <v>15222</v>
      </c>
      <c r="D3822" t="s">
        <v>15236</v>
      </c>
      <c r="E3822" t="s">
        <v>11910</v>
      </c>
      <c r="F3822" t="s">
        <v>9646</v>
      </c>
      <c r="G3822" t="s">
        <v>1255</v>
      </c>
      <c r="H3822" t="s">
        <v>1255</v>
      </c>
      <c r="I3822" t="s">
        <v>1255</v>
      </c>
      <c r="J3822" t="s">
        <v>1255</v>
      </c>
      <c r="K3822" t="s">
        <v>1255</v>
      </c>
      <c r="L3822" t="s">
        <v>1255</v>
      </c>
      <c r="M3822" t="s">
        <v>1255</v>
      </c>
      <c r="N3822" t="s">
        <v>1255</v>
      </c>
      <c r="O3822" t="s">
        <v>1255</v>
      </c>
      <c r="P3822" t="s">
        <v>1255</v>
      </c>
    </row>
    <row r="3823" spans="1:16">
      <c r="A3823" t="s">
        <v>1255</v>
      </c>
      <c r="B3823" t="s">
        <v>8876</v>
      </c>
      <c r="C3823" t="s">
        <v>15222</v>
      </c>
      <c r="D3823" t="s">
        <v>15237</v>
      </c>
      <c r="E3823" t="s">
        <v>12494</v>
      </c>
      <c r="F3823" t="s">
        <v>9646</v>
      </c>
      <c r="G3823" t="s">
        <v>1255</v>
      </c>
      <c r="H3823" t="s">
        <v>1255</v>
      </c>
      <c r="I3823" t="s">
        <v>1255</v>
      </c>
      <c r="J3823" t="s">
        <v>1255</v>
      </c>
      <c r="K3823" t="s">
        <v>1255</v>
      </c>
      <c r="L3823" t="s">
        <v>1255</v>
      </c>
      <c r="M3823" t="s">
        <v>1255</v>
      </c>
      <c r="N3823" t="s">
        <v>1255</v>
      </c>
      <c r="O3823" t="s">
        <v>1255</v>
      </c>
      <c r="P3823" t="s">
        <v>1255</v>
      </c>
    </row>
    <row r="3824" spans="1:16">
      <c r="A3824" t="s">
        <v>1255</v>
      </c>
      <c r="B3824" t="s">
        <v>8771</v>
      </c>
      <c r="C3824" t="s">
        <v>15222</v>
      </c>
      <c r="D3824" t="s">
        <v>15238</v>
      </c>
      <c r="E3824" t="s">
        <v>10003</v>
      </c>
      <c r="F3824" t="s">
        <v>9646</v>
      </c>
      <c r="G3824" t="s">
        <v>1255</v>
      </c>
      <c r="H3824" t="s">
        <v>1255</v>
      </c>
      <c r="I3824" t="s">
        <v>1255</v>
      </c>
      <c r="J3824" t="s">
        <v>1255</v>
      </c>
      <c r="K3824" t="s">
        <v>1255</v>
      </c>
      <c r="L3824" t="s">
        <v>1255</v>
      </c>
      <c r="M3824" t="s">
        <v>1255</v>
      </c>
      <c r="N3824" t="s">
        <v>1255</v>
      </c>
      <c r="O3824" t="s">
        <v>1255</v>
      </c>
      <c r="P3824" t="s">
        <v>1255</v>
      </c>
    </row>
    <row r="3825" spans="1:16">
      <c r="A3825" t="s">
        <v>1255</v>
      </c>
      <c r="B3825" t="s">
        <v>8770</v>
      </c>
      <c r="C3825" t="s">
        <v>15222</v>
      </c>
      <c r="D3825" t="s">
        <v>15239</v>
      </c>
      <c r="E3825" t="s">
        <v>11910</v>
      </c>
      <c r="F3825" t="s">
        <v>9646</v>
      </c>
      <c r="G3825" t="s">
        <v>1255</v>
      </c>
      <c r="H3825" t="s">
        <v>1255</v>
      </c>
      <c r="I3825" t="s">
        <v>1255</v>
      </c>
      <c r="J3825" t="s">
        <v>1255</v>
      </c>
      <c r="K3825" t="s">
        <v>1255</v>
      </c>
      <c r="L3825" t="s">
        <v>1255</v>
      </c>
      <c r="M3825" t="s">
        <v>1255</v>
      </c>
      <c r="N3825" t="s">
        <v>1255</v>
      </c>
      <c r="O3825" t="s">
        <v>1255</v>
      </c>
      <c r="P3825" t="s">
        <v>1255</v>
      </c>
    </row>
    <row r="3826" spans="1:16">
      <c r="A3826" t="s">
        <v>1255</v>
      </c>
      <c r="B3826" t="s">
        <v>4407</v>
      </c>
      <c r="C3826" t="s">
        <v>15222</v>
      </c>
      <c r="D3826" t="s">
        <v>15240</v>
      </c>
      <c r="E3826" t="s">
        <v>11910</v>
      </c>
      <c r="F3826" t="s">
        <v>9646</v>
      </c>
      <c r="G3826" t="s">
        <v>1255</v>
      </c>
      <c r="H3826" t="s">
        <v>1255</v>
      </c>
      <c r="I3826" t="s">
        <v>1255</v>
      </c>
      <c r="J3826" t="s">
        <v>1255</v>
      </c>
      <c r="K3826" t="s">
        <v>1255</v>
      </c>
      <c r="L3826" t="s">
        <v>1255</v>
      </c>
      <c r="M3826" t="s">
        <v>1255</v>
      </c>
      <c r="N3826" t="s">
        <v>1255</v>
      </c>
      <c r="O3826" t="s">
        <v>1255</v>
      </c>
      <c r="P3826" t="s">
        <v>1255</v>
      </c>
    </row>
    <row r="3827" spans="1:16">
      <c r="A3827" t="s">
        <v>1255</v>
      </c>
      <c r="B3827" t="s">
        <v>5505</v>
      </c>
      <c r="C3827" t="s">
        <v>15222</v>
      </c>
      <c r="D3827" t="s">
        <v>15241</v>
      </c>
      <c r="E3827" t="s">
        <v>10608</v>
      </c>
      <c r="F3827" t="s">
        <v>1255</v>
      </c>
      <c r="G3827" t="s">
        <v>1255</v>
      </c>
      <c r="H3827" t="s">
        <v>1255</v>
      </c>
      <c r="I3827" t="s">
        <v>1255</v>
      </c>
      <c r="J3827" t="s">
        <v>1255</v>
      </c>
      <c r="K3827" t="s">
        <v>1255</v>
      </c>
      <c r="L3827" t="s">
        <v>1255</v>
      </c>
      <c r="M3827" t="s">
        <v>1255</v>
      </c>
      <c r="N3827" t="s">
        <v>1255</v>
      </c>
      <c r="O3827" t="s">
        <v>1255</v>
      </c>
      <c r="P3827" t="s">
        <v>1255</v>
      </c>
    </row>
    <row r="3828" spans="1:16">
      <c r="A3828" t="s">
        <v>1255</v>
      </c>
      <c r="B3828" t="s">
        <v>5103</v>
      </c>
      <c r="C3828" t="s">
        <v>15242</v>
      </c>
      <c r="D3828" t="s">
        <v>15243</v>
      </c>
      <c r="E3828" t="s">
        <v>11910</v>
      </c>
      <c r="F3828" t="s">
        <v>1255</v>
      </c>
      <c r="G3828" t="s">
        <v>1255</v>
      </c>
      <c r="H3828" t="s">
        <v>1255</v>
      </c>
      <c r="I3828" t="s">
        <v>1255</v>
      </c>
      <c r="J3828" t="s">
        <v>1255</v>
      </c>
      <c r="K3828" t="s">
        <v>1255</v>
      </c>
      <c r="L3828" t="s">
        <v>1255</v>
      </c>
      <c r="M3828" t="s">
        <v>1255</v>
      </c>
      <c r="N3828" t="s">
        <v>1255</v>
      </c>
      <c r="O3828" t="s">
        <v>1255</v>
      </c>
      <c r="P3828" t="s">
        <v>1255</v>
      </c>
    </row>
    <row r="3829" spans="1:16">
      <c r="A3829" t="s">
        <v>1255</v>
      </c>
      <c r="B3829" t="s">
        <v>8874</v>
      </c>
      <c r="C3829" t="s">
        <v>15242</v>
      </c>
      <c r="D3829" t="s">
        <v>15244</v>
      </c>
      <c r="E3829" t="s">
        <v>9813</v>
      </c>
      <c r="F3829" t="s">
        <v>9646</v>
      </c>
      <c r="G3829" t="s">
        <v>1255</v>
      </c>
      <c r="H3829" t="s">
        <v>1255</v>
      </c>
      <c r="I3829" t="s">
        <v>1255</v>
      </c>
      <c r="J3829" t="s">
        <v>1255</v>
      </c>
      <c r="K3829" t="s">
        <v>1255</v>
      </c>
      <c r="L3829" t="s">
        <v>1255</v>
      </c>
      <c r="M3829" t="s">
        <v>1255</v>
      </c>
      <c r="N3829" t="s">
        <v>1255</v>
      </c>
      <c r="O3829" t="s">
        <v>1255</v>
      </c>
      <c r="P3829" t="s">
        <v>1255</v>
      </c>
    </row>
    <row r="3830" spans="1:16">
      <c r="A3830" t="s">
        <v>1255</v>
      </c>
      <c r="B3830" t="s">
        <v>8766</v>
      </c>
      <c r="C3830" t="s">
        <v>15242</v>
      </c>
      <c r="D3830" t="s">
        <v>15245</v>
      </c>
      <c r="E3830" t="s">
        <v>11910</v>
      </c>
      <c r="F3830" t="s">
        <v>9646</v>
      </c>
      <c r="G3830" t="s">
        <v>1255</v>
      </c>
      <c r="H3830" t="s">
        <v>1255</v>
      </c>
      <c r="I3830" t="s">
        <v>1255</v>
      </c>
      <c r="J3830" t="s">
        <v>1255</v>
      </c>
      <c r="K3830" t="s">
        <v>1255</v>
      </c>
      <c r="L3830" t="s">
        <v>1255</v>
      </c>
      <c r="M3830" t="s">
        <v>1255</v>
      </c>
      <c r="N3830" t="s">
        <v>1255</v>
      </c>
      <c r="O3830" t="s">
        <v>1255</v>
      </c>
      <c r="P3830" t="s">
        <v>1255</v>
      </c>
    </row>
    <row r="3831" spans="1:16">
      <c r="A3831" t="s">
        <v>1255</v>
      </c>
      <c r="B3831" t="s">
        <v>8767</v>
      </c>
      <c r="C3831" t="s">
        <v>15242</v>
      </c>
      <c r="D3831" t="s">
        <v>15246</v>
      </c>
      <c r="E3831" t="s">
        <v>10003</v>
      </c>
      <c r="F3831" t="s">
        <v>15247</v>
      </c>
      <c r="G3831" t="s">
        <v>1255</v>
      </c>
      <c r="H3831" t="s">
        <v>1255</v>
      </c>
      <c r="I3831" t="s">
        <v>1255</v>
      </c>
      <c r="J3831" t="s">
        <v>1255</v>
      </c>
      <c r="K3831" t="s">
        <v>1255</v>
      </c>
      <c r="L3831" t="s">
        <v>1255</v>
      </c>
      <c r="M3831" t="s">
        <v>1255</v>
      </c>
      <c r="N3831" t="s">
        <v>1255</v>
      </c>
      <c r="O3831" t="s">
        <v>1255</v>
      </c>
      <c r="P3831" t="s">
        <v>1255</v>
      </c>
    </row>
    <row r="3832" spans="1:16">
      <c r="A3832" t="s">
        <v>1255</v>
      </c>
      <c r="B3832" t="s">
        <v>8768</v>
      </c>
      <c r="C3832" t="s">
        <v>15242</v>
      </c>
      <c r="D3832" t="s">
        <v>15248</v>
      </c>
      <c r="E3832" t="s">
        <v>9646</v>
      </c>
      <c r="F3832" t="s">
        <v>13842</v>
      </c>
      <c r="G3832" t="s">
        <v>1255</v>
      </c>
      <c r="H3832" t="s">
        <v>1255</v>
      </c>
      <c r="I3832" t="s">
        <v>1255</v>
      </c>
      <c r="J3832" t="s">
        <v>1255</v>
      </c>
      <c r="K3832" t="s">
        <v>1255</v>
      </c>
      <c r="L3832" t="s">
        <v>1255</v>
      </c>
      <c r="M3832" t="s">
        <v>1255</v>
      </c>
      <c r="N3832" t="s">
        <v>1255</v>
      </c>
      <c r="O3832" t="s">
        <v>1255</v>
      </c>
      <c r="P3832" t="s">
        <v>1255</v>
      </c>
    </row>
    <row r="3833" spans="1:16">
      <c r="A3833" t="s">
        <v>1255</v>
      </c>
      <c r="B3833" t="s">
        <v>8769</v>
      </c>
      <c r="C3833" t="s">
        <v>15242</v>
      </c>
      <c r="D3833" t="s">
        <v>15249</v>
      </c>
      <c r="E3833" t="s">
        <v>10608</v>
      </c>
      <c r="F3833" t="s">
        <v>1255</v>
      </c>
      <c r="G3833" t="s">
        <v>1255</v>
      </c>
      <c r="H3833" t="s">
        <v>1255</v>
      </c>
      <c r="I3833" t="s">
        <v>1255</v>
      </c>
      <c r="J3833" t="s">
        <v>1255</v>
      </c>
      <c r="K3833" t="s">
        <v>1255</v>
      </c>
      <c r="L3833" t="s">
        <v>1255</v>
      </c>
      <c r="M3833" t="s">
        <v>1255</v>
      </c>
      <c r="N3833" t="s">
        <v>1255</v>
      </c>
      <c r="O3833" t="s">
        <v>1255</v>
      </c>
      <c r="P3833" t="s">
        <v>1255</v>
      </c>
    </row>
    <row r="3834" spans="1:16">
      <c r="A3834" t="s">
        <v>1255</v>
      </c>
      <c r="B3834" t="s">
        <v>8876</v>
      </c>
      <c r="C3834" t="s">
        <v>15242</v>
      </c>
      <c r="D3834" t="s">
        <v>15250</v>
      </c>
      <c r="E3834" t="s">
        <v>10003</v>
      </c>
      <c r="F3834" t="s">
        <v>1255</v>
      </c>
      <c r="G3834" t="s">
        <v>1255</v>
      </c>
      <c r="H3834" t="s">
        <v>1255</v>
      </c>
      <c r="I3834" t="s">
        <v>1255</v>
      </c>
      <c r="J3834" t="s">
        <v>1255</v>
      </c>
      <c r="K3834" t="s">
        <v>1255</v>
      </c>
      <c r="L3834" t="s">
        <v>1255</v>
      </c>
      <c r="M3834" t="s">
        <v>1255</v>
      </c>
      <c r="N3834" t="s">
        <v>1255</v>
      </c>
      <c r="O3834" t="s">
        <v>1255</v>
      </c>
      <c r="P3834" t="s">
        <v>1255</v>
      </c>
    </row>
    <row r="3835" spans="1:16">
      <c r="A3835" t="s">
        <v>1255</v>
      </c>
      <c r="B3835" t="s">
        <v>8771</v>
      </c>
      <c r="C3835" t="s">
        <v>15242</v>
      </c>
      <c r="D3835" t="s">
        <v>15251</v>
      </c>
      <c r="E3835" t="s">
        <v>10003</v>
      </c>
      <c r="F3835" t="s">
        <v>1255</v>
      </c>
      <c r="G3835" t="s">
        <v>1255</v>
      </c>
      <c r="H3835" t="s">
        <v>1255</v>
      </c>
      <c r="I3835" t="s">
        <v>1255</v>
      </c>
      <c r="J3835" t="s">
        <v>1255</v>
      </c>
      <c r="K3835" t="s">
        <v>1255</v>
      </c>
      <c r="L3835" t="s">
        <v>1255</v>
      </c>
      <c r="M3835" t="s">
        <v>1255</v>
      </c>
      <c r="N3835" t="s">
        <v>1255</v>
      </c>
      <c r="O3835" t="s">
        <v>1255</v>
      </c>
      <c r="P3835" t="s">
        <v>1255</v>
      </c>
    </row>
    <row r="3836" spans="1:16">
      <c r="A3836" t="s">
        <v>1255</v>
      </c>
      <c r="B3836" t="s">
        <v>8770</v>
      </c>
      <c r="C3836" t="s">
        <v>15242</v>
      </c>
      <c r="D3836" t="s">
        <v>15252</v>
      </c>
      <c r="E3836" t="s">
        <v>9680</v>
      </c>
      <c r="F3836" t="s">
        <v>1255</v>
      </c>
      <c r="G3836" t="s">
        <v>1255</v>
      </c>
      <c r="H3836" t="s">
        <v>1255</v>
      </c>
      <c r="I3836" t="s">
        <v>1255</v>
      </c>
      <c r="J3836" t="s">
        <v>1255</v>
      </c>
      <c r="K3836" t="s">
        <v>1255</v>
      </c>
      <c r="L3836" t="s">
        <v>1255</v>
      </c>
      <c r="M3836" t="s">
        <v>1255</v>
      </c>
      <c r="N3836" t="s">
        <v>1255</v>
      </c>
      <c r="O3836" t="s">
        <v>1255</v>
      </c>
      <c r="P3836" t="s">
        <v>1255</v>
      </c>
    </row>
    <row r="3837" spans="1:16">
      <c r="A3837" t="s">
        <v>1255</v>
      </c>
      <c r="B3837" t="s">
        <v>4407</v>
      </c>
      <c r="C3837" t="s">
        <v>15242</v>
      </c>
      <c r="D3837" t="s">
        <v>15253</v>
      </c>
      <c r="E3837" t="s">
        <v>9680</v>
      </c>
      <c r="F3837" t="s">
        <v>1255</v>
      </c>
      <c r="G3837" t="s">
        <v>1255</v>
      </c>
      <c r="H3837" t="s">
        <v>1255</v>
      </c>
      <c r="I3837" t="s">
        <v>1255</v>
      </c>
      <c r="J3837" t="s">
        <v>1255</v>
      </c>
      <c r="K3837" t="s">
        <v>1255</v>
      </c>
      <c r="L3837" t="s">
        <v>1255</v>
      </c>
      <c r="M3837" t="s">
        <v>1255</v>
      </c>
      <c r="N3837" t="s">
        <v>1255</v>
      </c>
      <c r="O3837" t="s">
        <v>1255</v>
      </c>
      <c r="P3837" t="s">
        <v>1255</v>
      </c>
    </row>
    <row r="3838" spans="1:16">
      <c r="A3838" t="s">
        <v>1255</v>
      </c>
      <c r="B3838" t="s">
        <v>1255</v>
      </c>
      <c r="C3838" t="s">
        <v>15254</v>
      </c>
      <c r="D3838" t="s">
        <v>15255</v>
      </c>
      <c r="E3838" t="s">
        <v>10003</v>
      </c>
      <c r="F3838" t="s">
        <v>1255</v>
      </c>
      <c r="G3838" t="s">
        <v>1255</v>
      </c>
      <c r="H3838" t="s">
        <v>1255</v>
      </c>
      <c r="I3838" t="s">
        <v>1255</v>
      </c>
      <c r="J3838" t="s">
        <v>1255</v>
      </c>
      <c r="K3838" t="s">
        <v>1255</v>
      </c>
      <c r="L3838" t="s">
        <v>1255</v>
      </c>
      <c r="M3838" t="s">
        <v>1255</v>
      </c>
      <c r="N3838" t="s">
        <v>1255</v>
      </c>
      <c r="O3838" t="s">
        <v>1255</v>
      </c>
      <c r="P3838" t="s">
        <v>1255</v>
      </c>
    </row>
    <row r="3839" spans="1:16">
      <c r="A3839" t="s">
        <v>1255</v>
      </c>
      <c r="B3839" t="s">
        <v>1255</v>
      </c>
      <c r="C3839" t="s">
        <v>15254</v>
      </c>
      <c r="D3839" t="s">
        <v>15256</v>
      </c>
      <c r="E3839" t="s">
        <v>9646</v>
      </c>
      <c r="F3839" t="s">
        <v>15257</v>
      </c>
      <c r="G3839" t="s">
        <v>1255</v>
      </c>
      <c r="H3839" t="s">
        <v>1255</v>
      </c>
      <c r="I3839" t="s">
        <v>1255</v>
      </c>
      <c r="J3839" t="s">
        <v>1255</v>
      </c>
      <c r="K3839" t="s">
        <v>1255</v>
      </c>
      <c r="L3839" t="s">
        <v>1255</v>
      </c>
      <c r="M3839" t="s">
        <v>1255</v>
      </c>
      <c r="N3839" t="s">
        <v>1255</v>
      </c>
      <c r="O3839" t="s">
        <v>1255</v>
      </c>
      <c r="P3839" t="s">
        <v>1255</v>
      </c>
    </row>
    <row r="3840" spans="1:16">
      <c r="A3840" t="s">
        <v>1255</v>
      </c>
      <c r="B3840" t="s">
        <v>1255</v>
      </c>
      <c r="C3840" t="s">
        <v>15254</v>
      </c>
      <c r="D3840" t="s">
        <v>15258</v>
      </c>
      <c r="E3840" t="s">
        <v>9646</v>
      </c>
      <c r="F3840" t="s">
        <v>11013</v>
      </c>
      <c r="G3840" t="s">
        <v>1255</v>
      </c>
      <c r="H3840" t="s">
        <v>1255</v>
      </c>
      <c r="I3840" t="s">
        <v>1255</v>
      </c>
      <c r="J3840" t="s">
        <v>1255</v>
      </c>
      <c r="K3840" t="s">
        <v>1255</v>
      </c>
      <c r="L3840" t="s">
        <v>1255</v>
      </c>
      <c r="M3840" t="s">
        <v>1255</v>
      </c>
      <c r="N3840" t="s">
        <v>1255</v>
      </c>
      <c r="O3840" t="s">
        <v>1255</v>
      </c>
      <c r="P3840" t="s">
        <v>1255</v>
      </c>
    </row>
    <row r="3841" spans="1:16">
      <c r="A3841" t="s">
        <v>1255</v>
      </c>
      <c r="B3841" t="s">
        <v>1255</v>
      </c>
      <c r="C3841" t="s">
        <v>15254</v>
      </c>
      <c r="D3841" t="s">
        <v>15259</v>
      </c>
      <c r="E3841" t="s">
        <v>9646</v>
      </c>
      <c r="F3841" t="s">
        <v>11013</v>
      </c>
      <c r="G3841" t="s">
        <v>1255</v>
      </c>
      <c r="H3841" t="s">
        <v>1255</v>
      </c>
      <c r="I3841" t="s">
        <v>1255</v>
      </c>
      <c r="J3841" t="s">
        <v>1255</v>
      </c>
      <c r="K3841" t="s">
        <v>1255</v>
      </c>
      <c r="L3841" t="s">
        <v>1255</v>
      </c>
      <c r="M3841" t="s">
        <v>1255</v>
      </c>
      <c r="N3841" t="s">
        <v>1255</v>
      </c>
      <c r="O3841" t="s">
        <v>1255</v>
      </c>
      <c r="P3841" t="s">
        <v>1255</v>
      </c>
    </row>
    <row r="3842" spans="1:16">
      <c r="A3842" t="s">
        <v>1255</v>
      </c>
      <c r="B3842" t="s">
        <v>1255</v>
      </c>
      <c r="C3842" t="s">
        <v>15254</v>
      </c>
      <c r="D3842" t="s">
        <v>15260</v>
      </c>
      <c r="E3842" t="s">
        <v>9646</v>
      </c>
      <c r="F3842" t="s">
        <v>15257</v>
      </c>
      <c r="G3842" t="s">
        <v>15261</v>
      </c>
      <c r="H3842" t="s">
        <v>1255</v>
      </c>
      <c r="I3842" t="s">
        <v>1255</v>
      </c>
      <c r="J3842" t="s">
        <v>1255</v>
      </c>
      <c r="K3842" t="s">
        <v>1255</v>
      </c>
      <c r="L3842" t="s">
        <v>1255</v>
      </c>
      <c r="M3842" t="s">
        <v>1255</v>
      </c>
      <c r="N3842" t="s">
        <v>1255</v>
      </c>
      <c r="O3842" t="s">
        <v>1255</v>
      </c>
      <c r="P3842" t="s">
        <v>1255</v>
      </c>
    </row>
    <row r="3843" spans="1:16">
      <c r="A3843" t="s">
        <v>1255</v>
      </c>
      <c r="B3843" t="s">
        <v>1255</v>
      </c>
      <c r="C3843" t="s">
        <v>15254</v>
      </c>
      <c r="D3843" t="s">
        <v>15262</v>
      </c>
      <c r="E3843" t="s">
        <v>12494</v>
      </c>
      <c r="F3843" t="s">
        <v>1255</v>
      </c>
      <c r="G3843" t="s">
        <v>1255</v>
      </c>
      <c r="H3843" t="s">
        <v>1255</v>
      </c>
      <c r="I3843" t="s">
        <v>1255</v>
      </c>
      <c r="J3843" t="s">
        <v>1255</v>
      </c>
      <c r="K3843" t="s">
        <v>1255</v>
      </c>
      <c r="L3843" t="s">
        <v>1255</v>
      </c>
      <c r="M3843" t="s">
        <v>1255</v>
      </c>
      <c r="N3843" t="s">
        <v>1255</v>
      </c>
      <c r="O3843" t="s">
        <v>1255</v>
      </c>
      <c r="P3843" t="s">
        <v>1255</v>
      </c>
    </row>
    <row r="3844" spans="1:16">
      <c r="A3844" t="s">
        <v>1255</v>
      </c>
      <c r="B3844" t="s">
        <v>1255</v>
      </c>
      <c r="C3844" t="s">
        <v>15254</v>
      </c>
      <c r="D3844" t="s">
        <v>15263</v>
      </c>
      <c r="E3844" t="s">
        <v>11910</v>
      </c>
      <c r="F3844" t="s">
        <v>1255</v>
      </c>
      <c r="G3844" t="s">
        <v>1255</v>
      </c>
      <c r="H3844" t="s">
        <v>1255</v>
      </c>
      <c r="I3844" t="s">
        <v>1255</v>
      </c>
      <c r="J3844" t="s">
        <v>1255</v>
      </c>
      <c r="K3844" t="s">
        <v>1255</v>
      </c>
      <c r="L3844" t="s">
        <v>1255</v>
      </c>
      <c r="M3844" t="s">
        <v>1255</v>
      </c>
      <c r="N3844" t="s">
        <v>1255</v>
      </c>
      <c r="O3844" t="s">
        <v>1255</v>
      </c>
      <c r="P3844" t="s">
        <v>1255</v>
      </c>
    </row>
    <row r="3845" spans="1:16">
      <c r="A3845" t="s">
        <v>1255</v>
      </c>
      <c r="B3845" t="s">
        <v>1255</v>
      </c>
      <c r="C3845" t="s">
        <v>15254</v>
      </c>
      <c r="D3845" t="s">
        <v>15264</v>
      </c>
      <c r="E3845" t="s">
        <v>10003</v>
      </c>
      <c r="F3845" t="s">
        <v>9646</v>
      </c>
      <c r="G3845" t="s">
        <v>15265</v>
      </c>
      <c r="H3845" t="s">
        <v>1255</v>
      </c>
      <c r="I3845" t="s">
        <v>1255</v>
      </c>
      <c r="J3845" t="s">
        <v>1255</v>
      </c>
      <c r="K3845" t="s">
        <v>1255</v>
      </c>
      <c r="L3845" t="s">
        <v>1255</v>
      </c>
      <c r="M3845" t="s">
        <v>1255</v>
      </c>
      <c r="N3845" t="s">
        <v>1255</v>
      </c>
      <c r="O3845" t="s">
        <v>1255</v>
      </c>
      <c r="P3845" t="s">
        <v>1255</v>
      </c>
    </row>
    <row r="3846" spans="1:16">
      <c r="A3846" t="s">
        <v>1255</v>
      </c>
      <c r="B3846" t="s">
        <v>1255</v>
      </c>
      <c r="C3846" t="s">
        <v>15254</v>
      </c>
      <c r="D3846" t="s">
        <v>15266</v>
      </c>
      <c r="E3846" t="s">
        <v>10003</v>
      </c>
      <c r="F3846" t="s">
        <v>1255</v>
      </c>
      <c r="G3846" t="s">
        <v>1255</v>
      </c>
      <c r="H3846" t="s">
        <v>1255</v>
      </c>
      <c r="I3846" t="s">
        <v>1255</v>
      </c>
      <c r="J3846" t="s">
        <v>1255</v>
      </c>
      <c r="K3846" t="s">
        <v>1255</v>
      </c>
      <c r="L3846" t="s">
        <v>1255</v>
      </c>
      <c r="M3846" t="s">
        <v>1255</v>
      </c>
      <c r="N3846" t="s">
        <v>1255</v>
      </c>
      <c r="O3846" t="s">
        <v>1255</v>
      </c>
      <c r="P3846" t="s">
        <v>1255</v>
      </c>
    </row>
    <row r="3847" spans="1:16">
      <c r="A3847" t="s">
        <v>1255</v>
      </c>
      <c r="B3847" t="s">
        <v>1255</v>
      </c>
      <c r="C3847" t="s">
        <v>15254</v>
      </c>
      <c r="D3847" t="s">
        <v>15267</v>
      </c>
      <c r="E3847" t="s">
        <v>15268</v>
      </c>
      <c r="F3847" t="s">
        <v>1255</v>
      </c>
      <c r="G3847" t="s">
        <v>1255</v>
      </c>
      <c r="H3847" t="s">
        <v>1255</v>
      </c>
      <c r="I3847" t="s">
        <v>1255</v>
      </c>
      <c r="J3847" t="s">
        <v>1255</v>
      </c>
      <c r="K3847" t="s">
        <v>1255</v>
      </c>
      <c r="L3847" t="s">
        <v>1255</v>
      </c>
      <c r="M3847" t="s">
        <v>1255</v>
      </c>
      <c r="N3847" t="s">
        <v>1255</v>
      </c>
      <c r="O3847" t="s">
        <v>1255</v>
      </c>
      <c r="P3847" t="s">
        <v>1255</v>
      </c>
    </row>
    <row r="3848" spans="1:16">
      <c r="A3848" t="s">
        <v>1255</v>
      </c>
      <c r="B3848" t="s">
        <v>1255</v>
      </c>
      <c r="C3848" t="s">
        <v>15254</v>
      </c>
      <c r="D3848" t="s">
        <v>15269</v>
      </c>
      <c r="E3848" t="s">
        <v>9680</v>
      </c>
      <c r="F3848" t="s">
        <v>1255</v>
      </c>
      <c r="G3848" t="s">
        <v>1255</v>
      </c>
      <c r="H3848" t="s">
        <v>1255</v>
      </c>
      <c r="I3848" t="s">
        <v>1255</v>
      </c>
      <c r="J3848" t="s">
        <v>1255</v>
      </c>
      <c r="K3848" t="s">
        <v>1255</v>
      </c>
      <c r="L3848" t="s">
        <v>1255</v>
      </c>
      <c r="M3848" t="s">
        <v>1255</v>
      </c>
      <c r="N3848" t="s">
        <v>1255</v>
      </c>
      <c r="O3848" t="s">
        <v>1255</v>
      </c>
      <c r="P3848" t="s">
        <v>1255</v>
      </c>
    </row>
    <row r="3849" spans="1:16">
      <c r="A3849" t="s">
        <v>1255</v>
      </c>
      <c r="B3849" t="s">
        <v>1255</v>
      </c>
      <c r="C3849" t="s">
        <v>15270</v>
      </c>
      <c r="D3849" t="s">
        <v>15271</v>
      </c>
      <c r="E3849" t="s">
        <v>9646</v>
      </c>
      <c r="F3849" t="s">
        <v>14569</v>
      </c>
      <c r="G3849" t="s">
        <v>1255</v>
      </c>
      <c r="H3849" t="s">
        <v>1255</v>
      </c>
      <c r="I3849" t="s">
        <v>1255</v>
      </c>
      <c r="J3849" t="s">
        <v>1255</v>
      </c>
      <c r="K3849" t="s">
        <v>1255</v>
      </c>
      <c r="L3849" t="s">
        <v>1255</v>
      </c>
      <c r="M3849" t="s">
        <v>1255</v>
      </c>
      <c r="N3849" t="s">
        <v>1255</v>
      </c>
      <c r="O3849" t="s">
        <v>1255</v>
      </c>
      <c r="P3849" t="s">
        <v>1255</v>
      </c>
    </row>
    <row r="3850" spans="1:16">
      <c r="A3850" t="s">
        <v>1255</v>
      </c>
      <c r="B3850" t="s">
        <v>1255</v>
      </c>
      <c r="C3850" t="s">
        <v>15270</v>
      </c>
      <c r="D3850" t="s">
        <v>15272</v>
      </c>
      <c r="E3850" t="s">
        <v>9646</v>
      </c>
      <c r="F3850" t="s">
        <v>14716</v>
      </c>
      <c r="G3850" t="s">
        <v>1255</v>
      </c>
      <c r="H3850" t="s">
        <v>1255</v>
      </c>
      <c r="I3850" t="s">
        <v>1255</v>
      </c>
      <c r="J3850" t="s">
        <v>1255</v>
      </c>
      <c r="K3850" t="s">
        <v>1255</v>
      </c>
      <c r="L3850" t="s">
        <v>1255</v>
      </c>
      <c r="M3850" t="s">
        <v>1255</v>
      </c>
      <c r="N3850" t="s">
        <v>1255</v>
      </c>
      <c r="O3850" t="s">
        <v>1255</v>
      </c>
      <c r="P3850" t="s">
        <v>1255</v>
      </c>
    </row>
    <row r="3851" spans="1:16">
      <c r="A3851" t="s">
        <v>1255</v>
      </c>
      <c r="B3851" t="s">
        <v>1255</v>
      </c>
      <c r="C3851" t="s">
        <v>15270</v>
      </c>
      <c r="D3851" t="s">
        <v>15273</v>
      </c>
      <c r="E3851" t="s">
        <v>9646</v>
      </c>
      <c r="F3851" t="s">
        <v>14716</v>
      </c>
      <c r="G3851" t="s">
        <v>1255</v>
      </c>
      <c r="H3851" t="s">
        <v>1255</v>
      </c>
      <c r="I3851" t="s">
        <v>1255</v>
      </c>
      <c r="J3851" t="s">
        <v>1255</v>
      </c>
      <c r="K3851" t="s">
        <v>1255</v>
      </c>
      <c r="L3851" t="s">
        <v>1255</v>
      </c>
      <c r="M3851" t="s">
        <v>1255</v>
      </c>
      <c r="N3851" t="s">
        <v>1255</v>
      </c>
      <c r="O3851" t="s">
        <v>1255</v>
      </c>
      <c r="P3851" t="s">
        <v>1255</v>
      </c>
    </row>
    <row r="3852" spans="1:16">
      <c r="A3852" t="s">
        <v>1255</v>
      </c>
      <c r="B3852" t="s">
        <v>1255</v>
      </c>
      <c r="C3852" t="s">
        <v>15270</v>
      </c>
      <c r="D3852" t="s">
        <v>15274</v>
      </c>
      <c r="E3852" t="s">
        <v>9646</v>
      </c>
      <c r="F3852" t="s">
        <v>14714</v>
      </c>
      <c r="G3852" t="s">
        <v>1255</v>
      </c>
      <c r="H3852" t="s">
        <v>1255</v>
      </c>
      <c r="I3852" t="s">
        <v>1255</v>
      </c>
      <c r="J3852" t="s">
        <v>1255</v>
      </c>
      <c r="K3852" t="s">
        <v>1255</v>
      </c>
      <c r="L3852" t="s">
        <v>1255</v>
      </c>
      <c r="M3852" t="s">
        <v>1255</v>
      </c>
      <c r="N3852" t="s">
        <v>1255</v>
      </c>
      <c r="O3852" t="s">
        <v>1255</v>
      </c>
      <c r="P3852" t="s">
        <v>1255</v>
      </c>
    </row>
    <row r="3853" spans="1:16">
      <c r="A3853" t="s">
        <v>1255</v>
      </c>
      <c r="B3853" t="s">
        <v>1255</v>
      </c>
      <c r="C3853" t="s">
        <v>15270</v>
      </c>
      <c r="D3853" t="s">
        <v>15275</v>
      </c>
      <c r="E3853" t="s">
        <v>9646</v>
      </c>
      <c r="F3853" t="s">
        <v>15276</v>
      </c>
      <c r="G3853" t="s">
        <v>1255</v>
      </c>
      <c r="H3853" t="s">
        <v>1255</v>
      </c>
      <c r="I3853" t="s">
        <v>1255</v>
      </c>
      <c r="J3853" t="s">
        <v>1255</v>
      </c>
      <c r="K3853" t="s">
        <v>1255</v>
      </c>
      <c r="L3853" t="s">
        <v>1255</v>
      </c>
      <c r="M3853" t="s">
        <v>1255</v>
      </c>
      <c r="N3853" t="s">
        <v>1255</v>
      </c>
      <c r="O3853" t="s">
        <v>1255</v>
      </c>
      <c r="P3853" t="s">
        <v>1255</v>
      </c>
    </row>
    <row r="3854" spans="1:16">
      <c r="A3854" t="s">
        <v>1255</v>
      </c>
      <c r="B3854" t="s">
        <v>1255</v>
      </c>
      <c r="C3854" t="s">
        <v>15270</v>
      </c>
      <c r="D3854" t="s">
        <v>15277</v>
      </c>
      <c r="E3854" t="s">
        <v>9646</v>
      </c>
      <c r="F3854" t="s">
        <v>14714</v>
      </c>
      <c r="G3854" t="s">
        <v>1255</v>
      </c>
      <c r="H3854" t="s">
        <v>1255</v>
      </c>
      <c r="I3854" t="s">
        <v>1255</v>
      </c>
      <c r="J3854" t="s">
        <v>1255</v>
      </c>
      <c r="K3854" t="s">
        <v>1255</v>
      </c>
      <c r="L3854" t="s">
        <v>1255</v>
      </c>
      <c r="M3854" t="s">
        <v>1255</v>
      </c>
      <c r="N3854" t="s">
        <v>1255</v>
      </c>
      <c r="O3854" t="s">
        <v>1255</v>
      </c>
      <c r="P3854" t="s">
        <v>1255</v>
      </c>
    </row>
    <row r="3855" spans="1:16">
      <c r="A3855" t="s">
        <v>1255</v>
      </c>
      <c r="B3855" t="s">
        <v>1255</v>
      </c>
      <c r="C3855" t="s">
        <v>15270</v>
      </c>
      <c r="D3855" t="s">
        <v>15278</v>
      </c>
      <c r="E3855" t="s">
        <v>9874</v>
      </c>
      <c r="F3855" t="s">
        <v>9646</v>
      </c>
      <c r="G3855" t="s">
        <v>1255</v>
      </c>
      <c r="H3855" t="s">
        <v>1255</v>
      </c>
      <c r="I3855" t="s">
        <v>1255</v>
      </c>
      <c r="J3855" t="s">
        <v>1255</v>
      </c>
      <c r="K3855" t="s">
        <v>1255</v>
      </c>
      <c r="L3855" t="s">
        <v>1255</v>
      </c>
      <c r="M3855" t="s">
        <v>1255</v>
      </c>
      <c r="N3855" t="s">
        <v>1255</v>
      </c>
      <c r="O3855" t="s">
        <v>1255</v>
      </c>
      <c r="P3855" t="s">
        <v>1255</v>
      </c>
    </row>
    <row r="3856" spans="1:16">
      <c r="A3856" t="s">
        <v>1255</v>
      </c>
      <c r="B3856" t="s">
        <v>1255</v>
      </c>
      <c r="C3856" t="s">
        <v>15270</v>
      </c>
      <c r="D3856" t="s">
        <v>15279</v>
      </c>
      <c r="E3856" t="s">
        <v>4639</v>
      </c>
      <c r="F3856" t="s">
        <v>9646</v>
      </c>
      <c r="G3856" t="s">
        <v>1255</v>
      </c>
      <c r="H3856" t="s">
        <v>1255</v>
      </c>
      <c r="I3856" t="s">
        <v>1255</v>
      </c>
      <c r="J3856" t="s">
        <v>1255</v>
      </c>
      <c r="K3856" t="s">
        <v>1255</v>
      </c>
      <c r="L3856" t="s">
        <v>1255</v>
      </c>
      <c r="M3856" t="s">
        <v>1255</v>
      </c>
      <c r="N3856" t="s">
        <v>1255</v>
      </c>
      <c r="O3856" t="s">
        <v>1255</v>
      </c>
      <c r="P3856" t="s">
        <v>1255</v>
      </c>
    </row>
    <row r="3857" spans="1:16">
      <c r="A3857" t="s">
        <v>1255</v>
      </c>
      <c r="B3857" t="s">
        <v>1255</v>
      </c>
      <c r="C3857" t="s">
        <v>15270</v>
      </c>
      <c r="D3857" t="s">
        <v>15280</v>
      </c>
      <c r="E3857" t="s">
        <v>14316</v>
      </c>
      <c r="F3857" t="s">
        <v>9646</v>
      </c>
      <c r="G3857" t="s">
        <v>1255</v>
      </c>
      <c r="H3857" t="s">
        <v>1255</v>
      </c>
      <c r="I3857" t="s">
        <v>1255</v>
      </c>
      <c r="J3857" t="s">
        <v>1255</v>
      </c>
      <c r="K3857" t="s">
        <v>1255</v>
      </c>
      <c r="L3857" t="s">
        <v>1255</v>
      </c>
      <c r="M3857" t="s">
        <v>1255</v>
      </c>
      <c r="N3857" t="s">
        <v>1255</v>
      </c>
      <c r="O3857" t="s">
        <v>1255</v>
      </c>
      <c r="P3857" t="s">
        <v>1255</v>
      </c>
    </row>
    <row r="3858" spans="1:16">
      <c r="A3858" t="s">
        <v>1255</v>
      </c>
      <c r="B3858" t="s">
        <v>1255</v>
      </c>
      <c r="C3858" t="s">
        <v>15270</v>
      </c>
      <c r="D3858" t="s">
        <v>15281</v>
      </c>
      <c r="E3858" t="s">
        <v>4639</v>
      </c>
      <c r="F3858" t="s">
        <v>9646</v>
      </c>
      <c r="G3858" t="s">
        <v>1255</v>
      </c>
      <c r="H3858" t="s">
        <v>1255</v>
      </c>
      <c r="I3858" t="s">
        <v>1255</v>
      </c>
      <c r="J3858" t="s">
        <v>1255</v>
      </c>
      <c r="K3858" t="s">
        <v>1255</v>
      </c>
      <c r="L3858" t="s">
        <v>1255</v>
      </c>
      <c r="M3858" t="s">
        <v>1255</v>
      </c>
      <c r="N3858" t="s">
        <v>1255</v>
      </c>
      <c r="O3858" t="s">
        <v>1255</v>
      </c>
      <c r="P3858" t="s">
        <v>1255</v>
      </c>
    </row>
    <row r="3859" spans="1:16">
      <c r="A3859" t="s">
        <v>1255</v>
      </c>
      <c r="B3859" t="s">
        <v>1255</v>
      </c>
      <c r="C3859" t="s">
        <v>15270</v>
      </c>
      <c r="D3859" t="s">
        <v>15282</v>
      </c>
      <c r="E3859" t="s">
        <v>10608</v>
      </c>
      <c r="F3859" t="s">
        <v>9646</v>
      </c>
      <c r="G3859" t="s">
        <v>1255</v>
      </c>
      <c r="H3859" t="s">
        <v>1255</v>
      </c>
      <c r="I3859" t="s">
        <v>1255</v>
      </c>
      <c r="J3859" t="s">
        <v>1255</v>
      </c>
      <c r="K3859" t="s">
        <v>1255</v>
      </c>
      <c r="L3859" t="s">
        <v>1255</v>
      </c>
      <c r="M3859" t="s">
        <v>1255</v>
      </c>
      <c r="N3859" t="s">
        <v>1255</v>
      </c>
      <c r="O3859" t="s">
        <v>1255</v>
      </c>
      <c r="P3859" t="s">
        <v>1255</v>
      </c>
    </row>
    <row r="3860" spans="1:16">
      <c r="A3860" t="s">
        <v>1255</v>
      </c>
      <c r="B3860" t="s">
        <v>1255</v>
      </c>
      <c r="C3860" t="s">
        <v>15270</v>
      </c>
      <c r="D3860" t="s">
        <v>15283</v>
      </c>
      <c r="E3860" t="s">
        <v>9874</v>
      </c>
      <c r="F3860" t="s">
        <v>9646</v>
      </c>
      <c r="G3860" t="s">
        <v>1255</v>
      </c>
      <c r="H3860" t="s">
        <v>1255</v>
      </c>
      <c r="I3860" t="s">
        <v>1255</v>
      </c>
      <c r="J3860" t="s">
        <v>1255</v>
      </c>
      <c r="K3860" t="s">
        <v>1255</v>
      </c>
      <c r="L3860" t="s">
        <v>1255</v>
      </c>
      <c r="M3860" t="s">
        <v>1255</v>
      </c>
      <c r="N3860" t="s">
        <v>1255</v>
      </c>
      <c r="O3860" t="s">
        <v>1255</v>
      </c>
      <c r="P3860" t="s">
        <v>1255</v>
      </c>
    </row>
    <row r="3861" spans="1:16">
      <c r="A3861" t="s">
        <v>1255</v>
      </c>
      <c r="B3861" t="s">
        <v>1255</v>
      </c>
      <c r="C3861" t="s">
        <v>15270</v>
      </c>
      <c r="D3861" t="s">
        <v>15284</v>
      </c>
      <c r="E3861" t="s">
        <v>10003</v>
      </c>
      <c r="F3861" t="s">
        <v>9646</v>
      </c>
      <c r="G3861" t="s">
        <v>1255</v>
      </c>
      <c r="H3861" t="s">
        <v>1255</v>
      </c>
      <c r="I3861" t="s">
        <v>1255</v>
      </c>
      <c r="J3861" t="s">
        <v>1255</v>
      </c>
      <c r="K3861" t="s">
        <v>1255</v>
      </c>
      <c r="L3861" t="s">
        <v>1255</v>
      </c>
      <c r="M3861" t="s">
        <v>1255</v>
      </c>
      <c r="N3861" t="s">
        <v>1255</v>
      </c>
      <c r="O3861" t="s">
        <v>1255</v>
      </c>
      <c r="P3861" t="s">
        <v>1255</v>
      </c>
    </row>
    <row r="3862" spans="1:16">
      <c r="A3862" t="s">
        <v>1255</v>
      </c>
      <c r="B3862" t="s">
        <v>1255</v>
      </c>
      <c r="C3862" t="s">
        <v>15270</v>
      </c>
      <c r="D3862" t="s">
        <v>15285</v>
      </c>
      <c r="E3862" t="s">
        <v>10003</v>
      </c>
      <c r="F3862" t="s">
        <v>9646</v>
      </c>
      <c r="G3862" t="s">
        <v>1255</v>
      </c>
      <c r="H3862" t="s">
        <v>1255</v>
      </c>
      <c r="I3862" t="s">
        <v>1255</v>
      </c>
      <c r="J3862" t="s">
        <v>1255</v>
      </c>
      <c r="K3862" t="s">
        <v>1255</v>
      </c>
      <c r="L3862" t="s">
        <v>1255</v>
      </c>
      <c r="M3862" t="s">
        <v>1255</v>
      </c>
      <c r="N3862" t="s">
        <v>1255</v>
      </c>
      <c r="O3862" t="s">
        <v>1255</v>
      </c>
      <c r="P3862" t="s">
        <v>1255</v>
      </c>
    </row>
    <row r="3863" spans="1:16">
      <c r="A3863" t="s">
        <v>1255</v>
      </c>
      <c r="B3863" t="s">
        <v>1255</v>
      </c>
      <c r="C3863" t="s">
        <v>15270</v>
      </c>
      <c r="D3863" t="s">
        <v>15286</v>
      </c>
      <c r="E3863" t="s">
        <v>9874</v>
      </c>
      <c r="F3863" t="s">
        <v>9646</v>
      </c>
      <c r="G3863" t="s">
        <v>1255</v>
      </c>
      <c r="H3863" t="s">
        <v>1255</v>
      </c>
      <c r="I3863" t="s">
        <v>1255</v>
      </c>
      <c r="J3863" t="s">
        <v>1255</v>
      </c>
      <c r="K3863" t="s">
        <v>1255</v>
      </c>
      <c r="L3863" t="s">
        <v>1255</v>
      </c>
      <c r="M3863" t="s">
        <v>1255</v>
      </c>
      <c r="N3863" t="s">
        <v>1255</v>
      </c>
      <c r="O3863" t="s">
        <v>1255</v>
      </c>
      <c r="P3863" t="s">
        <v>1255</v>
      </c>
    </row>
    <row r="3864" spans="1:16">
      <c r="A3864" t="s">
        <v>1255</v>
      </c>
      <c r="B3864" t="s">
        <v>1255</v>
      </c>
      <c r="C3864" t="s">
        <v>15270</v>
      </c>
      <c r="D3864" t="s">
        <v>15287</v>
      </c>
      <c r="E3864" t="s">
        <v>11910</v>
      </c>
      <c r="F3864" t="s">
        <v>9646</v>
      </c>
      <c r="G3864" t="s">
        <v>1255</v>
      </c>
      <c r="H3864" t="s">
        <v>1255</v>
      </c>
      <c r="I3864" t="s">
        <v>1255</v>
      </c>
      <c r="J3864" t="s">
        <v>1255</v>
      </c>
      <c r="K3864" t="s">
        <v>1255</v>
      </c>
      <c r="L3864" t="s">
        <v>1255</v>
      </c>
      <c r="M3864" t="s">
        <v>1255</v>
      </c>
      <c r="N3864" t="s">
        <v>1255</v>
      </c>
      <c r="O3864" t="s">
        <v>1255</v>
      </c>
      <c r="P3864" t="s">
        <v>1255</v>
      </c>
    </row>
    <row r="3865" spans="1:16">
      <c r="A3865" t="s">
        <v>1255</v>
      </c>
      <c r="B3865" t="s">
        <v>1255</v>
      </c>
      <c r="C3865" t="s">
        <v>15270</v>
      </c>
      <c r="D3865" t="s">
        <v>15288</v>
      </c>
      <c r="E3865" t="s">
        <v>9828</v>
      </c>
      <c r="F3865" t="s">
        <v>9646</v>
      </c>
      <c r="G3865" t="s">
        <v>1255</v>
      </c>
      <c r="H3865" t="s">
        <v>1255</v>
      </c>
      <c r="I3865" t="s">
        <v>1255</v>
      </c>
      <c r="J3865" t="s">
        <v>1255</v>
      </c>
      <c r="K3865" t="s">
        <v>1255</v>
      </c>
      <c r="L3865" t="s">
        <v>1255</v>
      </c>
      <c r="M3865" t="s">
        <v>1255</v>
      </c>
      <c r="N3865" t="s">
        <v>1255</v>
      </c>
      <c r="O3865" t="s">
        <v>1255</v>
      </c>
      <c r="P3865" t="s">
        <v>1255</v>
      </c>
    </row>
    <row r="3866" spans="1:16">
      <c r="A3866" t="s">
        <v>1255</v>
      </c>
      <c r="B3866" t="s">
        <v>1255</v>
      </c>
      <c r="C3866" t="s">
        <v>15270</v>
      </c>
      <c r="D3866" t="s">
        <v>15289</v>
      </c>
      <c r="E3866" t="s">
        <v>10003</v>
      </c>
      <c r="F3866" t="s">
        <v>9646</v>
      </c>
      <c r="G3866" t="s">
        <v>1255</v>
      </c>
      <c r="H3866" t="s">
        <v>1255</v>
      </c>
      <c r="I3866" t="s">
        <v>1255</v>
      </c>
      <c r="J3866" t="s">
        <v>1255</v>
      </c>
      <c r="K3866" t="s">
        <v>1255</v>
      </c>
      <c r="L3866" t="s">
        <v>1255</v>
      </c>
      <c r="M3866" t="s">
        <v>1255</v>
      </c>
      <c r="N3866" t="s">
        <v>1255</v>
      </c>
      <c r="O3866" t="s">
        <v>1255</v>
      </c>
      <c r="P3866" t="s">
        <v>1255</v>
      </c>
    </row>
    <row r="3867" spans="1:16">
      <c r="A3867" t="s">
        <v>1255</v>
      </c>
      <c r="B3867" t="s">
        <v>1255</v>
      </c>
      <c r="C3867" t="s">
        <v>15270</v>
      </c>
      <c r="D3867" t="s">
        <v>15290</v>
      </c>
      <c r="E3867" t="s">
        <v>10029</v>
      </c>
      <c r="F3867" t="s">
        <v>9646</v>
      </c>
      <c r="G3867" t="s">
        <v>1255</v>
      </c>
      <c r="H3867" t="s">
        <v>1255</v>
      </c>
      <c r="I3867" t="s">
        <v>1255</v>
      </c>
      <c r="J3867" t="s">
        <v>1255</v>
      </c>
      <c r="K3867" t="s">
        <v>1255</v>
      </c>
      <c r="L3867" t="s">
        <v>1255</v>
      </c>
      <c r="M3867" t="s">
        <v>1255</v>
      </c>
      <c r="N3867" t="s">
        <v>1255</v>
      </c>
      <c r="O3867" t="s">
        <v>1255</v>
      </c>
      <c r="P3867" t="s">
        <v>1255</v>
      </c>
    </row>
    <row r="3868" spans="1:16">
      <c r="A3868" t="s">
        <v>1255</v>
      </c>
      <c r="B3868" t="s">
        <v>1255</v>
      </c>
      <c r="C3868" t="s">
        <v>15270</v>
      </c>
      <c r="D3868" t="s">
        <v>15291</v>
      </c>
      <c r="E3868" t="s">
        <v>14521</v>
      </c>
      <c r="F3868" t="s">
        <v>9646</v>
      </c>
      <c r="G3868" t="s">
        <v>1255</v>
      </c>
      <c r="H3868" t="s">
        <v>1255</v>
      </c>
      <c r="I3868" t="s">
        <v>1255</v>
      </c>
      <c r="J3868" t="s">
        <v>1255</v>
      </c>
      <c r="K3868" t="s">
        <v>1255</v>
      </c>
      <c r="L3868" t="s">
        <v>1255</v>
      </c>
      <c r="M3868" t="s">
        <v>1255</v>
      </c>
      <c r="N3868" t="s">
        <v>1255</v>
      </c>
      <c r="O3868" t="s">
        <v>1255</v>
      </c>
      <c r="P3868" t="s">
        <v>1255</v>
      </c>
    </row>
    <row r="3869" spans="1:16">
      <c r="A3869" t="s">
        <v>1255</v>
      </c>
      <c r="B3869" t="s">
        <v>1255</v>
      </c>
      <c r="C3869" t="s">
        <v>15270</v>
      </c>
      <c r="D3869" t="s">
        <v>15292</v>
      </c>
      <c r="E3869" t="s">
        <v>12494</v>
      </c>
      <c r="F3869" t="s">
        <v>9646</v>
      </c>
      <c r="G3869" t="s">
        <v>1255</v>
      </c>
      <c r="H3869" t="s">
        <v>1255</v>
      </c>
      <c r="I3869" t="s">
        <v>1255</v>
      </c>
      <c r="J3869" t="s">
        <v>1255</v>
      </c>
      <c r="K3869" t="s">
        <v>1255</v>
      </c>
      <c r="L3869" t="s">
        <v>1255</v>
      </c>
      <c r="M3869" t="s">
        <v>1255</v>
      </c>
      <c r="N3869" t="s">
        <v>1255</v>
      </c>
      <c r="O3869" t="s">
        <v>1255</v>
      </c>
      <c r="P3869" t="s">
        <v>1255</v>
      </c>
    </row>
    <row r="3870" spans="1:16">
      <c r="A3870" t="s">
        <v>1255</v>
      </c>
      <c r="B3870" t="s">
        <v>1255</v>
      </c>
      <c r="C3870" t="s">
        <v>15270</v>
      </c>
      <c r="D3870" t="s">
        <v>15293</v>
      </c>
      <c r="E3870" t="s">
        <v>10003</v>
      </c>
      <c r="F3870" t="s">
        <v>9646</v>
      </c>
      <c r="G3870" t="s">
        <v>1255</v>
      </c>
      <c r="H3870" t="s">
        <v>1255</v>
      </c>
      <c r="I3870" t="s">
        <v>1255</v>
      </c>
      <c r="J3870" t="s">
        <v>1255</v>
      </c>
      <c r="K3870" t="s">
        <v>1255</v>
      </c>
      <c r="L3870" t="s">
        <v>1255</v>
      </c>
      <c r="M3870" t="s">
        <v>1255</v>
      </c>
      <c r="N3870" t="s">
        <v>1255</v>
      </c>
      <c r="O3870" t="s">
        <v>1255</v>
      </c>
      <c r="P3870" t="s">
        <v>1255</v>
      </c>
    </row>
    <row r="3871" spans="1:16">
      <c r="A3871" t="s">
        <v>1255</v>
      </c>
      <c r="B3871" t="s">
        <v>1255</v>
      </c>
      <c r="C3871" t="s">
        <v>15270</v>
      </c>
      <c r="D3871" t="s">
        <v>15294</v>
      </c>
      <c r="E3871" t="s">
        <v>9813</v>
      </c>
      <c r="F3871" t="s">
        <v>9646</v>
      </c>
      <c r="G3871" t="s">
        <v>1255</v>
      </c>
      <c r="H3871" t="s">
        <v>1255</v>
      </c>
      <c r="I3871" t="s">
        <v>1255</v>
      </c>
      <c r="J3871" t="s">
        <v>1255</v>
      </c>
      <c r="K3871" t="s">
        <v>1255</v>
      </c>
      <c r="L3871" t="s">
        <v>1255</v>
      </c>
      <c r="M3871" t="s">
        <v>1255</v>
      </c>
      <c r="N3871" t="s">
        <v>1255</v>
      </c>
      <c r="O3871" t="s">
        <v>1255</v>
      </c>
      <c r="P3871" t="s">
        <v>1255</v>
      </c>
    </row>
    <row r="3872" spans="1:16">
      <c r="A3872" t="s">
        <v>1255</v>
      </c>
      <c r="B3872" t="s">
        <v>1255</v>
      </c>
      <c r="C3872" t="s">
        <v>15270</v>
      </c>
      <c r="D3872" t="s">
        <v>15295</v>
      </c>
      <c r="E3872" t="s">
        <v>10608</v>
      </c>
      <c r="F3872" t="s">
        <v>9646</v>
      </c>
      <c r="G3872" t="s">
        <v>1255</v>
      </c>
      <c r="H3872" t="s">
        <v>1255</v>
      </c>
      <c r="I3872" t="s">
        <v>1255</v>
      </c>
      <c r="J3872" t="s">
        <v>1255</v>
      </c>
      <c r="K3872" t="s">
        <v>1255</v>
      </c>
      <c r="L3872" t="s">
        <v>1255</v>
      </c>
      <c r="M3872" t="s">
        <v>1255</v>
      </c>
      <c r="N3872" t="s">
        <v>1255</v>
      </c>
      <c r="O3872" t="s">
        <v>1255</v>
      </c>
      <c r="P3872" t="s">
        <v>1255</v>
      </c>
    </row>
    <row r="3873" spans="1:16">
      <c r="A3873" t="s">
        <v>1255</v>
      </c>
      <c r="B3873" t="s">
        <v>1255</v>
      </c>
      <c r="C3873" t="s">
        <v>15270</v>
      </c>
      <c r="D3873" t="s">
        <v>15296</v>
      </c>
      <c r="E3873" t="s">
        <v>9813</v>
      </c>
      <c r="F3873" t="s">
        <v>9646</v>
      </c>
      <c r="G3873" t="s">
        <v>1255</v>
      </c>
      <c r="H3873" t="s">
        <v>1255</v>
      </c>
      <c r="I3873" t="s">
        <v>1255</v>
      </c>
      <c r="J3873" t="s">
        <v>1255</v>
      </c>
      <c r="K3873" t="s">
        <v>1255</v>
      </c>
      <c r="L3873" t="s">
        <v>1255</v>
      </c>
      <c r="M3873" t="s">
        <v>1255</v>
      </c>
      <c r="N3873" t="s">
        <v>1255</v>
      </c>
      <c r="O3873" t="s">
        <v>1255</v>
      </c>
      <c r="P3873" t="s">
        <v>1255</v>
      </c>
    </row>
    <row r="3874" spans="1:16">
      <c r="A3874" t="s">
        <v>1255</v>
      </c>
      <c r="B3874" t="s">
        <v>1255</v>
      </c>
      <c r="C3874" t="s">
        <v>15270</v>
      </c>
      <c r="D3874" t="s">
        <v>15297</v>
      </c>
      <c r="E3874" t="s">
        <v>11690</v>
      </c>
      <c r="F3874" t="s">
        <v>9646</v>
      </c>
      <c r="G3874" t="s">
        <v>1255</v>
      </c>
      <c r="H3874" t="s">
        <v>1255</v>
      </c>
      <c r="I3874" t="s">
        <v>1255</v>
      </c>
      <c r="J3874" t="s">
        <v>1255</v>
      </c>
      <c r="K3874" t="s">
        <v>1255</v>
      </c>
      <c r="L3874" t="s">
        <v>1255</v>
      </c>
      <c r="M3874" t="s">
        <v>1255</v>
      </c>
      <c r="N3874" t="s">
        <v>1255</v>
      </c>
      <c r="O3874" t="s">
        <v>1255</v>
      </c>
      <c r="P3874" t="s">
        <v>1255</v>
      </c>
    </row>
    <row r="3875" spans="1:16">
      <c r="A3875" t="s">
        <v>1255</v>
      </c>
      <c r="B3875" t="s">
        <v>1255</v>
      </c>
      <c r="C3875" t="s">
        <v>15298</v>
      </c>
      <c r="D3875" t="s">
        <v>15299</v>
      </c>
      <c r="E3875" t="s">
        <v>9782</v>
      </c>
      <c r="F3875" t="s">
        <v>9646</v>
      </c>
      <c r="G3875" t="s">
        <v>1255</v>
      </c>
      <c r="H3875" t="s">
        <v>1255</v>
      </c>
      <c r="I3875" t="s">
        <v>1255</v>
      </c>
      <c r="J3875" t="s">
        <v>1255</v>
      </c>
      <c r="K3875" t="s">
        <v>1255</v>
      </c>
      <c r="L3875" t="s">
        <v>1255</v>
      </c>
      <c r="M3875" t="s">
        <v>1255</v>
      </c>
      <c r="N3875" t="s">
        <v>1255</v>
      </c>
      <c r="O3875" t="s">
        <v>1255</v>
      </c>
      <c r="P3875" t="s">
        <v>1255</v>
      </c>
    </row>
    <row r="3876" spans="1:16">
      <c r="A3876" t="s">
        <v>1255</v>
      </c>
      <c r="B3876" t="s">
        <v>1255</v>
      </c>
      <c r="C3876" t="s">
        <v>15298</v>
      </c>
      <c r="D3876" t="s">
        <v>15300</v>
      </c>
      <c r="E3876" t="s">
        <v>9782</v>
      </c>
      <c r="F3876" t="s">
        <v>9646</v>
      </c>
      <c r="G3876" t="s">
        <v>1255</v>
      </c>
      <c r="H3876" t="s">
        <v>1255</v>
      </c>
      <c r="I3876" t="s">
        <v>1255</v>
      </c>
      <c r="J3876" t="s">
        <v>1255</v>
      </c>
      <c r="K3876" t="s">
        <v>1255</v>
      </c>
      <c r="L3876" t="s">
        <v>1255</v>
      </c>
      <c r="M3876" t="s">
        <v>1255</v>
      </c>
      <c r="N3876" t="s">
        <v>1255</v>
      </c>
      <c r="O3876" t="s">
        <v>1255</v>
      </c>
      <c r="P3876" t="s">
        <v>1255</v>
      </c>
    </row>
    <row r="3877" spans="1:16">
      <c r="A3877" t="s">
        <v>1255</v>
      </c>
      <c r="B3877" t="s">
        <v>1255</v>
      </c>
      <c r="C3877" t="s">
        <v>15298</v>
      </c>
      <c r="D3877" t="s">
        <v>15301</v>
      </c>
      <c r="E3877" t="s">
        <v>10608</v>
      </c>
      <c r="F3877" t="s">
        <v>9646</v>
      </c>
      <c r="G3877" t="s">
        <v>1255</v>
      </c>
      <c r="H3877" t="s">
        <v>1255</v>
      </c>
      <c r="I3877" t="s">
        <v>1255</v>
      </c>
      <c r="J3877" t="s">
        <v>1255</v>
      </c>
      <c r="K3877" t="s">
        <v>1255</v>
      </c>
      <c r="L3877" t="s">
        <v>1255</v>
      </c>
      <c r="M3877" t="s">
        <v>1255</v>
      </c>
      <c r="N3877" t="s">
        <v>1255</v>
      </c>
      <c r="O3877" t="s">
        <v>1255</v>
      </c>
      <c r="P3877" t="s">
        <v>1255</v>
      </c>
    </row>
    <row r="3878" spans="1:16">
      <c r="A3878" t="s">
        <v>1255</v>
      </c>
      <c r="B3878" t="s">
        <v>1255</v>
      </c>
      <c r="C3878" t="s">
        <v>15298</v>
      </c>
      <c r="D3878" t="s">
        <v>15302</v>
      </c>
      <c r="E3878" t="s">
        <v>12494</v>
      </c>
      <c r="F3878" t="s">
        <v>1255</v>
      </c>
      <c r="G3878" t="s">
        <v>1255</v>
      </c>
      <c r="H3878" t="s">
        <v>1255</v>
      </c>
      <c r="I3878" t="s">
        <v>1255</v>
      </c>
      <c r="J3878" t="s">
        <v>1255</v>
      </c>
      <c r="K3878" t="s">
        <v>1255</v>
      </c>
      <c r="L3878" t="s">
        <v>1255</v>
      </c>
      <c r="M3878" t="s">
        <v>1255</v>
      </c>
      <c r="N3878" t="s">
        <v>1255</v>
      </c>
      <c r="O3878" t="s">
        <v>1255</v>
      </c>
      <c r="P3878" t="s">
        <v>1255</v>
      </c>
    </row>
    <row r="3879" spans="1:16">
      <c r="A3879" t="s">
        <v>1255</v>
      </c>
      <c r="B3879" t="s">
        <v>1255</v>
      </c>
      <c r="C3879" t="s">
        <v>15303</v>
      </c>
      <c r="D3879" t="s">
        <v>15304</v>
      </c>
      <c r="E3879" t="s">
        <v>9646</v>
      </c>
      <c r="F3879" t="s">
        <v>14714</v>
      </c>
      <c r="G3879" t="s">
        <v>1255</v>
      </c>
      <c r="H3879" t="s">
        <v>1255</v>
      </c>
      <c r="I3879" t="s">
        <v>1255</v>
      </c>
      <c r="J3879" t="s">
        <v>1255</v>
      </c>
      <c r="K3879" t="s">
        <v>1255</v>
      </c>
      <c r="L3879" t="s">
        <v>1255</v>
      </c>
      <c r="M3879" t="s">
        <v>1255</v>
      </c>
      <c r="N3879" t="s">
        <v>1255</v>
      </c>
      <c r="O3879" t="s">
        <v>1255</v>
      </c>
      <c r="P3879" t="s">
        <v>1255</v>
      </c>
    </row>
    <row r="3880" spans="1:16">
      <c r="A3880" t="s">
        <v>1255</v>
      </c>
      <c r="B3880" t="s">
        <v>1255</v>
      </c>
      <c r="C3880" t="s">
        <v>15303</v>
      </c>
      <c r="D3880" t="s">
        <v>15305</v>
      </c>
      <c r="E3880" t="s">
        <v>9646</v>
      </c>
      <c r="F3880" t="s">
        <v>15306</v>
      </c>
      <c r="G3880" t="s">
        <v>1255</v>
      </c>
      <c r="H3880" t="s">
        <v>1255</v>
      </c>
      <c r="I3880" t="s">
        <v>1255</v>
      </c>
      <c r="J3880" t="s">
        <v>1255</v>
      </c>
      <c r="K3880" t="s">
        <v>1255</v>
      </c>
      <c r="L3880" t="s">
        <v>1255</v>
      </c>
      <c r="M3880" t="s">
        <v>1255</v>
      </c>
      <c r="N3880" t="s">
        <v>1255</v>
      </c>
      <c r="O3880" t="s">
        <v>1255</v>
      </c>
      <c r="P3880" t="s">
        <v>1255</v>
      </c>
    </row>
    <row r="3881" spans="1:16">
      <c r="A3881" t="s">
        <v>1255</v>
      </c>
      <c r="B3881" t="s">
        <v>15307</v>
      </c>
      <c r="C3881" t="s">
        <v>15303</v>
      </c>
      <c r="D3881" t="s">
        <v>15308</v>
      </c>
      <c r="E3881" t="s">
        <v>9646</v>
      </c>
      <c r="F3881" t="s">
        <v>15309</v>
      </c>
      <c r="G3881" t="s">
        <v>1255</v>
      </c>
      <c r="H3881" t="s">
        <v>1255</v>
      </c>
      <c r="I3881" t="s">
        <v>1255</v>
      </c>
      <c r="J3881" t="s">
        <v>1255</v>
      </c>
      <c r="K3881" t="s">
        <v>1255</v>
      </c>
      <c r="L3881" t="s">
        <v>1255</v>
      </c>
      <c r="M3881" t="s">
        <v>1255</v>
      </c>
      <c r="N3881" t="s">
        <v>1255</v>
      </c>
      <c r="O3881" t="s">
        <v>1255</v>
      </c>
      <c r="P3881" t="s">
        <v>1255</v>
      </c>
    </row>
    <row r="3882" spans="1:16">
      <c r="A3882" t="s">
        <v>1255</v>
      </c>
      <c r="B3882" t="s">
        <v>1255</v>
      </c>
      <c r="C3882" t="s">
        <v>15310</v>
      </c>
      <c r="D3882" t="s">
        <v>15311</v>
      </c>
      <c r="E3882" t="s">
        <v>9646</v>
      </c>
      <c r="F3882" t="s">
        <v>15312</v>
      </c>
      <c r="G3882" t="s">
        <v>1255</v>
      </c>
      <c r="H3882" t="s">
        <v>1255</v>
      </c>
      <c r="I3882" t="s">
        <v>1255</v>
      </c>
      <c r="J3882" t="s">
        <v>1255</v>
      </c>
      <c r="K3882" t="s">
        <v>1255</v>
      </c>
      <c r="L3882" t="s">
        <v>1255</v>
      </c>
      <c r="M3882" t="s">
        <v>1255</v>
      </c>
      <c r="N3882" t="s">
        <v>1255</v>
      </c>
      <c r="O3882" t="s">
        <v>1255</v>
      </c>
      <c r="P3882" t="s">
        <v>1255</v>
      </c>
    </row>
    <row r="3883" spans="1:16">
      <c r="A3883" t="s">
        <v>1255</v>
      </c>
      <c r="B3883" t="s">
        <v>14927</v>
      </c>
      <c r="C3883" t="s">
        <v>15310</v>
      </c>
      <c r="D3883" t="s">
        <v>15313</v>
      </c>
      <c r="E3883" t="s">
        <v>9646</v>
      </c>
      <c r="F3883" t="s">
        <v>15314</v>
      </c>
      <c r="G3883" t="s">
        <v>1255</v>
      </c>
      <c r="H3883" t="s">
        <v>1255</v>
      </c>
      <c r="I3883" t="s">
        <v>1255</v>
      </c>
      <c r="J3883" t="s">
        <v>1255</v>
      </c>
      <c r="K3883" t="s">
        <v>1255</v>
      </c>
      <c r="L3883" t="s">
        <v>1255</v>
      </c>
      <c r="M3883" t="s">
        <v>1255</v>
      </c>
      <c r="N3883" t="s">
        <v>1255</v>
      </c>
      <c r="O3883" t="s">
        <v>1255</v>
      </c>
      <c r="P3883" t="s">
        <v>1255</v>
      </c>
    </row>
    <row r="3884" spans="1:16">
      <c r="A3884" t="s">
        <v>1255</v>
      </c>
      <c r="B3884" t="s">
        <v>15315</v>
      </c>
      <c r="C3884" t="s">
        <v>15310</v>
      </c>
      <c r="D3884" t="s">
        <v>15316</v>
      </c>
      <c r="E3884" t="s">
        <v>9646</v>
      </c>
      <c r="F3884" t="s">
        <v>15317</v>
      </c>
      <c r="G3884" t="s">
        <v>1255</v>
      </c>
      <c r="H3884" t="s">
        <v>1255</v>
      </c>
      <c r="I3884" t="s">
        <v>1255</v>
      </c>
      <c r="J3884" t="s">
        <v>1255</v>
      </c>
      <c r="K3884" t="s">
        <v>1255</v>
      </c>
      <c r="L3884" t="s">
        <v>1255</v>
      </c>
      <c r="M3884" t="s">
        <v>1255</v>
      </c>
      <c r="N3884" t="s">
        <v>1255</v>
      </c>
      <c r="O3884" t="s">
        <v>1255</v>
      </c>
      <c r="P3884" t="s">
        <v>1255</v>
      </c>
    </row>
    <row r="3885" spans="1:16">
      <c r="A3885" t="s">
        <v>1255</v>
      </c>
      <c r="B3885" t="s">
        <v>1255</v>
      </c>
      <c r="C3885" t="s">
        <v>15310</v>
      </c>
      <c r="D3885" t="s">
        <v>15318</v>
      </c>
      <c r="E3885" t="s">
        <v>10003</v>
      </c>
      <c r="F3885" t="s">
        <v>9646</v>
      </c>
      <c r="G3885" t="s">
        <v>1255</v>
      </c>
      <c r="H3885" t="s">
        <v>1255</v>
      </c>
      <c r="I3885" t="s">
        <v>1255</v>
      </c>
      <c r="J3885" t="s">
        <v>1255</v>
      </c>
      <c r="K3885" t="s">
        <v>1255</v>
      </c>
      <c r="L3885" t="s">
        <v>1255</v>
      </c>
      <c r="M3885" t="s">
        <v>1255</v>
      </c>
      <c r="N3885" t="s">
        <v>1255</v>
      </c>
      <c r="O3885" t="s">
        <v>1255</v>
      </c>
      <c r="P3885" t="s">
        <v>1255</v>
      </c>
    </row>
    <row r="3886" spans="1:16">
      <c r="A3886" t="s">
        <v>1255</v>
      </c>
      <c r="B3886" t="s">
        <v>1255</v>
      </c>
      <c r="C3886" t="s">
        <v>15310</v>
      </c>
      <c r="D3886" t="s">
        <v>15319</v>
      </c>
      <c r="E3886" t="s">
        <v>11480</v>
      </c>
      <c r="F3886" t="s">
        <v>1255</v>
      </c>
      <c r="G3886" t="s">
        <v>1255</v>
      </c>
      <c r="H3886" t="s">
        <v>1255</v>
      </c>
      <c r="I3886" t="s">
        <v>1255</v>
      </c>
      <c r="J3886" t="s">
        <v>1255</v>
      </c>
      <c r="K3886" t="s">
        <v>1255</v>
      </c>
      <c r="L3886" t="s">
        <v>1255</v>
      </c>
      <c r="M3886" t="s">
        <v>1255</v>
      </c>
      <c r="N3886" t="s">
        <v>1255</v>
      </c>
      <c r="O3886" t="s">
        <v>1255</v>
      </c>
      <c r="P3886" t="s">
        <v>1255</v>
      </c>
    </row>
    <row r="3887" spans="1:16">
      <c r="A3887" t="s">
        <v>1255</v>
      </c>
      <c r="B3887" t="s">
        <v>1255</v>
      </c>
      <c r="C3887" t="s">
        <v>15320</v>
      </c>
      <c r="D3887" t="s">
        <v>15321</v>
      </c>
      <c r="E3887" t="s">
        <v>11378</v>
      </c>
      <c r="F3887" t="s">
        <v>1255</v>
      </c>
      <c r="G3887" t="s">
        <v>1255</v>
      </c>
      <c r="H3887" t="s">
        <v>1255</v>
      </c>
      <c r="I3887" t="s">
        <v>1255</v>
      </c>
      <c r="J3887" t="s">
        <v>1255</v>
      </c>
      <c r="K3887" t="s">
        <v>1255</v>
      </c>
      <c r="L3887" t="s">
        <v>1255</v>
      </c>
      <c r="M3887" t="s">
        <v>1255</v>
      </c>
      <c r="N3887" t="s">
        <v>1255</v>
      </c>
      <c r="O3887" t="s">
        <v>1255</v>
      </c>
      <c r="P3887" t="s">
        <v>1255</v>
      </c>
    </row>
    <row r="3888" spans="1:16">
      <c r="A3888" t="s">
        <v>1255</v>
      </c>
      <c r="B3888" t="s">
        <v>1255</v>
      </c>
      <c r="C3888" t="s">
        <v>15320</v>
      </c>
      <c r="D3888" t="s">
        <v>15322</v>
      </c>
      <c r="E3888" t="s">
        <v>9646</v>
      </c>
      <c r="F3888" t="s">
        <v>14569</v>
      </c>
      <c r="G3888" t="s">
        <v>1255</v>
      </c>
      <c r="H3888" t="s">
        <v>1255</v>
      </c>
      <c r="I3888" t="s">
        <v>1255</v>
      </c>
      <c r="J3888" t="s">
        <v>1255</v>
      </c>
      <c r="K3888" t="s">
        <v>1255</v>
      </c>
      <c r="L3888" t="s">
        <v>1255</v>
      </c>
      <c r="M3888" t="s">
        <v>1255</v>
      </c>
      <c r="N3888" t="s">
        <v>1255</v>
      </c>
      <c r="O3888" t="s">
        <v>1255</v>
      </c>
      <c r="P3888" t="s">
        <v>1255</v>
      </c>
    </row>
    <row r="3889" spans="1:16">
      <c r="A3889" t="s">
        <v>1255</v>
      </c>
      <c r="B3889" t="s">
        <v>15323</v>
      </c>
      <c r="C3889" t="s">
        <v>15324</v>
      </c>
      <c r="D3889" t="s">
        <v>15325</v>
      </c>
      <c r="E3889" t="s">
        <v>9646</v>
      </c>
      <c r="F3889" t="s">
        <v>15326</v>
      </c>
      <c r="G3889" t="s">
        <v>1255</v>
      </c>
      <c r="H3889" t="s">
        <v>1255</v>
      </c>
      <c r="I3889" t="s">
        <v>1255</v>
      </c>
      <c r="J3889" t="s">
        <v>1255</v>
      </c>
      <c r="K3889" t="s">
        <v>1255</v>
      </c>
      <c r="L3889" t="s">
        <v>1255</v>
      </c>
      <c r="M3889" t="s">
        <v>1255</v>
      </c>
      <c r="N3889" t="s">
        <v>1255</v>
      </c>
      <c r="O3889" t="s">
        <v>1255</v>
      </c>
      <c r="P3889" t="s">
        <v>1255</v>
      </c>
    </row>
    <row r="3890" spans="1:16">
      <c r="A3890" t="s">
        <v>1255</v>
      </c>
      <c r="B3890" t="s">
        <v>3116</v>
      </c>
      <c r="C3890" t="s">
        <v>15324</v>
      </c>
      <c r="D3890" t="s">
        <v>15327</v>
      </c>
      <c r="E3890" t="s">
        <v>9646</v>
      </c>
      <c r="F3890" t="s">
        <v>15328</v>
      </c>
      <c r="G3890" t="s">
        <v>1255</v>
      </c>
      <c r="H3890" t="s">
        <v>1255</v>
      </c>
      <c r="I3890" t="s">
        <v>1255</v>
      </c>
      <c r="J3890" t="s">
        <v>1255</v>
      </c>
      <c r="K3890" t="s">
        <v>1255</v>
      </c>
      <c r="L3890" t="s">
        <v>1255</v>
      </c>
      <c r="M3890" t="s">
        <v>1255</v>
      </c>
      <c r="N3890" t="s">
        <v>1255</v>
      </c>
      <c r="O3890" t="s">
        <v>1255</v>
      </c>
      <c r="P3890" t="s">
        <v>1255</v>
      </c>
    </row>
    <row r="3891" spans="1:16">
      <c r="A3891" t="s">
        <v>1255</v>
      </c>
      <c r="B3891" t="s">
        <v>15329</v>
      </c>
      <c r="C3891" t="s">
        <v>15324</v>
      </c>
      <c r="D3891" t="s">
        <v>15330</v>
      </c>
      <c r="E3891" t="s">
        <v>9646</v>
      </c>
      <c r="F3891" t="s">
        <v>15331</v>
      </c>
      <c r="G3891" t="s">
        <v>1255</v>
      </c>
      <c r="H3891" t="s">
        <v>1255</v>
      </c>
      <c r="I3891" t="s">
        <v>1255</v>
      </c>
      <c r="J3891" t="s">
        <v>1255</v>
      </c>
      <c r="K3891" t="s">
        <v>1255</v>
      </c>
      <c r="L3891" t="s">
        <v>1255</v>
      </c>
      <c r="M3891" t="s">
        <v>1255</v>
      </c>
      <c r="N3891" t="s">
        <v>1255</v>
      </c>
      <c r="O3891" t="s">
        <v>1255</v>
      </c>
      <c r="P3891" t="s">
        <v>1255</v>
      </c>
    </row>
    <row r="3892" spans="1:16">
      <c r="A3892" t="s">
        <v>1255</v>
      </c>
      <c r="B3892" t="s">
        <v>15329</v>
      </c>
      <c r="C3892" t="s">
        <v>15324</v>
      </c>
      <c r="D3892" t="s">
        <v>15332</v>
      </c>
      <c r="E3892" t="s">
        <v>9646</v>
      </c>
      <c r="F3892" t="s">
        <v>15331</v>
      </c>
      <c r="G3892" t="s">
        <v>1255</v>
      </c>
      <c r="H3892" t="s">
        <v>1255</v>
      </c>
      <c r="I3892" t="s">
        <v>1255</v>
      </c>
      <c r="J3892" t="s">
        <v>1255</v>
      </c>
      <c r="K3892" t="s">
        <v>1255</v>
      </c>
      <c r="L3892" t="s">
        <v>1255</v>
      </c>
      <c r="M3892" t="s">
        <v>1255</v>
      </c>
      <c r="N3892" t="s">
        <v>1255</v>
      </c>
      <c r="O3892" t="s">
        <v>1255</v>
      </c>
      <c r="P3892" t="s">
        <v>1255</v>
      </c>
    </row>
    <row r="3893" spans="1:16">
      <c r="A3893" t="s">
        <v>1255</v>
      </c>
      <c r="B3893" t="s">
        <v>3116</v>
      </c>
      <c r="C3893" t="s">
        <v>15324</v>
      </c>
      <c r="D3893" t="s">
        <v>15333</v>
      </c>
      <c r="E3893" t="s">
        <v>9646</v>
      </c>
      <c r="F3893" t="s">
        <v>15328</v>
      </c>
      <c r="G3893" t="s">
        <v>1255</v>
      </c>
      <c r="H3893" t="s">
        <v>1255</v>
      </c>
      <c r="I3893" t="s">
        <v>1255</v>
      </c>
      <c r="J3893" t="s">
        <v>1255</v>
      </c>
      <c r="K3893" t="s">
        <v>1255</v>
      </c>
      <c r="L3893" t="s">
        <v>1255</v>
      </c>
      <c r="M3893" t="s">
        <v>1255</v>
      </c>
      <c r="N3893" t="s">
        <v>1255</v>
      </c>
      <c r="O3893" t="s">
        <v>1255</v>
      </c>
      <c r="P3893" t="s">
        <v>1255</v>
      </c>
    </row>
    <row r="3894" spans="1:16">
      <c r="A3894" t="s">
        <v>1255</v>
      </c>
      <c r="B3894" t="s">
        <v>15334</v>
      </c>
      <c r="C3894" t="s">
        <v>15324</v>
      </c>
      <c r="D3894" t="s">
        <v>15335</v>
      </c>
      <c r="E3894" t="s">
        <v>15336</v>
      </c>
      <c r="F3894" t="s">
        <v>9646</v>
      </c>
      <c r="G3894" t="s">
        <v>1255</v>
      </c>
      <c r="H3894" t="s">
        <v>1255</v>
      </c>
      <c r="I3894" t="s">
        <v>1255</v>
      </c>
      <c r="J3894" t="s">
        <v>1255</v>
      </c>
      <c r="K3894" t="s">
        <v>1255</v>
      </c>
      <c r="L3894" t="s">
        <v>1255</v>
      </c>
      <c r="M3894" t="s">
        <v>1255</v>
      </c>
      <c r="N3894" t="s">
        <v>1255</v>
      </c>
      <c r="O3894" t="s">
        <v>1255</v>
      </c>
      <c r="P3894" t="s">
        <v>1255</v>
      </c>
    </row>
    <row r="3895" spans="1:16">
      <c r="A3895" t="s">
        <v>1255</v>
      </c>
      <c r="B3895" t="s">
        <v>1255</v>
      </c>
      <c r="C3895" t="s">
        <v>15324</v>
      </c>
      <c r="D3895" t="s">
        <v>15337</v>
      </c>
      <c r="E3895" t="s">
        <v>15338</v>
      </c>
      <c r="F3895" t="s">
        <v>1255</v>
      </c>
      <c r="G3895" t="s">
        <v>1255</v>
      </c>
      <c r="H3895" t="s">
        <v>1255</v>
      </c>
      <c r="I3895" t="s">
        <v>1255</v>
      </c>
      <c r="J3895" t="s">
        <v>1255</v>
      </c>
      <c r="K3895" t="s">
        <v>1255</v>
      </c>
      <c r="L3895" t="s">
        <v>1255</v>
      </c>
      <c r="M3895" t="s">
        <v>1255</v>
      </c>
      <c r="N3895" t="s">
        <v>1255</v>
      </c>
      <c r="O3895" t="s">
        <v>1255</v>
      </c>
      <c r="P3895" t="s">
        <v>1255</v>
      </c>
    </row>
    <row r="3896" spans="1:16">
      <c r="A3896" t="s">
        <v>1255</v>
      </c>
      <c r="B3896" t="s">
        <v>1255</v>
      </c>
      <c r="C3896" t="s">
        <v>15339</v>
      </c>
      <c r="D3896" t="s">
        <v>15340</v>
      </c>
      <c r="E3896" t="s">
        <v>10003</v>
      </c>
      <c r="F3896" t="s">
        <v>9646</v>
      </c>
      <c r="G3896" t="s">
        <v>1255</v>
      </c>
      <c r="H3896" t="s">
        <v>1255</v>
      </c>
      <c r="I3896" t="s">
        <v>1255</v>
      </c>
      <c r="J3896" t="s">
        <v>1255</v>
      </c>
      <c r="K3896" t="s">
        <v>1255</v>
      </c>
      <c r="L3896" t="s">
        <v>1255</v>
      </c>
      <c r="M3896" t="s">
        <v>1255</v>
      </c>
      <c r="N3896" t="s">
        <v>1255</v>
      </c>
      <c r="O3896" t="s">
        <v>1255</v>
      </c>
      <c r="P3896" t="s">
        <v>1255</v>
      </c>
    </row>
    <row r="3897" spans="1:16">
      <c r="A3897" t="s">
        <v>1255</v>
      </c>
      <c r="B3897" t="s">
        <v>1255</v>
      </c>
      <c r="C3897" t="s">
        <v>15341</v>
      </c>
      <c r="D3897" t="s">
        <v>15342</v>
      </c>
      <c r="E3897" t="s">
        <v>9828</v>
      </c>
      <c r="F3897" t="s">
        <v>1255</v>
      </c>
      <c r="G3897" t="s">
        <v>1255</v>
      </c>
      <c r="H3897" t="s">
        <v>1255</v>
      </c>
      <c r="I3897" t="s">
        <v>1255</v>
      </c>
      <c r="J3897" t="s">
        <v>1255</v>
      </c>
      <c r="K3897" t="s">
        <v>1255</v>
      </c>
      <c r="L3897" t="s">
        <v>1255</v>
      </c>
      <c r="M3897" t="s">
        <v>1255</v>
      </c>
      <c r="N3897" t="s">
        <v>1255</v>
      </c>
      <c r="O3897" t="s">
        <v>1255</v>
      </c>
      <c r="P3897" t="s">
        <v>1255</v>
      </c>
    </row>
    <row r="3898" spans="1:16">
      <c r="A3898" t="s">
        <v>1255</v>
      </c>
      <c r="B3898" t="s">
        <v>1255</v>
      </c>
      <c r="C3898" t="s">
        <v>15341</v>
      </c>
      <c r="D3898" t="s">
        <v>15343</v>
      </c>
      <c r="E3898" t="s">
        <v>12494</v>
      </c>
      <c r="F3898" t="s">
        <v>1255</v>
      </c>
      <c r="G3898" t="s">
        <v>1255</v>
      </c>
      <c r="H3898" t="s">
        <v>1255</v>
      </c>
      <c r="I3898" t="s">
        <v>1255</v>
      </c>
      <c r="J3898" t="s">
        <v>1255</v>
      </c>
      <c r="K3898" t="s">
        <v>1255</v>
      </c>
      <c r="L3898" t="s">
        <v>1255</v>
      </c>
      <c r="M3898" t="s">
        <v>1255</v>
      </c>
      <c r="N3898" t="s">
        <v>1255</v>
      </c>
      <c r="O3898" t="s">
        <v>1255</v>
      </c>
      <c r="P3898" t="s">
        <v>1255</v>
      </c>
    </row>
    <row r="3899" spans="1:16">
      <c r="A3899" t="s">
        <v>1255</v>
      </c>
      <c r="B3899" t="s">
        <v>1255</v>
      </c>
      <c r="C3899" t="s">
        <v>15341</v>
      </c>
      <c r="D3899" t="s">
        <v>15344</v>
      </c>
      <c r="E3899" t="s">
        <v>15345</v>
      </c>
      <c r="F3899" t="s">
        <v>9646</v>
      </c>
      <c r="G3899" t="s">
        <v>1255</v>
      </c>
      <c r="H3899" t="s">
        <v>1255</v>
      </c>
      <c r="I3899" t="s">
        <v>1255</v>
      </c>
      <c r="J3899" t="s">
        <v>1255</v>
      </c>
      <c r="K3899" t="s">
        <v>1255</v>
      </c>
      <c r="L3899" t="s">
        <v>1255</v>
      </c>
      <c r="M3899" t="s">
        <v>1255</v>
      </c>
      <c r="N3899" t="s">
        <v>1255</v>
      </c>
      <c r="O3899" t="s">
        <v>1255</v>
      </c>
      <c r="P3899" t="s">
        <v>1255</v>
      </c>
    </row>
    <row r="3900" spans="1:16">
      <c r="A3900" t="s">
        <v>1255</v>
      </c>
      <c r="B3900" t="s">
        <v>1255</v>
      </c>
      <c r="C3900" t="s">
        <v>15341</v>
      </c>
      <c r="D3900" t="s">
        <v>15346</v>
      </c>
      <c r="E3900" t="s">
        <v>9705</v>
      </c>
      <c r="F3900" t="s">
        <v>1255</v>
      </c>
      <c r="G3900" t="s">
        <v>1255</v>
      </c>
      <c r="H3900" t="s">
        <v>1255</v>
      </c>
      <c r="I3900" t="s">
        <v>1255</v>
      </c>
      <c r="J3900" t="s">
        <v>1255</v>
      </c>
      <c r="K3900" t="s">
        <v>1255</v>
      </c>
      <c r="L3900" t="s">
        <v>1255</v>
      </c>
      <c r="M3900" t="s">
        <v>1255</v>
      </c>
      <c r="N3900" t="s">
        <v>1255</v>
      </c>
      <c r="O3900" t="s">
        <v>1255</v>
      </c>
      <c r="P3900" t="s">
        <v>1255</v>
      </c>
    </row>
    <row r="3901" spans="1:16">
      <c r="A3901" t="s">
        <v>1255</v>
      </c>
      <c r="B3901" t="s">
        <v>1255</v>
      </c>
      <c r="C3901" t="s">
        <v>15341</v>
      </c>
      <c r="D3901" t="s">
        <v>15347</v>
      </c>
      <c r="E3901" t="s">
        <v>10003</v>
      </c>
      <c r="F3901" t="s">
        <v>1255</v>
      </c>
      <c r="G3901" t="s">
        <v>1255</v>
      </c>
      <c r="H3901" t="s">
        <v>1255</v>
      </c>
      <c r="I3901" t="s">
        <v>1255</v>
      </c>
      <c r="J3901" t="s">
        <v>1255</v>
      </c>
      <c r="K3901" t="s">
        <v>1255</v>
      </c>
      <c r="L3901" t="s">
        <v>1255</v>
      </c>
      <c r="M3901" t="s">
        <v>1255</v>
      </c>
      <c r="N3901" t="s">
        <v>1255</v>
      </c>
      <c r="O3901" t="s">
        <v>1255</v>
      </c>
      <c r="P3901" t="s">
        <v>1255</v>
      </c>
    </row>
    <row r="3902" spans="1:16">
      <c r="A3902" t="s">
        <v>1255</v>
      </c>
      <c r="B3902" t="s">
        <v>1255</v>
      </c>
      <c r="C3902" t="s">
        <v>15348</v>
      </c>
      <c r="D3902" t="s">
        <v>15349</v>
      </c>
      <c r="E3902" t="s">
        <v>13032</v>
      </c>
      <c r="F3902" t="s">
        <v>1255</v>
      </c>
      <c r="G3902" t="s">
        <v>1255</v>
      </c>
      <c r="H3902" t="s">
        <v>1255</v>
      </c>
      <c r="I3902" t="s">
        <v>1255</v>
      </c>
      <c r="J3902" t="s">
        <v>1255</v>
      </c>
      <c r="K3902" t="s">
        <v>1255</v>
      </c>
      <c r="L3902" t="s">
        <v>1255</v>
      </c>
      <c r="M3902" t="s">
        <v>1255</v>
      </c>
      <c r="N3902" t="s">
        <v>1255</v>
      </c>
      <c r="O3902" t="s">
        <v>1255</v>
      </c>
      <c r="P3902" t="s">
        <v>1255</v>
      </c>
    </row>
    <row r="3903" spans="1:16">
      <c r="A3903" t="s">
        <v>1255</v>
      </c>
      <c r="B3903" t="s">
        <v>1255</v>
      </c>
      <c r="C3903" t="s">
        <v>15348</v>
      </c>
      <c r="D3903" t="s">
        <v>15350</v>
      </c>
      <c r="E3903" t="s">
        <v>11910</v>
      </c>
      <c r="F3903" t="s">
        <v>1255</v>
      </c>
      <c r="G3903" t="s">
        <v>1255</v>
      </c>
      <c r="H3903" t="s">
        <v>1255</v>
      </c>
      <c r="I3903" t="s">
        <v>1255</v>
      </c>
      <c r="J3903" t="s">
        <v>1255</v>
      </c>
      <c r="K3903" t="s">
        <v>1255</v>
      </c>
      <c r="L3903" t="s">
        <v>1255</v>
      </c>
      <c r="M3903" t="s">
        <v>1255</v>
      </c>
      <c r="N3903" t="s">
        <v>1255</v>
      </c>
      <c r="O3903" t="s">
        <v>1255</v>
      </c>
      <c r="P3903" t="s">
        <v>1255</v>
      </c>
    </row>
    <row r="3904" spans="1:16">
      <c r="A3904" t="s">
        <v>1255</v>
      </c>
      <c r="B3904" t="s">
        <v>1255</v>
      </c>
      <c r="C3904" t="s">
        <v>15348</v>
      </c>
      <c r="D3904" t="s">
        <v>15351</v>
      </c>
      <c r="E3904" t="s">
        <v>9646</v>
      </c>
      <c r="F3904" t="s">
        <v>15352</v>
      </c>
      <c r="G3904" t="s">
        <v>1255</v>
      </c>
      <c r="H3904" t="s">
        <v>1255</v>
      </c>
      <c r="I3904" t="s">
        <v>1255</v>
      </c>
      <c r="J3904" t="s">
        <v>1255</v>
      </c>
      <c r="K3904" t="s">
        <v>1255</v>
      </c>
      <c r="L3904" t="s">
        <v>1255</v>
      </c>
      <c r="M3904" t="s">
        <v>1255</v>
      </c>
      <c r="N3904" t="s">
        <v>1255</v>
      </c>
      <c r="O3904" t="s">
        <v>1255</v>
      </c>
      <c r="P3904" t="s">
        <v>1255</v>
      </c>
    </row>
    <row r="3905" spans="1:16">
      <c r="A3905" t="s">
        <v>1255</v>
      </c>
      <c r="B3905" t="s">
        <v>1255</v>
      </c>
      <c r="C3905" t="s">
        <v>15348</v>
      </c>
      <c r="D3905" t="s">
        <v>15353</v>
      </c>
      <c r="E3905" t="s">
        <v>9646</v>
      </c>
      <c r="F3905" t="s">
        <v>9826</v>
      </c>
      <c r="G3905" t="s">
        <v>1255</v>
      </c>
      <c r="H3905" t="s">
        <v>1255</v>
      </c>
      <c r="I3905" t="s">
        <v>1255</v>
      </c>
      <c r="J3905" t="s">
        <v>1255</v>
      </c>
      <c r="K3905" t="s">
        <v>1255</v>
      </c>
      <c r="L3905" t="s">
        <v>1255</v>
      </c>
      <c r="M3905" t="s">
        <v>1255</v>
      </c>
      <c r="N3905" t="s">
        <v>1255</v>
      </c>
      <c r="O3905" t="s">
        <v>1255</v>
      </c>
      <c r="P3905" t="s">
        <v>1255</v>
      </c>
    </row>
    <row r="3906" spans="1:16">
      <c r="A3906" t="s">
        <v>1255</v>
      </c>
      <c r="B3906" t="s">
        <v>1255</v>
      </c>
      <c r="C3906" t="s">
        <v>15348</v>
      </c>
      <c r="D3906" t="s">
        <v>15354</v>
      </c>
      <c r="E3906" t="s">
        <v>9646</v>
      </c>
      <c r="F3906" t="s">
        <v>15355</v>
      </c>
      <c r="G3906" t="s">
        <v>1255</v>
      </c>
      <c r="H3906" t="s">
        <v>1255</v>
      </c>
      <c r="I3906" t="s">
        <v>1255</v>
      </c>
      <c r="J3906" t="s">
        <v>1255</v>
      </c>
      <c r="K3906" t="s">
        <v>1255</v>
      </c>
      <c r="L3906" t="s">
        <v>1255</v>
      </c>
      <c r="M3906" t="s">
        <v>1255</v>
      </c>
      <c r="N3906" t="s">
        <v>1255</v>
      </c>
      <c r="O3906" t="s">
        <v>1255</v>
      </c>
      <c r="P3906" t="s">
        <v>1255</v>
      </c>
    </row>
    <row r="3907" spans="1:16">
      <c r="A3907" t="s">
        <v>1255</v>
      </c>
      <c r="B3907" t="s">
        <v>1255</v>
      </c>
      <c r="C3907" t="s">
        <v>15348</v>
      </c>
      <c r="D3907" t="s">
        <v>15356</v>
      </c>
      <c r="E3907" t="s">
        <v>9801</v>
      </c>
      <c r="F3907" t="s">
        <v>9646</v>
      </c>
      <c r="G3907" t="s">
        <v>1255</v>
      </c>
      <c r="H3907" t="s">
        <v>1255</v>
      </c>
      <c r="I3907" t="s">
        <v>1255</v>
      </c>
      <c r="J3907" t="s">
        <v>1255</v>
      </c>
      <c r="K3907" t="s">
        <v>1255</v>
      </c>
      <c r="L3907" t="s">
        <v>1255</v>
      </c>
      <c r="M3907" t="s">
        <v>1255</v>
      </c>
      <c r="N3907" t="s">
        <v>1255</v>
      </c>
      <c r="O3907" t="s">
        <v>1255</v>
      </c>
      <c r="P3907" t="s">
        <v>1255</v>
      </c>
    </row>
    <row r="3908" spans="1:16">
      <c r="A3908" t="s">
        <v>1255</v>
      </c>
      <c r="B3908" t="s">
        <v>1255</v>
      </c>
      <c r="C3908" t="s">
        <v>15348</v>
      </c>
      <c r="D3908" t="s">
        <v>15357</v>
      </c>
      <c r="E3908" t="s">
        <v>10307</v>
      </c>
      <c r="F3908" t="s">
        <v>1255</v>
      </c>
      <c r="G3908" t="s">
        <v>1255</v>
      </c>
      <c r="H3908" t="s">
        <v>1255</v>
      </c>
      <c r="I3908" t="s">
        <v>1255</v>
      </c>
      <c r="J3908" t="s">
        <v>1255</v>
      </c>
      <c r="K3908" t="s">
        <v>1255</v>
      </c>
      <c r="L3908" t="s">
        <v>1255</v>
      </c>
      <c r="M3908" t="s">
        <v>1255</v>
      </c>
      <c r="N3908" t="s">
        <v>1255</v>
      </c>
      <c r="O3908" t="s">
        <v>1255</v>
      </c>
      <c r="P3908" t="s">
        <v>1255</v>
      </c>
    </row>
    <row r="3909" spans="1:16">
      <c r="A3909" t="s">
        <v>1255</v>
      </c>
      <c r="B3909" t="s">
        <v>1255</v>
      </c>
      <c r="C3909" t="s">
        <v>15348</v>
      </c>
      <c r="D3909" t="s">
        <v>15358</v>
      </c>
      <c r="E3909" t="s">
        <v>10003</v>
      </c>
      <c r="F3909" t="s">
        <v>1255</v>
      </c>
      <c r="G3909" t="s">
        <v>1255</v>
      </c>
      <c r="H3909" t="s">
        <v>1255</v>
      </c>
      <c r="I3909" t="s">
        <v>1255</v>
      </c>
      <c r="J3909" t="s">
        <v>1255</v>
      </c>
      <c r="K3909" t="s">
        <v>1255</v>
      </c>
      <c r="L3909" t="s">
        <v>1255</v>
      </c>
      <c r="M3909" t="s">
        <v>1255</v>
      </c>
      <c r="N3909" t="s">
        <v>1255</v>
      </c>
      <c r="O3909" t="s">
        <v>1255</v>
      </c>
      <c r="P3909" t="s">
        <v>1255</v>
      </c>
    </row>
    <row r="3910" spans="1:16">
      <c r="A3910" t="s">
        <v>1255</v>
      </c>
      <c r="B3910" t="s">
        <v>1255</v>
      </c>
      <c r="C3910" t="s">
        <v>15348</v>
      </c>
      <c r="D3910" t="s">
        <v>15359</v>
      </c>
      <c r="E3910" t="s">
        <v>11910</v>
      </c>
      <c r="F3910" t="s">
        <v>1255</v>
      </c>
      <c r="G3910" t="s">
        <v>1255</v>
      </c>
      <c r="H3910" t="s">
        <v>1255</v>
      </c>
      <c r="I3910" t="s">
        <v>1255</v>
      </c>
      <c r="J3910" t="s">
        <v>1255</v>
      </c>
      <c r="K3910" t="s">
        <v>1255</v>
      </c>
      <c r="L3910" t="s">
        <v>1255</v>
      </c>
      <c r="M3910" t="s">
        <v>1255</v>
      </c>
      <c r="N3910" t="s">
        <v>1255</v>
      </c>
      <c r="O3910" t="s">
        <v>1255</v>
      </c>
      <c r="P3910" t="s">
        <v>1255</v>
      </c>
    </row>
    <row r="3911" spans="1:16">
      <c r="A3911" t="s">
        <v>1255</v>
      </c>
      <c r="B3911" t="s">
        <v>1255</v>
      </c>
      <c r="C3911" t="s">
        <v>15348</v>
      </c>
      <c r="D3911" t="s">
        <v>15360</v>
      </c>
      <c r="E3911" t="s">
        <v>9874</v>
      </c>
      <c r="F3911" t="s">
        <v>1255</v>
      </c>
      <c r="G3911" t="s">
        <v>1255</v>
      </c>
      <c r="H3911" t="s">
        <v>1255</v>
      </c>
      <c r="I3911" t="s">
        <v>1255</v>
      </c>
      <c r="J3911" t="s">
        <v>1255</v>
      </c>
      <c r="K3911" t="s">
        <v>1255</v>
      </c>
      <c r="L3911" t="s">
        <v>1255</v>
      </c>
      <c r="M3911" t="s">
        <v>1255</v>
      </c>
      <c r="N3911" t="s">
        <v>1255</v>
      </c>
      <c r="O3911" t="s">
        <v>1255</v>
      </c>
      <c r="P3911" t="s">
        <v>1255</v>
      </c>
    </row>
    <row r="3912" spans="1:16">
      <c r="A3912" t="s">
        <v>1255</v>
      </c>
      <c r="B3912" t="s">
        <v>1255</v>
      </c>
      <c r="C3912" t="s">
        <v>15361</v>
      </c>
      <c r="D3912" t="s">
        <v>15362</v>
      </c>
      <c r="E3912" t="s">
        <v>9828</v>
      </c>
      <c r="F3912" t="s">
        <v>1255</v>
      </c>
      <c r="G3912" t="s">
        <v>1255</v>
      </c>
      <c r="H3912" t="s">
        <v>1255</v>
      </c>
      <c r="I3912" t="s">
        <v>1255</v>
      </c>
      <c r="J3912" t="s">
        <v>1255</v>
      </c>
      <c r="K3912" t="s">
        <v>1255</v>
      </c>
      <c r="L3912" t="s">
        <v>1255</v>
      </c>
      <c r="M3912" t="s">
        <v>1255</v>
      </c>
      <c r="N3912" t="s">
        <v>1255</v>
      </c>
      <c r="O3912" t="s">
        <v>1255</v>
      </c>
      <c r="P3912" t="s">
        <v>1255</v>
      </c>
    </row>
    <row r="3913" spans="1:16">
      <c r="A3913" t="s">
        <v>1255</v>
      </c>
      <c r="B3913" t="s">
        <v>1255</v>
      </c>
      <c r="C3913" t="s">
        <v>15361</v>
      </c>
      <c r="D3913" t="s">
        <v>15363</v>
      </c>
      <c r="E3913" t="s">
        <v>9680</v>
      </c>
      <c r="F3913" t="s">
        <v>1255</v>
      </c>
      <c r="G3913" t="s">
        <v>1255</v>
      </c>
      <c r="H3913" t="s">
        <v>1255</v>
      </c>
      <c r="I3913" t="s">
        <v>1255</v>
      </c>
      <c r="J3913" t="s">
        <v>1255</v>
      </c>
      <c r="K3913" t="s">
        <v>1255</v>
      </c>
      <c r="L3913" t="s">
        <v>1255</v>
      </c>
      <c r="M3913" t="s">
        <v>1255</v>
      </c>
      <c r="N3913" t="s">
        <v>1255</v>
      </c>
      <c r="O3913" t="s">
        <v>1255</v>
      </c>
      <c r="P3913" t="s">
        <v>1255</v>
      </c>
    </row>
    <row r="3914" spans="1:16">
      <c r="A3914" t="s">
        <v>1255</v>
      </c>
      <c r="B3914" t="s">
        <v>1255</v>
      </c>
      <c r="C3914" t="s">
        <v>15361</v>
      </c>
      <c r="D3914" t="s">
        <v>15364</v>
      </c>
      <c r="E3914" t="s">
        <v>9680</v>
      </c>
      <c r="F3914" t="s">
        <v>9646</v>
      </c>
      <c r="G3914" t="s">
        <v>15365</v>
      </c>
      <c r="H3914" t="s">
        <v>1255</v>
      </c>
      <c r="I3914" t="s">
        <v>1255</v>
      </c>
      <c r="J3914" t="s">
        <v>1255</v>
      </c>
      <c r="K3914" t="s">
        <v>1255</v>
      </c>
      <c r="L3914" t="s">
        <v>1255</v>
      </c>
      <c r="M3914" t="s">
        <v>1255</v>
      </c>
      <c r="N3914" t="s">
        <v>1255</v>
      </c>
      <c r="O3914" t="s">
        <v>1255</v>
      </c>
      <c r="P3914" t="s">
        <v>1255</v>
      </c>
    </row>
    <row r="3915" spans="1:16">
      <c r="A3915" t="s">
        <v>1255</v>
      </c>
      <c r="B3915" t="s">
        <v>1255</v>
      </c>
      <c r="C3915" t="s">
        <v>15361</v>
      </c>
      <c r="D3915" t="s">
        <v>15366</v>
      </c>
      <c r="E3915" t="s">
        <v>9646</v>
      </c>
      <c r="F3915" t="s">
        <v>15155</v>
      </c>
      <c r="G3915" t="s">
        <v>15367</v>
      </c>
      <c r="H3915" t="s">
        <v>1255</v>
      </c>
      <c r="I3915" t="s">
        <v>1255</v>
      </c>
      <c r="J3915" t="s">
        <v>1255</v>
      </c>
      <c r="K3915" t="s">
        <v>1255</v>
      </c>
      <c r="L3915" t="s">
        <v>1255</v>
      </c>
      <c r="M3915" t="s">
        <v>1255</v>
      </c>
      <c r="N3915" t="s">
        <v>1255</v>
      </c>
      <c r="O3915" t="s">
        <v>1255</v>
      </c>
      <c r="P3915" t="s">
        <v>1255</v>
      </c>
    </row>
    <row r="3916" spans="1:16">
      <c r="A3916" t="s">
        <v>1255</v>
      </c>
      <c r="B3916" t="s">
        <v>1255</v>
      </c>
      <c r="C3916" t="s">
        <v>15361</v>
      </c>
      <c r="D3916" t="s">
        <v>15368</v>
      </c>
      <c r="E3916" t="s">
        <v>15155</v>
      </c>
      <c r="F3916" t="s">
        <v>1255</v>
      </c>
      <c r="G3916" t="s">
        <v>1255</v>
      </c>
      <c r="H3916" t="s">
        <v>1255</v>
      </c>
      <c r="I3916" t="s">
        <v>1255</v>
      </c>
      <c r="J3916" t="s">
        <v>1255</v>
      </c>
      <c r="K3916" t="s">
        <v>1255</v>
      </c>
      <c r="L3916" t="s">
        <v>1255</v>
      </c>
      <c r="M3916" t="s">
        <v>1255</v>
      </c>
      <c r="N3916" t="s">
        <v>1255</v>
      </c>
      <c r="O3916" t="s">
        <v>1255</v>
      </c>
      <c r="P3916" t="s">
        <v>1255</v>
      </c>
    </row>
    <row r="3917" spans="1:16">
      <c r="A3917" t="s">
        <v>1255</v>
      </c>
      <c r="B3917" t="s">
        <v>1255</v>
      </c>
      <c r="C3917" t="s">
        <v>15369</v>
      </c>
      <c r="D3917" t="s">
        <v>15370</v>
      </c>
      <c r="E3917" t="s">
        <v>9874</v>
      </c>
      <c r="F3917" t="s">
        <v>9646</v>
      </c>
      <c r="G3917" t="s">
        <v>1255</v>
      </c>
      <c r="H3917" t="s">
        <v>1255</v>
      </c>
      <c r="I3917" t="s">
        <v>1255</v>
      </c>
      <c r="J3917" t="s">
        <v>1255</v>
      </c>
      <c r="K3917" t="s">
        <v>1255</v>
      </c>
      <c r="L3917" t="s">
        <v>1255</v>
      </c>
      <c r="M3917" t="s">
        <v>1255</v>
      </c>
      <c r="N3917" t="s">
        <v>1255</v>
      </c>
      <c r="O3917" t="s">
        <v>1255</v>
      </c>
      <c r="P3917" t="s">
        <v>1255</v>
      </c>
    </row>
    <row r="3918" spans="1:16">
      <c r="A3918" t="s">
        <v>1255</v>
      </c>
      <c r="B3918" t="s">
        <v>1255</v>
      </c>
      <c r="C3918" t="s">
        <v>15369</v>
      </c>
      <c r="D3918" t="s">
        <v>15371</v>
      </c>
      <c r="E3918" t="s">
        <v>10089</v>
      </c>
      <c r="F3918" t="s">
        <v>9646</v>
      </c>
      <c r="G3918" t="s">
        <v>1255</v>
      </c>
      <c r="H3918" t="s">
        <v>1255</v>
      </c>
      <c r="I3918" t="s">
        <v>1255</v>
      </c>
      <c r="J3918" t="s">
        <v>1255</v>
      </c>
      <c r="K3918" t="s">
        <v>1255</v>
      </c>
      <c r="L3918" t="s">
        <v>1255</v>
      </c>
      <c r="M3918" t="s">
        <v>1255</v>
      </c>
      <c r="N3918" t="s">
        <v>1255</v>
      </c>
      <c r="O3918" t="s">
        <v>1255</v>
      </c>
      <c r="P3918" t="s">
        <v>1255</v>
      </c>
    </row>
    <row r="3919" spans="1:16">
      <c r="A3919" t="s">
        <v>1255</v>
      </c>
      <c r="B3919" t="s">
        <v>1255</v>
      </c>
      <c r="C3919" t="s">
        <v>15369</v>
      </c>
      <c r="D3919" t="s">
        <v>15372</v>
      </c>
      <c r="E3919" t="s">
        <v>10163</v>
      </c>
      <c r="F3919" t="s">
        <v>1255</v>
      </c>
      <c r="G3919" t="s">
        <v>1255</v>
      </c>
      <c r="H3919" t="s">
        <v>1255</v>
      </c>
      <c r="I3919" t="s">
        <v>1255</v>
      </c>
      <c r="J3919" t="s">
        <v>1255</v>
      </c>
      <c r="K3919" t="s">
        <v>1255</v>
      </c>
      <c r="L3919" t="s">
        <v>1255</v>
      </c>
      <c r="M3919" t="s">
        <v>1255</v>
      </c>
      <c r="N3919" t="s">
        <v>1255</v>
      </c>
      <c r="O3919" t="s">
        <v>1255</v>
      </c>
      <c r="P3919" t="s">
        <v>1255</v>
      </c>
    </row>
    <row r="3920" spans="1:16">
      <c r="A3920" t="s">
        <v>1255</v>
      </c>
      <c r="B3920" t="s">
        <v>1255</v>
      </c>
      <c r="C3920" t="s">
        <v>15373</v>
      </c>
      <c r="D3920" t="s">
        <v>15374</v>
      </c>
      <c r="E3920" t="s">
        <v>9646</v>
      </c>
      <c r="F3920" t="s">
        <v>10480</v>
      </c>
      <c r="G3920" t="s">
        <v>1255</v>
      </c>
      <c r="H3920" t="s">
        <v>1255</v>
      </c>
      <c r="I3920" t="s">
        <v>1255</v>
      </c>
      <c r="J3920" t="s">
        <v>1255</v>
      </c>
      <c r="K3920" t="s">
        <v>1255</v>
      </c>
      <c r="L3920" t="s">
        <v>1255</v>
      </c>
      <c r="M3920" t="s">
        <v>1255</v>
      </c>
      <c r="N3920" t="s">
        <v>1255</v>
      </c>
      <c r="O3920" t="s">
        <v>1255</v>
      </c>
      <c r="P3920" t="s">
        <v>1255</v>
      </c>
    </row>
    <row r="3921" spans="1:16">
      <c r="A3921" t="s">
        <v>1255</v>
      </c>
      <c r="B3921" t="s">
        <v>1255</v>
      </c>
      <c r="C3921" t="s">
        <v>15373</v>
      </c>
      <c r="D3921" t="s">
        <v>15375</v>
      </c>
      <c r="E3921" t="s">
        <v>15345</v>
      </c>
      <c r="F3921" t="s">
        <v>1255</v>
      </c>
      <c r="G3921" t="s">
        <v>1255</v>
      </c>
      <c r="H3921" t="s">
        <v>1255</v>
      </c>
      <c r="I3921" t="s">
        <v>1255</v>
      </c>
      <c r="J3921" t="s">
        <v>1255</v>
      </c>
      <c r="K3921" t="s">
        <v>1255</v>
      </c>
      <c r="L3921" t="s">
        <v>1255</v>
      </c>
      <c r="M3921" t="s">
        <v>1255</v>
      </c>
      <c r="N3921" t="s">
        <v>1255</v>
      </c>
      <c r="O3921" t="s">
        <v>1255</v>
      </c>
      <c r="P3921" t="s">
        <v>1255</v>
      </c>
    </row>
    <row r="3922" spans="1:16">
      <c r="A3922" t="s">
        <v>1255</v>
      </c>
      <c r="B3922" t="s">
        <v>5103</v>
      </c>
      <c r="C3922" t="s">
        <v>15373</v>
      </c>
      <c r="D3922" t="s">
        <v>15376</v>
      </c>
      <c r="E3922" t="s">
        <v>9646</v>
      </c>
      <c r="F3922" t="s">
        <v>15377</v>
      </c>
      <c r="G3922" t="s">
        <v>1255</v>
      </c>
      <c r="H3922" t="s">
        <v>1255</v>
      </c>
      <c r="I3922" t="s">
        <v>1255</v>
      </c>
      <c r="J3922" t="s">
        <v>1255</v>
      </c>
      <c r="K3922" t="s">
        <v>1255</v>
      </c>
      <c r="L3922" t="s">
        <v>1255</v>
      </c>
      <c r="M3922" t="s">
        <v>1255</v>
      </c>
      <c r="N3922" t="s">
        <v>1255</v>
      </c>
      <c r="O3922" t="s">
        <v>1255</v>
      </c>
      <c r="P3922" t="s">
        <v>1255</v>
      </c>
    </row>
    <row r="3923" spans="1:16">
      <c r="A3923" t="s">
        <v>1255</v>
      </c>
      <c r="B3923" t="s">
        <v>8874</v>
      </c>
      <c r="C3923" t="s">
        <v>15373</v>
      </c>
      <c r="D3923" t="s">
        <v>15378</v>
      </c>
      <c r="E3923" t="s">
        <v>9646</v>
      </c>
      <c r="F3923" t="s">
        <v>15379</v>
      </c>
      <c r="G3923" t="s">
        <v>1255</v>
      </c>
      <c r="H3923" t="s">
        <v>1255</v>
      </c>
      <c r="I3923" t="s">
        <v>1255</v>
      </c>
      <c r="J3923" t="s">
        <v>1255</v>
      </c>
      <c r="K3923" t="s">
        <v>1255</v>
      </c>
      <c r="L3923" t="s">
        <v>1255</v>
      </c>
      <c r="M3923" t="s">
        <v>1255</v>
      </c>
      <c r="N3923" t="s">
        <v>1255</v>
      </c>
      <c r="O3923" t="s">
        <v>1255</v>
      </c>
      <c r="P3923" t="s">
        <v>1255</v>
      </c>
    </row>
    <row r="3924" spans="1:16">
      <c r="A3924" t="s">
        <v>1255</v>
      </c>
      <c r="B3924" t="s">
        <v>1255</v>
      </c>
      <c r="C3924" t="s">
        <v>15373</v>
      </c>
      <c r="D3924" t="s">
        <v>15380</v>
      </c>
      <c r="E3924" t="s">
        <v>9646</v>
      </c>
      <c r="F3924" t="s">
        <v>15381</v>
      </c>
      <c r="G3924" t="s">
        <v>1255</v>
      </c>
      <c r="H3924" t="s">
        <v>1255</v>
      </c>
      <c r="I3924" t="s">
        <v>1255</v>
      </c>
      <c r="J3924" t="s">
        <v>1255</v>
      </c>
      <c r="K3924" t="s">
        <v>1255</v>
      </c>
      <c r="L3924" t="s">
        <v>1255</v>
      </c>
      <c r="M3924" t="s">
        <v>1255</v>
      </c>
      <c r="N3924" t="s">
        <v>1255</v>
      </c>
      <c r="O3924" t="s">
        <v>1255</v>
      </c>
      <c r="P3924" t="s">
        <v>1255</v>
      </c>
    </row>
    <row r="3925" spans="1:16">
      <c r="A3925" t="s">
        <v>1255</v>
      </c>
      <c r="B3925" t="s">
        <v>1255</v>
      </c>
      <c r="C3925" t="s">
        <v>15373</v>
      </c>
      <c r="D3925" t="s">
        <v>15382</v>
      </c>
      <c r="E3925" t="s">
        <v>9646</v>
      </c>
      <c r="F3925" t="s">
        <v>15383</v>
      </c>
      <c r="G3925" t="s">
        <v>1255</v>
      </c>
      <c r="H3925" t="s">
        <v>1255</v>
      </c>
      <c r="I3925" t="s">
        <v>1255</v>
      </c>
      <c r="J3925" t="s">
        <v>1255</v>
      </c>
      <c r="K3925" t="s">
        <v>1255</v>
      </c>
      <c r="L3925" t="s">
        <v>1255</v>
      </c>
      <c r="M3925" t="s">
        <v>1255</v>
      </c>
      <c r="N3925" t="s">
        <v>1255</v>
      </c>
      <c r="O3925" t="s">
        <v>1255</v>
      </c>
      <c r="P3925" t="s">
        <v>1255</v>
      </c>
    </row>
    <row r="3926" spans="1:16">
      <c r="A3926" t="s">
        <v>1255</v>
      </c>
      <c r="B3926" t="s">
        <v>1255</v>
      </c>
      <c r="C3926" t="s">
        <v>15373</v>
      </c>
      <c r="D3926" t="s">
        <v>15384</v>
      </c>
      <c r="E3926" t="s">
        <v>9646</v>
      </c>
      <c r="F3926" t="s">
        <v>14795</v>
      </c>
      <c r="G3926" t="s">
        <v>1255</v>
      </c>
      <c r="H3926" t="s">
        <v>1255</v>
      </c>
      <c r="I3926" t="s">
        <v>1255</v>
      </c>
      <c r="J3926" t="s">
        <v>1255</v>
      </c>
      <c r="K3926" t="s">
        <v>1255</v>
      </c>
      <c r="L3926" t="s">
        <v>1255</v>
      </c>
      <c r="M3926" t="s">
        <v>1255</v>
      </c>
      <c r="N3926" t="s">
        <v>1255</v>
      </c>
      <c r="O3926" t="s">
        <v>1255</v>
      </c>
      <c r="P3926" t="s">
        <v>1255</v>
      </c>
    </row>
    <row r="3927" spans="1:16">
      <c r="A3927" t="s">
        <v>1255</v>
      </c>
      <c r="B3927" t="s">
        <v>1255</v>
      </c>
      <c r="C3927" t="s">
        <v>15385</v>
      </c>
      <c r="D3927" t="s">
        <v>15386</v>
      </c>
      <c r="E3927" t="s">
        <v>9646</v>
      </c>
      <c r="F3927" t="s">
        <v>15387</v>
      </c>
      <c r="G3927" t="s">
        <v>1255</v>
      </c>
      <c r="H3927" t="s">
        <v>1255</v>
      </c>
      <c r="I3927" t="s">
        <v>1255</v>
      </c>
      <c r="J3927" t="s">
        <v>1255</v>
      </c>
      <c r="K3927" t="s">
        <v>1255</v>
      </c>
      <c r="L3927" t="s">
        <v>1255</v>
      </c>
      <c r="M3927" t="s">
        <v>1255</v>
      </c>
      <c r="N3927" t="s">
        <v>1255</v>
      </c>
      <c r="O3927" t="s">
        <v>1255</v>
      </c>
      <c r="P3927" t="s">
        <v>1255</v>
      </c>
    </row>
    <row r="3928" spans="1:16">
      <c r="A3928" t="s">
        <v>1255</v>
      </c>
      <c r="B3928" t="s">
        <v>1255</v>
      </c>
      <c r="C3928" t="s">
        <v>15388</v>
      </c>
      <c r="D3928" t="s">
        <v>15389</v>
      </c>
      <c r="E3928" t="s">
        <v>9646</v>
      </c>
      <c r="F3928" t="s">
        <v>15390</v>
      </c>
      <c r="G3928" t="s">
        <v>1255</v>
      </c>
      <c r="H3928" t="s">
        <v>1255</v>
      </c>
      <c r="I3928" t="s">
        <v>1255</v>
      </c>
      <c r="J3928" t="s">
        <v>1255</v>
      </c>
      <c r="K3928" t="s">
        <v>1255</v>
      </c>
      <c r="L3928" t="s">
        <v>1255</v>
      </c>
      <c r="M3928" t="s">
        <v>1255</v>
      </c>
      <c r="N3928" t="s">
        <v>1255</v>
      </c>
      <c r="O3928" t="s">
        <v>1255</v>
      </c>
      <c r="P3928" t="s">
        <v>1255</v>
      </c>
    </row>
    <row r="3929" spans="1:16">
      <c r="A3929" t="s">
        <v>1255</v>
      </c>
      <c r="B3929" t="s">
        <v>1255</v>
      </c>
      <c r="C3929" t="s">
        <v>15388</v>
      </c>
      <c r="D3929" t="s">
        <v>15391</v>
      </c>
      <c r="E3929" t="s">
        <v>9646</v>
      </c>
      <c r="F3929" t="s">
        <v>14831</v>
      </c>
      <c r="G3929" t="s">
        <v>1255</v>
      </c>
      <c r="H3929" t="s">
        <v>1255</v>
      </c>
      <c r="I3929" t="s">
        <v>1255</v>
      </c>
      <c r="J3929" t="s">
        <v>1255</v>
      </c>
      <c r="K3929" t="s">
        <v>1255</v>
      </c>
      <c r="L3929" t="s">
        <v>1255</v>
      </c>
      <c r="M3929" t="s">
        <v>1255</v>
      </c>
      <c r="N3929" t="s">
        <v>1255</v>
      </c>
      <c r="O3929" t="s">
        <v>1255</v>
      </c>
      <c r="P3929" t="s">
        <v>1255</v>
      </c>
    </row>
    <row r="3930" spans="1:16">
      <c r="A3930" t="s">
        <v>1255</v>
      </c>
      <c r="B3930" t="s">
        <v>1255</v>
      </c>
      <c r="C3930" t="s">
        <v>15388</v>
      </c>
      <c r="D3930" t="s">
        <v>15392</v>
      </c>
      <c r="E3930" t="s">
        <v>9646</v>
      </c>
      <c r="F3930" t="s">
        <v>15393</v>
      </c>
      <c r="G3930" t="s">
        <v>1255</v>
      </c>
      <c r="H3930" t="s">
        <v>1255</v>
      </c>
      <c r="I3930" t="s">
        <v>1255</v>
      </c>
      <c r="J3930" t="s">
        <v>1255</v>
      </c>
      <c r="K3930" t="s">
        <v>1255</v>
      </c>
      <c r="L3930" t="s">
        <v>1255</v>
      </c>
      <c r="M3930" t="s">
        <v>1255</v>
      </c>
      <c r="N3930" t="s">
        <v>1255</v>
      </c>
      <c r="O3930" t="s">
        <v>1255</v>
      </c>
      <c r="P3930" t="s">
        <v>1255</v>
      </c>
    </row>
    <row r="3931" spans="1:16">
      <c r="A3931" t="s">
        <v>1255</v>
      </c>
      <c r="B3931" t="s">
        <v>1255</v>
      </c>
      <c r="C3931" t="s">
        <v>15388</v>
      </c>
      <c r="D3931" t="s">
        <v>15394</v>
      </c>
      <c r="E3931" t="s">
        <v>9646</v>
      </c>
      <c r="F3931" t="s">
        <v>15381</v>
      </c>
      <c r="G3931" t="s">
        <v>1255</v>
      </c>
      <c r="H3931" t="s">
        <v>1255</v>
      </c>
      <c r="I3931" t="s">
        <v>1255</v>
      </c>
      <c r="J3931" t="s">
        <v>1255</v>
      </c>
      <c r="K3931" t="s">
        <v>1255</v>
      </c>
      <c r="L3931" t="s">
        <v>1255</v>
      </c>
      <c r="M3931" t="s">
        <v>1255</v>
      </c>
      <c r="N3931" t="s">
        <v>1255</v>
      </c>
      <c r="O3931" t="s">
        <v>1255</v>
      </c>
      <c r="P3931" t="s">
        <v>1255</v>
      </c>
    </row>
    <row r="3932" spans="1:16">
      <c r="A3932" t="s">
        <v>1255</v>
      </c>
      <c r="B3932" t="s">
        <v>1255</v>
      </c>
      <c r="C3932" t="s">
        <v>15388</v>
      </c>
      <c r="D3932" t="s">
        <v>15395</v>
      </c>
      <c r="E3932" t="s">
        <v>9646</v>
      </c>
      <c r="F3932" t="s">
        <v>15377</v>
      </c>
      <c r="G3932" t="s">
        <v>1255</v>
      </c>
      <c r="H3932" t="s">
        <v>1255</v>
      </c>
      <c r="I3932" t="s">
        <v>1255</v>
      </c>
      <c r="J3932" t="s">
        <v>1255</v>
      </c>
      <c r="K3932" t="s">
        <v>1255</v>
      </c>
      <c r="L3932" t="s">
        <v>1255</v>
      </c>
      <c r="M3932" t="s">
        <v>1255</v>
      </c>
      <c r="N3932" t="s">
        <v>1255</v>
      </c>
      <c r="O3932" t="s">
        <v>1255</v>
      </c>
      <c r="P3932" t="s">
        <v>1255</v>
      </c>
    </row>
    <row r="3933" spans="1:16">
      <c r="A3933" t="s">
        <v>1255</v>
      </c>
      <c r="B3933" t="s">
        <v>1255</v>
      </c>
      <c r="C3933" t="s">
        <v>15388</v>
      </c>
      <c r="D3933" t="s">
        <v>15396</v>
      </c>
      <c r="E3933" t="s">
        <v>12494</v>
      </c>
      <c r="F3933" t="s">
        <v>9646</v>
      </c>
      <c r="G3933" t="s">
        <v>1255</v>
      </c>
      <c r="H3933" t="s">
        <v>1255</v>
      </c>
      <c r="I3933" t="s">
        <v>1255</v>
      </c>
      <c r="J3933" t="s">
        <v>1255</v>
      </c>
      <c r="K3933" t="s">
        <v>1255</v>
      </c>
      <c r="L3933" t="s">
        <v>1255</v>
      </c>
      <c r="M3933" t="s">
        <v>1255</v>
      </c>
      <c r="N3933" t="s">
        <v>1255</v>
      </c>
      <c r="O3933" t="s">
        <v>1255</v>
      </c>
      <c r="P3933" t="s">
        <v>1255</v>
      </c>
    </row>
    <row r="3934" spans="1:16">
      <c r="A3934" t="s">
        <v>1255</v>
      </c>
      <c r="B3934" t="s">
        <v>1255</v>
      </c>
      <c r="C3934" t="s">
        <v>15388</v>
      </c>
      <c r="D3934" t="s">
        <v>15397</v>
      </c>
      <c r="E3934" t="s">
        <v>15398</v>
      </c>
      <c r="F3934" t="s">
        <v>9646</v>
      </c>
      <c r="G3934" t="s">
        <v>1255</v>
      </c>
      <c r="H3934" t="s">
        <v>1255</v>
      </c>
      <c r="I3934" t="s">
        <v>1255</v>
      </c>
      <c r="J3934" t="s">
        <v>1255</v>
      </c>
      <c r="K3934" t="s">
        <v>1255</v>
      </c>
      <c r="L3934" t="s">
        <v>1255</v>
      </c>
      <c r="M3934" t="s">
        <v>1255</v>
      </c>
      <c r="N3934" t="s">
        <v>1255</v>
      </c>
      <c r="O3934" t="s">
        <v>1255</v>
      </c>
      <c r="P3934" t="s">
        <v>1255</v>
      </c>
    </row>
    <row r="3935" spans="1:16">
      <c r="A3935" t="s">
        <v>1255</v>
      </c>
      <c r="B3935" t="s">
        <v>1255</v>
      </c>
      <c r="C3935" t="s">
        <v>15388</v>
      </c>
      <c r="D3935" t="s">
        <v>15399</v>
      </c>
      <c r="E3935" t="s">
        <v>10003</v>
      </c>
      <c r="F3935" t="s">
        <v>9646</v>
      </c>
      <c r="G3935" t="s">
        <v>1255</v>
      </c>
      <c r="H3935" t="s">
        <v>1255</v>
      </c>
      <c r="I3935" t="s">
        <v>1255</v>
      </c>
      <c r="J3935" t="s">
        <v>1255</v>
      </c>
      <c r="K3935" t="s">
        <v>1255</v>
      </c>
      <c r="L3935" t="s">
        <v>1255</v>
      </c>
      <c r="M3935" t="s">
        <v>1255</v>
      </c>
      <c r="N3935" t="s">
        <v>1255</v>
      </c>
      <c r="O3935" t="s">
        <v>1255</v>
      </c>
      <c r="P3935" t="s">
        <v>1255</v>
      </c>
    </row>
    <row r="3936" spans="1:16">
      <c r="A3936" t="s">
        <v>1255</v>
      </c>
      <c r="B3936" t="s">
        <v>1255</v>
      </c>
      <c r="C3936" t="s">
        <v>15388</v>
      </c>
      <c r="D3936" t="s">
        <v>15400</v>
      </c>
      <c r="E3936" t="s">
        <v>9753</v>
      </c>
      <c r="F3936" t="s">
        <v>9646</v>
      </c>
      <c r="G3936" t="s">
        <v>1255</v>
      </c>
      <c r="H3936" t="s">
        <v>1255</v>
      </c>
      <c r="I3936" t="s">
        <v>1255</v>
      </c>
      <c r="J3936" t="s">
        <v>1255</v>
      </c>
      <c r="K3936" t="s">
        <v>1255</v>
      </c>
      <c r="L3936" t="s">
        <v>1255</v>
      </c>
      <c r="M3936" t="s">
        <v>1255</v>
      </c>
      <c r="N3936" t="s">
        <v>1255</v>
      </c>
      <c r="O3936" t="s">
        <v>1255</v>
      </c>
      <c r="P3936" t="s">
        <v>1255</v>
      </c>
    </row>
    <row r="3937" spans="1:16">
      <c r="A3937" t="s">
        <v>1255</v>
      </c>
      <c r="B3937" t="s">
        <v>1255</v>
      </c>
      <c r="C3937" t="s">
        <v>15388</v>
      </c>
      <c r="D3937" t="s">
        <v>15401</v>
      </c>
      <c r="E3937" t="s">
        <v>11191</v>
      </c>
      <c r="F3937" t="s">
        <v>1255</v>
      </c>
      <c r="G3937" t="s">
        <v>1255</v>
      </c>
      <c r="H3937" t="s">
        <v>1255</v>
      </c>
      <c r="I3937" t="s">
        <v>1255</v>
      </c>
      <c r="J3937" t="s">
        <v>1255</v>
      </c>
      <c r="K3937" t="s">
        <v>1255</v>
      </c>
      <c r="L3937" t="s">
        <v>1255</v>
      </c>
      <c r="M3937" t="s">
        <v>1255</v>
      </c>
      <c r="N3937" t="s">
        <v>1255</v>
      </c>
      <c r="O3937" t="s">
        <v>1255</v>
      </c>
      <c r="P3937" t="s">
        <v>1255</v>
      </c>
    </row>
    <row r="3938" spans="1:16">
      <c r="A3938" t="s">
        <v>1255</v>
      </c>
      <c r="B3938" t="s">
        <v>1255</v>
      </c>
      <c r="C3938" t="s">
        <v>15402</v>
      </c>
      <c r="D3938" t="s">
        <v>15403</v>
      </c>
      <c r="E3938" t="s">
        <v>14090</v>
      </c>
      <c r="F3938" t="s">
        <v>1255</v>
      </c>
      <c r="G3938" t="s">
        <v>9646</v>
      </c>
      <c r="H3938" t="s">
        <v>1255</v>
      </c>
      <c r="I3938" t="s">
        <v>1255</v>
      </c>
      <c r="J3938" t="s">
        <v>1255</v>
      </c>
      <c r="K3938" t="s">
        <v>1255</v>
      </c>
      <c r="L3938" t="s">
        <v>1255</v>
      </c>
      <c r="M3938" t="s">
        <v>1255</v>
      </c>
      <c r="N3938" t="s">
        <v>1255</v>
      </c>
      <c r="O3938" t="s">
        <v>1255</v>
      </c>
      <c r="P3938" t="s">
        <v>1255</v>
      </c>
    </row>
    <row r="3939" spans="1:16">
      <c r="A3939" t="s">
        <v>1255</v>
      </c>
      <c r="B3939" t="s">
        <v>1255</v>
      </c>
      <c r="C3939" t="s">
        <v>15404</v>
      </c>
      <c r="D3939" t="s">
        <v>15405</v>
      </c>
      <c r="E3939" t="s">
        <v>15398</v>
      </c>
      <c r="F3939" t="s">
        <v>1255</v>
      </c>
      <c r="G3939" t="s">
        <v>1255</v>
      </c>
      <c r="H3939" t="s">
        <v>1255</v>
      </c>
      <c r="I3939" t="s">
        <v>1255</v>
      </c>
      <c r="J3939" t="s">
        <v>1255</v>
      </c>
      <c r="K3939" t="s">
        <v>1255</v>
      </c>
      <c r="L3939" t="s">
        <v>1255</v>
      </c>
      <c r="M3939" t="s">
        <v>1255</v>
      </c>
      <c r="N3939" t="s">
        <v>1255</v>
      </c>
      <c r="O3939" t="s">
        <v>1255</v>
      </c>
      <c r="P3939" t="s">
        <v>1255</v>
      </c>
    </row>
    <row r="3940" spans="1:16">
      <c r="A3940" t="s">
        <v>1255</v>
      </c>
      <c r="B3940" t="s">
        <v>1255</v>
      </c>
      <c r="C3940" t="s">
        <v>15404</v>
      </c>
      <c r="D3940" t="s">
        <v>15406</v>
      </c>
      <c r="E3940" t="s">
        <v>9646</v>
      </c>
      <c r="F3940" t="s">
        <v>15407</v>
      </c>
      <c r="G3940" t="s">
        <v>1255</v>
      </c>
      <c r="H3940" t="s">
        <v>1255</v>
      </c>
      <c r="I3940" t="s">
        <v>1255</v>
      </c>
      <c r="J3940" t="s">
        <v>1255</v>
      </c>
      <c r="K3940" t="s">
        <v>1255</v>
      </c>
      <c r="L3940" t="s">
        <v>1255</v>
      </c>
      <c r="M3940" t="s">
        <v>1255</v>
      </c>
      <c r="N3940" t="s">
        <v>1255</v>
      </c>
      <c r="O3940" t="s">
        <v>1255</v>
      </c>
      <c r="P3940" t="s">
        <v>1255</v>
      </c>
    </row>
    <row r="3941" spans="1:16">
      <c r="A3941" t="s">
        <v>1255</v>
      </c>
      <c r="B3941" t="s">
        <v>1255</v>
      </c>
      <c r="C3941" t="s">
        <v>15404</v>
      </c>
      <c r="D3941" t="s">
        <v>15408</v>
      </c>
      <c r="E3941" t="s">
        <v>10608</v>
      </c>
      <c r="F3941" t="s">
        <v>9646</v>
      </c>
      <c r="G3941" t="s">
        <v>9646</v>
      </c>
      <c r="H3941" t="s">
        <v>1255</v>
      </c>
      <c r="I3941" t="s">
        <v>1255</v>
      </c>
      <c r="J3941" t="s">
        <v>1255</v>
      </c>
      <c r="K3941" t="s">
        <v>1255</v>
      </c>
      <c r="L3941" t="s">
        <v>1255</v>
      </c>
      <c r="M3941" t="s">
        <v>1255</v>
      </c>
      <c r="N3941" t="s">
        <v>1255</v>
      </c>
      <c r="O3941" t="s">
        <v>1255</v>
      </c>
      <c r="P3941" t="s">
        <v>1255</v>
      </c>
    </row>
    <row r="3942" spans="1:16">
      <c r="A3942" t="s">
        <v>1255</v>
      </c>
      <c r="B3942" t="s">
        <v>1255</v>
      </c>
      <c r="C3942" t="s">
        <v>15404</v>
      </c>
      <c r="D3942" t="s">
        <v>15409</v>
      </c>
      <c r="E3942" t="s">
        <v>9646</v>
      </c>
      <c r="F3942" t="s">
        <v>15410</v>
      </c>
      <c r="G3942" t="s">
        <v>1255</v>
      </c>
      <c r="H3942" t="s">
        <v>1255</v>
      </c>
      <c r="I3942" t="s">
        <v>1255</v>
      </c>
      <c r="J3942" t="s">
        <v>1255</v>
      </c>
      <c r="K3942" t="s">
        <v>1255</v>
      </c>
      <c r="L3942" t="s">
        <v>1255</v>
      </c>
      <c r="M3942" t="s">
        <v>1255</v>
      </c>
      <c r="N3942" t="s">
        <v>1255</v>
      </c>
      <c r="O3942" t="s">
        <v>1255</v>
      </c>
      <c r="P3942" t="s">
        <v>1255</v>
      </c>
    </row>
    <row r="3943" spans="1:16">
      <c r="A3943" t="s">
        <v>1255</v>
      </c>
      <c r="B3943" t="s">
        <v>1255</v>
      </c>
      <c r="C3943" t="s">
        <v>15404</v>
      </c>
      <c r="D3943" t="s">
        <v>15411</v>
      </c>
      <c r="E3943" t="s">
        <v>9646</v>
      </c>
      <c r="F3943" t="s">
        <v>10078</v>
      </c>
      <c r="G3943" t="s">
        <v>1255</v>
      </c>
      <c r="H3943" t="s">
        <v>1255</v>
      </c>
      <c r="I3943" t="s">
        <v>1255</v>
      </c>
      <c r="J3943" t="s">
        <v>1255</v>
      </c>
      <c r="K3943" t="s">
        <v>1255</v>
      </c>
      <c r="L3943" t="s">
        <v>1255</v>
      </c>
      <c r="M3943" t="s">
        <v>1255</v>
      </c>
      <c r="N3943" t="s">
        <v>1255</v>
      </c>
      <c r="O3943" t="s">
        <v>1255</v>
      </c>
      <c r="P3943" t="s">
        <v>1255</v>
      </c>
    </row>
    <row r="3944" spans="1:16">
      <c r="A3944" t="s">
        <v>1255</v>
      </c>
      <c r="B3944" t="s">
        <v>1255</v>
      </c>
      <c r="C3944" t="s">
        <v>15404</v>
      </c>
      <c r="D3944" t="s">
        <v>15412</v>
      </c>
      <c r="E3944" t="s">
        <v>9646</v>
      </c>
      <c r="F3944" t="s">
        <v>10076</v>
      </c>
      <c r="G3944" t="s">
        <v>1255</v>
      </c>
      <c r="H3944" t="s">
        <v>1255</v>
      </c>
      <c r="I3944" t="s">
        <v>1255</v>
      </c>
      <c r="J3944" t="s">
        <v>1255</v>
      </c>
      <c r="K3944" t="s">
        <v>1255</v>
      </c>
      <c r="L3944" t="s">
        <v>1255</v>
      </c>
      <c r="M3944" t="s">
        <v>1255</v>
      </c>
      <c r="N3944" t="s">
        <v>1255</v>
      </c>
      <c r="O3944" t="s">
        <v>1255</v>
      </c>
      <c r="P3944" t="s">
        <v>1255</v>
      </c>
    </row>
    <row r="3945" spans="1:16">
      <c r="A3945" t="s">
        <v>1255</v>
      </c>
      <c r="B3945" t="s">
        <v>1255</v>
      </c>
      <c r="C3945" t="s">
        <v>15404</v>
      </c>
      <c r="D3945" t="s">
        <v>15413</v>
      </c>
      <c r="E3945" t="s">
        <v>9813</v>
      </c>
      <c r="F3945" t="s">
        <v>1255</v>
      </c>
      <c r="G3945" t="s">
        <v>1255</v>
      </c>
      <c r="H3945" t="s">
        <v>1255</v>
      </c>
      <c r="I3945" t="s">
        <v>1255</v>
      </c>
      <c r="J3945" t="s">
        <v>1255</v>
      </c>
      <c r="K3945" t="s">
        <v>1255</v>
      </c>
      <c r="L3945" t="s">
        <v>1255</v>
      </c>
      <c r="M3945" t="s">
        <v>1255</v>
      </c>
      <c r="N3945" t="s">
        <v>1255</v>
      </c>
      <c r="O3945" t="s">
        <v>1255</v>
      </c>
      <c r="P3945" t="s">
        <v>1255</v>
      </c>
    </row>
    <row r="3946" spans="1:16">
      <c r="A3946" t="s">
        <v>1255</v>
      </c>
      <c r="B3946" t="s">
        <v>1255</v>
      </c>
      <c r="C3946" t="s">
        <v>15404</v>
      </c>
      <c r="D3946" t="s">
        <v>15414</v>
      </c>
      <c r="E3946" t="s">
        <v>12494</v>
      </c>
      <c r="F3946" t="s">
        <v>1255</v>
      </c>
      <c r="G3946" t="s">
        <v>1255</v>
      </c>
      <c r="H3946" t="s">
        <v>1255</v>
      </c>
      <c r="I3946" t="s">
        <v>1255</v>
      </c>
      <c r="J3946" t="s">
        <v>1255</v>
      </c>
      <c r="K3946" t="s">
        <v>1255</v>
      </c>
      <c r="L3946" t="s">
        <v>1255</v>
      </c>
      <c r="M3946" t="s">
        <v>1255</v>
      </c>
      <c r="N3946" t="s">
        <v>1255</v>
      </c>
      <c r="O3946" t="s">
        <v>1255</v>
      </c>
      <c r="P3946" t="s">
        <v>1255</v>
      </c>
    </row>
    <row r="3947" spans="1:16">
      <c r="A3947" t="s">
        <v>1255</v>
      </c>
      <c r="B3947" t="s">
        <v>1255</v>
      </c>
      <c r="C3947" t="s">
        <v>15415</v>
      </c>
      <c r="D3947" t="s">
        <v>15416</v>
      </c>
      <c r="E3947" t="s">
        <v>10003</v>
      </c>
      <c r="F3947" t="s">
        <v>1255</v>
      </c>
      <c r="G3947" t="s">
        <v>1255</v>
      </c>
      <c r="H3947" t="s">
        <v>1255</v>
      </c>
      <c r="I3947" t="s">
        <v>1255</v>
      </c>
      <c r="J3947" t="s">
        <v>1255</v>
      </c>
      <c r="K3947" t="s">
        <v>1255</v>
      </c>
      <c r="L3947" t="s">
        <v>1255</v>
      </c>
      <c r="M3947" t="s">
        <v>1255</v>
      </c>
      <c r="N3947" t="s">
        <v>1255</v>
      </c>
      <c r="O3947" t="s">
        <v>1255</v>
      </c>
      <c r="P3947" t="s">
        <v>1255</v>
      </c>
    </row>
    <row r="3948" spans="1:16">
      <c r="A3948" t="s">
        <v>1255</v>
      </c>
      <c r="B3948" t="s">
        <v>1255</v>
      </c>
      <c r="C3948" t="s">
        <v>15415</v>
      </c>
      <c r="D3948" t="s">
        <v>15417</v>
      </c>
      <c r="E3948" t="s">
        <v>10003</v>
      </c>
      <c r="F3948" t="s">
        <v>1255</v>
      </c>
      <c r="G3948" t="s">
        <v>1255</v>
      </c>
      <c r="H3948" t="s">
        <v>1255</v>
      </c>
      <c r="I3948" t="s">
        <v>1255</v>
      </c>
      <c r="J3948" t="s">
        <v>1255</v>
      </c>
      <c r="K3948" t="s">
        <v>1255</v>
      </c>
      <c r="L3948" t="s">
        <v>1255</v>
      </c>
      <c r="M3948" t="s">
        <v>1255</v>
      </c>
      <c r="N3948" t="s">
        <v>1255</v>
      </c>
      <c r="O3948" t="s">
        <v>1255</v>
      </c>
      <c r="P3948" t="s">
        <v>1255</v>
      </c>
    </row>
    <row r="3949" spans="1:16">
      <c r="A3949" t="s">
        <v>1255</v>
      </c>
      <c r="B3949" t="s">
        <v>1255</v>
      </c>
      <c r="C3949" t="s">
        <v>15415</v>
      </c>
      <c r="D3949" t="s">
        <v>15418</v>
      </c>
      <c r="E3949" t="s">
        <v>11191</v>
      </c>
      <c r="F3949" t="s">
        <v>9646</v>
      </c>
      <c r="G3949" t="s">
        <v>15419</v>
      </c>
      <c r="H3949" t="s">
        <v>1255</v>
      </c>
      <c r="I3949" t="s">
        <v>1255</v>
      </c>
      <c r="J3949" t="s">
        <v>1255</v>
      </c>
      <c r="K3949" t="s">
        <v>1255</v>
      </c>
      <c r="L3949" t="s">
        <v>1255</v>
      </c>
      <c r="M3949" t="s">
        <v>1255</v>
      </c>
      <c r="N3949" t="s">
        <v>1255</v>
      </c>
      <c r="O3949" t="s">
        <v>1255</v>
      </c>
      <c r="P3949" t="s">
        <v>1255</v>
      </c>
    </row>
    <row r="3950" spans="1:16">
      <c r="A3950" t="s">
        <v>1255</v>
      </c>
      <c r="B3950" t="s">
        <v>1255</v>
      </c>
      <c r="C3950" t="s">
        <v>15415</v>
      </c>
      <c r="D3950" t="s">
        <v>15420</v>
      </c>
      <c r="E3950" t="s">
        <v>15421</v>
      </c>
      <c r="F3950" t="s">
        <v>1255</v>
      </c>
      <c r="G3950" t="s">
        <v>1255</v>
      </c>
      <c r="H3950" t="s">
        <v>1255</v>
      </c>
      <c r="I3950" t="s">
        <v>1255</v>
      </c>
      <c r="J3950" t="s">
        <v>1255</v>
      </c>
      <c r="K3950" t="s">
        <v>1255</v>
      </c>
      <c r="L3950" t="s">
        <v>1255</v>
      </c>
      <c r="M3950" t="s">
        <v>1255</v>
      </c>
      <c r="N3950" t="s">
        <v>1255</v>
      </c>
      <c r="O3950" t="s">
        <v>1255</v>
      </c>
      <c r="P3950" t="s">
        <v>1255</v>
      </c>
    </row>
    <row r="3951" spans="1:16">
      <c r="A3951" t="s">
        <v>1255</v>
      </c>
      <c r="B3951" t="s">
        <v>1255</v>
      </c>
      <c r="C3951" t="s">
        <v>15415</v>
      </c>
      <c r="D3951" t="s">
        <v>15422</v>
      </c>
      <c r="E3951" t="s">
        <v>11438</v>
      </c>
      <c r="F3951" t="s">
        <v>1255</v>
      </c>
      <c r="G3951" t="s">
        <v>1255</v>
      </c>
      <c r="H3951" t="s">
        <v>1255</v>
      </c>
      <c r="I3951" t="s">
        <v>1255</v>
      </c>
      <c r="J3951" t="s">
        <v>1255</v>
      </c>
      <c r="K3951" t="s">
        <v>1255</v>
      </c>
      <c r="L3951" t="s">
        <v>1255</v>
      </c>
      <c r="M3951" t="s">
        <v>1255</v>
      </c>
      <c r="N3951" t="s">
        <v>1255</v>
      </c>
      <c r="O3951" t="s">
        <v>1255</v>
      </c>
      <c r="P3951" t="s">
        <v>1255</v>
      </c>
    </row>
    <row r="3952" spans="1:16">
      <c r="A3952" t="s">
        <v>1255</v>
      </c>
      <c r="B3952" t="s">
        <v>1255</v>
      </c>
      <c r="C3952" t="s">
        <v>15415</v>
      </c>
      <c r="D3952" t="s">
        <v>15423</v>
      </c>
      <c r="E3952" t="s">
        <v>15421</v>
      </c>
      <c r="F3952" t="s">
        <v>9646</v>
      </c>
      <c r="G3952" t="s">
        <v>15424</v>
      </c>
      <c r="H3952" t="s">
        <v>1255</v>
      </c>
      <c r="I3952" t="s">
        <v>1255</v>
      </c>
      <c r="J3952" t="s">
        <v>1255</v>
      </c>
      <c r="K3952" t="s">
        <v>1255</v>
      </c>
      <c r="L3952" t="s">
        <v>1255</v>
      </c>
      <c r="M3952" t="s">
        <v>1255</v>
      </c>
      <c r="N3952" t="s">
        <v>1255</v>
      </c>
      <c r="O3952" t="s">
        <v>1255</v>
      </c>
      <c r="P3952" t="s">
        <v>1255</v>
      </c>
    </row>
    <row r="3953" spans="1:16">
      <c r="A3953" t="s">
        <v>1255</v>
      </c>
      <c r="B3953" t="s">
        <v>1255</v>
      </c>
      <c r="C3953" t="s">
        <v>15415</v>
      </c>
      <c r="D3953" t="s">
        <v>15425</v>
      </c>
      <c r="E3953" t="s">
        <v>9813</v>
      </c>
      <c r="F3953" t="s">
        <v>1255</v>
      </c>
      <c r="G3953" t="s">
        <v>1255</v>
      </c>
      <c r="H3953" t="s">
        <v>1255</v>
      </c>
      <c r="I3953" t="s">
        <v>1255</v>
      </c>
      <c r="J3953" t="s">
        <v>1255</v>
      </c>
      <c r="K3953" t="s">
        <v>1255</v>
      </c>
      <c r="L3953" t="s">
        <v>1255</v>
      </c>
      <c r="M3953" t="s">
        <v>1255</v>
      </c>
      <c r="N3953" t="s">
        <v>1255</v>
      </c>
      <c r="O3953" t="s">
        <v>1255</v>
      </c>
      <c r="P3953" t="s">
        <v>1255</v>
      </c>
    </row>
    <row r="3954" spans="1:16">
      <c r="A3954" t="s">
        <v>1255</v>
      </c>
      <c r="B3954" t="s">
        <v>5103</v>
      </c>
      <c r="C3954" t="s">
        <v>15426</v>
      </c>
      <c r="D3954" t="s">
        <v>15427</v>
      </c>
      <c r="E3954" t="s">
        <v>12163</v>
      </c>
      <c r="F3954" t="s">
        <v>1255</v>
      </c>
      <c r="G3954" t="s">
        <v>1255</v>
      </c>
      <c r="H3954" t="s">
        <v>1255</v>
      </c>
      <c r="I3954" t="s">
        <v>1255</v>
      </c>
      <c r="J3954" t="s">
        <v>1255</v>
      </c>
      <c r="K3954" t="s">
        <v>1255</v>
      </c>
      <c r="L3954" t="s">
        <v>1255</v>
      </c>
      <c r="M3954" t="s">
        <v>1255</v>
      </c>
      <c r="N3954" t="s">
        <v>1255</v>
      </c>
      <c r="O3954" t="s">
        <v>1255</v>
      </c>
      <c r="P3954" t="s">
        <v>1255</v>
      </c>
    </row>
    <row r="3955" spans="1:16">
      <c r="A3955" t="s">
        <v>1255</v>
      </c>
      <c r="B3955" t="s">
        <v>8874</v>
      </c>
      <c r="C3955" t="s">
        <v>15426</v>
      </c>
      <c r="D3955" t="s">
        <v>15428</v>
      </c>
      <c r="E3955" t="s">
        <v>10003</v>
      </c>
      <c r="F3955" t="s">
        <v>9646</v>
      </c>
      <c r="G3955" t="s">
        <v>15429</v>
      </c>
      <c r="H3955" t="s">
        <v>1255</v>
      </c>
      <c r="I3955" t="s">
        <v>1255</v>
      </c>
      <c r="J3955" t="s">
        <v>1255</v>
      </c>
      <c r="K3955" t="s">
        <v>1255</v>
      </c>
      <c r="L3955" t="s">
        <v>1255</v>
      </c>
      <c r="M3955" t="s">
        <v>1255</v>
      </c>
      <c r="N3955" t="s">
        <v>1255</v>
      </c>
      <c r="O3955" t="s">
        <v>1255</v>
      </c>
      <c r="P3955" t="s">
        <v>1255</v>
      </c>
    </row>
    <row r="3956" spans="1:16">
      <c r="A3956" t="s">
        <v>1255</v>
      </c>
      <c r="B3956" t="s">
        <v>1255</v>
      </c>
      <c r="C3956" t="s">
        <v>15426</v>
      </c>
      <c r="D3956" t="s">
        <v>15430</v>
      </c>
      <c r="E3956" t="s">
        <v>10003</v>
      </c>
      <c r="F3956" t="s">
        <v>1255</v>
      </c>
      <c r="G3956" t="s">
        <v>1255</v>
      </c>
      <c r="H3956" t="s">
        <v>1255</v>
      </c>
      <c r="I3956" t="s">
        <v>1255</v>
      </c>
      <c r="J3956" t="s">
        <v>1255</v>
      </c>
      <c r="K3956" t="s">
        <v>1255</v>
      </c>
      <c r="L3956" t="s">
        <v>1255</v>
      </c>
      <c r="M3956" t="s">
        <v>1255</v>
      </c>
      <c r="N3956" t="s">
        <v>1255</v>
      </c>
      <c r="O3956" t="s">
        <v>1255</v>
      </c>
      <c r="P3956" t="s">
        <v>1255</v>
      </c>
    </row>
    <row r="3957" spans="1:16">
      <c r="A3957" t="s">
        <v>1255</v>
      </c>
      <c r="B3957" t="s">
        <v>1255</v>
      </c>
      <c r="C3957" t="s">
        <v>15426</v>
      </c>
      <c r="D3957" t="s">
        <v>15431</v>
      </c>
      <c r="E3957" t="s">
        <v>10003</v>
      </c>
      <c r="F3957" t="s">
        <v>1255</v>
      </c>
      <c r="G3957" t="s">
        <v>1255</v>
      </c>
      <c r="H3957" t="s">
        <v>1255</v>
      </c>
      <c r="I3957" t="s">
        <v>1255</v>
      </c>
      <c r="J3957" t="s">
        <v>1255</v>
      </c>
      <c r="K3957" t="s">
        <v>1255</v>
      </c>
      <c r="L3957" t="s">
        <v>1255</v>
      </c>
      <c r="M3957" t="s">
        <v>1255</v>
      </c>
      <c r="N3957" t="s">
        <v>1255</v>
      </c>
      <c r="O3957" t="s">
        <v>1255</v>
      </c>
      <c r="P3957" t="s">
        <v>1255</v>
      </c>
    </row>
    <row r="3958" spans="1:16">
      <c r="A3958" t="s">
        <v>1255</v>
      </c>
      <c r="B3958" t="s">
        <v>1255</v>
      </c>
      <c r="C3958" t="s">
        <v>15426</v>
      </c>
      <c r="D3958" t="s">
        <v>15432</v>
      </c>
      <c r="E3958" t="s">
        <v>12494</v>
      </c>
      <c r="F3958" t="s">
        <v>1255</v>
      </c>
      <c r="G3958" t="s">
        <v>1255</v>
      </c>
      <c r="H3958" t="s">
        <v>1255</v>
      </c>
      <c r="I3958" t="s">
        <v>1255</v>
      </c>
      <c r="J3958" t="s">
        <v>1255</v>
      </c>
      <c r="K3958" t="s">
        <v>1255</v>
      </c>
      <c r="L3958" t="s">
        <v>1255</v>
      </c>
      <c r="M3958" t="s">
        <v>1255</v>
      </c>
      <c r="N3958" t="s">
        <v>1255</v>
      </c>
      <c r="O3958" t="s">
        <v>1255</v>
      </c>
      <c r="P3958" t="s">
        <v>1255</v>
      </c>
    </row>
    <row r="3959" spans="1:16">
      <c r="A3959" t="s">
        <v>1255</v>
      </c>
      <c r="B3959" t="s">
        <v>1255</v>
      </c>
      <c r="C3959" t="s">
        <v>15426</v>
      </c>
      <c r="D3959" t="s">
        <v>15433</v>
      </c>
      <c r="E3959" t="s">
        <v>11910</v>
      </c>
      <c r="F3959" t="s">
        <v>1255</v>
      </c>
      <c r="G3959" t="s">
        <v>1255</v>
      </c>
      <c r="H3959" t="s">
        <v>1255</v>
      </c>
      <c r="I3959" t="s">
        <v>1255</v>
      </c>
      <c r="J3959" t="s">
        <v>1255</v>
      </c>
      <c r="K3959" t="s">
        <v>1255</v>
      </c>
      <c r="L3959" t="s">
        <v>1255</v>
      </c>
      <c r="M3959" t="s">
        <v>1255</v>
      </c>
      <c r="N3959" t="s">
        <v>1255</v>
      </c>
      <c r="O3959" t="s">
        <v>1255</v>
      </c>
      <c r="P3959" t="s">
        <v>1255</v>
      </c>
    </row>
    <row r="3960" spans="1:16">
      <c r="A3960" t="s">
        <v>1255</v>
      </c>
      <c r="B3960" t="s">
        <v>1255</v>
      </c>
      <c r="C3960" t="s">
        <v>15385</v>
      </c>
      <c r="D3960" t="s">
        <v>15434</v>
      </c>
      <c r="E3960" t="s">
        <v>9646</v>
      </c>
      <c r="F3960" t="s">
        <v>14800</v>
      </c>
      <c r="G3960" t="s">
        <v>1255</v>
      </c>
      <c r="H3960" t="s">
        <v>1255</v>
      </c>
      <c r="I3960" t="s">
        <v>1255</v>
      </c>
      <c r="J3960" t="s">
        <v>1255</v>
      </c>
      <c r="K3960" t="s">
        <v>1255</v>
      </c>
      <c r="L3960" t="s">
        <v>1255</v>
      </c>
      <c r="M3960" t="s">
        <v>1255</v>
      </c>
      <c r="N3960" t="s">
        <v>1255</v>
      </c>
      <c r="O3960" t="s">
        <v>1255</v>
      </c>
      <c r="P3960" t="s">
        <v>1255</v>
      </c>
    </row>
    <row r="3961" spans="1:16">
      <c r="A3961" t="s">
        <v>1255</v>
      </c>
      <c r="B3961" t="s">
        <v>1255</v>
      </c>
      <c r="C3961" t="s">
        <v>15385</v>
      </c>
      <c r="D3961" t="s">
        <v>15435</v>
      </c>
      <c r="E3961" t="s">
        <v>10003</v>
      </c>
      <c r="F3961" t="s">
        <v>1255</v>
      </c>
      <c r="G3961" t="s">
        <v>1255</v>
      </c>
      <c r="H3961" t="s">
        <v>1255</v>
      </c>
      <c r="I3961" t="s">
        <v>1255</v>
      </c>
      <c r="J3961" t="s">
        <v>1255</v>
      </c>
      <c r="K3961" t="s">
        <v>1255</v>
      </c>
      <c r="L3961" t="s">
        <v>1255</v>
      </c>
      <c r="M3961" t="s">
        <v>1255</v>
      </c>
      <c r="N3961" t="s">
        <v>1255</v>
      </c>
      <c r="O3961" t="s">
        <v>1255</v>
      </c>
      <c r="P3961" t="s">
        <v>1255</v>
      </c>
    </row>
    <row r="3962" spans="1:16">
      <c r="A3962" t="s">
        <v>1255</v>
      </c>
      <c r="B3962" t="s">
        <v>15436</v>
      </c>
      <c r="C3962" t="s">
        <v>15385</v>
      </c>
      <c r="D3962" t="s">
        <v>15437</v>
      </c>
      <c r="E3962" t="s">
        <v>9705</v>
      </c>
      <c r="F3962" t="s">
        <v>1255</v>
      </c>
      <c r="G3962" t="s">
        <v>1255</v>
      </c>
      <c r="H3962" t="s">
        <v>1255</v>
      </c>
      <c r="I3962" t="s">
        <v>1255</v>
      </c>
      <c r="J3962" t="s">
        <v>1255</v>
      </c>
      <c r="K3962" t="s">
        <v>1255</v>
      </c>
      <c r="L3962" t="s">
        <v>1255</v>
      </c>
      <c r="M3962" t="s">
        <v>1255</v>
      </c>
      <c r="N3962" t="s">
        <v>1255</v>
      </c>
      <c r="O3962" t="s">
        <v>1255</v>
      </c>
      <c r="P3962" t="s">
        <v>1255</v>
      </c>
    </row>
    <row r="3963" spans="1:16">
      <c r="A3963" t="s">
        <v>1255</v>
      </c>
      <c r="B3963" t="s">
        <v>1255</v>
      </c>
      <c r="C3963" t="s">
        <v>15438</v>
      </c>
      <c r="D3963" t="s">
        <v>15439</v>
      </c>
      <c r="E3963" t="s">
        <v>11690</v>
      </c>
      <c r="F3963" t="s">
        <v>1255</v>
      </c>
      <c r="G3963" t="s">
        <v>1255</v>
      </c>
      <c r="H3963" t="s">
        <v>1255</v>
      </c>
      <c r="I3963" t="s">
        <v>1255</v>
      </c>
      <c r="J3963" t="s">
        <v>1255</v>
      </c>
      <c r="K3963" t="s">
        <v>1255</v>
      </c>
      <c r="L3963" t="s">
        <v>1255</v>
      </c>
      <c r="M3963" t="s">
        <v>1255</v>
      </c>
      <c r="N3963" t="s">
        <v>1255</v>
      </c>
      <c r="O3963" t="s">
        <v>1255</v>
      </c>
      <c r="P3963" t="s">
        <v>1255</v>
      </c>
    </row>
    <row r="3964" spans="1:16">
      <c r="A3964" t="s">
        <v>1255</v>
      </c>
      <c r="B3964" t="s">
        <v>6001</v>
      </c>
      <c r="C3964" t="s">
        <v>15438</v>
      </c>
      <c r="D3964" t="s">
        <v>15440</v>
      </c>
      <c r="E3964" t="s">
        <v>9646</v>
      </c>
      <c r="F3964" t="s">
        <v>15441</v>
      </c>
      <c r="G3964" t="s">
        <v>1255</v>
      </c>
      <c r="H3964" t="s">
        <v>1255</v>
      </c>
      <c r="I3964" t="s">
        <v>1255</v>
      </c>
      <c r="J3964" t="s">
        <v>1255</v>
      </c>
      <c r="K3964" t="s">
        <v>1255</v>
      </c>
      <c r="L3964" t="s">
        <v>1255</v>
      </c>
      <c r="M3964" t="s">
        <v>1255</v>
      </c>
      <c r="N3964" t="s">
        <v>1255</v>
      </c>
      <c r="O3964" t="s">
        <v>1255</v>
      </c>
      <c r="P3964" t="s">
        <v>1255</v>
      </c>
    </row>
    <row r="3965" spans="1:16">
      <c r="A3965" t="s">
        <v>1255</v>
      </c>
      <c r="B3965" t="s">
        <v>1255</v>
      </c>
      <c r="C3965" t="s">
        <v>15442</v>
      </c>
      <c r="D3965" t="s">
        <v>15443</v>
      </c>
      <c r="E3965" t="s">
        <v>9689</v>
      </c>
      <c r="F3965" t="s">
        <v>1255</v>
      </c>
      <c r="G3965" t="s">
        <v>9104</v>
      </c>
      <c r="H3965" t="s">
        <v>1255</v>
      </c>
      <c r="I3965" t="s">
        <v>1255</v>
      </c>
      <c r="J3965" t="s">
        <v>1255</v>
      </c>
      <c r="K3965" t="s">
        <v>1255</v>
      </c>
      <c r="L3965" t="s">
        <v>1255</v>
      </c>
      <c r="M3965" t="s">
        <v>1255</v>
      </c>
      <c r="N3965" t="s">
        <v>1255</v>
      </c>
      <c r="O3965" t="s">
        <v>1255</v>
      </c>
      <c r="P3965" t="s">
        <v>1255</v>
      </c>
    </row>
    <row r="3966" spans="1:16">
      <c r="A3966" t="s">
        <v>1255</v>
      </c>
      <c r="B3966" t="s">
        <v>1255</v>
      </c>
      <c r="C3966" t="s">
        <v>15442</v>
      </c>
      <c r="D3966" t="s">
        <v>15444</v>
      </c>
      <c r="E3966" t="s">
        <v>9797</v>
      </c>
      <c r="F3966" t="s">
        <v>9646</v>
      </c>
      <c r="G3966" t="s">
        <v>9104</v>
      </c>
      <c r="H3966" t="s">
        <v>1255</v>
      </c>
      <c r="I3966" t="s">
        <v>1255</v>
      </c>
      <c r="J3966" t="s">
        <v>1255</v>
      </c>
      <c r="K3966" t="s">
        <v>1255</v>
      </c>
      <c r="L3966" t="s">
        <v>1255</v>
      </c>
      <c r="M3966" t="s">
        <v>1255</v>
      </c>
      <c r="N3966" t="s">
        <v>1255</v>
      </c>
      <c r="O3966" t="s">
        <v>1255</v>
      </c>
      <c r="P3966" t="s">
        <v>1255</v>
      </c>
    </row>
    <row r="3967" spans="1:16">
      <c r="A3967" t="s">
        <v>1255</v>
      </c>
      <c r="B3967" t="s">
        <v>1255</v>
      </c>
      <c r="C3967" t="s">
        <v>15442</v>
      </c>
      <c r="D3967" t="s">
        <v>15445</v>
      </c>
      <c r="E3967" t="s">
        <v>10003</v>
      </c>
      <c r="F3967" t="s">
        <v>1255</v>
      </c>
      <c r="G3967" t="s">
        <v>9104</v>
      </c>
      <c r="H3967" t="s">
        <v>1255</v>
      </c>
      <c r="I3967" t="s">
        <v>1255</v>
      </c>
      <c r="J3967" t="s">
        <v>1255</v>
      </c>
      <c r="K3967" t="s">
        <v>1255</v>
      </c>
      <c r="L3967" t="s">
        <v>1255</v>
      </c>
      <c r="M3967" t="s">
        <v>1255</v>
      </c>
      <c r="N3967" t="s">
        <v>1255</v>
      </c>
      <c r="O3967" t="s">
        <v>1255</v>
      </c>
      <c r="P3967" t="s">
        <v>1255</v>
      </c>
    </row>
    <row r="3968" spans="1:16">
      <c r="A3968" t="s">
        <v>1255</v>
      </c>
      <c r="B3968" t="s">
        <v>1255</v>
      </c>
      <c r="C3968" t="s">
        <v>15442</v>
      </c>
      <c r="D3968" t="s">
        <v>15446</v>
      </c>
      <c r="E3968" t="s">
        <v>9646</v>
      </c>
      <c r="F3968" t="s">
        <v>15447</v>
      </c>
      <c r="G3968" t="s">
        <v>1255</v>
      </c>
      <c r="H3968" t="s">
        <v>1255</v>
      </c>
      <c r="I3968" t="s">
        <v>1255</v>
      </c>
      <c r="J3968" t="s">
        <v>1255</v>
      </c>
      <c r="K3968" t="s">
        <v>1255</v>
      </c>
      <c r="L3968" t="s">
        <v>1255</v>
      </c>
      <c r="M3968" t="s">
        <v>1255</v>
      </c>
      <c r="N3968" t="s">
        <v>1255</v>
      </c>
      <c r="O3968" t="s">
        <v>1255</v>
      </c>
      <c r="P3968" t="s">
        <v>1255</v>
      </c>
    </row>
    <row r="3969" spans="1:16">
      <c r="A3969" t="s">
        <v>1255</v>
      </c>
      <c r="B3969" t="s">
        <v>15448</v>
      </c>
      <c r="C3969" t="s">
        <v>15442</v>
      </c>
      <c r="D3969" t="s">
        <v>15449</v>
      </c>
      <c r="E3969" t="s">
        <v>9646</v>
      </c>
      <c r="F3969" t="s">
        <v>15450</v>
      </c>
      <c r="G3969" t="s">
        <v>1255</v>
      </c>
      <c r="H3969" t="s">
        <v>1255</v>
      </c>
      <c r="I3969" t="s">
        <v>1255</v>
      </c>
      <c r="J3969" t="s">
        <v>1255</v>
      </c>
      <c r="K3969" t="s">
        <v>1255</v>
      </c>
      <c r="L3969" t="s">
        <v>1255</v>
      </c>
      <c r="M3969" t="s">
        <v>1255</v>
      </c>
      <c r="N3969" t="s">
        <v>1255</v>
      </c>
      <c r="O3969" t="s">
        <v>1255</v>
      </c>
      <c r="P3969" t="s">
        <v>1255</v>
      </c>
    </row>
    <row r="3970" spans="1:16">
      <c r="A3970" t="s">
        <v>1255</v>
      </c>
      <c r="B3970" t="s">
        <v>1255</v>
      </c>
      <c r="C3970" t="s">
        <v>15451</v>
      </c>
      <c r="D3970" t="s">
        <v>15452</v>
      </c>
      <c r="E3970" t="s">
        <v>11910</v>
      </c>
      <c r="F3970" t="s">
        <v>1255</v>
      </c>
      <c r="G3970" t="s">
        <v>15453</v>
      </c>
      <c r="H3970" t="s">
        <v>1255</v>
      </c>
      <c r="I3970" t="s">
        <v>1255</v>
      </c>
      <c r="J3970" t="s">
        <v>1255</v>
      </c>
      <c r="K3970" t="s">
        <v>1255</v>
      </c>
      <c r="L3970" t="s">
        <v>1255</v>
      </c>
      <c r="M3970" t="s">
        <v>1255</v>
      </c>
      <c r="N3970" t="s">
        <v>1255</v>
      </c>
      <c r="O3970" t="s">
        <v>1255</v>
      </c>
      <c r="P3970" t="s">
        <v>1255</v>
      </c>
    </row>
    <row r="3971" spans="1:16">
      <c r="A3971" t="s">
        <v>1255</v>
      </c>
      <c r="B3971" t="s">
        <v>1255</v>
      </c>
      <c r="C3971" t="s">
        <v>15451</v>
      </c>
      <c r="D3971" t="s">
        <v>15454</v>
      </c>
      <c r="E3971" t="s">
        <v>10003</v>
      </c>
      <c r="F3971" t="s">
        <v>9646</v>
      </c>
      <c r="G3971" t="s">
        <v>1255</v>
      </c>
      <c r="H3971" t="s">
        <v>1255</v>
      </c>
      <c r="I3971" t="s">
        <v>1255</v>
      </c>
      <c r="J3971" t="s">
        <v>1255</v>
      </c>
      <c r="K3971" t="s">
        <v>1255</v>
      </c>
      <c r="L3971" t="s">
        <v>1255</v>
      </c>
      <c r="M3971" t="s">
        <v>1255</v>
      </c>
      <c r="N3971" t="s">
        <v>1255</v>
      </c>
      <c r="O3971" t="s">
        <v>1255</v>
      </c>
      <c r="P3971" t="s">
        <v>1255</v>
      </c>
    </row>
    <row r="3972" spans="1:16">
      <c r="A3972" t="s">
        <v>1255</v>
      </c>
      <c r="B3972" t="s">
        <v>1255</v>
      </c>
      <c r="C3972" t="s">
        <v>15451</v>
      </c>
      <c r="D3972" t="s">
        <v>15455</v>
      </c>
      <c r="E3972" t="s">
        <v>9813</v>
      </c>
      <c r="F3972" t="s">
        <v>9646</v>
      </c>
      <c r="G3972" t="s">
        <v>1255</v>
      </c>
      <c r="H3972" t="s">
        <v>1255</v>
      </c>
      <c r="I3972" t="s">
        <v>1255</v>
      </c>
      <c r="J3972" t="s">
        <v>1255</v>
      </c>
      <c r="K3972" t="s">
        <v>1255</v>
      </c>
      <c r="L3972" t="s">
        <v>1255</v>
      </c>
      <c r="M3972" t="s">
        <v>1255</v>
      </c>
      <c r="N3972" t="s">
        <v>1255</v>
      </c>
      <c r="O3972" t="s">
        <v>1255</v>
      </c>
      <c r="P3972" t="s">
        <v>1255</v>
      </c>
    </row>
    <row r="3973" spans="1:16">
      <c r="A3973" t="s">
        <v>1255</v>
      </c>
      <c r="B3973" t="s">
        <v>1255</v>
      </c>
      <c r="C3973" t="s">
        <v>15451</v>
      </c>
      <c r="D3973" t="s">
        <v>15456</v>
      </c>
      <c r="E3973" t="s">
        <v>12494</v>
      </c>
      <c r="F3973" t="s">
        <v>9646</v>
      </c>
      <c r="G3973" t="s">
        <v>1255</v>
      </c>
      <c r="H3973" t="s">
        <v>1255</v>
      </c>
      <c r="I3973" t="s">
        <v>1255</v>
      </c>
      <c r="J3973" t="s">
        <v>1255</v>
      </c>
      <c r="K3973" t="s">
        <v>1255</v>
      </c>
      <c r="L3973" t="s">
        <v>1255</v>
      </c>
      <c r="M3973" t="s">
        <v>1255</v>
      </c>
      <c r="N3973" t="s">
        <v>1255</v>
      </c>
      <c r="O3973" t="s">
        <v>1255</v>
      </c>
      <c r="P3973" t="s">
        <v>1255</v>
      </c>
    </row>
    <row r="3974" spans="1:16">
      <c r="A3974" t="s">
        <v>1255</v>
      </c>
      <c r="B3974" t="s">
        <v>1255</v>
      </c>
      <c r="C3974" t="s">
        <v>15451</v>
      </c>
      <c r="D3974" t="s">
        <v>15457</v>
      </c>
      <c r="E3974" t="s">
        <v>9680</v>
      </c>
      <c r="F3974" t="s">
        <v>9646</v>
      </c>
      <c r="G3974" t="s">
        <v>1255</v>
      </c>
      <c r="H3974" t="s">
        <v>1255</v>
      </c>
      <c r="I3974" t="s">
        <v>1255</v>
      </c>
      <c r="J3974" t="s">
        <v>1255</v>
      </c>
      <c r="K3974" t="s">
        <v>1255</v>
      </c>
      <c r="L3974" t="s">
        <v>1255</v>
      </c>
      <c r="M3974" t="s">
        <v>1255</v>
      </c>
      <c r="N3974" t="s">
        <v>1255</v>
      </c>
      <c r="O3974" t="s">
        <v>1255</v>
      </c>
      <c r="P3974" t="s">
        <v>1255</v>
      </c>
    </row>
    <row r="3975" spans="1:16">
      <c r="A3975" t="s">
        <v>1255</v>
      </c>
      <c r="B3975" t="s">
        <v>1255</v>
      </c>
      <c r="C3975" t="s">
        <v>15451</v>
      </c>
      <c r="D3975" t="s">
        <v>15458</v>
      </c>
      <c r="E3975" t="s">
        <v>11910</v>
      </c>
      <c r="F3975" t="s">
        <v>9646</v>
      </c>
      <c r="G3975" t="s">
        <v>1255</v>
      </c>
      <c r="H3975" t="s">
        <v>1255</v>
      </c>
      <c r="I3975" t="s">
        <v>1255</v>
      </c>
      <c r="J3975" t="s">
        <v>1255</v>
      </c>
      <c r="K3975" t="s">
        <v>1255</v>
      </c>
      <c r="L3975" t="s">
        <v>1255</v>
      </c>
      <c r="M3975" t="s">
        <v>1255</v>
      </c>
      <c r="N3975" t="s">
        <v>1255</v>
      </c>
      <c r="O3975" t="s">
        <v>1255</v>
      </c>
      <c r="P3975" t="s">
        <v>1255</v>
      </c>
    </row>
    <row r="3976" spans="1:16">
      <c r="A3976" t="s">
        <v>1255</v>
      </c>
      <c r="B3976" t="s">
        <v>1255</v>
      </c>
      <c r="C3976" t="s">
        <v>15451</v>
      </c>
      <c r="D3976" t="s">
        <v>15459</v>
      </c>
      <c r="E3976" t="s">
        <v>10608</v>
      </c>
      <c r="F3976" t="s">
        <v>9646</v>
      </c>
      <c r="G3976" t="s">
        <v>1255</v>
      </c>
      <c r="H3976" t="s">
        <v>1255</v>
      </c>
      <c r="I3976" t="s">
        <v>1255</v>
      </c>
      <c r="J3976" t="s">
        <v>1255</v>
      </c>
      <c r="K3976" t="s">
        <v>1255</v>
      </c>
      <c r="L3976" t="s">
        <v>1255</v>
      </c>
      <c r="M3976" t="s">
        <v>1255</v>
      </c>
      <c r="N3976" t="s">
        <v>1255</v>
      </c>
      <c r="O3976" t="s">
        <v>1255</v>
      </c>
      <c r="P3976" t="s">
        <v>1255</v>
      </c>
    </row>
    <row r="3977" spans="1:16">
      <c r="A3977" t="s">
        <v>1255</v>
      </c>
      <c r="B3977" t="s">
        <v>1255</v>
      </c>
      <c r="C3977" t="s">
        <v>15451</v>
      </c>
      <c r="D3977" t="s">
        <v>15460</v>
      </c>
      <c r="E3977" t="s">
        <v>9797</v>
      </c>
      <c r="F3977" t="s">
        <v>9646</v>
      </c>
      <c r="G3977" t="s">
        <v>1255</v>
      </c>
      <c r="H3977" t="s">
        <v>1255</v>
      </c>
      <c r="I3977" t="s">
        <v>1255</v>
      </c>
      <c r="J3977" t="s">
        <v>1255</v>
      </c>
      <c r="K3977" t="s">
        <v>1255</v>
      </c>
      <c r="L3977" t="s">
        <v>1255</v>
      </c>
      <c r="M3977" t="s">
        <v>1255</v>
      </c>
      <c r="N3977" t="s">
        <v>1255</v>
      </c>
      <c r="O3977" t="s">
        <v>1255</v>
      </c>
      <c r="P3977" t="s">
        <v>1255</v>
      </c>
    </row>
    <row r="3978" spans="1:16">
      <c r="A3978" t="s">
        <v>1255</v>
      </c>
      <c r="B3978" t="s">
        <v>1255</v>
      </c>
      <c r="C3978" t="s">
        <v>15451</v>
      </c>
      <c r="D3978" t="s">
        <v>15461</v>
      </c>
      <c r="E3978" t="s">
        <v>13288</v>
      </c>
      <c r="F3978" t="s">
        <v>9646</v>
      </c>
      <c r="G3978" t="s">
        <v>1255</v>
      </c>
      <c r="H3978" t="s">
        <v>1255</v>
      </c>
      <c r="I3978" t="s">
        <v>1255</v>
      </c>
      <c r="J3978" t="s">
        <v>1255</v>
      </c>
      <c r="K3978" t="s">
        <v>1255</v>
      </c>
      <c r="L3978" t="s">
        <v>1255</v>
      </c>
      <c r="M3978" t="s">
        <v>1255</v>
      </c>
      <c r="N3978" t="s">
        <v>1255</v>
      </c>
      <c r="O3978" t="s">
        <v>1255</v>
      </c>
      <c r="P3978" t="s">
        <v>1255</v>
      </c>
    </row>
    <row r="3979" spans="1:16">
      <c r="A3979" t="s">
        <v>1255</v>
      </c>
      <c r="B3979" t="s">
        <v>1255</v>
      </c>
      <c r="C3979" t="s">
        <v>15451</v>
      </c>
      <c r="D3979" t="s">
        <v>15462</v>
      </c>
      <c r="E3979" t="s">
        <v>12494</v>
      </c>
      <c r="F3979" t="s">
        <v>9646</v>
      </c>
      <c r="G3979" t="s">
        <v>1255</v>
      </c>
      <c r="H3979" t="s">
        <v>1255</v>
      </c>
      <c r="I3979" t="s">
        <v>1255</v>
      </c>
      <c r="J3979" t="s">
        <v>1255</v>
      </c>
      <c r="K3979" t="s">
        <v>1255</v>
      </c>
      <c r="L3979" t="s">
        <v>1255</v>
      </c>
      <c r="M3979" t="s">
        <v>1255</v>
      </c>
      <c r="N3979" t="s">
        <v>1255</v>
      </c>
      <c r="O3979" t="s">
        <v>1255</v>
      </c>
      <c r="P3979" t="s">
        <v>1255</v>
      </c>
    </row>
    <row r="3980" spans="1:16">
      <c r="A3980" t="s">
        <v>1255</v>
      </c>
      <c r="B3980" t="s">
        <v>1255</v>
      </c>
      <c r="C3980" t="s">
        <v>15451</v>
      </c>
      <c r="D3980" t="s">
        <v>15463</v>
      </c>
      <c r="E3980" t="s">
        <v>12163</v>
      </c>
      <c r="F3980" t="s">
        <v>9646</v>
      </c>
      <c r="G3980" t="s">
        <v>1255</v>
      </c>
      <c r="H3980" t="s">
        <v>1255</v>
      </c>
      <c r="I3980" t="s">
        <v>1255</v>
      </c>
      <c r="J3980" t="s">
        <v>1255</v>
      </c>
      <c r="K3980" t="s">
        <v>1255</v>
      </c>
      <c r="L3980" t="s">
        <v>1255</v>
      </c>
      <c r="M3980" t="s">
        <v>1255</v>
      </c>
      <c r="N3980" t="s">
        <v>1255</v>
      </c>
      <c r="O3980" t="s">
        <v>1255</v>
      </c>
      <c r="P3980" t="s">
        <v>1255</v>
      </c>
    </row>
    <row r="3981" spans="1:16">
      <c r="A3981" t="s">
        <v>1255</v>
      </c>
      <c r="B3981" t="s">
        <v>1255</v>
      </c>
      <c r="C3981" t="s">
        <v>15451</v>
      </c>
      <c r="D3981" t="s">
        <v>15464</v>
      </c>
      <c r="E3981" t="s">
        <v>11910</v>
      </c>
      <c r="F3981" t="s">
        <v>1255</v>
      </c>
      <c r="G3981" t="s">
        <v>1255</v>
      </c>
      <c r="H3981" t="s">
        <v>1255</v>
      </c>
      <c r="I3981" t="s">
        <v>1255</v>
      </c>
      <c r="J3981" t="s">
        <v>1255</v>
      </c>
      <c r="K3981" t="s">
        <v>1255</v>
      </c>
      <c r="L3981" t="s">
        <v>1255</v>
      </c>
      <c r="M3981" t="s">
        <v>1255</v>
      </c>
      <c r="N3981" t="s">
        <v>1255</v>
      </c>
      <c r="O3981" t="s">
        <v>1255</v>
      </c>
      <c r="P3981" t="s">
        <v>1255</v>
      </c>
    </row>
    <row r="3982" spans="1:16">
      <c r="A3982" t="s">
        <v>1255</v>
      </c>
      <c r="B3982" t="s">
        <v>1255</v>
      </c>
      <c r="C3982" t="s">
        <v>15451</v>
      </c>
      <c r="D3982" t="s">
        <v>15465</v>
      </c>
      <c r="E3982" t="s">
        <v>12494</v>
      </c>
      <c r="F3982" t="s">
        <v>1255</v>
      </c>
      <c r="G3982" t="s">
        <v>1255</v>
      </c>
      <c r="H3982" t="s">
        <v>1255</v>
      </c>
      <c r="I3982" t="s">
        <v>1255</v>
      </c>
      <c r="J3982" t="s">
        <v>1255</v>
      </c>
      <c r="K3982" t="s">
        <v>1255</v>
      </c>
      <c r="L3982" t="s">
        <v>1255</v>
      </c>
      <c r="M3982" t="s">
        <v>1255</v>
      </c>
      <c r="N3982" t="s">
        <v>1255</v>
      </c>
      <c r="O3982" t="s">
        <v>1255</v>
      </c>
      <c r="P3982" t="s">
        <v>1255</v>
      </c>
    </row>
    <row r="3983" spans="1:16">
      <c r="A3983" t="s">
        <v>1255</v>
      </c>
      <c r="B3983" t="s">
        <v>1255</v>
      </c>
      <c r="C3983" t="s">
        <v>15466</v>
      </c>
      <c r="D3983" t="s">
        <v>15467</v>
      </c>
      <c r="E3983" t="s">
        <v>9828</v>
      </c>
      <c r="F3983" t="s">
        <v>1255</v>
      </c>
      <c r="G3983" t="s">
        <v>1255</v>
      </c>
      <c r="H3983" t="s">
        <v>1255</v>
      </c>
      <c r="I3983" t="s">
        <v>1255</v>
      </c>
      <c r="J3983" t="s">
        <v>1255</v>
      </c>
      <c r="K3983" t="s">
        <v>1255</v>
      </c>
      <c r="L3983" t="s">
        <v>1255</v>
      </c>
      <c r="M3983" t="s">
        <v>1255</v>
      </c>
      <c r="N3983" t="s">
        <v>1255</v>
      </c>
      <c r="O3983" t="s">
        <v>1255</v>
      </c>
      <c r="P3983" t="s">
        <v>1255</v>
      </c>
    </row>
    <row r="3984" spans="1:16">
      <c r="A3984" t="s">
        <v>1255</v>
      </c>
      <c r="B3984" t="s">
        <v>8773</v>
      </c>
      <c r="C3984" t="s">
        <v>15466</v>
      </c>
      <c r="D3984" t="s">
        <v>15468</v>
      </c>
      <c r="E3984" t="s">
        <v>10608</v>
      </c>
      <c r="F3984" t="s">
        <v>9646</v>
      </c>
      <c r="G3984" t="s">
        <v>1255</v>
      </c>
      <c r="H3984" t="s">
        <v>1255</v>
      </c>
      <c r="I3984" t="s">
        <v>1255</v>
      </c>
      <c r="J3984" t="s">
        <v>1255</v>
      </c>
      <c r="K3984" t="s">
        <v>1255</v>
      </c>
      <c r="L3984" t="s">
        <v>1255</v>
      </c>
      <c r="M3984" t="s">
        <v>1255</v>
      </c>
      <c r="N3984" t="s">
        <v>1255</v>
      </c>
      <c r="O3984" t="s">
        <v>1255</v>
      </c>
      <c r="P3984" t="s">
        <v>1255</v>
      </c>
    </row>
    <row r="3985" spans="1:16">
      <c r="A3985" t="s">
        <v>1255</v>
      </c>
      <c r="B3985" t="s">
        <v>5103</v>
      </c>
      <c r="C3985" t="s">
        <v>15466</v>
      </c>
      <c r="D3985" t="s">
        <v>15469</v>
      </c>
      <c r="E3985" t="s">
        <v>9646</v>
      </c>
      <c r="F3985" t="s">
        <v>9874</v>
      </c>
      <c r="G3985" t="s">
        <v>1255</v>
      </c>
      <c r="H3985" t="s">
        <v>1255</v>
      </c>
      <c r="I3985" t="s">
        <v>1255</v>
      </c>
      <c r="J3985" t="s">
        <v>1255</v>
      </c>
      <c r="K3985" t="s">
        <v>1255</v>
      </c>
      <c r="L3985" t="s">
        <v>1255</v>
      </c>
      <c r="M3985" t="s">
        <v>1255</v>
      </c>
      <c r="N3985" t="s">
        <v>1255</v>
      </c>
      <c r="O3985" t="s">
        <v>1255</v>
      </c>
      <c r="P3985" t="s">
        <v>1255</v>
      </c>
    </row>
    <row r="3986" spans="1:16">
      <c r="A3986" t="s">
        <v>1255</v>
      </c>
      <c r="B3986" t="s">
        <v>8874</v>
      </c>
      <c r="C3986" t="s">
        <v>15466</v>
      </c>
      <c r="D3986" t="s">
        <v>15470</v>
      </c>
      <c r="E3986" t="s">
        <v>9646</v>
      </c>
      <c r="F3986" t="s">
        <v>9778</v>
      </c>
      <c r="G3986" t="s">
        <v>1255</v>
      </c>
      <c r="H3986" t="s">
        <v>1255</v>
      </c>
      <c r="I3986" t="s">
        <v>1255</v>
      </c>
      <c r="J3986" t="s">
        <v>1255</v>
      </c>
      <c r="K3986" t="s">
        <v>1255</v>
      </c>
      <c r="L3986" t="s">
        <v>1255</v>
      </c>
      <c r="M3986" t="s">
        <v>1255</v>
      </c>
      <c r="N3986" t="s">
        <v>1255</v>
      </c>
      <c r="O3986" t="s">
        <v>1255</v>
      </c>
      <c r="P3986" t="s">
        <v>1255</v>
      </c>
    </row>
    <row r="3987" spans="1:16">
      <c r="A3987" t="s">
        <v>1255</v>
      </c>
      <c r="B3987" t="s">
        <v>8766</v>
      </c>
      <c r="C3987" t="s">
        <v>15466</v>
      </c>
      <c r="D3987" t="s">
        <v>15471</v>
      </c>
      <c r="E3987" t="s">
        <v>9813</v>
      </c>
      <c r="F3987" t="s">
        <v>1255</v>
      </c>
      <c r="G3987" t="s">
        <v>1255</v>
      </c>
      <c r="H3987" t="s">
        <v>1255</v>
      </c>
      <c r="I3987" t="s">
        <v>1255</v>
      </c>
      <c r="J3987" t="s">
        <v>1255</v>
      </c>
      <c r="K3987" t="s">
        <v>1255</v>
      </c>
      <c r="L3987" t="s">
        <v>1255</v>
      </c>
      <c r="M3987" t="s">
        <v>1255</v>
      </c>
      <c r="N3987" t="s">
        <v>1255</v>
      </c>
      <c r="O3987" t="s">
        <v>1255</v>
      </c>
      <c r="P3987" t="s">
        <v>1255</v>
      </c>
    </row>
    <row r="3988" spans="1:16">
      <c r="A3988" t="s">
        <v>1255</v>
      </c>
      <c r="B3988" t="s">
        <v>8767</v>
      </c>
      <c r="C3988" t="s">
        <v>15466</v>
      </c>
      <c r="D3988" t="s">
        <v>15472</v>
      </c>
      <c r="E3988" t="s">
        <v>9828</v>
      </c>
      <c r="F3988" t="s">
        <v>1255</v>
      </c>
      <c r="G3988" t="s">
        <v>1255</v>
      </c>
      <c r="H3988" t="s">
        <v>1255</v>
      </c>
      <c r="I3988" t="s">
        <v>1255</v>
      </c>
      <c r="J3988" t="s">
        <v>1255</v>
      </c>
      <c r="K3988" t="s">
        <v>1255</v>
      </c>
      <c r="L3988" t="s">
        <v>1255</v>
      </c>
      <c r="M3988" t="s">
        <v>1255</v>
      </c>
      <c r="N3988" t="s">
        <v>1255</v>
      </c>
      <c r="O3988" t="s">
        <v>1255</v>
      </c>
      <c r="P3988" t="s">
        <v>1255</v>
      </c>
    </row>
    <row r="3989" spans="1:16">
      <c r="A3989" t="s">
        <v>1255</v>
      </c>
      <c r="B3989" t="s">
        <v>8768</v>
      </c>
      <c r="C3989" t="s">
        <v>15466</v>
      </c>
      <c r="D3989" t="s">
        <v>15473</v>
      </c>
      <c r="E3989" t="s">
        <v>14400</v>
      </c>
      <c r="F3989" t="s">
        <v>1255</v>
      </c>
      <c r="G3989" t="s">
        <v>1255</v>
      </c>
      <c r="H3989" t="s">
        <v>1255</v>
      </c>
      <c r="I3989" t="s">
        <v>1255</v>
      </c>
      <c r="J3989" t="s">
        <v>1255</v>
      </c>
      <c r="K3989" t="s">
        <v>1255</v>
      </c>
      <c r="L3989" t="s">
        <v>1255</v>
      </c>
      <c r="M3989" t="s">
        <v>1255</v>
      </c>
      <c r="N3989" t="s">
        <v>1255</v>
      </c>
      <c r="O3989" t="s">
        <v>1255</v>
      </c>
      <c r="P3989" t="s">
        <v>1255</v>
      </c>
    </row>
    <row r="3990" spans="1:16">
      <c r="A3990" t="s">
        <v>1255</v>
      </c>
      <c r="B3990" t="s">
        <v>8769</v>
      </c>
      <c r="C3990" t="s">
        <v>15466</v>
      </c>
      <c r="D3990" t="s">
        <v>15474</v>
      </c>
      <c r="E3990" t="s">
        <v>11910</v>
      </c>
      <c r="F3990" t="s">
        <v>1255</v>
      </c>
      <c r="G3990" t="s">
        <v>1255</v>
      </c>
      <c r="H3990" t="s">
        <v>1255</v>
      </c>
      <c r="I3990" t="s">
        <v>1255</v>
      </c>
      <c r="J3990" t="s">
        <v>1255</v>
      </c>
      <c r="K3990" t="s">
        <v>1255</v>
      </c>
      <c r="L3990" t="s">
        <v>1255</v>
      </c>
      <c r="M3990" t="s">
        <v>1255</v>
      </c>
      <c r="N3990" t="s">
        <v>1255</v>
      </c>
      <c r="O3990" t="s">
        <v>1255</v>
      </c>
      <c r="P3990" t="s">
        <v>1255</v>
      </c>
    </row>
    <row r="3991" spans="1:16">
      <c r="A3991" t="s">
        <v>1255</v>
      </c>
      <c r="B3991" t="s">
        <v>8876</v>
      </c>
      <c r="C3991" t="s">
        <v>15466</v>
      </c>
      <c r="D3991" t="s">
        <v>15475</v>
      </c>
      <c r="E3991" t="s">
        <v>11910</v>
      </c>
      <c r="F3991" t="s">
        <v>1255</v>
      </c>
      <c r="G3991" t="s">
        <v>1255</v>
      </c>
      <c r="H3991" t="s">
        <v>1255</v>
      </c>
      <c r="I3991" t="s">
        <v>1255</v>
      </c>
      <c r="J3991" t="s">
        <v>1255</v>
      </c>
      <c r="K3991" t="s">
        <v>1255</v>
      </c>
      <c r="L3991" t="s">
        <v>1255</v>
      </c>
      <c r="M3991" t="s">
        <v>1255</v>
      </c>
      <c r="N3991" t="s">
        <v>1255</v>
      </c>
      <c r="O3991" t="s">
        <v>1255</v>
      </c>
      <c r="P3991" t="s">
        <v>1255</v>
      </c>
    </row>
    <row r="3992" spans="1:16">
      <c r="A3992" t="s">
        <v>1255</v>
      </c>
      <c r="B3992" t="s">
        <v>8771</v>
      </c>
      <c r="C3992" t="s">
        <v>15466</v>
      </c>
      <c r="D3992" t="s">
        <v>15476</v>
      </c>
      <c r="E3992" t="s">
        <v>11910</v>
      </c>
      <c r="F3992" t="s">
        <v>1255</v>
      </c>
      <c r="G3992" t="s">
        <v>1255</v>
      </c>
      <c r="H3992" t="s">
        <v>1255</v>
      </c>
      <c r="I3992" t="s">
        <v>1255</v>
      </c>
      <c r="J3992" t="s">
        <v>1255</v>
      </c>
      <c r="K3992" t="s">
        <v>1255</v>
      </c>
      <c r="L3992" t="s">
        <v>1255</v>
      </c>
      <c r="M3992" t="s">
        <v>1255</v>
      </c>
      <c r="N3992" t="s">
        <v>1255</v>
      </c>
      <c r="O3992" t="s">
        <v>1255</v>
      </c>
      <c r="P3992" t="s">
        <v>1255</v>
      </c>
    </row>
    <row r="3993" spans="1:16">
      <c r="A3993" t="s">
        <v>1255</v>
      </c>
      <c r="B3993" t="s">
        <v>8770</v>
      </c>
      <c r="C3993" t="s">
        <v>15466</v>
      </c>
      <c r="D3993" t="s">
        <v>15477</v>
      </c>
      <c r="E3993" t="s">
        <v>15478</v>
      </c>
      <c r="F3993" t="s">
        <v>1255</v>
      </c>
      <c r="G3993" t="s">
        <v>1255</v>
      </c>
      <c r="H3993" t="s">
        <v>1255</v>
      </c>
      <c r="I3993" t="s">
        <v>1255</v>
      </c>
      <c r="J3993" t="s">
        <v>1255</v>
      </c>
      <c r="K3993" t="s">
        <v>1255</v>
      </c>
      <c r="L3993" t="s">
        <v>1255</v>
      </c>
      <c r="M3993" t="s">
        <v>1255</v>
      </c>
      <c r="N3993" t="s">
        <v>1255</v>
      </c>
      <c r="O3993" t="s">
        <v>1255</v>
      </c>
      <c r="P3993" t="s">
        <v>1255</v>
      </c>
    </row>
    <row r="3994" spans="1:16">
      <c r="A3994" t="s">
        <v>1255</v>
      </c>
      <c r="B3994" t="s">
        <v>4407</v>
      </c>
      <c r="C3994" t="s">
        <v>15466</v>
      </c>
      <c r="D3994" t="s">
        <v>15479</v>
      </c>
      <c r="E3994" t="s">
        <v>9813</v>
      </c>
      <c r="F3994" t="s">
        <v>1255</v>
      </c>
      <c r="G3994" t="s">
        <v>1255</v>
      </c>
      <c r="H3994" t="s">
        <v>1255</v>
      </c>
      <c r="I3994" t="s">
        <v>1255</v>
      </c>
      <c r="J3994" t="s">
        <v>1255</v>
      </c>
      <c r="K3994" t="s">
        <v>1255</v>
      </c>
      <c r="L3994" t="s">
        <v>1255</v>
      </c>
      <c r="M3994" t="s">
        <v>1255</v>
      </c>
      <c r="N3994" t="s">
        <v>1255</v>
      </c>
      <c r="O3994" t="s">
        <v>1255</v>
      </c>
      <c r="P3994" t="s">
        <v>1255</v>
      </c>
    </row>
    <row r="3995" spans="1:16">
      <c r="A3995" t="s">
        <v>1255</v>
      </c>
      <c r="B3995" t="s">
        <v>5505</v>
      </c>
      <c r="C3995" t="s">
        <v>15466</v>
      </c>
      <c r="D3995" t="s">
        <v>15480</v>
      </c>
      <c r="E3995" t="s">
        <v>10003</v>
      </c>
      <c r="F3995" t="s">
        <v>1255</v>
      </c>
      <c r="G3995" t="s">
        <v>1255</v>
      </c>
      <c r="H3995" t="s">
        <v>1255</v>
      </c>
      <c r="I3995" t="s">
        <v>1255</v>
      </c>
      <c r="J3995" t="s">
        <v>1255</v>
      </c>
      <c r="K3995" t="s">
        <v>1255</v>
      </c>
      <c r="L3995" t="s">
        <v>1255</v>
      </c>
      <c r="M3995" t="s">
        <v>1255</v>
      </c>
      <c r="N3995" t="s">
        <v>1255</v>
      </c>
      <c r="O3995" t="s">
        <v>1255</v>
      </c>
      <c r="P3995" t="s">
        <v>1255</v>
      </c>
    </row>
    <row r="3996" spans="1:16">
      <c r="A3996" t="s">
        <v>1255</v>
      </c>
      <c r="B3996" t="s">
        <v>5687</v>
      </c>
      <c r="C3996" t="s">
        <v>15466</v>
      </c>
      <c r="D3996" t="s">
        <v>15481</v>
      </c>
      <c r="E3996" t="s">
        <v>12494</v>
      </c>
      <c r="F3996" t="s">
        <v>1255</v>
      </c>
      <c r="G3996" t="s">
        <v>1255</v>
      </c>
      <c r="H3996" t="s">
        <v>1255</v>
      </c>
      <c r="I3996" t="s">
        <v>1255</v>
      </c>
      <c r="J3996" t="s">
        <v>1255</v>
      </c>
      <c r="K3996" t="s">
        <v>1255</v>
      </c>
      <c r="L3996" t="s">
        <v>1255</v>
      </c>
      <c r="M3996" t="s">
        <v>1255</v>
      </c>
      <c r="N3996" t="s">
        <v>1255</v>
      </c>
      <c r="O3996" t="s">
        <v>1255</v>
      </c>
      <c r="P3996" t="s">
        <v>1255</v>
      </c>
    </row>
    <row r="3997" spans="1:16">
      <c r="A3997" t="s">
        <v>1255</v>
      </c>
      <c r="B3997" t="s">
        <v>8765</v>
      </c>
      <c r="C3997" t="s">
        <v>15466</v>
      </c>
      <c r="D3997" t="s">
        <v>15482</v>
      </c>
      <c r="E3997" t="s">
        <v>9813</v>
      </c>
      <c r="F3997" t="s">
        <v>1255</v>
      </c>
      <c r="G3997" t="s">
        <v>1255</v>
      </c>
      <c r="H3997" t="s">
        <v>1255</v>
      </c>
      <c r="I3997" t="s">
        <v>1255</v>
      </c>
      <c r="J3997" t="s">
        <v>1255</v>
      </c>
      <c r="K3997" t="s">
        <v>1255</v>
      </c>
      <c r="L3997" t="s">
        <v>1255</v>
      </c>
      <c r="M3997" t="s">
        <v>1255</v>
      </c>
      <c r="N3997" t="s">
        <v>1255</v>
      </c>
      <c r="O3997" t="s">
        <v>1255</v>
      </c>
      <c r="P3997" t="s">
        <v>1255</v>
      </c>
    </row>
    <row r="3998" spans="1:16">
      <c r="A3998" t="s">
        <v>1255</v>
      </c>
      <c r="B3998" t="s">
        <v>8774</v>
      </c>
      <c r="C3998" t="s">
        <v>15466</v>
      </c>
      <c r="D3998" t="s">
        <v>15483</v>
      </c>
      <c r="E3998" t="s">
        <v>10003</v>
      </c>
      <c r="F3998" t="s">
        <v>1255</v>
      </c>
      <c r="G3998" t="s">
        <v>1255</v>
      </c>
      <c r="H3998" t="s">
        <v>1255</v>
      </c>
      <c r="I3998" t="s">
        <v>1255</v>
      </c>
      <c r="J3998" t="s">
        <v>1255</v>
      </c>
      <c r="K3998" t="s">
        <v>1255</v>
      </c>
      <c r="L3998" t="s">
        <v>1255</v>
      </c>
      <c r="M3998" t="s">
        <v>1255</v>
      </c>
      <c r="N3998" t="s">
        <v>1255</v>
      </c>
      <c r="O3998" t="s">
        <v>1255</v>
      </c>
      <c r="P3998" t="s">
        <v>1255</v>
      </c>
    </row>
    <row r="3999" spans="1:16">
      <c r="A3999" t="s">
        <v>1255</v>
      </c>
      <c r="B3999" t="s">
        <v>8772</v>
      </c>
      <c r="C3999" t="s">
        <v>15466</v>
      </c>
      <c r="D3999" t="s">
        <v>15484</v>
      </c>
      <c r="E3999" t="s">
        <v>10608</v>
      </c>
      <c r="F3999" t="s">
        <v>1255</v>
      </c>
      <c r="G3999" t="s">
        <v>1255</v>
      </c>
      <c r="H3999" t="s">
        <v>1255</v>
      </c>
      <c r="I3999" t="s">
        <v>1255</v>
      </c>
      <c r="J3999" t="s">
        <v>1255</v>
      </c>
      <c r="K3999" t="s">
        <v>1255</v>
      </c>
      <c r="L3999" t="s">
        <v>1255</v>
      </c>
      <c r="M3999" t="s">
        <v>1255</v>
      </c>
      <c r="N3999" t="s">
        <v>1255</v>
      </c>
      <c r="O3999" t="s">
        <v>1255</v>
      </c>
      <c r="P3999" t="s">
        <v>1255</v>
      </c>
    </row>
    <row r="4000" spans="1:16">
      <c r="A4000" t="s">
        <v>1255</v>
      </c>
      <c r="B4000" t="s">
        <v>1255</v>
      </c>
      <c r="C4000" t="s">
        <v>15485</v>
      </c>
      <c r="D4000" t="s">
        <v>15486</v>
      </c>
      <c r="E4000" t="s">
        <v>9646</v>
      </c>
      <c r="F4000" t="s">
        <v>15387</v>
      </c>
      <c r="G4000" t="s">
        <v>1255</v>
      </c>
      <c r="H4000" t="s">
        <v>1255</v>
      </c>
      <c r="I4000" t="s">
        <v>1255</v>
      </c>
      <c r="J4000" t="s">
        <v>1255</v>
      </c>
      <c r="K4000" t="s">
        <v>1255</v>
      </c>
      <c r="L4000" t="s">
        <v>1255</v>
      </c>
      <c r="M4000" t="s">
        <v>1255</v>
      </c>
      <c r="N4000" t="s">
        <v>1255</v>
      </c>
      <c r="O4000" t="s">
        <v>1255</v>
      </c>
      <c r="P4000" t="s">
        <v>1255</v>
      </c>
    </row>
    <row r="4001" spans="1:16">
      <c r="A4001" t="s">
        <v>1255</v>
      </c>
      <c r="B4001" t="s">
        <v>1255</v>
      </c>
      <c r="C4001" t="s">
        <v>15485</v>
      </c>
      <c r="D4001" t="s">
        <v>15487</v>
      </c>
      <c r="E4001" t="s">
        <v>9646</v>
      </c>
      <c r="F4001" t="s">
        <v>15488</v>
      </c>
      <c r="G4001" t="s">
        <v>1255</v>
      </c>
      <c r="H4001" t="s">
        <v>1255</v>
      </c>
      <c r="I4001" t="s">
        <v>1255</v>
      </c>
      <c r="J4001" t="s">
        <v>1255</v>
      </c>
      <c r="K4001" t="s">
        <v>1255</v>
      </c>
      <c r="L4001" t="s">
        <v>1255</v>
      </c>
      <c r="M4001" t="s">
        <v>1255</v>
      </c>
      <c r="N4001" t="s">
        <v>1255</v>
      </c>
      <c r="O4001" t="s">
        <v>1255</v>
      </c>
      <c r="P4001" t="s">
        <v>1255</v>
      </c>
    </row>
    <row r="4002" spans="1:16">
      <c r="A4002" t="s">
        <v>1255</v>
      </c>
      <c r="B4002" t="s">
        <v>1255</v>
      </c>
      <c r="C4002" t="s">
        <v>15485</v>
      </c>
      <c r="D4002" t="s">
        <v>15489</v>
      </c>
      <c r="E4002" t="s">
        <v>10608</v>
      </c>
      <c r="F4002" t="s">
        <v>9646</v>
      </c>
      <c r="G4002" t="s">
        <v>1255</v>
      </c>
      <c r="H4002" t="s">
        <v>1255</v>
      </c>
      <c r="I4002" t="s">
        <v>1255</v>
      </c>
      <c r="J4002" t="s">
        <v>1255</v>
      </c>
      <c r="K4002" t="s">
        <v>1255</v>
      </c>
      <c r="L4002" t="s">
        <v>1255</v>
      </c>
      <c r="M4002" t="s">
        <v>1255</v>
      </c>
      <c r="N4002" t="s">
        <v>1255</v>
      </c>
      <c r="O4002" t="s">
        <v>1255</v>
      </c>
      <c r="P4002" t="s">
        <v>1255</v>
      </c>
    </row>
    <row r="4003" spans="1:16">
      <c r="A4003" t="s">
        <v>1255</v>
      </c>
      <c r="B4003" t="s">
        <v>1255</v>
      </c>
      <c r="C4003" t="s">
        <v>15485</v>
      </c>
      <c r="D4003" t="s">
        <v>15490</v>
      </c>
      <c r="E4003" t="s">
        <v>12494</v>
      </c>
      <c r="F4003" t="s">
        <v>9646</v>
      </c>
      <c r="G4003" t="s">
        <v>1255</v>
      </c>
      <c r="H4003" t="s">
        <v>1255</v>
      </c>
      <c r="I4003" t="s">
        <v>1255</v>
      </c>
      <c r="J4003" t="s">
        <v>1255</v>
      </c>
      <c r="K4003" t="s">
        <v>1255</v>
      </c>
      <c r="L4003" t="s">
        <v>1255</v>
      </c>
      <c r="M4003" t="s">
        <v>1255</v>
      </c>
      <c r="N4003" t="s">
        <v>1255</v>
      </c>
      <c r="O4003" t="s">
        <v>1255</v>
      </c>
      <c r="P4003" t="s">
        <v>1255</v>
      </c>
    </row>
    <row r="4004" spans="1:16">
      <c r="A4004" t="s">
        <v>1255</v>
      </c>
      <c r="B4004" t="s">
        <v>1255</v>
      </c>
      <c r="C4004" t="s">
        <v>15485</v>
      </c>
      <c r="D4004" t="s">
        <v>15491</v>
      </c>
      <c r="E4004" t="s">
        <v>10003</v>
      </c>
      <c r="F4004" t="s">
        <v>9646</v>
      </c>
      <c r="G4004" t="s">
        <v>1255</v>
      </c>
      <c r="H4004" t="s">
        <v>1255</v>
      </c>
      <c r="I4004" t="s">
        <v>1255</v>
      </c>
      <c r="J4004" t="s">
        <v>1255</v>
      </c>
      <c r="K4004" t="s">
        <v>1255</v>
      </c>
      <c r="L4004" t="s">
        <v>1255</v>
      </c>
      <c r="M4004" t="s">
        <v>1255</v>
      </c>
      <c r="N4004" t="s">
        <v>1255</v>
      </c>
      <c r="O4004" t="s">
        <v>1255</v>
      </c>
      <c r="P4004" t="s">
        <v>1255</v>
      </c>
    </row>
    <row r="4005" spans="1:16">
      <c r="A4005" t="s">
        <v>1255</v>
      </c>
      <c r="B4005" t="s">
        <v>1255</v>
      </c>
      <c r="C4005" t="s">
        <v>15485</v>
      </c>
      <c r="D4005" t="s">
        <v>15492</v>
      </c>
      <c r="E4005" t="s">
        <v>12782</v>
      </c>
      <c r="F4005" t="s">
        <v>9646</v>
      </c>
      <c r="G4005" t="s">
        <v>1255</v>
      </c>
      <c r="H4005" t="s">
        <v>1255</v>
      </c>
      <c r="I4005" t="s">
        <v>1255</v>
      </c>
      <c r="J4005" t="s">
        <v>1255</v>
      </c>
      <c r="K4005" t="s">
        <v>1255</v>
      </c>
      <c r="L4005" t="s">
        <v>1255</v>
      </c>
      <c r="M4005" t="s">
        <v>1255</v>
      </c>
      <c r="N4005" t="s">
        <v>1255</v>
      </c>
      <c r="O4005" t="s">
        <v>1255</v>
      </c>
      <c r="P4005" t="s">
        <v>1255</v>
      </c>
    </row>
    <row r="4006" spans="1:16">
      <c r="A4006" t="s">
        <v>1255</v>
      </c>
      <c r="B4006" t="s">
        <v>1255</v>
      </c>
      <c r="C4006" t="s">
        <v>15485</v>
      </c>
      <c r="D4006" t="s">
        <v>15493</v>
      </c>
      <c r="E4006" t="s">
        <v>14521</v>
      </c>
      <c r="F4006" t="s">
        <v>9646</v>
      </c>
      <c r="G4006" t="s">
        <v>1255</v>
      </c>
      <c r="H4006" t="s">
        <v>1255</v>
      </c>
      <c r="I4006" t="s">
        <v>1255</v>
      </c>
      <c r="J4006" t="s">
        <v>1255</v>
      </c>
      <c r="K4006" t="s">
        <v>1255</v>
      </c>
      <c r="L4006" t="s">
        <v>1255</v>
      </c>
      <c r="M4006" t="s">
        <v>1255</v>
      </c>
      <c r="N4006" t="s">
        <v>1255</v>
      </c>
      <c r="O4006" t="s">
        <v>1255</v>
      </c>
      <c r="P4006" t="s">
        <v>1255</v>
      </c>
    </row>
    <row r="4007" spans="1:16">
      <c r="A4007" t="s">
        <v>1255</v>
      </c>
      <c r="B4007" t="s">
        <v>1255</v>
      </c>
      <c r="C4007" t="s">
        <v>15485</v>
      </c>
      <c r="D4007" t="s">
        <v>15494</v>
      </c>
      <c r="E4007" t="s">
        <v>11910</v>
      </c>
      <c r="F4007" t="s">
        <v>9646</v>
      </c>
      <c r="G4007" t="s">
        <v>1255</v>
      </c>
      <c r="H4007" t="s">
        <v>1255</v>
      </c>
      <c r="I4007" t="s">
        <v>1255</v>
      </c>
      <c r="J4007" t="s">
        <v>1255</v>
      </c>
      <c r="K4007" t="s">
        <v>1255</v>
      </c>
      <c r="L4007" t="s">
        <v>1255</v>
      </c>
      <c r="M4007" t="s">
        <v>1255</v>
      </c>
      <c r="N4007" t="s">
        <v>1255</v>
      </c>
      <c r="O4007" t="s">
        <v>1255</v>
      </c>
      <c r="P4007" t="s">
        <v>1255</v>
      </c>
    </row>
    <row r="4008" spans="1:16">
      <c r="A4008" t="s">
        <v>1255</v>
      </c>
      <c r="B4008" t="s">
        <v>1255</v>
      </c>
      <c r="C4008" t="s">
        <v>15485</v>
      </c>
      <c r="D4008" t="s">
        <v>15495</v>
      </c>
      <c r="E4008" t="s">
        <v>15496</v>
      </c>
      <c r="F4008" t="s">
        <v>9646</v>
      </c>
      <c r="G4008" t="s">
        <v>1255</v>
      </c>
      <c r="H4008" t="s">
        <v>1255</v>
      </c>
      <c r="I4008" t="s">
        <v>1255</v>
      </c>
      <c r="J4008" t="s">
        <v>1255</v>
      </c>
      <c r="K4008" t="s">
        <v>1255</v>
      </c>
      <c r="L4008" t="s">
        <v>1255</v>
      </c>
      <c r="M4008" t="s">
        <v>1255</v>
      </c>
      <c r="N4008" t="s">
        <v>1255</v>
      </c>
      <c r="O4008" t="s">
        <v>1255</v>
      </c>
      <c r="P4008" t="s">
        <v>1255</v>
      </c>
    </row>
    <row r="4009" spans="1:16">
      <c r="A4009" t="s">
        <v>1255</v>
      </c>
      <c r="B4009" t="s">
        <v>1255</v>
      </c>
      <c r="C4009" t="s">
        <v>15485</v>
      </c>
      <c r="D4009" t="s">
        <v>15497</v>
      </c>
      <c r="E4009" t="s">
        <v>10003</v>
      </c>
      <c r="F4009" t="s">
        <v>9646</v>
      </c>
      <c r="G4009" t="s">
        <v>1255</v>
      </c>
      <c r="H4009" t="s">
        <v>1255</v>
      </c>
      <c r="I4009" t="s">
        <v>1255</v>
      </c>
      <c r="J4009" t="s">
        <v>1255</v>
      </c>
      <c r="K4009" t="s">
        <v>1255</v>
      </c>
      <c r="L4009" t="s">
        <v>1255</v>
      </c>
      <c r="M4009" t="s">
        <v>1255</v>
      </c>
      <c r="N4009" t="s">
        <v>1255</v>
      </c>
      <c r="O4009" t="s">
        <v>1255</v>
      </c>
      <c r="P4009" t="s">
        <v>1255</v>
      </c>
    </row>
    <row r="4010" spans="1:16">
      <c r="A4010" t="s">
        <v>1255</v>
      </c>
      <c r="B4010" t="s">
        <v>1255</v>
      </c>
      <c r="C4010" t="s">
        <v>15485</v>
      </c>
      <c r="D4010" t="s">
        <v>15498</v>
      </c>
      <c r="E4010" t="s">
        <v>9813</v>
      </c>
      <c r="F4010" t="s">
        <v>9646</v>
      </c>
      <c r="G4010" t="s">
        <v>1255</v>
      </c>
      <c r="H4010" t="s">
        <v>1255</v>
      </c>
      <c r="I4010" t="s">
        <v>1255</v>
      </c>
      <c r="J4010" t="s">
        <v>1255</v>
      </c>
      <c r="K4010" t="s">
        <v>1255</v>
      </c>
      <c r="L4010" t="s">
        <v>1255</v>
      </c>
      <c r="M4010" t="s">
        <v>1255</v>
      </c>
      <c r="N4010" t="s">
        <v>1255</v>
      </c>
      <c r="O4010" t="s">
        <v>1255</v>
      </c>
      <c r="P4010" t="s">
        <v>1255</v>
      </c>
    </row>
    <row r="4011" spans="1:16">
      <c r="A4011" t="s">
        <v>1255</v>
      </c>
      <c r="B4011" t="s">
        <v>1255</v>
      </c>
      <c r="C4011" t="s">
        <v>15485</v>
      </c>
      <c r="D4011" t="s">
        <v>15499</v>
      </c>
      <c r="E4011" t="s">
        <v>10003</v>
      </c>
      <c r="F4011" t="s">
        <v>9646</v>
      </c>
      <c r="G4011" t="s">
        <v>1255</v>
      </c>
      <c r="H4011" t="s">
        <v>1255</v>
      </c>
      <c r="I4011" t="s">
        <v>1255</v>
      </c>
      <c r="J4011" t="s">
        <v>1255</v>
      </c>
      <c r="K4011" t="s">
        <v>1255</v>
      </c>
      <c r="L4011" t="s">
        <v>1255</v>
      </c>
      <c r="M4011" t="s">
        <v>1255</v>
      </c>
      <c r="N4011" t="s">
        <v>1255</v>
      </c>
      <c r="O4011" t="s">
        <v>1255</v>
      </c>
      <c r="P4011" t="s">
        <v>1255</v>
      </c>
    </row>
    <row r="4012" spans="1:16">
      <c r="A4012" t="s">
        <v>1255</v>
      </c>
      <c r="B4012" t="s">
        <v>1255</v>
      </c>
      <c r="C4012" t="s">
        <v>15500</v>
      </c>
      <c r="D4012" t="s">
        <v>15501</v>
      </c>
      <c r="E4012" t="s">
        <v>11378</v>
      </c>
      <c r="F4012" t="s">
        <v>9646</v>
      </c>
      <c r="G4012" t="s">
        <v>1255</v>
      </c>
      <c r="H4012" t="s">
        <v>1255</v>
      </c>
      <c r="I4012" t="s">
        <v>1255</v>
      </c>
      <c r="J4012" t="s">
        <v>1255</v>
      </c>
      <c r="K4012" t="s">
        <v>1255</v>
      </c>
      <c r="L4012" t="s">
        <v>1255</v>
      </c>
      <c r="M4012" t="s">
        <v>1255</v>
      </c>
      <c r="N4012" t="s">
        <v>1255</v>
      </c>
      <c r="O4012" t="s">
        <v>1255</v>
      </c>
      <c r="P4012" t="s">
        <v>1255</v>
      </c>
    </row>
    <row r="4013" spans="1:16">
      <c r="A4013" t="s">
        <v>1255</v>
      </c>
      <c r="B4013" t="s">
        <v>1255</v>
      </c>
      <c r="C4013" t="s">
        <v>15500</v>
      </c>
      <c r="D4013" t="s">
        <v>15502</v>
      </c>
      <c r="E4013" t="s">
        <v>10003</v>
      </c>
      <c r="F4013" t="s">
        <v>9646</v>
      </c>
      <c r="G4013" t="s">
        <v>1255</v>
      </c>
      <c r="H4013" t="s">
        <v>1255</v>
      </c>
      <c r="I4013" t="s">
        <v>1255</v>
      </c>
      <c r="J4013" t="s">
        <v>1255</v>
      </c>
      <c r="K4013" t="s">
        <v>1255</v>
      </c>
      <c r="L4013" t="s">
        <v>1255</v>
      </c>
      <c r="M4013" t="s">
        <v>1255</v>
      </c>
      <c r="N4013" t="s">
        <v>1255</v>
      </c>
      <c r="O4013" t="s">
        <v>1255</v>
      </c>
      <c r="P4013" t="s">
        <v>1255</v>
      </c>
    </row>
    <row r="4014" spans="1:16">
      <c r="A4014" t="s">
        <v>1255</v>
      </c>
      <c r="B4014" t="s">
        <v>1255</v>
      </c>
      <c r="C4014" t="s">
        <v>15500</v>
      </c>
      <c r="D4014" t="s">
        <v>15503</v>
      </c>
      <c r="E4014" t="s">
        <v>9782</v>
      </c>
      <c r="F4014" t="s">
        <v>9646</v>
      </c>
      <c r="G4014" t="s">
        <v>1255</v>
      </c>
      <c r="H4014" t="s">
        <v>1255</v>
      </c>
      <c r="I4014" t="s">
        <v>1255</v>
      </c>
      <c r="J4014" t="s">
        <v>1255</v>
      </c>
      <c r="K4014" t="s">
        <v>1255</v>
      </c>
      <c r="L4014" t="s">
        <v>1255</v>
      </c>
      <c r="M4014" t="s">
        <v>1255</v>
      </c>
      <c r="N4014" t="s">
        <v>1255</v>
      </c>
      <c r="O4014" t="s">
        <v>1255</v>
      </c>
      <c r="P4014" t="s">
        <v>1255</v>
      </c>
    </row>
    <row r="4015" spans="1:16">
      <c r="A4015" t="s">
        <v>1255</v>
      </c>
      <c r="B4015" t="s">
        <v>1255</v>
      </c>
      <c r="C4015" t="s">
        <v>15500</v>
      </c>
      <c r="D4015" t="s">
        <v>15504</v>
      </c>
      <c r="E4015" t="s">
        <v>9828</v>
      </c>
      <c r="F4015" t="s">
        <v>9646</v>
      </c>
      <c r="G4015" t="s">
        <v>1255</v>
      </c>
      <c r="H4015" t="s">
        <v>1255</v>
      </c>
      <c r="I4015" t="s">
        <v>1255</v>
      </c>
      <c r="J4015" t="s">
        <v>1255</v>
      </c>
      <c r="K4015" t="s">
        <v>1255</v>
      </c>
      <c r="L4015" t="s">
        <v>1255</v>
      </c>
      <c r="M4015" t="s">
        <v>1255</v>
      </c>
      <c r="N4015" t="s">
        <v>1255</v>
      </c>
      <c r="O4015" t="s">
        <v>1255</v>
      </c>
      <c r="P4015" t="s">
        <v>1255</v>
      </c>
    </row>
    <row r="4016" spans="1:16">
      <c r="A4016" t="s">
        <v>1255</v>
      </c>
      <c r="B4016" t="s">
        <v>1255</v>
      </c>
      <c r="C4016" t="s">
        <v>15500</v>
      </c>
      <c r="D4016" t="s">
        <v>15505</v>
      </c>
      <c r="E4016" t="s">
        <v>10003</v>
      </c>
      <c r="F4016" t="s">
        <v>1255</v>
      </c>
      <c r="G4016" t="s">
        <v>1255</v>
      </c>
      <c r="H4016" t="s">
        <v>1255</v>
      </c>
      <c r="I4016" t="s">
        <v>1255</v>
      </c>
      <c r="J4016" t="s">
        <v>1255</v>
      </c>
      <c r="K4016" t="s">
        <v>1255</v>
      </c>
      <c r="L4016" t="s">
        <v>1255</v>
      </c>
      <c r="M4016" t="s">
        <v>1255</v>
      </c>
      <c r="N4016" t="s">
        <v>1255</v>
      </c>
      <c r="O4016" t="s">
        <v>1255</v>
      </c>
      <c r="P4016" t="s">
        <v>1255</v>
      </c>
    </row>
    <row r="4017" spans="1:16">
      <c r="A4017" t="s">
        <v>1255</v>
      </c>
      <c r="B4017" t="s">
        <v>1255</v>
      </c>
      <c r="C4017" t="s">
        <v>15500</v>
      </c>
      <c r="D4017" t="s">
        <v>15506</v>
      </c>
      <c r="E4017" t="s">
        <v>9645</v>
      </c>
      <c r="F4017" t="s">
        <v>1255</v>
      </c>
      <c r="G4017" t="s">
        <v>1255</v>
      </c>
      <c r="H4017" t="s">
        <v>1255</v>
      </c>
      <c r="I4017" t="s">
        <v>1255</v>
      </c>
      <c r="J4017" t="s">
        <v>1255</v>
      </c>
      <c r="K4017" t="s">
        <v>1255</v>
      </c>
      <c r="L4017" t="s">
        <v>1255</v>
      </c>
      <c r="M4017" t="s">
        <v>1255</v>
      </c>
      <c r="N4017" t="s">
        <v>1255</v>
      </c>
      <c r="O4017" t="s">
        <v>1255</v>
      </c>
      <c r="P4017" t="s">
        <v>1255</v>
      </c>
    </row>
    <row r="4018" spans="1:16">
      <c r="A4018" t="s">
        <v>1255</v>
      </c>
      <c r="B4018" t="s">
        <v>1255</v>
      </c>
      <c r="C4018" t="s">
        <v>15500</v>
      </c>
      <c r="D4018" t="s">
        <v>15507</v>
      </c>
      <c r="E4018" t="s">
        <v>12494</v>
      </c>
      <c r="F4018" t="s">
        <v>1255</v>
      </c>
      <c r="G4018" t="s">
        <v>1255</v>
      </c>
      <c r="H4018" t="s">
        <v>1255</v>
      </c>
      <c r="I4018" t="s">
        <v>1255</v>
      </c>
      <c r="J4018" t="s">
        <v>1255</v>
      </c>
      <c r="K4018" t="s">
        <v>1255</v>
      </c>
      <c r="L4018" t="s">
        <v>1255</v>
      </c>
      <c r="M4018" t="s">
        <v>1255</v>
      </c>
      <c r="N4018" t="s">
        <v>1255</v>
      </c>
      <c r="O4018" t="s">
        <v>1255</v>
      </c>
      <c r="P4018" t="s">
        <v>1255</v>
      </c>
    </row>
    <row r="4019" spans="1:16">
      <c r="A4019" t="s">
        <v>1255</v>
      </c>
      <c r="B4019" t="s">
        <v>1255</v>
      </c>
      <c r="C4019" t="s">
        <v>1255</v>
      </c>
      <c r="D4019" t="s">
        <v>15508</v>
      </c>
      <c r="E4019" t="s">
        <v>15509</v>
      </c>
      <c r="F4019" t="s">
        <v>1255</v>
      </c>
      <c r="G4019" t="s">
        <v>1255</v>
      </c>
      <c r="H4019" t="s">
        <v>1255</v>
      </c>
      <c r="I4019" t="s">
        <v>1255</v>
      </c>
      <c r="J4019" t="s">
        <v>1255</v>
      </c>
      <c r="K4019" t="s">
        <v>1255</v>
      </c>
      <c r="L4019" t="s">
        <v>1255</v>
      </c>
      <c r="M4019" t="s">
        <v>1255</v>
      </c>
      <c r="N4019" t="s">
        <v>1255</v>
      </c>
      <c r="O4019" t="s">
        <v>1255</v>
      </c>
      <c r="P4019" t="s">
        <v>1255</v>
      </c>
    </row>
    <row r="4020" spans="1:16">
      <c r="A4020" t="s">
        <v>1255</v>
      </c>
      <c r="B4020" t="s">
        <v>1255</v>
      </c>
      <c r="C4020" t="s">
        <v>15510</v>
      </c>
      <c r="D4020" t="s">
        <v>15511</v>
      </c>
      <c r="E4020" t="s">
        <v>9646</v>
      </c>
      <c r="F4020" t="s">
        <v>14610</v>
      </c>
      <c r="G4020" t="s">
        <v>1255</v>
      </c>
      <c r="H4020" t="s">
        <v>1255</v>
      </c>
      <c r="I4020" t="s">
        <v>1255</v>
      </c>
      <c r="J4020" t="s">
        <v>1255</v>
      </c>
      <c r="K4020" t="s">
        <v>1255</v>
      </c>
      <c r="L4020" t="s">
        <v>1255</v>
      </c>
      <c r="M4020" t="s">
        <v>1255</v>
      </c>
      <c r="N4020" t="s">
        <v>1255</v>
      </c>
      <c r="O4020" t="s">
        <v>1255</v>
      </c>
      <c r="P4020" t="s">
        <v>1255</v>
      </c>
    </row>
    <row r="4021" spans="1:16">
      <c r="A4021" t="s">
        <v>1255</v>
      </c>
      <c r="B4021" t="s">
        <v>1255</v>
      </c>
      <c r="C4021" t="s">
        <v>15510</v>
      </c>
      <c r="D4021" t="s">
        <v>15512</v>
      </c>
      <c r="E4021" t="s">
        <v>14320</v>
      </c>
      <c r="F4021" t="s">
        <v>9646</v>
      </c>
      <c r="G4021" t="s">
        <v>1255</v>
      </c>
      <c r="H4021" t="s">
        <v>1255</v>
      </c>
      <c r="I4021" t="s">
        <v>1255</v>
      </c>
      <c r="J4021" t="s">
        <v>1255</v>
      </c>
      <c r="K4021" t="s">
        <v>1255</v>
      </c>
      <c r="L4021" t="s">
        <v>1255</v>
      </c>
      <c r="M4021" t="s">
        <v>1255</v>
      </c>
      <c r="N4021" t="s">
        <v>1255</v>
      </c>
      <c r="O4021" t="s">
        <v>1255</v>
      </c>
      <c r="P4021" t="s">
        <v>1255</v>
      </c>
    </row>
    <row r="4022" spans="1:16">
      <c r="A4022" t="s">
        <v>1255</v>
      </c>
      <c r="B4022" t="s">
        <v>1255</v>
      </c>
      <c r="C4022" t="s">
        <v>15510</v>
      </c>
      <c r="D4022" t="s">
        <v>15513</v>
      </c>
      <c r="E4022" t="s">
        <v>9646</v>
      </c>
      <c r="F4022" t="s">
        <v>15514</v>
      </c>
      <c r="G4022" t="s">
        <v>1255</v>
      </c>
      <c r="H4022" t="s">
        <v>1255</v>
      </c>
      <c r="I4022" t="s">
        <v>1255</v>
      </c>
      <c r="J4022" t="s">
        <v>1255</v>
      </c>
      <c r="K4022" t="s">
        <v>1255</v>
      </c>
      <c r="L4022" t="s">
        <v>1255</v>
      </c>
      <c r="M4022" t="s">
        <v>1255</v>
      </c>
      <c r="N4022" t="s">
        <v>1255</v>
      </c>
      <c r="O4022" t="s">
        <v>1255</v>
      </c>
      <c r="P4022" t="s">
        <v>1255</v>
      </c>
    </row>
    <row r="4023" spans="1:16">
      <c r="A4023" t="s">
        <v>1255</v>
      </c>
      <c r="B4023" t="s">
        <v>1255</v>
      </c>
      <c r="C4023" t="s">
        <v>15510</v>
      </c>
      <c r="D4023" t="s">
        <v>15515</v>
      </c>
      <c r="E4023" t="s">
        <v>9646</v>
      </c>
      <c r="F4023" t="s">
        <v>15516</v>
      </c>
      <c r="G4023" t="s">
        <v>1255</v>
      </c>
      <c r="H4023" t="s">
        <v>1255</v>
      </c>
      <c r="I4023" t="s">
        <v>1255</v>
      </c>
      <c r="J4023" t="s">
        <v>1255</v>
      </c>
      <c r="K4023" t="s">
        <v>1255</v>
      </c>
      <c r="L4023" t="s">
        <v>1255</v>
      </c>
      <c r="M4023" t="s">
        <v>1255</v>
      </c>
      <c r="N4023" t="s">
        <v>1255</v>
      </c>
      <c r="O4023" t="s">
        <v>1255</v>
      </c>
      <c r="P4023" t="s">
        <v>1255</v>
      </c>
    </row>
    <row r="4024" spans="1:16">
      <c r="A4024" t="s">
        <v>1255</v>
      </c>
      <c r="B4024" t="s">
        <v>1255</v>
      </c>
      <c r="C4024" t="s">
        <v>15510</v>
      </c>
      <c r="D4024" t="s">
        <v>15517</v>
      </c>
      <c r="E4024" t="s">
        <v>9646</v>
      </c>
      <c r="F4024" t="s">
        <v>15518</v>
      </c>
      <c r="G4024" t="s">
        <v>1255</v>
      </c>
      <c r="H4024" t="s">
        <v>1255</v>
      </c>
      <c r="I4024" t="s">
        <v>1255</v>
      </c>
      <c r="J4024" t="s">
        <v>1255</v>
      </c>
      <c r="K4024" t="s">
        <v>1255</v>
      </c>
      <c r="L4024" t="s">
        <v>1255</v>
      </c>
      <c r="M4024" t="s">
        <v>1255</v>
      </c>
      <c r="N4024" t="s">
        <v>1255</v>
      </c>
      <c r="O4024" t="s">
        <v>1255</v>
      </c>
      <c r="P4024" t="s">
        <v>1255</v>
      </c>
    </row>
    <row r="4025" spans="1:16">
      <c r="A4025" t="s">
        <v>1255</v>
      </c>
      <c r="B4025" t="s">
        <v>1255</v>
      </c>
      <c r="C4025" t="s">
        <v>15510</v>
      </c>
      <c r="D4025" t="s">
        <v>15519</v>
      </c>
      <c r="E4025" t="s">
        <v>15345</v>
      </c>
      <c r="F4025" t="s">
        <v>9646</v>
      </c>
      <c r="G4025" t="s">
        <v>1255</v>
      </c>
      <c r="H4025" t="s">
        <v>1255</v>
      </c>
      <c r="I4025" t="s">
        <v>1255</v>
      </c>
      <c r="J4025" t="s">
        <v>1255</v>
      </c>
      <c r="K4025" t="s">
        <v>1255</v>
      </c>
      <c r="L4025" t="s">
        <v>1255</v>
      </c>
      <c r="M4025" t="s">
        <v>1255</v>
      </c>
      <c r="N4025" t="s">
        <v>1255</v>
      </c>
      <c r="O4025" t="s">
        <v>1255</v>
      </c>
      <c r="P4025" t="s">
        <v>1255</v>
      </c>
    </row>
    <row r="4026" spans="1:16">
      <c r="A4026" t="s">
        <v>1255</v>
      </c>
      <c r="B4026" t="s">
        <v>1255</v>
      </c>
      <c r="C4026" t="s">
        <v>15520</v>
      </c>
      <c r="D4026" t="s">
        <v>15521</v>
      </c>
      <c r="E4026" t="s">
        <v>9646</v>
      </c>
      <c r="F4026" t="s">
        <v>9782</v>
      </c>
      <c r="G4026" t="s">
        <v>1255</v>
      </c>
      <c r="H4026" t="s">
        <v>1255</v>
      </c>
      <c r="I4026" t="s">
        <v>1255</v>
      </c>
      <c r="J4026" t="s">
        <v>1255</v>
      </c>
      <c r="K4026" t="s">
        <v>1255</v>
      </c>
      <c r="L4026" t="s">
        <v>1255</v>
      </c>
      <c r="M4026" t="s">
        <v>1255</v>
      </c>
      <c r="N4026" t="s">
        <v>1255</v>
      </c>
      <c r="O4026" t="s">
        <v>1255</v>
      </c>
      <c r="P4026" t="s">
        <v>1255</v>
      </c>
    </row>
    <row r="4027" spans="1:16">
      <c r="A4027" t="s">
        <v>1255</v>
      </c>
      <c r="B4027" t="s">
        <v>1255</v>
      </c>
      <c r="C4027" t="s">
        <v>15520</v>
      </c>
      <c r="D4027" t="s">
        <v>15522</v>
      </c>
      <c r="E4027" t="s">
        <v>9646</v>
      </c>
      <c r="F4027" t="s">
        <v>9828</v>
      </c>
      <c r="G4027" t="s">
        <v>1255</v>
      </c>
      <c r="H4027" t="s">
        <v>1255</v>
      </c>
      <c r="I4027" t="s">
        <v>1255</v>
      </c>
      <c r="J4027" t="s">
        <v>1255</v>
      </c>
      <c r="K4027" t="s">
        <v>1255</v>
      </c>
      <c r="L4027" t="s">
        <v>1255</v>
      </c>
      <c r="M4027" t="s">
        <v>1255</v>
      </c>
      <c r="N4027" t="s">
        <v>1255</v>
      </c>
      <c r="O4027" t="s">
        <v>1255</v>
      </c>
      <c r="P4027" t="s">
        <v>1255</v>
      </c>
    </row>
    <row r="4028" spans="1:16">
      <c r="A4028" t="s">
        <v>1255</v>
      </c>
      <c r="B4028" t="s">
        <v>1255</v>
      </c>
      <c r="C4028" t="s">
        <v>15520</v>
      </c>
      <c r="D4028" t="s">
        <v>15523</v>
      </c>
      <c r="E4028" t="s">
        <v>9646</v>
      </c>
      <c r="F4028" t="s">
        <v>14929</v>
      </c>
      <c r="G4028" t="s">
        <v>1255</v>
      </c>
      <c r="H4028" t="s">
        <v>1255</v>
      </c>
      <c r="I4028" t="s">
        <v>1255</v>
      </c>
      <c r="J4028" t="s">
        <v>1255</v>
      </c>
      <c r="K4028" t="s">
        <v>1255</v>
      </c>
      <c r="L4028" t="s">
        <v>1255</v>
      </c>
      <c r="M4028" t="s">
        <v>1255</v>
      </c>
      <c r="N4028" t="s">
        <v>1255</v>
      </c>
      <c r="O4028" t="s">
        <v>1255</v>
      </c>
      <c r="P4028" t="s">
        <v>1255</v>
      </c>
    </row>
    <row r="4029" spans="1:16">
      <c r="A4029" t="s">
        <v>1255</v>
      </c>
      <c r="B4029" t="s">
        <v>1255</v>
      </c>
      <c r="C4029" t="s">
        <v>15520</v>
      </c>
      <c r="D4029" t="s">
        <v>15524</v>
      </c>
      <c r="E4029" t="s">
        <v>9686</v>
      </c>
      <c r="F4029" t="s">
        <v>1255</v>
      </c>
      <c r="G4029" t="s">
        <v>1255</v>
      </c>
      <c r="H4029" t="s">
        <v>1255</v>
      </c>
      <c r="I4029" t="s">
        <v>1255</v>
      </c>
      <c r="J4029" t="s">
        <v>1255</v>
      </c>
      <c r="K4029" t="s">
        <v>1255</v>
      </c>
      <c r="L4029" t="s">
        <v>1255</v>
      </c>
      <c r="M4029" t="s">
        <v>1255</v>
      </c>
      <c r="N4029" t="s">
        <v>1255</v>
      </c>
      <c r="O4029" t="s">
        <v>1255</v>
      </c>
      <c r="P4029" t="s">
        <v>1255</v>
      </c>
    </row>
    <row r="4030" spans="1:16">
      <c r="A4030" t="s">
        <v>1255</v>
      </c>
      <c r="B4030" t="s">
        <v>1255</v>
      </c>
      <c r="C4030" t="s">
        <v>15525</v>
      </c>
      <c r="D4030" t="s">
        <v>15526</v>
      </c>
      <c r="E4030" t="s">
        <v>10003</v>
      </c>
      <c r="F4030" t="s">
        <v>1255</v>
      </c>
      <c r="G4030" t="s">
        <v>1255</v>
      </c>
      <c r="H4030" t="s">
        <v>1255</v>
      </c>
      <c r="I4030" t="s">
        <v>1255</v>
      </c>
      <c r="J4030" t="s">
        <v>1255</v>
      </c>
      <c r="K4030" t="s">
        <v>1255</v>
      </c>
      <c r="L4030" t="s">
        <v>1255</v>
      </c>
      <c r="M4030" t="s">
        <v>1255</v>
      </c>
      <c r="N4030" t="s">
        <v>1255</v>
      </c>
      <c r="O4030" t="s">
        <v>1255</v>
      </c>
      <c r="P4030" t="s">
        <v>1255</v>
      </c>
    </row>
    <row r="4031" spans="1:16">
      <c r="A4031" t="s">
        <v>1255</v>
      </c>
      <c r="B4031" t="s">
        <v>1255</v>
      </c>
      <c r="C4031" t="s">
        <v>15525</v>
      </c>
      <c r="D4031" t="s">
        <v>15527</v>
      </c>
      <c r="E4031" t="s">
        <v>9646</v>
      </c>
      <c r="F4031" t="s">
        <v>15528</v>
      </c>
      <c r="G4031" t="s">
        <v>1255</v>
      </c>
      <c r="H4031" t="s">
        <v>1255</v>
      </c>
      <c r="I4031" t="s">
        <v>1255</v>
      </c>
      <c r="J4031" t="s">
        <v>1255</v>
      </c>
      <c r="K4031" t="s">
        <v>1255</v>
      </c>
      <c r="L4031" t="s">
        <v>1255</v>
      </c>
      <c r="M4031" t="s">
        <v>1255</v>
      </c>
      <c r="N4031" t="s">
        <v>1255</v>
      </c>
      <c r="O4031" t="s">
        <v>1255</v>
      </c>
      <c r="P4031" t="s">
        <v>1255</v>
      </c>
    </row>
    <row r="4032" spans="1:16">
      <c r="A4032" t="s">
        <v>1255</v>
      </c>
      <c r="B4032" t="s">
        <v>15529</v>
      </c>
      <c r="C4032" t="s">
        <v>15525</v>
      </c>
      <c r="D4032" t="s">
        <v>15530</v>
      </c>
      <c r="E4032" t="s">
        <v>9646</v>
      </c>
      <c r="F4032" t="s">
        <v>10029</v>
      </c>
      <c r="G4032" t="s">
        <v>1255</v>
      </c>
      <c r="H4032" t="s">
        <v>1255</v>
      </c>
      <c r="I4032" t="s">
        <v>1255</v>
      </c>
      <c r="J4032" t="s">
        <v>1255</v>
      </c>
      <c r="K4032" t="s">
        <v>1255</v>
      </c>
      <c r="L4032" t="s">
        <v>1255</v>
      </c>
      <c r="M4032" t="s">
        <v>1255</v>
      </c>
      <c r="N4032" t="s">
        <v>1255</v>
      </c>
      <c r="O4032" t="s">
        <v>1255</v>
      </c>
      <c r="P4032" t="s">
        <v>1255</v>
      </c>
    </row>
    <row r="4033" spans="1:16">
      <c r="A4033" t="s">
        <v>1255</v>
      </c>
      <c r="B4033" t="s">
        <v>1255</v>
      </c>
      <c r="C4033" t="s">
        <v>15525</v>
      </c>
      <c r="D4033" t="s">
        <v>15531</v>
      </c>
      <c r="E4033" t="s">
        <v>11690</v>
      </c>
      <c r="F4033" t="s">
        <v>1255</v>
      </c>
      <c r="G4033" t="s">
        <v>1255</v>
      </c>
      <c r="H4033" t="s">
        <v>1255</v>
      </c>
      <c r="I4033" t="s">
        <v>1255</v>
      </c>
      <c r="J4033" t="s">
        <v>1255</v>
      </c>
      <c r="K4033" t="s">
        <v>1255</v>
      </c>
      <c r="L4033" t="s">
        <v>1255</v>
      </c>
      <c r="M4033" t="s">
        <v>1255</v>
      </c>
      <c r="N4033" t="s">
        <v>1255</v>
      </c>
      <c r="O4033" t="s">
        <v>1255</v>
      </c>
      <c r="P4033" t="s">
        <v>1255</v>
      </c>
    </row>
    <row r="4034" spans="1:16">
      <c r="A4034" t="s">
        <v>1255</v>
      </c>
      <c r="B4034" t="s">
        <v>1255</v>
      </c>
      <c r="C4034" t="s">
        <v>15525</v>
      </c>
      <c r="D4034" t="s">
        <v>15532</v>
      </c>
      <c r="E4034" t="s">
        <v>15345</v>
      </c>
      <c r="F4034" t="s">
        <v>1255</v>
      </c>
      <c r="G4034" t="s">
        <v>1255</v>
      </c>
      <c r="H4034" t="s">
        <v>1255</v>
      </c>
      <c r="I4034" t="s">
        <v>1255</v>
      </c>
      <c r="J4034" t="s">
        <v>1255</v>
      </c>
      <c r="K4034" t="s">
        <v>1255</v>
      </c>
      <c r="L4034" t="s">
        <v>1255</v>
      </c>
      <c r="M4034" t="s">
        <v>1255</v>
      </c>
      <c r="N4034" t="s">
        <v>1255</v>
      </c>
      <c r="O4034" t="s">
        <v>1255</v>
      </c>
      <c r="P4034" t="s">
        <v>1255</v>
      </c>
    </row>
    <row r="4035" spans="1:16">
      <c r="A4035" t="s">
        <v>1255</v>
      </c>
      <c r="B4035" t="s">
        <v>1255</v>
      </c>
      <c r="C4035" t="s">
        <v>15525</v>
      </c>
      <c r="D4035" t="s">
        <v>15533</v>
      </c>
      <c r="E4035" t="s">
        <v>10513</v>
      </c>
      <c r="F4035" t="s">
        <v>1255</v>
      </c>
      <c r="G4035" t="s">
        <v>1255</v>
      </c>
      <c r="H4035" t="s">
        <v>1255</v>
      </c>
      <c r="I4035" t="s">
        <v>1255</v>
      </c>
      <c r="J4035" t="s">
        <v>1255</v>
      </c>
      <c r="K4035" t="s">
        <v>1255</v>
      </c>
      <c r="L4035" t="s">
        <v>1255</v>
      </c>
      <c r="M4035" t="s">
        <v>1255</v>
      </c>
      <c r="N4035" t="s">
        <v>1255</v>
      </c>
      <c r="O4035" t="s">
        <v>1255</v>
      </c>
      <c r="P4035" t="s">
        <v>1255</v>
      </c>
    </row>
    <row r="4036" spans="1:16">
      <c r="A4036" t="s">
        <v>1255</v>
      </c>
      <c r="B4036" t="s">
        <v>1255</v>
      </c>
      <c r="C4036" t="s">
        <v>15534</v>
      </c>
      <c r="D4036" t="s">
        <v>15535</v>
      </c>
      <c r="E4036" t="s">
        <v>15345</v>
      </c>
      <c r="F4036" t="s">
        <v>1255</v>
      </c>
      <c r="G4036" t="s">
        <v>9646</v>
      </c>
      <c r="H4036" t="s">
        <v>1255</v>
      </c>
      <c r="I4036" t="s">
        <v>1255</v>
      </c>
      <c r="J4036" t="s">
        <v>1255</v>
      </c>
      <c r="K4036" t="s">
        <v>1255</v>
      </c>
      <c r="L4036" t="s">
        <v>1255</v>
      </c>
      <c r="M4036" t="s">
        <v>1255</v>
      </c>
      <c r="N4036" t="s">
        <v>1255</v>
      </c>
      <c r="O4036" t="s">
        <v>1255</v>
      </c>
      <c r="P4036" t="s">
        <v>1255</v>
      </c>
    </row>
    <row r="4037" spans="1:16">
      <c r="A4037" t="s">
        <v>1255</v>
      </c>
      <c r="B4037" t="s">
        <v>1255</v>
      </c>
      <c r="C4037" t="s">
        <v>15534</v>
      </c>
      <c r="D4037" t="s">
        <v>15536</v>
      </c>
      <c r="E4037" t="s">
        <v>9740</v>
      </c>
      <c r="F4037" t="s">
        <v>1255</v>
      </c>
      <c r="G4037" t="s">
        <v>9646</v>
      </c>
      <c r="H4037" t="s">
        <v>1255</v>
      </c>
      <c r="I4037" t="s">
        <v>1255</v>
      </c>
      <c r="J4037" t="s">
        <v>1255</v>
      </c>
      <c r="K4037" t="s">
        <v>1255</v>
      </c>
      <c r="L4037" t="s">
        <v>1255</v>
      </c>
      <c r="M4037" t="s">
        <v>1255</v>
      </c>
      <c r="N4037" t="s">
        <v>1255</v>
      </c>
      <c r="O4037" t="s">
        <v>1255</v>
      </c>
      <c r="P4037" t="s">
        <v>1255</v>
      </c>
    </row>
    <row r="4038" spans="1:16">
      <c r="A4038" t="s">
        <v>1255</v>
      </c>
      <c r="B4038" t="s">
        <v>1255</v>
      </c>
      <c r="C4038" t="s">
        <v>15537</v>
      </c>
      <c r="D4038" t="s">
        <v>15538</v>
      </c>
      <c r="E4038" t="s">
        <v>9646</v>
      </c>
      <c r="F4038" t="s">
        <v>15539</v>
      </c>
      <c r="G4038" t="s">
        <v>1255</v>
      </c>
      <c r="H4038" t="s">
        <v>1255</v>
      </c>
      <c r="I4038" t="s">
        <v>1255</v>
      </c>
      <c r="J4038" t="s">
        <v>15540</v>
      </c>
      <c r="K4038" t="s">
        <v>15538</v>
      </c>
      <c r="L4038" t="s">
        <v>9646</v>
      </c>
      <c r="M4038" t="s">
        <v>15539</v>
      </c>
      <c r="N4038" t="s">
        <v>1255</v>
      </c>
      <c r="O4038" t="s">
        <v>1255</v>
      </c>
      <c r="P4038" t="s">
        <v>1255</v>
      </c>
    </row>
    <row r="4039" spans="1:16">
      <c r="A4039" t="s">
        <v>1255</v>
      </c>
      <c r="B4039" t="s">
        <v>1255</v>
      </c>
      <c r="C4039" t="s">
        <v>15537</v>
      </c>
      <c r="D4039" t="s">
        <v>15541</v>
      </c>
      <c r="E4039" t="s">
        <v>10003</v>
      </c>
      <c r="F4039" t="s">
        <v>1255</v>
      </c>
      <c r="G4039" t="s">
        <v>1255</v>
      </c>
      <c r="H4039" t="s">
        <v>1255</v>
      </c>
      <c r="I4039" t="s">
        <v>1255</v>
      </c>
      <c r="J4039" t="s">
        <v>15540</v>
      </c>
      <c r="K4039" t="s">
        <v>15541</v>
      </c>
      <c r="L4039" t="s">
        <v>10003</v>
      </c>
      <c r="M4039" t="s">
        <v>9646</v>
      </c>
      <c r="N4039" t="s">
        <v>1255</v>
      </c>
      <c r="O4039" t="s">
        <v>1255</v>
      </c>
      <c r="P4039" t="s">
        <v>1255</v>
      </c>
    </row>
    <row r="4040" spans="1:16">
      <c r="A4040" t="s">
        <v>1255</v>
      </c>
      <c r="B4040" t="s">
        <v>1255</v>
      </c>
      <c r="C4040" t="s">
        <v>15537</v>
      </c>
      <c r="D4040" t="s">
        <v>15542</v>
      </c>
      <c r="E4040" t="s">
        <v>10003</v>
      </c>
      <c r="F4040" t="s">
        <v>1255</v>
      </c>
      <c r="G4040" t="s">
        <v>1255</v>
      </c>
      <c r="H4040" t="s">
        <v>1255</v>
      </c>
      <c r="I4040" t="s">
        <v>1255</v>
      </c>
      <c r="J4040" t="s">
        <v>15540</v>
      </c>
      <c r="K4040" t="s">
        <v>15542</v>
      </c>
      <c r="L4040" t="s">
        <v>10003</v>
      </c>
      <c r="M4040" t="s">
        <v>9646</v>
      </c>
      <c r="N4040" t="s">
        <v>1255</v>
      </c>
      <c r="O4040" t="s">
        <v>1255</v>
      </c>
      <c r="P4040" t="s">
        <v>1255</v>
      </c>
    </row>
    <row r="4041" spans="1:16">
      <c r="A4041" t="s">
        <v>1255</v>
      </c>
      <c r="B4041" t="s">
        <v>1255</v>
      </c>
      <c r="C4041" t="s">
        <v>15537</v>
      </c>
      <c r="D4041" t="s">
        <v>15543</v>
      </c>
      <c r="E4041" t="s">
        <v>13678</v>
      </c>
      <c r="F4041" t="s">
        <v>1255</v>
      </c>
      <c r="G4041" t="s">
        <v>1255</v>
      </c>
      <c r="H4041" t="s">
        <v>1255</v>
      </c>
      <c r="I4041" t="s">
        <v>1255</v>
      </c>
      <c r="J4041" t="s">
        <v>15540</v>
      </c>
      <c r="K4041" t="s">
        <v>15543</v>
      </c>
      <c r="L4041" t="s">
        <v>13678</v>
      </c>
      <c r="M4041" t="s">
        <v>9646</v>
      </c>
      <c r="N4041" t="s">
        <v>10086</v>
      </c>
      <c r="O4041" t="s">
        <v>1255</v>
      </c>
      <c r="P4041" t="s">
        <v>1255</v>
      </c>
    </row>
    <row r="4042" spans="1:16">
      <c r="A4042" t="s">
        <v>1255</v>
      </c>
      <c r="B4042" t="s">
        <v>1255</v>
      </c>
      <c r="C4042" t="s">
        <v>15544</v>
      </c>
      <c r="D4042" t="s">
        <v>15545</v>
      </c>
      <c r="E4042" t="s">
        <v>9646</v>
      </c>
      <c r="F4042" t="s">
        <v>15546</v>
      </c>
      <c r="G4042" t="s">
        <v>1255</v>
      </c>
      <c r="H4042" t="s">
        <v>1255</v>
      </c>
      <c r="I4042" t="s">
        <v>1255</v>
      </c>
      <c r="J4042" t="s">
        <v>15547</v>
      </c>
      <c r="K4042" t="s">
        <v>15545</v>
      </c>
      <c r="L4042" t="s">
        <v>9646</v>
      </c>
      <c r="M4042" t="s">
        <v>15546</v>
      </c>
      <c r="N4042" t="s">
        <v>1255</v>
      </c>
      <c r="O4042" t="s">
        <v>1255</v>
      </c>
      <c r="P4042" t="s">
        <v>1255</v>
      </c>
    </row>
    <row r="4043" spans="1:16">
      <c r="A4043" t="s">
        <v>1255</v>
      </c>
      <c r="B4043" t="s">
        <v>1255</v>
      </c>
      <c r="C4043" t="s">
        <v>15544</v>
      </c>
      <c r="D4043" t="s">
        <v>15548</v>
      </c>
      <c r="E4043" t="s">
        <v>9646</v>
      </c>
      <c r="F4043" t="s">
        <v>15518</v>
      </c>
      <c r="G4043" t="s">
        <v>1255</v>
      </c>
      <c r="H4043" t="s">
        <v>1255</v>
      </c>
      <c r="I4043" t="s">
        <v>1255</v>
      </c>
      <c r="J4043" t="s">
        <v>15547</v>
      </c>
      <c r="K4043" t="s">
        <v>15548</v>
      </c>
      <c r="L4043" t="s">
        <v>9646</v>
      </c>
      <c r="M4043" t="s">
        <v>15518</v>
      </c>
      <c r="N4043" t="s">
        <v>10086</v>
      </c>
      <c r="O4043" t="s">
        <v>1255</v>
      </c>
      <c r="P4043" t="s">
        <v>1255</v>
      </c>
    </row>
    <row r="4044" spans="1:16">
      <c r="A4044" t="s">
        <v>1255</v>
      </c>
      <c r="B4044" t="s">
        <v>15549</v>
      </c>
      <c r="C4044" t="s">
        <v>15550</v>
      </c>
      <c r="D4044" t="s">
        <v>15551</v>
      </c>
      <c r="E4044" t="s">
        <v>9646</v>
      </c>
      <c r="F4044" t="s">
        <v>15379</v>
      </c>
      <c r="G4044" t="s">
        <v>1255</v>
      </c>
      <c r="H4044" t="s">
        <v>1255</v>
      </c>
      <c r="I4044" t="s">
        <v>1255</v>
      </c>
      <c r="J4044" t="s">
        <v>15552</v>
      </c>
      <c r="K4044" t="s">
        <v>15551</v>
      </c>
      <c r="L4044" t="s">
        <v>9646</v>
      </c>
      <c r="M4044" t="s">
        <v>15379</v>
      </c>
      <c r="N4044" t="s">
        <v>10086</v>
      </c>
      <c r="O4044" t="s">
        <v>1255</v>
      </c>
      <c r="P4044" t="s">
        <v>1255</v>
      </c>
    </row>
    <row r="4045" spans="1:16">
      <c r="A4045" t="s">
        <v>1255</v>
      </c>
      <c r="B4045" t="s">
        <v>1255</v>
      </c>
      <c r="C4045" t="s">
        <v>15553</v>
      </c>
      <c r="D4045" t="s">
        <v>15554</v>
      </c>
      <c r="E4045" t="s">
        <v>9828</v>
      </c>
      <c r="F4045" t="s">
        <v>1255</v>
      </c>
      <c r="G4045" t="s">
        <v>9646</v>
      </c>
      <c r="H4045" t="s">
        <v>1255</v>
      </c>
      <c r="I4045" t="s">
        <v>1255</v>
      </c>
      <c r="J4045" t="s">
        <v>15555</v>
      </c>
      <c r="K4045" t="s">
        <v>15556</v>
      </c>
      <c r="L4045" t="s">
        <v>9828</v>
      </c>
      <c r="M4045" t="s">
        <v>9646</v>
      </c>
      <c r="N4045" t="s">
        <v>10086</v>
      </c>
      <c r="O4045" t="s">
        <v>1255</v>
      </c>
      <c r="P4045" t="s">
        <v>1255</v>
      </c>
    </row>
    <row r="4046" spans="1:16">
      <c r="A4046" t="s">
        <v>1255</v>
      </c>
      <c r="B4046" t="s">
        <v>1255</v>
      </c>
      <c r="C4046" t="s">
        <v>15557</v>
      </c>
      <c r="D4046" t="s">
        <v>15558</v>
      </c>
      <c r="E4046" t="s">
        <v>9797</v>
      </c>
      <c r="F4046" t="s">
        <v>1255</v>
      </c>
      <c r="G4046" t="s">
        <v>1255</v>
      </c>
      <c r="H4046" t="s">
        <v>1255</v>
      </c>
      <c r="I4046" t="s">
        <v>1255</v>
      </c>
      <c r="J4046" t="s">
        <v>15559</v>
      </c>
      <c r="K4046" t="s">
        <v>15558</v>
      </c>
      <c r="L4046" t="s">
        <v>9797</v>
      </c>
      <c r="M4046" t="s">
        <v>9646</v>
      </c>
      <c r="N4046" t="s">
        <v>1255</v>
      </c>
      <c r="O4046" t="s">
        <v>1255</v>
      </c>
      <c r="P4046" t="s">
        <v>1255</v>
      </c>
    </row>
    <row r="4047" spans="1:16">
      <c r="A4047" t="s">
        <v>1255</v>
      </c>
      <c r="B4047" t="s">
        <v>1255</v>
      </c>
      <c r="C4047" t="s">
        <v>15557</v>
      </c>
      <c r="D4047" t="s">
        <v>15560</v>
      </c>
      <c r="E4047" t="s">
        <v>15561</v>
      </c>
      <c r="F4047" t="s">
        <v>1255</v>
      </c>
      <c r="G4047" t="s">
        <v>1255</v>
      </c>
      <c r="H4047" t="s">
        <v>1255</v>
      </c>
      <c r="I4047" t="s">
        <v>1255</v>
      </c>
      <c r="J4047" t="s">
        <v>15559</v>
      </c>
      <c r="K4047" t="s">
        <v>15560</v>
      </c>
      <c r="L4047" t="s">
        <v>15561</v>
      </c>
      <c r="M4047" t="s">
        <v>9646</v>
      </c>
      <c r="N4047" t="s">
        <v>1255</v>
      </c>
      <c r="O4047" t="s">
        <v>1255</v>
      </c>
      <c r="P4047" t="s">
        <v>1255</v>
      </c>
    </row>
    <row r="4048" spans="1:16">
      <c r="A4048" t="s">
        <v>1255</v>
      </c>
      <c r="B4048" t="s">
        <v>1255</v>
      </c>
      <c r="C4048" t="s">
        <v>15557</v>
      </c>
      <c r="D4048" t="s">
        <v>15562</v>
      </c>
      <c r="E4048" t="s">
        <v>9689</v>
      </c>
      <c r="F4048" t="s">
        <v>1255</v>
      </c>
      <c r="G4048" t="s">
        <v>1255</v>
      </c>
      <c r="H4048" t="s">
        <v>1255</v>
      </c>
      <c r="I4048" t="s">
        <v>1255</v>
      </c>
      <c r="J4048" t="s">
        <v>15559</v>
      </c>
      <c r="K4048" t="s">
        <v>15562</v>
      </c>
      <c r="L4048" t="s">
        <v>9689</v>
      </c>
      <c r="M4048" t="s">
        <v>1255</v>
      </c>
      <c r="N4048" t="s">
        <v>1255</v>
      </c>
      <c r="O4048" t="s">
        <v>1255</v>
      </c>
      <c r="P4048" t="s">
        <v>1255</v>
      </c>
    </row>
    <row r="4049" spans="1:16">
      <c r="A4049" t="s">
        <v>1255</v>
      </c>
      <c r="B4049" t="s">
        <v>1255</v>
      </c>
      <c r="C4049" t="s">
        <v>15563</v>
      </c>
      <c r="D4049" t="s">
        <v>15564</v>
      </c>
      <c r="E4049" t="s">
        <v>14090</v>
      </c>
      <c r="F4049" t="s">
        <v>1255</v>
      </c>
      <c r="G4049" t="s">
        <v>1255</v>
      </c>
      <c r="H4049" t="s">
        <v>1255</v>
      </c>
      <c r="I4049" t="s">
        <v>1255</v>
      </c>
      <c r="J4049" t="s">
        <v>1255</v>
      </c>
      <c r="K4049" t="s">
        <v>1255</v>
      </c>
      <c r="L4049" t="s">
        <v>1255</v>
      </c>
      <c r="M4049" t="s">
        <v>1255</v>
      </c>
      <c r="N4049" t="s">
        <v>1255</v>
      </c>
      <c r="O4049" t="s">
        <v>1255</v>
      </c>
      <c r="P4049" t="s">
        <v>1255</v>
      </c>
    </row>
    <row r="4050" spans="1:16">
      <c r="A4050" t="s">
        <v>1255</v>
      </c>
      <c r="B4050" t="s">
        <v>1255</v>
      </c>
      <c r="C4050" t="s">
        <v>15563</v>
      </c>
      <c r="D4050" t="s">
        <v>15565</v>
      </c>
      <c r="E4050" t="s">
        <v>15566</v>
      </c>
      <c r="F4050" t="s">
        <v>1255</v>
      </c>
      <c r="G4050" t="s">
        <v>1255</v>
      </c>
      <c r="H4050" t="s">
        <v>1255</v>
      </c>
      <c r="I4050" t="s">
        <v>1255</v>
      </c>
      <c r="J4050" t="s">
        <v>1255</v>
      </c>
      <c r="K4050" t="s">
        <v>1255</v>
      </c>
      <c r="L4050" t="s">
        <v>1255</v>
      </c>
      <c r="M4050" t="s">
        <v>1255</v>
      </c>
      <c r="N4050" t="s">
        <v>1255</v>
      </c>
      <c r="O4050" t="s">
        <v>1255</v>
      </c>
      <c r="P4050" t="s">
        <v>1255</v>
      </c>
    </row>
    <row r="4051" spans="1:16">
      <c r="A4051" t="s">
        <v>1255</v>
      </c>
      <c r="B4051" t="s">
        <v>1255</v>
      </c>
      <c r="C4051" t="s">
        <v>15567</v>
      </c>
      <c r="D4051" t="s">
        <v>15568</v>
      </c>
      <c r="E4051" t="s">
        <v>15421</v>
      </c>
      <c r="F4051" t="s">
        <v>1255</v>
      </c>
      <c r="G4051" t="s">
        <v>1255</v>
      </c>
      <c r="H4051" t="s">
        <v>1255</v>
      </c>
      <c r="I4051" t="s">
        <v>1255</v>
      </c>
      <c r="J4051" t="s">
        <v>1255</v>
      </c>
      <c r="K4051" t="s">
        <v>1255</v>
      </c>
      <c r="L4051" t="s">
        <v>1255</v>
      </c>
      <c r="M4051" t="s">
        <v>1255</v>
      </c>
      <c r="N4051" t="s">
        <v>1255</v>
      </c>
      <c r="O4051" t="s">
        <v>1255</v>
      </c>
      <c r="P4051" t="s">
        <v>1255</v>
      </c>
    </row>
    <row r="4052" spans="1:16">
      <c r="A4052" t="s">
        <v>1255</v>
      </c>
      <c r="B4052" t="s">
        <v>1255</v>
      </c>
      <c r="C4052" t="s">
        <v>15567</v>
      </c>
      <c r="D4052" t="s">
        <v>15569</v>
      </c>
      <c r="E4052" t="s">
        <v>13032</v>
      </c>
      <c r="F4052" t="s">
        <v>1255</v>
      </c>
      <c r="G4052" t="s">
        <v>10086</v>
      </c>
      <c r="H4052" t="s">
        <v>1255</v>
      </c>
      <c r="I4052" t="s">
        <v>1255</v>
      </c>
      <c r="J4052" t="s">
        <v>1255</v>
      </c>
      <c r="K4052" t="s">
        <v>1255</v>
      </c>
      <c r="L4052" t="s">
        <v>1255</v>
      </c>
      <c r="M4052" t="s">
        <v>1255</v>
      </c>
      <c r="N4052" t="s">
        <v>1255</v>
      </c>
      <c r="O4052" t="s">
        <v>1255</v>
      </c>
      <c r="P4052" t="s">
        <v>1255</v>
      </c>
    </row>
    <row r="4053" spans="1:16">
      <c r="A4053" t="s">
        <v>1255</v>
      </c>
      <c r="B4053" t="s">
        <v>1255</v>
      </c>
      <c r="C4053" t="s">
        <v>15570</v>
      </c>
      <c r="D4053" t="s">
        <v>15571</v>
      </c>
      <c r="E4053" t="s">
        <v>11910</v>
      </c>
      <c r="F4053" t="s">
        <v>1255</v>
      </c>
      <c r="G4053" t="s">
        <v>10086</v>
      </c>
      <c r="H4053" t="s">
        <v>1255</v>
      </c>
      <c r="I4053" t="s">
        <v>1255</v>
      </c>
      <c r="J4053" t="s">
        <v>1255</v>
      </c>
      <c r="K4053" t="s">
        <v>1255</v>
      </c>
      <c r="L4053" t="s">
        <v>1255</v>
      </c>
      <c r="M4053" t="s">
        <v>1255</v>
      </c>
      <c r="N4053" t="s">
        <v>1255</v>
      </c>
      <c r="O4053" t="s">
        <v>1255</v>
      </c>
      <c r="P4053" t="s">
        <v>1255</v>
      </c>
    </row>
    <row r="4054" spans="1:16">
      <c r="A4054" t="s">
        <v>1255</v>
      </c>
      <c r="B4054" t="s">
        <v>1255</v>
      </c>
      <c r="C4054" t="s">
        <v>15570</v>
      </c>
      <c r="D4054" t="s">
        <v>15572</v>
      </c>
      <c r="E4054" t="s">
        <v>11910</v>
      </c>
      <c r="F4054" t="s">
        <v>9646</v>
      </c>
      <c r="G4054" t="s">
        <v>1255</v>
      </c>
      <c r="H4054" t="s">
        <v>1255</v>
      </c>
      <c r="I4054" t="s">
        <v>1255</v>
      </c>
      <c r="J4054" t="s">
        <v>1255</v>
      </c>
      <c r="K4054" t="s">
        <v>1255</v>
      </c>
      <c r="L4054" t="s">
        <v>1255</v>
      </c>
      <c r="M4054" t="s">
        <v>1255</v>
      </c>
      <c r="N4054" t="s">
        <v>1255</v>
      </c>
      <c r="O4054" t="s">
        <v>1255</v>
      </c>
      <c r="P4054" t="s">
        <v>1255</v>
      </c>
    </row>
    <row r="4055" spans="1:16">
      <c r="A4055" t="s">
        <v>1255</v>
      </c>
      <c r="B4055" t="s">
        <v>1255</v>
      </c>
      <c r="C4055" t="s">
        <v>15573</v>
      </c>
      <c r="D4055" t="s">
        <v>15574</v>
      </c>
      <c r="E4055" t="s">
        <v>9874</v>
      </c>
      <c r="F4055" t="s">
        <v>9646</v>
      </c>
      <c r="G4055" t="s">
        <v>1255</v>
      </c>
      <c r="H4055" t="s">
        <v>1255</v>
      </c>
      <c r="I4055" t="s">
        <v>1255</v>
      </c>
      <c r="J4055" t="s">
        <v>1255</v>
      </c>
      <c r="K4055" t="s">
        <v>1255</v>
      </c>
      <c r="L4055" t="s">
        <v>1255</v>
      </c>
      <c r="M4055" t="s">
        <v>1255</v>
      </c>
      <c r="N4055" t="s">
        <v>1255</v>
      </c>
      <c r="O4055" t="s">
        <v>1255</v>
      </c>
      <c r="P4055" t="s">
        <v>1255</v>
      </c>
    </row>
    <row r="4056" spans="1:16">
      <c r="A4056" t="s">
        <v>1255</v>
      </c>
      <c r="B4056" t="s">
        <v>1255</v>
      </c>
      <c r="C4056" t="s">
        <v>15573</v>
      </c>
      <c r="D4056" t="s">
        <v>15575</v>
      </c>
      <c r="E4056" t="s">
        <v>9874</v>
      </c>
      <c r="F4056" t="s">
        <v>9646</v>
      </c>
      <c r="G4056" t="s">
        <v>1255</v>
      </c>
      <c r="H4056" t="s">
        <v>1255</v>
      </c>
      <c r="I4056" t="s">
        <v>1255</v>
      </c>
      <c r="J4056" t="s">
        <v>1255</v>
      </c>
      <c r="K4056" t="s">
        <v>1255</v>
      </c>
      <c r="L4056" t="s">
        <v>1255</v>
      </c>
      <c r="M4056" t="s">
        <v>1255</v>
      </c>
      <c r="N4056" t="s">
        <v>1255</v>
      </c>
      <c r="O4056" t="s">
        <v>1255</v>
      </c>
      <c r="P4056" t="s">
        <v>1255</v>
      </c>
    </row>
    <row r="4057" spans="1:16">
      <c r="A4057" t="s">
        <v>1255</v>
      </c>
      <c r="B4057" t="s">
        <v>1255</v>
      </c>
      <c r="C4057" t="s">
        <v>15573</v>
      </c>
      <c r="D4057" t="s">
        <v>15576</v>
      </c>
      <c r="E4057" t="s">
        <v>9828</v>
      </c>
      <c r="F4057" t="s">
        <v>9646</v>
      </c>
      <c r="G4057" t="s">
        <v>1255</v>
      </c>
      <c r="H4057" t="s">
        <v>1255</v>
      </c>
      <c r="I4057" t="s">
        <v>1255</v>
      </c>
      <c r="J4057" t="s">
        <v>1255</v>
      </c>
      <c r="K4057" t="s">
        <v>1255</v>
      </c>
      <c r="L4057" t="s">
        <v>1255</v>
      </c>
      <c r="M4057" t="s">
        <v>1255</v>
      </c>
      <c r="N4057" t="s">
        <v>1255</v>
      </c>
      <c r="O4057" t="s">
        <v>1255</v>
      </c>
      <c r="P4057" t="s">
        <v>1255</v>
      </c>
    </row>
    <row r="4058" spans="1:16">
      <c r="A4058" t="s">
        <v>1255</v>
      </c>
      <c r="B4058" t="s">
        <v>1255</v>
      </c>
      <c r="C4058" t="s">
        <v>15573</v>
      </c>
      <c r="D4058" t="s">
        <v>15577</v>
      </c>
      <c r="E4058" t="s">
        <v>12494</v>
      </c>
      <c r="F4058" t="s">
        <v>9646</v>
      </c>
      <c r="G4058" t="s">
        <v>1255</v>
      </c>
      <c r="H4058" t="s">
        <v>1255</v>
      </c>
      <c r="I4058" t="s">
        <v>1255</v>
      </c>
      <c r="J4058" t="s">
        <v>1255</v>
      </c>
      <c r="K4058" t="s">
        <v>1255</v>
      </c>
      <c r="L4058" t="s">
        <v>1255</v>
      </c>
      <c r="M4058" t="s">
        <v>1255</v>
      </c>
      <c r="N4058" t="s">
        <v>1255</v>
      </c>
      <c r="O4058" t="s">
        <v>1255</v>
      </c>
      <c r="P4058" t="s">
        <v>1255</v>
      </c>
    </row>
    <row r="4059" spans="1:16">
      <c r="A4059" t="s">
        <v>1255</v>
      </c>
      <c r="B4059" t="s">
        <v>1255</v>
      </c>
      <c r="C4059" t="s">
        <v>15573</v>
      </c>
      <c r="D4059" t="s">
        <v>15578</v>
      </c>
      <c r="E4059" t="s">
        <v>9737</v>
      </c>
      <c r="F4059" t="s">
        <v>9646</v>
      </c>
      <c r="G4059" t="s">
        <v>1255</v>
      </c>
      <c r="H4059" t="s">
        <v>1255</v>
      </c>
      <c r="I4059" t="s">
        <v>1255</v>
      </c>
      <c r="J4059" t="s">
        <v>1255</v>
      </c>
      <c r="K4059" t="s">
        <v>1255</v>
      </c>
      <c r="L4059" t="s">
        <v>1255</v>
      </c>
      <c r="M4059" t="s">
        <v>1255</v>
      </c>
      <c r="N4059" t="s">
        <v>1255</v>
      </c>
      <c r="O4059" t="s">
        <v>1255</v>
      </c>
      <c r="P4059" t="s">
        <v>1255</v>
      </c>
    </row>
    <row r="4060" spans="1:16">
      <c r="A4060" t="s">
        <v>1255</v>
      </c>
      <c r="B4060" t="s">
        <v>1255</v>
      </c>
      <c r="C4060" t="s">
        <v>15573</v>
      </c>
      <c r="D4060" t="s">
        <v>15579</v>
      </c>
      <c r="E4060" t="s">
        <v>9705</v>
      </c>
      <c r="F4060" t="s">
        <v>9646</v>
      </c>
      <c r="G4060" t="s">
        <v>1255</v>
      </c>
      <c r="H4060" t="s">
        <v>1255</v>
      </c>
      <c r="I4060" t="s">
        <v>1255</v>
      </c>
      <c r="J4060" t="s">
        <v>1255</v>
      </c>
      <c r="K4060" t="s">
        <v>1255</v>
      </c>
      <c r="L4060" t="s">
        <v>1255</v>
      </c>
      <c r="M4060" t="s">
        <v>1255</v>
      </c>
      <c r="N4060" t="s">
        <v>1255</v>
      </c>
      <c r="O4060" t="s">
        <v>1255</v>
      </c>
      <c r="P4060" t="s">
        <v>1255</v>
      </c>
    </row>
    <row r="4061" spans="1:16">
      <c r="A4061" t="s">
        <v>1255</v>
      </c>
      <c r="B4061" t="s">
        <v>1255</v>
      </c>
      <c r="C4061" t="s">
        <v>15573</v>
      </c>
      <c r="D4061" t="s">
        <v>15580</v>
      </c>
      <c r="E4061" t="s">
        <v>10003</v>
      </c>
      <c r="F4061" t="s">
        <v>9646</v>
      </c>
      <c r="G4061" t="s">
        <v>1255</v>
      </c>
      <c r="H4061" t="s">
        <v>1255</v>
      </c>
      <c r="I4061" t="s">
        <v>1255</v>
      </c>
      <c r="J4061" t="s">
        <v>1255</v>
      </c>
      <c r="K4061" t="s">
        <v>1255</v>
      </c>
      <c r="L4061" t="s">
        <v>1255</v>
      </c>
      <c r="M4061" t="s">
        <v>1255</v>
      </c>
      <c r="N4061" t="s">
        <v>1255</v>
      </c>
      <c r="O4061" t="s">
        <v>1255</v>
      </c>
      <c r="P4061" t="s">
        <v>1255</v>
      </c>
    </row>
    <row r="4062" spans="1:16">
      <c r="A4062" t="s">
        <v>1255</v>
      </c>
      <c r="B4062" t="s">
        <v>1255</v>
      </c>
      <c r="C4062" t="s">
        <v>15581</v>
      </c>
      <c r="D4062" t="s">
        <v>15582</v>
      </c>
      <c r="E4062" t="s">
        <v>9698</v>
      </c>
      <c r="F4062" t="s">
        <v>9646</v>
      </c>
      <c r="G4062" t="s">
        <v>1255</v>
      </c>
      <c r="H4062" t="s">
        <v>1255</v>
      </c>
      <c r="I4062" t="s">
        <v>1255</v>
      </c>
      <c r="J4062" t="s">
        <v>1255</v>
      </c>
      <c r="K4062" t="s">
        <v>1255</v>
      </c>
      <c r="L4062" t="s">
        <v>1255</v>
      </c>
      <c r="M4062" t="s">
        <v>1255</v>
      </c>
      <c r="N4062" t="s">
        <v>1255</v>
      </c>
      <c r="O4062" t="s">
        <v>1255</v>
      </c>
      <c r="P4062" t="s">
        <v>1255</v>
      </c>
    </row>
    <row r="4063" spans="1:16">
      <c r="A4063" t="s">
        <v>1255</v>
      </c>
      <c r="B4063" t="s">
        <v>1255</v>
      </c>
      <c r="C4063" t="s">
        <v>15583</v>
      </c>
      <c r="D4063" t="s">
        <v>15584</v>
      </c>
      <c r="E4063" t="s">
        <v>9646</v>
      </c>
      <c r="F4063" t="s">
        <v>9747</v>
      </c>
      <c r="G4063" t="s">
        <v>1255</v>
      </c>
      <c r="H4063" t="s">
        <v>1255</v>
      </c>
      <c r="I4063" t="s">
        <v>1255</v>
      </c>
      <c r="J4063" t="s">
        <v>1255</v>
      </c>
      <c r="K4063" t="s">
        <v>1255</v>
      </c>
      <c r="L4063" t="s">
        <v>1255</v>
      </c>
      <c r="M4063" t="s">
        <v>1255</v>
      </c>
      <c r="N4063" t="s">
        <v>1255</v>
      </c>
      <c r="O4063" t="s">
        <v>1255</v>
      </c>
      <c r="P4063" t="s">
        <v>1255</v>
      </c>
    </row>
    <row r="4064" spans="1:16">
      <c r="A4064" t="s">
        <v>1255</v>
      </c>
      <c r="B4064" t="s">
        <v>1255</v>
      </c>
      <c r="C4064" t="s">
        <v>15583</v>
      </c>
      <c r="D4064" t="s">
        <v>15585</v>
      </c>
      <c r="E4064" t="s">
        <v>9646</v>
      </c>
      <c r="F4064" t="s">
        <v>9745</v>
      </c>
      <c r="G4064" t="s">
        <v>1255</v>
      </c>
      <c r="H4064" t="s">
        <v>1255</v>
      </c>
      <c r="I4064" t="s">
        <v>1255</v>
      </c>
      <c r="J4064" t="s">
        <v>1255</v>
      </c>
      <c r="K4064" t="s">
        <v>1255</v>
      </c>
      <c r="L4064" t="s">
        <v>1255</v>
      </c>
      <c r="M4064" t="s">
        <v>1255</v>
      </c>
      <c r="N4064" t="s">
        <v>1255</v>
      </c>
      <c r="O4064" t="s">
        <v>1255</v>
      </c>
      <c r="P4064" t="s">
        <v>1255</v>
      </c>
    </row>
    <row r="4065" spans="1:16">
      <c r="A4065" t="s">
        <v>1255</v>
      </c>
      <c r="B4065" t="s">
        <v>1255</v>
      </c>
      <c r="C4065" t="s">
        <v>15583</v>
      </c>
      <c r="D4065" t="s">
        <v>15586</v>
      </c>
      <c r="E4065" t="s">
        <v>9998</v>
      </c>
      <c r="F4065" t="s">
        <v>9646</v>
      </c>
      <c r="G4065" t="s">
        <v>1255</v>
      </c>
      <c r="H4065" t="s">
        <v>1255</v>
      </c>
      <c r="I4065" t="s">
        <v>1255</v>
      </c>
      <c r="J4065" t="s">
        <v>1255</v>
      </c>
      <c r="K4065" t="s">
        <v>1255</v>
      </c>
      <c r="L4065" t="s">
        <v>1255</v>
      </c>
      <c r="M4065" t="s">
        <v>1255</v>
      </c>
      <c r="N4065" t="s">
        <v>1255</v>
      </c>
      <c r="O4065" t="s">
        <v>1255</v>
      </c>
      <c r="P4065" t="s">
        <v>1255</v>
      </c>
    </row>
    <row r="4066" spans="1:16">
      <c r="A4066" t="s">
        <v>1255</v>
      </c>
      <c r="B4066" t="s">
        <v>1255</v>
      </c>
      <c r="C4066" t="s">
        <v>15583</v>
      </c>
      <c r="D4066" t="s">
        <v>15587</v>
      </c>
      <c r="E4066" t="s">
        <v>11910</v>
      </c>
      <c r="F4066" t="s">
        <v>9646</v>
      </c>
      <c r="G4066" t="s">
        <v>1255</v>
      </c>
      <c r="H4066" t="s">
        <v>1255</v>
      </c>
      <c r="I4066" t="s">
        <v>1255</v>
      </c>
      <c r="J4066" t="s">
        <v>1255</v>
      </c>
      <c r="K4066" t="s">
        <v>1255</v>
      </c>
      <c r="L4066" t="s">
        <v>1255</v>
      </c>
      <c r="M4066" t="s">
        <v>1255</v>
      </c>
      <c r="N4066" t="s">
        <v>1255</v>
      </c>
      <c r="O4066" t="s">
        <v>1255</v>
      </c>
      <c r="P4066" t="s">
        <v>1255</v>
      </c>
    </row>
    <row r="4067" spans="1:16">
      <c r="A4067" t="s">
        <v>1255</v>
      </c>
      <c r="B4067" t="s">
        <v>1255</v>
      </c>
      <c r="C4067" t="s">
        <v>15583</v>
      </c>
      <c r="D4067" t="s">
        <v>15588</v>
      </c>
      <c r="E4067" t="s">
        <v>11236</v>
      </c>
      <c r="F4067" t="s">
        <v>9646</v>
      </c>
      <c r="G4067" t="s">
        <v>1255</v>
      </c>
      <c r="H4067" t="s">
        <v>1255</v>
      </c>
      <c r="I4067" t="s">
        <v>1255</v>
      </c>
      <c r="J4067" t="s">
        <v>1255</v>
      </c>
      <c r="K4067" t="s">
        <v>1255</v>
      </c>
      <c r="L4067" t="s">
        <v>1255</v>
      </c>
      <c r="M4067" t="s">
        <v>1255</v>
      </c>
      <c r="N4067" t="s">
        <v>1255</v>
      </c>
      <c r="O4067" t="s">
        <v>1255</v>
      </c>
      <c r="P4067" t="s">
        <v>1255</v>
      </c>
    </row>
    <row r="4068" spans="1:16">
      <c r="A4068" t="s">
        <v>1255</v>
      </c>
      <c r="B4068" t="s">
        <v>1255</v>
      </c>
      <c r="C4068" t="s">
        <v>15583</v>
      </c>
      <c r="D4068" t="s">
        <v>15589</v>
      </c>
      <c r="E4068" t="s">
        <v>9737</v>
      </c>
      <c r="F4068" t="s">
        <v>9646</v>
      </c>
      <c r="G4068" t="s">
        <v>1255</v>
      </c>
      <c r="H4068" t="s">
        <v>1255</v>
      </c>
      <c r="I4068" t="s">
        <v>1255</v>
      </c>
      <c r="J4068" t="s">
        <v>1255</v>
      </c>
      <c r="K4068" t="s">
        <v>1255</v>
      </c>
      <c r="L4068" t="s">
        <v>1255</v>
      </c>
      <c r="M4068" t="s">
        <v>1255</v>
      </c>
      <c r="N4068" t="s">
        <v>1255</v>
      </c>
      <c r="O4068" t="s">
        <v>1255</v>
      </c>
      <c r="P4068" t="s">
        <v>1255</v>
      </c>
    </row>
    <row r="4069" spans="1:16">
      <c r="A4069" t="s">
        <v>1255</v>
      </c>
      <c r="B4069" t="s">
        <v>1255</v>
      </c>
      <c r="C4069" t="s">
        <v>15583</v>
      </c>
      <c r="D4069" t="s">
        <v>15590</v>
      </c>
      <c r="E4069" t="s">
        <v>10653</v>
      </c>
      <c r="F4069" t="s">
        <v>9646</v>
      </c>
      <c r="G4069" t="s">
        <v>1255</v>
      </c>
      <c r="H4069" t="s">
        <v>1255</v>
      </c>
      <c r="I4069" t="s">
        <v>1255</v>
      </c>
      <c r="J4069" t="s">
        <v>1255</v>
      </c>
      <c r="K4069" t="s">
        <v>1255</v>
      </c>
      <c r="L4069" t="s">
        <v>1255</v>
      </c>
      <c r="M4069" t="s">
        <v>1255</v>
      </c>
      <c r="N4069" t="s">
        <v>1255</v>
      </c>
      <c r="O4069" t="s">
        <v>1255</v>
      </c>
      <c r="P4069" t="s">
        <v>1255</v>
      </c>
    </row>
    <row r="4070" spans="1:16">
      <c r="A4070" t="s">
        <v>1255</v>
      </c>
      <c r="B4070" t="s">
        <v>1255</v>
      </c>
      <c r="C4070" t="s">
        <v>15583</v>
      </c>
      <c r="D4070" t="s">
        <v>15591</v>
      </c>
      <c r="E4070" t="s">
        <v>14637</v>
      </c>
      <c r="F4070" t="s">
        <v>1255</v>
      </c>
      <c r="G4070" t="s">
        <v>1255</v>
      </c>
      <c r="H4070" t="s">
        <v>1255</v>
      </c>
      <c r="I4070" t="s">
        <v>1255</v>
      </c>
      <c r="J4070" t="s">
        <v>1255</v>
      </c>
      <c r="K4070" t="s">
        <v>1255</v>
      </c>
      <c r="L4070" t="s">
        <v>1255</v>
      </c>
      <c r="M4070" t="s">
        <v>1255</v>
      </c>
      <c r="N4070" t="s">
        <v>1255</v>
      </c>
      <c r="O4070" t="s">
        <v>1255</v>
      </c>
      <c r="P4070" t="s">
        <v>1255</v>
      </c>
    </row>
    <row r="4071" spans="1:16">
      <c r="A4071" t="s">
        <v>1255</v>
      </c>
      <c r="B4071" t="s">
        <v>1255</v>
      </c>
      <c r="C4071" t="s">
        <v>15592</v>
      </c>
      <c r="D4071" t="s">
        <v>15593</v>
      </c>
      <c r="E4071" t="s">
        <v>10003</v>
      </c>
      <c r="F4071" t="s">
        <v>1255</v>
      </c>
      <c r="G4071" t="s">
        <v>1255</v>
      </c>
      <c r="H4071" t="s">
        <v>1255</v>
      </c>
      <c r="I4071" t="s">
        <v>1255</v>
      </c>
      <c r="J4071" t="s">
        <v>1255</v>
      </c>
      <c r="K4071" t="s">
        <v>1255</v>
      </c>
      <c r="L4071" t="s">
        <v>1255</v>
      </c>
      <c r="M4071" t="s">
        <v>1255</v>
      </c>
      <c r="N4071" t="s">
        <v>1255</v>
      </c>
      <c r="O4071" t="s">
        <v>1255</v>
      </c>
      <c r="P4071" t="s">
        <v>1255</v>
      </c>
    </row>
    <row r="4072" spans="1:16">
      <c r="A4072" t="s">
        <v>1255</v>
      </c>
      <c r="B4072" t="s">
        <v>1255</v>
      </c>
      <c r="C4072" t="s">
        <v>15592</v>
      </c>
      <c r="D4072" t="s">
        <v>15594</v>
      </c>
      <c r="E4072" t="s">
        <v>15595</v>
      </c>
      <c r="F4072" t="s">
        <v>9646</v>
      </c>
      <c r="G4072" t="s">
        <v>1255</v>
      </c>
      <c r="H4072" t="s">
        <v>1255</v>
      </c>
      <c r="I4072" t="s">
        <v>1255</v>
      </c>
      <c r="J4072" t="s">
        <v>1255</v>
      </c>
      <c r="K4072" t="s">
        <v>1255</v>
      </c>
      <c r="L4072" t="s">
        <v>1255</v>
      </c>
      <c r="M4072" t="s">
        <v>1255</v>
      </c>
      <c r="N4072" t="s">
        <v>1255</v>
      </c>
      <c r="O4072" t="s">
        <v>1255</v>
      </c>
      <c r="P4072" t="s">
        <v>1255</v>
      </c>
    </row>
    <row r="4073" spans="1:16">
      <c r="A4073" t="s">
        <v>1255</v>
      </c>
      <c r="B4073" t="s">
        <v>1255</v>
      </c>
      <c r="C4073" t="s">
        <v>15592</v>
      </c>
      <c r="D4073" t="s">
        <v>15596</v>
      </c>
      <c r="E4073" t="s">
        <v>12494</v>
      </c>
      <c r="F4073" t="s">
        <v>9646</v>
      </c>
      <c r="G4073" t="s">
        <v>1255</v>
      </c>
      <c r="H4073" t="s">
        <v>1255</v>
      </c>
      <c r="I4073" t="s">
        <v>1255</v>
      </c>
      <c r="J4073" t="s">
        <v>1255</v>
      </c>
      <c r="K4073" t="s">
        <v>1255</v>
      </c>
      <c r="L4073" t="s">
        <v>1255</v>
      </c>
      <c r="M4073" t="s">
        <v>1255</v>
      </c>
      <c r="N4073" t="s">
        <v>1255</v>
      </c>
      <c r="O4073" t="s">
        <v>1255</v>
      </c>
      <c r="P4073" t="s">
        <v>1255</v>
      </c>
    </row>
    <row r="4074" spans="1:16">
      <c r="A4074" t="s">
        <v>1255</v>
      </c>
      <c r="B4074" t="s">
        <v>1255</v>
      </c>
      <c r="C4074" t="s">
        <v>15592</v>
      </c>
      <c r="D4074" t="s">
        <v>15597</v>
      </c>
      <c r="E4074" t="s">
        <v>10003</v>
      </c>
      <c r="F4074" t="s">
        <v>9646</v>
      </c>
      <c r="G4074" t="s">
        <v>1255</v>
      </c>
      <c r="H4074" t="s">
        <v>1255</v>
      </c>
      <c r="I4074" t="s">
        <v>1255</v>
      </c>
      <c r="J4074" t="s">
        <v>1255</v>
      </c>
      <c r="K4074" t="s">
        <v>1255</v>
      </c>
      <c r="L4074" t="s">
        <v>1255</v>
      </c>
      <c r="M4074" t="s">
        <v>1255</v>
      </c>
      <c r="N4074" t="s">
        <v>1255</v>
      </c>
      <c r="O4074" t="s">
        <v>1255</v>
      </c>
      <c r="P4074" t="s">
        <v>1255</v>
      </c>
    </row>
    <row r="4075" spans="1:16">
      <c r="A4075" t="s">
        <v>1255</v>
      </c>
      <c r="B4075" t="s">
        <v>1255</v>
      </c>
      <c r="C4075" t="s">
        <v>15592</v>
      </c>
      <c r="D4075" t="s">
        <v>15598</v>
      </c>
      <c r="E4075" t="s">
        <v>11910</v>
      </c>
      <c r="F4075" t="s">
        <v>9646</v>
      </c>
      <c r="G4075" t="s">
        <v>1255</v>
      </c>
      <c r="H4075" t="s">
        <v>1255</v>
      </c>
      <c r="I4075" t="s">
        <v>1255</v>
      </c>
      <c r="J4075" t="s">
        <v>1255</v>
      </c>
      <c r="K4075" t="s">
        <v>1255</v>
      </c>
      <c r="L4075" t="s">
        <v>1255</v>
      </c>
      <c r="M4075" t="s">
        <v>1255</v>
      </c>
      <c r="N4075" t="s">
        <v>1255</v>
      </c>
      <c r="O4075" t="s">
        <v>1255</v>
      </c>
      <c r="P4075" t="s">
        <v>1255</v>
      </c>
    </row>
    <row r="4076" spans="1:16">
      <c r="A4076" t="s">
        <v>1255</v>
      </c>
      <c r="B4076" t="s">
        <v>1255</v>
      </c>
      <c r="C4076" t="s">
        <v>15592</v>
      </c>
      <c r="D4076" t="s">
        <v>15599</v>
      </c>
      <c r="E4076" t="s">
        <v>10003</v>
      </c>
      <c r="F4076" t="s">
        <v>9646</v>
      </c>
      <c r="G4076" t="s">
        <v>1255</v>
      </c>
      <c r="H4076" t="s">
        <v>1255</v>
      </c>
      <c r="I4076" t="s">
        <v>1255</v>
      </c>
      <c r="J4076" t="s">
        <v>1255</v>
      </c>
      <c r="K4076" t="s">
        <v>1255</v>
      </c>
      <c r="L4076" t="s">
        <v>1255</v>
      </c>
      <c r="M4076" t="s">
        <v>1255</v>
      </c>
      <c r="N4076" t="s">
        <v>1255</v>
      </c>
      <c r="O4076" t="s">
        <v>1255</v>
      </c>
      <c r="P4076" t="s">
        <v>1255</v>
      </c>
    </row>
    <row r="4077" spans="1:16">
      <c r="A4077" t="s">
        <v>1255</v>
      </c>
      <c r="B4077" t="s">
        <v>1255</v>
      </c>
      <c r="C4077" t="s">
        <v>15592</v>
      </c>
      <c r="D4077" t="s">
        <v>15600</v>
      </c>
      <c r="E4077" t="s">
        <v>10003</v>
      </c>
      <c r="F4077" t="s">
        <v>9646</v>
      </c>
      <c r="G4077" t="s">
        <v>1255</v>
      </c>
      <c r="H4077" t="s">
        <v>1255</v>
      </c>
      <c r="I4077" t="s">
        <v>1255</v>
      </c>
      <c r="J4077" t="s">
        <v>1255</v>
      </c>
      <c r="K4077" t="s">
        <v>1255</v>
      </c>
      <c r="L4077" t="s">
        <v>1255</v>
      </c>
      <c r="M4077" t="s">
        <v>1255</v>
      </c>
      <c r="N4077" t="s">
        <v>1255</v>
      </c>
      <c r="O4077" t="s">
        <v>1255</v>
      </c>
      <c r="P4077" t="s">
        <v>1255</v>
      </c>
    </row>
    <row r="4078" spans="1:16">
      <c r="A4078" t="s">
        <v>1255</v>
      </c>
      <c r="B4078" t="s">
        <v>1255</v>
      </c>
      <c r="C4078" t="s">
        <v>15592</v>
      </c>
      <c r="D4078" t="s">
        <v>15601</v>
      </c>
      <c r="E4078" t="s">
        <v>10003</v>
      </c>
      <c r="F4078" t="s">
        <v>9646</v>
      </c>
      <c r="G4078" t="s">
        <v>10086</v>
      </c>
      <c r="H4078" t="s">
        <v>1255</v>
      </c>
      <c r="I4078" t="s">
        <v>1255</v>
      </c>
      <c r="J4078" t="s">
        <v>1255</v>
      </c>
      <c r="K4078" t="s">
        <v>1255</v>
      </c>
      <c r="L4078" t="s">
        <v>1255</v>
      </c>
      <c r="M4078" t="s">
        <v>1255</v>
      </c>
      <c r="N4078" t="s">
        <v>1255</v>
      </c>
      <c r="O4078" t="s">
        <v>1255</v>
      </c>
      <c r="P4078" t="s">
        <v>1255</v>
      </c>
    </row>
    <row r="4079" spans="1:16">
      <c r="A4079" t="s">
        <v>1255</v>
      </c>
      <c r="B4079" t="s">
        <v>1255</v>
      </c>
      <c r="C4079" t="s">
        <v>15019</v>
      </c>
      <c r="D4079" t="s">
        <v>15602</v>
      </c>
      <c r="E4079" t="s">
        <v>10513</v>
      </c>
      <c r="F4079" t="s">
        <v>9646</v>
      </c>
      <c r="G4079" t="s">
        <v>1255</v>
      </c>
      <c r="H4079" t="s">
        <v>1255</v>
      </c>
      <c r="I4079" t="s">
        <v>1255</v>
      </c>
      <c r="J4079" t="s">
        <v>1255</v>
      </c>
      <c r="K4079" t="s">
        <v>1255</v>
      </c>
      <c r="L4079" t="s">
        <v>1255</v>
      </c>
      <c r="M4079" t="s">
        <v>1255</v>
      </c>
      <c r="N4079" t="s">
        <v>1255</v>
      </c>
      <c r="O4079" t="s">
        <v>1255</v>
      </c>
      <c r="P4079" t="s">
        <v>1255</v>
      </c>
    </row>
    <row r="4080" spans="1:16">
      <c r="A4080" t="s">
        <v>1255</v>
      </c>
      <c r="B4080" t="s">
        <v>1255</v>
      </c>
      <c r="C4080" t="s">
        <v>15019</v>
      </c>
      <c r="D4080" t="s">
        <v>15603</v>
      </c>
      <c r="E4080" t="s">
        <v>9727</v>
      </c>
      <c r="F4080" t="s">
        <v>9646</v>
      </c>
      <c r="G4080" t="s">
        <v>10086</v>
      </c>
      <c r="H4080" t="s">
        <v>1255</v>
      </c>
      <c r="I4080" t="s">
        <v>1255</v>
      </c>
      <c r="J4080" t="s">
        <v>1255</v>
      </c>
      <c r="K4080" t="s">
        <v>1255</v>
      </c>
      <c r="L4080" t="s">
        <v>1255</v>
      </c>
      <c r="M4080" t="s">
        <v>1255</v>
      </c>
      <c r="N4080" t="s">
        <v>1255</v>
      </c>
      <c r="O4080" t="s">
        <v>1255</v>
      </c>
      <c r="P4080" t="s">
        <v>1255</v>
      </c>
    </row>
    <row r="4081" spans="1:16">
      <c r="A4081" t="s">
        <v>1255</v>
      </c>
      <c r="B4081" t="s">
        <v>1255</v>
      </c>
      <c r="C4081" t="s">
        <v>15604</v>
      </c>
      <c r="D4081" t="s">
        <v>15605</v>
      </c>
      <c r="E4081" t="s">
        <v>10003</v>
      </c>
      <c r="F4081" t="s">
        <v>9646</v>
      </c>
      <c r="G4081" t="s">
        <v>1255</v>
      </c>
      <c r="H4081" t="s">
        <v>1255</v>
      </c>
      <c r="I4081" t="s">
        <v>1255</v>
      </c>
      <c r="J4081" t="s">
        <v>1255</v>
      </c>
      <c r="K4081" t="s">
        <v>1255</v>
      </c>
      <c r="L4081" t="s">
        <v>1255</v>
      </c>
      <c r="M4081" t="s">
        <v>1255</v>
      </c>
      <c r="N4081" t="s">
        <v>1255</v>
      </c>
      <c r="O4081" t="s">
        <v>1255</v>
      </c>
      <c r="P4081" t="s">
        <v>1255</v>
      </c>
    </row>
    <row r="4082" spans="1:16">
      <c r="A4082" t="s">
        <v>1255</v>
      </c>
      <c r="B4082" t="s">
        <v>1255</v>
      </c>
      <c r="C4082" t="s">
        <v>15604</v>
      </c>
      <c r="D4082" t="s">
        <v>15606</v>
      </c>
      <c r="E4082" t="s">
        <v>10003</v>
      </c>
      <c r="F4082" t="s">
        <v>9646</v>
      </c>
      <c r="G4082" t="s">
        <v>10086</v>
      </c>
      <c r="H4082" t="s">
        <v>1255</v>
      </c>
      <c r="I4082" t="s">
        <v>1255</v>
      </c>
      <c r="J4082" t="s">
        <v>1255</v>
      </c>
      <c r="K4082" t="s">
        <v>1255</v>
      </c>
      <c r="L4082" t="s">
        <v>1255</v>
      </c>
      <c r="M4082" t="s">
        <v>1255</v>
      </c>
      <c r="N4082" t="s">
        <v>1255</v>
      </c>
      <c r="O4082" t="s">
        <v>1255</v>
      </c>
      <c r="P4082" t="s">
        <v>1255</v>
      </c>
    </row>
    <row r="4083" spans="1:16">
      <c r="A4083" t="s">
        <v>1255</v>
      </c>
      <c r="B4083" t="s">
        <v>1255</v>
      </c>
      <c r="C4083" t="s">
        <v>15607</v>
      </c>
      <c r="D4083" t="s">
        <v>15608</v>
      </c>
      <c r="E4083" t="s">
        <v>10029</v>
      </c>
      <c r="F4083" t="s">
        <v>9646</v>
      </c>
      <c r="G4083" t="s">
        <v>1255</v>
      </c>
      <c r="H4083" t="s">
        <v>1255</v>
      </c>
      <c r="I4083" t="s">
        <v>1255</v>
      </c>
      <c r="J4083" t="s">
        <v>1255</v>
      </c>
      <c r="K4083" t="s">
        <v>1255</v>
      </c>
      <c r="L4083" t="s">
        <v>1255</v>
      </c>
      <c r="M4083" t="s">
        <v>1255</v>
      </c>
      <c r="N4083" t="s">
        <v>1255</v>
      </c>
      <c r="O4083" t="s">
        <v>1255</v>
      </c>
      <c r="P4083" t="s">
        <v>1255</v>
      </c>
    </row>
    <row r="4084" spans="1:16">
      <c r="A4084" t="s">
        <v>1255</v>
      </c>
      <c r="B4084" t="s">
        <v>1255</v>
      </c>
      <c r="C4084" t="s">
        <v>15607</v>
      </c>
      <c r="D4084" t="s">
        <v>15609</v>
      </c>
      <c r="E4084" t="s">
        <v>10608</v>
      </c>
      <c r="F4084" t="s">
        <v>9646</v>
      </c>
      <c r="G4084" t="s">
        <v>1255</v>
      </c>
      <c r="H4084" t="s">
        <v>1255</v>
      </c>
      <c r="I4084" t="s">
        <v>1255</v>
      </c>
      <c r="J4084" t="s">
        <v>1255</v>
      </c>
      <c r="K4084" t="s">
        <v>1255</v>
      </c>
      <c r="L4084" t="s">
        <v>1255</v>
      </c>
      <c r="M4084" t="s">
        <v>1255</v>
      </c>
      <c r="N4084" t="s">
        <v>1255</v>
      </c>
      <c r="O4084" t="s">
        <v>1255</v>
      </c>
      <c r="P4084" t="s">
        <v>1255</v>
      </c>
    </row>
    <row r="4085" spans="1:16">
      <c r="A4085" t="s">
        <v>1255</v>
      </c>
      <c r="B4085" t="s">
        <v>1255</v>
      </c>
      <c r="C4085" t="s">
        <v>15607</v>
      </c>
      <c r="D4085" t="s">
        <v>15610</v>
      </c>
      <c r="E4085" t="s">
        <v>9753</v>
      </c>
      <c r="F4085" t="s">
        <v>9646</v>
      </c>
      <c r="G4085" t="s">
        <v>10086</v>
      </c>
      <c r="H4085" t="s">
        <v>1255</v>
      </c>
      <c r="I4085" t="s">
        <v>1255</v>
      </c>
      <c r="J4085" t="s">
        <v>1255</v>
      </c>
      <c r="K4085" t="s">
        <v>1255</v>
      </c>
      <c r="L4085" t="s">
        <v>1255</v>
      </c>
      <c r="M4085" t="s">
        <v>1255</v>
      </c>
      <c r="N4085" t="s">
        <v>1255</v>
      </c>
      <c r="O4085" t="s">
        <v>1255</v>
      </c>
      <c r="P4085" t="s">
        <v>1255</v>
      </c>
    </row>
    <row r="4086" spans="1:16">
      <c r="A4086" t="s">
        <v>1255</v>
      </c>
      <c r="B4086" t="s">
        <v>1255</v>
      </c>
      <c r="C4086" t="s">
        <v>15611</v>
      </c>
      <c r="D4086" t="s">
        <v>15612</v>
      </c>
      <c r="E4086" t="s">
        <v>9646</v>
      </c>
      <c r="F4086" t="s">
        <v>13978</v>
      </c>
      <c r="G4086" t="s">
        <v>1255</v>
      </c>
      <c r="H4086" t="s">
        <v>1255</v>
      </c>
      <c r="I4086" t="s">
        <v>1255</v>
      </c>
      <c r="J4086" t="s">
        <v>1255</v>
      </c>
      <c r="K4086" t="s">
        <v>1255</v>
      </c>
      <c r="L4086" t="s">
        <v>1255</v>
      </c>
      <c r="M4086" t="s">
        <v>1255</v>
      </c>
      <c r="N4086" t="s">
        <v>1255</v>
      </c>
      <c r="O4086" t="s">
        <v>1255</v>
      </c>
      <c r="P4086" t="s">
        <v>1255</v>
      </c>
    </row>
    <row r="4087" spans="1:16">
      <c r="A4087" t="s">
        <v>1255</v>
      </c>
      <c r="B4087" t="s">
        <v>1255</v>
      </c>
      <c r="C4087" t="s">
        <v>15611</v>
      </c>
      <c r="D4087" t="s">
        <v>15613</v>
      </c>
      <c r="E4087" t="s">
        <v>9680</v>
      </c>
      <c r="F4087" t="s">
        <v>9646</v>
      </c>
      <c r="G4087" t="s">
        <v>1255</v>
      </c>
      <c r="H4087" t="s">
        <v>1255</v>
      </c>
      <c r="I4087" t="s">
        <v>1255</v>
      </c>
      <c r="J4087" t="s">
        <v>1255</v>
      </c>
      <c r="K4087" t="s">
        <v>1255</v>
      </c>
      <c r="L4087" t="s">
        <v>1255</v>
      </c>
      <c r="M4087" t="s">
        <v>1255</v>
      </c>
      <c r="N4087" t="s">
        <v>1255</v>
      </c>
      <c r="O4087" t="s">
        <v>1255</v>
      </c>
      <c r="P4087" t="s">
        <v>1255</v>
      </c>
    </row>
    <row r="4088" spans="1:16">
      <c r="A4088" t="s">
        <v>1255</v>
      </c>
      <c r="B4088" t="s">
        <v>1255</v>
      </c>
      <c r="C4088" t="s">
        <v>15611</v>
      </c>
      <c r="D4088" t="s">
        <v>15614</v>
      </c>
      <c r="E4088" t="s">
        <v>9828</v>
      </c>
      <c r="F4088" t="s">
        <v>9646</v>
      </c>
      <c r="G4088" t="s">
        <v>1255</v>
      </c>
      <c r="H4088" t="s">
        <v>1255</v>
      </c>
      <c r="I4088" t="s">
        <v>1255</v>
      </c>
      <c r="J4088" t="s">
        <v>1255</v>
      </c>
      <c r="K4088" t="s">
        <v>1255</v>
      </c>
      <c r="L4088" t="s">
        <v>1255</v>
      </c>
      <c r="M4088" t="s">
        <v>1255</v>
      </c>
      <c r="N4088" t="s">
        <v>1255</v>
      </c>
      <c r="O4088" t="s">
        <v>1255</v>
      </c>
      <c r="P4088" t="s">
        <v>1255</v>
      </c>
    </row>
    <row r="4089" spans="1:16">
      <c r="A4089" t="s">
        <v>1255</v>
      </c>
      <c r="B4089" t="s">
        <v>1255</v>
      </c>
      <c r="C4089" t="s">
        <v>15611</v>
      </c>
      <c r="D4089" t="s">
        <v>15615</v>
      </c>
      <c r="E4089" t="s">
        <v>10608</v>
      </c>
      <c r="F4089" t="s">
        <v>9646</v>
      </c>
      <c r="G4089" t="s">
        <v>1255</v>
      </c>
      <c r="H4089" t="s">
        <v>1255</v>
      </c>
      <c r="I4089" t="s">
        <v>1255</v>
      </c>
      <c r="J4089" t="s">
        <v>1255</v>
      </c>
      <c r="K4089" t="s">
        <v>1255</v>
      </c>
      <c r="L4089" t="s">
        <v>1255</v>
      </c>
      <c r="M4089" t="s">
        <v>1255</v>
      </c>
      <c r="N4089" t="s">
        <v>1255</v>
      </c>
      <c r="O4089" t="s">
        <v>1255</v>
      </c>
      <c r="P4089" t="s">
        <v>1255</v>
      </c>
    </row>
    <row r="4090" spans="1:16">
      <c r="A4090" t="s">
        <v>1255</v>
      </c>
      <c r="B4090" t="s">
        <v>1255</v>
      </c>
      <c r="C4090" t="s">
        <v>15611</v>
      </c>
      <c r="D4090" t="s">
        <v>15616</v>
      </c>
      <c r="E4090" t="s">
        <v>11910</v>
      </c>
      <c r="F4090" t="s">
        <v>9646</v>
      </c>
      <c r="G4090" t="s">
        <v>1255</v>
      </c>
      <c r="H4090" t="s">
        <v>1255</v>
      </c>
      <c r="I4090" t="s">
        <v>1255</v>
      </c>
      <c r="J4090" t="s">
        <v>1255</v>
      </c>
      <c r="K4090" t="s">
        <v>1255</v>
      </c>
      <c r="L4090" t="s">
        <v>1255</v>
      </c>
      <c r="M4090" t="s">
        <v>1255</v>
      </c>
      <c r="N4090" t="s">
        <v>1255</v>
      </c>
      <c r="O4090" t="s">
        <v>1255</v>
      </c>
      <c r="P4090" t="s">
        <v>1255</v>
      </c>
    </row>
    <row r="4091" spans="1:16">
      <c r="A4091" t="s">
        <v>1255</v>
      </c>
      <c r="B4091" t="s">
        <v>1255</v>
      </c>
      <c r="C4091" t="s">
        <v>15611</v>
      </c>
      <c r="D4091" t="s">
        <v>15617</v>
      </c>
      <c r="E4091" t="s">
        <v>11910</v>
      </c>
      <c r="F4091" t="s">
        <v>9646</v>
      </c>
      <c r="G4091" t="s">
        <v>1255</v>
      </c>
      <c r="H4091" t="s">
        <v>1255</v>
      </c>
      <c r="I4091" t="s">
        <v>1255</v>
      </c>
      <c r="J4091" t="s">
        <v>1255</v>
      </c>
      <c r="K4091" t="s">
        <v>1255</v>
      </c>
      <c r="L4091" t="s">
        <v>1255</v>
      </c>
      <c r="M4091" t="s">
        <v>1255</v>
      </c>
      <c r="N4091" t="s">
        <v>1255</v>
      </c>
      <c r="O4091" t="s">
        <v>1255</v>
      </c>
      <c r="P4091" t="s">
        <v>1255</v>
      </c>
    </row>
    <row r="4092" spans="1:16">
      <c r="A4092" t="s">
        <v>1255</v>
      </c>
      <c r="B4092" t="s">
        <v>1255</v>
      </c>
      <c r="C4092" t="s">
        <v>15611</v>
      </c>
      <c r="D4092" t="s">
        <v>15618</v>
      </c>
      <c r="E4092" t="s">
        <v>9797</v>
      </c>
      <c r="F4092" t="s">
        <v>9646</v>
      </c>
      <c r="G4092" t="s">
        <v>1255</v>
      </c>
      <c r="H4092" t="s">
        <v>1255</v>
      </c>
      <c r="I4092" t="s">
        <v>1255</v>
      </c>
      <c r="J4092" t="s">
        <v>1255</v>
      </c>
      <c r="K4092" t="s">
        <v>1255</v>
      </c>
      <c r="L4092" t="s">
        <v>1255</v>
      </c>
      <c r="M4092" t="s">
        <v>1255</v>
      </c>
      <c r="N4092" t="s">
        <v>1255</v>
      </c>
      <c r="O4092" t="s">
        <v>1255</v>
      </c>
      <c r="P4092" t="s">
        <v>1255</v>
      </c>
    </row>
    <row r="4093" spans="1:16">
      <c r="A4093" t="s">
        <v>1255</v>
      </c>
      <c r="B4093" t="s">
        <v>1255</v>
      </c>
      <c r="C4093" t="s">
        <v>15611</v>
      </c>
      <c r="D4093" t="s">
        <v>15619</v>
      </c>
      <c r="E4093" t="s">
        <v>9828</v>
      </c>
      <c r="F4093" t="s">
        <v>9646</v>
      </c>
      <c r="G4093" t="s">
        <v>1255</v>
      </c>
      <c r="H4093" t="s">
        <v>1255</v>
      </c>
      <c r="I4093" t="s">
        <v>1255</v>
      </c>
      <c r="J4093" t="s">
        <v>1255</v>
      </c>
      <c r="K4093" t="s">
        <v>1255</v>
      </c>
      <c r="L4093" t="s">
        <v>1255</v>
      </c>
      <c r="M4093" t="s">
        <v>1255</v>
      </c>
      <c r="N4093" t="s">
        <v>1255</v>
      </c>
      <c r="O4093" t="s">
        <v>1255</v>
      </c>
      <c r="P4093" t="s">
        <v>1255</v>
      </c>
    </row>
    <row r="4094" spans="1:16">
      <c r="A4094" t="s">
        <v>1255</v>
      </c>
      <c r="B4094" t="s">
        <v>1255</v>
      </c>
      <c r="C4094" t="s">
        <v>15611</v>
      </c>
      <c r="D4094" t="s">
        <v>15620</v>
      </c>
      <c r="E4094" t="s">
        <v>9740</v>
      </c>
      <c r="F4094" t="s">
        <v>9646</v>
      </c>
      <c r="G4094" t="s">
        <v>1255</v>
      </c>
      <c r="H4094" t="s">
        <v>1255</v>
      </c>
      <c r="I4094" t="s">
        <v>1255</v>
      </c>
      <c r="J4094" t="s">
        <v>1255</v>
      </c>
      <c r="K4094" t="s">
        <v>1255</v>
      </c>
      <c r="L4094" t="s">
        <v>1255</v>
      </c>
      <c r="M4094" t="s">
        <v>1255</v>
      </c>
      <c r="N4094" t="s">
        <v>1255</v>
      </c>
      <c r="O4094" t="s">
        <v>1255</v>
      </c>
      <c r="P4094" t="s">
        <v>1255</v>
      </c>
    </row>
    <row r="4095" spans="1:16">
      <c r="A4095" t="s">
        <v>1255</v>
      </c>
      <c r="B4095" t="s">
        <v>1255</v>
      </c>
      <c r="C4095" t="s">
        <v>15611</v>
      </c>
      <c r="D4095" t="s">
        <v>15621</v>
      </c>
      <c r="E4095" t="s">
        <v>12494</v>
      </c>
      <c r="F4095" t="s">
        <v>9646</v>
      </c>
      <c r="G4095" t="s">
        <v>1255</v>
      </c>
      <c r="H4095" t="s">
        <v>1255</v>
      </c>
      <c r="I4095" t="s">
        <v>1255</v>
      </c>
      <c r="J4095" t="s">
        <v>1255</v>
      </c>
      <c r="K4095" t="s">
        <v>1255</v>
      </c>
      <c r="L4095" t="s">
        <v>1255</v>
      </c>
      <c r="M4095" t="s">
        <v>1255</v>
      </c>
      <c r="N4095" t="s">
        <v>1255</v>
      </c>
      <c r="O4095" t="s">
        <v>1255</v>
      </c>
      <c r="P4095" t="s">
        <v>1255</v>
      </c>
    </row>
    <row r="4096" spans="1:16">
      <c r="A4096" t="s">
        <v>1255</v>
      </c>
      <c r="B4096" t="s">
        <v>1255</v>
      </c>
      <c r="C4096" t="s">
        <v>15611</v>
      </c>
      <c r="D4096" t="s">
        <v>15622</v>
      </c>
      <c r="E4096" t="s">
        <v>10813</v>
      </c>
      <c r="F4096" t="s">
        <v>9646</v>
      </c>
      <c r="G4096" t="s">
        <v>1255</v>
      </c>
      <c r="H4096" t="s">
        <v>1255</v>
      </c>
      <c r="I4096" t="s">
        <v>1255</v>
      </c>
      <c r="J4096" t="s">
        <v>1255</v>
      </c>
      <c r="K4096" t="s">
        <v>1255</v>
      </c>
      <c r="L4096" t="s">
        <v>1255</v>
      </c>
      <c r="M4096" t="s">
        <v>1255</v>
      </c>
      <c r="N4096" t="s">
        <v>1255</v>
      </c>
      <c r="O4096" t="s">
        <v>1255</v>
      </c>
      <c r="P4096" t="s">
        <v>1255</v>
      </c>
    </row>
    <row r="4097" spans="1:16">
      <c r="A4097" t="s">
        <v>1255</v>
      </c>
      <c r="B4097" t="s">
        <v>1255</v>
      </c>
      <c r="C4097" t="s">
        <v>15611</v>
      </c>
      <c r="D4097" t="s">
        <v>15623</v>
      </c>
      <c r="E4097" t="s">
        <v>10608</v>
      </c>
      <c r="F4097" t="s">
        <v>9646</v>
      </c>
      <c r="G4097" t="s">
        <v>1255</v>
      </c>
      <c r="H4097" t="s">
        <v>1255</v>
      </c>
      <c r="I4097" t="s">
        <v>1255</v>
      </c>
      <c r="J4097" t="s">
        <v>1255</v>
      </c>
      <c r="K4097" t="s">
        <v>1255</v>
      </c>
      <c r="L4097" t="s">
        <v>1255</v>
      </c>
      <c r="M4097" t="s">
        <v>1255</v>
      </c>
      <c r="N4097" t="s">
        <v>1255</v>
      </c>
      <c r="O4097" t="s">
        <v>1255</v>
      </c>
      <c r="P4097" t="s">
        <v>1255</v>
      </c>
    </row>
    <row r="4098" spans="1:16">
      <c r="A4098" t="s">
        <v>1255</v>
      </c>
      <c r="B4098" t="s">
        <v>1255</v>
      </c>
      <c r="C4098" t="s">
        <v>15611</v>
      </c>
      <c r="D4098" t="s">
        <v>15624</v>
      </c>
      <c r="E4098" t="s">
        <v>9813</v>
      </c>
      <c r="F4098" t="s">
        <v>9646</v>
      </c>
      <c r="G4098" t="s">
        <v>1255</v>
      </c>
      <c r="H4098" t="s">
        <v>1255</v>
      </c>
      <c r="I4098" t="s">
        <v>1255</v>
      </c>
      <c r="J4098" t="s">
        <v>1255</v>
      </c>
      <c r="K4098" t="s">
        <v>1255</v>
      </c>
      <c r="L4098" t="s">
        <v>1255</v>
      </c>
      <c r="M4098" t="s">
        <v>1255</v>
      </c>
      <c r="N4098" t="s">
        <v>1255</v>
      </c>
      <c r="O4098" t="s">
        <v>1255</v>
      </c>
      <c r="P4098" t="s">
        <v>1255</v>
      </c>
    </row>
    <row r="4099" spans="1:16">
      <c r="A4099" t="s">
        <v>1255</v>
      </c>
      <c r="B4099" t="s">
        <v>1255</v>
      </c>
      <c r="C4099" t="s">
        <v>15611</v>
      </c>
      <c r="D4099" t="s">
        <v>15625</v>
      </c>
      <c r="E4099" t="s">
        <v>9828</v>
      </c>
      <c r="F4099" t="s">
        <v>9646</v>
      </c>
      <c r="G4099" t="s">
        <v>15626</v>
      </c>
      <c r="H4099" t="s">
        <v>1255</v>
      </c>
      <c r="I4099" t="s">
        <v>1255</v>
      </c>
      <c r="J4099" t="s">
        <v>1255</v>
      </c>
      <c r="K4099" t="s">
        <v>1255</v>
      </c>
      <c r="L4099" t="s">
        <v>1255</v>
      </c>
      <c r="M4099" t="s">
        <v>1255</v>
      </c>
      <c r="N4099" t="s">
        <v>1255</v>
      </c>
      <c r="O4099" t="s">
        <v>1255</v>
      </c>
      <c r="P4099" t="s">
        <v>1255</v>
      </c>
    </row>
    <row r="4100" spans="1:16">
      <c r="A4100" t="s">
        <v>1255</v>
      </c>
      <c r="B4100" t="s">
        <v>1255</v>
      </c>
      <c r="C4100" t="s">
        <v>15627</v>
      </c>
      <c r="D4100" t="s">
        <v>15628</v>
      </c>
      <c r="E4100" t="s">
        <v>11910</v>
      </c>
      <c r="F4100" t="s">
        <v>9646</v>
      </c>
      <c r="G4100" t="s">
        <v>15629</v>
      </c>
      <c r="H4100" t="s">
        <v>1255</v>
      </c>
      <c r="I4100" t="s">
        <v>1255</v>
      </c>
      <c r="J4100" t="s">
        <v>1255</v>
      </c>
      <c r="K4100" t="s">
        <v>1255</v>
      </c>
      <c r="L4100" t="s">
        <v>1255</v>
      </c>
      <c r="M4100" t="s">
        <v>1255</v>
      </c>
      <c r="N4100" t="s">
        <v>1255</v>
      </c>
      <c r="O4100" t="s">
        <v>1255</v>
      </c>
      <c r="P4100" t="s">
        <v>1255</v>
      </c>
    </row>
    <row r="4101" spans="1:16">
      <c r="A4101" t="s">
        <v>1255</v>
      </c>
      <c r="B4101" t="s">
        <v>1255</v>
      </c>
      <c r="C4101" t="s">
        <v>15627</v>
      </c>
      <c r="D4101" t="s">
        <v>15630</v>
      </c>
      <c r="E4101" t="s">
        <v>11910</v>
      </c>
      <c r="F4101" t="s">
        <v>1255</v>
      </c>
      <c r="G4101" t="s">
        <v>1255</v>
      </c>
      <c r="H4101" t="s">
        <v>1255</v>
      </c>
      <c r="I4101" t="s">
        <v>1255</v>
      </c>
      <c r="J4101" t="s">
        <v>1255</v>
      </c>
      <c r="K4101" t="s">
        <v>1255</v>
      </c>
      <c r="L4101" t="s">
        <v>1255</v>
      </c>
      <c r="M4101" t="s">
        <v>1255</v>
      </c>
      <c r="N4101" t="s">
        <v>1255</v>
      </c>
      <c r="O4101" t="s">
        <v>1255</v>
      </c>
      <c r="P4101" t="s">
        <v>1255</v>
      </c>
    </row>
    <row r="4102" spans="1:16">
      <c r="A4102" t="s">
        <v>1255</v>
      </c>
      <c r="B4102" t="s">
        <v>1255</v>
      </c>
      <c r="C4102" t="s">
        <v>15627</v>
      </c>
      <c r="D4102" t="s">
        <v>15631</v>
      </c>
      <c r="E4102" t="s">
        <v>10608</v>
      </c>
      <c r="F4102" t="s">
        <v>1255</v>
      </c>
      <c r="G4102" t="s">
        <v>1255</v>
      </c>
      <c r="H4102" t="s">
        <v>1255</v>
      </c>
      <c r="I4102" t="s">
        <v>1255</v>
      </c>
      <c r="J4102" t="s">
        <v>1255</v>
      </c>
      <c r="K4102" t="s">
        <v>1255</v>
      </c>
      <c r="L4102" t="s">
        <v>1255</v>
      </c>
      <c r="M4102" t="s">
        <v>1255</v>
      </c>
      <c r="N4102" t="s">
        <v>1255</v>
      </c>
      <c r="O4102" t="s">
        <v>1255</v>
      </c>
      <c r="P4102" t="s">
        <v>1255</v>
      </c>
    </row>
    <row r="4103" spans="1:16">
      <c r="A4103" t="s">
        <v>1255</v>
      </c>
      <c r="B4103" t="s">
        <v>1255</v>
      </c>
      <c r="C4103" t="s">
        <v>15627</v>
      </c>
      <c r="D4103" t="s">
        <v>15632</v>
      </c>
      <c r="E4103" t="s">
        <v>9828</v>
      </c>
      <c r="F4103" t="s">
        <v>1255</v>
      </c>
      <c r="G4103" t="s">
        <v>1255</v>
      </c>
      <c r="H4103" t="s">
        <v>1255</v>
      </c>
      <c r="I4103" t="s">
        <v>1255</v>
      </c>
      <c r="J4103" t="s">
        <v>1255</v>
      </c>
      <c r="K4103" t="s">
        <v>1255</v>
      </c>
      <c r="L4103" t="s">
        <v>1255</v>
      </c>
      <c r="M4103" t="s">
        <v>1255</v>
      </c>
      <c r="N4103" t="s">
        <v>1255</v>
      </c>
      <c r="O4103" t="s">
        <v>1255</v>
      </c>
      <c r="P4103" t="s">
        <v>1255</v>
      </c>
    </row>
    <row r="4104" spans="1:16">
      <c r="A4104" t="s">
        <v>1255</v>
      </c>
      <c r="B4104" t="s">
        <v>5103</v>
      </c>
      <c r="C4104" t="s">
        <v>15633</v>
      </c>
      <c r="D4104" t="s">
        <v>15634</v>
      </c>
      <c r="E4104" t="s">
        <v>11910</v>
      </c>
      <c r="F4104" t="s">
        <v>9646</v>
      </c>
      <c r="G4104" t="s">
        <v>1255</v>
      </c>
      <c r="H4104" t="s">
        <v>1255</v>
      </c>
      <c r="I4104" t="s">
        <v>1255</v>
      </c>
      <c r="J4104" t="s">
        <v>1255</v>
      </c>
      <c r="K4104" t="s">
        <v>1255</v>
      </c>
      <c r="L4104" t="s">
        <v>1255</v>
      </c>
      <c r="M4104" t="s">
        <v>1255</v>
      </c>
      <c r="N4104" t="s">
        <v>1255</v>
      </c>
      <c r="O4104" t="s">
        <v>1255</v>
      </c>
      <c r="P4104" t="s">
        <v>1255</v>
      </c>
    </row>
    <row r="4105" spans="1:16">
      <c r="A4105" t="s">
        <v>1255</v>
      </c>
      <c r="B4105" t="s">
        <v>8874</v>
      </c>
      <c r="C4105" t="s">
        <v>15633</v>
      </c>
      <c r="D4105" t="s">
        <v>15635</v>
      </c>
      <c r="E4105" t="s">
        <v>11910</v>
      </c>
      <c r="F4105" t="s">
        <v>9646</v>
      </c>
      <c r="G4105" t="s">
        <v>1255</v>
      </c>
      <c r="H4105" t="s">
        <v>1255</v>
      </c>
      <c r="I4105" t="s">
        <v>1255</v>
      </c>
      <c r="J4105" t="s">
        <v>1255</v>
      </c>
      <c r="K4105" t="s">
        <v>1255</v>
      </c>
      <c r="L4105" t="s">
        <v>1255</v>
      </c>
      <c r="M4105" t="s">
        <v>1255</v>
      </c>
      <c r="N4105" t="s">
        <v>1255</v>
      </c>
      <c r="O4105" t="s">
        <v>1255</v>
      </c>
      <c r="P4105" t="s">
        <v>1255</v>
      </c>
    </row>
    <row r="4106" spans="1:16">
      <c r="A4106" t="s">
        <v>1255</v>
      </c>
      <c r="B4106" t="s">
        <v>8766</v>
      </c>
      <c r="C4106" t="s">
        <v>15633</v>
      </c>
      <c r="D4106" t="s">
        <v>15636</v>
      </c>
      <c r="E4106" t="s">
        <v>9740</v>
      </c>
      <c r="F4106" t="s">
        <v>9646</v>
      </c>
      <c r="G4106" t="s">
        <v>1255</v>
      </c>
      <c r="H4106" t="s">
        <v>1255</v>
      </c>
      <c r="I4106" t="s">
        <v>1255</v>
      </c>
      <c r="J4106" t="s">
        <v>1255</v>
      </c>
      <c r="K4106" t="s">
        <v>1255</v>
      </c>
      <c r="L4106" t="s">
        <v>1255</v>
      </c>
      <c r="M4106" t="s">
        <v>1255</v>
      </c>
      <c r="N4106" t="s">
        <v>1255</v>
      </c>
      <c r="O4106" t="s">
        <v>1255</v>
      </c>
      <c r="P4106" t="s">
        <v>1255</v>
      </c>
    </row>
    <row r="4107" spans="1:16">
      <c r="A4107" t="s">
        <v>1255</v>
      </c>
      <c r="B4107" t="s">
        <v>8767</v>
      </c>
      <c r="C4107" t="s">
        <v>15633</v>
      </c>
      <c r="D4107" t="s">
        <v>15637</v>
      </c>
      <c r="E4107" t="s">
        <v>10003</v>
      </c>
      <c r="F4107" t="s">
        <v>9646</v>
      </c>
      <c r="G4107" t="s">
        <v>1255</v>
      </c>
      <c r="H4107" t="s">
        <v>1255</v>
      </c>
      <c r="I4107" t="s">
        <v>1255</v>
      </c>
      <c r="J4107" t="s">
        <v>1255</v>
      </c>
      <c r="K4107" t="s">
        <v>1255</v>
      </c>
      <c r="L4107" t="s">
        <v>1255</v>
      </c>
      <c r="M4107" t="s">
        <v>1255</v>
      </c>
      <c r="N4107" t="s">
        <v>1255</v>
      </c>
      <c r="O4107" t="s">
        <v>1255</v>
      </c>
      <c r="P4107" t="s">
        <v>1255</v>
      </c>
    </row>
    <row r="4108" spans="1:16">
      <c r="A4108" t="s">
        <v>1255</v>
      </c>
      <c r="B4108" t="s">
        <v>8768</v>
      </c>
      <c r="C4108" t="s">
        <v>15633</v>
      </c>
      <c r="D4108" t="s">
        <v>15638</v>
      </c>
      <c r="E4108" t="s">
        <v>11910</v>
      </c>
      <c r="F4108" t="s">
        <v>9646</v>
      </c>
      <c r="G4108" t="s">
        <v>1255</v>
      </c>
      <c r="H4108" t="s">
        <v>1255</v>
      </c>
      <c r="I4108" t="s">
        <v>1255</v>
      </c>
      <c r="J4108" t="s">
        <v>1255</v>
      </c>
      <c r="K4108" t="s">
        <v>1255</v>
      </c>
      <c r="L4108" t="s">
        <v>1255</v>
      </c>
      <c r="M4108" t="s">
        <v>1255</v>
      </c>
      <c r="N4108" t="s">
        <v>1255</v>
      </c>
      <c r="O4108" t="s">
        <v>1255</v>
      </c>
      <c r="P4108" t="s">
        <v>1255</v>
      </c>
    </row>
    <row r="4109" spans="1:16">
      <c r="A4109" t="s">
        <v>1255</v>
      </c>
      <c r="B4109" t="s">
        <v>8769</v>
      </c>
      <c r="C4109" t="s">
        <v>15633</v>
      </c>
      <c r="D4109" t="s">
        <v>15639</v>
      </c>
      <c r="E4109" t="s">
        <v>11910</v>
      </c>
      <c r="F4109" t="s">
        <v>9646</v>
      </c>
      <c r="G4109" t="s">
        <v>1255</v>
      </c>
      <c r="H4109" t="s">
        <v>1255</v>
      </c>
      <c r="I4109" t="s">
        <v>1255</v>
      </c>
      <c r="J4109" t="s">
        <v>1255</v>
      </c>
      <c r="K4109" t="s">
        <v>1255</v>
      </c>
      <c r="L4109" t="s">
        <v>1255</v>
      </c>
      <c r="M4109" t="s">
        <v>1255</v>
      </c>
      <c r="N4109" t="s">
        <v>1255</v>
      </c>
      <c r="O4109" t="s">
        <v>1255</v>
      </c>
      <c r="P4109" t="s">
        <v>1255</v>
      </c>
    </row>
    <row r="4110" spans="1:16">
      <c r="A4110" t="s">
        <v>1255</v>
      </c>
      <c r="B4110" t="s">
        <v>8876</v>
      </c>
      <c r="C4110" t="s">
        <v>15633</v>
      </c>
      <c r="D4110" t="s">
        <v>15640</v>
      </c>
      <c r="E4110" t="s">
        <v>9705</v>
      </c>
      <c r="F4110" t="s">
        <v>9646</v>
      </c>
      <c r="G4110" t="s">
        <v>1255</v>
      </c>
      <c r="H4110" t="s">
        <v>1255</v>
      </c>
      <c r="I4110" t="s">
        <v>1255</v>
      </c>
      <c r="J4110" t="s">
        <v>1255</v>
      </c>
      <c r="K4110" t="s">
        <v>1255</v>
      </c>
      <c r="L4110" t="s">
        <v>1255</v>
      </c>
      <c r="M4110" t="s">
        <v>1255</v>
      </c>
      <c r="N4110" t="s">
        <v>1255</v>
      </c>
      <c r="O4110" t="s">
        <v>1255</v>
      </c>
      <c r="P4110" t="s">
        <v>1255</v>
      </c>
    </row>
    <row r="4111" spans="1:16">
      <c r="A4111" t="s">
        <v>1255</v>
      </c>
      <c r="B4111" t="s">
        <v>8771</v>
      </c>
      <c r="C4111" t="s">
        <v>15633</v>
      </c>
      <c r="D4111" t="s">
        <v>15641</v>
      </c>
      <c r="E4111" t="s">
        <v>10003</v>
      </c>
      <c r="F4111" t="s">
        <v>1255</v>
      </c>
      <c r="G4111" t="s">
        <v>1255</v>
      </c>
      <c r="H4111" t="s">
        <v>1255</v>
      </c>
      <c r="I4111" t="s">
        <v>1255</v>
      </c>
      <c r="J4111" t="s">
        <v>1255</v>
      </c>
      <c r="K4111" t="s">
        <v>1255</v>
      </c>
      <c r="L4111" t="s">
        <v>1255</v>
      </c>
      <c r="M4111" t="s">
        <v>1255</v>
      </c>
      <c r="N4111" t="s">
        <v>1255</v>
      </c>
      <c r="O4111" t="s">
        <v>1255</v>
      </c>
      <c r="P4111" t="s">
        <v>1255</v>
      </c>
    </row>
    <row r="4112" spans="1:16">
      <c r="A4112" t="s">
        <v>1255</v>
      </c>
      <c r="B4112" t="s">
        <v>8770</v>
      </c>
      <c r="C4112" t="s">
        <v>15633</v>
      </c>
      <c r="D4112" t="s">
        <v>15642</v>
      </c>
      <c r="E4112" t="s">
        <v>10608</v>
      </c>
      <c r="F4112" t="s">
        <v>9646</v>
      </c>
      <c r="G4112" t="s">
        <v>1255</v>
      </c>
      <c r="H4112" t="s">
        <v>1255</v>
      </c>
      <c r="I4112" t="s">
        <v>1255</v>
      </c>
      <c r="J4112" t="s">
        <v>1255</v>
      </c>
      <c r="K4112" t="s">
        <v>1255</v>
      </c>
      <c r="L4112" t="s">
        <v>1255</v>
      </c>
      <c r="M4112" t="s">
        <v>1255</v>
      </c>
      <c r="N4112" t="s">
        <v>1255</v>
      </c>
      <c r="O4112" t="s">
        <v>1255</v>
      </c>
      <c r="P4112" t="s">
        <v>1255</v>
      </c>
    </row>
    <row r="4113" spans="1:16">
      <c r="A4113" t="s">
        <v>1255</v>
      </c>
      <c r="B4113" t="s">
        <v>4407</v>
      </c>
      <c r="C4113" t="s">
        <v>15633</v>
      </c>
      <c r="D4113" t="s">
        <v>15643</v>
      </c>
      <c r="E4113" t="s">
        <v>11910</v>
      </c>
      <c r="F4113" t="s">
        <v>9646</v>
      </c>
      <c r="G4113" t="s">
        <v>15644</v>
      </c>
      <c r="H4113" t="s">
        <v>1255</v>
      </c>
      <c r="I4113" t="s">
        <v>1255</v>
      </c>
      <c r="J4113" t="s">
        <v>1255</v>
      </c>
      <c r="K4113" t="s">
        <v>1255</v>
      </c>
      <c r="L4113" t="s">
        <v>1255</v>
      </c>
      <c r="M4113" t="s">
        <v>1255</v>
      </c>
      <c r="N4113" t="s">
        <v>1255</v>
      </c>
      <c r="O4113" t="s">
        <v>1255</v>
      </c>
      <c r="P4113" t="s">
        <v>1255</v>
      </c>
    </row>
    <row r="4114" spans="1:16">
      <c r="A4114" t="s">
        <v>1255</v>
      </c>
      <c r="B4114" t="s">
        <v>5505</v>
      </c>
      <c r="C4114" t="s">
        <v>15633</v>
      </c>
      <c r="D4114" t="s">
        <v>15645</v>
      </c>
      <c r="E4114" t="s">
        <v>10003</v>
      </c>
      <c r="F4114" t="s">
        <v>1255</v>
      </c>
      <c r="G4114" t="s">
        <v>1255</v>
      </c>
      <c r="H4114" t="s">
        <v>1255</v>
      </c>
      <c r="I4114" t="s">
        <v>1255</v>
      </c>
      <c r="J4114" t="s">
        <v>1255</v>
      </c>
      <c r="K4114" t="s">
        <v>1255</v>
      </c>
      <c r="L4114" t="s">
        <v>1255</v>
      </c>
      <c r="M4114" t="s">
        <v>1255</v>
      </c>
      <c r="N4114" t="s">
        <v>1255</v>
      </c>
      <c r="O4114" t="s">
        <v>1255</v>
      </c>
      <c r="P4114" t="s">
        <v>1255</v>
      </c>
    </row>
    <row r="4115" spans="1:16">
      <c r="A4115" t="s">
        <v>1255</v>
      </c>
      <c r="B4115" t="s">
        <v>5687</v>
      </c>
      <c r="C4115" t="s">
        <v>15633</v>
      </c>
      <c r="D4115" t="s">
        <v>15646</v>
      </c>
      <c r="E4115" t="s">
        <v>11910</v>
      </c>
      <c r="F4115" t="s">
        <v>9646</v>
      </c>
      <c r="G4115" t="s">
        <v>1255</v>
      </c>
      <c r="H4115" t="s">
        <v>1255</v>
      </c>
      <c r="I4115" t="s">
        <v>1255</v>
      </c>
      <c r="J4115" t="s">
        <v>1255</v>
      </c>
      <c r="K4115" t="s">
        <v>1255</v>
      </c>
      <c r="L4115" t="s">
        <v>1255</v>
      </c>
      <c r="M4115" t="s">
        <v>1255</v>
      </c>
      <c r="N4115" t="s">
        <v>1255</v>
      </c>
      <c r="O4115" t="s">
        <v>1255</v>
      </c>
      <c r="P4115" t="s">
        <v>1255</v>
      </c>
    </row>
    <row r="4116" spans="1:16">
      <c r="A4116" t="s">
        <v>1255</v>
      </c>
      <c r="B4116" t="s">
        <v>8765</v>
      </c>
      <c r="C4116" t="s">
        <v>15633</v>
      </c>
      <c r="D4116" t="s">
        <v>15647</v>
      </c>
      <c r="E4116" t="s">
        <v>9813</v>
      </c>
      <c r="F4116" t="s">
        <v>9646</v>
      </c>
      <c r="G4116" t="s">
        <v>1255</v>
      </c>
      <c r="H4116" t="s">
        <v>1255</v>
      </c>
      <c r="I4116" t="s">
        <v>1255</v>
      </c>
      <c r="J4116" t="s">
        <v>1255</v>
      </c>
      <c r="K4116" t="s">
        <v>1255</v>
      </c>
      <c r="L4116" t="s">
        <v>1255</v>
      </c>
      <c r="M4116" t="s">
        <v>1255</v>
      </c>
      <c r="N4116" t="s">
        <v>1255</v>
      </c>
      <c r="O4116" t="s">
        <v>1255</v>
      </c>
      <c r="P4116" t="s">
        <v>1255</v>
      </c>
    </row>
    <row r="4117" spans="1:16">
      <c r="A4117" t="s">
        <v>1255</v>
      </c>
      <c r="B4117" t="s">
        <v>1255</v>
      </c>
      <c r="C4117" t="s">
        <v>15648</v>
      </c>
      <c r="D4117" t="s">
        <v>15649</v>
      </c>
      <c r="E4117" t="s">
        <v>10003</v>
      </c>
      <c r="F4117" t="s">
        <v>9646</v>
      </c>
      <c r="G4117" t="s">
        <v>1255</v>
      </c>
      <c r="H4117" t="s">
        <v>1255</v>
      </c>
      <c r="I4117" t="s">
        <v>1255</v>
      </c>
      <c r="J4117" t="s">
        <v>1255</v>
      </c>
      <c r="K4117" t="s">
        <v>1255</v>
      </c>
      <c r="L4117" t="s">
        <v>1255</v>
      </c>
      <c r="M4117" t="s">
        <v>1255</v>
      </c>
      <c r="N4117" t="s">
        <v>1255</v>
      </c>
      <c r="O4117" t="s">
        <v>1255</v>
      </c>
      <c r="P4117" t="s">
        <v>1255</v>
      </c>
    </row>
    <row r="4118" spans="1:16">
      <c r="A4118" t="s">
        <v>1255</v>
      </c>
      <c r="B4118" t="s">
        <v>1255</v>
      </c>
      <c r="C4118" t="s">
        <v>15648</v>
      </c>
      <c r="D4118" t="s">
        <v>15650</v>
      </c>
      <c r="E4118" t="s">
        <v>11910</v>
      </c>
      <c r="F4118" t="s">
        <v>9646</v>
      </c>
      <c r="G4118" t="s">
        <v>1255</v>
      </c>
      <c r="H4118" t="s">
        <v>1255</v>
      </c>
      <c r="I4118" t="s">
        <v>1255</v>
      </c>
      <c r="J4118" t="s">
        <v>1255</v>
      </c>
      <c r="K4118" t="s">
        <v>1255</v>
      </c>
      <c r="L4118" t="s">
        <v>1255</v>
      </c>
      <c r="M4118" t="s">
        <v>1255</v>
      </c>
      <c r="N4118" t="s">
        <v>1255</v>
      </c>
      <c r="O4118" t="s">
        <v>1255</v>
      </c>
      <c r="P4118" t="s">
        <v>1255</v>
      </c>
    </row>
    <row r="4119" spans="1:16">
      <c r="A4119" t="s">
        <v>1255</v>
      </c>
      <c r="B4119" t="s">
        <v>1255</v>
      </c>
      <c r="C4119" t="s">
        <v>15648</v>
      </c>
      <c r="D4119" t="s">
        <v>15651</v>
      </c>
      <c r="E4119" t="s">
        <v>10003</v>
      </c>
      <c r="F4119" t="s">
        <v>9646</v>
      </c>
      <c r="G4119" t="s">
        <v>1255</v>
      </c>
      <c r="H4119" t="s">
        <v>1255</v>
      </c>
      <c r="I4119" t="s">
        <v>1255</v>
      </c>
      <c r="J4119" t="s">
        <v>1255</v>
      </c>
      <c r="K4119" t="s">
        <v>1255</v>
      </c>
      <c r="L4119" t="s">
        <v>1255</v>
      </c>
      <c r="M4119" t="s">
        <v>1255</v>
      </c>
      <c r="N4119" t="s">
        <v>1255</v>
      </c>
      <c r="O4119" t="s">
        <v>1255</v>
      </c>
      <c r="P4119" t="s">
        <v>1255</v>
      </c>
    </row>
    <row r="4120" spans="1:16">
      <c r="A4120" t="s">
        <v>1255</v>
      </c>
      <c r="B4120" t="s">
        <v>1255</v>
      </c>
      <c r="C4120" t="s">
        <v>15648</v>
      </c>
      <c r="D4120" t="s">
        <v>15652</v>
      </c>
      <c r="E4120" t="s">
        <v>9737</v>
      </c>
      <c r="F4120" t="s">
        <v>9646</v>
      </c>
      <c r="G4120" t="s">
        <v>1255</v>
      </c>
      <c r="H4120" t="s">
        <v>1255</v>
      </c>
      <c r="I4120" t="s">
        <v>1255</v>
      </c>
      <c r="J4120" t="s">
        <v>1255</v>
      </c>
      <c r="K4120" t="s">
        <v>1255</v>
      </c>
      <c r="L4120" t="s">
        <v>1255</v>
      </c>
      <c r="M4120" t="s">
        <v>1255</v>
      </c>
      <c r="N4120" t="s">
        <v>1255</v>
      </c>
      <c r="O4120" t="s">
        <v>1255</v>
      </c>
      <c r="P4120" t="s">
        <v>1255</v>
      </c>
    </row>
    <row r="4121" spans="1:16">
      <c r="A4121" t="s">
        <v>1255</v>
      </c>
      <c r="B4121" t="s">
        <v>1255</v>
      </c>
      <c r="C4121" t="s">
        <v>15648</v>
      </c>
      <c r="D4121" t="s">
        <v>15653</v>
      </c>
      <c r="E4121" t="s">
        <v>13465</v>
      </c>
      <c r="F4121" t="s">
        <v>1255</v>
      </c>
      <c r="G4121" t="s">
        <v>1255</v>
      </c>
      <c r="H4121" t="s">
        <v>1255</v>
      </c>
      <c r="I4121" t="s">
        <v>1255</v>
      </c>
      <c r="J4121" t="s">
        <v>1255</v>
      </c>
      <c r="K4121" t="s">
        <v>1255</v>
      </c>
      <c r="L4121" t="s">
        <v>1255</v>
      </c>
      <c r="M4121" t="s">
        <v>1255</v>
      </c>
      <c r="N4121" t="s">
        <v>1255</v>
      </c>
      <c r="O4121" t="s">
        <v>1255</v>
      </c>
      <c r="P4121" t="s">
        <v>1255</v>
      </c>
    </row>
    <row r="4122" spans="1:16">
      <c r="A4122" t="s">
        <v>1255</v>
      </c>
      <c r="B4122" t="s">
        <v>1255</v>
      </c>
      <c r="C4122" t="s">
        <v>15648</v>
      </c>
      <c r="D4122" t="s">
        <v>15654</v>
      </c>
      <c r="E4122" t="s">
        <v>10003</v>
      </c>
      <c r="F4122" t="s">
        <v>1255</v>
      </c>
      <c r="G4122" t="s">
        <v>1255</v>
      </c>
      <c r="H4122" t="s">
        <v>1255</v>
      </c>
      <c r="I4122" t="s">
        <v>1255</v>
      </c>
      <c r="J4122" t="s">
        <v>1255</v>
      </c>
      <c r="K4122" t="s">
        <v>1255</v>
      </c>
      <c r="L4122" t="s">
        <v>1255</v>
      </c>
      <c r="M4122" t="s">
        <v>1255</v>
      </c>
      <c r="N4122" t="s">
        <v>1255</v>
      </c>
      <c r="O4122" t="s">
        <v>1255</v>
      </c>
      <c r="P4122" t="s">
        <v>1255</v>
      </c>
    </row>
    <row r="4123" spans="1:16">
      <c r="A4123" t="s">
        <v>1255</v>
      </c>
      <c r="B4123" t="s">
        <v>1255</v>
      </c>
      <c r="C4123" t="s">
        <v>15648</v>
      </c>
      <c r="D4123" t="s">
        <v>15655</v>
      </c>
      <c r="E4123" t="s">
        <v>11910</v>
      </c>
      <c r="F4123" t="s">
        <v>1255</v>
      </c>
      <c r="G4123" t="s">
        <v>1255</v>
      </c>
      <c r="H4123" t="s">
        <v>1255</v>
      </c>
      <c r="I4123" t="s">
        <v>1255</v>
      </c>
      <c r="J4123" t="s">
        <v>1255</v>
      </c>
      <c r="K4123" t="s">
        <v>1255</v>
      </c>
      <c r="L4123" t="s">
        <v>1255</v>
      </c>
      <c r="M4123" t="s">
        <v>1255</v>
      </c>
      <c r="N4123" t="s">
        <v>1255</v>
      </c>
      <c r="O4123" t="s">
        <v>1255</v>
      </c>
      <c r="P4123" t="s">
        <v>1255</v>
      </c>
    </row>
    <row r="4124" spans="1:16">
      <c r="A4124" t="s">
        <v>1255</v>
      </c>
      <c r="B4124" t="s">
        <v>1255</v>
      </c>
      <c r="C4124" t="s">
        <v>15648</v>
      </c>
      <c r="D4124" t="s">
        <v>15656</v>
      </c>
      <c r="E4124" t="s">
        <v>12494</v>
      </c>
      <c r="F4124" t="s">
        <v>1255</v>
      </c>
      <c r="G4124" t="s">
        <v>1255</v>
      </c>
      <c r="H4124" t="s">
        <v>1255</v>
      </c>
      <c r="I4124" t="s">
        <v>1255</v>
      </c>
      <c r="J4124" t="s">
        <v>1255</v>
      </c>
      <c r="K4124" t="s">
        <v>1255</v>
      </c>
      <c r="L4124" t="s">
        <v>1255</v>
      </c>
      <c r="M4124" t="s">
        <v>1255</v>
      </c>
      <c r="N4124" t="s">
        <v>1255</v>
      </c>
      <c r="O4124" t="s">
        <v>1255</v>
      </c>
      <c r="P4124" t="s">
        <v>1255</v>
      </c>
    </row>
    <row r="4125" spans="1:16">
      <c r="A4125" t="s">
        <v>1255</v>
      </c>
      <c r="B4125" t="s">
        <v>1255</v>
      </c>
      <c r="C4125" t="s">
        <v>15648</v>
      </c>
      <c r="D4125" t="s">
        <v>15657</v>
      </c>
      <c r="E4125" t="s">
        <v>9705</v>
      </c>
      <c r="F4125" t="s">
        <v>1255</v>
      </c>
      <c r="G4125" t="s">
        <v>1255</v>
      </c>
      <c r="H4125" t="s">
        <v>1255</v>
      </c>
      <c r="I4125" t="s">
        <v>1255</v>
      </c>
      <c r="J4125" t="s">
        <v>1255</v>
      </c>
      <c r="K4125" t="s">
        <v>1255</v>
      </c>
      <c r="L4125" t="s">
        <v>1255</v>
      </c>
      <c r="M4125" t="s">
        <v>1255</v>
      </c>
      <c r="N4125" t="s">
        <v>1255</v>
      </c>
      <c r="O4125" t="s">
        <v>1255</v>
      </c>
      <c r="P4125" t="s">
        <v>1255</v>
      </c>
    </row>
    <row r="4126" spans="1:16">
      <c r="A4126" t="s">
        <v>1255</v>
      </c>
      <c r="B4126" t="s">
        <v>1255</v>
      </c>
      <c r="C4126" t="s">
        <v>15648</v>
      </c>
      <c r="D4126" t="s">
        <v>15658</v>
      </c>
      <c r="E4126" t="s">
        <v>10003</v>
      </c>
      <c r="F4126" t="s">
        <v>1255</v>
      </c>
      <c r="G4126" t="s">
        <v>1255</v>
      </c>
      <c r="H4126" t="s">
        <v>1255</v>
      </c>
      <c r="I4126" t="s">
        <v>1255</v>
      </c>
      <c r="J4126" t="s">
        <v>1255</v>
      </c>
      <c r="K4126" t="s">
        <v>1255</v>
      </c>
      <c r="L4126" t="s">
        <v>1255</v>
      </c>
      <c r="M4126" t="s">
        <v>1255</v>
      </c>
      <c r="N4126" t="s">
        <v>1255</v>
      </c>
      <c r="O4126" t="s">
        <v>1255</v>
      </c>
      <c r="P4126" t="s">
        <v>1255</v>
      </c>
    </row>
    <row r="4127" spans="1:16">
      <c r="A4127" t="s">
        <v>1255</v>
      </c>
      <c r="B4127" t="s">
        <v>1255</v>
      </c>
      <c r="C4127" t="s">
        <v>15648</v>
      </c>
      <c r="D4127" t="s">
        <v>15659</v>
      </c>
      <c r="E4127" t="s">
        <v>10019</v>
      </c>
      <c r="F4127" t="s">
        <v>1255</v>
      </c>
      <c r="G4127" t="s">
        <v>1255</v>
      </c>
      <c r="H4127" t="s">
        <v>1255</v>
      </c>
      <c r="I4127" t="s">
        <v>1255</v>
      </c>
      <c r="J4127" t="s">
        <v>1255</v>
      </c>
      <c r="K4127" t="s">
        <v>1255</v>
      </c>
      <c r="L4127" t="s">
        <v>1255</v>
      </c>
      <c r="M4127" t="s">
        <v>1255</v>
      </c>
      <c r="N4127" t="s">
        <v>1255</v>
      </c>
      <c r="O4127" t="s">
        <v>1255</v>
      </c>
      <c r="P4127" t="s">
        <v>1255</v>
      </c>
    </row>
    <row r="4128" spans="1:16">
      <c r="A4128" t="s">
        <v>1255</v>
      </c>
      <c r="B4128" t="s">
        <v>1255</v>
      </c>
      <c r="C4128" t="s">
        <v>15648</v>
      </c>
      <c r="D4128" t="s">
        <v>15660</v>
      </c>
      <c r="E4128" t="s">
        <v>10019</v>
      </c>
      <c r="F4128" t="s">
        <v>1255</v>
      </c>
      <c r="G4128" t="s">
        <v>1255</v>
      </c>
      <c r="H4128" t="s">
        <v>1255</v>
      </c>
      <c r="I4128" t="s">
        <v>1255</v>
      </c>
      <c r="J4128" t="s">
        <v>1255</v>
      </c>
      <c r="K4128" t="s">
        <v>1255</v>
      </c>
      <c r="L4128" t="s">
        <v>1255</v>
      </c>
      <c r="M4128" t="s">
        <v>1255</v>
      </c>
      <c r="N4128" t="s">
        <v>1255</v>
      </c>
      <c r="O4128" t="s">
        <v>1255</v>
      </c>
      <c r="P4128" t="s">
        <v>1255</v>
      </c>
    </row>
    <row r="4129" spans="1:16">
      <c r="A4129" t="s">
        <v>1255</v>
      </c>
      <c r="B4129" t="s">
        <v>1255</v>
      </c>
      <c r="C4129" t="s">
        <v>15648</v>
      </c>
      <c r="D4129" t="s">
        <v>15661</v>
      </c>
      <c r="E4129" t="s">
        <v>10003</v>
      </c>
      <c r="F4129" t="s">
        <v>1255</v>
      </c>
      <c r="G4129" t="s">
        <v>1255</v>
      </c>
      <c r="H4129" t="s">
        <v>1255</v>
      </c>
      <c r="I4129" t="s">
        <v>1255</v>
      </c>
      <c r="J4129" t="s">
        <v>1255</v>
      </c>
      <c r="K4129" t="s">
        <v>1255</v>
      </c>
      <c r="L4129" t="s">
        <v>1255</v>
      </c>
      <c r="M4129" t="s">
        <v>1255</v>
      </c>
      <c r="N4129" t="s">
        <v>1255</v>
      </c>
      <c r="O4129" t="s">
        <v>1255</v>
      </c>
      <c r="P4129" t="s">
        <v>1255</v>
      </c>
    </row>
    <row r="4130" spans="1:16">
      <c r="A4130" t="s">
        <v>1255</v>
      </c>
      <c r="B4130" t="s">
        <v>1255</v>
      </c>
      <c r="C4130" t="s">
        <v>15662</v>
      </c>
      <c r="D4130" t="s">
        <v>15663</v>
      </c>
      <c r="E4130" t="s">
        <v>10163</v>
      </c>
      <c r="F4130" t="s">
        <v>9646</v>
      </c>
      <c r="G4130" t="s">
        <v>1255</v>
      </c>
      <c r="H4130" t="s">
        <v>1255</v>
      </c>
      <c r="I4130" t="s">
        <v>1255</v>
      </c>
      <c r="J4130" t="s">
        <v>1255</v>
      </c>
      <c r="K4130" t="s">
        <v>1255</v>
      </c>
      <c r="L4130" t="s">
        <v>1255</v>
      </c>
      <c r="M4130" t="s">
        <v>1255</v>
      </c>
      <c r="N4130" t="s">
        <v>1255</v>
      </c>
      <c r="O4130" t="s">
        <v>1255</v>
      </c>
      <c r="P4130" t="s">
        <v>1255</v>
      </c>
    </row>
    <row r="4131" spans="1:16">
      <c r="A4131" t="s">
        <v>1255</v>
      </c>
      <c r="B4131" t="s">
        <v>1255</v>
      </c>
      <c r="C4131" t="s">
        <v>15662</v>
      </c>
      <c r="D4131" t="s">
        <v>15664</v>
      </c>
      <c r="E4131" t="s">
        <v>14287</v>
      </c>
      <c r="F4131" t="s">
        <v>1255</v>
      </c>
      <c r="G4131" t="s">
        <v>1255</v>
      </c>
      <c r="H4131" t="s">
        <v>1255</v>
      </c>
      <c r="I4131" t="s">
        <v>1255</v>
      </c>
      <c r="J4131" t="s">
        <v>1255</v>
      </c>
      <c r="K4131" t="s">
        <v>1255</v>
      </c>
      <c r="L4131" t="s">
        <v>1255</v>
      </c>
      <c r="M4131" t="s">
        <v>1255</v>
      </c>
      <c r="N4131" t="s">
        <v>1255</v>
      </c>
      <c r="O4131" t="s">
        <v>1255</v>
      </c>
      <c r="P4131" t="s">
        <v>1255</v>
      </c>
    </row>
    <row r="4132" spans="1:16">
      <c r="A4132" t="s">
        <v>1255</v>
      </c>
      <c r="B4132" t="s">
        <v>1255</v>
      </c>
      <c r="C4132" t="s">
        <v>15662</v>
      </c>
      <c r="D4132" t="s">
        <v>15665</v>
      </c>
      <c r="E4132" t="s">
        <v>15666</v>
      </c>
      <c r="F4132" t="s">
        <v>1255</v>
      </c>
      <c r="G4132" t="s">
        <v>1255</v>
      </c>
      <c r="H4132" t="s">
        <v>1255</v>
      </c>
      <c r="I4132" t="s">
        <v>1255</v>
      </c>
      <c r="J4132" t="s">
        <v>1255</v>
      </c>
      <c r="K4132" t="s">
        <v>1255</v>
      </c>
      <c r="L4132" t="s">
        <v>1255</v>
      </c>
      <c r="M4132" t="s">
        <v>1255</v>
      </c>
      <c r="N4132" t="s">
        <v>1255</v>
      </c>
      <c r="O4132" t="s">
        <v>1255</v>
      </c>
      <c r="P4132" t="s">
        <v>1255</v>
      </c>
    </row>
    <row r="4133" spans="1:16">
      <c r="A4133" t="s">
        <v>1255</v>
      </c>
      <c r="B4133" t="s">
        <v>1255</v>
      </c>
      <c r="C4133" t="s">
        <v>15662</v>
      </c>
      <c r="D4133" t="s">
        <v>15667</v>
      </c>
      <c r="E4133" t="s">
        <v>9797</v>
      </c>
      <c r="F4133" t="s">
        <v>1255</v>
      </c>
      <c r="G4133" t="s">
        <v>1255</v>
      </c>
      <c r="H4133" t="s">
        <v>1255</v>
      </c>
      <c r="I4133" t="s">
        <v>1255</v>
      </c>
      <c r="J4133" t="s">
        <v>1255</v>
      </c>
      <c r="K4133" t="s">
        <v>1255</v>
      </c>
      <c r="L4133" t="s">
        <v>1255</v>
      </c>
      <c r="M4133" t="s">
        <v>1255</v>
      </c>
      <c r="N4133" t="s">
        <v>1255</v>
      </c>
      <c r="O4133" t="s">
        <v>1255</v>
      </c>
      <c r="P4133" t="s">
        <v>1255</v>
      </c>
    </row>
    <row r="4134" spans="1:16">
      <c r="A4134" t="s">
        <v>1255</v>
      </c>
      <c r="B4134" t="s">
        <v>1255</v>
      </c>
      <c r="C4134" t="s">
        <v>15662</v>
      </c>
      <c r="D4134" t="s">
        <v>15668</v>
      </c>
      <c r="E4134" t="s">
        <v>9646</v>
      </c>
      <c r="F4134" t="s">
        <v>15669</v>
      </c>
      <c r="G4134" t="s">
        <v>1255</v>
      </c>
      <c r="H4134" t="s">
        <v>1255</v>
      </c>
      <c r="I4134" t="s">
        <v>1255</v>
      </c>
      <c r="J4134" t="s">
        <v>1255</v>
      </c>
      <c r="K4134" t="s">
        <v>1255</v>
      </c>
      <c r="L4134" t="s">
        <v>1255</v>
      </c>
      <c r="M4134" t="s">
        <v>1255</v>
      </c>
      <c r="N4134" t="s">
        <v>1255</v>
      </c>
      <c r="O4134" t="s">
        <v>1255</v>
      </c>
      <c r="P4134" t="s">
        <v>1255</v>
      </c>
    </row>
    <row r="4135" spans="1:16">
      <c r="A4135" t="s">
        <v>1255</v>
      </c>
      <c r="B4135" t="s">
        <v>1255</v>
      </c>
      <c r="C4135" t="s">
        <v>15662</v>
      </c>
      <c r="D4135" t="s">
        <v>15670</v>
      </c>
      <c r="E4135" t="s">
        <v>9646</v>
      </c>
      <c r="F4135" t="s">
        <v>15379</v>
      </c>
      <c r="G4135" t="s">
        <v>9646</v>
      </c>
      <c r="H4135" t="s">
        <v>1255</v>
      </c>
      <c r="I4135" t="s">
        <v>1255</v>
      </c>
      <c r="J4135" t="s">
        <v>1255</v>
      </c>
      <c r="K4135" t="s">
        <v>1255</v>
      </c>
      <c r="L4135" t="s">
        <v>1255</v>
      </c>
      <c r="M4135" t="s">
        <v>1255</v>
      </c>
      <c r="N4135" t="s">
        <v>1255</v>
      </c>
      <c r="O4135" t="s">
        <v>1255</v>
      </c>
      <c r="P4135" t="s">
        <v>1255</v>
      </c>
    </row>
    <row r="4136" spans="1:16">
      <c r="A4136" t="s">
        <v>1255</v>
      </c>
      <c r="B4136" t="s">
        <v>1255</v>
      </c>
      <c r="C4136" t="s">
        <v>15662</v>
      </c>
      <c r="D4136" t="s">
        <v>15671</v>
      </c>
      <c r="E4136" t="s">
        <v>9646</v>
      </c>
      <c r="F4136" t="s">
        <v>15379</v>
      </c>
      <c r="G4136" t="s">
        <v>1255</v>
      </c>
      <c r="H4136" t="s">
        <v>1255</v>
      </c>
      <c r="I4136" t="s">
        <v>1255</v>
      </c>
      <c r="J4136" t="s">
        <v>1255</v>
      </c>
      <c r="K4136" t="s">
        <v>1255</v>
      </c>
      <c r="L4136" t="s">
        <v>1255</v>
      </c>
      <c r="M4136" t="s">
        <v>1255</v>
      </c>
      <c r="N4136" t="s">
        <v>1255</v>
      </c>
      <c r="O4136" t="s">
        <v>1255</v>
      </c>
      <c r="P4136" t="s">
        <v>1255</v>
      </c>
    </row>
    <row r="4137" spans="1:16">
      <c r="A4137" t="s">
        <v>1255</v>
      </c>
      <c r="B4137" t="s">
        <v>5103</v>
      </c>
      <c r="C4137" t="s">
        <v>15662</v>
      </c>
      <c r="D4137" t="s">
        <v>15672</v>
      </c>
      <c r="E4137" t="s">
        <v>9705</v>
      </c>
      <c r="F4137" t="s">
        <v>1255</v>
      </c>
      <c r="G4137" t="s">
        <v>1255</v>
      </c>
      <c r="H4137" t="s">
        <v>1255</v>
      </c>
      <c r="I4137" t="s">
        <v>1255</v>
      </c>
      <c r="J4137" t="s">
        <v>1255</v>
      </c>
      <c r="K4137" t="s">
        <v>1255</v>
      </c>
      <c r="L4137" t="s">
        <v>1255</v>
      </c>
      <c r="M4137" t="s">
        <v>1255</v>
      </c>
      <c r="N4137" t="s">
        <v>1255</v>
      </c>
      <c r="O4137" t="s">
        <v>1255</v>
      </c>
      <c r="P4137" t="s">
        <v>1255</v>
      </c>
    </row>
    <row r="4138" spans="1:16">
      <c r="A4138" t="s">
        <v>1255</v>
      </c>
      <c r="B4138" t="s">
        <v>8874</v>
      </c>
      <c r="C4138" t="s">
        <v>15662</v>
      </c>
      <c r="D4138" t="s">
        <v>15673</v>
      </c>
      <c r="E4138" t="s">
        <v>9705</v>
      </c>
      <c r="F4138" t="s">
        <v>1255</v>
      </c>
      <c r="G4138" t="s">
        <v>1255</v>
      </c>
      <c r="H4138" t="s">
        <v>1255</v>
      </c>
      <c r="I4138" t="s">
        <v>1255</v>
      </c>
      <c r="J4138" t="s">
        <v>1255</v>
      </c>
      <c r="K4138" t="s">
        <v>1255</v>
      </c>
      <c r="L4138" t="s">
        <v>1255</v>
      </c>
      <c r="M4138" t="s">
        <v>1255</v>
      </c>
      <c r="N4138" t="s">
        <v>1255</v>
      </c>
      <c r="O4138" t="s">
        <v>1255</v>
      </c>
      <c r="P4138" t="s">
        <v>1255</v>
      </c>
    </row>
    <row r="4139" spans="1:16">
      <c r="A4139" t="s">
        <v>1255</v>
      </c>
      <c r="B4139" t="s">
        <v>8766</v>
      </c>
      <c r="C4139" t="s">
        <v>15662</v>
      </c>
      <c r="D4139" t="s">
        <v>15674</v>
      </c>
      <c r="E4139" t="s">
        <v>12494</v>
      </c>
      <c r="F4139" t="s">
        <v>9646</v>
      </c>
      <c r="G4139" t="s">
        <v>1255</v>
      </c>
      <c r="H4139" t="s">
        <v>1255</v>
      </c>
      <c r="I4139" t="s">
        <v>1255</v>
      </c>
      <c r="J4139" t="s">
        <v>1255</v>
      </c>
      <c r="K4139" t="s">
        <v>1255</v>
      </c>
      <c r="L4139" t="s">
        <v>1255</v>
      </c>
      <c r="M4139" t="s">
        <v>1255</v>
      </c>
      <c r="N4139" t="s">
        <v>1255</v>
      </c>
      <c r="O4139" t="s">
        <v>1255</v>
      </c>
      <c r="P4139" t="s">
        <v>1255</v>
      </c>
    </row>
    <row r="4140" spans="1:16">
      <c r="A4140" t="s">
        <v>1255</v>
      </c>
      <c r="B4140" t="s">
        <v>8767</v>
      </c>
      <c r="C4140" t="s">
        <v>15662</v>
      </c>
      <c r="D4140" t="s">
        <v>15675</v>
      </c>
      <c r="E4140" t="s">
        <v>11438</v>
      </c>
      <c r="F4140" t="s">
        <v>1255</v>
      </c>
      <c r="G4140" t="s">
        <v>9646</v>
      </c>
      <c r="H4140" t="s">
        <v>1255</v>
      </c>
      <c r="I4140" t="s">
        <v>1255</v>
      </c>
      <c r="J4140" t="s">
        <v>1255</v>
      </c>
      <c r="K4140" t="s">
        <v>1255</v>
      </c>
      <c r="L4140" t="s">
        <v>1255</v>
      </c>
      <c r="M4140" t="s">
        <v>1255</v>
      </c>
      <c r="N4140" t="s">
        <v>1255</v>
      </c>
      <c r="O4140" t="s">
        <v>1255</v>
      </c>
      <c r="P4140" t="s">
        <v>1255</v>
      </c>
    </row>
    <row r="4141" spans="1:16">
      <c r="A4141" t="s">
        <v>1255</v>
      </c>
      <c r="B4141" t="s">
        <v>1255</v>
      </c>
      <c r="C4141" t="s">
        <v>15676</v>
      </c>
      <c r="D4141" t="s">
        <v>15677</v>
      </c>
      <c r="E4141" t="s">
        <v>9813</v>
      </c>
      <c r="F4141" t="s">
        <v>1255</v>
      </c>
      <c r="G4141" t="s">
        <v>1255</v>
      </c>
      <c r="H4141" t="s">
        <v>1255</v>
      </c>
      <c r="I4141" t="s">
        <v>1255</v>
      </c>
      <c r="J4141" t="s">
        <v>1255</v>
      </c>
      <c r="K4141" t="s">
        <v>1255</v>
      </c>
      <c r="L4141" t="s">
        <v>1255</v>
      </c>
      <c r="M4141" t="s">
        <v>1255</v>
      </c>
      <c r="N4141" t="s">
        <v>1255</v>
      </c>
      <c r="O4141" t="s">
        <v>1255</v>
      </c>
      <c r="P4141" t="s">
        <v>1255</v>
      </c>
    </row>
    <row r="4142" spans="1:16">
      <c r="A4142" t="s">
        <v>1255</v>
      </c>
      <c r="B4142" t="s">
        <v>1255</v>
      </c>
      <c r="C4142" t="s">
        <v>15676</v>
      </c>
      <c r="D4142" t="s">
        <v>15678</v>
      </c>
      <c r="E4142" t="s">
        <v>12494</v>
      </c>
      <c r="F4142" t="s">
        <v>1255</v>
      </c>
      <c r="G4142" t="s">
        <v>1255</v>
      </c>
      <c r="H4142" t="s">
        <v>1255</v>
      </c>
      <c r="I4142" t="s">
        <v>1255</v>
      </c>
      <c r="J4142" t="s">
        <v>1255</v>
      </c>
      <c r="K4142" t="s">
        <v>1255</v>
      </c>
      <c r="L4142" t="s">
        <v>1255</v>
      </c>
      <c r="M4142" t="s">
        <v>1255</v>
      </c>
      <c r="N4142" t="s">
        <v>1255</v>
      </c>
      <c r="O4142" t="s">
        <v>1255</v>
      </c>
      <c r="P4142" t="s">
        <v>1255</v>
      </c>
    </row>
    <row r="4143" spans="1:16">
      <c r="A4143" t="s">
        <v>1255</v>
      </c>
      <c r="B4143" t="s">
        <v>1255</v>
      </c>
      <c r="C4143" t="s">
        <v>15676</v>
      </c>
      <c r="D4143" t="s">
        <v>15679</v>
      </c>
      <c r="E4143" t="s">
        <v>9813</v>
      </c>
      <c r="F4143" t="s">
        <v>9646</v>
      </c>
      <c r="G4143" t="s">
        <v>1255</v>
      </c>
      <c r="H4143" t="s">
        <v>1255</v>
      </c>
      <c r="I4143" t="s">
        <v>1255</v>
      </c>
      <c r="J4143" t="s">
        <v>1255</v>
      </c>
      <c r="K4143" t="s">
        <v>1255</v>
      </c>
      <c r="L4143" t="s">
        <v>1255</v>
      </c>
      <c r="M4143" t="s">
        <v>1255</v>
      </c>
      <c r="N4143" t="s">
        <v>1255</v>
      </c>
      <c r="O4143" t="s">
        <v>1255</v>
      </c>
      <c r="P4143" t="s">
        <v>1255</v>
      </c>
    </row>
    <row r="4144" spans="1:16">
      <c r="A4144" t="s">
        <v>1255</v>
      </c>
      <c r="B4144" t="s">
        <v>1255</v>
      </c>
      <c r="C4144" t="s">
        <v>15676</v>
      </c>
      <c r="D4144" t="s">
        <v>15680</v>
      </c>
      <c r="E4144" t="s">
        <v>10988</v>
      </c>
      <c r="F4144" t="s">
        <v>1255</v>
      </c>
      <c r="G4144" t="s">
        <v>9646</v>
      </c>
      <c r="H4144" t="s">
        <v>1255</v>
      </c>
      <c r="I4144" t="s">
        <v>1255</v>
      </c>
      <c r="J4144" t="s">
        <v>1255</v>
      </c>
      <c r="K4144" t="s">
        <v>1255</v>
      </c>
      <c r="L4144" t="s">
        <v>1255</v>
      </c>
      <c r="M4144" t="s">
        <v>1255</v>
      </c>
      <c r="N4144" t="s">
        <v>1255</v>
      </c>
      <c r="O4144" t="s">
        <v>1255</v>
      </c>
      <c r="P4144" t="s">
        <v>1255</v>
      </c>
    </row>
    <row r="4145" spans="1:16">
      <c r="A4145" t="s">
        <v>1255</v>
      </c>
      <c r="B4145" t="s">
        <v>1255</v>
      </c>
      <c r="C4145" t="s">
        <v>15676</v>
      </c>
      <c r="D4145" t="s">
        <v>15681</v>
      </c>
      <c r="E4145" t="s">
        <v>9686</v>
      </c>
      <c r="F4145" t="s">
        <v>1255</v>
      </c>
      <c r="G4145" t="s">
        <v>1255</v>
      </c>
      <c r="H4145" t="s">
        <v>1255</v>
      </c>
      <c r="I4145" t="s">
        <v>1255</v>
      </c>
      <c r="J4145" t="s">
        <v>1255</v>
      </c>
      <c r="K4145" t="s">
        <v>1255</v>
      </c>
      <c r="L4145" t="s">
        <v>1255</v>
      </c>
      <c r="M4145" t="s">
        <v>1255</v>
      </c>
      <c r="N4145" t="s">
        <v>1255</v>
      </c>
      <c r="O4145" t="s">
        <v>1255</v>
      </c>
      <c r="P4145" t="s">
        <v>1255</v>
      </c>
    </row>
    <row r="4146" spans="1:16">
      <c r="A4146" t="s">
        <v>1255</v>
      </c>
      <c r="B4146" t="s">
        <v>1255</v>
      </c>
      <c r="C4146" t="s">
        <v>15676</v>
      </c>
      <c r="D4146" t="s">
        <v>15682</v>
      </c>
      <c r="E4146" t="s">
        <v>13373</v>
      </c>
      <c r="F4146" t="s">
        <v>1255</v>
      </c>
      <c r="G4146" t="s">
        <v>1255</v>
      </c>
      <c r="H4146" t="s">
        <v>1255</v>
      </c>
      <c r="I4146" t="s">
        <v>1255</v>
      </c>
      <c r="J4146" t="s">
        <v>1255</v>
      </c>
      <c r="K4146" t="s">
        <v>1255</v>
      </c>
      <c r="L4146" t="s">
        <v>1255</v>
      </c>
      <c r="M4146" t="s">
        <v>1255</v>
      </c>
      <c r="N4146" t="s">
        <v>1255</v>
      </c>
      <c r="O4146" t="s">
        <v>1255</v>
      </c>
      <c r="P4146" t="s">
        <v>1255</v>
      </c>
    </row>
    <row r="4147" spans="1:16">
      <c r="A4147" t="s">
        <v>1255</v>
      </c>
      <c r="B4147" t="s">
        <v>1255</v>
      </c>
      <c r="C4147" t="s">
        <v>15676</v>
      </c>
      <c r="D4147" t="s">
        <v>15683</v>
      </c>
      <c r="E4147" t="s">
        <v>10003</v>
      </c>
      <c r="F4147" t="s">
        <v>9646</v>
      </c>
      <c r="G4147" t="s">
        <v>15684</v>
      </c>
      <c r="H4147" t="s">
        <v>1255</v>
      </c>
      <c r="I4147" t="s">
        <v>1255</v>
      </c>
      <c r="J4147" t="s">
        <v>1255</v>
      </c>
      <c r="K4147" t="s">
        <v>1255</v>
      </c>
      <c r="L4147" t="s">
        <v>1255</v>
      </c>
      <c r="M4147" t="s">
        <v>1255</v>
      </c>
      <c r="N4147" t="s">
        <v>1255</v>
      </c>
      <c r="O4147" t="s">
        <v>1255</v>
      </c>
      <c r="P4147" t="s">
        <v>1255</v>
      </c>
    </row>
    <row r="4148" spans="1:16">
      <c r="A4148" t="s">
        <v>1255</v>
      </c>
      <c r="B4148" t="s">
        <v>1255</v>
      </c>
      <c r="C4148" t="s">
        <v>15676</v>
      </c>
      <c r="D4148" t="s">
        <v>15685</v>
      </c>
      <c r="E4148" t="s">
        <v>10003</v>
      </c>
      <c r="F4148" t="s">
        <v>1255</v>
      </c>
      <c r="G4148" t="s">
        <v>9646</v>
      </c>
      <c r="H4148" t="s">
        <v>15686</v>
      </c>
      <c r="I4148" t="s">
        <v>1255</v>
      </c>
      <c r="J4148" t="s">
        <v>1255</v>
      </c>
      <c r="K4148" t="s">
        <v>1255</v>
      </c>
      <c r="L4148" t="s">
        <v>1255</v>
      </c>
      <c r="M4148" t="s">
        <v>1255</v>
      </c>
      <c r="N4148" t="s">
        <v>1255</v>
      </c>
      <c r="O4148" t="s">
        <v>1255</v>
      </c>
      <c r="P4148" t="s">
        <v>1255</v>
      </c>
    </row>
    <row r="4149" spans="1:16">
      <c r="A4149" t="s">
        <v>1255</v>
      </c>
      <c r="B4149" t="s">
        <v>1255</v>
      </c>
      <c r="C4149" t="s">
        <v>15676</v>
      </c>
      <c r="D4149" t="s">
        <v>15687</v>
      </c>
      <c r="E4149" t="s">
        <v>13373</v>
      </c>
      <c r="F4149" t="s">
        <v>1255</v>
      </c>
      <c r="G4149" t="s">
        <v>9646</v>
      </c>
      <c r="H4149" t="s">
        <v>15688</v>
      </c>
      <c r="I4149" t="s">
        <v>1255</v>
      </c>
      <c r="J4149" t="s">
        <v>1255</v>
      </c>
      <c r="K4149" t="s">
        <v>1255</v>
      </c>
      <c r="L4149" t="s">
        <v>1255</v>
      </c>
      <c r="M4149" t="s">
        <v>1255</v>
      </c>
      <c r="N4149" t="s">
        <v>1255</v>
      </c>
      <c r="O4149" t="s">
        <v>1255</v>
      </c>
      <c r="P4149" t="s">
        <v>1255</v>
      </c>
    </row>
    <row r="4150" spans="1:16">
      <c r="A4150" t="s">
        <v>1255</v>
      </c>
      <c r="B4150" t="s">
        <v>1255</v>
      </c>
      <c r="C4150" t="s">
        <v>15676</v>
      </c>
      <c r="D4150" t="s">
        <v>15689</v>
      </c>
      <c r="E4150" t="s">
        <v>11910</v>
      </c>
      <c r="F4150" t="s">
        <v>1255</v>
      </c>
      <c r="G4150" t="s">
        <v>1255</v>
      </c>
      <c r="H4150" t="s">
        <v>1255</v>
      </c>
      <c r="I4150" t="s">
        <v>1255</v>
      </c>
      <c r="J4150" t="s">
        <v>1255</v>
      </c>
      <c r="K4150" t="s">
        <v>1255</v>
      </c>
      <c r="L4150" t="s">
        <v>1255</v>
      </c>
      <c r="M4150" t="s">
        <v>1255</v>
      </c>
      <c r="N4150" t="s">
        <v>1255</v>
      </c>
      <c r="O4150" t="s">
        <v>1255</v>
      </c>
      <c r="P4150" t="s">
        <v>1255</v>
      </c>
    </row>
    <row r="4151" spans="1:16">
      <c r="A4151" t="s">
        <v>1255</v>
      </c>
      <c r="B4151" t="s">
        <v>1255</v>
      </c>
      <c r="C4151" t="s">
        <v>15676</v>
      </c>
      <c r="D4151" t="s">
        <v>15690</v>
      </c>
      <c r="E4151" t="s">
        <v>10608</v>
      </c>
      <c r="F4151" t="s">
        <v>1255</v>
      </c>
      <c r="G4151" t="s">
        <v>1255</v>
      </c>
      <c r="H4151" t="s">
        <v>1255</v>
      </c>
      <c r="I4151" t="s">
        <v>1255</v>
      </c>
      <c r="J4151" t="s">
        <v>1255</v>
      </c>
      <c r="K4151" t="s">
        <v>1255</v>
      </c>
      <c r="L4151" t="s">
        <v>1255</v>
      </c>
      <c r="M4151" t="s">
        <v>1255</v>
      </c>
      <c r="N4151" t="s">
        <v>1255</v>
      </c>
      <c r="O4151" t="s">
        <v>1255</v>
      </c>
      <c r="P4151" t="s">
        <v>1255</v>
      </c>
    </row>
    <row r="4152" spans="1:16">
      <c r="A4152" t="s">
        <v>1255</v>
      </c>
      <c r="B4152" t="s">
        <v>1255</v>
      </c>
      <c r="C4152" t="s">
        <v>15676</v>
      </c>
      <c r="D4152" t="s">
        <v>15691</v>
      </c>
      <c r="E4152" t="s">
        <v>9740</v>
      </c>
      <c r="F4152" t="s">
        <v>1255</v>
      </c>
      <c r="G4152" t="s">
        <v>1255</v>
      </c>
      <c r="H4152" t="s">
        <v>1255</v>
      </c>
      <c r="I4152" t="s">
        <v>1255</v>
      </c>
      <c r="J4152" t="s">
        <v>1255</v>
      </c>
      <c r="K4152" t="s">
        <v>1255</v>
      </c>
      <c r="L4152" t="s">
        <v>1255</v>
      </c>
      <c r="M4152" t="s">
        <v>1255</v>
      </c>
      <c r="N4152" t="s">
        <v>1255</v>
      </c>
      <c r="O4152" t="s">
        <v>1255</v>
      </c>
      <c r="P4152" t="s">
        <v>1255</v>
      </c>
    </row>
    <row r="4153" spans="1:16">
      <c r="A4153" t="s">
        <v>1255</v>
      </c>
      <c r="B4153" t="s">
        <v>1255</v>
      </c>
      <c r="C4153" t="s">
        <v>15692</v>
      </c>
      <c r="D4153" t="s">
        <v>15693</v>
      </c>
      <c r="E4153" t="s">
        <v>13373</v>
      </c>
      <c r="F4153" t="s">
        <v>1255</v>
      </c>
      <c r="G4153" t="s">
        <v>1255</v>
      </c>
      <c r="H4153" t="s">
        <v>1255</v>
      </c>
      <c r="I4153" t="s">
        <v>1255</v>
      </c>
      <c r="J4153" t="s">
        <v>1255</v>
      </c>
      <c r="K4153" t="s">
        <v>1255</v>
      </c>
      <c r="L4153" t="s">
        <v>1255</v>
      </c>
      <c r="M4153" t="s">
        <v>1255</v>
      </c>
      <c r="N4153" t="s">
        <v>1255</v>
      </c>
      <c r="O4153" t="s">
        <v>1255</v>
      </c>
      <c r="P4153" t="s">
        <v>1255</v>
      </c>
    </row>
    <row r="4154" spans="1:16">
      <c r="A4154" t="s">
        <v>1255</v>
      </c>
      <c r="B4154" t="s">
        <v>1255</v>
      </c>
      <c r="C4154" t="s">
        <v>15692</v>
      </c>
      <c r="D4154" t="s">
        <v>15694</v>
      </c>
      <c r="E4154" t="s">
        <v>13373</v>
      </c>
      <c r="F4154" t="s">
        <v>1255</v>
      </c>
      <c r="G4154" t="s">
        <v>1255</v>
      </c>
      <c r="H4154" t="s">
        <v>1255</v>
      </c>
      <c r="I4154" t="s">
        <v>1255</v>
      </c>
      <c r="J4154" t="s">
        <v>1255</v>
      </c>
      <c r="K4154" t="s">
        <v>1255</v>
      </c>
      <c r="L4154" t="s">
        <v>1255</v>
      </c>
      <c r="M4154" t="s">
        <v>1255</v>
      </c>
      <c r="N4154" t="s">
        <v>1255</v>
      </c>
      <c r="O4154" t="s">
        <v>1255</v>
      </c>
      <c r="P4154" t="s">
        <v>1255</v>
      </c>
    </row>
    <row r="4155" spans="1:16">
      <c r="A4155" t="s">
        <v>1255</v>
      </c>
      <c r="B4155" t="s">
        <v>1255</v>
      </c>
      <c r="C4155" t="s">
        <v>15692</v>
      </c>
      <c r="D4155" t="s">
        <v>15695</v>
      </c>
      <c r="E4155" t="s">
        <v>9740</v>
      </c>
      <c r="F4155" t="s">
        <v>1255</v>
      </c>
      <c r="G4155" t="s">
        <v>1255</v>
      </c>
      <c r="H4155" t="s">
        <v>1255</v>
      </c>
      <c r="I4155" t="s">
        <v>1255</v>
      </c>
      <c r="J4155" t="s">
        <v>1255</v>
      </c>
      <c r="K4155" t="s">
        <v>1255</v>
      </c>
      <c r="L4155" t="s">
        <v>1255</v>
      </c>
      <c r="M4155" t="s">
        <v>1255</v>
      </c>
      <c r="N4155" t="s">
        <v>1255</v>
      </c>
      <c r="O4155" t="s">
        <v>1255</v>
      </c>
      <c r="P4155" t="s">
        <v>1255</v>
      </c>
    </row>
    <row r="4156" spans="1:16">
      <c r="A4156" t="s">
        <v>1255</v>
      </c>
      <c r="B4156" t="s">
        <v>1255</v>
      </c>
      <c r="C4156" t="s">
        <v>15696</v>
      </c>
      <c r="D4156" t="s">
        <v>15697</v>
      </c>
      <c r="E4156" t="s">
        <v>10003</v>
      </c>
      <c r="F4156" t="s">
        <v>1255</v>
      </c>
      <c r="G4156" t="s">
        <v>1255</v>
      </c>
      <c r="H4156" t="s">
        <v>1255</v>
      </c>
      <c r="I4156" t="s">
        <v>1255</v>
      </c>
      <c r="J4156" t="s">
        <v>1255</v>
      </c>
      <c r="K4156" t="s">
        <v>1255</v>
      </c>
      <c r="L4156" t="s">
        <v>1255</v>
      </c>
      <c r="M4156" t="s">
        <v>1255</v>
      </c>
      <c r="N4156" t="s">
        <v>1255</v>
      </c>
      <c r="O4156" t="s">
        <v>1255</v>
      </c>
      <c r="P4156" t="s">
        <v>1255</v>
      </c>
    </row>
    <row r="4157" spans="1:16">
      <c r="A4157" t="s">
        <v>1255</v>
      </c>
      <c r="B4157" t="s">
        <v>15698</v>
      </c>
      <c r="C4157" t="s">
        <v>15696</v>
      </c>
      <c r="D4157" t="s">
        <v>15699</v>
      </c>
      <c r="E4157" t="s">
        <v>9646</v>
      </c>
      <c r="F4157" t="s">
        <v>15155</v>
      </c>
      <c r="G4157" t="s">
        <v>1255</v>
      </c>
      <c r="H4157" t="s">
        <v>1255</v>
      </c>
      <c r="I4157" t="s">
        <v>1255</v>
      </c>
      <c r="J4157" t="s">
        <v>1255</v>
      </c>
      <c r="K4157" t="s">
        <v>1255</v>
      </c>
      <c r="L4157" t="s">
        <v>1255</v>
      </c>
      <c r="M4157" t="s">
        <v>1255</v>
      </c>
      <c r="N4157" t="s">
        <v>1255</v>
      </c>
      <c r="O4157" t="s">
        <v>1255</v>
      </c>
      <c r="P4157" t="s">
        <v>1255</v>
      </c>
    </row>
    <row r="4158" spans="1:16">
      <c r="A4158" t="s">
        <v>1255</v>
      </c>
      <c r="B4158" t="s">
        <v>15700</v>
      </c>
      <c r="C4158" t="s">
        <v>15692</v>
      </c>
      <c r="D4158" t="s">
        <v>15701</v>
      </c>
      <c r="E4158" t="s">
        <v>9646</v>
      </c>
      <c r="F4158" t="s">
        <v>15702</v>
      </c>
      <c r="G4158" t="s">
        <v>1255</v>
      </c>
      <c r="H4158" t="s">
        <v>1255</v>
      </c>
      <c r="I4158" t="s">
        <v>1255</v>
      </c>
      <c r="J4158" t="s">
        <v>1255</v>
      </c>
      <c r="K4158" t="s">
        <v>1255</v>
      </c>
      <c r="L4158" t="s">
        <v>1255</v>
      </c>
      <c r="M4158" t="s">
        <v>1255</v>
      </c>
      <c r="N4158" t="s">
        <v>1255</v>
      </c>
      <c r="O4158" t="s">
        <v>1255</v>
      </c>
      <c r="P4158" t="s">
        <v>1255</v>
      </c>
    </row>
    <row r="4159" spans="1:16">
      <c r="A4159" t="s">
        <v>1255</v>
      </c>
      <c r="B4159" t="s">
        <v>1255</v>
      </c>
      <c r="C4159" t="s">
        <v>15696</v>
      </c>
      <c r="D4159" t="s">
        <v>15703</v>
      </c>
      <c r="E4159" t="s">
        <v>13373</v>
      </c>
      <c r="F4159" t="s">
        <v>1255</v>
      </c>
      <c r="G4159" t="s">
        <v>1255</v>
      </c>
      <c r="H4159" t="s">
        <v>1255</v>
      </c>
      <c r="I4159" t="s">
        <v>1255</v>
      </c>
      <c r="J4159" t="s">
        <v>1255</v>
      </c>
      <c r="K4159" t="s">
        <v>1255</v>
      </c>
      <c r="L4159" t="s">
        <v>1255</v>
      </c>
      <c r="M4159" t="s">
        <v>1255</v>
      </c>
      <c r="N4159" t="s">
        <v>1255</v>
      </c>
      <c r="O4159" t="s">
        <v>1255</v>
      </c>
      <c r="P4159" t="s">
        <v>1255</v>
      </c>
    </row>
    <row r="4160" spans="1:16">
      <c r="A4160" t="s">
        <v>1255</v>
      </c>
      <c r="B4160" t="s">
        <v>1255</v>
      </c>
      <c r="C4160" t="s">
        <v>15696</v>
      </c>
      <c r="D4160" t="s">
        <v>15704</v>
      </c>
      <c r="E4160" t="s">
        <v>10608</v>
      </c>
      <c r="F4160" t="s">
        <v>1255</v>
      </c>
      <c r="G4160" t="s">
        <v>1255</v>
      </c>
      <c r="H4160" t="s">
        <v>1255</v>
      </c>
      <c r="I4160" t="s">
        <v>1255</v>
      </c>
      <c r="J4160" t="s">
        <v>1255</v>
      </c>
      <c r="K4160" t="s">
        <v>1255</v>
      </c>
      <c r="L4160" t="s">
        <v>1255</v>
      </c>
      <c r="M4160" t="s">
        <v>1255</v>
      </c>
      <c r="N4160" t="s">
        <v>1255</v>
      </c>
      <c r="O4160" t="s">
        <v>1255</v>
      </c>
      <c r="P4160" t="s">
        <v>1255</v>
      </c>
    </row>
    <row r="4161" spans="1:16">
      <c r="A4161" t="s">
        <v>1255</v>
      </c>
      <c r="B4161" t="s">
        <v>1255</v>
      </c>
      <c r="C4161" t="s">
        <v>15696</v>
      </c>
      <c r="D4161" t="s">
        <v>15705</v>
      </c>
      <c r="E4161" t="s">
        <v>9782</v>
      </c>
      <c r="F4161" t="s">
        <v>1255</v>
      </c>
      <c r="G4161" t="s">
        <v>1255</v>
      </c>
      <c r="H4161" t="s">
        <v>1255</v>
      </c>
      <c r="I4161" t="s">
        <v>1255</v>
      </c>
      <c r="J4161" t="s">
        <v>1255</v>
      </c>
      <c r="K4161" t="s">
        <v>1255</v>
      </c>
      <c r="L4161" t="s">
        <v>1255</v>
      </c>
      <c r="M4161" t="s">
        <v>1255</v>
      </c>
      <c r="N4161" t="s">
        <v>1255</v>
      </c>
      <c r="O4161" t="s">
        <v>1255</v>
      </c>
      <c r="P4161" t="s">
        <v>1255</v>
      </c>
    </row>
    <row r="4162" spans="1:16">
      <c r="A4162" t="s">
        <v>1255</v>
      </c>
      <c r="B4162" t="s">
        <v>1255</v>
      </c>
      <c r="C4162" t="s">
        <v>15696</v>
      </c>
      <c r="D4162" t="s">
        <v>15706</v>
      </c>
      <c r="E4162" t="s">
        <v>14521</v>
      </c>
      <c r="F4162" t="s">
        <v>1255</v>
      </c>
      <c r="G4162" t="s">
        <v>1255</v>
      </c>
      <c r="H4162" t="s">
        <v>1255</v>
      </c>
      <c r="I4162" t="s">
        <v>1255</v>
      </c>
      <c r="J4162" t="s">
        <v>1255</v>
      </c>
      <c r="K4162" t="s">
        <v>1255</v>
      </c>
      <c r="L4162" t="s">
        <v>1255</v>
      </c>
      <c r="M4162" t="s">
        <v>1255</v>
      </c>
      <c r="N4162" t="s">
        <v>1255</v>
      </c>
      <c r="O4162" t="s">
        <v>1255</v>
      </c>
      <c r="P4162" t="s">
        <v>1255</v>
      </c>
    </row>
    <row r="4163" spans="1:16">
      <c r="A4163" t="s">
        <v>1255</v>
      </c>
      <c r="B4163" t="s">
        <v>1255</v>
      </c>
      <c r="C4163" t="s">
        <v>15696</v>
      </c>
      <c r="D4163" t="s">
        <v>15707</v>
      </c>
      <c r="E4163" t="s">
        <v>12494</v>
      </c>
      <c r="F4163" t="s">
        <v>1255</v>
      </c>
      <c r="G4163" t="s">
        <v>1255</v>
      </c>
      <c r="H4163" t="s">
        <v>1255</v>
      </c>
      <c r="I4163" t="s">
        <v>1255</v>
      </c>
      <c r="J4163" t="s">
        <v>1255</v>
      </c>
      <c r="K4163" t="s">
        <v>1255</v>
      </c>
      <c r="L4163" t="s">
        <v>1255</v>
      </c>
      <c r="M4163" t="s">
        <v>1255</v>
      </c>
      <c r="N4163" t="s">
        <v>1255</v>
      </c>
      <c r="O4163" t="s">
        <v>1255</v>
      </c>
      <c r="P4163" t="s">
        <v>1255</v>
      </c>
    </row>
    <row r="4164" spans="1:16">
      <c r="A4164" t="s">
        <v>1255</v>
      </c>
      <c r="B4164" t="s">
        <v>1255</v>
      </c>
      <c r="C4164" t="s">
        <v>15708</v>
      </c>
      <c r="D4164" t="s">
        <v>15709</v>
      </c>
      <c r="E4164" t="s">
        <v>9740</v>
      </c>
      <c r="F4164" t="s">
        <v>1255</v>
      </c>
      <c r="G4164" t="s">
        <v>1255</v>
      </c>
      <c r="H4164" t="s">
        <v>1255</v>
      </c>
      <c r="I4164" t="s">
        <v>1255</v>
      </c>
      <c r="J4164" t="s">
        <v>1255</v>
      </c>
      <c r="K4164" t="s">
        <v>1255</v>
      </c>
      <c r="L4164" t="s">
        <v>1255</v>
      </c>
      <c r="M4164" t="s">
        <v>1255</v>
      </c>
      <c r="N4164" t="s">
        <v>1255</v>
      </c>
      <c r="O4164" t="s">
        <v>1255</v>
      </c>
      <c r="P4164" t="s">
        <v>1255</v>
      </c>
    </row>
    <row r="4165" spans="1:16">
      <c r="A4165" t="s">
        <v>1255</v>
      </c>
      <c r="B4165" t="s">
        <v>1255</v>
      </c>
      <c r="C4165" t="s">
        <v>15708</v>
      </c>
      <c r="D4165" t="s">
        <v>15710</v>
      </c>
      <c r="E4165" t="s">
        <v>10069</v>
      </c>
      <c r="F4165" t="s">
        <v>1255</v>
      </c>
      <c r="G4165" t="s">
        <v>1255</v>
      </c>
      <c r="H4165" t="s">
        <v>1255</v>
      </c>
      <c r="I4165" t="s">
        <v>1255</v>
      </c>
      <c r="J4165" t="s">
        <v>1255</v>
      </c>
      <c r="K4165" t="s">
        <v>1255</v>
      </c>
      <c r="L4165" t="s">
        <v>1255</v>
      </c>
      <c r="M4165" t="s">
        <v>1255</v>
      </c>
      <c r="N4165" t="s">
        <v>1255</v>
      </c>
      <c r="O4165" t="s">
        <v>1255</v>
      </c>
      <c r="P4165" t="s">
        <v>1255</v>
      </c>
    </row>
    <row r="4166" spans="1:16">
      <c r="A4166" t="s">
        <v>1255</v>
      </c>
      <c r="B4166" t="s">
        <v>1255</v>
      </c>
      <c r="C4166" t="s">
        <v>15708</v>
      </c>
      <c r="D4166" t="s">
        <v>15711</v>
      </c>
      <c r="E4166" t="s">
        <v>9646</v>
      </c>
      <c r="F4166" t="s">
        <v>9828</v>
      </c>
      <c r="G4166" t="s">
        <v>1255</v>
      </c>
      <c r="H4166" t="s">
        <v>1255</v>
      </c>
      <c r="I4166" t="s">
        <v>1255</v>
      </c>
      <c r="J4166" t="s">
        <v>1255</v>
      </c>
      <c r="K4166" t="s">
        <v>1255</v>
      </c>
      <c r="L4166" t="s">
        <v>1255</v>
      </c>
      <c r="M4166" t="s">
        <v>1255</v>
      </c>
      <c r="N4166" t="s">
        <v>1255</v>
      </c>
      <c r="O4166" t="s">
        <v>1255</v>
      </c>
      <c r="P4166" t="s">
        <v>1255</v>
      </c>
    </row>
    <row r="4167" spans="1:16">
      <c r="A4167" t="s">
        <v>1255</v>
      </c>
      <c r="B4167" t="s">
        <v>1255</v>
      </c>
      <c r="C4167" t="s">
        <v>15712</v>
      </c>
      <c r="D4167" t="s">
        <v>15713</v>
      </c>
      <c r="E4167" t="s">
        <v>9813</v>
      </c>
      <c r="F4167" t="s">
        <v>1255</v>
      </c>
      <c r="G4167" t="s">
        <v>1255</v>
      </c>
      <c r="H4167" t="s">
        <v>1255</v>
      </c>
      <c r="I4167" t="s">
        <v>1255</v>
      </c>
      <c r="J4167" t="s">
        <v>1255</v>
      </c>
      <c r="K4167" t="s">
        <v>1255</v>
      </c>
      <c r="L4167" t="s">
        <v>1255</v>
      </c>
      <c r="M4167" t="s">
        <v>1255</v>
      </c>
      <c r="N4167" t="s">
        <v>1255</v>
      </c>
      <c r="O4167" t="s">
        <v>1255</v>
      </c>
      <c r="P4167" t="s">
        <v>1255</v>
      </c>
    </row>
    <row r="4168" spans="1:16">
      <c r="A4168" t="s">
        <v>1255</v>
      </c>
      <c r="B4168" t="s">
        <v>13712</v>
      </c>
      <c r="C4168" t="s">
        <v>15712</v>
      </c>
      <c r="D4168" t="s">
        <v>15714</v>
      </c>
      <c r="E4168" t="s">
        <v>9646</v>
      </c>
      <c r="F4168" t="s">
        <v>15715</v>
      </c>
      <c r="G4168" t="s">
        <v>1255</v>
      </c>
      <c r="H4168" t="s">
        <v>1255</v>
      </c>
      <c r="I4168" t="s">
        <v>1255</v>
      </c>
      <c r="J4168" t="s">
        <v>1255</v>
      </c>
      <c r="K4168" t="s">
        <v>1255</v>
      </c>
      <c r="L4168" t="s">
        <v>1255</v>
      </c>
      <c r="M4168" t="s">
        <v>1255</v>
      </c>
      <c r="N4168" t="s">
        <v>1255</v>
      </c>
      <c r="O4168" t="s">
        <v>1255</v>
      </c>
      <c r="P4168" t="s">
        <v>1255</v>
      </c>
    </row>
    <row r="4169" spans="1:16">
      <c r="A4169" t="s">
        <v>15716</v>
      </c>
      <c r="B4169" t="s">
        <v>12243</v>
      </c>
      <c r="C4169" t="s">
        <v>15712</v>
      </c>
      <c r="D4169" t="s">
        <v>15717</v>
      </c>
      <c r="E4169" t="s">
        <v>9646</v>
      </c>
      <c r="F4169" t="s">
        <v>14716</v>
      </c>
      <c r="G4169" t="s">
        <v>1255</v>
      </c>
      <c r="H4169" t="s">
        <v>1255</v>
      </c>
      <c r="I4169" t="s">
        <v>1255</v>
      </c>
      <c r="J4169" t="s">
        <v>1255</v>
      </c>
      <c r="K4169" t="s">
        <v>1255</v>
      </c>
      <c r="L4169" t="s">
        <v>1255</v>
      </c>
      <c r="M4169" t="s">
        <v>1255</v>
      </c>
      <c r="N4169" t="s">
        <v>1255</v>
      </c>
      <c r="O4169" t="s">
        <v>1255</v>
      </c>
      <c r="P4169" t="s">
        <v>1255</v>
      </c>
    </row>
    <row r="4170" spans="1:16">
      <c r="A4170" t="s">
        <v>1255</v>
      </c>
      <c r="B4170" t="s">
        <v>12243</v>
      </c>
      <c r="C4170" t="s">
        <v>15712</v>
      </c>
      <c r="D4170" t="s">
        <v>15718</v>
      </c>
      <c r="E4170" t="s">
        <v>9646</v>
      </c>
      <c r="F4170" t="s">
        <v>14586</v>
      </c>
      <c r="G4170" t="s">
        <v>1255</v>
      </c>
      <c r="H4170" t="s">
        <v>1255</v>
      </c>
      <c r="I4170" t="s">
        <v>1255</v>
      </c>
      <c r="J4170" t="s">
        <v>1255</v>
      </c>
      <c r="K4170" t="s">
        <v>1255</v>
      </c>
      <c r="L4170" t="s">
        <v>1255</v>
      </c>
      <c r="M4170" t="s">
        <v>1255</v>
      </c>
      <c r="N4170" t="s">
        <v>1255</v>
      </c>
      <c r="O4170" t="s">
        <v>1255</v>
      </c>
      <c r="P4170" t="s">
        <v>1255</v>
      </c>
    </row>
    <row r="4171" spans="1:16">
      <c r="A4171" t="s">
        <v>1255</v>
      </c>
      <c r="B4171" t="s">
        <v>12853</v>
      </c>
      <c r="C4171" t="s">
        <v>15712</v>
      </c>
      <c r="D4171" t="s">
        <v>15719</v>
      </c>
      <c r="E4171" t="s">
        <v>9646</v>
      </c>
      <c r="F4171" t="s">
        <v>15720</v>
      </c>
      <c r="G4171" t="s">
        <v>1255</v>
      </c>
      <c r="H4171" t="s">
        <v>1255</v>
      </c>
      <c r="I4171" t="s">
        <v>1255</v>
      </c>
      <c r="J4171" t="s">
        <v>1255</v>
      </c>
      <c r="K4171" t="s">
        <v>1255</v>
      </c>
      <c r="L4171" t="s">
        <v>1255</v>
      </c>
      <c r="M4171" t="s">
        <v>1255</v>
      </c>
      <c r="N4171" t="s">
        <v>1255</v>
      </c>
      <c r="O4171" t="s">
        <v>1255</v>
      </c>
      <c r="P4171" t="s">
        <v>1255</v>
      </c>
    </row>
    <row r="4172" spans="1:16">
      <c r="A4172" t="s">
        <v>1255</v>
      </c>
      <c r="B4172" t="s">
        <v>1255</v>
      </c>
      <c r="C4172" t="s">
        <v>15712</v>
      </c>
      <c r="D4172" t="s">
        <v>15721</v>
      </c>
      <c r="E4172" t="s">
        <v>9682</v>
      </c>
      <c r="F4172" t="s">
        <v>1255</v>
      </c>
      <c r="G4172" t="s">
        <v>1255</v>
      </c>
      <c r="H4172" t="s">
        <v>1255</v>
      </c>
      <c r="I4172" t="s">
        <v>1255</v>
      </c>
      <c r="J4172" t="s">
        <v>1255</v>
      </c>
      <c r="K4172" t="s">
        <v>1255</v>
      </c>
      <c r="L4172" t="s">
        <v>1255</v>
      </c>
      <c r="M4172" t="s">
        <v>1255</v>
      </c>
      <c r="N4172" t="s">
        <v>1255</v>
      </c>
      <c r="O4172" t="s">
        <v>1255</v>
      </c>
      <c r="P4172" t="s">
        <v>1255</v>
      </c>
    </row>
    <row r="4173" spans="1:16">
      <c r="A4173" t="s">
        <v>1255</v>
      </c>
      <c r="B4173" t="s">
        <v>1255</v>
      </c>
      <c r="C4173" t="s">
        <v>15712</v>
      </c>
      <c r="D4173" t="s">
        <v>15722</v>
      </c>
      <c r="E4173" t="s">
        <v>15398</v>
      </c>
      <c r="F4173" t="s">
        <v>1255</v>
      </c>
      <c r="G4173" t="s">
        <v>1255</v>
      </c>
      <c r="H4173" t="s">
        <v>1255</v>
      </c>
      <c r="I4173" t="s">
        <v>1255</v>
      </c>
      <c r="J4173" t="s">
        <v>1255</v>
      </c>
      <c r="K4173" t="s">
        <v>1255</v>
      </c>
      <c r="L4173" t="s">
        <v>1255</v>
      </c>
      <c r="M4173" t="s">
        <v>1255</v>
      </c>
      <c r="N4173" t="s">
        <v>1255</v>
      </c>
      <c r="O4173" t="s">
        <v>1255</v>
      </c>
      <c r="P4173" t="s">
        <v>1255</v>
      </c>
    </row>
    <row r="4174" spans="1:16">
      <c r="A4174" t="s">
        <v>1255</v>
      </c>
      <c r="B4174" t="s">
        <v>1255</v>
      </c>
      <c r="C4174" t="s">
        <v>15723</v>
      </c>
      <c r="D4174" t="s">
        <v>15724</v>
      </c>
      <c r="E4174" t="s">
        <v>9646</v>
      </c>
      <c r="F4174" t="s">
        <v>14610</v>
      </c>
      <c r="G4174" t="s">
        <v>1255</v>
      </c>
      <c r="H4174" t="s">
        <v>1255</v>
      </c>
      <c r="I4174" t="s">
        <v>1255</v>
      </c>
      <c r="J4174" t="s">
        <v>1255</v>
      </c>
      <c r="K4174" t="s">
        <v>1255</v>
      </c>
      <c r="L4174" t="s">
        <v>1255</v>
      </c>
      <c r="M4174" t="s">
        <v>1255</v>
      </c>
      <c r="N4174" t="s">
        <v>1255</v>
      </c>
      <c r="O4174" t="s">
        <v>1255</v>
      </c>
      <c r="P4174" t="s">
        <v>1255</v>
      </c>
    </row>
    <row r="4175" spans="1:16">
      <c r="A4175" t="s">
        <v>1255</v>
      </c>
      <c r="B4175" t="s">
        <v>1255</v>
      </c>
      <c r="C4175" t="s">
        <v>15723</v>
      </c>
      <c r="D4175" t="s">
        <v>15725</v>
      </c>
      <c r="E4175" t="s">
        <v>9646</v>
      </c>
      <c r="F4175" t="s">
        <v>15726</v>
      </c>
      <c r="G4175" t="s">
        <v>1255</v>
      </c>
      <c r="H4175" t="s">
        <v>1255</v>
      </c>
      <c r="I4175" t="s">
        <v>1255</v>
      </c>
      <c r="J4175" t="s">
        <v>1255</v>
      </c>
      <c r="K4175" t="s">
        <v>1255</v>
      </c>
      <c r="L4175" t="s">
        <v>1255</v>
      </c>
      <c r="M4175" t="s">
        <v>1255</v>
      </c>
      <c r="N4175" t="s">
        <v>1255</v>
      </c>
      <c r="O4175" t="s">
        <v>1255</v>
      </c>
      <c r="P4175" t="s">
        <v>1255</v>
      </c>
    </row>
    <row r="4176" spans="1:16">
      <c r="A4176" t="s">
        <v>1255</v>
      </c>
      <c r="B4176" t="s">
        <v>1255</v>
      </c>
      <c r="C4176" t="s">
        <v>15723</v>
      </c>
      <c r="D4176" t="s">
        <v>15727</v>
      </c>
      <c r="E4176" t="s">
        <v>9646</v>
      </c>
      <c r="F4176" t="s">
        <v>14714</v>
      </c>
      <c r="G4176" t="s">
        <v>1255</v>
      </c>
      <c r="H4176" t="s">
        <v>1255</v>
      </c>
      <c r="I4176" t="s">
        <v>1255</v>
      </c>
      <c r="J4176" t="s">
        <v>1255</v>
      </c>
      <c r="K4176" t="s">
        <v>1255</v>
      </c>
      <c r="L4176" t="s">
        <v>1255</v>
      </c>
      <c r="M4176" t="s">
        <v>1255</v>
      </c>
      <c r="N4176" t="s">
        <v>1255</v>
      </c>
      <c r="O4176" t="s">
        <v>1255</v>
      </c>
      <c r="P4176" t="s">
        <v>1255</v>
      </c>
    </row>
    <row r="4177" spans="1:16">
      <c r="A4177" t="s">
        <v>1255</v>
      </c>
      <c r="B4177" t="s">
        <v>904</v>
      </c>
      <c r="C4177" t="s">
        <v>15723</v>
      </c>
      <c r="D4177" t="s">
        <v>15728</v>
      </c>
      <c r="E4177" t="s">
        <v>9646</v>
      </c>
      <c r="F4177" t="s">
        <v>15729</v>
      </c>
      <c r="G4177" t="s">
        <v>1255</v>
      </c>
      <c r="H4177" t="s">
        <v>1255</v>
      </c>
      <c r="I4177" t="s">
        <v>1255</v>
      </c>
      <c r="J4177" t="s">
        <v>1255</v>
      </c>
      <c r="K4177" t="s">
        <v>1255</v>
      </c>
      <c r="L4177" t="s">
        <v>1255</v>
      </c>
      <c r="M4177" t="s">
        <v>1255</v>
      </c>
      <c r="N4177" t="s">
        <v>1255</v>
      </c>
      <c r="O4177" t="s">
        <v>1255</v>
      </c>
      <c r="P4177" t="s">
        <v>1255</v>
      </c>
    </row>
    <row r="4178" spans="1:16">
      <c r="A4178" t="s">
        <v>1255</v>
      </c>
      <c r="B4178" t="s">
        <v>1255</v>
      </c>
      <c r="C4178" t="s">
        <v>15723</v>
      </c>
      <c r="D4178" t="s">
        <v>15730</v>
      </c>
      <c r="E4178" t="s">
        <v>9828</v>
      </c>
      <c r="F4178" t="s">
        <v>1255</v>
      </c>
      <c r="G4178" t="s">
        <v>1255</v>
      </c>
      <c r="H4178" t="s">
        <v>1255</v>
      </c>
      <c r="I4178" t="s">
        <v>1255</v>
      </c>
      <c r="J4178" t="s">
        <v>1255</v>
      </c>
      <c r="K4178" t="s">
        <v>1255</v>
      </c>
      <c r="L4178" t="s">
        <v>1255</v>
      </c>
      <c r="M4178" t="s">
        <v>1255</v>
      </c>
      <c r="N4178" t="s">
        <v>1255</v>
      </c>
      <c r="O4178" t="s">
        <v>1255</v>
      </c>
      <c r="P4178" t="s">
        <v>1255</v>
      </c>
    </row>
    <row r="4179" spans="1:16">
      <c r="A4179" t="s">
        <v>1255</v>
      </c>
      <c r="B4179" t="s">
        <v>1255</v>
      </c>
      <c r="C4179" t="s">
        <v>15731</v>
      </c>
      <c r="D4179" t="s">
        <v>15732</v>
      </c>
      <c r="E4179" t="s">
        <v>9646</v>
      </c>
      <c r="F4179" t="s">
        <v>15733</v>
      </c>
      <c r="G4179" t="s">
        <v>1255</v>
      </c>
      <c r="H4179" t="s">
        <v>1255</v>
      </c>
      <c r="I4179" t="s">
        <v>1255</v>
      </c>
      <c r="J4179" t="s">
        <v>1255</v>
      </c>
      <c r="K4179" t="s">
        <v>1255</v>
      </c>
      <c r="L4179" t="s">
        <v>1255</v>
      </c>
      <c r="M4179" t="s">
        <v>1255</v>
      </c>
      <c r="N4179" t="s">
        <v>1255</v>
      </c>
      <c r="O4179" t="s">
        <v>1255</v>
      </c>
      <c r="P4179" t="s">
        <v>1255</v>
      </c>
    </row>
    <row r="4180" spans="1:16">
      <c r="A4180" t="s">
        <v>1255</v>
      </c>
      <c r="B4180" t="s">
        <v>1255</v>
      </c>
      <c r="C4180" t="s">
        <v>15731</v>
      </c>
      <c r="D4180" t="s">
        <v>15734</v>
      </c>
      <c r="E4180" t="s">
        <v>10003</v>
      </c>
      <c r="F4180" t="s">
        <v>9646</v>
      </c>
      <c r="G4180" t="s">
        <v>1255</v>
      </c>
      <c r="H4180" t="s">
        <v>1255</v>
      </c>
      <c r="I4180" t="s">
        <v>1255</v>
      </c>
      <c r="J4180" t="s">
        <v>1255</v>
      </c>
      <c r="K4180" t="s">
        <v>1255</v>
      </c>
      <c r="L4180" t="s">
        <v>1255</v>
      </c>
      <c r="M4180" t="s">
        <v>1255</v>
      </c>
      <c r="N4180" t="s">
        <v>1255</v>
      </c>
      <c r="O4180" t="s">
        <v>1255</v>
      </c>
      <c r="P4180" t="s">
        <v>1255</v>
      </c>
    </row>
    <row r="4181" spans="1:16">
      <c r="A4181" t="s">
        <v>1255</v>
      </c>
      <c r="B4181" t="s">
        <v>1255</v>
      </c>
      <c r="C4181" t="s">
        <v>15731</v>
      </c>
      <c r="D4181" t="s">
        <v>15735</v>
      </c>
      <c r="E4181" t="s">
        <v>9663</v>
      </c>
      <c r="F4181" t="s">
        <v>1255</v>
      </c>
      <c r="G4181" t="s">
        <v>1255</v>
      </c>
      <c r="H4181" t="s">
        <v>1255</v>
      </c>
      <c r="I4181" t="s">
        <v>1255</v>
      </c>
      <c r="J4181" t="s">
        <v>1255</v>
      </c>
      <c r="K4181" t="s">
        <v>1255</v>
      </c>
      <c r="L4181" t="s">
        <v>1255</v>
      </c>
      <c r="M4181" t="s">
        <v>1255</v>
      </c>
      <c r="N4181" t="s">
        <v>1255</v>
      </c>
      <c r="O4181" t="s">
        <v>1255</v>
      </c>
      <c r="P4181" t="s">
        <v>1255</v>
      </c>
    </row>
    <row r="4182" spans="1:16">
      <c r="A4182" t="s">
        <v>1255</v>
      </c>
      <c r="B4182" t="s">
        <v>1255</v>
      </c>
      <c r="C4182" t="s">
        <v>15736</v>
      </c>
      <c r="D4182" t="s">
        <v>15737</v>
      </c>
      <c r="E4182" t="s">
        <v>12494</v>
      </c>
      <c r="F4182" t="s">
        <v>1255</v>
      </c>
      <c r="G4182" t="s">
        <v>1255</v>
      </c>
      <c r="H4182" t="s">
        <v>1255</v>
      </c>
      <c r="I4182" t="s">
        <v>1255</v>
      </c>
      <c r="J4182" t="s">
        <v>1255</v>
      </c>
      <c r="K4182" t="s">
        <v>1255</v>
      </c>
      <c r="L4182" t="s">
        <v>1255</v>
      </c>
      <c r="M4182" t="s">
        <v>1255</v>
      </c>
      <c r="N4182" t="s">
        <v>1255</v>
      </c>
      <c r="O4182" t="s">
        <v>1255</v>
      </c>
      <c r="P4182" t="s">
        <v>1255</v>
      </c>
    </row>
    <row r="4183" spans="1:16">
      <c r="A4183" t="s">
        <v>1255</v>
      </c>
      <c r="B4183" t="s">
        <v>1255</v>
      </c>
      <c r="C4183" t="s">
        <v>15736</v>
      </c>
      <c r="D4183" t="s">
        <v>15738</v>
      </c>
      <c r="E4183" t="s">
        <v>11438</v>
      </c>
      <c r="F4183" t="s">
        <v>1255</v>
      </c>
      <c r="G4183" t="s">
        <v>9646</v>
      </c>
      <c r="H4183" t="s">
        <v>1255</v>
      </c>
      <c r="I4183" t="s">
        <v>1255</v>
      </c>
      <c r="J4183" t="s">
        <v>1255</v>
      </c>
      <c r="K4183" t="s">
        <v>1255</v>
      </c>
      <c r="L4183" t="s">
        <v>1255</v>
      </c>
      <c r="M4183" t="s">
        <v>1255</v>
      </c>
      <c r="N4183" t="s">
        <v>1255</v>
      </c>
      <c r="O4183" t="s">
        <v>1255</v>
      </c>
      <c r="P4183" t="s">
        <v>1255</v>
      </c>
    </row>
    <row r="4184" spans="1:16">
      <c r="A4184" t="s">
        <v>1255</v>
      </c>
      <c r="B4184" t="s">
        <v>1255</v>
      </c>
      <c r="C4184" t="s">
        <v>15736</v>
      </c>
      <c r="D4184" t="s">
        <v>15739</v>
      </c>
      <c r="E4184" t="s">
        <v>11910</v>
      </c>
      <c r="F4184" t="s">
        <v>1255</v>
      </c>
      <c r="G4184" t="s">
        <v>1255</v>
      </c>
      <c r="H4184" t="s">
        <v>1255</v>
      </c>
      <c r="I4184" t="s">
        <v>1255</v>
      </c>
      <c r="J4184" t="s">
        <v>1255</v>
      </c>
      <c r="K4184" t="s">
        <v>1255</v>
      </c>
      <c r="L4184" t="s">
        <v>1255</v>
      </c>
      <c r="M4184" t="s">
        <v>1255</v>
      </c>
      <c r="N4184" t="s">
        <v>1255</v>
      </c>
      <c r="O4184" t="s">
        <v>1255</v>
      </c>
      <c r="P4184" t="s">
        <v>1255</v>
      </c>
    </row>
    <row r="4185" spans="1:16">
      <c r="A4185" t="s">
        <v>1255</v>
      </c>
      <c r="B4185" t="s">
        <v>1255</v>
      </c>
      <c r="C4185" t="s">
        <v>15736</v>
      </c>
      <c r="D4185" t="s">
        <v>15740</v>
      </c>
      <c r="E4185" t="s">
        <v>14759</v>
      </c>
      <c r="F4185" t="s">
        <v>9646</v>
      </c>
      <c r="G4185" t="s">
        <v>1255</v>
      </c>
      <c r="H4185" t="s">
        <v>1255</v>
      </c>
      <c r="I4185" t="s">
        <v>1255</v>
      </c>
      <c r="J4185" t="s">
        <v>1255</v>
      </c>
      <c r="K4185" t="s">
        <v>1255</v>
      </c>
      <c r="L4185" t="s">
        <v>1255</v>
      </c>
      <c r="M4185" t="s">
        <v>1255</v>
      </c>
      <c r="N4185" t="s">
        <v>1255</v>
      </c>
      <c r="O4185" t="s">
        <v>1255</v>
      </c>
      <c r="P4185" t="s">
        <v>1255</v>
      </c>
    </row>
    <row r="4186" spans="1:16">
      <c r="A4186" t="s">
        <v>1255</v>
      </c>
      <c r="B4186" t="s">
        <v>1255</v>
      </c>
      <c r="C4186" t="s">
        <v>15736</v>
      </c>
      <c r="D4186" t="s">
        <v>15741</v>
      </c>
      <c r="E4186" t="s">
        <v>10029</v>
      </c>
      <c r="F4186" t="s">
        <v>9646</v>
      </c>
      <c r="G4186" t="s">
        <v>1255</v>
      </c>
      <c r="H4186" t="s">
        <v>1255</v>
      </c>
      <c r="I4186" t="s">
        <v>1255</v>
      </c>
      <c r="J4186" t="s">
        <v>1255</v>
      </c>
      <c r="K4186" t="s">
        <v>1255</v>
      </c>
      <c r="L4186" t="s">
        <v>1255</v>
      </c>
      <c r="M4186" t="s">
        <v>1255</v>
      </c>
      <c r="N4186" t="s">
        <v>1255</v>
      </c>
      <c r="O4186" t="s">
        <v>1255</v>
      </c>
      <c r="P4186" t="s">
        <v>1255</v>
      </c>
    </row>
    <row r="4187" spans="1:16">
      <c r="A4187" t="s">
        <v>1255</v>
      </c>
      <c r="B4187" t="s">
        <v>15742</v>
      </c>
      <c r="C4187" t="s">
        <v>15736</v>
      </c>
      <c r="D4187" t="s">
        <v>15743</v>
      </c>
      <c r="E4187" t="s">
        <v>9646</v>
      </c>
      <c r="F4187" t="s">
        <v>15744</v>
      </c>
      <c r="G4187" t="s">
        <v>1255</v>
      </c>
      <c r="H4187" t="s">
        <v>1255</v>
      </c>
      <c r="I4187" t="s">
        <v>1255</v>
      </c>
      <c r="J4187" t="s">
        <v>1255</v>
      </c>
      <c r="K4187" t="s">
        <v>1255</v>
      </c>
      <c r="L4187" t="s">
        <v>1255</v>
      </c>
      <c r="M4187" t="s">
        <v>1255</v>
      </c>
      <c r="N4187" t="s">
        <v>1255</v>
      </c>
      <c r="O4187" t="s">
        <v>1255</v>
      </c>
      <c r="P4187" t="s">
        <v>1255</v>
      </c>
    </row>
    <row r="4188" spans="1:16">
      <c r="A4188" t="s">
        <v>1255</v>
      </c>
      <c r="B4188" t="s">
        <v>1255</v>
      </c>
      <c r="C4188" t="s">
        <v>15745</v>
      </c>
      <c r="D4188" t="s">
        <v>15746</v>
      </c>
      <c r="E4188" t="s">
        <v>14450</v>
      </c>
      <c r="F4188" t="s">
        <v>9646</v>
      </c>
      <c r="G4188" t="s">
        <v>15747</v>
      </c>
      <c r="H4188" t="s">
        <v>1255</v>
      </c>
      <c r="I4188" t="s">
        <v>1255</v>
      </c>
      <c r="J4188" t="s">
        <v>1255</v>
      </c>
      <c r="K4188" t="s">
        <v>1255</v>
      </c>
      <c r="L4188" t="s">
        <v>1255</v>
      </c>
      <c r="M4188" t="s">
        <v>1255</v>
      </c>
      <c r="N4188" t="s">
        <v>1255</v>
      </c>
      <c r="O4188" t="s">
        <v>1255</v>
      </c>
      <c r="P4188" t="s">
        <v>1255</v>
      </c>
    </row>
    <row r="4189" spans="1:16">
      <c r="A4189" t="s">
        <v>1255</v>
      </c>
      <c r="B4189" t="s">
        <v>1255</v>
      </c>
      <c r="C4189" t="s">
        <v>15745</v>
      </c>
      <c r="D4189" t="s">
        <v>15748</v>
      </c>
      <c r="E4189" t="s">
        <v>8743</v>
      </c>
      <c r="F4189" t="s">
        <v>1255</v>
      </c>
      <c r="G4189" t="s">
        <v>1255</v>
      </c>
      <c r="H4189" t="s">
        <v>1255</v>
      </c>
      <c r="I4189" t="s">
        <v>1255</v>
      </c>
      <c r="J4189" t="s">
        <v>1255</v>
      </c>
      <c r="K4189" t="s">
        <v>1255</v>
      </c>
      <c r="L4189" t="s">
        <v>1255</v>
      </c>
      <c r="M4189" t="s">
        <v>1255</v>
      </c>
      <c r="N4189" t="s">
        <v>1255</v>
      </c>
      <c r="O4189" t="s">
        <v>1255</v>
      </c>
      <c r="P4189" t="s">
        <v>1255</v>
      </c>
    </row>
    <row r="4190" spans="1:16">
      <c r="A4190" t="s">
        <v>1255</v>
      </c>
      <c r="B4190" t="s">
        <v>1255</v>
      </c>
      <c r="C4190" t="s">
        <v>15745</v>
      </c>
      <c r="D4190" t="s">
        <v>15749</v>
      </c>
      <c r="E4190" t="s">
        <v>13288</v>
      </c>
      <c r="F4190" t="s">
        <v>1255</v>
      </c>
      <c r="G4190" t="s">
        <v>1255</v>
      </c>
      <c r="H4190" t="s">
        <v>1255</v>
      </c>
      <c r="I4190" t="s">
        <v>1255</v>
      </c>
      <c r="J4190" t="s">
        <v>1255</v>
      </c>
      <c r="K4190" t="s">
        <v>1255</v>
      </c>
      <c r="L4190" t="s">
        <v>1255</v>
      </c>
      <c r="M4190" t="s">
        <v>1255</v>
      </c>
      <c r="N4190" t="s">
        <v>1255</v>
      </c>
      <c r="O4190" t="s">
        <v>1255</v>
      </c>
      <c r="P4190" t="s">
        <v>1255</v>
      </c>
    </row>
    <row r="4191" spans="1:16">
      <c r="A4191" t="s">
        <v>1255</v>
      </c>
      <c r="B4191" t="s">
        <v>1255</v>
      </c>
      <c r="C4191" t="s">
        <v>15745</v>
      </c>
      <c r="D4191" t="s">
        <v>15750</v>
      </c>
      <c r="E4191" t="s">
        <v>10029</v>
      </c>
      <c r="F4191" t="s">
        <v>9646</v>
      </c>
      <c r="G4191" t="s">
        <v>1255</v>
      </c>
      <c r="H4191" t="s">
        <v>1255</v>
      </c>
      <c r="I4191" t="s">
        <v>1255</v>
      </c>
      <c r="J4191" t="s">
        <v>1255</v>
      </c>
      <c r="K4191" t="s">
        <v>1255</v>
      </c>
      <c r="L4191" t="s">
        <v>1255</v>
      </c>
      <c r="M4191" t="s">
        <v>1255</v>
      </c>
      <c r="N4191" t="s">
        <v>1255</v>
      </c>
      <c r="O4191" t="s">
        <v>1255</v>
      </c>
      <c r="P4191" t="s">
        <v>1255</v>
      </c>
    </row>
    <row r="4192" spans="1:16">
      <c r="A4192" t="s">
        <v>1255</v>
      </c>
      <c r="B4192" t="s">
        <v>1255</v>
      </c>
      <c r="C4192" t="s">
        <v>15745</v>
      </c>
      <c r="D4192" t="s">
        <v>15751</v>
      </c>
      <c r="E4192" t="s">
        <v>9828</v>
      </c>
      <c r="F4192" t="s">
        <v>1255</v>
      </c>
      <c r="G4192" t="s">
        <v>9646</v>
      </c>
      <c r="H4192" t="s">
        <v>1255</v>
      </c>
      <c r="I4192" t="s">
        <v>1255</v>
      </c>
      <c r="J4192" t="s">
        <v>1255</v>
      </c>
      <c r="K4192" t="s">
        <v>1255</v>
      </c>
      <c r="L4192" t="s">
        <v>1255</v>
      </c>
      <c r="M4192" t="s">
        <v>1255</v>
      </c>
      <c r="N4192" t="s">
        <v>1255</v>
      </c>
      <c r="O4192" t="s">
        <v>1255</v>
      </c>
      <c r="P4192" t="s">
        <v>1255</v>
      </c>
    </row>
    <row r="4193" spans="1:16">
      <c r="A4193" t="s">
        <v>1255</v>
      </c>
      <c r="B4193" t="s">
        <v>15752</v>
      </c>
      <c r="C4193" t="s">
        <v>15753</v>
      </c>
      <c r="D4193" t="s">
        <v>15754</v>
      </c>
      <c r="E4193" t="s">
        <v>12833</v>
      </c>
      <c r="F4193" t="s">
        <v>1255</v>
      </c>
      <c r="G4193" t="s">
        <v>9646</v>
      </c>
      <c r="H4193" t="s">
        <v>1255</v>
      </c>
      <c r="I4193" t="s">
        <v>1255</v>
      </c>
      <c r="J4193" t="s">
        <v>1255</v>
      </c>
      <c r="K4193" t="s">
        <v>1255</v>
      </c>
      <c r="L4193" t="s">
        <v>1255</v>
      </c>
      <c r="M4193" t="s">
        <v>1255</v>
      </c>
      <c r="N4193" t="s">
        <v>1255</v>
      </c>
      <c r="O4193" t="s">
        <v>1255</v>
      </c>
      <c r="P4193" t="s">
        <v>1255</v>
      </c>
    </row>
    <row r="4194" spans="1:16">
      <c r="A4194" t="s">
        <v>1255</v>
      </c>
      <c r="B4194" t="s">
        <v>1255</v>
      </c>
      <c r="C4194" t="s">
        <v>15753</v>
      </c>
      <c r="D4194" t="s">
        <v>15755</v>
      </c>
      <c r="E4194" t="s">
        <v>10513</v>
      </c>
      <c r="F4194" t="s">
        <v>1255</v>
      </c>
      <c r="G4194" t="s">
        <v>1255</v>
      </c>
      <c r="H4194" t="s">
        <v>1255</v>
      </c>
      <c r="I4194" t="s">
        <v>1255</v>
      </c>
      <c r="J4194" t="s">
        <v>1255</v>
      </c>
      <c r="K4194" t="s">
        <v>1255</v>
      </c>
      <c r="L4194" t="s">
        <v>1255</v>
      </c>
      <c r="M4194" t="s">
        <v>1255</v>
      </c>
      <c r="N4194" t="s">
        <v>1255</v>
      </c>
      <c r="O4194" t="s">
        <v>1255</v>
      </c>
      <c r="P4194" t="s">
        <v>1255</v>
      </c>
    </row>
    <row r="4195" spans="1:16">
      <c r="A4195" t="s">
        <v>1255</v>
      </c>
      <c r="B4195" t="s">
        <v>1255</v>
      </c>
      <c r="C4195" t="s">
        <v>15756</v>
      </c>
      <c r="D4195" t="s">
        <v>15757</v>
      </c>
      <c r="E4195" t="s">
        <v>10003</v>
      </c>
      <c r="F4195" t="s">
        <v>1255</v>
      </c>
      <c r="G4195" t="s">
        <v>1255</v>
      </c>
      <c r="H4195" t="s">
        <v>1255</v>
      </c>
      <c r="I4195" t="s">
        <v>1255</v>
      </c>
      <c r="J4195" t="s">
        <v>1255</v>
      </c>
      <c r="K4195" t="s">
        <v>1255</v>
      </c>
      <c r="L4195" t="s">
        <v>1255</v>
      </c>
      <c r="M4195" t="s">
        <v>1255</v>
      </c>
      <c r="N4195" t="s">
        <v>1255</v>
      </c>
      <c r="O4195" t="s">
        <v>1255</v>
      </c>
      <c r="P4195" t="s">
        <v>1255</v>
      </c>
    </row>
    <row r="4196" spans="1:16">
      <c r="A4196" t="s">
        <v>1255</v>
      </c>
      <c r="B4196" t="s">
        <v>1255</v>
      </c>
      <c r="C4196" t="s">
        <v>15756</v>
      </c>
      <c r="D4196" t="s">
        <v>15758</v>
      </c>
      <c r="E4196" t="s">
        <v>10003</v>
      </c>
      <c r="F4196" t="s">
        <v>1255</v>
      </c>
      <c r="G4196" t="s">
        <v>1255</v>
      </c>
      <c r="H4196" t="s">
        <v>1255</v>
      </c>
      <c r="I4196" t="s">
        <v>1255</v>
      </c>
      <c r="J4196" t="s">
        <v>1255</v>
      </c>
      <c r="K4196" t="s">
        <v>1255</v>
      </c>
      <c r="L4196" t="s">
        <v>1255</v>
      </c>
      <c r="M4196" t="s">
        <v>1255</v>
      </c>
      <c r="N4196" t="s">
        <v>1255</v>
      </c>
      <c r="O4196" t="s">
        <v>1255</v>
      </c>
      <c r="P4196" t="s">
        <v>1255</v>
      </c>
    </row>
    <row r="4197" spans="1:16">
      <c r="A4197" t="s">
        <v>1255</v>
      </c>
      <c r="B4197" t="s">
        <v>15759</v>
      </c>
      <c r="C4197" t="s">
        <v>15756</v>
      </c>
      <c r="D4197" t="s">
        <v>15760</v>
      </c>
      <c r="E4197" t="s">
        <v>9646</v>
      </c>
      <c r="F4197" t="s">
        <v>15379</v>
      </c>
      <c r="G4197" t="s">
        <v>1255</v>
      </c>
      <c r="H4197" t="s">
        <v>1255</v>
      </c>
      <c r="I4197" t="s">
        <v>1255</v>
      </c>
      <c r="J4197" t="s">
        <v>1255</v>
      </c>
      <c r="K4197" t="s">
        <v>1255</v>
      </c>
      <c r="L4197" t="s">
        <v>1255</v>
      </c>
      <c r="M4197" t="s">
        <v>1255</v>
      </c>
      <c r="N4197" t="s">
        <v>1255</v>
      </c>
      <c r="O4197" t="s">
        <v>1255</v>
      </c>
      <c r="P4197" t="s">
        <v>1255</v>
      </c>
    </row>
    <row r="4198" spans="1:16">
      <c r="A4198" t="s">
        <v>1255</v>
      </c>
      <c r="B4198" t="s">
        <v>15761</v>
      </c>
      <c r="C4198" t="s">
        <v>15756</v>
      </c>
      <c r="D4198" t="s">
        <v>15762</v>
      </c>
      <c r="E4198" t="s">
        <v>9646</v>
      </c>
      <c r="F4198" t="s">
        <v>15025</v>
      </c>
      <c r="G4198" t="s">
        <v>1255</v>
      </c>
      <c r="H4198" t="s">
        <v>1255</v>
      </c>
      <c r="I4198" t="s">
        <v>1255</v>
      </c>
      <c r="J4198" t="s">
        <v>1255</v>
      </c>
      <c r="K4198" t="s">
        <v>1255</v>
      </c>
      <c r="L4198" t="s">
        <v>1255</v>
      </c>
      <c r="M4198" t="s">
        <v>1255</v>
      </c>
      <c r="N4198" t="s">
        <v>1255</v>
      </c>
      <c r="O4198" t="s">
        <v>1255</v>
      </c>
      <c r="P4198" t="s">
        <v>1255</v>
      </c>
    </row>
    <row r="4199" spans="1:16">
      <c r="A4199" t="s">
        <v>1255</v>
      </c>
      <c r="B4199" t="s">
        <v>14132</v>
      </c>
      <c r="C4199" t="s">
        <v>15756</v>
      </c>
      <c r="D4199" t="s">
        <v>15763</v>
      </c>
      <c r="E4199" t="s">
        <v>9646</v>
      </c>
      <c r="F4199" t="s">
        <v>10029</v>
      </c>
      <c r="G4199" t="s">
        <v>1255</v>
      </c>
      <c r="H4199" t="s">
        <v>1255</v>
      </c>
      <c r="I4199" t="s">
        <v>1255</v>
      </c>
      <c r="J4199" t="s">
        <v>1255</v>
      </c>
      <c r="K4199" t="s">
        <v>1255</v>
      </c>
      <c r="L4199" t="s">
        <v>1255</v>
      </c>
      <c r="M4199" t="s">
        <v>1255</v>
      </c>
      <c r="N4199" t="s">
        <v>1255</v>
      </c>
      <c r="O4199" t="s">
        <v>1255</v>
      </c>
      <c r="P4199" t="s">
        <v>1255</v>
      </c>
    </row>
    <row r="4200" spans="1:16">
      <c r="A4200" t="s">
        <v>1255</v>
      </c>
      <c r="B4200" t="s">
        <v>14132</v>
      </c>
      <c r="C4200" t="s">
        <v>15764</v>
      </c>
      <c r="D4200" t="s">
        <v>15765</v>
      </c>
      <c r="E4200" t="s">
        <v>9646</v>
      </c>
      <c r="F4200" t="s">
        <v>12338</v>
      </c>
      <c r="G4200" t="s">
        <v>9646</v>
      </c>
      <c r="H4200" t="s">
        <v>1255</v>
      </c>
      <c r="I4200" t="s">
        <v>1255</v>
      </c>
      <c r="J4200" t="s">
        <v>1255</v>
      </c>
      <c r="K4200" t="s">
        <v>1255</v>
      </c>
      <c r="L4200" t="s">
        <v>1255</v>
      </c>
      <c r="M4200" t="s">
        <v>1255</v>
      </c>
      <c r="N4200" t="s">
        <v>1255</v>
      </c>
      <c r="O4200" t="s">
        <v>1255</v>
      </c>
      <c r="P4200" t="s">
        <v>1255</v>
      </c>
    </row>
    <row r="4201" spans="1:16">
      <c r="A4201" t="s">
        <v>1255</v>
      </c>
      <c r="B4201" t="s">
        <v>1255</v>
      </c>
      <c r="C4201" t="s">
        <v>15764</v>
      </c>
      <c r="D4201" t="s">
        <v>15766</v>
      </c>
      <c r="E4201" t="s">
        <v>9828</v>
      </c>
      <c r="F4201" t="s">
        <v>1255</v>
      </c>
      <c r="G4201" t="s">
        <v>9646</v>
      </c>
      <c r="H4201" t="s">
        <v>1255</v>
      </c>
      <c r="I4201" t="s">
        <v>1255</v>
      </c>
      <c r="J4201" t="s">
        <v>1255</v>
      </c>
      <c r="K4201" t="s">
        <v>1255</v>
      </c>
      <c r="L4201" t="s">
        <v>1255</v>
      </c>
      <c r="M4201" t="s">
        <v>1255</v>
      </c>
      <c r="N4201" t="s">
        <v>1255</v>
      </c>
      <c r="O4201" t="s">
        <v>1255</v>
      </c>
      <c r="P4201" t="s">
        <v>1255</v>
      </c>
    </row>
    <row r="4202" spans="1:16">
      <c r="A4202" t="s">
        <v>1255</v>
      </c>
      <c r="B4202" t="s">
        <v>1255</v>
      </c>
      <c r="C4202" t="s">
        <v>15764</v>
      </c>
      <c r="D4202" t="s">
        <v>15767</v>
      </c>
      <c r="E4202" t="s">
        <v>10069</v>
      </c>
      <c r="F4202" t="s">
        <v>1255</v>
      </c>
      <c r="G4202" t="s">
        <v>1255</v>
      </c>
      <c r="H4202" t="s">
        <v>15768</v>
      </c>
      <c r="I4202" t="s">
        <v>1255</v>
      </c>
      <c r="J4202" t="s">
        <v>1255</v>
      </c>
      <c r="K4202" t="s">
        <v>1255</v>
      </c>
      <c r="L4202" t="s">
        <v>1255</v>
      </c>
      <c r="M4202" t="s">
        <v>1255</v>
      </c>
      <c r="N4202" t="s">
        <v>1255</v>
      </c>
      <c r="O4202" t="s">
        <v>1255</v>
      </c>
      <c r="P4202" t="s">
        <v>1255</v>
      </c>
    </row>
    <row r="4203" spans="1:16">
      <c r="A4203" t="s">
        <v>1255</v>
      </c>
      <c r="B4203" t="s">
        <v>1255</v>
      </c>
      <c r="C4203" t="s">
        <v>15764</v>
      </c>
      <c r="D4203" t="s">
        <v>15769</v>
      </c>
      <c r="E4203" t="s">
        <v>10003</v>
      </c>
      <c r="F4203" t="s">
        <v>9646</v>
      </c>
      <c r="G4203" t="s">
        <v>1255</v>
      </c>
      <c r="H4203" t="s">
        <v>1255</v>
      </c>
      <c r="I4203" t="s">
        <v>1255</v>
      </c>
      <c r="J4203" t="s">
        <v>1255</v>
      </c>
      <c r="K4203" t="s">
        <v>1255</v>
      </c>
      <c r="L4203" t="s">
        <v>1255</v>
      </c>
      <c r="M4203" t="s">
        <v>1255</v>
      </c>
      <c r="N4203" t="s">
        <v>1255</v>
      </c>
      <c r="O4203" t="s">
        <v>1255</v>
      </c>
      <c r="P4203" t="s">
        <v>1255</v>
      </c>
    </row>
    <row r="4204" spans="1:16">
      <c r="A4204" t="s">
        <v>1255</v>
      </c>
      <c r="B4204" t="s">
        <v>1255</v>
      </c>
      <c r="C4204" t="s">
        <v>15764</v>
      </c>
      <c r="D4204" t="s">
        <v>15770</v>
      </c>
      <c r="E4204" t="s">
        <v>15326</v>
      </c>
      <c r="F4204" t="s">
        <v>1255</v>
      </c>
      <c r="G4204" t="s">
        <v>1255</v>
      </c>
      <c r="H4204" t="s">
        <v>1255</v>
      </c>
      <c r="I4204" t="s">
        <v>1255</v>
      </c>
      <c r="J4204" t="s">
        <v>1255</v>
      </c>
      <c r="K4204" t="s">
        <v>1255</v>
      </c>
      <c r="L4204" t="s">
        <v>1255</v>
      </c>
      <c r="M4204" t="s">
        <v>1255</v>
      </c>
      <c r="N4204" t="s">
        <v>1255</v>
      </c>
      <c r="O4204" t="s">
        <v>1255</v>
      </c>
      <c r="P4204" t="s">
        <v>1255</v>
      </c>
    </row>
    <row r="4205" spans="1:16">
      <c r="A4205" t="s">
        <v>1255</v>
      </c>
      <c r="B4205" t="s">
        <v>1255</v>
      </c>
      <c r="C4205" t="s">
        <v>15771</v>
      </c>
      <c r="D4205" t="s">
        <v>15772</v>
      </c>
      <c r="E4205" t="s">
        <v>9646</v>
      </c>
      <c r="F4205" t="s">
        <v>15773</v>
      </c>
      <c r="G4205" t="s">
        <v>1255</v>
      </c>
      <c r="H4205" t="s">
        <v>1255</v>
      </c>
      <c r="I4205" t="s">
        <v>1255</v>
      </c>
      <c r="J4205" t="s">
        <v>1255</v>
      </c>
      <c r="K4205" t="s">
        <v>1255</v>
      </c>
      <c r="L4205" t="s">
        <v>1255</v>
      </c>
      <c r="M4205" t="s">
        <v>1255</v>
      </c>
      <c r="N4205" t="s">
        <v>1255</v>
      </c>
      <c r="O4205" t="s">
        <v>1255</v>
      </c>
      <c r="P4205" t="s">
        <v>1255</v>
      </c>
    </row>
    <row r="4206" spans="1:16">
      <c r="A4206" t="s">
        <v>1255</v>
      </c>
      <c r="B4206" t="s">
        <v>1255</v>
      </c>
      <c r="C4206" t="s">
        <v>15771</v>
      </c>
      <c r="D4206" t="s">
        <v>15774</v>
      </c>
      <c r="E4206" t="s">
        <v>9646</v>
      </c>
      <c r="F4206" t="s">
        <v>9828</v>
      </c>
      <c r="G4206" t="s">
        <v>1255</v>
      </c>
      <c r="H4206" t="s">
        <v>1255</v>
      </c>
      <c r="I4206" t="s">
        <v>1255</v>
      </c>
      <c r="J4206" t="s">
        <v>1255</v>
      </c>
      <c r="K4206" t="s">
        <v>1255</v>
      </c>
      <c r="L4206" t="s">
        <v>1255</v>
      </c>
      <c r="M4206" t="s">
        <v>1255</v>
      </c>
      <c r="N4206" t="s">
        <v>1255</v>
      </c>
      <c r="O4206" t="s">
        <v>1255</v>
      </c>
      <c r="P4206" t="s">
        <v>1255</v>
      </c>
    </row>
    <row r="4207" spans="1:16">
      <c r="A4207" t="s">
        <v>1255</v>
      </c>
      <c r="B4207" t="s">
        <v>1255</v>
      </c>
      <c r="C4207" t="s">
        <v>15775</v>
      </c>
      <c r="D4207" t="s">
        <v>15776</v>
      </c>
      <c r="E4207" t="s">
        <v>10069</v>
      </c>
      <c r="F4207" t="s">
        <v>1255</v>
      </c>
      <c r="G4207" t="s">
        <v>1255</v>
      </c>
      <c r="H4207" t="s">
        <v>1255</v>
      </c>
      <c r="I4207" t="s">
        <v>1255</v>
      </c>
      <c r="J4207" t="s">
        <v>1255</v>
      </c>
      <c r="K4207" t="s">
        <v>1255</v>
      </c>
      <c r="L4207" t="s">
        <v>1255</v>
      </c>
      <c r="M4207" t="s">
        <v>1255</v>
      </c>
      <c r="N4207" t="s">
        <v>1255</v>
      </c>
      <c r="O4207" t="s">
        <v>1255</v>
      </c>
      <c r="P4207" t="s">
        <v>1255</v>
      </c>
    </row>
    <row r="4208" spans="1:16">
      <c r="A4208" t="s">
        <v>1255</v>
      </c>
      <c r="B4208" t="s">
        <v>1255</v>
      </c>
      <c r="C4208" t="s">
        <v>15775</v>
      </c>
      <c r="D4208" t="s">
        <v>15777</v>
      </c>
      <c r="E4208" t="s">
        <v>9828</v>
      </c>
      <c r="F4208" t="s">
        <v>1255</v>
      </c>
      <c r="G4208" t="s">
        <v>1255</v>
      </c>
      <c r="H4208" t="s">
        <v>1255</v>
      </c>
      <c r="I4208" t="s">
        <v>1255</v>
      </c>
      <c r="J4208" t="s">
        <v>1255</v>
      </c>
      <c r="K4208" t="s">
        <v>1255</v>
      </c>
      <c r="L4208" t="s">
        <v>1255</v>
      </c>
      <c r="M4208" t="s">
        <v>1255</v>
      </c>
      <c r="N4208" t="s">
        <v>1255</v>
      </c>
      <c r="O4208" t="s">
        <v>1255</v>
      </c>
      <c r="P4208" t="s">
        <v>1255</v>
      </c>
    </row>
    <row r="4209" spans="1:16">
      <c r="A4209" t="s">
        <v>1255</v>
      </c>
      <c r="B4209" t="s">
        <v>1255</v>
      </c>
      <c r="C4209" t="s">
        <v>15775</v>
      </c>
      <c r="D4209" t="s">
        <v>15778</v>
      </c>
      <c r="E4209" t="s">
        <v>12494</v>
      </c>
      <c r="F4209" t="s">
        <v>1255</v>
      </c>
      <c r="G4209" t="s">
        <v>9646</v>
      </c>
      <c r="H4209" t="s">
        <v>1255</v>
      </c>
      <c r="I4209" t="s">
        <v>1255</v>
      </c>
      <c r="J4209" t="s">
        <v>1255</v>
      </c>
      <c r="K4209" t="s">
        <v>1255</v>
      </c>
      <c r="L4209" t="s">
        <v>1255</v>
      </c>
      <c r="M4209" t="s">
        <v>1255</v>
      </c>
      <c r="N4209" t="s">
        <v>1255</v>
      </c>
      <c r="O4209" t="s">
        <v>1255</v>
      </c>
      <c r="P4209" t="s">
        <v>1255</v>
      </c>
    </row>
    <row r="4210" spans="1:16">
      <c r="A4210" t="s">
        <v>1255</v>
      </c>
      <c r="B4210" t="s">
        <v>1255</v>
      </c>
      <c r="C4210" t="s">
        <v>15775</v>
      </c>
      <c r="D4210" t="s">
        <v>15779</v>
      </c>
      <c r="E4210" t="s">
        <v>11378</v>
      </c>
      <c r="F4210" t="s">
        <v>1255</v>
      </c>
      <c r="G4210" t="s">
        <v>1255</v>
      </c>
      <c r="H4210" t="s">
        <v>1255</v>
      </c>
      <c r="I4210" t="s">
        <v>1255</v>
      </c>
      <c r="J4210" t="s">
        <v>1255</v>
      </c>
      <c r="K4210" t="s">
        <v>1255</v>
      </c>
      <c r="L4210" t="s">
        <v>1255</v>
      </c>
      <c r="M4210" t="s">
        <v>1255</v>
      </c>
      <c r="N4210" t="s">
        <v>1255</v>
      </c>
      <c r="O4210" t="s">
        <v>1255</v>
      </c>
      <c r="P4210" t="s">
        <v>1255</v>
      </c>
    </row>
    <row r="4211" spans="1:16">
      <c r="A4211" t="s">
        <v>1255</v>
      </c>
      <c r="B4211" t="s">
        <v>1255</v>
      </c>
      <c r="C4211" t="s">
        <v>15780</v>
      </c>
      <c r="D4211" t="s">
        <v>15781</v>
      </c>
      <c r="E4211" t="s">
        <v>15782</v>
      </c>
      <c r="F4211" t="s">
        <v>1255</v>
      </c>
      <c r="G4211" t="s">
        <v>1255</v>
      </c>
      <c r="H4211" t="s">
        <v>1255</v>
      </c>
      <c r="I4211" t="s">
        <v>1255</v>
      </c>
      <c r="J4211" t="s">
        <v>1255</v>
      </c>
      <c r="K4211" t="s">
        <v>1255</v>
      </c>
      <c r="L4211" t="s">
        <v>1255</v>
      </c>
      <c r="M4211" t="s">
        <v>1255</v>
      </c>
      <c r="N4211" t="s">
        <v>1255</v>
      </c>
      <c r="O4211" t="s">
        <v>1255</v>
      </c>
      <c r="P4211" t="s">
        <v>1255</v>
      </c>
    </row>
    <row r="4212" spans="1:16">
      <c r="A4212" t="s">
        <v>1255</v>
      </c>
      <c r="B4212" t="s">
        <v>1255</v>
      </c>
      <c r="C4212" t="s">
        <v>15780</v>
      </c>
      <c r="D4212" t="s">
        <v>15783</v>
      </c>
      <c r="E4212" t="s">
        <v>9740</v>
      </c>
      <c r="F4212" t="s">
        <v>9646</v>
      </c>
      <c r="G4212" t="s">
        <v>1255</v>
      </c>
      <c r="H4212" t="s">
        <v>1255</v>
      </c>
      <c r="I4212" t="s">
        <v>1255</v>
      </c>
      <c r="J4212" t="s">
        <v>1255</v>
      </c>
      <c r="K4212" t="s">
        <v>1255</v>
      </c>
      <c r="L4212" t="s">
        <v>1255</v>
      </c>
      <c r="M4212" t="s">
        <v>1255</v>
      </c>
      <c r="N4212" t="s">
        <v>1255</v>
      </c>
      <c r="O4212" t="s">
        <v>1255</v>
      </c>
      <c r="P4212" t="s">
        <v>1255</v>
      </c>
    </row>
    <row r="4213" spans="1:16">
      <c r="A4213" t="s">
        <v>1255</v>
      </c>
      <c r="B4213" t="s">
        <v>1255</v>
      </c>
      <c r="C4213" t="s">
        <v>15780</v>
      </c>
      <c r="D4213" t="s">
        <v>15784</v>
      </c>
      <c r="E4213" t="s">
        <v>11690</v>
      </c>
      <c r="F4213" t="s">
        <v>1255</v>
      </c>
      <c r="G4213" t="s">
        <v>1255</v>
      </c>
      <c r="H4213" t="s">
        <v>1255</v>
      </c>
      <c r="I4213" t="s">
        <v>1255</v>
      </c>
      <c r="J4213" t="s">
        <v>1255</v>
      </c>
      <c r="K4213" t="s">
        <v>1255</v>
      </c>
      <c r="L4213" t="s">
        <v>1255</v>
      </c>
      <c r="M4213" t="s">
        <v>1255</v>
      </c>
      <c r="N4213" t="s">
        <v>1255</v>
      </c>
      <c r="O4213" t="s">
        <v>1255</v>
      </c>
      <c r="P4213" t="s">
        <v>1255</v>
      </c>
    </row>
    <row r="4214" spans="1:16">
      <c r="A4214" t="s">
        <v>1255</v>
      </c>
      <c r="B4214" t="s">
        <v>15785</v>
      </c>
      <c r="C4214" t="s">
        <v>15786</v>
      </c>
      <c r="D4214" t="s">
        <v>15787</v>
      </c>
      <c r="E4214" t="s">
        <v>9646</v>
      </c>
      <c r="F4214" t="s">
        <v>9874</v>
      </c>
      <c r="G4214" t="s">
        <v>1255</v>
      </c>
      <c r="H4214" t="s">
        <v>1255</v>
      </c>
      <c r="I4214" t="s">
        <v>1255</v>
      </c>
      <c r="J4214" t="s">
        <v>1255</v>
      </c>
      <c r="K4214" t="s">
        <v>1255</v>
      </c>
      <c r="L4214" t="s">
        <v>1255</v>
      </c>
      <c r="M4214" t="s">
        <v>1255</v>
      </c>
      <c r="N4214" t="s">
        <v>1255</v>
      </c>
      <c r="O4214" t="s">
        <v>1255</v>
      </c>
      <c r="P4214" t="s">
        <v>1255</v>
      </c>
    </row>
    <row r="4215" spans="1:16">
      <c r="A4215" t="s">
        <v>1255</v>
      </c>
      <c r="B4215" t="s">
        <v>14927</v>
      </c>
      <c r="C4215" t="s">
        <v>15786</v>
      </c>
      <c r="D4215" t="s">
        <v>15788</v>
      </c>
      <c r="E4215" t="s">
        <v>9646</v>
      </c>
      <c r="F4215" t="s">
        <v>15789</v>
      </c>
      <c r="G4215" t="s">
        <v>1255</v>
      </c>
      <c r="H4215" t="s">
        <v>1255</v>
      </c>
      <c r="I4215" t="s">
        <v>1255</v>
      </c>
      <c r="J4215" t="s">
        <v>1255</v>
      </c>
      <c r="K4215" t="s">
        <v>1255</v>
      </c>
      <c r="L4215" t="s">
        <v>1255</v>
      </c>
      <c r="M4215" t="s">
        <v>1255</v>
      </c>
      <c r="N4215" t="s">
        <v>1255</v>
      </c>
      <c r="O4215" t="s">
        <v>1255</v>
      </c>
      <c r="P4215" t="s">
        <v>1255</v>
      </c>
    </row>
    <row r="4216" spans="1:16">
      <c r="A4216" t="s">
        <v>1255</v>
      </c>
      <c r="B4216" t="s">
        <v>14927</v>
      </c>
      <c r="C4216" t="s">
        <v>15786</v>
      </c>
      <c r="D4216" t="s">
        <v>15790</v>
      </c>
      <c r="E4216" t="s">
        <v>9646</v>
      </c>
      <c r="F4216" t="s">
        <v>15733</v>
      </c>
      <c r="G4216" t="s">
        <v>1255</v>
      </c>
      <c r="H4216" t="s">
        <v>1255</v>
      </c>
      <c r="I4216" t="s">
        <v>1255</v>
      </c>
      <c r="J4216" t="s">
        <v>1255</v>
      </c>
      <c r="K4216" t="s">
        <v>1255</v>
      </c>
      <c r="L4216" t="s">
        <v>1255</v>
      </c>
      <c r="M4216" t="s">
        <v>1255</v>
      </c>
      <c r="N4216" t="s">
        <v>1255</v>
      </c>
      <c r="O4216" t="s">
        <v>1255</v>
      </c>
      <c r="P4216" t="s">
        <v>1255</v>
      </c>
    </row>
    <row r="4217" spans="1:16">
      <c r="A4217" t="s">
        <v>1255</v>
      </c>
      <c r="B4217" t="s">
        <v>15791</v>
      </c>
      <c r="C4217" t="s">
        <v>15786</v>
      </c>
      <c r="D4217" t="s">
        <v>15792</v>
      </c>
      <c r="E4217" t="s">
        <v>9646</v>
      </c>
      <c r="F4217" t="s">
        <v>12515</v>
      </c>
      <c r="G4217" t="s">
        <v>1255</v>
      </c>
      <c r="H4217" t="s">
        <v>1255</v>
      </c>
      <c r="I4217" t="s">
        <v>1255</v>
      </c>
      <c r="J4217" t="s">
        <v>1255</v>
      </c>
      <c r="K4217" t="s">
        <v>1255</v>
      </c>
      <c r="L4217" t="s">
        <v>1255</v>
      </c>
      <c r="M4217" t="s">
        <v>1255</v>
      </c>
      <c r="N4217" t="s">
        <v>1255</v>
      </c>
      <c r="O4217" t="s">
        <v>1255</v>
      </c>
      <c r="P4217" t="s">
        <v>1255</v>
      </c>
    </row>
    <row r="4218" spans="1:16">
      <c r="A4218" t="s">
        <v>1255</v>
      </c>
      <c r="B4218" t="s">
        <v>1255</v>
      </c>
      <c r="C4218" t="s">
        <v>15780</v>
      </c>
      <c r="D4218" t="s">
        <v>15793</v>
      </c>
      <c r="E4218" t="s">
        <v>15782</v>
      </c>
      <c r="F4218" t="s">
        <v>1255</v>
      </c>
      <c r="G4218" t="s">
        <v>1255</v>
      </c>
      <c r="H4218" t="s">
        <v>1255</v>
      </c>
      <c r="I4218" t="s">
        <v>1255</v>
      </c>
      <c r="J4218" t="s">
        <v>1255</v>
      </c>
      <c r="K4218" t="s">
        <v>1255</v>
      </c>
      <c r="L4218" t="s">
        <v>1255</v>
      </c>
      <c r="M4218" t="s">
        <v>1255</v>
      </c>
      <c r="N4218" t="s">
        <v>1255</v>
      </c>
      <c r="O4218" t="s">
        <v>1255</v>
      </c>
      <c r="P4218" t="s">
        <v>1255</v>
      </c>
    </row>
    <row r="4219" spans="1:16">
      <c r="A4219" t="s">
        <v>1255</v>
      </c>
      <c r="B4219" t="s">
        <v>1255</v>
      </c>
      <c r="C4219" t="s">
        <v>15794</v>
      </c>
      <c r="D4219" t="s">
        <v>15795</v>
      </c>
      <c r="E4219" t="s">
        <v>9646</v>
      </c>
      <c r="F4219" t="s">
        <v>10019</v>
      </c>
      <c r="G4219" t="s">
        <v>1255</v>
      </c>
      <c r="H4219" t="s">
        <v>1255</v>
      </c>
      <c r="I4219" t="s">
        <v>1255</v>
      </c>
      <c r="J4219" t="s">
        <v>1255</v>
      </c>
      <c r="K4219" t="s">
        <v>1255</v>
      </c>
      <c r="L4219" t="s">
        <v>1255</v>
      </c>
      <c r="M4219" t="s">
        <v>1255</v>
      </c>
      <c r="N4219" t="s">
        <v>1255</v>
      </c>
      <c r="O4219" t="s">
        <v>1255</v>
      </c>
      <c r="P4219" t="s">
        <v>1255</v>
      </c>
    </row>
    <row r="4220" spans="1:16">
      <c r="A4220" t="s">
        <v>1255</v>
      </c>
      <c r="B4220" t="s">
        <v>1255</v>
      </c>
      <c r="C4220" t="s">
        <v>15794</v>
      </c>
      <c r="D4220" t="s">
        <v>15796</v>
      </c>
      <c r="E4220" t="s">
        <v>9646</v>
      </c>
      <c r="F4220" t="s">
        <v>14586</v>
      </c>
      <c r="G4220" t="s">
        <v>1255</v>
      </c>
      <c r="H4220" t="s">
        <v>1255</v>
      </c>
      <c r="I4220" t="s">
        <v>1255</v>
      </c>
      <c r="J4220" t="s">
        <v>1255</v>
      </c>
      <c r="K4220" t="s">
        <v>1255</v>
      </c>
      <c r="L4220" t="s">
        <v>1255</v>
      </c>
      <c r="M4220" t="s">
        <v>1255</v>
      </c>
      <c r="N4220" t="s">
        <v>1255</v>
      </c>
      <c r="O4220" t="s">
        <v>1255</v>
      </c>
      <c r="P4220" t="s">
        <v>1255</v>
      </c>
    </row>
    <row r="4221" spans="1:16">
      <c r="A4221" t="s">
        <v>1255</v>
      </c>
      <c r="B4221" t="s">
        <v>1255</v>
      </c>
      <c r="C4221" t="s">
        <v>15794</v>
      </c>
      <c r="D4221" t="s">
        <v>15797</v>
      </c>
      <c r="E4221" t="s">
        <v>9646</v>
      </c>
      <c r="F4221" t="s">
        <v>15379</v>
      </c>
      <c r="G4221" t="s">
        <v>1255</v>
      </c>
      <c r="H4221" t="s">
        <v>1255</v>
      </c>
      <c r="I4221" t="s">
        <v>1255</v>
      </c>
      <c r="J4221" t="s">
        <v>1255</v>
      </c>
      <c r="K4221" t="s">
        <v>1255</v>
      </c>
      <c r="L4221" t="s">
        <v>1255</v>
      </c>
      <c r="M4221" t="s">
        <v>1255</v>
      </c>
      <c r="N4221" t="s">
        <v>1255</v>
      </c>
      <c r="O4221" t="s">
        <v>1255</v>
      </c>
      <c r="P4221" t="s">
        <v>1255</v>
      </c>
    </row>
    <row r="4222" spans="1:16">
      <c r="A4222" t="s">
        <v>1255</v>
      </c>
      <c r="B4222" t="s">
        <v>1255</v>
      </c>
      <c r="C4222" t="s">
        <v>15794</v>
      </c>
      <c r="D4222" t="s">
        <v>15798</v>
      </c>
      <c r="E4222" t="s">
        <v>9646</v>
      </c>
      <c r="F4222" t="s">
        <v>15799</v>
      </c>
      <c r="G4222" t="s">
        <v>1255</v>
      </c>
      <c r="H4222" t="s">
        <v>1255</v>
      </c>
      <c r="I4222" t="s">
        <v>1255</v>
      </c>
      <c r="J4222" t="s">
        <v>1255</v>
      </c>
      <c r="K4222" t="s">
        <v>1255</v>
      </c>
      <c r="L4222" t="s">
        <v>1255</v>
      </c>
      <c r="M4222" t="s">
        <v>1255</v>
      </c>
      <c r="N4222" t="s">
        <v>1255</v>
      </c>
      <c r="O4222" t="s">
        <v>1255</v>
      </c>
      <c r="P4222" t="s">
        <v>1255</v>
      </c>
    </row>
    <row r="4223" spans="1:16">
      <c r="A4223" t="s">
        <v>1255</v>
      </c>
      <c r="B4223" t="s">
        <v>1255</v>
      </c>
      <c r="C4223" t="s">
        <v>15794</v>
      </c>
      <c r="D4223" t="s">
        <v>15800</v>
      </c>
      <c r="E4223" t="s">
        <v>9646</v>
      </c>
      <c r="F4223" t="s">
        <v>14716</v>
      </c>
      <c r="G4223" t="s">
        <v>1255</v>
      </c>
      <c r="H4223" t="s">
        <v>1255</v>
      </c>
      <c r="I4223" t="s">
        <v>1255</v>
      </c>
      <c r="J4223" t="s">
        <v>1255</v>
      </c>
      <c r="K4223" t="s">
        <v>1255</v>
      </c>
      <c r="L4223" t="s">
        <v>1255</v>
      </c>
      <c r="M4223" t="s">
        <v>1255</v>
      </c>
      <c r="N4223" t="s">
        <v>1255</v>
      </c>
      <c r="O4223" t="s">
        <v>1255</v>
      </c>
      <c r="P4223" t="s">
        <v>1255</v>
      </c>
    </row>
    <row r="4224" spans="1:16">
      <c r="A4224" t="s">
        <v>1255</v>
      </c>
      <c r="B4224" t="s">
        <v>1255</v>
      </c>
      <c r="C4224" t="s">
        <v>15794</v>
      </c>
      <c r="D4224" t="s">
        <v>15801</v>
      </c>
      <c r="E4224" t="s">
        <v>9646</v>
      </c>
      <c r="F4224" t="s">
        <v>14716</v>
      </c>
      <c r="G4224" t="s">
        <v>1255</v>
      </c>
      <c r="H4224" t="s">
        <v>1255</v>
      </c>
      <c r="I4224" t="s">
        <v>1255</v>
      </c>
      <c r="J4224" t="s">
        <v>1255</v>
      </c>
      <c r="K4224" t="s">
        <v>1255</v>
      </c>
      <c r="L4224" t="s">
        <v>1255</v>
      </c>
      <c r="M4224" t="s">
        <v>1255</v>
      </c>
      <c r="N4224" t="s">
        <v>1255</v>
      </c>
      <c r="O4224" t="s">
        <v>1255</v>
      </c>
      <c r="P4224" t="s">
        <v>1255</v>
      </c>
    </row>
    <row r="4225" spans="1:16">
      <c r="A4225" t="s">
        <v>1255</v>
      </c>
      <c r="B4225" t="s">
        <v>1255</v>
      </c>
      <c r="C4225" t="s">
        <v>15794</v>
      </c>
      <c r="D4225" t="s">
        <v>15802</v>
      </c>
      <c r="E4225" t="s">
        <v>9646</v>
      </c>
      <c r="F4225" t="s">
        <v>15016</v>
      </c>
      <c r="G4225" t="s">
        <v>1255</v>
      </c>
      <c r="H4225" t="s">
        <v>1255</v>
      </c>
      <c r="I4225" t="s">
        <v>1255</v>
      </c>
      <c r="J4225" t="s">
        <v>1255</v>
      </c>
      <c r="K4225" t="s">
        <v>1255</v>
      </c>
      <c r="L4225" t="s">
        <v>1255</v>
      </c>
      <c r="M4225" t="s">
        <v>1255</v>
      </c>
      <c r="N4225" t="s">
        <v>1255</v>
      </c>
      <c r="O4225" t="s">
        <v>1255</v>
      </c>
      <c r="P4225" t="s">
        <v>1255</v>
      </c>
    </row>
    <row r="4226" spans="1:16">
      <c r="A4226" t="s">
        <v>1255</v>
      </c>
      <c r="B4226" t="s">
        <v>1255</v>
      </c>
      <c r="C4226" t="s">
        <v>15803</v>
      </c>
      <c r="D4226" t="s">
        <v>15804</v>
      </c>
      <c r="E4226" t="s">
        <v>13032</v>
      </c>
      <c r="F4226" t="s">
        <v>9646</v>
      </c>
      <c r="G4226" t="s">
        <v>1255</v>
      </c>
      <c r="H4226" t="s">
        <v>1255</v>
      </c>
      <c r="I4226" t="s">
        <v>1255</v>
      </c>
      <c r="J4226" t="s">
        <v>1255</v>
      </c>
      <c r="K4226" t="s">
        <v>1255</v>
      </c>
      <c r="L4226" t="s">
        <v>1255</v>
      </c>
      <c r="M4226" t="s">
        <v>1255</v>
      </c>
      <c r="N4226" t="s">
        <v>1255</v>
      </c>
      <c r="O4226" t="s">
        <v>1255</v>
      </c>
      <c r="P4226" t="s">
        <v>1255</v>
      </c>
    </row>
    <row r="4227" spans="1:16">
      <c r="A4227" t="s">
        <v>1255</v>
      </c>
      <c r="B4227" t="s">
        <v>1255</v>
      </c>
      <c r="C4227" t="s">
        <v>15803</v>
      </c>
      <c r="D4227" t="s">
        <v>15805</v>
      </c>
      <c r="E4227" t="s">
        <v>9782</v>
      </c>
      <c r="F4227" t="s">
        <v>1255</v>
      </c>
      <c r="G4227" t="s">
        <v>1255</v>
      </c>
      <c r="H4227" t="s">
        <v>1255</v>
      </c>
      <c r="I4227" t="s">
        <v>1255</v>
      </c>
      <c r="J4227" t="s">
        <v>1255</v>
      </c>
      <c r="K4227" t="s">
        <v>1255</v>
      </c>
      <c r="L4227" t="s">
        <v>1255</v>
      </c>
      <c r="M4227" t="s">
        <v>1255</v>
      </c>
      <c r="N4227" t="s">
        <v>1255</v>
      </c>
      <c r="O4227" t="s">
        <v>1255</v>
      </c>
      <c r="P4227" t="s">
        <v>1255</v>
      </c>
    </row>
    <row r="4228" spans="1:16">
      <c r="A4228" t="s">
        <v>1255</v>
      </c>
      <c r="B4228" t="s">
        <v>14927</v>
      </c>
      <c r="C4228" t="s">
        <v>15794</v>
      </c>
      <c r="D4228" t="s">
        <v>15806</v>
      </c>
      <c r="E4228" t="s">
        <v>9646</v>
      </c>
      <c r="F4228" t="s">
        <v>15807</v>
      </c>
      <c r="G4228" t="s">
        <v>1255</v>
      </c>
      <c r="H4228" t="s">
        <v>1255</v>
      </c>
      <c r="I4228" t="s">
        <v>1255</v>
      </c>
      <c r="J4228" t="s">
        <v>1255</v>
      </c>
      <c r="K4228" t="s">
        <v>1255</v>
      </c>
      <c r="L4228" t="s">
        <v>1255</v>
      </c>
      <c r="M4228" t="s">
        <v>1255</v>
      </c>
      <c r="N4228" t="s">
        <v>1255</v>
      </c>
      <c r="O4228" t="s">
        <v>1255</v>
      </c>
      <c r="P4228" t="s">
        <v>1255</v>
      </c>
    </row>
    <row r="4229" spans="1:16">
      <c r="A4229" t="s">
        <v>1255</v>
      </c>
      <c r="B4229" t="s">
        <v>1255</v>
      </c>
      <c r="C4229" t="s">
        <v>15803</v>
      </c>
      <c r="D4229" t="s">
        <v>15808</v>
      </c>
      <c r="E4229" t="s">
        <v>9797</v>
      </c>
      <c r="F4229" t="s">
        <v>1255</v>
      </c>
      <c r="G4229" t="s">
        <v>1255</v>
      </c>
      <c r="H4229" t="s">
        <v>1255</v>
      </c>
      <c r="I4229" t="s">
        <v>1255</v>
      </c>
      <c r="J4229" t="s">
        <v>1255</v>
      </c>
      <c r="K4229" t="s">
        <v>1255</v>
      </c>
      <c r="L4229" t="s">
        <v>1255</v>
      </c>
      <c r="M4229" t="s">
        <v>1255</v>
      </c>
      <c r="N4229" t="s">
        <v>1255</v>
      </c>
      <c r="O4229" t="s">
        <v>1255</v>
      </c>
      <c r="P4229" t="s">
        <v>1255</v>
      </c>
    </row>
    <row r="4230" spans="1:16">
      <c r="A4230" t="s">
        <v>5103</v>
      </c>
      <c r="B4230" t="s">
        <v>15809</v>
      </c>
      <c r="C4230" t="s">
        <v>15810</v>
      </c>
      <c r="D4230" t="s">
        <v>15811</v>
      </c>
      <c r="E4230" t="s">
        <v>9646</v>
      </c>
      <c r="F4230" t="s">
        <v>12683</v>
      </c>
      <c r="G4230" t="s">
        <v>1255</v>
      </c>
      <c r="H4230" t="s">
        <v>1255</v>
      </c>
      <c r="I4230" t="s">
        <v>1255</v>
      </c>
      <c r="J4230" t="s">
        <v>1255</v>
      </c>
      <c r="K4230" t="s">
        <v>1255</v>
      </c>
      <c r="L4230" t="s">
        <v>1255</v>
      </c>
      <c r="M4230" t="s">
        <v>1255</v>
      </c>
      <c r="N4230" t="s">
        <v>1255</v>
      </c>
      <c r="O4230" t="s">
        <v>1255</v>
      </c>
      <c r="P4230" t="s">
        <v>1255</v>
      </c>
    </row>
    <row r="4231" spans="1:16">
      <c r="A4231" t="s">
        <v>8874</v>
      </c>
      <c r="B4231" t="s">
        <v>12853</v>
      </c>
      <c r="C4231" t="s">
        <v>15810</v>
      </c>
      <c r="D4231" t="s">
        <v>15812</v>
      </c>
      <c r="E4231" t="s">
        <v>9646</v>
      </c>
      <c r="F4231" t="s">
        <v>15813</v>
      </c>
      <c r="G4231" t="s">
        <v>1255</v>
      </c>
      <c r="H4231" t="s">
        <v>1255</v>
      </c>
      <c r="I4231" t="s">
        <v>1255</v>
      </c>
      <c r="J4231" t="s">
        <v>1255</v>
      </c>
      <c r="K4231" t="s">
        <v>1255</v>
      </c>
      <c r="L4231" t="s">
        <v>1255</v>
      </c>
      <c r="M4231" t="s">
        <v>1255</v>
      </c>
      <c r="N4231" t="s">
        <v>1255</v>
      </c>
      <c r="O4231" t="s">
        <v>1255</v>
      </c>
      <c r="P4231" t="s">
        <v>1255</v>
      </c>
    </row>
    <row r="4232" spans="1:16">
      <c r="A4232" t="s">
        <v>8766</v>
      </c>
      <c r="B4232" t="s">
        <v>1255</v>
      </c>
      <c r="C4232" t="s">
        <v>15814</v>
      </c>
      <c r="D4232" t="s">
        <v>15815</v>
      </c>
      <c r="E4232" t="s">
        <v>9657</v>
      </c>
      <c r="F4232" t="s">
        <v>1255</v>
      </c>
      <c r="G4232" t="s">
        <v>1255</v>
      </c>
      <c r="H4232" t="s">
        <v>1255</v>
      </c>
      <c r="I4232" t="s">
        <v>1255</v>
      </c>
      <c r="J4232" t="s">
        <v>1255</v>
      </c>
      <c r="K4232" t="s">
        <v>1255</v>
      </c>
      <c r="L4232" t="s">
        <v>1255</v>
      </c>
      <c r="M4232" t="s">
        <v>1255</v>
      </c>
      <c r="N4232" t="s">
        <v>1255</v>
      </c>
      <c r="O4232" t="s">
        <v>1255</v>
      </c>
      <c r="P4232" t="s">
        <v>1255</v>
      </c>
    </row>
    <row r="4233" spans="1:16">
      <c r="A4233" t="s">
        <v>8767</v>
      </c>
      <c r="B4233" t="s">
        <v>1255</v>
      </c>
      <c r="C4233" t="s">
        <v>15814</v>
      </c>
      <c r="D4233" t="s">
        <v>15816</v>
      </c>
      <c r="E4233" t="s">
        <v>10003</v>
      </c>
      <c r="F4233" t="s">
        <v>1255</v>
      </c>
      <c r="G4233" t="s">
        <v>15817</v>
      </c>
      <c r="H4233" t="s">
        <v>1255</v>
      </c>
      <c r="I4233" t="s">
        <v>1255</v>
      </c>
      <c r="J4233" t="s">
        <v>1255</v>
      </c>
      <c r="K4233" t="s">
        <v>1255</v>
      </c>
      <c r="L4233" t="s">
        <v>1255</v>
      </c>
      <c r="M4233" t="s">
        <v>1255</v>
      </c>
      <c r="N4233" t="s">
        <v>1255</v>
      </c>
      <c r="O4233" t="s">
        <v>1255</v>
      </c>
      <c r="P4233" t="s">
        <v>1255</v>
      </c>
    </row>
    <row r="4234" spans="1:16">
      <c r="A4234" t="s">
        <v>8768</v>
      </c>
      <c r="B4234" t="s">
        <v>1255</v>
      </c>
      <c r="C4234" t="s">
        <v>15814</v>
      </c>
      <c r="D4234" t="s">
        <v>15818</v>
      </c>
      <c r="E4234" t="s">
        <v>10003</v>
      </c>
      <c r="F4234" t="s">
        <v>1255</v>
      </c>
      <c r="G4234" t="s">
        <v>1255</v>
      </c>
      <c r="H4234" t="s">
        <v>15817</v>
      </c>
      <c r="I4234" t="s">
        <v>1255</v>
      </c>
      <c r="J4234" t="s">
        <v>1255</v>
      </c>
      <c r="K4234" t="s">
        <v>1255</v>
      </c>
      <c r="L4234" t="s">
        <v>1255</v>
      </c>
      <c r="M4234" t="s">
        <v>1255</v>
      </c>
      <c r="N4234" t="s">
        <v>1255</v>
      </c>
      <c r="O4234" t="s">
        <v>1255</v>
      </c>
      <c r="P4234" t="s">
        <v>1255</v>
      </c>
    </row>
    <row r="4235" spans="1:16">
      <c r="A4235" t="s">
        <v>8769</v>
      </c>
      <c r="B4235" t="s">
        <v>1255</v>
      </c>
      <c r="C4235" t="s">
        <v>15814</v>
      </c>
      <c r="D4235" t="s">
        <v>15819</v>
      </c>
      <c r="E4235" t="s">
        <v>10003</v>
      </c>
      <c r="F4235" t="s">
        <v>1255</v>
      </c>
      <c r="G4235" t="s">
        <v>1255</v>
      </c>
      <c r="H4235" t="s">
        <v>1255</v>
      </c>
      <c r="I4235" t="s">
        <v>1255</v>
      </c>
      <c r="J4235" t="s">
        <v>1255</v>
      </c>
      <c r="K4235" t="s">
        <v>1255</v>
      </c>
      <c r="L4235" t="s">
        <v>1255</v>
      </c>
      <c r="M4235" t="s">
        <v>1255</v>
      </c>
      <c r="N4235" t="s">
        <v>1255</v>
      </c>
      <c r="O4235" t="s">
        <v>1255</v>
      </c>
      <c r="P4235" t="s">
        <v>1255</v>
      </c>
    </row>
    <row r="4236" spans="1:16">
      <c r="A4236" t="s">
        <v>8876</v>
      </c>
      <c r="B4236" t="s">
        <v>1255</v>
      </c>
      <c r="C4236" t="s">
        <v>15814</v>
      </c>
      <c r="D4236" t="s">
        <v>15820</v>
      </c>
      <c r="E4236" t="s">
        <v>15326</v>
      </c>
      <c r="F4236" t="s">
        <v>1255</v>
      </c>
      <c r="G4236" t="s">
        <v>1255</v>
      </c>
      <c r="H4236" t="s">
        <v>1255</v>
      </c>
      <c r="I4236" t="s">
        <v>1255</v>
      </c>
      <c r="J4236" t="s">
        <v>1255</v>
      </c>
      <c r="K4236" t="s">
        <v>1255</v>
      </c>
      <c r="L4236" t="s">
        <v>1255</v>
      </c>
      <c r="M4236" t="s">
        <v>1255</v>
      </c>
      <c r="N4236" t="s">
        <v>1255</v>
      </c>
      <c r="O4236" t="s">
        <v>1255</v>
      </c>
      <c r="P4236" t="s">
        <v>1255</v>
      </c>
    </row>
    <row r="4237" spans="1:16">
      <c r="A4237" t="s">
        <v>8771</v>
      </c>
      <c r="B4237" t="s">
        <v>1255</v>
      </c>
      <c r="C4237" t="s">
        <v>15814</v>
      </c>
      <c r="D4237" t="s">
        <v>15821</v>
      </c>
      <c r="E4237" t="s">
        <v>9740</v>
      </c>
      <c r="F4237" t="s">
        <v>1255</v>
      </c>
      <c r="G4237" t="s">
        <v>1255</v>
      </c>
      <c r="H4237" t="s">
        <v>1255</v>
      </c>
      <c r="I4237" t="s">
        <v>1255</v>
      </c>
      <c r="J4237" t="s">
        <v>1255</v>
      </c>
      <c r="K4237" t="s">
        <v>1255</v>
      </c>
      <c r="L4237" t="s">
        <v>1255</v>
      </c>
      <c r="M4237" t="s">
        <v>1255</v>
      </c>
      <c r="N4237" t="s">
        <v>1255</v>
      </c>
      <c r="O4237" t="s">
        <v>1255</v>
      </c>
      <c r="P4237" t="s">
        <v>1255</v>
      </c>
    </row>
    <row r="4238" spans="1:16">
      <c r="A4238" t="s">
        <v>8770</v>
      </c>
      <c r="B4238" t="s">
        <v>1255</v>
      </c>
      <c r="C4238" t="s">
        <v>15814</v>
      </c>
      <c r="D4238" t="s">
        <v>15822</v>
      </c>
      <c r="E4238" t="s">
        <v>10003</v>
      </c>
      <c r="F4238" t="s">
        <v>1255</v>
      </c>
      <c r="G4238" t="s">
        <v>1255</v>
      </c>
      <c r="H4238" t="s">
        <v>1255</v>
      </c>
      <c r="I4238" t="s">
        <v>1255</v>
      </c>
      <c r="J4238" t="s">
        <v>1255</v>
      </c>
      <c r="K4238" t="s">
        <v>1255</v>
      </c>
      <c r="L4238" t="s">
        <v>1255</v>
      </c>
      <c r="M4238" t="s">
        <v>1255</v>
      </c>
      <c r="N4238" t="s">
        <v>1255</v>
      </c>
      <c r="O4238" t="s">
        <v>1255</v>
      </c>
      <c r="P4238" t="s">
        <v>1255</v>
      </c>
    </row>
    <row r="4239" spans="1:16">
      <c r="A4239" t="s">
        <v>4407</v>
      </c>
      <c r="B4239" t="s">
        <v>15823</v>
      </c>
      <c r="C4239" t="s">
        <v>15810</v>
      </c>
      <c r="D4239" t="s">
        <v>15824</v>
      </c>
      <c r="E4239" t="s">
        <v>1255</v>
      </c>
      <c r="F4239" t="s">
        <v>10078</v>
      </c>
      <c r="G4239" t="s">
        <v>1255</v>
      </c>
      <c r="H4239" t="s">
        <v>1255</v>
      </c>
      <c r="I4239" t="s">
        <v>1255</v>
      </c>
      <c r="J4239" t="s">
        <v>1255</v>
      </c>
      <c r="K4239" t="s">
        <v>1255</v>
      </c>
      <c r="L4239" t="s">
        <v>1255</v>
      </c>
      <c r="M4239" t="s">
        <v>1255</v>
      </c>
      <c r="N4239" t="s">
        <v>1255</v>
      </c>
      <c r="O4239" t="s">
        <v>1255</v>
      </c>
      <c r="P4239" t="s">
        <v>1255</v>
      </c>
    </row>
    <row r="4240" spans="1:16">
      <c r="A4240" t="s">
        <v>5505</v>
      </c>
      <c r="B4240" t="s">
        <v>15823</v>
      </c>
      <c r="C4240" t="s">
        <v>15810</v>
      </c>
      <c r="D4240" t="s">
        <v>15825</v>
      </c>
      <c r="E4240" t="s">
        <v>1255</v>
      </c>
      <c r="F4240" t="s">
        <v>10076</v>
      </c>
      <c r="G4240" t="s">
        <v>1255</v>
      </c>
      <c r="H4240" t="s">
        <v>1255</v>
      </c>
      <c r="I4240" t="s">
        <v>1255</v>
      </c>
      <c r="J4240" t="s">
        <v>1255</v>
      </c>
      <c r="K4240" t="s">
        <v>1255</v>
      </c>
      <c r="L4240" t="s">
        <v>1255</v>
      </c>
      <c r="M4240" t="s">
        <v>1255</v>
      </c>
      <c r="N4240" t="s">
        <v>1255</v>
      </c>
      <c r="O4240" t="s">
        <v>1255</v>
      </c>
      <c r="P4240" t="s">
        <v>1255</v>
      </c>
    </row>
    <row r="4241" spans="1:16">
      <c r="A4241" t="s">
        <v>1255</v>
      </c>
      <c r="B4241" t="s">
        <v>1255</v>
      </c>
      <c r="C4241" t="s">
        <v>15826</v>
      </c>
      <c r="D4241" t="s">
        <v>15827</v>
      </c>
      <c r="E4241" t="s">
        <v>9653</v>
      </c>
      <c r="F4241" t="s">
        <v>1255</v>
      </c>
      <c r="G4241" t="s">
        <v>1255</v>
      </c>
      <c r="H4241" t="s">
        <v>1255</v>
      </c>
      <c r="I4241" t="s">
        <v>1255</v>
      </c>
      <c r="J4241" t="s">
        <v>1255</v>
      </c>
      <c r="K4241" t="s">
        <v>1255</v>
      </c>
      <c r="L4241" t="s">
        <v>1255</v>
      </c>
      <c r="M4241" t="s">
        <v>1255</v>
      </c>
      <c r="N4241" t="s">
        <v>1255</v>
      </c>
      <c r="O4241" t="s">
        <v>1255</v>
      </c>
      <c r="P4241" t="s">
        <v>1255</v>
      </c>
    </row>
    <row r="4242" spans="1:16">
      <c r="A4242" t="s">
        <v>1255</v>
      </c>
      <c r="B4242" t="s">
        <v>1255</v>
      </c>
      <c r="C4242" t="s">
        <v>15826</v>
      </c>
      <c r="D4242" t="s">
        <v>15828</v>
      </c>
      <c r="E4242" t="s">
        <v>15155</v>
      </c>
      <c r="F4242" t="s">
        <v>1255</v>
      </c>
      <c r="G4242" t="s">
        <v>1255</v>
      </c>
      <c r="H4242" t="s">
        <v>1255</v>
      </c>
      <c r="I4242" t="s">
        <v>1255</v>
      </c>
      <c r="J4242" t="s">
        <v>1255</v>
      </c>
      <c r="K4242" t="s">
        <v>1255</v>
      </c>
      <c r="L4242" t="s">
        <v>1255</v>
      </c>
      <c r="M4242" t="s">
        <v>1255</v>
      </c>
      <c r="N4242" t="s">
        <v>1255</v>
      </c>
      <c r="O4242" t="s">
        <v>1255</v>
      </c>
      <c r="P4242" t="s">
        <v>1255</v>
      </c>
    </row>
    <row r="4243" spans="1:16">
      <c r="A4243" t="s">
        <v>1255</v>
      </c>
      <c r="B4243" t="s">
        <v>1255</v>
      </c>
      <c r="C4243" t="s">
        <v>15826</v>
      </c>
      <c r="D4243" t="s">
        <v>15829</v>
      </c>
      <c r="E4243" t="s">
        <v>12177</v>
      </c>
      <c r="F4243" t="s">
        <v>1255</v>
      </c>
      <c r="G4243" t="s">
        <v>1255</v>
      </c>
      <c r="H4243" t="s">
        <v>1255</v>
      </c>
      <c r="I4243" t="s">
        <v>1255</v>
      </c>
      <c r="J4243" t="s">
        <v>1255</v>
      </c>
      <c r="K4243" t="s">
        <v>1255</v>
      </c>
      <c r="L4243" t="s">
        <v>1255</v>
      </c>
      <c r="M4243" t="s">
        <v>1255</v>
      </c>
      <c r="N4243" t="s">
        <v>1255</v>
      </c>
      <c r="O4243" t="s">
        <v>1255</v>
      </c>
      <c r="P4243" t="s">
        <v>1255</v>
      </c>
    </row>
    <row r="4244" spans="1:16">
      <c r="A4244" t="s">
        <v>1255</v>
      </c>
      <c r="B4244" t="s">
        <v>1255</v>
      </c>
      <c r="C4244" t="s">
        <v>15826</v>
      </c>
      <c r="D4244" t="s">
        <v>15830</v>
      </c>
      <c r="E4244" t="s">
        <v>9653</v>
      </c>
      <c r="F4244" t="s">
        <v>1255</v>
      </c>
      <c r="G4244" t="s">
        <v>1255</v>
      </c>
      <c r="H4244" t="s">
        <v>1255</v>
      </c>
      <c r="I4244" t="s">
        <v>1255</v>
      </c>
      <c r="J4244" t="s">
        <v>1255</v>
      </c>
      <c r="K4244" t="s">
        <v>1255</v>
      </c>
      <c r="L4244" t="s">
        <v>1255</v>
      </c>
      <c r="M4244" t="s">
        <v>1255</v>
      </c>
      <c r="N4244" t="s">
        <v>1255</v>
      </c>
      <c r="O4244" t="s">
        <v>1255</v>
      </c>
      <c r="P4244" t="s">
        <v>1255</v>
      </c>
    </row>
    <row r="4245" spans="1:16">
      <c r="A4245" t="s">
        <v>1255</v>
      </c>
      <c r="B4245" t="s">
        <v>15831</v>
      </c>
      <c r="C4245" t="s">
        <v>15832</v>
      </c>
      <c r="D4245" t="s">
        <v>15833</v>
      </c>
      <c r="E4245" t="s">
        <v>9646</v>
      </c>
      <c r="F4245" t="s">
        <v>15834</v>
      </c>
      <c r="G4245" t="s">
        <v>1255</v>
      </c>
      <c r="H4245" t="s">
        <v>1255</v>
      </c>
      <c r="I4245" t="s">
        <v>1255</v>
      </c>
      <c r="J4245" t="s">
        <v>1255</v>
      </c>
      <c r="K4245" t="s">
        <v>1255</v>
      </c>
      <c r="L4245" t="s">
        <v>1255</v>
      </c>
      <c r="M4245" t="s">
        <v>1255</v>
      </c>
      <c r="N4245" t="s">
        <v>1255</v>
      </c>
      <c r="O4245" t="s">
        <v>1255</v>
      </c>
      <c r="P4245" t="s">
        <v>1255</v>
      </c>
    </row>
    <row r="4246" spans="1:16">
      <c r="A4246" t="s">
        <v>1255</v>
      </c>
      <c r="B4246" t="s">
        <v>1255</v>
      </c>
      <c r="C4246" t="s">
        <v>15826</v>
      </c>
      <c r="D4246" t="s">
        <v>15835</v>
      </c>
      <c r="E4246" t="s">
        <v>15836</v>
      </c>
      <c r="F4246" t="s">
        <v>9646</v>
      </c>
      <c r="G4246" t="s">
        <v>1255</v>
      </c>
      <c r="H4246" t="s">
        <v>1255</v>
      </c>
      <c r="I4246" t="s">
        <v>1255</v>
      </c>
      <c r="J4246" t="s">
        <v>1255</v>
      </c>
      <c r="K4246" t="s">
        <v>1255</v>
      </c>
      <c r="L4246" t="s">
        <v>1255</v>
      </c>
      <c r="M4246" t="s">
        <v>1255</v>
      </c>
      <c r="N4246" t="s">
        <v>1255</v>
      </c>
      <c r="O4246" t="s">
        <v>1255</v>
      </c>
      <c r="P4246" t="s">
        <v>1255</v>
      </c>
    </row>
    <row r="4247" spans="1:16">
      <c r="A4247" t="s">
        <v>1255</v>
      </c>
      <c r="B4247" t="s">
        <v>15837</v>
      </c>
      <c r="C4247" t="s">
        <v>15832</v>
      </c>
      <c r="D4247" t="s">
        <v>15838</v>
      </c>
      <c r="E4247" t="s">
        <v>9646</v>
      </c>
      <c r="F4247" t="s">
        <v>15839</v>
      </c>
      <c r="G4247" t="s">
        <v>1255</v>
      </c>
      <c r="H4247" t="s">
        <v>1255</v>
      </c>
      <c r="I4247" t="s">
        <v>1255</v>
      </c>
      <c r="J4247" t="s">
        <v>1255</v>
      </c>
      <c r="K4247" t="s">
        <v>1255</v>
      </c>
      <c r="L4247" t="s">
        <v>1255</v>
      </c>
      <c r="M4247" t="s">
        <v>1255</v>
      </c>
      <c r="N4247" t="s">
        <v>1255</v>
      </c>
      <c r="O4247" t="s">
        <v>1255</v>
      </c>
      <c r="P4247" t="s">
        <v>1255</v>
      </c>
    </row>
    <row r="4248" spans="1:16">
      <c r="A4248" t="s">
        <v>1255</v>
      </c>
      <c r="B4248" t="s">
        <v>3116</v>
      </c>
      <c r="C4248" t="s">
        <v>15832</v>
      </c>
      <c r="D4248" t="s">
        <v>15840</v>
      </c>
      <c r="E4248" t="s">
        <v>9646</v>
      </c>
      <c r="F4248" t="s">
        <v>15841</v>
      </c>
      <c r="G4248" t="s">
        <v>1255</v>
      </c>
      <c r="H4248" t="s">
        <v>1255</v>
      </c>
      <c r="I4248" t="s">
        <v>1255</v>
      </c>
      <c r="J4248" t="s">
        <v>1255</v>
      </c>
      <c r="K4248" t="s">
        <v>1255</v>
      </c>
      <c r="L4248" t="s">
        <v>1255</v>
      </c>
      <c r="M4248" t="s">
        <v>1255</v>
      </c>
      <c r="N4248" t="s">
        <v>1255</v>
      </c>
      <c r="O4248" t="s">
        <v>1255</v>
      </c>
      <c r="P4248" t="s">
        <v>1255</v>
      </c>
    </row>
    <row r="4249" spans="1:16">
      <c r="A4249" t="s">
        <v>1255</v>
      </c>
      <c r="B4249" t="s">
        <v>1255</v>
      </c>
      <c r="C4249" t="s">
        <v>15826</v>
      </c>
      <c r="D4249" t="s">
        <v>15842</v>
      </c>
      <c r="E4249" t="s">
        <v>15843</v>
      </c>
      <c r="F4249" t="s">
        <v>9646</v>
      </c>
      <c r="G4249" t="s">
        <v>1255</v>
      </c>
      <c r="H4249" t="s">
        <v>1255</v>
      </c>
      <c r="I4249" t="s">
        <v>1255</v>
      </c>
      <c r="J4249" t="s">
        <v>1255</v>
      </c>
      <c r="K4249" t="s">
        <v>1255</v>
      </c>
      <c r="L4249" t="s">
        <v>1255</v>
      </c>
      <c r="M4249" t="s">
        <v>1255</v>
      </c>
      <c r="N4249" t="s">
        <v>1255</v>
      </c>
      <c r="O4249" t="s">
        <v>1255</v>
      </c>
      <c r="P4249" t="s">
        <v>1255</v>
      </c>
    </row>
    <row r="4250" spans="1:16">
      <c r="A4250" t="s">
        <v>1255</v>
      </c>
      <c r="B4250" t="s">
        <v>1255</v>
      </c>
      <c r="C4250" t="s">
        <v>15826</v>
      </c>
      <c r="D4250" t="s">
        <v>15844</v>
      </c>
      <c r="E4250" t="s">
        <v>12494</v>
      </c>
      <c r="F4250" t="s">
        <v>1255</v>
      </c>
      <c r="G4250" t="s">
        <v>1255</v>
      </c>
      <c r="H4250" t="s">
        <v>1255</v>
      </c>
      <c r="I4250" t="s">
        <v>1255</v>
      </c>
      <c r="J4250" t="s">
        <v>1255</v>
      </c>
      <c r="K4250" t="s">
        <v>1255</v>
      </c>
      <c r="L4250" t="s">
        <v>1255</v>
      </c>
      <c r="M4250" t="s">
        <v>1255</v>
      </c>
      <c r="N4250" t="s">
        <v>1255</v>
      </c>
      <c r="O4250" t="s">
        <v>1255</v>
      </c>
      <c r="P4250" t="s">
        <v>1255</v>
      </c>
    </row>
    <row r="4251" spans="1:16">
      <c r="A4251" t="s">
        <v>1255</v>
      </c>
      <c r="B4251" t="s">
        <v>1255</v>
      </c>
      <c r="C4251" t="s">
        <v>15845</v>
      </c>
      <c r="D4251" t="s">
        <v>15846</v>
      </c>
      <c r="E4251" t="s">
        <v>9646</v>
      </c>
      <c r="F4251" t="s">
        <v>14610</v>
      </c>
      <c r="G4251" t="s">
        <v>1255</v>
      </c>
      <c r="H4251" t="s">
        <v>1255</v>
      </c>
      <c r="I4251" t="s">
        <v>1255</v>
      </c>
      <c r="J4251" t="s">
        <v>1255</v>
      </c>
      <c r="K4251" t="s">
        <v>1255</v>
      </c>
      <c r="L4251" t="s">
        <v>1255</v>
      </c>
      <c r="M4251" t="s">
        <v>1255</v>
      </c>
      <c r="N4251" t="s">
        <v>1255</v>
      </c>
      <c r="O4251" t="s">
        <v>1255</v>
      </c>
      <c r="P4251" t="s">
        <v>1255</v>
      </c>
    </row>
    <row r="4252" spans="1:16">
      <c r="A4252" t="s">
        <v>1255</v>
      </c>
      <c r="B4252" t="s">
        <v>1255</v>
      </c>
      <c r="C4252" t="s">
        <v>15847</v>
      </c>
      <c r="D4252" t="s">
        <v>15848</v>
      </c>
      <c r="E4252" t="s">
        <v>9646</v>
      </c>
      <c r="F4252" t="s">
        <v>14586</v>
      </c>
      <c r="G4252" t="s">
        <v>1255</v>
      </c>
      <c r="H4252" t="s">
        <v>1255</v>
      </c>
      <c r="I4252" t="s">
        <v>1255</v>
      </c>
      <c r="J4252" t="s">
        <v>1255</v>
      </c>
      <c r="K4252" t="s">
        <v>1255</v>
      </c>
      <c r="L4252" t="s">
        <v>1255</v>
      </c>
      <c r="M4252" t="s">
        <v>1255</v>
      </c>
      <c r="N4252" t="s">
        <v>1255</v>
      </c>
      <c r="O4252" t="s">
        <v>1255</v>
      </c>
      <c r="P4252" t="s">
        <v>1255</v>
      </c>
    </row>
    <row r="4253" spans="1:16">
      <c r="A4253" t="s">
        <v>1255</v>
      </c>
      <c r="B4253" t="s">
        <v>1255</v>
      </c>
      <c r="C4253" t="s">
        <v>15847</v>
      </c>
      <c r="D4253" t="s">
        <v>15849</v>
      </c>
      <c r="E4253" t="s">
        <v>9646</v>
      </c>
      <c r="F4253" t="s">
        <v>15850</v>
      </c>
      <c r="G4253" t="s">
        <v>1255</v>
      </c>
      <c r="H4253" t="s">
        <v>1255</v>
      </c>
      <c r="I4253" t="s">
        <v>1255</v>
      </c>
      <c r="J4253" t="s">
        <v>1255</v>
      </c>
      <c r="K4253" t="s">
        <v>1255</v>
      </c>
      <c r="L4253" t="s">
        <v>1255</v>
      </c>
      <c r="M4253" t="s">
        <v>1255</v>
      </c>
      <c r="N4253" t="s">
        <v>1255</v>
      </c>
      <c r="O4253" t="s">
        <v>1255</v>
      </c>
      <c r="P4253" t="s">
        <v>1255</v>
      </c>
    </row>
    <row r="4254" spans="1:16">
      <c r="A4254" t="s">
        <v>1255</v>
      </c>
      <c r="B4254" t="s">
        <v>1255</v>
      </c>
      <c r="C4254" t="s">
        <v>15847</v>
      </c>
      <c r="D4254" t="s">
        <v>15851</v>
      </c>
      <c r="E4254" t="s">
        <v>9646</v>
      </c>
      <c r="F4254" t="s">
        <v>15852</v>
      </c>
      <c r="G4254" t="s">
        <v>1255</v>
      </c>
      <c r="H4254" t="s">
        <v>1255</v>
      </c>
      <c r="I4254" t="s">
        <v>1255</v>
      </c>
      <c r="J4254" t="s">
        <v>1255</v>
      </c>
      <c r="K4254" t="s">
        <v>1255</v>
      </c>
      <c r="L4254" t="s">
        <v>1255</v>
      </c>
      <c r="M4254" t="s">
        <v>1255</v>
      </c>
      <c r="N4254" t="s">
        <v>1255</v>
      </c>
      <c r="O4254" t="s">
        <v>1255</v>
      </c>
      <c r="P4254" t="s">
        <v>1255</v>
      </c>
    </row>
    <row r="4255" spans="1:16">
      <c r="A4255" t="s">
        <v>1255</v>
      </c>
      <c r="B4255" t="s">
        <v>1255</v>
      </c>
      <c r="C4255" t="s">
        <v>15847</v>
      </c>
      <c r="D4255" t="s">
        <v>15853</v>
      </c>
      <c r="E4255" t="s">
        <v>9646</v>
      </c>
      <c r="F4255" t="s">
        <v>15306</v>
      </c>
      <c r="G4255" t="s">
        <v>1255</v>
      </c>
      <c r="H4255" t="s">
        <v>1255</v>
      </c>
      <c r="I4255" t="s">
        <v>1255</v>
      </c>
      <c r="J4255" t="s">
        <v>1255</v>
      </c>
      <c r="K4255" t="s">
        <v>1255</v>
      </c>
      <c r="L4255" t="s">
        <v>1255</v>
      </c>
      <c r="M4255" t="s">
        <v>1255</v>
      </c>
      <c r="N4255" t="s">
        <v>1255</v>
      </c>
      <c r="O4255" t="s">
        <v>1255</v>
      </c>
      <c r="P4255" t="s">
        <v>1255</v>
      </c>
    </row>
    <row r="4256" spans="1:16">
      <c r="A4256" t="s">
        <v>1255</v>
      </c>
      <c r="B4256" t="s">
        <v>1255</v>
      </c>
      <c r="C4256" t="s">
        <v>15847</v>
      </c>
      <c r="D4256" t="s">
        <v>15854</v>
      </c>
      <c r="E4256" t="s">
        <v>9646</v>
      </c>
      <c r="F4256" t="s">
        <v>15393</v>
      </c>
      <c r="G4256" t="s">
        <v>1255</v>
      </c>
      <c r="H4256" t="s">
        <v>1255</v>
      </c>
      <c r="I4256" t="s">
        <v>1255</v>
      </c>
      <c r="J4256" t="s">
        <v>1255</v>
      </c>
      <c r="K4256" t="s">
        <v>1255</v>
      </c>
      <c r="L4256" t="s">
        <v>1255</v>
      </c>
      <c r="M4256" t="s">
        <v>1255</v>
      </c>
      <c r="N4256" t="s">
        <v>1255</v>
      </c>
      <c r="O4256" t="s">
        <v>1255</v>
      </c>
      <c r="P4256" t="s">
        <v>1255</v>
      </c>
    </row>
    <row r="4257" spans="1:16">
      <c r="A4257" t="s">
        <v>1255</v>
      </c>
      <c r="B4257" t="s">
        <v>1255</v>
      </c>
      <c r="C4257" t="s">
        <v>15847</v>
      </c>
      <c r="D4257" t="s">
        <v>15855</v>
      </c>
      <c r="E4257" t="s">
        <v>9646</v>
      </c>
      <c r="F4257" t="s">
        <v>15856</v>
      </c>
      <c r="G4257" t="s">
        <v>1255</v>
      </c>
      <c r="H4257" t="s">
        <v>1255</v>
      </c>
      <c r="I4257" t="s">
        <v>1255</v>
      </c>
      <c r="J4257" t="s">
        <v>1255</v>
      </c>
      <c r="K4257" t="s">
        <v>1255</v>
      </c>
      <c r="L4257" t="s">
        <v>1255</v>
      </c>
      <c r="M4257" t="s">
        <v>1255</v>
      </c>
      <c r="N4257" t="s">
        <v>1255</v>
      </c>
      <c r="O4257" t="s">
        <v>1255</v>
      </c>
      <c r="P4257" t="s">
        <v>1255</v>
      </c>
    </row>
    <row r="4258" spans="1:16">
      <c r="A4258" t="s">
        <v>1255</v>
      </c>
      <c r="B4258" t="s">
        <v>1255</v>
      </c>
      <c r="C4258" t="s">
        <v>15847</v>
      </c>
      <c r="D4258" t="s">
        <v>15857</v>
      </c>
      <c r="E4258" t="s">
        <v>9646</v>
      </c>
      <c r="F4258" t="s">
        <v>15025</v>
      </c>
      <c r="G4258" t="s">
        <v>1255</v>
      </c>
      <c r="H4258" t="s">
        <v>1255</v>
      </c>
      <c r="I4258" t="s">
        <v>1255</v>
      </c>
      <c r="J4258" t="s">
        <v>1255</v>
      </c>
      <c r="K4258" t="s">
        <v>1255</v>
      </c>
      <c r="L4258" t="s">
        <v>1255</v>
      </c>
      <c r="M4258" t="s">
        <v>1255</v>
      </c>
      <c r="N4258" t="s">
        <v>1255</v>
      </c>
      <c r="O4258" t="s">
        <v>1255</v>
      </c>
      <c r="P4258" t="s">
        <v>1255</v>
      </c>
    </row>
    <row r="4259" spans="1:16">
      <c r="A4259" t="s">
        <v>1255</v>
      </c>
      <c r="B4259" t="s">
        <v>1255</v>
      </c>
      <c r="C4259" t="s">
        <v>15847</v>
      </c>
      <c r="D4259" t="s">
        <v>15858</v>
      </c>
      <c r="E4259" t="s">
        <v>9646</v>
      </c>
      <c r="F4259" t="s">
        <v>15306</v>
      </c>
      <c r="G4259" t="s">
        <v>1255</v>
      </c>
      <c r="H4259" t="s">
        <v>1255</v>
      </c>
      <c r="I4259" t="s">
        <v>1255</v>
      </c>
      <c r="J4259" t="s">
        <v>1255</v>
      </c>
      <c r="K4259" t="s">
        <v>1255</v>
      </c>
      <c r="L4259" t="s">
        <v>1255</v>
      </c>
      <c r="M4259" t="s">
        <v>1255</v>
      </c>
      <c r="N4259" t="s">
        <v>1255</v>
      </c>
      <c r="O4259" t="s">
        <v>1255</v>
      </c>
      <c r="P4259" t="s">
        <v>1255</v>
      </c>
    </row>
    <row r="4260" spans="1:16">
      <c r="A4260" t="s">
        <v>1255</v>
      </c>
      <c r="B4260" t="s">
        <v>1255</v>
      </c>
      <c r="C4260" t="s">
        <v>15847</v>
      </c>
      <c r="D4260" t="s">
        <v>15859</v>
      </c>
      <c r="E4260" t="s">
        <v>9646</v>
      </c>
      <c r="F4260" t="s">
        <v>15025</v>
      </c>
      <c r="G4260" t="s">
        <v>1255</v>
      </c>
      <c r="H4260" t="s">
        <v>1255</v>
      </c>
      <c r="I4260" t="s">
        <v>1255</v>
      </c>
      <c r="J4260" t="s">
        <v>1255</v>
      </c>
      <c r="K4260" t="s">
        <v>1255</v>
      </c>
      <c r="L4260" t="s">
        <v>1255</v>
      </c>
      <c r="M4260" t="s">
        <v>1255</v>
      </c>
      <c r="N4260" t="s">
        <v>1255</v>
      </c>
      <c r="O4260" t="s">
        <v>1255</v>
      </c>
      <c r="P4260" t="s">
        <v>1255</v>
      </c>
    </row>
    <row r="4261" spans="1:16">
      <c r="A4261" t="s">
        <v>1255</v>
      </c>
      <c r="B4261" t="s">
        <v>1255</v>
      </c>
      <c r="C4261" t="s">
        <v>15847</v>
      </c>
      <c r="D4261" t="s">
        <v>15860</v>
      </c>
      <c r="E4261" t="s">
        <v>9646</v>
      </c>
      <c r="F4261" t="s">
        <v>15025</v>
      </c>
      <c r="G4261" t="s">
        <v>1255</v>
      </c>
      <c r="H4261" t="s">
        <v>1255</v>
      </c>
      <c r="I4261" t="s">
        <v>1255</v>
      </c>
      <c r="J4261" t="s">
        <v>1255</v>
      </c>
      <c r="K4261" t="s">
        <v>1255</v>
      </c>
      <c r="L4261" t="s">
        <v>1255</v>
      </c>
      <c r="M4261" t="s">
        <v>1255</v>
      </c>
      <c r="N4261" t="s">
        <v>1255</v>
      </c>
      <c r="O4261" t="s">
        <v>1255</v>
      </c>
      <c r="P4261" t="s">
        <v>1255</v>
      </c>
    </row>
    <row r="4262" spans="1:16">
      <c r="A4262" t="s">
        <v>1255</v>
      </c>
      <c r="B4262" t="s">
        <v>1255</v>
      </c>
      <c r="C4262" t="s">
        <v>15861</v>
      </c>
      <c r="D4262" t="s">
        <v>15862</v>
      </c>
      <c r="E4262" t="s">
        <v>10003</v>
      </c>
      <c r="F4262" t="s">
        <v>1255</v>
      </c>
      <c r="G4262" t="s">
        <v>1255</v>
      </c>
      <c r="H4262" t="s">
        <v>1255</v>
      </c>
      <c r="I4262" t="s">
        <v>1255</v>
      </c>
      <c r="J4262" t="s">
        <v>1255</v>
      </c>
      <c r="K4262" t="s">
        <v>1255</v>
      </c>
      <c r="L4262" t="s">
        <v>1255</v>
      </c>
      <c r="M4262" t="s">
        <v>1255</v>
      </c>
      <c r="N4262" t="s">
        <v>1255</v>
      </c>
      <c r="O4262" t="s">
        <v>1255</v>
      </c>
      <c r="P4262" t="s">
        <v>1255</v>
      </c>
    </row>
    <row r="4263" spans="1:16">
      <c r="A4263" t="s">
        <v>1255</v>
      </c>
      <c r="B4263" t="s">
        <v>1255</v>
      </c>
      <c r="C4263" t="s">
        <v>15861</v>
      </c>
      <c r="D4263" t="s">
        <v>15863</v>
      </c>
      <c r="E4263" t="s">
        <v>15595</v>
      </c>
      <c r="F4263" t="s">
        <v>1255</v>
      </c>
      <c r="G4263" t="s">
        <v>1255</v>
      </c>
      <c r="H4263" t="s">
        <v>1255</v>
      </c>
      <c r="I4263" t="s">
        <v>1255</v>
      </c>
      <c r="J4263" t="s">
        <v>1255</v>
      </c>
      <c r="K4263" t="s">
        <v>1255</v>
      </c>
      <c r="L4263" t="s">
        <v>1255</v>
      </c>
      <c r="M4263" t="s">
        <v>1255</v>
      </c>
      <c r="N4263" t="s">
        <v>1255</v>
      </c>
      <c r="O4263" t="s">
        <v>1255</v>
      </c>
      <c r="P4263" t="s">
        <v>1255</v>
      </c>
    </row>
    <row r="4264" spans="1:16">
      <c r="A4264" t="s">
        <v>1255</v>
      </c>
      <c r="B4264" t="s">
        <v>1255</v>
      </c>
      <c r="C4264" t="s">
        <v>15861</v>
      </c>
      <c r="D4264" t="s">
        <v>15864</v>
      </c>
      <c r="E4264" t="s">
        <v>15421</v>
      </c>
      <c r="F4264" t="s">
        <v>1255</v>
      </c>
      <c r="G4264" t="s">
        <v>1255</v>
      </c>
      <c r="H4264" t="s">
        <v>1255</v>
      </c>
      <c r="I4264" t="s">
        <v>1255</v>
      </c>
      <c r="J4264" t="s">
        <v>1255</v>
      </c>
      <c r="K4264" t="s">
        <v>1255</v>
      </c>
      <c r="L4264" t="s">
        <v>1255</v>
      </c>
      <c r="M4264" t="s">
        <v>1255</v>
      </c>
      <c r="N4264" t="s">
        <v>1255</v>
      </c>
      <c r="O4264" t="s">
        <v>1255</v>
      </c>
      <c r="P4264" t="s">
        <v>1255</v>
      </c>
    </row>
    <row r="4265" spans="1:16">
      <c r="A4265" t="s">
        <v>1255</v>
      </c>
      <c r="B4265" t="s">
        <v>1255</v>
      </c>
      <c r="C4265" t="s">
        <v>15861</v>
      </c>
      <c r="D4265" t="s">
        <v>15865</v>
      </c>
      <c r="E4265" t="s">
        <v>10069</v>
      </c>
      <c r="F4265" t="s">
        <v>1255</v>
      </c>
      <c r="G4265" t="s">
        <v>1255</v>
      </c>
      <c r="H4265" t="s">
        <v>1255</v>
      </c>
      <c r="I4265" t="s">
        <v>1255</v>
      </c>
      <c r="J4265" t="s">
        <v>1255</v>
      </c>
      <c r="K4265" t="s">
        <v>1255</v>
      </c>
      <c r="L4265" t="s">
        <v>1255</v>
      </c>
      <c r="M4265" t="s">
        <v>1255</v>
      </c>
      <c r="N4265" t="s">
        <v>1255</v>
      </c>
      <c r="O4265" t="s">
        <v>1255</v>
      </c>
      <c r="P4265" t="s">
        <v>1255</v>
      </c>
    </row>
    <row r="4266" spans="1:16">
      <c r="A4266" t="s">
        <v>1255</v>
      </c>
      <c r="B4266" t="s">
        <v>1255</v>
      </c>
      <c r="C4266" t="s">
        <v>15861</v>
      </c>
      <c r="D4266" t="s">
        <v>15866</v>
      </c>
      <c r="E4266" t="s">
        <v>11438</v>
      </c>
      <c r="F4266" t="s">
        <v>1255</v>
      </c>
      <c r="G4266" t="s">
        <v>1255</v>
      </c>
      <c r="H4266" t="s">
        <v>1255</v>
      </c>
      <c r="I4266" t="s">
        <v>1255</v>
      </c>
      <c r="J4266" t="s">
        <v>1255</v>
      </c>
      <c r="K4266" t="s">
        <v>1255</v>
      </c>
      <c r="L4266" t="s">
        <v>1255</v>
      </c>
      <c r="M4266" t="s">
        <v>1255</v>
      </c>
      <c r="N4266" t="s">
        <v>1255</v>
      </c>
      <c r="O4266" t="s">
        <v>1255</v>
      </c>
      <c r="P4266" t="s">
        <v>1255</v>
      </c>
    </row>
    <row r="4267" spans="1:16">
      <c r="A4267" t="s">
        <v>1255</v>
      </c>
      <c r="B4267" t="s">
        <v>1255</v>
      </c>
      <c r="C4267" t="s">
        <v>15861</v>
      </c>
      <c r="D4267" t="s">
        <v>15867</v>
      </c>
      <c r="E4267" t="s">
        <v>9813</v>
      </c>
      <c r="F4267" t="s">
        <v>1255</v>
      </c>
      <c r="G4267" t="s">
        <v>1255</v>
      </c>
      <c r="H4267" t="s">
        <v>1255</v>
      </c>
      <c r="I4267" t="s">
        <v>1255</v>
      </c>
      <c r="J4267" t="s">
        <v>1255</v>
      </c>
      <c r="K4267" t="s">
        <v>1255</v>
      </c>
      <c r="L4267" t="s">
        <v>1255</v>
      </c>
      <c r="M4267" t="s">
        <v>1255</v>
      </c>
      <c r="N4267" t="s">
        <v>1255</v>
      </c>
      <c r="O4267" t="s">
        <v>1255</v>
      </c>
      <c r="P4267" t="s">
        <v>1255</v>
      </c>
    </row>
    <row r="4268" spans="1:16">
      <c r="A4268" t="s">
        <v>1255</v>
      </c>
      <c r="B4268" t="s">
        <v>1255</v>
      </c>
      <c r="C4268" t="s">
        <v>15868</v>
      </c>
      <c r="D4268" t="s">
        <v>15869</v>
      </c>
      <c r="E4268" t="s">
        <v>10012</v>
      </c>
      <c r="F4268" t="s">
        <v>1255</v>
      </c>
      <c r="G4268" t="s">
        <v>1255</v>
      </c>
      <c r="H4268" t="s">
        <v>1255</v>
      </c>
      <c r="I4268" t="s">
        <v>1255</v>
      </c>
      <c r="J4268" t="s">
        <v>1255</v>
      </c>
      <c r="K4268" t="s">
        <v>1255</v>
      </c>
      <c r="L4268" t="s">
        <v>1255</v>
      </c>
      <c r="M4268" t="s">
        <v>1255</v>
      </c>
      <c r="N4268" t="s">
        <v>1255</v>
      </c>
      <c r="O4268" t="s">
        <v>1255</v>
      </c>
      <c r="P4268" t="s">
        <v>1255</v>
      </c>
    </row>
    <row r="4269" spans="1:16">
      <c r="A4269" t="s">
        <v>1255</v>
      </c>
      <c r="B4269" t="s">
        <v>1255</v>
      </c>
      <c r="C4269" t="s">
        <v>15868</v>
      </c>
      <c r="D4269" t="s">
        <v>15870</v>
      </c>
      <c r="E4269" t="s">
        <v>9663</v>
      </c>
      <c r="F4269" t="s">
        <v>1255</v>
      </c>
      <c r="G4269" t="s">
        <v>1255</v>
      </c>
      <c r="H4269" t="s">
        <v>1255</v>
      </c>
      <c r="I4269" t="s">
        <v>1255</v>
      </c>
      <c r="J4269" t="s">
        <v>1255</v>
      </c>
      <c r="K4269" t="s">
        <v>1255</v>
      </c>
      <c r="L4269" t="s">
        <v>1255</v>
      </c>
      <c r="M4269" t="s">
        <v>1255</v>
      </c>
      <c r="N4269" t="s">
        <v>1255</v>
      </c>
      <c r="O4269" t="s">
        <v>1255</v>
      </c>
      <c r="P4269" t="s">
        <v>1255</v>
      </c>
    </row>
    <row r="4270" spans="1:16">
      <c r="A4270" t="s">
        <v>1255</v>
      </c>
      <c r="B4270" t="s">
        <v>1255</v>
      </c>
      <c r="C4270" t="s">
        <v>15868</v>
      </c>
      <c r="D4270" t="s">
        <v>15871</v>
      </c>
      <c r="E4270" t="s">
        <v>15872</v>
      </c>
      <c r="F4270" t="s">
        <v>1255</v>
      </c>
      <c r="G4270" t="s">
        <v>1255</v>
      </c>
      <c r="H4270" t="s">
        <v>1255</v>
      </c>
      <c r="I4270" t="s">
        <v>1255</v>
      </c>
      <c r="J4270" t="s">
        <v>1255</v>
      </c>
      <c r="K4270" t="s">
        <v>1255</v>
      </c>
      <c r="L4270" t="s">
        <v>1255</v>
      </c>
      <c r="M4270" t="s">
        <v>1255</v>
      </c>
      <c r="N4270" t="s">
        <v>1255</v>
      </c>
      <c r="O4270" t="s">
        <v>1255</v>
      </c>
      <c r="P4270" t="s">
        <v>1255</v>
      </c>
    </row>
    <row r="4271" spans="1:16">
      <c r="A4271" t="s">
        <v>1255</v>
      </c>
      <c r="B4271" t="s">
        <v>1255</v>
      </c>
      <c r="C4271" t="s">
        <v>15868</v>
      </c>
      <c r="D4271" t="s">
        <v>15873</v>
      </c>
      <c r="E4271" t="s">
        <v>9653</v>
      </c>
      <c r="F4271" t="s">
        <v>9646</v>
      </c>
      <c r="G4271" t="s">
        <v>1255</v>
      </c>
      <c r="H4271" t="s">
        <v>1255</v>
      </c>
      <c r="I4271" t="s">
        <v>1255</v>
      </c>
      <c r="J4271" t="s">
        <v>1255</v>
      </c>
      <c r="K4271" t="s">
        <v>1255</v>
      </c>
      <c r="L4271" t="s">
        <v>1255</v>
      </c>
      <c r="M4271" t="s">
        <v>1255</v>
      </c>
      <c r="N4271" t="s">
        <v>1255</v>
      </c>
      <c r="O4271" t="s">
        <v>1255</v>
      </c>
      <c r="P4271" t="s">
        <v>1255</v>
      </c>
    </row>
    <row r="4272" spans="1:16">
      <c r="A4272" t="s">
        <v>1255</v>
      </c>
      <c r="B4272" t="s">
        <v>1255</v>
      </c>
      <c r="C4272" t="s">
        <v>15874</v>
      </c>
      <c r="D4272" t="s">
        <v>15875</v>
      </c>
      <c r="E4272" t="s">
        <v>9646</v>
      </c>
      <c r="F4272" t="s">
        <v>15306</v>
      </c>
      <c r="G4272" t="s">
        <v>1255</v>
      </c>
      <c r="H4272" t="s">
        <v>1255</v>
      </c>
      <c r="I4272" t="s">
        <v>1255</v>
      </c>
      <c r="J4272" t="s">
        <v>1255</v>
      </c>
      <c r="K4272" t="s">
        <v>1255</v>
      </c>
      <c r="L4272" t="s">
        <v>1255</v>
      </c>
      <c r="M4272" t="s">
        <v>1255</v>
      </c>
      <c r="N4272" t="s">
        <v>1255</v>
      </c>
      <c r="O4272" t="s">
        <v>1255</v>
      </c>
      <c r="P4272" t="s">
        <v>1255</v>
      </c>
    </row>
    <row r="4273" spans="1:16">
      <c r="A4273" t="s">
        <v>1255</v>
      </c>
      <c r="B4273" t="s">
        <v>1255</v>
      </c>
      <c r="C4273" t="s">
        <v>15874</v>
      </c>
      <c r="D4273" t="s">
        <v>15876</v>
      </c>
      <c r="E4273" t="s">
        <v>9646</v>
      </c>
      <c r="F4273" t="s">
        <v>15306</v>
      </c>
      <c r="G4273" t="s">
        <v>1255</v>
      </c>
      <c r="H4273" t="s">
        <v>1255</v>
      </c>
      <c r="I4273" t="s">
        <v>1255</v>
      </c>
      <c r="J4273" t="s">
        <v>1255</v>
      </c>
      <c r="K4273" t="s">
        <v>1255</v>
      </c>
      <c r="L4273" t="s">
        <v>1255</v>
      </c>
      <c r="M4273" t="s">
        <v>1255</v>
      </c>
      <c r="N4273" t="s">
        <v>1255</v>
      </c>
      <c r="O4273" t="s">
        <v>1255</v>
      </c>
      <c r="P4273" t="s">
        <v>1255</v>
      </c>
    </row>
    <row r="4274" spans="1:16">
      <c r="A4274" t="s">
        <v>1255</v>
      </c>
      <c r="B4274" t="s">
        <v>1255</v>
      </c>
      <c r="C4274" t="s">
        <v>15874</v>
      </c>
      <c r="D4274" t="s">
        <v>15877</v>
      </c>
      <c r="E4274" t="s">
        <v>9646</v>
      </c>
      <c r="F4274" t="s">
        <v>14586</v>
      </c>
      <c r="G4274" t="s">
        <v>1255</v>
      </c>
      <c r="H4274" t="s">
        <v>1255</v>
      </c>
      <c r="I4274" t="s">
        <v>1255</v>
      </c>
      <c r="J4274" t="s">
        <v>1255</v>
      </c>
      <c r="K4274" t="s">
        <v>1255</v>
      </c>
      <c r="L4274" t="s">
        <v>1255</v>
      </c>
      <c r="M4274" t="s">
        <v>1255</v>
      </c>
      <c r="N4274" t="s">
        <v>1255</v>
      </c>
      <c r="O4274" t="s">
        <v>1255</v>
      </c>
      <c r="P4274" t="s">
        <v>1255</v>
      </c>
    </row>
    <row r="4275" spans="1:16">
      <c r="A4275" t="s">
        <v>1255</v>
      </c>
      <c r="B4275" t="s">
        <v>1255</v>
      </c>
      <c r="C4275" t="s">
        <v>15874</v>
      </c>
      <c r="D4275" t="s">
        <v>15878</v>
      </c>
      <c r="E4275" t="s">
        <v>9646</v>
      </c>
      <c r="F4275" t="s">
        <v>15306</v>
      </c>
      <c r="G4275" t="s">
        <v>1255</v>
      </c>
      <c r="H4275" t="s">
        <v>1255</v>
      </c>
      <c r="I4275" t="s">
        <v>1255</v>
      </c>
      <c r="J4275" t="s">
        <v>1255</v>
      </c>
      <c r="K4275" t="s">
        <v>1255</v>
      </c>
      <c r="L4275" t="s">
        <v>1255</v>
      </c>
      <c r="M4275" t="s">
        <v>1255</v>
      </c>
      <c r="N4275" t="s">
        <v>1255</v>
      </c>
      <c r="O4275" t="s">
        <v>1255</v>
      </c>
      <c r="P4275" t="s">
        <v>1255</v>
      </c>
    </row>
    <row r="4276" spans="1:16">
      <c r="A4276" t="s">
        <v>1255</v>
      </c>
      <c r="B4276" t="s">
        <v>1255</v>
      </c>
      <c r="C4276" t="s">
        <v>15868</v>
      </c>
      <c r="D4276" t="s">
        <v>15879</v>
      </c>
      <c r="E4276" t="s">
        <v>9663</v>
      </c>
      <c r="F4276" t="s">
        <v>9646</v>
      </c>
      <c r="G4276" t="s">
        <v>1255</v>
      </c>
      <c r="H4276" t="s">
        <v>1255</v>
      </c>
      <c r="I4276" t="s">
        <v>1255</v>
      </c>
      <c r="J4276" t="s">
        <v>1255</v>
      </c>
      <c r="K4276" t="s">
        <v>1255</v>
      </c>
      <c r="L4276" t="s">
        <v>1255</v>
      </c>
      <c r="M4276" t="s">
        <v>1255</v>
      </c>
      <c r="N4276" t="s">
        <v>1255</v>
      </c>
      <c r="O4276" t="s">
        <v>1255</v>
      </c>
      <c r="P4276" t="s">
        <v>1255</v>
      </c>
    </row>
    <row r="4277" spans="1:16">
      <c r="A4277" t="s">
        <v>1255</v>
      </c>
      <c r="B4277" t="s">
        <v>1255</v>
      </c>
      <c r="C4277" t="s">
        <v>15880</v>
      </c>
      <c r="D4277" t="s">
        <v>15881</v>
      </c>
      <c r="E4277" t="s">
        <v>9646</v>
      </c>
      <c r="F4277" t="s">
        <v>10029</v>
      </c>
      <c r="G4277" t="s">
        <v>1255</v>
      </c>
      <c r="H4277" t="s">
        <v>1255</v>
      </c>
      <c r="I4277" t="s">
        <v>1255</v>
      </c>
      <c r="J4277" t="s">
        <v>1255</v>
      </c>
      <c r="K4277" t="s">
        <v>1255</v>
      </c>
      <c r="L4277" t="s">
        <v>1255</v>
      </c>
      <c r="M4277" t="s">
        <v>1255</v>
      </c>
      <c r="N4277" t="s">
        <v>1255</v>
      </c>
      <c r="O4277" t="s">
        <v>1255</v>
      </c>
      <c r="P4277" t="s">
        <v>1255</v>
      </c>
    </row>
    <row r="4278" spans="1:16">
      <c r="A4278" t="s">
        <v>1255</v>
      </c>
      <c r="B4278" t="s">
        <v>1255</v>
      </c>
      <c r="C4278" t="s">
        <v>15880</v>
      </c>
      <c r="D4278" t="s">
        <v>15882</v>
      </c>
      <c r="E4278" t="s">
        <v>9646</v>
      </c>
      <c r="F4278" t="s">
        <v>12163</v>
      </c>
      <c r="G4278" t="s">
        <v>1255</v>
      </c>
      <c r="H4278" t="s">
        <v>1255</v>
      </c>
      <c r="I4278" t="s">
        <v>1255</v>
      </c>
      <c r="J4278" t="s">
        <v>1255</v>
      </c>
      <c r="K4278" t="s">
        <v>1255</v>
      </c>
      <c r="L4278" t="s">
        <v>1255</v>
      </c>
      <c r="M4278" t="s">
        <v>1255</v>
      </c>
      <c r="N4278" t="s">
        <v>1255</v>
      </c>
      <c r="O4278" t="s">
        <v>1255</v>
      </c>
      <c r="P4278" t="s">
        <v>1255</v>
      </c>
    </row>
    <row r="4279" spans="1:16">
      <c r="A4279" t="s">
        <v>1255</v>
      </c>
      <c r="B4279" t="s">
        <v>1255</v>
      </c>
      <c r="C4279" t="s">
        <v>15880</v>
      </c>
      <c r="D4279" t="s">
        <v>15883</v>
      </c>
      <c r="E4279" t="s">
        <v>9646</v>
      </c>
      <c r="F4279" t="s">
        <v>15306</v>
      </c>
      <c r="G4279" t="s">
        <v>1255</v>
      </c>
      <c r="H4279" t="s">
        <v>1255</v>
      </c>
      <c r="I4279" t="s">
        <v>1255</v>
      </c>
      <c r="J4279" t="s">
        <v>1255</v>
      </c>
      <c r="K4279" t="s">
        <v>1255</v>
      </c>
      <c r="L4279" t="s">
        <v>1255</v>
      </c>
      <c r="M4279" t="s">
        <v>1255</v>
      </c>
      <c r="N4279" t="s">
        <v>1255</v>
      </c>
      <c r="O4279" t="s">
        <v>1255</v>
      </c>
      <c r="P4279" t="s">
        <v>1255</v>
      </c>
    </row>
    <row r="4280" spans="1:16">
      <c r="A4280" t="s">
        <v>1255</v>
      </c>
      <c r="B4280" t="s">
        <v>1255</v>
      </c>
      <c r="C4280" t="s">
        <v>15880</v>
      </c>
      <c r="D4280" t="s">
        <v>15884</v>
      </c>
      <c r="E4280" t="s">
        <v>9646</v>
      </c>
      <c r="F4280" t="s">
        <v>15306</v>
      </c>
      <c r="G4280" t="s">
        <v>1255</v>
      </c>
      <c r="H4280" t="s">
        <v>1255</v>
      </c>
      <c r="I4280" t="s">
        <v>1255</v>
      </c>
      <c r="J4280" t="s">
        <v>1255</v>
      </c>
      <c r="K4280" t="s">
        <v>1255</v>
      </c>
      <c r="L4280" t="s">
        <v>1255</v>
      </c>
      <c r="M4280" t="s">
        <v>1255</v>
      </c>
      <c r="N4280" t="s">
        <v>1255</v>
      </c>
      <c r="O4280" t="s">
        <v>1255</v>
      </c>
      <c r="P4280" t="s">
        <v>1255</v>
      </c>
    </row>
    <row r="4281" spans="1:16">
      <c r="A4281" t="s">
        <v>1255</v>
      </c>
      <c r="B4281" t="s">
        <v>1255</v>
      </c>
      <c r="C4281" t="s">
        <v>15880</v>
      </c>
      <c r="D4281" t="s">
        <v>15885</v>
      </c>
      <c r="E4281" t="s">
        <v>10003</v>
      </c>
      <c r="F4281" t="s">
        <v>9646</v>
      </c>
      <c r="G4281" t="s">
        <v>1255</v>
      </c>
      <c r="H4281" t="s">
        <v>15886</v>
      </c>
      <c r="I4281" t="s">
        <v>1255</v>
      </c>
      <c r="J4281" t="s">
        <v>1255</v>
      </c>
      <c r="K4281" t="s">
        <v>1255</v>
      </c>
      <c r="L4281" t="s">
        <v>1255</v>
      </c>
      <c r="M4281" t="s">
        <v>1255</v>
      </c>
      <c r="N4281" t="s">
        <v>1255</v>
      </c>
      <c r="O4281" t="s">
        <v>1255</v>
      </c>
      <c r="P4281" t="s">
        <v>1255</v>
      </c>
    </row>
    <row r="4282" spans="1:16">
      <c r="A4282" t="s">
        <v>1255</v>
      </c>
      <c r="B4282" t="s">
        <v>1255</v>
      </c>
      <c r="C4282" t="s">
        <v>15880</v>
      </c>
      <c r="D4282" t="s">
        <v>15887</v>
      </c>
      <c r="E4282" t="s">
        <v>9680</v>
      </c>
      <c r="F4282" t="s">
        <v>1255</v>
      </c>
      <c r="G4282" t="s">
        <v>1255</v>
      </c>
      <c r="H4282" t="s">
        <v>1255</v>
      </c>
      <c r="I4282" t="s">
        <v>1255</v>
      </c>
      <c r="J4282" t="s">
        <v>1255</v>
      </c>
      <c r="K4282" t="s">
        <v>1255</v>
      </c>
      <c r="L4282" t="s">
        <v>1255</v>
      </c>
      <c r="M4282" t="s">
        <v>1255</v>
      </c>
      <c r="N4282" t="s">
        <v>1255</v>
      </c>
      <c r="O4282" t="s">
        <v>1255</v>
      </c>
      <c r="P4282" t="s">
        <v>1255</v>
      </c>
    </row>
    <row r="4283" spans="1:16">
      <c r="A4283" t="s">
        <v>1255</v>
      </c>
      <c r="B4283" t="s">
        <v>1255</v>
      </c>
      <c r="C4283" t="s">
        <v>15880</v>
      </c>
      <c r="D4283" t="s">
        <v>15888</v>
      </c>
      <c r="E4283" t="s">
        <v>11910</v>
      </c>
      <c r="F4283" t="s">
        <v>1255</v>
      </c>
      <c r="G4283" t="s">
        <v>1255</v>
      </c>
      <c r="H4283" t="s">
        <v>1255</v>
      </c>
      <c r="I4283" t="s">
        <v>1255</v>
      </c>
      <c r="J4283" t="s">
        <v>1255</v>
      </c>
      <c r="K4283" t="s">
        <v>1255</v>
      </c>
      <c r="L4283" t="s">
        <v>1255</v>
      </c>
      <c r="M4283" t="s">
        <v>1255</v>
      </c>
      <c r="N4283" t="s">
        <v>1255</v>
      </c>
      <c r="O4283" t="s">
        <v>1255</v>
      </c>
      <c r="P4283" t="s">
        <v>1255</v>
      </c>
    </row>
    <row r="4284" spans="1:16">
      <c r="A4284" t="s">
        <v>1255</v>
      </c>
      <c r="B4284" t="s">
        <v>1255</v>
      </c>
      <c r="C4284" t="s">
        <v>15880</v>
      </c>
      <c r="D4284" t="s">
        <v>15889</v>
      </c>
      <c r="E4284" t="s">
        <v>15890</v>
      </c>
      <c r="F4284" t="s">
        <v>9646</v>
      </c>
      <c r="G4284" t="s">
        <v>1255</v>
      </c>
      <c r="H4284" t="s">
        <v>1255</v>
      </c>
      <c r="I4284" t="s">
        <v>1255</v>
      </c>
      <c r="J4284" t="s">
        <v>1255</v>
      </c>
      <c r="K4284" t="s">
        <v>1255</v>
      </c>
      <c r="L4284" t="s">
        <v>1255</v>
      </c>
      <c r="M4284" t="s">
        <v>1255</v>
      </c>
      <c r="N4284" t="s">
        <v>1255</v>
      </c>
      <c r="O4284" t="s">
        <v>1255</v>
      </c>
      <c r="P4284" t="s">
        <v>1255</v>
      </c>
    </row>
    <row r="4285" spans="1:16">
      <c r="A4285" t="s">
        <v>1255</v>
      </c>
      <c r="B4285" t="s">
        <v>1255</v>
      </c>
      <c r="C4285" t="s">
        <v>15880</v>
      </c>
      <c r="D4285" t="s">
        <v>15891</v>
      </c>
      <c r="E4285" t="s">
        <v>11910</v>
      </c>
      <c r="F4285" t="s">
        <v>1255</v>
      </c>
      <c r="G4285" t="s">
        <v>1255</v>
      </c>
      <c r="H4285" t="s">
        <v>1255</v>
      </c>
      <c r="I4285" t="s">
        <v>1255</v>
      </c>
      <c r="J4285" t="s">
        <v>1255</v>
      </c>
      <c r="K4285" t="s">
        <v>1255</v>
      </c>
      <c r="L4285" t="s">
        <v>1255</v>
      </c>
      <c r="M4285" t="s">
        <v>1255</v>
      </c>
      <c r="N4285" t="s">
        <v>1255</v>
      </c>
      <c r="O4285" t="s">
        <v>1255</v>
      </c>
      <c r="P4285" t="s">
        <v>1255</v>
      </c>
    </row>
    <row r="4286" spans="1:16">
      <c r="A4286" t="s">
        <v>1255</v>
      </c>
      <c r="B4286" t="s">
        <v>1255</v>
      </c>
      <c r="C4286" t="s">
        <v>15892</v>
      </c>
      <c r="D4286" t="s">
        <v>15893</v>
      </c>
      <c r="E4286" t="s">
        <v>12494</v>
      </c>
      <c r="F4286" t="s">
        <v>1255</v>
      </c>
      <c r="G4286" t="s">
        <v>1255</v>
      </c>
      <c r="H4286" t="s">
        <v>1255</v>
      </c>
      <c r="I4286" t="s">
        <v>1255</v>
      </c>
      <c r="J4286" t="s">
        <v>1255</v>
      </c>
      <c r="K4286" t="s">
        <v>1255</v>
      </c>
      <c r="L4286" t="s">
        <v>1255</v>
      </c>
      <c r="M4286" t="s">
        <v>1255</v>
      </c>
      <c r="N4286" t="s">
        <v>1255</v>
      </c>
      <c r="O4286" t="s">
        <v>1255</v>
      </c>
      <c r="P4286" t="s">
        <v>1255</v>
      </c>
    </row>
    <row r="4287" spans="1:16">
      <c r="A4287" t="s">
        <v>1255</v>
      </c>
      <c r="B4287" t="s">
        <v>1255</v>
      </c>
      <c r="C4287" t="s">
        <v>15892</v>
      </c>
      <c r="D4287" t="s">
        <v>15894</v>
      </c>
      <c r="E4287" t="s">
        <v>12494</v>
      </c>
      <c r="F4287" t="s">
        <v>1255</v>
      </c>
      <c r="G4287" t="s">
        <v>1255</v>
      </c>
      <c r="H4287" t="s">
        <v>1255</v>
      </c>
      <c r="I4287" t="s">
        <v>1255</v>
      </c>
      <c r="J4287" t="s">
        <v>1255</v>
      </c>
      <c r="K4287" t="s">
        <v>1255</v>
      </c>
      <c r="L4287" t="s">
        <v>1255</v>
      </c>
      <c r="M4287" t="s">
        <v>1255</v>
      </c>
      <c r="N4287" t="s">
        <v>1255</v>
      </c>
      <c r="O4287" t="s">
        <v>1255</v>
      </c>
      <c r="P4287" t="s">
        <v>1255</v>
      </c>
    </row>
    <row r="4288" spans="1:16">
      <c r="A4288" t="s">
        <v>1255</v>
      </c>
      <c r="B4288" t="s">
        <v>1255</v>
      </c>
      <c r="C4288" t="s">
        <v>15892</v>
      </c>
      <c r="D4288" t="s">
        <v>15895</v>
      </c>
      <c r="E4288" t="s">
        <v>11910</v>
      </c>
      <c r="F4288" t="s">
        <v>1255</v>
      </c>
      <c r="G4288" t="s">
        <v>1255</v>
      </c>
      <c r="H4288" t="s">
        <v>1255</v>
      </c>
      <c r="I4288" t="s">
        <v>1255</v>
      </c>
      <c r="J4288" t="s">
        <v>1255</v>
      </c>
      <c r="K4288" t="s">
        <v>1255</v>
      </c>
      <c r="L4288" t="s">
        <v>1255</v>
      </c>
      <c r="M4288" t="s">
        <v>1255</v>
      </c>
      <c r="N4288" t="s">
        <v>1255</v>
      </c>
      <c r="O4288" t="s">
        <v>1255</v>
      </c>
      <c r="P4288" t="s">
        <v>1255</v>
      </c>
    </row>
    <row r="4289" spans="1:16">
      <c r="A4289" t="s">
        <v>1255</v>
      </c>
      <c r="B4289" t="s">
        <v>1255</v>
      </c>
      <c r="C4289" t="s">
        <v>15892</v>
      </c>
      <c r="D4289" t="s">
        <v>15896</v>
      </c>
      <c r="E4289" t="s">
        <v>10608</v>
      </c>
      <c r="F4289" t="s">
        <v>1255</v>
      </c>
      <c r="G4289" t="s">
        <v>15768</v>
      </c>
      <c r="H4289" t="s">
        <v>1255</v>
      </c>
      <c r="I4289" t="s">
        <v>1255</v>
      </c>
      <c r="J4289" t="s">
        <v>1255</v>
      </c>
      <c r="K4289" t="s">
        <v>1255</v>
      </c>
      <c r="L4289" t="s">
        <v>1255</v>
      </c>
      <c r="M4289" t="s">
        <v>1255</v>
      </c>
      <c r="N4289" t="s">
        <v>1255</v>
      </c>
      <c r="O4289" t="s">
        <v>1255</v>
      </c>
      <c r="P4289" t="s">
        <v>1255</v>
      </c>
    </row>
    <row r="4290" spans="1:16">
      <c r="A4290" t="s">
        <v>1255</v>
      </c>
      <c r="B4290" t="s">
        <v>1255</v>
      </c>
      <c r="C4290" t="s">
        <v>15892</v>
      </c>
      <c r="D4290" t="s">
        <v>15897</v>
      </c>
      <c r="E4290" t="s">
        <v>15898</v>
      </c>
      <c r="F4290" t="s">
        <v>1255</v>
      </c>
      <c r="G4290" t="s">
        <v>1255</v>
      </c>
      <c r="H4290" t="s">
        <v>1255</v>
      </c>
      <c r="I4290" t="s">
        <v>1255</v>
      </c>
      <c r="J4290" t="s">
        <v>1255</v>
      </c>
      <c r="K4290" t="s">
        <v>1255</v>
      </c>
      <c r="L4290" t="s">
        <v>1255</v>
      </c>
      <c r="M4290" t="s">
        <v>1255</v>
      </c>
      <c r="N4290" t="s">
        <v>1255</v>
      </c>
      <c r="O4290" t="s">
        <v>1255</v>
      </c>
      <c r="P4290" t="s">
        <v>1255</v>
      </c>
    </row>
    <row r="4291" spans="1:16">
      <c r="A4291" t="s">
        <v>1255</v>
      </c>
      <c r="B4291" t="s">
        <v>1255</v>
      </c>
      <c r="C4291" t="s">
        <v>15892</v>
      </c>
      <c r="D4291" t="s">
        <v>15899</v>
      </c>
      <c r="E4291" t="s">
        <v>11910</v>
      </c>
      <c r="F4291" t="s">
        <v>9646</v>
      </c>
      <c r="G4291" t="s">
        <v>1255</v>
      </c>
      <c r="H4291" t="s">
        <v>1255</v>
      </c>
      <c r="I4291" t="s">
        <v>1255</v>
      </c>
      <c r="J4291" t="s">
        <v>1255</v>
      </c>
      <c r="K4291" t="s">
        <v>1255</v>
      </c>
      <c r="L4291" t="s">
        <v>1255</v>
      </c>
      <c r="M4291" t="s">
        <v>1255</v>
      </c>
      <c r="N4291" t="s">
        <v>1255</v>
      </c>
      <c r="O4291" t="s">
        <v>1255</v>
      </c>
      <c r="P4291" t="s">
        <v>1255</v>
      </c>
    </row>
    <row r="4292" spans="1:16">
      <c r="A4292" t="s">
        <v>1255</v>
      </c>
      <c r="B4292" t="s">
        <v>1255</v>
      </c>
      <c r="C4292" t="s">
        <v>15900</v>
      </c>
      <c r="D4292" t="s">
        <v>15901</v>
      </c>
      <c r="E4292" t="s">
        <v>9813</v>
      </c>
      <c r="F4292" t="s">
        <v>1255</v>
      </c>
      <c r="G4292" t="s">
        <v>1255</v>
      </c>
      <c r="H4292" t="s">
        <v>1255</v>
      </c>
      <c r="I4292" t="s">
        <v>1255</v>
      </c>
      <c r="J4292" t="s">
        <v>1255</v>
      </c>
      <c r="K4292" t="s">
        <v>1255</v>
      </c>
      <c r="L4292" t="s">
        <v>1255</v>
      </c>
      <c r="M4292" t="s">
        <v>1255</v>
      </c>
      <c r="N4292" t="s">
        <v>1255</v>
      </c>
      <c r="O4292" t="s">
        <v>1255</v>
      </c>
      <c r="P4292" t="s">
        <v>1255</v>
      </c>
    </row>
    <row r="4293" spans="1:16">
      <c r="A4293" t="s">
        <v>5103</v>
      </c>
      <c r="B4293" t="s">
        <v>1255</v>
      </c>
      <c r="C4293" t="s">
        <v>15900</v>
      </c>
      <c r="D4293" t="s">
        <v>15902</v>
      </c>
      <c r="E4293" t="s">
        <v>9782</v>
      </c>
      <c r="F4293" t="s">
        <v>1255</v>
      </c>
      <c r="G4293" t="s">
        <v>1255</v>
      </c>
      <c r="H4293" t="s">
        <v>1255</v>
      </c>
      <c r="I4293" t="s">
        <v>1255</v>
      </c>
      <c r="J4293" t="s">
        <v>1255</v>
      </c>
      <c r="K4293" t="s">
        <v>1255</v>
      </c>
      <c r="L4293" t="s">
        <v>1255</v>
      </c>
      <c r="M4293" t="s">
        <v>9646</v>
      </c>
      <c r="N4293" t="s">
        <v>1255</v>
      </c>
      <c r="O4293" t="s">
        <v>1255</v>
      </c>
      <c r="P4293" t="s">
        <v>1255</v>
      </c>
    </row>
    <row r="4294" spans="1:16">
      <c r="A4294" t="s">
        <v>8874</v>
      </c>
      <c r="B4294" t="s">
        <v>1255</v>
      </c>
      <c r="C4294" t="s">
        <v>15900</v>
      </c>
      <c r="D4294" t="s">
        <v>15903</v>
      </c>
      <c r="E4294" t="s">
        <v>11910</v>
      </c>
      <c r="F4294" t="s">
        <v>9646</v>
      </c>
      <c r="G4294" t="s">
        <v>1255</v>
      </c>
      <c r="H4294" t="s">
        <v>1255</v>
      </c>
      <c r="I4294" t="s">
        <v>1255</v>
      </c>
      <c r="J4294" t="s">
        <v>1255</v>
      </c>
      <c r="K4294" t="s">
        <v>1255</v>
      </c>
      <c r="L4294" t="s">
        <v>1255</v>
      </c>
      <c r="M4294" t="s">
        <v>4639</v>
      </c>
      <c r="N4294" t="s">
        <v>1255</v>
      </c>
      <c r="O4294" t="s">
        <v>1255</v>
      </c>
      <c r="P4294" t="s">
        <v>1255</v>
      </c>
    </row>
    <row r="4295" spans="1:16">
      <c r="A4295" t="s">
        <v>8766</v>
      </c>
      <c r="B4295" t="s">
        <v>1255</v>
      </c>
      <c r="C4295" t="s">
        <v>15900</v>
      </c>
      <c r="D4295" t="s">
        <v>15904</v>
      </c>
      <c r="E4295" t="s">
        <v>10003</v>
      </c>
      <c r="F4295" t="s">
        <v>1255</v>
      </c>
      <c r="G4295" t="s">
        <v>1255</v>
      </c>
      <c r="H4295" t="s">
        <v>1255</v>
      </c>
      <c r="I4295" t="s">
        <v>1255</v>
      </c>
      <c r="J4295" t="s">
        <v>1255</v>
      </c>
      <c r="K4295" t="s">
        <v>1255</v>
      </c>
      <c r="L4295" t="s">
        <v>1255</v>
      </c>
      <c r="M4295" t="s">
        <v>9646</v>
      </c>
      <c r="N4295" t="s">
        <v>1255</v>
      </c>
      <c r="O4295" t="s">
        <v>1255</v>
      </c>
      <c r="P4295" t="s">
        <v>1255</v>
      </c>
    </row>
    <row r="4296" spans="1:16">
      <c r="A4296" t="s">
        <v>8767</v>
      </c>
      <c r="B4296" t="s">
        <v>1255</v>
      </c>
      <c r="C4296" t="s">
        <v>15900</v>
      </c>
      <c r="D4296" t="s">
        <v>15905</v>
      </c>
      <c r="E4296" t="s">
        <v>10003</v>
      </c>
      <c r="F4296" t="s">
        <v>1255</v>
      </c>
      <c r="G4296" t="s">
        <v>1255</v>
      </c>
      <c r="H4296" t="s">
        <v>979</v>
      </c>
      <c r="I4296" t="s">
        <v>1255</v>
      </c>
      <c r="J4296" t="s">
        <v>1255</v>
      </c>
      <c r="K4296" t="s">
        <v>1255</v>
      </c>
      <c r="L4296" t="s">
        <v>1255</v>
      </c>
      <c r="M4296" t="s">
        <v>9646</v>
      </c>
      <c r="N4296" t="s">
        <v>1255</v>
      </c>
      <c r="O4296" t="s">
        <v>1255</v>
      </c>
      <c r="P4296" t="s">
        <v>1255</v>
      </c>
    </row>
    <row r="4297" spans="1:16">
      <c r="A4297" t="s">
        <v>8768</v>
      </c>
      <c r="B4297" t="s">
        <v>1255</v>
      </c>
      <c r="C4297" t="s">
        <v>15900</v>
      </c>
      <c r="D4297" t="s">
        <v>15906</v>
      </c>
      <c r="E4297" t="s">
        <v>10003</v>
      </c>
      <c r="F4297" t="s">
        <v>1255</v>
      </c>
      <c r="G4297" t="s">
        <v>1255</v>
      </c>
      <c r="H4297" t="s">
        <v>1255</v>
      </c>
      <c r="I4297" t="s">
        <v>1255</v>
      </c>
      <c r="J4297" t="s">
        <v>1255</v>
      </c>
      <c r="K4297" t="s">
        <v>1255</v>
      </c>
      <c r="L4297" t="s">
        <v>1255</v>
      </c>
      <c r="M4297" t="s">
        <v>9646</v>
      </c>
      <c r="N4297" t="s">
        <v>1255</v>
      </c>
      <c r="O4297" t="s">
        <v>1255</v>
      </c>
      <c r="P4297" t="s">
        <v>1255</v>
      </c>
    </row>
    <row r="4298" spans="1:16">
      <c r="A4298" t="s">
        <v>8769</v>
      </c>
      <c r="B4298" t="s">
        <v>1255</v>
      </c>
      <c r="C4298" t="s">
        <v>15900</v>
      </c>
      <c r="D4298" t="s">
        <v>15907</v>
      </c>
      <c r="E4298" t="s">
        <v>9653</v>
      </c>
      <c r="F4298" t="s">
        <v>1255</v>
      </c>
      <c r="G4298" t="s">
        <v>15908</v>
      </c>
      <c r="H4298" t="s">
        <v>1255</v>
      </c>
      <c r="I4298" t="s">
        <v>1255</v>
      </c>
      <c r="J4298" t="s">
        <v>1255</v>
      </c>
      <c r="K4298" t="s">
        <v>1255</v>
      </c>
      <c r="L4298" t="s">
        <v>1255</v>
      </c>
      <c r="M4298" t="s">
        <v>9646</v>
      </c>
      <c r="N4298" t="s">
        <v>1255</v>
      </c>
      <c r="O4298" t="s">
        <v>1255</v>
      </c>
      <c r="P4298" t="s">
        <v>1255</v>
      </c>
    </row>
    <row r="4299" spans="1:16">
      <c r="A4299" t="s">
        <v>8876</v>
      </c>
      <c r="B4299" t="s">
        <v>1255</v>
      </c>
      <c r="C4299" t="s">
        <v>15900</v>
      </c>
      <c r="D4299" t="s">
        <v>15909</v>
      </c>
      <c r="E4299" t="s">
        <v>9828</v>
      </c>
      <c r="F4299" t="s">
        <v>1255</v>
      </c>
      <c r="G4299" t="s">
        <v>979</v>
      </c>
      <c r="H4299" t="s">
        <v>1255</v>
      </c>
      <c r="I4299" t="s">
        <v>1255</v>
      </c>
      <c r="J4299" t="s">
        <v>1255</v>
      </c>
      <c r="K4299" t="s">
        <v>1255</v>
      </c>
      <c r="L4299" t="s">
        <v>1255</v>
      </c>
      <c r="M4299" t="s">
        <v>9646</v>
      </c>
      <c r="N4299" t="s">
        <v>1255</v>
      </c>
      <c r="O4299" t="s">
        <v>1255</v>
      </c>
      <c r="P4299" t="s">
        <v>1255</v>
      </c>
    </row>
    <row r="4300" spans="1:16">
      <c r="A4300" t="s">
        <v>8771</v>
      </c>
      <c r="B4300" t="s">
        <v>1255</v>
      </c>
      <c r="C4300" t="s">
        <v>15900</v>
      </c>
      <c r="D4300" t="s">
        <v>15910</v>
      </c>
      <c r="E4300" t="s">
        <v>9807</v>
      </c>
      <c r="F4300" t="s">
        <v>1255</v>
      </c>
      <c r="G4300" t="s">
        <v>1255</v>
      </c>
      <c r="H4300" t="s">
        <v>1255</v>
      </c>
      <c r="I4300" t="s">
        <v>1255</v>
      </c>
      <c r="J4300" t="s">
        <v>1255</v>
      </c>
      <c r="K4300" t="s">
        <v>1255</v>
      </c>
      <c r="L4300" t="s">
        <v>1255</v>
      </c>
      <c r="M4300" t="s">
        <v>9646</v>
      </c>
      <c r="N4300" t="s">
        <v>1255</v>
      </c>
      <c r="O4300" t="s">
        <v>1255</v>
      </c>
      <c r="P4300" t="s">
        <v>1255</v>
      </c>
    </row>
    <row r="4301" spans="1:16">
      <c r="A4301" t="s">
        <v>8770</v>
      </c>
      <c r="B4301" t="s">
        <v>1255</v>
      </c>
      <c r="C4301" t="s">
        <v>15900</v>
      </c>
      <c r="D4301" t="s">
        <v>15911</v>
      </c>
      <c r="E4301" t="s">
        <v>9700</v>
      </c>
      <c r="F4301" t="s">
        <v>1255</v>
      </c>
      <c r="G4301" t="s">
        <v>1255</v>
      </c>
      <c r="H4301" t="s">
        <v>1255</v>
      </c>
      <c r="I4301" t="s">
        <v>1255</v>
      </c>
      <c r="J4301" t="s">
        <v>1255</v>
      </c>
      <c r="K4301" t="s">
        <v>1255</v>
      </c>
      <c r="L4301" t="s">
        <v>1255</v>
      </c>
      <c r="M4301" t="s">
        <v>9646</v>
      </c>
      <c r="N4301" t="s">
        <v>1255</v>
      </c>
      <c r="O4301" t="s">
        <v>1255</v>
      </c>
      <c r="P4301" t="s">
        <v>1255</v>
      </c>
    </row>
    <row r="4302" spans="1:16">
      <c r="A4302" t="s">
        <v>4407</v>
      </c>
      <c r="B4302" t="s">
        <v>1255</v>
      </c>
      <c r="C4302" t="s">
        <v>15900</v>
      </c>
      <c r="D4302" t="s">
        <v>15912</v>
      </c>
      <c r="E4302" t="s">
        <v>11910</v>
      </c>
      <c r="F4302" t="s">
        <v>1255</v>
      </c>
      <c r="G4302" t="s">
        <v>1255</v>
      </c>
      <c r="H4302" t="s">
        <v>1255</v>
      </c>
      <c r="I4302" t="s">
        <v>1255</v>
      </c>
      <c r="J4302" t="s">
        <v>1255</v>
      </c>
      <c r="K4302" t="s">
        <v>1255</v>
      </c>
      <c r="L4302" t="s">
        <v>1255</v>
      </c>
      <c r="M4302" t="s">
        <v>9646</v>
      </c>
      <c r="N4302" t="s">
        <v>1255</v>
      </c>
      <c r="O4302" t="s">
        <v>1255</v>
      </c>
      <c r="P4302" t="s">
        <v>1255</v>
      </c>
    </row>
    <row r="4303" spans="1:16">
      <c r="A4303" t="s">
        <v>5505</v>
      </c>
      <c r="B4303" t="s">
        <v>1255</v>
      </c>
      <c r="C4303" t="s">
        <v>15900</v>
      </c>
      <c r="D4303" t="s">
        <v>15913</v>
      </c>
      <c r="E4303" t="s">
        <v>10003</v>
      </c>
      <c r="F4303" t="s">
        <v>1255</v>
      </c>
      <c r="G4303" t="s">
        <v>1255</v>
      </c>
      <c r="H4303" t="s">
        <v>1255</v>
      </c>
      <c r="I4303" t="s">
        <v>1255</v>
      </c>
      <c r="J4303" t="s">
        <v>1255</v>
      </c>
      <c r="K4303" t="s">
        <v>1255</v>
      </c>
      <c r="L4303" t="s">
        <v>1255</v>
      </c>
      <c r="M4303" t="s">
        <v>9646</v>
      </c>
      <c r="N4303" t="s">
        <v>1255</v>
      </c>
      <c r="O4303" t="s">
        <v>1255</v>
      </c>
      <c r="P4303" t="s">
        <v>1255</v>
      </c>
    </row>
    <row r="4304" spans="1:16">
      <c r="A4304" t="s">
        <v>5687</v>
      </c>
      <c r="B4304" t="s">
        <v>1255</v>
      </c>
      <c r="C4304" t="s">
        <v>15900</v>
      </c>
      <c r="D4304" t="s">
        <v>15914</v>
      </c>
      <c r="E4304" t="s">
        <v>11910</v>
      </c>
      <c r="F4304" t="s">
        <v>1255</v>
      </c>
      <c r="G4304" t="s">
        <v>15915</v>
      </c>
      <c r="H4304" t="s">
        <v>1255</v>
      </c>
      <c r="I4304" t="s">
        <v>1255</v>
      </c>
      <c r="J4304" t="s">
        <v>1255</v>
      </c>
      <c r="K4304" t="s">
        <v>1255</v>
      </c>
      <c r="L4304" t="s">
        <v>1255</v>
      </c>
      <c r="M4304" t="s">
        <v>9646</v>
      </c>
      <c r="N4304" t="s">
        <v>1255</v>
      </c>
      <c r="O4304" t="s">
        <v>1255</v>
      </c>
      <c r="P4304" t="s">
        <v>1255</v>
      </c>
    </row>
    <row r="4305" spans="1:16">
      <c r="A4305" t="s">
        <v>8765</v>
      </c>
      <c r="B4305" t="s">
        <v>1255</v>
      </c>
      <c r="C4305" t="s">
        <v>15900</v>
      </c>
      <c r="D4305" t="s">
        <v>15916</v>
      </c>
      <c r="E4305" t="s">
        <v>10003</v>
      </c>
      <c r="F4305" t="s">
        <v>1255</v>
      </c>
      <c r="G4305" t="s">
        <v>1255</v>
      </c>
      <c r="H4305" t="s">
        <v>1255</v>
      </c>
      <c r="I4305" t="s">
        <v>1255</v>
      </c>
      <c r="J4305" t="s">
        <v>1255</v>
      </c>
      <c r="K4305" t="s">
        <v>1255</v>
      </c>
      <c r="L4305" t="s">
        <v>1255</v>
      </c>
      <c r="M4305" t="s">
        <v>9646</v>
      </c>
      <c r="N4305" t="s">
        <v>1255</v>
      </c>
      <c r="O4305" t="s">
        <v>1255</v>
      </c>
      <c r="P4305" t="s">
        <v>1255</v>
      </c>
    </row>
    <row r="4306" spans="1:16">
      <c r="A4306" t="s">
        <v>8774</v>
      </c>
      <c r="B4306" t="s">
        <v>1255</v>
      </c>
      <c r="C4306" t="s">
        <v>15900</v>
      </c>
      <c r="D4306" t="s">
        <v>15917</v>
      </c>
      <c r="E4306" t="s">
        <v>9797</v>
      </c>
      <c r="F4306" t="s">
        <v>1255</v>
      </c>
      <c r="G4306" t="s">
        <v>1255</v>
      </c>
      <c r="H4306" t="s">
        <v>1255</v>
      </c>
      <c r="I4306" t="s">
        <v>1255</v>
      </c>
      <c r="J4306" t="s">
        <v>1255</v>
      </c>
      <c r="K4306" t="s">
        <v>1255</v>
      </c>
      <c r="L4306" t="s">
        <v>1255</v>
      </c>
      <c r="M4306" t="s">
        <v>9646</v>
      </c>
      <c r="N4306" t="s">
        <v>1255</v>
      </c>
      <c r="O4306" t="s">
        <v>1255</v>
      </c>
      <c r="P4306" t="s">
        <v>1255</v>
      </c>
    </row>
    <row r="4307" spans="1:16">
      <c r="A4307" t="s">
        <v>8772</v>
      </c>
      <c r="B4307" t="s">
        <v>1255</v>
      </c>
      <c r="C4307" t="s">
        <v>15900</v>
      </c>
      <c r="D4307" t="s">
        <v>15918</v>
      </c>
      <c r="E4307" t="s">
        <v>10003</v>
      </c>
      <c r="F4307" t="s">
        <v>1255</v>
      </c>
      <c r="G4307" t="s">
        <v>1255</v>
      </c>
      <c r="H4307" t="s">
        <v>1255</v>
      </c>
      <c r="I4307" t="s">
        <v>1255</v>
      </c>
      <c r="J4307" t="s">
        <v>1255</v>
      </c>
      <c r="K4307" t="s">
        <v>1255</v>
      </c>
      <c r="L4307" t="s">
        <v>1255</v>
      </c>
      <c r="M4307" t="s">
        <v>9646</v>
      </c>
      <c r="N4307" t="s">
        <v>1255</v>
      </c>
      <c r="O4307" t="s">
        <v>1255</v>
      </c>
      <c r="P4307" t="s">
        <v>1255</v>
      </c>
    </row>
    <row r="4308" spans="1:16">
      <c r="A4308" t="s">
        <v>8773</v>
      </c>
      <c r="B4308" t="s">
        <v>1255</v>
      </c>
      <c r="C4308" t="s">
        <v>15900</v>
      </c>
      <c r="D4308" t="s">
        <v>15919</v>
      </c>
      <c r="E4308" t="s">
        <v>10003</v>
      </c>
      <c r="F4308" t="s">
        <v>1255</v>
      </c>
      <c r="G4308" t="s">
        <v>15920</v>
      </c>
      <c r="H4308" t="s">
        <v>1255</v>
      </c>
      <c r="I4308" t="s">
        <v>1255</v>
      </c>
      <c r="J4308" t="s">
        <v>1255</v>
      </c>
      <c r="K4308" t="s">
        <v>1255</v>
      </c>
      <c r="L4308" t="s">
        <v>1255</v>
      </c>
      <c r="M4308" t="s">
        <v>9646</v>
      </c>
      <c r="N4308" t="s">
        <v>1255</v>
      </c>
      <c r="O4308" t="s">
        <v>1255</v>
      </c>
      <c r="P4308" t="s">
        <v>1255</v>
      </c>
    </row>
    <row r="4309" spans="1:16">
      <c r="A4309" t="s">
        <v>8764</v>
      </c>
      <c r="B4309" t="s">
        <v>1255</v>
      </c>
      <c r="C4309" t="s">
        <v>15900</v>
      </c>
      <c r="D4309" t="s">
        <v>15921</v>
      </c>
      <c r="E4309" t="s">
        <v>11910</v>
      </c>
      <c r="F4309" t="s">
        <v>1255</v>
      </c>
      <c r="G4309" t="s">
        <v>1255</v>
      </c>
      <c r="H4309" t="s">
        <v>1255</v>
      </c>
      <c r="I4309" t="s">
        <v>1255</v>
      </c>
      <c r="J4309" t="s">
        <v>1255</v>
      </c>
      <c r="K4309" t="s">
        <v>1255</v>
      </c>
      <c r="L4309" t="s">
        <v>1255</v>
      </c>
      <c r="M4309" t="s">
        <v>9646</v>
      </c>
      <c r="N4309" t="s">
        <v>1255</v>
      </c>
      <c r="O4309" t="s">
        <v>1255</v>
      </c>
      <c r="P4309" t="s">
        <v>1255</v>
      </c>
    </row>
    <row r="4310" spans="1:16">
      <c r="A4310" t="s">
        <v>8761</v>
      </c>
      <c r="B4310" t="s">
        <v>1255</v>
      </c>
      <c r="C4310" t="s">
        <v>15900</v>
      </c>
      <c r="D4310" t="s">
        <v>15922</v>
      </c>
      <c r="E4310" t="s">
        <v>11910</v>
      </c>
      <c r="F4310" t="s">
        <v>1255</v>
      </c>
      <c r="G4310" t="s">
        <v>1255</v>
      </c>
      <c r="H4310" t="s">
        <v>1255</v>
      </c>
      <c r="I4310" t="s">
        <v>1255</v>
      </c>
      <c r="J4310" t="s">
        <v>1255</v>
      </c>
      <c r="K4310" t="s">
        <v>1255</v>
      </c>
      <c r="L4310" t="s">
        <v>1255</v>
      </c>
      <c r="M4310" t="s">
        <v>9646</v>
      </c>
      <c r="N4310" t="s">
        <v>1255</v>
      </c>
      <c r="O4310" t="s">
        <v>1255</v>
      </c>
      <c r="P4310" t="s">
        <v>1255</v>
      </c>
    </row>
    <row r="4311" spans="1:16">
      <c r="A4311" t="s">
        <v>8763</v>
      </c>
      <c r="B4311" t="s">
        <v>1255</v>
      </c>
      <c r="C4311" t="s">
        <v>15900</v>
      </c>
      <c r="D4311" t="s">
        <v>15923</v>
      </c>
      <c r="E4311" t="s">
        <v>11910</v>
      </c>
      <c r="F4311" t="s">
        <v>9646</v>
      </c>
      <c r="G4311" t="s">
        <v>1255</v>
      </c>
      <c r="H4311" t="s">
        <v>1255</v>
      </c>
      <c r="I4311" t="s">
        <v>1255</v>
      </c>
      <c r="J4311" t="s">
        <v>1255</v>
      </c>
      <c r="K4311" t="s">
        <v>1255</v>
      </c>
      <c r="L4311" t="s">
        <v>1255</v>
      </c>
      <c r="M4311" t="s">
        <v>1255</v>
      </c>
      <c r="N4311" t="s">
        <v>1255</v>
      </c>
      <c r="O4311" t="s">
        <v>1255</v>
      </c>
      <c r="P4311" t="s">
        <v>1255</v>
      </c>
    </row>
    <row r="4312" spans="1:16">
      <c r="A4312" t="s">
        <v>5103</v>
      </c>
      <c r="B4312" t="s">
        <v>1255</v>
      </c>
      <c r="C4312" t="s">
        <v>15924</v>
      </c>
      <c r="D4312" t="s">
        <v>15925</v>
      </c>
      <c r="E4312" t="s">
        <v>9813</v>
      </c>
      <c r="F4312" t="s">
        <v>1255</v>
      </c>
      <c r="G4312" t="s">
        <v>9646</v>
      </c>
      <c r="H4312" t="s">
        <v>1255</v>
      </c>
      <c r="I4312" t="s">
        <v>1255</v>
      </c>
      <c r="J4312" t="s">
        <v>1255</v>
      </c>
      <c r="K4312" t="s">
        <v>1255</v>
      </c>
      <c r="L4312" t="s">
        <v>1255</v>
      </c>
      <c r="M4312" t="s">
        <v>1255</v>
      </c>
      <c r="N4312" t="s">
        <v>1255</v>
      </c>
      <c r="O4312" t="s">
        <v>1255</v>
      </c>
      <c r="P4312" t="s">
        <v>1255</v>
      </c>
    </row>
    <row r="4313" spans="1:16">
      <c r="A4313" t="s">
        <v>8874</v>
      </c>
      <c r="B4313" t="s">
        <v>1255</v>
      </c>
      <c r="C4313" t="s">
        <v>15924</v>
      </c>
      <c r="D4313" t="s">
        <v>15926</v>
      </c>
      <c r="E4313" t="s">
        <v>9797</v>
      </c>
      <c r="F4313" t="s">
        <v>1255</v>
      </c>
      <c r="G4313" t="s">
        <v>1255</v>
      </c>
      <c r="H4313" t="s">
        <v>1255</v>
      </c>
      <c r="I4313" t="s">
        <v>1255</v>
      </c>
      <c r="J4313" t="s">
        <v>1255</v>
      </c>
      <c r="K4313" t="s">
        <v>1255</v>
      </c>
      <c r="L4313" t="s">
        <v>1255</v>
      </c>
      <c r="M4313" t="s">
        <v>1255</v>
      </c>
      <c r="N4313" t="s">
        <v>1255</v>
      </c>
      <c r="O4313" t="s">
        <v>1255</v>
      </c>
      <c r="P4313" t="s">
        <v>1255</v>
      </c>
    </row>
    <row r="4314" spans="1:16">
      <c r="A4314" t="s">
        <v>8766</v>
      </c>
      <c r="B4314" t="s">
        <v>1255</v>
      </c>
      <c r="C4314" t="s">
        <v>15924</v>
      </c>
      <c r="D4314" t="s">
        <v>15927</v>
      </c>
      <c r="E4314" t="s">
        <v>11910</v>
      </c>
      <c r="F4314" t="s">
        <v>1255</v>
      </c>
      <c r="G4314" t="s">
        <v>15920</v>
      </c>
      <c r="H4314" t="s">
        <v>1255</v>
      </c>
      <c r="I4314" t="s">
        <v>1255</v>
      </c>
      <c r="J4314" t="s">
        <v>1255</v>
      </c>
      <c r="K4314" t="s">
        <v>1255</v>
      </c>
      <c r="L4314" t="s">
        <v>1255</v>
      </c>
      <c r="M4314" t="s">
        <v>1255</v>
      </c>
      <c r="N4314" t="s">
        <v>1255</v>
      </c>
      <c r="O4314" t="s">
        <v>1255</v>
      </c>
      <c r="P4314" t="s">
        <v>1255</v>
      </c>
    </row>
    <row r="4315" spans="1:16">
      <c r="A4315" t="s">
        <v>8767</v>
      </c>
      <c r="B4315" t="s">
        <v>1255</v>
      </c>
      <c r="C4315" t="s">
        <v>15924</v>
      </c>
      <c r="D4315" t="s">
        <v>15928</v>
      </c>
      <c r="E4315" t="s">
        <v>11910</v>
      </c>
      <c r="F4315" t="s">
        <v>9646</v>
      </c>
      <c r="G4315" t="s">
        <v>15920</v>
      </c>
      <c r="H4315" t="s">
        <v>1255</v>
      </c>
      <c r="I4315" t="s">
        <v>1255</v>
      </c>
      <c r="J4315" t="s">
        <v>1255</v>
      </c>
      <c r="K4315" t="s">
        <v>1255</v>
      </c>
      <c r="L4315" t="s">
        <v>1255</v>
      </c>
      <c r="M4315" t="s">
        <v>1255</v>
      </c>
      <c r="N4315" t="s">
        <v>1255</v>
      </c>
      <c r="O4315" t="s">
        <v>1255</v>
      </c>
      <c r="P4315" t="s">
        <v>1255</v>
      </c>
    </row>
    <row r="4316" spans="1:16">
      <c r="A4316" t="s">
        <v>8768</v>
      </c>
      <c r="B4316" t="s">
        <v>1255</v>
      </c>
      <c r="C4316" t="s">
        <v>15924</v>
      </c>
      <c r="D4316" t="s">
        <v>15929</v>
      </c>
      <c r="E4316" t="s">
        <v>15345</v>
      </c>
      <c r="F4316" t="s">
        <v>1255</v>
      </c>
      <c r="G4316" t="s">
        <v>1255</v>
      </c>
      <c r="H4316" t="s">
        <v>1255</v>
      </c>
      <c r="I4316" t="s">
        <v>1255</v>
      </c>
      <c r="J4316" t="s">
        <v>1255</v>
      </c>
      <c r="K4316" t="s">
        <v>1255</v>
      </c>
      <c r="L4316" t="s">
        <v>1255</v>
      </c>
      <c r="M4316" t="s">
        <v>1255</v>
      </c>
      <c r="N4316" t="s">
        <v>1255</v>
      </c>
      <c r="O4316" t="s">
        <v>1255</v>
      </c>
      <c r="P4316" t="s">
        <v>1255</v>
      </c>
    </row>
    <row r="4317" spans="1:16">
      <c r="A4317" t="s">
        <v>8769</v>
      </c>
      <c r="B4317" t="s">
        <v>1255</v>
      </c>
      <c r="C4317" t="s">
        <v>15924</v>
      </c>
      <c r="D4317" t="s">
        <v>15930</v>
      </c>
      <c r="E4317" t="s">
        <v>10608</v>
      </c>
      <c r="F4317" t="s">
        <v>9646</v>
      </c>
      <c r="G4317" t="s">
        <v>15920</v>
      </c>
      <c r="H4317" t="s">
        <v>1255</v>
      </c>
      <c r="I4317" t="s">
        <v>1255</v>
      </c>
      <c r="J4317" t="s">
        <v>1255</v>
      </c>
      <c r="K4317" t="s">
        <v>1255</v>
      </c>
      <c r="L4317" t="s">
        <v>1255</v>
      </c>
      <c r="M4317" t="s">
        <v>1255</v>
      </c>
      <c r="N4317" t="s">
        <v>1255</v>
      </c>
      <c r="O4317" t="s">
        <v>1255</v>
      </c>
      <c r="P4317" t="s">
        <v>1255</v>
      </c>
    </row>
    <row r="4318" spans="1:16">
      <c r="A4318" t="s">
        <v>8876</v>
      </c>
      <c r="B4318" t="s">
        <v>1255</v>
      </c>
      <c r="C4318" t="s">
        <v>15924</v>
      </c>
      <c r="D4318" t="s">
        <v>15931</v>
      </c>
      <c r="E4318" t="s">
        <v>10003</v>
      </c>
      <c r="F4318" t="s">
        <v>1255</v>
      </c>
      <c r="G4318" t="s">
        <v>1255</v>
      </c>
      <c r="H4318" t="s">
        <v>1255</v>
      </c>
      <c r="I4318" t="s">
        <v>1255</v>
      </c>
      <c r="J4318" t="s">
        <v>1255</v>
      </c>
      <c r="K4318" t="s">
        <v>1255</v>
      </c>
      <c r="L4318" t="s">
        <v>1255</v>
      </c>
      <c r="M4318" t="s">
        <v>1255</v>
      </c>
      <c r="N4318" t="s">
        <v>1255</v>
      </c>
      <c r="O4318" t="s">
        <v>1255</v>
      </c>
      <c r="P4318" t="s">
        <v>1255</v>
      </c>
    </row>
    <row r="4319" spans="1:16">
      <c r="A4319" t="s">
        <v>8771</v>
      </c>
      <c r="B4319" t="s">
        <v>1255</v>
      </c>
      <c r="C4319" t="s">
        <v>15924</v>
      </c>
      <c r="D4319" t="s">
        <v>15932</v>
      </c>
      <c r="E4319" t="s">
        <v>9813</v>
      </c>
      <c r="F4319" t="s">
        <v>1255</v>
      </c>
      <c r="G4319" t="s">
        <v>1255</v>
      </c>
      <c r="H4319" t="s">
        <v>1255</v>
      </c>
      <c r="I4319" t="s">
        <v>1255</v>
      </c>
      <c r="J4319" t="s">
        <v>1255</v>
      </c>
      <c r="K4319" t="s">
        <v>1255</v>
      </c>
      <c r="L4319" t="s">
        <v>1255</v>
      </c>
      <c r="M4319" t="s">
        <v>1255</v>
      </c>
      <c r="N4319" t="s">
        <v>1255</v>
      </c>
      <c r="O4319" t="s">
        <v>1255</v>
      </c>
      <c r="P4319" t="s">
        <v>1255</v>
      </c>
    </row>
    <row r="4320" spans="1:16">
      <c r="A4320" t="s">
        <v>8770</v>
      </c>
      <c r="B4320" t="s">
        <v>1255</v>
      </c>
      <c r="C4320" t="s">
        <v>15924</v>
      </c>
      <c r="D4320" t="s">
        <v>15933</v>
      </c>
      <c r="E4320" t="s">
        <v>10019</v>
      </c>
      <c r="F4320" t="s">
        <v>1255</v>
      </c>
      <c r="G4320" t="s">
        <v>15920</v>
      </c>
      <c r="H4320" t="s">
        <v>1255</v>
      </c>
      <c r="I4320" t="s">
        <v>1255</v>
      </c>
      <c r="J4320" t="s">
        <v>1255</v>
      </c>
      <c r="K4320" t="s">
        <v>1255</v>
      </c>
      <c r="L4320" t="s">
        <v>1255</v>
      </c>
      <c r="M4320" t="s">
        <v>1255</v>
      </c>
      <c r="N4320" t="s">
        <v>1255</v>
      </c>
      <c r="O4320" t="s">
        <v>1255</v>
      </c>
      <c r="P4320" t="s">
        <v>1255</v>
      </c>
    </row>
    <row r="4321" spans="1:16">
      <c r="A4321" t="s">
        <v>4407</v>
      </c>
      <c r="B4321" t="s">
        <v>1255</v>
      </c>
      <c r="C4321" t="s">
        <v>15924</v>
      </c>
      <c r="D4321" t="s">
        <v>15934</v>
      </c>
      <c r="E4321" t="s">
        <v>10019</v>
      </c>
      <c r="F4321" t="s">
        <v>1255</v>
      </c>
      <c r="G4321" t="s">
        <v>15920</v>
      </c>
      <c r="H4321" t="s">
        <v>1255</v>
      </c>
      <c r="I4321" t="s">
        <v>1255</v>
      </c>
      <c r="J4321" t="s">
        <v>1255</v>
      </c>
      <c r="K4321" t="s">
        <v>1255</v>
      </c>
      <c r="L4321" t="s">
        <v>1255</v>
      </c>
      <c r="M4321" t="s">
        <v>1255</v>
      </c>
      <c r="N4321" t="s">
        <v>1255</v>
      </c>
      <c r="O4321" t="s">
        <v>1255</v>
      </c>
      <c r="P4321" t="s">
        <v>1255</v>
      </c>
    </row>
    <row r="4322" spans="1:16">
      <c r="A4322" t="s">
        <v>5505</v>
      </c>
      <c r="B4322" t="s">
        <v>1255</v>
      </c>
      <c r="C4322" t="s">
        <v>15924</v>
      </c>
      <c r="D4322" t="s">
        <v>15935</v>
      </c>
      <c r="E4322" t="s">
        <v>10608</v>
      </c>
      <c r="F4322" t="s">
        <v>1255</v>
      </c>
      <c r="G4322" t="s">
        <v>1255</v>
      </c>
      <c r="H4322" t="s">
        <v>1255</v>
      </c>
      <c r="I4322" t="s">
        <v>1255</v>
      </c>
      <c r="J4322" t="s">
        <v>1255</v>
      </c>
      <c r="K4322" t="s">
        <v>1255</v>
      </c>
      <c r="L4322" t="s">
        <v>1255</v>
      </c>
      <c r="M4322" t="s">
        <v>1255</v>
      </c>
      <c r="N4322" t="s">
        <v>1255</v>
      </c>
      <c r="O4322" t="s">
        <v>1255</v>
      </c>
      <c r="P4322" t="s">
        <v>1255</v>
      </c>
    </row>
    <row r="4323" spans="1:16">
      <c r="A4323" t="s">
        <v>1255</v>
      </c>
      <c r="B4323" t="s">
        <v>15936</v>
      </c>
      <c r="C4323" t="s">
        <v>15937</v>
      </c>
      <c r="D4323" t="s">
        <v>15938</v>
      </c>
      <c r="E4323" t="s">
        <v>9646</v>
      </c>
      <c r="F4323" t="s">
        <v>15309</v>
      </c>
      <c r="G4323" t="s">
        <v>1255</v>
      </c>
      <c r="H4323" t="s">
        <v>1255</v>
      </c>
      <c r="I4323" t="s">
        <v>1255</v>
      </c>
      <c r="J4323" t="s">
        <v>1255</v>
      </c>
      <c r="K4323" t="s">
        <v>1255</v>
      </c>
      <c r="L4323" t="s">
        <v>1255</v>
      </c>
      <c r="M4323" t="s">
        <v>1255</v>
      </c>
      <c r="N4323" t="s">
        <v>1255</v>
      </c>
      <c r="O4323" t="s">
        <v>1255</v>
      </c>
      <c r="P4323" t="s">
        <v>1255</v>
      </c>
    </row>
    <row r="4324" spans="1:16">
      <c r="A4324" t="s">
        <v>5687</v>
      </c>
      <c r="B4324" t="s">
        <v>1255</v>
      </c>
      <c r="C4324" t="s">
        <v>15924</v>
      </c>
      <c r="D4324" t="s">
        <v>15939</v>
      </c>
      <c r="E4324" t="s">
        <v>10003</v>
      </c>
      <c r="F4324" t="s">
        <v>9646</v>
      </c>
      <c r="G4324" t="s">
        <v>1255</v>
      </c>
      <c r="H4324" t="s">
        <v>1255</v>
      </c>
      <c r="I4324" t="s">
        <v>1255</v>
      </c>
      <c r="J4324" t="s">
        <v>1255</v>
      </c>
      <c r="K4324" t="s">
        <v>1255</v>
      </c>
      <c r="L4324" t="s">
        <v>1255</v>
      </c>
      <c r="M4324" t="s">
        <v>1255</v>
      </c>
      <c r="N4324" t="s">
        <v>1255</v>
      </c>
      <c r="O4324" t="s">
        <v>1255</v>
      </c>
      <c r="P4324" t="s">
        <v>1255</v>
      </c>
    </row>
    <row r="4325" spans="1:16">
      <c r="A4325" t="s">
        <v>1255</v>
      </c>
      <c r="B4325" t="s">
        <v>1255</v>
      </c>
      <c r="C4325" t="s">
        <v>15937</v>
      </c>
      <c r="D4325" t="s">
        <v>15940</v>
      </c>
      <c r="E4325" t="s">
        <v>9646</v>
      </c>
      <c r="F4325" t="s">
        <v>15941</v>
      </c>
      <c r="G4325" t="s">
        <v>1255</v>
      </c>
      <c r="H4325" t="s">
        <v>1255</v>
      </c>
      <c r="I4325" t="s">
        <v>1255</v>
      </c>
      <c r="J4325" t="s">
        <v>1255</v>
      </c>
      <c r="K4325" t="s">
        <v>1255</v>
      </c>
      <c r="L4325" t="s">
        <v>1255</v>
      </c>
      <c r="M4325" t="s">
        <v>1255</v>
      </c>
      <c r="N4325" t="s">
        <v>1255</v>
      </c>
      <c r="O4325" t="s">
        <v>1255</v>
      </c>
      <c r="P4325" t="s">
        <v>1255</v>
      </c>
    </row>
    <row r="4326" spans="1:16">
      <c r="A4326" t="s">
        <v>8765</v>
      </c>
      <c r="B4326" t="s">
        <v>1255</v>
      </c>
      <c r="C4326" t="s">
        <v>15924</v>
      </c>
      <c r="D4326" t="s">
        <v>15942</v>
      </c>
      <c r="E4326" t="s">
        <v>10003</v>
      </c>
      <c r="F4326" t="s">
        <v>1255</v>
      </c>
      <c r="G4326" t="s">
        <v>1255</v>
      </c>
      <c r="H4326" t="s">
        <v>1255</v>
      </c>
      <c r="I4326" t="s">
        <v>1255</v>
      </c>
      <c r="J4326" t="s">
        <v>1255</v>
      </c>
      <c r="K4326" t="s">
        <v>1255</v>
      </c>
      <c r="L4326" t="s">
        <v>1255</v>
      </c>
      <c r="M4326" t="s">
        <v>1255</v>
      </c>
      <c r="N4326" t="s">
        <v>1255</v>
      </c>
      <c r="O4326" t="s">
        <v>1255</v>
      </c>
      <c r="P4326" t="s">
        <v>1255</v>
      </c>
    </row>
    <row r="4327" spans="1:16">
      <c r="A4327" t="s">
        <v>8774</v>
      </c>
      <c r="B4327" t="s">
        <v>1255</v>
      </c>
      <c r="C4327" t="s">
        <v>15924</v>
      </c>
      <c r="D4327" t="s">
        <v>15943</v>
      </c>
      <c r="E4327" t="s">
        <v>9682</v>
      </c>
      <c r="F4327" t="s">
        <v>1255</v>
      </c>
      <c r="G4327" t="s">
        <v>1255</v>
      </c>
      <c r="H4327" t="s">
        <v>1255</v>
      </c>
      <c r="I4327" t="s">
        <v>1255</v>
      </c>
      <c r="J4327" t="s">
        <v>1255</v>
      </c>
      <c r="K4327" t="s">
        <v>1255</v>
      </c>
      <c r="L4327" t="s">
        <v>1255</v>
      </c>
      <c r="M4327" t="s">
        <v>1255</v>
      </c>
      <c r="N4327" t="s">
        <v>1255</v>
      </c>
      <c r="O4327" t="s">
        <v>1255</v>
      </c>
      <c r="P4327" t="s">
        <v>1255</v>
      </c>
    </row>
    <row r="4328" spans="1:16">
      <c r="A4328" t="s">
        <v>8772</v>
      </c>
      <c r="B4328" t="s">
        <v>1255</v>
      </c>
      <c r="C4328" t="s">
        <v>15924</v>
      </c>
      <c r="D4328" t="s">
        <v>15944</v>
      </c>
      <c r="E4328" t="s">
        <v>12494</v>
      </c>
      <c r="F4328" t="s">
        <v>1255</v>
      </c>
      <c r="G4328" t="s">
        <v>1255</v>
      </c>
      <c r="H4328" t="s">
        <v>1255</v>
      </c>
      <c r="I4328" t="s">
        <v>1255</v>
      </c>
      <c r="J4328" t="s">
        <v>1255</v>
      </c>
      <c r="K4328" t="s">
        <v>1255</v>
      </c>
      <c r="L4328" t="s">
        <v>1255</v>
      </c>
      <c r="M4328" t="s">
        <v>1255</v>
      </c>
      <c r="N4328" t="s">
        <v>1255</v>
      </c>
      <c r="O4328" t="s">
        <v>1255</v>
      </c>
      <c r="P4328" t="s">
        <v>1255</v>
      </c>
    </row>
    <row r="4329" spans="1:16">
      <c r="A4329" t="s">
        <v>8773</v>
      </c>
      <c r="B4329" t="s">
        <v>1255</v>
      </c>
      <c r="C4329" t="s">
        <v>15924</v>
      </c>
      <c r="D4329" t="s">
        <v>15945</v>
      </c>
      <c r="E4329" t="s">
        <v>14521</v>
      </c>
      <c r="F4329" t="s">
        <v>1255</v>
      </c>
      <c r="G4329" t="s">
        <v>1255</v>
      </c>
      <c r="H4329" t="s">
        <v>1255</v>
      </c>
      <c r="I4329" t="s">
        <v>1255</v>
      </c>
      <c r="J4329" t="s">
        <v>1255</v>
      </c>
      <c r="K4329" t="s">
        <v>1255</v>
      </c>
      <c r="L4329" t="s">
        <v>1255</v>
      </c>
      <c r="M4329" t="s">
        <v>1255</v>
      </c>
      <c r="N4329" t="s">
        <v>1255</v>
      </c>
      <c r="O4329" t="s">
        <v>1255</v>
      </c>
      <c r="P4329" t="s">
        <v>1255</v>
      </c>
    </row>
    <row r="4330" spans="1:16">
      <c r="A4330" t="s">
        <v>8764</v>
      </c>
      <c r="B4330" t="s">
        <v>1255</v>
      </c>
      <c r="C4330" t="s">
        <v>15924</v>
      </c>
      <c r="D4330" t="s">
        <v>15946</v>
      </c>
      <c r="E4330" t="s">
        <v>15947</v>
      </c>
      <c r="F4330" t="s">
        <v>1255</v>
      </c>
      <c r="G4330" t="s">
        <v>1255</v>
      </c>
      <c r="H4330" t="s">
        <v>1255</v>
      </c>
      <c r="I4330" t="s">
        <v>1255</v>
      </c>
      <c r="J4330" t="s">
        <v>1255</v>
      </c>
      <c r="K4330" t="s">
        <v>1255</v>
      </c>
      <c r="L4330" t="s">
        <v>1255</v>
      </c>
      <c r="M4330" t="s">
        <v>1255</v>
      </c>
      <c r="N4330" t="s">
        <v>1255</v>
      </c>
      <c r="O4330" t="s">
        <v>1255</v>
      </c>
      <c r="P4330" t="s">
        <v>1255</v>
      </c>
    </row>
    <row r="4331" spans="1:16">
      <c r="A4331" t="s">
        <v>8761</v>
      </c>
      <c r="B4331" t="s">
        <v>1255</v>
      </c>
      <c r="C4331" t="s">
        <v>15924</v>
      </c>
      <c r="D4331" t="s">
        <v>15948</v>
      </c>
      <c r="E4331" t="s">
        <v>10003</v>
      </c>
      <c r="F4331" t="s">
        <v>1255</v>
      </c>
      <c r="G4331" t="s">
        <v>1255</v>
      </c>
      <c r="H4331" t="s">
        <v>1255</v>
      </c>
      <c r="I4331" t="s">
        <v>1255</v>
      </c>
      <c r="J4331" t="s">
        <v>1255</v>
      </c>
      <c r="K4331" t="s">
        <v>1255</v>
      </c>
      <c r="L4331" t="s">
        <v>1255</v>
      </c>
      <c r="M4331" t="s">
        <v>1255</v>
      </c>
      <c r="N4331" t="s">
        <v>1255</v>
      </c>
      <c r="O4331" t="s">
        <v>1255</v>
      </c>
      <c r="P4331" t="s">
        <v>1255</v>
      </c>
    </row>
    <row r="4332" spans="1:16">
      <c r="A4332" t="s">
        <v>8763</v>
      </c>
      <c r="B4332" t="s">
        <v>1255</v>
      </c>
      <c r="C4332" t="s">
        <v>15924</v>
      </c>
      <c r="D4332" t="s">
        <v>15949</v>
      </c>
      <c r="E4332" t="s">
        <v>9813</v>
      </c>
      <c r="F4332" t="s">
        <v>1255</v>
      </c>
      <c r="G4332" t="s">
        <v>1255</v>
      </c>
      <c r="H4332" t="s">
        <v>1255</v>
      </c>
      <c r="I4332" t="s">
        <v>1255</v>
      </c>
      <c r="J4332" t="s">
        <v>1255</v>
      </c>
      <c r="K4332" t="s">
        <v>1255</v>
      </c>
      <c r="L4332" t="s">
        <v>1255</v>
      </c>
      <c r="M4332" t="s">
        <v>1255</v>
      </c>
      <c r="N4332" t="s">
        <v>1255</v>
      </c>
      <c r="O4332" t="s">
        <v>1255</v>
      </c>
      <c r="P4332" t="s">
        <v>1255</v>
      </c>
    </row>
    <row r="4333" spans="1:16">
      <c r="A4333" t="s">
        <v>8752</v>
      </c>
      <c r="B4333" t="s">
        <v>1255</v>
      </c>
      <c r="C4333" t="s">
        <v>15924</v>
      </c>
      <c r="D4333" t="s">
        <v>15950</v>
      </c>
      <c r="E4333" t="s">
        <v>12494</v>
      </c>
      <c r="F4333" t="s">
        <v>1255</v>
      </c>
      <c r="G4333" t="s">
        <v>1255</v>
      </c>
      <c r="H4333" t="s">
        <v>1255</v>
      </c>
      <c r="I4333" t="s">
        <v>1255</v>
      </c>
      <c r="J4333" t="s">
        <v>1255</v>
      </c>
      <c r="K4333" t="s">
        <v>1255</v>
      </c>
      <c r="L4333" t="s">
        <v>1255</v>
      </c>
      <c r="M4333" t="s">
        <v>1255</v>
      </c>
      <c r="N4333" t="s">
        <v>1255</v>
      </c>
      <c r="O4333" t="s">
        <v>1255</v>
      </c>
      <c r="P4333" t="s">
        <v>1255</v>
      </c>
    </row>
    <row r="4334" spans="1:16">
      <c r="A4334" t="s">
        <v>8751</v>
      </c>
      <c r="B4334" t="s">
        <v>1255</v>
      </c>
      <c r="C4334" t="s">
        <v>15924</v>
      </c>
      <c r="D4334" t="s">
        <v>15951</v>
      </c>
      <c r="E4334" t="s">
        <v>9813</v>
      </c>
      <c r="F4334" t="s">
        <v>1255</v>
      </c>
      <c r="G4334" t="s">
        <v>1255</v>
      </c>
      <c r="H4334" t="s">
        <v>1255</v>
      </c>
      <c r="I4334" t="s">
        <v>1255</v>
      </c>
      <c r="J4334" t="s">
        <v>1255</v>
      </c>
      <c r="K4334" t="s">
        <v>1255</v>
      </c>
      <c r="L4334" t="s">
        <v>1255</v>
      </c>
      <c r="M4334" t="s">
        <v>1255</v>
      </c>
      <c r="N4334" t="s">
        <v>1255</v>
      </c>
      <c r="O4334" t="s">
        <v>1255</v>
      </c>
      <c r="P4334" t="s">
        <v>1255</v>
      </c>
    </row>
    <row r="4335" spans="1:16">
      <c r="A4335" t="s">
        <v>8762</v>
      </c>
      <c r="B4335" t="s">
        <v>1255</v>
      </c>
      <c r="C4335" t="s">
        <v>15924</v>
      </c>
      <c r="D4335" t="s">
        <v>15952</v>
      </c>
      <c r="E4335" t="s">
        <v>15953</v>
      </c>
      <c r="F4335" t="s">
        <v>1255</v>
      </c>
      <c r="G4335" t="s">
        <v>1255</v>
      </c>
      <c r="H4335" t="s">
        <v>1255</v>
      </c>
      <c r="I4335" t="s">
        <v>1255</v>
      </c>
      <c r="J4335" t="s">
        <v>1255</v>
      </c>
      <c r="K4335" t="s">
        <v>1255</v>
      </c>
      <c r="L4335" t="s">
        <v>1255</v>
      </c>
      <c r="M4335" t="s">
        <v>1255</v>
      </c>
      <c r="N4335" t="s">
        <v>1255</v>
      </c>
      <c r="O4335" t="s">
        <v>1255</v>
      </c>
      <c r="P4335" t="s">
        <v>1255</v>
      </c>
    </row>
    <row r="4336" spans="1:16">
      <c r="A4336" t="s">
        <v>8759</v>
      </c>
      <c r="B4336" t="s">
        <v>1255</v>
      </c>
      <c r="C4336" t="s">
        <v>15924</v>
      </c>
      <c r="D4336" t="s">
        <v>15954</v>
      </c>
      <c r="E4336" t="s">
        <v>10003</v>
      </c>
      <c r="F4336" t="s">
        <v>1255</v>
      </c>
      <c r="G4336" t="s">
        <v>1255</v>
      </c>
      <c r="H4336" t="s">
        <v>1255</v>
      </c>
      <c r="I4336" t="s">
        <v>1255</v>
      </c>
      <c r="J4336" t="s">
        <v>1255</v>
      </c>
      <c r="K4336" t="s">
        <v>1255</v>
      </c>
      <c r="L4336" t="s">
        <v>1255</v>
      </c>
      <c r="M4336" t="s">
        <v>1255</v>
      </c>
      <c r="N4336" t="s">
        <v>1255</v>
      </c>
      <c r="O4336" t="s">
        <v>1255</v>
      </c>
      <c r="P4336" t="s">
        <v>1255</v>
      </c>
    </row>
    <row r="4337" spans="1:16">
      <c r="A4337" t="s">
        <v>8758</v>
      </c>
      <c r="B4337" t="s">
        <v>1255</v>
      </c>
      <c r="C4337" t="s">
        <v>15924</v>
      </c>
      <c r="D4337" t="s">
        <v>15955</v>
      </c>
      <c r="E4337" t="s">
        <v>10003</v>
      </c>
      <c r="F4337" t="s">
        <v>1255</v>
      </c>
      <c r="G4337" t="s">
        <v>1255</v>
      </c>
      <c r="H4337" t="s">
        <v>1255</v>
      </c>
      <c r="I4337" t="s">
        <v>1255</v>
      </c>
      <c r="J4337" t="s">
        <v>1255</v>
      </c>
      <c r="K4337" t="s">
        <v>1255</v>
      </c>
      <c r="L4337" t="s">
        <v>1255</v>
      </c>
      <c r="M4337" t="s">
        <v>1255</v>
      </c>
      <c r="N4337" t="s">
        <v>1255</v>
      </c>
      <c r="O4337" t="s">
        <v>1255</v>
      </c>
      <c r="P4337" t="s">
        <v>1255</v>
      </c>
    </row>
    <row r="4338" spans="1:16">
      <c r="A4338" t="s">
        <v>8753</v>
      </c>
      <c r="B4338" t="s">
        <v>1255</v>
      </c>
      <c r="C4338" t="s">
        <v>15924</v>
      </c>
      <c r="D4338" t="s">
        <v>15956</v>
      </c>
      <c r="E4338" t="s">
        <v>10029</v>
      </c>
      <c r="F4338" t="s">
        <v>1255</v>
      </c>
      <c r="G4338" t="s">
        <v>1255</v>
      </c>
      <c r="H4338" t="s">
        <v>1255</v>
      </c>
      <c r="I4338" t="s">
        <v>1255</v>
      </c>
      <c r="J4338" t="s">
        <v>1255</v>
      </c>
      <c r="K4338" t="s">
        <v>1255</v>
      </c>
      <c r="L4338" t="s">
        <v>1255</v>
      </c>
      <c r="M4338" t="s">
        <v>1255</v>
      </c>
      <c r="N4338" t="s">
        <v>1255</v>
      </c>
      <c r="O4338" t="s">
        <v>1255</v>
      </c>
      <c r="P4338" t="s">
        <v>1255</v>
      </c>
    </row>
    <row r="4339" spans="1:16">
      <c r="A4339" t="s">
        <v>8754</v>
      </c>
      <c r="B4339" t="s">
        <v>1255</v>
      </c>
      <c r="C4339" t="s">
        <v>15924</v>
      </c>
      <c r="D4339" t="s">
        <v>15957</v>
      </c>
      <c r="E4339" t="s">
        <v>10608</v>
      </c>
      <c r="F4339" t="s">
        <v>1255</v>
      </c>
      <c r="G4339" t="s">
        <v>1255</v>
      </c>
      <c r="H4339" t="s">
        <v>1255</v>
      </c>
      <c r="I4339" t="s">
        <v>1255</v>
      </c>
      <c r="J4339" t="s">
        <v>1255</v>
      </c>
      <c r="K4339" t="s">
        <v>1255</v>
      </c>
      <c r="L4339" t="s">
        <v>1255</v>
      </c>
      <c r="M4339" t="s">
        <v>1255</v>
      </c>
      <c r="N4339" t="s">
        <v>1255</v>
      </c>
      <c r="O4339" t="s">
        <v>1255</v>
      </c>
      <c r="P4339" t="s">
        <v>1255</v>
      </c>
    </row>
    <row r="4340" spans="1:16">
      <c r="A4340" t="s">
        <v>8755</v>
      </c>
      <c r="B4340" t="s">
        <v>15958</v>
      </c>
      <c r="C4340" t="s">
        <v>15924</v>
      </c>
      <c r="D4340" t="s">
        <v>15959</v>
      </c>
      <c r="E4340" t="s">
        <v>15960</v>
      </c>
      <c r="F4340" t="s">
        <v>1255</v>
      </c>
      <c r="G4340" t="s">
        <v>1255</v>
      </c>
      <c r="H4340" t="s">
        <v>1255</v>
      </c>
      <c r="I4340" t="s">
        <v>1255</v>
      </c>
      <c r="J4340" t="s">
        <v>1255</v>
      </c>
      <c r="K4340" t="s">
        <v>1255</v>
      </c>
      <c r="L4340" t="s">
        <v>1255</v>
      </c>
      <c r="M4340" t="s">
        <v>1255</v>
      </c>
      <c r="N4340" t="s">
        <v>1255</v>
      </c>
      <c r="O4340" t="s">
        <v>1255</v>
      </c>
      <c r="P4340" t="s">
        <v>1255</v>
      </c>
    </row>
    <row r="4341" spans="1:16">
      <c r="A4341" t="s">
        <v>8756</v>
      </c>
      <c r="B4341" t="s">
        <v>1255</v>
      </c>
      <c r="C4341" t="s">
        <v>15924</v>
      </c>
      <c r="D4341" t="s">
        <v>15961</v>
      </c>
      <c r="E4341" t="s">
        <v>12494</v>
      </c>
      <c r="F4341" t="s">
        <v>1255</v>
      </c>
      <c r="G4341" t="s">
        <v>1255</v>
      </c>
      <c r="H4341" t="s">
        <v>1255</v>
      </c>
      <c r="I4341" t="s">
        <v>1255</v>
      </c>
      <c r="J4341" t="s">
        <v>1255</v>
      </c>
      <c r="K4341" t="s">
        <v>1255</v>
      </c>
      <c r="L4341" t="s">
        <v>1255</v>
      </c>
      <c r="M4341" t="s">
        <v>1255</v>
      </c>
      <c r="N4341" t="s">
        <v>1255</v>
      </c>
      <c r="O4341" t="s">
        <v>1255</v>
      </c>
      <c r="P4341" t="s">
        <v>1255</v>
      </c>
    </row>
    <row r="4342" spans="1:16">
      <c r="A4342" t="s">
        <v>1255</v>
      </c>
      <c r="B4342" t="s">
        <v>1255</v>
      </c>
      <c r="C4342" t="s">
        <v>15845</v>
      </c>
      <c r="D4342" t="s">
        <v>15962</v>
      </c>
      <c r="E4342" t="s">
        <v>9646</v>
      </c>
      <c r="F4342" t="s">
        <v>9828</v>
      </c>
      <c r="G4342" t="s">
        <v>1255</v>
      </c>
      <c r="H4342" t="s">
        <v>1255</v>
      </c>
      <c r="I4342" t="s">
        <v>1255</v>
      </c>
      <c r="J4342" t="s">
        <v>1255</v>
      </c>
      <c r="K4342" t="s">
        <v>1255</v>
      </c>
      <c r="L4342" t="s">
        <v>1255</v>
      </c>
      <c r="M4342" t="s">
        <v>1255</v>
      </c>
      <c r="N4342" t="s">
        <v>1255</v>
      </c>
      <c r="O4342" t="s">
        <v>1255</v>
      </c>
      <c r="P4342" t="s">
        <v>1255</v>
      </c>
    </row>
    <row r="4343" spans="1:16">
      <c r="A4343" t="s">
        <v>1255</v>
      </c>
      <c r="B4343" t="s">
        <v>8876</v>
      </c>
      <c r="C4343" t="s">
        <v>15963</v>
      </c>
      <c r="D4343" t="s">
        <v>15964</v>
      </c>
      <c r="E4343" t="s">
        <v>11910</v>
      </c>
      <c r="F4343" t="s">
        <v>1255</v>
      </c>
      <c r="G4343" t="s">
        <v>9646</v>
      </c>
      <c r="H4343" t="s">
        <v>1255</v>
      </c>
      <c r="I4343" t="s">
        <v>1255</v>
      </c>
      <c r="J4343" t="s">
        <v>1255</v>
      </c>
      <c r="K4343" t="s">
        <v>1255</v>
      </c>
      <c r="L4343" t="s">
        <v>1255</v>
      </c>
      <c r="M4343" t="s">
        <v>1255</v>
      </c>
      <c r="N4343" t="s">
        <v>1255</v>
      </c>
      <c r="O4343" t="s">
        <v>1255</v>
      </c>
      <c r="P4343" t="s">
        <v>1255</v>
      </c>
    </row>
    <row r="4344" spans="1:16">
      <c r="A4344" t="s">
        <v>1255</v>
      </c>
      <c r="B4344" t="s">
        <v>8769</v>
      </c>
      <c r="C4344" t="s">
        <v>15963</v>
      </c>
      <c r="D4344" t="s">
        <v>15965</v>
      </c>
      <c r="E4344" t="s">
        <v>10003</v>
      </c>
      <c r="F4344" t="s">
        <v>1255</v>
      </c>
      <c r="G4344" t="s">
        <v>9646</v>
      </c>
      <c r="H4344" t="s">
        <v>1255</v>
      </c>
      <c r="I4344" t="s">
        <v>1255</v>
      </c>
      <c r="J4344" t="s">
        <v>1255</v>
      </c>
      <c r="K4344" t="s">
        <v>1255</v>
      </c>
      <c r="L4344" t="s">
        <v>1255</v>
      </c>
      <c r="M4344" t="s">
        <v>1255</v>
      </c>
      <c r="N4344" t="s">
        <v>1255</v>
      </c>
      <c r="O4344" t="s">
        <v>1255</v>
      </c>
      <c r="P4344" t="s">
        <v>1255</v>
      </c>
    </row>
    <row r="4345" spans="1:16">
      <c r="A4345" t="s">
        <v>1255</v>
      </c>
      <c r="B4345" t="s">
        <v>8768</v>
      </c>
      <c r="C4345" t="s">
        <v>15963</v>
      </c>
      <c r="D4345" t="s">
        <v>15966</v>
      </c>
      <c r="E4345" t="s">
        <v>15967</v>
      </c>
      <c r="F4345" t="s">
        <v>1255</v>
      </c>
      <c r="G4345" t="s">
        <v>9646</v>
      </c>
      <c r="H4345" t="s">
        <v>1255</v>
      </c>
      <c r="I4345" t="s">
        <v>1255</v>
      </c>
      <c r="J4345" t="s">
        <v>1255</v>
      </c>
      <c r="K4345" t="s">
        <v>1255</v>
      </c>
      <c r="L4345" t="s">
        <v>1255</v>
      </c>
      <c r="M4345" t="s">
        <v>1255</v>
      </c>
      <c r="N4345" t="s">
        <v>1255</v>
      </c>
      <c r="O4345" t="s">
        <v>1255</v>
      </c>
      <c r="P4345" t="s">
        <v>1255</v>
      </c>
    </row>
    <row r="4346" spans="1:16">
      <c r="A4346" t="s">
        <v>1255</v>
      </c>
      <c r="B4346" t="s">
        <v>8767</v>
      </c>
      <c r="C4346" t="s">
        <v>15963</v>
      </c>
      <c r="D4346" t="s">
        <v>15968</v>
      </c>
      <c r="E4346" t="s">
        <v>10003</v>
      </c>
      <c r="F4346" t="s">
        <v>1255</v>
      </c>
      <c r="G4346" t="s">
        <v>9646</v>
      </c>
      <c r="H4346" t="s">
        <v>15969</v>
      </c>
      <c r="I4346" t="s">
        <v>1255</v>
      </c>
      <c r="J4346" t="s">
        <v>1255</v>
      </c>
      <c r="K4346" t="s">
        <v>1255</v>
      </c>
      <c r="L4346" t="s">
        <v>1255</v>
      </c>
      <c r="M4346" t="s">
        <v>1255</v>
      </c>
      <c r="N4346" t="s">
        <v>1255</v>
      </c>
      <c r="O4346" t="s">
        <v>1255</v>
      </c>
      <c r="P4346" t="s">
        <v>1255</v>
      </c>
    </row>
    <row r="4347" spans="1:16">
      <c r="A4347" t="s">
        <v>1255</v>
      </c>
      <c r="B4347" t="s">
        <v>8766</v>
      </c>
      <c r="C4347" t="s">
        <v>15963</v>
      </c>
      <c r="D4347" t="s">
        <v>15970</v>
      </c>
      <c r="E4347" t="s">
        <v>11910</v>
      </c>
      <c r="F4347" t="s">
        <v>1255</v>
      </c>
      <c r="G4347" t="s">
        <v>9646</v>
      </c>
      <c r="H4347" t="s">
        <v>1255</v>
      </c>
      <c r="I4347" t="s">
        <v>1255</v>
      </c>
      <c r="J4347" t="s">
        <v>1255</v>
      </c>
      <c r="K4347" t="s">
        <v>1255</v>
      </c>
      <c r="L4347" t="s">
        <v>1255</v>
      </c>
      <c r="M4347" t="s">
        <v>1255</v>
      </c>
      <c r="N4347" t="s">
        <v>1255</v>
      </c>
      <c r="O4347" t="s">
        <v>1255</v>
      </c>
      <c r="P4347" t="s">
        <v>1255</v>
      </c>
    </row>
    <row r="4348" spans="1:16">
      <c r="A4348" t="s">
        <v>1255</v>
      </c>
      <c r="B4348" t="s">
        <v>8874</v>
      </c>
      <c r="C4348" t="s">
        <v>15963</v>
      </c>
      <c r="D4348" t="s">
        <v>15971</v>
      </c>
      <c r="E4348" t="s">
        <v>10608</v>
      </c>
      <c r="F4348" t="s">
        <v>1255</v>
      </c>
      <c r="G4348" t="s">
        <v>1255</v>
      </c>
      <c r="H4348" t="s">
        <v>1255</v>
      </c>
      <c r="I4348" t="s">
        <v>1255</v>
      </c>
      <c r="J4348" t="s">
        <v>1255</v>
      </c>
      <c r="K4348" t="s">
        <v>1255</v>
      </c>
      <c r="L4348" t="s">
        <v>1255</v>
      </c>
      <c r="M4348" t="s">
        <v>1255</v>
      </c>
      <c r="N4348" t="s">
        <v>1255</v>
      </c>
      <c r="O4348" t="s">
        <v>1255</v>
      </c>
      <c r="P4348" t="s">
        <v>1255</v>
      </c>
    </row>
    <row r="4349" spans="1:16">
      <c r="A4349" t="s">
        <v>1255</v>
      </c>
      <c r="B4349" t="s">
        <v>5103</v>
      </c>
      <c r="C4349" t="s">
        <v>15963</v>
      </c>
      <c r="D4349" t="s">
        <v>15972</v>
      </c>
      <c r="E4349" t="s">
        <v>12494</v>
      </c>
      <c r="F4349" t="s">
        <v>1255</v>
      </c>
      <c r="G4349" t="s">
        <v>1255</v>
      </c>
      <c r="H4349" t="s">
        <v>1255</v>
      </c>
      <c r="I4349" t="s">
        <v>1255</v>
      </c>
      <c r="J4349" t="s">
        <v>1255</v>
      </c>
      <c r="K4349" t="s">
        <v>1255</v>
      </c>
      <c r="L4349" t="s">
        <v>1255</v>
      </c>
      <c r="M4349" t="s">
        <v>1255</v>
      </c>
      <c r="N4349" t="s">
        <v>1255</v>
      </c>
      <c r="O4349" t="s">
        <v>1255</v>
      </c>
      <c r="P4349" t="s">
        <v>1255</v>
      </c>
    </row>
    <row r="4350" spans="1:16">
      <c r="A4350" t="s">
        <v>1255</v>
      </c>
      <c r="B4350" t="s">
        <v>15973</v>
      </c>
      <c r="C4350" t="s">
        <v>15974</v>
      </c>
      <c r="D4350" t="s">
        <v>4639</v>
      </c>
      <c r="E4350" t="s">
        <v>9646</v>
      </c>
      <c r="F4350" t="s">
        <v>9782</v>
      </c>
      <c r="G4350" t="s">
        <v>1255</v>
      </c>
      <c r="H4350" t="s">
        <v>1255</v>
      </c>
      <c r="I4350" t="s">
        <v>1255</v>
      </c>
      <c r="J4350" t="s">
        <v>1255</v>
      </c>
      <c r="K4350" t="s">
        <v>1255</v>
      </c>
      <c r="L4350" t="s">
        <v>1255</v>
      </c>
      <c r="M4350" t="s">
        <v>1255</v>
      </c>
      <c r="N4350" t="s">
        <v>1255</v>
      </c>
      <c r="O4350" t="s">
        <v>1255</v>
      </c>
      <c r="P4350" t="s">
        <v>1255</v>
      </c>
    </row>
    <row r="4351" spans="1:16">
      <c r="A4351" t="s">
        <v>1255</v>
      </c>
      <c r="B4351" t="s">
        <v>1255</v>
      </c>
      <c r="C4351" t="s">
        <v>15974</v>
      </c>
      <c r="D4351" t="s">
        <v>15975</v>
      </c>
      <c r="E4351" t="s">
        <v>9645</v>
      </c>
      <c r="F4351" t="s">
        <v>1255</v>
      </c>
      <c r="G4351" t="s">
        <v>1255</v>
      </c>
      <c r="H4351" t="s">
        <v>1255</v>
      </c>
      <c r="I4351" t="s">
        <v>1255</v>
      </c>
      <c r="J4351" t="s">
        <v>1255</v>
      </c>
      <c r="K4351" t="s">
        <v>1255</v>
      </c>
      <c r="L4351" t="s">
        <v>1255</v>
      </c>
      <c r="M4351" t="s">
        <v>1255</v>
      </c>
      <c r="N4351" t="s">
        <v>1255</v>
      </c>
      <c r="O4351" t="s">
        <v>1255</v>
      </c>
      <c r="P4351" t="s">
        <v>1255</v>
      </c>
    </row>
    <row r="4352" spans="1:16">
      <c r="A4352" t="s">
        <v>1255</v>
      </c>
      <c r="B4352" t="s">
        <v>15791</v>
      </c>
      <c r="C4352" t="s">
        <v>15974</v>
      </c>
      <c r="D4352" t="s">
        <v>15976</v>
      </c>
      <c r="E4352" t="s">
        <v>9646</v>
      </c>
      <c r="F4352" t="s">
        <v>9828</v>
      </c>
      <c r="G4352" t="s">
        <v>1255</v>
      </c>
      <c r="H4352" t="s">
        <v>1255</v>
      </c>
      <c r="I4352" t="s">
        <v>1255</v>
      </c>
      <c r="J4352" t="s">
        <v>1255</v>
      </c>
      <c r="K4352" t="s">
        <v>1255</v>
      </c>
      <c r="L4352" t="s">
        <v>1255</v>
      </c>
      <c r="M4352" t="s">
        <v>1255</v>
      </c>
      <c r="N4352" t="s">
        <v>1255</v>
      </c>
      <c r="O4352" t="s">
        <v>1255</v>
      </c>
      <c r="P4352" t="s">
        <v>1255</v>
      </c>
    </row>
    <row r="4353" spans="1:16">
      <c r="A4353" t="s">
        <v>1255</v>
      </c>
      <c r="B4353" t="s">
        <v>13712</v>
      </c>
      <c r="C4353" t="s">
        <v>15974</v>
      </c>
      <c r="D4353" t="s">
        <v>15977</v>
      </c>
      <c r="E4353" t="s">
        <v>9646</v>
      </c>
      <c r="F4353" t="s">
        <v>15978</v>
      </c>
      <c r="G4353" t="s">
        <v>1255</v>
      </c>
      <c r="H4353" t="s">
        <v>1255</v>
      </c>
      <c r="I4353" t="s">
        <v>1255</v>
      </c>
      <c r="J4353" t="s">
        <v>1255</v>
      </c>
      <c r="K4353" t="s">
        <v>1255</v>
      </c>
      <c r="L4353" t="s">
        <v>1255</v>
      </c>
      <c r="M4353" t="s">
        <v>1255</v>
      </c>
      <c r="N4353" t="s">
        <v>1255</v>
      </c>
      <c r="O4353" t="s">
        <v>1255</v>
      </c>
      <c r="P4353" t="s">
        <v>1255</v>
      </c>
    </row>
    <row r="4354" spans="1:16">
      <c r="A4354" t="s">
        <v>1255</v>
      </c>
      <c r="B4354" t="s">
        <v>13712</v>
      </c>
      <c r="C4354" t="s">
        <v>15974</v>
      </c>
      <c r="D4354" t="s">
        <v>15979</v>
      </c>
      <c r="E4354" t="s">
        <v>9646</v>
      </c>
      <c r="F4354" t="s">
        <v>15980</v>
      </c>
      <c r="G4354" t="s">
        <v>1255</v>
      </c>
      <c r="H4354" t="s">
        <v>1255</v>
      </c>
      <c r="I4354" t="s">
        <v>1255</v>
      </c>
      <c r="J4354" t="s">
        <v>1255</v>
      </c>
      <c r="K4354" t="s">
        <v>1255</v>
      </c>
      <c r="L4354" t="s">
        <v>1255</v>
      </c>
      <c r="M4354" t="s">
        <v>1255</v>
      </c>
      <c r="N4354" t="s">
        <v>1255</v>
      </c>
      <c r="O4354" t="s">
        <v>1255</v>
      </c>
      <c r="P4354" t="s">
        <v>1255</v>
      </c>
    </row>
    <row r="4355" spans="1:16">
      <c r="A4355" t="s">
        <v>1255</v>
      </c>
      <c r="B4355" t="s">
        <v>13712</v>
      </c>
      <c r="C4355" t="s">
        <v>15974</v>
      </c>
      <c r="D4355" t="s">
        <v>15981</v>
      </c>
      <c r="E4355" t="s">
        <v>9646</v>
      </c>
      <c r="F4355" t="s">
        <v>15982</v>
      </c>
      <c r="G4355" t="s">
        <v>1255</v>
      </c>
      <c r="H4355" t="s">
        <v>1255</v>
      </c>
      <c r="I4355" t="s">
        <v>1255</v>
      </c>
      <c r="J4355" t="s">
        <v>1255</v>
      </c>
      <c r="K4355" t="s">
        <v>1255</v>
      </c>
      <c r="L4355" t="s">
        <v>1255</v>
      </c>
      <c r="M4355" t="s">
        <v>1255</v>
      </c>
      <c r="N4355" t="s">
        <v>1255</v>
      </c>
      <c r="O4355" t="s">
        <v>1255</v>
      </c>
      <c r="P4355" t="s">
        <v>1255</v>
      </c>
    </row>
    <row r="4356" spans="1:16">
      <c r="A4356" t="s">
        <v>1255</v>
      </c>
      <c r="B4356" t="s">
        <v>13712</v>
      </c>
      <c r="C4356" t="s">
        <v>15974</v>
      </c>
      <c r="D4356" t="s">
        <v>15983</v>
      </c>
      <c r="E4356" t="s">
        <v>9646</v>
      </c>
      <c r="F4356" t="s">
        <v>15984</v>
      </c>
      <c r="G4356" t="s">
        <v>1255</v>
      </c>
      <c r="H4356" t="s">
        <v>1255</v>
      </c>
      <c r="I4356" t="s">
        <v>1255</v>
      </c>
      <c r="J4356" t="s">
        <v>1255</v>
      </c>
      <c r="K4356" t="s">
        <v>1255</v>
      </c>
      <c r="L4356" t="s">
        <v>1255</v>
      </c>
      <c r="M4356" t="s">
        <v>1255</v>
      </c>
      <c r="N4356" t="s">
        <v>1255</v>
      </c>
      <c r="O4356" t="s">
        <v>1255</v>
      </c>
      <c r="P4356" t="s">
        <v>1255</v>
      </c>
    </row>
    <row r="4357" spans="1:16">
      <c r="A4357" t="s">
        <v>1255</v>
      </c>
      <c r="B4357" t="s">
        <v>13712</v>
      </c>
      <c r="C4357" t="s">
        <v>15974</v>
      </c>
      <c r="D4357" t="s">
        <v>15985</v>
      </c>
      <c r="E4357" t="s">
        <v>9646</v>
      </c>
      <c r="F4357" t="s">
        <v>15986</v>
      </c>
      <c r="G4357" t="s">
        <v>1255</v>
      </c>
      <c r="H4357" t="s">
        <v>1255</v>
      </c>
      <c r="I4357" t="s">
        <v>1255</v>
      </c>
      <c r="J4357" t="s">
        <v>1255</v>
      </c>
      <c r="K4357" t="s">
        <v>1255</v>
      </c>
      <c r="L4357" t="s">
        <v>1255</v>
      </c>
      <c r="M4357" t="s">
        <v>1255</v>
      </c>
      <c r="N4357" t="s">
        <v>1255</v>
      </c>
      <c r="O4357" t="s">
        <v>1255</v>
      </c>
      <c r="P4357" t="s">
        <v>1255</v>
      </c>
    </row>
    <row r="4358" spans="1:16">
      <c r="A4358" t="s">
        <v>1255</v>
      </c>
      <c r="B4358" t="s">
        <v>1255</v>
      </c>
      <c r="C4358" t="s">
        <v>15974</v>
      </c>
      <c r="D4358" t="s">
        <v>15987</v>
      </c>
      <c r="E4358" t="s">
        <v>9782</v>
      </c>
      <c r="F4358" t="s">
        <v>1255</v>
      </c>
      <c r="G4358" t="s">
        <v>1255</v>
      </c>
      <c r="H4358" t="s">
        <v>1255</v>
      </c>
      <c r="I4358" t="s">
        <v>1255</v>
      </c>
      <c r="J4358" t="s">
        <v>1255</v>
      </c>
      <c r="K4358" t="s">
        <v>1255</v>
      </c>
      <c r="L4358" t="s">
        <v>1255</v>
      </c>
      <c r="M4358" t="s">
        <v>1255</v>
      </c>
      <c r="N4358" t="s">
        <v>1255</v>
      </c>
      <c r="O4358" t="s">
        <v>1255</v>
      </c>
      <c r="P4358" t="s">
        <v>1255</v>
      </c>
    </row>
    <row r="4359" spans="1:16">
      <c r="A4359" t="s">
        <v>1255</v>
      </c>
      <c r="B4359" t="s">
        <v>1255</v>
      </c>
      <c r="C4359" t="s">
        <v>15974</v>
      </c>
      <c r="D4359" t="s">
        <v>15988</v>
      </c>
      <c r="E4359" t="s">
        <v>10608</v>
      </c>
      <c r="F4359" t="s">
        <v>1255</v>
      </c>
      <c r="G4359" t="s">
        <v>1255</v>
      </c>
      <c r="H4359" t="s">
        <v>1255</v>
      </c>
      <c r="I4359" t="s">
        <v>1255</v>
      </c>
      <c r="J4359" t="s">
        <v>1255</v>
      </c>
      <c r="K4359" t="s">
        <v>1255</v>
      </c>
      <c r="L4359" t="s">
        <v>1255</v>
      </c>
      <c r="M4359" t="s">
        <v>1255</v>
      </c>
      <c r="N4359" t="s">
        <v>1255</v>
      </c>
      <c r="O4359" t="s">
        <v>1255</v>
      </c>
      <c r="P4359" t="s">
        <v>1255</v>
      </c>
    </row>
    <row r="4360" spans="1:16">
      <c r="A4360" t="s">
        <v>1255</v>
      </c>
      <c r="B4360" t="s">
        <v>1255</v>
      </c>
      <c r="C4360" t="s">
        <v>15989</v>
      </c>
      <c r="D4360" t="s">
        <v>15990</v>
      </c>
      <c r="E4360" t="s">
        <v>12282</v>
      </c>
      <c r="F4360" t="s">
        <v>1255</v>
      </c>
      <c r="G4360" t="s">
        <v>1255</v>
      </c>
      <c r="H4360" t="s">
        <v>1255</v>
      </c>
      <c r="I4360" t="s">
        <v>1255</v>
      </c>
      <c r="J4360" t="s">
        <v>1255</v>
      </c>
      <c r="K4360" t="s">
        <v>1255</v>
      </c>
      <c r="L4360" t="s">
        <v>1255</v>
      </c>
      <c r="M4360" t="s">
        <v>1255</v>
      </c>
      <c r="N4360" t="s">
        <v>1255</v>
      </c>
      <c r="O4360" t="s">
        <v>1255</v>
      </c>
      <c r="P4360" t="s">
        <v>1255</v>
      </c>
    </row>
    <row r="4361" spans="1:16">
      <c r="A4361" t="s">
        <v>1255</v>
      </c>
      <c r="B4361" t="s">
        <v>1255</v>
      </c>
      <c r="C4361" t="s">
        <v>15989</v>
      </c>
      <c r="D4361" t="s">
        <v>15991</v>
      </c>
      <c r="E4361" t="s">
        <v>9663</v>
      </c>
      <c r="F4361" t="s">
        <v>1255</v>
      </c>
      <c r="G4361" t="s">
        <v>1255</v>
      </c>
      <c r="H4361" t="s">
        <v>1255</v>
      </c>
      <c r="I4361" t="s">
        <v>1255</v>
      </c>
      <c r="J4361" t="s">
        <v>1255</v>
      </c>
      <c r="K4361" t="s">
        <v>1255</v>
      </c>
      <c r="L4361" t="s">
        <v>1255</v>
      </c>
      <c r="M4361" t="s">
        <v>1255</v>
      </c>
      <c r="N4361" t="s">
        <v>1255</v>
      </c>
      <c r="O4361" t="s">
        <v>1255</v>
      </c>
      <c r="P4361" t="s">
        <v>1255</v>
      </c>
    </row>
    <row r="4362" spans="1:16">
      <c r="A4362" t="s">
        <v>1255</v>
      </c>
      <c r="B4362" t="s">
        <v>1255</v>
      </c>
      <c r="C4362" t="s">
        <v>15989</v>
      </c>
      <c r="D4362" t="s">
        <v>15992</v>
      </c>
      <c r="E4362" t="s">
        <v>10513</v>
      </c>
      <c r="F4362" t="s">
        <v>1255</v>
      </c>
      <c r="G4362" t="s">
        <v>1255</v>
      </c>
      <c r="H4362" t="s">
        <v>1255</v>
      </c>
      <c r="I4362" t="s">
        <v>1255</v>
      </c>
      <c r="J4362" t="s">
        <v>1255</v>
      </c>
      <c r="K4362" t="s">
        <v>1255</v>
      </c>
      <c r="L4362" t="s">
        <v>1255</v>
      </c>
      <c r="M4362" t="s">
        <v>1255</v>
      </c>
      <c r="N4362" t="s">
        <v>1255</v>
      </c>
      <c r="O4362" t="s">
        <v>1255</v>
      </c>
      <c r="P4362" t="s">
        <v>1255</v>
      </c>
    </row>
    <row r="4363" spans="1:16">
      <c r="A4363" t="s">
        <v>1255</v>
      </c>
      <c r="B4363" t="s">
        <v>12243</v>
      </c>
      <c r="C4363" t="s">
        <v>15993</v>
      </c>
      <c r="D4363" t="s">
        <v>15994</v>
      </c>
      <c r="E4363" t="s">
        <v>9646</v>
      </c>
      <c r="F4363" t="s">
        <v>9668</v>
      </c>
      <c r="G4363" t="s">
        <v>1255</v>
      </c>
      <c r="H4363" t="s">
        <v>1255</v>
      </c>
      <c r="I4363" t="s">
        <v>1255</v>
      </c>
      <c r="J4363" t="s">
        <v>1255</v>
      </c>
      <c r="K4363" t="s">
        <v>1255</v>
      </c>
      <c r="L4363" t="s">
        <v>1255</v>
      </c>
      <c r="M4363" t="s">
        <v>1255</v>
      </c>
      <c r="N4363" t="s">
        <v>1255</v>
      </c>
      <c r="O4363" t="s">
        <v>1255</v>
      </c>
      <c r="P4363" t="s">
        <v>1255</v>
      </c>
    </row>
    <row r="4364" spans="1:16">
      <c r="A4364" t="s">
        <v>1255</v>
      </c>
      <c r="B4364" t="s">
        <v>14927</v>
      </c>
      <c r="C4364" t="s">
        <v>15993</v>
      </c>
      <c r="D4364" t="s">
        <v>15995</v>
      </c>
      <c r="E4364" t="s">
        <v>9646</v>
      </c>
      <c r="F4364" t="s">
        <v>12683</v>
      </c>
      <c r="G4364" t="s">
        <v>1255</v>
      </c>
      <c r="H4364" t="s">
        <v>1255</v>
      </c>
      <c r="I4364" t="s">
        <v>1255</v>
      </c>
      <c r="J4364" t="s">
        <v>1255</v>
      </c>
      <c r="K4364" t="s">
        <v>1255</v>
      </c>
      <c r="L4364" t="s">
        <v>1255</v>
      </c>
      <c r="M4364" t="s">
        <v>1255</v>
      </c>
      <c r="N4364" t="s">
        <v>1255</v>
      </c>
      <c r="O4364" t="s">
        <v>1255</v>
      </c>
      <c r="P4364" t="s">
        <v>1255</v>
      </c>
    </row>
    <row r="4365" spans="1:16">
      <c r="A4365" t="s">
        <v>1255</v>
      </c>
      <c r="B4365" t="s">
        <v>15996</v>
      </c>
      <c r="C4365" t="s">
        <v>15993</v>
      </c>
      <c r="D4365" t="s">
        <v>15997</v>
      </c>
      <c r="E4365" t="s">
        <v>10396</v>
      </c>
      <c r="F4365" t="s">
        <v>1255</v>
      </c>
      <c r="G4365" t="s">
        <v>1255</v>
      </c>
      <c r="H4365" t="s">
        <v>1255</v>
      </c>
      <c r="I4365" t="s">
        <v>1255</v>
      </c>
      <c r="J4365" t="s">
        <v>1255</v>
      </c>
      <c r="K4365" t="s">
        <v>1255</v>
      </c>
      <c r="L4365" t="s">
        <v>1255</v>
      </c>
      <c r="M4365" t="s">
        <v>1255</v>
      </c>
      <c r="N4365" t="s">
        <v>1255</v>
      </c>
      <c r="O4365" t="s">
        <v>1255</v>
      </c>
      <c r="P4365" t="s">
        <v>1255</v>
      </c>
    </row>
    <row r="4366" spans="1:16">
      <c r="A4366" t="s">
        <v>1255</v>
      </c>
      <c r="B4366" t="s">
        <v>15998</v>
      </c>
      <c r="C4366" t="s">
        <v>15993</v>
      </c>
      <c r="D4366" t="s">
        <v>15999</v>
      </c>
      <c r="E4366" t="s">
        <v>9646</v>
      </c>
      <c r="F4366" t="s">
        <v>9700</v>
      </c>
      <c r="G4366" t="s">
        <v>1255</v>
      </c>
      <c r="H4366" t="s">
        <v>1255</v>
      </c>
      <c r="I4366" t="s">
        <v>1255</v>
      </c>
      <c r="J4366" t="s">
        <v>1255</v>
      </c>
      <c r="K4366" t="s">
        <v>1255</v>
      </c>
      <c r="L4366" t="s">
        <v>1255</v>
      </c>
      <c r="M4366" t="s">
        <v>1255</v>
      </c>
      <c r="N4366" t="s">
        <v>1255</v>
      </c>
      <c r="O4366" t="s">
        <v>1255</v>
      </c>
      <c r="P4366" t="s">
        <v>1255</v>
      </c>
    </row>
    <row r="4367" spans="1:16">
      <c r="A4367" t="s">
        <v>1255</v>
      </c>
      <c r="B4367" t="s">
        <v>1255</v>
      </c>
      <c r="C4367" t="s">
        <v>15993</v>
      </c>
      <c r="D4367" t="s">
        <v>16000</v>
      </c>
      <c r="E4367" t="s">
        <v>10003</v>
      </c>
      <c r="F4367" t="s">
        <v>1255</v>
      </c>
      <c r="G4367" t="s">
        <v>1255</v>
      </c>
      <c r="H4367" t="s">
        <v>1255</v>
      </c>
      <c r="I4367" t="s">
        <v>1255</v>
      </c>
      <c r="J4367" t="s">
        <v>1255</v>
      </c>
      <c r="K4367" t="s">
        <v>1255</v>
      </c>
      <c r="L4367" t="s">
        <v>1255</v>
      </c>
      <c r="M4367" t="s">
        <v>1255</v>
      </c>
      <c r="N4367" t="s">
        <v>1255</v>
      </c>
      <c r="O4367" t="s">
        <v>1255</v>
      </c>
      <c r="P4367" t="s">
        <v>1255</v>
      </c>
    </row>
    <row r="4368" spans="1:16">
      <c r="A4368" t="s">
        <v>1255</v>
      </c>
      <c r="B4368" t="s">
        <v>1255</v>
      </c>
      <c r="C4368" t="s">
        <v>15993</v>
      </c>
      <c r="D4368" t="s">
        <v>16001</v>
      </c>
      <c r="E4368" t="s">
        <v>10003</v>
      </c>
      <c r="F4368" t="s">
        <v>1255</v>
      </c>
      <c r="G4368" t="s">
        <v>1255</v>
      </c>
      <c r="H4368" t="s">
        <v>1255</v>
      </c>
      <c r="I4368" t="s">
        <v>1255</v>
      </c>
      <c r="J4368" t="s">
        <v>1255</v>
      </c>
      <c r="K4368" t="s">
        <v>1255</v>
      </c>
      <c r="L4368" t="s">
        <v>1255</v>
      </c>
      <c r="M4368" t="s">
        <v>1255</v>
      </c>
      <c r="N4368" t="s">
        <v>1255</v>
      </c>
      <c r="O4368" t="s">
        <v>1255</v>
      </c>
      <c r="P4368" t="s">
        <v>1255</v>
      </c>
    </row>
    <row r="4369" spans="1:16">
      <c r="A4369" t="s">
        <v>1255</v>
      </c>
      <c r="B4369" t="s">
        <v>16002</v>
      </c>
      <c r="C4369" t="s">
        <v>16003</v>
      </c>
      <c r="D4369" t="s">
        <v>16004</v>
      </c>
      <c r="E4369" t="s">
        <v>9646</v>
      </c>
      <c r="F4369" t="s">
        <v>9782</v>
      </c>
      <c r="G4369" t="s">
        <v>1255</v>
      </c>
      <c r="H4369" t="s">
        <v>1255</v>
      </c>
      <c r="I4369" t="s">
        <v>1255</v>
      </c>
      <c r="J4369" t="s">
        <v>1255</v>
      </c>
      <c r="K4369" t="s">
        <v>1255</v>
      </c>
      <c r="L4369" t="s">
        <v>1255</v>
      </c>
      <c r="M4369" t="s">
        <v>1255</v>
      </c>
      <c r="N4369" t="s">
        <v>1255</v>
      </c>
      <c r="O4369" t="s">
        <v>1255</v>
      </c>
      <c r="P4369" t="s">
        <v>1255</v>
      </c>
    </row>
    <row r="4370" spans="1:16">
      <c r="A4370" t="s">
        <v>1255</v>
      </c>
      <c r="B4370" t="s">
        <v>1255</v>
      </c>
      <c r="C4370" t="s">
        <v>16005</v>
      </c>
      <c r="D4370" t="s">
        <v>16006</v>
      </c>
      <c r="E4370" t="s">
        <v>10653</v>
      </c>
      <c r="F4370" t="s">
        <v>1255</v>
      </c>
      <c r="G4370" t="s">
        <v>1255</v>
      </c>
      <c r="H4370" t="s">
        <v>1255</v>
      </c>
      <c r="I4370" t="s">
        <v>1255</v>
      </c>
      <c r="J4370" t="s">
        <v>1255</v>
      </c>
      <c r="K4370" t="s">
        <v>1255</v>
      </c>
      <c r="L4370" t="s">
        <v>1255</v>
      </c>
      <c r="M4370" t="s">
        <v>1255</v>
      </c>
      <c r="N4370" t="s">
        <v>1255</v>
      </c>
      <c r="O4370" t="s">
        <v>1255</v>
      </c>
      <c r="P4370" t="s">
        <v>1255</v>
      </c>
    </row>
    <row r="4371" spans="1:16">
      <c r="A4371" t="s">
        <v>1255</v>
      </c>
      <c r="B4371" t="s">
        <v>11495</v>
      </c>
      <c r="C4371" t="s">
        <v>16005</v>
      </c>
      <c r="D4371" t="s">
        <v>16007</v>
      </c>
      <c r="E4371" t="s">
        <v>9646</v>
      </c>
      <c r="F4371" t="s">
        <v>16008</v>
      </c>
      <c r="G4371" t="s">
        <v>1255</v>
      </c>
      <c r="H4371" t="s">
        <v>1255</v>
      </c>
      <c r="I4371" t="s">
        <v>1255</v>
      </c>
      <c r="J4371" t="s">
        <v>1255</v>
      </c>
      <c r="K4371" t="s">
        <v>1255</v>
      </c>
      <c r="L4371" t="s">
        <v>1255</v>
      </c>
      <c r="M4371" t="s">
        <v>1255</v>
      </c>
      <c r="N4371" t="s">
        <v>1255</v>
      </c>
      <c r="O4371" t="s">
        <v>1255</v>
      </c>
      <c r="P4371" t="s">
        <v>1255</v>
      </c>
    </row>
    <row r="4372" spans="1:16">
      <c r="A4372" t="s">
        <v>1255</v>
      </c>
      <c r="B4372" t="s">
        <v>11647</v>
      </c>
      <c r="C4372" t="s">
        <v>16005</v>
      </c>
      <c r="D4372" t="s">
        <v>16009</v>
      </c>
      <c r="E4372" t="s">
        <v>9646</v>
      </c>
      <c r="F4372" t="s">
        <v>10513</v>
      </c>
      <c r="G4372" t="s">
        <v>1255</v>
      </c>
      <c r="H4372" t="s">
        <v>1255</v>
      </c>
      <c r="I4372" t="s">
        <v>1255</v>
      </c>
      <c r="J4372" t="s">
        <v>1255</v>
      </c>
      <c r="K4372" t="s">
        <v>1255</v>
      </c>
      <c r="L4372" t="s">
        <v>1255</v>
      </c>
      <c r="M4372" t="s">
        <v>1255</v>
      </c>
      <c r="N4372" t="s">
        <v>1255</v>
      </c>
      <c r="O4372" t="s">
        <v>1255</v>
      </c>
      <c r="P4372" t="s">
        <v>1255</v>
      </c>
    </row>
    <row r="4373" spans="1:16">
      <c r="A4373" t="s">
        <v>1255</v>
      </c>
      <c r="B4373" t="s">
        <v>16010</v>
      </c>
      <c r="C4373" t="s">
        <v>16011</v>
      </c>
      <c r="D4373" t="s">
        <v>16012</v>
      </c>
      <c r="E4373" t="s">
        <v>9646</v>
      </c>
      <c r="F4373" t="s">
        <v>15379</v>
      </c>
      <c r="G4373" t="s">
        <v>1255</v>
      </c>
      <c r="H4373" t="s">
        <v>1255</v>
      </c>
      <c r="I4373" t="s">
        <v>1255</v>
      </c>
      <c r="J4373" t="s">
        <v>1255</v>
      </c>
      <c r="K4373" t="s">
        <v>1255</v>
      </c>
      <c r="L4373" t="s">
        <v>1255</v>
      </c>
      <c r="M4373" t="s">
        <v>1255</v>
      </c>
      <c r="N4373" t="s">
        <v>1255</v>
      </c>
      <c r="O4373" t="s">
        <v>1255</v>
      </c>
      <c r="P4373" t="s">
        <v>1255</v>
      </c>
    </row>
    <row r="4374" spans="1:16">
      <c r="A4374" t="s">
        <v>1255</v>
      </c>
      <c r="B4374" t="s">
        <v>1255</v>
      </c>
      <c r="C4374" t="s">
        <v>16013</v>
      </c>
      <c r="D4374" t="s">
        <v>16014</v>
      </c>
      <c r="E4374" t="s">
        <v>13288</v>
      </c>
      <c r="F4374" t="s">
        <v>1255</v>
      </c>
      <c r="G4374" t="s">
        <v>1255</v>
      </c>
      <c r="H4374" t="s">
        <v>1255</v>
      </c>
      <c r="I4374" t="s">
        <v>1255</v>
      </c>
      <c r="J4374" t="s">
        <v>1255</v>
      </c>
      <c r="K4374" t="s">
        <v>1255</v>
      </c>
      <c r="L4374" t="s">
        <v>1255</v>
      </c>
      <c r="M4374" t="s">
        <v>1255</v>
      </c>
      <c r="N4374" t="s">
        <v>1255</v>
      </c>
      <c r="O4374" t="s">
        <v>1255</v>
      </c>
      <c r="P4374" t="s">
        <v>1255</v>
      </c>
    </row>
    <row r="4375" spans="1:16">
      <c r="A4375" t="s">
        <v>1255</v>
      </c>
      <c r="B4375" t="s">
        <v>1255</v>
      </c>
      <c r="C4375" t="s">
        <v>16013</v>
      </c>
      <c r="D4375" t="s">
        <v>16015</v>
      </c>
      <c r="E4375" t="s">
        <v>9828</v>
      </c>
      <c r="F4375" t="s">
        <v>1255</v>
      </c>
      <c r="G4375" t="s">
        <v>1255</v>
      </c>
      <c r="H4375" t="s">
        <v>1255</v>
      </c>
      <c r="I4375" t="s">
        <v>1255</v>
      </c>
      <c r="J4375" t="s">
        <v>1255</v>
      </c>
      <c r="K4375" t="s">
        <v>1255</v>
      </c>
      <c r="L4375" t="s">
        <v>1255</v>
      </c>
      <c r="M4375" t="s">
        <v>1255</v>
      </c>
      <c r="N4375" t="s">
        <v>1255</v>
      </c>
      <c r="O4375" t="s">
        <v>1255</v>
      </c>
      <c r="P4375" t="s">
        <v>1255</v>
      </c>
    </row>
    <row r="4376" spans="1:16">
      <c r="A4376" t="s">
        <v>1255</v>
      </c>
      <c r="B4376" t="s">
        <v>1255</v>
      </c>
      <c r="C4376" t="s">
        <v>16013</v>
      </c>
      <c r="D4376" t="s">
        <v>16016</v>
      </c>
      <c r="E4376" t="s">
        <v>9813</v>
      </c>
      <c r="F4376" t="s">
        <v>1255</v>
      </c>
      <c r="G4376" t="s">
        <v>1255</v>
      </c>
      <c r="H4376" t="s">
        <v>1255</v>
      </c>
      <c r="I4376" t="s">
        <v>1255</v>
      </c>
      <c r="J4376" t="s">
        <v>1255</v>
      </c>
      <c r="K4376" t="s">
        <v>1255</v>
      </c>
      <c r="L4376" t="s">
        <v>1255</v>
      </c>
      <c r="M4376" t="s">
        <v>1255</v>
      </c>
      <c r="N4376" t="s">
        <v>1255</v>
      </c>
      <c r="O4376" t="s">
        <v>1255</v>
      </c>
      <c r="P4376" t="s">
        <v>1255</v>
      </c>
    </row>
    <row r="4377" spans="1:16">
      <c r="A4377" t="s">
        <v>1255</v>
      </c>
      <c r="B4377" t="s">
        <v>1255</v>
      </c>
      <c r="C4377" t="s">
        <v>16017</v>
      </c>
      <c r="D4377" t="s">
        <v>16018</v>
      </c>
      <c r="E4377" t="s">
        <v>9813</v>
      </c>
      <c r="F4377" t="s">
        <v>1255</v>
      </c>
      <c r="G4377" t="s">
        <v>1255</v>
      </c>
      <c r="H4377" t="s">
        <v>1255</v>
      </c>
      <c r="I4377" t="s">
        <v>1255</v>
      </c>
      <c r="J4377" t="s">
        <v>1255</v>
      </c>
      <c r="K4377" t="s">
        <v>1255</v>
      </c>
      <c r="L4377" t="s">
        <v>1255</v>
      </c>
      <c r="M4377" t="s">
        <v>1255</v>
      </c>
      <c r="N4377" t="s">
        <v>1255</v>
      </c>
      <c r="O4377" t="s">
        <v>1255</v>
      </c>
      <c r="P4377" t="s">
        <v>1255</v>
      </c>
    </row>
    <row r="4378" spans="1:16">
      <c r="A4378" t="s">
        <v>1255</v>
      </c>
      <c r="B4378" t="s">
        <v>1255</v>
      </c>
      <c r="C4378" t="s">
        <v>16017</v>
      </c>
      <c r="D4378" t="s">
        <v>16019</v>
      </c>
      <c r="E4378" t="s">
        <v>12494</v>
      </c>
      <c r="F4378" t="s">
        <v>1255</v>
      </c>
      <c r="G4378" t="s">
        <v>1255</v>
      </c>
      <c r="H4378" t="s">
        <v>1255</v>
      </c>
      <c r="I4378" t="s">
        <v>1255</v>
      </c>
      <c r="J4378" t="s">
        <v>1255</v>
      </c>
      <c r="K4378" t="s">
        <v>1255</v>
      </c>
      <c r="L4378" t="s">
        <v>1255</v>
      </c>
      <c r="M4378" t="s">
        <v>1255</v>
      </c>
      <c r="N4378" t="s">
        <v>1255</v>
      </c>
      <c r="O4378" t="s">
        <v>1255</v>
      </c>
      <c r="P4378" t="s">
        <v>1255</v>
      </c>
    </row>
    <row r="4379" spans="1:16">
      <c r="A4379" t="s">
        <v>1255</v>
      </c>
      <c r="B4379" t="s">
        <v>11162</v>
      </c>
      <c r="C4379" t="s">
        <v>16017</v>
      </c>
      <c r="D4379" t="s">
        <v>16020</v>
      </c>
      <c r="E4379" t="s">
        <v>9646</v>
      </c>
      <c r="F4379" t="s">
        <v>13842</v>
      </c>
      <c r="G4379" t="s">
        <v>1255</v>
      </c>
      <c r="H4379" t="s">
        <v>1255</v>
      </c>
      <c r="I4379" t="s">
        <v>1255</v>
      </c>
      <c r="J4379" t="s">
        <v>1255</v>
      </c>
      <c r="K4379" t="s">
        <v>1255</v>
      </c>
      <c r="L4379" t="s">
        <v>1255</v>
      </c>
      <c r="M4379" t="s">
        <v>1255</v>
      </c>
      <c r="N4379" t="s">
        <v>1255</v>
      </c>
      <c r="O4379" t="s">
        <v>1255</v>
      </c>
      <c r="P4379" t="s">
        <v>1255</v>
      </c>
    </row>
    <row r="4380" spans="1:16">
      <c r="A4380" t="s">
        <v>1255</v>
      </c>
      <c r="B4380" t="s">
        <v>1255</v>
      </c>
      <c r="C4380" t="s">
        <v>16017</v>
      </c>
      <c r="D4380" t="s">
        <v>16021</v>
      </c>
      <c r="E4380" t="s">
        <v>9740</v>
      </c>
      <c r="F4380" t="s">
        <v>9646</v>
      </c>
      <c r="G4380" t="s">
        <v>1255</v>
      </c>
      <c r="H4380" t="s">
        <v>1255</v>
      </c>
      <c r="I4380" t="s">
        <v>1255</v>
      </c>
      <c r="J4380" t="s">
        <v>1255</v>
      </c>
      <c r="K4380" t="s">
        <v>1255</v>
      </c>
      <c r="L4380" t="s">
        <v>1255</v>
      </c>
      <c r="M4380" t="s">
        <v>1255</v>
      </c>
      <c r="N4380" t="s">
        <v>1255</v>
      </c>
      <c r="O4380" t="s">
        <v>1255</v>
      </c>
      <c r="P4380" t="s">
        <v>1255</v>
      </c>
    </row>
    <row r="4381" spans="1:16">
      <c r="A4381" t="s">
        <v>1255</v>
      </c>
      <c r="B4381" t="s">
        <v>16022</v>
      </c>
      <c r="C4381" t="s">
        <v>16017</v>
      </c>
      <c r="D4381" t="s">
        <v>16023</v>
      </c>
      <c r="E4381" t="s">
        <v>9646</v>
      </c>
      <c r="F4381" t="s">
        <v>16024</v>
      </c>
      <c r="G4381" t="s">
        <v>1255</v>
      </c>
      <c r="H4381" t="s">
        <v>1255</v>
      </c>
      <c r="I4381" t="s">
        <v>1255</v>
      </c>
      <c r="J4381" t="s">
        <v>1255</v>
      </c>
      <c r="K4381" t="s">
        <v>1255</v>
      </c>
      <c r="L4381" t="s">
        <v>1255</v>
      </c>
      <c r="M4381" t="s">
        <v>1255</v>
      </c>
      <c r="N4381" t="s">
        <v>1255</v>
      </c>
      <c r="O4381" t="s">
        <v>1255</v>
      </c>
      <c r="P4381" t="s">
        <v>1255</v>
      </c>
    </row>
    <row r="4382" spans="1:16">
      <c r="A4382" t="s">
        <v>1255</v>
      </c>
      <c r="B4382" t="s">
        <v>1255</v>
      </c>
      <c r="C4382" t="s">
        <v>16025</v>
      </c>
      <c r="D4382" t="s">
        <v>16026</v>
      </c>
      <c r="E4382" t="s">
        <v>12163</v>
      </c>
      <c r="F4382" t="s">
        <v>1255</v>
      </c>
      <c r="G4382" t="s">
        <v>1255</v>
      </c>
      <c r="H4382" t="s">
        <v>1255</v>
      </c>
      <c r="I4382" t="s">
        <v>1255</v>
      </c>
      <c r="J4382" t="s">
        <v>1255</v>
      </c>
      <c r="K4382" t="s">
        <v>1255</v>
      </c>
      <c r="L4382" t="s">
        <v>1255</v>
      </c>
      <c r="M4382" t="s">
        <v>1255</v>
      </c>
      <c r="N4382" t="s">
        <v>1255</v>
      </c>
      <c r="O4382" t="s">
        <v>1255</v>
      </c>
      <c r="P4382" t="s">
        <v>1255</v>
      </c>
    </row>
    <row r="4383" spans="1:16">
      <c r="A4383" t="s">
        <v>1255</v>
      </c>
      <c r="B4383" t="s">
        <v>1255</v>
      </c>
      <c r="C4383" t="s">
        <v>16025</v>
      </c>
      <c r="D4383" t="s">
        <v>16027</v>
      </c>
      <c r="E4383" t="s">
        <v>13701</v>
      </c>
      <c r="F4383" t="s">
        <v>9646</v>
      </c>
      <c r="G4383" t="s">
        <v>1255</v>
      </c>
      <c r="H4383" t="s">
        <v>1255</v>
      </c>
      <c r="I4383" t="s">
        <v>1255</v>
      </c>
      <c r="J4383" t="s">
        <v>1255</v>
      </c>
      <c r="K4383" t="s">
        <v>1255</v>
      </c>
      <c r="L4383" t="s">
        <v>1255</v>
      </c>
      <c r="M4383" t="s">
        <v>1255</v>
      </c>
      <c r="N4383" t="s">
        <v>1255</v>
      </c>
      <c r="O4383" t="s">
        <v>1255</v>
      </c>
      <c r="P4383" t="s">
        <v>1255</v>
      </c>
    </row>
    <row r="4384" spans="1:16">
      <c r="A4384" t="s">
        <v>1255</v>
      </c>
      <c r="B4384" t="s">
        <v>1255</v>
      </c>
      <c r="C4384" t="s">
        <v>16025</v>
      </c>
      <c r="D4384" t="s">
        <v>16028</v>
      </c>
      <c r="E4384" t="s">
        <v>9646</v>
      </c>
      <c r="F4384" t="s">
        <v>9874</v>
      </c>
      <c r="G4384" t="s">
        <v>1255</v>
      </c>
      <c r="H4384" t="s">
        <v>1255</v>
      </c>
      <c r="I4384" t="s">
        <v>1255</v>
      </c>
      <c r="J4384" t="s">
        <v>1255</v>
      </c>
      <c r="K4384" t="s">
        <v>1255</v>
      </c>
      <c r="L4384" t="s">
        <v>1255</v>
      </c>
      <c r="M4384" t="s">
        <v>1255</v>
      </c>
      <c r="N4384" t="s">
        <v>1255</v>
      </c>
      <c r="O4384" t="s">
        <v>1255</v>
      </c>
      <c r="P4384" t="s">
        <v>1255</v>
      </c>
    </row>
    <row r="4385" spans="1:16">
      <c r="A4385" t="s">
        <v>1255</v>
      </c>
      <c r="B4385" t="s">
        <v>1255</v>
      </c>
      <c r="C4385" t="s">
        <v>16025</v>
      </c>
      <c r="D4385" t="s">
        <v>16029</v>
      </c>
      <c r="E4385" t="s">
        <v>11910</v>
      </c>
      <c r="F4385" t="s">
        <v>1255</v>
      </c>
      <c r="G4385" t="s">
        <v>1255</v>
      </c>
      <c r="H4385" t="s">
        <v>1255</v>
      </c>
      <c r="I4385" t="s">
        <v>1255</v>
      </c>
      <c r="J4385" t="s">
        <v>1255</v>
      </c>
      <c r="K4385" t="s">
        <v>1255</v>
      </c>
      <c r="L4385" t="s">
        <v>1255</v>
      </c>
      <c r="M4385" t="s">
        <v>1255</v>
      </c>
      <c r="N4385" t="s">
        <v>1255</v>
      </c>
      <c r="O4385" t="s">
        <v>1255</v>
      </c>
      <c r="P4385" t="s">
        <v>1255</v>
      </c>
    </row>
    <row r="4386" spans="1:16">
      <c r="A4386" t="s">
        <v>1255</v>
      </c>
      <c r="B4386" t="s">
        <v>1255</v>
      </c>
      <c r="C4386" t="s">
        <v>16030</v>
      </c>
      <c r="D4386" t="s">
        <v>16031</v>
      </c>
      <c r="E4386" t="s">
        <v>10003</v>
      </c>
      <c r="F4386" t="s">
        <v>1255</v>
      </c>
      <c r="G4386" t="s">
        <v>1255</v>
      </c>
      <c r="H4386" t="s">
        <v>1255</v>
      </c>
      <c r="I4386" t="s">
        <v>1255</v>
      </c>
      <c r="J4386" t="s">
        <v>1255</v>
      </c>
      <c r="K4386" t="s">
        <v>1255</v>
      </c>
      <c r="L4386" t="s">
        <v>1255</v>
      </c>
      <c r="M4386" t="s">
        <v>1255</v>
      </c>
      <c r="N4386" t="s">
        <v>1255</v>
      </c>
      <c r="O4386" t="s">
        <v>1255</v>
      </c>
      <c r="P4386" t="s">
        <v>1255</v>
      </c>
    </row>
    <row r="4387" spans="1:16">
      <c r="A4387" t="s">
        <v>1255</v>
      </c>
      <c r="B4387" t="s">
        <v>1255</v>
      </c>
      <c r="C4387" t="s">
        <v>16030</v>
      </c>
      <c r="D4387" t="s">
        <v>16032</v>
      </c>
      <c r="E4387" t="s">
        <v>9680</v>
      </c>
      <c r="F4387" t="s">
        <v>1255</v>
      </c>
      <c r="G4387" t="s">
        <v>1255</v>
      </c>
      <c r="H4387" t="s">
        <v>1255</v>
      </c>
      <c r="I4387" t="s">
        <v>1255</v>
      </c>
      <c r="J4387" t="s">
        <v>1255</v>
      </c>
      <c r="K4387" t="s">
        <v>1255</v>
      </c>
      <c r="L4387" t="s">
        <v>1255</v>
      </c>
      <c r="M4387" t="s">
        <v>1255</v>
      </c>
      <c r="N4387" t="s">
        <v>1255</v>
      </c>
      <c r="O4387" t="s">
        <v>1255</v>
      </c>
      <c r="P4387" t="s">
        <v>1255</v>
      </c>
    </row>
    <row r="4388" spans="1:16">
      <c r="A4388" t="s">
        <v>1255</v>
      </c>
      <c r="B4388" t="s">
        <v>1255</v>
      </c>
      <c r="C4388" t="s">
        <v>16030</v>
      </c>
      <c r="D4388" t="s">
        <v>16033</v>
      </c>
      <c r="E4388" t="s">
        <v>9645</v>
      </c>
      <c r="F4388" t="s">
        <v>1255</v>
      </c>
      <c r="G4388" t="s">
        <v>1255</v>
      </c>
      <c r="H4388" t="s">
        <v>1255</v>
      </c>
      <c r="I4388" t="s">
        <v>1255</v>
      </c>
      <c r="J4388" t="s">
        <v>1255</v>
      </c>
      <c r="K4388" t="s">
        <v>1255</v>
      </c>
      <c r="L4388" t="s">
        <v>1255</v>
      </c>
      <c r="M4388" t="s">
        <v>1255</v>
      </c>
      <c r="N4388" t="s">
        <v>1255</v>
      </c>
      <c r="O4388" t="s">
        <v>1255</v>
      </c>
      <c r="P4388" t="s">
        <v>1255</v>
      </c>
    </row>
    <row r="4389" spans="1:16">
      <c r="A4389" t="s">
        <v>1255</v>
      </c>
      <c r="B4389" t="s">
        <v>1255</v>
      </c>
      <c r="C4389" t="s">
        <v>16030</v>
      </c>
      <c r="D4389" t="s">
        <v>16034</v>
      </c>
      <c r="E4389" t="s">
        <v>10653</v>
      </c>
      <c r="F4389" t="s">
        <v>9646</v>
      </c>
      <c r="G4389" t="s">
        <v>1255</v>
      </c>
      <c r="H4389" t="s">
        <v>1255</v>
      </c>
      <c r="I4389" t="s">
        <v>1255</v>
      </c>
      <c r="J4389" t="s">
        <v>1255</v>
      </c>
      <c r="K4389" t="s">
        <v>1255</v>
      </c>
      <c r="L4389" t="s">
        <v>1255</v>
      </c>
      <c r="M4389" t="s">
        <v>1255</v>
      </c>
      <c r="N4389" t="s">
        <v>1255</v>
      </c>
      <c r="O4389" t="s">
        <v>1255</v>
      </c>
      <c r="P4389" t="s">
        <v>1255</v>
      </c>
    </row>
    <row r="4390" spans="1:16">
      <c r="A4390" t="s">
        <v>1255</v>
      </c>
      <c r="B4390" t="s">
        <v>1255</v>
      </c>
      <c r="C4390" t="s">
        <v>16030</v>
      </c>
      <c r="D4390" t="s">
        <v>16035</v>
      </c>
      <c r="E4390" t="s">
        <v>11621</v>
      </c>
      <c r="F4390" t="s">
        <v>1255</v>
      </c>
      <c r="G4390" t="s">
        <v>1255</v>
      </c>
      <c r="H4390" t="s">
        <v>1255</v>
      </c>
      <c r="I4390" t="s">
        <v>1255</v>
      </c>
      <c r="J4390" t="s">
        <v>1255</v>
      </c>
      <c r="K4390" t="s">
        <v>1255</v>
      </c>
      <c r="L4390" t="s">
        <v>1255</v>
      </c>
      <c r="M4390" t="s">
        <v>1255</v>
      </c>
      <c r="N4390" t="s">
        <v>1255</v>
      </c>
      <c r="O4390" t="s">
        <v>1255</v>
      </c>
      <c r="P4390" t="s">
        <v>1255</v>
      </c>
    </row>
    <row r="4391" spans="1:16">
      <c r="A4391" t="s">
        <v>1255</v>
      </c>
      <c r="B4391" t="s">
        <v>1255</v>
      </c>
      <c r="C4391" t="s">
        <v>16036</v>
      </c>
      <c r="D4391" t="s">
        <v>16037</v>
      </c>
      <c r="E4391" t="s">
        <v>9680</v>
      </c>
      <c r="F4391" t="s">
        <v>1255</v>
      </c>
      <c r="G4391" t="s">
        <v>1255</v>
      </c>
      <c r="H4391" t="s">
        <v>1255</v>
      </c>
      <c r="I4391" t="s">
        <v>1255</v>
      </c>
      <c r="J4391" t="s">
        <v>1255</v>
      </c>
      <c r="K4391" t="s">
        <v>1255</v>
      </c>
      <c r="L4391" t="s">
        <v>1255</v>
      </c>
      <c r="M4391" t="s">
        <v>1255</v>
      </c>
      <c r="N4391" t="s">
        <v>1255</v>
      </c>
      <c r="O4391" t="s">
        <v>1255</v>
      </c>
      <c r="P4391" t="s">
        <v>1255</v>
      </c>
    </row>
    <row r="4392" spans="1:16">
      <c r="A4392" t="s">
        <v>1255</v>
      </c>
      <c r="B4392" t="s">
        <v>1255</v>
      </c>
      <c r="C4392" t="s">
        <v>16036</v>
      </c>
      <c r="D4392" t="s">
        <v>16038</v>
      </c>
      <c r="E4392" t="s">
        <v>9705</v>
      </c>
      <c r="F4392" t="s">
        <v>1255</v>
      </c>
      <c r="G4392" t="s">
        <v>1255</v>
      </c>
      <c r="H4392" t="s">
        <v>1255</v>
      </c>
      <c r="I4392" t="s">
        <v>1255</v>
      </c>
      <c r="J4392" t="s">
        <v>1255</v>
      </c>
      <c r="K4392" t="s">
        <v>1255</v>
      </c>
      <c r="L4392" t="s">
        <v>1255</v>
      </c>
      <c r="M4392" t="s">
        <v>1255</v>
      </c>
      <c r="N4392" t="s">
        <v>1255</v>
      </c>
      <c r="O4392" t="s">
        <v>1255</v>
      </c>
      <c r="P4392" t="s">
        <v>1255</v>
      </c>
    </row>
    <row r="4393" spans="1:16">
      <c r="A4393" t="s">
        <v>1255</v>
      </c>
      <c r="B4393" t="s">
        <v>1255</v>
      </c>
      <c r="C4393" t="s">
        <v>16036</v>
      </c>
      <c r="D4393" t="s">
        <v>16039</v>
      </c>
      <c r="E4393" t="s">
        <v>11378</v>
      </c>
      <c r="F4393" t="s">
        <v>1255</v>
      </c>
      <c r="G4393" t="s">
        <v>1255</v>
      </c>
      <c r="H4393" t="s">
        <v>1255</v>
      </c>
      <c r="I4393" t="s">
        <v>1255</v>
      </c>
      <c r="J4393" t="s">
        <v>1255</v>
      </c>
      <c r="K4393" t="s">
        <v>1255</v>
      </c>
      <c r="L4393" t="s">
        <v>1255</v>
      </c>
      <c r="M4393" t="s">
        <v>1255</v>
      </c>
      <c r="N4393" t="s">
        <v>1255</v>
      </c>
      <c r="O4393" t="s">
        <v>1255</v>
      </c>
      <c r="P4393" t="s">
        <v>1255</v>
      </c>
    </row>
    <row r="4394" spans="1:16">
      <c r="A4394" t="s">
        <v>1255</v>
      </c>
      <c r="B4394" t="s">
        <v>1255</v>
      </c>
      <c r="C4394" t="s">
        <v>16036</v>
      </c>
      <c r="D4394" t="s">
        <v>16040</v>
      </c>
      <c r="E4394" t="s">
        <v>15155</v>
      </c>
      <c r="F4394" t="s">
        <v>1255</v>
      </c>
      <c r="G4394" t="s">
        <v>1255</v>
      </c>
      <c r="H4394" t="s">
        <v>1255</v>
      </c>
      <c r="I4394" t="s">
        <v>1255</v>
      </c>
      <c r="J4394" t="s">
        <v>1255</v>
      </c>
      <c r="K4394" t="s">
        <v>1255</v>
      </c>
      <c r="L4394" t="s">
        <v>1255</v>
      </c>
      <c r="M4394" t="s">
        <v>1255</v>
      </c>
      <c r="N4394" t="s">
        <v>1255</v>
      </c>
      <c r="O4394" t="s">
        <v>1255</v>
      </c>
      <c r="P4394" t="s">
        <v>1255</v>
      </c>
    </row>
    <row r="4395" spans="1:16">
      <c r="A4395" t="s">
        <v>1255</v>
      </c>
      <c r="B4395" t="s">
        <v>1255</v>
      </c>
      <c r="C4395" t="s">
        <v>16036</v>
      </c>
      <c r="D4395" t="s">
        <v>16041</v>
      </c>
      <c r="E4395" t="s">
        <v>11910</v>
      </c>
      <c r="F4395" t="s">
        <v>1255</v>
      </c>
      <c r="G4395" t="s">
        <v>1255</v>
      </c>
      <c r="H4395" t="s">
        <v>1255</v>
      </c>
      <c r="I4395" t="s">
        <v>1255</v>
      </c>
      <c r="J4395" t="s">
        <v>1255</v>
      </c>
      <c r="K4395" t="s">
        <v>1255</v>
      </c>
      <c r="L4395" t="s">
        <v>1255</v>
      </c>
      <c r="M4395" t="s">
        <v>1255</v>
      </c>
      <c r="N4395" t="s">
        <v>1255</v>
      </c>
      <c r="O4395" t="s">
        <v>1255</v>
      </c>
      <c r="P4395" t="s">
        <v>1255</v>
      </c>
    </row>
    <row r="4396" spans="1:16">
      <c r="A4396" t="s">
        <v>1255</v>
      </c>
      <c r="B4396" t="s">
        <v>1255</v>
      </c>
      <c r="C4396" t="s">
        <v>16036</v>
      </c>
      <c r="D4396" t="s">
        <v>16042</v>
      </c>
      <c r="E4396" t="s">
        <v>15028</v>
      </c>
      <c r="F4396" t="s">
        <v>1255</v>
      </c>
      <c r="G4396" t="s">
        <v>1255</v>
      </c>
      <c r="H4396" t="s">
        <v>1255</v>
      </c>
      <c r="I4396" t="s">
        <v>1255</v>
      </c>
      <c r="J4396" t="s">
        <v>1255</v>
      </c>
      <c r="K4396" t="s">
        <v>1255</v>
      </c>
      <c r="L4396" t="s">
        <v>1255</v>
      </c>
      <c r="M4396" t="s">
        <v>1255</v>
      </c>
      <c r="N4396" t="s">
        <v>1255</v>
      </c>
      <c r="O4396" t="s">
        <v>1255</v>
      </c>
      <c r="P4396" t="s">
        <v>1255</v>
      </c>
    </row>
    <row r="4397" spans="1:16">
      <c r="A4397" t="s">
        <v>1255</v>
      </c>
      <c r="B4397" t="s">
        <v>1255</v>
      </c>
      <c r="C4397" t="s">
        <v>16036</v>
      </c>
      <c r="D4397" t="s">
        <v>16043</v>
      </c>
      <c r="E4397" t="s">
        <v>11910</v>
      </c>
      <c r="F4397" t="s">
        <v>9646</v>
      </c>
      <c r="G4397" t="s">
        <v>1255</v>
      </c>
      <c r="H4397" t="s">
        <v>1255</v>
      </c>
      <c r="I4397" t="s">
        <v>1255</v>
      </c>
      <c r="J4397" t="s">
        <v>1255</v>
      </c>
      <c r="K4397" t="s">
        <v>1255</v>
      </c>
      <c r="L4397" t="s">
        <v>1255</v>
      </c>
      <c r="M4397" t="s">
        <v>1255</v>
      </c>
      <c r="N4397" t="s">
        <v>1255</v>
      </c>
      <c r="O4397" t="s">
        <v>1255</v>
      </c>
      <c r="P4397" t="s">
        <v>1255</v>
      </c>
    </row>
    <row r="4398" spans="1:16">
      <c r="A4398" t="s">
        <v>1255</v>
      </c>
      <c r="B4398" t="s">
        <v>1255</v>
      </c>
      <c r="C4398" t="s">
        <v>16036</v>
      </c>
      <c r="D4398" t="s">
        <v>16044</v>
      </c>
      <c r="E4398" t="s">
        <v>12494</v>
      </c>
      <c r="F4398" t="s">
        <v>9646</v>
      </c>
      <c r="G4398" t="s">
        <v>1255</v>
      </c>
      <c r="H4398" t="s">
        <v>1255</v>
      </c>
      <c r="I4398" t="s">
        <v>1255</v>
      </c>
      <c r="J4398" t="s">
        <v>1255</v>
      </c>
      <c r="K4398" t="s">
        <v>1255</v>
      </c>
      <c r="L4398" t="s">
        <v>1255</v>
      </c>
      <c r="M4398" t="s">
        <v>1255</v>
      </c>
      <c r="N4398" t="s">
        <v>1255</v>
      </c>
      <c r="O4398" t="s">
        <v>1255</v>
      </c>
      <c r="P4398" t="s">
        <v>1255</v>
      </c>
    </row>
    <row r="4399" spans="1:16">
      <c r="A4399" t="s">
        <v>1255</v>
      </c>
      <c r="B4399" t="s">
        <v>15823</v>
      </c>
      <c r="C4399" t="s">
        <v>16036</v>
      </c>
      <c r="D4399" t="s">
        <v>16045</v>
      </c>
      <c r="E4399" t="s">
        <v>9646</v>
      </c>
      <c r="F4399" t="s">
        <v>10078</v>
      </c>
      <c r="G4399" t="s">
        <v>1255</v>
      </c>
      <c r="H4399" t="s">
        <v>1255</v>
      </c>
      <c r="I4399" t="s">
        <v>1255</v>
      </c>
      <c r="J4399" t="s">
        <v>1255</v>
      </c>
      <c r="K4399" t="s">
        <v>1255</v>
      </c>
      <c r="L4399" t="s">
        <v>1255</v>
      </c>
      <c r="M4399" t="s">
        <v>1255</v>
      </c>
      <c r="N4399" t="s">
        <v>1255</v>
      </c>
      <c r="O4399" t="s">
        <v>1255</v>
      </c>
      <c r="P4399" t="s">
        <v>1255</v>
      </c>
    </row>
    <row r="4400" spans="1:16">
      <c r="A4400" t="s">
        <v>1255</v>
      </c>
      <c r="B4400" t="s">
        <v>16046</v>
      </c>
      <c r="C4400" t="s">
        <v>16036</v>
      </c>
      <c r="D4400" t="s">
        <v>16047</v>
      </c>
      <c r="E4400" t="s">
        <v>9646</v>
      </c>
      <c r="F4400" t="s">
        <v>10076</v>
      </c>
      <c r="G4400" t="s">
        <v>1255</v>
      </c>
      <c r="H4400" t="s">
        <v>1255</v>
      </c>
      <c r="I4400" t="s">
        <v>1255</v>
      </c>
      <c r="J4400" t="s">
        <v>1255</v>
      </c>
      <c r="K4400" t="s">
        <v>1255</v>
      </c>
      <c r="L4400" t="s">
        <v>1255</v>
      </c>
      <c r="M4400" t="s">
        <v>1255</v>
      </c>
      <c r="N4400" t="s">
        <v>1255</v>
      </c>
      <c r="O4400" t="s">
        <v>1255</v>
      </c>
      <c r="P4400" t="s">
        <v>1255</v>
      </c>
    </row>
    <row r="4401" spans="1:16">
      <c r="A4401" t="s">
        <v>5103</v>
      </c>
      <c r="B4401" t="s">
        <v>1255</v>
      </c>
      <c r="C4401" t="s">
        <v>16048</v>
      </c>
      <c r="D4401" t="s">
        <v>16049</v>
      </c>
      <c r="E4401" t="s">
        <v>9828</v>
      </c>
      <c r="F4401" t="s">
        <v>1255</v>
      </c>
      <c r="G4401" t="s">
        <v>1255</v>
      </c>
      <c r="H4401" t="s">
        <v>1255</v>
      </c>
      <c r="I4401" t="s">
        <v>1255</v>
      </c>
      <c r="J4401" t="s">
        <v>1255</v>
      </c>
      <c r="K4401" t="s">
        <v>1255</v>
      </c>
      <c r="L4401" t="s">
        <v>1255</v>
      </c>
      <c r="M4401" t="s">
        <v>1255</v>
      </c>
      <c r="N4401" t="s">
        <v>1255</v>
      </c>
      <c r="O4401" t="s">
        <v>1255</v>
      </c>
      <c r="P4401" t="s">
        <v>1255</v>
      </c>
    </row>
    <row r="4402" spans="1:16">
      <c r="A4402" t="s">
        <v>8874</v>
      </c>
      <c r="B4402" t="s">
        <v>1255</v>
      </c>
      <c r="C4402" t="s">
        <v>16048</v>
      </c>
      <c r="D4402" t="s">
        <v>16050</v>
      </c>
      <c r="E4402" t="s">
        <v>9998</v>
      </c>
      <c r="F4402" t="s">
        <v>1255</v>
      </c>
      <c r="G4402" t="s">
        <v>1255</v>
      </c>
      <c r="H4402" t="s">
        <v>1255</v>
      </c>
      <c r="I4402" t="s">
        <v>1255</v>
      </c>
      <c r="J4402" t="s">
        <v>1255</v>
      </c>
      <c r="K4402" t="s">
        <v>1255</v>
      </c>
      <c r="L4402" t="s">
        <v>1255</v>
      </c>
      <c r="M4402" t="s">
        <v>1255</v>
      </c>
      <c r="N4402" t="s">
        <v>1255</v>
      </c>
      <c r="O4402" t="s">
        <v>1255</v>
      </c>
      <c r="P4402" t="s">
        <v>1255</v>
      </c>
    </row>
    <row r="4403" spans="1:16">
      <c r="A4403" t="s">
        <v>8766</v>
      </c>
      <c r="B4403" t="s">
        <v>1255</v>
      </c>
      <c r="C4403" t="s">
        <v>16048</v>
      </c>
      <c r="D4403" t="s">
        <v>16051</v>
      </c>
      <c r="E4403" t="s">
        <v>9646</v>
      </c>
      <c r="F4403" t="s">
        <v>9797</v>
      </c>
      <c r="G4403" t="s">
        <v>1255</v>
      </c>
      <c r="H4403" t="s">
        <v>1255</v>
      </c>
      <c r="I4403" t="s">
        <v>1255</v>
      </c>
      <c r="J4403" t="s">
        <v>1255</v>
      </c>
      <c r="K4403" t="s">
        <v>1255</v>
      </c>
      <c r="L4403" t="s">
        <v>1255</v>
      </c>
      <c r="M4403" t="s">
        <v>1255</v>
      </c>
      <c r="N4403" t="s">
        <v>1255</v>
      </c>
      <c r="O4403" t="s">
        <v>1255</v>
      </c>
      <c r="P4403" t="s">
        <v>1255</v>
      </c>
    </row>
    <row r="4404" spans="1:16">
      <c r="A4404" t="s">
        <v>8767</v>
      </c>
      <c r="B4404" t="s">
        <v>1255</v>
      </c>
      <c r="C4404" t="s">
        <v>16048</v>
      </c>
      <c r="D4404" t="s">
        <v>16052</v>
      </c>
      <c r="E4404" t="s">
        <v>9646</v>
      </c>
      <c r="F4404" t="s">
        <v>15379</v>
      </c>
      <c r="G4404" t="s">
        <v>1255</v>
      </c>
      <c r="H4404" t="s">
        <v>1255</v>
      </c>
      <c r="I4404" t="s">
        <v>1255</v>
      </c>
      <c r="J4404" t="s">
        <v>1255</v>
      </c>
      <c r="K4404" t="s">
        <v>1255</v>
      </c>
      <c r="L4404" t="s">
        <v>1255</v>
      </c>
      <c r="M4404" t="s">
        <v>1255</v>
      </c>
      <c r="N4404" t="s">
        <v>1255</v>
      </c>
      <c r="O4404" t="s">
        <v>1255</v>
      </c>
      <c r="P4404" t="s">
        <v>1255</v>
      </c>
    </row>
    <row r="4405" spans="1:16">
      <c r="A4405" t="s">
        <v>8768</v>
      </c>
      <c r="B4405" t="s">
        <v>1255</v>
      </c>
      <c r="C4405" t="s">
        <v>16048</v>
      </c>
      <c r="D4405" t="s">
        <v>16053</v>
      </c>
      <c r="E4405" t="s">
        <v>10003</v>
      </c>
      <c r="F4405" t="s">
        <v>1255</v>
      </c>
      <c r="G4405" t="s">
        <v>1255</v>
      </c>
      <c r="H4405" t="s">
        <v>1255</v>
      </c>
      <c r="I4405" t="s">
        <v>1255</v>
      </c>
      <c r="J4405" t="s">
        <v>1255</v>
      </c>
      <c r="K4405" t="s">
        <v>1255</v>
      </c>
      <c r="L4405" t="s">
        <v>1255</v>
      </c>
      <c r="M4405" t="s">
        <v>1255</v>
      </c>
      <c r="N4405" t="s">
        <v>1255</v>
      </c>
      <c r="O4405" t="s">
        <v>1255</v>
      </c>
      <c r="P4405" t="s">
        <v>1255</v>
      </c>
    </row>
    <row r="4406" spans="1:16">
      <c r="A4406" t="s">
        <v>8769</v>
      </c>
      <c r="B4406" t="s">
        <v>1255</v>
      </c>
      <c r="C4406" t="s">
        <v>16048</v>
      </c>
      <c r="D4406" t="s">
        <v>16054</v>
      </c>
      <c r="E4406" t="s">
        <v>10003</v>
      </c>
      <c r="F4406" t="s">
        <v>1255</v>
      </c>
      <c r="G4406" t="s">
        <v>1255</v>
      </c>
      <c r="H4406" t="s">
        <v>1255</v>
      </c>
      <c r="I4406" t="s">
        <v>1255</v>
      </c>
      <c r="J4406" t="s">
        <v>1255</v>
      </c>
      <c r="K4406" t="s">
        <v>1255</v>
      </c>
      <c r="L4406" t="s">
        <v>1255</v>
      </c>
      <c r="M4406" t="s">
        <v>1255</v>
      </c>
      <c r="N4406" t="s">
        <v>1255</v>
      </c>
      <c r="O4406" t="s">
        <v>1255</v>
      </c>
      <c r="P4406" t="s">
        <v>1255</v>
      </c>
    </row>
    <row r="4407" spans="1:16">
      <c r="A4407" t="s">
        <v>8876</v>
      </c>
      <c r="B4407" t="s">
        <v>1255</v>
      </c>
      <c r="C4407" t="s">
        <v>16048</v>
      </c>
      <c r="D4407" t="s">
        <v>16055</v>
      </c>
      <c r="E4407" t="s">
        <v>9797</v>
      </c>
      <c r="F4407" t="s">
        <v>1255</v>
      </c>
      <c r="G4407" t="s">
        <v>1255</v>
      </c>
      <c r="H4407" t="s">
        <v>1255</v>
      </c>
      <c r="I4407" t="s">
        <v>1255</v>
      </c>
      <c r="J4407" t="s">
        <v>1255</v>
      </c>
      <c r="K4407" t="s">
        <v>1255</v>
      </c>
      <c r="L4407" t="s">
        <v>1255</v>
      </c>
      <c r="M4407" t="s">
        <v>1255</v>
      </c>
      <c r="N4407" t="s">
        <v>1255</v>
      </c>
      <c r="O4407" t="s">
        <v>1255</v>
      </c>
      <c r="P4407" t="s">
        <v>1255</v>
      </c>
    </row>
    <row r="4408" spans="1:16">
      <c r="A4408" t="s">
        <v>8771</v>
      </c>
      <c r="B4408" t="s">
        <v>1255</v>
      </c>
      <c r="C4408" t="s">
        <v>16048</v>
      </c>
      <c r="D4408" t="s">
        <v>16056</v>
      </c>
      <c r="E4408" t="s">
        <v>9828</v>
      </c>
      <c r="F4408" t="s">
        <v>1255</v>
      </c>
      <c r="G4408" t="s">
        <v>1255</v>
      </c>
      <c r="H4408" t="s">
        <v>1255</v>
      </c>
      <c r="I4408" t="s">
        <v>1255</v>
      </c>
      <c r="J4408" t="s">
        <v>1255</v>
      </c>
      <c r="K4408" t="s">
        <v>1255</v>
      </c>
      <c r="L4408" t="s">
        <v>1255</v>
      </c>
      <c r="M4408" t="s">
        <v>1255</v>
      </c>
      <c r="N4408" t="s">
        <v>1255</v>
      </c>
      <c r="O4408" t="s">
        <v>1255</v>
      </c>
      <c r="P4408" t="s">
        <v>1255</v>
      </c>
    </row>
    <row r="4409" spans="1:16">
      <c r="A4409" t="s">
        <v>8770</v>
      </c>
      <c r="B4409" t="s">
        <v>1255</v>
      </c>
      <c r="C4409" t="s">
        <v>16048</v>
      </c>
      <c r="D4409" t="s">
        <v>16057</v>
      </c>
      <c r="E4409" t="s">
        <v>12494</v>
      </c>
      <c r="F4409" t="s">
        <v>1255</v>
      </c>
      <c r="G4409" t="s">
        <v>1255</v>
      </c>
      <c r="H4409" t="s">
        <v>1255</v>
      </c>
      <c r="I4409" t="s">
        <v>1255</v>
      </c>
      <c r="J4409" t="s">
        <v>1255</v>
      </c>
      <c r="K4409" t="s">
        <v>1255</v>
      </c>
      <c r="L4409" t="s">
        <v>1255</v>
      </c>
      <c r="M4409" t="s">
        <v>1255</v>
      </c>
      <c r="N4409" t="s">
        <v>1255</v>
      </c>
      <c r="O4409" t="s">
        <v>1255</v>
      </c>
      <c r="P4409" t="s">
        <v>1255</v>
      </c>
    </row>
    <row r="4410" spans="1:16">
      <c r="A4410" t="s">
        <v>4407</v>
      </c>
      <c r="B4410" t="s">
        <v>16058</v>
      </c>
      <c r="C4410" t="s">
        <v>16048</v>
      </c>
      <c r="D4410" t="s">
        <v>16059</v>
      </c>
      <c r="E4410" t="s">
        <v>9646</v>
      </c>
      <c r="F4410" t="s">
        <v>12824</v>
      </c>
      <c r="G4410" t="s">
        <v>1255</v>
      </c>
      <c r="H4410" t="s">
        <v>1255</v>
      </c>
      <c r="I4410" t="s">
        <v>1255</v>
      </c>
      <c r="J4410" t="s">
        <v>1255</v>
      </c>
      <c r="K4410" t="s">
        <v>1255</v>
      </c>
      <c r="L4410" t="s">
        <v>1255</v>
      </c>
      <c r="M4410" t="s">
        <v>1255</v>
      </c>
      <c r="N4410" t="s">
        <v>1255</v>
      </c>
      <c r="O4410" t="s">
        <v>1255</v>
      </c>
      <c r="P4410" t="s">
        <v>1255</v>
      </c>
    </row>
    <row r="4411" spans="1:16">
      <c r="A4411" t="s">
        <v>5505</v>
      </c>
      <c r="B4411" t="s">
        <v>16060</v>
      </c>
      <c r="C4411" t="s">
        <v>16048</v>
      </c>
      <c r="D4411" t="s">
        <v>16061</v>
      </c>
      <c r="E4411" t="s">
        <v>1255</v>
      </c>
      <c r="F4411" t="s">
        <v>16062</v>
      </c>
      <c r="G4411" t="s">
        <v>1255</v>
      </c>
      <c r="H4411" t="s">
        <v>1255</v>
      </c>
      <c r="I4411" t="s">
        <v>1255</v>
      </c>
      <c r="J4411" t="s">
        <v>1255</v>
      </c>
      <c r="K4411" t="s">
        <v>1255</v>
      </c>
      <c r="L4411" t="s">
        <v>1255</v>
      </c>
      <c r="M4411" t="s">
        <v>1255</v>
      </c>
      <c r="N4411" t="s">
        <v>1255</v>
      </c>
      <c r="O4411" t="s">
        <v>1255</v>
      </c>
      <c r="P4411" t="s">
        <v>1255</v>
      </c>
    </row>
    <row r="4412" spans="1:16">
      <c r="A4412" t="s">
        <v>5687</v>
      </c>
      <c r="B4412" t="s">
        <v>16063</v>
      </c>
      <c r="C4412" t="s">
        <v>1255</v>
      </c>
      <c r="D4412" t="s">
        <v>16064</v>
      </c>
      <c r="E4412" t="s">
        <v>1255</v>
      </c>
      <c r="F4412" t="s">
        <v>16065</v>
      </c>
      <c r="G4412" t="s">
        <v>1255</v>
      </c>
      <c r="H4412" t="s">
        <v>1255</v>
      </c>
      <c r="I4412" t="s">
        <v>1255</v>
      </c>
      <c r="J4412" t="s">
        <v>1255</v>
      </c>
      <c r="K4412" t="s">
        <v>1255</v>
      </c>
      <c r="L4412" t="s">
        <v>1255</v>
      </c>
      <c r="M4412" t="s">
        <v>1255</v>
      </c>
      <c r="N4412" t="s">
        <v>1255</v>
      </c>
      <c r="O4412" t="s">
        <v>1255</v>
      </c>
      <c r="P4412" t="s">
        <v>1255</v>
      </c>
    </row>
    <row r="4413" spans="1:16">
      <c r="A4413" t="s">
        <v>8765</v>
      </c>
      <c r="B4413" t="s">
        <v>1255</v>
      </c>
      <c r="C4413" t="s">
        <v>16048</v>
      </c>
      <c r="D4413" t="s">
        <v>16066</v>
      </c>
      <c r="E4413" t="s">
        <v>10513</v>
      </c>
      <c r="F4413" t="s">
        <v>1255</v>
      </c>
      <c r="G4413" t="s">
        <v>1255</v>
      </c>
      <c r="H4413" t="s">
        <v>1255</v>
      </c>
      <c r="I4413" t="s">
        <v>1255</v>
      </c>
      <c r="J4413" t="s">
        <v>1255</v>
      </c>
      <c r="K4413" t="s">
        <v>1255</v>
      </c>
      <c r="L4413" t="s">
        <v>1255</v>
      </c>
      <c r="M4413" t="s">
        <v>1255</v>
      </c>
      <c r="N4413" t="s">
        <v>1255</v>
      </c>
      <c r="O4413" t="s">
        <v>1255</v>
      </c>
      <c r="P4413" t="s">
        <v>1255</v>
      </c>
    </row>
    <row r="4414" spans="1:16">
      <c r="A4414" t="s">
        <v>8774</v>
      </c>
      <c r="B4414" t="s">
        <v>1255</v>
      </c>
      <c r="C4414" t="s">
        <v>16048</v>
      </c>
      <c r="D4414" t="s">
        <v>16067</v>
      </c>
      <c r="E4414" t="s">
        <v>12494</v>
      </c>
      <c r="F4414" t="s">
        <v>1255</v>
      </c>
      <c r="G4414" t="s">
        <v>1255</v>
      </c>
      <c r="H4414" t="s">
        <v>1255</v>
      </c>
      <c r="I4414" t="s">
        <v>1255</v>
      </c>
      <c r="J4414" t="s">
        <v>1255</v>
      </c>
      <c r="K4414" t="s">
        <v>1255</v>
      </c>
      <c r="L4414" t="s">
        <v>1255</v>
      </c>
      <c r="M4414" t="s">
        <v>1255</v>
      </c>
      <c r="N4414" t="s">
        <v>1255</v>
      </c>
      <c r="O4414" t="s">
        <v>1255</v>
      </c>
      <c r="P4414" t="s">
        <v>1255</v>
      </c>
    </row>
    <row r="4415" spans="1:16">
      <c r="A4415" t="s">
        <v>5103</v>
      </c>
      <c r="B4415" t="s">
        <v>1255</v>
      </c>
      <c r="C4415" t="s">
        <v>16068</v>
      </c>
      <c r="D4415" t="s">
        <v>16069</v>
      </c>
      <c r="E4415" t="s">
        <v>10513</v>
      </c>
      <c r="F4415" t="s">
        <v>1255</v>
      </c>
      <c r="G4415" t="s">
        <v>1255</v>
      </c>
      <c r="H4415" t="s">
        <v>1255</v>
      </c>
      <c r="I4415" t="s">
        <v>1255</v>
      </c>
      <c r="J4415" t="s">
        <v>1255</v>
      </c>
      <c r="K4415" t="s">
        <v>1255</v>
      </c>
      <c r="L4415" t="s">
        <v>1255</v>
      </c>
      <c r="M4415" t="s">
        <v>1255</v>
      </c>
      <c r="N4415" t="s">
        <v>1255</v>
      </c>
      <c r="O4415" t="s">
        <v>1255</v>
      </c>
      <c r="P4415" t="s">
        <v>1255</v>
      </c>
    </row>
    <row r="4416" spans="1:16">
      <c r="A4416" t="s">
        <v>8874</v>
      </c>
      <c r="B4416" t="s">
        <v>1255</v>
      </c>
      <c r="C4416" t="s">
        <v>16068</v>
      </c>
      <c r="D4416" t="s">
        <v>16070</v>
      </c>
      <c r="E4416" t="s">
        <v>9782</v>
      </c>
      <c r="F4416" t="s">
        <v>1255</v>
      </c>
      <c r="G4416" t="s">
        <v>1255</v>
      </c>
      <c r="H4416" t="s">
        <v>1255</v>
      </c>
      <c r="I4416" t="s">
        <v>1255</v>
      </c>
      <c r="J4416" t="s">
        <v>1255</v>
      </c>
      <c r="K4416" t="s">
        <v>1255</v>
      </c>
      <c r="L4416" t="s">
        <v>1255</v>
      </c>
      <c r="M4416" t="s">
        <v>1255</v>
      </c>
      <c r="N4416" t="s">
        <v>1255</v>
      </c>
      <c r="O4416" t="s">
        <v>1255</v>
      </c>
      <c r="P4416" t="s">
        <v>1255</v>
      </c>
    </row>
    <row r="4417" spans="1:16">
      <c r="A4417" t="s">
        <v>8766</v>
      </c>
      <c r="B4417" t="s">
        <v>1255</v>
      </c>
      <c r="C4417" t="s">
        <v>16068</v>
      </c>
      <c r="D4417" t="s">
        <v>16071</v>
      </c>
      <c r="E4417" t="s">
        <v>14879</v>
      </c>
      <c r="F4417" t="s">
        <v>1255</v>
      </c>
      <c r="G4417" t="s">
        <v>1255</v>
      </c>
      <c r="H4417" t="s">
        <v>1255</v>
      </c>
      <c r="I4417" t="s">
        <v>1255</v>
      </c>
      <c r="J4417" t="s">
        <v>1255</v>
      </c>
      <c r="K4417" t="s">
        <v>1255</v>
      </c>
      <c r="L4417" t="s">
        <v>1255</v>
      </c>
      <c r="M4417" t="s">
        <v>1255</v>
      </c>
      <c r="N4417" t="s">
        <v>1255</v>
      </c>
      <c r="O4417" t="s">
        <v>1255</v>
      </c>
      <c r="P4417" t="s">
        <v>1255</v>
      </c>
    </row>
    <row r="4418" spans="1:16">
      <c r="A4418" t="s">
        <v>8767</v>
      </c>
      <c r="B4418" t="s">
        <v>1255</v>
      </c>
      <c r="C4418" t="s">
        <v>16068</v>
      </c>
      <c r="D4418" t="s">
        <v>16072</v>
      </c>
      <c r="E4418" t="s">
        <v>10029</v>
      </c>
      <c r="F4418" t="s">
        <v>1255</v>
      </c>
      <c r="G4418" t="s">
        <v>1255</v>
      </c>
      <c r="H4418" t="s">
        <v>1255</v>
      </c>
      <c r="I4418" t="s">
        <v>1255</v>
      </c>
      <c r="J4418" t="s">
        <v>1255</v>
      </c>
      <c r="K4418" t="s">
        <v>1255</v>
      </c>
      <c r="L4418" t="s">
        <v>1255</v>
      </c>
      <c r="M4418" t="s">
        <v>1255</v>
      </c>
      <c r="N4418" t="s">
        <v>1255</v>
      </c>
      <c r="O4418" t="s">
        <v>1255</v>
      </c>
      <c r="P4418" t="s">
        <v>1255</v>
      </c>
    </row>
    <row r="4419" spans="1:16">
      <c r="A4419" t="s">
        <v>8768</v>
      </c>
      <c r="B4419" t="s">
        <v>16073</v>
      </c>
      <c r="C4419" t="s">
        <v>16074</v>
      </c>
      <c r="D4419" t="s">
        <v>16075</v>
      </c>
      <c r="E4419" t="s">
        <v>9646</v>
      </c>
      <c r="F4419" t="s">
        <v>9782</v>
      </c>
      <c r="G4419" t="s">
        <v>1255</v>
      </c>
      <c r="H4419" t="s">
        <v>1255</v>
      </c>
      <c r="I4419" t="s">
        <v>1255</v>
      </c>
      <c r="J4419" t="s">
        <v>1255</v>
      </c>
      <c r="K4419" t="s">
        <v>1255</v>
      </c>
      <c r="L4419" t="s">
        <v>1255</v>
      </c>
      <c r="M4419" t="s">
        <v>1255</v>
      </c>
      <c r="N4419" t="s">
        <v>1255</v>
      </c>
      <c r="O4419" t="s">
        <v>1255</v>
      </c>
      <c r="P4419" t="s">
        <v>1255</v>
      </c>
    </row>
    <row r="4420" spans="1:16">
      <c r="A4420" t="s">
        <v>8769</v>
      </c>
      <c r="B4420" t="s">
        <v>16076</v>
      </c>
      <c r="C4420" t="s">
        <v>16068</v>
      </c>
      <c r="D4420" t="s">
        <v>16077</v>
      </c>
      <c r="E4420" t="s">
        <v>9646</v>
      </c>
      <c r="F4420" t="s">
        <v>9813</v>
      </c>
      <c r="G4420" t="s">
        <v>1255</v>
      </c>
      <c r="H4420" t="s">
        <v>1255</v>
      </c>
      <c r="I4420" t="s">
        <v>1255</v>
      </c>
      <c r="J4420" t="s">
        <v>1255</v>
      </c>
      <c r="K4420" t="s">
        <v>1255</v>
      </c>
      <c r="L4420" t="s">
        <v>1255</v>
      </c>
      <c r="M4420" t="s">
        <v>1255</v>
      </c>
      <c r="N4420" t="s">
        <v>1255</v>
      </c>
      <c r="O4420" t="s">
        <v>1255</v>
      </c>
      <c r="P4420" t="s">
        <v>1255</v>
      </c>
    </row>
    <row r="4421" spans="1:16">
      <c r="A4421" t="s">
        <v>8876</v>
      </c>
      <c r="B4421" t="s">
        <v>16078</v>
      </c>
      <c r="C4421" t="s">
        <v>16068</v>
      </c>
      <c r="D4421" t="s">
        <v>16079</v>
      </c>
      <c r="E4421" t="s">
        <v>9646</v>
      </c>
      <c r="F4421" t="s">
        <v>16080</v>
      </c>
      <c r="G4421" t="s">
        <v>1255</v>
      </c>
      <c r="H4421" t="s">
        <v>1255</v>
      </c>
      <c r="I4421" t="s">
        <v>1255</v>
      </c>
      <c r="J4421" t="s">
        <v>1255</v>
      </c>
      <c r="K4421" t="s">
        <v>1255</v>
      </c>
      <c r="L4421" t="s">
        <v>1255</v>
      </c>
      <c r="M4421" t="s">
        <v>1255</v>
      </c>
      <c r="N4421" t="s">
        <v>1255</v>
      </c>
      <c r="O4421" t="s">
        <v>1255</v>
      </c>
      <c r="P4421" t="s">
        <v>1255</v>
      </c>
    </row>
    <row r="4422" spans="1:16">
      <c r="A4422" t="s">
        <v>8771</v>
      </c>
      <c r="B4422" t="s">
        <v>16081</v>
      </c>
      <c r="C4422" t="s">
        <v>16068</v>
      </c>
      <c r="D4422" t="s">
        <v>16082</v>
      </c>
      <c r="E4422" t="s">
        <v>9646</v>
      </c>
      <c r="F4422" t="s">
        <v>9797</v>
      </c>
      <c r="G4422" t="s">
        <v>1255</v>
      </c>
      <c r="H4422" t="s">
        <v>1255</v>
      </c>
      <c r="I4422" t="s">
        <v>1255</v>
      </c>
      <c r="J4422" t="s">
        <v>1255</v>
      </c>
      <c r="K4422" t="s">
        <v>1255</v>
      </c>
      <c r="L4422" t="s">
        <v>1255</v>
      </c>
      <c r="M4422" t="s">
        <v>1255</v>
      </c>
      <c r="N4422" t="s">
        <v>1255</v>
      </c>
      <c r="O4422" t="s">
        <v>1255</v>
      </c>
      <c r="P4422" t="s">
        <v>1255</v>
      </c>
    </row>
    <row r="4423" spans="1:16">
      <c r="A4423" t="s">
        <v>8770</v>
      </c>
      <c r="B4423" t="s">
        <v>16083</v>
      </c>
      <c r="C4423" t="s">
        <v>16068</v>
      </c>
      <c r="D4423" t="s">
        <v>16084</v>
      </c>
      <c r="E4423" t="s">
        <v>9646</v>
      </c>
      <c r="F4423" t="s">
        <v>10029</v>
      </c>
      <c r="G4423" t="s">
        <v>1255</v>
      </c>
      <c r="H4423" t="s">
        <v>1255</v>
      </c>
      <c r="I4423" t="s">
        <v>1255</v>
      </c>
      <c r="J4423" t="s">
        <v>1255</v>
      </c>
      <c r="K4423" t="s">
        <v>1255</v>
      </c>
      <c r="L4423" t="s">
        <v>1255</v>
      </c>
      <c r="M4423" t="s">
        <v>1255</v>
      </c>
      <c r="N4423" t="s">
        <v>1255</v>
      </c>
      <c r="O4423" t="s">
        <v>1255</v>
      </c>
      <c r="P4423" t="s">
        <v>1255</v>
      </c>
    </row>
    <row r="4424" spans="1:16">
      <c r="A4424" t="s">
        <v>4407</v>
      </c>
      <c r="B4424" t="s">
        <v>16010</v>
      </c>
      <c r="C4424" t="s">
        <v>16068</v>
      </c>
      <c r="D4424" t="s">
        <v>16085</v>
      </c>
      <c r="E4424" t="s">
        <v>9646</v>
      </c>
      <c r="F4424" t="s">
        <v>16086</v>
      </c>
      <c r="G4424" t="s">
        <v>1255</v>
      </c>
      <c r="H4424" t="s">
        <v>1255</v>
      </c>
      <c r="I4424" t="s">
        <v>1255</v>
      </c>
      <c r="J4424" t="s">
        <v>1255</v>
      </c>
      <c r="K4424" t="s">
        <v>1255</v>
      </c>
      <c r="L4424" t="s">
        <v>1255</v>
      </c>
      <c r="M4424" t="s">
        <v>1255</v>
      </c>
      <c r="N4424" t="s">
        <v>1255</v>
      </c>
      <c r="O4424" t="s">
        <v>1255</v>
      </c>
      <c r="P4424" t="s">
        <v>1255</v>
      </c>
    </row>
    <row r="4425" spans="1:16">
      <c r="A4425" t="s">
        <v>5505</v>
      </c>
      <c r="B4425" t="s">
        <v>1255</v>
      </c>
      <c r="C4425" t="s">
        <v>16068</v>
      </c>
      <c r="D4425" t="s">
        <v>16087</v>
      </c>
      <c r="E4425" t="s">
        <v>13373</v>
      </c>
      <c r="F4425" t="s">
        <v>1255</v>
      </c>
      <c r="G4425" t="s">
        <v>1255</v>
      </c>
      <c r="H4425" t="s">
        <v>1255</v>
      </c>
      <c r="I4425" t="s">
        <v>1255</v>
      </c>
      <c r="J4425" t="s">
        <v>1255</v>
      </c>
      <c r="K4425" t="s">
        <v>1255</v>
      </c>
      <c r="L4425" t="s">
        <v>1255</v>
      </c>
      <c r="M4425" t="s">
        <v>1255</v>
      </c>
      <c r="N4425" t="s">
        <v>1255</v>
      </c>
      <c r="O4425" t="s">
        <v>1255</v>
      </c>
      <c r="P4425" t="s">
        <v>1255</v>
      </c>
    </row>
    <row r="4426" spans="1:16">
      <c r="A4426" t="s">
        <v>5687</v>
      </c>
      <c r="B4426" t="s">
        <v>1255</v>
      </c>
      <c r="C4426" t="s">
        <v>16068</v>
      </c>
      <c r="D4426" t="s">
        <v>16088</v>
      </c>
      <c r="E4426" t="s">
        <v>15155</v>
      </c>
      <c r="F4426" t="s">
        <v>1255</v>
      </c>
      <c r="G4426" t="s">
        <v>1255</v>
      </c>
      <c r="H4426" t="s">
        <v>1255</v>
      </c>
      <c r="I4426" t="s">
        <v>1255</v>
      </c>
      <c r="J4426" t="s">
        <v>1255</v>
      </c>
      <c r="K4426" t="s">
        <v>1255</v>
      </c>
      <c r="L4426" t="s">
        <v>1255</v>
      </c>
      <c r="M4426" t="s">
        <v>1255</v>
      </c>
      <c r="N4426" t="s">
        <v>1255</v>
      </c>
      <c r="O4426" t="s">
        <v>1255</v>
      </c>
      <c r="P4426" t="s">
        <v>1255</v>
      </c>
    </row>
    <row r="4427" spans="1:16">
      <c r="A4427" t="s">
        <v>8765</v>
      </c>
      <c r="B4427" t="s">
        <v>1255</v>
      </c>
      <c r="C4427" t="s">
        <v>16068</v>
      </c>
      <c r="D4427" t="s">
        <v>16089</v>
      </c>
      <c r="E4427" t="s">
        <v>9646</v>
      </c>
      <c r="F4427" t="s">
        <v>15398</v>
      </c>
      <c r="G4427" t="s">
        <v>1255</v>
      </c>
      <c r="H4427" t="s">
        <v>1255</v>
      </c>
      <c r="I4427" t="s">
        <v>1255</v>
      </c>
      <c r="J4427" t="s">
        <v>1255</v>
      </c>
      <c r="K4427" t="s">
        <v>1255</v>
      </c>
      <c r="L4427" t="s">
        <v>1255</v>
      </c>
      <c r="M4427" t="s">
        <v>1255</v>
      </c>
      <c r="N4427" t="s">
        <v>1255</v>
      </c>
      <c r="O4427" t="s">
        <v>1255</v>
      </c>
      <c r="P4427" t="s">
        <v>1255</v>
      </c>
    </row>
    <row r="4428" spans="1:16">
      <c r="A4428" t="s">
        <v>8774</v>
      </c>
      <c r="B4428" t="s">
        <v>16090</v>
      </c>
      <c r="C4428" t="s">
        <v>16068</v>
      </c>
      <c r="D4428" t="s">
        <v>16091</v>
      </c>
      <c r="E4428" t="s">
        <v>9646</v>
      </c>
      <c r="F4428" t="s">
        <v>14716</v>
      </c>
      <c r="G4428" t="s">
        <v>1255</v>
      </c>
      <c r="H4428" t="s">
        <v>1255</v>
      </c>
      <c r="I4428" t="s">
        <v>1255</v>
      </c>
      <c r="J4428" t="s">
        <v>1255</v>
      </c>
      <c r="K4428" t="s">
        <v>1255</v>
      </c>
      <c r="L4428" t="s">
        <v>1255</v>
      </c>
      <c r="M4428" t="s">
        <v>1255</v>
      </c>
      <c r="N4428" t="s">
        <v>1255</v>
      </c>
      <c r="O4428" t="s">
        <v>1255</v>
      </c>
      <c r="P4428" t="s">
        <v>1255</v>
      </c>
    </row>
    <row r="4429" spans="1:16">
      <c r="A4429" t="s">
        <v>8772</v>
      </c>
      <c r="B4429" t="s">
        <v>1255</v>
      </c>
      <c r="C4429" t="s">
        <v>16068</v>
      </c>
      <c r="D4429" t="s">
        <v>16092</v>
      </c>
      <c r="E4429" t="s">
        <v>14759</v>
      </c>
      <c r="F4429" t="s">
        <v>9646</v>
      </c>
      <c r="G4429" t="s">
        <v>1255</v>
      </c>
      <c r="H4429" t="s">
        <v>1255</v>
      </c>
      <c r="I4429" t="s">
        <v>1255</v>
      </c>
      <c r="J4429" t="s">
        <v>1255</v>
      </c>
      <c r="K4429" t="s">
        <v>1255</v>
      </c>
      <c r="L4429" t="s">
        <v>1255</v>
      </c>
      <c r="M4429" t="s">
        <v>1255</v>
      </c>
      <c r="N4429" t="s">
        <v>1255</v>
      </c>
      <c r="O4429" t="s">
        <v>1255</v>
      </c>
      <c r="P4429" t="s">
        <v>1255</v>
      </c>
    </row>
    <row r="4430" spans="1:16">
      <c r="A4430" t="s">
        <v>8773</v>
      </c>
      <c r="B4430" t="s">
        <v>1255</v>
      </c>
      <c r="C4430" t="s">
        <v>16068</v>
      </c>
      <c r="D4430" t="s">
        <v>16093</v>
      </c>
      <c r="E4430" t="s">
        <v>10027</v>
      </c>
      <c r="F4430" t="s">
        <v>1255</v>
      </c>
      <c r="G4430" t="s">
        <v>9646</v>
      </c>
      <c r="H4430" t="s">
        <v>1255</v>
      </c>
      <c r="I4430" t="s">
        <v>1255</v>
      </c>
      <c r="J4430" t="s">
        <v>1255</v>
      </c>
      <c r="K4430" t="s">
        <v>1255</v>
      </c>
      <c r="L4430" t="s">
        <v>1255</v>
      </c>
      <c r="M4430" t="s">
        <v>1255</v>
      </c>
      <c r="N4430" t="s">
        <v>1255</v>
      </c>
      <c r="O4430" t="s">
        <v>1255</v>
      </c>
      <c r="P4430" t="s">
        <v>1255</v>
      </c>
    </row>
    <row r="4431" spans="1:16">
      <c r="A4431" t="s">
        <v>8764</v>
      </c>
      <c r="B4431" t="s">
        <v>1255</v>
      </c>
      <c r="C4431" t="s">
        <v>16068</v>
      </c>
      <c r="D4431" t="s">
        <v>16094</v>
      </c>
      <c r="E4431" t="s">
        <v>9663</v>
      </c>
      <c r="F4431" t="s">
        <v>1255</v>
      </c>
      <c r="G4431" t="s">
        <v>1255</v>
      </c>
      <c r="H4431" t="s">
        <v>1255</v>
      </c>
      <c r="I4431" t="s">
        <v>1255</v>
      </c>
      <c r="J4431" t="s">
        <v>1255</v>
      </c>
      <c r="K4431" t="s">
        <v>1255</v>
      </c>
      <c r="L4431" t="s">
        <v>1255</v>
      </c>
      <c r="M4431" t="s">
        <v>1255</v>
      </c>
      <c r="N4431" t="s">
        <v>1255</v>
      </c>
      <c r="O4431" t="s">
        <v>1255</v>
      </c>
      <c r="P4431" t="s">
        <v>1255</v>
      </c>
    </row>
    <row r="4432" spans="1:16">
      <c r="A4432" t="s">
        <v>1255</v>
      </c>
      <c r="B4432" t="s">
        <v>1255</v>
      </c>
      <c r="C4432" t="s">
        <v>16095</v>
      </c>
      <c r="D4432" t="s">
        <v>16096</v>
      </c>
      <c r="E4432" t="s">
        <v>9813</v>
      </c>
      <c r="F4432" t="s">
        <v>1255</v>
      </c>
      <c r="G4432" t="s">
        <v>1255</v>
      </c>
      <c r="H4432" t="s">
        <v>1255</v>
      </c>
      <c r="I4432" t="s">
        <v>1255</v>
      </c>
      <c r="J4432" t="s">
        <v>1255</v>
      </c>
      <c r="K4432" t="s">
        <v>1255</v>
      </c>
      <c r="L4432" t="s">
        <v>1255</v>
      </c>
      <c r="M4432" t="s">
        <v>1255</v>
      </c>
      <c r="N4432" t="s">
        <v>1255</v>
      </c>
      <c r="O4432" t="s">
        <v>1255</v>
      </c>
      <c r="P4432" t="s">
        <v>1255</v>
      </c>
    </row>
    <row r="4433" spans="1:16">
      <c r="A4433" t="s">
        <v>1255</v>
      </c>
      <c r="B4433" t="s">
        <v>1255</v>
      </c>
      <c r="C4433" t="s">
        <v>16095</v>
      </c>
      <c r="D4433" t="s">
        <v>16097</v>
      </c>
      <c r="E4433" t="s">
        <v>9740</v>
      </c>
      <c r="F4433" t="s">
        <v>1255</v>
      </c>
      <c r="G4433" t="s">
        <v>1255</v>
      </c>
      <c r="H4433" t="s">
        <v>1255</v>
      </c>
      <c r="I4433" t="s">
        <v>1255</v>
      </c>
      <c r="J4433" t="s">
        <v>1255</v>
      </c>
      <c r="K4433" t="s">
        <v>1255</v>
      </c>
      <c r="L4433" t="s">
        <v>1255</v>
      </c>
      <c r="M4433" t="s">
        <v>1255</v>
      </c>
      <c r="N4433" t="s">
        <v>1255</v>
      </c>
      <c r="O4433" t="s">
        <v>1255</v>
      </c>
      <c r="P4433" t="s">
        <v>1255</v>
      </c>
    </row>
    <row r="4434" spans="1:16">
      <c r="A4434" t="s">
        <v>1255</v>
      </c>
      <c r="B4434" t="s">
        <v>1255</v>
      </c>
      <c r="C4434" t="s">
        <v>16095</v>
      </c>
      <c r="D4434" t="s">
        <v>16098</v>
      </c>
      <c r="E4434" t="s">
        <v>16099</v>
      </c>
      <c r="F4434" t="s">
        <v>1255</v>
      </c>
      <c r="G4434" t="s">
        <v>16100</v>
      </c>
      <c r="H4434" t="s">
        <v>1255</v>
      </c>
      <c r="I4434" t="s">
        <v>1255</v>
      </c>
      <c r="J4434" t="s">
        <v>1255</v>
      </c>
      <c r="K4434" t="s">
        <v>1255</v>
      </c>
      <c r="L4434" t="s">
        <v>1255</v>
      </c>
      <c r="M4434" t="s">
        <v>1255</v>
      </c>
      <c r="N4434" t="s">
        <v>1255</v>
      </c>
      <c r="O4434" t="s">
        <v>1255</v>
      </c>
      <c r="P4434" t="s">
        <v>1255</v>
      </c>
    </row>
    <row r="4435" spans="1:16">
      <c r="A4435" t="s">
        <v>1255</v>
      </c>
      <c r="B4435" t="s">
        <v>1255</v>
      </c>
      <c r="C4435" t="s">
        <v>16095</v>
      </c>
      <c r="D4435" t="s">
        <v>16101</v>
      </c>
      <c r="E4435" t="s">
        <v>9813</v>
      </c>
      <c r="F4435" t="s">
        <v>1255</v>
      </c>
      <c r="G4435" t="s">
        <v>1255</v>
      </c>
      <c r="H4435" t="s">
        <v>1255</v>
      </c>
      <c r="I4435" t="s">
        <v>1255</v>
      </c>
      <c r="J4435" t="s">
        <v>1255</v>
      </c>
      <c r="K4435" t="s">
        <v>1255</v>
      </c>
      <c r="L4435" t="s">
        <v>1255</v>
      </c>
      <c r="M4435" t="s">
        <v>1255</v>
      </c>
      <c r="N4435" t="s">
        <v>1255</v>
      </c>
      <c r="O4435" t="s">
        <v>1255</v>
      </c>
      <c r="P4435" t="s">
        <v>1255</v>
      </c>
    </row>
    <row r="4436" spans="1:16">
      <c r="A4436" t="s">
        <v>1255</v>
      </c>
      <c r="B4436" t="s">
        <v>1255</v>
      </c>
      <c r="C4436" t="s">
        <v>16102</v>
      </c>
      <c r="D4436" t="s">
        <v>16103</v>
      </c>
      <c r="E4436" t="s">
        <v>12494</v>
      </c>
      <c r="F4436" t="s">
        <v>1255</v>
      </c>
      <c r="G4436" t="s">
        <v>1255</v>
      </c>
      <c r="H4436" t="s">
        <v>1255</v>
      </c>
      <c r="I4436" t="s">
        <v>1255</v>
      </c>
      <c r="J4436" t="s">
        <v>1255</v>
      </c>
      <c r="K4436" t="s">
        <v>1255</v>
      </c>
      <c r="L4436" t="s">
        <v>1255</v>
      </c>
      <c r="M4436" t="s">
        <v>1255</v>
      </c>
      <c r="N4436" t="s">
        <v>1255</v>
      </c>
      <c r="O4436" t="s">
        <v>1255</v>
      </c>
      <c r="P4436" t="s">
        <v>1255</v>
      </c>
    </row>
    <row r="4437" spans="1:16">
      <c r="A4437" t="s">
        <v>1255</v>
      </c>
      <c r="B4437" t="s">
        <v>1255</v>
      </c>
      <c r="C4437" t="s">
        <v>16102</v>
      </c>
      <c r="D4437" t="s">
        <v>16104</v>
      </c>
      <c r="E4437" t="s">
        <v>10003</v>
      </c>
      <c r="F4437" t="s">
        <v>1255</v>
      </c>
      <c r="G4437" t="s">
        <v>16105</v>
      </c>
      <c r="H4437" t="s">
        <v>1255</v>
      </c>
      <c r="I4437" t="s">
        <v>1255</v>
      </c>
      <c r="J4437" t="s">
        <v>1255</v>
      </c>
      <c r="K4437" t="s">
        <v>1255</v>
      </c>
      <c r="L4437" t="s">
        <v>1255</v>
      </c>
      <c r="M4437" t="s">
        <v>1255</v>
      </c>
      <c r="N4437" t="s">
        <v>1255</v>
      </c>
      <c r="O4437" t="s">
        <v>1255</v>
      </c>
      <c r="P4437" t="s">
        <v>1255</v>
      </c>
    </row>
    <row r="4438" spans="1:16">
      <c r="A4438" t="s">
        <v>1255</v>
      </c>
      <c r="B4438" t="s">
        <v>1255</v>
      </c>
      <c r="C4438" t="s">
        <v>16102</v>
      </c>
      <c r="D4438" t="s">
        <v>16106</v>
      </c>
      <c r="E4438" t="s">
        <v>10003</v>
      </c>
      <c r="F4438" t="s">
        <v>9646</v>
      </c>
      <c r="G4438" t="s">
        <v>1255</v>
      </c>
      <c r="H4438" t="s">
        <v>1255</v>
      </c>
      <c r="I4438" t="s">
        <v>1255</v>
      </c>
      <c r="J4438" t="s">
        <v>1255</v>
      </c>
      <c r="K4438" t="s">
        <v>1255</v>
      </c>
      <c r="L4438" t="s">
        <v>1255</v>
      </c>
      <c r="M4438" t="s">
        <v>1255</v>
      </c>
      <c r="N4438" t="s">
        <v>1255</v>
      </c>
      <c r="O4438" t="s">
        <v>1255</v>
      </c>
      <c r="P4438" t="s">
        <v>1255</v>
      </c>
    </row>
    <row r="4439" spans="1:16">
      <c r="A4439" t="s">
        <v>1255</v>
      </c>
      <c r="B4439" t="s">
        <v>1255</v>
      </c>
      <c r="C4439" t="s">
        <v>16102</v>
      </c>
      <c r="D4439" t="s">
        <v>16107</v>
      </c>
      <c r="E4439" t="s">
        <v>14521</v>
      </c>
      <c r="F4439" t="s">
        <v>1255</v>
      </c>
      <c r="G4439" t="s">
        <v>1255</v>
      </c>
      <c r="H4439" t="s">
        <v>1255</v>
      </c>
      <c r="I4439" t="s">
        <v>1255</v>
      </c>
      <c r="J4439" t="s">
        <v>1255</v>
      </c>
      <c r="K4439" t="s">
        <v>1255</v>
      </c>
      <c r="L4439" t="s">
        <v>1255</v>
      </c>
      <c r="M4439" t="s">
        <v>1255</v>
      </c>
      <c r="N4439" t="s">
        <v>1255</v>
      </c>
      <c r="O4439" t="s">
        <v>1255</v>
      </c>
      <c r="P4439" t="s">
        <v>1255</v>
      </c>
    </row>
    <row r="4440" spans="1:16">
      <c r="A4440" t="s">
        <v>1255</v>
      </c>
      <c r="B4440" t="s">
        <v>1255</v>
      </c>
      <c r="C4440" t="s">
        <v>16102</v>
      </c>
      <c r="D4440" t="s">
        <v>16108</v>
      </c>
      <c r="E4440" t="s">
        <v>9680</v>
      </c>
      <c r="F4440" t="s">
        <v>1255</v>
      </c>
      <c r="G4440" t="s">
        <v>1255</v>
      </c>
      <c r="H4440" t="s">
        <v>1255</v>
      </c>
      <c r="I4440" t="s">
        <v>1255</v>
      </c>
      <c r="J4440" t="s">
        <v>1255</v>
      </c>
      <c r="K4440" t="s">
        <v>1255</v>
      </c>
      <c r="L4440" t="s">
        <v>1255</v>
      </c>
      <c r="M4440" t="s">
        <v>1255</v>
      </c>
      <c r="N4440" t="s">
        <v>1255</v>
      </c>
      <c r="O4440" t="s">
        <v>1255</v>
      </c>
      <c r="P4440" t="s">
        <v>1255</v>
      </c>
    </row>
    <row r="4441" spans="1:16">
      <c r="A4441" t="s">
        <v>1255</v>
      </c>
      <c r="B4441" t="s">
        <v>1255</v>
      </c>
      <c r="C4441" t="s">
        <v>16102</v>
      </c>
      <c r="D4441" t="s">
        <v>16109</v>
      </c>
      <c r="E4441" t="s">
        <v>11910</v>
      </c>
      <c r="F4441" t="s">
        <v>1255</v>
      </c>
      <c r="G4441" t="s">
        <v>1255</v>
      </c>
      <c r="H4441" t="s">
        <v>1255</v>
      </c>
      <c r="I4441" t="s">
        <v>1255</v>
      </c>
      <c r="J4441" t="s">
        <v>1255</v>
      </c>
      <c r="K4441" t="s">
        <v>1255</v>
      </c>
      <c r="L4441" t="s">
        <v>1255</v>
      </c>
      <c r="M4441" t="s">
        <v>1255</v>
      </c>
      <c r="N4441" t="s">
        <v>1255</v>
      </c>
      <c r="O4441" t="s">
        <v>1255</v>
      </c>
      <c r="P4441" t="s">
        <v>1255</v>
      </c>
    </row>
    <row r="4442" spans="1:16">
      <c r="A4442" t="s">
        <v>1255</v>
      </c>
      <c r="B4442" t="s">
        <v>1255</v>
      </c>
      <c r="C4442" t="s">
        <v>16102</v>
      </c>
      <c r="D4442" t="s">
        <v>16110</v>
      </c>
      <c r="E4442" t="s">
        <v>9705</v>
      </c>
      <c r="F4442" t="s">
        <v>1255</v>
      </c>
      <c r="G4442" t="s">
        <v>1255</v>
      </c>
      <c r="H4442" t="s">
        <v>1255</v>
      </c>
      <c r="I4442" t="s">
        <v>1255</v>
      </c>
      <c r="J4442" t="s">
        <v>1255</v>
      </c>
      <c r="K4442" t="s">
        <v>1255</v>
      </c>
      <c r="L4442" t="s">
        <v>1255</v>
      </c>
      <c r="M4442" t="s">
        <v>1255</v>
      </c>
      <c r="N4442" t="s">
        <v>1255</v>
      </c>
      <c r="O4442" t="s">
        <v>1255</v>
      </c>
      <c r="P4442" t="s">
        <v>1255</v>
      </c>
    </row>
    <row r="4443" spans="1:16">
      <c r="A4443" t="s">
        <v>1255</v>
      </c>
      <c r="B4443" t="s">
        <v>1255</v>
      </c>
      <c r="C4443" t="s">
        <v>16102</v>
      </c>
      <c r="D4443" t="s">
        <v>16111</v>
      </c>
      <c r="E4443" t="s">
        <v>11910</v>
      </c>
      <c r="F4443" t="s">
        <v>1255</v>
      </c>
      <c r="G4443" t="s">
        <v>1255</v>
      </c>
      <c r="H4443" t="s">
        <v>1255</v>
      </c>
      <c r="I4443" t="s">
        <v>1255</v>
      </c>
      <c r="J4443" t="s">
        <v>1255</v>
      </c>
      <c r="K4443" t="s">
        <v>1255</v>
      </c>
      <c r="L4443" t="s">
        <v>1255</v>
      </c>
      <c r="M4443" t="s">
        <v>1255</v>
      </c>
      <c r="N4443" t="s">
        <v>1255</v>
      </c>
      <c r="O4443" t="s">
        <v>1255</v>
      </c>
      <c r="P4443" t="s">
        <v>1255</v>
      </c>
    </row>
    <row r="4444" spans="1:16">
      <c r="A4444" t="s">
        <v>1255</v>
      </c>
      <c r="B4444" t="s">
        <v>1255</v>
      </c>
      <c r="C4444" t="s">
        <v>16102</v>
      </c>
      <c r="D4444" t="s">
        <v>16112</v>
      </c>
      <c r="E4444" t="s">
        <v>11910</v>
      </c>
      <c r="F4444" t="s">
        <v>1255</v>
      </c>
      <c r="G4444" t="s">
        <v>1255</v>
      </c>
      <c r="H4444" t="s">
        <v>1255</v>
      </c>
      <c r="I4444" t="s">
        <v>1255</v>
      </c>
      <c r="J4444" t="s">
        <v>1255</v>
      </c>
      <c r="K4444" t="s">
        <v>1255</v>
      </c>
      <c r="L4444" t="s">
        <v>1255</v>
      </c>
      <c r="M4444" t="s">
        <v>1255</v>
      </c>
      <c r="N4444" t="s">
        <v>1255</v>
      </c>
      <c r="O4444" t="s">
        <v>1255</v>
      </c>
      <c r="P4444" t="s">
        <v>1255</v>
      </c>
    </row>
    <row r="4445" spans="1:16">
      <c r="A4445" t="s">
        <v>1255</v>
      </c>
      <c r="B4445" t="s">
        <v>1255</v>
      </c>
      <c r="C4445" t="s">
        <v>16102</v>
      </c>
      <c r="D4445" t="s">
        <v>16113</v>
      </c>
      <c r="E4445" t="s">
        <v>11910</v>
      </c>
      <c r="F4445" t="s">
        <v>1255</v>
      </c>
      <c r="G4445" t="s">
        <v>1255</v>
      </c>
      <c r="H4445" t="s">
        <v>1255</v>
      </c>
      <c r="I4445" t="s">
        <v>1255</v>
      </c>
      <c r="J4445" t="s">
        <v>1255</v>
      </c>
      <c r="K4445" t="s">
        <v>1255</v>
      </c>
      <c r="L4445" t="s">
        <v>1255</v>
      </c>
      <c r="M4445" t="s">
        <v>1255</v>
      </c>
      <c r="N4445" t="s">
        <v>1255</v>
      </c>
      <c r="O4445" t="s">
        <v>1255</v>
      </c>
      <c r="P4445" t="s">
        <v>1255</v>
      </c>
    </row>
    <row r="4446" spans="1:16">
      <c r="A4446" t="s">
        <v>1255</v>
      </c>
      <c r="B4446" t="s">
        <v>1255</v>
      </c>
      <c r="C4446" t="s">
        <v>16102</v>
      </c>
      <c r="D4446" t="s">
        <v>16114</v>
      </c>
      <c r="E4446" t="s">
        <v>11910</v>
      </c>
      <c r="F4446" t="s">
        <v>9646</v>
      </c>
      <c r="G4446" t="s">
        <v>1255</v>
      </c>
      <c r="H4446" t="s">
        <v>1255</v>
      </c>
      <c r="I4446" t="s">
        <v>1255</v>
      </c>
      <c r="J4446" t="s">
        <v>1255</v>
      </c>
      <c r="K4446" t="s">
        <v>1255</v>
      </c>
      <c r="L4446" t="s">
        <v>1255</v>
      </c>
      <c r="M4446" t="s">
        <v>1255</v>
      </c>
      <c r="N4446" t="s">
        <v>1255</v>
      </c>
      <c r="O4446" t="s">
        <v>1255</v>
      </c>
      <c r="P4446" t="s">
        <v>1255</v>
      </c>
    </row>
    <row r="4447" spans="1:16">
      <c r="A4447" t="s">
        <v>1255</v>
      </c>
      <c r="B4447" t="s">
        <v>1255</v>
      </c>
      <c r="C4447" t="s">
        <v>16115</v>
      </c>
      <c r="D4447" t="s">
        <v>16116</v>
      </c>
      <c r="E4447" t="s">
        <v>16117</v>
      </c>
      <c r="F4447" t="s">
        <v>9646</v>
      </c>
      <c r="G4447" t="s">
        <v>16118</v>
      </c>
      <c r="H4447" t="s">
        <v>1255</v>
      </c>
      <c r="I4447" t="s">
        <v>1255</v>
      </c>
      <c r="J4447" t="s">
        <v>1255</v>
      </c>
      <c r="K4447" t="s">
        <v>1255</v>
      </c>
      <c r="L4447" t="s">
        <v>1255</v>
      </c>
      <c r="M4447" t="s">
        <v>1255</v>
      </c>
      <c r="N4447" t="s">
        <v>1255</v>
      </c>
      <c r="O4447" t="s">
        <v>1255</v>
      </c>
      <c r="P4447" t="s">
        <v>1255</v>
      </c>
    </row>
    <row r="4448" spans="1:16">
      <c r="A4448" t="s">
        <v>1255</v>
      </c>
      <c r="B4448" t="s">
        <v>1255</v>
      </c>
      <c r="C4448" t="s">
        <v>16115</v>
      </c>
      <c r="D4448" t="s">
        <v>16119</v>
      </c>
      <c r="E4448" t="s">
        <v>9680</v>
      </c>
      <c r="F4448" t="s">
        <v>1255</v>
      </c>
      <c r="G4448" t="s">
        <v>1255</v>
      </c>
      <c r="H4448" t="s">
        <v>1255</v>
      </c>
      <c r="I4448" t="s">
        <v>1255</v>
      </c>
      <c r="J4448" t="s">
        <v>1255</v>
      </c>
      <c r="K4448" t="s">
        <v>1255</v>
      </c>
      <c r="L4448" t="s">
        <v>1255</v>
      </c>
      <c r="M4448" t="s">
        <v>1255</v>
      </c>
      <c r="N4448" t="s">
        <v>1255</v>
      </c>
      <c r="O4448" t="s">
        <v>1255</v>
      </c>
      <c r="P4448" t="s">
        <v>1255</v>
      </c>
    </row>
    <row r="4449" spans="1:16">
      <c r="A4449" t="s">
        <v>1255</v>
      </c>
      <c r="B4449" t="s">
        <v>1255</v>
      </c>
      <c r="C4449" t="s">
        <v>16115</v>
      </c>
      <c r="D4449" t="s">
        <v>16120</v>
      </c>
      <c r="E4449" t="s">
        <v>9828</v>
      </c>
      <c r="F4449" t="s">
        <v>1255</v>
      </c>
      <c r="G4449" t="s">
        <v>1255</v>
      </c>
      <c r="H4449" t="s">
        <v>1255</v>
      </c>
      <c r="I4449" t="s">
        <v>1255</v>
      </c>
      <c r="J4449" t="s">
        <v>1255</v>
      </c>
      <c r="K4449" t="s">
        <v>1255</v>
      </c>
      <c r="L4449" t="s">
        <v>1255</v>
      </c>
      <c r="M4449" t="s">
        <v>1255</v>
      </c>
      <c r="N4449" t="s">
        <v>1255</v>
      </c>
      <c r="O4449" t="s">
        <v>1255</v>
      </c>
      <c r="P4449" t="s">
        <v>1255</v>
      </c>
    </row>
    <row r="4450" spans="1:16">
      <c r="A4450" t="s">
        <v>1255</v>
      </c>
      <c r="B4450" t="s">
        <v>1255</v>
      </c>
      <c r="C4450" t="s">
        <v>16115</v>
      </c>
      <c r="D4450" t="s">
        <v>16121</v>
      </c>
      <c r="E4450" t="s">
        <v>10003</v>
      </c>
      <c r="F4450" t="s">
        <v>1255</v>
      </c>
      <c r="G4450" t="s">
        <v>16105</v>
      </c>
      <c r="H4450" t="s">
        <v>1255</v>
      </c>
      <c r="I4450" t="s">
        <v>1255</v>
      </c>
      <c r="J4450" t="s">
        <v>1255</v>
      </c>
      <c r="K4450" t="s">
        <v>1255</v>
      </c>
      <c r="L4450" t="s">
        <v>1255</v>
      </c>
      <c r="M4450" t="s">
        <v>1255</v>
      </c>
      <c r="N4450" t="s">
        <v>1255</v>
      </c>
      <c r="O4450" t="s">
        <v>1255</v>
      </c>
      <c r="P4450" t="s">
        <v>1255</v>
      </c>
    </row>
    <row r="4451" spans="1:16">
      <c r="A4451" t="s">
        <v>1255</v>
      </c>
      <c r="B4451" t="s">
        <v>1255</v>
      </c>
      <c r="C4451" t="s">
        <v>16115</v>
      </c>
      <c r="D4451" t="s">
        <v>16122</v>
      </c>
      <c r="E4451" t="s">
        <v>10533</v>
      </c>
      <c r="F4451" t="s">
        <v>1255</v>
      </c>
      <c r="G4451" t="s">
        <v>1255</v>
      </c>
      <c r="H4451" t="s">
        <v>1255</v>
      </c>
      <c r="I4451" t="s">
        <v>1255</v>
      </c>
      <c r="J4451" t="s">
        <v>1255</v>
      </c>
      <c r="K4451" t="s">
        <v>1255</v>
      </c>
      <c r="L4451" t="s">
        <v>1255</v>
      </c>
      <c r="M4451" t="s">
        <v>1255</v>
      </c>
      <c r="N4451" t="s">
        <v>1255</v>
      </c>
      <c r="O4451" t="s">
        <v>1255</v>
      </c>
      <c r="P4451" t="s">
        <v>1255</v>
      </c>
    </row>
    <row r="4452" spans="1:16">
      <c r="A4452" t="s">
        <v>1255</v>
      </c>
      <c r="B4452" t="s">
        <v>1255</v>
      </c>
      <c r="C4452" t="s">
        <v>16115</v>
      </c>
      <c r="D4452" t="s">
        <v>16123</v>
      </c>
      <c r="E4452" t="s">
        <v>12494</v>
      </c>
      <c r="F4452" t="s">
        <v>1255</v>
      </c>
      <c r="G4452" t="s">
        <v>1255</v>
      </c>
      <c r="H4452" t="s">
        <v>1255</v>
      </c>
      <c r="I4452" t="s">
        <v>1255</v>
      </c>
      <c r="J4452" t="s">
        <v>1255</v>
      </c>
      <c r="K4452" t="s">
        <v>1255</v>
      </c>
      <c r="L4452" t="s">
        <v>1255</v>
      </c>
      <c r="M4452" t="s">
        <v>1255</v>
      </c>
      <c r="N4452" t="s">
        <v>1255</v>
      </c>
      <c r="O4452" t="s">
        <v>1255</v>
      </c>
      <c r="P4452" t="s">
        <v>1255</v>
      </c>
    </row>
    <row r="4453" spans="1:16">
      <c r="A4453" t="s">
        <v>1255</v>
      </c>
      <c r="B4453" t="s">
        <v>12022</v>
      </c>
      <c r="C4453" t="s">
        <v>16124</v>
      </c>
      <c r="D4453" t="s">
        <v>16125</v>
      </c>
      <c r="E4453" t="s">
        <v>9646</v>
      </c>
      <c r="F4453" t="s">
        <v>14795</v>
      </c>
      <c r="G4453" t="s">
        <v>1255</v>
      </c>
      <c r="H4453" t="s">
        <v>1255</v>
      </c>
      <c r="I4453" t="s">
        <v>1255</v>
      </c>
      <c r="J4453" t="s">
        <v>1255</v>
      </c>
      <c r="K4453" t="s">
        <v>1255</v>
      </c>
      <c r="L4453" t="s">
        <v>1255</v>
      </c>
      <c r="M4453" t="s">
        <v>1255</v>
      </c>
      <c r="N4453" t="s">
        <v>1255</v>
      </c>
      <c r="O4453" t="s">
        <v>1255</v>
      </c>
      <c r="P4453" t="s">
        <v>1255</v>
      </c>
    </row>
    <row r="4454" spans="1:16">
      <c r="A4454" t="s">
        <v>1255</v>
      </c>
      <c r="B4454" t="s">
        <v>12022</v>
      </c>
      <c r="C4454" t="s">
        <v>16124</v>
      </c>
      <c r="D4454" t="s">
        <v>16126</v>
      </c>
      <c r="E4454" t="s">
        <v>9646</v>
      </c>
      <c r="F4454" t="s">
        <v>16127</v>
      </c>
      <c r="G4454" t="s">
        <v>1255</v>
      </c>
      <c r="H4454" t="s">
        <v>1255</v>
      </c>
      <c r="I4454" t="s">
        <v>1255</v>
      </c>
      <c r="J4454" t="s">
        <v>1255</v>
      </c>
      <c r="K4454" t="s">
        <v>1255</v>
      </c>
      <c r="L4454" t="s">
        <v>1255</v>
      </c>
      <c r="M4454" t="s">
        <v>1255</v>
      </c>
      <c r="N4454" t="s">
        <v>1255</v>
      </c>
      <c r="O4454" t="s">
        <v>1255</v>
      </c>
      <c r="P4454" t="s">
        <v>1255</v>
      </c>
    </row>
    <row r="4455" spans="1:16">
      <c r="A4455" t="s">
        <v>1255</v>
      </c>
      <c r="B4455" t="s">
        <v>12022</v>
      </c>
      <c r="C4455" t="s">
        <v>16124</v>
      </c>
      <c r="D4455" t="s">
        <v>16128</v>
      </c>
      <c r="E4455" t="s">
        <v>9646</v>
      </c>
      <c r="F4455" t="s">
        <v>14569</v>
      </c>
      <c r="G4455" t="s">
        <v>1255</v>
      </c>
      <c r="H4455" t="s">
        <v>1255</v>
      </c>
      <c r="I4455" t="s">
        <v>1255</v>
      </c>
      <c r="J4455" t="s">
        <v>1255</v>
      </c>
      <c r="K4455" t="s">
        <v>1255</v>
      </c>
      <c r="L4455" t="s">
        <v>1255</v>
      </c>
      <c r="M4455" t="s">
        <v>1255</v>
      </c>
      <c r="N4455" t="s">
        <v>1255</v>
      </c>
      <c r="O4455" t="s">
        <v>1255</v>
      </c>
      <c r="P4455" t="s">
        <v>1255</v>
      </c>
    </row>
    <row r="4456" spans="1:16">
      <c r="A4456" t="s">
        <v>1255</v>
      </c>
      <c r="B4456" t="s">
        <v>1255</v>
      </c>
      <c r="C4456" t="s">
        <v>16124</v>
      </c>
      <c r="D4456" t="s">
        <v>16129</v>
      </c>
      <c r="E4456" t="s">
        <v>11910</v>
      </c>
      <c r="F4456" t="s">
        <v>1255</v>
      </c>
      <c r="G4456" t="s">
        <v>1255</v>
      </c>
      <c r="H4456" t="s">
        <v>1255</v>
      </c>
      <c r="I4456" t="s">
        <v>1255</v>
      </c>
      <c r="J4456" t="s">
        <v>1255</v>
      </c>
      <c r="K4456" t="s">
        <v>1255</v>
      </c>
      <c r="L4456" t="s">
        <v>1255</v>
      </c>
      <c r="M4456" t="s">
        <v>1255</v>
      </c>
      <c r="N4456" t="s">
        <v>1255</v>
      </c>
      <c r="O4456" t="s">
        <v>1255</v>
      </c>
      <c r="P4456" t="s">
        <v>1255</v>
      </c>
    </row>
    <row r="4457" spans="1:16">
      <c r="A4457" t="s">
        <v>1255</v>
      </c>
      <c r="B4457" t="s">
        <v>1255</v>
      </c>
      <c r="C4457" t="s">
        <v>16124</v>
      </c>
      <c r="D4457" t="s">
        <v>16130</v>
      </c>
      <c r="E4457" t="s">
        <v>11910</v>
      </c>
      <c r="F4457" t="s">
        <v>1255</v>
      </c>
      <c r="G4457" t="s">
        <v>1255</v>
      </c>
      <c r="H4457" t="s">
        <v>1255</v>
      </c>
      <c r="I4457" t="s">
        <v>1255</v>
      </c>
      <c r="J4457" t="s">
        <v>1255</v>
      </c>
      <c r="K4457" t="s">
        <v>1255</v>
      </c>
      <c r="L4457" t="s">
        <v>1255</v>
      </c>
      <c r="M4457" t="s">
        <v>1255</v>
      </c>
      <c r="N4457" t="s">
        <v>1255</v>
      </c>
      <c r="O4457" t="s">
        <v>1255</v>
      </c>
      <c r="P4457" t="s">
        <v>1255</v>
      </c>
    </row>
    <row r="4458" spans="1:16">
      <c r="A4458" t="s">
        <v>1255</v>
      </c>
      <c r="B4458" t="s">
        <v>1255</v>
      </c>
      <c r="C4458" t="s">
        <v>16124</v>
      </c>
      <c r="D4458" t="s">
        <v>16131</v>
      </c>
      <c r="E4458" t="s">
        <v>9813</v>
      </c>
      <c r="F4458" t="s">
        <v>1255</v>
      </c>
      <c r="G4458" t="s">
        <v>1255</v>
      </c>
      <c r="H4458" t="s">
        <v>1255</v>
      </c>
      <c r="I4458" t="s">
        <v>1255</v>
      </c>
      <c r="J4458" t="s">
        <v>1255</v>
      </c>
      <c r="K4458" t="s">
        <v>1255</v>
      </c>
      <c r="L4458" t="s">
        <v>1255</v>
      </c>
      <c r="M4458" t="s">
        <v>1255</v>
      </c>
      <c r="N4458" t="s">
        <v>1255</v>
      </c>
      <c r="O4458" t="s">
        <v>1255</v>
      </c>
      <c r="P4458" t="s">
        <v>1255</v>
      </c>
    </row>
    <row r="4459" spans="1:16">
      <c r="A4459" t="s">
        <v>1255</v>
      </c>
      <c r="B4459" t="s">
        <v>1255</v>
      </c>
      <c r="C4459" t="s">
        <v>16124</v>
      </c>
      <c r="D4459" t="s">
        <v>16132</v>
      </c>
      <c r="E4459" t="s">
        <v>11910</v>
      </c>
      <c r="F4459" t="s">
        <v>1255</v>
      </c>
      <c r="G4459" t="s">
        <v>1255</v>
      </c>
      <c r="H4459" t="s">
        <v>1255</v>
      </c>
      <c r="I4459" t="s">
        <v>1255</v>
      </c>
      <c r="J4459" t="s">
        <v>1255</v>
      </c>
      <c r="K4459" t="s">
        <v>1255</v>
      </c>
      <c r="L4459" t="s">
        <v>1255</v>
      </c>
      <c r="M4459" t="s">
        <v>1255</v>
      </c>
      <c r="N4459" t="s">
        <v>1255</v>
      </c>
      <c r="O4459" t="s">
        <v>1255</v>
      </c>
      <c r="P4459" t="s">
        <v>1255</v>
      </c>
    </row>
    <row r="4460" spans="1:16">
      <c r="A4460" t="s">
        <v>1255</v>
      </c>
      <c r="B4460" t="s">
        <v>1255</v>
      </c>
      <c r="C4460" t="s">
        <v>16124</v>
      </c>
      <c r="D4460" t="s">
        <v>16133</v>
      </c>
      <c r="E4460" t="s">
        <v>9782</v>
      </c>
      <c r="F4460" t="s">
        <v>1255</v>
      </c>
      <c r="G4460" t="s">
        <v>1255</v>
      </c>
      <c r="H4460" t="s">
        <v>1255</v>
      </c>
      <c r="I4460" t="s">
        <v>1255</v>
      </c>
      <c r="J4460" t="s">
        <v>1255</v>
      </c>
      <c r="K4460" t="s">
        <v>1255</v>
      </c>
      <c r="L4460" t="s">
        <v>1255</v>
      </c>
      <c r="M4460" t="s">
        <v>1255</v>
      </c>
      <c r="N4460" t="s">
        <v>1255</v>
      </c>
      <c r="O4460" t="s">
        <v>1255</v>
      </c>
      <c r="P4460" t="s">
        <v>1255</v>
      </c>
    </row>
    <row r="4461" spans="1:16">
      <c r="A4461" t="s">
        <v>1255</v>
      </c>
      <c r="B4461" t="s">
        <v>1255</v>
      </c>
      <c r="C4461" t="s">
        <v>16124</v>
      </c>
      <c r="D4461" t="s">
        <v>16134</v>
      </c>
      <c r="E4461" t="s">
        <v>10003</v>
      </c>
      <c r="F4461" t="s">
        <v>1255</v>
      </c>
      <c r="G4461" t="s">
        <v>1255</v>
      </c>
      <c r="H4461" t="s">
        <v>1255</v>
      </c>
      <c r="I4461" t="s">
        <v>1255</v>
      </c>
      <c r="J4461" t="s">
        <v>1255</v>
      </c>
      <c r="K4461" t="s">
        <v>1255</v>
      </c>
      <c r="L4461" t="s">
        <v>1255</v>
      </c>
      <c r="M4461" t="s">
        <v>1255</v>
      </c>
      <c r="N4461" t="s">
        <v>1255</v>
      </c>
      <c r="O4461" t="s">
        <v>1255</v>
      </c>
      <c r="P4461" t="s">
        <v>1255</v>
      </c>
    </row>
    <row r="4462" spans="1:16">
      <c r="A4462" t="s">
        <v>1255</v>
      </c>
      <c r="B4462" t="s">
        <v>1255</v>
      </c>
      <c r="C4462" t="s">
        <v>15892</v>
      </c>
      <c r="D4462" t="s">
        <v>16135</v>
      </c>
      <c r="E4462" t="s">
        <v>11910</v>
      </c>
      <c r="F4462" t="s">
        <v>1255</v>
      </c>
      <c r="G4462" t="s">
        <v>1255</v>
      </c>
      <c r="H4462" t="s">
        <v>1255</v>
      </c>
      <c r="I4462" t="s">
        <v>1255</v>
      </c>
      <c r="J4462" t="s">
        <v>1255</v>
      </c>
      <c r="K4462" t="s">
        <v>1255</v>
      </c>
      <c r="L4462" t="s">
        <v>1255</v>
      </c>
      <c r="M4462" t="s">
        <v>1255</v>
      </c>
      <c r="N4462" t="s">
        <v>1255</v>
      </c>
      <c r="O4462" t="s">
        <v>1255</v>
      </c>
      <c r="P4462" t="s">
        <v>1255</v>
      </c>
    </row>
    <row r="4463" spans="1:16">
      <c r="A4463" t="s">
        <v>1255</v>
      </c>
      <c r="B4463" t="s">
        <v>1255</v>
      </c>
      <c r="C4463" t="s">
        <v>15892</v>
      </c>
      <c r="D4463" t="s">
        <v>16136</v>
      </c>
      <c r="E4463" t="s">
        <v>10608</v>
      </c>
      <c r="F4463" t="s">
        <v>9646</v>
      </c>
      <c r="G4463" t="s">
        <v>1255</v>
      </c>
      <c r="H4463" t="s">
        <v>1255</v>
      </c>
      <c r="I4463" t="s">
        <v>1255</v>
      </c>
      <c r="J4463" t="s">
        <v>1255</v>
      </c>
      <c r="K4463" t="s">
        <v>1255</v>
      </c>
      <c r="L4463" t="s">
        <v>1255</v>
      </c>
      <c r="M4463" t="s">
        <v>1255</v>
      </c>
      <c r="N4463" t="s">
        <v>1255</v>
      </c>
      <c r="O4463" t="s">
        <v>1255</v>
      </c>
      <c r="P4463" t="s">
        <v>1255</v>
      </c>
    </row>
    <row r="4464" spans="1:16">
      <c r="A4464" t="s">
        <v>1255</v>
      </c>
      <c r="B4464" t="s">
        <v>1255</v>
      </c>
      <c r="C4464" t="s">
        <v>15892</v>
      </c>
      <c r="D4464" t="s">
        <v>16137</v>
      </c>
      <c r="E4464" t="s">
        <v>11910</v>
      </c>
      <c r="F4464" t="s">
        <v>1255</v>
      </c>
      <c r="G4464" t="s">
        <v>1255</v>
      </c>
      <c r="H4464" t="s">
        <v>1255</v>
      </c>
      <c r="I4464" t="s">
        <v>1255</v>
      </c>
      <c r="J4464" t="s">
        <v>1255</v>
      </c>
      <c r="K4464" t="s">
        <v>1255</v>
      </c>
      <c r="L4464" t="s">
        <v>1255</v>
      </c>
      <c r="M4464" t="s">
        <v>1255</v>
      </c>
      <c r="N4464" t="s">
        <v>1255</v>
      </c>
      <c r="O4464" t="s">
        <v>1255</v>
      </c>
      <c r="P4464" t="s">
        <v>1255</v>
      </c>
    </row>
    <row r="4465" spans="1:16">
      <c r="A4465" t="s">
        <v>1255</v>
      </c>
      <c r="B4465" t="s">
        <v>1255</v>
      </c>
      <c r="C4465" t="s">
        <v>15892</v>
      </c>
      <c r="D4465" t="s">
        <v>16138</v>
      </c>
      <c r="E4465" t="s">
        <v>11910</v>
      </c>
      <c r="F4465" t="s">
        <v>9646</v>
      </c>
      <c r="G4465" t="s">
        <v>1255</v>
      </c>
      <c r="H4465" t="s">
        <v>1255</v>
      </c>
      <c r="I4465" t="s">
        <v>1255</v>
      </c>
      <c r="J4465" t="s">
        <v>1255</v>
      </c>
      <c r="K4465" t="s">
        <v>1255</v>
      </c>
      <c r="L4465" t="s">
        <v>1255</v>
      </c>
      <c r="M4465" t="s">
        <v>1255</v>
      </c>
      <c r="N4465" t="s">
        <v>1255</v>
      </c>
      <c r="O4465" t="s">
        <v>1255</v>
      </c>
      <c r="P4465" t="s">
        <v>1255</v>
      </c>
    </row>
    <row r="4466" spans="1:16">
      <c r="A4466" t="s">
        <v>1255</v>
      </c>
      <c r="B4466" t="s">
        <v>1255</v>
      </c>
      <c r="C4466" t="s">
        <v>15892</v>
      </c>
      <c r="D4466" t="s">
        <v>16139</v>
      </c>
      <c r="E4466" t="s">
        <v>9663</v>
      </c>
      <c r="F4466" t="s">
        <v>1255</v>
      </c>
      <c r="G4466" t="s">
        <v>1255</v>
      </c>
      <c r="H4466" t="s">
        <v>1255</v>
      </c>
      <c r="I4466" t="s">
        <v>1255</v>
      </c>
      <c r="J4466" t="s">
        <v>1255</v>
      </c>
      <c r="K4466" t="s">
        <v>1255</v>
      </c>
      <c r="L4466" t="s">
        <v>1255</v>
      </c>
      <c r="M4466" t="s">
        <v>1255</v>
      </c>
      <c r="N4466" t="s">
        <v>1255</v>
      </c>
      <c r="O4466" t="s">
        <v>1255</v>
      </c>
      <c r="P4466" t="s">
        <v>1255</v>
      </c>
    </row>
    <row r="4467" spans="1:16">
      <c r="A4467" t="s">
        <v>1255</v>
      </c>
      <c r="B4467" t="s">
        <v>1255</v>
      </c>
      <c r="C4467" t="s">
        <v>15892</v>
      </c>
      <c r="D4467" t="s">
        <v>16140</v>
      </c>
      <c r="E4467" t="s">
        <v>12494</v>
      </c>
      <c r="F4467" t="s">
        <v>1255</v>
      </c>
      <c r="G4467" t="s">
        <v>1255</v>
      </c>
      <c r="H4467" t="s">
        <v>1255</v>
      </c>
      <c r="I4467" t="s">
        <v>1255</v>
      </c>
      <c r="J4467" t="s">
        <v>1255</v>
      </c>
      <c r="K4467" t="s">
        <v>1255</v>
      </c>
      <c r="L4467" t="s">
        <v>1255</v>
      </c>
      <c r="M4467" t="s">
        <v>1255</v>
      </c>
      <c r="N4467" t="s">
        <v>1255</v>
      </c>
      <c r="O4467" t="s">
        <v>1255</v>
      </c>
      <c r="P4467" t="s">
        <v>1255</v>
      </c>
    </row>
    <row r="4468" spans="1:16">
      <c r="A4468" t="s">
        <v>1255</v>
      </c>
      <c r="B4468" t="s">
        <v>1255</v>
      </c>
      <c r="C4468" t="s">
        <v>15892</v>
      </c>
      <c r="D4468" t="s">
        <v>16141</v>
      </c>
      <c r="E4468" t="s">
        <v>10003</v>
      </c>
      <c r="F4468" t="s">
        <v>1255</v>
      </c>
      <c r="G4468" t="s">
        <v>1255</v>
      </c>
      <c r="H4468" t="s">
        <v>1255</v>
      </c>
      <c r="I4468" t="s">
        <v>1255</v>
      </c>
      <c r="J4468" t="s">
        <v>1255</v>
      </c>
      <c r="K4468" t="s">
        <v>1255</v>
      </c>
      <c r="L4468" t="s">
        <v>1255</v>
      </c>
      <c r="M4468" t="s">
        <v>1255</v>
      </c>
      <c r="N4468" t="s">
        <v>1255</v>
      </c>
      <c r="O4468" t="s">
        <v>1255</v>
      </c>
      <c r="P4468" t="s">
        <v>1255</v>
      </c>
    </row>
    <row r="4469" spans="1:16">
      <c r="A4469" t="s">
        <v>1255</v>
      </c>
      <c r="B4469" t="s">
        <v>1255</v>
      </c>
      <c r="C4469" t="s">
        <v>15892</v>
      </c>
      <c r="D4469" t="s">
        <v>16142</v>
      </c>
      <c r="E4469" t="s">
        <v>10003</v>
      </c>
      <c r="F4469" t="s">
        <v>1255</v>
      </c>
      <c r="G4469" t="s">
        <v>1255</v>
      </c>
      <c r="H4469" t="s">
        <v>1255</v>
      </c>
      <c r="I4469" t="s">
        <v>1255</v>
      </c>
      <c r="J4469" t="s">
        <v>1255</v>
      </c>
      <c r="K4469" t="s">
        <v>1255</v>
      </c>
      <c r="L4469" t="s">
        <v>1255</v>
      </c>
      <c r="M4469" t="s">
        <v>1255</v>
      </c>
      <c r="N4469" t="s">
        <v>1255</v>
      </c>
      <c r="O4469" t="s">
        <v>1255</v>
      </c>
      <c r="P4469" t="s">
        <v>1255</v>
      </c>
    </row>
    <row r="4470" spans="1:16">
      <c r="A4470" t="s">
        <v>1255</v>
      </c>
      <c r="B4470" t="s">
        <v>1255</v>
      </c>
      <c r="C4470" t="s">
        <v>15892</v>
      </c>
      <c r="D4470" t="s">
        <v>16143</v>
      </c>
      <c r="E4470" t="s">
        <v>11910</v>
      </c>
      <c r="F4470" t="s">
        <v>1255</v>
      </c>
      <c r="G4470" t="s">
        <v>1255</v>
      </c>
      <c r="H4470" t="s">
        <v>1255</v>
      </c>
      <c r="I4470" t="s">
        <v>1255</v>
      </c>
      <c r="J4470" t="s">
        <v>1255</v>
      </c>
      <c r="K4470" t="s">
        <v>1255</v>
      </c>
      <c r="L4470" t="s">
        <v>1255</v>
      </c>
      <c r="M4470" t="s">
        <v>1255</v>
      </c>
      <c r="N4470" t="s">
        <v>1255</v>
      </c>
      <c r="O4470" t="s">
        <v>1255</v>
      </c>
      <c r="P4470" t="s">
        <v>1255</v>
      </c>
    </row>
    <row r="4471" spans="1:16">
      <c r="A4471" t="s">
        <v>1255</v>
      </c>
      <c r="B4471" t="s">
        <v>1255</v>
      </c>
      <c r="C4471" t="s">
        <v>15892</v>
      </c>
      <c r="D4471" t="s">
        <v>16144</v>
      </c>
      <c r="E4471" t="s">
        <v>10608</v>
      </c>
      <c r="F4471" t="s">
        <v>1255</v>
      </c>
      <c r="G4471" t="s">
        <v>1255</v>
      </c>
      <c r="H4471" t="s">
        <v>1255</v>
      </c>
      <c r="I4471" t="s">
        <v>1255</v>
      </c>
      <c r="J4471" t="s">
        <v>1255</v>
      </c>
      <c r="K4471" t="s">
        <v>1255</v>
      </c>
      <c r="L4471" t="s">
        <v>1255</v>
      </c>
      <c r="M4471" t="s">
        <v>1255</v>
      </c>
      <c r="N4471" t="s">
        <v>1255</v>
      </c>
      <c r="O4471" t="s">
        <v>1255</v>
      </c>
      <c r="P4471" t="s">
        <v>1255</v>
      </c>
    </row>
    <row r="4472" spans="1:16">
      <c r="A4472" t="s">
        <v>1255</v>
      </c>
      <c r="B4472" t="s">
        <v>8762</v>
      </c>
      <c r="C4472" t="s">
        <v>16145</v>
      </c>
      <c r="D4472" t="s">
        <v>16146</v>
      </c>
      <c r="E4472" t="s">
        <v>9813</v>
      </c>
      <c r="F4472" t="s">
        <v>1255</v>
      </c>
      <c r="G4472" t="s">
        <v>1255</v>
      </c>
      <c r="H4472" t="s">
        <v>1255</v>
      </c>
      <c r="I4472" t="s">
        <v>1255</v>
      </c>
      <c r="J4472" t="s">
        <v>1255</v>
      </c>
      <c r="K4472" t="s">
        <v>1255</v>
      </c>
      <c r="L4472" t="s">
        <v>1255</v>
      </c>
      <c r="M4472" t="s">
        <v>1255</v>
      </c>
      <c r="N4472" t="s">
        <v>1255</v>
      </c>
      <c r="O4472" t="s">
        <v>1255</v>
      </c>
      <c r="P4472" t="s">
        <v>1255</v>
      </c>
    </row>
    <row r="4473" spans="1:16">
      <c r="A4473" t="s">
        <v>1255</v>
      </c>
      <c r="B4473" t="s">
        <v>8751</v>
      </c>
      <c r="C4473" t="s">
        <v>16145</v>
      </c>
      <c r="D4473" t="s">
        <v>16147</v>
      </c>
      <c r="E4473" t="s">
        <v>11910</v>
      </c>
      <c r="F4473" t="s">
        <v>9646</v>
      </c>
      <c r="G4473" t="s">
        <v>1255</v>
      </c>
      <c r="H4473" t="s">
        <v>1255</v>
      </c>
      <c r="I4473" t="s">
        <v>1255</v>
      </c>
      <c r="J4473" t="s">
        <v>1255</v>
      </c>
      <c r="K4473" t="s">
        <v>1255</v>
      </c>
      <c r="L4473" t="s">
        <v>1255</v>
      </c>
      <c r="M4473" t="s">
        <v>1255</v>
      </c>
      <c r="N4473" t="s">
        <v>1255</v>
      </c>
      <c r="O4473" t="s">
        <v>1255</v>
      </c>
      <c r="P4473" t="s">
        <v>1255</v>
      </c>
    </row>
    <row r="4474" spans="1:16">
      <c r="A4474" t="s">
        <v>1255</v>
      </c>
      <c r="B4474" t="s">
        <v>8752</v>
      </c>
      <c r="C4474" t="s">
        <v>16145</v>
      </c>
      <c r="D4474" t="s">
        <v>16148</v>
      </c>
      <c r="E4474" t="s">
        <v>10003</v>
      </c>
      <c r="F4474" t="s">
        <v>1255</v>
      </c>
      <c r="G4474" t="s">
        <v>1255</v>
      </c>
      <c r="H4474" t="s">
        <v>1255</v>
      </c>
      <c r="I4474" t="s">
        <v>1255</v>
      </c>
      <c r="J4474" t="s">
        <v>1255</v>
      </c>
      <c r="K4474" t="s">
        <v>1255</v>
      </c>
      <c r="L4474" t="s">
        <v>1255</v>
      </c>
      <c r="M4474" t="s">
        <v>1255</v>
      </c>
      <c r="N4474" t="s">
        <v>1255</v>
      </c>
      <c r="O4474" t="s">
        <v>1255</v>
      </c>
      <c r="P4474" t="s">
        <v>1255</v>
      </c>
    </row>
    <row r="4475" spans="1:16">
      <c r="A4475" t="s">
        <v>1255</v>
      </c>
      <c r="B4475" t="s">
        <v>8763</v>
      </c>
      <c r="C4475" t="s">
        <v>16145</v>
      </c>
      <c r="D4475" t="s">
        <v>16149</v>
      </c>
      <c r="E4475" t="s">
        <v>11910</v>
      </c>
      <c r="F4475" t="s">
        <v>1255</v>
      </c>
      <c r="G4475" t="s">
        <v>1255</v>
      </c>
      <c r="H4475" t="s">
        <v>1255</v>
      </c>
      <c r="I4475" t="s">
        <v>1255</v>
      </c>
      <c r="J4475" t="s">
        <v>1255</v>
      </c>
      <c r="K4475" t="s">
        <v>1255</v>
      </c>
      <c r="L4475" t="s">
        <v>1255</v>
      </c>
      <c r="M4475" t="s">
        <v>1255</v>
      </c>
      <c r="N4475" t="s">
        <v>1255</v>
      </c>
      <c r="O4475" t="s">
        <v>1255</v>
      </c>
      <c r="P4475" t="s">
        <v>1255</v>
      </c>
    </row>
    <row r="4476" spans="1:16">
      <c r="A4476" t="s">
        <v>1255</v>
      </c>
      <c r="B4476" t="s">
        <v>8761</v>
      </c>
      <c r="C4476" t="s">
        <v>16145</v>
      </c>
      <c r="D4476" t="s">
        <v>16150</v>
      </c>
      <c r="E4476" t="s">
        <v>10003</v>
      </c>
      <c r="F4476" t="s">
        <v>1255</v>
      </c>
      <c r="G4476" t="s">
        <v>16151</v>
      </c>
      <c r="H4476" t="s">
        <v>1255</v>
      </c>
      <c r="I4476" t="s">
        <v>1255</v>
      </c>
      <c r="J4476" t="s">
        <v>1255</v>
      </c>
      <c r="K4476" t="s">
        <v>1255</v>
      </c>
      <c r="L4476" t="s">
        <v>1255</v>
      </c>
      <c r="M4476" t="s">
        <v>1255</v>
      </c>
      <c r="N4476" t="s">
        <v>1255</v>
      </c>
      <c r="O4476" t="s">
        <v>1255</v>
      </c>
      <c r="P4476" t="s">
        <v>1255</v>
      </c>
    </row>
    <row r="4477" spans="1:16">
      <c r="A4477" t="s">
        <v>1255</v>
      </c>
      <c r="B4477" t="s">
        <v>5103</v>
      </c>
      <c r="C4477" t="s">
        <v>16145</v>
      </c>
      <c r="D4477" t="s">
        <v>16152</v>
      </c>
      <c r="E4477" t="s">
        <v>10456</v>
      </c>
      <c r="F4477" t="s">
        <v>1255</v>
      </c>
      <c r="G4477" t="s">
        <v>1255</v>
      </c>
      <c r="H4477" t="s">
        <v>1255</v>
      </c>
      <c r="I4477" t="s">
        <v>1255</v>
      </c>
      <c r="J4477" t="s">
        <v>1255</v>
      </c>
      <c r="K4477" t="s">
        <v>1255</v>
      </c>
      <c r="L4477" t="s">
        <v>1255</v>
      </c>
      <c r="M4477" t="s">
        <v>1255</v>
      </c>
      <c r="N4477" t="s">
        <v>1255</v>
      </c>
      <c r="O4477" t="s">
        <v>1255</v>
      </c>
      <c r="P4477" t="s">
        <v>1255</v>
      </c>
    </row>
    <row r="4478" spans="1:16">
      <c r="A4478" t="s">
        <v>1255</v>
      </c>
      <c r="B4478" t="s">
        <v>8874</v>
      </c>
      <c r="C4478" t="s">
        <v>16145</v>
      </c>
      <c r="D4478" t="s">
        <v>16153</v>
      </c>
      <c r="E4478" t="s">
        <v>9645</v>
      </c>
      <c r="F4478" t="s">
        <v>9646</v>
      </c>
      <c r="G4478" t="s">
        <v>1255</v>
      </c>
      <c r="H4478" t="s">
        <v>1255</v>
      </c>
      <c r="I4478" t="s">
        <v>1255</v>
      </c>
      <c r="J4478" t="s">
        <v>1255</v>
      </c>
      <c r="K4478" t="s">
        <v>1255</v>
      </c>
      <c r="L4478" t="s">
        <v>1255</v>
      </c>
      <c r="M4478" t="s">
        <v>1255</v>
      </c>
      <c r="N4478" t="s">
        <v>1255</v>
      </c>
      <c r="O4478" t="s">
        <v>1255</v>
      </c>
      <c r="P4478" t="s">
        <v>1255</v>
      </c>
    </row>
    <row r="4479" spans="1:16">
      <c r="A4479" t="s">
        <v>1255</v>
      </c>
      <c r="B4479" t="s">
        <v>8766</v>
      </c>
      <c r="C4479" t="s">
        <v>16145</v>
      </c>
      <c r="D4479" t="s">
        <v>16154</v>
      </c>
      <c r="E4479" t="s">
        <v>9813</v>
      </c>
      <c r="F4479" t="s">
        <v>1255</v>
      </c>
      <c r="G4479" t="s">
        <v>1255</v>
      </c>
      <c r="H4479" t="s">
        <v>1255</v>
      </c>
      <c r="I4479" t="s">
        <v>1255</v>
      </c>
      <c r="J4479" t="s">
        <v>1255</v>
      </c>
      <c r="K4479" t="s">
        <v>1255</v>
      </c>
      <c r="L4479" t="s">
        <v>1255</v>
      </c>
      <c r="M4479" t="s">
        <v>1255</v>
      </c>
      <c r="N4479" t="s">
        <v>1255</v>
      </c>
      <c r="O4479" t="s">
        <v>1255</v>
      </c>
      <c r="P4479" t="s">
        <v>1255</v>
      </c>
    </row>
    <row r="4480" spans="1:16">
      <c r="A4480" t="s">
        <v>1255</v>
      </c>
      <c r="B4480" t="s">
        <v>8767</v>
      </c>
      <c r="C4480" t="s">
        <v>16145</v>
      </c>
      <c r="D4480" t="s">
        <v>16155</v>
      </c>
      <c r="E4480" t="s">
        <v>11910</v>
      </c>
      <c r="F4480" t="s">
        <v>1255</v>
      </c>
      <c r="G4480" t="s">
        <v>1255</v>
      </c>
      <c r="H4480" t="s">
        <v>1255</v>
      </c>
      <c r="I4480" t="s">
        <v>1255</v>
      </c>
      <c r="J4480" t="s">
        <v>1255</v>
      </c>
      <c r="K4480" t="s">
        <v>1255</v>
      </c>
      <c r="L4480" t="s">
        <v>1255</v>
      </c>
      <c r="M4480" t="s">
        <v>1255</v>
      </c>
      <c r="N4480" t="s">
        <v>1255</v>
      </c>
      <c r="O4480" t="s">
        <v>1255</v>
      </c>
      <c r="P4480" t="s">
        <v>1255</v>
      </c>
    </row>
    <row r="4481" spans="1:16">
      <c r="A4481" t="s">
        <v>1255</v>
      </c>
      <c r="B4481" t="s">
        <v>8768</v>
      </c>
      <c r="C4481" t="s">
        <v>16145</v>
      </c>
      <c r="D4481" t="s">
        <v>16156</v>
      </c>
      <c r="E4481" t="s">
        <v>9813</v>
      </c>
      <c r="F4481" t="s">
        <v>1255</v>
      </c>
      <c r="G4481" t="s">
        <v>1255</v>
      </c>
      <c r="H4481" t="s">
        <v>1255</v>
      </c>
      <c r="I4481" t="s">
        <v>1255</v>
      </c>
      <c r="J4481" t="s">
        <v>1255</v>
      </c>
      <c r="K4481" t="s">
        <v>1255</v>
      </c>
      <c r="L4481" t="s">
        <v>1255</v>
      </c>
      <c r="M4481" t="s">
        <v>1255</v>
      </c>
      <c r="N4481" t="s">
        <v>1255</v>
      </c>
      <c r="O4481" t="s">
        <v>1255</v>
      </c>
      <c r="P4481" t="s">
        <v>1255</v>
      </c>
    </row>
    <row r="4482" spans="1:16">
      <c r="A4482" t="s">
        <v>1255</v>
      </c>
      <c r="B4482" t="s">
        <v>8769</v>
      </c>
      <c r="C4482" t="s">
        <v>16145</v>
      </c>
      <c r="D4482" t="s">
        <v>16157</v>
      </c>
      <c r="E4482" t="s">
        <v>9797</v>
      </c>
      <c r="F4482" t="s">
        <v>1255</v>
      </c>
      <c r="G4482" t="s">
        <v>1255</v>
      </c>
      <c r="H4482" t="s">
        <v>1255</v>
      </c>
      <c r="I4482" t="s">
        <v>1255</v>
      </c>
      <c r="J4482" t="s">
        <v>1255</v>
      </c>
      <c r="K4482" t="s">
        <v>1255</v>
      </c>
      <c r="L4482" t="s">
        <v>1255</v>
      </c>
      <c r="M4482" t="s">
        <v>1255</v>
      </c>
      <c r="N4482" t="s">
        <v>1255</v>
      </c>
      <c r="O4482" t="s">
        <v>1255</v>
      </c>
      <c r="P4482" t="s">
        <v>1255</v>
      </c>
    </row>
    <row r="4483" spans="1:16">
      <c r="A4483" t="s">
        <v>1255</v>
      </c>
      <c r="B4483" t="s">
        <v>8876</v>
      </c>
      <c r="C4483" t="s">
        <v>16145</v>
      </c>
      <c r="D4483" t="s">
        <v>16158</v>
      </c>
      <c r="E4483" t="s">
        <v>10003</v>
      </c>
      <c r="F4483" t="s">
        <v>1255</v>
      </c>
      <c r="G4483" t="s">
        <v>1255</v>
      </c>
      <c r="H4483" t="s">
        <v>1255</v>
      </c>
      <c r="I4483" t="s">
        <v>1255</v>
      </c>
      <c r="J4483" t="s">
        <v>1255</v>
      </c>
      <c r="K4483" t="s">
        <v>1255</v>
      </c>
      <c r="L4483" t="s">
        <v>1255</v>
      </c>
      <c r="M4483" t="s">
        <v>1255</v>
      </c>
      <c r="N4483" t="s">
        <v>1255</v>
      </c>
      <c r="O4483" t="s">
        <v>1255</v>
      </c>
      <c r="P4483" t="s">
        <v>1255</v>
      </c>
    </row>
    <row r="4484" spans="1:16">
      <c r="A4484" t="s">
        <v>1255</v>
      </c>
      <c r="B4484" t="s">
        <v>8771</v>
      </c>
      <c r="C4484" t="s">
        <v>16145</v>
      </c>
      <c r="D4484" t="s">
        <v>16159</v>
      </c>
      <c r="E4484" t="s">
        <v>11910</v>
      </c>
      <c r="F4484" t="s">
        <v>1255</v>
      </c>
      <c r="G4484" t="s">
        <v>1255</v>
      </c>
      <c r="H4484" t="s">
        <v>1255</v>
      </c>
      <c r="I4484" t="s">
        <v>1255</v>
      </c>
      <c r="J4484" t="s">
        <v>1255</v>
      </c>
      <c r="K4484" t="s">
        <v>1255</v>
      </c>
      <c r="L4484" t="s">
        <v>1255</v>
      </c>
      <c r="M4484" t="s">
        <v>1255</v>
      </c>
      <c r="N4484" t="s">
        <v>1255</v>
      </c>
      <c r="O4484" t="s">
        <v>1255</v>
      </c>
      <c r="P4484" t="s">
        <v>1255</v>
      </c>
    </row>
    <row r="4485" spans="1:16">
      <c r="A4485" t="s">
        <v>1255</v>
      </c>
      <c r="B4485" t="s">
        <v>8770</v>
      </c>
      <c r="C4485" t="s">
        <v>16145</v>
      </c>
      <c r="D4485" t="s">
        <v>16160</v>
      </c>
      <c r="E4485" t="s">
        <v>11910</v>
      </c>
      <c r="F4485" t="s">
        <v>1255</v>
      </c>
      <c r="G4485" t="s">
        <v>1255</v>
      </c>
      <c r="H4485" t="s">
        <v>1255</v>
      </c>
      <c r="I4485" t="s">
        <v>1255</v>
      </c>
      <c r="J4485" t="s">
        <v>1255</v>
      </c>
      <c r="K4485" t="s">
        <v>1255</v>
      </c>
      <c r="L4485" t="s">
        <v>1255</v>
      </c>
      <c r="M4485" t="s">
        <v>1255</v>
      </c>
      <c r="N4485" t="s">
        <v>1255</v>
      </c>
      <c r="O4485" t="s">
        <v>1255</v>
      </c>
      <c r="P4485" t="s">
        <v>1255</v>
      </c>
    </row>
    <row r="4486" spans="1:16">
      <c r="A4486" t="s">
        <v>1255</v>
      </c>
      <c r="B4486" t="s">
        <v>4407</v>
      </c>
      <c r="C4486" t="s">
        <v>16145</v>
      </c>
      <c r="D4486" t="s">
        <v>16161</v>
      </c>
      <c r="E4486" t="s">
        <v>9682</v>
      </c>
      <c r="F4486" t="s">
        <v>1255</v>
      </c>
      <c r="G4486" t="s">
        <v>1255</v>
      </c>
      <c r="H4486" t="s">
        <v>1255</v>
      </c>
      <c r="I4486" t="s">
        <v>1255</v>
      </c>
      <c r="J4486" t="s">
        <v>1255</v>
      </c>
      <c r="K4486" t="s">
        <v>1255</v>
      </c>
      <c r="L4486" t="s">
        <v>1255</v>
      </c>
      <c r="M4486" t="s">
        <v>1255</v>
      </c>
      <c r="N4486" t="s">
        <v>1255</v>
      </c>
      <c r="O4486" t="s">
        <v>1255</v>
      </c>
      <c r="P4486" t="s">
        <v>1255</v>
      </c>
    </row>
    <row r="4487" spans="1:16">
      <c r="A4487" t="s">
        <v>1255</v>
      </c>
      <c r="B4487" t="s">
        <v>5505</v>
      </c>
      <c r="C4487" t="s">
        <v>16145</v>
      </c>
      <c r="D4487" t="s">
        <v>16162</v>
      </c>
      <c r="E4487" t="s">
        <v>12494</v>
      </c>
      <c r="F4487" t="s">
        <v>1255</v>
      </c>
      <c r="G4487" t="s">
        <v>1255</v>
      </c>
      <c r="H4487" t="s">
        <v>1255</v>
      </c>
      <c r="I4487" t="s">
        <v>1255</v>
      </c>
      <c r="J4487" t="s">
        <v>1255</v>
      </c>
      <c r="K4487" t="s">
        <v>1255</v>
      </c>
      <c r="L4487" t="s">
        <v>1255</v>
      </c>
      <c r="M4487" t="s">
        <v>1255</v>
      </c>
      <c r="N4487" t="s">
        <v>1255</v>
      </c>
      <c r="O4487" t="s">
        <v>1255</v>
      </c>
      <c r="P4487" t="s">
        <v>1255</v>
      </c>
    </row>
    <row r="4488" spans="1:16">
      <c r="A4488" t="s">
        <v>1255</v>
      </c>
      <c r="B4488" t="s">
        <v>5687</v>
      </c>
      <c r="C4488" t="s">
        <v>16145</v>
      </c>
      <c r="D4488" t="s">
        <v>16163</v>
      </c>
      <c r="E4488" t="s">
        <v>10608</v>
      </c>
      <c r="F4488" t="s">
        <v>1255</v>
      </c>
      <c r="G4488" t="s">
        <v>1255</v>
      </c>
      <c r="H4488" t="s">
        <v>1255</v>
      </c>
      <c r="I4488" t="s">
        <v>1255</v>
      </c>
      <c r="J4488" t="s">
        <v>1255</v>
      </c>
      <c r="K4488" t="s">
        <v>1255</v>
      </c>
      <c r="L4488" t="s">
        <v>1255</v>
      </c>
      <c r="M4488" t="s">
        <v>1255</v>
      </c>
      <c r="N4488" t="s">
        <v>1255</v>
      </c>
      <c r="O4488" t="s">
        <v>1255</v>
      </c>
      <c r="P4488" t="s">
        <v>1255</v>
      </c>
    </row>
    <row r="4489" spans="1:16">
      <c r="A4489" t="s">
        <v>1255</v>
      </c>
      <c r="B4489" t="s">
        <v>8765</v>
      </c>
      <c r="C4489" t="s">
        <v>16145</v>
      </c>
      <c r="D4489" t="s">
        <v>16164</v>
      </c>
      <c r="E4489" t="s">
        <v>10003</v>
      </c>
      <c r="F4489" t="s">
        <v>1255</v>
      </c>
      <c r="G4489" t="s">
        <v>1255</v>
      </c>
      <c r="H4489" t="s">
        <v>1255</v>
      </c>
      <c r="I4489" t="s">
        <v>1255</v>
      </c>
      <c r="J4489" t="s">
        <v>1255</v>
      </c>
      <c r="K4489" t="s">
        <v>1255</v>
      </c>
      <c r="L4489" t="s">
        <v>1255</v>
      </c>
      <c r="M4489" t="s">
        <v>1255</v>
      </c>
      <c r="N4489" t="s">
        <v>1255</v>
      </c>
      <c r="O4489" t="s">
        <v>1255</v>
      </c>
      <c r="P4489" t="s">
        <v>1255</v>
      </c>
    </row>
    <row r="4490" spans="1:16">
      <c r="A4490" t="s">
        <v>1255</v>
      </c>
      <c r="B4490" t="s">
        <v>8774</v>
      </c>
      <c r="C4490" t="s">
        <v>16145</v>
      </c>
      <c r="D4490" t="s">
        <v>16165</v>
      </c>
      <c r="E4490" t="s">
        <v>10608</v>
      </c>
      <c r="F4490" t="s">
        <v>1255</v>
      </c>
      <c r="G4490" t="s">
        <v>1255</v>
      </c>
      <c r="H4490" t="s">
        <v>1255</v>
      </c>
      <c r="I4490" t="s">
        <v>1255</v>
      </c>
      <c r="J4490" t="s">
        <v>1255</v>
      </c>
      <c r="K4490" t="s">
        <v>1255</v>
      </c>
      <c r="L4490" t="s">
        <v>1255</v>
      </c>
      <c r="M4490" t="s">
        <v>1255</v>
      </c>
      <c r="N4490" t="s">
        <v>1255</v>
      </c>
      <c r="O4490" t="s">
        <v>1255</v>
      </c>
      <c r="P4490" t="s">
        <v>1255</v>
      </c>
    </row>
    <row r="4491" spans="1:16">
      <c r="A4491" t="s">
        <v>1255</v>
      </c>
      <c r="B4491" t="s">
        <v>8772</v>
      </c>
      <c r="C4491" t="s">
        <v>16145</v>
      </c>
      <c r="D4491" t="s">
        <v>16166</v>
      </c>
      <c r="E4491" t="s">
        <v>11910</v>
      </c>
      <c r="F4491" t="s">
        <v>1255</v>
      </c>
      <c r="G4491" t="s">
        <v>1255</v>
      </c>
      <c r="H4491" t="s">
        <v>1255</v>
      </c>
      <c r="I4491" t="s">
        <v>1255</v>
      </c>
      <c r="J4491" t="s">
        <v>1255</v>
      </c>
      <c r="K4491" t="s">
        <v>1255</v>
      </c>
      <c r="L4491" t="s">
        <v>1255</v>
      </c>
      <c r="M4491" t="s">
        <v>1255</v>
      </c>
      <c r="N4491" t="s">
        <v>1255</v>
      </c>
      <c r="O4491" t="s">
        <v>1255</v>
      </c>
      <c r="P4491" t="s">
        <v>1255</v>
      </c>
    </row>
    <row r="4492" spans="1:16">
      <c r="A4492" t="s">
        <v>1255</v>
      </c>
      <c r="B4492" t="s">
        <v>8773</v>
      </c>
      <c r="C4492" t="s">
        <v>16145</v>
      </c>
      <c r="D4492" t="s">
        <v>16167</v>
      </c>
      <c r="E4492" t="s">
        <v>10608</v>
      </c>
      <c r="F4492" t="s">
        <v>1255</v>
      </c>
      <c r="G4492" t="s">
        <v>1255</v>
      </c>
      <c r="H4492" t="s">
        <v>1255</v>
      </c>
      <c r="I4492" t="s">
        <v>1255</v>
      </c>
      <c r="J4492" t="s">
        <v>1255</v>
      </c>
      <c r="K4492" t="s">
        <v>1255</v>
      </c>
      <c r="L4492" t="s">
        <v>1255</v>
      </c>
      <c r="M4492" t="s">
        <v>1255</v>
      </c>
      <c r="N4492" t="s">
        <v>1255</v>
      </c>
      <c r="O4492" t="s">
        <v>1255</v>
      </c>
      <c r="P4492" t="s">
        <v>1255</v>
      </c>
    </row>
    <row r="4493" spans="1:16">
      <c r="A4493" t="s">
        <v>1255</v>
      </c>
      <c r="B4493" t="s">
        <v>8764</v>
      </c>
      <c r="C4493" t="s">
        <v>16145</v>
      </c>
      <c r="D4493" t="s">
        <v>16168</v>
      </c>
      <c r="E4493" t="s">
        <v>10003</v>
      </c>
      <c r="F4493" t="s">
        <v>1255</v>
      </c>
      <c r="G4493" t="s">
        <v>1255</v>
      </c>
      <c r="H4493" t="s">
        <v>1255</v>
      </c>
      <c r="I4493" t="s">
        <v>1255</v>
      </c>
      <c r="J4493" t="s">
        <v>1255</v>
      </c>
      <c r="K4493" t="s">
        <v>1255</v>
      </c>
      <c r="L4493" t="s">
        <v>1255</v>
      </c>
      <c r="M4493" t="s">
        <v>1255</v>
      </c>
      <c r="N4493" t="s">
        <v>1255</v>
      </c>
      <c r="O4493" t="s">
        <v>1255</v>
      </c>
      <c r="P4493" t="s">
        <v>1255</v>
      </c>
    </row>
    <row r="4494" spans="1:16">
      <c r="A4494" t="s">
        <v>1255</v>
      </c>
      <c r="B4494" t="s">
        <v>16169</v>
      </c>
      <c r="C4494" t="s">
        <v>16170</v>
      </c>
      <c r="D4494" t="s">
        <v>16171</v>
      </c>
      <c r="E4494" t="s">
        <v>9646</v>
      </c>
      <c r="F4494" t="s">
        <v>16172</v>
      </c>
      <c r="G4494" t="s">
        <v>1255</v>
      </c>
      <c r="H4494" t="s">
        <v>1255</v>
      </c>
      <c r="I4494" t="s">
        <v>1255</v>
      </c>
      <c r="J4494" t="s">
        <v>1255</v>
      </c>
      <c r="K4494" t="s">
        <v>1255</v>
      </c>
      <c r="L4494" t="s">
        <v>1255</v>
      </c>
      <c r="M4494" t="s">
        <v>1255</v>
      </c>
      <c r="N4494" t="s">
        <v>1255</v>
      </c>
      <c r="O4494" t="s">
        <v>1255</v>
      </c>
      <c r="P4494" t="s">
        <v>1255</v>
      </c>
    </row>
    <row r="4495" spans="1:16">
      <c r="A4495" t="s">
        <v>1255</v>
      </c>
      <c r="B4495" t="s">
        <v>16173</v>
      </c>
      <c r="C4495" t="s">
        <v>16170</v>
      </c>
      <c r="D4495" t="s">
        <v>16171</v>
      </c>
      <c r="E4495" t="s">
        <v>9646</v>
      </c>
      <c r="F4495" t="s">
        <v>16174</v>
      </c>
      <c r="G4495" t="s">
        <v>1255</v>
      </c>
      <c r="H4495" t="s">
        <v>1255</v>
      </c>
      <c r="I4495" t="s">
        <v>1255</v>
      </c>
      <c r="J4495" t="s">
        <v>1255</v>
      </c>
      <c r="K4495" t="s">
        <v>1255</v>
      </c>
      <c r="L4495" t="s">
        <v>1255</v>
      </c>
      <c r="M4495" t="s">
        <v>1255</v>
      </c>
      <c r="N4495" t="s">
        <v>1255</v>
      </c>
      <c r="O4495" t="s">
        <v>1255</v>
      </c>
      <c r="P4495" t="s">
        <v>1255</v>
      </c>
    </row>
    <row r="4496" spans="1:16">
      <c r="A4496" t="s">
        <v>1255</v>
      </c>
      <c r="B4496" t="s">
        <v>13709</v>
      </c>
      <c r="C4496" t="s">
        <v>16170</v>
      </c>
      <c r="D4496" t="s">
        <v>16175</v>
      </c>
      <c r="E4496" t="s">
        <v>9646</v>
      </c>
      <c r="F4496" t="s">
        <v>9874</v>
      </c>
      <c r="G4496" t="s">
        <v>1255</v>
      </c>
      <c r="H4496" t="s">
        <v>1255</v>
      </c>
      <c r="I4496" t="s">
        <v>1255</v>
      </c>
      <c r="J4496" t="s">
        <v>1255</v>
      </c>
      <c r="K4496" t="s">
        <v>1255</v>
      </c>
      <c r="L4496" t="s">
        <v>1255</v>
      </c>
      <c r="M4496" t="s">
        <v>1255</v>
      </c>
      <c r="N4496" t="s">
        <v>1255</v>
      </c>
      <c r="O4496" t="s">
        <v>1255</v>
      </c>
      <c r="P4496" t="s">
        <v>1255</v>
      </c>
    </row>
    <row r="4497" spans="1:16">
      <c r="A4497" t="s">
        <v>1255</v>
      </c>
      <c r="B4497" t="s">
        <v>16176</v>
      </c>
      <c r="C4497" t="s">
        <v>16170</v>
      </c>
      <c r="D4497" t="s">
        <v>16177</v>
      </c>
      <c r="E4497" t="s">
        <v>9646</v>
      </c>
      <c r="F4497" t="s">
        <v>9828</v>
      </c>
      <c r="G4497" t="s">
        <v>1255</v>
      </c>
      <c r="H4497" t="s">
        <v>1255</v>
      </c>
      <c r="I4497" t="s">
        <v>1255</v>
      </c>
      <c r="J4497" t="s">
        <v>1255</v>
      </c>
      <c r="K4497" t="s">
        <v>1255</v>
      </c>
      <c r="L4497" t="s">
        <v>1255</v>
      </c>
      <c r="M4497" t="s">
        <v>1255</v>
      </c>
      <c r="N4497" t="s">
        <v>1255</v>
      </c>
      <c r="O4497" t="s">
        <v>1255</v>
      </c>
      <c r="P4497" t="s">
        <v>1255</v>
      </c>
    </row>
    <row r="4498" spans="1:16">
      <c r="A4498" t="s">
        <v>1255</v>
      </c>
      <c r="B4498" t="s">
        <v>1255</v>
      </c>
      <c r="C4498" t="s">
        <v>16170</v>
      </c>
      <c r="D4498" t="s">
        <v>16178</v>
      </c>
      <c r="E4498" t="s">
        <v>16179</v>
      </c>
      <c r="F4498" t="s">
        <v>1255</v>
      </c>
      <c r="G4498" t="s">
        <v>9646</v>
      </c>
      <c r="H4498" t="s">
        <v>1255</v>
      </c>
      <c r="I4498" t="s">
        <v>1255</v>
      </c>
      <c r="J4498" t="s">
        <v>1255</v>
      </c>
      <c r="K4498" t="s">
        <v>1255</v>
      </c>
      <c r="L4498" t="s">
        <v>1255</v>
      </c>
      <c r="M4498" t="s">
        <v>1255</v>
      </c>
      <c r="N4498" t="s">
        <v>1255</v>
      </c>
      <c r="O4498" t="s">
        <v>1255</v>
      </c>
      <c r="P4498" t="s">
        <v>1255</v>
      </c>
    </row>
    <row r="4499" spans="1:16">
      <c r="A4499" t="s">
        <v>1255</v>
      </c>
      <c r="B4499" t="s">
        <v>1255</v>
      </c>
      <c r="C4499" t="s">
        <v>16170</v>
      </c>
      <c r="D4499" t="s">
        <v>16180</v>
      </c>
      <c r="E4499" t="s">
        <v>16181</v>
      </c>
      <c r="F4499" t="s">
        <v>1255</v>
      </c>
      <c r="G4499" t="s">
        <v>9646</v>
      </c>
      <c r="H4499" t="s">
        <v>1255</v>
      </c>
      <c r="I4499" t="s">
        <v>1255</v>
      </c>
      <c r="J4499" t="s">
        <v>1255</v>
      </c>
      <c r="K4499" t="s">
        <v>1255</v>
      </c>
      <c r="L4499" t="s">
        <v>1255</v>
      </c>
      <c r="M4499" t="s">
        <v>1255</v>
      </c>
      <c r="N4499" t="s">
        <v>1255</v>
      </c>
      <c r="O4499" t="s">
        <v>1255</v>
      </c>
      <c r="P4499" t="s">
        <v>1255</v>
      </c>
    </row>
    <row r="4500" spans="1:16">
      <c r="A4500" t="s">
        <v>1255</v>
      </c>
      <c r="B4500" t="s">
        <v>1255</v>
      </c>
      <c r="C4500" t="s">
        <v>16170</v>
      </c>
      <c r="D4500" t="s">
        <v>16182</v>
      </c>
      <c r="E4500" t="s">
        <v>10003</v>
      </c>
      <c r="F4500" t="s">
        <v>1255</v>
      </c>
      <c r="G4500" t="s">
        <v>9646</v>
      </c>
      <c r="H4500" t="s">
        <v>1255</v>
      </c>
      <c r="I4500" t="s">
        <v>1255</v>
      </c>
      <c r="J4500" t="s">
        <v>1255</v>
      </c>
      <c r="K4500" t="s">
        <v>1255</v>
      </c>
      <c r="L4500" t="s">
        <v>1255</v>
      </c>
      <c r="M4500" t="s">
        <v>1255</v>
      </c>
      <c r="N4500" t="s">
        <v>1255</v>
      </c>
      <c r="O4500" t="s">
        <v>1255</v>
      </c>
      <c r="P4500" t="s">
        <v>1255</v>
      </c>
    </row>
    <row r="4501" spans="1:16">
      <c r="A4501" t="s">
        <v>1255</v>
      </c>
      <c r="B4501" t="s">
        <v>1255</v>
      </c>
      <c r="C4501" t="s">
        <v>16170</v>
      </c>
      <c r="D4501" t="s">
        <v>16183</v>
      </c>
      <c r="E4501" t="s">
        <v>10019</v>
      </c>
      <c r="F4501" t="s">
        <v>1255</v>
      </c>
      <c r="G4501" t="s">
        <v>9646</v>
      </c>
      <c r="H4501" t="s">
        <v>1255</v>
      </c>
      <c r="I4501" t="s">
        <v>1255</v>
      </c>
      <c r="J4501" t="s">
        <v>1255</v>
      </c>
      <c r="K4501" t="s">
        <v>1255</v>
      </c>
      <c r="L4501" t="s">
        <v>1255</v>
      </c>
      <c r="M4501" t="s">
        <v>1255</v>
      </c>
      <c r="N4501" t="s">
        <v>1255</v>
      </c>
      <c r="O4501" t="s">
        <v>1255</v>
      </c>
      <c r="P4501" t="s">
        <v>1255</v>
      </c>
    </row>
    <row r="4502" spans="1:16">
      <c r="A4502" t="s">
        <v>1255</v>
      </c>
      <c r="B4502" t="s">
        <v>1255</v>
      </c>
      <c r="C4502" t="s">
        <v>16170</v>
      </c>
      <c r="D4502" t="s">
        <v>16184</v>
      </c>
      <c r="E4502" t="s">
        <v>10019</v>
      </c>
      <c r="F4502" t="s">
        <v>1255</v>
      </c>
      <c r="G4502" t="s">
        <v>9646</v>
      </c>
      <c r="H4502" t="s">
        <v>1255</v>
      </c>
      <c r="I4502" t="s">
        <v>1255</v>
      </c>
      <c r="J4502" t="s">
        <v>1255</v>
      </c>
      <c r="K4502" t="s">
        <v>1255</v>
      </c>
      <c r="L4502" t="s">
        <v>1255</v>
      </c>
      <c r="M4502" t="s">
        <v>1255</v>
      </c>
      <c r="N4502" t="s">
        <v>1255</v>
      </c>
      <c r="O4502" t="s">
        <v>1255</v>
      </c>
      <c r="P4502" t="s">
        <v>1255</v>
      </c>
    </row>
    <row r="4503" spans="1:16">
      <c r="A4503" t="s">
        <v>1255</v>
      </c>
      <c r="B4503" t="s">
        <v>1255</v>
      </c>
      <c r="C4503" t="s">
        <v>16170</v>
      </c>
      <c r="D4503" t="s">
        <v>16185</v>
      </c>
      <c r="E4503" t="s">
        <v>11910</v>
      </c>
      <c r="F4503" t="s">
        <v>1255</v>
      </c>
      <c r="G4503" t="s">
        <v>9646</v>
      </c>
      <c r="H4503" t="s">
        <v>1255</v>
      </c>
      <c r="I4503" t="s">
        <v>1255</v>
      </c>
      <c r="J4503" t="s">
        <v>1255</v>
      </c>
      <c r="K4503" t="s">
        <v>1255</v>
      </c>
      <c r="L4503" t="s">
        <v>1255</v>
      </c>
      <c r="M4503" t="s">
        <v>1255</v>
      </c>
      <c r="N4503" t="s">
        <v>1255</v>
      </c>
      <c r="O4503" t="s">
        <v>1255</v>
      </c>
      <c r="P4503" t="s">
        <v>1255</v>
      </c>
    </row>
    <row r="4504" spans="1:16">
      <c r="A4504" t="s">
        <v>1255</v>
      </c>
      <c r="B4504" t="s">
        <v>1255</v>
      </c>
      <c r="C4504" t="s">
        <v>16170</v>
      </c>
      <c r="D4504" t="s">
        <v>16186</v>
      </c>
      <c r="E4504" t="s">
        <v>11910</v>
      </c>
      <c r="F4504" t="s">
        <v>1255</v>
      </c>
      <c r="G4504" t="s">
        <v>9646</v>
      </c>
      <c r="H4504" t="s">
        <v>1255</v>
      </c>
      <c r="I4504" t="s">
        <v>1255</v>
      </c>
      <c r="J4504" t="s">
        <v>1255</v>
      </c>
      <c r="K4504" t="s">
        <v>1255</v>
      </c>
      <c r="L4504" t="s">
        <v>1255</v>
      </c>
      <c r="M4504" t="s">
        <v>1255</v>
      </c>
      <c r="N4504" t="s">
        <v>1255</v>
      </c>
      <c r="O4504" t="s">
        <v>1255</v>
      </c>
      <c r="P4504" t="s">
        <v>1255</v>
      </c>
    </row>
    <row r="4505" spans="1:16">
      <c r="A4505" t="s">
        <v>1255</v>
      </c>
      <c r="B4505" t="s">
        <v>1255</v>
      </c>
      <c r="C4505" t="s">
        <v>16170</v>
      </c>
      <c r="D4505" t="s">
        <v>16187</v>
      </c>
      <c r="E4505" t="s">
        <v>11910</v>
      </c>
      <c r="F4505" t="s">
        <v>1255</v>
      </c>
      <c r="G4505" t="s">
        <v>9646</v>
      </c>
      <c r="H4505" t="s">
        <v>1255</v>
      </c>
      <c r="I4505" t="s">
        <v>1255</v>
      </c>
      <c r="J4505" t="s">
        <v>1255</v>
      </c>
      <c r="K4505" t="s">
        <v>1255</v>
      </c>
      <c r="L4505" t="s">
        <v>1255</v>
      </c>
      <c r="M4505" t="s">
        <v>1255</v>
      </c>
      <c r="N4505" t="s">
        <v>1255</v>
      </c>
      <c r="O4505" t="s">
        <v>1255</v>
      </c>
      <c r="P4505" t="s">
        <v>1255</v>
      </c>
    </row>
    <row r="4506" spans="1:16">
      <c r="A4506" t="s">
        <v>1255</v>
      </c>
      <c r="B4506" t="s">
        <v>1255</v>
      </c>
      <c r="C4506" t="s">
        <v>16170</v>
      </c>
      <c r="D4506" t="s">
        <v>16188</v>
      </c>
      <c r="E4506" t="s">
        <v>9797</v>
      </c>
      <c r="F4506" t="s">
        <v>1255</v>
      </c>
      <c r="G4506" t="s">
        <v>1255</v>
      </c>
      <c r="H4506" t="s">
        <v>1255</v>
      </c>
      <c r="I4506" t="s">
        <v>1255</v>
      </c>
      <c r="J4506" t="s">
        <v>1255</v>
      </c>
      <c r="K4506" t="s">
        <v>1255</v>
      </c>
      <c r="L4506" t="s">
        <v>1255</v>
      </c>
      <c r="M4506" t="s">
        <v>1255</v>
      </c>
      <c r="N4506" t="s">
        <v>1255</v>
      </c>
      <c r="O4506" t="s">
        <v>1255</v>
      </c>
      <c r="P4506" t="s">
        <v>1255</v>
      </c>
    </row>
    <row r="4507" spans="1:16">
      <c r="A4507" t="s">
        <v>1255</v>
      </c>
      <c r="B4507" t="s">
        <v>1255</v>
      </c>
      <c r="C4507" t="s">
        <v>1255</v>
      </c>
      <c r="D4507" t="s">
        <v>1255</v>
      </c>
      <c r="E4507" t="s">
        <v>1255</v>
      </c>
      <c r="F4507" t="s">
        <v>9646</v>
      </c>
      <c r="G4507" t="s">
        <v>1255</v>
      </c>
      <c r="H4507" t="s">
        <v>1255</v>
      </c>
      <c r="I4507" t="s">
        <v>1255</v>
      </c>
      <c r="J4507" t="s">
        <v>1255</v>
      </c>
      <c r="K4507" t="s">
        <v>1255</v>
      </c>
      <c r="L4507" t="s">
        <v>1255</v>
      </c>
      <c r="M4507" t="s">
        <v>1255</v>
      </c>
      <c r="N4507" t="s">
        <v>1255</v>
      </c>
      <c r="O4507" t="s">
        <v>1255</v>
      </c>
      <c r="P4507" t="s">
        <v>1255</v>
      </c>
    </row>
    <row r="4508" spans="1:16">
      <c r="A4508" t="s">
        <v>1255</v>
      </c>
      <c r="B4508" t="s">
        <v>1255</v>
      </c>
      <c r="C4508" t="s">
        <v>16189</v>
      </c>
      <c r="D4508" t="s">
        <v>16190</v>
      </c>
      <c r="E4508" t="s">
        <v>9782</v>
      </c>
      <c r="F4508" t="s">
        <v>1255</v>
      </c>
      <c r="G4508" t="s">
        <v>5148</v>
      </c>
      <c r="H4508" t="s">
        <v>1255</v>
      </c>
      <c r="I4508" t="s">
        <v>1255</v>
      </c>
      <c r="J4508" t="s">
        <v>1255</v>
      </c>
      <c r="K4508" t="s">
        <v>1255</v>
      </c>
      <c r="L4508" t="s">
        <v>1255</v>
      </c>
      <c r="M4508" t="s">
        <v>1255</v>
      </c>
      <c r="N4508" t="s">
        <v>1255</v>
      </c>
      <c r="O4508" t="s">
        <v>1255</v>
      </c>
      <c r="P4508" t="s">
        <v>1255</v>
      </c>
    </row>
    <row r="4509" spans="1:16">
      <c r="A4509" t="s">
        <v>1255</v>
      </c>
      <c r="B4509" t="s">
        <v>1255</v>
      </c>
      <c r="C4509" t="s">
        <v>16189</v>
      </c>
      <c r="D4509" t="s">
        <v>16191</v>
      </c>
      <c r="E4509" t="s">
        <v>9646</v>
      </c>
      <c r="F4509" t="s">
        <v>15379</v>
      </c>
      <c r="G4509" t="s">
        <v>1255</v>
      </c>
      <c r="H4509" t="s">
        <v>1255</v>
      </c>
      <c r="I4509" t="s">
        <v>1255</v>
      </c>
      <c r="J4509" t="s">
        <v>1255</v>
      </c>
      <c r="K4509" t="s">
        <v>1255</v>
      </c>
      <c r="L4509" t="s">
        <v>1255</v>
      </c>
      <c r="M4509" t="s">
        <v>1255</v>
      </c>
      <c r="N4509" t="s">
        <v>1255</v>
      </c>
      <c r="O4509" t="s">
        <v>1255</v>
      </c>
      <c r="P4509" t="s">
        <v>1255</v>
      </c>
    </row>
    <row r="4510" spans="1:16">
      <c r="A4510" t="s">
        <v>1255</v>
      </c>
      <c r="B4510" t="s">
        <v>1255</v>
      </c>
      <c r="C4510" t="s">
        <v>16189</v>
      </c>
      <c r="D4510" t="s">
        <v>16192</v>
      </c>
      <c r="E4510" t="s">
        <v>9646</v>
      </c>
      <c r="F4510" t="s">
        <v>16086</v>
      </c>
      <c r="G4510" t="s">
        <v>1255</v>
      </c>
      <c r="H4510" t="s">
        <v>1255</v>
      </c>
      <c r="I4510" t="s">
        <v>1255</v>
      </c>
      <c r="J4510" t="s">
        <v>1255</v>
      </c>
      <c r="K4510" t="s">
        <v>1255</v>
      </c>
      <c r="L4510" t="s">
        <v>1255</v>
      </c>
      <c r="M4510" t="s">
        <v>1255</v>
      </c>
      <c r="N4510" t="s">
        <v>1255</v>
      </c>
      <c r="O4510" t="s">
        <v>1255</v>
      </c>
      <c r="P4510" t="s">
        <v>1255</v>
      </c>
    </row>
    <row r="4511" spans="1:16">
      <c r="A4511" t="s">
        <v>1255</v>
      </c>
      <c r="B4511" t="s">
        <v>1255</v>
      </c>
      <c r="C4511" t="s">
        <v>16189</v>
      </c>
      <c r="D4511" t="s">
        <v>16193</v>
      </c>
      <c r="E4511" t="s">
        <v>9646</v>
      </c>
      <c r="F4511" t="s">
        <v>16194</v>
      </c>
      <c r="G4511" t="s">
        <v>1255</v>
      </c>
      <c r="H4511" t="s">
        <v>1255</v>
      </c>
      <c r="I4511" t="s">
        <v>1255</v>
      </c>
      <c r="J4511" t="s">
        <v>1255</v>
      </c>
      <c r="K4511" t="s">
        <v>1255</v>
      </c>
      <c r="L4511" t="s">
        <v>1255</v>
      </c>
      <c r="M4511" t="s">
        <v>1255</v>
      </c>
      <c r="N4511" t="s">
        <v>1255</v>
      </c>
      <c r="O4511" t="s">
        <v>1255</v>
      </c>
      <c r="P4511" t="s">
        <v>1255</v>
      </c>
    </row>
    <row r="4512" spans="1:16">
      <c r="A4512" t="s">
        <v>1255</v>
      </c>
      <c r="B4512" t="s">
        <v>1255</v>
      </c>
      <c r="C4512" t="s">
        <v>16189</v>
      </c>
      <c r="D4512" t="s">
        <v>16195</v>
      </c>
      <c r="E4512" t="s">
        <v>9646</v>
      </c>
      <c r="F4512" t="s">
        <v>9737</v>
      </c>
      <c r="G4512" t="s">
        <v>1255</v>
      </c>
      <c r="H4512" t="s">
        <v>1255</v>
      </c>
      <c r="I4512" t="s">
        <v>1255</v>
      </c>
      <c r="J4512" t="s">
        <v>1255</v>
      </c>
      <c r="K4512" t="s">
        <v>1255</v>
      </c>
      <c r="L4512" t="s">
        <v>1255</v>
      </c>
      <c r="M4512" t="s">
        <v>1255</v>
      </c>
      <c r="N4512" t="s">
        <v>1255</v>
      </c>
      <c r="O4512" t="s">
        <v>1255</v>
      </c>
      <c r="P4512" t="s">
        <v>1255</v>
      </c>
    </row>
    <row r="4513" spans="1:16">
      <c r="A4513" t="s">
        <v>1255</v>
      </c>
      <c r="B4513" t="s">
        <v>1255</v>
      </c>
      <c r="C4513" t="s">
        <v>16189</v>
      </c>
      <c r="D4513" t="s">
        <v>16196</v>
      </c>
      <c r="E4513" t="s">
        <v>9646</v>
      </c>
      <c r="F4513" t="s">
        <v>10029</v>
      </c>
      <c r="G4513" t="s">
        <v>1255</v>
      </c>
      <c r="H4513" t="s">
        <v>1255</v>
      </c>
      <c r="I4513" t="s">
        <v>1255</v>
      </c>
      <c r="J4513" t="s">
        <v>1255</v>
      </c>
      <c r="K4513" t="s">
        <v>1255</v>
      </c>
      <c r="L4513" t="s">
        <v>1255</v>
      </c>
      <c r="M4513" t="s">
        <v>1255</v>
      </c>
      <c r="N4513" t="s">
        <v>1255</v>
      </c>
      <c r="O4513" t="s">
        <v>1255</v>
      </c>
      <c r="P4513" t="s">
        <v>1255</v>
      </c>
    </row>
    <row r="4514" spans="1:16">
      <c r="A4514" t="s">
        <v>1255</v>
      </c>
      <c r="B4514" t="s">
        <v>1255</v>
      </c>
      <c r="C4514" t="s">
        <v>16189</v>
      </c>
      <c r="D4514" t="s">
        <v>16197</v>
      </c>
      <c r="E4514" t="s">
        <v>10653</v>
      </c>
      <c r="F4514" t="s">
        <v>1255</v>
      </c>
      <c r="G4514" t="s">
        <v>1255</v>
      </c>
      <c r="H4514" t="s">
        <v>1255</v>
      </c>
      <c r="I4514" t="s">
        <v>1255</v>
      </c>
      <c r="J4514" t="s">
        <v>1255</v>
      </c>
      <c r="K4514" t="s">
        <v>1255</v>
      </c>
      <c r="L4514" t="s">
        <v>1255</v>
      </c>
      <c r="M4514" t="s">
        <v>1255</v>
      </c>
      <c r="N4514" t="s">
        <v>1255</v>
      </c>
      <c r="O4514" t="s">
        <v>1255</v>
      </c>
      <c r="P4514" t="s">
        <v>1255</v>
      </c>
    </row>
    <row r="4515" spans="1:16">
      <c r="A4515" t="s">
        <v>1255</v>
      </c>
      <c r="B4515" t="s">
        <v>1255</v>
      </c>
      <c r="C4515" t="s">
        <v>16189</v>
      </c>
      <c r="D4515" t="s">
        <v>16198</v>
      </c>
      <c r="E4515" t="s">
        <v>10003</v>
      </c>
      <c r="F4515" t="s">
        <v>9646</v>
      </c>
      <c r="G4515" t="s">
        <v>1255</v>
      </c>
      <c r="H4515" t="s">
        <v>1255</v>
      </c>
      <c r="I4515" t="s">
        <v>1255</v>
      </c>
      <c r="J4515" t="s">
        <v>1255</v>
      </c>
      <c r="K4515" t="s">
        <v>1255</v>
      </c>
      <c r="L4515" t="s">
        <v>1255</v>
      </c>
      <c r="M4515" t="s">
        <v>1255</v>
      </c>
      <c r="N4515" t="s">
        <v>1255</v>
      </c>
      <c r="O4515" t="s">
        <v>1255</v>
      </c>
      <c r="P4515" t="s">
        <v>1255</v>
      </c>
    </row>
    <row r="4516" spans="1:16">
      <c r="A4516" t="s">
        <v>1255</v>
      </c>
      <c r="B4516" t="s">
        <v>1255</v>
      </c>
      <c r="C4516" t="s">
        <v>16189</v>
      </c>
      <c r="D4516" t="s">
        <v>16199</v>
      </c>
      <c r="E4516" t="s">
        <v>10003</v>
      </c>
      <c r="F4516" t="s">
        <v>1255</v>
      </c>
      <c r="G4516" t="s">
        <v>5148</v>
      </c>
      <c r="H4516" t="s">
        <v>1255</v>
      </c>
      <c r="I4516" t="s">
        <v>1255</v>
      </c>
      <c r="J4516" t="s">
        <v>1255</v>
      </c>
      <c r="K4516" t="s">
        <v>1255</v>
      </c>
      <c r="L4516" t="s">
        <v>1255</v>
      </c>
      <c r="M4516" t="s">
        <v>1255</v>
      </c>
      <c r="N4516" t="s">
        <v>1255</v>
      </c>
      <c r="O4516" t="s">
        <v>1255</v>
      </c>
      <c r="P4516" t="s">
        <v>1255</v>
      </c>
    </row>
    <row r="4517" spans="1:16">
      <c r="A4517" t="s">
        <v>1255</v>
      </c>
      <c r="B4517" t="s">
        <v>1255</v>
      </c>
      <c r="C4517" t="s">
        <v>16189</v>
      </c>
      <c r="D4517" t="s">
        <v>16200</v>
      </c>
      <c r="E4517" t="s">
        <v>10003</v>
      </c>
      <c r="F4517" t="s">
        <v>1255</v>
      </c>
      <c r="G4517" t="s">
        <v>1255</v>
      </c>
      <c r="H4517" t="s">
        <v>1255</v>
      </c>
      <c r="I4517" t="s">
        <v>1255</v>
      </c>
      <c r="J4517" t="s">
        <v>1255</v>
      </c>
      <c r="K4517" t="s">
        <v>1255</v>
      </c>
      <c r="L4517" t="s">
        <v>1255</v>
      </c>
      <c r="M4517" t="s">
        <v>1255</v>
      </c>
      <c r="N4517" t="s">
        <v>1255</v>
      </c>
      <c r="O4517" t="s">
        <v>1255</v>
      </c>
      <c r="P4517" t="s">
        <v>1255</v>
      </c>
    </row>
    <row r="4518" spans="1:16">
      <c r="A4518" t="s">
        <v>1255</v>
      </c>
      <c r="B4518" t="s">
        <v>1255</v>
      </c>
      <c r="C4518" t="s">
        <v>16189</v>
      </c>
      <c r="D4518" t="s">
        <v>16201</v>
      </c>
      <c r="E4518" t="s">
        <v>11624</v>
      </c>
      <c r="F4518" t="s">
        <v>1255</v>
      </c>
      <c r="G4518" t="s">
        <v>1255</v>
      </c>
      <c r="H4518" t="s">
        <v>1255</v>
      </c>
      <c r="I4518" t="s">
        <v>1255</v>
      </c>
      <c r="J4518" t="s">
        <v>1255</v>
      </c>
      <c r="K4518" t="s">
        <v>1255</v>
      </c>
      <c r="L4518" t="s">
        <v>1255</v>
      </c>
      <c r="M4518" t="s">
        <v>1255</v>
      </c>
      <c r="N4518" t="s">
        <v>1255</v>
      </c>
      <c r="O4518" t="s">
        <v>1255</v>
      </c>
      <c r="P4518" t="s">
        <v>1255</v>
      </c>
    </row>
    <row r="4519" spans="1:16">
      <c r="A4519" t="s">
        <v>1255</v>
      </c>
      <c r="B4519" t="s">
        <v>1255</v>
      </c>
      <c r="C4519" t="s">
        <v>16189</v>
      </c>
      <c r="D4519" t="s">
        <v>16202</v>
      </c>
      <c r="E4519" t="s">
        <v>10029</v>
      </c>
      <c r="F4519" t="s">
        <v>1255</v>
      </c>
      <c r="G4519" t="s">
        <v>1255</v>
      </c>
      <c r="H4519" t="s">
        <v>1255</v>
      </c>
      <c r="I4519" t="s">
        <v>1255</v>
      </c>
      <c r="J4519" t="s">
        <v>1255</v>
      </c>
      <c r="K4519" t="s">
        <v>1255</v>
      </c>
      <c r="L4519" t="s">
        <v>1255</v>
      </c>
      <c r="M4519" t="s">
        <v>1255</v>
      </c>
      <c r="N4519" t="s">
        <v>1255</v>
      </c>
      <c r="O4519" t="s">
        <v>1255</v>
      </c>
      <c r="P4519" t="s">
        <v>1255</v>
      </c>
    </row>
    <row r="4520" spans="1:16">
      <c r="A4520" t="s">
        <v>1255</v>
      </c>
      <c r="B4520" t="s">
        <v>1255</v>
      </c>
      <c r="C4520" t="s">
        <v>16189</v>
      </c>
      <c r="D4520" t="s">
        <v>16203</v>
      </c>
      <c r="E4520" t="s">
        <v>9646</v>
      </c>
      <c r="F4520" t="s">
        <v>9737</v>
      </c>
      <c r="G4520" t="s">
        <v>1255</v>
      </c>
      <c r="H4520" t="s">
        <v>1255</v>
      </c>
      <c r="I4520" t="s">
        <v>1255</v>
      </c>
      <c r="J4520" t="s">
        <v>1255</v>
      </c>
      <c r="K4520" t="s">
        <v>1255</v>
      </c>
      <c r="L4520" t="s">
        <v>1255</v>
      </c>
      <c r="M4520" t="s">
        <v>1255</v>
      </c>
      <c r="N4520" t="s">
        <v>1255</v>
      </c>
      <c r="O4520" t="s">
        <v>1255</v>
      </c>
      <c r="P4520" t="s">
        <v>1255</v>
      </c>
    </row>
    <row r="4521" spans="1:16">
      <c r="A4521" t="s">
        <v>1255</v>
      </c>
      <c r="B4521" t="s">
        <v>1255</v>
      </c>
      <c r="C4521" t="s">
        <v>16189</v>
      </c>
      <c r="D4521" t="s">
        <v>16204</v>
      </c>
      <c r="E4521" t="s">
        <v>11910</v>
      </c>
      <c r="F4521" t="s">
        <v>9646</v>
      </c>
      <c r="G4521" t="s">
        <v>1255</v>
      </c>
      <c r="H4521" t="s">
        <v>1255</v>
      </c>
      <c r="I4521" t="s">
        <v>1255</v>
      </c>
      <c r="J4521" t="s">
        <v>1255</v>
      </c>
      <c r="K4521" t="s">
        <v>1255</v>
      </c>
      <c r="L4521" t="s">
        <v>1255</v>
      </c>
      <c r="M4521" t="s">
        <v>1255</v>
      </c>
      <c r="N4521" t="s">
        <v>1255</v>
      </c>
      <c r="O4521" t="s">
        <v>1255</v>
      </c>
      <c r="P4521" t="s">
        <v>1255</v>
      </c>
    </row>
    <row r="4522" spans="1:16">
      <c r="A4522" t="s">
        <v>1255</v>
      </c>
      <c r="B4522" t="s">
        <v>1255</v>
      </c>
      <c r="C4522" t="s">
        <v>16189</v>
      </c>
      <c r="D4522" t="s">
        <v>16205</v>
      </c>
      <c r="E4522" t="s">
        <v>15595</v>
      </c>
      <c r="F4522" t="s">
        <v>9646</v>
      </c>
      <c r="G4522" t="s">
        <v>1255</v>
      </c>
      <c r="H4522" t="s">
        <v>1255</v>
      </c>
      <c r="I4522" t="s">
        <v>1255</v>
      </c>
      <c r="J4522" t="s">
        <v>1255</v>
      </c>
      <c r="K4522" t="s">
        <v>1255</v>
      </c>
      <c r="L4522" t="s">
        <v>1255</v>
      </c>
      <c r="M4522" t="s">
        <v>1255</v>
      </c>
      <c r="N4522" t="s">
        <v>1255</v>
      </c>
      <c r="O4522" t="s">
        <v>1255</v>
      </c>
      <c r="P4522" t="s">
        <v>1255</v>
      </c>
    </row>
    <row r="4523" spans="1:16">
      <c r="A4523" t="s">
        <v>1255</v>
      </c>
      <c r="B4523" t="s">
        <v>1255</v>
      </c>
      <c r="C4523" t="s">
        <v>16189</v>
      </c>
      <c r="D4523" t="s">
        <v>16206</v>
      </c>
      <c r="E4523" t="s">
        <v>11910</v>
      </c>
      <c r="F4523" t="s">
        <v>9646</v>
      </c>
      <c r="G4523" t="s">
        <v>1255</v>
      </c>
      <c r="H4523" t="s">
        <v>1255</v>
      </c>
      <c r="I4523" t="s">
        <v>1255</v>
      </c>
      <c r="J4523" t="s">
        <v>1255</v>
      </c>
      <c r="K4523" t="s">
        <v>1255</v>
      </c>
      <c r="L4523" t="s">
        <v>1255</v>
      </c>
      <c r="M4523" t="s">
        <v>1255</v>
      </c>
      <c r="N4523" t="s">
        <v>1255</v>
      </c>
      <c r="O4523" t="s">
        <v>1255</v>
      </c>
      <c r="P4523" t="s">
        <v>1255</v>
      </c>
    </row>
    <row r="4524" spans="1:16">
      <c r="A4524" t="s">
        <v>1255</v>
      </c>
      <c r="B4524" t="s">
        <v>1255</v>
      </c>
      <c r="C4524" t="s">
        <v>16189</v>
      </c>
      <c r="D4524" t="s">
        <v>16207</v>
      </c>
      <c r="E4524" t="s">
        <v>16208</v>
      </c>
      <c r="F4524" t="s">
        <v>1255</v>
      </c>
      <c r="G4524" t="s">
        <v>1255</v>
      </c>
      <c r="H4524" t="s">
        <v>1255</v>
      </c>
      <c r="I4524" t="s">
        <v>1255</v>
      </c>
      <c r="J4524" t="s">
        <v>1255</v>
      </c>
      <c r="K4524" t="s">
        <v>1255</v>
      </c>
      <c r="L4524" t="s">
        <v>1255</v>
      </c>
      <c r="M4524" t="s">
        <v>1255</v>
      </c>
      <c r="N4524" t="s">
        <v>1255</v>
      </c>
      <c r="O4524" t="s">
        <v>1255</v>
      </c>
      <c r="P4524" t="s">
        <v>1255</v>
      </c>
    </row>
    <row r="4525" spans="1:16">
      <c r="A4525" t="s">
        <v>1255</v>
      </c>
      <c r="B4525" t="s">
        <v>1255</v>
      </c>
      <c r="C4525" t="s">
        <v>16209</v>
      </c>
      <c r="D4525" t="s">
        <v>16210</v>
      </c>
      <c r="E4525" t="s">
        <v>12494</v>
      </c>
      <c r="F4525" t="s">
        <v>1255</v>
      </c>
      <c r="G4525" t="s">
        <v>1255</v>
      </c>
      <c r="H4525" t="s">
        <v>1255</v>
      </c>
      <c r="I4525" t="s">
        <v>1255</v>
      </c>
      <c r="J4525" t="s">
        <v>1255</v>
      </c>
      <c r="K4525" t="s">
        <v>1255</v>
      </c>
      <c r="L4525" t="s">
        <v>1255</v>
      </c>
      <c r="M4525" t="s">
        <v>1255</v>
      </c>
      <c r="N4525" t="s">
        <v>1255</v>
      </c>
      <c r="O4525" t="s">
        <v>1255</v>
      </c>
      <c r="P4525" t="s">
        <v>1255</v>
      </c>
    </row>
    <row r="4526" spans="1:16">
      <c r="A4526" t="s">
        <v>1255</v>
      </c>
      <c r="B4526" t="s">
        <v>1255</v>
      </c>
      <c r="C4526" t="s">
        <v>16209</v>
      </c>
      <c r="D4526" t="s">
        <v>16211</v>
      </c>
      <c r="E4526" t="s">
        <v>10003</v>
      </c>
      <c r="F4526" t="s">
        <v>1255</v>
      </c>
      <c r="G4526" t="s">
        <v>1255</v>
      </c>
      <c r="H4526" t="s">
        <v>1255</v>
      </c>
      <c r="I4526" t="s">
        <v>1255</v>
      </c>
      <c r="J4526" t="s">
        <v>1255</v>
      </c>
      <c r="K4526" t="s">
        <v>1255</v>
      </c>
      <c r="L4526" t="s">
        <v>1255</v>
      </c>
      <c r="M4526" t="s">
        <v>1255</v>
      </c>
      <c r="N4526" t="s">
        <v>1255</v>
      </c>
      <c r="O4526" t="s">
        <v>1255</v>
      </c>
      <c r="P4526" t="s">
        <v>1255</v>
      </c>
    </row>
    <row r="4527" spans="1:16">
      <c r="A4527" t="s">
        <v>1255</v>
      </c>
      <c r="B4527" t="s">
        <v>1255</v>
      </c>
      <c r="C4527" t="s">
        <v>16209</v>
      </c>
      <c r="D4527" t="s">
        <v>16212</v>
      </c>
      <c r="E4527" t="s">
        <v>9740</v>
      </c>
      <c r="F4527" t="s">
        <v>1255</v>
      </c>
      <c r="G4527" t="s">
        <v>1255</v>
      </c>
      <c r="H4527" t="s">
        <v>1255</v>
      </c>
      <c r="I4527" t="s">
        <v>1255</v>
      </c>
      <c r="J4527" t="s">
        <v>1255</v>
      </c>
      <c r="K4527" t="s">
        <v>1255</v>
      </c>
      <c r="L4527" t="s">
        <v>1255</v>
      </c>
      <c r="M4527" t="s">
        <v>1255</v>
      </c>
      <c r="N4527" t="s">
        <v>1255</v>
      </c>
      <c r="O4527" t="s">
        <v>1255</v>
      </c>
      <c r="P4527" t="s">
        <v>1255</v>
      </c>
    </row>
    <row r="4528" spans="1:16">
      <c r="A4528" t="s">
        <v>1255</v>
      </c>
      <c r="B4528" t="s">
        <v>1255</v>
      </c>
      <c r="C4528" t="s">
        <v>16209</v>
      </c>
      <c r="D4528" t="s">
        <v>16213</v>
      </c>
      <c r="E4528" t="s">
        <v>9813</v>
      </c>
      <c r="F4528" t="s">
        <v>1255</v>
      </c>
      <c r="G4528" t="s">
        <v>1255</v>
      </c>
      <c r="H4528" t="s">
        <v>1255</v>
      </c>
      <c r="I4528" t="s">
        <v>1255</v>
      </c>
      <c r="J4528" t="s">
        <v>1255</v>
      </c>
      <c r="K4528" t="s">
        <v>1255</v>
      </c>
      <c r="L4528" t="s">
        <v>1255</v>
      </c>
      <c r="M4528" t="s">
        <v>1255</v>
      </c>
      <c r="N4528" t="s">
        <v>1255</v>
      </c>
      <c r="O4528" t="s">
        <v>1255</v>
      </c>
      <c r="P4528" t="s">
        <v>1255</v>
      </c>
    </row>
    <row r="4529" spans="1:16">
      <c r="A4529" t="s">
        <v>1255</v>
      </c>
      <c r="B4529" t="s">
        <v>1255</v>
      </c>
      <c r="C4529" t="s">
        <v>16209</v>
      </c>
      <c r="D4529" t="s">
        <v>16214</v>
      </c>
      <c r="E4529" t="s">
        <v>11910</v>
      </c>
      <c r="F4529" t="s">
        <v>1255</v>
      </c>
      <c r="G4529" t="s">
        <v>1255</v>
      </c>
      <c r="H4529" t="s">
        <v>1255</v>
      </c>
      <c r="I4529" t="s">
        <v>1255</v>
      </c>
      <c r="J4529" t="s">
        <v>1255</v>
      </c>
      <c r="K4529" t="s">
        <v>1255</v>
      </c>
      <c r="L4529" t="s">
        <v>1255</v>
      </c>
      <c r="M4529" t="s">
        <v>1255</v>
      </c>
      <c r="N4529" t="s">
        <v>1255</v>
      </c>
      <c r="O4529" t="s">
        <v>1255</v>
      </c>
      <c r="P4529" t="s">
        <v>1255</v>
      </c>
    </row>
    <row r="4530" spans="1:16">
      <c r="A4530" t="s">
        <v>1255</v>
      </c>
      <c r="B4530" t="s">
        <v>1255</v>
      </c>
      <c r="C4530" t="s">
        <v>16209</v>
      </c>
      <c r="D4530" t="s">
        <v>16215</v>
      </c>
      <c r="E4530" t="s">
        <v>10003</v>
      </c>
      <c r="F4530" t="s">
        <v>1255</v>
      </c>
      <c r="G4530" t="s">
        <v>1255</v>
      </c>
      <c r="H4530" t="s">
        <v>1255</v>
      </c>
      <c r="I4530" t="s">
        <v>1255</v>
      </c>
      <c r="J4530" t="s">
        <v>1255</v>
      </c>
      <c r="K4530" t="s">
        <v>1255</v>
      </c>
      <c r="L4530" t="s">
        <v>1255</v>
      </c>
      <c r="M4530" t="s">
        <v>1255</v>
      </c>
      <c r="N4530" t="s">
        <v>1255</v>
      </c>
      <c r="O4530" t="s">
        <v>1255</v>
      </c>
      <c r="P4530" t="s">
        <v>1255</v>
      </c>
    </row>
    <row r="4531" spans="1:16">
      <c r="A4531" t="s">
        <v>1255</v>
      </c>
      <c r="B4531" t="s">
        <v>1255</v>
      </c>
      <c r="C4531" t="s">
        <v>16216</v>
      </c>
      <c r="D4531" t="s">
        <v>16217</v>
      </c>
      <c r="E4531" t="s">
        <v>9646</v>
      </c>
      <c r="F4531" t="s">
        <v>16218</v>
      </c>
      <c r="G4531" t="s">
        <v>1255</v>
      </c>
      <c r="H4531" t="s">
        <v>1255</v>
      </c>
      <c r="I4531" t="s">
        <v>1255</v>
      </c>
      <c r="J4531" t="s">
        <v>1255</v>
      </c>
      <c r="K4531" t="s">
        <v>1255</v>
      </c>
      <c r="L4531" t="s">
        <v>1255</v>
      </c>
      <c r="M4531" t="s">
        <v>1255</v>
      </c>
      <c r="N4531" t="s">
        <v>1255</v>
      </c>
      <c r="O4531" t="s">
        <v>1255</v>
      </c>
      <c r="P4531" t="s">
        <v>1255</v>
      </c>
    </row>
    <row r="4532" spans="1:16">
      <c r="A4532" t="s">
        <v>1255</v>
      </c>
      <c r="B4532" t="s">
        <v>1255</v>
      </c>
      <c r="C4532" t="s">
        <v>16216</v>
      </c>
      <c r="D4532" t="s">
        <v>16219</v>
      </c>
      <c r="E4532" t="s">
        <v>9646</v>
      </c>
      <c r="F4532" t="s">
        <v>16220</v>
      </c>
      <c r="G4532" t="s">
        <v>1255</v>
      </c>
      <c r="H4532" t="s">
        <v>1255</v>
      </c>
      <c r="I4532" t="s">
        <v>1255</v>
      </c>
      <c r="J4532" t="s">
        <v>1255</v>
      </c>
      <c r="K4532" t="s">
        <v>1255</v>
      </c>
      <c r="L4532" t="s">
        <v>1255</v>
      </c>
      <c r="M4532" t="s">
        <v>1255</v>
      </c>
      <c r="N4532" t="s">
        <v>1255</v>
      </c>
      <c r="O4532" t="s">
        <v>1255</v>
      </c>
      <c r="P4532" t="s">
        <v>1255</v>
      </c>
    </row>
    <row r="4533" spans="1:16">
      <c r="A4533" t="s">
        <v>1255</v>
      </c>
      <c r="B4533" t="s">
        <v>1255</v>
      </c>
      <c r="C4533" t="s">
        <v>16216</v>
      </c>
      <c r="D4533" t="s">
        <v>16221</v>
      </c>
      <c r="E4533" t="s">
        <v>9646</v>
      </c>
      <c r="F4533" t="s">
        <v>9737</v>
      </c>
      <c r="G4533" t="s">
        <v>1255</v>
      </c>
      <c r="H4533" t="s">
        <v>1255</v>
      </c>
      <c r="I4533" t="s">
        <v>1255</v>
      </c>
      <c r="J4533" t="s">
        <v>1255</v>
      </c>
      <c r="K4533" t="s">
        <v>1255</v>
      </c>
      <c r="L4533" t="s">
        <v>1255</v>
      </c>
      <c r="M4533" t="s">
        <v>1255</v>
      </c>
      <c r="N4533" t="s">
        <v>1255</v>
      </c>
      <c r="O4533" t="s">
        <v>1255</v>
      </c>
      <c r="P4533" t="s">
        <v>1255</v>
      </c>
    </row>
    <row r="4534" spans="1:16">
      <c r="A4534" t="s">
        <v>1255</v>
      </c>
      <c r="B4534" t="s">
        <v>1255</v>
      </c>
      <c r="C4534" t="s">
        <v>16216</v>
      </c>
      <c r="D4534" t="s">
        <v>16222</v>
      </c>
      <c r="E4534" t="s">
        <v>9782</v>
      </c>
      <c r="F4534" t="s">
        <v>1255</v>
      </c>
      <c r="G4534" t="s">
        <v>1255</v>
      </c>
      <c r="H4534" t="s">
        <v>1255</v>
      </c>
      <c r="I4534" t="s">
        <v>1255</v>
      </c>
      <c r="J4534" t="s">
        <v>1255</v>
      </c>
      <c r="K4534" t="s">
        <v>1255</v>
      </c>
      <c r="L4534" t="s">
        <v>1255</v>
      </c>
      <c r="M4534" t="s">
        <v>1255</v>
      </c>
      <c r="N4534" t="s">
        <v>1255</v>
      </c>
      <c r="O4534" t="s">
        <v>1255</v>
      </c>
      <c r="P4534" t="s">
        <v>1255</v>
      </c>
    </row>
    <row r="4535" spans="1:16">
      <c r="A4535" t="s">
        <v>1255</v>
      </c>
      <c r="B4535" t="s">
        <v>1255</v>
      </c>
      <c r="C4535" t="s">
        <v>16216</v>
      </c>
      <c r="D4535" t="s">
        <v>16223</v>
      </c>
      <c r="E4535" t="s">
        <v>9782</v>
      </c>
      <c r="F4535" t="s">
        <v>1255</v>
      </c>
      <c r="G4535" t="s">
        <v>1255</v>
      </c>
      <c r="H4535" t="s">
        <v>1255</v>
      </c>
      <c r="I4535" t="s">
        <v>1255</v>
      </c>
      <c r="J4535" t="s">
        <v>1255</v>
      </c>
      <c r="K4535" t="s">
        <v>1255</v>
      </c>
      <c r="L4535" t="s">
        <v>1255</v>
      </c>
      <c r="M4535" t="s">
        <v>1255</v>
      </c>
      <c r="N4535" t="s">
        <v>1255</v>
      </c>
      <c r="O4535" t="s">
        <v>1255</v>
      </c>
      <c r="P4535" t="s">
        <v>1255</v>
      </c>
    </row>
    <row r="4536" spans="1:16">
      <c r="A4536" t="s">
        <v>1255</v>
      </c>
      <c r="B4536" t="s">
        <v>16224</v>
      </c>
      <c r="C4536" t="s">
        <v>16225</v>
      </c>
      <c r="D4536" t="s">
        <v>16226</v>
      </c>
      <c r="E4536" t="s">
        <v>9828</v>
      </c>
      <c r="F4536" t="s">
        <v>1255</v>
      </c>
      <c r="G4536" t="s">
        <v>1255</v>
      </c>
      <c r="H4536" t="s">
        <v>1255</v>
      </c>
      <c r="I4536" t="s">
        <v>1255</v>
      </c>
      <c r="J4536" t="s">
        <v>1255</v>
      </c>
      <c r="K4536" t="s">
        <v>1255</v>
      </c>
      <c r="L4536" t="s">
        <v>1255</v>
      </c>
      <c r="M4536" t="s">
        <v>1255</v>
      </c>
      <c r="N4536" t="s">
        <v>1255</v>
      </c>
      <c r="O4536" t="s">
        <v>1255</v>
      </c>
      <c r="P4536" t="s">
        <v>1255</v>
      </c>
    </row>
    <row r="4537" spans="1:16">
      <c r="A4537" t="s">
        <v>1255</v>
      </c>
      <c r="B4537" t="s">
        <v>16227</v>
      </c>
      <c r="C4537" t="s">
        <v>16225</v>
      </c>
      <c r="D4537" t="s">
        <v>16228</v>
      </c>
      <c r="E4537" t="s">
        <v>9646</v>
      </c>
      <c r="F4537" t="s">
        <v>16229</v>
      </c>
      <c r="G4537" t="s">
        <v>1255</v>
      </c>
      <c r="H4537" t="s">
        <v>1255</v>
      </c>
      <c r="I4537" t="s">
        <v>1255</v>
      </c>
      <c r="J4537" t="s">
        <v>1255</v>
      </c>
      <c r="K4537" t="s">
        <v>1255</v>
      </c>
      <c r="L4537" t="s">
        <v>1255</v>
      </c>
      <c r="M4537" t="s">
        <v>1255</v>
      </c>
      <c r="N4537" t="s">
        <v>1255</v>
      </c>
      <c r="O4537" t="s">
        <v>1255</v>
      </c>
      <c r="P4537" t="s">
        <v>1255</v>
      </c>
    </row>
    <row r="4538" spans="1:16">
      <c r="A4538" t="s">
        <v>1255</v>
      </c>
      <c r="B4538" t="s">
        <v>1255</v>
      </c>
      <c r="C4538" t="s">
        <v>16230</v>
      </c>
      <c r="D4538" t="s">
        <v>16231</v>
      </c>
      <c r="E4538" t="s">
        <v>10653</v>
      </c>
      <c r="F4538" t="s">
        <v>1255</v>
      </c>
      <c r="G4538" t="s">
        <v>1255</v>
      </c>
      <c r="H4538" t="s">
        <v>1255</v>
      </c>
      <c r="I4538" t="s">
        <v>1255</v>
      </c>
      <c r="J4538" t="s">
        <v>1255</v>
      </c>
      <c r="K4538" t="s">
        <v>1255</v>
      </c>
      <c r="L4538" t="s">
        <v>1255</v>
      </c>
      <c r="M4538" t="s">
        <v>1255</v>
      </c>
      <c r="N4538" t="s">
        <v>1255</v>
      </c>
      <c r="O4538" t="s">
        <v>1255</v>
      </c>
      <c r="P4538" t="s">
        <v>1255</v>
      </c>
    </row>
    <row r="4539" spans="1:16">
      <c r="A4539" t="s">
        <v>1255</v>
      </c>
      <c r="B4539" t="s">
        <v>1255</v>
      </c>
      <c r="C4539" t="s">
        <v>16232</v>
      </c>
      <c r="D4539" t="s">
        <v>16233</v>
      </c>
      <c r="E4539" t="s">
        <v>9646</v>
      </c>
      <c r="F4539" t="s">
        <v>10029</v>
      </c>
      <c r="G4539" t="s">
        <v>1255</v>
      </c>
      <c r="H4539" t="s">
        <v>1255</v>
      </c>
      <c r="I4539" t="s">
        <v>1255</v>
      </c>
      <c r="J4539" t="s">
        <v>1255</v>
      </c>
      <c r="K4539" t="s">
        <v>1255</v>
      </c>
      <c r="L4539" t="s">
        <v>1255</v>
      </c>
      <c r="M4539" t="s">
        <v>1255</v>
      </c>
      <c r="N4539" t="s">
        <v>1255</v>
      </c>
      <c r="O4539" t="s">
        <v>1255</v>
      </c>
      <c r="P4539" t="s">
        <v>1255</v>
      </c>
    </row>
    <row r="4540" spans="1:16">
      <c r="A4540" t="s">
        <v>1255</v>
      </c>
      <c r="B4540" t="s">
        <v>1255</v>
      </c>
      <c r="C4540" t="s">
        <v>16232</v>
      </c>
      <c r="D4540" t="s">
        <v>16234</v>
      </c>
      <c r="E4540" t="s">
        <v>9646</v>
      </c>
      <c r="F4540" t="s">
        <v>9782</v>
      </c>
      <c r="G4540" t="s">
        <v>1255</v>
      </c>
      <c r="H4540" t="s">
        <v>1255</v>
      </c>
      <c r="I4540" t="s">
        <v>1255</v>
      </c>
      <c r="J4540" t="s">
        <v>1255</v>
      </c>
      <c r="K4540" t="s">
        <v>1255</v>
      </c>
      <c r="L4540" t="s">
        <v>1255</v>
      </c>
      <c r="M4540" t="s">
        <v>1255</v>
      </c>
      <c r="N4540" t="s">
        <v>1255</v>
      </c>
      <c r="O4540" t="s">
        <v>1255</v>
      </c>
      <c r="P4540" t="s">
        <v>1255</v>
      </c>
    </row>
    <row r="4541" spans="1:16">
      <c r="A4541" t="s">
        <v>1255</v>
      </c>
      <c r="B4541" t="s">
        <v>1255</v>
      </c>
      <c r="C4541" t="s">
        <v>16232</v>
      </c>
      <c r="D4541" t="s">
        <v>16235</v>
      </c>
      <c r="E4541" t="s">
        <v>9646</v>
      </c>
      <c r="F4541" t="s">
        <v>10019</v>
      </c>
      <c r="G4541" t="s">
        <v>1255</v>
      </c>
      <c r="H4541" t="s">
        <v>1255</v>
      </c>
      <c r="I4541" t="s">
        <v>1255</v>
      </c>
      <c r="J4541" t="s">
        <v>1255</v>
      </c>
      <c r="K4541" t="s">
        <v>1255</v>
      </c>
      <c r="L4541" t="s">
        <v>1255</v>
      </c>
      <c r="M4541" t="s">
        <v>1255</v>
      </c>
      <c r="N4541" t="s">
        <v>1255</v>
      </c>
      <c r="O4541" t="s">
        <v>1255</v>
      </c>
      <c r="P4541" t="s">
        <v>1255</v>
      </c>
    </row>
    <row r="4542" spans="1:16">
      <c r="A4542" t="s">
        <v>1255</v>
      </c>
      <c r="B4542" t="s">
        <v>1255</v>
      </c>
      <c r="C4542" t="s">
        <v>16232</v>
      </c>
      <c r="D4542" t="s">
        <v>16236</v>
      </c>
      <c r="E4542" t="s">
        <v>11910</v>
      </c>
      <c r="F4542" t="s">
        <v>1255</v>
      </c>
      <c r="G4542" t="s">
        <v>1255</v>
      </c>
      <c r="H4542" t="s">
        <v>1255</v>
      </c>
      <c r="I4542" t="s">
        <v>1255</v>
      </c>
      <c r="J4542" t="s">
        <v>1255</v>
      </c>
      <c r="K4542" t="s">
        <v>1255</v>
      </c>
      <c r="L4542" t="s">
        <v>1255</v>
      </c>
      <c r="M4542" t="s">
        <v>1255</v>
      </c>
      <c r="N4542" t="s">
        <v>1255</v>
      </c>
      <c r="O4542" t="s">
        <v>1255</v>
      </c>
      <c r="P4542" t="s">
        <v>1255</v>
      </c>
    </row>
    <row r="4543" spans="1:16">
      <c r="A4543" t="s">
        <v>1255</v>
      </c>
      <c r="B4543" t="s">
        <v>1255</v>
      </c>
      <c r="C4543" t="s">
        <v>16232</v>
      </c>
      <c r="D4543" t="s">
        <v>16237</v>
      </c>
      <c r="E4543" t="s">
        <v>9663</v>
      </c>
      <c r="F4543" t="s">
        <v>1255</v>
      </c>
      <c r="G4543" t="s">
        <v>1255</v>
      </c>
      <c r="H4543" t="s">
        <v>1255</v>
      </c>
      <c r="I4543" t="s">
        <v>1255</v>
      </c>
      <c r="J4543" t="s">
        <v>1255</v>
      </c>
      <c r="K4543" t="s">
        <v>1255</v>
      </c>
      <c r="L4543" t="s">
        <v>1255</v>
      </c>
      <c r="M4543" t="s">
        <v>1255</v>
      </c>
      <c r="N4543" t="s">
        <v>1255</v>
      </c>
      <c r="O4543" t="s">
        <v>1255</v>
      </c>
      <c r="P4543" t="s">
        <v>1255</v>
      </c>
    </row>
    <row r="4544" spans="1:16">
      <c r="A4544" t="s">
        <v>1255</v>
      </c>
      <c r="B4544" t="s">
        <v>1255</v>
      </c>
      <c r="C4544" t="s">
        <v>16232</v>
      </c>
      <c r="D4544" t="s">
        <v>16238</v>
      </c>
      <c r="E4544" t="s">
        <v>10003</v>
      </c>
      <c r="F4544" t="s">
        <v>9646</v>
      </c>
      <c r="G4544" t="s">
        <v>1255</v>
      </c>
      <c r="H4544" t="s">
        <v>1255</v>
      </c>
      <c r="I4544" t="s">
        <v>1255</v>
      </c>
      <c r="J4544" t="s">
        <v>1255</v>
      </c>
      <c r="K4544" t="s">
        <v>1255</v>
      </c>
      <c r="L4544" t="s">
        <v>1255</v>
      </c>
      <c r="M4544" t="s">
        <v>1255</v>
      </c>
      <c r="N4544" t="s">
        <v>1255</v>
      </c>
      <c r="O4544" t="s">
        <v>1255</v>
      </c>
      <c r="P4544" t="s">
        <v>1255</v>
      </c>
    </row>
    <row r="4545" spans="1:16">
      <c r="A4545" t="s">
        <v>1255</v>
      </c>
      <c r="B4545" t="s">
        <v>1255</v>
      </c>
      <c r="C4545" t="s">
        <v>16232</v>
      </c>
      <c r="D4545" t="s">
        <v>16239</v>
      </c>
      <c r="E4545" t="s">
        <v>9813</v>
      </c>
      <c r="F4545" t="s">
        <v>1255</v>
      </c>
      <c r="G4545" t="s">
        <v>1255</v>
      </c>
      <c r="H4545" t="s">
        <v>1255</v>
      </c>
      <c r="I4545" t="s">
        <v>1255</v>
      </c>
      <c r="J4545" t="s">
        <v>1255</v>
      </c>
      <c r="K4545" t="s">
        <v>1255</v>
      </c>
      <c r="L4545" t="s">
        <v>1255</v>
      </c>
      <c r="M4545" t="s">
        <v>1255</v>
      </c>
      <c r="N4545" t="s">
        <v>1255</v>
      </c>
      <c r="O4545" t="s">
        <v>1255</v>
      </c>
      <c r="P4545" t="s">
        <v>1255</v>
      </c>
    </row>
    <row r="4546" spans="1:16">
      <c r="A4546" t="s">
        <v>1255</v>
      </c>
      <c r="B4546" t="s">
        <v>1255</v>
      </c>
      <c r="C4546" t="s">
        <v>16240</v>
      </c>
      <c r="D4546" t="s">
        <v>16241</v>
      </c>
      <c r="E4546" t="s">
        <v>9874</v>
      </c>
      <c r="F4546" t="s">
        <v>1255</v>
      </c>
      <c r="G4546" t="s">
        <v>1255</v>
      </c>
      <c r="H4546" t="s">
        <v>1255</v>
      </c>
      <c r="I4546" t="s">
        <v>1255</v>
      </c>
      <c r="J4546" t="s">
        <v>1255</v>
      </c>
      <c r="K4546" t="s">
        <v>1255</v>
      </c>
      <c r="L4546" t="s">
        <v>1255</v>
      </c>
      <c r="M4546" t="s">
        <v>1255</v>
      </c>
      <c r="N4546" t="s">
        <v>1255</v>
      </c>
      <c r="O4546" t="s">
        <v>1255</v>
      </c>
      <c r="P4546" t="s">
        <v>1255</v>
      </c>
    </row>
    <row r="4547" spans="1:16">
      <c r="A4547" t="s">
        <v>1255</v>
      </c>
      <c r="B4547" t="s">
        <v>1255</v>
      </c>
      <c r="C4547" t="s">
        <v>16240</v>
      </c>
      <c r="D4547" t="s">
        <v>16242</v>
      </c>
      <c r="E4547" t="s">
        <v>9645</v>
      </c>
      <c r="F4547" t="s">
        <v>1255</v>
      </c>
      <c r="G4547" t="s">
        <v>1255</v>
      </c>
      <c r="H4547" t="s">
        <v>1255</v>
      </c>
      <c r="I4547" t="s">
        <v>1255</v>
      </c>
      <c r="J4547" t="s">
        <v>1255</v>
      </c>
      <c r="K4547" t="s">
        <v>1255</v>
      </c>
      <c r="L4547" t="s">
        <v>1255</v>
      </c>
      <c r="M4547" t="s">
        <v>1255</v>
      </c>
      <c r="N4547" t="s">
        <v>1255</v>
      </c>
      <c r="O4547" t="s">
        <v>1255</v>
      </c>
      <c r="P4547" t="s">
        <v>1255</v>
      </c>
    </row>
    <row r="4548" spans="1:16">
      <c r="A4548" t="s">
        <v>1255</v>
      </c>
      <c r="B4548" t="s">
        <v>1255</v>
      </c>
      <c r="C4548" t="s">
        <v>16243</v>
      </c>
      <c r="D4548" t="s">
        <v>16244</v>
      </c>
      <c r="E4548" t="s">
        <v>9782</v>
      </c>
      <c r="F4548" t="s">
        <v>1255</v>
      </c>
      <c r="G4548" t="s">
        <v>1255</v>
      </c>
      <c r="H4548" t="s">
        <v>1255</v>
      </c>
      <c r="I4548" t="s">
        <v>1255</v>
      </c>
      <c r="J4548" t="s">
        <v>1255</v>
      </c>
      <c r="K4548" t="s">
        <v>1255</v>
      </c>
      <c r="L4548" t="s">
        <v>1255</v>
      </c>
      <c r="M4548" t="s">
        <v>1255</v>
      </c>
      <c r="N4548" t="s">
        <v>1255</v>
      </c>
      <c r="O4548" t="s">
        <v>1255</v>
      </c>
      <c r="P4548" t="s">
        <v>1255</v>
      </c>
    </row>
    <row r="4549" spans="1:16">
      <c r="A4549" t="s">
        <v>1255</v>
      </c>
      <c r="B4549" t="s">
        <v>1255</v>
      </c>
      <c r="C4549" t="s">
        <v>16243</v>
      </c>
      <c r="D4549" t="s">
        <v>16245</v>
      </c>
      <c r="E4549" t="s">
        <v>9874</v>
      </c>
      <c r="F4549" t="s">
        <v>1255</v>
      </c>
      <c r="G4549" t="s">
        <v>1255</v>
      </c>
      <c r="H4549" t="s">
        <v>1255</v>
      </c>
      <c r="I4549" t="s">
        <v>1255</v>
      </c>
      <c r="J4549" t="s">
        <v>1255</v>
      </c>
      <c r="K4549" t="s">
        <v>1255</v>
      </c>
      <c r="L4549" t="s">
        <v>1255</v>
      </c>
      <c r="M4549" t="s">
        <v>1255</v>
      </c>
      <c r="N4549" t="s">
        <v>1255</v>
      </c>
      <c r="O4549" t="s">
        <v>1255</v>
      </c>
      <c r="P4549" t="s">
        <v>1255</v>
      </c>
    </row>
    <row r="4550" spans="1:16">
      <c r="A4550" t="s">
        <v>1255</v>
      </c>
      <c r="B4550" t="s">
        <v>1255</v>
      </c>
      <c r="C4550" t="s">
        <v>16246</v>
      </c>
      <c r="D4550" t="s">
        <v>16247</v>
      </c>
      <c r="E4550" t="s">
        <v>9705</v>
      </c>
      <c r="F4550" t="s">
        <v>1255</v>
      </c>
      <c r="G4550" t="s">
        <v>1255</v>
      </c>
      <c r="H4550" t="s">
        <v>1255</v>
      </c>
      <c r="I4550" t="s">
        <v>1255</v>
      </c>
      <c r="J4550" t="s">
        <v>1255</v>
      </c>
      <c r="K4550" t="s">
        <v>1255</v>
      </c>
      <c r="L4550" t="s">
        <v>1255</v>
      </c>
      <c r="M4550" t="s">
        <v>1255</v>
      </c>
      <c r="N4550" t="s">
        <v>1255</v>
      </c>
      <c r="O4550" t="s">
        <v>1255</v>
      </c>
      <c r="P4550" t="s">
        <v>1255</v>
      </c>
    </row>
    <row r="4551" spans="1:16">
      <c r="A4551" t="s">
        <v>1255</v>
      </c>
      <c r="B4551" t="s">
        <v>1255</v>
      </c>
      <c r="C4551" t="s">
        <v>16246</v>
      </c>
      <c r="D4551" t="s">
        <v>16248</v>
      </c>
      <c r="E4551" t="s">
        <v>10003</v>
      </c>
      <c r="F4551" t="s">
        <v>9646</v>
      </c>
      <c r="G4551" t="s">
        <v>1255</v>
      </c>
      <c r="H4551" t="s">
        <v>1255</v>
      </c>
      <c r="I4551" t="s">
        <v>1255</v>
      </c>
      <c r="J4551" t="s">
        <v>1255</v>
      </c>
      <c r="K4551" t="s">
        <v>1255</v>
      </c>
      <c r="L4551" t="s">
        <v>1255</v>
      </c>
      <c r="M4551" t="s">
        <v>1255</v>
      </c>
      <c r="N4551" t="s">
        <v>1255</v>
      </c>
      <c r="O4551" t="s">
        <v>1255</v>
      </c>
      <c r="P4551" t="s">
        <v>1255</v>
      </c>
    </row>
    <row r="4552" spans="1:16">
      <c r="A4552" t="s">
        <v>1255</v>
      </c>
      <c r="B4552" t="s">
        <v>1255</v>
      </c>
      <c r="C4552" t="s">
        <v>16246</v>
      </c>
      <c r="D4552" t="s">
        <v>16249</v>
      </c>
      <c r="E4552" t="s">
        <v>16250</v>
      </c>
      <c r="F4552" t="s">
        <v>1255</v>
      </c>
      <c r="G4552" t="s">
        <v>1255</v>
      </c>
      <c r="H4552" t="s">
        <v>1255</v>
      </c>
      <c r="I4552" t="s">
        <v>1255</v>
      </c>
      <c r="J4552" t="s">
        <v>1255</v>
      </c>
      <c r="K4552" t="s">
        <v>1255</v>
      </c>
      <c r="L4552" t="s">
        <v>1255</v>
      </c>
      <c r="M4552" t="s">
        <v>1255</v>
      </c>
      <c r="N4552" t="s">
        <v>1255</v>
      </c>
      <c r="O4552" t="s">
        <v>1255</v>
      </c>
      <c r="P4552" t="s">
        <v>1255</v>
      </c>
    </row>
    <row r="4553" spans="1:16">
      <c r="A4553" t="s">
        <v>1255</v>
      </c>
      <c r="B4553" t="s">
        <v>1255</v>
      </c>
      <c r="C4553" t="s">
        <v>16246</v>
      </c>
      <c r="D4553" t="s">
        <v>16251</v>
      </c>
      <c r="E4553" t="s">
        <v>10003</v>
      </c>
      <c r="F4553" t="s">
        <v>1255</v>
      </c>
      <c r="G4553" t="s">
        <v>1255</v>
      </c>
      <c r="H4553" t="s">
        <v>1255</v>
      </c>
      <c r="I4553" t="s">
        <v>1255</v>
      </c>
      <c r="J4553" t="s">
        <v>1255</v>
      </c>
      <c r="K4553" t="s">
        <v>1255</v>
      </c>
      <c r="L4553" t="s">
        <v>1255</v>
      </c>
      <c r="M4553" t="s">
        <v>1255</v>
      </c>
      <c r="N4553" t="s">
        <v>1255</v>
      </c>
      <c r="O4553" t="s">
        <v>1255</v>
      </c>
      <c r="P4553" t="s">
        <v>1255</v>
      </c>
    </row>
    <row r="4554" spans="1:16">
      <c r="A4554" t="s">
        <v>1255</v>
      </c>
      <c r="B4554" t="s">
        <v>1255</v>
      </c>
      <c r="C4554" t="s">
        <v>16246</v>
      </c>
      <c r="D4554" t="s">
        <v>16252</v>
      </c>
      <c r="E4554" t="s">
        <v>9705</v>
      </c>
      <c r="F4554" t="s">
        <v>1255</v>
      </c>
      <c r="G4554" t="s">
        <v>1255</v>
      </c>
      <c r="H4554" t="s">
        <v>1255</v>
      </c>
      <c r="I4554" t="s">
        <v>1255</v>
      </c>
      <c r="J4554" t="s">
        <v>1255</v>
      </c>
      <c r="K4554" t="s">
        <v>1255</v>
      </c>
      <c r="L4554" t="s">
        <v>1255</v>
      </c>
      <c r="M4554" t="s">
        <v>1255</v>
      </c>
      <c r="N4554" t="s">
        <v>1255</v>
      </c>
      <c r="O4554" t="s">
        <v>1255</v>
      </c>
      <c r="P4554" t="s">
        <v>1255</v>
      </c>
    </row>
    <row r="4555" spans="1:16">
      <c r="A4555" t="s">
        <v>1255</v>
      </c>
      <c r="B4555" t="s">
        <v>16253</v>
      </c>
      <c r="C4555" t="s">
        <v>16254</v>
      </c>
      <c r="D4555" t="s">
        <v>16255</v>
      </c>
      <c r="E4555" t="s">
        <v>9646</v>
      </c>
      <c r="F4555" t="s">
        <v>10029</v>
      </c>
      <c r="G4555" t="s">
        <v>1255</v>
      </c>
      <c r="H4555" t="s">
        <v>1255</v>
      </c>
      <c r="I4555" t="s">
        <v>1255</v>
      </c>
      <c r="J4555" t="s">
        <v>1255</v>
      </c>
      <c r="K4555" t="s">
        <v>1255</v>
      </c>
      <c r="L4555" t="s">
        <v>1255</v>
      </c>
      <c r="M4555" t="s">
        <v>1255</v>
      </c>
      <c r="N4555" t="s">
        <v>1255</v>
      </c>
      <c r="O4555" t="s">
        <v>1255</v>
      </c>
      <c r="P4555" t="s">
        <v>1255</v>
      </c>
    </row>
    <row r="4556" spans="1:16">
      <c r="A4556" t="s">
        <v>1255</v>
      </c>
      <c r="B4556" t="s">
        <v>1255</v>
      </c>
      <c r="C4556" t="s">
        <v>16254</v>
      </c>
      <c r="D4556" t="s">
        <v>16256</v>
      </c>
      <c r="E4556" t="s">
        <v>11236</v>
      </c>
      <c r="F4556" t="s">
        <v>1255</v>
      </c>
      <c r="G4556" t="s">
        <v>1255</v>
      </c>
      <c r="H4556" t="s">
        <v>1255</v>
      </c>
      <c r="I4556" t="s">
        <v>1255</v>
      </c>
      <c r="J4556" t="s">
        <v>1255</v>
      </c>
      <c r="K4556" t="s">
        <v>1255</v>
      </c>
      <c r="L4556" t="s">
        <v>1255</v>
      </c>
      <c r="M4556" t="s">
        <v>1255</v>
      </c>
      <c r="N4556" t="s">
        <v>1255</v>
      </c>
      <c r="O4556" t="s">
        <v>1255</v>
      </c>
      <c r="P4556" t="s">
        <v>1255</v>
      </c>
    </row>
    <row r="4557" spans="1:16">
      <c r="A4557" t="s">
        <v>1255</v>
      </c>
      <c r="B4557" t="s">
        <v>1255</v>
      </c>
      <c r="C4557" t="s">
        <v>16254</v>
      </c>
      <c r="D4557" t="s">
        <v>16257</v>
      </c>
      <c r="E4557" t="s">
        <v>9828</v>
      </c>
      <c r="F4557" t="s">
        <v>1255</v>
      </c>
      <c r="G4557" t="s">
        <v>1255</v>
      </c>
      <c r="H4557" t="s">
        <v>1255</v>
      </c>
      <c r="I4557" t="s">
        <v>1255</v>
      </c>
      <c r="J4557" t="s">
        <v>1255</v>
      </c>
      <c r="K4557" t="s">
        <v>1255</v>
      </c>
      <c r="L4557" t="s">
        <v>1255</v>
      </c>
      <c r="M4557" t="s">
        <v>1255</v>
      </c>
      <c r="N4557" t="s">
        <v>1255</v>
      </c>
      <c r="O4557" t="s">
        <v>1255</v>
      </c>
      <c r="P4557" t="s">
        <v>1255</v>
      </c>
    </row>
    <row r="4558" spans="1:16">
      <c r="A4558" t="s">
        <v>1255</v>
      </c>
      <c r="B4558" t="s">
        <v>1255</v>
      </c>
      <c r="C4558" t="s">
        <v>16254</v>
      </c>
      <c r="D4558" t="s">
        <v>16258</v>
      </c>
      <c r="E4558" t="s">
        <v>9828</v>
      </c>
      <c r="F4558" t="s">
        <v>1255</v>
      </c>
      <c r="G4558" t="s">
        <v>1255</v>
      </c>
      <c r="H4558" t="s">
        <v>1255</v>
      </c>
      <c r="I4558" t="s">
        <v>1255</v>
      </c>
      <c r="J4558" t="s">
        <v>1255</v>
      </c>
      <c r="K4558" t="s">
        <v>1255</v>
      </c>
      <c r="L4558" t="s">
        <v>1255</v>
      </c>
      <c r="M4558" t="s">
        <v>1255</v>
      </c>
      <c r="N4558" t="s">
        <v>1255</v>
      </c>
      <c r="O4558" t="s">
        <v>1255</v>
      </c>
      <c r="P4558" t="s">
        <v>1255</v>
      </c>
    </row>
    <row r="4559" spans="1:16">
      <c r="A4559" t="s">
        <v>1255</v>
      </c>
      <c r="B4559" t="s">
        <v>1255</v>
      </c>
      <c r="C4559" t="s">
        <v>16259</v>
      </c>
      <c r="D4559" t="s">
        <v>16260</v>
      </c>
      <c r="E4559" t="s">
        <v>9663</v>
      </c>
      <c r="F4559" t="s">
        <v>1255</v>
      </c>
      <c r="G4559" t="s">
        <v>1255</v>
      </c>
      <c r="H4559" t="s">
        <v>1255</v>
      </c>
      <c r="I4559" t="s">
        <v>1255</v>
      </c>
      <c r="J4559" t="s">
        <v>1255</v>
      </c>
      <c r="K4559" t="s">
        <v>1255</v>
      </c>
      <c r="L4559" t="s">
        <v>1255</v>
      </c>
      <c r="M4559" t="s">
        <v>1255</v>
      </c>
      <c r="N4559" t="s">
        <v>1255</v>
      </c>
      <c r="O4559" t="s">
        <v>1255</v>
      </c>
      <c r="P4559" t="s">
        <v>1255</v>
      </c>
    </row>
    <row r="4560" spans="1:16">
      <c r="A4560" t="s">
        <v>1255</v>
      </c>
      <c r="B4560" t="s">
        <v>1255</v>
      </c>
      <c r="C4560" t="s">
        <v>16259</v>
      </c>
      <c r="D4560" t="s">
        <v>16261</v>
      </c>
      <c r="E4560" t="s">
        <v>12494</v>
      </c>
      <c r="F4560" t="s">
        <v>1255</v>
      </c>
      <c r="G4560" t="s">
        <v>1255</v>
      </c>
      <c r="H4560" t="s">
        <v>1255</v>
      </c>
      <c r="I4560" t="s">
        <v>1255</v>
      </c>
      <c r="J4560" t="s">
        <v>1255</v>
      </c>
      <c r="K4560" t="s">
        <v>1255</v>
      </c>
      <c r="L4560" t="s">
        <v>1255</v>
      </c>
      <c r="M4560" t="s">
        <v>1255</v>
      </c>
      <c r="N4560" t="s">
        <v>1255</v>
      </c>
      <c r="O4560" t="s">
        <v>1255</v>
      </c>
      <c r="P4560" t="s">
        <v>1255</v>
      </c>
    </row>
    <row r="4561" spans="1:16">
      <c r="A4561" t="s">
        <v>1255</v>
      </c>
      <c r="B4561" t="s">
        <v>1255</v>
      </c>
      <c r="C4561" t="s">
        <v>16262</v>
      </c>
      <c r="D4561" t="s">
        <v>16263</v>
      </c>
      <c r="E4561" t="s">
        <v>16179</v>
      </c>
      <c r="F4561" t="s">
        <v>1255</v>
      </c>
      <c r="G4561" t="s">
        <v>1255</v>
      </c>
      <c r="H4561" t="s">
        <v>1255</v>
      </c>
      <c r="I4561" t="s">
        <v>1255</v>
      </c>
      <c r="J4561" t="s">
        <v>1255</v>
      </c>
      <c r="K4561" t="s">
        <v>1255</v>
      </c>
      <c r="L4561" t="s">
        <v>1255</v>
      </c>
      <c r="M4561" t="s">
        <v>1255</v>
      </c>
      <c r="N4561" t="s">
        <v>1255</v>
      </c>
      <c r="O4561" t="s">
        <v>1255</v>
      </c>
      <c r="P4561" t="s">
        <v>1255</v>
      </c>
    </row>
    <row r="4562" spans="1:16">
      <c r="A4562" t="s">
        <v>1255</v>
      </c>
      <c r="B4562" t="s">
        <v>1255</v>
      </c>
      <c r="C4562" t="s">
        <v>16262</v>
      </c>
      <c r="D4562" t="s">
        <v>16264</v>
      </c>
      <c r="E4562" t="s">
        <v>11910</v>
      </c>
      <c r="F4562" t="s">
        <v>1255</v>
      </c>
      <c r="G4562" t="s">
        <v>1255</v>
      </c>
      <c r="H4562" t="s">
        <v>1255</v>
      </c>
      <c r="I4562" t="s">
        <v>1255</v>
      </c>
      <c r="J4562" t="s">
        <v>1255</v>
      </c>
      <c r="K4562" t="s">
        <v>1255</v>
      </c>
      <c r="L4562" t="s">
        <v>1255</v>
      </c>
      <c r="M4562" t="s">
        <v>1255</v>
      </c>
      <c r="N4562" t="s">
        <v>1255</v>
      </c>
      <c r="O4562" t="s">
        <v>1255</v>
      </c>
      <c r="P4562" t="s">
        <v>1255</v>
      </c>
    </row>
    <row r="4563" spans="1:16">
      <c r="A4563" t="s">
        <v>1255</v>
      </c>
      <c r="B4563" t="s">
        <v>1255</v>
      </c>
      <c r="C4563" t="s">
        <v>16262</v>
      </c>
      <c r="D4563" t="s">
        <v>16265</v>
      </c>
      <c r="E4563" t="s">
        <v>11910</v>
      </c>
      <c r="F4563" t="s">
        <v>1255</v>
      </c>
      <c r="G4563" t="s">
        <v>9646</v>
      </c>
      <c r="H4563" t="s">
        <v>1255</v>
      </c>
      <c r="I4563" t="s">
        <v>1255</v>
      </c>
      <c r="J4563" t="s">
        <v>1255</v>
      </c>
      <c r="K4563" t="s">
        <v>1255</v>
      </c>
      <c r="L4563" t="s">
        <v>1255</v>
      </c>
      <c r="M4563" t="s">
        <v>1255</v>
      </c>
      <c r="N4563" t="s">
        <v>1255</v>
      </c>
      <c r="O4563" t="s">
        <v>1255</v>
      </c>
      <c r="P4563" t="s">
        <v>1255</v>
      </c>
    </row>
    <row r="4564" spans="1:16">
      <c r="A4564" t="s">
        <v>1255</v>
      </c>
      <c r="B4564" t="s">
        <v>1255</v>
      </c>
      <c r="C4564" t="s">
        <v>16262</v>
      </c>
      <c r="D4564" t="s">
        <v>16266</v>
      </c>
      <c r="E4564" t="s">
        <v>10003</v>
      </c>
      <c r="F4564" t="s">
        <v>9646</v>
      </c>
      <c r="G4564" t="s">
        <v>9646</v>
      </c>
      <c r="H4564" t="s">
        <v>1255</v>
      </c>
      <c r="I4564" t="s">
        <v>1255</v>
      </c>
      <c r="J4564" t="s">
        <v>1255</v>
      </c>
      <c r="K4564" t="s">
        <v>1255</v>
      </c>
      <c r="L4564" t="s">
        <v>1255</v>
      </c>
      <c r="M4564" t="s">
        <v>1255</v>
      </c>
      <c r="N4564" t="s">
        <v>1255</v>
      </c>
      <c r="O4564" t="s">
        <v>1255</v>
      </c>
      <c r="P4564" t="s">
        <v>1255</v>
      </c>
    </row>
    <row r="4565" spans="1:16">
      <c r="A4565" t="s">
        <v>1255</v>
      </c>
      <c r="B4565" t="s">
        <v>1255</v>
      </c>
      <c r="C4565" t="s">
        <v>16262</v>
      </c>
      <c r="D4565" t="s">
        <v>16267</v>
      </c>
      <c r="E4565" t="s">
        <v>9646</v>
      </c>
      <c r="F4565" t="s">
        <v>10078</v>
      </c>
      <c r="G4565" t="s">
        <v>9646</v>
      </c>
      <c r="H4565" t="s">
        <v>1255</v>
      </c>
      <c r="I4565" t="s">
        <v>1255</v>
      </c>
      <c r="J4565" t="s">
        <v>1255</v>
      </c>
      <c r="K4565" t="s">
        <v>1255</v>
      </c>
      <c r="L4565" t="s">
        <v>1255</v>
      </c>
      <c r="M4565" t="s">
        <v>1255</v>
      </c>
      <c r="N4565" t="s">
        <v>1255</v>
      </c>
      <c r="O4565" t="s">
        <v>1255</v>
      </c>
      <c r="P4565" t="s">
        <v>1255</v>
      </c>
    </row>
    <row r="4566" spans="1:16">
      <c r="A4566" t="s">
        <v>1255</v>
      </c>
      <c r="B4566" t="s">
        <v>1255</v>
      </c>
      <c r="C4566" t="s">
        <v>16262</v>
      </c>
      <c r="D4566" t="s">
        <v>16268</v>
      </c>
      <c r="E4566" t="s">
        <v>9646</v>
      </c>
      <c r="F4566" t="s">
        <v>10076</v>
      </c>
      <c r="G4566" t="s">
        <v>1255</v>
      </c>
      <c r="H4566" t="s">
        <v>1255</v>
      </c>
      <c r="I4566" t="s">
        <v>1255</v>
      </c>
      <c r="J4566" t="s">
        <v>1255</v>
      </c>
      <c r="K4566" t="s">
        <v>1255</v>
      </c>
      <c r="L4566" t="s">
        <v>1255</v>
      </c>
      <c r="M4566" t="s">
        <v>1255</v>
      </c>
      <c r="N4566" t="s">
        <v>1255</v>
      </c>
      <c r="O4566" t="s">
        <v>1255</v>
      </c>
      <c r="P4566" t="s">
        <v>1255</v>
      </c>
    </row>
    <row r="4567" spans="1:16">
      <c r="A4567" t="s">
        <v>1255</v>
      </c>
      <c r="B4567" t="s">
        <v>12625</v>
      </c>
      <c r="C4567" t="s">
        <v>16269</v>
      </c>
      <c r="D4567" t="s">
        <v>16270</v>
      </c>
      <c r="E4567" t="s">
        <v>9646</v>
      </c>
      <c r="F4567" t="s">
        <v>15381</v>
      </c>
      <c r="G4567" t="s">
        <v>9646</v>
      </c>
      <c r="H4567" t="s">
        <v>1255</v>
      </c>
      <c r="I4567" t="s">
        <v>1255</v>
      </c>
      <c r="J4567" t="s">
        <v>1255</v>
      </c>
      <c r="K4567" t="s">
        <v>1255</v>
      </c>
      <c r="L4567" t="s">
        <v>1255</v>
      </c>
      <c r="M4567" t="s">
        <v>1255</v>
      </c>
      <c r="N4567" t="s">
        <v>1255</v>
      </c>
      <c r="O4567" t="s">
        <v>1255</v>
      </c>
      <c r="P4567" t="s">
        <v>1255</v>
      </c>
    </row>
    <row r="4568" spans="1:16">
      <c r="A4568" t="s">
        <v>1255</v>
      </c>
      <c r="B4568" t="s">
        <v>1255</v>
      </c>
      <c r="C4568" t="s">
        <v>16269</v>
      </c>
      <c r="D4568" t="s">
        <v>16271</v>
      </c>
      <c r="E4568" t="s">
        <v>15421</v>
      </c>
      <c r="F4568" t="s">
        <v>1255</v>
      </c>
      <c r="G4568" t="s">
        <v>9646</v>
      </c>
      <c r="H4568" t="s">
        <v>1255</v>
      </c>
      <c r="I4568" t="s">
        <v>1255</v>
      </c>
      <c r="J4568" t="s">
        <v>1255</v>
      </c>
      <c r="K4568" t="s">
        <v>1255</v>
      </c>
      <c r="L4568" t="s">
        <v>1255</v>
      </c>
      <c r="M4568" t="s">
        <v>1255</v>
      </c>
      <c r="N4568" t="s">
        <v>1255</v>
      </c>
      <c r="O4568" t="s">
        <v>1255</v>
      </c>
      <c r="P4568" t="s">
        <v>1255</v>
      </c>
    </row>
    <row r="4569" spans="1:16">
      <c r="A4569" t="s">
        <v>1255</v>
      </c>
      <c r="B4569" t="s">
        <v>1255</v>
      </c>
      <c r="C4569" t="s">
        <v>16269</v>
      </c>
      <c r="D4569" t="s">
        <v>16272</v>
      </c>
      <c r="E4569" t="s">
        <v>12494</v>
      </c>
      <c r="F4569" t="s">
        <v>1255</v>
      </c>
      <c r="G4569" t="s">
        <v>1255</v>
      </c>
      <c r="H4569" t="s">
        <v>1255</v>
      </c>
      <c r="I4569" t="s">
        <v>1255</v>
      </c>
      <c r="J4569" t="s">
        <v>1255</v>
      </c>
      <c r="K4569" t="s">
        <v>1255</v>
      </c>
      <c r="L4569" t="s">
        <v>1255</v>
      </c>
      <c r="M4569" t="s">
        <v>1255</v>
      </c>
      <c r="N4569" t="s">
        <v>1255</v>
      </c>
      <c r="O4569" t="s">
        <v>1255</v>
      </c>
      <c r="P4569" t="s">
        <v>1255</v>
      </c>
    </row>
    <row r="4570" spans="1:16">
      <c r="A4570" t="s">
        <v>1255</v>
      </c>
      <c r="B4570" t="s">
        <v>1255</v>
      </c>
      <c r="C4570" t="s">
        <v>16269</v>
      </c>
      <c r="D4570" t="s">
        <v>16273</v>
      </c>
      <c r="E4570" t="s">
        <v>9680</v>
      </c>
      <c r="F4570" t="s">
        <v>1255</v>
      </c>
      <c r="G4570" t="s">
        <v>1255</v>
      </c>
      <c r="H4570" t="s">
        <v>1255</v>
      </c>
      <c r="I4570" t="s">
        <v>1255</v>
      </c>
      <c r="J4570" t="s">
        <v>1255</v>
      </c>
      <c r="K4570" t="s">
        <v>1255</v>
      </c>
      <c r="L4570" t="s">
        <v>1255</v>
      </c>
      <c r="M4570" t="s">
        <v>1255</v>
      </c>
      <c r="N4570" t="s">
        <v>1255</v>
      </c>
      <c r="O4570" t="s">
        <v>1255</v>
      </c>
      <c r="P4570" t="s">
        <v>1255</v>
      </c>
    </row>
    <row r="4571" spans="1:16">
      <c r="A4571" t="s">
        <v>1255</v>
      </c>
      <c r="B4571" t="s">
        <v>1255</v>
      </c>
      <c r="C4571" t="s">
        <v>16269</v>
      </c>
      <c r="D4571" t="s">
        <v>16274</v>
      </c>
      <c r="E4571" t="s">
        <v>11378</v>
      </c>
      <c r="F4571" t="s">
        <v>1255</v>
      </c>
      <c r="G4571" t="s">
        <v>1255</v>
      </c>
      <c r="H4571" t="s">
        <v>1255</v>
      </c>
      <c r="I4571" t="s">
        <v>1255</v>
      </c>
      <c r="J4571" t="s">
        <v>1255</v>
      </c>
      <c r="K4571" t="s">
        <v>1255</v>
      </c>
      <c r="L4571" t="s">
        <v>1255</v>
      </c>
      <c r="M4571" t="s">
        <v>1255</v>
      </c>
      <c r="N4571" t="s">
        <v>1255</v>
      </c>
      <c r="O4571" t="s">
        <v>1255</v>
      </c>
      <c r="P4571" t="s">
        <v>1255</v>
      </c>
    </row>
    <row r="4572" spans="1:16">
      <c r="A4572" t="s">
        <v>1255</v>
      </c>
      <c r="B4572" t="s">
        <v>1255</v>
      </c>
      <c r="C4572" t="s">
        <v>16275</v>
      </c>
      <c r="D4572" t="s">
        <v>16276</v>
      </c>
      <c r="E4572" t="s">
        <v>13032</v>
      </c>
      <c r="F4572" t="s">
        <v>1255</v>
      </c>
      <c r="G4572" t="s">
        <v>1255</v>
      </c>
      <c r="H4572" t="s">
        <v>1255</v>
      </c>
      <c r="I4572" t="s">
        <v>1255</v>
      </c>
      <c r="J4572" t="s">
        <v>1255</v>
      </c>
      <c r="K4572" t="s">
        <v>1255</v>
      </c>
      <c r="L4572" t="s">
        <v>1255</v>
      </c>
      <c r="M4572" t="s">
        <v>1255</v>
      </c>
      <c r="N4572" t="s">
        <v>1255</v>
      </c>
      <c r="O4572" t="s">
        <v>1255</v>
      </c>
      <c r="P4572" t="s">
        <v>1255</v>
      </c>
    </row>
    <row r="4573" spans="1:16">
      <c r="A4573" t="s">
        <v>1255</v>
      </c>
      <c r="B4573" t="s">
        <v>1255</v>
      </c>
      <c r="C4573" t="s">
        <v>16275</v>
      </c>
      <c r="D4573" t="s">
        <v>16277</v>
      </c>
      <c r="E4573" t="s">
        <v>12494</v>
      </c>
      <c r="F4573" t="s">
        <v>1255</v>
      </c>
      <c r="G4573" t="s">
        <v>1255</v>
      </c>
      <c r="H4573" t="s">
        <v>1255</v>
      </c>
      <c r="I4573" t="s">
        <v>1255</v>
      </c>
      <c r="J4573" t="s">
        <v>1255</v>
      </c>
      <c r="K4573" t="s">
        <v>16278</v>
      </c>
      <c r="L4573" t="s">
        <v>16279</v>
      </c>
      <c r="M4573" t="s">
        <v>1255</v>
      </c>
      <c r="N4573" t="s">
        <v>1255</v>
      </c>
      <c r="O4573" t="s">
        <v>1255</v>
      </c>
      <c r="P4573" t="s">
        <v>1255</v>
      </c>
    </row>
    <row r="4574" spans="1:16">
      <c r="A4574" t="s">
        <v>1255</v>
      </c>
      <c r="B4574" t="s">
        <v>1255</v>
      </c>
      <c r="C4574" t="s">
        <v>16275</v>
      </c>
      <c r="D4574" t="s">
        <v>16280</v>
      </c>
      <c r="E4574" t="s">
        <v>9797</v>
      </c>
      <c r="F4574" t="s">
        <v>1255</v>
      </c>
      <c r="G4574" t="s">
        <v>1255</v>
      </c>
      <c r="H4574" t="s">
        <v>1255</v>
      </c>
      <c r="I4574" t="s">
        <v>1255</v>
      </c>
      <c r="J4574" t="s">
        <v>1255</v>
      </c>
      <c r="K4574" t="s">
        <v>1255</v>
      </c>
      <c r="L4574" t="s">
        <v>1255</v>
      </c>
      <c r="M4574" t="s">
        <v>1255</v>
      </c>
      <c r="N4574" t="s">
        <v>1255</v>
      </c>
      <c r="O4574" t="s">
        <v>1255</v>
      </c>
      <c r="P4574" t="s">
        <v>1255</v>
      </c>
    </row>
    <row r="4575" spans="1:16">
      <c r="A4575" t="s">
        <v>1255</v>
      </c>
      <c r="B4575" t="s">
        <v>1255</v>
      </c>
      <c r="C4575" t="s">
        <v>16275</v>
      </c>
      <c r="D4575" t="s">
        <v>16281</v>
      </c>
      <c r="E4575" t="s">
        <v>9727</v>
      </c>
      <c r="F4575" t="s">
        <v>1255</v>
      </c>
      <c r="G4575" t="s">
        <v>1255</v>
      </c>
      <c r="H4575" t="s">
        <v>1255</v>
      </c>
      <c r="I4575" t="s">
        <v>1255</v>
      </c>
      <c r="J4575" t="s">
        <v>1255</v>
      </c>
      <c r="K4575" t="s">
        <v>1255</v>
      </c>
      <c r="L4575" t="s">
        <v>1255</v>
      </c>
      <c r="M4575" t="s">
        <v>1255</v>
      </c>
      <c r="N4575" t="s">
        <v>1255</v>
      </c>
      <c r="O4575" t="s">
        <v>1255</v>
      </c>
      <c r="P4575" t="s">
        <v>1255</v>
      </c>
    </row>
    <row r="4576" spans="1:16">
      <c r="A4576" t="s">
        <v>1255</v>
      </c>
      <c r="B4576" t="s">
        <v>1255</v>
      </c>
      <c r="C4576" t="s">
        <v>16275</v>
      </c>
      <c r="D4576" t="s">
        <v>16282</v>
      </c>
      <c r="E4576" t="s">
        <v>9727</v>
      </c>
      <c r="F4576" t="s">
        <v>1255</v>
      </c>
      <c r="G4576" t="s">
        <v>1255</v>
      </c>
      <c r="H4576" t="s">
        <v>1255</v>
      </c>
      <c r="I4576" t="s">
        <v>1255</v>
      </c>
      <c r="J4576" t="s">
        <v>1255</v>
      </c>
      <c r="K4576" t="s">
        <v>1255</v>
      </c>
      <c r="L4576" t="s">
        <v>1255</v>
      </c>
      <c r="M4576" t="s">
        <v>1255</v>
      </c>
      <c r="N4576" t="s">
        <v>1255</v>
      </c>
      <c r="O4576" t="s">
        <v>1255</v>
      </c>
      <c r="P4576" t="s">
        <v>1255</v>
      </c>
    </row>
    <row r="4577" spans="1:16">
      <c r="A4577" t="s">
        <v>1255</v>
      </c>
      <c r="B4577" t="s">
        <v>1255</v>
      </c>
      <c r="C4577" t="s">
        <v>16275</v>
      </c>
      <c r="D4577" t="s">
        <v>16283</v>
      </c>
      <c r="E4577" t="s">
        <v>9828</v>
      </c>
      <c r="F4577" t="s">
        <v>1255</v>
      </c>
      <c r="G4577" t="s">
        <v>1255</v>
      </c>
      <c r="H4577" t="s">
        <v>1255</v>
      </c>
      <c r="I4577" t="s">
        <v>1255</v>
      </c>
      <c r="J4577" t="s">
        <v>1255</v>
      </c>
      <c r="K4577" t="s">
        <v>1255</v>
      </c>
      <c r="L4577" t="s">
        <v>1255</v>
      </c>
      <c r="M4577" t="s">
        <v>1255</v>
      </c>
      <c r="N4577" t="s">
        <v>1255</v>
      </c>
      <c r="O4577" t="s">
        <v>1255</v>
      </c>
      <c r="P4577" t="s">
        <v>1255</v>
      </c>
    </row>
    <row r="4578" spans="1:16">
      <c r="A4578" t="s">
        <v>1255</v>
      </c>
      <c r="B4578" t="s">
        <v>1255</v>
      </c>
      <c r="C4578" t="s">
        <v>16275</v>
      </c>
      <c r="D4578" t="s">
        <v>16284</v>
      </c>
      <c r="E4578" t="s">
        <v>9859</v>
      </c>
      <c r="F4578" t="s">
        <v>1255</v>
      </c>
      <c r="G4578" t="s">
        <v>1255</v>
      </c>
      <c r="H4578" t="s">
        <v>1255</v>
      </c>
      <c r="I4578" t="s">
        <v>1255</v>
      </c>
      <c r="J4578" t="s">
        <v>1255</v>
      </c>
      <c r="K4578" t="s">
        <v>1255</v>
      </c>
      <c r="L4578" t="s">
        <v>1255</v>
      </c>
      <c r="M4578" t="s">
        <v>1255</v>
      </c>
      <c r="N4578" t="s">
        <v>1255</v>
      </c>
      <c r="O4578" t="s">
        <v>1255</v>
      </c>
      <c r="P4578" t="s">
        <v>1255</v>
      </c>
    </row>
    <row r="4579" spans="1:16">
      <c r="A4579" t="s">
        <v>1255</v>
      </c>
      <c r="B4579" t="s">
        <v>1255</v>
      </c>
      <c r="C4579" t="s">
        <v>16275</v>
      </c>
      <c r="D4579" t="s">
        <v>16285</v>
      </c>
      <c r="E4579" t="s">
        <v>9826</v>
      </c>
      <c r="F4579" t="s">
        <v>1255</v>
      </c>
      <c r="G4579" t="s">
        <v>1255</v>
      </c>
      <c r="H4579" t="s">
        <v>1255</v>
      </c>
      <c r="I4579" t="s">
        <v>1255</v>
      </c>
      <c r="J4579" t="s">
        <v>1255</v>
      </c>
      <c r="K4579" t="s">
        <v>1255</v>
      </c>
      <c r="L4579" t="s">
        <v>1255</v>
      </c>
      <c r="M4579" t="s">
        <v>1255</v>
      </c>
      <c r="N4579" t="s">
        <v>1255</v>
      </c>
      <c r="O4579" t="s">
        <v>1255</v>
      </c>
      <c r="P4579" t="s">
        <v>1255</v>
      </c>
    </row>
    <row r="4580" spans="1:16">
      <c r="A4580" t="s">
        <v>1255</v>
      </c>
      <c r="B4580" t="s">
        <v>1255</v>
      </c>
      <c r="C4580" t="s">
        <v>16275</v>
      </c>
      <c r="D4580" t="s">
        <v>16286</v>
      </c>
      <c r="E4580" t="s">
        <v>11438</v>
      </c>
      <c r="F4580" t="s">
        <v>1255</v>
      </c>
      <c r="G4580" t="s">
        <v>1255</v>
      </c>
      <c r="H4580" t="s">
        <v>1255</v>
      </c>
      <c r="I4580" t="s">
        <v>1255</v>
      </c>
      <c r="J4580" t="s">
        <v>1255</v>
      </c>
      <c r="K4580" t="s">
        <v>1255</v>
      </c>
      <c r="L4580" t="s">
        <v>1255</v>
      </c>
      <c r="M4580" t="s">
        <v>1255</v>
      </c>
      <c r="N4580" t="s">
        <v>1255</v>
      </c>
      <c r="O4580" t="s">
        <v>1255</v>
      </c>
      <c r="P4580" t="s">
        <v>1255</v>
      </c>
    </row>
    <row r="4581" spans="1:16">
      <c r="A4581" t="s">
        <v>1255</v>
      </c>
      <c r="B4581" t="s">
        <v>1255</v>
      </c>
      <c r="C4581" t="s">
        <v>16275</v>
      </c>
      <c r="D4581" t="s">
        <v>16287</v>
      </c>
      <c r="E4581" t="s">
        <v>11910</v>
      </c>
      <c r="F4581" t="s">
        <v>1255</v>
      </c>
      <c r="G4581" t="s">
        <v>1255</v>
      </c>
      <c r="H4581" t="s">
        <v>1255</v>
      </c>
      <c r="I4581" t="s">
        <v>1255</v>
      </c>
      <c r="J4581" t="s">
        <v>1255</v>
      </c>
      <c r="K4581" t="s">
        <v>1255</v>
      </c>
      <c r="L4581" t="s">
        <v>1255</v>
      </c>
      <c r="M4581" t="s">
        <v>1255</v>
      </c>
      <c r="N4581" t="s">
        <v>1255</v>
      </c>
      <c r="O4581" t="s">
        <v>1255</v>
      </c>
      <c r="P4581" t="s">
        <v>1255</v>
      </c>
    </row>
    <row r="4582" spans="1:16">
      <c r="A4582" t="s">
        <v>1255</v>
      </c>
      <c r="B4582" t="s">
        <v>1255</v>
      </c>
      <c r="C4582" t="s">
        <v>16275</v>
      </c>
      <c r="D4582" t="s">
        <v>16288</v>
      </c>
      <c r="E4582" t="s">
        <v>11910</v>
      </c>
      <c r="F4582" t="s">
        <v>1255</v>
      </c>
      <c r="G4582" t="s">
        <v>1255</v>
      </c>
      <c r="H4582" t="s">
        <v>1255</v>
      </c>
      <c r="I4582" t="s">
        <v>1255</v>
      </c>
      <c r="J4582" t="s">
        <v>1255</v>
      </c>
      <c r="K4582" t="s">
        <v>1255</v>
      </c>
      <c r="L4582" t="s">
        <v>1255</v>
      </c>
      <c r="M4582" t="s">
        <v>1255</v>
      </c>
      <c r="N4582" t="s">
        <v>1255</v>
      </c>
      <c r="O4582" t="s">
        <v>1255</v>
      </c>
      <c r="P4582" t="s">
        <v>1255</v>
      </c>
    </row>
    <row r="4583" spans="1:16">
      <c r="A4583" t="s">
        <v>1255</v>
      </c>
      <c r="B4583" t="s">
        <v>1255</v>
      </c>
      <c r="C4583" t="s">
        <v>16275</v>
      </c>
      <c r="D4583" t="s">
        <v>16289</v>
      </c>
      <c r="E4583" t="s">
        <v>10003</v>
      </c>
      <c r="F4583" t="s">
        <v>1255</v>
      </c>
      <c r="G4583" t="s">
        <v>1255</v>
      </c>
      <c r="H4583" t="s">
        <v>1255</v>
      </c>
      <c r="I4583" t="s">
        <v>1255</v>
      </c>
      <c r="J4583" t="s">
        <v>1255</v>
      </c>
      <c r="K4583" t="s">
        <v>1255</v>
      </c>
      <c r="L4583" t="s">
        <v>1255</v>
      </c>
      <c r="M4583" t="s">
        <v>1255</v>
      </c>
      <c r="N4583" t="s">
        <v>1255</v>
      </c>
      <c r="O4583" t="s">
        <v>1255</v>
      </c>
      <c r="P4583" t="s">
        <v>1255</v>
      </c>
    </row>
    <row r="4584" spans="1:16">
      <c r="A4584" t="s">
        <v>1255</v>
      </c>
      <c r="B4584" t="s">
        <v>1255</v>
      </c>
      <c r="C4584" t="s">
        <v>16275</v>
      </c>
      <c r="D4584" t="s">
        <v>16290</v>
      </c>
      <c r="E4584" t="s">
        <v>9740</v>
      </c>
      <c r="F4584" t="s">
        <v>9646</v>
      </c>
      <c r="G4584" t="s">
        <v>1255</v>
      </c>
      <c r="H4584" t="s">
        <v>1255</v>
      </c>
      <c r="I4584" t="s">
        <v>1255</v>
      </c>
      <c r="J4584" t="s">
        <v>1255</v>
      </c>
      <c r="K4584" t="s">
        <v>1255</v>
      </c>
      <c r="L4584" t="s">
        <v>1255</v>
      </c>
      <c r="M4584" t="s">
        <v>1255</v>
      </c>
      <c r="N4584" t="s">
        <v>1255</v>
      </c>
      <c r="O4584" t="s">
        <v>1255</v>
      </c>
      <c r="P4584" t="s">
        <v>1255</v>
      </c>
    </row>
    <row r="4585" spans="1:16">
      <c r="A4585" t="s">
        <v>1255</v>
      </c>
      <c r="B4585" t="s">
        <v>1255</v>
      </c>
      <c r="C4585" t="s">
        <v>16275</v>
      </c>
      <c r="D4585" t="s">
        <v>16291</v>
      </c>
      <c r="E4585" t="s">
        <v>12494</v>
      </c>
      <c r="F4585" t="s">
        <v>1255</v>
      </c>
      <c r="G4585" t="s">
        <v>1255</v>
      </c>
      <c r="H4585" t="s">
        <v>1255</v>
      </c>
      <c r="I4585" t="s">
        <v>1255</v>
      </c>
      <c r="J4585" t="s">
        <v>1255</v>
      </c>
      <c r="K4585" t="s">
        <v>1255</v>
      </c>
      <c r="L4585" t="s">
        <v>1255</v>
      </c>
      <c r="M4585" t="s">
        <v>1255</v>
      </c>
      <c r="N4585" t="s">
        <v>1255</v>
      </c>
      <c r="O4585" t="s">
        <v>1255</v>
      </c>
      <c r="P4585" t="s">
        <v>1255</v>
      </c>
    </row>
    <row r="4586" spans="1:16">
      <c r="A4586" t="s">
        <v>1255</v>
      </c>
      <c r="B4586" t="s">
        <v>1255</v>
      </c>
      <c r="C4586" t="s">
        <v>16275</v>
      </c>
      <c r="D4586" t="s">
        <v>16292</v>
      </c>
      <c r="E4586" t="s">
        <v>9813</v>
      </c>
      <c r="F4586" t="s">
        <v>1255</v>
      </c>
      <c r="G4586" t="s">
        <v>1255</v>
      </c>
      <c r="H4586" t="s">
        <v>1255</v>
      </c>
      <c r="I4586" t="s">
        <v>1255</v>
      </c>
      <c r="J4586" t="s">
        <v>1255</v>
      </c>
      <c r="K4586" t="s">
        <v>1255</v>
      </c>
      <c r="L4586" t="s">
        <v>1255</v>
      </c>
      <c r="M4586" t="s">
        <v>1255</v>
      </c>
      <c r="N4586" t="s">
        <v>1255</v>
      </c>
      <c r="O4586" t="s">
        <v>1255</v>
      </c>
      <c r="P4586" t="s">
        <v>1255</v>
      </c>
    </row>
    <row r="4587" spans="1:16">
      <c r="A4587" t="s">
        <v>1255</v>
      </c>
      <c r="B4587" t="s">
        <v>1255</v>
      </c>
      <c r="C4587" t="s">
        <v>16275</v>
      </c>
      <c r="D4587" t="s">
        <v>16293</v>
      </c>
      <c r="E4587" t="s">
        <v>10003</v>
      </c>
      <c r="F4587" t="s">
        <v>1255</v>
      </c>
      <c r="G4587" t="s">
        <v>1255</v>
      </c>
      <c r="H4587" t="s">
        <v>1255</v>
      </c>
      <c r="I4587" t="s">
        <v>1255</v>
      </c>
      <c r="J4587" t="s">
        <v>1255</v>
      </c>
      <c r="K4587" t="s">
        <v>1255</v>
      </c>
      <c r="L4587" t="s">
        <v>1255</v>
      </c>
      <c r="M4587" t="s">
        <v>1255</v>
      </c>
      <c r="N4587" t="s">
        <v>1255</v>
      </c>
      <c r="O4587" t="s">
        <v>1255</v>
      </c>
      <c r="P4587" t="s">
        <v>1255</v>
      </c>
    </row>
    <row r="4588" spans="1:16">
      <c r="A4588" t="s">
        <v>1255</v>
      </c>
      <c r="B4588" t="s">
        <v>1255</v>
      </c>
      <c r="C4588" t="s">
        <v>16275</v>
      </c>
      <c r="D4588" t="s">
        <v>16294</v>
      </c>
      <c r="E4588" t="s">
        <v>16279</v>
      </c>
      <c r="F4588" t="s">
        <v>1255</v>
      </c>
      <c r="G4588" t="s">
        <v>1255</v>
      </c>
      <c r="H4588" t="s">
        <v>1255</v>
      </c>
      <c r="I4588" t="s">
        <v>1255</v>
      </c>
      <c r="J4588" t="s">
        <v>1255</v>
      </c>
      <c r="K4588" t="s">
        <v>1255</v>
      </c>
      <c r="L4588" t="s">
        <v>1255</v>
      </c>
      <c r="M4588" t="s">
        <v>1255</v>
      </c>
      <c r="N4588" t="s">
        <v>1255</v>
      </c>
      <c r="O4588" t="s">
        <v>1255</v>
      </c>
      <c r="P4588" t="s">
        <v>1255</v>
      </c>
    </row>
    <row r="4589" spans="1:16">
      <c r="A4589" t="s">
        <v>1255</v>
      </c>
      <c r="B4589" t="s">
        <v>5103</v>
      </c>
      <c r="C4589" t="s">
        <v>16295</v>
      </c>
      <c r="D4589" t="s">
        <v>16296</v>
      </c>
      <c r="E4589" t="s">
        <v>13701</v>
      </c>
      <c r="F4589" t="s">
        <v>9646</v>
      </c>
      <c r="G4589" t="s">
        <v>1255</v>
      </c>
      <c r="H4589" t="s">
        <v>1255</v>
      </c>
      <c r="I4589" t="s">
        <v>1255</v>
      </c>
      <c r="J4589" t="s">
        <v>1255</v>
      </c>
      <c r="K4589" t="s">
        <v>1255</v>
      </c>
      <c r="L4589" t="s">
        <v>1255</v>
      </c>
      <c r="M4589" t="s">
        <v>1255</v>
      </c>
      <c r="N4589" t="s">
        <v>1255</v>
      </c>
      <c r="O4589" t="s">
        <v>1255</v>
      </c>
      <c r="P4589" t="s">
        <v>1255</v>
      </c>
    </row>
    <row r="4590" spans="1:16">
      <c r="A4590" t="s">
        <v>1255</v>
      </c>
      <c r="B4590" t="s">
        <v>8874</v>
      </c>
      <c r="C4590" t="s">
        <v>16295</v>
      </c>
      <c r="D4590" t="s">
        <v>16297</v>
      </c>
      <c r="E4590" t="s">
        <v>9998</v>
      </c>
      <c r="F4590" t="s">
        <v>9646</v>
      </c>
      <c r="G4590" t="s">
        <v>1255</v>
      </c>
      <c r="H4590" t="s">
        <v>1255</v>
      </c>
      <c r="I4590" t="s">
        <v>1255</v>
      </c>
      <c r="J4590" t="s">
        <v>1255</v>
      </c>
      <c r="K4590" t="s">
        <v>1255</v>
      </c>
      <c r="L4590" t="s">
        <v>1255</v>
      </c>
      <c r="M4590" t="s">
        <v>1255</v>
      </c>
      <c r="N4590" t="s">
        <v>1255</v>
      </c>
      <c r="O4590" t="s">
        <v>1255</v>
      </c>
      <c r="P4590" t="s">
        <v>1255</v>
      </c>
    </row>
    <row r="4591" spans="1:16">
      <c r="A4591" t="s">
        <v>1255</v>
      </c>
      <c r="B4591" t="s">
        <v>8766</v>
      </c>
      <c r="C4591" t="s">
        <v>16295</v>
      </c>
      <c r="D4591" t="s">
        <v>16298</v>
      </c>
      <c r="E4591" t="s">
        <v>10003</v>
      </c>
      <c r="F4591" t="s">
        <v>9646</v>
      </c>
      <c r="G4591" t="s">
        <v>1255</v>
      </c>
      <c r="H4591" t="s">
        <v>1255</v>
      </c>
      <c r="I4591" t="s">
        <v>1255</v>
      </c>
      <c r="J4591" t="s">
        <v>1255</v>
      </c>
      <c r="K4591" t="s">
        <v>1255</v>
      </c>
      <c r="L4591" t="s">
        <v>1255</v>
      </c>
      <c r="M4591" t="s">
        <v>1255</v>
      </c>
      <c r="N4591" t="s">
        <v>1255</v>
      </c>
      <c r="O4591" t="s">
        <v>1255</v>
      </c>
      <c r="P4591" t="s">
        <v>1255</v>
      </c>
    </row>
    <row r="4592" spans="1:16">
      <c r="A4592" t="s">
        <v>1255</v>
      </c>
      <c r="B4592" t="s">
        <v>8767</v>
      </c>
      <c r="C4592" t="s">
        <v>16295</v>
      </c>
      <c r="D4592" t="s">
        <v>16299</v>
      </c>
      <c r="E4592" t="s">
        <v>16300</v>
      </c>
      <c r="F4592" t="s">
        <v>9646</v>
      </c>
      <c r="G4592" t="s">
        <v>1255</v>
      </c>
      <c r="H4592" t="s">
        <v>1255</v>
      </c>
      <c r="I4592" t="s">
        <v>1255</v>
      </c>
      <c r="J4592" t="s">
        <v>1255</v>
      </c>
      <c r="K4592" t="s">
        <v>1255</v>
      </c>
      <c r="L4592" t="s">
        <v>1255</v>
      </c>
      <c r="M4592" t="s">
        <v>1255</v>
      </c>
      <c r="N4592" t="s">
        <v>1255</v>
      </c>
      <c r="O4592" t="s">
        <v>1255</v>
      </c>
      <c r="P4592" t="s">
        <v>1255</v>
      </c>
    </row>
    <row r="4593" spans="1:16">
      <c r="A4593" t="s">
        <v>1255</v>
      </c>
      <c r="B4593" t="s">
        <v>8768</v>
      </c>
      <c r="C4593" t="s">
        <v>16295</v>
      </c>
      <c r="D4593" t="s">
        <v>16301</v>
      </c>
      <c r="E4593" t="s">
        <v>9646</v>
      </c>
      <c r="F4593" t="s">
        <v>16302</v>
      </c>
      <c r="G4593" t="s">
        <v>1255</v>
      </c>
      <c r="H4593" t="s">
        <v>1255</v>
      </c>
      <c r="I4593" t="s">
        <v>1255</v>
      </c>
      <c r="J4593" t="s">
        <v>1255</v>
      </c>
      <c r="K4593" t="s">
        <v>1255</v>
      </c>
      <c r="L4593" t="s">
        <v>1255</v>
      </c>
      <c r="M4593" t="s">
        <v>1255</v>
      </c>
      <c r="N4593" t="s">
        <v>1255</v>
      </c>
      <c r="O4593" t="s">
        <v>1255</v>
      </c>
      <c r="P4593" t="s">
        <v>1255</v>
      </c>
    </row>
    <row r="4594" spans="1:16">
      <c r="A4594" t="s">
        <v>1255</v>
      </c>
      <c r="B4594" t="s">
        <v>8769</v>
      </c>
      <c r="C4594" t="s">
        <v>16295</v>
      </c>
      <c r="D4594" t="s">
        <v>16303</v>
      </c>
      <c r="E4594" t="s">
        <v>16304</v>
      </c>
      <c r="F4594" t="s">
        <v>1255</v>
      </c>
      <c r="G4594" t="s">
        <v>1255</v>
      </c>
      <c r="H4594" t="s">
        <v>1255</v>
      </c>
      <c r="I4594" t="s">
        <v>1255</v>
      </c>
      <c r="J4594" t="s">
        <v>1255</v>
      </c>
      <c r="K4594" t="s">
        <v>1255</v>
      </c>
      <c r="L4594" t="s">
        <v>1255</v>
      </c>
      <c r="M4594" t="s">
        <v>1255</v>
      </c>
      <c r="N4594" t="s">
        <v>1255</v>
      </c>
      <c r="O4594" t="s">
        <v>1255</v>
      </c>
      <c r="P4594" t="s">
        <v>1255</v>
      </c>
    </row>
    <row r="4595" spans="1:16">
      <c r="A4595" t="s">
        <v>1255</v>
      </c>
      <c r="B4595" t="s">
        <v>8876</v>
      </c>
      <c r="C4595" t="s">
        <v>16305</v>
      </c>
      <c r="D4595" t="s">
        <v>16306</v>
      </c>
      <c r="E4595" t="s">
        <v>10513</v>
      </c>
      <c r="F4595" t="s">
        <v>1255</v>
      </c>
      <c r="G4595" t="s">
        <v>1255</v>
      </c>
      <c r="H4595" t="s">
        <v>1255</v>
      </c>
      <c r="I4595" t="s">
        <v>1255</v>
      </c>
      <c r="J4595" t="s">
        <v>1255</v>
      </c>
      <c r="K4595" t="s">
        <v>1255</v>
      </c>
      <c r="L4595" t="s">
        <v>1255</v>
      </c>
      <c r="M4595" t="s">
        <v>1255</v>
      </c>
      <c r="N4595" t="s">
        <v>1255</v>
      </c>
      <c r="O4595" t="s">
        <v>1255</v>
      </c>
      <c r="P4595" t="s">
        <v>1255</v>
      </c>
    </row>
    <row r="4596" spans="1:16">
      <c r="A4596" t="s">
        <v>1255</v>
      </c>
      <c r="B4596" t="s">
        <v>8771</v>
      </c>
      <c r="C4596" t="s">
        <v>16305</v>
      </c>
      <c r="D4596" t="s">
        <v>16307</v>
      </c>
      <c r="E4596" t="s">
        <v>9663</v>
      </c>
      <c r="F4596" t="s">
        <v>1255</v>
      </c>
      <c r="G4596" t="s">
        <v>1255</v>
      </c>
      <c r="H4596" t="s">
        <v>1255</v>
      </c>
      <c r="I4596" t="s">
        <v>1255</v>
      </c>
      <c r="J4596" t="s">
        <v>1255</v>
      </c>
      <c r="K4596" t="s">
        <v>1255</v>
      </c>
      <c r="L4596" t="s">
        <v>1255</v>
      </c>
      <c r="M4596" t="s">
        <v>1255</v>
      </c>
      <c r="N4596" t="s">
        <v>1255</v>
      </c>
      <c r="O4596" t="s">
        <v>1255</v>
      </c>
      <c r="P4596" t="s">
        <v>1255</v>
      </c>
    </row>
    <row r="4597" spans="1:16">
      <c r="A4597" t="s">
        <v>1255</v>
      </c>
      <c r="B4597" t="s">
        <v>8770</v>
      </c>
      <c r="C4597" t="s">
        <v>16305</v>
      </c>
      <c r="D4597" t="s">
        <v>16308</v>
      </c>
      <c r="E4597" t="s">
        <v>15326</v>
      </c>
      <c r="F4597" t="s">
        <v>1255</v>
      </c>
      <c r="G4597" t="s">
        <v>1255</v>
      </c>
      <c r="H4597" t="s">
        <v>1255</v>
      </c>
      <c r="I4597" t="s">
        <v>1255</v>
      </c>
      <c r="J4597" t="s">
        <v>1255</v>
      </c>
      <c r="K4597" t="s">
        <v>1255</v>
      </c>
      <c r="L4597" t="s">
        <v>1255</v>
      </c>
      <c r="M4597" t="s">
        <v>1255</v>
      </c>
      <c r="N4597" t="s">
        <v>1255</v>
      </c>
      <c r="O4597" t="s">
        <v>1255</v>
      </c>
      <c r="P4597" t="s">
        <v>1255</v>
      </c>
    </row>
    <row r="4598" spans="1:16">
      <c r="A4598" t="s">
        <v>1255</v>
      </c>
      <c r="B4598" t="s">
        <v>4407</v>
      </c>
      <c r="C4598" t="s">
        <v>16305</v>
      </c>
      <c r="D4598" t="s">
        <v>16309</v>
      </c>
      <c r="E4598" t="s">
        <v>9705</v>
      </c>
      <c r="F4598" t="s">
        <v>1255</v>
      </c>
      <c r="G4598" t="s">
        <v>1255</v>
      </c>
      <c r="H4598" t="s">
        <v>1255</v>
      </c>
      <c r="I4598" t="s">
        <v>1255</v>
      </c>
      <c r="J4598" t="s">
        <v>1255</v>
      </c>
      <c r="K4598" t="s">
        <v>1255</v>
      </c>
      <c r="L4598" t="s">
        <v>1255</v>
      </c>
      <c r="M4598" t="s">
        <v>1255</v>
      </c>
      <c r="N4598" t="s">
        <v>1255</v>
      </c>
      <c r="O4598" t="s">
        <v>1255</v>
      </c>
      <c r="P4598" t="s">
        <v>1255</v>
      </c>
    </row>
    <row r="4599" spans="1:16">
      <c r="A4599" t="s">
        <v>1255</v>
      </c>
      <c r="B4599" t="s">
        <v>5505</v>
      </c>
      <c r="C4599" t="s">
        <v>16305</v>
      </c>
      <c r="D4599" t="s">
        <v>16310</v>
      </c>
      <c r="E4599" t="s">
        <v>10003</v>
      </c>
      <c r="F4599" t="s">
        <v>1255</v>
      </c>
      <c r="G4599" t="s">
        <v>1255</v>
      </c>
      <c r="H4599" t="s">
        <v>1255</v>
      </c>
      <c r="I4599" t="s">
        <v>1255</v>
      </c>
      <c r="J4599" t="s">
        <v>1255</v>
      </c>
      <c r="K4599" t="s">
        <v>1255</v>
      </c>
      <c r="L4599" t="s">
        <v>1255</v>
      </c>
      <c r="M4599" t="s">
        <v>1255</v>
      </c>
      <c r="N4599" t="s">
        <v>1255</v>
      </c>
      <c r="O4599" t="s">
        <v>1255</v>
      </c>
      <c r="P4599" t="s">
        <v>1255</v>
      </c>
    </row>
    <row r="4600" spans="1:16">
      <c r="A4600" t="s">
        <v>1255</v>
      </c>
      <c r="B4600" t="s">
        <v>5687</v>
      </c>
      <c r="C4600" t="s">
        <v>16305</v>
      </c>
      <c r="D4600" t="s">
        <v>16311</v>
      </c>
      <c r="E4600" t="s">
        <v>9782</v>
      </c>
      <c r="F4600" t="s">
        <v>1255</v>
      </c>
      <c r="G4600" t="s">
        <v>1255</v>
      </c>
      <c r="H4600" t="s">
        <v>1255</v>
      </c>
      <c r="I4600" t="s">
        <v>1255</v>
      </c>
      <c r="J4600" t="s">
        <v>1255</v>
      </c>
      <c r="K4600" t="s">
        <v>1255</v>
      </c>
      <c r="L4600" t="s">
        <v>1255</v>
      </c>
      <c r="M4600" t="s">
        <v>1255</v>
      </c>
      <c r="N4600" t="s">
        <v>1255</v>
      </c>
      <c r="O4600" t="s">
        <v>1255</v>
      </c>
      <c r="P4600" t="s">
        <v>1255</v>
      </c>
    </row>
    <row r="4601" spans="1:16">
      <c r="A4601" t="s">
        <v>1255</v>
      </c>
      <c r="B4601" t="s">
        <v>12243</v>
      </c>
      <c r="C4601" t="s">
        <v>16312</v>
      </c>
      <c r="D4601" t="s">
        <v>16313</v>
      </c>
      <c r="E4601" t="s">
        <v>9646</v>
      </c>
      <c r="F4601" t="s">
        <v>16314</v>
      </c>
      <c r="G4601" t="s">
        <v>1255</v>
      </c>
      <c r="H4601" t="s">
        <v>1255</v>
      </c>
      <c r="I4601" t="s">
        <v>1255</v>
      </c>
      <c r="J4601" t="s">
        <v>1255</v>
      </c>
      <c r="K4601" t="s">
        <v>1255</v>
      </c>
      <c r="L4601" t="s">
        <v>1255</v>
      </c>
      <c r="M4601" t="s">
        <v>1255</v>
      </c>
      <c r="N4601" t="s">
        <v>1255</v>
      </c>
      <c r="O4601" t="s">
        <v>1255</v>
      </c>
      <c r="P4601" t="s">
        <v>1255</v>
      </c>
    </row>
    <row r="4602" spans="1:16">
      <c r="A4602" t="s">
        <v>1255</v>
      </c>
      <c r="B4602" t="s">
        <v>12243</v>
      </c>
      <c r="C4602" t="s">
        <v>16312</v>
      </c>
      <c r="D4602" t="s">
        <v>16315</v>
      </c>
      <c r="E4602" t="s">
        <v>9646</v>
      </c>
      <c r="F4602" t="s">
        <v>14795</v>
      </c>
      <c r="G4602" t="s">
        <v>1255</v>
      </c>
      <c r="H4602" t="s">
        <v>1255</v>
      </c>
      <c r="I4602" t="s">
        <v>1255</v>
      </c>
      <c r="J4602" t="s">
        <v>1255</v>
      </c>
      <c r="K4602" t="s">
        <v>1255</v>
      </c>
      <c r="L4602" t="s">
        <v>1255</v>
      </c>
      <c r="M4602" t="s">
        <v>1255</v>
      </c>
      <c r="N4602" t="s">
        <v>1255</v>
      </c>
      <c r="O4602" t="s">
        <v>1255</v>
      </c>
      <c r="P4602" t="s">
        <v>1255</v>
      </c>
    </row>
    <row r="4603" spans="1:16">
      <c r="A4603" t="s">
        <v>1255</v>
      </c>
      <c r="B4603" t="s">
        <v>12243</v>
      </c>
      <c r="C4603" t="s">
        <v>16312</v>
      </c>
      <c r="D4603" t="s">
        <v>16316</v>
      </c>
      <c r="E4603" t="s">
        <v>9646</v>
      </c>
      <c r="F4603" t="s">
        <v>16317</v>
      </c>
      <c r="G4603" t="s">
        <v>1255</v>
      </c>
      <c r="H4603" t="s">
        <v>1255</v>
      </c>
      <c r="I4603" t="s">
        <v>1255</v>
      </c>
      <c r="J4603" t="s">
        <v>1255</v>
      </c>
      <c r="K4603" t="s">
        <v>1255</v>
      </c>
      <c r="L4603" t="s">
        <v>1255</v>
      </c>
      <c r="M4603" t="s">
        <v>1255</v>
      </c>
      <c r="N4603" t="s">
        <v>1255</v>
      </c>
      <c r="O4603" t="s">
        <v>1255</v>
      </c>
      <c r="P4603" t="s">
        <v>1255</v>
      </c>
    </row>
    <row r="4604" spans="1:16">
      <c r="A4604" t="s">
        <v>1255</v>
      </c>
      <c r="B4604" t="s">
        <v>12243</v>
      </c>
      <c r="C4604" t="s">
        <v>16312</v>
      </c>
      <c r="D4604" t="s">
        <v>16318</v>
      </c>
      <c r="E4604" t="s">
        <v>9646</v>
      </c>
      <c r="F4604" t="s">
        <v>15518</v>
      </c>
      <c r="G4604" t="s">
        <v>1255</v>
      </c>
      <c r="H4604" t="s">
        <v>1255</v>
      </c>
      <c r="I4604" t="s">
        <v>1255</v>
      </c>
      <c r="J4604" t="s">
        <v>1255</v>
      </c>
      <c r="K4604" t="s">
        <v>1255</v>
      </c>
      <c r="L4604" t="s">
        <v>1255</v>
      </c>
      <c r="M4604" t="s">
        <v>1255</v>
      </c>
      <c r="N4604" t="s">
        <v>1255</v>
      </c>
      <c r="O4604" t="s">
        <v>1255</v>
      </c>
      <c r="P4604" t="s">
        <v>1255</v>
      </c>
    </row>
    <row r="4605" spans="1:16">
      <c r="A4605" t="s">
        <v>1255</v>
      </c>
      <c r="B4605" t="s">
        <v>12243</v>
      </c>
      <c r="C4605" t="s">
        <v>16312</v>
      </c>
      <c r="D4605" t="s">
        <v>16319</v>
      </c>
      <c r="E4605" t="s">
        <v>9646</v>
      </c>
      <c r="F4605" t="s">
        <v>16320</v>
      </c>
      <c r="G4605" t="s">
        <v>1255</v>
      </c>
      <c r="H4605" t="s">
        <v>1255</v>
      </c>
      <c r="I4605" t="s">
        <v>1255</v>
      </c>
      <c r="J4605" t="s">
        <v>1255</v>
      </c>
      <c r="K4605" t="s">
        <v>1255</v>
      </c>
      <c r="L4605" t="s">
        <v>1255</v>
      </c>
      <c r="M4605" t="s">
        <v>1255</v>
      </c>
      <c r="N4605" t="s">
        <v>1255</v>
      </c>
      <c r="O4605" t="s">
        <v>1255</v>
      </c>
      <c r="P4605" t="s">
        <v>1255</v>
      </c>
    </row>
    <row r="4606" spans="1:16">
      <c r="A4606" t="s">
        <v>1255</v>
      </c>
      <c r="B4606" t="s">
        <v>12243</v>
      </c>
      <c r="C4606" t="s">
        <v>16312</v>
      </c>
      <c r="D4606" t="s">
        <v>16321</v>
      </c>
      <c r="E4606" t="s">
        <v>9646</v>
      </c>
      <c r="F4606" t="s">
        <v>15306</v>
      </c>
      <c r="G4606" t="s">
        <v>1255</v>
      </c>
      <c r="H4606" t="s">
        <v>1255</v>
      </c>
      <c r="I4606" t="s">
        <v>1255</v>
      </c>
      <c r="J4606" t="s">
        <v>1255</v>
      </c>
      <c r="K4606" t="s">
        <v>1255</v>
      </c>
      <c r="L4606" t="s">
        <v>1255</v>
      </c>
      <c r="M4606" t="s">
        <v>1255</v>
      </c>
      <c r="N4606" t="s">
        <v>1255</v>
      </c>
      <c r="O4606" t="s">
        <v>1255</v>
      </c>
      <c r="P4606" t="s">
        <v>1255</v>
      </c>
    </row>
    <row r="4607" spans="1:16">
      <c r="A4607" t="s">
        <v>1255</v>
      </c>
      <c r="B4607" t="s">
        <v>12243</v>
      </c>
      <c r="C4607" t="s">
        <v>16312</v>
      </c>
      <c r="D4607" t="s">
        <v>16322</v>
      </c>
      <c r="E4607" t="s">
        <v>9646</v>
      </c>
      <c r="F4607" t="s">
        <v>15518</v>
      </c>
      <c r="G4607" t="s">
        <v>1255</v>
      </c>
      <c r="H4607" t="s">
        <v>1255</v>
      </c>
      <c r="I4607" t="s">
        <v>1255</v>
      </c>
      <c r="J4607" t="s">
        <v>1255</v>
      </c>
      <c r="K4607" t="s">
        <v>1255</v>
      </c>
      <c r="L4607" t="s">
        <v>1255</v>
      </c>
      <c r="M4607" t="s">
        <v>1255</v>
      </c>
      <c r="N4607" t="s">
        <v>1255</v>
      </c>
      <c r="O4607" t="s">
        <v>1255</v>
      </c>
      <c r="P4607" t="s">
        <v>1255</v>
      </c>
    </row>
    <row r="4608" spans="1:16">
      <c r="A4608" t="s">
        <v>1255</v>
      </c>
      <c r="B4608" t="s">
        <v>12243</v>
      </c>
      <c r="C4608" t="s">
        <v>16312</v>
      </c>
      <c r="D4608" t="s">
        <v>16323</v>
      </c>
      <c r="E4608" t="s">
        <v>9646</v>
      </c>
      <c r="F4608" t="s">
        <v>16320</v>
      </c>
      <c r="G4608" t="s">
        <v>1255</v>
      </c>
      <c r="H4608" t="s">
        <v>1255</v>
      </c>
      <c r="I4608" t="s">
        <v>1255</v>
      </c>
      <c r="J4608" t="s">
        <v>1255</v>
      </c>
      <c r="K4608" t="s">
        <v>1255</v>
      </c>
      <c r="L4608" t="s">
        <v>1255</v>
      </c>
      <c r="M4608" t="s">
        <v>1255</v>
      </c>
      <c r="N4608" t="s">
        <v>1255</v>
      </c>
      <c r="O4608" t="s">
        <v>1255</v>
      </c>
      <c r="P4608" t="s">
        <v>1255</v>
      </c>
    </row>
    <row r="4609" spans="1:16">
      <c r="A4609" t="s">
        <v>1255</v>
      </c>
      <c r="B4609" t="s">
        <v>12243</v>
      </c>
      <c r="C4609" t="s">
        <v>16312</v>
      </c>
      <c r="D4609" t="s">
        <v>16324</v>
      </c>
      <c r="E4609" t="s">
        <v>9646</v>
      </c>
      <c r="F4609" t="s">
        <v>15025</v>
      </c>
      <c r="G4609" t="s">
        <v>1255</v>
      </c>
      <c r="H4609" t="s">
        <v>1255</v>
      </c>
      <c r="I4609" t="s">
        <v>1255</v>
      </c>
      <c r="J4609" t="s">
        <v>1255</v>
      </c>
      <c r="K4609" t="s">
        <v>1255</v>
      </c>
      <c r="L4609" t="s">
        <v>1255</v>
      </c>
      <c r="M4609" t="s">
        <v>1255</v>
      </c>
      <c r="N4609" t="s">
        <v>1255</v>
      </c>
      <c r="O4609" t="s">
        <v>1255</v>
      </c>
      <c r="P4609" t="s">
        <v>1255</v>
      </c>
    </row>
    <row r="4610" spans="1:16">
      <c r="A4610" t="s">
        <v>1255</v>
      </c>
      <c r="B4610" t="s">
        <v>12243</v>
      </c>
      <c r="C4610" t="s">
        <v>16312</v>
      </c>
      <c r="D4610" t="s">
        <v>16325</v>
      </c>
      <c r="E4610" t="s">
        <v>9646</v>
      </c>
      <c r="F4610" t="s">
        <v>16086</v>
      </c>
      <c r="G4610" t="s">
        <v>1255</v>
      </c>
      <c r="H4610" t="s">
        <v>1255</v>
      </c>
      <c r="I4610" t="s">
        <v>1255</v>
      </c>
      <c r="J4610" t="s">
        <v>1255</v>
      </c>
      <c r="K4610" t="s">
        <v>1255</v>
      </c>
      <c r="L4610" t="s">
        <v>1255</v>
      </c>
      <c r="M4610" t="s">
        <v>1255</v>
      </c>
      <c r="N4610" t="s">
        <v>1255</v>
      </c>
      <c r="O4610" t="s">
        <v>1255</v>
      </c>
      <c r="P4610" t="s">
        <v>1255</v>
      </c>
    </row>
    <row r="4611" spans="1:16">
      <c r="A4611" t="s">
        <v>1255</v>
      </c>
      <c r="B4611" t="s">
        <v>1255</v>
      </c>
      <c r="C4611" t="s">
        <v>16312</v>
      </c>
      <c r="D4611" t="s">
        <v>16326</v>
      </c>
      <c r="E4611" t="s">
        <v>12494</v>
      </c>
      <c r="F4611" t="s">
        <v>1255</v>
      </c>
      <c r="G4611" t="s">
        <v>1255</v>
      </c>
      <c r="H4611" t="s">
        <v>1255</v>
      </c>
      <c r="I4611" t="s">
        <v>1255</v>
      </c>
      <c r="J4611" t="s">
        <v>1255</v>
      </c>
      <c r="K4611" t="s">
        <v>1255</v>
      </c>
      <c r="L4611" t="s">
        <v>1255</v>
      </c>
      <c r="M4611" t="s">
        <v>1255</v>
      </c>
      <c r="N4611" t="s">
        <v>1255</v>
      </c>
      <c r="O4611" t="s">
        <v>1255</v>
      </c>
      <c r="P4611" t="s">
        <v>1255</v>
      </c>
    </row>
    <row r="4612" spans="1:16">
      <c r="A4612" t="s">
        <v>1255</v>
      </c>
      <c r="B4612" t="s">
        <v>1255</v>
      </c>
      <c r="C4612" t="s">
        <v>16312</v>
      </c>
      <c r="D4612" t="s">
        <v>16327</v>
      </c>
      <c r="E4612" t="s">
        <v>11910</v>
      </c>
      <c r="F4612" t="s">
        <v>1255</v>
      </c>
      <c r="G4612" t="s">
        <v>1255</v>
      </c>
      <c r="H4612" t="s">
        <v>1255</v>
      </c>
      <c r="I4612" t="s">
        <v>1255</v>
      </c>
      <c r="J4612" t="s">
        <v>1255</v>
      </c>
      <c r="K4612" t="s">
        <v>1255</v>
      </c>
      <c r="L4612" t="s">
        <v>1255</v>
      </c>
      <c r="M4612" t="s">
        <v>1255</v>
      </c>
      <c r="N4612" t="s">
        <v>1255</v>
      </c>
      <c r="O4612" t="s">
        <v>1255</v>
      </c>
      <c r="P4612" t="s">
        <v>1255</v>
      </c>
    </row>
    <row r="4613" spans="1:16">
      <c r="A4613" t="s">
        <v>1255</v>
      </c>
      <c r="B4613" t="s">
        <v>1255</v>
      </c>
      <c r="C4613" t="s">
        <v>16328</v>
      </c>
      <c r="D4613" t="s">
        <v>16329</v>
      </c>
      <c r="E4613" t="s">
        <v>10003</v>
      </c>
      <c r="F4613" t="s">
        <v>1255</v>
      </c>
      <c r="G4613" t="s">
        <v>1255</v>
      </c>
      <c r="H4613" t="s">
        <v>1255</v>
      </c>
      <c r="I4613" t="s">
        <v>1255</v>
      </c>
      <c r="J4613" t="s">
        <v>1255</v>
      </c>
      <c r="K4613" t="s">
        <v>1255</v>
      </c>
      <c r="L4613" t="s">
        <v>1255</v>
      </c>
      <c r="M4613" t="s">
        <v>1255</v>
      </c>
      <c r="N4613" t="s">
        <v>1255</v>
      </c>
      <c r="O4613" t="s">
        <v>1255</v>
      </c>
      <c r="P4613" t="s">
        <v>1255</v>
      </c>
    </row>
    <row r="4614" spans="1:16">
      <c r="A4614" t="s">
        <v>1255</v>
      </c>
      <c r="B4614" t="s">
        <v>1255</v>
      </c>
      <c r="C4614" t="s">
        <v>16330</v>
      </c>
      <c r="D4614" t="s">
        <v>16331</v>
      </c>
      <c r="E4614" t="s">
        <v>10003</v>
      </c>
      <c r="F4614" t="s">
        <v>1255</v>
      </c>
      <c r="G4614" t="s">
        <v>1255</v>
      </c>
      <c r="H4614" t="s">
        <v>1255</v>
      </c>
      <c r="I4614" t="s">
        <v>1255</v>
      </c>
      <c r="J4614" t="s">
        <v>1255</v>
      </c>
      <c r="K4614" t="s">
        <v>1255</v>
      </c>
      <c r="L4614" t="s">
        <v>1255</v>
      </c>
      <c r="M4614" t="s">
        <v>1255</v>
      </c>
      <c r="N4614" t="s">
        <v>1255</v>
      </c>
      <c r="O4614" t="s">
        <v>1255</v>
      </c>
      <c r="P4614" t="s">
        <v>1255</v>
      </c>
    </row>
    <row r="4615" spans="1:16">
      <c r="A4615" t="s">
        <v>1255</v>
      </c>
      <c r="B4615" t="s">
        <v>1255</v>
      </c>
      <c r="C4615" t="s">
        <v>16330</v>
      </c>
      <c r="D4615" t="s">
        <v>16332</v>
      </c>
      <c r="E4615" t="s">
        <v>11910</v>
      </c>
      <c r="F4615" t="s">
        <v>1255</v>
      </c>
      <c r="G4615" t="s">
        <v>1255</v>
      </c>
      <c r="H4615" t="s">
        <v>1255</v>
      </c>
      <c r="I4615" t="s">
        <v>1255</v>
      </c>
      <c r="J4615" t="s">
        <v>1255</v>
      </c>
      <c r="K4615" t="s">
        <v>1255</v>
      </c>
      <c r="L4615" t="s">
        <v>1255</v>
      </c>
      <c r="M4615" t="s">
        <v>1255</v>
      </c>
      <c r="N4615" t="s">
        <v>1255</v>
      </c>
      <c r="O4615" t="s">
        <v>1255</v>
      </c>
      <c r="P4615" t="s">
        <v>1255</v>
      </c>
    </row>
    <row r="4616" spans="1:16">
      <c r="A4616" t="s">
        <v>1255</v>
      </c>
      <c r="B4616" t="s">
        <v>1255</v>
      </c>
      <c r="C4616" t="s">
        <v>16330</v>
      </c>
      <c r="D4616" t="s">
        <v>16333</v>
      </c>
      <c r="E4616" t="s">
        <v>16334</v>
      </c>
      <c r="F4616" t="s">
        <v>1255</v>
      </c>
      <c r="G4616" t="s">
        <v>1255</v>
      </c>
      <c r="H4616" t="s">
        <v>1255</v>
      </c>
      <c r="I4616" t="s">
        <v>1255</v>
      </c>
      <c r="J4616" t="s">
        <v>1255</v>
      </c>
      <c r="K4616" t="s">
        <v>1255</v>
      </c>
      <c r="L4616" t="s">
        <v>1255</v>
      </c>
      <c r="M4616" t="s">
        <v>1255</v>
      </c>
      <c r="N4616" t="s">
        <v>1255</v>
      </c>
      <c r="O4616" t="s">
        <v>1255</v>
      </c>
      <c r="P4616" t="s">
        <v>1255</v>
      </c>
    </row>
    <row r="4617" spans="1:16">
      <c r="A4617" t="s">
        <v>1255</v>
      </c>
      <c r="B4617" t="s">
        <v>1255</v>
      </c>
      <c r="C4617" t="s">
        <v>16335</v>
      </c>
      <c r="D4617" t="s">
        <v>16336</v>
      </c>
      <c r="E4617" t="s">
        <v>10003</v>
      </c>
      <c r="F4617" t="s">
        <v>1255</v>
      </c>
      <c r="G4617" t="s">
        <v>1255</v>
      </c>
      <c r="H4617" t="s">
        <v>1255</v>
      </c>
      <c r="I4617" t="s">
        <v>1255</v>
      </c>
      <c r="J4617" t="s">
        <v>1255</v>
      </c>
      <c r="K4617" t="s">
        <v>1255</v>
      </c>
      <c r="L4617" t="s">
        <v>1255</v>
      </c>
      <c r="M4617" t="s">
        <v>1255</v>
      </c>
      <c r="N4617" t="s">
        <v>1255</v>
      </c>
      <c r="O4617" t="s">
        <v>1255</v>
      </c>
      <c r="P4617" t="s">
        <v>1255</v>
      </c>
    </row>
    <row r="4618" spans="1:16">
      <c r="A4618" t="s">
        <v>1255</v>
      </c>
      <c r="B4618" t="s">
        <v>1255</v>
      </c>
      <c r="C4618" t="s">
        <v>16337</v>
      </c>
      <c r="D4618" t="s">
        <v>16338</v>
      </c>
      <c r="E4618" t="s">
        <v>9782</v>
      </c>
      <c r="F4618" t="s">
        <v>9646</v>
      </c>
      <c r="G4618" t="s">
        <v>1255</v>
      </c>
      <c r="H4618" t="s">
        <v>1255</v>
      </c>
      <c r="I4618" t="s">
        <v>1255</v>
      </c>
      <c r="J4618" t="s">
        <v>1255</v>
      </c>
      <c r="K4618" t="s">
        <v>1255</v>
      </c>
      <c r="L4618" t="s">
        <v>1255</v>
      </c>
      <c r="M4618" t="s">
        <v>1255</v>
      </c>
      <c r="N4618" t="s">
        <v>1255</v>
      </c>
      <c r="O4618" t="s">
        <v>1255</v>
      </c>
      <c r="P4618" t="s">
        <v>1255</v>
      </c>
    </row>
    <row r="4619" spans="1:16">
      <c r="A4619" t="s">
        <v>1255</v>
      </c>
      <c r="B4619" t="s">
        <v>1255</v>
      </c>
      <c r="C4619" t="s">
        <v>16337</v>
      </c>
      <c r="D4619" t="s">
        <v>16339</v>
      </c>
      <c r="E4619" t="s">
        <v>10003</v>
      </c>
      <c r="F4619" t="s">
        <v>1255</v>
      </c>
      <c r="G4619" t="s">
        <v>1255</v>
      </c>
      <c r="H4619" t="s">
        <v>1255</v>
      </c>
      <c r="I4619" t="s">
        <v>1255</v>
      </c>
      <c r="J4619" t="s">
        <v>1255</v>
      </c>
      <c r="K4619" t="s">
        <v>1255</v>
      </c>
      <c r="L4619" t="s">
        <v>1255</v>
      </c>
      <c r="M4619" t="s">
        <v>1255</v>
      </c>
      <c r="N4619" t="s">
        <v>1255</v>
      </c>
      <c r="O4619" t="s">
        <v>1255</v>
      </c>
      <c r="P4619" t="s">
        <v>1255</v>
      </c>
    </row>
    <row r="4620" spans="1:16">
      <c r="A4620" t="s">
        <v>1255</v>
      </c>
      <c r="B4620" t="s">
        <v>1255</v>
      </c>
      <c r="C4620" t="s">
        <v>16337</v>
      </c>
      <c r="D4620" t="s">
        <v>16340</v>
      </c>
      <c r="E4620" t="s">
        <v>9782</v>
      </c>
      <c r="F4620" t="s">
        <v>1255</v>
      </c>
      <c r="G4620" t="s">
        <v>1255</v>
      </c>
      <c r="H4620" t="s">
        <v>1255</v>
      </c>
      <c r="I4620" t="s">
        <v>1255</v>
      </c>
      <c r="J4620" t="s">
        <v>1255</v>
      </c>
      <c r="K4620" t="s">
        <v>1255</v>
      </c>
      <c r="L4620" t="s">
        <v>1255</v>
      </c>
      <c r="M4620" t="s">
        <v>1255</v>
      </c>
      <c r="N4620" t="s">
        <v>1255</v>
      </c>
      <c r="O4620" t="s">
        <v>1255</v>
      </c>
      <c r="P4620" t="s">
        <v>1255</v>
      </c>
    </row>
    <row r="4621" spans="1:16">
      <c r="A4621" t="s">
        <v>1255</v>
      </c>
      <c r="B4621" t="s">
        <v>1255</v>
      </c>
      <c r="C4621" t="s">
        <v>16337</v>
      </c>
      <c r="D4621" t="s">
        <v>16341</v>
      </c>
      <c r="E4621" t="s">
        <v>10003</v>
      </c>
      <c r="F4621" t="s">
        <v>1255</v>
      </c>
      <c r="G4621" t="s">
        <v>1255</v>
      </c>
      <c r="H4621" t="s">
        <v>1255</v>
      </c>
      <c r="I4621" t="s">
        <v>1255</v>
      </c>
      <c r="J4621" t="s">
        <v>1255</v>
      </c>
      <c r="K4621" t="s">
        <v>1255</v>
      </c>
      <c r="L4621" t="s">
        <v>1255</v>
      </c>
      <c r="M4621" t="s">
        <v>1255</v>
      </c>
      <c r="N4621" t="s">
        <v>1255</v>
      </c>
      <c r="O4621" t="s">
        <v>1255</v>
      </c>
      <c r="P4621" t="s">
        <v>1255</v>
      </c>
    </row>
    <row r="4622" spans="1:16">
      <c r="A4622" t="s">
        <v>1255</v>
      </c>
      <c r="B4622" t="s">
        <v>1255</v>
      </c>
      <c r="C4622" t="s">
        <v>16337</v>
      </c>
      <c r="D4622" t="s">
        <v>16342</v>
      </c>
      <c r="E4622" t="s">
        <v>11910</v>
      </c>
      <c r="F4622" t="s">
        <v>1255</v>
      </c>
      <c r="G4622" t="s">
        <v>1255</v>
      </c>
      <c r="H4622" t="s">
        <v>1255</v>
      </c>
      <c r="I4622" t="s">
        <v>1255</v>
      </c>
      <c r="J4622" t="s">
        <v>1255</v>
      </c>
      <c r="K4622" t="s">
        <v>1255</v>
      </c>
      <c r="L4622" t="s">
        <v>1255</v>
      </c>
      <c r="M4622" t="s">
        <v>1255</v>
      </c>
      <c r="N4622" t="s">
        <v>1255</v>
      </c>
      <c r="O4622" t="s">
        <v>1255</v>
      </c>
      <c r="P4622" t="s">
        <v>1255</v>
      </c>
    </row>
    <row r="4623" spans="1:16">
      <c r="A4623" t="s">
        <v>1255</v>
      </c>
      <c r="B4623" t="s">
        <v>1255</v>
      </c>
      <c r="C4623" t="s">
        <v>16337</v>
      </c>
      <c r="D4623" t="s">
        <v>16343</v>
      </c>
      <c r="E4623" t="s">
        <v>10533</v>
      </c>
      <c r="F4623" t="s">
        <v>9646</v>
      </c>
      <c r="G4623" t="s">
        <v>1255</v>
      </c>
      <c r="H4623" t="s">
        <v>1255</v>
      </c>
      <c r="I4623" t="s">
        <v>1255</v>
      </c>
      <c r="J4623" t="s">
        <v>1255</v>
      </c>
      <c r="K4623" t="s">
        <v>1255</v>
      </c>
      <c r="L4623" t="s">
        <v>1255</v>
      </c>
      <c r="M4623" t="s">
        <v>1255</v>
      </c>
      <c r="N4623" t="s">
        <v>1255</v>
      </c>
      <c r="O4623" t="s">
        <v>1255</v>
      </c>
      <c r="P4623" t="s">
        <v>1255</v>
      </c>
    </row>
    <row r="4624" spans="1:16">
      <c r="A4624" t="s">
        <v>1255</v>
      </c>
      <c r="B4624" t="s">
        <v>1255</v>
      </c>
      <c r="C4624" t="s">
        <v>16337</v>
      </c>
      <c r="D4624" t="s">
        <v>16344</v>
      </c>
      <c r="E4624" t="s">
        <v>11910</v>
      </c>
      <c r="F4624" t="s">
        <v>1255</v>
      </c>
      <c r="G4624" t="s">
        <v>9646</v>
      </c>
      <c r="H4624" t="s">
        <v>1255</v>
      </c>
      <c r="I4624" t="s">
        <v>1255</v>
      </c>
      <c r="J4624" t="s">
        <v>1255</v>
      </c>
      <c r="K4624" t="s">
        <v>1255</v>
      </c>
      <c r="L4624" t="s">
        <v>1255</v>
      </c>
      <c r="M4624" t="s">
        <v>1255</v>
      </c>
      <c r="N4624" t="s">
        <v>1255</v>
      </c>
      <c r="O4624" t="s">
        <v>1255</v>
      </c>
      <c r="P4624" t="s">
        <v>1255</v>
      </c>
    </row>
    <row r="4625" spans="1:16">
      <c r="A4625" t="s">
        <v>1255</v>
      </c>
      <c r="B4625" t="s">
        <v>5505</v>
      </c>
      <c r="C4625" t="s">
        <v>1255</v>
      </c>
      <c r="D4625" t="s">
        <v>1255</v>
      </c>
      <c r="E4625" t="s">
        <v>1255</v>
      </c>
      <c r="F4625" t="s">
        <v>1255</v>
      </c>
      <c r="G4625" t="s">
        <v>1255</v>
      </c>
      <c r="H4625" t="s">
        <v>1255</v>
      </c>
      <c r="I4625" t="s">
        <v>1255</v>
      </c>
      <c r="J4625" t="s">
        <v>1255</v>
      </c>
      <c r="K4625" t="s">
        <v>1255</v>
      </c>
      <c r="L4625" t="s">
        <v>1255</v>
      </c>
      <c r="M4625" t="s">
        <v>1255</v>
      </c>
      <c r="N4625" t="s">
        <v>1255</v>
      </c>
      <c r="O4625" t="s">
        <v>1255</v>
      </c>
      <c r="P4625" t="s">
        <v>1255</v>
      </c>
    </row>
    <row r="4626" spans="1:16">
      <c r="A4626" t="s">
        <v>1255</v>
      </c>
      <c r="B4626" t="s">
        <v>5103</v>
      </c>
      <c r="C4626" t="s">
        <v>16345</v>
      </c>
      <c r="D4626" t="s">
        <v>16346</v>
      </c>
      <c r="E4626" t="s">
        <v>10608</v>
      </c>
      <c r="F4626" t="s">
        <v>1255</v>
      </c>
      <c r="G4626" t="s">
        <v>1255</v>
      </c>
      <c r="H4626" t="s">
        <v>1255</v>
      </c>
      <c r="I4626" t="s">
        <v>1255</v>
      </c>
      <c r="J4626" t="s">
        <v>1255</v>
      </c>
      <c r="K4626" t="s">
        <v>1255</v>
      </c>
      <c r="L4626" t="s">
        <v>1255</v>
      </c>
      <c r="M4626" t="s">
        <v>1255</v>
      </c>
      <c r="N4626" t="s">
        <v>1255</v>
      </c>
      <c r="O4626" t="s">
        <v>1255</v>
      </c>
      <c r="P4626" t="s">
        <v>1255</v>
      </c>
    </row>
    <row r="4627" spans="1:16">
      <c r="A4627" t="s">
        <v>1255</v>
      </c>
      <c r="B4627" t="s">
        <v>8874</v>
      </c>
      <c r="C4627" t="s">
        <v>16345</v>
      </c>
      <c r="D4627" t="s">
        <v>16347</v>
      </c>
      <c r="E4627" t="s">
        <v>9705</v>
      </c>
      <c r="F4627" t="s">
        <v>1255</v>
      </c>
      <c r="G4627" t="s">
        <v>1255</v>
      </c>
      <c r="H4627" t="s">
        <v>1255</v>
      </c>
      <c r="I4627" t="s">
        <v>1255</v>
      </c>
      <c r="J4627" t="s">
        <v>1255</v>
      </c>
      <c r="K4627" t="s">
        <v>1255</v>
      </c>
      <c r="L4627" t="s">
        <v>1255</v>
      </c>
      <c r="M4627" t="s">
        <v>1255</v>
      </c>
      <c r="N4627" t="s">
        <v>1255</v>
      </c>
      <c r="O4627" t="s">
        <v>1255</v>
      </c>
      <c r="P4627" t="s">
        <v>1255</v>
      </c>
    </row>
    <row r="4628" spans="1:16">
      <c r="A4628" t="s">
        <v>1255</v>
      </c>
      <c r="B4628" t="s">
        <v>8766</v>
      </c>
      <c r="C4628" t="s">
        <v>16345</v>
      </c>
      <c r="D4628" t="s">
        <v>16348</v>
      </c>
      <c r="E4628" t="s">
        <v>9998</v>
      </c>
      <c r="F4628" t="s">
        <v>9646</v>
      </c>
      <c r="G4628" t="s">
        <v>1255</v>
      </c>
      <c r="H4628" t="s">
        <v>1255</v>
      </c>
      <c r="I4628" t="s">
        <v>1255</v>
      </c>
      <c r="J4628" t="s">
        <v>1255</v>
      </c>
      <c r="K4628" t="s">
        <v>1255</v>
      </c>
      <c r="L4628" t="s">
        <v>1255</v>
      </c>
      <c r="M4628" t="s">
        <v>1255</v>
      </c>
      <c r="N4628" t="s">
        <v>1255</v>
      </c>
      <c r="O4628" t="s">
        <v>1255</v>
      </c>
      <c r="P4628" t="s">
        <v>1255</v>
      </c>
    </row>
    <row r="4629" spans="1:16">
      <c r="A4629" t="s">
        <v>1255</v>
      </c>
      <c r="B4629" t="s">
        <v>8767</v>
      </c>
      <c r="C4629" t="s">
        <v>16345</v>
      </c>
      <c r="D4629" t="s">
        <v>16349</v>
      </c>
      <c r="E4629" t="s">
        <v>9705</v>
      </c>
      <c r="F4629" t="s">
        <v>1255</v>
      </c>
      <c r="G4629" t="s">
        <v>1255</v>
      </c>
      <c r="H4629" t="s">
        <v>1255</v>
      </c>
      <c r="I4629" t="s">
        <v>1255</v>
      </c>
      <c r="J4629" t="s">
        <v>1255</v>
      </c>
      <c r="K4629" t="s">
        <v>1255</v>
      </c>
      <c r="L4629" t="s">
        <v>1255</v>
      </c>
      <c r="M4629" t="s">
        <v>1255</v>
      </c>
      <c r="N4629" t="s">
        <v>1255</v>
      </c>
      <c r="O4629" t="s">
        <v>1255</v>
      </c>
      <c r="P4629" t="s">
        <v>1255</v>
      </c>
    </row>
    <row r="4630" spans="1:16">
      <c r="A4630" t="s">
        <v>1255</v>
      </c>
      <c r="B4630" t="s">
        <v>8768</v>
      </c>
      <c r="C4630" t="s">
        <v>16345</v>
      </c>
      <c r="D4630" t="s">
        <v>16350</v>
      </c>
      <c r="E4630" t="s">
        <v>16179</v>
      </c>
      <c r="F4630" t="s">
        <v>1255</v>
      </c>
      <c r="G4630" t="s">
        <v>1255</v>
      </c>
      <c r="H4630" t="s">
        <v>1255</v>
      </c>
      <c r="I4630" t="s">
        <v>1255</v>
      </c>
      <c r="J4630" t="s">
        <v>1255</v>
      </c>
      <c r="K4630" t="s">
        <v>1255</v>
      </c>
      <c r="L4630" t="s">
        <v>1255</v>
      </c>
      <c r="M4630" t="s">
        <v>1255</v>
      </c>
      <c r="N4630" t="s">
        <v>1255</v>
      </c>
      <c r="O4630" t="s">
        <v>1255</v>
      </c>
      <c r="P4630" t="s">
        <v>1255</v>
      </c>
    </row>
    <row r="4631" spans="1:16">
      <c r="A4631" t="s">
        <v>1255</v>
      </c>
      <c r="B4631" t="s">
        <v>8769</v>
      </c>
      <c r="C4631" t="s">
        <v>16345</v>
      </c>
      <c r="D4631" t="s">
        <v>16351</v>
      </c>
      <c r="E4631" t="s">
        <v>9813</v>
      </c>
      <c r="F4631" t="s">
        <v>1255</v>
      </c>
      <c r="G4631" t="s">
        <v>1255</v>
      </c>
      <c r="H4631" t="s">
        <v>1255</v>
      </c>
      <c r="I4631" t="s">
        <v>1255</v>
      </c>
      <c r="J4631" t="s">
        <v>1255</v>
      </c>
      <c r="K4631" t="s">
        <v>1255</v>
      </c>
      <c r="L4631" t="s">
        <v>1255</v>
      </c>
      <c r="M4631" t="s">
        <v>1255</v>
      </c>
      <c r="N4631" t="s">
        <v>1255</v>
      </c>
      <c r="O4631" t="s">
        <v>1255</v>
      </c>
      <c r="P4631" t="s">
        <v>1255</v>
      </c>
    </row>
    <row r="4632" spans="1:16">
      <c r="A4632" t="s">
        <v>1255</v>
      </c>
      <c r="B4632" t="s">
        <v>8876</v>
      </c>
      <c r="C4632" t="s">
        <v>16345</v>
      </c>
      <c r="D4632" t="s">
        <v>16352</v>
      </c>
      <c r="E4632" t="s">
        <v>10003</v>
      </c>
      <c r="F4632" t="s">
        <v>1255</v>
      </c>
      <c r="G4632" t="s">
        <v>1255</v>
      </c>
      <c r="H4632" t="s">
        <v>1255</v>
      </c>
      <c r="I4632" t="s">
        <v>1255</v>
      </c>
      <c r="J4632" t="s">
        <v>1255</v>
      </c>
      <c r="K4632" t="s">
        <v>1255</v>
      </c>
      <c r="L4632" t="s">
        <v>1255</v>
      </c>
      <c r="M4632" t="s">
        <v>1255</v>
      </c>
      <c r="N4632" t="s">
        <v>1255</v>
      </c>
      <c r="O4632" t="s">
        <v>1255</v>
      </c>
      <c r="P4632" t="s">
        <v>1255</v>
      </c>
    </row>
    <row r="4633" spans="1:16">
      <c r="A4633" t="s">
        <v>1255</v>
      </c>
      <c r="B4633" t="s">
        <v>8771</v>
      </c>
      <c r="C4633" t="s">
        <v>16345</v>
      </c>
      <c r="D4633" t="s">
        <v>16353</v>
      </c>
      <c r="E4633" t="s">
        <v>11910</v>
      </c>
      <c r="F4633" t="s">
        <v>1255</v>
      </c>
      <c r="G4633" t="s">
        <v>1255</v>
      </c>
      <c r="H4633" t="s">
        <v>1255</v>
      </c>
      <c r="I4633" t="s">
        <v>1255</v>
      </c>
      <c r="J4633" t="s">
        <v>1255</v>
      </c>
      <c r="K4633" t="s">
        <v>1255</v>
      </c>
      <c r="L4633" t="s">
        <v>1255</v>
      </c>
      <c r="M4633" t="s">
        <v>1255</v>
      </c>
      <c r="N4633" t="s">
        <v>1255</v>
      </c>
      <c r="O4633" t="s">
        <v>1255</v>
      </c>
      <c r="P4633" t="s">
        <v>1255</v>
      </c>
    </row>
    <row r="4634" spans="1:16">
      <c r="A4634" t="s">
        <v>1255</v>
      </c>
      <c r="B4634" t="s">
        <v>8770</v>
      </c>
      <c r="C4634" t="s">
        <v>16345</v>
      </c>
      <c r="D4634" t="s">
        <v>16354</v>
      </c>
      <c r="E4634" t="s">
        <v>10608</v>
      </c>
      <c r="F4634" t="s">
        <v>1255</v>
      </c>
      <c r="G4634" t="s">
        <v>1255</v>
      </c>
      <c r="H4634" t="s">
        <v>1255</v>
      </c>
      <c r="I4634" t="s">
        <v>1255</v>
      </c>
      <c r="J4634" t="s">
        <v>1255</v>
      </c>
      <c r="K4634" t="s">
        <v>1255</v>
      </c>
      <c r="L4634" t="s">
        <v>1255</v>
      </c>
      <c r="M4634" t="s">
        <v>1255</v>
      </c>
      <c r="N4634" t="s">
        <v>1255</v>
      </c>
      <c r="O4634" t="s">
        <v>1255</v>
      </c>
      <c r="P4634" t="s">
        <v>1255</v>
      </c>
    </row>
    <row r="4635" spans="1:16">
      <c r="A4635" t="s">
        <v>1255</v>
      </c>
      <c r="B4635" t="s">
        <v>4407</v>
      </c>
      <c r="C4635" t="s">
        <v>16345</v>
      </c>
      <c r="D4635" t="s">
        <v>16355</v>
      </c>
      <c r="E4635" t="s">
        <v>9813</v>
      </c>
      <c r="F4635" t="s">
        <v>1255</v>
      </c>
      <c r="G4635" t="s">
        <v>1255</v>
      </c>
      <c r="H4635" t="s">
        <v>1255</v>
      </c>
      <c r="I4635" t="s">
        <v>1255</v>
      </c>
      <c r="J4635" t="s">
        <v>1255</v>
      </c>
      <c r="K4635" t="s">
        <v>1255</v>
      </c>
      <c r="L4635" t="s">
        <v>1255</v>
      </c>
      <c r="M4635" t="s">
        <v>1255</v>
      </c>
      <c r="N4635" t="s">
        <v>1255</v>
      </c>
      <c r="O4635" t="s">
        <v>1255</v>
      </c>
      <c r="P4635" t="s">
        <v>1255</v>
      </c>
    </row>
    <row r="4636" spans="1:16">
      <c r="A4636" t="s">
        <v>1255</v>
      </c>
      <c r="B4636" t="s">
        <v>1255</v>
      </c>
      <c r="C4636" t="s">
        <v>16356</v>
      </c>
      <c r="D4636" t="s">
        <v>16357</v>
      </c>
      <c r="E4636" t="s">
        <v>11910</v>
      </c>
      <c r="F4636" t="s">
        <v>1255</v>
      </c>
      <c r="G4636" t="s">
        <v>1255</v>
      </c>
      <c r="H4636" t="s">
        <v>1255</v>
      </c>
      <c r="I4636" t="s">
        <v>1255</v>
      </c>
      <c r="J4636" t="s">
        <v>1255</v>
      </c>
      <c r="K4636" t="s">
        <v>1255</v>
      </c>
      <c r="L4636" t="s">
        <v>1255</v>
      </c>
      <c r="M4636" t="s">
        <v>1255</v>
      </c>
      <c r="N4636" t="s">
        <v>1255</v>
      </c>
      <c r="O4636" t="s">
        <v>1255</v>
      </c>
      <c r="P4636" t="s">
        <v>1255</v>
      </c>
    </row>
    <row r="4637" spans="1:16">
      <c r="A4637" t="s">
        <v>1255</v>
      </c>
      <c r="B4637" t="s">
        <v>1255</v>
      </c>
      <c r="C4637" t="s">
        <v>16356</v>
      </c>
      <c r="D4637" t="s">
        <v>16358</v>
      </c>
      <c r="E4637" t="s">
        <v>11910</v>
      </c>
      <c r="F4637" t="s">
        <v>1255</v>
      </c>
      <c r="G4637" t="s">
        <v>1255</v>
      </c>
      <c r="H4637" t="s">
        <v>1255</v>
      </c>
      <c r="I4637" t="s">
        <v>1255</v>
      </c>
      <c r="J4637" t="s">
        <v>1255</v>
      </c>
      <c r="K4637" t="s">
        <v>1255</v>
      </c>
      <c r="L4637" t="s">
        <v>1255</v>
      </c>
      <c r="M4637" t="s">
        <v>1255</v>
      </c>
      <c r="N4637" t="s">
        <v>1255</v>
      </c>
      <c r="O4637" t="s">
        <v>1255</v>
      </c>
      <c r="P4637" t="s">
        <v>1255</v>
      </c>
    </row>
    <row r="4638" spans="1:16">
      <c r="A4638" t="s">
        <v>1255</v>
      </c>
      <c r="B4638" t="s">
        <v>1255</v>
      </c>
      <c r="C4638" t="s">
        <v>16356</v>
      </c>
      <c r="D4638" t="s">
        <v>16359</v>
      </c>
      <c r="E4638" t="s">
        <v>10003</v>
      </c>
      <c r="F4638" t="s">
        <v>1255</v>
      </c>
      <c r="G4638" t="s">
        <v>1255</v>
      </c>
      <c r="H4638" t="s">
        <v>1255</v>
      </c>
      <c r="I4638" t="s">
        <v>1255</v>
      </c>
      <c r="J4638" t="s">
        <v>1255</v>
      </c>
      <c r="K4638" t="s">
        <v>1255</v>
      </c>
      <c r="L4638" t="s">
        <v>1255</v>
      </c>
      <c r="M4638" t="s">
        <v>1255</v>
      </c>
      <c r="N4638" t="s">
        <v>1255</v>
      </c>
      <c r="O4638" t="s">
        <v>1255</v>
      </c>
      <c r="P4638" t="s">
        <v>1255</v>
      </c>
    </row>
    <row r="4639" spans="1:16">
      <c r="A4639" t="s">
        <v>1255</v>
      </c>
      <c r="B4639" t="s">
        <v>1255</v>
      </c>
      <c r="C4639" t="s">
        <v>16356</v>
      </c>
      <c r="D4639" t="s">
        <v>16360</v>
      </c>
      <c r="E4639" t="s">
        <v>11910</v>
      </c>
      <c r="F4639" t="s">
        <v>1255</v>
      </c>
      <c r="G4639" t="s">
        <v>1255</v>
      </c>
      <c r="H4639" t="s">
        <v>1255</v>
      </c>
      <c r="I4639" t="s">
        <v>1255</v>
      </c>
      <c r="J4639" t="s">
        <v>1255</v>
      </c>
      <c r="K4639" t="s">
        <v>1255</v>
      </c>
      <c r="L4639" t="s">
        <v>1255</v>
      </c>
      <c r="M4639" t="s">
        <v>1255</v>
      </c>
      <c r="N4639" t="s">
        <v>1255</v>
      </c>
      <c r="O4639" t="s">
        <v>1255</v>
      </c>
      <c r="P4639" t="s">
        <v>1255</v>
      </c>
    </row>
    <row r="4640" spans="1:16">
      <c r="A4640" t="s">
        <v>1255</v>
      </c>
      <c r="B4640" t="s">
        <v>1255</v>
      </c>
      <c r="C4640" t="s">
        <v>16356</v>
      </c>
      <c r="D4640" t="s">
        <v>16361</v>
      </c>
      <c r="E4640" t="s">
        <v>12494</v>
      </c>
      <c r="F4640" t="s">
        <v>1255</v>
      </c>
      <c r="G4640" t="s">
        <v>1255</v>
      </c>
      <c r="H4640" t="s">
        <v>1255</v>
      </c>
      <c r="I4640" t="s">
        <v>1255</v>
      </c>
      <c r="J4640" t="s">
        <v>1255</v>
      </c>
      <c r="K4640" t="s">
        <v>1255</v>
      </c>
      <c r="L4640" t="s">
        <v>1255</v>
      </c>
      <c r="M4640" t="s">
        <v>1255</v>
      </c>
      <c r="N4640" t="s">
        <v>1255</v>
      </c>
      <c r="O4640" t="s">
        <v>1255</v>
      </c>
      <c r="P4640" t="s">
        <v>1255</v>
      </c>
    </row>
    <row r="4641" spans="1:16">
      <c r="A4641" t="s">
        <v>1255</v>
      </c>
      <c r="B4641" t="s">
        <v>1255</v>
      </c>
      <c r="C4641" t="s">
        <v>16356</v>
      </c>
      <c r="D4641" t="s">
        <v>16362</v>
      </c>
      <c r="E4641" t="s">
        <v>9797</v>
      </c>
      <c r="F4641" t="s">
        <v>1255</v>
      </c>
      <c r="G4641" t="s">
        <v>1255</v>
      </c>
      <c r="H4641" t="s">
        <v>1255</v>
      </c>
      <c r="I4641" t="s">
        <v>1255</v>
      </c>
      <c r="J4641" t="s">
        <v>1255</v>
      </c>
      <c r="K4641" t="s">
        <v>1255</v>
      </c>
      <c r="L4641" t="s">
        <v>1255</v>
      </c>
      <c r="M4641" t="s">
        <v>1255</v>
      </c>
      <c r="N4641" t="s">
        <v>1255</v>
      </c>
      <c r="O4641" t="s">
        <v>1255</v>
      </c>
      <c r="P4641" t="s">
        <v>1255</v>
      </c>
    </row>
    <row r="4642" spans="1:16">
      <c r="A4642" t="s">
        <v>1255</v>
      </c>
      <c r="B4642" t="s">
        <v>1255</v>
      </c>
      <c r="C4642" t="s">
        <v>16356</v>
      </c>
      <c r="D4642" t="s">
        <v>16363</v>
      </c>
      <c r="E4642" t="s">
        <v>10608</v>
      </c>
      <c r="F4642" t="s">
        <v>1255</v>
      </c>
      <c r="G4642" t="s">
        <v>1255</v>
      </c>
      <c r="H4642" t="s">
        <v>1255</v>
      </c>
      <c r="I4642" t="s">
        <v>1255</v>
      </c>
      <c r="J4642" t="s">
        <v>1255</v>
      </c>
      <c r="K4642" t="s">
        <v>1255</v>
      </c>
      <c r="L4642" t="s">
        <v>1255</v>
      </c>
      <c r="M4642" t="s">
        <v>1255</v>
      </c>
      <c r="N4642" t="s">
        <v>1255</v>
      </c>
      <c r="O4642" t="s">
        <v>1255</v>
      </c>
      <c r="P4642" t="s">
        <v>1255</v>
      </c>
    </row>
    <row r="4643" spans="1:16">
      <c r="A4643" t="s">
        <v>1255</v>
      </c>
      <c r="B4643" t="s">
        <v>1255</v>
      </c>
      <c r="C4643" t="s">
        <v>16356</v>
      </c>
      <c r="D4643" t="s">
        <v>16364</v>
      </c>
      <c r="E4643" t="s">
        <v>10003</v>
      </c>
      <c r="F4643" t="s">
        <v>1255</v>
      </c>
      <c r="G4643" t="s">
        <v>1255</v>
      </c>
      <c r="H4643" t="s">
        <v>1255</v>
      </c>
      <c r="I4643" t="s">
        <v>1255</v>
      </c>
      <c r="J4643" t="s">
        <v>1255</v>
      </c>
      <c r="K4643" t="s">
        <v>1255</v>
      </c>
      <c r="L4643" t="s">
        <v>1255</v>
      </c>
      <c r="M4643" t="s">
        <v>1255</v>
      </c>
      <c r="N4643" t="s">
        <v>1255</v>
      </c>
      <c r="O4643" t="s">
        <v>1255</v>
      </c>
      <c r="P4643" t="s">
        <v>1255</v>
      </c>
    </row>
    <row r="4644" spans="1:16">
      <c r="A4644" t="s">
        <v>1255</v>
      </c>
      <c r="B4644" t="s">
        <v>1255</v>
      </c>
      <c r="C4644" t="s">
        <v>16356</v>
      </c>
      <c r="D4644" t="s">
        <v>16365</v>
      </c>
      <c r="E4644" t="s">
        <v>11910</v>
      </c>
      <c r="F4644" t="s">
        <v>1255</v>
      </c>
      <c r="G4644" t="s">
        <v>1255</v>
      </c>
      <c r="H4644" t="s">
        <v>1255</v>
      </c>
      <c r="I4644" t="s">
        <v>1255</v>
      </c>
      <c r="J4644" t="s">
        <v>1255</v>
      </c>
      <c r="K4644" t="s">
        <v>1255</v>
      </c>
      <c r="L4644" t="s">
        <v>1255</v>
      </c>
      <c r="M4644" t="s">
        <v>1255</v>
      </c>
      <c r="N4644" t="s">
        <v>1255</v>
      </c>
      <c r="O4644" t="s">
        <v>1255</v>
      </c>
      <c r="P4644" t="s">
        <v>1255</v>
      </c>
    </row>
    <row r="4645" spans="1:16">
      <c r="A4645" t="s">
        <v>1255</v>
      </c>
      <c r="B4645" t="s">
        <v>1255</v>
      </c>
      <c r="C4645" t="s">
        <v>16356</v>
      </c>
      <c r="D4645" t="s">
        <v>16366</v>
      </c>
      <c r="E4645" t="s">
        <v>10003</v>
      </c>
      <c r="F4645" t="s">
        <v>1255</v>
      </c>
      <c r="G4645" t="s">
        <v>9646</v>
      </c>
      <c r="H4645" t="s">
        <v>1255</v>
      </c>
      <c r="I4645" t="s">
        <v>1255</v>
      </c>
      <c r="J4645" t="s">
        <v>1255</v>
      </c>
      <c r="K4645" t="s">
        <v>1255</v>
      </c>
      <c r="L4645" t="s">
        <v>1255</v>
      </c>
      <c r="M4645" t="s">
        <v>1255</v>
      </c>
      <c r="N4645" t="s">
        <v>1255</v>
      </c>
      <c r="O4645" t="s">
        <v>1255</v>
      </c>
      <c r="P4645" t="s">
        <v>1255</v>
      </c>
    </row>
    <row r="4646" spans="1:16">
      <c r="A4646" t="s">
        <v>1255</v>
      </c>
      <c r="B4646" t="s">
        <v>1255</v>
      </c>
      <c r="C4646" t="s">
        <v>16356</v>
      </c>
      <c r="D4646" t="s">
        <v>16367</v>
      </c>
      <c r="E4646" t="s">
        <v>11910</v>
      </c>
      <c r="F4646" t="s">
        <v>1255</v>
      </c>
      <c r="G4646" t="s">
        <v>9646</v>
      </c>
      <c r="H4646" t="s">
        <v>1255</v>
      </c>
      <c r="I4646" t="s">
        <v>1255</v>
      </c>
      <c r="J4646" t="s">
        <v>1255</v>
      </c>
      <c r="K4646" t="s">
        <v>1255</v>
      </c>
      <c r="L4646" t="s">
        <v>1255</v>
      </c>
      <c r="M4646" t="s">
        <v>1255</v>
      </c>
      <c r="N4646" t="s">
        <v>1255</v>
      </c>
      <c r="O4646" t="s">
        <v>1255</v>
      </c>
      <c r="P4646" t="s">
        <v>1255</v>
      </c>
    </row>
    <row r="4647" spans="1:16">
      <c r="A4647" t="s">
        <v>1255</v>
      </c>
      <c r="B4647" t="s">
        <v>1255</v>
      </c>
      <c r="C4647" t="s">
        <v>16356</v>
      </c>
      <c r="D4647" t="s">
        <v>16368</v>
      </c>
      <c r="E4647" t="s">
        <v>9807</v>
      </c>
      <c r="F4647" t="s">
        <v>1255</v>
      </c>
      <c r="G4647" t="s">
        <v>9646</v>
      </c>
      <c r="H4647" t="s">
        <v>1255</v>
      </c>
      <c r="I4647" t="s">
        <v>1255</v>
      </c>
      <c r="J4647" t="s">
        <v>1255</v>
      </c>
      <c r="K4647" t="s">
        <v>1255</v>
      </c>
      <c r="L4647" t="s">
        <v>1255</v>
      </c>
      <c r="M4647" t="s">
        <v>1255</v>
      </c>
      <c r="N4647" t="s">
        <v>1255</v>
      </c>
      <c r="O4647" t="s">
        <v>1255</v>
      </c>
      <c r="P4647" t="s">
        <v>1255</v>
      </c>
    </row>
    <row r="4648" spans="1:16">
      <c r="A4648" t="s">
        <v>1255</v>
      </c>
      <c r="B4648" t="s">
        <v>1255</v>
      </c>
      <c r="C4648" t="s">
        <v>16369</v>
      </c>
      <c r="D4648" t="s">
        <v>16370</v>
      </c>
      <c r="E4648" t="s">
        <v>10019</v>
      </c>
      <c r="F4648" t="s">
        <v>1255</v>
      </c>
      <c r="G4648" t="s">
        <v>9646</v>
      </c>
      <c r="H4648" t="s">
        <v>1255</v>
      </c>
      <c r="I4648" t="s">
        <v>1255</v>
      </c>
      <c r="J4648" t="s">
        <v>1255</v>
      </c>
      <c r="K4648" t="s">
        <v>1255</v>
      </c>
      <c r="L4648" t="s">
        <v>1255</v>
      </c>
      <c r="M4648" t="s">
        <v>1255</v>
      </c>
      <c r="N4648" t="s">
        <v>1255</v>
      </c>
      <c r="O4648" t="s">
        <v>1255</v>
      </c>
      <c r="P4648" t="s">
        <v>1255</v>
      </c>
    </row>
    <row r="4649" spans="1:16">
      <c r="A4649" t="s">
        <v>1255</v>
      </c>
      <c r="B4649" t="s">
        <v>1255</v>
      </c>
      <c r="C4649" t="s">
        <v>16369</v>
      </c>
      <c r="D4649" t="s">
        <v>16371</v>
      </c>
      <c r="E4649" t="s">
        <v>10019</v>
      </c>
      <c r="F4649" t="s">
        <v>1255</v>
      </c>
      <c r="G4649" t="s">
        <v>9646</v>
      </c>
      <c r="H4649" t="s">
        <v>1255</v>
      </c>
      <c r="I4649" t="s">
        <v>1255</v>
      </c>
      <c r="J4649" t="s">
        <v>1255</v>
      </c>
      <c r="K4649" t="s">
        <v>1255</v>
      </c>
      <c r="L4649" t="s">
        <v>1255</v>
      </c>
      <c r="M4649" t="s">
        <v>1255</v>
      </c>
      <c r="N4649" t="s">
        <v>1255</v>
      </c>
      <c r="O4649" t="s">
        <v>1255</v>
      </c>
      <c r="P4649" t="s">
        <v>1255</v>
      </c>
    </row>
    <row r="4650" spans="1:16">
      <c r="A4650" t="s">
        <v>1255</v>
      </c>
      <c r="B4650" t="s">
        <v>1255</v>
      </c>
      <c r="C4650" t="s">
        <v>16369</v>
      </c>
      <c r="D4650" t="s">
        <v>16372</v>
      </c>
      <c r="E4650" t="s">
        <v>11910</v>
      </c>
      <c r="F4650" t="s">
        <v>1255</v>
      </c>
      <c r="G4650" t="s">
        <v>9646</v>
      </c>
      <c r="H4650" t="s">
        <v>1255</v>
      </c>
      <c r="I4650" t="s">
        <v>1255</v>
      </c>
      <c r="J4650" t="s">
        <v>1255</v>
      </c>
      <c r="K4650" t="s">
        <v>1255</v>
      </c>
      <c r="L4650" t="s">
        <v>1255</v>
      </c>
      <c r="M4650" t="s">
        <v>1255</v>
      </c>
      <c r="N4650" t="s">
        <v>1255</v>
      </c>
      <c r="O4650" t="s">
        <v>1255</v>
      </c>
      <c r="P4650" t="s">
        <v>1255</v>
      </c>
    </row>
    <row r="4651" spans="1:16">
      <c r="A4651" t="s">
        <v>1255</v>
      </c>
      <c r="B4651" t="s">
        <v>1255</v>
      </c>
      <c r="C4651" t="s">
        <v>16369</v>
      </c>
      <c r="D4651" t="s">
        <v>16373</v>
      </c>
      <c r="E4651" t="s">
        <v>11910</v>
      </c>
      <c r="F4651" t="s">
        <v>1255</v>
      </c>
      <c r="G4651" t="s">
        <v>9646</v>
      </c>
      <c r="H4651" t="s">
        <v>1255</v>
      </c>
      <c r="I4651" t="s">
        <v>1255</v>
      </c>
      <c r="J4651" t="s">
        <v>1255</v>
      </c>
      <c r="K4651" t="s">
        <v>1255</v>
      </c>
      <c r="L4651" t="s">
        <v>1255</v>
      </c>
      <c r="M4651" t="s">
        <v>1255</v>
      </c>
      <c r="N4651" t="s">
        <v>1255</v>
      </c>
      <c r="O4651" t="s">
        <v>1255</v>
      </c>
      <c r="P4651" t="s">
        <v>1255</v>
      </c>
    </row>
    <row r="4652" spans="1:16">
      <c r="A4652" t="s">
        <v>1255</v>
      </c>
      <c r="B4652" t="s">
        <v>1255</v>
      </c>
      <c r="C4652" t="s">
        <v>16369</v>
      </c>
      <c r="D4652" t="s">
        <v>16374</v>
      </c>
      <c r="E4652" t="s">
        <v>10003</v>
      </c>
      <c r="F4652" t="s">
        <v>1255</v>
      </c>
      <c r="G4652" t="s">
        <v>9646</v>
      </c>
      <c r="H4652" t="s">
        <v>10086</v>
      </c>
      <c r="I4652" t="s">
        <v>1255</v>
      </c>
      <c r="J4652" t="s">
        <v>1255</v>
      </c>
      <c r="K4652" t="s">
        <v>1255</v>
      </c>
      <c r="L4652" t="s">
        <v>1255</v>
      </c>
      <c r="M4652" t="s">
        <v>1255</v>
      </c>
      <c r="N4652" t="s">
        <v>1255</v>
      </c>
      <c r="O4652" t="s">
        <v>1255</v>
      </c>
      <c r="P4652" t="s">
        <v>1255</v>
      </c>
    </row>
    <row r="4653" spans="1:16">
      <c r="A4653" t="s">
        <v>1255</v>
      </c>
      <c r="B4653" t="s">
        <v>1255</v>
      </c>
      <c r="C4653" t="s">
        <v>16369</v>
      </c>
      <c r="D4653" t="s">
        <v>16375</v>
      </c>
      <c r="E4653" t="s">
        <v>9797</v>
      </c>
      <c r="F4653" t="s">
        <v>1255</v>
      </c>
      <c r="G4653" t="s">
        <v>9874</v>
      </c>
      <c r="H4653" t="s">
        <v>1255</v>
      </c>
      <c r="I4653" t="s">
        <v>1255</v>
      </c>
      <c r="J4653" t="s">
        <v>1255</v>
      </c>
      <c r="K4653" t="s">
        <v>1255</v>
      </c>
      <c r="L4653" t="s">
        <v>1255</v>
      </c>
      <c r="M4653" t="s">
        <v>1255</v>
      </c>
      <c r="N4653" t="s">
        <v>1255</v>
      </c>
      <c r="O4653" t="s">
        <v>1255</v>
      </c>
      <c r="P4653" t="s">
        <v>1255</v>
      </c>
    </row>
    <row r="4654" spans="1:16">
      <c r="A4654" t="s">
        <v>1255</v>
      </c>
      <c r="B4654" t="s">
        <v>1255</v>
      </c>
      <c r="C4654" t="s">
        <v>16369</v>
      </c>
      <c r="D4654" t="s">
        <v>16376</v>
      </c>
      <c r="E4654" t="s">
        <v>10608</v>
      </c>
      <c r="F4654" t="s">
        <v>1255</v>
      </c>
      <c r="G4654" t="s">
        <v>10163</v>
      </c>
      <c r="H4654" t="s">
        <v>1255</v>
      </c>
      <c r="I4654" t="s">
        <v>1255</v>
      </c>
      <c r="J4654" t="s">
        <v>1255</v>
      </c>
      <c r="K4654" t="s">
        <v>1255</v>
      </c>
      <c r="L4654" t="s">
        <v>1255</v>
      </c>
      <c r="M4654" t="s">
        <v>1255</v>
      </c>
      <c r="N4654" t="s">
        <v>1255</v>
      </c>
      <c r="O4654" t="s">
        <v>1255</v>
      </c>
      <c r="P4654" t="s">
        <v>1255</v>
      </c>
    </row>
    <row r="4655" spans="1:16">
      <c r="A4655" t="s">
        <v>1255</v>
      </c>
      <c r="B4655" t="s">
        <v>1255</v>
      </c>
      <c r="C4655" t="s">
        <v>16369</v>
      </c>
      <c r="D4655" t="s">
        <v>16377</v>
      </c>
      <c r="E4655" t="s">
        <v>10608</v>
      </c>
      <c r="F4655" t="s">
        <v>1255</v>
      </c>
      <c r="G4655" t="s">
        <v>16378</v>
      </c>
      <c r="H4655" t="s">
        <v>1255</v>
      </c>
      <c r="I4655" t="s">
        <v>1255</v>
      </c>
      <c r="J4655" t="s">
        <v>1255</v>
      </c>
      <c r="K4655" t="s">
        <v>1255</v>
      </c>
      <c r="L4655" t="s">
        <v>1255</v>
      </c>
      <c r="M4655" t="s">
        <v>1255</v>
      </c>
      <c r="N4655" t="s">
        <v>1255</v>
      </c>
      <c r="O4655" t="s">
        <v>1255</v>
      </c>
      <c r="P4655" t="s">
        <v>1255</v>
      </c>
    </row>
    <row r="4656" spans="1:16">
      <c r="A4656" t="s">
        <v>1255</v>
      </c>
      <c r="B4656" t="s">
        <v>1255</v>
      </c>
      <c r="C4656" t="s">
        <v>16369</v>
      </c>
      <c r="D4656" t="s">
        <v>16379</v>
      </c>
      <c r="E4656" t="s">
        <v>9813</v>
      </c>
      <c r="F4656" t="s">
        <v>1255</v>
      </c>
      <c r="G4656" t="s">
        <v>9646</v>
      </c>
      <c r="H4656" t="s">
        <v>1255</v>
      </c>
      <c r="I4656" t="s">
        <v>1255</v>
      </c>
      <c r="J4656" t="s">
        <v>1255</v>
      </c>
      <c r="K4656" t="s">
        <v>1255</v>
      </c>
      <c r="L4656" t="s">
        <v>1255</v>
      </c>
      <c r="M4656" t="s">
        <v>1255</v>
      </c>
      <c r="N4656" t="s">
        <v>1255</v>
      </c>
      <c r="O4656" t="s">
        <v>1255</v>
      </c>
      <c r="P4656" t="s">
        <v>1255</v>
      </c>
    </row>
    <row r="4657" spans="1:16">
      <c r="A4657" t="s">
        <v>1255</v>
      </c>
      <c r="B4657" t="s">
        <v>1255</v>
      </c>
      <c r="C4657" t="s">
        <v>16369</v>
      </c>
      <c r="D4657" t="s">
        <v>16380</v>
      </c>
      <c r="E4657" t="s">
        <v>9782</v>
      </c>
      <c r="F4657" t="s">
        <v>1255</v>
      </c>
      <c r="G4657" t="s">
        <v>9646</v>
      </c>
      <c r="H4657" t="s">
        <v>1255</v>
      </c>
      <c r="I4657" t="s">
        <v>1255</v>
      </c>
      <c r="J4657" t="s">
        <v>1255</v>
      </c>
      <c r="K4657" t="s">
        <v>1255</v>
      </c>
      <c r="L4657" t="s">
        <v>1255</v>
      </c>
      <c r="M4657" t="s">
        <v>1255</v>
      </c>
      <c r="N4657" t="s">
        <v>1255</v>
      </c>
      <c r="O4657" t="s">
        <v>1255</v>
      </c>
      <c r="P4657" t="s">
        <v>1255</v>
      </c>
    </row>
    <row r="4658" spans="1:16">
      <c r="A4658" t="s">
        <v>1255</v>
      </c>
      <c r="B4658" t="s">
        <v>1255</v>
      </c>
      <c r="C4658" t="s">
        <v>16369</v>
      </c>
      <c r="D4658" t="s">
        <v>16381</v>
      </c>
      <c r="E4658" t="s">
        <v>9797</v>
      </c>
      <c r="F4658" t="s">
        <v>1255</v>
      </c>
      <c r="G4658" t="s">
        <v>9646</v>
      </c>
      <c r="H4658" t="s">
        <v>1255</v>
      </c>
      <c r="I4658" t="s">
        <v>1255</v>
      </c>
      <c r="J4658" t="s">
        <v>1255</v>
      </c>
      <c r="K4658" t="s">
        <v>1255</v>
      </c>
      <c r="L4658" t="s">
        <v>1255</v>
      </c>
      <c r="M4658" t="s">
        <v>1255</v>
      </c>
      <c r="N4658" t="s">
        <v>1255</v>
      </c>
      <c r="O4658" t="s">
        <v>1255</v>
      </c>
      <c r="P4658" t="s">
        <v>1255</v>
      </c>
    </row>
    <row r="4659" spans="1:16">
      <c r="A4659" t="s">
        <v>1255</v>
      </c>
      <c r="B4659" t="s">
        <v>1255</v>
      </c>
      <c r="C4659" t="s">
        <v>16382</v>
      </c>
      <c r="D4659" t="s">
        <v>16383</v>
      </c>
      <c r="E4659" t="s">
        <v>9646</v>
      </c>
      <c r="F4659" t="s">
        <v>1255</v>
      </c>
      <c r="G4659" t="s">
        <v>9646</v>
      </c>
      <c r="H4659" t="s">
        <v>1255</v>
      </c>
      <c r="I4659" t="s">
        <v>1255</v>
      </c>
      <c r="J4659" t="s">
        <v>1255</v>
      </c>
      <c r="K4659" t="s">
        <v>1255</v>
      </c>
      <c r="L4659" t="s">
        <v>1255</v>
      </c>
      <c r="M4659" t="s">
        <v>1255</v>
      </c>
      <c r="N4659" t="s">
        <v>1255</v>
      </c>
      <c r="O4659" t="s">
        <v>1255</v>
      </c>
      <c r="P4659" t="s">
        <v>1255</v>
      </c>
    </row>
    <row r="4660" spans="1:16">
      <c r="A4660" t="s">
        <v>1255</v>
      </c>
      <c r="B4660" t="s">
        <v>1255</v>
      </c>
      <c r="C4660" t="s">
        <v>16382</v>
      </c>
      <c r="D4660" t="s">
        <v>16384</v>
      </c>
      <c r="E4660" t="s">
        <v>9646</v>
      </c>
      <c r="F4660" t="s">
        <v>1255</v>
      </c>
      <c r="G4660" t="s">
        <v>9646</v>
      </c>
      <c r="H4660" t="s">
        <v>1255</v>
      </c>
      <c r="I4660" t="s">
        <v>1255</v>
      </c>
      <c r="J4660" t="s">
        <v>1255</v>
      </c>
      <c r="K4660" t="s">
        <v>1255</v>
      </c>
      <c r="L4660" t="s">
        <v>1255</v>
      </c>
      <c r="M4660" t="s">
        <v>1255</v>
      </c>
      <c r="N4660" t="s">
        <v>1255</v>
      </c>
      <c r="O4660" t="s">
        <v>1255</v>
      </c>
      <c r="P4660" t="s">
        <v>1255</v>
      </c>
    </row>
    <row r="4661" spans="1:16">
      <c r="A4661" t="s">
        <v>1255</v>
      </c>
      <c r="B4661" t="s">
        <v>1255</v>
      </c>
      <c r="C4661" t="s">
        <v>16382</v>
      </c>
      <c r="D4661" t="s">
        <v>16385</v>
      </c>
      <c r="E4661" t="s">
        <v>9646</v>
      </c>
      <c r="F4661" t="s">
        <v>1255</v>
      </c>
      <c r="G4661" t="s">
        <v>9646</v>
      </c>
      <c r="H4661" t="s">
        <v>1255</v>
      </c>
      <c r="I4661" t="s">
        <v>1255</v>
      </c>
      <c r="J4661" t="s">
        <v>1255</v>
      </c>
      <c r="K4661" t="s">
        <v>1255</v>
      </c>
      <c r="L4661" t="s">
        <v>1255</v>
      </c>
      <c r="M4661" t="s">
        <v>1255</v>
      </c>
      <c r="N4661" t="s">
        <v>1255</v>
      </c>
      <c r="O4661" t="s">
        <v>1255</v>
      </c>
      <c r="P4661" t="s">
        <v>1255</v>
      </c>
    </row>
    <row r="4662" spans="1:16">
      <c r="A4662" t="s">
        <v>1255</v>
      </c>
      <c r="B4662" t="s">
        <v>1255</v>
      </c>
      <c r="C4662" t="s">
        <v>16382</v>
      </c>
      <c r="D4662" t="s">
        <v>16386</v>
      </c>
      <c r="E4662" t="s">
        <v>9813</v>
      </c>
      <c r="F4662" t="s">
        <v>1255</v>
      </c>
      <c r="G4662" t="s">
        <v>1255</v>
      </c>
      <c r="H4662" t="s">
        <v>1255</v>
      </c>
      <c r="I4662" t="s">
        <v>1255</v>
      </c>
      <c r="J4662" t="s">
        <v>1255</v>
      </c>
      <c r="K4662" t="s">
        <v>1255</v>
      </c>
      <c r="L4662" t="s">
        <v>1255</v>
      </c>
      <c r="M4662" t="s">
        <v>1255</v>
      </c>
      <c r="N4662" t="s">
        <v>1255</v>
      </c>
      <c r="O4662" t="s">
        <v>1255</v>
      </c>
      <c r="P4662" t="s">
        <v>1255</v>
      </c>
    </row>
    <row r="4663" spans="1:16">
      <c r="A4663" t="s">
        <v>1255</v>
      </c>
      <c r="B4663" t="s">
        <v>1255</v>
      </c>
      <c r="C4663" t="s">
        <v>16382</v>
      </c>
      <c r="D4663" t="s">
        <v>16387</v>
      </c>
      <c r="E4663" t="s">
        <v>4639</v>
      </c>
      <c r="F4663" t="s">
        <v>1255</v>
      </c>
      <c r="G4663" t="s">
        <v>1255</v>
      </c>
      <c r="H4663" t="s">
        <v>1255</v>
      </c>
      <c r="I4663" t="s">
        <v>1255</v>
      </c>
      <c r="J4663" t="s">
        <v>1255</v>
      </c>
      <c r="K4663" t="s">
        <v>1255</v>
      </c>
      <c r="L4663" t="s">
        <v>1255</v>
      </c>
      <c r="M4663" t="s">
        <v>1255</v>
      </c>
      <c r="N4663" t="s">
        <v>1255</v>
      </c>
      <c r="O4663" t="s">
        <v>1255</v>
      </c>
      <c r="P4663" t="s">
        <v>1255</v>
      </c>
    </row>
    <row r="4664" spans="1:16">
      <c r="A4664" t="s">
        <v>1255</v>
      </c>
      <c r="B4664" t="s">
        <v>1255</v>
      </c>
      <c r="C4664" t="s">
        <v>16382</v>
      </c>
      <c r="D4664" t="s">
        <v>16388</v>
      </c>
      <c r="E4664" t="s">
        <v>12494</v>
      </c>
      <c r="F4664" t="s">
        <v>9646</v>
      </c>
      <c r="G4664" t="s">
        <v>1255</v>
      </c>
      <c r="H4664" t="s">
        <v>1255</v>
      </c>
      <c r="I4664" t="s">
        <v>1255</v>
      </c>
      <c r="J4664" t="s">
        <v>1255</v>
      </c>
      <c r="K4664" t="s">
        <v>1255</v>
      </c>
      <c r="L4664" t="s">
        <v>1255</v>
      </c>
      <c r="M4664" t="s">
        <v>1255</v>
      </c>
      <c r="N4664" t="s">
        <v>1255</v>
      </c>
      <c r="O4664" t="s">
        <v>1255</v>
      </c>
      <c r="P4664" t="s">
        <v>1255</v>
      </c>
    </row>
    <row r="4665" spans="1:16">
      <c r="A4665" t="s">
        <v>1255</v>
      </c>
      <c r="B4665" t="s">
        <v>1255</v>
      </c>
      <c r="C4665" t="s">
        <v>16382</v>
      </c>
      <c r="D4665" t="s">
        <v>16389</v>
      </c>
      <c r="E4665" t="s">
        <v>10003</v>
      </c>
      <c r="F4665" t="s">
        <v>1255</v>
      </c>
      <c r="G4665" t="s">
        <v>9646</v>
      </c>
      <c r="H4665" t="s">
        <v>1255</v>
      </c>
      <c r="I4665" t="s">
        <v>1255</v>
      </c>
      <c r="J4665" t="s">
        <v>1255</v>
      </c>
      <c r="K4665" t="s">
        <v>1255</v>
      </c>
      <c r="L4665" t="s">
        <v>1255</v>
      </c>
      <c r="M4665" t="s">
        <v>1255</v>
      </c>
      <c r="N4665" t="s">
        <v>1255</v>
      </c>
      <c r="O4665" t="s">
        <v>1255</v>
      </c>
      <c r="P4665" t="s">
        <v>1255</v>
      </c>
    </row>
    <row r="4666" spans="1:16">
      <c r="A4666" t="s">
        <v>1255</v>
      </c>
      <c r="B4666" t="s">
        <v>1255</v>
      </c>
      <c r="C4666" t="s">
        <v>16382</v>
      </c>
      <c r="D4666" t="s">
        <v>16390</v>
      </c>
      <c r="E4666" t="s">
        <v>12494</v>
      </c>
      <c r="F4666" t="s">
        <v>1255</v>
      </c>
      <c r="G4666" t="s">
        <v>9646</v>
      </c>
      <c r="H4666" t="s">
        <v>1255</v>
      </c>
      <c r="I4666" t="s">
        <v>1255</v>
      </c>
      <c r="J4666" t="s">
        <v>1255</v>
      </c>
      <c r="K4666" t="s">
        <v>1255</v>
      </c>
      <c r="L4666" t="s">
        <v>1255</v>
      </c>
      <c r="M4666" t="s">
        <v>1255</v>
      </c>
      <c r="N4666" t="s">
        <v>1255</v>
      </c>
      <c r="O4666" t="s">
        <v>1255</v>
      </c>
      <c r="P4666" t="s">
        <v>1255</v>
      </c>
    </row>
    <row r="4667" spans="1:16">
      <c r="A4667" t="s">
        <v>1255</v>
      </c>
      <c r="B4667" t="s">
        <v>1255</v>
      </c>
      <c r="C4667" t="s">
        <v>16382</v>
      </c>
      <c r="D4667" t="s">
        <v>16391</v>
      </c>
      <c r="E4667" t="s">
        <v>12494</v>
      </c>
      <c r="F4667" t="s">
        <v>1255</v>
      </c>
      <c r="G4667" t="s">
        <v>1255</v>
      </c>
      <c r="H4667" t="s">
        <v>1255</v>
      </c>
      <c r="I4667" t="s">
        <v>1255</v>
      </c>
      <c r="J4667" t="s">
        <v>1255</v>
      </c>
      <c r="K4667" t="s">
        <v>1255</v>
      </c>
      <c r="L4667" t="s">
        <v>1255</v>
      </c>
      <c r="M4667" t="s">
        <v>1255</v>
      </c>
      <c r="N4667" t="s">
        <v>1255</v>
      </c>
      <c r="O4667" t="s">
        <v>1255</v>
      </c>
      <c r="P4667" t="s">
        <v>1255</v>
      </c>
    </row>
    <row r="4668" spans="1:16">
      <c r="A4668" t="s">
        <v>1255</v>
      </c>
      <c r="B4668" t="s">
        <v>1255</v>
      </c>
      <c r="C4668" t="s">
        <v>16382</v>
      </c>
      <c r="D4668" t="s">
        <v>16392</v>
      </c>
      <c r="E4668" t="s">
        <v>10003</v>
      </c>
      <c r="F4668" t="s">
        <v>1255</v>
      </c>
      <c r="G4668" t="s">
        <v>1255</v>
      </c>
      <c r="H4668" t="s">
        <v>1255</v>
      </c>
      <c r="I4668" t="s">
        <v>1255</v>
      </c>
      <c r="J4668" t="s">
        <v>1255</v>
      </c>
      <c r="K4668" t="s">
        <v>1255</v>
      </c>
      <c r="L4668" t="s">
        <v>1255</v>
      </c>
      <c r="M4668" t="s">
        <v>1255</v>
      </c>
      <c r="N4668" t="s">
        <v>1255</v>
      </c>
      <c r="O4668" t="s">
        <v>1255</v>
      </c>
      <c r="P4668" t="s">
        <v>1255</v>
      </c>
    </row>
    <row r="4669" spans="1:16">
      <c r="A4669" t="s">
        <v>1255</v>
      </c>
      <c r="B4669" t="s">
        <v>5103</v>
      </c>
      <c r="C4669" t="s">
        <v>16393</v>
      </c>
      <c r="D4669" t="s">
        <v>16394</v>
      </c>
      <c r="E4669" t="s">
        <v>9828</v>
      </c>
      <c r="F4669" t="s">
        <v>1255</v>
      </c>
      <c r="G4669" t="s">
        <v>1255</v>
      </c>
      <c r="H4669" t="s">
        <v>1255</v>
      </c>
      <c r="I4669" t="s">
        <v>1255</v>
      </c>
      <c r="J4669" t="s">
        <v>1255</v>
      </c>
      <c r="K4669" t="s">
        <v>1255</v>
      </c>
      <c r="L4669" t="s">
        <v>1255</v>
      </c>
      <c r="M4669" t="s">
        <v>1255</v>
      </c>
      <c r="N4669" t="s">
        <v>1255</v>
      </c>
      <c r="O4669" t="s">
        <v>1255</v>
      </c>
      <c r="P4669" t="s">
        <v>1255</v>
      </c>
    </row>
    <row r="4670" spans="1:16">
      <c r="A4670" t="s">
        <v>1255</v>
      </c>
      <c r="B4670" t="s">
        <v>8874</v>
      </c>
      <c r="C4670" t="s">
        <v>16393</v>
      </c>
      <c r="D4670" t="s">
        <v>16395</v>
      </c>
      <c r="E4670" t="s">
        <v>10029</v>
      </c>
      <c r="F4670" t="s">
        <v>1255</v>
      </c>
      <c r="G4670" t="s">
        <v>1255</v>
      </c>
      <c r="H4670" t="s">
        <v>1255</v>
      </c>
      <c r="I4670" t="s">
        <v>1255</v>
      </c>
      <c r="J4670" t="s">
        <v>1255</v>
      </c>
      <c r="K4670" t="s">
        <v>1255</v>
      </c>
      <c r="L4670" t="s">
        <v>1255</v>
      </c>
      <c r="M4670" t="s">
        <v>1255</v>
      </c>
      <c r="N4670" t="s">
        <v>1255</v>
      </c>
      <c r="O4670" t="s">
        <v>1255</v>
      </c>
      <c r="P4670" t="s">
        <v>1255</v>
      </c>
    </row>
    <row r="4671" spans="1:16">
      <c r="A4671" t="s">
        <v>1255</v>
      </c>
      <c r="B4671" t="s">
        <v>8766</v>
      </c>
      <c r="C4671" t="s">
        <v>16393</v>
      </c>
      <c r="D4671" t="s">
        <v>16396</v>
      </c>
      <c r="E4671" t="s">
        <v>10029</v>
      </c>
      <c r="F4671" t="s">
        <v>1255</v>
      </c>
      <c r="G4671" t="s">
        <v>1255</v>
      </c>
      <c r="H4671" t="s">
        <v>1255</v>
      </c>
      <c r="I4671" t="s">
        <v>1255</v>
      </c>
      <c r="J4671" t="s">
        <v>1255</v>
      </c>
      <c r="K4671" t="s">
        <v>1255</v>
      </c>
      <c r="L4671" t="s">
        <v>1255</v>
      </c>
      <c r="M4671" t="s">
        <v>1255</v>
      </c>
      <c r="N4671" t="s">
        <v>1255</v>
      </c>
      <c r="O4671" t="s">
        <v>1255</v>
      </c>
      <c r="P4671" t="s">
        <v>1255</v>
      </c>
    </row>
    <row r="4672" spans="1:16">
      <c r="A4672" t="s">
        <v>1255</v>
      </c>
      <c r="B4672" t="s">
        <v>8767</v>
      </c>
      <c r="C4672" t="s">
        <v>16393</v>
      </c>
      <c r="D4672" t="s">
        <v>16397</v>
      </c>
      <c r="E4672" t="s">
        <v>10029</v>
      </c>
      <c r="F4672" t="s">
        <v>1255</v>
      </c>
      <c r="G4672" t="s">
        <v>1255</v>
      </c>
      <c r="H4672" t="s">
        <v>1255</v>
      </c>
      <c r="I4672" t="s">
        <v>1255</v>
      </c>
      <c r="J4672" t="s">
        <v>1255</v>
      </c>
      <c r="K4672" t="s">
        <v>1255</v>
      </c>
      <c r="L4672" t="s">
        <v>1255</v>
      </c>
      <c r="M4672" t="s">
        <v>1255</v>
      </c>
      <c r="N4672" t="s">
        <v>1255</v>
      </c>
      <c r="O4672" t="s">
        <v>1255</v>
      </c>
      <c r="P4672" t="s">
        <v>1255</v>
      </c>
    </row>
    <row r="4673" spans="1:16">
      <c r="A4673" t="s">
        <v>1255</v>
      </c>
      <c r="B4673" t="s">
        <v>8768</v>
      </c>
      <c r="C4673" t="s">
        <v>16393</v>
      </c>
      <c r="D4673" t="s">
        <v>16398</v>
      </c>
      <c r="E4673" t="s">
        <v>10307</v>
      </c>
      <c r="F4673" t="s">
        <v>9646</v>
      </c>
      <c r="G4673" t="s">
        <v>1255</v>
      </c>
      <c r="H4673" t="s">
        <v>1255</v>
      </c>
      <c r="I4673" t="s">
        <v>1255</v>
      </c>
      <c r="J4673" t="s">
        <v>1255</v>
      </c>
      <c r="K4673" t="s">
        <v>1255</v>
      </c>
      <c r="L4673" t="s">
        <v>1255</v>
      </c>
      <c r="M4673" t="s">
        <v>1255</v>
      </c>
      <c r="N4673" t="s">
        <v>1255</v>
      </c>
      <c r="O4673" t="s">
        <v>1255</v>
      </c>
      <c r="P4673" t="s">
        <v>1255</v>
      </c>
    </row>
    <row r="4674" spans="1:16">
      <c r="A4674" t="s">
        <v>1255</v>
      </c>
      <c r="B4674" t="s">
        <v>8769</v>
      </c>
      <c r="C4674" t="s">
        <v>16393</v>
      </c>
      <c r="D4674" t="s">
        <v>16399</v>
      </c>
      <c r="E4674" t="s">
        <v>9682</v>
      </c>
      <c r="F4674" t="s">
        <v>1255</v>
      </c>
      <c r="G4674" t="s">
        <v>1255</v>
      </c>
      <c r="H4674" t="s">
        <v>1255</v>
      </c>
      <c r="I4674" t="s">
        <v>1255</v>
      </c>
      <c r="J4674" t="s">
        <v>1255</v>
      </c>
      <c r="K4674" t="s">
        <v>1255</v>
      </c>
      <c r="L4674" t="s">
        <v>1255</v>
      </c>
      <c r="M4674" t="s">
        <v>1255</v>
      </c>
      <c r="N4674" t="s">
        <v>1255</v>
      </c>
      <c r="O4674" t="s">
        <v>1255</v>
      </c>
      <c r="P4674" t="s">
        <v>1255</v>
      </c>
    </row>
    <row r="4675" spans="1:16">
      <c r="A4675" t="s">
        <v>1255</v>
      </c>
      <c r="B4675" t="s">
        <v>8876</v>
      </c>
      <c r="C4675" t="s">
        <v>16393</v>
      </c>
      <c r="D4675" t="s">
        <v>16400</v>
      </c>
      <c r="E4675" t="s">
        <v>9782</v>
      </c>
      <c r="F4675" t="s">
        <v>1255</v>
      </c>
      <c r="G4675" t="s">
        <v>1255</v>
      </c>
      <c r="H4675" t="s">
        <v>1255</v>
      </c>
      <c r="I4675" t="s">
        <v>1255</v>
      </c>
      <c r="J4675" t="s">
        <v>1255</v>
      </c>
      <c r="K4675" t="s">
        <v>1255</v>
      </c>
      <c r="L4675" t="s">
        <v>1255</v>
      </c>
      <c r="M4675" t="s">
        <v>1255</v>
      </c>
      <c r="N4675" t="s">
        <v>1255</v>
      </c>
      <c r="O4675" t="s">
        <v>1255</v>
      </c>
      <c r="P4675" t="s">
        <v>1255</v>
      </c>
    </row>
    <row r="4676" spans="1:16">
      <c r="A4676" t="s">
        <v>1255</v>
      </c>
      <c r="B4676" t="s">
        <v>8771</v>
      </c>
      <c r="C4676" t="s">
        <v>16393</v>
      </c>
      <c r="D4676" t="s">
        <v>16401</v>
      </c>
      <c r="E4676" t="s">
        <v>10003</v>
      </c>
      <c r="F4676" t="s">
        <v>1255</v>
      </c>
      <c r="G4676" t="s">
        <v>1255</v>
      </c>
      <c r="H4676" t="s">
        <v>1255</v>
      </c>
      <c r="I4676" t="s">
        <v>1255</v>
      </c>
      <c r="J4676" t="s">
        <v>1255</v>
      </c>
      <c r="K4676" t="s">
        <v>1255</v>
      </c>
      <c r="L4676" t="s">
        <v>1255</v>
      </c>
      <c r="M4676" t="s">
        <v>1255</v>
      </c>
      <c r="N4676" t="s">
        <v>1255</v>
      </c>
      <c r="O4676" t="s">
        <v>1255</v>
      </c>
      <c r="P4676" t="s">
        <v>1255</v>
      </c>
    </row>
    <row r="4677" spans="1:16">
      <c r="A4677" t="s">
        <v>1255</v>
      </c>
      <c r="B4677" t="s">
        <v>8770</v>
      </c>
      <c r="C4677" t="s">
        <v>16393</v>
      </c>
      <c r="D4677" t="s">
        <v>16402</v>
      </c>
      <c r="E4677" t="s">
        <v>9705</v>
      </c>
      <c r="F4677" t="s">
        <v>1255</v>
      </c>
      <c r="G4677" t="s">
        <v>1255</v>
      </c>
      <c r="H4677" t="s">
        <v>1255</v>
      </c>
      <c r="I4677" t="s">
        <v>1255</v>
      </c>
      <c r="J4677" t="s">
        <v>1255</v>
      </c>
      <c r="K4677" t="s">
        <v>1255</v>
      </c>
      <c r="L4677" t="s">
        <v>1255</v>
      </c>
      <c r="M4677" t="s">
        <v>1255</v>
      </c>
      <c r="N4677" t="s">
        <v>1255</v>
      </c>
      <c r="O4677" t="s">
        <v>1255</v>
      </c>
      <c r="P4677" t="s">
        <v>1255</v>
      </c>
    </row>
    <row r="4678" spans="1:16">
      <c r="A4678" t="s">
        <v>1255</v>
      </c>
      <c r="B4678" t="s">
        <v>4407</v>
      </c>
      <c r="C4678" t="s">
        <v>16393</v>
      </c>
      <c r="D4678" t="s">
        <v>16403</v>
      </c>
      <c r="E4678" t="s">
        <v>10608</v>
      </c>
      <c r="F4678" t="s">
        <v>1255</v>
      </c>
      <c r="G4678" t="s">
        <v>1255</v>
      </c>
      <c r="H4678" t="s">
        <v>1255</v>
      </c>
      <c r="I4678" t="s">
        <v>1255</v>
      </c>
      <c r="J4678" t="s">
        <v>1255</v>
      </c>
      <c r="K4678" t="s">
        <v>1255</v>
      </c>
      <c r="L4678" t="s">
        <v>1255</v>
      </c>
      <c r="M4678" t="s">
        <v>1255</v>
      </c>
      <c r="N4678" t="s">
        <v>1255</v>
      </c>
      <c r="O4678" t="s">
        <v>1255</v>
      </c>
      <c r="P4678" t="s">
        <v>1255</v>
      </c>
    </row>
    <row r="4679" spans="1:16">
      <c r="A4679" t="s">
        <v>1255</v>
      </c>
      <c r="B4679" t="s">
        <v>5505</v>
      </c>
      <c r="C4679" t="s">
        <v>16393</v>
      </c>
      <c r="D4679" t="s">
        <v>16404</v>
      </c>
      <c r="E4679" t="s">
        <v>12494</v>
      </c>
      <c r="F4679" t="s">
        <v>1255</v>
      </c>
      <c r="G4679" t="s">
        <v>1255</v>
      </c>
      <c r="H4679" t="s">
        <v>1255</v>
      </c>
      <c r="I4679" t="s">
        <v>1255</v>
      </c>
      <c r="J4679" t="s">
        <v>1255</v>
      </c>
      <c r="K4679" t="s">
        <v>1255</v>
      </c>
      <c r="L4679" t="s">
        <v>1255</v>
      </c>
      <c r="M4679" t="s">
        <v>1255</v>
      </c>
      <c r="N4679" t="s">
        <v>1255</v>
      </c>
      <c r="O4679" t="s">
        <v>1255</v>
      </c>
      <c r="P4679" t="s">
        <v>1255</v>
      </c>
    </row>
    <row r="4680" spans="1:16">
      <c r="A4680" t="s">
        <v>1255</v>
      </c>
      <c r="B4680" t="s">
        <v>5687</v>
      </c>
      <c r="C4680" t="s">
        <v>16393</v>
      </c>
      <c r="D4680" t="s">
        <v>16405</v>
      </c>
      <c r="E4680" t="s">
        <v>10237</v>
      </c>
      <c r="F4680" t="s">
        <v>1255</v>
      </c>
      <c r="G4680" t="s">
        <v>1255</v>
      </c>
      <c r="H4680" t="s">
        <v>1255</v>
      </c>
      <c r="I4680" t="s">
        <v>1255</v>
      </c>
      <c r="J4680" t="s">
        <v>1255</v>
      </c>
      <c r="K4680" t="s">
        <v>1255</v>
      </c>
      <c r="L4680" t="s">
        <v>1255</v>
      </c>
      <c r="M4680" t="s">
        <v>1255</v>
      </c>
      <c r="N4680" t="s">
        <v>1255</v>
      </c>
      <c r="O4680" t="s">
        <v>1255</v>
      </c>
      <c r="P4680" t="s">
        <v>1255</v>
      </c>
    </row>
    <row r="4681" spans="1:16">
      <c r="A4681" t="s">
        <v>1255</v>
      </c>
      <c r="B4681" t="s">
        <v>8765</v>
      </c>
      <c r="C4681" t="s">
        <v>16393</v>
      </c>
      <c r="D4681" t="s">
        <v>16406</v>
      </c>
      <c r="E4681" t="s">
        <v>9813</v>
      </c>
      <c r="F4681" t="s">
        <v>1255</v>
      </c>
      <c r="G4681" t="s">
        <v>1255</v>
      </c>
      <c r="H4681" t="s">
        <v>1255</v>
      </c>
      <c r="I4681" t="s">
        <v>1255</v>
      </c>
      <c r="J4681" t="s">
        <v>1255</v>
      </c>
      <c r="K4681" t="s">
        <v>1255</v>
      </c>
      <c r="L4681" t="s">
        <v>1255</v>
      </c>
      <c r="M4681" t="s">
        <v>1255</v>
      </c>
      <c r="N4681" t="s">
        <v>1255</v>
      </c>
      <c r="O4681" t="s">
        <v>1255</v>
      </c>
      <c r="P4681" t="s">
        <v>1255</v>
      </c>
    </row>
    <row r="4682" spans="1:16">
      <c r="A4682" t="s">
        <v>1255</v>
      </c>
      <c r="B4682" t="s">
        <v>8774</v>
      </c>
      <c r="C4682" t="s">
        <v>16393</v>
      </c>
      <c r="D4682" t="s">
        <v>16407</v>
      </c>
      <c r="E4682" t="s">
        <v>12494</v>
      </c>
      <c r="F4682" t="s">
        <v>1255</v>
      </c>
      <c r="G4682" t="s">
        <v>1255</v>
      </c>
      <c r="H4682" t="s">
        <v>1255</v>
      </c>
      <c r="I4682" t="s">
        <v>1255</v>
      </c>
      <c r="J4682" t="s">
        <v>1255</v>
      </c>
      <c r="K4682" t="s">
        <v>1255</v>
      </c>
      <c r="L4682" t="s">
        <v>1255</v>
      </c>
      <c r="M4682" t="s">
        <v>1255</v>
      </c>
      <c r="N4682" t="s">
        <v>1255</v>
      </c>
      <c r="O4682" t="s">
        <v>1255</v>
      </c>
      <c r="P4682" t="s">
        <v>1255</v>
      </c>
    </row>
    <row r="4683" spans="1:16">
      <c r="A4683" t="s">
        <v>1255</v>
      </c>
      <c r="B4683" t="s">
        <v>8772</v>
      </c>
      <c r="C4683" t="s">
        <v>16393</v>
      </c>
      <c r="D4683" t="s">
        <v>16408</v>
      </c>
      <c r="E4683" t="s">
        <v>9828</v>
      </c>
      <c r="F4683" t="s">
        <v>1255</v>
      </c>
      <c r="G4683" t="s">
        <v>1255</v>
      </c>
      <c r="H4683" t="s">
        <v>1255</v>
      </c>
      <c r="I4683" t="s">
        <v>1255</v>
      </c>
      <c r="J4683" t="s">
        <v>1255</v>
      </c>
      <c r="K4683" t="s">
        <v>1255</v>
      </c>
      <c r="L4683" t="s">
        <v>1255</v>
      </c>
      <c r="M4683" t="s">
        <v>1255</v>
      </c>
      <c r="N4683" t="s">
        <v>1255</v>
      </c>
      <c r="O4683" t="s">
        <v>1255</v>
      </c>
      <c r="P4683" t="s">
        <v>1255</v>
      </c>
    </row>
    <row r="4684" spans="1:16">
      <c r="A4684" t="s">
        <v>1255</v>
      </c>
      <c r="B4684" t="s">
        <v>8773</v>
      </c>
      <c r="C4684" t="s">
        <v>16393</v>
      </c>
      <c r="D4684" t="s">
        <v>16409</v>
      </c>
      <c r="E4684" t="s">
        <v>14400</v>
      </c>
      <c r="F4684" t="s">
        <v>1255</v>
      </c>
      <c r="G4684" t="s">
        <v>1255</v>
      </c>
      <c r="H4684" t="s">
        <v>1255</v>
      </c>
      <c r="I4684" t="s">
        <v>1255</v>
      </c>
      <c r="J4684" t="s">
        <v>1255</v>
      </c>
      <c r="K4684" t="s">
        <v>1255</v>
      </c>
      <c r="L4684" t="s">
        <v>1255</v>
      </c>
      <c r="M4684" t="s">
        <v>1255</v>
      </c>
      <c r="N4684" t="s">
        <v>1255</v>
      </c>
      <c r="O4684" t="s">
        <v>1255</v>
      </c>
      <c r="P4684" t="s">
        <v>1255</v>
      </c>
    </row>
    <row r="4685" spans="1:16">
      <c r="A4685" t="s">
        <v>1255</v>
      </c>
      <c r="B4685" t="s">
        <v>8764</v>
      </c>
      <c r="C4685" t="s">
        <v>16393</v>
      </c>
      <c r="D4685" t="s">
        <v>16410</v>
      </c>
      <c r="E4685" t="s">
        <v>9813</v>
      </c>
      <c r="F4685" t="s">
        <v>1255</v>
      </c>
      <c r="G4685" t="s">
        <v>1255</v>
      </c>
      <c r="H4685" t="s">
        <v>1255</v>
      </c>
      <c r="I4685" t="s">
        <v>1255</v>
      </c>
      <c r="J4685" t="s">
        <v>1255</v>
      </c>
      <c r="K4685" t="s">
        <v>1255</v>
      </c>
      <c r="L4685" t="s">
        <v>1255</v>
      </c>
      <c r="M4685" t="s">
        <v>1255</v>
      </c>
      <c r="N4685" t="s">
        <v>1255</v>
      </c>
      <c r="O4685" t="s">
        <v>1255</v>
      </c>
      <c r="P4685" t="s">
        <v>1255</v>
      </c>
    </row>
    <row r="4686" spans="1:16">
      <c r="A4686" t="s">
        <v>1255</v>
      </c>
      <c r="B4686" t="s">
        <v>8761</v>
      </c>
      <c r="C4686" t="s">
        <v>16393</v>
      </c>
      <c r="D4686" t="s">
        <v>16411</v>
      </c>
      <c r="E4686" t="s">
        <v>9727</v>
      </c>
      <c r="F4686" t="s">
        <v>1255</v>
      </c>
      <c r="G4686" t="s">
        <v>1255</v>
      </c>
      <c r="H4686" t="s">
        <v>1255</v>
      </c>
      <c r="I4686" t="s">
        <v>1255</v>
      </c>
      <c r="J4686" t="s">
        <v>1255</v>
      </c>
      <c r="K4686" t="s">
        <v>1255</v>
      </c>
      <c r="L4686" t="s">
        <v>1255</v>
      </c>
      <c r="M4686" t="s">
        <v>1255</v>
      </c>
      <c r="N4686" t="s">
        <v>1255</v>
      </c>
      <c r="O4686" t="s">
        <v>1255</v>
      </c>
      <c r="P4686" t="s">
        <v>1255</v>
      </c>
    </row>
    <row r="4687" spans="1:16">
      <c r="A4687" t="s">
        <v>1255</v>
      </c>
      <c r="B4687" t="s">
        <v>8763</v>
      </c>
      <c r="C4687" t="s">
        <v>16393</v>
      </c>
      <c r="D4687" t="s">
        <v>16412</v>
      </c>
      <c r="E4687" t="s">
        <v>12199</v>
      </c>
      <c r="F4687" t="s">
        <v>1255</v>
      </c>
      <c r="G4687" t="s">
        <v>1255</v>
      </c>
      <c r="H4687" t="s">
        <v>1255</v>
      </c>
      <c r="I4687" t="s">
        <v>1255</v>
      </c>
      <c r="J4687" t="s">
        <v>1255</v>
      </c>
      <c r="K4687" t="s">
        <v>1255</v>
      </c>
      <c r="L4687" t="s">
        <v>1255</v>
      </c>
      <c r="M4687" t="s">
        <v>1255</v>
      </c>
      <c r="N4687" t="s">
        <v>1255</v>
      </c>
      <c r="O4687" t="s">
        <v>1255</v>
      </c>
      <c r="P4687" t="s">
        <v>1255</v>
      </c>
    </row>
    <row r="4688" spans="1:16">
      <c r="A4688" t="s">
        <v>1255</v>
      </c>
      <c r="B4688" t="s">
        <v>8752</v>
      </c>
      <c r="C4688" t="s">
        <v>16393</v>
      </c>
      <c r="D4688" t="s">
        <v>16413</v>
      </c>
      <c r="E4688" t="s">
        <v>10003</v>
      </c>
      <c r="F4688" t="s">
        <v>1255</v>
      </c>
      <c r="G4688" t="s">
        <v>1255</v>
      </c>
      <c r="H4688" t="s">
        <v>1255</v>
      </c>
      <c r="I4688" t="s">
        <v>1255</v>
      </c>
      <c r="J4688" t="s">
        <v>1255</v>
      </c>
      <c r="K4688" t="s">
        <v>1255</v>
      </c>
      <c r="L4688" t="s">
        <v>1255</v>
      </c>
      <c r="M4688" t="s">
        <v>1255</v>
      </c>
      <c r="N4688" t="s">
        <v>1255</v>
      </c>
      <c r="O4688" t="s">
        <v>1255</v>
      </c>
      <c r="P4688" t="s">
        <v>1255</v>
      </c>
    </row>
    <row r="4689" spans="1:16">
      <c r="A4689" t="s">
        <v>1255</v>
      </c>
      <c r="B4689" t="s">
        <v>8751</v>
      </c>
      <c r="C4689" t="s">
        <v>16393</v>
      </c>
      <c r="D4689" t="s">
        <v>16414</v>
      </c>
      <c r="E4689" t="s">
        <v>14637</v>
      </c>
      <c r="F4689" t="s">
        <v>1255</v>
      </c>
      <c r="G4689" t="s">
        <v>1255</v>
      </c>
      <c r="H4689" t="s">
        <v>1255</v>
      </c>
      <c r="I4689" t="s">
        <v>1255</v>
      </c>
      <c r="J4689" t="s">
        <v>1255</v>
      </c>
      <c r="K4689" t="s">
        <v>1255</v>
      </c>
      <c r="L4689" t="s">
        <v>1255</v>
      </c>
      <c r="M4689" t="s">
        <v>1255</v>
      </c>
      <c r="N4689" t="s">
        <v>1255</v>
      </c>
      <c r="O4689" t="s">
        <v>1255</v>
      </c>
      <c r="P4689" t="s">
        <v>1255</v>
      </c>
    </row>
    <row r="4690" spans="1:16">
      <c r="A4690" t="s">
        <v>1255</v>
      </c>
      <c r="B4690" t="s">
        <v>8762</v>
      </c>
      <c r="C4690" t="s">
        <v>16393</v>
      </c>
      <c r="D4690" t="s">
        <v>16415</v>
      </c>
      <c r="E4690" t="s">
        <v>10653</v>
      </c>
      <c r="F4690" t="s">
        <v>1255</v>
      </c>
      <c r="G4690" t="s">
        <v>1255</v>
      </c>
      <c r="H4690" t="s">
        <v>1255</v>
      </c>
      <c r="I4690" t="s">
        <v>1255</v>
      </c>
      <c r="J4690" t="s">
        <v>1255</v>
      </c>
      <c r="K4690" t="s">
        <v>1255</v>
      </c>
      <c r="L4690" t="s">
        <v>1255</v>
      </c>
      <c r="M4690" t="s">
        <v>1255</v>
      </c>
      <c r="N4690" t="s">
        <v>1255</v>
      </c>
      <c r="O4690" t="s">
        <v>1255</v>
      </c>
      <c r="P4690" t="s">
        <v>1255</v>
      </c>
    </row>
    <row r="4691" spans="1:16">
      <c r="A4691" t="s">
        <v>1255</v>
      </c>
      <c r="B4691" t="s">
        <v>8759</v>
      </c>
      <c r="C4691" t="s">
        <v>16393</v>
      </c>
      <c r="D4691" t="s">
        <v>16416</v>
      </c>
      <c r="E4691" t="s">
        <v>10003</v>
      </c>
      <c r="F4691" t="s">
        <v>1255</v>
      </c>
      <c r="G4691" t="s">
        <v>1255</v>
      </c>
      <c r="H4691" t="s">
        <v>1255</v>
      </c>
      <c r="I4691" t="s">
        <v>1255</v>
      </c>
      <c r="J4691" t="s">
        <v>1255</v>
      </c>
      <c r="K4691" t="s">
        <v>1255</v>
      </c>
      <c r="L4691" t="s">
        <v>1255</v>
      </c>
      <c r="M4691" t="s">
        <v>1255</v>
      </c>
      <c r="N4691" t="s">
        <v>1255</v>
      </c>
      <c r="O4691" t="s">
        <v>1255</v>
      </c>
      <c r="P4691" t="s">
        <v>1255</v>
      </c>
    </row>
    <row r="4692" spans="1:16">
      <c r="A4692" t="s">
        <v>1255</v>
      </c>
      <c r="B4692" t="s">
        <v>8758</v>
      </c>
      <c r="C4692" t="s">
        <v>16393</v>
      </c>
      <c r="D4692" t="s">
        <v>16417</v>
      </c>
      <c r="E4692" t="s">
        <v>10003</v>
      </c>
      <c r="F4692" t="s">
        <v>1255</v>
      </c>
      <c r="G4692" t="s">
        <v>1255</v>
      </c>
      <c r="H4692" t="s">
        <v>16418</v>
      </c>
      <c r="I4692" t="s">
        <v>1255</v>
      </c>
      <c r="J4692" t="s">
        <v>1255</v>
      </c>
      <c r="K4692" t="s">
        <v>1255</v>
      </c>
      <c r="L4692" t="s">
        <v>1255</v>
      </c>
      <c r="M4692" t="s">
        <v>1255</v>
      </c>
      <c r="N4692" t="s">
        <v>1255</v>
      </c>
      <c r="O4692" t="s">
        <v>1255</v>
      </c>
      <c r="P4692" t="s">
        <v>1255</v>
      </c>
    </row>
    <row r="4693" spans="1:16">
      <c r="A4693" t="s">
        <v>1255</v>
      </c>
      <c r="B4693" t="s">
        <v>1255</v>
      </c>
      <c r="C4693" t="s">
        <v>16419</v>
      </c>
      <c r="D4693" t="s">
        <v>16420</v>
      </c>
      <c r="E4693" t="s">
        <v>10608</v>
      </c>
      <c r="F4693" t="s">
        <v>1255</v>
      </c>
      <c r="G4693" t="s">
        <v>1255</v>
      </c>
      <c r="H4693" t="s">
        <v>1255</v>
      </c>
      <c r="I4693" t="s">
        <v>1255</v>
      </c>
      <c r="J4693" t="s">
        <v>1255</v>
      </c>
      <c r="K4693" t="s">
        <v>1255</v>
      </c>
      <c r="L4693" t="s">
        <v>1255</v>
      </c>
      <c r="M4693" t="s">
        <v>1255</v>
      </c>
      <c r="N4693" t="s">
        <v>1255</v>
      </c>
      <c r="O4693" t="s">
        <v>1255</v>
      </c>
      <c r="P4693" t="s">
        <v>1255</v>
      </c>
    </row>
    <row r="4694" spans="1:16">
      <c r="A4694" t="s">
        <v>1255</v>
      </c>
      <c r="B4694" t="s">
        <v>1255</v>
      </c>
      <c r="C4694" t="s">
        <v>16419</v>
      </c>
      <c r="D4694" t="s">
        <v>16421</v>
      </c>
      <c r="E4694" t="s">
        <v>9646</v>
      </c>
      <c r="F4694" t="s">
        <v>16422</v>
      </c>
      <c r="G4694" t="s">
        <v>1255</v>
      </c>
      <c r="H4694" t="s">
        <v>1255</v>
      </c>
      <c r="I4694" t="s">
        <v>1255</v>
      </c>
      <c r="J4694" t="s">
        <v>1255</v>
      </c>
      <c r="K4694" t="s">
        <v>1255</v>
      </c>
      <c r="L4694" t="s">
        <v>1255</v>
      </c>
      <c r="M4694" t="s">
        <v>1255</v>
      </c>
      <c r="N4694" t="s">
        <v>1255</v>
      </c>
      <c r="O4694" t="s">
        <v>1255</v>
      </c>
      <c r="P4694" t="s">
        <v>1255</v>
      </c>
    </row>
    <row r="4695" spans="1:16">
      <c r="A4695" t="s">
        <v>1255</v>
      </c>
      <c r="B4695" t="s">
        <v>1255</v>
      </c>
      <c r="C4695" t="s">
        <v>16419</v>
      </c>
      <c r="D4695" t="s">
        <v>16423</v>
      </c>
      <c r="E4695" t="s">
        <v>9646</v>
      </c>
      <c r="F4695" t="s">
        <v>14783</v>
      </c>
      <c r="G4695" t="s">
        <v>1255</v>
      </c>
      <c r="H4695" t="s">
        <v>1255</v>
      </c>
      <c r="I4695" t="s">
        <v>1255</v>
      </c>
      <c r="J4695" t="s">
        <v>1255</v>
      </c>
      <c r="K4695" t="s">
        <v>1255</v>
      </c>
      <c r="L4695" t="s">
        <v>1255</v>
      </c>
      <c r="M4695" t="s">
        <v>1255</v>
      </c>
      <c r="N4695" t="s">
        <v>1255</v>
      </c>
      <c r="O4695" t="s">
        <v>1255</v>
      </c>
      <c r="P4695" t="s">
        <v>1255</v>
      </c>
    </row>
    <row r="4696" spans="1:16">
      <c r="A4696" t="s">
        <v>1255</v>
      </c>
      <c r="B4696" t="s">
        <v>1255</v>
      </c>
      <c r="C4696" t="s">
        <v>16419</v>
      </c>
      <c r="D4696" t="s">
        <v>16424</v>
      </c>
      <c r="E4696" t="s">
        <v>9646</v>
      </c>
      <c r="F4696" t="s">
        <v>16425</v>
      </c>
      <c r="G4696" t="s">
        <v>1255</v>
      </c>
      <c r="H4696" t="s">
        <v>1255</v>
      </c>
      <c r="I4696" t="s">
        <v>1255</v>
      </c>
      <c r="J4696" t="s">
        <v>1255</v>
      </c>
      <c r="K4696" t="s">
        <v>1255</v>
      </c>
      <c r="L4696" t="s">
        <v>1255</v>
      </c>
      <c r="M4696" t="s">
        <v>1255</v>
      </c>
      <c r="N4696" t="s">
        <v>1255</v>
      </c>
      <c r="O4696" t="s">
        <v>1255</v>
      </c>
      <c r="P4696" t="s">
        <v>1255</v>
      </c>
    </row>
    <row r="4697" spans="1:16">
      <c r="A4697" t="s">
        <v>1255</v>
      </c>
      <c r="B4697" t="s">
        <v>1255</v>
      </c>
      <c r="C4697" t="s">
        <v>16419</v>
      </c>
      <c r="D4697" t="s">
        <v>16426</v>
      </c>
      <c r="E4697" t="s">
        <v>9646</v>
      </c>
      <c r="F4697" t="s">
        <v>16425</v>
      </c>
      <c r="G4697" t="s">
        <v>1255</v>
      </c>
      <c r="H4697" t="s">
        <v>1255</v>
      </c>
      <c r="I4697" t="s">
        <v>1255</v>
      </c>
      <c r="J4697" t="s">
        <v>1255</v>
      </c>
      <c r="K4697" t="s">
        <v>1255</v>
      </c>
      <c r="L4697" t="s">
        <v>1255</v>
      </c>
      <c r="M4697" t="s">
        <v>1255</v>
      </c>
      <c r="N4697" t="s">
        <v>1255</v>
      </c>
      <c r="O4697" t="s">
        <v>1255</v>
      </c>
      <c r="P4697" t="s">
        <v>1255</v>
      </c>
    </row>
    <row r="4698" spans="1:16">
      <c r="A4698" t="s">
        <v>1255</v>
      </c>
      <c r="B4698" t="s">
        <v>1255</v>
      </c>
      <c r="C4698" t="s">
        <v>16419</v>
      </c>
      <c r="D4698" t="s">
        <v>16427</v>
      </c>
      <c r="E4698" t="s">
        <v>9646</v>
      </c>
      <c r="F4698" t="s">
        <v>14783</v>
      </c>
      <c r="G4698" t="s">
        <v>1255</v>
      </c>
      <c r="H4698" t="s">
        <v>1255</v>
      </c>
      <c r="I4698" t="s">
        <v>1255</v>
      </c>
      <c r="J4698" t="s">
        <v>1255</v>
      </c>
      <c r="K4698" t="s">
        <v>1255</v>
      </c>
      <c r="L4698" t="s">
        <v>1255</v>
      </c>
      <c r="M4698" t="s">
        <v>1255</v>
      </c>
      <c r="N4698" t="s">
        <v>1255</v>
      </c>
      <c r="O4698" t="s">
        <v>1255</v>
      </c>
      <c r="P4698" t="s">
        <v>1255</v>
      </c>
    </row>
    <row r="4699" spans="1:16">
      <c r="A4699" t="s">
        <v>1255</v>
      </c>
      <c r="B4699" t="s">
        <v>1255</v>
      </c>
      <c r="C4699" t="s">
        <v>16419</v>
      </c>
      <c r="D4699" t="s">
        <v>16428</v>
      </c>
      <c r="E4699" t="s">
        <v>9646</v>
      </c>
      <c r="F4699" t="s">
        <v>16422</v>
      </c>
      <c r="G4699" t="s">
        <v>1255</v>
      </c>
      <c r="H4699" t="s">
        <v>1255</v>
      </c>
      <c r="I4699" t="s">
        <v>1255</v>
      </c>
      <c r="J4699" t="s">
        <v>1255</v>
      </c>
      <c r="K4699" t="s">
        <v>1255</v>
      </c>
      <c r="L4699" t="s">
        <v>1255</v>
      </c>
      <c r="M4699" t="s">
        <v>1255</v>
      </c>
      <c r="N4699" t="s">
        <v>1255</v>
      </c>
      <c r="O4699" t="s">
        <v>1255</v>
      </c>
      <c r="P4699" t="s">
        <v>1255</v>
      </c>
    </row>
    <row r="4700" spans="1:16">
      <c r="A4700" t="s">
        <v>1255</v>
      </c>
      <c r="B4700" t="s">
        <v>1255</v>
      </c>
      <c r="C4700" t="s">
        <v>16419</v>
      </c>
      <c r="D4700" t="s">
        <v>16429</v>
      </c>
      <c r="E4700" t="s">
        <v>11910</v>
      </c>
      <c r="F4700" t="s">
        <v>9646</v>
      </c>
      <c r="G4700" t="s">
        <v>1255</v>
      </c>
      <c r="H4700" t="s">
        <v>1255</v>
      </c>
      <c r="I4700" t="s">
        <v>1255</v>
      </c>
      <c r="J4700" t="s">
        <v>1255</v>
      </c>
      <c r="K4700" t="s">
        <v>1255</v>
      </c>
      <c r="L4700" t="s">
        <v>1255</v>
      </c>
      <c r="M4700" t="s">
        <v>1255</v>
      </c>
      <c r="N4700" t="s">
        <v>1255</v>
      </c>
      <c r="O4700" t="s">
        <v>1255</v>
      </c>
      <c r="P4700" t="s">
        <v>1255</v>
      </c>
    </row>
    <row r="4701" spans="1:16">
      <c r="A4701" t="s">
        <v>1255</v>
      </c>
      <c r="B4701" t="s">
        <v>1255</v>
      </c>
      <c r="C4701" t="s">
        <v>16419</v>
      </c>
      <c r="D4701" t="s">
        <v>16430</v>
      </c>
      <c r="E4701" t="s">
        <v>9663</v>
      </c>
      <c r="F4701" t="s">
        <v>9646</v>
      </c>
      <c r="G4701" t="s">
        <v>9646</v>
      </c>
      <c r="H4701" t="s">
        <v>1255</v>
      </c>
      <c r="I4701" t="s">
        <v>1255</v>
      </c>
      <c r="J4701" t="s">
        <v>1255</v>
      </c>
      <c r="K4701" t="s">
        <v>1255</v>
      </c>
      <c r="L4701" t="s">
        <v>1255</v>
      </c>
      <c r="M4701" t="s">
        <v>1255</v>
      </c>
      <c r="N4701" t="s">
        <v>1255</v>
      </c>
      <c r="O4701" t="s">
        <v>1255</v>
      </c>
      <c r="P4701" t="s">
        <v>1255</v>
      </c>
    </row>
    <row r="4702" spans="1:16">
      <c r="A4702" t="s">
        <v>1255</v>
      </c>
      <c r="B4702" t="s">
        <v>1255</v>
      </c>
      <c r="C4702" t="s">
        <v>16419</v>
      </c>
      <c r="D4702" t="s">
        <v>16431</v>
      </c>
      <c r="E4702" t="s">
        <v>10307</v>
      </c>
      <c r="F4702" t="s">
        <v>9646</v>
      </c>
      <c r="G4702" t="s">
        <v>1255</v>
      </c>
      <c r="H4702" t="s">
        <v>1255</v>
      </c>
      <c r="I4702" t="s">
        <v>1255</v>
      </c>
      <c r="J4702" t="s">
        <v>1255</v>
      </c>
      <c r="K4702" t="s">
        <v>1255</v>
      </c>
      <c r="L4702" t="s">
        <v>1255</v>
      </c>
      <c r="M4702" t="s">
        <v>1255</v>
      </c>
      <c r="N4702" t="s">
        <v>1255</v>
      </c>
      <c r="O4702" t="s">
        <v>1255</v>
      </c>
      <c r="P4702" t="s">
        <v>1255</v>
      </c>
    </row>
    <row r="4703" spans="1:16">
      <c r="A4703" t="s">
        <v>1255</v>
      </c>
      <c r="B4703" t="s">
        <v>1255</v>
      </c>
      <c r="C4703" t="s">
        <v>16419</v>
      </c>
      <c r="D4703" t="s">
        <v>16432</v>
      </c>
      <c r="E4703" t="s">
        <v>10089</v>
      </c>
      <c r="F4703" t="s">
        <v>1255</v>
      </c>
      <c r="G4703" t="s">
        <v>1255</v>
      </c>
      <c r="H4703" t="s">
        <v>1255</v>
      </c>
      <c r="I4703" t="s">
        <v>1255</v>
      </c>
      <c r="J4703" t="s">
        <v>1255</v>
      </c>
      <c r="K4703" t="s">
        <v>1255</v>
      </c>
      <c r="L4703" t="s">
        <v>1255</v>
      </c>
      <c r="M4703" t="s">
        <v>1255</v>
      </c>
      <c r="N4703" t="s">
        <v>1255</v>
      </c>
      <c r="O4703" t="s">
        <v>1255</v>
      </c>
      <c r="P4703" t="s">
        <v>1255</v>
      </c>
    </row>
    <row r="4704" spans="1:16">
      <c r="A4704" t="s">
        <v>1255</v>
      </c>
      <c r="B4704" t="s">
        <v>1255</v>
      </c>
      <c r="C4704" t="s">
        <v>16433</v>
      </c>
      <c r="D4704" t="s">
        <v>16434</v>
      </c>
      <c r="E4704" t="s">
        <v>9645</v>
      </c>
      <c r="F4704" t="s">
        <v>1255</v>
      </c>
      <c r="G4704" t="s">
        <v>1255</v>
      </c>
      <c r="H4704" t="s">
        <v>1255</v>
      </c>
      <c r="I4704" t="s">
        <v>1255</v>
      </c>
      <c r="J4704" t="s">
        <v>1255</v>
      </c>
      <c r="K4704" t="s">
        <v>1255</v>
      </c>
      <c r="L4704" t="s">
        <v>1255</v>
      </c>
      <c r="M4704" t="s">
        <v>1255</v>
      </c>
      <c r="N4704" t="s">
        <v>1255</v>
      </c>
      <c r="O4704" t="s">
        <v>1255</v>
      </c>
      <c r="P4704" t="s">
        <v>1255</v>
      </c>
    </row>
    <row r="4705" spans="1:16">
      <c r="A4705" t="s">
        <v>1255</v>
      </c>
      <c r="B4705" t="s">
        <v>1255</v>
      </c>
      <c r="C4705" t="s">
        <v>16433</v>
      </c>
      <c r="D4705" t="s">
        <v>16435</v>
      </c>
      <c r="E4705" t="s">
        <v>16436</v>
      </c>
      <c r="F4705" t="s">
        <v>1255</v>
      </c>
      <c r="G4705" t="s">
        <v>1255</v>
      </c>
      <c r="H4705" t="s">
        <v>1255</v>
      </c>
      <c r="I4705" t="s">
        <v>1255</v>
      </c>
      <c r="J4705" t="s">
        <v>1255</v>
      </c>
      <c r="K4705" t="s">
        <v>1255</v>
      </c>
      <c r="L4705" t="s">
        <v>1255</v>
      </c>
      <c r="M4705" t="s">
        <v>1255</v>
      </c>
      <c r="N4705" t="s">
        <v>1255</v>
      </c>
      <c r="O4705" t="s">
        <v>1255</v>
      </c>
      <c r="P4705" t="s">
        <v>1255</v>
      </c>
    </row>
    <row r="4706" spans="1:16">
      <c r="A4706" t="s">
        <v>1255</v>
      </c>
      <c r="B4706" t="s">
        <v>1255</v>
      </c>
      <c r="C4706" t="s">
        <v>16433</v>
      </c>
      <c r="D4706" t="s">
        <v>16437</v>
      </c>
      <c r="E4706" t="s">
        <v>9645</v>
      </c>
      <c r="F4706" t="s">
        <v>1255</v>
      </c>
      <c r="G4706" t="s">
        <v>1255</v>
      </c>
      <c r="H4706" t="s">
        <v>1255</v>
      </c>
      <c r="I4706" t="s">
        <v>1255</v>
      </c>
      <c r="J4706" t="s">
        <v>1255</v>
      </c>
      <c r="K4706" t="s">
        <v>1255</v>
      </c>
      <c r="L4706" t="s">
        <v>1255</v>
      </c>
      <c r="M4706" t="s">
        <v>1255</v>
      </c>
      <c r="N4706" t="s">
        <v>1255</v>
      </c>
      <c r="O4706" t="s">
        <v>1255</v>
      </c>
      <c r="P4706" t="s">
        <v>1255</v>
      </c>
    </row>
    <row r="4707" spans="1:16">
      <c r="A4707" t="s">
        <v>1255</v>
      </c>
      <c r="B4707" t="s">
        <v>14927</v>
      </c>
      <c r="C4707" t="s">
        <v>16433</v>
      </c>
      <c r="D4707" t="s">
        <v>16438</v>
      </c>
      <c r="E4707" t="s">
        <v>9646</v>
      </c>
      <c r="F4707" t="s">
        <v>16439</v>
      </c>
      <c r="G4707" t="s">
        <v>1255</v>
      </c>
      <c r="H4707" t="s">
        <v>1255</v>
      </c>
      <c r="I4707" t="s">
        <v>1255</v>
      </c>
      <c r="J4707" t="s">
        <v>1255</v>
      </c>
      <c r="K4707" t="s">
        <v>1255</v>
      </c>
      <c r="L4707" t="s">
        <v>1255</v>
      </c>
      <c r="M4707" t="s">
        <v>1255</v>
      </c>
      <c r="N4707" t="s">
        <v>1255</v>
      </c>
      <c r="O4707" t="s">
        <v>1255</v>
      </c>
      <c r="P4707" t="s">
        <v>1255</v>
      </c>
    </row>
    <row r="4708" spans="1:16">
      <c r="A4708" t="s">
        <v>1255</v>
      </c>
      <c r="B4708" t="s">
        <v>1255</v>
      </c>
      <c r="C4708" t="s">
        <v>16433</v>
      </c>
      <c r="D4708" t="s">
        <v>16440</v>
      </c>
      <c r="E4708" t="s">
        <v>9645</v>
      </c>
      <c r="F4708" t="s">
        <v>1255</v>
      </c>
      <c r="G4708" t="s">
        <v>1255</v>
      </c>
      <c r="H4708" t="s">
        <v>1255</v>
      </c>
      <c r="I4708" t="s">
        <v>1255</v>
      </c>
      <c r="J4708" t="s">
        <v>1255</v>
      </c>
      <c r="K4708" t="s">
        <v>1255</v>
      </c>
      <c r="L4708" t="s">
        <v>1255</v>
      </c>
      <c r="M4708" t="s">
        <v>1255</v>
      </c>
      <c r="N4708" t="s">
        <v>1255</v>
      </c>
      <c r="O4708" t="s">
        <v>1255</v>
      </c>
      <c r="P4708" t="s">
        <v>1255</v>
      </c>
    </row>
    <row r="4709" spans="1:16">
      <c r="A4709" t="s">
        <v>1255</v>
      </c>
      <c r="B4709" t="s">
        <v>1255</v>
      </c>
      <c r="C4709" t="s">
        <v>16441</v>
      </c>
      <c r="D4709" t="s">
        <v>16442</v>
      </c>
      <c r="E4709" t="s">
        <v>10062</v>
      </c>
      <c r="F4709" t="s">
        <v>9646</v>
      </c>
      <c r="G4709" t="s">
        <v>1255</v>
      </c>
      <c r="H4709" t="s">
        <v>1255</v>
      </c>
      <c r="I4709" t="s">
        <v>1255</v>
      </c>
      <c r="J4709" t="s">
        <v>1255</v>
      </c>
      <c r="K4709" t="s">
        <v>1255</v>
      </c>
      <c r="L4709" t="s">
        <v>1255</v>
      </c>
      <c r="M4709" t="s">
        <v>1255</v>
      </c>
      <c r="N4709" t="s">
        <v>1255</v>
      </c>
      <c r="O4709" t="s">
        <v>1255</v>
      </c>
      <c r="P4709" t="s">
        <v>1255</v>
      </c>
    </row>
    <row r="4710" spans="1:16">
      <c r="A4710" t="s">
        <v>1255</v>
      </c>
      <c r="B4710" t="s">
        <v>1255</v>
      </c>
      <c r="C4710" t="s">
        <v>16441</v>
      </c>
      <c r="D4710" t="s">
        <v>16443</v>
      </c>
      <c r="E4710" t="s">
        <v>9813</v>
      </c>
      <c r="F4710" t="s">
        <v>1255</v>
      </c>
      <c r="G4710" t="s">
        <v>1255</v>
      </c>
      <c r="H4710" t="s">
        <v>1255</v>
      </c>
      <c r="I4710" t="s">
        <v>1255</v>
      </c>
      <c r="J4710" t="s">
        <v>1255</v>
      </c>
      <c r="K4710" t="s">
        <v>1255</v>
      </c>
      <c r="L4710" t="s">
        <v>1255</v>
      </c>
      <c r="M4710" t="s">
        <v>1255</v>
      </c>
      <c r="N4710" t="s">
        <v>1255</v>
      </c>
      <c r="O4710" t="s">
        <v>1255</v>
      </c>
      <c r="P4710" t="s">
        <v>1255</v>
      </c>
    </row>
    <row r="4711" spans="1:16">
      <c r="A4711" t="s">
        <v>1255</v>
      </c>
      <c r="B4711" t="s">
        <v>1255</v>
      </c>
      <c r="C4711" t="s">
        <v>16441</v>
      </c>
      <c r="D4711" t="s">
        <v>16444</v>
      </c>
      <c r="E4711" t="s">
        <v>9813</v>
      </c>
      <c r="F4711" t="s">
        <v>1255</v>
      </c>
      <c r="G4711" t="s">
        <v>1255</v>
      </c>
      <c r="H4711" t="s">
        <v>1255</v>
      </c>
      <c r="I4711" t="s">
        <v>1255</v>
      </c>
      <c r="J4711" t="s">
        <v>1255</v>
      </c>
      <c r="K4711" t="s">
        <v>1255</v>
      </c>
      <c r="L4711" t="s">
        <v>1255</v>
      </c>
      <c r="M4711" t="s">
        <v>1255</v>
      </c>
      <c r="N4711" t="s">
        <v>1255</v>
      </c>
      <c r="O4711" t="s">
        <v>1255</v>
      </c>
      <c r="P4711" t="s">
        <v>1255</v>
      </c>
    </row>
    <row r="4712" spans="1:16">
      <c r="A4712" t="s">
        <v>1255</v>
      </c>
      <c r="B4712" t="s">
        <v>1255</v>
      </c>
      <c r="C4712" t="s">
        <v>16445</v>
      </c>
      <c r="D4712" t="s">
        <v>16446</v>
      </c>
      <c r="E4712" t="s">
        <v>9680</v>
      </c>
      <c r="F4712" t="s">
        <v>16447</v>
      </c>
      <c r="G4712" t="s">
        <v>1255</v>
      </c>
      <c r="H4712" t="s">
        <v>1255</v>
      </c>
      <c r="I4712" t="s">
        <v>1255</v>
      </c>
      <c r="J4712" t="s">
        <v>1255</v>
      </c>
      <c r="K4712" t="s">
        <v>1255</v>
      </c>
      <c r="L4712" t="s">
        <v>1255</v>
      </c>
      <c r="M4712" t="s">
        <v>1255</v>
      </c>
      <c r="N4712" t="s">
        <v>1255</v>
      </c>
      <c r="O4712" t="s">
        <v>1255</v>
      </c>
      <c r="P4712" t="s">
        <v>1255</v>
      </c>
    </row>
    <row r="4713" spans="1:16">
      <c r="A4713" t="s">
        <v>1255</v>
      </c>
      <c r="B4713" t="s">
        <v>1255</v>
      </c>
      <c r="C4713" t="s">
        <v>16445</v>
      </c>
      <c r="D4713" t="s">
        <v>16448</v>
      </c>
      <c r="E4713" t="s">
        <v>12494</v>
      </c>
      <c r="F4713" t="s">
        <v>16447</v>
      </c>
      <c r="G4713" t="s">
        <v>1255</v>
      </c>
      <c r="H4713" t="s">
        <v>1255</v>
      </c>
      <c r="I4713" t="s">
        <v>1255</v>
      </c>
      <c r="J4713" t="s">
        <v>1255</v>
      </c>
      <c r="K4713" t="s">
        <v>1255</v>
      </c>
      <c r="L4713" t="s">
        <v>1255</v>
      </c>
      <c r="M4713" t="s">
        <v>1255</v>
      </c>
      <c r="N4713" t="s">
        <v>1255</v>
      </c>
      <c r="O4713" t="s">
        <v>1255</v>
      </c>
      <c r="P4713" t="s">
        <v>1255</v>
      </c>
    </row>
    <row r="4714" spans="1:16">
      <c r="A4714" t="s">
        <v>1255</v>
      </c>
      <c r="B4714" t="s">
        <v>1255</v>
      </c>
      <c r="C4714" t="s">
        <v>16445</v>
      </c>
      <c r="D4714" t="s">
        <v>16449</v>
      </c>
      <c r="E4714" t="s">
        <v>9680</v>
      </c>
      <c r="F4714" t="s">
        <v>16447</v>
      </c>
      <c r="G4714" t="s">
        <v>1255</v>
      </c>
      <c r="H4714" t="s">
        <v>1255</v>
      </c>
      <c r="I4714" t="s">
        <v>1255</v>
      </c>
      <c r="J4714" t="s">
        <v>1255</v>
      </c>
      <c r="K4714" t="s">
        <v>1255</v>
      </c>
      <c r="L4714" t="s">
        <v>1255</v>
      </c>
      <c r="M4714" t="s">
        <v>1255</v>
      </c>
      <c r="N4714" t="s">
        <v>1255</v>
      </c>
      <c r="O4714" t="s">
        <v>1255</v>
      </c>
      <c r="P4714" t="s">
        <v>1255</v>
      </c>
    </row>
    <row r="4715" spans="1:16">
      <c r="A4715" t="s">
        <v>1255</v>
      </c>
      <c r="B4715" t="s">
        <v>1255</v>
      </c>
      <c r="C4715" t="s">
        <v>16445</v>
      </c>
      <c r="D4715" t="s">
        <v>16448</v>
      </c>
      <c r="E4715" t="s">
        <v>12494</v>
      </c>
      <c r="F4715" t="s">
        <v>16447</v>
      </c>
      <c r="G4715" t="s">
        <v>1255</v>
      </c>
      <c r="H4715" t="s">
        <v>1255</v>
      </c>
      <c r="I4715" t="s">
        <v>1255</v>
      </c>
      <c r="J4715" t="s">
        <v>1255</v>
      </c>
      <c r="K4715" t="s">
        <v>1255</v>
      </c>
      <c r="L4715" t="s">
        <v>1255</v>
      </c>
      <c r="M4715" t="s">
        <v>1255</v>
      </c>
      <c r="N4715" t="s">
        <v>1255</v>
      </c>
      <c r="O4715" t="s">
        <v>1255</v>
      </c>
      <c r="P4715" t="s">
        <v>1255</v>
      </c>
    </row>
    <row r="4716" spans="1:16">
      <c r="A4716" t="s">
        <v>1255</v>
      </c>
      <c r="B4716" t="s">
        <v>1255</v>
      </c>
      <c r="C4716" t="s">
        <v>16445</v>
      </c>
      <c r="D4716" t="s">
        <v>16450</v>
      </c>
      <c r="E4716" t="s">
        <v>4639</v>
      </c>
      <c r="F4716" t="s">
        <v>16447</v>
      </c>
      <c r="G4716" t="s">
        <v>1255</v>
      </c>
      <c r="H4716" t="s">
        <v>1255</v>
      </c>
      <c r="I4716" t="s">
        <v>1255</v>
      </c>
      <c r="J4716" t="s">
        <v>1255</v>
      </c>
      <c r="K4716" t="s">
        <v>1255</v>
      </c>
      <c r="L4716" t="s">
        <v>1255</v>
      </c>
      <c r="M4716" t="s">
        <v>1255</v>
      </c>
      <c r="N4716" t="s">
        <v>1255</v>
      </c>
      <c r="O4716" t="s">
        <v>1255</v>
      </c>
      <c r="P4716" t="s">
        <v>1255</v>
      </c>
    </row>
    <row r="4717" spans="1:16">
      <c r="A4717" t="s">
        <v>1255</v>
      </c>
      <c r="B4717" t="s">
        <v>1255</v>
      </c>
      <c r="C4717" t="s">
        <v>16445</v>
      </c>
      <c r="D4717" t="s">
        <v>16451</v>
      </c>
      <c r="E4717" t="s">
        <v>9828</v>
      </c>
      <c r="F4717" t="s">
        <v>16447</v>
      </c>
      <c r="G4717" t="s">
        <v>1255</v>
      </c>
      <c r="H4717" t="s">
        <v>1255</v>
      </c>
      <c r="I4717" t="s">
        <v>1255</v>
      </c>
      <c r="J4717" t="s">
        <v>1255</v>
      </c>
      <c r="K4717" t="s">
        <v>1255</v>
      </c>
      <c r="L4717" t="s">
        <v>1255</v>
      </c>
      <c r="M4717" t="s">
        <v>1255</v>
      </c>
      <c r="N4717" t="s">
        <v>1255</v>
      </c>
      <c r="O4717" t="s">
        <v>1255</v>
      </c>
      <c r="P4717" t="s">
        <v>1255</v>
      </c>
    </row>
    <row r="4718" spans="1:16">
      <c r="A4718" t="s">
        <v>1255</v>
      </c>
      <c r="B4718" t="s">
        <v>1255</v>
      </c>
      <c r="C4718" t="s">
        <v>16452</v>
      </c>
      <c r="D4718" t="s">
        <v>16453</v>
      </c>
      <c r="E4718" t="s">
        <v>9797</v>
      </c>
      <c r="F4718" t="s">
        <v>16447</v>
      </c>
      <c r="G4718" t="s">
        <v>1255</v>
      </c>
      <c r="H4718" t="s">
        <v>1255</v>
      </c>
      <c r="I4718" t="s">
        <v>1255</v>
      </c>
      <c r="J4718" t="s">
        <v>1255</v>
      </c>
      <c r="K4718" t="s">
        <v>1255</v>
      </c>
      <c r="L4718" t="s">
        <v>1255</v>
      </c>
      <c r="M4718" t="s">
        <v>1255</v>
      </c>
      <c r="N4718" t="s">
        <v>1255</v>
      </c>
      <c r="O4718" t="s">
        <v>1255</v>
      </c>
      <c r="P4718" t="s">
        <v>1255</v>
      </c>
    </row>
    <row r="4719" spans="1:16">
      <c r="A4719" t="s">
        <v>1255</v>
      </c>
      <c r="B4719" t="s">
        <v>1255</v>
      </c>
      <c r="C4719" t="s">
        <v>16452</v>
      </c>
      <c r="D4719" t="s">
        <v>16454</v>
      </c>
      <c r="E4719" t="s">
        <v>10003</v>
      </c>
      <c r="F4719" t="s">
        <v>1255</v>
      </c>
      <c r="G4719" t="s">
        <v>1255</v>
      </c>
      <c r="H4719" t="s">
        <v>1255</v>
      </c>
      <c r="I4719" t="s">
        <v>1255</v>
      </c>
      <c r="J4719" t="s">
        <v>1255</v>
      </c>
      <c r="K4719" t="s">
        <v>1255</v>
      </c>
      <c r="L4719" t="s">
        <v>1255</v>
      </c>
      <c r="M4719" t="s">
        <v>1255</v>
      </c>
      <c r="N4719" t="s">
        <v>1255</v>
      </c>
      <c r="O4719" t="s">
        <v>1255</v>
      </c>
      <c r="P4719" t="s">
        <v>1255</v>
      </c>
    </row>
    <row r="4720" spans="1:16">
      <c r="A4720" t="s">
        <v>1255</v>
      </c>
      <c r="B4720" t="s">
        <v>1255</v>
      </c>
      <c r="C4720" t="s">
        <v>16452</v>
      </c>
      <c r="D4720" t="s">
        <v>16455</v>
      </c>
      <c r="E4720" t="s">
        <v>9828</v>
      </c>
      <c r="F4720" t="s">
        <v>9646</v>
      </c>
      <c r="G4720" t="s">
        <v>1255</v>
      </c>
      <c r="H4720" t="s">
        <v>1255</v>
      </c>
      <c r="I4720" t="s">
        <v>1255</v>
      </c>
      <c r="J4720" t="s">
        <v>1255</v>
      </c>
      <c r="K4720" t="s">
        <v>1255</v>
      </c>
      <c r="L4720" t="s">
        <v>1255</v>
      </c>
      <c r="M4720" t="s">
        <v>1255</v>
      </c>
      <c r="N4720" t="s">
        <v>1255</v>
      </c>
      <c r="O4720" t="s">
        <v>1255</v>
      </c>
      <c r="P4720" t="s">
        <v>1255</v>
      </c>
    </row>
    <row r="4721" spans="1:16">
      <c r="A4721" t="s">
        <v>1255</v>
      </c>
      <c r="B4721" t="s">
        <v>1255</v>
      </c>
      <c r="C4721" t="s">
        <v>16452</v>
      </c>
      <c r="D4721" t="s">
        <v>16456</v>
      </c>
      <c r="E4721" t="s">
        <v>10003</v>
      </c>
      <c r="F4721" t="s">
        <v>9646</v>
      </c>
      <c r="G4721" t="s">
        <v>1255</v>
      </c>
      <c r="H4721" t="s">
        <v>1255</v>
      </c>
      <c r="I4721" t="s">
        <v>1255</v>
      </c>
      <c r="J4721" t="s">
        <v>1255</v>
      </c>
      <c r="K4721" t="s">
        <v>1255</v>
      </c>
      <c r="L4721" t="s">
        <v>1255</v>
      </c>
      <c r="M4721" t="s">
        <v>1255</v>
      </c>
      <c r="N4721" t="s">
        <v>1255</v>
      </c>
      <c r="O4721" t="s">
        <v>1255</v>
      </c>
      <c r="P4721" t="s">
        <v>1255</v>
      </c>
    </row>
    <row r="4722" spans="1:16">
      <c r="A4722" t="s">
        <v>1255</v>
      </c>
      <c r="B4722" t="s">
        <v>12279</v>
      </c>
      <c r="C4722" t="s">
        <v>16452</v>
      </c>
      <c r="D4722" t="s">
        <v>16457</v>
      </c>
      <c r="E4722" t="s">
        <v>9646</v>
      </c>
      <c r="F4722" t="s">
        <v>9828</v>
      </c>
      <c r="G4722" t="s">
        <v>1255</v>
      </c>
      <c r="H4722" t="s">
        <v>1255</v>
      </c>
      <c r="I4722" t="s">
        <v>1255</v>
      </c>
      <c r="J4722" t="s">
        <v>1255</v>
      </c>
      <c r="K4722" t="s">
        <v>1255</v>
      </c>
      <c r="L4722" t="s">
        <v>1255</v>
      </c>
      <c r="M4722" t="s">
        <v>1255</v>
      </c>
      <c r="N4722" t="s">
        <v>1255</v>
      </c>
      <c r="O4722" t="s">
        <v>1255</v>
      </c>
      <c r="P4722" t="s">
        <v>1255</v>
      </c>
    </row>
    <row r="4723" spans="1:16">
      <c r="A4723" t="s">
        <v>1255</v>
      </c>
      <c r="B4723" t="s">
        <v>1255</v>
      </c>
      <c r="C4723" t="s">
        <v>16458</v>
      </c>
      <c r="D4723" t="s">
        <v>16459</v>
      </c>
      <c r="E4723" t="s">
        <v>9828</v>
      </c>
      <c r="F4723" t="s">
        <v>1255</v>
      </c>
      <c r="G4723" t="s">
        <v>1255</v>
      </c>
      <c r="H4723" t="s">
        <v>1255</v>
      </c>
      <c r="I4723" t="s">
        <v>1255</v>
      </c>
      <c r="J4723" t="s">
        <v>1255</v>
      </c>
      <c r="K4723" t="s">
        <v>1255</v>
      </c>
      <c r="L4723" t="s">
        <v>1255</v>
      </c>
      <c r="M4723" t="s">
        <v>1255</v>
      </c>
      <c r="N4723" t="s">
        <v>1255</v>
      </c>
      <c r="O4723" t="s">
        <v>1255</v>
      </c>
      <c r="P4723" t="s">
        <v>1255</v>
      </c>
    </row>
    <row r="4724" spans="1:16">
      <c r="A4724" t="s">
        <v>1255</v>
      </c>
      <c r="B4724" t="s">
        <v>16460</v>
      </c>
      <c r="C4724" t="s">
        <v>16458</v>
      </c>
      <c r="D4724" t="s">
        <v>16461</v>
      </c>
      <c r="E4724" t="s">
        <v>9646</v>
      </c>
      <c r="F4724" t="s">
        <v>15379</v>
      </c>
      <c r="G4724" t="s">
        <v>1255</v>
      </c>
      <c r="H4724" t="s">
        <v>1255</v>
      </c>
      <c r="I4724" t="s">
        <v>1255</v>
      </c>
      <c r="J4724" t="s">
        <v>1255</v>
      </c>
      <c r="K4724" t="s">
        <v>1255</v>
      </c>
      <c r="L4724" t="s">
        <v>1255</v>
      </c>
      <c r="M4724" t="s">
        <v>1255</v>
      </c>
      <c r="N4724" t="s">
        <v>1255</v>
      </c>
      <c r="O4724" t="s">
        <v>1255</v>
      </c>
      <c r="P4724" t="s">
        <v>1255</v>
      </c>
    </row>
    <row r="4725" spans="1:16">
      <c r="A4725" t="s">
        <v>1255</v>
      </c>
      <c r="B4725" t="s">
        <v>16460</v>
      </c>
      <c r="C4725" t="s">
        <v>16458</v>
      </c>
      <c r="D4725" t="s">
        <v>16462</v>
      </c>
      <c r="E4725" t="s">
        <v>9646</v>
      </c>
      <c r="F4725" t="s">
        <v>15379</v>
      </c>
      <c r="G4725" t="s">
        <v>1255</v>
      </c>
      <c r="H4725" t="s">
        <v>1255</v>
      </c>
      <c r="I4725" t="s">
        <v>1255</v>
      </c>
      <c r="J4725" t="s">
        <v>1255</v>
      </c>
      <c r="K4725" t="s">
        <v>1255</v>
      </c>
      <c r="L4725" t="s">
        <v>1255</v>
      </c>
      <c r="M4725" t="s">
        <v>1255</v>
      </c>
      <c r="N4725" t="s">
        <v>1255</v>
      </c>
      <c r="O4725" t="s">
        <v>1255</v>
      </c>
      <c r="P4725" t="s">
        <v>1255</v>
      </c>
    </row>
    <row r="4726" spans="1:16">
      <c r="A4726" t="s">
        <v>1255</v>
      </c>
      <c r="B4726" t="s">
        <v>1255</v>
      </c>
      <c r="C4726" t="s">
        <v>16463</v>
      </c>
      <c r="D4726" t="s">
        <v>16464</v>
      </c>
      <c r="E4726" t="s">
        <v>9813</v>
      </c>
      <c r="F4726" t="s">
        <v>9646</v>
      </c>
      <c r="G4726" t="s">
        <v>1255</v>
      </c>
      <c r="H4726" t="s">
        <v>1255</v>
      </c>
      <c r="I4726" t="s">
        <v>1255</v>
      </c>
      <c r="J4726" t="s">
        <v>1255</v>
      </c>
      <c r="K4726" t="s">
        <v>1255</v>
      </c>
      <c r="L4726" t="s">
        <v>1255</v>
      </c>
      <c r="M4726" t="s">
        <v>1255</v>
      </c>
      <c r="N4726" t="s">
        <v>1255</v>
      </c>
      <c r="O4726" t="s">
        <v>1255</v>
      </c>
      <c r="P4726" t="s">
        <v>1255</v>
      </c>
    </row>
    <row r="4727" spans="1:16">
      <c r="A4727" t="s">
        <v>1255</v>
      </c>
      <c r="B4727" t="s">
        <v>1255</v>
      </c>
      <c r="C4727" t="s">
        <v>16463</v>
      </c>
      <c r="D4727" t="s">
        <v>16465</v>
      </c>
      <c r="E4727" t="s">
        <v>9705</v>
      </c>
      <c r="F4727" t="s">
        <v>1255</v>
      </c>
      <c r="G4727" t="s">
        <v>9646</v>
      </c>
      <c r="H4727" t="s">
        <v>1255</v>
      </c>
      <c r="I4727" t="s">
        <v>1255</v>
      </c>
      <c r="J4727" t="s">
        <v>1255</v>
      </c>
      <c r="K4727" t="s">
        <v>1255</v>
      </c>
      <c r="L4727" t="s">
        <v>1255</v>
      </c>
      <c r="M4727" t="s">
        <v>1255</v>
      </c>
      <c r="N4727" t="s">
        <v>1255</v>
      </c>
      <c r="O4727" t="s">
        <v>1255</v>
      </c>
      <c r="P4727" t="s">
        <v>1255</v>
      </c>
    </row>
    <row r="4728" spans="1:16">
      <c r="A4728" t="s">
        <v>1255</v>
      </c>
      <c r="B4728" t="s">
        <v>1255</v>
      </c>
      <c r="C4728" t="s">
        <v>16463</v>
      </c>
      <c r="D4728" t="s">
        <v>16466</v>
      </c>
      <c r="E4728" t="s">
        <v>11910</v>
      </c>
      <c r="F4728" t="s">
        <v>1255</v>
      </c>
      <c r="G4728" t="s">
        <v>1255</v>
      </c>
      <c r="H4728" t="s">
        <v>1255</v>
      </c>
      <c r="I4728" t="s">
        <v>1255</v>
      </c>
      <c r="J4728" t="s">
        <v>1255</v>
      </c>
      <c r="K4728" t="s">
        <v>1255</v>
      </c>
      <c r="L4728" t="s">
        <v>1255</v>
      </c>
      <c r="M4728" t="s">
        <v>1255</v>
      </c>
      <c r="N4728" t="s">
        <v>1255</v>
      </c>
      <c r="O4728" t="s">
        <v>1255</v>
      </c>
      <c r="P4728" t="s">
        <v>1255</v>
      </c>
    </row>
    <row r="4729" spans="1:16">
      <c r="A4729" t="s">
        <v>1255</v>
      </c>
      <c r="B4729" t="s">
        <v>1255</v>
      </c>
      <c r="C4729" t="s">
        <v>16467</v>
      </c>
      <c r="D4729" t="s">
        <v>16468</v>
      </c>
      <c r="E4729" t="s">
        <v>15960</v>
      </c>
      <c r="F4729" t="s">
        <v>16469</v>
      </c>
      <c r="G4729" t="s">
        <v>1255</v>
      </c>
      <c r="H4729" t="s">
        <v>1255</v>
      </c>
      <c r="I4729" t="s">
        <v>1255</v>
      </c>
      <c r="J4729" t="s">
        <v>1255</v>
      </c>
      <c r="K4729" t="s">
        <v>1255</v>
      </c>
      <c r="L4729" t="s">
        <v>1255</v>
      </c>
      <c r="M4729" t="s">
        <v>1255</v>
      </c>
      <c r="N4729" t="s">
        <v>1255</v>
      </c>
      <c r="O4729" t="s">
        <v>1255</v>
      </c>
      <c r="P4729" t="s">
        <v>1255</v>
      </c>
    </row>
    <row r="4730" spans="1:16">
      <c r="A4730" t="s">
        <v>1255</v>
      </c>
      <c r="B4730" t="s">
        <v>1255</v>
      </c>
      <c r="C4730" t="s">
        <v>16467</v>
      </c>
      <c r="D4730" t="s">
        <v>16470</v>
      </c>
      <c r="E4730" t="s">
        <v>10003</v>
      </c>
      <c r="F4730" t="s">
        <v>1255</v>
      </c>
      <c r="G4730" t="s">
        <v>1255</v>
      </c>
      <c r="H4730" t="s">
        <v>1255</v>
      </c>
      <c r="I4730" t="s">
        <v>1255</v>
      </c>
      <c r="J4730" t="s">
        <v>1255</v>
      </c>
      <c r="K4730" t="s">
        <v>1255</v>
      </c>
      <c r="L4730" t="s">
        <v>1255</v>
      </c>
      <c r="M4730" t="s">
        <v>1255</v>
      </c>
      <c r="N4730" t="s">
        <v>1255</v>
      </c>
      <c r="O4730" t="s">
        <v>1255</v>
      </c>
      <c r="P4730" t="s">
        <v>1255</v>
      </c>
    </row>
    <row r="4731" spans="1:16">
      <c r="A4731" t="s">
        <v>1255</v>
      </c>
      <c r="B4731" t="s">
        <v>1255</v>
      </c>
      <c r="C4731" t="s">
        <v>16471</v>
      </c>
      <c r="D4731" t="s">
        <v>16472</v>
      </c>
      <c r="E4731" t="s">
        <v>9646</v>
      </c>
      <c r="F4731" t="s">
        <v>16473</v>
      </c>
      <c r="G4731" t="s">
        <v>1255</v>
      </c>
      <c r="H4731" t="s">
        <v>1255</v>
      </c>
      <c r="I4731" t="s">
        <v>1255</v>
      </c>
      <c r="J4731" t="s">
        <v>1255</v>
      </c>
      <c r="K4731" t="s">
        <v>1255</v>
      </c>
      <c r="L4731" t="s">
        <v>1255</v>
      </c>
      <c r="M4731" t="s">
        <v>1255</v>
      </c>
      <c r="N4731" t="s">
        <v>1255</v>
      </c>
      <c r="O4731" t="s">
        <v>1255</v>
      </c>
      <c r="P4731" t="s">
        <v>1255</v>
      </c>
    </row>
    <row r="4732" spans="1:16">
      <c r="A4732" t="s">
        <v>1255</v>
      </c>
      <c r="B4732" t="s">
        <v>1255</v>
      </c>
      <c r="C4732" t="s">
        <v>16471</v>
      </c>
      <c r="D4732" t="s">
        <v>16474</v>
      </c>
      <c r="E4732" t="s">
        <v>10003</v>
      </c>
      <c r="F4732" t="s">
        <v>1255</v>
      </c>
      <c r="G4732" t="s">
        <v>1255</v>
      </c>
      <c r="H4732" t="s">
        <v>1255</v>
      </c>
      <c r="I4732" t="s">
        <v>1255</v>
      </c>
      <c r="J4732" t="s">
        <v>1255</v>
      </c>
      <c r="K4732" t="s">
        <v>1255</v>
      </c>
      <c r="L4732" t="s">
        <v>1255</v>
      </c>
      <c r="M4732" t="s">
        <v>1255</v>
      </c>
      <c r="N4732" t="s">
        <v>1255</v>
      </c>
      <c r="O4732" t="s">
        <v>1255</v>
      </c>
      <c r="P4732" t="s">
        <v>1255</v>
      </c>
    </row>
    <row r="4733" spans="1:16">
      <c r="A4733" t="s">
        <v>1255</v>
      </c>
      <c r="B4733" t="s">
        <v>1255</v>
      </c>
      <c r="C4733" t="s">
        <v>16471</v>
      </c>
      <c r="D4733" t="s">
        <v>16475</v>
      </c>
      <c r="E4733" t="s">
        <v>10003</v>
      </c>
      <c r="F4733" t="s">
        <v>1255</v>
      </c>
      <c r="G4733" t="s">
        <v>1255</v>
      </c>
      <c r="H4733" t="s">
        <v>1255</v>
      </c>
      <c r="I4733" t="s">
        <v>1255</v>
      </c>
      <c r="J4733" t="s">
        <v>1255</v>
      </c>
      <c r="K4733" t="s">
        <v>1255</v>
      </c>
      <c r="L4733" t="s">
        <v>1255</v>
      </c>
      <c r="M4733" t="s">
        <v>1255</v>
      </c>
      <c r="N4733" t="s">
        <v>1255</v>
      </c>
      <c r="O4733" t="s">
        <v>1255</v>
      </c>
      <c r="P4733" t="s">
        <v>1255</v>
      </c>
    </row>
    <row r="4734" spans="1:16">
      <c r="A4734" t="s">
        <v>1255</v>
      </c>
      <c r="B4734" t="s">
        <v>1255</v>
      </c>
      <c r="C4734" t="s">
        <v>16471</v>
      </c>
      <c r="D4734" t="s">
        <v>16476</v>
      </c>
      <c r="E4734" t="s">
        <v>9828</v>
      </c>
      <c r="F4734" t="s">
        <v>1255</v>
      </c>
      <c r="G4734" t="s">
        <v>1255</v>
      </c>
      <c r="H4734" t="s">
        <v>1255</v>
      </c>
      <c r="I4734" t="s">
        <v>1255</v>
      </c>
      <c r="J4734" t="s">
        <v>1255</v>
      </c>
      <c r="K4734" t="s">
        <v>1255</v>
      </c>
      <c r="L4734" t="s">
        <v>1255</v>
      </c>
      <c r="M4734" t="s">
        <v>1255</v>
      </c>
      <c r="N4734" t="s">
        <v>1255</v>
      </c>
      <c r="O4734" t="s">
        <v>1255</v>
      </c>
      <c r="P4734" t="s">
        <v>1255</v>
      </c>
    </row>
    <row r="4735" spans="1:16">
      <c r="A4735" t="s">
        <v>1255</v>
      </c>
      <c r="B4735" t="s">
        <v>1255</v>
      </c>
      <c r="C4735" t="s">
        <v>16477</v>
      </c>
      <c r="D4735" t="s">
        <v>16478</v>
      </c>
      <c r="E4735" t="s">
        <v>16479</v>
      </c>
      <c r="F4735" t="s">
        <v>1255</v>
      </c>
      <c r="G4735" t="s">
        <v>1255</v>
      </c>
      <c r="H4735" t="s">
        <v>1255</v>
      </c>
      <c r="I4735" t="s">
        <v>1255</v>
      </c>
      <c r="J4735" t="s">
        <v>1255</v>
      </c>
      <c r="K4735" t="s">
        <v>1255</v>
      </c>
      <c r="L4735" t="s">
        <v>1255</v>
      </c>
      <c r="M4735" t="s">
        <v>1255</v>
      </c>
      <c r="N4735" t="s">
        <v>1255</v>
      </c>
      <c r="O4735" t="s">
        <v>1255</v>
      </c>
      <c r="P4735" t="s">
        <v>1255</v>
      </c>
    </row>
    <row r="4736" spans="1:16">
      <c r="A4736" t="s">
        <v>1255</v>
      </c>
      <c r="B4736" t="s">
        <v>1255</v>
      </c>
      <c r="C4736" t="s">
        <v>16477</v>
      </c>
      <c r="D4736" t="s">
        <v>16480</v>
      </c>
      <c r="E4736" t="s">
        <v>14139</v>
      </c>
      <c r="F4736" t="s">
        <v>1255</v>
      </c>
      <c r="G4736" t="s">
        <v>1255</v>
      </c>
      <c r="H4736" t="s">
        <v>1255</v>
      </c>
      <c r="I4736" t="s">
        <v>1255</v>
      </c>
      <c r="J4736" t="s">
        <v>1255</v>
      </c>
      <c r="K4736" t="s">
        <v>1255</v>
      </c>
      <c r="L4736" t="s">
        <v>1255</v>
      </c>
      <c r="M4736" t="s">
        <v>1255</v>
      </c>
      <c r="N4736" t="s">
        <v>1255</v>
      </c>
      <c r="O4736" t="s">
        <v>1255</v>
      </c>
      <c r="P4736" t="s">
        <v>1255</v>
      </c>
    </row>
    <row r="4737" spans="1:16">
      <c r="A4737" t="s">
        <v>1255</v>
      </c>
      <c r="B4737" t="s">
        <v>1255</v>
      </c>
      <c r="C4737" t="s">
        <v>16477</v>
      </c>
      <c r="D4737" t="s">
        <v>16481</v>
      </c>
      <c r="E4737" t="s">
        <v>11621</v>
      </c>
      <c r="F4737" t="s">
        <v>1255</v>
      </c>
      <c r="G4737" t="s">
        <v>1255</v>
      </c>
      <c r="H4737" t="s">
        <v>1255</v>
      </c>
      <c r="I4737" t="s">
        <v>1255</v>
      </c>
      <c r="J4737" t="s">
        <v>1255</v>
      </c>
      <c r="K4737" t="s">
        <v>1255</v>
      </c>
      <c r="L4737" t="s">
        <v>1255</v>
      </c>
      <c r="M4737" t="s">
        <v>1255</v>
      </c>
      <c r="N4737" t="s">
        <v>1255</v>
      </c>
      <c r="O4737" t="s">
        <v>1255</v>
      </c>
      <c r="P4737" t="s">
        <v>1255</v>
      </c>
    </row>
    <row r="4738" spans="1:16">
      <c r="A4738" t="s">
        <v>1255</v>
      </c>
      <c r="B4738" t="s">
        <v>1255</v>
      </c>
      <c r="C4738" t="s">
        <v>16477</v>
      </c>
      <c r="D4738" t="s">
        <v>16482</v>
      </c>
      <c r="E4738" t="s">
        <v>10307</v>
      </c>
      <c r="F4738" t="s">
        <v>1255</v>
      </c>
      <c r="G4738" t="s">
        <v>1255</v>
      </c>
      <c r="H4738" t="s">
        <v>1255</v>
      </c>
      <c r="I4738" t="s">
        <v>1255</v>
      </c>
      <c r="J4738" t="s">
        <v>1255</v>
      </c>
      <c r="K4738" t="s">
        <v>1255</v>
      </c>
      <c r="L4738" t="s">
        <v>1255</v>
      </c>
      <c r="M4738" t="s">
        <v>1255</v>
      </c>
      <c r="N4738" t="s">
        <v>1255</v>
      </c>
      <c r="O4738" t="s">
        <v>1255</v>
      </c>
      <c r="P4738" t="s">
        <v>1255</v>
      </c>
    </row>
    <row r="4739" spans="1:16">
      <c r="A4739" t="s">
        <v>1255</v>
      </c>
      <c r="B4739" t="s">
        <v>1255</v>
      </c>
      <c r="C4739" t="s">
        <v>16477</v>
      </c>
      <c r="D4739" t="s">
        <v>16483</v>
      </c>
      <c r="E4739" t="s">
        <v>14139</v>
      </c>
      <c r="F4739" t="s">
        <v>1255</v>
      </c>
      <c r="G4739" t="s">
        <v>1255</v>
      </c>
      <c r="H4739" t="s">
        <v>1255</v>
      </c>
      <c r="I4739" t="s">
        <v>1255</v>
      </c>
      <c r="J4739" t="s">
        <v>1255</v>
      </c>
      <c r="K4739" t="s">
        <v>1255</v>
      </c>
      <c r="L4739" t="s">
        <v>1255</v>
      </c>
      <c r="M4739" t="s">
        <v>1255</v>
      </c>
      <c r="N4739" t="s">
        <v>1255</v>
      </c>
      <c r="O4739" t="s">
        <v>1255</v>
      </c>
      <c r="P4739" t="s">
        <v>1255</v>
      </c>
    </row>
    <row r="4740" spans="1:16">
      <c r="A4740" t="s">
        <v>1255</v>
      </c>
      <c r="B4740" t="s">
        <v>1255</v>
      </c>
      <c r="C4740" t="s">
        <v>16477</v>
      </c>
      <c r="D4740" t="s">
        <v>16484</v>
      </c>
      <c r="E4740" t="s">
        <v>14139</v>
      </c>
      <c r="F4740" t="s">
        <v>9646</v>
      </c>
      <c r="G4740" t="s">
        <v>1255</v>
      </c>
      <c r="H4740" t="s">
        <v>1255</v>
      </c>
      <c r="I4740" t="s">
        <v>1255</v>
      </c>
      <c r="J4740" t="s">
        <v>1255</v>
      </c>
      <c r="K4740" t="s">
        <v>1255</v>
      </c>
      <c r="L4740" t="s">
        <v>1255</v>
      </c>
      <c r="M4740" t="s">
        <v>1255</v>
      </c>
      <c r="N4740" t="s">
        <v>1255</v>
      </c>
      <c r="O4740" t="s">
        <v>1255</v>
      </c>
      <c r="P4740" t="s">
        <v>1255</v>
      </c>
    </row>
    <row r="4741" spans="1:16">
      <c r="A4741" t="s">
        <v>1255</v>
      </c>
      <c r="B4741" t="s">
        <v>1255</v>
      </c>
      <c r="C4741" t="s">
        <v>16477</v>
      </c>
      <c r="D4741" t="s">
        <v>16485</v>
      </c>
      <c r="E4741" t="s">
        <v>14139</v>
      </c>
      <c r="F4741" t="s">
        <v>9646</v>
      </c>
      <c r="G4741" t="s">
        <v>1255</v>
      </c>
      <c r="H4741" t="s">
        <v>1255</v>
      </c>
      <c r="I4741" t="s">
        <v>1255</v>
      </c>
      <c r="J4741" t="s">
        <v>1255</v>
      </c>
      <c r="K4741" t="s">
        <v>1255</v>
      </c>
      <c r="L4741" t="s">
        <v>1255</v>
      </c>
      <c r="M4741" t="s">
        <v>1255</v>
      </c>
      <c r="N4741" t="s">
        <v>1255</v>
      </c>
      <c r="O4741" t="s">
        <v>1255</v>
      </c>
      <c r="P4741" t="s">
        <v>1255</v>
      </c>
    </row>
    <row r="4742" spans="1:16">
      <c r="A4742" t="s">
        <v>1255</v>
      </c>
      <c r="B4742" t="s">
        <v>1255</v>
      </c>
      <c r="C4742" t="s">
        <v>16477</v>
      </c>
      <c r="D4742" t="s">
        <v>16486</v>
      </c>
      <c r="E4742" t="s">
        <v>11378</v>
      </c>
      <c r="F4742" t="s">
        <v>9646</v>
      </c>
      <c r="G4742" t="s">
        <v>1255</v>
      </c>
      <c r="H4742" t="s">
        <v>1255</v>
      </c>
      <c r="I4742" t="s">
        <v>1255</v>
      </c>
      <c r="J4742" t="s">
        <v>1255</v>
      </c>
      <c r="K4742" t="s">
        <v>1255</v>
      </c>
      <c r="L4742" t="s">
        <v>1255</v>
      </c>
      <c r="M4742" t="s">
        <v>1255</v>
      </c>
      <c r="N4742" t="s">
        <v>1255</v>
      </c>
      <c r="O4742" t="s">
        <v>1255</v>
      </c>
      <c r="P4742" t="s">
        <v>1255</v>
      </c>
    </row>
    <row r="4743" spans="1:16">
      <c r="A4743" t="s">
        <v>1255</v>
      </c>
      <c r="B4743" t="s">
        <v>1255</v>
      </c>
      <c r="C4743" t="s">
        <v>16477</v>
      </c>
      <c r="D4743" t="s">
        <v>16487</v>
      </c>
      <c r="E4743" t="s">
        <v>11910</v>
      </c>
      <c r="F4743" t="s">
        <v>9646</v>
      </c>
      <c r="G4743" t="s">
        <v>1255</v>
      </c>
      <c r="H4743" t="s">
        <v>1255</v>
      </c>
      <c r="I4743" t="s">
        <v>1255</v>
      </c>
      <c r="J4743" t="s">
        <v>1255</v>
      </c>
      <c r="K4743" t="s">
        <v>1255</v>
      </c>
      <c r="L4743" t="s">
        <v>1255</v>
      </c>
      <c r="M4743" t="s">
        <v>1255</v>
      </c>
      <c r="N4743" t="s">
        <v>1255</v>
      </c>
      <c r="O4743" t="s">
        <v>1255</v>
      </c>
      <c r="P4743" t="s">
        <v>1255</v>
      </c>
    </row>
    <row r="4744" spans="1:16">
      <c r="A4744" t="s">
        <v>1255</v>
      </c>
      <c r="B4744" t="s">
        <v>1255</v>
      </c>
      <c r="C4744" t="s">
        <v>16488</v>
      </c>
      <c r="D4744" t="s">
        <v>16489</v>
      </c>
      <c r="E4744" t="s">
        <v>10029</v>
      </c>
      <c r="F4744" t="s">
        <v>9646</v>
      </c>
      <c r="G4744" t="s">
        <v>1255</v>
      </c>
      <c r="H4744" t="s">
        <v>1255</v>
      </c>
      <c r="I4744" t="s">
        <v>1255</v>
      </c>
      <c r="J4744" t="s">
        <v>1255</v>
      </c>
      <c r="K4744" t="s">
        <v>1255</v>
      </c>
      <c r="L4744" t="s">
        <v>1255</v>
      </c>
      <c r="M4744" t="s">
        <v>1255</v>
      </c>
      <c r="N4744" t="s">
        <v>1255</v>
      </c>
      <c r="O4744" t="s">
        <v>1255</v>
      </c>
      <c r="P4744" t="s">
        <v>1255</v>
      </c>
    </row>
    <row r="4745" spans="1:16">
      <c r="A4745" t="s">
        <v>1255</v>
      </c>
      <c r="B4745" t="s">
        <v>1255</v>
      </c>
      <c r="C4745" t="s">
        <v>16488</v>
      </c>
      <c r="D4745" t="s">
        <v>16490</v>
      </c>
      <c r="E4745" t="s">
        <v>10608</v>
      </c>
      <c r="F4745" t="s">
        <v>9646</v>
      </c>
      <c r="G4745" t="s">
        <v>1255</v>
      </c>
      <c r="H4745" t="s">
        <v>1255</v>
      </c>
      <c r="I4745" t="s">
        <v>1255</v>
      </c>
      <c r="J4745" t="s">
        <v>1255</v>
      </c>
      <c r="K4745" t="s">
        <v>1255</v>
      </c>
      <c r="L4745" t="s">
        <v>1255</v>
      </c>
      <c r="M4745" t="s">
        <v>1255</v>
      </c>
      <c r="N4745" t="s">
        <v>1255</v>
      </c>
      <c r="O4745" t="s">
        <v>1255</v>
      </c>
      <c r="P4745" t="s">
        <v>1255</v>
      </c>
    </row>
    <row r="4746" spans="1:16">
      <c r="A4746" t="s">
        <v>1255</v>
      </c>
      <c r="B4746" t="s">
        <v>1255</v>
      </c>
      <c r="C4746" t="s">
        <v>16491</v>
      </c>
      <c r="D4746" t="s">
        <v>16492</v>
      </c>
      <c r="E4746" t="s">
        <v>10003</v>
      </c>
      <c r="F4746" t="s">
        <v>9646</v>
      </c>
      <c r="G4746" t="s">
        <v>1255</v>
      </c>
      <c r="H4746" t="s">
        <v>1255</v>
      </c>
      <c r="I4746" t="s">
        <v>1255</v>
      </c>
      <c r="J4746" t="s">
        <v>1255</v>
      </c>
      <c r="K4746" t="s">
        <v>1255</v>
      </c>
      <c r="L4746" t="s">
        <v>1255</v>
      </c>
      <c r="M4746" t="s">
        <v>1255</v>
      </c>
      <c r="N4746" t="s">
        <v>1255</v>
      </c>
      <c r="O4746" t="s">
        <v>1255</v>
      </c>
      <c r="P4746" t="s">
        <v>1255</v>
      </c>
    </row>
    <row r="4747" spans="1:16">
      <c r="A4747" t="s">
        <v>1255</v>
      </c>
      <c r="B4747" t="s">
        <v>1255</v>
      </c>
      <c r="C4747" t="s">
        <v>16491</v>
      </c>
      <c r="D4747" t="s">
        <v>16493</v>
      </c>
      <c r="E4747" t="s">
        <v>11910</v>
      </c>
      <c r="F4747" t="s">
        <v>9646</v>
      </c>
      <c r="G4747" t="s">
        <v>1255</v>
      </c>
      <c r="H4747" t="s">
        <v>1255</v>
      </c>
      <c r="I4747" t="s">
        <v>1255</v>
      </c>
      <c r="J4747" t="s">
        <v>1255</v>
      </c>
      <c r="K4747" t="s">
        <v>1255</v>
      </c>
      <c r="L4747" t="s">
        <v>1255</v>
      </c>
      <c r="M4747" t="s">
        <v>1255</v>
      </c>
      <c r="N4747" t="s">
        <v>1255</v>
      </c>
      <c r="O4747" t="s">
        <v>1255</v>
      </c>
      <c r="P4747" t="s">
        <v>1255</v>
      </c>
    </row>
    <row r="4748" spans="1:16">
      <c r="A4748" t="s">
        <v>1255</v>
      </c>
      <c r="B4748" t="s">
        <v>1255</v>
      </c>
      <c r="C4748" t="s">
        <v>16491</v>
      </c>
      <c r="D4748" t="s">
        <v>16494</v>
      </c>
      <c r="E4748" t="s">
        <v>11910</v>
      </c>
      <c r="F4748" t="s">
        <v>9747</v>
      </c>
      <c r="G4748" t="s">
        <v>1255</v>
      </c>
      <c r="H4748" t="s">
        <v>1255</v>
      </c>
      <c r="I4748" t="s">
        <v>1255</v>
      </c>
      <c r="J4748" t="s">
        <v>1255</v>
      </c>
      <c r="K4748" t="s">
        <v>1255</v>
      </c>
      <c r="L4748" t="s">
        <v>1255</v>
      </c>
      <c r="M4748" t="s">
        <v>1255</v>
      </c>
      <c r="N4748" t="s">
        <v>1255</v>
      </c>
      <c r="O4748" t="s">
        <v>1255</v>
      </c>
      <c r="P4748" t="s">
        <v>1255</v>
      </c>
    </row>
    <row r="4749" spans="1:16">
      <c r="A4749" t="s">
        <v>1255</v>
      </c>
      <c r="B4749" t="s">
        <v>1255</v>
      </c>
      <c r="C4749" t="s">
        <v>16491</v>
      </c>
      <c r="D4749" t="s">
        <v>16495</v>
      </c>
      <c r="E4749" t="s">
        <v>11910</v>
      </c>
      <c r="F4749" t="s">
        <v>9745</v>
      </c>
      <c r="G4749" t="s">
        <v>1255</v>
      </c>
      <c r="H4749" t="s">
        <v>1255</v>
      </c>
      <c r="I4749" t="s">
        <v>1255</v>
      </c>
      <c r="J4749" t="s">
        <v>1255</v>
      </c>
      <c r="K4749" t="s">
        <v>1255</v>
      </c>
      <c r="L4749" t="s">
        <v>1255</v>
      </c>
      <c r="M4749" t="s">
        <v>1255</v>
      </c>
      <c r="N4749" t="s">
        <v>1255</v>
      </c>
      <c r="O4749" t="s">
        <v>1255</v>
      </c>
      <c r="P4749" t="s">
        <v>1255</v>
      </c>
    </row>
    <row r="4750" spans="1:16">
      <c r="A4750" t="s">
        <v>1255</v>
      </c>
      <c r="B4750" t="s">
        <v>1255</v>
      </c>
      <c r="C4750" t="s">
        <v>16491</v>
      </c>
      <c r="D4750" t="s">
        <v>16496</v>
      </c>
      <c r="E4750" t="s">
        <v>9813</v>
      </c>
      <c r="F4750" t="s">
        <v>9646</v>
      </c>
      <c r="G4750" t="s">
        <v>1255</v>
      </c>
      <c r="H4750" t="s">
        <v>1255</v>
      </c>
      <c r="I4750" t="s">
        <v>1255</v>
      </c>
      <c r="J4750" t="s">
        <v>1255</v>
      </c>
      <c r="K4750" t="s">
        <v>1255</v>
      </c>
      <c r="L4750" t="s">
        <v>1255</v>
      </c>
      <c r="M4750" t="s">
        <v>1255</v>
      </c>
      <c r="N4750" t="s">
        <v>1255</v>
      </c>
      <c r="O4750" t="s">
        <v>1255</v>
      </c>
      <c r="P4750" t="s">
        <v>1255</v>
      </c>
    </row>
    <row r="4751" spans="1:16">
      <c r="A4751" t="s">
        <v>1255</v>
      </c>
      <c r="B4751" t="s">
        <v>1255</v>
      </c>
      <c r="C4751" t="s">
        <v>16491</v>
      </c>
      <c r="D4751" t="s">
        <v>16497</v>
      </c>
      <c r="E4751" t="s">
        <v>9998</v>
      </c>
      <c r="F4751" t="s">
        <v>9646</v>
      </c>
      <c r="G4751" t="s">
        <v>1255</v>
      </c>
      <c r="H4751" t="s">
        <v>1255</v>
      </c>
      <c r="I4751" t="s">
        <v>1255</v>
      </c>
      <c r="J4751" t="s">
        <v>1255</v>
      </c>
      <c r="K4751" t="s">
        <v>1255</v>
      </c>
      <c r="L4751" t="s">
        <v>1255</v>
      </c>
      <c r="M4751" t="s">
        <v>1255</v>
      </c>
      <c r="N4751" t="s">
        <v>1255</v>
      </c>
      <c r="O4751" t="s">
        <v>1255</v>
      </c>
      <c r="P4751" t="s">
        <v>1255</v>
      </c>
    </row>
    <row r="4752" spans="1:16">
      <c r="A4752" t="s">
        <v>1255</v>
      </c>
      <c r="B4752" t="s">
        <v>1255</v>
      </c>
      <c r="C4752" t="s">
        <v>15064</v>
      </c>
      <c r="D4752" t="s">
        <v>16498</v>
      </c>
      <c r="E4752" t="s">
        <v>9646</v>
      </c>
      <c r="F4752" t="s">
        <v>9646</v>
      </c>
      <c r="G4752" t="s">
        <v>1255</v>
      </c>
      <c r="H4752" t="s">
        <v>1255</v>
      </c>
      <c r="I4752" t="s">
        <v>1255</v>
      </c>
      <c r="J4752" t="s">
        <v>1255</v>
      </c>
      <c r="K4752" t="s">
        <v>1255</v>
      </c>
      <c r="L4752" t="s">
        <v>1255</v>
      </c>
      <c r="M4752" t="s">
        <v>1255</v>
      </c>
      <c r="N4752" t="s">
        <v>1255</v>
      </c>
      <c r="O4752" t="s">
        <v>1255</v>
      </c>
      <c r="P4752" t="s">
        <v>1255</v>
      </c>
    </row>
    <row r="4753" spans="1:16">
      <c r="A4753" t="s">
        <v>1255</v>
      </c>
      <c r="B4753" t="s">
        <v>1255</v>
      </c>
      <c r="C4753" t="s">
        <v>15064</v>
      </c>
      <c r="D4753" t="s">
        <v>16499</v>
      </c>
      <c r="E4753" t="s">
        <v>9646</v>
      </c>
      <c r="F4753" t="s">
        <v>9646</v>
      </c>
      <c r="G4753" t="s">
        <v>1255</v>
      </c>
      <c r="H4753" t="s">
        <v>1255</v>
      </c>
      <c r="I4753" t="s">
        <v>1255</v>
      </c>
      <c r="J4753" t="s">
        <v>1255</v>
      </c>
      <c r="K4753" t="s">
        <v>1255</v>
      </c>
      <c r="L4753" t="s">
        <v>1255</v>
      </c>
      <c r="M4753" t="s">
        <v>1255</v>
      </c>
      <c r="N4753" t="s">
        <v>1255</v>
      </c>
      <c r="O4753" t="s">
        <v>1255</v>
      </c>
      <c r="P4753" t="s">
        <v>1255</v>
      </c>
    </row>
    <row r="4754" spans="1:16">
      <c r="A4754" t="s">
        <v>1255</v>
      </c>
      <c r="B4754" t="s">
        <v>1255</v>
      </c>
      <c r="C4754" t="s">
        <v>15064</v>
      </c>
      <c r="D4754" t="s">
        <v>16500</v>
      </c>
      <c r="E4754" t="s">
        <v>12494</v>
      </c>
      <c r="F4754" t="s">
        <v>9646</v>
      </c>
      <c r="G4754" t="s">
        <v>1255</v>
      </c>
      <c r="H4754" t="s">
        <v>1255</v>
      </c>
      <c r="I4754" t="s">
        <v>1255</v>
      </c>
      <c r="J4754" t="s">
        <v>1255</v>
      </c>
      <c r="K4754" t="s">
        <v>1255</v>
      </c>
      <c r="L4754" t="s">
        <v>1255</v>
      </c>
      <c r="M4754" t="s">
        <v>1255</v>
      </c>
      <c r="N4754" t="s">
        <v>1255</v>
      </c>
      <c r="O4754" t="s">
        <v>1255</v>
      </c>
      <c r="P4754" t="s">
        <v>1255</v>
      </c>
    </row>
    <row r="4755" spans="1:16">
      <c r="A4755" t="s">
        <v>1255</v>
      </c>
      <c r="B4755" t="s">
        <v>1255</v>
      </c>
      <c r="C4755" t="s">
        <v>15064</v>
      </c>
      <c r="D4755" t="s">
        <v>16501</v>
      </c>
      <c r="E4755" t="s">
        <v>9653</v>
      </c>
      <c r="F4755" t="s">
        <v>9646</v>
      </c>
      <c r="G4755" t="s">
        <v>1255</v>
      </c>
      <c r="H4755" t="s">
        <v>1255</v>
      </c>
      <c r="I4755" t="s">
        <v>1255</v>
      </c>
      <c r="J4755" t="s">
        <v>1255</v>
      </c>
      <c r="K4755" t="s">
        <v>1255</v>
      </c>
      <c r="L4755" t="s">
        <v>1255</v>
      </c>
      <c r="M4755" t="s">
        <v>1255</v>
      </c>
      <c r="N4755" t="s">
        <v>1255</v>
      </c>
      <c r="O4755" t="s">
        <v>1255</v>
      </c>
      <c r="P4755" t="s">
        <v>1255</v>
      </c>
    </row>
    <row r="4756" spans="1:16">
      <c r="A4756" t="s">
        <v>1255</v>
      </c>
      <c r="B4756" t="s">
        <v>1255</v>
      </c>
      <c r="C4756" t="s">
        <v>15064</v>
      </c>
      <c r="D4756" t="s">
        <v>16502</v>
      </c>
      <c r="E4756" t="s">
        <v>16503</v>
      </c>
      <c r="F4756" t="s">
        <v>9646</v>
      </c>
      <c r="G4756" t="s">
        <v>1255</v>
      </c>
      <c r="H4756" t="s">
        <v>1255</v>
      </c>
      <c r="I4756" t="s">
        <v>1255</v>
      </c>
      <c r="J4756" t="s">
        <v>1255</v>
      </c>
      <c r="K4756" t="s">
        <v>1255</v>
      </c>
      <c r="L4756" t="s">
        <v>1255</v>
      </c>
      <c r="M4756" t="s">
        <v>1255</v>
      </c>
      <c r="N4756" t="s">
        <v>1255</v>
      </c>
      <c r="O4756" t="s">
        <v>1255</v>
      </c>
      <c r="P4756" t="s">
        <v>1255</v>
      </c>
    </row>
    <row r="4757" spans="1:16">
      <c r="A4757" t="s">
        <v>1255</v>
      </c>
      <c r="B4757" t="s">
        <v>1255</v>
      </c>
      <c r="C4757" t="s">
        <v>15064</v>
      </c>
      <c r="D4757" t="s">
        <v>16504</v>
      </c>
      <c r="E4757" t="s">
        <v>10019</v>
      </c>
      <c r="F4757" t="s">
        <v>1255</v>
      </c>
      <c r="G4757" t="s">
        <v>1255</v>
      </c>
      <c r="H4757" t="s">
        <v>1255</v>
      </c>
      <c r="I4757" t="s">
        <v>1255</v>
      </c>
      <c r="J4757" t="s">
        <v>1255</v>
      </c>
      <c r="K4757" t="s">
        <v>1255</v>
      </c>
      <c r="L4757" t="s">
        <v>1255</v>
      </c>
      <c r="M4757" t="s">
        <v>1255</v>
      </c>
      <c r="N4757" t="s">
        <v>1255</v>
      </c>
      <c r="O4757" t="s">
        <v>1255</v>
      </c>
      <c r="P4757" t="s">
        <v>1255</v>
      </c>
    </row>
    <row r="4758" spans="1:16">
      <c r="A4758" t="s">
        <v>1255</v>
      </c>
      <c r="B4758" t="s">
        <v>1255</v>
      </c>
      <c r="C4758" t="s">
        <v>15064</v>
      </c>
      <c r="D4758" t="s">
        <v>16505</v>
      </c>
      <c r="E4758" t="s">
        <v>10019</v>
      </c>
      <c r="F4758" t="s">
        <v>1255</v>
      </c>
      <c r="G4758" t="s">
        <v>1255</v>
      </c>
      <c r="H4758" t="s">
        <v>1255</v>
      </c>
      <c r="I4758" t="s">
        <v>1255</v>
      </c>
      <c r="J4758" t="s">
        <v>1255</v>
      </c>
      <c r="K4758" t="s">
        <v>1255</v>
      </c>
      <c r="L4758" t="s">
        <v>1255</v>
      </c>
      <c r="M4758" t="s">
        <v>1255</v>
      </c>
      <c r="N4758" t="s">
        <v>1255</v>
      </c>
      <c r="O4758" t="s">
        <v>1255</v>
      </c>
      <c r="P4758" t="s">
        <v>1255</v>
      </c>
    </row>
    <row r="4759" spans="1:16">
      <c r="A4759" t="s">
        <v>1255</v>
      </c>
      <c r="B4759" t="s">
        <v>1255</v>
      </c>
      <c r="C4759" t="s">
        <v>15064</v>
      </c>
      <c r="D4759" t="s">
        <v>16506</v>
      </c>
      <c r="E4759" t="s">
        <v>11305</v>
      </c>
      <c r="F4759" t="s">
        <v>1255</v>
      </c>
      <c r="G4759" t="s">
        <v>1255</v>
      </c>
      <c r="H4759" t="s">
        <v>1255</v>
      </c>
      <c r="I4759" t="s">
        <v>1255</v>
      </c>
      <c r="J4759" t="s">
        <v>1255</v>
      </c>
      <c r="K4759" t="s">
        <v>1255</v>
      </c>
      <c r="L4759" t="s">
        <v>1255</v>
      </c>
      <c r="M4759" t="s">
        <v>1255</v>
      </c>
      <c r="N4759" t="s">
        <v>1255</v>
      </c>
      <c r="O4759" t="s">
        <v>1255</v>
      </c>
      <c r="P4759" t="s">
        <v>1255</v>
      </c>
    </row>
    <row r="4760" spans="1:16">
      <c r="A4760" t="s">
        <v>1255</v>
      </c>
      <c r="B4760" t="s">
        <v>1255</v>
      </c>
      <c r="C4760" t="s">
        <v>15064</v>
      </c>
      <c r="D4760" t="s">
        <v>16507</v>
      </c>
      <c r="E4760" t="s">
        <v>9657</v>
      </c>
      <c r="F4760" t="s">
        <v>1255</v>
      </c>
      <c r="G4760" t="s">
        <v>1255</v>
      </c>
      <c r="H4760" t="s">
        <v>1255</v>
      </c>
      <c r="I4760" t="s">
        <v>1255</v>
      </c>
      <c r="J4760" t="s">
        <v>1255</v>
      </c>
      <c r="K4760" t="s">
        <v>1255</v>
      </c>
      <c r="L4760" t="s">
        <v>1255</v>
      </c>
      <c r="M4760" t="s">
        <v>1255</v>
      </c>
      <c r="N4760" t="s">
        <v>1255</v>
      </c>
      <c r="O4760" t="s">
        <v>1255</v>
      </c>
      <c r="P4760" t="s">
        <v>1255</v>
      </c>
    </row>
    <row r="4761" spans="1:16">
      <c r="A4761" t="s">
        <v>1255</v>
      </c>
      <c r="B4761" t="s">
        <v>1255</v>
      </c>
      <c r="C4761" t="s">
        <v>15064</v>
      </c>
      <c r="D4761" t="s">
        <v>16508</v>
      </c>
      <c r="E4761" t="s">
        <v>14090</v>
      </c>
      <c r="F4761" t="s">
        <v>1255</v>
      </c>
      <c r="G4761" t="s">
        <v>1255</v>
      </c>
      <c r="H4761" t="s">
        <v>1255</v>
      </c>
      <c r="I4761" t="s">
        <v>1255</v>
      </c>
      <c r="J4761" t="s">
        <v>1255</v>
      </c>
      <c r="K4761" t="s">
        <v>1255</v>
      </c>
      <c r="L4761" t="s">
        <v>1255</v>
      </c>
      <c r="M4761" t="s">
        <v>1255</v>
      </c>
      <c r="N4761" t="s">
        <v>1255</v>
      </c>
      <c r="O4761" t="s">
        <v>1255</v>
      </c>
      <c r="P4761" t="s">
        <v>1255</v>
      </c>
    </row>
    <row r="4762" spans="1:16">
      <c r="A4762" t="s">
        <v>1255</v>
      </c>
      <c r="B4762" t="s">
        <v>1255</v>
      </c>
      <c r="C4762" t="s">
        <v>16509</v>
      </c>
      <c r="D4762" t="s">
        <v>16510</v>
      </c>
      <c r="E4762" t="s">
        <v>9874</v>
      </c>
      <c r="F4762" t="s">
        <v>9646</v>
      </c>
      <c r="G4762" t="s">
        <v>1255</v>
      </c>
      <c r="H4762" t="s">
        <v>1255</v>
      </c>
      <c r="I4762" t="s">
        <v>1255</v>
      </c>
      <c r="J4762" t="s">
        <v>1255</v>
      </c>
      <c r="K4762" t="s">
        <v>1255</v>
      </c>
      <c r="L4762" t="s">
        <v>1255</v>
      </c>
      <c r="M4762" t="s">
        <v>1255</v>
      </c>
      <c r="N4762" t="s">
        <v>1255</v>
      </c>
      <c r="O4762" t="s">
        <v>1255</v>
      </c>
      <c r="P4762" t="s">
        <v>1255</v>
      </c>
    </row>
    <row r="4763" spans="1:16">
      <c r="A4763" t="s">
        <v>1255</v>
      </c>
      <c r="B4763" t="s">
        <v>1255</v>
      </c>
      <c r="C4763" t="s">
        <v>16509</v>
      </c>
      <c r="D4763" t="s">
        <v>16511</v>
      </c>
      <c r="E4763" t="s">
        <v>11910</v>
      </c>
      <c r="F4763" t="s">
        <v>1255</v>
      </c>
      <c r="G4763" t="s">
        <v>1255</v>
      </c>
      <c r="H4763" t="s">
        <v>1255</v>
      </c>
      <c r="I4763" t="s">
        <v>1255</v>
      </c>
      <c r="J4763" t="s">
        <v>1255</v>
      </c>
      <c r="K4763" t="s">
        <v>1255</v>
      </c>
      <c r="L4763" t="s">
        <v>1255</v>
      </c>
      <c r="M4763" t="s">
        <v>1255</v>
      </c>
      <c r="N4763" t="s">
        <v>1255</v>
      </c>
      <c r="O4763" t="s">
        <v>1255</v>
      </c>
      <c r="P4763" t="s">
        <v>1255</v>
      </c>
    </row>
    <row r="4764" spans="1:16">
      <c r="A4764" t="s">
        <v>1255</v>
      </c>
      <c r="B4764" t="s">
        <v>1255</v>
      </c>
      <c r="C4764" t="s">
        <v>16509</v>
      </c>
      <c r="D4764" t="s">
        <v>16512</v>
      </c>
      <c r="E4764" t="s">
        <v>16513</v>
      </c>
      <c r="F4764" t="s">
        <v>16514</v>
      </c>
      <c r="G4764" t="s">
        <v>1255</v>
      </c>
      <c r="H4764" t="s">
        <v>1255</v>
      </c>
      <c r="I4764" t="s">
        <v>1255</v>
      </c>
      <c r="J4764" t="s">
        <v>1255</v>
      </c>
      <c r="K4764" t="s">
        <v>1255</v>
      </c>
      <c r="L4764" t="s">
        <v>1255</v>
      </c>
      <c r="M4764" t="s">
        <v>1255</v>
      </c>
      <c r="N4764" t="s">
        <v>1255</v>
      </c>
      <c r="O4764" t="s">
        <v>1255</v>
      </c>
      <c r="P4764" t="s">
        <v>1255</v>
      </c>
    </row>
    <row r="4765" spans="1:16">
      <c r="A4765" t="s">
        <v>1255</v>
      </c>
      <c r="B4765" t="s">
        <v>1255</v>
      </c>
      <c r="C4765" t="s">
        <v>15924</v>
      </c>
      <c r="D4765" t="s">
        <v>16515</v>
      </c>
      <c r="E4765" t="s">
        <v>9646</v>
      </c>
      <c r="F4765" t="s">
        <v>10163</v>
      </c>
      <c r="G4765" t="s">
        <v>1255</v>
      </c>
      <c r="H4765" t="s">
        <v>1255</v>
      </c>
      <c r="I4765" t="s">
        <v>1255</v>
      </c>
      <c r="J4765" t="s">
        <v>1255</v>
      </c>
      <c r="K4765" t="s">
        <v>1255</v>
      </c>
      <c r="L4765" t="s">
        <v>1255</v>
      </c>
      <c r="M4765" t="s">
        <v>1255</v>
      </c>
      <c r="N4765" t="s">
        <v>1255</v>
      </c>
      <c r="O4765" t="s">
        <v>1255</v>
      </c>
      <c r="P4765" t="s">
        <v>1255</v>
      </c>
    </row>
    <row r="4766" spans="1:16">
      <c r="A4766" t="s">
        <v>1255</v>
      </c>
      <c r="B4766" t="s">
        <v>1255</v>
      </c>
      <c r="C4766" t="s">
        <v>1255</v>
      </c>
      <c r="D4766" t="s">
        <v>16516</v>
      </c>
      <c r="E4766" t="s">
        <v>10003</v>
      </c>
      <c r="F4766" t="s">
        <v>1255</v>
      </c>
      <c r="G4766" t="s">
        <v>1255</v>
      </c>
      <c r="H4766" t="s">
        <v>1255</v>
      </c>
      <c r="I4766" t="s">
        <v>1255</v>
      </c>
      <c r="J4766" t="s">
        <v>1255</v>
      </c>
      <c r="K4766" t="s">
        <v>1255</v>
      </c>
      <c r="L4766" t="s">
        <v>1255</v>
      </c>
      <c r="M4766" t="s">
        <v>1255</v>
      </c>
      <c r="N4766" t="s">
        <v>1255</v>
      </c>
      <c r="O4766" t="s">
        <v>1255</v>
      </c>
      <c r="P4766" t="s">
        <v>1255</v>
      </c>
    </row>
    <row r="4767" spans="1:16">
      <c r="A4767" t="s">
        <v>1255</v>
      </c>
      <c r="B4767" t="s">
        <v>1255</v>
      </c>
      <c r="C4767" t="s">
        <v>15924</v>
      </c>
      <c r="D4767" t="s">
        <v>16517</v>
      </c>
      <c r="E4767" t="s">
        <v>12494</v>
      </c>
      <c r="F4767" t="s">
        <v>1255</v>
      </c>
      <c r="G4767" t="s">
        <v>1255</v>
      </c>
      <c r="H4767" t="s">
        <v>1255</v>
      </c>
      <c r="I4767" t="s">
        <v>1255</v>
      </c>
      <c r="J4767" t="s">
        <v>1255</v>
      </c>
      <c r="K4767" t="s">
        <v>1255</v>
      </c>
      <c r="L4767" t="s">
        <v>1255</v>
      </c>
      <c r="M4767" t="s">
        <v>1255</v>
      </c>
      <c r="N4767" t="s">
        <v>1255</v>
      </c>
      <c r="O4767" t="s">
        <v>1255</v>
      </c>
      <c r="P4767" t="s">
        <v>1255</v>
      </c>
    </row>
    <row r="4768" spans="1:16">
      <c r="A4768" t="s">
        <v>1255</v>
      </c>
      <c r="B4768" t="s">
        <v>1255</v>
      </c>
      <c r="C4768" t="s">
        <v>15924</v>
      </c>
      <c r="D4768" t="s">
        <v>16518</v>
      </c>
      <c r="E4768" t="s">
        <v>15595</v>
      </c>
      <c r="F4768" t="s">
        <v>1255</v>
      </c>
      <c r="G4768" t="s">
        <v>1255</v>
      </c>
      <c r="H4768" t="s">
        <v>1255</v>
      </c>
      <c r="I4768" t="s">
        <v>1255</v>
      </c>
      <c r="J4768" t="s">
        <v>1255</v>
      </c>
      <c r="K4768" t="s">
        <v>1255</v>
      </c>
      <c r="L4768" t="s">
        <v>1255</v>
      </c>
      <c r="M4768" t="s">
        <v>1255</v>
      </c>
      <c r="N4768" t="s">
        <v>1255</v>
      </c>
      <c r="O4768" t="s">
        <v>1255</v>
      </c>
      <c r="P4768" t="s">
        <v>1255</v>
      </c>
    </row>
    <row r="4769" spans="1:16">
      <c r="A4769" t="s">
        <v>1255</v>
      </c>
      <c r="B4769" t="s">
        <v>5103</v>
      </c>
      <c r="C4769" t="s">
        <v>16519</v>
      </c>
      <c r="D4769" t="s">
        <v>16520</v>
      </c>
      <c r="E4769" t="s">
        <v>10533</v>
      </c>
      <c r="F4769" t="s">
        <v>1255</v>
      </c>
      <c r="G4769" t="s">
        <v>1255</v>
      </c>
      <c r="H4769" t="s">
        <v>1255</v>
      </c>
      <c r="I4769" t="s">
        <v>1255</v>
      </c>
      <c r="J4769" t="s">
        <v>1255</v>
      </c>
      <c r="K4769" t="s">
        <v>1255</v>
      </c>
      <c r="L4769" t="s">
        <v>1255</v>
      </c>
      <c r="M4769" t="s">
        <v>1255</v>
      </c>
      <c r="N4769" t="s">
        <v>1255</v>
      </c>
      <c r="O4769" t="s">
        <v>1255</v>
      </c>
      <c r="P4769" t="s">
        <v>1255</v>
      </c>
    </row>
    <row r="4770" spans="1:16">
      <c r="A4770" t="s">
        <v>1255</v>
      </c>
      <c r="B4770" t="s">
        <v>8874</v>
      </c>
      <c r="C4770" t="s">
        <v>16519</v>
      </c>
      <c r="D4770" t="s">
        <v>16521</v>
      </c>
      <c r="E4770" t="s">
        <v>10003</v>
      </c>
      <c r="F4770" t="s">
        <v>1255</v>
      </c>
      <c r="G4770" t="s">
        <v>1255</v>
      </c>
      <c r="H4770" t="s">
        <v>1255</v>
      </c>
      <c r="I4770" t="s">
        <v>1255</v>
      </c>
      <c r="J4770" t="s">
        <v>1255</v>
      </c>
      <c r="K4770" t="s">
        <v>1255</v>
      </c>
      <c r="L4770" t="s">
        <v>1255</v>
      </c>
      <c r="M4770" t="s">
        <v>1255</v>
      </c>
      <c r="N4770" t="s">
        <v>1255</v>
      </c>
      <c r="O4770" t="s">
        <v>1255</v>
      </c>
      <c r="P4770" t="s">
        <v>1255</v>
      </c>
    </row>
    <row r="4771" spans="1:16">
      <c r="A4771" t="s">
        <v>1255</v>
      </c>
      <c r="B4771" t="s">
        <v>8766</v>
      </c>
      <c r="C4771" t="s">
        <v>16519</v>
      </c>
      <c r="D4771" t="s">
        <v>16522</v>
      </c>
      <c r="E4771" t="s">
        <v>10027</v>
      </c>
      <c r="F4771" t="s">
        <v>1255</v>
      </c>
      <c r="G4771" t="s">
        <v>1255</v>
      </c>
      <c r="H4771" t="s">
        <v>1255</v>
      </c>
      <c r="I4771" t="s">
        <v>1255</v>
      </c>
      <c r="J4771" t="s">
        <v>1255</v>
      </c>
      <c r="K4771" t="s">
        <v>1255</v>
      </c>
      <c r="L4771" t="s">
        <v>1255</v>
      </c>
      <c r="M4771" t="s">
        <v>1255</v>
      </c>
      <c r="N4771" t="s">
        <v>1255</v>
      </c>
      <c r="O4771" t="s">
        <v>1255</v>
      </c>
      <c r="P4771" t="s">
        <v>1255</v>
      </c>
    </row>
    <row r="4772" spans="1:16">
      <c r="A4772" t="s">
        <v>1255</v>
      </c>
      <c r="B4772" t="s">
        <v>8767</v>
      </c>
      <c r="C4772" t="s">
        <v>16519</v>
      </c>
      <c r="D4772" t="s">
        <v>16523</v>
      </c>
      <c r="E4772" t="s">
        <v>11910</v>
      </c>
      <c r="F4772" t="s">
        <v>9646</v>
      </c>
      <c r="G4772" t="s">
        <v>1255</v>
      </c>
      <c r="H4772" t="s">
        <v>1255</v>
      </c>
      <c r="I4772" t="s">
        <v>1255</v>
      </c>
      <c r="J4772" t="s">
        <v>1255</v>
      </c>
      <c r="K4772" t="s">
        <v>1255</v>
      </c>
      <c r="L4772" t="s">
        <v>1255</v>
      </c>
      <c r="M4772" t="s">
        <v>1255</v>
      </c>
      <c r="N4772" t="s">
        <v>1255</v>
      </c>
      <c r="O4772" t="s">
        <v>1255</v>
      </c>
      <c r="P4772" t="s">
        <v>1255</v>
      </c>
    </row>
    <row r="4773" spans="1:16">
      <c r="A4773" t="s">
        <v>1255</v>
      </c>
      <c r="B4773" t="s">
        <v>8768</v>
      </c>
      <c r="C4773" t="s">
        <v>16519</v>
      </c>
      <c r="D4773" t="s">
        <v>16524</v>
      </c>
      <c r="E4773" t="s">
        <v>10003</v>
      </c>
      <c r="F4773" t="s">
        <v>1255</v>
      </c>
      <c r="G4773" t="s">
        <v>1255</v>
      </c>
      <c r="H4773" t="s">
        <v>1255</v>
      </c>
      <c r="I4773" t="s">
        <v>1255</v>
      </c>
      <c r="J4773" t="s">
        <v>1255</v>
      </c>
      <c r="K4773" t="s">
        <v>1255</v>
      </c>
      <c r="L4773" t="s">
        <v>1255</v>
      </c>
      <c r="M4773" t="s">
        <v>1255</v>
      </c>
      <c r="N4773" t="s">
        <v>1255</v>
      </c>
      <c r="O4773" t="s">
        <v>1255</v>
      </c>
      <c r="P4773" t="s">
        <v>1255</v>
      </c>
    </row>
    <row r="4774" spans="1:16">
      <c r="A4774" t="s">
        <v>1255</v>
      </c>
      <c r="B4774" t="s">
        <v>8769</v>
      </c>
      <c r="C4774" t="s">
        <v>16519</v>
      </c>
      <c r="D4774" t="s">
        <v>16525</v>
      </c>
      <c r="E4774" t="s">
        <v>16526</v>
      </c>
      <c r="F4774" t="s">
        <v>1255</v>
      </c>
      <c r="G4774" t="s">
        <v>1255</v>
      </c>
      <c r="H4774" t="s">
        <v>1255</v>
      </c>
      <c r="I4774" t="s">
        <v>1255</v>
      </c>
      <c r="J4774" t="s">
        <v>1255</v>
      </c>
      <c r="K4774" t="s">
        <v>1255</v>
      </c>
      <c r="L4774" t="s">
        <v>1255</v>
      </c>
      <c r="M4774" t="s">
        <v>1255</v>
      </c>
      <c r="N4774" t="s">
        <v>1255</v>
      </c>
      <c r="O4774" t="s">
        <v>1255</v>
      </c>
      <c r="P4774" t="s">
        <v>1255</v>
      </c>
    </row>
    <row r="4775" spans="1:16">
      <c r="A4775" t="s">
        <v>1255</v>
      </c>
      <c r="B4775" t="s">
        <v>8876</v>
      </c>
      <c r="C4775" t="s">
        <v>16519</v>
      </c>
      <c r="D4775" t="s">
        <v>16527</v>
      </c>
      <c r="E4775" t="s">
        <v>12494</v>
      </c>
      <c r="F4775" t="s">
        <v>9646</v>
      </c>
      <c r="G4775" t="s">
        <v>1255</v>
      </c>
      <c r="H4775" t="s">
        <v>1255</v>
      </c>
      <c r="I4775" t="s">
        <v>1255</v>
      </c>
      <c r="J4775" t="s">
        <v>1255</v>
      </c>
      <c r="K4775" t="s">
        <v>1255</v>
      </c>
      <c r="L4775" t="s">
        <v>1255</v>
      </c>
      <c r="M4775" t="s">
        <v>1255</v>
      </c>
      <c r="N4775" t="s">
        <v>1255</v>
      </c>
      <c r="O4775" t="s">
        <v>1255</v>
      </c>
      <c r="P4775" t="s">
        <v>1255</v>
      </c>
    </row>
    <row r="4776" spans="1:16">
      <c r="A4776" t="s">
        <v>1255</v>
      </c>
      <c r="B4776" t="s">
        <v>8771</v>
      </c>
      <c r="C4776" t="s">
        <v>16519</v>
      </c>
      <c r="D4776" t="s">
        <v>16528</v>
      </c>
      <c r="E4776" t="s">
        <v>9705</v>
      </c>
      <c r="F4776" t="s">
        <v>9646</v>
      </c>
      <c r="G4776" t="s">
        <v>1255</v>
      </c>
      <c r="H4776" t="s">
        <v>1255</v>
      </c>
      <c r="I4776" t="s">
        <v>1255</v>
      </c>
      <c r="J4776" t="s">
        <v>1255</v>
      </c>
      <c r="K4776" t="s">
        <v>1255</v>
      </c>
      <c r="L4776" t="s">
        <v>1255</v>
      </c>
      <c r="M4776" t="s">
        <v>1255</v>
      </c>
      <c r="N4776" t="s">
        <v>1255</v>
      </c>
      <c r="O4776" t="s">
        <v>1255</v>
      </c>
      <c r="P4776" t="s">
        <v>1255</v>
      </c>
    </row>
    <row r="4777" spans="1:16">
      <c r="A4777" t="s">
        <v>1255</v>
      </c>
      <c r="B4777" t="s">
        <v>8770</v>
      </c>
      <c r="C4777" t="s">
        <v>16519</v>
      </c>
      <c r="D4777" t="s">
        <v>16529</v>
      </c>
      <c r="E4777" t="s">
        <v>9705</v>
      </c>
      <c r="F4777" t="s">
        <v>1255</v>
      </c>
      <c r="G4777" t="s">
        <v>1255</v>
      </c>
      <c r="H4777" t="s">
        <v>1255</v>
      </c>
      <c r="I4777" t="s">
        <v>1255</v>
      </c>
      <c r="J4777" t="s">
        <v>1255</v>
      </c>
      <c r="K4777" t="s">
        <v>1255</v>
      </c>
      <c r="L4777" t="s">
        <v>1255</v>
      </c>
      <c r="M4777" t="s">
        <v>1255</v>
      </c>
      <c r="N4777" t="s">
        <v>1255</v>
      </c>
      <c r="O4777" t="s">
        <v>1255</v>
      </c>
      <c r="P4777" t="s">
        <v>1255</v>
      </c>
    </row>
    <row r="4778" spans="1:16">
      <c r="A4778" t="s">
        <v>1255</v>
      </c>
      <c r="B4778" t="s">
        <v>4407</v>
      </c>
      <c r="C4778" t="s">
        <v>16519</v>
      </c>
      <c r="D4778" t="s">
        <v>16530</v>
      </c>
      <c r="E4778" t="s">
        <v>11910</v>
      </c>
      <c r="F4778" t="s">
        <v>9646</v>
      </c>
      <c r="G4778" t="s">
        <v>1255</v>
      </c>
      <c r="H4778" t="s">
        <v>1255</v>
      </c>
      <c r="I4778" t="s">
        <v>1255</v>
      </c>
      <c r="J4778" t="s">
        <v>1255</v>
      </c>
      <c r="K4778" t="s">
        <v>1255</v>
      </c>
      <c r="L4778" t="s">
        <v>1255</v>
      </c>
      <c r="M4778" t="s">
        <v>1255</v>
      </c>
      <c r="N4778" t="s">
        <v>1255</v>
      </c>
      <c r="O4778" t="s">
        <v>1255</v>
      </c>
      <c r="P4778" t="s">
        <v>1255</v>
      </c>
    </row>
    <row r="4779" spans="1:16">
      <c r="A4779" t="s">
        <v>1255</v>
      </c>
      <c r="B4779" t="s">
        <v>5505</v>
      </c>
      <c r="C4779" t="s">
        <v>16519</v>
      </c>
      <c r="D4779" t="s">
        <v>16531</v>
      </c>
      <c r="E4779" t="s">
        <v>10027</v>
      </c>
      <c r="F4779" t="s">
        <v>1255</v>
      </c>
      <c r="G4779" t="s">
        <v>1255</v>
      </c>
      <c r="H4779" t="s">
        <v>1255</v>
      </c>
      <c r="I4779" t="s">
        <v>1255</v>
      </c>
      <c r="J4779" t="s">
        <v>1255</v>
      </c>
      <c r="K4779" t="s">
        <v>1255</v>
      </c>
      <c r="L4779" t="s">
        <v>1255</v>
      </c>
      <c r="M4779" t="s">
        <v>1255</v>
      </c>
      <c r="N4779" t="s">
        <v>1255</v>
      </c>
      <c r="O4779" t="s">
        <v>1255</v>
      </c>
      <c r="P4779" t="s">
        <v>1255</v>
      </c>
    </row>
    <row r="4780" spans="1:16">
      <c r="A4780" t="s">
        <v>1255</v>
      </c>
      <c r="B4780" t="s">
        <v>5687</v>
      </c>
      <c r="C4780" t="s">
        <v>16519</v>
      </c>
      <c r="D4780" t="s">
        <v>16532</v>
      </c>
      <c r="E4780" t="s">
        <v>11910</v>
      </c>
      <c r="F4780" t="s">
        <v>1255</v>
      </c>
      <c r="G4780" t="s">
        <v>1255</v>
      </c>
      <c r="H4780" t="s">
        <v>1255</v>
      </c>
      <c r="I4780" t="s">
        <v>1255</v>
      </c>
      <c r="J4780" t="s">
        <v>1255</v>
      </c>
      <c r="K4780" t="s">
        <v>1255</v>
      </c>
      <c r="L4780" t="s">
        <v>1255</v>
      </c>
      <c r="M4780" t="s">
        <v>1255</v>
      </c>
      <c r="N4780" t="s">
        <v>1255</v>
      </c>
      <c r="O4780" t="s">
        <v>1255</v>
      </c>
      <c r="P4780" t="s">
        <v>1255</v>
      </c>
    </row>
    <row r="4781" spans="1:16">
      <c r="A4781" t="s">
        <v>1255</v>
      </c>
      <c r="B4781" t="s">
        <v>8765</v>
      </c>
      <c r="C4781" t="s">
        <v>16519</v>
      </c>
      <c r="D4781" t="s">
        <v>16533</v>
      </c>
      <c r="E4781" t="s">
        <v>10608</v>
      </c>
      <c r="F4781" t="s">
        <v>1255</v>
      </c>
      <c r="G4781" t="s">
        <v>1255</v>
      </c>
      <c r="H4781" t="s">
        <v>1255</v>
      </c>
      <c r="I4781" t="s">
        <v>1255</v>
      </c>
      <c r="J4781" t="s">
        <v>1255</v>
      </c>
      <c r="K4781" t="s">
        <v>1255</v>
      </c>
      <c r="L4781" t="s">
        <v>1255</v>
      </c>
      <c r="M4781" t="s">
        <v>1255</v>
      </c>
      <c r="N4781" t="s">
        <v>1255</v>
      </c>
      <c r="O4781" t="s">
        <v>1255</v>
      </c>
      <c r="P4781" t="s">
        <v>1255</v>
      </c>
    </row>
    <row r="4782" spans="1:16">
      <c r="A4782" t="s">
        <v>1255</v>
      </c>
      <c r="B4782" t="s">
        <v>1255</v>
      </c>
      <c r="C4782" t="s">
        <v>16534</v>
      </c>
      <c r="D4782" t="s">
        <v>16535</v>
      </c>
      <c r="E4782" t="s">
        <v>10003</v>
      </c>
      <c r="F4782" t="s">
        <v>9646</v>
      </c>
      <c r="G4782" t="s">
        <v>1255</v>
      </c>
      <c r="H4782" t="s">
        <v>1255</v>
      </c>
      <c r="I4782" t="s">
        <v>1255</v>
      </c>
      <c r="J4782" t="s">
        <v>1255</v>
      </c>
      <c r="K4782" t="s">
        <v>1255</v>
      </c>
      <c r="L4782" t="s">
        <v>1255</v>
      </c>
      <c r="M4782" t="s">
        <v>1255</v>
      </c>
      <c r="N4782" t="s">
        <v>1255</v>
      </c>
      <c r="O4782" t="s">
        <v>1255</v>
      </c>
      <c r="P4782" t="s">
        <v>1255</v>
      </c>
    </row>
    <row r="4783" spans="1:16">
      <c r="A4783" t="s">
        <v>1255</v>
      </c>
      <c r="B4783" t="s">
        <v>1255</v>
      </c>
      <c r="C4783" t="s">
        <v>16534</v>
      </c>
      <c r="D4783" t="s">
        <v>16536</v>
      </c>
      <c r="E4783" t="s">
        <v>11910</v>
      </c>
      <c r="F4783" t="s">
        <v>1255</v>
      </c>
      <c r="G4783" t="s">
        <v>1255</v>
      </c>
      <c r="H4783" t="s">
        <v>1255</v>
      </c>
      <c r="I4783" t="s">
        <v>1255</v>
      </c>
      <c r="J4783" t="s">
        <v>1255</v>
      </c>
      <c r="K4783" t="s">
        <v>1255</v>
      </c>
      <c r="L4783" t="s">
        <v>1255</v>
      </c>
      <c r="M4783" t="s">
        <v>1255</v>
      </c>
      <c r="N4783" t="s">
        <v>1255</v>
      </c>
      <c r="O4783" t="s">
        <v>1255</v>
      </c>
      <c r="P4783" t="s">
        <v>1255</v>
      </c>
    </row>
    <row r="4784" spans="1:16">
      <c r="A4784" t="s">
        <v>1255</v>
      </c>
      <c r="B4784" t="s">
        <v>1255</v>
      </c>
      <c r="C4784" t="s">
        <v>16534</v>
      </c>
      <c r="D4784" t="s">
        <v>16537</v>
      </c>
      <c r="E4784" t="s">
        <v>10792</v>
      </c>
      <c r="F4784" t="s">
        <v>1255</v>
      </c>
      <c r="G4784" t="s">
        <v>1255</v>
      </c>
      <c r="H4784" t="s">
        <v>1255</v>
      </c>
      <c r="I4784" t="s">
        <v>1255</v>
      </c>
      <c r="J4784" t="s">
        <v>1255</v>
      </c>
      <c r="K4784" t="s">
        <v>1255</v>
      </c>
      <c r="L4784" t="s">
        <v>1255</v>
      </c>
      <c r="M4784" t="s">
        <v>1255</v>
      </c>
      <c r="N4784" t="s">
        <v>1255</v>
      </c>
      <c r="O4784" t="s">
        <v>1255</v>
      </c>
      <c r="P4784" t="s">
        <v>1255</v>
      </c>
    </row>
    <row r="4785" spans="1:16">
      <c r="A4785" t="s">
        <v>1255</v>
      </c>
      <c r="B4785" t="s">
        <v>1255</v>
      </c>
      <c r="C4785" t="s">
        <v>16534</v>
      </c>
      <c r="D4785" t="s">
        <v>16538</v>
      </c>
      <c r="E4785" t="s">
        <v>11910</v>
      </c>
      <c r="F4785" t="s">
        <v>1255</v>
      </c>
      <c r="G4785" t="s">
        <v>1255</v>
      </c>
      <c r="H4785" t="s">
        <v>1255</v>
      </c>
      <c r="I4785" t="s">
        <v>1255</v>
      </c>
      <c r="J4785" t="s">
        <v>1255</v>
      </c>
      <c r="K4785" t="s">
        <v>1255</v>
      </c>
      <c r="L4785" t="s">
        <v>1255</v>
      </c>
      <c r="M4785" t="s">
        <v>1255</v>
      </c>
      <c r="N4785" t="s">
        <v>1255</v>
      </c>
      <c r="O4785" t="s">
        <v>1255</v>
      </c>
      <c r="P4785" t="s">
        <v>1255</v>
      </c>
    </row>
    <row r="4786" spans="1:16">
      <c r="A4786" t="s">
        <v>1255</v>
      </c>
      <c r="B4786" t="s">
        <v>1255</v>
      </c>
      <c r="C4786" t="s">
        <v>16534</v>
      </c>
      <c r="D4786" t="s">
        <v>16539</v>
      </c>
      <c r="E4786" t="s">
        <v>9797</v>
      </c>
      <c r="F4786" t="s">
        <v>1255</v>
      </c>
      <c r="G4786" t="s">
        <v>1255</v>
      </c>
      <c r="H4786" t="s">
        <v>1255</v>
      </c>
      <c r="I4786" t="s">
        <v>1255</v>
      </c>
      <c r="J4786" t="s">
        <v>1255</v>
      </c>
      <c r="K4786" t="s">
        <v>1255</v>
      </c>
      <c r="L4786" t="s">
        <v>1255</v>
      </c>
      <c r="M4786" t="s">
        <v>1255</v>
      </c>
      <c r="N4786" t="s">
        <v>1255</v>
      </c>
      <c r="O4786" t="s">
        <v>1255</v>
      </c>
      <c r="P4786" t="s">
        <v>1255</v>
      </c>
    </row>
    <row r="4787" spans="1:16">
      <c r="A4787" t="s">
        <v>1255</v>
      </c>
      <c r="B4787" t="s">
        <v>1255</v>
      </c>
      <c r="C4787" t="s">
        <v>16534</v>
      </c>
      <c r="D4787" t="s">
        <v>16540</v>
      </c>
      <c r="E4787" t="s">
        <v>11910</v>
      </c>
      <c r="F4787" t="s">
        <v>1255</v>
      </c>
      <c r="G4787" t="s">
        <v>1255</v>
      </c>
      <c r="H4787" t="s">
        <v>1255</v>
      </c>
      <c r="I4787" t="s">
        <v>1255</v>
      </c>
      <c r="J4787" t="s">
        <v>1255</v>
      </c>
      <c r="K4787" t="s">
        <v>1255</v>
      </c>
      <c r="L4787" t="s">
        <v>1255</v>
      </c>
      <c r="M4787" t="s">
        <v>1255</v>
      </c>
      <c r="N4787" t="s">
        <v>1255</v>
      </c>
      <c r="O4787" t="s">
        <v>1255</v>
      </c>
      <c r="P4787" t="s">
        <v>1255</v>
      </c>
    </row>
    <row r="4788" spans="1:16">
      <c r="A4788" t="s">
        <v>1255</v>
      </c>
      <c r="B4788" t="s">
        <v>1255</v>
      </c>
      <c r="C4788" t="s">
        <v>16534</v>
      </c>
      <c r="D4788" t="s">
        <v>16541</v>
      </c>
      <c r="E4788" t="s">
        <v>10003</v>
      </c>
      <c r="F4788" t="s">
        <v>1255</v>
      </c>
      <c r="G4788" t="s">
        <v>1255</v>
      </c>
      <c r="H4788" t="s">
        <v>1255</v>
      </c>
      <c r="I4788" t="s">
        <v>1255</v>
      </c>
      <c r="J4788" t="s">
        <v>1255</v>
      </c>
      <c r="K4788" t="s">
        <v>1255</v>
      </c>
      <c r="L4788" t="s">
        <v>1255</v>
      </c>
      <c r="M4788" t="s">
        <v>1255</v>
      </c>
      <c r="N4788" t="s">
        <v>1255</v>
      </c>
      <c r="O4788" t="s">
        <v>1255</v>
      </c>
      <c r="P4788" t="s">
        <v>1255</v>
      </c>
    </row>
    <row r="4789" spans="1:16">
      <c r="A4789" t="s">
        <v>1255</v>
      </c>
      <c r="B4789" t="s">
        <v>5103</v>
      </c>
      <c r="C4789" t="s">
        <v>16534</v>
      </c>
      <c r="D4789" t="s">
        <v>16542</v>
      </c>
      <c r="E4789" t="s">
        <v>12494</v>
      </c>
      <c r="F4789" t="s">
        <v>9646</v>
      </c>
      <c r="G4789" t="s">
        <v>1255</v>
      </c>
      <c r="H4789" t="s">
        <v>1255</v>
      </c>
      <c r="I4789" t="s">
        <v>1255</v>
      </c>
      <c r="J4789" t="s">
        <v>1255</v>
      </c>
      <c r="K4789" t="s">
        <v>1255</v>
      </c>
      <c r="L4789" t="s">
        <v>1255</v>
      </c>
      <c r="M4789" t="s">
        <v>1255</v>
      </c>
      <c r="N4789" t="s">
        <v>1255</v>
      </c>
      <c r="O4789" t="s">
        <v>1255</v>
      </c>
      <c r="P4789" t="s">
        <v>1255</v>
      </c>
    </row>
    <row r="4790" spans="1:16">
      <c r="A4790" t="s">
        <v>1255</v>
      </c>
      <c r="B4790" t="s">
        <v>8874</v>
      </c>
      <c r="C4790" t="s">
        <v>16534</v>
      </c>
      <c r="D4790" t="s">
        <v>16543</v>
      </c>
      <c r="E4790" t="s">
        <v>9700</v>
      </c>
      <c r="F4790" t="s">
        <v>9646</v>
      </c>
      <c r="G4790" t="s">
        <v>1255</v>
      </c>
      <c r="H4790" t="s">
        <v>1255</v>
      </c>
      <c r="I4790" t="s">
        <v>1255</v>
      </c>
      <c r="J4790" t="s">
        <v>1255</v>
      </c>
      <c r="K4790" t="s">
        <v>1255</v>
      </c>
      <c r="L4790" t="s">
        <v>1255</v>
      </c>
      <c r="M4790" t="s">
        <v>1255</v>
      </c>
      <c r="N4790" t="s">
        <v>1255</v>
      </c>
      <c r="O4790" t="s">
        <v>1255</v>
      </c>
      <c r="P4790" t="s">
        <v>1255</v>
      </c>
    </row>
    <row r="4791" spans="1:16">
      <c r="A4791" t="s">
        <v>1255</v>
      </c>
      <c r="B4791" t="s">
        <v>8766</v>
      </c>
      <c r="C4791" t="s">
        <v>16534</v>
      </c>
      <c r="D4791" t="s">
        <v>16544</v>
      </c>
      <c r="E4791" t="s">
        <v>10003</v>
      </c>
      <c r="F4791" t="s">
        <v>9646</v>
      </c>
      <c r="G4791" t="s">
        <v>1255</v>
      </c>
      <c r="H4791" t="s">
        <v>1255</v>
      </c>
      <c r="I4791" t="s">
        <v>1255</v>
      </c>
      <c r="J4791" t="s">
        <v>1255</v>
      </c>
      <c r="K4791" t="s">
        <v>1255</v>
      </c>
      <c r="L4791" t="s">
        <v>1255</v>
      </c>
      <c r="M4791" t="s">
        <v>1255</v>
      </c>
      <c r="N4791" t="s">
        <v>1255</v>
      </c>
      <c r="O4791" t="s">
        <v>1255</v>
      </c>
      <c r="P4791" t="s">
        <v>1255</v>
      </c>
    </row>
    <row r="4792" spans="1:16">
      <c r="A4792" t="s">
        <v>1255</v>
      </c>
      <c r="B4792" t="s">
        <v>8767</v>
      </c>
      <c r="C4792" t="s">
        <v>16534</v>
      </c>
      <c r="D4792" t="s">
        <v>16545</v>
      </c>
      <c r="E4792" t="s">
        <v>16546</v>
      </c>
      <c r="F4792" t="s">
        <v>16547</v>
      </c>
      <c r="G4792" t="s">
        <v>1255</v>
      </c>
      <c r="H4792" t="s">
        <v>1255</v>
      </c>
      <c r="I4792" t="s">
        <v>1255</v>
      </c>
      <c r="J4792" t="s">
        <v>1255</v>
      </c>
      <c r="K4792" t="s">
        <v>1255</v>
      </c>
      <c r="L4792" t="s">
        <v>1255</v>
      </c>
      <c r="M4792" t="s">
        <v>1255</v>
      </c>
      <c r="N4792" t="s">
        <v>1255</v>
      </c>
      <c r="O4792" t="s">
        <v>1255</v>
      </c>
      <c r="P4792" t="s">
        <v>1255</v>
      </c>
    </row>
    <row r="4793" spans="1:16">
      <c r="A4793" t="s">
        <v>1255</v>
      </c>
      <c r="B4793" t="s">
        <v>8768</v>
      </c>
      <c r="C4793" t="s">
        <v>16534</v>
      </c>
      <c r="D4793" t="s">
        <v>16548</v>
      </c>
      <c r="E4793" t="s">
        <v>10003</v>
      </c>
      <c r="F4793" t="s">
        <v>9646</v>
      </c>
      <c r="G4793" t="s">
        <v>1255</v>
      </c>
      <c r="H4793" t="s">
        <v>1255</v>
      </c>
      <c r="I4793" t="s">
        <v>1255</v>
      </c>
      <c r="J4793" t="s">
        <v>1255</v>
      </c>
      <c r="K4793" t="s">
        <v>1255</v>
      </c>
      <c r="L4793" t="s">
        <v>1255</v>
      </c>
      <c r="M4793" t="s">
        <v>1255</v>
      </c>
      <c r="N4793" t="s">
        <v>1255</v>
      </c>
      <c r="O4793" t="s">
        <v>1255</v>
      </c>
      <c r="P4793" t="s">
        <v>1255</v>
      </c>
    </row>
    <row r="4794" spans="1:16">
      <c r="A4794" t="s">
        <v>1255</v>
      </c>
      <c r="B4794" t="s">
        <v>8769</v>
      </c>
      <c r="C4794" t="s">
        <v>16534</v>
      </c>
      <c r="D4794" t="s">
        <v>16549</v>
      </c>
      <c r="E4794" t="s">
        <v>10307</v>
      </c>
      <c r="F4794" t="s">
        <v>9646</v>
      </c>
      <c r="G4794" t="s">
        <v>1255</v>
      </c>
      <c r="H4794" t="s">
        <v>1255</v>
      </c>
      <c r="I4794" t="s">
        <v>1255</v>
      </c>
      <c r="J4794" t="s">
        <v>1255</v>
      </c>
      <c r="K4794" t="s">
        <v>1255</v>
      </c>
      <c r="L4794" t="s">
        <v>1255</v>
      </c>
      <c r="M4794" t="s">
        <v>1255</v>
      </c>
      <c r="N4794" t="s">
        <v>1255</v>
      </c>
      <c r="O4794" t="s">
        <v>1255</v>
      </c>
      <c r="P4794" t="s">
        <v>1255</v>
      </c>
    </row>
    <row r="4795" spans="1:16">
      <c r="A4795" t="s">
        <v>1255</v>
      </c>
      <c r="B4795" t="s">
        <v>8876</v>
      </c>
      <c r="C4795" t="s">
        <v>16534</v>
      </c>
      <c r="D4795" t="s">
        <v>16550</v>
      </c>
      <c r="E4795" t="s">
        <v>10329</v>
      </c>
      <c r="F4795" t="s">
        <v>9646</v>
      </c>
      <c r="G4795" t="s">
        <v>1255</v>
      </c>
      <c r="H4795" t="s">
        <v>1255</v>
      </c>
      <c r="I4795" t="s">
        <v>1255</v>
      </c>
      <c r="J4795" t="s">
        <v>1255</v>
      </c>
      <c r="K4795" t="s">
        <v>1255</v>
      </c>
      <c r="L4795" t="s">
        <v>1255</v>
      </c>
      <c r="M4795" t="s">
        <v>1255</v>
      </c>
      <c r="N4795" t="s">
        <v>1255</v>
      </c>
      <c r="O4795" t="s">
        <v>1255</v>
      </c>
      <c r="P4795" t="s">
        <v>1255</v>
      </c>
    </row>
    <row r="4796" spans="1:16">
      <c r="A4796" t="s">
        <v>1255</v>
      </c>
      <c r="B4796" t="s">
        <v>8771</v>
      </c>
      <c r="C4796" t="s">
        <v>16534</v>
      </c>
      <c r="D4796" t="s">
        <v>16551</v>
      </c>
      <c r="E4796" t="s">
        <v>11910</v>
      </c>
      <c r="F4796" t="s">
        <v>9646</v>
      </c>
      <c r="G4796" t="s">
        <v>1255</v>
      </c>
      <c r="H4796" t="s">
        <v>1255</v>
      </c>
      <c r="I4796" t="s">
        <v>1255</v>
      </c>
      <c r="J4796" t="s">
        <v>1255</v>
      </c>
      <c r="K4796" t="s">
        <v>1255</v>
      </c>
      <c r="L4796" t="s">
        <v>1255</v>
      </c>
      <c r="M4796" t="s">
        <v>1255</v>
      </c>
      <c r="N4796" t="s">
        <v>1255</v>
      </c>
      <c r="O4796" t="s">
        <v>1255</v>
      </c>
      <c r="P4796" t="s">
        <v>1255</v>
      </c>
    </row>
    <row r="4797" spans="1:16">
      <c r="A4797" t="s">
        <v>1255</v>
      </c>
      <c r="B4797" t="s">
        <v>8770</v>
      </c>
      <c r="C4797" t="s">
        <v>16534</v>
      </c>
      <c r="D4797" t="s">
        <v>16552</v>
      </c>
      <c r="E4797" t="s">
        <v>11910</v>
      </c>
      <c r="F4797" t="s">
        <v>9646</v>
      </c>
      <c r="G4797" t="s">
        <v>1255</v>
      </c>
      <c r="H4797" t="s">
        <v>1255</v>
      </c>
      <c r="I4797" t="s">
        <v>1255</v>
      </c>
      <c r="J4797" t="s">
        <v>1255</v>
      </c>
      <c r="K4797" t="s">
        <v>1255</v>
      </c>
      <c r="L4797" t="s">
        <v>1255</v>
      </c>
      <c r="M4797" t="s">
        <v>1255</v>
      </c>
      <c r="N4797" t="s">
        <v>1255</v>
      </c>
      <c r="O4797" t="s">
        <v>1255</v>
      </c>
      <c r="P4797" t="s">
        <v>1255</v>
      </c>
    </row>
    <row r="4798" spans="1:16">
      <c r="A4798" t="s">
        <v>1255</v>
      </c>
      <c r="B4798" t="s">
        <v>4407</v>
      </c>
      <c r="C4798" t="s">
        <v>16534</v>
      </c>
      <c r="D4798" t="s">
        <v>16553</v>
      </c>
      <c r="E4798" t="s">
        <v>9813</v>
      </c>
      <c r="F4798" t="s">
        <v>1255</v>
      </c>
      <c r="G4798" t="s">
        <v>1255</v>
      </c>
      <c r="H4798" t="s">
        <v>1255</v>
      </c>
      <c r="I4798" t="s">
        <v>1255</v>
      </c>
      <c r="J4798" t="s">
        <v>1255</v>
      </c>
      <c r="K4798" t="s">
        <v>1255</v>
      </c>
      <c r="L4798" t="s">
        <v>1255</v>
      </c>
      <c r="M4798" t="s">
        <v>1255</v>
      </c>
      <c r="N4798" t="s">
        <v>1255</v>
      </c>
      <c r="O4798" t="s">
        <v>1255</v>
      </c>
      <c r="P4798" t="s">
        <v>1255</v>
      </c>
    </row>
    <row r="4799" spans="1:16">
      <c r="A4799" t="s">
        <v>1255</v>
      </c>
      <c r="B4799" t="s">
        <v>5103</v>
      </c>
      <c r="C4799" t="s">
        <v>16554</v>
      </c>
      <c r="D4799" t="s">
        <v>16555</v>
      </c>
      <c r="E4799" t="s">
        <v>9797</v>
      </c>
      <c r="F4799" t="s">
        <v>1255</v>
      </c>
      <c r="G4799" t="s">
        <v>9646</v>
      </c>
      <c r="H4799" t="s">
        <v>1255</v>
      </c>
      <c r="I4799" t="s">
        <v>1255</v>
      </c>
      <c r="J4799" t="s">
        <v>1255</v>
      </c>
      <c r="K4799" t="s">
        <v>1255</v>
      </c>
      <c r="L4799" t="s">
        <v>1255</v>
      </c>
      <c r="M4799" t="s">
        <v>1255</v>
      </c>
      <c r="N4799" t="s">
        <v>1255</v>
      </c>
      <c r="O4799" t="s">
        <v>1255</v>
      </c>
      <c r="P4799" t="s">
        <v>1255</v>
      </c>
    </row>
    <row r="4800" spans="1:16">
      <c r="A4800" t="s">
        <v>1255</v>
      </c>
      <c r="B4800" t="s">
        <v>8874</v>
      </c>
      <c r="C4800" t="s">
        <v>16554</v>
      </c>
      <c r="D4800" t="s">
        <v>16556</v>
      </c>
      <c r="E4800" t="s">
        <v>9663</v>
      </c>
      <c r="F4800" t="s">
        <v>1255</v>
      </c>
      <c r="G4800" t="s">
        <v>1255</v>
      </c>
      <c r="H4800" t="s">
        <v>1255</v>
      </c>
      <c r="I4800" t="s">
        <v>1255</v>
      </c>
      <c r="J4800" t="s">
        <v>1255</v>
      </c>
      <c r="K4800" t="s">
        <v>1255</v>
      </c>
      <c r="L4800" t="s">
        <v>1255</v>
      </c>
      <c r="M4800" t="s">
        <v>1255</v>
      </c>
      <c r="N4800" t="s">
        <v>1255</v>
      </c>
      <c r="O4800" t="s">
        <v>1255</v>
      </c>
      <c r="P4800" t="s">
        <v>1255</v>
      </c>
    </row>
    <row r="4801" spans="1:16">
      <c r="A4801" t="s">
        <v>1255</v>
      </c>
      <c r="B4801" t="s">
        <v>8766</v>
      </c>
      <c r="C4801" t="s">
        <v>16554</v>
      </c>
      <c r="D4801" t="s">
        <v>16557</v>
      </c>
      <c r="E4801" t="s">
        <v>11910</v>
      </c>
      <c r="F4801" t="s">
        <v>9646</v>
      </c>
      <c r="G4801" t="s">
        <v>1255</v>
      </c>
      <c r="H4801" t="s">
        <v>1255</v>
      </c>
      <c r="I4801" t="s">
        <v>1255</v>
      </c>
      <c r="J4801" t="s">
        <v>1255</v>
      </c>
      <c r="K4801" t="s">
        <v>1255</v>
      </c>
      <c r="L4801" t="s">
        <v>1255</v>
      </c>
      <c r="M4801" t="s">
        <v>1255</v>
      </c>
      <c r="N4801" t="s">
        <v>1255</v>
      </c>
      <c r="O4801" t="s">
        <v>1255</v>
      </c>
      <c r="P4801" t="s">
        <v>1255</v>
      </c>
    </row>
    <row r="4802" spans="1:16">
      <c r="A4802" t="s">
        <v>1255</v>
      </c>
      <c r="B4802" t="s">
        <v>8767</v>
      </c>
      <c r="C4802" t="s">
        <v>16554</v>
      </c>
      <c r="D4802" t="s">
        <v>16558</v>
      </c>
      <c r="E4802" t="s">
        <v>10608</v>
      </c>
      <c r="F4802" t="s">
        <v>1255</v>
      </c>
      <c r="G4802" t="s">
        <v>1255</v>
      </c>
      <c r="H4802" t="s">
        <v>1255</v>
      </c>
      <c r="I4802" t="s">
        <v>1255</v>
      </c>
      <c r="J4802" t="s">
        <v>1255</v>
      </c>
      <c r="K4802" t="s">
        <v>1255</v>
      </c>
      <c r="L4802" t="s">
        <v>1255</v>
      </c>
      <c r="M4802" t="s">
        <v>1255</v>
      </c>
      <c r="N4802" t="s">
        <v>1255</v>
      </c>
      <c r="O4802" t="s">
        <v>1255</v>
      </c>
      <c r="P4802" t="s">
        <v>1255</v>
      </c>
    </row>
    <row r="4803" spans="1:16">
      <c r="A4803" t="s">
        <v>1255</v>
      </c>
      <c r="B4803" t="s">
        <v>8768</v>
      </c>
      <c r="C4803" t="s">
        <v>16554</v>
      </c>
      <c r="D4803" t="s">
        <v>16559</v>
      </c>
      <c r="E4803" t="s">
        <v>9813</v>
      </c>
      <c r="F4803" t="s">
        <v>1255</v>
      </c>
      <c r="G4803" t="s">
        <v>1255</v>
      </c>
      <c r="H4803" t="s">
        <v>1255</v>
      </c>
      <c r="I4803" t="s">
        <v>1255</v>
      </c>
      <c r="J4803" t="s">
        <v>1255</v>
      </c>
      <c r="K4803" t="s">
        <v>1255</v>
      </c>
      <c r="L4803" t="s">
        <v>1255</v>
      </c>
      <c r="M4803" t="s">
        <v>1255</v>
      </c>
      <c r="N4803" t="s">
        <v>1255</v>
      </c>
      <c r="O4803" t="s">
        <v>1255</v>
      </c>
      <c r="P4803" t="s">
        <v>1255</v>
      </c>
    </row>
    <row r="4804" spans="1:16">
      <c r="A4804" t="s">
        <v>1255</v>
      </c>
      <c r="B4804" t="s">
        <v>8769</v>
      </c>
      <c r="C4804" t="s">
        <v>16554</v>
      </c>
      <c r="D4804" t="s">
        <v>16560</v>
      </c>
      <c r="E4804" t="s">
        <v>11910</v>
      </c>
      <c r="F4804" t="s">
        <v>1255</v>
      </c>
      <c r="G4804" t="s">
        <v>1255</v>
      </c>
      <c r="H4804" t="s">
        <v>1255</v>
      </c>
      <c r="I4804" t="s">
        <v>1255</v>
      </c>
      <c r="J4804" t="s">
        <v>1255</v>
      </c>
      <c r="K4804" t="s">
        <v>1255</v>
      </c>
      <c r="L4804" t="s">
        <v>1255</v>
      </c>
      <c r="M4804" t="s">
        <v>1255</v>
      </c>
      <c r="N4804" t="s">
        <v>1255</v>
      </c>
      <c r="O4804" t="s">
        <v>1255</v>
      </c>
      <c r="P4804" t="s">
        <v>1255</v>
      </c>
    </row>
    <row r="4805" spans="1:16">
      <c r="A4805" t="s">
        <v>1255</v>
      </c>
      <c r="B4805" t="s">
        <v>8876</v>
      </c>
      <c r="C4805" t="s">
        <v>16554</v>
      </c>
      <c r="D4805" t="s">
        <v>16561</v>
      </c>
      <c r="E4805" t="s">
        <v>9828</v>
      </c>
      <c r="F4805" t="s">
        <v>16562</v>
      </c>
      <c r="G4805" t="s">
        <v>1255</v>
      </c>
      <c r="H4805" t="s">
        <v>1255</v>
      </c>
      <c r="I4805" t="s">
        <v>1255</v>
      </c>
      <c r="J4805" t="s">
        <v>1255</v>
      </c>
      <c r="K4805" t="s">
        <v>1255</v>
      </c>
      <c r="L4805" t="s">
        <v>1255</v>
      </c>
      <c r="M4805" t="s">
        <v>1255</v>
      </c>
      <c r="N4805" t="s">
        <v>1255</v>
      </c>
      <c r="O4805" t="s">
        <v>1255</v>
      </c>
      <c r="P4805" t="s">
        <v>1255</v>
      </c>
    </row>
    <row r="4806" spans="1:16">
      <c r="A4806" t="s">
        <v>1255</v>
      </c>
      <c r="B4806" t="s">
        <v>8771</v>
      </c>
      <c r="C4806" t="s">
        <v>16554</v>
      </c>
      <c r="D4806" t="s">
        <v>16563</v>
      </c>
      <c r="E4806" t="s">
        <v>11910</v>
      </c>
      <c r="F4806" t="s">
        <v>9646</v>
      </c>
      <c r="G4806" t="s">
        <v>1255</v>
      </c>
      <c r="H4806" t="s">
        <v>1255</v>
      </c>
      <c r="I4806" t="s">
        <v>1255</v>
      </c>
      <c r="J4806" t="s">
        <v>1255</v>
      </c>
      <c r="K4806" t="s">
        <v>1255</v>
      </c>
      <c r="L4806" t="s">
        <v>1255</v>
      </c>
      <c r="M4806" t="s">
        <v>1255</v>
      </c>
      <c r="N4806" t="s">
        <v>1255</v>
      </c>
      <c r="O4806" t="s">
        <v>1255</v>
      </c>
      <c r="P4806" t="s">
        <v>1255</v>
      </c>
    </row>
    <row r="4807" spans="1:16">
      <c r="A4807" t="s">
        <v>1255</v>
      </c>
      <c r="B4807" t="s">
        <v>8770</v>
      </c>
      <c r="C4807" t="s">
        <v>16554</v>
      </c>
      <c r="D4807" t="s">
        <v>16564</v>
      </c>
      <c r="E4807" t="s">
        <v>10003</v>
      </c>
      <c r="F4807" t="s">
        <v>1255</v>
      </c>
      <c r="G4807" t="s">
        <v>1255</v>
      </c>
      <c r="H4807" t="s">
        <v>1255</v>
      </c>
      <c r="I4807" t="s">
        <v>1255</v>
      </c>
      <c r="J4807" t="s">
        <v>1255</v>
      </c>
      <c r="K4807" t="s">
        <v>1255</v>
      </c>
      <c r="L4807" t="s">
        <v>1255</v>
      </c>
      <c r="M4807" t="s">
        <v>1255</v>
      </c>
      <c r="N4807" t="s">
        <v>1255</v>
      </c>
      <c r="O4807" t="s">
        <v>1255</v>
      </c>
      <c r="P4807" t="s">
        <v>1255</v>
      </c>
    </row>
    <row r="4808" spans="1:16">
      <c r="A4808" t="s">
        <v>1255</v>
      </c>
      <c r="B4808" t="s">
        <v>4407</v>
      </c>
      <c r="C4808" t="s">
        <v>16554</v>
      </c>
      <c r="D4808" t="s">
        <v>16565</v>
      </c>
      <c r="E4808" t="s">
        <v>10003</v>
      </c>
      <c r="F4808" t="s">
        <v>1255</v>
      </c>
      <c r="G4808" t="s">
        <v>1255</v>
      </c>
      <c r="H4808" t="s">
        <v>1255</v>
      </c>
      <c r="I4808" t="s">
        <v>1255</v>
      </c>
      <c r="J4808" t="s">
        <v>1255</v>
      </c>
      <c r="K4808" t="s">
        <v>1255</v>
      </c>
      <c r="L4808" t="s">
        <v>1255</v>
      </c>
      <c r="M4808" t="s">
        <v>1255</v>
      </c>
      <c r="N4808" t="s">
        <v>1255</v>
      </c>
      <c r="O4808" t="s">
        <v>1255</v>
      </c>
      <c r="P4808" t="s">
        <v>1255</v>
      </c>
    </row>
    <row r="4809" spans="1:16">
      <c r="A4809" t="s">
        <v>1255</v>
      </c>
      <c r="B4809" t="s">
        <v>5505</v>
      </c>
      <c r="C4809" t="s">
        <v>16554</v>
      </c>
      <c r="D4809" t="s">
        <v>16566</v>
      </c>
      <c r="E4809" t="s">
        <v>12494</v>
      </c>
      <c r="F4809" t="s">
        <v>1255</v>
      </c>
      <c r="G4809" t="s">
        <v>1255</v>
      </c>
      <c r="H4809" t="s">
        <v>1255</v>
      </c>
      <c r="I4809" t="s">
        <v>1255</v>
      </c>
      <c r="J4809" t="s">
        <v>1255</v>
      </c>
      <c r="K4809" t="s">
        <v>1255</v>
      </c>
      <c r="L4809" t="s">
        <v>1255</v>
      </c>
      <c r="M4809" t="s">
        <v>1255</v>
      </c>
      <c r="N4809" t="s">
        <v>1255</v>
      </c>
      <c r="O4809" t="s">
        <v>1255</v>
      </c>
      <c r="P4809" t="s">
        <v>1255</v>
      </c>
    </row>
    <row r="4810" spans="1:16">
      <c r="A4810" t="s">
        <v>1255</v>
      </c>
      <c r="B4810" t="s">
        <v>5687</v>
      </c>
      <c r="C4810" t="s">
        <v>16554</v>
      </c>
      <c r="D4810" t="s">
        <v>16567</v>
      </c>
      <c r="E4810" t="s">
        <v>10003</v>
      </c>
      <c r="F4810" t="s">
        <v>16568</v>
      </c>
      <c r="G4810" t="s">
        <v>1255</v>
      </c>
      <c r="H4810" t="s">
        <v>1255</v>
      </c>
      <c r="I4810" t="s">
        <v>1255</v>
      </c>
      <c r="J4810" t="s">
        <v>1255</v>
      </c>
      <c r="K4810" t="s">
        <v>1255</v>
      </c>
      <c r="L4810" t="s">
        <v>1255</v>
      </c>
      <c r="M4810" t="s">
        <v>1255</v>
      </c>
      <c r="N4810" t="s">
        <v>1255</v>
      </c>
      <c r="O4810" t="s">
        <v>1255</v>
      </c>
      <c r="P4810" t="s">
        <v>1255</v>
      </c>
    </row>
    <row r="4811" spans="1:16">
      <c r="A4811" t="s">
        <v>1255</v>
      </c>
      <c r="B4811" t="s">
        <v>8765</v>
      </c>
      <c r="C4811" t="s">
        <v>16554</v>
      </c>
      <c r="D4811" t="s">
        <v>16569</v>
      </c>
      <c r="E4811" t="s">
        <v>10003</v>
      </c>
      <c r="F4811" t="s">
        <v>1255</v>
      </c>
      <c r="G4811" t="s">
        <v>1255</v>
      </c>
      <c r="H4811" t="s">
        <v>1255</v>
      </c>
      <c r="I4811" t="s">
        <v>1255</v>
      </c>
      <c r="J4811" t="s">
        <v>1255</v>
      </c>
      <c r="K4811" t="s">
        <v>1255</v>
      </c>
      <c r="L4811" t="s">
        <v>1255</v>
      </c>
      <c r="M4811" t="s">
        <v>1255</v>
      </c>
      <c r="N4811" t="s">
        <v>1255</v>
      </c>
      <c r="O4811" t="s">
        <v>1255</v>
      </c>
      <c r="P4811" t="s">
        <v>1255</v>
      </c>
    </row>
    <row r="4812" spans="1:16">
      <c r="A4812" t="s">
        <v>1255</v>
      </c>
      <c r="B4812" t="s">
        <v>8774</v>
      </c>
      <c r="C4812" t="s">
        <v>16554</v>
      </c>
      <c r="D4812" t="s">
        <v>16570</v>
      </c>
      <c r="E4812" t="s">
        <v>10003</v>
      </c>
      <c r="F4812" t="s">
        <v>9646</v>
      </c>
      <c r="G4812" t="s">
        <v>1255</v>
      </c>
      <c r="H4812" t="s">
        <v>1255</v>
      </c>
      <c r="I4812" t="s">
        <v>1255</v>
      </c>
      <c r="J4812" t="s">
        <v>1255</v>
      </c>
      <c r="K4812" t="s">
        <v>1255</v>
      </c>
      <c r="L4812" t="s">
        <v>1255</v>
      </c>
      <c r="M4812" t="s">
        <v>1255</v>
      </c>
      <c r="N4812" t="s">
        <v>1255</v>
      </c>
      <c r="O4812" t="s">
        <v>1255</v>
      </c>
      <c r="P4812" t="s">
        <v>1255</v>
      </c>
    </row>
    <row r="4813" spans="1:16">
      <c r="A4813" t="s">
        <v>1255</v>
      </c>
      <c r="B4813" t="s">
        <v>8772</v>
      </c>
      <c r="C4813" t="s">
        <v>16554</v>
      </c>
      <c r="D4813" t="s">
        <v>16571</v>
      </c>
      <c r="E4813" t="s">
        <v>10608</v>
      </c>
      <c r="F4813" t="s">
        <v>9646</v>
      </c>
      <c r="G4813" t="s">
        <v>1255</v>
      </c>
      <c r="H4813" t="s">
        <v>1255</v>
      </c>
      <c r="I4813" t="s">
        <v>1255</v>
      </c>
      <c r="J4813" t="s">
        <v>1255</v>
      </c>
      <c r="K4813" t="s">
        <v>1255</v>
      </c>
      <c r="L4813" t="s">
        <v>1255</v>
      </c>
      <c r="M4813" t="s">
        <v>1255</v>
      </c>
      <c r="N4813" t="s">
        <v>1255</v>
      </c>
      <c r="O4813" t="s">
        <v>1255</v>
      </c>
      <c r="P4813" t="s">
        <v>1255</v>
      </c>
    </row>
    <row r="4814" spans="1:16">
      <c r="A4814" t="s">
        <v>1255</v>
      </c>
      <c r="B4814" t="s">
        <v>8773</v>
      </c>
      <c r="C4814" t="s">
        <v>16554</v>
      </c>
      <c r="D4814" t="s">
        <v>16572</v>
      </c>
      <c r="E4814" t="s">
        <v>9782</v>
      </c>
      <c r="F4814" t="s">
        <v>9646</v>
      </c>
      <c r="G4814" t="s">
        <v>1255</v>
      </c>
      <c r="H4814" t="s">
        <v>1255</v>
      </c>
      <c r="I4814" t="s">
        <v>1255</v>
      </c>
      <c r="J4814" t="s">
        <v>1255</v>
      </c>
      <c r="K4814" t="s">
        <v>1255</v>
      </c>
      <c r="L4814" t="s">
        <v>1255</v>
      </c>
      <c r="M4814" t="s">
        <v>1255</v>
      </c>
      <c r="N4814" t="s">
        <v>1255</v>
      </c>
      <c r="O4814" t="s">
        <v>1255</v>
      </c>
      <c r="P4814" t="s">
        <v>1255</v>
      </c>
    </row>
    <row r="4815" spans="1:16">
      <c r="A4815" t="s">
        <v>1255</v>
      </c>
      <c r="B4815" t="s">
        <v>8764</v>
      </c>
      <c r="C4815" t="s">
        <v>16554</v>
      </c>
      <c r="D4815" t="s">
        <v>16573</v>
      </c>
      <c r="E4815" t="s">
        <v>9646</v>
      </c>
      <c r="F4815" t="s">
        <v>12782</v>
      </c>
      <c r="G4815" t="s">
        <v>1255</v>
      </c>
      <c r="H4815" t="s">
        <v>1255</v>
      </c>
      <c r="I4815" t="s">
        <v>1255</v>
      </c>
      <c r="J4815" t="s">
        <v>1255</v>
      </c>
      <c r="K4815" t="s">
        <v>1255</v>
      </c>
      <c r="L4815" t="s">
        <v>1255</v>
      </c>
      <c r="M4815" t="s">
        <v>1255</v>
      </c>
      <c r="N4815" t="s">
        <v>1255</v>
      </c>
      <c r="O4815" t="s">
        <v>1255</v>
      </c>
      <c r="P4815" t="s">
        <v>1255</v>
      </c>
    </row>
    <row r="4816" spans="1:16">
      <c r="A4816" t="s">
        <v>1255</v>
      </c>
      <c r="B4816" t="s">
        <v>8761</v>
      </c>
      <c r="C4816" t="s">
        <v>16554</v>
      </c>
      <c r="D4816" t="s">
        <v>16574</v>
      </c>
      <c r="E4816" t="s">
        <v>10608</v>
      </c>
      <c r="F4816" t="s">
        <v>16568</v>
      </c>
      <c r="G4816" t="s">
        <v>1255</v>
      </c>
      <c r="H4816" t="s">
        <v>1255</v>
      </c>
      <c r="I4816" t="s">
        <v>1255</v>
      </c>
      <c r="J4816" t="s">
        <v>1255</v>
      </c>
      <c r="K4816" t="s">
        <v>1255</v>
      </c>
      <c r="L4816" t="s">
        <v>1255</v>
      </c>
      <c r="M4816" t="s">
        <v>1255</v>
      </c>
      <c r="N4816" t="s">
        <v>1255</v>
      </c>
      <c r="O4816" t="s">
        <v>1255</v>
      </c>
      <c r="P4816" t="s">
        <v>1255</v>
      </c>
    </row>
    <row r="4817" spans="1:16">
      <c r="A4817" t="s">
        <v>1255</v>
      </c>
      <c r="B4817" t="s">
        <v>8763</v>
      </c>
      <c r="C4817" t="s">
        <v>16554</v>
      </c>
      <c r="D4817" t="s">
        <v>16575</v>
      </c>
      <c r="E4817" t="s">
        <v>9813</v>
      </c>
      <c r="F4817" t="s">
        <v>9646</v>
      </c>
      <c r="G4817" t="s">
        <v>1255</v>
      </c>
      <c r="H4817" t="s">
        <v>1255</v>
      </c>
      <c r="I4817" t="s">
        <v>1255</v>
      </c>
      <c r="J4817" t="s">
        <v>1255</v>
      </c>
      <c r="K4817" t="s">
        <v>1255</v>
      </c>
      <c r="L4817" t="s">
        <v>1255</v>
      </c>
      <c r="M4817" t="s">
        <v>1255</v>
      </c>
      <c r="N4817" t="s">
        <v>1255</v>
      </c>
      <c r="O4817" t="s">
        <v>1255</v>
      </c>
      <c r="P4817" t="s">
        <v>1255</v>
      </c>
    </row>
    <row r="4818" spans="1:16">
      <c r="A4818" t="s">
        <v>1255</v>
      </c>
      <c r="B4818" t="s">
        <v>8752</v>
      </c>
      <c r="C4818" t="s">
        <v>16554</v>
      </c>
      <c r="D4818" t="s">
        <v>16576</v>
      </c>
      <c r="E4818" t="s">
        <v>10012</v>
      </c>
      <c r="F4818" t="s">
        <v>9646</v>
      </c>
      <c r="G4818" t="s">
        <v>1255</v>
      </c>
      <c r="H4818" t="s">
        <v>1255</v>
      </c>
      <c r="I4818" t="s">
        <v>1255</v>
      </c>
      <c r="J4818" t="s">
        <v>1255</v>
      </c>
      <c r="K4818" t="s">
        <v>1255</v>
      </c>
      <c r="L4818" t="s">
        <v>1255</v>
      </c>
      <c r="M4818" t="s">
        <v>1255</v>
      </c>
      <c r="N4818" t="s">
        <v>1255</v>
      </c>
      <c r="O4818" t="s">
        <v>1255</v>
      </c>
      <c r="P4818" t="s">
        <v>1255</v>
      </c>
    </row>
    <row r="4819" spans="1:16">
      <c r="A4819" t="s">
        <v>1255</v>
      </c>
      <c r="B4819" t="s">
        <v>8751</v>
      </c>
      <c r="C4819" t="s">
        <v>16554</v>
      </c>
      <c r="D4819" t="s">
        <v>16577</v>
      </c>
      <c r="E4819" t="s">
        <v>10003</v>
      </c>
      <c r="F4819" t="s">
        <v>1255</v>
      </c>
      <c r="G4819" t="s">
        <v>1255</v>
      </c>
      <c r="H4819" t="s">
        <v>1255</v>
      </c>
      <c r="I4819" t="s">
        <v>1255</v>
      </c>
      <c r="J4819" t="s">
        <v>1255</v>
      </c>
      <c r="K4819" t="s">
        <v>1255</v>
      </c>
      <c r="L4819" t="s">
        <v>1255</v>
      </c>
      <c r="M4819" t="s">
        <v>1255</v>
      </c>
      <c r="N4819" t="s">
        <v>1255</v>
      </c>
      <c r="O4819" t="s">
        <v>1255</v>
      </c>
      <c r="P4819" t="s">
        <v>1255</v>
      </c>
    </row>
    <row r="4820" spans="1:16">
      <c r="A4820" t="s">
        <v>1255</v>
      </c>
      <c r="B4820" t="s">
        <v>5103</v>
      </c>
      <c r="C4820" t="s">
        <v>16578</v>
      </c>
      <c r="D4820" t="s">
        <v>16579</v>
      </c>
      <c r="E4820" t="s">
        <v>9813</v>
      </c>
      <c r="F4820" t="s">
        <v>1255</v>
      </c>
      <c r="G4820" t="s">
        <v>1255</v>
      </c>
      <c r="H4820" t="s">
        <v>1255</v>
      </c>
      <c r="I4820" t="s">
        <v>1255</v>
      </c>
      <c r="J4820" t="s">
        <v>1255</v>
      </c>
      <c r="K4820" t="s">
        <v>1255</v>
      </c>
      <c r="L4820" t="s">
        <v>1255</v>
      </c>
      <c r="M4820" t="s">
        <v>1255</v>
      </c>
      <c r="N4820" t="s">
        <v>1255</v>
      </c>
      <c r="O4820" t="s">
        <v>1255</v>
      </c>
      <c r="P4820" t="s">
        <v>1255</v>
      </c>
    </row>
    <row r="4821" spans="1:16">
      <c r="A4821" t="s">
        <v>1255</v>
      </c>
      <c r="B4821" t="s">
        <v>8874</v>
      </c>
      <c r="C4821" t="s">
        <v>16578</v>
      </c>
      <c r="D4821" t="s">
        <v>16580</v>
      </c>
      <c r="E4821" t="s">
        <v>12201</v>
      </c>
      <c r="F4821" t="s">
        <v>1255</v>
      </c>
      <c r="G4821" t="s">
        <v>1255</v>
      </c>
      <c r="H4821" t="s">
        <v>1255</v>
      </c>
      <c r="I4821" t="s">
        <v>1255</v>
      </c>
      <c r="J4821" t="s">
        <v>1255</v>
      </c>
      <c r="K4821" t="s">
        <v>1255</v>
      </c>
      <c r="L4821" t="s">
        <v>1255</v>
      </c>
      <c r="M4821" t="s">
        <v>1255</v>
      </c>
      <c r="N4821" t="s">
        <v>1255</v>
      </c>
      <c r="O4821" t="s">
        <v>1255</v>
      </c>
      <c r="P4821" t="s">
        <v>1255</v>
      </c>
    </row>
    <row r="4822" spans="1:16">
      <c r="A4822" t="s">
        <v>1255</v>
      </c>
      <c r="B4822" t="s">
        <v>8766</v>
      </c>
      <c r="C4822" t="s">
        <v>16578</v>
      </c>
      <c r="D4822" t="s">
        <v>16581</v>
      </c>
      <c r="E4822" t="s">
        <v>9682</v>
      </c>
      <c r="F4822" t="s">
        <v>1255</v>
      </c>
      <c r="G4822" t="s">
        <v>1255</v>
      </c>
      <c r="H4822" t="s">
        <v>1255</v>
      </c>
      <c r="I4822" t="s">
        <v>1255</v>
      </c>
      <c r="J4822" t="s">
        <v>1255</v>
      </c>
      <c r="K4822" t="s">
        <v>1255</v>
      </c>
      <c r="L4822" t="s">
        <v>1255</v>
      </c>
      <c r="M4822" t="s">
        <v>1255</v>
      </c>
      <c r="N4822" t="s">
        <v>1255</v>
      </c>
      <c r="O4822" t="s">
        <v>1255</v>
      </c>
      <c r="P4822" t="s">
        <v>1255</v>
      </c>
    </row>
    <row r="4823" spans="1:16">
      <c r="A4823" t="s">
        <v>1255</v>
      </c>
      <c r="B4823" t="s">
        <v>8767</v>
      </c>
      <c r="C4823" t="s">
        <v>16578</v>
      </c>
      <c r="D4823" t="s">
        <v>16582</v>
      </c>
      <c r="E4823" t="s">
        <v>15421</v>
      </c>
      <c r="F4823" t="s">
        <v>1255</v>
      </c>
      <c r="G4823" t="s">
        <v>1255</v>
      </c>
      <c r="H4823" t="s">
        <v>1255</v>
      </c>
      <c r="I4823" t="s">
        <v>1255</v>
      </c>
      <c r="J4823" t="s">
        <v>1255</v>
      </c>
      <c r="K4823" t="s">
        <v>1255</v>
      </c>
      <c r="L4823" t="s">
        <v>1255</v>
      </c>
      <c r="M4823" t="s">
        <v>1255</v>
      </c>
      <c r="N4823" t="s">
        <v>1255</v>
      </c>
      <c r="O4823" t="s">
        <v>1255</v>
      </c>
      <c r="P4823" t="s">
        <v>1255</v>
      </c>
    </row>
    <row r="4824" spans="1:16">
      <c r="A4824" t="s">
        <v>1255</v>
      </c>
      <c r="B4824" t="s">
        <v>8768</v>
      </c>
      <c r="C4824" t="s">
        <v>16578</v>
      </c>
      <c r="D4824" t="s">
        <v>16583</v>
      </c>
      <c r="E4824" t="s">
        <v>10608</v>
      </c>
      <c r="F4824" t="s">
        <v>1255</v>
      </c>
      <c r="G4824" t="s">
        <v>1255</v>
      </c>
      <c r="H4824" t="s">
        <v>1255</v>
      </c>
      <c r="I4824" t="s">
        <v>1255</v>
      </c>
      <c r="J4824" t="s">
        <v>1255</v>
      </c>
      <c r="K4824" t="s">
        <v>1255</v>
      </c>
      <c r="L4824" t="s">
        <v>1255</v>
      </c>
      <c r="M4824" t="s">
        <v>1255</v>
      </c>
      <c r="N4824" t="s">
        <v>1255</v>
      </c>
      <c r="O4824" t="s">
        <v>1255</v>
      </c>
      <c r="P4824" t="s">
        <v>1255</v>
      </c>
    </row>
    <row r="4825" spans="1:16">
      <c r="A4825" t="s">
        <v>1255</v>
      </c>
      <c r="B4825" t="s">
        <v>8769</v>
      </c>
      <c r="C4825" t="s">
        <v>16578</v>
      </c>
      <c r="D4825" t="s">
        <v>16584</v>
      </c>
      <c r="E4825" t="s">
        <v>12494</v>
      </c>
      <c r="F4825" t="s">
        <v>1255</v>
      </c>
      <c r="G4825" t="s">
        <v>1255</v>
      </c>
      <c r="H4825" t="s">
        <v>1255</v>
      </c>
      <c r="I4825" t="s">
        <v>1255</v>
      </c>
      <c r="J4825" t="s">
        <v>1255</v>
      </c>
      <c r="K4825" t="s">
        <v>1255</v>
      </c>
      <c r="L4825" t="s">
        <v>1255</v>
      </c>
      <c r="M4825" t="s">
        <v>1255</v>
      </c>
      <c r="N4825" t="s">
        <v>1255</v>
      </c>
      <c r="O4825" t="s">
        <v>1255</v>
      </c>
      <c r="P4825" t="s">
        <v>1255</v>
      </c>
    </row>
    <row r="4826" spans="1:16">
      <c r="A4826" t="s">
        <v>1255</v>
      </c>
      <c r="B4826" t="s">
        <v>8876</v>
      </c>
      <c r="C4826" t="s">
        <v>16578</v>
      </c>
      <c r="D4826" t="s">
        <v>16585</v>
      </c>
      <c r="E4826" t="s">
        <v>11910</v>
      </c>
      <c r="F4826" t="s">
        <v>1255</v>
      </c>
      <c r="G4826" t="s">
        <v>1255</v>
      </c>
      <c r="H4826" t="s">
        <v>1255</v>
      </c>
      <c r="I4826" t="s">
        <v>1255</v>
      </c>
      <c r="J4826" t="s">
        <v>1255</v>
      </c>
      <c r="K4826" t="s">
        <v>1255</v>
      </c>
      <c r="L4826" t="s">
        <v>1255</v>
      </c>
      <c r="M4826" t="s">
        <v>1255</v>
      </c>
      <c r="N4826" t="s">
        <v>1255</v>
      </c>
      <c r="O4826" t="s">
        <v>1255</v>
      </c>
      <c r="P4826" t="s">
        <v>1255</v>
      </c>
    </row>
    <row r="4827" spans="1:16">
      <c r="A4827" t="s">
        <v>1255</v>
      </c>
      <c r="B4827" t="s">
        <v>16586</v>
      </c>
      <c r="C4827" t="s">
        <v>16578</v>
      </c>
      <c r="D4827" t="s">
        <v>16587</v>
      </c>
      <c r="E4827" t="s">
        <v>10307</v>
      </c>
      <c r="F4827" t="s">
        <v>1255</v>
      </c>
      <c r="G4827" t="s">
        <v>1255</v>
      </c>
      <c r="H4827" t="s">
        <v>1255</v>
      </c>
      <c r="I4827" t="s">
        <v>1255</v>
      </c>
      <c r="J4827" t="s">
        <v>1255</v>
      </c>
      <c r="K4827" t="s">
        <v>1255</v>
      </c>
      <c r="L4827" t="s">
        <v>1255</v>
      </c>
      <c r="M4827" t="s">
        <v>1255</v>
      </c>
      <c r="N4827" t="s">
        <v>1255</v>
      </c>
      <c r="O4827" t="s">
        <v>1255</v>
      </c>
      <c r="P4827" t="s">
        <v>1255</v>
      </c>
    </row>
    <row r="4828" spans="1:16">
      <c r="A4828" t="s">
        <v>1255</v>
      </c>
      <c r="B4828" t="s">
        <v>1255</v>
      </c>
      <c r="C4828" t="s">
        <v>16588</v>
      </c>
      <c r="D4828" t="s">
        <v>16589</v>
      </c>
      <c r="E4828" t="s">
        <v>12494</v>
      </c>
      <c r="F4828" t="s">
        <v>1255</v>
      </c>
      <c r="G4828" t="s">
        <v>1255</v>
      </c>
      <c r="H4828" t="s">
        <v>1255</v>
      </c>
      <c r="I4828" t="s">
        <v>1255</v>
      </c>
      <c r="J4828" t="s">
        <v>1255</v>
      </c>
      <c r="K4828" t="s">
        <v>1255</v>
      </c>
      <c r="L4828" t="s">
        <v>1255</v>
      </c>
      <c r="M4828" t="s">
        <v>1255</v>
      </c>
      <c r="N4828" t="s">
        <v>1255</v>
      </c>
      <c r="O4828" t="s">
        <v>1255</v>
      </c>
      <c r="P4828" t="s">
        <v>1255</v>
      </c>
    </row>
    <row r="4829" spans="1:16">
      <c r="A4829" t="s">
        <v>1255</v>
      </c>
      <c r="B4829" t="s">
        <v>1255</v>
      </c>
      <c r="C4829" t="s">
        <v>16588</v>
      </c>
      <c r="D4829" t="s">
        <v>16590</v>
      </c>
      <c r="E4829" t="s">
        <v>11910</v>
      </c>
      <c r="F4829" t="s">
        <v>1255</v>
      </c>
      <c r="G4829" t="s">
        <v>1255</v>
      </c>
      <c r="H4829" t="s">
        <v>1255</v>
      </c>
      <c r="I4829" t="s">
        <v>1255</v>
      </c>
      <c r="J4829" t="s">
        <v>1255</v>
      </c>
      <c r="K4829" t="s">
        <v>1255</v>
      </c>
      <c r="L4829" t="s">
        <v>1255</v>
      </c>
      <c r="M4829" t="s">
        <v>1255</v>
      </c>
      <c r="N4829" t="s">
        <v>1255</v>
      </c>
      <c r="O4829" t="s">
        <v>1255</v>
      </c>
      <c r="P4829" t="s">
        <v>1255</v>
      </c>
    </row>
    <row r="4830" spans="1:16">
      <c r="A4830" t="s">
        <v>1255</v>
      </c>
      <c r="B4830" t="s">
        <v>1255</v>
      </c>
      <c r="C4830" t="s">
        <v>16591</v>
      </c>
      <c r="D4830" t="s">
        <v>16592</v>
      </c>
      <c r="E4830" t="s">
        <v>10003</v>
      </c>
      <c r="F4830" t="s">
        <v>9646</v>
      </c>
      <c r="G4830" t="s">
        <v>1255</v>
      </c>
      <c r="H4830" t="s">
        <v>1255</v>
      </c>
      <c r="I4830" t="s">
        <v>1255</v>
      </c>
      <c r="J4830" t="s">
        <v>1255</v>
      </c>
      <c r="K4830" t="s">
        <v>1255</v>
      </c>
      <c r="L4830" t="s">
        <v>1255</v>
      </c>
      <c r="M4830" t="s">
        <v>1255</v>
      </c>
      <c r="N4830" t="s">
        <v>1255</v>
      </c>
      <c r="O4830" t="s">
        <v>1255</v>
      </c>
      <c r="P4830" t="s">
        <v>1255</v>
      </c>
    </row>
    <row r="4831" spans="1:16">
      <c r="A4831" t="s">
        <v>1255</v>
      </c>
      <c r="B4831" t="s">
        <v>1255</v>
      </c>
      <c r="C4831" t="s">
        <v>16591</v>
      </c>
      <c r="D4831" t="s">
        <v>16593</v>
      </c>
      <c r="E4831" t="s">
        <v>12199</v>
      </c>
      <c r="F4831" t="s">
        <v>9646</v>
      </c>
      <c r="G4831" t="s">
        <v>1255</v>
      </c>
      <c r="H4831" t="s">
        <v>1255</v>
      </c>
      <c r="I4831" t="s">
        <v>1255</v>
      </c>
      <c r="J4831" t="s">
        <v>1255</v>
      </c>
      <c r="K4831" t="s">
        <v>1255</v>
      </c>
      <c r="L4831" t="s">
        <v>1255</v>
      </c>
      <c r="M4831" t="s">
        <v>1255</v>
      </c>
      <c r="N4831" t="s">
        <v>1255</v>
      </c>
      <c r="O4831" t="s">
        <v>1255</v>
      </c>
      <c r="P4831" t="s">
        <v>1255</v>
      </c>
    </row>
    <row r="4832" spans="1:16">
      <c r="A4832" t="s">
        <v>1255</v>
      </c>
      <c r="B4832" t="s">
        <v>1255</v>
      </c>
      <c r="C4832" t="s">
        <v>16591</v>
      </c>
      <c r="D4832" t="s">
        <v>16594</v>
      </c>
      <c r="E4832" t="s">
        <v>10003</v>
      </c>
      <c r="F4832" t="s">
        <v>9646</v>
      </c>
      <c r="G4832" t="s">
        <v>1255</v>
      </c>
      <c r="H4832" t="s">
        <v>1255</v>
      </c>
      <c r="I4832" t="s">
        <v>1255</v>
      </c>
      <c r="J4832" t="s">
        <v>1255</v>
      </c>
      <c r="K4832" t="s">
        <v>1255</v>
      </c>
      <c r="L4832" t="s">
        <v>1255</v>
      </c>
      <c r="M4832" t="s">
        <v>1255</v>
      </c>
      <c r="N4832" t="s">
        <v>1255</v>
      </c>
      <c r="O4832" t="s">
        <v>1255</v>
      </c>
      <c r="P4832" t="s">
        <v>1255</v>
      </c>
    </row>
    <row r="4833" spans="1:16">
      <c r="A4833" t="s">
        <v>1255</v>
      </c>
      <c r="B4833" t="s">
        <v>1255</v>
      </c>
      <c r="C4833" t="s">
        <v>16591</v>
      </c>
      <c r="D4833" t="s">
        <v>16595</v>
      </c>
      <c r="E4833" t="s">
        <v>9646</v>
      </c>
      <c r="F4833" t="s">
        <v>16596</v>
      </c>
      <c r="G4833" t="s">
        <v>1255</v>
      </c>
      <c r="H4833" t="s">
        <v>1255</v>
      </c>
      <c r="I4833" t="s">
        <v>1255</v>
      </c>
      <c r="J4833" t="s">
        <v>1255</v>
      </c>
      <c r="K4833" t="s">
        <v>1255</v>
      </c>
      <c r="L4833" t="s">
        <v>1255</v>
      </c>
      <c r="M4833" t="s">
        <v>1255</v>
      </c>
      <c r="N4833" t="s">
        <v>1255</v>
      </c>
      <c r="O4833" t="s">
        <v>1255</v>
      </c>
      <c r="P4833" t="s">
        <v>1255</v>
      </c>
    </row>
    <row r="4834" spans="1:16">
      <c r="A4834" t="s">
        <v>1255</v>
      </c>
      <c r="B4834" t="s">
        <v>1255</v>
      </c>
      <c r="C4834" t="s">
        <v>16591</v>
      </c>
      <c r="D4834" t="s">
        <v>16597</v>
      </c>
      <c r="E4834" t="s">
        <v>16598</v>
      </c>
      <c r="F4834" t="s">
        <v>9646</v>
      </c>
      <c r="G4834" t="s">
        <v>1255</v>
      </c>
      <c r="H4834" t="s">
        <v>1255</v>
      </c>
      <c r="I4834" t="s">
        <v>1255</v>
      </c>
      <c r="J4834" t="s">
        <v>1255</v>
      </c>
      <c r="K4834" t="s">
        <v>1255</v>
      </c>
      <c r="L4834" t="s">
        <v>1255</v>
      </c>
      <c r="M4834" t="s">
        <v>1255</v>
      </c>
      <c r="N4834" t="s">
        <v>1255</v>
      </c>
      <c r="O4834" t="s">
        <v>1255</v>
      </c>
      <c r="P4834" t="s">
        <v>1255</v>
      </c>
    </row>
    <row r="4835" spans="1:16">
      <c r="A4835" t="s">
        <v>1255</v>
      </c>
      <c r="B4835" t="s">
        <v>1255</v>
      </c>
      <c r="C4835" t="s">
        <v>16591</v>
      </c>
      <c r="D4835" t="s">
        <v>16599</v>
      </c>
      <c r="E4835" t="s">
        <v>9797</v>
      </c>
      <c r="F4835" t="s">
        <v>9646</v>
      </c>
      <c r="G4835" t="s">
        <v>1255</v>
      </c>
      <c r="H4835" t="s">
        <v>1255</v>
      </c>
      <c r="I4835" t="s">
        <v>1255</v>
      </c>
      <c r="J4835" t="s">
        <v>1255</v>
      </c>
      <c r="K4835" t="s">
        <v>1255</v>
      </c>
      <c r="L4835" t="s">
        <v>1255</v>
      </c>
      <c r="M4835" t="s">
        <v>1255</v>
      </c>
      <c r="N4835" t="s">
        <v>1255</v>
      </c>
      <c r="O4835" t="s">
        <v>1255</v>
      </c>
      <c r="P4835" t="s">
        <v>1255</v>
      </c>
    </row>
    <row r="4836" spans="1:16">
      <c r="A4836" t="s">
        <v>1255</v>
      </c>
      <c r="B4836" t="s">
        <v>1255</v>
      </c>
      <c r="C4836" t="s">
        <v>16591</v>
      </c>
      <c r="D4836" t="s">
        <v>16600</v>
      </c>
      <c r="E4836" t="s">
        <v>16601</v>
      </c>
      <c r="F4836" t="s">
        <v>9646</v>
      </c>
      <c r="G4836" t="s">
        <v>1255</v>
      </c>
      <c r="H4836" t="s">
        <v>1255</v>
      </c>
      <c r="I4836" t="s">
        <v>1255</v>
      </c>
      <c r="J4836" t="s">
        <v>1255</v>
      </c>
      <c r="K4836" t="s">
        <v>1255</v>
      </c>
      <c r="L4836" t="s">
        <v>1255</v>
      </c>
      <c r="M4836" t="s">
        <v>1255</v>
      </c>
      <c r="N4836" t="s">
        <v>1255</v>
      </c>
      <c r="O4836" t="s">
        <v>1255</v>
      </c>
      <c r="P4836" t="s">
        <v>1255</v>
      </c>
    </row>
    <row r="4837" spans="1:16">
      <c r="A4837" t="s">
        <v>1255</v>
      </c>
      <c r="B4837" t="s">
        <v>1255</v>
      </c>
      <c r="C4837" t="s">
        <v>16591</v>
      </c>
      <c r="D4837" t="s">
        <v>16602</v>
      </c>
      <c r="E4837" t="s">
        <v>9646</v>
      </c>
      <c r="F4837" t="s">
        <v>16603</v>
      </c>
      <c r="G4837" t="s">
        <v>1255</v>
      </c>
      <c r="H4837" t="s">
        <v>1255</v>
      </c>
      <c r="I4837" t="s">
        <v>1255</v>
      </c>
      <c r="J4837" t="s">
        <v>1255</v>
      </c>
      <c r="K4837" t="s">
        <v>1255</v>
      </c>
      <c r="L4837" t="s">
        <v>1255</v>
      </c>
      <c r="M4837" t="s">
        <v>1255</v>
      </c>
      <c r="N4837" t="s">
        <v>1255</v>
      </c>
      <c r="O4837" t="s">
        <v>1255</v>
      </c>
      <c r="P4837" t="s">
        <v>1255</v>
      </c>
    </row>
    <row r="4838" spans="1:16">
      <c r="A4838" t="s">
        <v>1255</v>
      </c>
      <c r="B4838" t="s">
        <v>1255</v>
      </c>
      <c r="C4838" t="s">
        <v>16591</v>
      </c>
      <c r="D4838" t="s">
        <v>16604</v>
      </c>
      <c r="E4838" t="s">
        <v>9646</v>
      </c>
      <c r="F4838" t="s">
        <v>16605</v>
      </c>
      <c r="G4838" t="s">
        <v>8746</v>
      </c>
      <c r="H4838" t="s">
        <v>1255</v>
      </c>
      <c r="I4838" t="s">
        <v>1255</v>
      </c>
      <c r="J4838" t="s">
        <v>1255</v>
      </c>
      <c r="K4838" t="s">
        <v>1255</v>
      </c>
      <c r="L4838" t="s">
        <v>1255</v>
      </c>
      <c r="M4838" t="s">
        <v>1255</v>
      </c>
      <c r="N4838" t="s">
        <v>1255</v>
      </c>
      <c r="O4838" t="s">
        <v>1255</v>
      </c>
      <c r="P4838" t="s">
        <v>1255</v>
      </c>
    </row>
    <row r="4839" spans="1:16">
      <c r="A4839" t="s">
        <v>1255</v>
      </c>
      <c r="B4839" t="s">
        <v>16010</v>
      </c>
      <c r="C4839" t="s">
        <v>16606</v>
      </c>
      <c r="D4839" t="s">
        <v>16607</v>
      </c>
      <c r="E4839" t="s">
        <v>9646</v>
      </c>
      <c r="F4839" t="s">
        <v>10163</v>
      </c>
      <c r="G4839" t="s">
        <v>1255</v>
      </c>
      <c r="H4839" t="s">
        <v>1255</v>
      </c>
      <c r="I4839" t="s">
        <v>1255</v>
      </c>
      <c r="J4839" t="s">
        <v>1255</v>
      </c>
      <c r="K4839" t="s">
        <v>1255</v>
      </c>
      <c r="L4839" t="s">
        <v>1255</v>
      </c>
      <c r="M4839" t="s">
        <v>1255</v>
      </c>
      <c r="N4839" t="s">
        <v>1255</v>
      </c>
      <c r="O4839" t="s">
        <v>1255</v>
      </c>
      <c r="P4839" t="s">
        <v>1255</v>
      </c>
    </row>
    <row r="4840" spans="1:16">
      <c r="A4840" t="s">
        <v>1255</v>
      </c>
      <c r="B4840" t="s">
        <v>16010</v>
      </c>
      <c r="C4840" t="s">
        <v>16606</v>
      </c>
      <c r="D4840" t="s">
        <v>16608</v>
      </c>
      <c r="E4840" t="s">
        <v>9646</v>
      </c>
      <c r="F4840" t="s">
        <v>16609</v>
      </c>
      <c r="G4840" t="s">
        <v>1255</v>
      </c>
      <c r="H4840" t="s">
        <v>1255</v>
      </c>
      <c r="I4840" t="s">
        <v>1255</v>
      </c>
      <c r="J4840" t="s">
        <v>1255</v>
      </c>
      <c r="K4840" t="s">
        <v>1255</v>
      </c>
      <c r="L4840" t="s">
        <v>1255</v>
      </c>
      <c r="M4840" t="s">
        <v>1255</v>
      </c>
      <c r="N4840" t="s">
        <v>1255</v>
      </c>
      <c r="O4840" t="s">
        <v>1255</v>
      </c>
      <c r="P4840" t="s">
        <v>1255</v>
      </c>
    </row>
    <row r="4841" spans="1:16">
      <c r="A4841" t="s">
        <v>1255</v>
      </c>
      <c r="B4841" t="s">
        <v>16010</v>
      </c>
      <c r="C4841" t="s">
        <v>16606</v>
      </c>
      <c r="D4841" t="s">
        <v>16610</v>
      </c>
      <c r="E4841" t="s">
        <v>9646</v>
      </c>
      <c r="F4841" t="s">
        <v>10608</v>
      </c>
      <c r="G4841" t="s">
        <v>1255</v>
      </c>
      <c r="H4841" t="s">
        <v>1255</v>
      </c>
      <c r="I4841" t="s">
        <v>1255</v>
      </c>
      <c r="J4841" t="s">
        <v>1255</v>
      </c>
      <c r="K4841" t="s">
        <v>1255</v>
      </c>
      <c r="L4841" t="s">
        <v>1255</v>
      </c>
      <c r="M4841" t="s">
        <v>1255</v>
      </c>
      <c r="N4841" t="s">
        <v>1255</v>
      </c>
      <c r="O4841" t="s">
        <v>1255</v>
      </c>
      <c r="P4841" t="s">
        <v>1255</v>
      </c>
    </row>
    <row r="4842" spans="1:16">
      <c r="A4842" t="s">
        <v>1255</v>
      </c>
      <c r="B4842" t="s">
        <v>1255</v>
      </c>
      <c r="C4842" t="s">
        <v>16611</v>
      </c>
      <c r="D4842" t="s">
        <v>16612</v>
      </c>
      <c r="E4842" t="s">
        <v>11910</v>
      </c>
      <c r="F4842" t="s">
        <v>9646</v>
      </c>
      <c r="G4842" t="s">
        <v>1255</v>
      </c>
      <c r="H4842" t="s">
        <v>1255</v>
      </c>
      <c r="I4842" t="s">
        <v>1255</v>
      </c>
      <c r="J4842" t="s">
        <v>1255</v>
      </c>
      <c r="K4842" t="s">
        <v>1255</v>
      </c>
      <c r="L4842" t="s">
        <v>1255</v>
      </c>
      <c r="M4842" t="s">
        <v>1255</v>
      </c>
      <c r="N4842" t="s">
        <v>1255</v>
      </c>
      <c r="O4842" t="s">
        <v>1255</v>
      </c>
      <c r="P4842" t="s">
        <v>1255</v>
      </c>
    </row>
    <row r="4843" spans="1:16">
      <c r="A4843" t="s">
        <v>1255</v>
      </c>
      <c r="B4843" t="s">
        <v>1255</v>
      </c>
      <c r="C4843" t="s">
        <v>16611</v>
      </c>
      <c r="D4843" t="s">
        <v>16613</v>
      </c>
      <c r="E4843" t="s">
        <v>9782</v>
      </c>
      <c r="F4843" t="s">
        <v>1255</v>
      </c>
      <c r="G4843" t="s">
        <v>9646</v>
      </c>
      <c r="H4843" t="s">
        <v>1255</v>
      </c>
      <c r="I4843" t="s">
        <v>1255</v>
      </c>
      <c r="J4843" t="s">
        <v>1255</v>
      </c>
      <c r="K4843" t="s">
        <v>1255</v>
      </c>
      <c r="L4843" t="s">
        <v>1255</v>
      </c>
      <c r="M4843" t="s">
        <v>1255</v>
      </c>
      <c r="N4843" t="s">
        <v>1255</v>
      </c>
      <c r="O4843" t="s">
        <v>1255</v>
      </c>
      <c r="P4843" t="s">
        <v>1255</v>
      </c>
    </row>
    <row r="4844" spans="1:16">
      <c r="A4844" t="s">
        <v>1255</v>
      </c>
      <c r="B4844" t="s">
        <v>1255</v>
      </c>
      <c r="C4844" t="s">
        <v>16614</v>
      </c>
      <c r="D4844" t="s">
        <v>16615</v>
      </c>
      <c r="E4844" t="s">
        <v>12494</v>
      </c>
      <c r="F4844" t="s">
        <v>1255</v>
      </c>
      <c r="G4844" t="s">
        <v>9646</v>
      </c>
      <c r="H4844" t="s">
        <v>1255</v>
      </c>
      <c r="I4844" t="s">
        <v>1255</v>
      </c>
      <c r="J4844" t="s">
        <v>1255</v>
      </c>
      <c r="K4844" t="s">
        <v>1255</v>
      </c>
      <c r="L4844" t="s">
        <v>1255</v>
      </c>
      <c r="M4844" t="s">
        <v>1255</v>
      </c>
      <c r="N4844" t="s">
        <v>1255</v>
      </c>
      <c r="O4844" t="s">
        <v>1255</v>
      </c>
      <c r="P4844" t="s">
        <v>1255</v>
      </c>
    </row>
    <row r="4845" spans="1:16">
      <c r="A4845" t="s">
        <v>1255</v>
      </c>
      <c r="B4845" t="s">
        <v>1255</v>
      </c>
      <c r="C4845" t="s">
        <v>16614</v>
      </c>
      <c r="D4845" t="s">
        <v>16616</v>
      </c>
      <c r="E4845" t="s">
        <v>11910</v>
      </c>
      <c r="F4845" t="s">
        <v>1255</v>
      </c>
      <c r="G4845" t="s">
        <v>1255</v>
      </c>
      <c r="H4845" t="s">
        <v>1255</v>
      </c>
      <c r="I4845" t="s">
        <v>1255</v>
      </c>
      <c r="J4845" t="s">
        <v>1255</v>
      </c>
      <c r="K4845" t="s">
        <v>1255</v>
      </c>
      <c r="L4845" t="s">
        <v>1255</v>
      </c>
      <c r="M4845" t="s">
        <v>1255</v>
      </c>
      <c r="N4845" t="s">
        <v>1255</v>
      </c>
      <c r="O4845" t="s">
        <v>1255</v>
      </c>
      <c r="P4845" t="s">
        <v>1255</v>
      </c>
    </row>
    <row r="4846" spans="1:16">
      <c r="A4846" t="s">
        <v>1255</v>
      </c>
      <c r="B4846" t="s">
        <v>1255</v>
      </c>
      <c r="C4846" t="s">
        <v>16614</v>
      </c>
      <c r="D4846" t="s">
        <v>16617</v>
      </c>
      <c r="E4846" t="s">
        <v>11910</v>
      </c>
      <c r="F4846" t="s">
        <v>1255</v>
      </c>
      <c r="G4846" t="s">
        <v>1255</v>
      </c>
      <c r="H4846" t="s">
        <v>1255</v>
      </c>
      <c r="I4846" t="s">
        <v>1255</v>
      </c>
      <c r="J4846" t="s">
        <v>1255</v>
      </c>
      <c r="K4846" t="s">
        <v>1255</v>
      </c>
      <c r="L4846" t="s">
        <v>1255</v>
      </c>
      <c r="M4846" t="s">
        <v>1255</v>
      </c>
      <c r="N4846" t="s">
        <v>1255</v>
      </c>
      <c r="O4846" t="s">
        <v>1255</v>
      </c>
      <c r="P4846" t="s">
        <v>1255</v>
      </c>
    </row>
    <row r="4847" spans="1:16">
      <c r="A4847" t="s">
        <v>1255</v>
      </c>
      <c r="B4847" t="s">
        <v>1255</v>
      </c>
      <c r="C4847" t="s">
        <v>16614</v>
      </c>
      <c r="D4847" t="s">
        <v>16618</v>
      </c>
      <c r="E4847" t="s">
        <v>11215</v>
      </c>
      <c r="F4847" t="s">
        <v>1255</v>
      </c>
      <c r="G4847" t="s">
        <v>1255</v>
      </c>
      <c r="H4847" t="s">
        <v>1255</v>
      </c>
      <c r="I4847" t="s">
        <v>1255</v>
      </c>
      <c r="J4847" t="s">
        <v>1255</v>
      </c>
      <c r="K4847" t="s">
        <v>1255</v>
      </c>
      <c r="L4847" t="s">
        <v>1255</v>
      </c>
      <c r="M4847" t="s">
        <v>1255</v>
      </c>
      <c r="N4847" t="s">
        <v>1255</v>
      </c>
      <c r="O4847" t="s">
        <v>1255</v>
      </c>
      <c r="P4847" t="s">
        <v>1255</v>
      </c>
    </row>
    <row r="4848" spans="1:16">
      <c r="A4848" t="s">
        <v>1255</v>
      </c>
      <c r="B4848" t="s">
        <v>1255</v>
      </c>
      <c r="C4848" t="s">
        <v>16614</v>
      </c>
      <c r="D4848" t="s">
        <v>16619</v>
      </c>
      <c r="E4848" t="s">
        <v>9813</v>
      </c>
      <c r="F4848" t="s">
        <v>1255</v>
      </c>
      <c r="G4848" t="s">
        <v>1255</v>
      </c>
      <c r="H4848" t="s">
        <v>1255</v>
      </c>
      <c r="I4848" t="s">
        <v>1255</v>
      </c>
      <c r="J4848" t="s">
        <v>1255</v>
      </c>
      <c r="K4848" t="s">
        <v>1255</v>
      </c>
      <c r="L4848" t="s">
        <v>1255</v>
      </c>
      <c r="M4848" t="s">
        <v>1255</v>
      </c>
      <c r="N4848" t="s">
        <v>1255</v>
      </c>
      <c r="O4848" t="s">
        <v>1255</v>
      </c>
      <c r="P4848" t="s">
        <v>1255</v>
      </c>
    </row>
    <row r="4849" spans="1:16">
      <c r="A4849" t="s">
        <v>1255</v>
      </c>
      <c r="B4849" t="s">
        <v>1255</v>
      </c>
      <c r="C4849" t="s">
        <v>16620</v>
      </c>
      <c r="D4849" t="s">
        <v>16621</v>
      </c>
      <c r="E4849" t="s">
        <v>14759</v>
      </c>
      <c r="F4849" t="s">
        <v>1255</v>
      </c>
      <c r="G4849" t="s">
        <v>1255</v>
      </c>
      <c r="H4849" t="s">
        <v>1255</v>
      </c>
      <c r="I4849" t="s">
        <v>1255</v>
      </c>
      <c r="J4849" t="s">
        <v>1255</v>
      </c>
      <c r="K4849" t="s">
        <v>1255</v>
      </c>
      <c r="L4849" t="s">
        <v>1255</v>
      </c>
      <c r="M4849" t="s">
        <v>1255</v>
      </c>
      <c r="N4849" t="s">
        <v>1255</v>
      </c>
      <c r="O4849" t="s">
        <v>1255</v>
      </c>
      <c r="P4849" t="s">
        <v>1255</v>
      </c>
    </row>
    <row r="4850" spans="1:16">
      <c r="A4850" t="s">
        <v>1255</v>
      </c>
      <c r="B4850" t="s">
        <v>1255</v>
      </c>
      <c r="C4850" t="s">
        <v>1255</v>
      </c>
      <c r="D4850" t="s">
        <v>1255</v>
      </c>
      <c r="E4850" t="s">
        <v>1255</v>
      </c>
      <c r="F4850" t="s">
        <v>1255</v>
      </c>
      <c r="G4850" t="s">
        <v>9646</v>
      </c>
      <c r="H4850" t="s">
        <v>1255</v>
      </c>
      <c r="I4850" t="s">
        <v>1255</v>
      </c>
      <c r="J4850" t="s">
        <v>1255</v>
      </c>
      <c r="K4850" t="s">
        <v>1255</v>
      </c>
      <c r="L4850" t="s">
        <v>1255</v>
      </c>
      <c r="M4850" t="s">
        <v>1255</v>
      </c>
      <c r="N4850" t="s">
        <v>1255</v>
      </c>
      <c r="O4850" t="s">
        <v>1255</v>
      </c>
      <c r="P4850" t="s">
        <v>1255</v>
      </c>
    </row>
    <row r="4851" spans="1:16">
      <c r="A4851" t="s">
        <v>1255</v>
      </c>
      <c r="B4851" t="s">
        <v>1255</v>
      </c>
      <c r="C4851" t="s">
        <v>16622</v>
      </c>
      <c r="D4851" t="s">
        <v>16623</v>
      </c>
      <c r="E4851" t="s">
        <v>9813</v>
      </c>
      <c r="F4851" t="s">
        <v>1255</v>
      </c>
      <c r="G4851" t="s">
        <v>1255</v>
      </c>
      <c r="H4851" t="s">
        <v>1255</v>
      </c>
      <c r="I4851" t="s">
        <v>1255</v>
      </c>
      <c r="J4851" t="s">
        <v>1255</v>
      </c>
      <c r="K4851" t="s">
        <v>1255</v>
      </c>
      <c r="L4851" t="s">
        <v>1255</v>
      </c>
      <c r="M4851" t="s">
        <v>1255</v>
      </c>
      <c r="N4851" t="s">
        <v>1255</v>
      </c>
      <c r="O4851" t="s">
        <v>1255</v>
      </c>
      <c r="P4851" t="s">
        <v>1255</v>
      </c>
    </row>
    <row r="4852" spans="1:16">
      <c r="A4852" t="s">
        <v>1255</v>
      </c>
      <c r="B4852" t="s">
        <v>1255</v>
      </c>
      <c r="C4852" t="s">
        <v>16622</v>
      </c>
      <c r="D4852" t="s">
        <v>16624</v>
      </c>
      <c r="E4852" t="s">
        <v>10003</v>
      </c>
      <c r="F4852" t="s">
        <v>1255</v>
      </c>
      <c r="G4852" t="s">
        <v>1255</v>
      </c>
      <c r="H4852" t="s">
        <v>1255</v>
      </c>
      <c r="I4852" t="s">
        <v>1255</v>
      </c>
      <c r="J4852" t="s">
        <v>1255</v>
      </c>
      <c r="K4852" t="s">
        <v>1255</v>
      </c>
      <c r="L4852" t="s">
        <v>1255</v>
      </c>
      <c r="M4852" t="s">
        <v>1255</v>
      </c>
      <c r="N4852" t="s">
        <v>1255</v>
      </c>
      <c r="O4852" t="s">
        <v>1255</v>
      </c>
      <c r="P4852" t="s">
        <v>1255</v>
      </c>
    </row>
    <row r="4853" spans="1:16">
      <c r="A4853" t="s">
        <v>1255</v>
      </c>
      <c r="B4853" t="s">
        <v>1255</v>
      </c>
      <c r="C4853" t="s">
        <v>16622</v>
      </c>
      <c r="D4853" t="s">
        <v>16625</v>
      </c>
      <c r="E4853" t="s">
        <v>9828</v>
      </c>
      <c r="F4853" t="s">
        <v>1255</v>
      </c>
      <c r="G4853" t="s">
        <v>1255</v>
      </c>
      <c r="H4853" t="s">
        <v>1255</v>
      </c>
      <c r="I4853" t="s">
        <v>1255</v>
      </c>
      <c r="J4853" t="s">
        <v>1255</v>
      </c>
      <c r="K4853" t="s">
        <v>1255</v>
      </c>
      <c r="L4853" t="s">
        <v>1255</v>
      </c>
      <c r="M4853" t="s">
        <v>1255</v>
      </c>
      <c r="N4853" t="s">
        <v>1255</v>
      </c>
      <c r="O4853" t="s">
        <v>1255</v>
      </c>
      <c r="P4853" t="s">
        <v>1255</v>
      </c>
    </row>
    <row r="4854" spans="1:16">
      <c r="A4854" t="s">
        <v>1255</v>
      </c>
      <c r="B4854" t="s">
        <v>1255</v>
      </c>
      <c r="C4854" t="s">
        <v>16626</v>
      </c>
      <c r="D4854" t="s">
        <v>16627</v>
      </c>
      <c r="E4854" t="s">
        <v>9653</v>
      </c>
      <c r="F4854" t="s">
        <v>1255</v>
      </c>
      <c r="G4854" t="s">
        <v>1255</v>
      </c>
      <c r="H4854" t="s">
        <v>1255</v>
      </c>
      <c r="I4854" t="s">
        <v>1255</v>
      </c>
      <c r="J4854" t="s">
        <v>1255</v>
      </c>
      <c r="K4854" t="s">
        <v>1255</v>
      </c>
      <c r="L4854" t="s">
        <v>1255</v>
      </c>
      <c r="M4854" t="s">
        <v>1255</v>
      </c>
      <c r="N4854" t="s">
        <v>1255</v>
      </c>
      <c r="O4854" t="s">
        <v>1255</v>
      </c>
      <c r="P4854" t="s">
        <v>1255</v>
      </c>
    </row>
    <row r="4855" spans="1:16">
      <c r="A4855" t="s">
        <v>1255</v>
      </c>
      <c r="B4855" t="s">
        <v>1255</v>
      </c>
      <c r="C4855" t="s">
        <v>16626</v>
      </c>
      <c r="D4855" t="s">
        <v>16628</v>
      </c>
      <c r="E4855" t="s">
        <v>10531</v>
      </c>
      <c r="F4855" t="s">
        <v>1255</v>
      </c>
      <c r="G4855" t="s">
        <v>1255</v>
      </c>
      <c r="H4855" t="s">
        <v>1255</v>
      </c>
      <c r="I4855" t="s">
        <v>1255</v>
      </c>
      <c r="J4855" t="s">
        <v>1255</v>
      </c>
      <c r="K4855" t="s">
        <v>1255</v>
      </c>
      <c r="L4855" t="s">
        <v>1255</v>
      </c>
      <c r="M4855" t="s">
        <v>1255</v>
      </c>
      <c r="N4855" t="s">
        <v>1255</v>
      </c>
      <c r="O4855" t="s">
        <v>1255</v>
      </c>
      <c r="P4855" t="s">
        <v>1255</v>
      </c>
    </row>
    <row r="4856" spans="1:16">
      <c r="A4856" t="s">
        <v>1255</v>
      </c>
      <c r="B4856" t="s">
        <v>1255</v>
      </c>
      <c r="C4856" t="s">
        <v>16626</v>
      </c>
      <c r="D4856" t="s">
        <v>16629</v>
      </c>
      <c r="E4856" t="s">
        <v>10513</v>
      </c>
      <c r="F4856" t="s">
        <v>1255</v>
      </c>
      <c r="G4856" t="s">
        <v>1255</v>
      </c>
      <c r="H4856" t="s">
        <v>1255</v>
      </c>
      <c r="I4856" t="s">
        <v>1255</v>
      </c>
      <c r="J4856" t="s">
        <v>1255</v>
      </c>
      <c r="K4856" t="s">
        <v>1255</v>
      </c>
      <c r="L4856" t="s">
        <v>1255</v>
      </c>
      <c r="M4856" t="s">
        <v>1255</v>
      </c>
      <c r="N4856" t="s">
        <v>1255</v>
      </c>
      <c r="O4856" t="s">
        <v>1255</v>
      </c>
      <c r="P4856" t="s">
        <v>1255</v>
      </c>
    </row>
    <row r="4857" spans="1:16">
      <c r="A4857" t="s">
        <v>1255</v>
      </c>
      <c r="B4857" t="s">
        <v>1255</v>
      </c>
      <c r="C4857" t="s">
        <v>16630</v>
      </c>
      <c r="D4857" t="s">
        <v>16631</v>
      </c>
      <c r="E4857" t="s">
        <v>10003</v>
      </c>
      <c r="F4857" t="s">
        <v>1255</v>
      </c>
      <c r="G4857" t="s">
        <v>1255</v>
      </c>
      <c r="H4857" t="s">
        <v>1255</v>
      </c>
      <c r="I4857" t="s">
        <v>1255</v>
      </c>
      <c r="J4857" t="s">
        <v>1255</v>
      </c>
      <c r="K4857" t="s">
        <v>1255</v>
      </c>
      <c r="L4857" t="s">
        <v>1255</v>
      </c>
      <c r="M4857" t="s">
        <v>1255</v>
      </c>
      <c r="N4857" t="s">
        <v>1255</v>
      </c>
      <c r="O4857" t="s">
        <v>1255</v>
      </c>
      <c r="P4857" t="s">
        <v>1255</v>
      </c>
    </row>
    <row r="4858" spans="1:16">
      <c r="A4858" t="s">
        <v>1255</v>
      </c>
      <c r="B4858" t="s">
        <v>1255</v>
      </c>
      <c r="C4858" t="s">
        <v>16630</v>
      </c>
      <c r="D4858" t="s">
        <v>16632</v>
      </c>
      <c r="E4858" t="s">
        <v>10003</v>
      </c>
      <c r="F4858" t="s">
        <v>1255</v>
      </c>
      <c r="G4858" t="s">
        <v>1255</v>
      </c>
      <c r="H4858" t="s">
        <v>1255</v>
      </c>
      <c r="I4858" t="s">
        <v>1255</v>
      </c>
      <c r="J4858" t="s">
        <v>1255</v>
      </c>
      <c r="K4858" t="s">
        <v>1255</v>
      </c>
      <c r="L4858" t="s">
        <v>1255</v>
      </c>
      <c r="M4858" t="s">
        <v>1255</v>
      </c>
      <c r="N4858" t="s">
        <v>1255</v>
      </c>
      <c r="O4858" t="s">
        <v>1255</v>
      </c>
      <c r="P4858" t="s">
        <v>1255</v>
      </c>
    </row>
    <row r="4859" spans="1:16">
      <c r="A4859" t="s">
        <v>1255</v>
      </c>
      <c r="B4859" t="s">
        <v>1255</v>
      </c>
      <c r="C4859" t="s">
        <v>16633</v>
      </c>
      <c r="D4859" t="s">
        <v>16634</v>
      </c>
      <c r="E4859" t="s">
        <v>10608</v>
      </c>
      <c r="F4859" t="s">
        <v>1255</v>
      </c>
      <c r="G4859" t="s">
        <v>1255</v>
      </c>
      <c r="H4859" t="s">
        <v>1255</v>
      </c>
      <c r="I4859" t="s">
        <v>1255</v>
      </c>
      <c r="J4859" t="s">
        <v>1255</v>
      </c>
      <c r="K4859" t="s">
        <v>1255</v>
      </c>
      <c r="L4859" t="s">
        <v>1255</v>
      </c>
      <c r="M4859" t="s">
        <v>1255</v>
      </c>
      <c r="N4859" t="s">
        <v>1255</v>
      </c>
      <c r="O4859" t="s">
        <v>1255</v>
      </c>
      <c r="P4859" t="s">
        <v>1255</v>
      </c>
    </row>
    <row r="4860" spans="1:16">
      <c r="A4860" t="s">
        <v>1255</v>
      </c>
      <c r="B4860" t="s">
        <v>1255</v>
      </c>
      <c r="C4860" t="s">
        <v>16633</v>
      </c>
      <c r="D4860" t="s">
        <v>16635</v>
      </c>
      <c r="E4860" t="s">
        <v>9682</v>
      </c>
      <c r="F4860" t="s">
        <v>1255</v>
      </c>
      <c r="G4860" t="s">
        <v>1255</v>
      </c>
      <c r="H4860" t="s">
        <v>1255</v>
      </c>
      <c r="I4860" t="s">
        <v>1255</v>
      </c>
      <c r="J4860" t="s">
        <v>1255</v>
      </c>
      <c r="K4860" t="s">
        <v>1255</v>
      </c>
      <c r="L4860" t="s">
        <v>1255</v>
      </c>
      <c r="M4860" t="s">
        <v>1255</v>
      </c>
      <c r="N4860" t="s">
        <v>1255</v>
      </c>
      <c r="O4860" t="s">
        <v>1255</v>
      </c>
      <c r="P4860" t="s">
        <v>1255</v>
      </c>
    </row>
    <row r="4861" spans="1:16">
      <c r="A4861" t="s">
        <v>1255</v>
      </c>
      <c r="B4861" t="s">
        <v>1255</v>
      </c>
      <c r="C4861" t="s">
        <v>16633</v>
      </c>
      <c r="D4861" t="s">
        <v>16636</v>
      </c>
      <c r="E4861" t="s">
        <v>14854</v>
      </c>
      <c r="F4861" t="s">
        <v>1255</v>
      </c>
      <c r="G4861" t="s">
        <v>1255</v>
      </c>
      <c r="H4861" t="s">
        <v>1255</v>
      </c>
      <c r="I4861" t="s">
        <v>1255</v>
      </c>
      <c r="J4861" t="s">
        <v>1255</v>
      </c>
      <c r="K4861" t="s">
        <v>1255</v>
      </c>
      <c r="L4861" t="s">
        <v>1255</v>
      </c>
      <c r="M4861" t="s">
        <v>1255</v>
      </c>
      <c r="N4861" t="s">
        <v>1255</v>
      </c>
      <c r="O4861" t="s">
        <v>1255</v>
      </c>
      <c r="P4861" t="s">
        <v>1255</v>
      </c>
    </row>
    <row r="4862" spans="1:16">
      <c r="A4862" t="s">
        <v>1255</v>
      </c>
      <c r="B4862" t="s">
        <v>1255</v>
      </c>
      <c r="C4862" t="s">
        <v>16633</v>
      </c>
      <c r="D4862" t="s">
        <v>16637</v>
      </c>
      <c r="E4862" t="s">
        <v>11215</v>
      </c>
      <c r="F4862" t="s">
        <v>1255</v>
      </c>
      <c r="G4862" t="s">
        <v>1255</v>
      </c>
      <c r="H4862" t="s">
        <v>1255</v>
      </c>
      <c r="I4862" t="s">
        <v>1255</v>
      </c>
      <c r="J4862" t="s">
        <v>1255</v>
      </c>
      <c r="K4862" t="s">
        <v>1255</v>
      </c>
      <c r="L4862" t="s">
        <v>1255</v>
      </c>
      <c r="M4862" t="s">
        <v>1255</v>
      </c>
      <c r="N4862" t="s">
        <v>1255</v>
      </c>
      <c r="O4862" t="s">
        <v>1255</v>
      </c>
      <c r="P4862" t="s">
        <v>1255</v>
      </c>
    </row>
    <row r="4863" spans="1:16">
      <c r="A4863" t="s">
        <v>1255</v>
      </c>
      <c r="B4863" t="s">
        <v>1255</v>
      </c>
      <c r="C4863" t="s">
        <v>16633</v>
      </c>
      <c r="D4863" t="s">
        <v>16638</v>
      </c>
      <c r="E4863" t="s">
        <v>16639</v>
      </c>
      <c r="F4863" t="s">
        <v>1255</v>
      </c>
      <c r="G4863" t="s">
        <v>1255</v>
      </c>
      <c r="H4863" t="s">
        <v>1255</v>
      </c>
      <c r="I4863" t="s">
        <v>1255</v>
      </c>
      <c r="J4863" t="s">
        <v>1255</v>
      </c>
      <c r="K4863" t="s">
        <v>1255</v>
      </c>
      <c r="L4863" t="s">
        <v>1255</v>
      </c>
      <c r="M4863" t="s">
        <v>1255</v>
      </c>
      <c r="N4863" t="s">
        <v>1255</v>
      </c>
      <c r="O4863" t="s">
        <v>1255</v>
      </c>
      <c r="P4863" t="s">
        <v>1255</v>
      </c>
    </row>
    <row r="4864" spans="1:16">
      <c r="A4864" t="s">
        <v>1255</v>
      </c>
      <c r="B4864" t="s">
        <v>1255</v>
      </c>
      <c r="C4864" t="s">
        <v>16633</v>
      </c>
      <c r="D4864" t="s">
        <v>16640</v>
      </c>
      <c r="E4864" t="s">
        <v>13978</v>
      </c>
      <c r="F4864" t="s">
        <v>1255</v>
      </c>
      <c r="G4864" t="s">
        <v>1255</v>
      </c>
      <c r="H4864" t="s">
        <v>1255</v>
      </c>
      <c r="I4864" t="s">
        <v>1255</v>
      </c>
      <c r="J4864" t="s">
        <v>1255</v>
      </c>
      <c r="K4864" t="s">
        <v>1255</v>
      </c>
      <c r="L4864" t="s">
        <v>1255</v>
      </c>
      <c r="M4864" t="s">
        <v>1255</v>
      </c>
      <c r="N4864" t="s">
        <v>1255</v>
      </c>
      <c r="O4864" t="s">
        <v>1255</v>
      </c>
      <c r="P4864" t="s">
        <v>1255</v>
      </c>
    </row>
    <row r="4865" spans="1:16">
      <c r="A4865" t="s">
        <v>1255</v>
      </c>
      <c r="B4865" t="s">
        <v>1255</v>
      </c>
      <c r="C4865" t="s">
        <v>16641</v>
      </c>
      <c r="D4865" t="s">
        <v>16642</v>
      </c>
      <c r="E4865" t="s">
        <v>10307</v>
      </c>
      <c r="F4865" t="s">
        <v>1255</v>
      </c>
      <c r="G4865" t="s">
        <v>1255</v>
      </c>
      <c r="H4865" t="s">
        <v>1255</v>
      </c>
      <c r="I4865" t="s">
        <v>1255</v>
      </c>
      <c r="J4865" t="s">
        <v>1255</v>
      </c>
      <c r="K4865" t="s">
        <v>1255</v>
      </c>
      <c r="L4865" t="s">
        <v>1255</v>
      </c>
      <c r="M4865" t="s">
        <v>1255</v>
      </c>
      <c r="N4865" t="s">
        <v>1255</v>
      </c>
      <c r="O4865" t="s">
        <v>1255</v>
      </c>
      <c r="P4865" t="s">
        <v>1255</v>
      </c>
    </row>
    <row r="4866" spans="1:16">
      <c r="A4866" t="s">
        <v>1255</v>
      </c>
      <c r="B4866" t="s">
        <v>1255</v>
      </c>
      <c r="C4866" t="s">
        <v>16641</v>
      </c>
      <c r="D4866" t="s">
        <v>16643</v>
      </c>
      <c r="E4866" t="s">
        <v>11910</v>
      </c>
      <c r="F4866" t="s">
        <v>1255</v>
      </c>
      <c r="G4866" t="s">
        <v>1255</v>
      </c>
      <c r="H4866" t="s">
        <v>1255</v>
      </c>
      <c r="I4866" t="s">
        <v>1255</v>
      </c>
      <c r="J4866" t="s">
        <v>1255</v>
      </c>
      <c r="K4866" t="s">
        <v>1255</v>
      </c>
      <c r="L4866" t="s">
        <v>1255</v>
      </c>
      <c r="M4866" t="s">
        <v>1255</v>
      </c>
      <c r="N4866" t="s">
        <v>1255</v>
      </c>
      <c r="O4866" t="s">
        <v>1255</v>
      </c>
      <c r="P4866" t="s">
        <v>1255</v>
      </c>
    </row>
    <row r="4867" spans="1:16">
      <c r="A4867" t="s">
        <v>1255</v>
      </c>
      <c r="B4867" t="s">
        <v>1255</v>
      </c>
      <c r="C4867" t="s">
        <v>16641</v>
      </c>
      <c r="D4867" t="s">
        <v>16644</v>
      </c>
      <c r="E4867" t="s">
        <v>10003</v>
      </c>
      <c r="F4867" t="s">
        <v>1255</v>
      </c>
      <c r="G4867" t="s">
        <v>1255</v>
      </c>
      <c r="H4867" t="s">
        <v>1255</v>
      </c>
      <c r="I4867" t="s">
        <v>1255</v>
      </c>
      <c r="J4867" t="s">
        <v>1255</v>
      </c>
      <c r="K4867" t="s">
        <v>1255</v>
      </c>
      <c r="L4867" t="s">
        <v>1255</v>
      </c>
      <c r="M4867" t="s">
        <v>1255</v>
      </c>
      <c r="N4867" t="s">
        <v>1255</v>
      </c>
      <c r="O4867" t="s">
        <v>1255</v>
      </c>
      <c r="P4867" t="s">
        <v>1255</v>
      </c>
    </row>
    <row r="4868" spans="1:16">
      <c r="A4868" t="s">
        <v>1255</v>
      </c>
      <c r="B4868" t="s">
        <v>1255</v>
      </c>
      <c r="C4868" t="s">
        <v>16641</v>
      </c>
      <c r="D4868" t="s">
        <v>16645</v>
      </c>
      <c r="E4868" t="s">
        <v>11910</v>
      </c>
      <c r="F4868" t="s">
        <v>9646</v>
      </c>
      <c r="G4868" t="s">
        <v>1255</v>
      </c>
      <c r="H4868" t="s">
        <v>1255</v>
      </c>
      <c r="I4868" t="s">
        <v>1255</v>
      </c>
      <c r="J4868" t="s">
        <v>1255</v>
      </c>
      <c r="K4868" t="s">
        <v>1255</v>
      </c>
      <c r="L4868" t="s">
        <v>1255</v>
      </c>
      <c r="M4868" t="s">
        <v>1255</v>
      </c>
      <c r="N4868" t="s">
        <v>1255</v>
      </c>
      <c r="O4868" t="s">
        <v>1255</v>
      </c>
      <c r="P4868" t="s">
        <v>1255</v>
      </c>
    </row>
    <row r="4869" spans="1:16">
      <c r="A4869" t="s">
        <v>1255</v>
      </c>
      <c r="B4869" t="s">
        <v>1255</v>
      </c>
      <c r="C4869" t="s">
        <v>16641</v>
      </c>
      <c r="D4869" t="s">
        <v>16646</v>
      </c>
      <c r="E4869" t="s">
        <v>16436</v>
      </c>
      <c r="F4869" t="s">
        <v>1255</v>
      </c>
      <c r="G4869" t="s">
        <v>1255</v>
      </c>
      <c r="H4869" t="s">
        <v>1255</v>
      </c>
      <c r="I4869" t="s">
        <v>1255</v>
      </c>
      <c r="J4869" t="s">
        <v>1255</v>
      </c>
      <c r="K4869" t="s">
        <v>1255</v>
      </c>
      <c r="L4869" t="s">
        <v>1255</v>
      </c>
      <c r="M4869" t="s">
        <v>1255</v>
      </c>
      <c r="N4869" t="s">
        <v>1255</v>
      </c>
      <c r="O4869" t="s">
        <v>1255</v>
      </c>
      <c r="P4869" t="s">
        <v>1255</v>
      </c>
    </row>
    <row r="4870" spans="1:16">
      <c r="A4870" t="s">
        <v>1255</v>
      </c>
      <c r="B4870" t="s">
        <v>1255</v>
      </c>
      <c r="C4870" t="s">
        <v>16641</v>
      </c>
      <c r="D4870" t="s">
        <v>16647</v>
      </c>
      <c r="E4870" t="s">
        <v>9797</v>
      </c>
      <c r="F4870" t="s">
        <v>1255</v>
      </c>
      <c r="G4870" t="s">
        <v>1255</v>
      </c>
      <c r="H4870" t="s">
        <v>1255</v>
      </c>
      <c r="I4870" t="s">
        <v>1255</v>
      </c>
      <c r="J4870" t="s">
        <v>1255</v>
      </c>
      <c r="K4870" t="s">
        <v>1255</v>
      </c>
      <c r="L4870" t="s">
        <v>1255</v>
      </c>
      <c r="M4870" t="s">
        <v>1255</v>
      </c>
      <c r="N4870" t="s">
        <v>1255</v>
      </c>
      <c r="O4870" t="s">
        <v>1255</v>
      </c>
      <c r="P4870" t="s">
        <v>1255</v>
      </c>
    </row>
    <row r="4871" spans="1:16">
      <c r="A4871" t="s">
        <v>1255</v>
      </c>
      <c r="B4871" t="s">
        <v>1255</v>
      </c>
      <c r="C4871" t="s">
        <v>16641</v>
      </c>
      <c r="D4871" t="s">
        <v>16648</v>
      </c>
      <c r="E4871" t="s">
        <v>9705</v>
      </c>
      <c r="F4871" t="s">
        <v>1255</v>
      </c>
      <c r="G4871" t="s">
        <v>1255</v>
      </c>
      <c r="H4871" t="s">
        <v>1255</v>
      </c>
      <c r="I4871" t="s">
        <v>1255</v>
      </c>
      <c r="J4871" t="s">
        <v>1255</v>
      </c>
      <c r="K4871" t="s">
        <v>1255</v>
      </c>
      <c r="L4871" t="s">
        <v>1255</v>
      </c>
      <c r="M4871" t="s">
        <v>1255</v>
      </c>
      <c r="N4871" t="s">
        <v>1255</v>
      </c>
      <c r="O4871" t="s">
        <v>1255</v>
      </c>
      <c r="P4871" t="s">
        <v>1255</v>
      </c>
    </row>
    <row r="4872" spans="1:16">
      <c r="A4872" t="s">
        <v>1255</v>
      </c>
      <c r="B4872" t="s">
        <v>1255</v>
      </c>
      <c r="C4872" t="s">
        <v>16641</v>
      </c>
      <c r="D4872" t="s">
        <v>16649</v>
      </c>
      <c r="E4872" t="s">
        <v>10396</v>
      </c>
      <c r="F4872" t="s">
        <v>1255</v>
      </c>
      <c r="G4872" t="s">
        <v>1255</v>
      </c>
      <c r="H4872" t="s">
        <v>1255</v>
      </c>
      <c r="I4872" t="s">
        <v>1255</v>
      </c>
      <c r="J4872" t="s">
        <v>1255</v>
      </c>
      <c r="K4872" t="s">
        <v>1255</v>
      </c>
      <c r="L4872" t="s">
        <v>1255</v>
      </c>
      <c r="M4872" t="s">
        <v>1255</v>
      </c>
      <c r="N4872" t="s">
        <v>1255</v>
      </c>
      <c r="O4872" t="s">
        <v>1255</v>
      </c>
      <c r="P4872" t="s">
        <v>1255</v>
      </c>
    </row>
    <row r="4873" spans="1:16">
      <c r="A4873" t="s">
        <v>1255</v>
      </c>
      <c r="B4873" t="s">
        <v>1255</v>
      </c>
      <c r="C4873" t="s">
        <v>16641</v>
      </c>
      <c r="D4873" t="s">
        <v>16650</v>
      </c>
      <c r="E4873" t="s">
        <v>11910</v>
      </c>
      <c r="F4873" t="s">
        <v>1255</v>
      </c>
      <c r="G4873" t="s">
        <v>1255</v>
      </c>
      <c r="H4873" t="s">
        <v>1255</v>
      </c>
      <c r="I4873" t="s">
        <v>1255</v>
      </c>
      <c r="J4873" t="s">
        <v>1255</v>
      </c>
      <c r="K4873" t="s">
        <v>1255</v>
      </c>
      <c r="L4873" t="s">
        <v>1255</v>
      </c>
      <c r="M4873" t="s">
        <v>1255</v>
      </c>
      <c r="N4873" t="s">
        <v>1255</v>
      </c>
      <c r="O4873" t="s">
        <v>1255</v>
      </c>
      <c r="P4873" t="s">
        <v>1255</v>
      </c>
    </row>
    <row r="4874" spans="1:16">
      <c r="A4874" t="s">
        <v>1255</v>
      </c>
      <c r="B4874" t="s">
        <v>1255</v>
      </c>
      <c r="C4874" t="s">
        <v>16651</v>
      </c>
      <c r="D4874" t="s">
        <v>16652</v>
      </c>
      <c r="E4874" t="s">
        <v>11910</v>
      </c>
      <c r="F4874" t="s">
        <v>1255</v>
      </c>
      <c r="G4874" t="s">
        <v>1255</v>
      </c>
      <c r="H4874" t="s">
        <v>1255</v>
      </c>
      <c r="I4874" t="s">
        <v>1255</v>
      </c>
      <c r="J4874" t="s">
        <v>1255</v>
      </c>
      <c r="K4874" t="s">
        <v>1255</v>
      </c>
      <c r="L4874" t="s">
        <v>1255</v>
      </c>
      <c r="M4874" t="s">
        <v>1255</v>
      </c>
      <c r="N4874" t="s">
        <v>1255</v>
      </c>
      <c r="O4874" t="s">
        <v>1255</v>
      </c>
      <c r="P4874" t="s">
        <v>1255</v>
      </c>
    </row>
    <row r="4875" spans="1:16">
      <c r="A4875" t="s">
        <v>1255</v>
      </c>
      <c r="B4875" t="s">
        <v>1255</v>
      </c>
      <c r="C4875" t="s">
        <v>16651</v>
      </c>
      <c r="D4875" t="s">
        <v>16653</v>
      </c>
      <c r="E4875" t="s">
        <v>9646</v>
      </c>
      <c r="F4875" t="s">
        <v>14783</v>
      </c>
      <c r="G4875" t="s">
        <v>1255</v>
      </c>
      <c r="H4875" t="s">
        <v>1255</v>
      </c>
      <c r="I4875" t="s">
        <v>1255</v>
      </c>
      <c r="J4875" t="s">
        <v>1255</v>
      </c>
      <c r="K4875" t="s">
        <v>1255</v>
      </c>
      <c r="L4875" t="s">
        <v>1255</v>
      </c>
      <c r="M4875" t="s">
        <v>1255</v>
      </c>
      <c r="N4875" t="s">
        <v>1255</v>
      </c>
      <c r="O4875" t="s">
        <v>1255</v>
      </c>
      <c r="P4875" t="s">
        <v>1255</v>
      </c>
    </row>
    <row r="4876" spans="1:16">
      <c r="A4876" t="s">
        <v>1255</v>
      </c>
      <c r="B4876" t="s">
        <v>1255</v>
      </c>
      <c r="C4876" t="s">
        <v>16654</v>
      </c>
      <c r="D4876" t="s">
        <v>16655</v>
      </c>
      <c r="E4876" t="s">
        <v>9646</v>
      </c>
      <c r="F4876" t="s">
        <v>9745</v>
      </c>
      <c r="G4876" t="s">
        <v>1255</v>
      </c>
      <c r="H4876" t="s">
        <v>1255</v>
      </c>
      <c r="I4876" t="s">
        <v>1255</v>
      </c>
      <c r="J4876" t="s">
        <v>1255</v>
      </c>
      <c r="K4876" t="s">
        <v>1255</v>
      </c>
      <c r="L4876" t="s">
        <v>1255</v>
      </c>
      <c r="M4876" t="s">
        <v>1255</v>
      </c>
      <c r="N4876" t="s">
        <v>1255</v>
      </c>
      <c r="O4876" t="s">
        <v>1255</v>
      </c>
      <c r="P4876" t="s">
        <v>1255</v>
      </c>
    </row>
    <row r="4877" spans="1:16">
      <c r="A4877" t="s">
        <v>1255</v>
      </c>
      <c r="B4877" t="s">
        <v>1255</v>
      </c>
      <c r="C4877" t="s">
        <v>16654</v>
      </c>
      <c r="D4877" t="s">
        <v>16656</v>
      </c>
      <c r="E4877" t="s">
        <v>9646</v>
      </c>
      <c r="F4877" t="s">
        <v>9747</v>
      </c>
      <c r="G4877" t="s">
        <v>1255</v>
      </c>
      <c r="H4877" t="s">
        <v>1255</v>
      </c>
      <c r="I4877" t="s">
        <v>1255</v>
      </c>
      <c r="J4877" t="s">
        <v>1255</v>
      </c>
      <c r="K4877" t="s">
        <v>1255</v>
      </c>
      <c r="L4877" t="s">
        <v>1255</v>
      </c>
      <c r="M4877" t="s">
        <v>1255</v>
      </c>
      <c r="N4877" t="s">
        <v>1255</v>
      </c>
      <c r="O4877" t="s">
        <v>1255</v>
      </c>
      <c r="P4877" t="s">
        <v>1255</v>
      </c>
    </row>
    <row r="4878" spans="1:16">
      <c r="A4878" t="s">
        <v>1255</v>
      </c>
      <c r="B4878" t="s">
        <v>1255</v>
      </c>
      <c r="C4878" t="s">
        <v>16657</v>
      </c>
      <c r="D4878" t="s">
        <v>16658</v>
      </c>
      <c r="E4878" t="s">
        <v>16659</v>
      </c>
      <c r="F4878" t="s">
        <v>1255</v>
      </c>
      <c r="G4878" t="s">
        <v>1255</v>
      </c>
      <c r="H4878" t="s">
        <v>1255</v>
      </c>
      <c r="I4878" t="s">
        <v>1255</v>
      </c>
      <c r="J4878" t="s">
        <v>1255</v>
      </c>
      <c r="K4878" t="s">
        <v>1255</v>
      </c>
      <c r="L4878" t="s">
        <v>1255</v>
      </c>
      <c r="M4878" t="s">
        <v>1255</v>
      </c>
      <c r="N4878" t="s">
        <v>1255</v>
      </c>
      <c r="O4878" t="s">
        <v>1255</v>
      </c>
      <c r="P4878" t="s">
        <v>1255</v>
      </c>
    </row>
    <row r="4879" spans="1:16">
      <c r="A4879" t="s">
        <v>1255</v>
      </c>
      <c r="B4879" t="s">
        <v>1255</v>
      </c>
      <c r="C4879" t="s">
        <v>16651</v>
      </c>
      <c r="D4879" t="s">
        <v>16660</v>
      </c>
      <c r="E4879" t="s">
        <v>10003</v>
      </c>
      <c r="F4879" t="s">
        <v>1255</v>
      </c>
      <c r="G4879" t="s">
        <v>9646</v>
      </c>
      <c r="H4879" t="s">
        <v>1255</v>
      </c>
      <c r="I4879" t="s">
        <v>1255</v>
      </c>
      <c r="J4879" t="s">
        <v>1255</v>
      </c>
      <c r="K4879" t="s">
        <v>1255</v>
      </c>
      <c r="L4879" t="s">
        <v>1255</v>
      </c>
      <c r="M4879" t="s">
        <v>1255</v>
      </c>
      <c r="N4879" t="s">
        <v>1255</v>
      </c>
      <c r="O4879" t="s">
        <v>1255</v>
      </c>
      <c r="P4879" t="s">
        <v>1255</v>
      </c>
    </row>
    <row r="4880" spans="1:16">
      <c r="A4880" t="s">
        <v>1255</v>
      </c>
      <c r="B4880" t="s">
        <v>1255</v>
      </c>
      <c r="C4880" t="s">
        <v>16651</v>
      </c>
      <c r="D4880" t="s">
        <v>16661</v>
      </c>
      <c r="E4880" t="s">
        <v>14139</v>
      </c>
      <c r="F4880" t="s">
        <v>1255</v>
      </c>
      <c r="G4880" t="s">
        <v>9646</v>
      </c>
      <c r="H4880" t="s">
        <v>1255</v>
      </c>
      <c r="I4880" t="s">
        <v>1255</v>
      </c>
      <c r="J4880" t="s">
        <v>1255</v>
      </c>
      <c r="K4880" t="s">
        <v>1255</v>
      </c>
      <c r="L4880" t="s">
        <v>1255</v>
      </c>
      <c r="M4880" t="s">
        <v>1255</v>
      </c>
      <c r="N4880" t="s">
        <v>1255</v>
      </c>
      <c r="O4880" t="s">
        <v>1255</v>
      </c>
      <c r="P4880" t="s">
        <v>1255</v>
      </c>
    </row>
    <row r="4881" spans="1:16">
      <c r="A4881" t="s">
        <v>1255</v>
      </c>
      <c r="B4881" t="s">
        <v>1255</v>
      </c>
      <c r="C4881" t="s">
        <v>16654</v>
      </c>
      <c r="D4881" t="s">
        <v>16662</v>
      </c>
      <c r="E4881" t="s">
        <v>10029</v>
      </c>
      <c r="F4881" t="s">
        <v>1255</v>
      </c>
      <c r="G4881" t="s">
        <v>1255</v>
      </c>
      <c r="H4881" t="s">
        <v>1255</v>
      </c>
      <c r="I4881" t="s">
        <v>1255</v>
      </c>
      <c r="J4881" t="s">
        <v>1255</v>
      </c>
      <c r="K4881" t="s">
        <v>1255</v>
      </c>
      <c r="L4881" t="s">
        <v>1255</v>
      </c>
      <c r="M4881" t="s">
        <v>1255</v>
      </c>
      <c r="N4881" t="s">
        <v>1255</v>
      </c>
      <c r="O4881" t="s">
        <v>1255</v>
      </c>
      <c r="P4881" t="s">
        <v>1255</v>
      </c>
    </row>
    <row r="4882" spans="1:16">
      <c r="A4882" t="s">
        <v>1255</v>
      </c>
      <c r="B4882" t="s">
        <v>1255</v>
      </c>
      <c r="C4882" t="s">
        <v>16654</v>
      </c>
      <c r="D4882" t="s">
        <v>16663</v>
      </c>
      <c r="E4882" t="s">
        <v>10003</v>
      </c>
      <c r="F4882" t="s">
        <v>1255</v>
      </c>
      <c r="G4882" t="s">
        <v>1255</v>
      </c>
      <c r="H4882" t="s">
        <v>1255</v>
      </c>
      <c r="I4882" t="s">
        <v>1255</v>
      </c>
      <c r="J4882" t="s">
        <v>1255</v>
      </c>
      <c r="K4882" t="s">
        <v>1255</v>
      </c>
      <c r="L4882" t="s">
        <v>1255</v>
      </c>
      <c r="M4882" t="s">
        <v>1255</v>
      </c>
      <c r="N4882" t="s">
        <v>1255</v>
      </c>
      <c r="O4882" t="s">
        <v>1255</v>
      </c>
      <c r="P4882" t="s">
        <v>1255</v>
      </c>
    </row>
    <row r="4883" spans="1:16">
      <c r="A4883" t="s">
        <v>1255</v>
      </c>
      <c r="B4883" t="s">
        <v>1255</v>
      </c>
      <c r="C4883" t="s">
        <v>16654</v>
      </c>
      <c r="D4883" t="s">
        <v>16664</v>
      </c>
      <c r="E4883" t="s">
        <v>10003</v>
      </c>
      <c r="F4883" t="s">
        <v>9646</v>
      </c>
      <c r="G4883" t="s">
        <v>1255</v>
      </c>
      <c r="H4883" t="s">
        <v>1255</v>
      </c>
      <c r="I4883" t="s">
        <v>1255</v>
      </c>
      <c r="J4883" t="s">
        <v>1255</v>
      </c>
      <c r="K4883" t="s">
        <v>1255</v>
      </c>
      <c r="L4883" t="s">
        <v>1255</v>
      </c>
      <c r="M4883" t="s">
        <v>1255</v>
      </c>
      <c r="N4883" t="s">
        <v>1255</v>
      </c>
      <c r="O4883" t="s">
        <v>1255</v>
      </c>
      <c r="P4883" t="s">
        <v>1255</v>
      </c>
    </row>
    <row r="4884" spans="1:16">
      <c r="A4884" t="s">
        <v>1255</v>
      </c>
      <c r="B4884" t="s">
        <v>1255</v>
      </c>
      <c r="C4884" t="s">
        <v>16654</v>
      </c>
      <c r="D4884" t="s">
        <v>16665</v>
      </c>
      <c r="E4884" t="s">
        <v>11690</v>
      </c>
      <c r="F4884" t="s">
        <v>1255</v>
      </c>
      <c r="G4884" t="s">
        <v>9646</v>
      </c>
      <c r="H4884" t="s">
        <v>1255</v>
      </c>
      <c r="I4884" t="s">
        <v>1255</v>
      </c>
      <c r="J4884" t="s">
        <v>1255</v>
      </c>
      <c r="K4884" t="s">
        <v>1255</v>
      </c>
      <c r="L4884" t="s">
        <v>1255</v>
      </c>
      <c r="M4884" t="s">
        <v>1255</v>
      </c>
      <c r="N4884" t="s">
        <v>1255</v>
      </c>
      <c r="O4884" t="s">
        <v>1255</v>
      </c>
      <c r="P4884" t="s">
        <v>1255</v>
      </c>
    </row>
    <row r="4885" spans="1:16">
      <c r="A4885" t="s">
        <v>1255</v>
      </c>
      <c r="B4885" t="s">
        <v>1255</v>
      </c>
      <c r="C4885" t="s">
        <v>16654</v>
      </c>
      <c r="D4885" t="s">
        <v>16666</v>
      </c>
      <c r="E4885" t="s">
        <v>16667</v>
      </c>
      <c r="F4885" t="s">
        <v>1255</v>
      </c>
      <c r="G4885" t="s">
        <v>1255</v>
      </c>
      <c r="H4885" t="s">
        <v>1255</v>
      </c>
      <c r="I4885" t="s">
        <v>1255</v>
      </c>
      <c r="J4885" t="s">
        <v>1255</v>
      </c>
      <c r="K4885" t="s">
        <v>1255</v>
      </c>
      <c r="L4885" t="s">
        <v>1255</v>
      </c>
      <c r="M4885" t="s">
        <v>1255</v>
      </c>
      <c r="N4885" t="s">
        <v>1255</v>
      </c>
      <c r="O4885" t="s">
        <v>1255</v>
      </c>
      <c r="P4885" t="s">
        <v>1255</v>
      </c>
    </row>
    <row r="4886" spans="1:16">
      <c r="A4886" t="s">
        <v>1255</v>
      </c>
      <c r="B4886" t="s">
        <v>1255</v>
      </c>
      <c r="C4886" t="s">
        <v>16654</v>
      </c>
      <c r="D4886" t="s">
        <v>16668</v>
      </c>
      <c r="E4886" t="s">
        <v>4639</v>
      </c>
      <c r="F4886" t="s">
        <v>1255</v>
      </c>
      <c r="G4886" t="s">
        <v>1255</v>
      </c>
      <c r="H4886" t="s">
        <v>1255</v>
      </c>
      <c r="I4886" t="s">
        <v>1255</v>
      </c>
      <c r="J4886" t="s">
        <v>1255</v>
      </c>
      <c r="K4886" t="s">
        <v>1255</v>
      </c>
      <c r="L4886" t="s">
        <v>1255</v>
      </c>
      <c r="M4886" t="s">
        <v>1255</v>
      </c>
      <c r="N4886" t="s">
        <v>1255</v>
      </c>
      <c r="O4886" t="s">
        <v>1255</v>
      </c>
      <c r="P4886" t="s">
        <v>1255</v>
      </c>
    </row>
    <row r="4887" spans="1:16">
      <c r="A4887" t="s">
        <v>1255</v>
      </c>
      <c r="B4887" t="s">
        <v>1255</v>
      </c>
      <c r="C4887" t="s">
        <v>16654</v>
      </c>
      <c r="D4887" t="s">
        <v>16669</v>
      </c>
      <c r="E4887" t="s">
        <v>11690</v>
      </c>
      <c r="F4887" t="s">
        <v>1255</v>
      </c>
      <c r="G4887" t="s">
        <v>1255</v>
      </c>
      <c r="H4887" t="s">
        <v>1255</v>
      </c>
      <c r="I4887" t="s">
        <v>1255</v>
      </c>
      <c r="J4887" t="s">
        <v>1255</v>
      </c>
      <c r="K4887" t="s">
        <v>1255</v>
      </c>
      <c r="L4887" t="s">
        <v>1255</v>
      </c>
      <c r="M4887" t="s">
        <v>1255</v>
      </c>
      <c r="N4887" t="s">
        <v>1255</v>
      </c>
      <c r="O4887" t="s">
        <v>1255</v>
      </c>
      <c r="P4887" t="s">
        <v>1255</v>
      </c>
    </row>
    <row r="4888" spans="1:16">
      <c r="A4888" t="s">
        <v>1255</v>
      </c>
      <c r="B4888" t="s">
        <v>4056</v>
      </c>
      <c r="C4888" t="s">
        <v>16654</v>
      </c>
      <c r="D4888" t="s">
        <v>16670</v>
      </c>
      <c r="E4888" t="s">
        <v>16671</v>
      </c>
      <c r="F4888" t="s">
        <v>1255</v>
      </c>
      <c r="G4888" t="s">
        <v>1255</v>
      </c>
      <c r="H4888" t="s">
        <v>1255</v>
      </c>
      <c r="I4888" t="s">
        <v>1255</v>
      </c>
      <c r="J4888" t="s">
        <v>1255</v>
      </c>
      <c r="K4888" t="s">
        <v>1255</v>
      </c>
      <c r="L4888" t="s">
        <v>1255</v>
      </c>
      <c r="M4888" t="s">
        <v>1255</v>
      </c>
      <c r="N4888" t="s">
        <v>1255</v>
      </c>
      <c r="O4888" t="s">
        <v>1255</v>
      </c>
      <c r="P4888" t="s">
        <v>1255</v>
      </c>
    </row>
    <row r="4889" spans="1:16">
      <c r="A4889" t="s">
        <v>1255</v>
      </c>
      <c r="B4889" t="s">
        <v>1255</v>
      </c>
      <c r="C4889" t="s">
        <v>16672</v>
      </c>
      <c r="D4889" t="s">
        <v>16673</v>
      </c>
      <c r="E4889" t="s">
        <v>10029</v>
      </c>
      <c r="F4889" t="s">
        <v>1255</v>
      </c>
      <c r="G4889" t="s">
        <v>1255</v>
      </c>
      <c r="H4889" t="s">
        <v>1255</v>
      </c>
      <c r="I4889" t="s">
        <v>1255</v>
      </c>
      <c r="J4889" t="s">
        <v>1255</v>
      </c>
      <c r="K4889" t="s">
        <v>1255</v>
      </c>
      <c r="L4889" t="s">
        <v>1255</v>
      </c>
      <c r="M4889" t="s">
        <v>1255</v>
      </c>
      <c r="N4889" t="s">
        <v>1255</v>
      </c>
      <c r="O4889" t="s">
        <v>1255</v>
      </c>
      <c r="P4889" t="s">
        <v>1255</v>
      </c>
    </row>
    <row r="4890" spans="1:16">
      <c r="A4890" t="s">
        <v>1255</v>
      </c>
      <c r="B4890" t="s">
        <v>1255</v>
      </c>
      <c r="C4890" t="s">
        <v>16672</v>
      </c>
      <c r="D4890" t="s">
        <v>16674</v>
      </c>
      <c r="E4890" t="s">
        <v>11910</v>
      </c>
      <c r="F4890" t="s">
        <v>1255</v>
      </c>
      <c r="G4890" t="s">
        <v>1255</v>
      </c>
      <c r="H4890" t="s">
        <v>1255</v>
      </c>
      <c r="I4890" t="s">
        <v>1255</v>
      </c>
      <c r="J4890" t="s">
        <v>1255</v>
      </c>
      <c r="K4890" t="s">
        <v>1255</v>
      </c>
      <c r="L4890" t="s">
        <v>1255</v>
      </c>
      <c r="M4890" t="s">
        <v>1255</v>
      </c>
      <c r="N4890" t="s">
        <v>1255</v>
      </c>
      <c r="O4890" t="s">
        <v>1255</v>
      </c>
      <c r="P4890" t="s">
        <v>1255</v>
      </c>
    </row>
    <row r="4891" spans="1:16">
      <c r="A4891" t="s">
        <v>1255</v>
      </c>
      <c r="B4891" t="s">
        <v>1255</v>
      </c>
      <c r="C4891" t="s">
        <v>16672</v>
      </c>
      <c r="D4891" t="s">
        <v>16675</v>
      </c>
      <c r="E4891" t="s">
        <v>12494</v>
      </c>
      <c r="F4891" t="s">
        <v>1255</v>
      </c>
      <c r="G4891" t="s">
        <v>1255</v>
      </c>
      <c r="H4891" t="s">
        <v>1255</v>
      </c>
      <c r="I4891" t="s">
        <v>1255</v>
      </c>
      <c r="J4891" t="s">
        <v>1255</v>
      </c>
      <c r="K4891" t="s">
        <v>1255</v>
      </c>
      <c r="L4891" t="s">
        <v>1255</v>
      </c>
      <c r="M4891" t="s">
        <v>1255</v>
      </c>
      <c r="N4891" t="s">
        <v>1255</v>
      </c>
      <c r="O4891" t="s">
        <v>1255</v>
      </c>
      <c r="P4891" t="s">
        <v>1255</v>
      </c>
    </row>
    <row r="4892" spans="1:16">
      <c r="A4892" t="s">
        <v>1255</v>
      </c>
      <c r="B4892" t="s">
        <v>1255</v>
      </c>
      <c r="C4892" t="s">
        <v>15298</v>
      </c>
      <c r="D4892" t="s">
        <v>16676</v>
      </c>
      <c r="E4892" t="s">
        <v>9828</v>
      </c>
      <c r="F4892" t="s">
        <v>9646</v>
      </c>
      <c r="G4892" t="s">
        <v>1255</v>
      </c>
      <c r="H4892" t="s">
        <v>1255</v>
      </c>
      <c r="I4892" t="s">
        <v>1255</v>
      </c>
      <c r="J4892" t="s">
        <v>1255</v>
      </c>
      <c r="K4892" t="s">
        <v>1255</v>
      </c>
      <c r="L4892" t="s">
        <v>1255</v>
      </c>
      <c r="M4892" t="s">
        <v>1255</v>
      </c>
      <c r="N4892" t="s">
        <v>1255</v>
      </c>
      <c r="O4892" t="s">
        <v>1255</v>
      </c>
      <c r="P4892" t="s">
        <v>1255</v>
      </c>
    </row>
    <row r="4893" spans="1:16">
      <c r="A4893" t="s">
        <v>1255</v>
      </c>
      <c r="B4893" t="s">
        <v>1255</v>
      </c>
      <c r="C4893" t="s">
        <v>16677</v>
      </c>
      <c r="D4893" t="s">
        <v>16678</v>
      </c>
      <c r="E4893" t="s">
        <v>15171</v>
      </c>
      <c r="F4893" t="s">
        <v>1255</v>
      </c>
      <c r="G4893" t="s">
        <v>1255</v>
      </c>
      <c r="H4893" t="s">
        <v>1255</v>
      </c>
      <c r="I4893" t="s">
        <v>1255</v>
      </c>
      <c r="J4893" t="s">
        <v>1255</v>
      </c>
      <c r="K4893" t="s">
        <v>1255</v>
      </c>
      <c r="L4893" t="s">
        <v>1255</v>
      </c>
      <c r="M4893" t="s">
        <v>1255</v>
      </c>
      <c r="N4893" t="s">
        <v>1255</v>
      </c>
      <c r="O4893" t="s">
        <v>1255</v>
      </c>
      <c r="P4893" t="s">
        <v>1255</v>
      </c>
    </row>
    <row r="4894" spans="1:16">
      <c r="A4894" t="s">
        <v>1255</v>
      </c>
      <c r="B4894" t="s">
        <v>1255</v>
      </c>
      <c r="C4894" t="s">
        <v>16677</v>
      </c>
      <c r="D4894" t="s">
        <v>16679</v>
      </c>
      <c r="E4894" t="s">
        <v>12494</v>
      </c>
      <c r="F4894" t="s">
        <v>1255</v>
      </c>
      <c r="G4894" t="s">
        <v>1255</v>
      </c>
      <c r="H4894" t="s">
        <v>1255</v>
      </c>
      <c r="I4894" t="s">
        <v>1255</v>
      </c>
      <c r="J4894" t="s">
        <v>1255</v>
      </c>
      <c r="K4894" t="s">
        <v>1255</v>
      </c>
      <c r="L4894" t="s">
        <v>1255</v>
      </c>
      <c r="M4894" t="s">
        <v>1255</v>
      </c>
      <c r="N4894" t="s">
        <v>1255</v>
      </c>
      <c r="O4894" t="s">
        <v>1255</v>
      </c>
      <c r="P4894" t="s">
        <v>1255</v>
      </c>
    </row>
    <row r="4895" spans="1:16">
      <c r="A4895" t="s">
        <v>1255</v>
      </c>
      <c r="B4895" t="s">
        <v>4056</v>
      </c>
      <c r="C4895" t="s">
        <v>16677</v>
      </c>
      <c r="D4895" t="s">
        <v>16680</v>
      </c>
      <c r="E4895" t="s">
        <v>9828</v>
      </c>
      <c r="F4895" t="s">
        <v>1255</v>
      </c>
      <c r="G4895" t="s">
        <v>1255</v>
      </c>
      <c r="H4895" t="s">
        <v>1255</v>
      </c>
      <c r="I4895" t="s">
        <v>1255</v>
      </c>
      <c r="J4895" t="s">
        <v>1255</v>
      </c>
      <c r="K4895" t="s">
        <v>1255</v>
      </c>
      <c r="L4895" t="s">
        <v>1255</v>
      </c>
      <c r="M4895" t="s">
        <v>1255</v>
      </c>
      <c r="N4895" t="s">
        <v>1255</v>
      </c>
      <c r="O4895" t="s">
        <v>1255</v>
      </c>
      <c r="P4895" t="s">
        <v>1255</v>
      </c>
    </row>
    <row r="4896" spans="1:16">
      <c r="A4896" t="s">
        <v>1255</v>
      </c>
      <c r="B4896" t="s">
        <v>1255</v>
      </c>
      <c r="C4896" t="s">
        <v>16677</v>
      </c>
      <c r="D4896" t="s">
        <v>16681</v>
      </c>
      <c r="E4896" t="s">
        <v>10003</v>
      </c>
      <c r="F4896" t="s">
        <v>1255</v>
      </c>
      <c r="G4896" t="s">
        <v>1255</v>
      </c>
      <c r="H4896" t="s">
        <v>1255</v>
      </c>
      <c r="I4896" t="s">
        <v>1255</v>
      </c>
      <c r="J4896" t="s">
        <v>1255</v>
      </c>
      <c r="K4896" t="s">
        <v>1255</v>
      </c>
      <c r="L4896" t="s">
        <v>1255</v>
      </c>
      <c r="M4896" t="s">
        <v>1255</v>
      </c>
      <c r="N4896" t="s">
        <v>1255</v>
      </c>
      <c r="O4896" t="s">
        <v>1255</v>
      </c>
      <c r="P4896" t="s">
        <v>1255</v>
      </c>
    </row>
    <row r="4897" spans="1:16">
      <c r="A4897" t="s">
        <v>1255</v>
      </c>
      <c r="B4897" t="s">
        <v>1255</v>
      </c>
      <c r="C4897" t="s">
        <v>16677</v>
      </c>
      <c r="D4897" t="s">
        <v>16682</v>
      </c>
      <c r="E4897" t="s">
        <v>9828</v>
      </c>
      <c r="F4897" t="s">
        <v>1255</v>
      </c>
      <c r="G4897" t="s">
        <v>1255</v>
      </c>
      <c r="H4897" t="s">
        <v>1255</v>
      </c>
      <c r="I4897" t="s">
        <v>1255</v>
      </c>
      <c r="J4897" t="s">
        <v>1255</v>
      </c>
      <c r="K4897" t="s">
        <v>1255</v>
      </c>
      <c r="L4897" t="s">
        <v>1255</v>
      </c>
      <c r="M4897" t="s">
        <v>1255</v>
      </c>
      <c r="N4897" t="s">
        <v>1255</v>
      </c>
      <c r="O4897" t="s">
        <v>1255</v>
      </c>
      <c r="P4897" t="s">
        <v>1255</v>
      </c>
    </row>
    <row r="4898" spans="1:16">
      <c r="A4898" t="s">
        <v>1255</v>
      </c>
      <c r="B4898" t="s">
        <v>1255</v>
      </c>
      <c r="C4898" t="s">
        <v>16683</v>
      </c>
      <c r="D4898" t="s">
        <v>16684</v>
      </c>
      <c r="E4898" t="s">
        <v>10003</v>
      </c>
      <c r="F4898" t="s">
        <v>1255</v>
      </c>
      <c r="G4898" t="s">
        <v>1255</v>
      </c>
      <c r="H4898" t="s">
        <v>1255</v>
      </c>
      <c r="I4898" t="s">
        <v>1255</v>
      </c>
      <c r="J4898" t="s">
        <v>1255</v>
      </c>
      <c r="K4898" t="s">
        <v>1255</v>
      </c>
      <c r="L4898" t="s">
        <v>1255</v>
      </c>
      <c r="M4898" t="s">
        <v>1255</v>
      </c>
      <c r="N4898" t="s">
        <v>1255</v>
      </c>
      <c r="O4898" t="s">
        <v>1255</v>
      </c>
      <c r="P4898" t="s">
        <v>1255</v>
      </c>
    </row>
    <row r="4899" spans="1:16">
      <c r="A4899" t="s">
        <v>1255</v>
      </c>
      <c r="B4899" t="s">
        <v>1255</v>
      </c>
      <c r="C4899" t="s">
        <v>16683</v>
      </c>
      <c r="D4899" t="s">
        <v>16685</v>
      </c>
      <c r="E4899" t="s">
        <v>12199</v>
      </c>
      <c r="F4899" t="s">
        <v>1255</v>
      </c>
      <c r="G4899" t="s">
        <v>1255</v>
      </c>
      <c r="H4899" t="s">
        <v>1255</v>
      </c>
      <c r="I4899" t="s">
        <v>1255</v>
      </c>
      <c r="J4899" t="s">
        <v>1255</v>
      </c>
      <c r="K4899" t="s">
        <v>1255</v>
      </c>
      <c r="L4899" t="s">
        <v>1255</v>
      </c>
      <c r="M4899" t="s">
        <v>1255</v>
      </c>
      <c r="N4899" t="s">
        <v>1255</v>
      </c>
      <c r="O4899" t="s">
        <v>1255</v>
      </c>
      <c r="P4899" t="s">
        <v>1255</v>
      </c>
    </row>
    <row r="4900" spans="1:16">
      <c r="A4900" t="s">
        <v>1255</v>
      </c>
      <c r="B4900" t="s">
        <v>1255</v>
      </c>
      <c r="C4900" t="s">
        <v>16683</v>
      </c>
      <c r="D4900" t="s">
        <v>16686</v>
      </c>
      <c r="E4900" t="s">
        <v>10608</v>
      </c>
      <c r="F4900" t="s">
        <v>1255</v>
      </c>
      <c r="G4900" t="s">
        <v>1255</v>
      </c>
      <c r="H4900" t="s">
        <v>1255</v>
      </c>
      <c r="I4900" t="s">
        <v>1255</v>
      </c>
      <c r="J4900" t="s">
        <v>1255</v>
      </c>
      <c r="K4900" t="s">
        <v>1255</v>
      </c>
      <c r="L4900" t="s">
        <v>1255</v>
      </c>
      <c r="M4900" t="s">
        <v>1255</v>
      </c>
      <c r="N4900" t="s">
        <v>1255</v>
      </c>
      <c r="O4900" t="s">
        <v>1255</v>
      </c>
      <c r="P4900" t="s">
        <v>1255</v>
      </c>
    </row>
    <row r="4901" spans="1:16">
      <c r="A4901" t="s">
        <v>1255</v>
      </c>
      <c r="B4901" t="s">
        <v>1255</v>
      </c>
      <c r="C4901" t="s">
        <v>16683</v>
      </c>
      <c r="D4901" t="s">
        <v>16687</v>
      </c>
      <c r="E4901" t="s">
        <v>10533</v>
      </c>
      <c r="F4901" t="s">
        <v>1255</v>
      </c>
      <c r="G4901" t="s">
        <v>1255</v>
      </c>
      <c r="H4901" t="s">
        <v>1255</v>
      </c>
      <c r="I4901" t="s">
        <v>1255</v>
      </c>
      <c r="J4901" t="s">
        <v>1255</v>
      </c>
      <c r="K4901" t="s">
        <v>1255</v>
      </c>
      <c r="L4901" t="s">
        <v>1255</v>
      </c>
      <c r="M4901" t="s">
        <v>1255</v>
      </c>
      <c r="N4901" t="s">
        <v>1255</v>
      </c>
      <c r="O4901" t="s">
        <v>1255</v>
      </c>
      <c r="P4901" t="s">
        <v>1255</v>
      </c>
    </row>
    <row r="4902" spans="1:16">
      <c r="A4902" t="s">
        <v>1255</v>
      </c>
      <c r="B4902" t="s">
        <v>1255</v>
      </c>
      <c r="C4902" t="s">
        <v>16683</v>
      </c>
      <c r="D4902" t="s">
        <v>16688</v>
      </c>
      <c r="E4902" t="s">
        <v>9740</v>
      </c>
      <c r="F4902" t="s">
        <v>1255</v>
      </c>
      <c r="G4902" t="s">
        <v>1255</v>
      </c>
      <c r="H4902" t="s">
        <v>1255</v>
      </c>
      <c r="I4902" t="s">
        <v>1255</v>
      </c>
      <c r="J4902" t="s">
        <v>1255</v>
      </c>
      <c r="K4902" t="s">
        <v>1255</v>
      </c>
      <c r="L4902" t="s">
        <v>1255</v>
      </c>
      <c r="M4902" t="s">
        <v>1255</v>
      </c>
      <c r="N4902" t="s">
        <v>1255</v>
      </c>
      <c r="O4902" t="s">
        <v>1255</v>
      </c>
      <c r="P4902" t="s">
        <v>1255</v>
      </c>
    </row>
    <row r="4903" spans="1:16">
      <c r="A4903" t="s">
        <v>1255</v>
      </c>
      <c r="B4903" t="s">
        <v>1255</v>
      </c>
      <c r="C4903" t="s">
        <v>16683</v>
      </c>
      <c r="D4903" t="s">
        <v>16689</v>
      </c>
      <c r="E4903" t="s">
        <v>16690</v>
      </c>
      <c r="F4903" t="s">
        <v>1255</v>
      </c>
      <c r="G4903" t="s">
        <v>1255</v>
      </c>
      <c r="H4903" t="s">
        <v>1255</v>
      </c>
      <c r="I4903" t="s">
        <v>1255</v>
      </c>
      <c r="J4903" t="s">
        <v>1255</v>
      </c>
      <c r="K4903" t="s">
        <v>1255</v>
      </c>
      <c r="L4903" t="s">
        <v>1255</v>
      </c>
      <c r="M4903" t="s">
        <v>1255</v>
      </c>
      <c r="N4903" t="s">
        <v>1255</v>
      </c>
      <c r="O4903" t="s">
        <v>1255</v>
      </c>
      <c r="P4903" t="s">
        <v>1255</v>
      </c>
    </row>
    <row r="4904" spans="1:16">
      <c r="A4904" t="s">
        <v>1255</v>
      </c>
      <c r="B4904" t="s">
        <v>1255</v>
      </c>
      <c r="C4904" t="s">
        <v>16683</v>
      </c>
      <c r="D4904" t="s">
        <v>16691</v>
      </c>
      <c r="E4904" t="s">
        <v>10003</v>
      </c>
      <c r="F4904" t="s">
        <v>1255</v>
      </c>
      <c r="G4904" t="s">
        <v>1255</v>
      </c>
      <c r="H4904" t="s">
        <v>1255</v>
      </c>
      <c r="I4904" t="s">
        <v>1255</v>
      </c>
      <c r="J4904" t="s">
        <v>1255</v>
      </c>
      <c r="K4904" t="s">
        <v>1255</v>
      </c>
      <c r="L4904" t="s">
        <v>1255</v>
      </c>
      <c r="M4904" t="s">
        <v>1255</v>
      </c>
      <c r="N4904" t="s">
        <v>1255</v>
      </c>
      <c r="O4904" t="s">
        <v>1255</v>
      </c>
      <c r="P4904" t="s">
        <v>1255</v>
      </c>
    </row>
    <row r="4905" spans="1:16">
      <c r="A4905" t="s">
        <v>1255</v>
      </c>
      <c r="B4905" t="s">
        <v>1255</v>
      </c>
      <c r="C4905" t="s">
        <v>16683</v>
      </c>
      <c r="D4905" t="s">
        <v>16692</v>
      </c>
      <c r="E4905" t="s">
        <v>9828</v>
      </c>
      <c r="F4905" t="s">
        <v>1255</v>
      </c>
      <c r="G4905" t="s">
        <v>1255</v>
      </c>
      <c r="H4905" t="s">
        <v>1255</v>
      </c>
      <c r="I4905" t="s">
        <v>1255</v>
      </c>
      <c r="J4905" t="s">
        <v>1255</v>
      </c>
      <c r="K4905" t="s">
        <v>1255</v>
      </c>
      <c r="L4905" t="s">
        <v>1255</v>
      </c>
      <c r="M4905" t="s">
        <v>1255</v>
      </c>
      <c r="N4905" t="s">
        <v>1255</v>
      </c>
      <c r="O4905" t="s">
        <v>1255</v>
      </c>
      <c r="P4905" t="s">
        <v>1255</v>
      </c>
    </row>
    <row r="4906" spans="1:16">
      <c r="A4906" t="s">
        <v>1255</v>
      </c>
      <c r="B4906" t="s">
        <v>1255</v>
      </c>
      <c r="C4906" t="s">
        <v>16683</v>
      </c>
      <c r="D4906" t="s">
        <v>16693</v>
      </c>
      <c r="E4906" t="s">
        <v>9874</v>
      </c>
      <c r="F4906" t="s">
        <v>1255</v>
      </c>
      <c r="G4906" t="s">
        <v>1255</v>
      </c>
      <c r="H4906" t="s">
        <v>1255</v>
      </c>
      <c r="I4906" t="s">
        <v>1255</v>
      </c>
      <c r="J4906" t="s">
        <v>1255</v>
      </c>
      <c r="K4906" t="s">
        <v>1255</v>
      </c>
      <c r="L4906" t="s">
        <v>1255</v>
      </c>
      <c r="M4906" t="s">
        <v>1255</v>
      </c>
      <c r="N4906" t="s">
        <v>1255</v>
      </c>
      <c r="O4906" t="s">
        <v>1255</v>
      </c>
      <c r="P4906" t="s">
        <v>1255</v>
      </c>
    </row>
    <row r="4907" spans="1:16">
      <c r="A4907" t="s">
        <v>1255</v>
      </c>
      <c r="B4907" t="s">
        <v>1255</v>
      </c>
      <c r="C4907" t="s">
        <v>16694</v>
      </c>
      <c r="D4907" t="s">
        <v>16695</v>
      </c>
      <c r="E4907" t="s">
        <v>10003</v>
      </c>
      <c r="F4907" t="s">
        <v>1255</v>
      </c>
      <c r="G4907" t="s">
        <v>1255</v>
      </c>
      <c r="H4907" t="s">
        <v>1255</v>
      </c>
      <c r="I4907" t="s">
        <v>1255</v>
      </c>
      <c r="J4907" t="s">
        <v>1255</v>
      </c>
      <c r="K4907" t="s">
        <v>1255</v>
      </c>
      <c r="L4907" t="s">
        <v>1255</v>
      </c>
      <c r="M4907" t="s">
        <v>1255</v>
      </c>
      <c r="N4907" t="s">
        <v>1255</v>
      </c>
      <c r="O4907" t="s">
        <v>1255</v>
      </c>
      <c r="P4907" t="s">
        <v>1255</v>
      </c>
    </row>
    <row r="4908" spans="1:16">
      <c r="A4908" t="s">
        <v>1255</v>
      </c>
      <c r="B4908" t="s">
        <v>1255</v>
      </c>
      <c r="C4908" t="s">
        <v>16694</v>
      </c>
      <c r="D4908" t="s">
        <v>16696</v>
      </c>
      <c r="E4908" t="s">
        <v>9705</v>
      </c>
      <c r="F4908" t="s">
        <v>1255</v>
      </c>
      <c r="G4908" t="s">
        <v>1255</v>
      </c>
      <c r="H4908" t="s">
        <v>1255</v>
      </c>
      <c r="I4908" t="s">
        <v>1255</v>
      </c>
      <c r="J4908" t="s">
        <v>1255</v>
      </c>
      <c r="K4908" t="s">
        <v>1255</v>
      </c>
      <c r="L4908" t="s">
        <v>1255</v>
      </c>
      <c r="M4908" t="s">
        <v>1255</v>
      </c>
      <c r="N4908" t="s">
        <v>1255</v>
      </c>
      <c r="O4908" t="s">
        <v>1255</v>
      </c>
      <c r="P4908" t="s">
        <v>1255</v>
      </c>
    </row>
    <row r="4909" spans="1:16">
      <c r="A4909" t="s">
        <v>1255</v>
      </c>
      <c r="B4909" t="s">
        <v>1255</v>
      </c>
      <c r="C4909" t="s">
        <v>16694</v>
      </c>
      <c r="D4909" t="s">
        <v>16697</v>
      </c>
      <c r="E4909" t="s">
        <v>9700</v>
      </c>
      <c r="F4909" t="s">
        <v>1255</v>
      </c>
      <c r="G4909" t="s">
        <v>1255</v>
      </c>
      <c r="H4909" t="s">
        <v>1255</v>
      </c>
      <c r="I4909" t="s">
        <v>1255</v>
      </c>
      <c r="J4909" t="s">
        <v>1255</v>
      </c>
      <c r="K4909" t="s">
        <v>1255</v>
      </c>
      <c r="L4909" t="s">
        <v>1255</v>
      </c>
      <c r="M4909" t="s">
        <v>1255</v>
      </c>
      <c r="N4909" t="s">
        <v>1255</v>
      </c>
      <c r="O4909" t="s">
        <v>1255</v>
      </c>
      <c r="P4909" t="s">
        <v>1255</v>
      </c>
    </row>
    <row r="4910" spans="1:16">
      <c r="A4910" t="s">
        <v>1255</v>
      </c>
      <c r="B4910" t="s">
        <v>5103</v>
      </c>
      <c r="C4910" t="s">
        <v>16694</v>
      </c>
      <c r="D4910" t="s">
        <v>16698</v>
      </c>
      <c r="E4910" t="s">
        <v>10003</v>
      </c>
      <c r="F4910" t="s">
        <v>9646</v>
      </c>
      <c r="G4910" t="s">
        <v>1255</v>
      </c>
      <c r="H4910" t="s">
        <v>1255</v>
      </c>
      <c r="I4910" t="s">
        <v>1255</v>
      </c>
      <c r="J4910" t="s">
        <v>1255</v>
      </c>
      <c r="K4910" t="s">
        <v>1255</v>
      </c>
      <c r="L4910" t="s">
        <v>1255</v>
      </c>
      <c r="M4910" t="s">
        <v>1255</v>
      </c>
      <c r="N4910" t="s">
        <v>1255</v>
      </c>
      <c r="O4910" t="s">
        <v>1255</v>
      </c>
      <c r="P4910" t="s">
        <v>1255</v>
      </c>
    </row>
    <row r="4911" spans="1:16">
      <c r="A4911" t="s">
        <v>1255</v>
      </c>
      <c r="B4911" t="s">
        <v>8874</v>
      </c>
      <c r="C4911" t="s">
        <v>16694</v>
      </c>
      <c r="D4911" t="s">
        <v>16699</v>
      </c>
      <c r="E4911" t="s">
        <v>11910</v>
      </c>
      <c r="F4911" t="s">
        <v>9646</v>
      </c>
      <c r="G4911" t="s">
        <v>1255</v>
      </c>
      <c r="H4911" t="s">
        <v>1255</v>
      </c>
      <c r="I4911" t="s">
        <v>1255</v>
      </c>
      <c r="J4911" t="s">
        <v>1255</v>
      </c>
      <c r="K4911" t="s">
        <v>1255</v>
      </c>
      <c r="L4911" t="s">
        <v>1255</v>
      </c>
      <c r="M4911" t="s">
        <v>1255</v>
      </c>
      <c r="N4911" t="s">
        <v>1255</v>
      </c>
      <c r="O4911" t="s">
        <v>1255</v>
      </c>
      <c r="P4911" t="s">
        <v>1255</v>
      </c>
    </row>
    <row r="4912" spans="1:16">
      <c r="A4912" t="s">
        <v>1255</v>
      </c>
      <c r="B4912" t="s">
        <v>4184</v>
      </c>
      <c r="C4912" t="s">
        <v>16694</v>
      </c>
      <c r="D4912" t="s">
        <v>16700</v>
      </c>
      <c r="E4912" t="s">
        <v>10003</v>
      </c>
      <c r="F4912" t="s">
        <v>9646</v>
      </c>
      <c r="G4912" t="s">
        <v>1255</v>
      </c>
      <c r="H4912" t="s">
        <v>1255</v>
      </c>
      <c r="I4912" t="s">
        <v>1255</v>
      </c>
      <c r="J4912" t="s">
        <v>1255</v>
      </c>
      <c r="K4912" t="s">
        <v>1255</v>
      </c>
      <c r="L4912" t="s">
        <v>1255</v>
      </c>
      <c r="M4912" t="s">
        <v>1255</v>
      </c>
      <c r="N4912" t="s">
        <v>1255</v>
      </c>
      <c r="O4912" t="s">
        <v>1255</v>
      </c>
      <c r="P4912" t="s">
        <v>1255</v>
      </c>
    </row>
    <row r="4913" spans="1:16">
      <c r="A4913" t="s">
        <v>1255</v>
      </c>
      <c r="B4913" t="s">
        <v>8767</v>
      </c>
      <c r="C4913" t="s">
        <v>16694</v>
      </c>
      <c r="D4913" t="s">
        <v>16701</v>
      </c>
      <c r="E4913" t="s">
        <v>9813</v>
      </c>
      <c r="F4913" t="s">
        <v>9646</v>
      </c>
      <c r="G4913" t="s">
        <v>1255</v>
      </c>
      <c r="H4913" t="s">
        <v>1255</v>
      </c>
      <c r="I4913" t="s">
        <v>1255</v>
      </c>
      <c r="J4913" t="s">
        <v>1255</v>
      </c>
      <c r="K4913" t="s">
        <v>1255</v>
      </c>
      <c r="L4913" t="s">
        <v>1255</v>
      </c>
      <c r="M4913" t="s">
        <v>1255</v>
      </c>
      <c r="N4913" t="s">
        <v>1255</v>
      </c>
      <c r="O4913" t="s">
        <v>1255</v>
      </c>
      <c r="P4913" t="s">
        <v>1255</v>
      </c>
    </row>
    <row r="4914" spans="1:16">
      <c r="A4914" t="s">
        <v>1255</v>
      </c>
      <c r="B4914" t="s">
        <v>8768</v>
      </c>
      <c r="C4914" t="s">
        <v>16694</v>
      </c>
      <c r="D4914" t="s">
        <v>16702</v>
      </c>
      <c r="E4914" t="s">
        <v>9797</v>
      </c>
      <c r="F4914" t="s">
        <v>9646</v>
      </c>
      <c r="G4914" t="s">
        <v>1255</v>
      </c>
      <c r="H4914" t="s">
        <v>1255</v>
      </c>
      <c r="I4914" t="s">
        <v>1255</v>
      </c>
      <c r="J4914" t="s">
        <v>1255</v>
      </c>
      <c r="K4914" t="s">
        <v>1255</v>
      </c>
      <c r="L4914" t="s">
        <v>1255</v>
      </c>
      <c r="M4914" t="s">
        <v>1255</v>
      </c>
      <c r="N4914" t="s">
        <v>1255</v>
      </c>
      <c r="O4914" t="s">
        <v>1255</v>
      </c>
      <c r="P4914" t="s">
        <v>1255</v>
      </c>
    </row>
    <row r="4915" spans="1:16">
      <c r="A4915" t="s">
        <v>1255</v>
      </c>
      <c r="B4915" t="s">
        <v>8769</v>
      </c>
      <c r="C4915" t="s">
        <v>16694</v>
      </c>
      <c r="D4915" t="s">
        <v>16703</v>
      </c>
      <c r="E4915" t="s">
        <v>12494</v>
      </c>
      <c r="F4915" t="s">
        <v>9646</v>
      </c>
      <c r="G4915" t="s">
        <v>1255</v>
      </c>
      <c r="H4915" t="s">
        <v>1255</v>
      </c>
      <c r="I4915" t="s">
        <v>1255</v>
      </c>
      <c r="J4915" t="s">
        <v>1255</v>
      </c>
      <c r="K4915" t="s">
        <v>1255</v>
      </c>
      <c r="L4915" t="s">
        <v>1255</v>
      </c>
      <c r="M4915" t="s">
        <v>1255</v>
      </c>
      <c r="N4915" t="s">
        <v>1255</v>
      </c>
      <c r="O4915" t="s">
        <v>1255</v>
      </c>
      <c r="P4915" t="s">
        <v>1255</v>
      </c>
    </row>
    <row r="4916" spans="1:16">
      <c r="A4916" t="s">
        <v>1255</v>
      </c>
      <c r="B4916" t="s">
        <v>8876</v>
      </c>
      <c r="C4916" t="s">
        <v>16694</v>
      </c>
      <c r="D4916" t="s">
        <v>16704</v>
      </c>
      <c r="E4916" t="s">
        <v>9705</v>
      </c>
      <c r="F4916" t="s">
        <v>9646</v>
      </c>
      <c r="G4916" t="s">
        <v>1255</v>
      </c>
      <c r="H4916" t="s">
        <v>1255</v>
      </c>
      <c r="I4916" t="s">
        <v>1255</v>
      </c>
      <c r="J4916" t="s">
        <v>1255</v>
      </c>
      <c r="K4916" t="s">
        <v>1255</v>
      </c>
      <c r="L4916" t="s">
        <v>1255</v>
      </c>
      <c r="M4916" t="s">
        <v>1255</v>
      </c>
      <c r="N4916" t="s">
        <v>1255</v>
      </c>
      <c r="O4916" t="s">
        <v>1255</v>
      </c>
      <c r="P4916" t="s">
        <v>1255</v>
      </c>
    </row>
    <row r="4917" spans="1:16">
      <c r="A4917" t="s">
        <v>1255</v>
      </c>
      <c r="B4917" t="s">
        <v>8771</v>
      </c>
      <c r="C4917" t="s">
        <v>16694</v>
      </c>
      <c r="D4917" t="s">
        <v>16705</v>
      </c>
      <c r="E4917" t="s">
        <v>10003</v>
      </c>
      <c r="F4917" t="s">
        <v>9646</v>
      </c>
      <c r="G4917" t="s">
        <v>1255</v>
      </c>
      <c r="H4917" t="s">
        <v>1255</v>
      </c>
      <c r="I4917" t="s">
        <v>1255</v>
      </c>
      <c r="J4917" t="s">
        <v>1255</v>
      </c>
      <c r="K4917" t="s">
        <v>1255</v>
      </c>
      <c r="L4917" t="s">
        <v>1255</v>
      </c>
      <c r="M4917" t="s">
        <v>1255</v>
      </c>
      <c r="N4917" t="s">
        <v>1255</v>
      </c>
      <c r="O4917" t="s">
        <v>1255</v>
      </c>
      <c r="P4917" t="s">
        <v>1255</v>
      </c>
    </row>
    <row r="4918" spans="1:16">
      <c r="A4918" t="s">
        <v>1255</v>
      </c>
      <c r="B4918" t="s">
        <v>8770</v>
      </c>
      <c r="C4918" t="s">
        <v>16694</v>
      </c>
      <c r="D4918" t="s">
        <v>16706</v>
      </c>
      <c r="E4918" t="s">
        <v>9653</v>
      </c>
      <c r="F4918" t="s">
        <v>9646</v>
      </c>
      <c r="G4918" t="s">
        <v>1255</v>
      </c>
      <c r="H4918" t="s">
        <v>1255</v>
      </c>
      <c r="I4918" t="s">
        <v>1255</v>
      </c>
      <c r="J4918" t="s">
        <v>1255</v>
      </c>
      <c r="K4918" t="s">
        <v>1255</v>
      </c>
      <c r="L4918" t="s">
        <v>1255</v>
      </c>
      <c r="M4918" t="s">
        <v>1255</v>
      </c>
      <c r="N4918" t="s">
        <v>1255</v>
      </c>
      <c r="O4918" t="s">
        <v>1255</v>
      </c>
      <c r="P4918" t="s">
        <v>1255</v>
      </c>
    </row>
    <row r="4919" spans="1:16">
      <c r="A4919" t="s">
        <v>1255</v>
      </c>
      <c r="B4919" t="s">
        <v>4407</v>
      </c>
      <c r="C4919" t="s">
        <v>16694</v>
      </c>
      <c r="D4919" t="s">
        <v>16707</v>
      </c>
      <c r="E4919" t="s">
        <v>11910</v>
      </c>
      <c r="F4919" t="s">
        <v>9646</v>
      </c>
      <c r="G4919" t="s">
        <v>1255</v>
      </c>
      <c r="H4919" t="s">
        <v>1255</v>
      </c>
      <c r="I4919" t="s">
        <v>1255</v>
      </c>
      <c r="J4919" t="s">
        <v>1255</v>
      </c>
      <c r="K4919" t="s">
        <v>1255</v>
      </c>
      <c r="L4919" t="s">
        <v>1255</v>
      </c>
      <c r="M4919" t="s">
        <v>1255</v>
      </c>
      <c r="N4919" t="s">
        <v>1255</v>
      </c>
      <c r="O4919" t="s">
        <v>1255</v>
      </c>
      <c r="P4919" t="s">
        <v>1255</v>
      </c>
    </row>
    <row r="4920" spans="1:16">
      <c r="A4920" t="s">
        <v>1255</v>
      </c>
      <c r="B4920" t="s">
        <v>5505</v>
      </c>
      <c r="C4920" t="s">
        <v>16694</v>
      </c>
      <c r="D4920" t="s">
        <v>16708</v>
      </c>
      <c r="E4920" t="s">
        <v>10003</v>
      </c>
      <c r="F4920" t="s">
        <v>1255</v>
      </c>
      <c r="G4920" t="s">
        <v>1255</v>
      </c>
      <c r="H4920" t="s">
        <v>1255</v>
      </c>
      <c r="I4920" t="s">
        <v>1255</v>
      </c>
      <c r="J4920" t="s">
        <v>1255</v>
      </c>
      <c r="K4920" t="s">
        <v>1255</v>
      </c>
      <c r="L4920" t="s">
        <v>1255</v>
      </c>
      <c r="M4920" t="s">
        <v>1255</v>
      </c>
      <c r="N4920" t="s">
        <v>1255</v>
      </c>
      <c r="O4920" t="s">
        <v>1255</v>
      </c>
      <c r="P4920" t="s">
        <v>1255</v>
      </c>
    </row>
    <row r="4921" spans="1:16">
      <c r="A4921" t="s">
        <v>1255</v>
      </c>
      <c r="B4921" t="s">
        <v>5103</v>
      </c>
      <c r="C4921" t="s">
        <v>16709</v>
      </c>
      <c r="D4921" t="s">
        <v>16710</v>
      </c>
      <c r="E4921" t="s">
        <v>16711</v>
      </c>
      <c r="F4921" t="s">
        <v>1255</v>
      </c>
      <c r="G4921" t="s">
        <v>1255</v>
      </c>
      <c r="H4921" t="s">
        <v>1255</v>
      </c>
      <c r="I4921" t="s">
        <v>1255</v>
      </c>
      <c r="J4921" t="s">
        <v>1255</v>
      </c>
      <c r="K4921" t="s">
        <v>1255</v>
      </c>
      <c r="L4921" t="s">
        <v>1255</v>
      </c>
      <c r="M4921" t="s">
        <v>1255</v>
      </c>
      <c r="N4921" t="s">
        <v>1255</v>
      </c>
      <c r="O4921" t="s">
        <v>1255</v>
      </c>
      <c r="P4921" t="s">
        <v>1255</v>
      </c>
    </row>
    <row r="4922" spans="1:16">
      <c r="A4922" t="s">
        <v>1255</v>
      </c>
      <c r="B4922" t="s">
        <v>8874</v>
      </c>
      <c r="C4922" t="s">
        <v>16709</v>
      </c>
      <c r="D4922" t="s">
        <v>16712</v>
      </c>
      <c r="E4922" t="s">
        <v>16513</v>
      </c>
      <c r="F4922" t="s">
        <v>1255</v>
      </c>
      <c r="G4922" t="s">
        <v>1255</v>
      </c>
      <c r="H4922" t="s">
        <v>1255</v>
      </c>
      <c r="I4922" t="s">
        <v>1255</v>
      </c>
      <c r="J4922" t="s">
        <v>1255</v>
      </c>
      <c r="K4922" t="s">
        <v>1255</v>
      </c>
      <c r="L4922" t="s">
        <v>1255</v>
      </c>
      <c r="M4922" t="s">
        <v>1255</v>
      </c>
      <c r="N4922" t="s">
        <v>1255</v>
      </c>
      <c r="O4922" t="s">
        <v>1255</v>
      </c>
      <c r="P4922" t="s">
        <v>1255</v>
      </c>
    </row>
    <row r="4923" spans="1:16">
      <c r="A4923" t="s">
        <v>1255</v>
      </c>
      <c r="B4923" t="s">
        <v>8766</v>
      </c>
      <c r="C4923" t="s">
        <v>16709</v>
      </c>
      <c r="D4923" t="s">
        <v>16713</v>
      </c>
      <c r="E4923" t="s">
        <v>11910</v>
      </c>
      <c r="F4923" t="s">
        <v>1255</v>
      </c>
      <c r="G4923" t="s">
        <v>1255</v>
      </c>
      <c r="H4923" t="s">
        <v>1255</v>
      </c>
      <c r="I4923" t="s">
        <v>1255</v>
      </c>
      <c r="J4923" t="s">
        <v>1255</v>
      </c>
      <c r="K4923" t="s">
        <v>1255</v>
      </c>
      <c r="L4923" t="s">
        <v>1255</v>
      </c>
      <c r="M4923" t="s">
        <v>1255</v>
      </c>
      <c r="N4923" t="s">
        <v>1255</v>
      </c>
      <c r="O4923" t="s">
        <v>1255</v>
      </c>
      <c r="P4923" t="s">
        <v>1255</v>
      </c>
    </row>
    <row r="4924" spans="1:16">
      <c r="A4924" t="s">
        <v>1255</v>
      </c>
      <c r="B4924" t="s">
        <v>8767</v>
      </c>
      <c r="C4924" t="s">
        <v>16709</v>
      </c>
      <c r="D4924" t="s">
        <v>16714</v>
      </c>
      <c r="E4924" t="s">
        <v>9998</v>
      </c>
      <c r="F4924" t="s">
        <v>1255</v>
      </c>
      <c r="G4924" t="s">
        <v>4056</v>
      </c>
      <c r="H4924" t="s">
        <v>1255</v>
      </c>
      <c r="I4924" t="s">
        <v>1255</v>
      </c>
      <c r="J4924" t="s">
        <v>1255</v>
      </c>
      <c r="K4924" t="s">
        <v>1255</v>
      </c>
      <c r="L4924" t="s">
        <v>1255</v>
      </c>
      <c r="M4924" t="s">
        <v>1255</v>
      </c>
      <c r="N4924" t="s">
        <v>1255</v>
      </c>
      <c r="O4924" t="s">
        <v>1255</v>
      </c>
      <c r="P4924" t="s">
        <v>1255</v>
      </c>
    </row>
    <row r="4925" spans="1:16">
      <c r="A4925" t="s">
        <v>1255</v>
      </c>
      <c r="B4925" t="s">
        <v>8768</v>
      </c>
      <c r="C4925" t="s">
        <v>16709</v>
      </c>
      <c r="D4925" t="s">
        <v>16715</v>
      </c>
      <c r="E4925" t="s">
        <v>9700</v>
      </c>
      <c r="F4925" t="s">
        <v>1255</v>
      </c>
      <c r="G4925" t="s">
        <v>4056</v>
      </c>
      <c r="H4925" t="s">
        <v>1255</v>
      </c>
      <c r="I4925" t="s">
        <v>1255</v>
      </c>
      <c r="J4925" t="s">
        <v>1255</v>
      </c>
      <c r="K4925" t="s">
        <v>1255</v>
      </c>
      <c r="L4925" t="s">
        <v>1255</v>
      </c>
      <c r="M4925" t="s">
        <v>1255</v>
      </c>
      <c r="N4925" t="s">
        <v>1255</v>
      </c>
      <c r="O4925" t="s">
        <v>1255</v>
      </c>
      <c r="P4925" t="s">
        <v>1255</v>
      </c>
    </row>
    <row r="4926" spans="1:16">
      <c r="A4926" t="s">
        <v>1255</v>
      </c>
      <c r="B4926" t="s">
        <v>8769</v>
      </c>
      <c r="C4926" t="s">
        <v>16709</v>
      </c>
      <c r="D4926" t="s">
        <v>16716</v>
      </c>
      <c r="E4926" t="s">
        <v>10608</v>
      </c>
      <c r="F4926" t="s">
        <v>1255</v>
      </c>
      <c r="G4926" t="s">
        <v>1255</v>
      </c>
      <c r="H4926" t="s">
        <v>1255</v>
      </c>
      <c r="I4926" t="s">
        <v>1255</v>
      </c>
      <c r="J4926" t="s">
        <v>1255</v>
      </c>
      <c r="K4926" t="s">
        <v>1255</v>
      </c>
      <c r="L4926" t="s">
        <v>1255</v>
      </c>
      <c r="M4926" t="s">
        <v>1255</v>
      </c>
      <c r="N4926" t="s">
        <v>1255</v>
      </c>
      <c r="O4926" t="s">
        <v>1255</v>
      </c>
      <c r="P4926" t="s">
        <v>1255</v>
      </c>
    </row>
    <row r="4927" spans="1:16">
      <c r="A4927" t="s">
        <v>1255</v>
      </c>
      <c r="B4927" t="s">
        <v>8876</v>
      </c>
      <c r="C4927" t="s">
        <v>16709</v>
      </c>
      <c r="D4927" t="s">
        <v>16717</v>
      </c>
      <c r="E4927" t="s">
        <v>9646</v>
      </c>
      <c r="F4927" t="s">
        <v>14858</v>
      </c>
      <c r="G4927" t="s">
        <v>1255</v>
      </c>
      <c r="H4927" t="s">
        <v>1255</v>
      </c>
      <c r="I4927" t="s">
        <v>1255</v>
      </c>
      <c r="J4927" t="s">
        <v>1255</v>
      </c>
      <c r="K4927" t="s">
        <v>1255</v>
      </c>
      <c r="L4927" t="s">
        <v>1255</v>
      </c>
      <c r="M4927" t="s">
        <v>1255</v>
      </c>
      <c r="N4927" t="s">
        <v>1255</v>
      </c>
      <c r="O4927" t="s">
        <v>1255</v>
      </c>
      <c r="P4927" t="s">
        <v>1255</v>
      </c>
    </row>
    <row r="4928" spans="1:16">
      <c r="A4928" t="s">
        <v>1255</v>
      </c>
      <c r="B4928" t="s">
        <v>8771</v>
      </c>
      <c r="C4928" t="s">
        <v>16709</v>
      </c>
      <c r="D4928" t="s">
        <v>16718</v>
      </c>
      <c r="E4928" t="s">
        <v>10608</v>
      </c>
      <c r="F4928" t="s">
        <v>1255</v>
      </c>
      <c r="G4928" t="s">
        <v>1255</v>
      </c>
      <c r="H4928" t="s">
        <v>1255</v>
      </c>
      <c r="I4928" t="s">
        <v>1255</v>
      </c>
      <c r="J4928" t="s">
        <v>1255</v>
      </c>
      <c r="K4928" t="s">
        <v>1255</v>
      </c>
      <c r="L4928" t="s">
        <v>1255</v>
      </c>
      <c r="M4928" t="s">
        <v>1255</v>
      </c>
      <c r="N4928" t="s">
        <v>1255</v>
      </c>
      <c r="O4928" t="s">
        <v>1255</v>
      </c>
      <c r="P4928" t="s">
        <v>1255</v>
      </c>
    </row>
    <row r="4929" spans="1:16">
      <c r="A4929" t="s">
        <v>1255</v>
      </c>
      <c r="B4929" t="s">
        <v>8770</v>
      </c>
      <c r="C4929" t="s">
        <v>16709</v>
      </c>
      <c r="D4929" t="s">
        <v>16719</v>
      </c>
      <c r="E4929" t="s">
        <v>9828</v>
      </c>
      <c r="F4929" t="s">
        <v>1255</v>
      </c>
      <c r="G4929" t="s">
        <v>1255</v>
      </c>
      <c r="H4929" t="s">
        <v>1255</v>
      </c>
      <c r="I4929" t="s">
        <v>1255</v>
      </c>
      <c r="J4929" t="s">
        <v>16709</v>
      </c>
      <c r="K4929" t="s">
        <v>1255</v>
      </c>
      <c r="L4929" t="s">
        <v>1255</v>
      </c>
      <c r="M4929" t="s">
        <v>1255</v>
      </c>
      <c r="N4929" t="s">
        <v>1255</v>
      </c>
      <c r="O4929" t="s">
        <v>1255</v>
      </c>
      <c r="P4929" t="s">
        <v>1255</v>
      </c>
    </row>
    <row r="4930" spans="1:16">
      <c r="A4930" t="s">
        <v>1255</v>
      </c>
      <c r="B4930" t="s">
        <v>4407</v>
      </c>
      <c r="C4930" t="s">
        <v>16709</v>
      </c>
      <c r="D4930" t="s">
        <v>16720</v>
      </c>
      <c r="E4930" t="s">
        <v>9828</v>
      </c>
      <c r="F4930" t="s">
        <v>1255</v>
      </c>
      <c r="G4930" t="s">
        <v>1255</v>
      </c>
      <c r="H4930" t="s">
        <v>1255</v>
      </c>
      <c r="I4930" t="s">
        <v>1255</v>
      </c>
      <c r="J4930" t="s">
        <v>1255</v>
      </c>
      <c r="K4930" t="s">
        <v>1255</v>
      </c>
      <c r="L4930" t="s">
        <v>1255</v>
      </c>
      <c r="M4930" t="s">
        <v>1255</v>
      </c>
      <c r="N4930" t="s">
        <v>9646</v>
      </c>
      <c r="O4930" t="s">
        <v>1255</v>
      </c>
      <c r="P4930" t="s">
        <v>1255</v>
      </c>
    </row>
    <row r="4931" spans="1:16">
      <c r="A4931" t="s">
        <v>1255</v>
      </c>
      <c r="B4931" t="s">
        <v>5505</v>
      </c>
      <c r="C4931" t="s">
        <v>16709</v>
      </c>
      <c r="D4931" t="s">
        <v>16721</v>
      </c>
      <c r="E4931" t="s">
        <v>16711</v>
      </c>
      <c r="F4931" t="s">
        <v>1255</v>
      </c>
      <c r="G4931" t="s">
        <v>1255</v>
      </c>
      <c r="H4931" t="s">
        <v>1255</v>
      </c>
      <c r="I4931" t="s">
        <v>1255</v>
      </c>
      <c r="J4931" t="s">
        <v>1255</v>
      </c>
      <c r="K4931" t="s">
        <v>1255</v>
      </c>
      <c r="L4931" t="s">
        <v>1255</v>
      </c>
      <c r="M4931" t="s">
        <v>1255</v>
      </c>
      <c r="N4931" t="s">
        <v>9646</v>
      </c>
      <c r="O4931" t="s">
        <v>1255</v>
      </c>
      <c r="P4931" t="s">
        <v>1255</v>
      </c>
    </row>
    <row r="4932" spans="1:16">
      <c r="A4932" t="s">
        <v>1255</v>
      </c>
      <c r="B4932" t="s">
        <v>5687</v>
      </c>
      <c r="C4932" t="s">
        <v>16709</v>
      </c>
      <c r="D4932" t="s">
        <v>16722</v>
      </c>
      <c r="E4932" t="s">
        <v>11910</v>
      </c>
      <c r="F4932" t="s">
        <v>1255</v>
      </c>
      <c r="G4932" t="s">
        <v>1255</v>
      </c>
      <c r="H4932" t="s">
        <v>1255</v>
      </c>
      <c r="I4932" t="s">
        <v>1255</v>
      </c>
      <c r="J4932" t="s">
        <v>1255</v>
      </c>
      <c r="K4932" t="s">
        <v>1255</v>
      </c>
      <c r="L4932" t="s">
        <v>1255</v>
      </c>
      <c r="M4932" t="s">
        <v>1255</v>
      </c>
      <c r="N4932" t="s">
        <v>9646</v>
      </c>
      <c r="O4932" t="s">
        <v>1255</v>
      </c>
      <c r="P4932" t="s">
        <v>1255</v>
      </c>
    </row>
    <row r="4933" spans="1:16">
      <c r="A4933" t="s">
        <v>1255</v>
      </c>
      <c r="B4933" t="s">
        <v>8765</v>
      </c>
      <c r="C4933" t="s">
        <v>16709</v>
      </c>
      <c r="D4933" t="s">
        <v>16723</v>
      </c>
      <c r="E4933" t="s">
        <v>16513</v>
      </c>
      <c r="F4933" t="s">
        <v>1255</v>
      </c>
      <c r="G4933" t="s">
        <v>1255</v>
      </c>
      <c r="H4933" t="s">
        <v>1255</v>
      </c>
      <c r="I4933" t="s">
        <v>1255</v>
      </c>
      <c r="J4933" t="s">
        <v>1255</v>
      </c>
      <c r="K4933" t="s">
        <v>1255</v>
      </c>
      <c r="L4933" t="s">
        <v>1255</v>
      </c>
      <c r="M4933" t="s">
        <v>1255</v>
      </c>
      <c r="N4933" t="s">
        <v>9646</v>
      </c>
      <c r="O4933" t="s">
        <v>1255</v>
      </c>
      <c r="P4933" t="s">
        <v>1255</v>
      </c>
    </row>
    <row r="4934" spans="1:16">
      <c r="A4934" t="s">
        <v>1255</v>
      </c>
      <c r="B4934" t="s">
        <v>8774</v>
      </c>
      <c r="C4934" t="s">
        <v>16709</v>
      </c>
      <c r="D4934" t="s">
        <v>16724</v>
      </c>
      <c r="E4934" t="s">
        <v>11910</v>
      </c>
      <c r="F4934" t="s">
        <v>1255</v>
      </c>
      <c r="G4934" t="s">
        <v>1255</v>
      </c>
      <c r="H4934" t="s">
        <v>1255</v>
      </c>
      <c r="I4934" t="s">
        <v>1255</v>
      </c>
      <c r="J4934" t="s">
        <v>1255</v>
      </c>
      <c r="K4934" t="s">
        <v>1255</v>
      </c>
      <c r="L4934" t="s">
        <v>1255</v>
      </c>
      <c r="M4934" t="s">
        <v>1255</v>
      </c>
      <c r="N4934" t="s">
        <v>9646</v>
      </c>
      <c r="O4934" t="s">
        <v>1255</v>
      </c>
      <c r="P4934" t="s">
        <v>1255</v>
      </c>
    </row>
    <row r="4935" spans="1:16">
      <c r="A4935" t="s">
        <v>1255</v>
      </c>
      <c r="B4935" t="s">
        <v>8772</v>
      </c>
      <c r="C4935" t="s">
        <v>16709</v>
      </c>
      <c r="D4935" t="s">
        <v>16725</v>
      </c>
      <c r="E4935" t="s">
        <v>9813</v>
      </c>
      <c r="F4935" t="s">
        <v>1255</v>
      </c>
      <c r="G4935" t="s">
        <v>1255</v>
      </c>
      <c r="H4935" t="s">
        <v>1255</v>
      </c>
      <c r="I4935" t="s">
        <v>1255</v>
      </c>
      <c r="J4935" t="s">
        <v>1255</v>
      </c>
      <c r="K4935" t="s">
        <v>1255</v>
      </c>
      <c r="L4935" t="s">
        <v>1255</v>
      </c>
      <c r="M4935" t="s">
        <v>1255</v>
      </c>
      <c r="N4935" t="s">
        <v>9646</v>
      </c>
      <c r="O4935" t="s">
        <v>1255</v>
      </c>
      <c r="P4935" t="s">
        <v>1255</v>
      </c>
    </row>
    <row r="4936" spans="1:16">
      <c r="A4936" t="s">
        <v>1255</v>
      </c>
      <c r="B4936" t="s">
        <v>8773</v>
      </c>
      <c r="C4936" t="s">
        <v>16709</v>
      </c>
      <c r="D4936" t="s">
        <v>16726</v>
      </c>
      <c r="E4936" t="s">
        <v>10608</v>
      </c>
      <c r="F4936" t="s">
        <v>1255</v>
      </c>
      <c r="G4936" t="s">
        <v>1255</v>
      </c>
      <c r="H4936" t="s">
        <v>1255</v>
      </c>
      <c r="I4936" t="s">
        <v>1255</v>
      </c>
      <c r="J4936" t="s">
        <v>1255</v>
      </c>
      <c r="K4936" t="s">
        <v>1255</v>
      </c>
      <c r="L4936" t="s">
        <v>1255</v>
      </c>
      <c r="M4936" t="s">
        <v>1255</v>
      </c>
      <c r="N4936" t="s">
        <v>9646</v>
      </c>
      <c r="O4936" t="s">
        <v>1255</v>
      </c>
      <c r="P4936" t="s">
        <v>1255</v>
      </c>
    </row>
    <row r="4937" spans="1:16">
      <c r="A4937" t="s">
        <v>1255</v>
      </c>
      <c r="B4937" t="s">
        <v>8764</v>
      </c>
      <c r="C4937" t="s">
        <v>16709</v>
      </c>
      <c r="D4937" t="s">
        <v>16727</v>
      </c>
      <c r="E4937" t="s">
        <v>10003</v>
      </c>
      <c r="F4937" t="s">
        <v>1255</v>
      </c>
      <c r="G4937" t="s">
        <v>1255</v>
      </c>
      <c r="H4937" t="s">
        <v>1255</v>
      </c>
      <c r="I4937" t="s">
        <v>1255</v>
      </c>
      <c r="J4937" t="s">
        <v>1255</v>
      </c>
      <c r="K4937" t="s">
        <v>1255</v>
      </c>
      <c r="L4937" t="s">
        <v>1255</v>
      </c>
      <c r="M4937" t="s">
        <v>1255</v>
      </c>
      <c r="N4937" t="s">
        <v>1255</v>
      </c>
      <c r="O4937" t="s">
        <v>1255</v>
      </c>
      <c r="P4937" t="s">
        <v>1255</v>
      </c>
    </row>
    <row r="4938" spans="1:16">
      <c r="A4938" t="s">
        <v>1255</v>
      </c>
      <c r="B4938" t="s">
        <v>8761</v>
      </c>
      <c r="C4938" t="s">
        <v>16709</v>
      </c>
      <c r="D4938" t="s">
        <v>16728</v>
      </c>
      <c r="E4938" t="s">
        <v>10329</v>
      </c>
      <c r="F4938" t="s">
        <v>1255</v>
      </c>
      <c r="G4938" t="s">
        <v>1255</v>
      </c>
      <c r="H4938" t="s">
        <v>1255</v>
      </c>
      <c r="I4938" t="s">
        <v>1255</v>
      </c>
      <c r="J4938" t="s">
        <v>1255</v>
      </c>
      <c r="K4938" t="s">
        <v>1255</v>
      </c>
      <c r="L4938" t="s">
        <v>1255</v>
      </c>
      <c r="M4938" t="s">
        <v>1255</v>
      </c>
      <c r="N4938" t="s">
        <v>1255</v>
      </c>
      <c r="O4938" t="s">
        <v>1255</v>
      </c>
      <c r="P4938" t="s">
        <v>1255</v>
      </c>
    </row>
    <row r="4939" spans="1:16">
      <c r="A4939" t="s">
        <v>1255</v>
      </c>
      <c r="B4939" t="s">
        <v>8763</v>
      </c>
      <c r="C4939" t="s">
        <v>16709</v>
      </c>
      <c r="D4939" t="s">
        <v>16729</v>
      </c>
      <c r="E4939" t="s">
        <v>11910</v>
      </c>
      <c r="F4939" t="s">
        <v>1255</v>
      </c>
      <c r="G4939" t="s">
        <v>1255</v>
      </c>
      <c r="H4939" t="s">
        <v>1255</v>
      </c>
      <c r="I4939" t="s">
        <v>1255</v>
      </c>
      <c r="J4939" t="s">
        <v>1255</v>
      </c>
      <c r="K4939" t="s">
        <v>1255</v>
      </c>
      <c r="L4939" t="s">
        <v>1255</v>
      </c>
      <c r="M4939" t="s">
        <v>1255</v>
      </c>
      <c r="N4939" t="s">
        <v>1255</v>
      </c>
      <c r="O4939" t="s">
        <v>1255</v>
      </c>
      <c r="P4939" t="s">
        <v>1255</v>
      </c>
    </row>
    <row r="4940" spans="1:16">
      <c r="A4940" t="s">
        <v>1255</v>
      </c>
      <c r="B4940" t="s">
        <v>8752</v>
      </c>
      <c r="C4940" t="s">
        <v>16709</v>
      </c>
      <c r="D4940" t="s">
        <v>16730</v>
      </c>
      <c r="E4940" t="s">
        <v>9828</v>
      </c>
      <c r="F4940" t="s">
        <v>1255</v>
      </c>
      <c r="G4940" t="s">
        <v>1255</v>
      </c>
      <c r="H4940" t="s">
        <v>1255</v>
      </c>
      <c r="I4940" t="s">
        <v>1255</v>
      </c>
      <c r="J4940" t="s">
        <v>1255</v>
      </c>
      <c r="K4940" t="s">
        <v>1255</v>
      </c>
      <c r="L4940" t="s">
        <v>1255</v>
      </c>
      <c r="M4940" t="s">
        <v>1255</v>
      </c>
      <c r="N4940" t="s">
        <v>1255</v>
      </c>
      <c r="O4940" t="s">
        <v>1255</v>
      </c>
      <c r="P4940" t="s">
        <v>1255</v>
      </c>
    </row>
    <row r="4941" spans="1:16">
      <c r="A4941" t="s">
        <v>1255</v>
      </c>
      <c r="B4941" t="s">
        <v>8751</v>
      </c>
      <c r="C4941" t="s">
        <v>16709</v>
      </c>
      <c r="D4941" t="s">
        <v>16731</v>
      </c>
      <c r="E4941" t="s">
        <v>10307</v>
      </c>
      <c r="F4941" t="s">
        <v>1255</v>
      </c>
      <c r="G4941" t="s">
        <v>1255</v>
      </c>
      <c r="H4941" t="s">
        <v>1255</v>
      </c>
      <c r="I4941" t="s">
        <v>1255</v>
      </c>
      <c r="J4941" t="s">
        <v>1255</v>
      </c>
      <c r="K4941" t="s">
        <v>1255</v>
      </c>
      <c r="L4941" t="s">
        <v>1255</v>
      </c>
      <c r="M4941" t="s">
        <v>1255</v>
      </c>
      <c r="N4941" t="s">
        <v>1255</v>
      </c>
      <c r="O4941" t="s">
        <v>1255</v>
      </c>
      <c r="P4941" t="s">
        <v>1255</v>
      </c>
    </row>
    <row r="4942" spans="1:16">
      <c r="A4942" t="s">
        <v>1255</v>
      </c>
      <c r="B4942" t="s">
        <v>8762</v>
      </c>
      <c r="C4942" t="s">
        <v>16709</v>
      </c>
      <c r="D4942" t="s">
        <v>16732</v>
      </c>
      <c r="E4942" t="s">
        <v>9797</v>
      </c>
      <c r="F4942" t="s">
        <v>1255</v>
      </c>
      <c r="G4942" t="s">
        <v>1255</v>
      </c>
      <c r="H4942" t="s">
        <v>1255</v>
      </c>
      <c r="I4942" t="s">
        <v>1255</v>
      </c>
      <c r="J4942" t="s">
        <v>1255</v>
      </c>
      <c r="K4942" t="s">
        <v>1255</v>
      </c>
      <c r="L4942" t="s">
        <v>1255</v>
      </c>
      <c r="M4942" t="s">
        <v>1255</v>
      </c>
      <c r="N4942" t="s">
        <v>1255</v>
      </c>
      <c r="O4942" t="s">
        <v>1255</v>
      </c>
      <c r="P4942" t="s">
        <v>1255</v>
      </c>
    </row>
    <row r="4943" spans="1:16">
      <c r="A4943" t="s">
        <v>1255</v>
      </c>
      <c r="B4943" t="s">
        <v>8759</v>
      </c>
      <c r="C4943" t="s">
        <v>16709</v>
      </c>
      <c r="D4943" t="s">
        <v>16733</v>
      </c>
      <c r="E4943" t="s">
        <v>10792</v>
      </c>
      <c r="F4943" t="s">
        <v>1255</v>
      </c>
      <c r="G4943" t="s">
        <v>1255</v>
      </c>
      <c r="H4943" t="s">
        <v>1255</v>
      </c>
      <c r="I4943" t="s">
        <v>1255</v>
      </c>
      <c r="J4943" t="s">
        <v>1255</v>
      </c>
      <c r="K4943" t="s">
        <v>1255</v>
      </c>
      <c r="L4943" t="s">
        <v>1255</v>
      </c>
      <c r="M4943" t="s">
        <v>1255</v>
      </c>
      <c r="N4943" t="s">
        <v>1255</v>
      </c>
      <c r="O4943" t="s">
        <v>1255</v>
      </c>
      <c r="P4943" t="s">
        <v>1255</v>
      </c>
    </row>
    <row r="4944" spans="1:16">
      <c r="A4944" t="s">
        <v>1255</v>
      </c>
      <c r="B4944" t="s">
        <v>8758</v>
      </c>
      <c r="C4944" t="s">
        <v>16709</v>
      </c>
      <c r="D4944" t="s">
        <v>16734</v>
      </c>
      <c r="E4944" t="s">
        <v>11910</v>
      </c>
      <c r="F4944" t="s">
        <v>1255</v>
      </c>
      <c r="G4944" t="s">
        <v>1255</v>
      </c>
      <c r="H4944" t="s">
        <v>1255</v>
      </c>
      <c r="I4944" t="s">
        <v>1255</v>
      </c>
      <c r="J4944" t="s">
        <v>1255</v>
      </c>
      <c r="K4944" t="s">
        <v>1255</v>
      </c>
      <c r="L4944" t="s">
        <v>1255</v>
      </c>
      <c r="M4944" t="s">
        <v>1255</v>
      </c>
      <c r="N4944" t="s">
        <v>1255</v>
      </c>
      <c r="O4944" t="s">
        <v>1255</v>
      </c>
      <c r="P4944" t="s">
        <v>1255</v>
      </c>
    </row>
    <row r="4945" spans="1:16">
      <c r="A4945" t="s">
        <v>1255</v>
      </c>
      <c r="B4945" t="s">
        <v>8753</v>
      </c>
      <c r="C4945" t="s">
        <v>16709</v>
      </c>
      <c r="D4945" t="s">
        <v>16735</v>
      </c>
      <c r="E4945" t="s">
        <v>11910</v>
      </c>
      <c r="F4945" t="s">
        <v>1255</v>
      </c>
      <c r="G4945" t="s">
        <v>1255</v>
      </c>
      <c r="H4945" t="s">
        <v>1255</v>
      </c>
      <c r="I4945" t="s">
        <v>1255</v>
      </c>
      <c r="J4945" t="s">
        <v>1255</v>
      </c>
      <c r="K4945" t="s">
        <v>1255</v>
      </c>
      <c r="L4945" t="s">
        <v>1255</v>
      </c>
      <c r="M4945" t="s">
        <v>1255</v>
      </c>
      <c r="N4945" t="s">
        <v>1255</v>
      </c>
      <c r="O4945" t="s">
        <v>1255</v>
      </c>
      <c r="P4945" t="s">
        <v>1255</v>
      </c>
    </row>
    <row r="4946" spans="1:16">
      <c r="A4946" t="s">
        <v>1255</v>
      </c>
      <c r="B4946" t="s">
        <v>8754</v>
      </c>
      <c r="C4946" t="s">
        <v>16709</v>
      </c>
      <c r="D4946" t="s">
        <v>16736</v>
      </c>
      <c r="E4946" t="s">
        <v>9828</v>
      </c>
      <c r="F4946" t="s">
        <v>1255</v>
      </c>
      <c r="G4946" t="s">
        <v>1255</v>
      </c>
      <c r="H4946" t="s">
        <v>1255</v>
      </c>
      <c r="I4946" t="s">
        <v>1255</v>
      </c>
      <c r="J4946" t="s">
        <v>1255</v>
      </c>
      <c r="K4946" t="s">
        <v>1255</v>
      </c>
      <c r="L4946" t="s">
        <v>1255</v>
      </c>
      <c r="M4946" t="s">
        <v>1255</v>
      </c>
      <c r="N4946" t="s">
        <v>1255</v>
      </c>
      <c r="O4946" t="s">
        <v>1255</v>
      </c>
      <c r="P4946" t="s">
        <v>1255</v>
      </c>
    </row>
    <row r="4947" spans="1:16">
      <c r="A4947" t="s">
        <v>1255</v>
      </c>
      <c r="B4947" t="s">
        <v>5103</v>
      </c>
      <c r="C4947" t="s">
        <v>16737</v>
      </c>
      <c r="D4947" t="s">
        <v>16738</v>
      </c>
      <c r="E4947" t="s">
        <v>10019</v>
      </c>
      <c r="F4947" t="s">
        <v>9646</v>
      </c>
      <c r="G4947" t="s">
        <v>1255</v>
      </c>
      <c r="H4947" t="s">
        <v>1255</v>
      </c>
      <c r="I4947" t="s">
        <v>1255</v>
      </c>
      <c r="J4947" t="s">
        <v>1255</v>
      </c>
      <c r="K4947" t="s">
        <v>1255</v>
      </c>
      <c r="L4947" t="s">
        <v>1255</v>
      </c>
      <c r="M4947" t="s">
        <v>1255</v>
      </c>
      <c r="N4947" t="s">
        <v>9646</v>
      </c>
      <c r="O4947" t="s">
        <v>1255</v>
      </c>
      <c r="P4947" t="s">
        <v>1255</v>
      </c>
    </row>
    <row r="4948" spans="1:16">
      <c r="A4948" t="s">
        <v>1255</v>
      </c>
      <c r="B4948" t="s">
        <v>8874</v>
      </c>
      <c r="C4948" t="s">
        <v>16737</v>
      </c>
      <c r="D4948" t="s">
        <v>16739</v>
      </c>
      <c r="E4948" t="s">
        <v>10019</v>
      </c>
      <c r="F4948" t="s">
        <v>1255</v>
      </c>
      <c r="G4948" t="s">
        <v>1255</v>
      </c>
      <c r="H4948" t="s">
        <v>1255</v>
      </c>
      <c r="I4948" t="s">
        <v>1255</v>
      </c>
      <c r="J4948" t="s">
        <v>1255</v>
      </c>
      <c r="K4948" t="s">
        <v>1255</v>
      </c>
      <c r="L4948" t="s">
        <v>1255</v>
      </c>
      <c r="M4948" t="s">
        <v>1255</v>
      </c>
      <c r="N4948" t="s">
        <v>9646</v>
      </c>
      <c r="O4948" t="s">
        <v>1255</v>
      </c>
      <c r="P4948" t="s">
        <v>1255</v>
      </c>
    </row>
    <row r="4949" spans="1:16">
      <c r="A4949" t="s">
        <v>1255</v>
      </c>
      <c r="B4949" t="s">
        <v>8766</v>
      </c>
      <c r="C4949" t="s">
        <v>16737</v>
      </c>
      <c r="D4949" t="s">
        <v>16740</v>
      </c>
      <c r="E4949" t="s">
        <v>9700</v>
      </c>
      <c r="F4949" t="s">
        <v>1255</v>
      </c>
      <c r="G4949" t="s">
        <v>1255</v>
      </c>
      <c r="H4949" t="s">
        <v>1255</v>
      </c>
      <c r="I4949" t="s">
        <v>1255</v>
      </c>
      <c r="J4949" t="s">
        <v>1255</v>
      </c>
      <c r="K4949" t="s">
        <v>1255</v>
      </c>
      <c r="L4949" t="s">
        <v>1255</v>
      </c>
      <c r="M4949" t="s">
        <v>1255</v>
      </c>
      <c r="N4949" t="s">
        <v>9646</v>
      </c>
      <c r="O4949" t="s">
        <v>1255</v>
      </c>
      <c r="P4949" t="s">
        <v>1255</v>
      </c>
    </row>
    <row r="4950" spans="1:16">
      <c r="A4950" t="s">
        <v>1255</v>
      </c>
      <c r="B4950" t="s">
        <v>8767</v>
      </c>
      <c r="C4950" t="s">
        <v>16737</v>
      </c>
      <c r="D4950" t="s">
        <v>16741</v>
      </c>
      <c r="E4950" t="s">
        <v>12028</v>
      </c>
      <c r="F4950" t="s">
        <v>1255</v>
      </c>
      <c r="G4950" t="s">
        <v>1255</v>
      </c>
      <c r="H4950" t="s">
        <v>1255</v>
      </c>
      <c r="I4950" t="s">
        <v>1255</v>
      </c>
      <c r="J4950" t="s">
        <v>1255</v>
      </c>
      <c r="K4950" t="s">
        <v>1255</v>
      </c>
      <c r="L4950" t="s">
        <v>1255</v>
      </c>
      <c r="M4950" t="s">
        <v>1255</v>
      </c>
      <c r="N4950" t="s">
        <v>9646</v>
      </c>
      <c r="O4950" t="s">
        <v>1255</v>
      </c>
      <c r="P4950" t="s">
        <v>1255</v>
      </c>
    </row>
    <row r="4951" spans="1:16">
      <c r="A4951" t="s">
        <v>1255</v>
      </c>
      <c r="B4951" t="s">
        <v>8768</v>
      </c>
      <c r="C4951" t="s">
        <v>16737</v>
      </c>
      <c r="D4951" t="s">
        <v>16742</v>
      </c>
      <c r="E4951" t="s">
        <v>10003</v>
      </c>
      <c r="F4951" t="s">
        <v>1255</v>
      </c>
      <c r="G4951" t="s">
        <v>1255</v>
      </c>
      <c r="H4951" t="s">
        <v>1255</v>
      </c>
      <c r="I4951" t="s">
        <v>1255</v>
      </c>
      <c r="J4951" t="s">
        <v>1255</v>
      </c>
      <c r="K4951" t="s">
        <v>1255</v>
      </c>
      <c r="L4951" t="s">
        <v>1255</v>
      </c>
      <c r="M4951" t="s">
        <v>1255</v>
      </c>
      <c r="N4951" t="s">
        <v>9646</v>
      </c>
      <c r="O4951" t="s">
        <v>1255</v>
      </c>
      <c r="P4951" t="s">
        <v>1255</v>
      </c>
    </row>
    <row r="4952" spans="1:16">
      <c r="A4952" t="s">
        <v>1255</v>
      </c>
      <c r="B4952" t="s">
        <v>8769</v>
      </c>
      <c r="C4952" t="s">
        <v>16737</v>
      </c>
      <c r="D4952" t="s">
        <v>16743</v>
      </c>
      <c r="E4952" t="s">
        <v>12494</v>
      </c>
      <c r="F4952" t="s">
        <v>9646</v>
      </c>
      <c r="G4952" t="s">
        <v>1255</v>
      </c>
      <c r="H4952" t="s">
        <v>1255</v>
      </c>
      <c r="I4952" t="s">
        <v>1255</v>
      </c>
      <c r="J4952" t="s">
        <v>1255</v>
      </c>
      <c r="K4952" t="s">
        <v>1255</v>
      </c>
      <c r="L4952" t="s">
        <v>1255</v>
      </c>
      <c r="M4952" t="s">
        <v>1255</v>
      </c>
      <c r="N4952" t="s">
        <v>9646</v>
      </c>
      <c r="O4952" t="s">
        <v>1255</v>
      </c>
      <c r="P4952" t="s">
        <v>1255</v>
      </c>
    </row>
    <row r="4953" spans="1:16">
      <c r="A4953" t="s">
        <v>1255</v>
      </c>
      <c r="B4953" t="s">
        <v>8876</v>
      </c>
      <c r="C4953" t="s">
        <v>16737</v>
      </c>
      <c r="D4953" t="s">
        <v>16744</v>
      </c>
      <c r="E4953" t="s">
        <v>10653</v>
      </c>
      <c r="F4953" t="s">
        <v>9646</v>
      </c>
      <c r="G4953" t="s">
        <v>1255</v>
      </c>
      <c r="H4953" t="s">
        <v>1255</v>
      </c>
      <c r="I4953" t="s">
        <v>1255</v>
      </c>
      <c r="J4953" t="s">
        <v>1255</v>
      </c>
      <c r="K4953" t="s">
        <v>1255</v>
      </c>
      <c r="L4953" t="s">
        <v>1255</v>
      </c>
      <c r="M4953" t="s">
        <v>1255</v>
      </c>
      <c r="N4953" t="s">
        <v>9646</v>
      </c>
      <c r="O4953" t="s">
        <v>1255</v>
      </c>
      <c r="P4953" t="s">
        <v>1255</v>
      </c>
    </row>
    <row r="4954" spans="1:16">
      <c r="A4954" t="s">
        <v>1255</v>
      </c>
      <c r="B4954" t="s">
        <v>8771</v>
      </c>
      <c r="C4954" t="s">
        <v>16737</v>
      </c>
      <c r="D4954" t="s">
        <v>16745</v>
      </c>
      <c r="E4954" t="s">
        <v>11910</v>
      </c>
      <c r="F4954" t="s">
        <v>9646</v>
      </c>
      <c r="G4954" t="s">
        <v>1255</v>
      </c>
      <c r="H4954" t="s">
        <v>1255</v>
      </c>
      <c r="I4954" t="s">
        <v>1255</v>
      </c>
      <c r="J4954" t="s">
        <v>1255</v>
      </c>
      <c r="K4954" t="s">
        <v>1255</v>
      </c>
      <c r="L4954" t="s">
        <v>1255</v>
      </c>
      <c r="M4954" t="s">
        <v>1255</v>
      </c>
      <c r="N4954" t="s">
        <v>9646</v>
      </c>
      <c r="O4954" t="s">
        <v>1255</v>
      </c>
      <c r="P4954" t="s">
        <v>1255</v>
      </c>
    </row>
    <row r="4955" spans="1:16">
      <c r="A4955" t="s">
        <v>1255</v>
      </c>
      <c r="B4955" t="s">
        <v>8770</v>
      </c>
      <c r="C4955" t="s">
        <v>16737</v>
      </c>
      <c r="D4955" t="s">
        <v>16746</v>
      </c>
      <c r="E4955" t="s">
        <v>9740</v>
      </c>
      <c r="F4955" t="s">
        <v>9646</v>
      </c>
      <c r="G4955" t="s">
        <v>1255</v>
      </c>
      <c r="H4955" t="s">
        <v>1255</v>
      </c>
      <c r="I4955" t="s">
        <v>1255</v>
      </c>
      <c r="J4955" t="s">
        <v>1255</v>
      </c>
      <c r="K4955" t="s">
        <v>1255</v>
      </c>
      <c r="L4955" t="s">
        <v>1255</v>
      </c>
      <c r="M4955" t="s">
        <v>1255</v>
      </c>
      <c r="N4955" t="s">
        <v>9646</v>
      </c>
      <c r="O4955" t="s">
        <v>1255</v>
      </c>
      <c r="P4955" t="s">
        <v>1255</v>
      </c>
    </row>
    <row r="4956" spans="1:16">
      <c r="A4956" t="s">
        <v>1255</v>
      </c>
      <c r="B4956" t="s">
        <v>4407</v>
      </c>
      <c r="C4956" t="s">
        <v>16737</v>
      </c>
      <c r="D4956" t="s">
        <v>16747</v>
      </c>
      <c r="E4956" t="s">
        <v>10003</v>
      </c>
      <c r="F4956" t="s">
        <v>9646</v>
      </c>
      <c r="G4956" t="s">
        <v>1255</v>
      </c>
      <c r="H4956" t="s">
        <v>1255</v>
      </c>
      <c r="I4956" t="s">
        <v>1255</v>
      </c>
      <c r="J4956" t="s">
        <v>1255</v>
      </c>
      <c r="K4956" t="s">
        <v>1255</v>
      </c>
      <c r="L4956" t="s">
        <v>1255</v>
      </c>
      <c r="M4956" t="s">
        <v>1255</v>
      </c>
      <c r="N4956" t="s">
        <v>9646</v>
      </c>
      <c r="O4956" t="s">
        <v>1255</v>
      </c>
      <c r="P4956" t="s">
        <v>1255</v>
      </c>
    </row>
    <row r="4957" spans="1:16">
      <c r="A4957" t="s">
        <v>1255</v>
      </c>
      <c r="B4957" t="s">
        <v>5505</v>
      </c>
      <c r="C4957" t="s">
        <v>16737</v>
      </c>
      <c r="D4957" t="s">
        <v>16748</v>
      </c>
      <c r="E4957" t="s">
        <v>16749</v>
      </c>
      <c r="F4957" t="s">
        <v>9646</v>
      </c>
      <c r="G4957" t="s">
        <v>1255</v>
      </c>
      <c r="H4957" t="s">
        <v>1255</v>
      </c>
      <c r="I4957" t="s">
        <v>1255</v>
      </c>
      <c r="J4957" t="s">
        <v>1255</v>
      </c>
      <c r="K4957" t="s">
        <v>1255</v>
      </c>
      <c r="L4957" t="s">
        <v>1255</v>
      </c>
      <c r="M4957" t="s">
        <v>1255</v>
      </c>
      <c r="N4957" t="s">
        <v>9646</v>
      </c>
      <c r="O4957" t="s">
        <v>1255</v>
      </c>
      <c r="P4957" t="s">
        <v>1255</v>
      </c>
    </row>
    <row r="4958" spans="1:16">
      <c r="A4958" t="s">
        <v>1255</v>
      </c>
      <c r="B4958" t="s">
        <v>5687</v>
      </c>
      <c r="C4958" t="s">
        <v>16737</v>
      </c>
      <c r="D4958" t="s">
        <v>16750</v>
      </c>
      <c r="E4958" t="s">
        <v>11910</v>
      </c>
      <c r="F4958" t="s">
        <v>9646</v>
      </c>
      <c r="G4958" t="s">
        <v>1255</v>
      </c>
      <c r="H4958" t="s">
        <v>1255</v>
      </c>
      <c r="I4958" t="s">
        <v>1255</v>
      </c>
      <c r="J4958" t="s">
        <v>1255</v>
      </c>
      <c r="K4958" t="s">
        <v>1255</v>
      </c>
      <c r="L4958" t="s">
        <v>1255</v>
      </c>
      <c r="M4958" t="s">
        <v>1255</v>
      </c>
      <c r="N4958" t="s">
        <v>9646</v>
      </c>
      <c r="O4958" t="s">
        <v>1255</v>
      </c>
      <c r="P4958" t="s">
        <v>1255</v>
      </c>
    </row>
    <row r="4959" spans="1:16">
      <c r="A4959" t="s">
        <v>1255</v>
      </c>
      <c r="B4959" t="s">
        <v>8765</v>
      </c>
      <c r="C4959" t="s">
        <v>16737</v>
      </c>
      <c r="D4959" t="s">
        <v>16751</v>
      </c>
      <c r="E4959" t="s">
        <v>16752</v>
      </c>
      <c r="F4959" t="s">
        <v>9646</v>
      </c>
      <c r="G4959" t="s">
        <v>1255</v>
      </c>
      <c r="H4959" t="s">
        <v>1255</v>
      </c>
      <c r="I4959" t="s">
        <v>1255</v>
      </c>
      <c r="J4959" t="s">
        <v>1255</v>
      </c>
      <c r="K4959" t="s">
        <v>1255</v>
      </c>
      <c r="L4959" t="s">
        <v>1255</v>
      </c>
      <c r="M4959" t="s">
        <v>1255</v>
      </c>
      <c r="N4959" t="s">
        <v>9646</v>
      </c>
      <c r="O4959" t="s">
        <v>1255</v>
      </c>
      <c r="P4959" t="s">
        <v>1255</v>
      </c>
    </row>
    <row r="4960" spans="1:16">
      <c r="A4960" t="s">
        <v>1255</v>
      </c>
      <c r="B4960" t="s">
        <v>8774</v>
      </c>
      <c r="C4960" t="s">
        <v>16737</v>
      </c>
      <c r="D4960" t="s">
        <v>16753</v>
      </c>
      <c r="E4960" t="s">
        <v>12028</v>
      </c>
      <c r="F4960" t="s">
        <v>1255</v>
      </c>
      <c r="G4960" t="s">
        <v>1255</v>
      </c>
      <c r="H4960" t="s">
        <v>1255</v>
      </c>
      <c r="I4960" t="s">
        <v>1255</v>
      </c>
      <c r="J4960" t="s">
        <v>1255</v>
      </c>
      <c r="K4960" t="s">
        <v>1255</v>
      </c>
      <c r="L4960" t="s">
        <v>1255</v>
      </c>
      <c r="M4960" t="s">
        <v>1255</v>
      </c>
      <c r="N4960" t="s">
        <v>9646</v>
      </c>
      <c r="O4960" t="s">
        <v>1255</v>
      </c>
      <c r="P4960" t="s">
        <v>1255</v>
      </c>
    </row>
    <row r="4961" spans="1:16">
      <c r="A4961" t="s">
        <v>1255</v>
      </c>
      <c r="B4961" t="s">
        <v>5103</v>
      </c>
      <c r="C4961" t="s">
        <v>16754</v>
      </c>
      <c r="D4961" t="s">
        <v>16755</v>
      </c>
      <c r="E4961" t="s">
        <v>16711</v>
      </c>
      <c r="F4961" t="s">
        <v>9646</v>
      </c>
      <c r="G4961" t="s">
        <v>1255</v>
      </c>
      <c r="H4961" t="s">
        <v>1255</v>
      </c>
      <c r="I4961" t="s">
        <v>1255</v>
      </c>
      <c r="J4961" t="s">
        <v>1255</v>
      </c>
      <c r="K4961" t="s">
        <v>1255</v>
      </c>
      <c r="L4961" t="s">
        <v>1255</v>
      </c>
      <c r="M4961" t="s">
        <v>1255</v>
      </c>
      <c r="N4961" t="s">
        <v>9646</v>
      </c>
      <c r="O4961" t="s">
        <v>1255</v>
      </c>
      <c r="P4961" t="s">
        <v>1255</v>
      </c>
    </row>
    <row r="4962" spans="1:16">
      <c r="A4962" t="s">
        <v>1255</v>
      </c>
      <c r="B4962" t="s">
        <v>8874</v>
      </c>
      <c r="C4962" t="s">
        <v>16754</v>
      </c>
      <c r="D4962" t="s">
        <v>16756</v>
      </c>
      <c r="E4962" t="s">
        <v>10003</v>
      </c>
      <c r="F4962" t="s">
        <v>9646</v>
      </c>
      <c r="G4962" t="s">
        <v>1255</v>
      </c>
      <c r="H4962" t="s">
        <v>1255</v>
      </c>
      <c r="I4962" t="s">
        <v>1255</v>
      </c>
      <c r="J4962" t="s">
        <v>1255</v>
      </c>
      <c r="K4962" t="s">
        <v>1255</v>
      </c>
      <c r="L4962" t="s">
        <v>1255</v>
      </c>
      <c r="M4962" t="s">
        <v>1255</v>
      </c>
      <c r="N4962" t="s">
        <v>1255</v>
      </c>
      <c r="O4962" t="s">
        <v>1255</v>
      </c>
      <c r="P4962" t="s">
        <v>1255</v>
      </c>
    </row>
    <row r="4963" spans="1:16">
      <c r="A4963" t="s">
        <v>1255</v>
      </c>
      <c r="B4963" t="s">
        <v>8766</v>
      </c>
      <c r="C4963" t="s">
        <v>16754</v>
      </c>
      <c r="D4963" t="s">
        <v>16757</v>
      </c>
      <c r="E4963" t="s">
        <v>11410</v>
      </c>
      <c r="F4963" t="s">
        <v>9646</v>
      </c>
      <c r="G4963" t="s">
        <v>1255</v>
      </c>
      <c r="H4963" t="s">
        <v>1255</v>
      </c>
      <c r="I4963" t="s">
        <v>1255</v>
      </c>
      <c r="J4963" t="s">
        <v>1255</v>
      </c>
      <c r="K4963" t="s">
        <v>1255</v>
      </c>
      <c r="L4963" t="s">
        <v>1255</v>
      </c>
      <c r="M4963" t="s">
        <v>1255</v>
      </c>
      <c r="N4963" t="s">
        <v>1255</v>
      </c>
      <c r="O4963" t="s">
        <v>1255</v>
      </c>
      <c r="P4963" t="s">
        <v>1255</v>
      </c>
    </row>
    <row r="4964" spans="1:16">
      <c r="A4964" t="s">
        <v>1255</v>
      </c>
      <c r="B4964" t="s">
        <v>8767</v>
      </c>
      <c r="C4964" t="s">
        <v>16754</v>
      </c>
      <c r="D4964" t="s">
        <v>16758</v>
      </c>
      <c r="E4964" t="s">
        <v>12494</v>
      </c>
      <c r="F4964" t="s">
        <v>1255</v>
      </c>
      <c r="G4964" t="s">
        <v>1255</v>
      </c>
      <c r="H4964" t="s">
        <v>1255</v>
      </c>
      <c r="I4964" t="s">
        <v>1255</v>
      </c>
      <c r="J4964" t="s">
        <v>1255</v>
      </c>
      <c r="K4964" t="s">
        <v>1255</v>
      </c>
      <c r="L4964" t="s">
        <v>1255</v>
      </c>
      <c r="M4964" t="s">
        <v>1255</v>
      </c>
      <c r="N4964" t="s">
        <v>1255</v>
      </c>
      <c r="O4964" t="s">
        <v>1255</v>
      </c>
      <c r="P4964" t="s">
        <v>1255</v>
      </c>
    </row>
    <row r="4965" spans="1:16">
      <c r="A4965" t="s">
        <v>1255</v>
      </c>
      <c r="B4965" t="s">
        <v>8768</v>
      </c>
      <c r="C4965" t="s">
        <v>16754</v>
      </c>
      <c r="D4965" t="s">
        <v>16759</v>
      </c>
      <c r="E4965" t="s">
        <v>11910</v>
      </c>
      <c r="F4965" t="s">
        <v>1255</v>
      </c>
      <c r="G4965" t="s">
        <v>9646</v>
      </c>
      <c r="H4965" t="s">
        <v>1255</v>
      </c>
      <c r="I4965" t="s">
        <v>1255</v>
      </c>
      <c r="J4965" t="s">
        <v>1255</v>
      </c>
      <c r="K4965" t="s">
        <v>1255</v>
      </c>
      <c r="L4965" t="s">
        <v>1255</v>
      </c>
      <c r="M4965" t="s">
        <v>1255</v>
      </c>
      <c r="N4965" t="s">
        <v>1255</v>
      </c>
      <c r="O4965" t="s">
        <v>1255</v>
      </c>
      <c r="P4965" t="s">
        <v>1255</v>
      </c>
    </row>
    <row r="4966" spans="1:16">
      <c r="A4966" t="s">
        <v>1255</v>
      </c>
      <c r="B4966" t="s">
        <v>8769</v>
      </c>
      <c r="C4966" t="s">
        <v>1255</v>
      </c>
      <c r="D4966" t="s">
        <v>1255</v>
      </c>
      <c r="E4966" t="s">
        <v>1255</v>
      </c>
      <c r="F4966" t="s">
        <v>1255</v>
      </c>
      <c r="G4966" t="s">
        <v>9646</v>
      </c>
      <c r="H4966" t="s">
        <v>1255</v>
      </c>
      <c r="I4966" t="s">
        <v>1255</v>
      </c>
      <c r="J4966" t="s">
        <v>1255</v>
      </c>
      <c r="K4966" t="s">
        <v>1255</v>
      </c>
      <c r="L4966" t="s">
        <v>1255</v>
      </c>
      <c r="M4966" t="s">
        <v>1255</v>
      </c>
      <c r="N4966" t="s">
        <v>1255</v>
      </c>
      <c r="O4966" t="s">
        <v>1255</v>
      </c>
      <c r="P4966" t="s">
        <v>1255</v>
      </c>
    </row>
    <row r="4967" spans="1:16">
      <c r="A4967" t="s">
        <v>1255</v>
      </c>
      <c r="B4967" t="s">
        <v>8876</v>
      </c>
      <c r="C4967" t="s">
        <v>16754</v>
      </c>
      <c r="D4967" t="s">
        <v>16760</v>
      </c>
      <c r="E4967" t="s">
        <v>11910</v>
      </c>
      <c r="F4967" t="s">
        <v>1255</v>
      </c>
      <c r="G4967" t="s">
        <v>9646</v>
      </c>
      <c r="H4967" t="s">
        <v>1255</v>
      </c>
      <c r="I4967" t="s">
        <v>1255</v>
      </c>
      <c r="J4967" t="s">
        <v>1255</v>
      </c>
      <c r="K4967" t="s">
        <v>1255</v>
      </c>
      <c r="L4967" t="s">
        <v>1255</v>
      </c>
      <c r="M4967" t="s">
        <v>1255</v>
      </c>
      <c r="N4967" t="s">
        <v>1255</v>
      </c>
      <c r="O4967" t="s">
        <v>1255</v>
      </c>
      <c r="P4967" t="s">
        <v>1255</v>
      </c>
    </row>
    <row r="4968" spans="1:16">
      <c r="A4968" t="s">
        <v>1255</v>
      </c>
      <c r="B4968" t="s">
        <v>8771</v>
      </c>
      <c r="C4968" t="s">
        <v>16754</v>
      </c>
      <c r="D4968" t="s">
        <v>16761</v>
      </c>
      <c r="E4968" t="s">
        <v>9828</v>
      </c>
      <c r="F4968" t="s">
        <v>1255</v>
      </c>
      <c r="G4968" t="s">
        <v>9646</v>
      </c>
      <c r="H4968" t="s">
        <v>1255</v>
      </c>
      <c r="I4968" t="s">
        <v>1255</v>
      </c>
      <c r="J4968" t="s">
        <v>1255</v>
      </c>
      <c r="K4968" t="s">
        <v>1255</v>
      </c>
      <c r="L4968" t="s">
        <v>1255</v>
      </c>
      <c r="M4968" t="s">
        <v>1255</v>
      </c>
      <c r="N4968" t="s">
        <v>1255</v>
      </c>
      <c r="O4968" t="s">
        <v>1255</v>
      </c>
      <c r="P4968" t="s">
        <v>1255</v>
      </c>
    </row>
    <row r="4969" spans="1:16">
      <c r="A4969" t="s">
        <v>1255</v>
      </c>
      <c r="B4969" t="s">
        <v>8770</v>
      </c>
      <c r="C4969" t="s">
        <v>16754</v>
      </c>
      <c r="D4969" t="s">
        <v>16762</v>
      </c>
      <c r="E4969" t="s">
        <v>12494</v>
      </c>
      <c r="F4969" t="s">
        <v>1255</v>
      </c>
      <c r="G4969" t="s">
        <v>9646</v>
      </c>
      <c r="H4969" t="s">
        <v>1255</v>
      </c>
      <c r="I4969" t="s">
        <v>1255</v>
      </c>
      <c r="J4969" t="s">
        <v>1255</v>
      </c>
      <c r="K4969" t="s">
        <v>1255</v>
      </c>
      <c r="L4969" t="s">
        <v>1255</v>
      </c>
      <c r="M4969" t="s">
        <v>1255</v>
      </c>
      <c r="N4969" t="s">
        <v>1255</v>
      </c>
      <c r="O4969" t="s">
        <v>1255</v>
      </c>
      <c r="P4969" t="s">
        <v>1255</v>
      </c>
    </row>
    <row r="4970" spans="1:16">
      <c r="A4970" t="s">
        <v>1255</v>
      </c>
      <c r="B4970" t="s">
        <v>4407</v>
      </c>
      <c r="C4970" t="s">
        <v>16754</v>
      </c>
      <c r="D4970" t="s">
        <v>16763</v>
      </c>
      <c r="E4970" t="s">
        <v>12494</v>
      </c>
      <c r="F4970" t="s">
        <v>1255</v>
      </c>
      <c r="G4970" t="s">
        <v>9646</v>
      </c>
      <c r="H4970" t="s">
        <v>1255</v>
      </c>
      <c r="I4970" t="s">
        <v>1255</v>
      </c>
      <c r="J4970" t="s">
        <v>1255</v>
      </c>
      <c r="K4970" t="s">
        <v>1255</v>
      </c>
      <c r="L4970" t="s">
        <v>1255</v>
      </c>
      <c r="M4970" t="s">
        <v>1255</v>
      </c>
      <c r="N4970" t="s">
        <v>1255</v>
      </c>
      <c r="O4970" t="s">
        <v>1255</v>
      </c>
      <c r="P4970" t="s">
        <v>1255</v>
      </c>
    </row>
    <row r="4971" spans="1:16">
      <c r="A4971" t="s">
        <v>1255</v>
      </c>
      <c r="B4971" t="s">
        <v>5505</v>
      </c>
      <c r="C4971" t="s">
        <v>16754</v>
      </c>
      <c r="D4971" t="s">
        <v>16764</v>
      </c>
      <c r="E4971" t="s">
        <v>16765</v>
      </c>
      <c r="F4971" t="s">
        <v>1255</v>
      </c>
      <c r="G4971" t="s">
        <v>1255</v>
      </c>
      <c r="H4971" t="s">
        <v>1255</v>
      </c>
      <c r="I4971" t="s">
        <v>1255</v>
      </c>
      <c r="J4971" t="s">
        <v>1255</v>
      </c>
      <c r="K4971" t="s">
        <v>1255</v>
      </c>
      <c r="L4971" t="s">
        <v>1255</v>
      </c>
      <c r="M4971" t="s">
        <v>1255</v>
      </c>
      <c r="N4971" t="s">
        <v>1255</v>
      </c>
      <c r="O4971" t="s">
        <v>1255</v>
      </c>
      <c r="P4971" t="s">
        <v>1255</v>
      </c>
    </row>
    <row r="4972" spans="1:16">
      <c r="A4972" t="s">
        <v>1255</v>
      </c>
      <c r="B4972" t="s">
        <v>5687</v>
      </c>
      <c r="C4972" t="s">
        <v>16754</v>
      </c>
      <c r="D4972" t="s">
        <v>16766</v>
      </c>
      <c r="E4972" t="s">
        <v>11910</v>
      </c>
      <c r="F4972" t="s">
        <v>1255</v>
      </c>
      <c r="G4972" t="s">
        <v>1255</v>
      </c>
      <c r="H4972" t="s">
        <v>1255</v>
      </c>
      <c r="I4972" t="s">
        <v>1255</v>
      </c>
      <c r="J4972" t="s">
        <v>1255</v>
      </c>
      <c r="K4972" t="s">
        <v>1255</v>
      </c>
      <c r="L4972" t="s">
        <v>1255</v>
      </c>
      <c r="M4972" t="s">
        <v>1255</v>
      </c>
      <c r="N4972" t="s">
        <v>1255</v>
      </c>
      <c r="O4972" t="s">
        <v>1255</v>
      </c>
      <c r="P4972" t="s">
        <v>1255</v>
      </c>
    </row>
    <row r="4973" spans="1:16">
      <c r="A4973" t="s">
        <v>1255</v>
      </c>
      <c r="B4973" t="s">
        <v>8765</v>
      </c>
      <c r="C4973" t="s">
        <v>16754</v>
      </c>
      <c r="D4973" t="s">
        <v>16767</v>
      </c>
      <c r="E4973" t="s">
        <v>9705</v>
      </c>
      <c r="F4973" t="s">
        <v>1255</v>
      </c>
      <c r="G4973" t="s">
        <v>1255</v>
      </c>
      <c r="H4973" t="s">
        <v>1255</v>
      </c>
      <c r="I4973" t="s">
        <v>1255</v>
      </c>
      <c r="J4973" t="s">
        <v>1255</v>
      </c>
      <c r="K4973" t="s">
        <v>1255</v>
      </c>
      <c r="L4973" t="s">
        <v>1255</v>
      </c>
      <c r="M4973" t="s">
        <v>1255</v>
      </c>
      <c r="N4973" t="s">
        <v>1255</v>
      </c>
      <c r="O4973" t="s">
        <v>1255</v>
      </c>
      <c r="P4973" t="s">
        <v>1255</v>
      </c>
    </row>
    <row r="4974" spans="1:16">
      <c r="A4974" t="s">
        <v>1255</v>
      </c>
      <c r="B4974" t="s">
        <v>8774</v>
      </c>
      <c r="C4974" t="s">
        <v>16754</v>
      </c>
      <c r="D4974" t="s">
        <v>16768</v>
      </c>
      <c r="E4974" t="s">
        <v>12494</v>
      </c>
      <c r="F4974" t="s">
        <v>1255</v>
      </c>
      <c r="G4974" t="s">
        <v>1255</v>
      </c>
      <c r="H4974" t="s">
        <v>1255</v>
      </c>
      <c r="I4974" t="s">
        <v>1255</v>
      </c>
      <c r="J4974" t="s">
        <v>1255</v>
      </c>
      <c r="K4974" t="s">
        <v>1255</v>
      </c>
      <c r="L4974" t="s">
        <v>1255</v>
      </c>
      <c r="M4974" t="s">
        <v>1255</v>
      </c>
      <c r="N4974" t="s">
        <v>1255</v>
      </c>
      <c r="O4974" t="s">
        <v>1255</v>
      </c>
      <c r="P4974" t="s">
        <v>1255</v>
      </c>
    </row>
    <row r="4975" spans="1:16">
      <c r="A4975" t="s">
        <v>1255</v>
      </c>
      <c r="B4975" t="s">
        <v>1255</v>
      </c>
      <c r="C4975" t="s">
        <v>16769</v>
      </c>
      <c r="D4975" t="s">
        <v>16770</v>
      </c>
      <c r="E4975" t="s">
        <v>10868</v>
      </c>
      <c r="F4975" t="s">
        <v>1255</v>
      </c>
      <c r="G4975" t="s">
        <v>1255</v>
      </c>
      <c r="H4975" t="s">
        <v>1255</v>
      </c>
      <c r="I4975" t="s">
        <v>1255</v>
      </c>
      <c r="J4975" t="s">
        <v>1255</v>
      </c>
      <c r="K4975" t="s">
        <v>1255</v>
      </c>
      <c r="L4975" t="s">
        <v>1255</v>
      </c>
      <c r="M4975" t="s">
        <v>1255</v>
      </c>
      <c r="N4975" t="s">
        <v>1255</v>
      </c>
      <c r="O4975" t="s">
        <v>1255</v>
      </c>
      <c r="P4975" t="s">
        <v>1255</v>
      </c>
    </row>
    <row r="4976" spans="1:16">
      <c r="A4976" t="s">
        <v>1255</v>
      </c>
      <c r="B4976" t="s">
        <v>1255</v>
      </c>
      <c r="C4976" t="s">
        <v>16769</v>
      </c>
      <c r="D4976" t="s">
        <v>16771</v>
      </c>
      <c r="E4976" t="s">
        <v>10237</v>
      </c>
      <c r="F4976" t="s">
        <v>1255</v>
      </c>
      <c r="G4976" t="s">
        <v>1255</v>
      </c>
      <c r="H4976" t="s">
        <v>1255</v>
      </c>
      <c r="I4976" t="s">
        <v>1255</v>
      </c>
      <c r="J4976" t="s">
        <v>1255</v>
      </c>
      <c r="K4976" t="s">
        <v>1255</v>
      </c>
      <c r="L4976" t="s">
        <v>1255</v>
      </c>
      <c r="M4976" t="s">
        <v>1255</v>
      </c>
      <c r="N4976" t="s">
        <v>1255</v>
      </c>
      <c r="O4976" t="s">
        <v>1255</v>
      </c>
      <c r="P4976" t="s">
        <v>1255</v>
      </c>
    </row>
    <row r="4977" spans="1:16">
      <c r="A4977" t="s">
        <v>1255</v>
      </c>
      <c r="B4977" t="s">
        <v>1255</v>
      </c>
      <c r="C4977" t="s">
        <v>16769</v>
      </c>
      <c r="D4977" t="s">
        <v>16772</v>
      </c>
      <c r="E4977" t="s">
        <v>13498</v>
      </c>
      <c r="F4977" t="s">
        <v>1255</v>
      </c>
      <c r="G4977" t="s">
        <v>1255</v>
      </c>
      <c r="H4977" t="s">
        <v>1255</v>
      </c>
      <c r="I4977" t="s">
        <v>1255</v>
      </c>
      <c r="J4977" t="s">
        <v>1255</v>
      </c>
      <c r="K4977" t="s">
        <v>1255</v>
      </c>
      <c r="L4977" t="s">
        <v>1255</v>
      </c>
      <c r="M4977" t="s">
        <v>1255</v>
      </c>
      <c r="N4977" t="s">
        <v>1255</v>
      </c>
      <c r="O4977" t="s">
        <v>1255</v>
      </c>
      <c r="P4977" t="s">
        <v>1255</v>
      </c>
    </row>
    <row r="4978" spans="1:16">
      <c r="A4978" t="s">
        <v>1255</v>
      </c>
      <c r="B4978" t="s">
        <v>1255</v>
      </c>
      <c r="C4978" t="s">
        <v>16769</v>
      </c>
      <c r="D4978" t="s">
        <v>16773</v>
      </c>
      <c r="E4978" t="s">
        <v>4639</v>
      </c>
      <c r="F4978" t="s">
        <v>1255</v>
      </c>
      <c r="G4978" t="s">
        <v>1255</v>
      </c>
      <c r="H4978" t="s">
        <v>1255</v>
      </c>
      <c r="I4978" t="s">
        <v>1255</v>
      </c>
      <c r="J4978" t="s">
        <v>1255</v>
      </c>
      <c r="K4978" t="s">
        <v>1255</v>
      </c>
      <c r="L4978" t="s">
        <v>1255</v>
      </c>
      <c r="M4978" t="s">
        <v>1255</v>
      </c>
      <c r="N4978" t="s">
        <v>1255</v>
      </c>
      <c r="O4978" t="s">
        <v>1255</v>
      </c>
      <c r="P4978" t="s">
        <v>1255</v>
      </c>
    </row>
    <row r="4979" spans="1:16">
      <c r="A4979" t="s">
        <v>1255</v>
      </c>
      <c r="B4979" t="s">
        <v>1255</v>
      </c>
      <c r="C4979" t="s">
        <v>16769</v>
      </c>
      <c r="D4979" t="s">
        <v>16774</v>
      </c>
      <c r="E4979" t="s">
        <v>10003</v>
      </c>
      <c r="F4979" t="s">
        <v>1255</v>
      </c>
      <c r="G4979" t="s">
        <v>1255</v>
      </c>
      <c r="H4979" t="s">
        <v>1255</v>
      </c>
      <c r="I4979" t="s">
        <v>1255</v>
      </c>
      <c r="J4979" t="s">
        <v>1255</v>
      </c>
      <c r="K4979" t="s">
        <v>1255</v>
      </c>
      <c r="L4979" t="s">
        <v>1255</v>
      </c>
      <c r="M4979" t="s">
        <v>1255</v>
      </c>
      <c r="N4979" t="s">
        <v>1255</v>
      </c>
      <c r="O4979" t="s">
        <v>1255</v>
      </c>
      <c r="P4979" t="s">
        <v>1255</v>
      </c>
    </row>
    <row r="4980" spans="1:16">
      <c r="A4980" t="s">
        <v>1255</v>
      </c>
      <c r="B4980" t="s">
        <v>1255</v>
      </c>
      <c r="C4980" t="s">
        <v>16769</v>
      </c>
      <c r="D4980" t="s">
        <v>16775</v>
      </c>
      <c r="E4980" t="s">
        <v>11378</v>
      </c>
      <c r="F4980" t="s">
        <v>1255</v>
      </c>
      <c r="G4980" t="s">
        <v>1255</v>
      </c>
      <c r="H4980" t="s">
        <v>1255</v>
      </c>
      <c r="I4980" t="s">
        <v>1255</v>
      </c>
      <c r="J4980" t="s">
        <v>1255</v>
      </c>
      <c r="K4980" t="s">
        <v>1255</v>
      </c>
      <c r="L4980" t="s">
        <v>1255</v>
      </c>
      <c r="M4980" t="s">
        <v>1255</v>
      </c>
      <c r="N4980" t="s">
        <v>1255</v>
      </c>
      <c r="O4980" t="s">
        <v>1255</v>
      </c>
      <c r="P4980" t="s">
        <v>1255</v>
      </c>
    </row>
    <row r="4981" spans="1:16">
      <c r="A4981" t="s">
        <v>1255</v>
      </c>
      <c r="B4981" t="s">
        <v>1255</v>
      </c>
      <c r="C4981" t="s">
        <v>16769</v>
      </c>
      <c r="D4981" t="s">
        <v>16776</v>
      </c>
      <c r="E4981" t="s">
        <v>9998</v>
      </c>
      <c r="F4981" t="s">
        <v>1255</v>
      </c>
      <c r="G4981" t="s">
        <v>1255</v>
      </c>
      <c r="H4981" t="s">
        <v>1255</v>
      </c>
      <c r="I4981" t="s">
        <v>1255</v>
      </c>
      <c r="J4981" t="s">
        <v>1255</v>
      </c>
      <c r="K4981" t="s">
        <v>1255</v>
      </c>
      <c r="L4981" t="s">
        <v>1255</v>
      </c>
      <c r="M4981" t="s">
        <v>1255</v>
      </c>
      <c r="N4981" t="s">
        <v>1255</v>
      </c>
      <c r="O4981" t="s">
        <v>1255</v>
      </c>
      <c r="P4981" t="s">
        <v>1255</v>
      </c>
    </row>
    <row r="4982" spans="1:16">
      <c r="A4982" t="s">
        <v>1255</v>
      </c>
      <c r="B4982" t="s">
        <v>1255</v>
      </c>
      <c r="C4982" t="s">
        <v>16769</v>
      </c>
      <c r="D4982" t="s">
        <v>16777</v>
      </c>
      <c r="E4982" t="s">
        <v>10012</v>
      </c>
      <c r="F4982" t="s">
        <v>1255</v>
      </c>
      <c r="G4982" t="s">
        <v>1255</v>
      </c>
      <c r="H4982" t="s">
        <v>1255</v>
      </c>
      <c r="I4982" t="s">
        <v>1255</v>
      </c>
      <c r="J4982" t="s">
        <v>1255</v>
      </c>
      <c r="K4982" t="s">
        <v>1255</v>
      </c>
      <c r="L4982" t="s">
        <v>1255</v>
      </c>
      <c r="M4982" t="s">
        <v>1255</v>
      </c>
      <c r="N4982" t="s">
        <v>1255</v>
      </c>
      <c r="O4982" t="s">
        <v>1255</v>
      </c>
      <c r="P4982" t="s">
        <v>1255</v>
      </c>
    </row>
    <row r="4983" spans="1:16">
      <c r="A4983" t="s">
        <v>1255</v>
      </c>
      <c r="B4983" t="s">
        <v>1255</v>
      </c>
      <c r="C4983" t="s">
        <v>16769</v>
      </c>
      <c r="D4983" t="s">
        <v>16778</v>
      </c>
      <c r="E4983" t="s">
        <v>9813</v>
      </c>
      <c r="F4983" t="s">
        <v>1255</v>
      </c>
      <c r="G4983" t="s">
        <v>1255</v>
      </c>
      <c r="H4983" t="s">
        <v>1255</v>
      </c>
      <c r="I4983" t="s">
        <v>1255</v>
      </c>
      <c r="J4983" t="s">
        <v>1255</v>
      </c>
      <c r="K4983" t="s">
        <v>1255</v>
      </c>
      <c r="L4983" t="s">
        <v>1255</v>
      </c>
      <c r="M4983" t="s">
        <v>1255</v>
      </c>
      <c r="N4983" t="s">
        <v>1255</v>
      </c>
      <c r="O4983" t="s">
        <v>1255</v>
      </c>
      <c r="P4983" t="s">
        <v>1255</v>
      </c>
    </row>
    <row r="4984" spans="1:16">
      <c r="A4984" t="s">
        <v>1255</v>
      </c>
      <c r="B4984" t="s">
        <v>1255</v>
      </c>
      <c r="C4984" t="s">
        <v>16769</v>
      </c>
      <c r="D4984" t="s">
        <v>16779</v>
      </c>
      <c r="E4984" t="s">
        <v>16711</v>
      </c>
      <c r="F4984" t="s">
        <v>1255</v>
      </c>
      <c r="G4984" t="s">
        <v>1255</v>
      </c>
      <c r="H4984" t="s">
        <v>1255</v>
      </c>
      <c r="I4984" t="s">
        <v>1255</v>
      </c>
      <c r="J4984" t="s">
        <v>1255</v>
      </c>
      <c r="K4984" t="s">
        <v>1255</v>
      </c>
      <c r="L4984" t="s">
        <v>1255</v>
      </c>
      <c r="M4984" t="s">
        <v>1255</v>
      </c>
      <c r="N4984" t="s">
        <v>1255</v>
      </c>
      <c r="O4984" t="s">
        <v>1255</v>
      </c>
      <c r="P4984" t="s">
        <v>1255</v>
      </c>
    </row>
    <row r="4985" spans="1:16">
      <c r="A4985" t="s">
        <v>1255</v>
      </c>
      <c r="B4985" t="s">
        <v>1255</v>
      </c>
      <c r="C4985" t="s">
        <v>16769</v>
      </c>
      <c r="D4985" t="s">
        <v>16780</v>
      </c>
      <c r="E4985" t="s">
        <v>16711</v>
      </c>
      <c r="F4985" t="s">
        <v>1255</v>
      </c>
      <c r="G4985" t="s">
        <v>1255</v>
      </c>
      <c r="H4985" t="s">
        <v>1255</v>
      </c>
      <c r="I4985" t="s">
        <v>1255</v>
      </c>
      <c r="J4985" t="s">
        <v>1255</v>
      </c>
      <c r="K4985" t="s">
        <v>1255</v>
      </c>
      <c r="L4985" t="s">
        <v>1255</v>
      </c>
      <c r="M4985" t="s">
        <v>1255</v>
      </c>
      <c r="N4985" t="s">
        <v>1255</v>
      </c>
      <c r="O4985" t="s">
        <v>1255</v>
      </c>
      <c r="P4985" t="s">
        <v>1255</v>
      </c>
    </row>
    <row r="4986" spans="1:16">
      <c r="A4986" t="s">
        <v>1255</v>
      </c>
      <c r="B4986" t="s">
        <v>1255</v>
      </c>
      <c r="C4986" t="s">
        <v>16769</v>
      </c>
      <c r="D4986" t="s">
        <v>16781</v>
      </c>
      <c r="E4986" t="s">
        <v>12064</v>
      </c>
      <c r="F4986" t="s">
        <v>1255</v>
      </c>
      <c r="G4986" t="s">
        <v>1255</v>
      </c>
      <c r="H4986" t="s">
        <v>1255</v>
      </c>
      <c r="I4986" t="s">
        <v>1255</v>
      </c>
      <c r="J4986" t="s">
        <v>1255</v>
      </c>
      <c r="K4986" t="s">
        <v>1255</v>
      </c>
      <c r="L4986" t="s">
        <v>1255</v>
      </c>
      <c r="M4986" t="s">
        <v>1255</v>
      </c>
      <c r="N4986" t="s">
        <v>1255</v>
      </c>
      <c r="O4986" t="s">
        <v>1255</v>
      </c>
      <c r="P4986" t="s">
        <v>1255</v>
      </c>
    </row>
    <row r="4987" spans="1:16">
      <c r="A4987" t="s">
        <v>1255</v>
      </c>
      <c r="B4987" t="s">
        <v>1255</v>
      </c>
      <c r="C4987" t="s">
        <v>16782</v>
      </c>
      <c r="D4987" t="s">
        <v>16783</v>
      </c>
      <c r="E4987" t="s">
        <v>12494</v>
      </c>
      <c r="F4987" t="s">
        <v>1255</v>
      </c>
      <c r="G4987" t="s">
        <v>1255</v>
      </c>
      <c r="H4987" t="s">
        <v>1255</v>
      </c>
      <c r="I4987" t="s">
        <v>1255</v>
      </c>
      <c r="J4987" t="s">
        <v>1255</v>
      </c>
      <c r="K4987" t="s">
        <v>1255</v>
      </c>
      <c r="L4987" t="s">
        <v>1255</v>
      </c>
      <c r="M4987" t="s">
        <v>1255</v>
      </c>
      <c r="N4987" t="s">
        <v>1255</v>
      </c>
      <c r="O4987" t="s">
        <v>1255</v>
      </c>
      <c r="P4987" t="s">
        <v>1255</v>
      </c>
    </row>
    <row r="4988" spans="1:16">
      <c r="A4988" t="s">
        <v>1255</v>
      </c>
      <c r="B4988" t="s">
        <v>1255</v>
      </c>
      <c r="C4988" t="s">
        <v>16782</v>
      </c>
      <c r="D4988" t="s">
        <v>16784</v>
      </c>
      <c r="E4988" t="s">
        <v>9828</v>
      </c>
      <c r="F4988" t="s">
        <v>1255</v>
      </c>
      <c r="G4988" t="s">
        <v>1255</v>
      </c>
      <c r="H4988" t="s">
        <v>1255</v>
      </c>
      <c r="I4988" t="s">
        <v>1255</v>
      </c>
      <c r="J4988" t="s">
        <v>1255</v>
      </c>
      <c r="K4988" t="s">
        <v>1255</v>
      </c>
      <c r="L4988" t="s">
        <v>1255</v>
      </c>
      <c r="M4988" t="s">
        <v>1255</v>
      </c>
      <c r="N4988" t="s">
        <v>1255</v>
      </c>
      <c r="O4988" t="s">
        <v>1255</v>
      </c>
      <c r="P4988" t="s">
        <v>1255</v>
      </c>
    </row>
    <row r="4989" spans="1:16">
      <c r="A4989" t="s">
        <v>1255</v>
      </c>
      <c r="B4989" t="s">
        <v>1255</v>
      </c>
      <c r="C4989" t="s">
        <v>16782</v>
      </c>
      <c r="D4989" t="s">
        <v>16785</v>
      </c>
      <c r="E4989" t="s">
        <v>10608</v>
      </c>
      <c r="F4989" t="s">
        <v>1255</v>
      </c>
      <c r="G4989" t="s">
        <v>1255</v>
      </c>
      <c r="H4989" t="s">
        <v>1255</v>
      </c>
      <c r="I4989" t="s">
        <v>1255</v>
      </c>
      <c r="J4989" t="s">
        <v>1255</v>
      </c>
      <c r="K4989" t="s">
        <v>1255</v>
      </c>
      <c r="L4989" t="s">
        <v>1255</v>
      </c>
      <c r="M4989" t="s">
        <v>1255</v>
      </c>
      <c r="N4989" t="s">
        <v>1255</v>
      </c>
      <c r="O4989" t="s">
        <v>1255</v>
      </c>
      <c r="P4989" t="s">
        <v>1255</v>
      </c>
    </row>
    <row r="4990" spans="1:16">
      <c r="A4990" t="s">
        <v>1255</v>
      </c>
      <c r="B4990" t="s">
        <v>1255</v>
      </c>
      <c r="C4990" t="s">
        <v>16782</v>
      </c>
      <c r="D4990" t="s">
        <v>16786</v>
      </c>
      <c r="E4990" t="s">
        <v>9828</v>
      </c>
      <c r="F4990" t="s">
        <v>1255</v>
      </c>
      <c r="G4990" t="s">
        <v>1255</v>
      </c>
      <c r="H4990" t="s">
        <v>1255</v>
      </c>
      <c r="I4990" t="s">
        <v>1255</v>
      </c>
      <c r="J4990" t="s">
        <v>1255</v>
      </c>
      <c r="K4990" t="s">
        <v>1255</v>
      </c>
      <c r="L4990" t="s">
        <v>1255</v>
      </c>
      <c r="M4990" t="s">
        <v>1255</v>
      </c>
      <c r="N4990" t="s">
        <v>1255</v>
      </c>
      <c r="O4990" t="s">
        <v>1255</v>
      </c>
      <c r="P4990" t="s">
        <v>1255</v>
      </c>
    </row>
    <row r="4991" spans="1:16">
      <c r="A4991" t="s">
        <v>1255</v>
      </c>
      <c r="B4991" t="s">
        <v>1255</v>
      </c>
      <c r="C4991" t="s">
        <v>16782</v>
      </c>
      <c r="D4991" t="s">
        <v>16787</v>
      </c>
      <c r="E4991" t="s">
        <v>15595</v>
      </c>
      <c r="F4991" t="s">
        <v>1255</v>
      </c>
      <c r="G4991" t="s">
        <v>1255</v>
      </c>
      <c r="H4991" t="s">
        <v>1255</v>
      </c>
      <c r="I4991" t="s">
        <v>1255</v>
      </c>
      <c r="J4991" t="s">
        <v>1255</v>
      </c>
      <c r="K4991" t="s">
        <v>1255</v>
      </c>
      <c r="L4991" t="s">
        <v>1255</v>
      </c>
      <c r="M4991" t="s">
        <v>1255</v>
      </c>
      <c r="N4991" t="s">
        <v>1255</v>
      </c>
      <c r="O4991" t="s">
        <v>1255</v>
      </c>
      <c r="P4991" t="s">
        <v>1255</v>
      </c>
    </row>
    <row r="4992" spans="1:16">
      <c r="A4992" t="s">
        <v>1255</v>
      </c>
      <c r="B4992" t="s">
        <v>1255</v>
      </c>
      <c r="C4992" t="s">
        <v>16782</v>
      </c>
      <c r="D4992" t="s">
        <v>16788</v>
      </c>
      <c r="E4992" t="s">
        <v>10307</v>
      </c>
      <c r="F4992" t="s">
        <v>9646</v>
      </c>
      <c r="G4992" t="s">
        <v>1255</v>
      </c>
      <c r="H4992" t="s">
        <v>1255</v>
      </c>
      <c r="I4992" t="s">
        <v>1255</v>
      </c>
      <c r="J4992" t="s">
        <v>1255</v>
      </c>
      <c r="K4992" t="s">
        <v>1255</v>
      </c>
      <c r="L4992" t="s">
        <v>1255</v>
      </c>
      <c r="M4992" t="s">
        <v>1255</v>
      </c>
      <c r="N4992" t="s">
        <v>1255</v>
      </c>
      <c r="O4992" t="s">
        <v>1255</v>
      </c>
      <c r="P4992" t="s">
        <v>1255</v>
      </c>
    </row>
    <row r="4993" spans="1:16">
      <c r="A4993" t="s">
        <v>1255</v>
      </c>
      <c r="B4993" t="s">
        <v>1255</v>
      </c>
      <c r="C4993" t="s">
        <v>16782</v>
      </c>
      <c r="D4993" t="s">
        <v>16789</v>
      </c>
      <c r="E4993" t="s">
        <v>10513</v>
      </c>
      <c r="F4993" t="s">
        <v>9646</v>
      </c>
      <c r="G4993" t="s">
        <v>1255</v>
      </c>
      <c r="H4993" t="s">
        <v>1255</v>
      </c>
      <c r="I4993" t="s">
        <v>1255</v>
      </c>
      <c r="J4993" t="s">
        <v>1255</v>
      </c>
      <c r="K4993" t="s">
        <v>1255</v>
      </c>
      <c r="L4993" t="s">
        <v>1255</v>
      </c>
      <c r="M4993" t="s">
        <v>1255</v>
      </c>
      <c r="N4993" t="s">
        <v>1255</v>
      </c>
      <c r="O4993" t="s">
        <v>1255</v>
      </c>
      <c r="P4993" t="s">
        <v>1255</v>
      </c>
    </row>
    <row r="4994" spans="1:16">
      <c r="A4994" t="s">
        <v>1255</v>
      </c>
      <c r="B4994" t="s">
        <v>1255</v>
      </c>
      <c r="C4994" t="s">
        <v>16782</v>
      </c>
      <c r="D4994" t="s">
        <v>16790</v>
      </c>
      <c r="E4994" t="s">
        <v>11910</v>
      </c>
      <c r="F4994" t="s">
        <v>9646</v>
      </c>
      <c r="G4994" t="s">
        <v>1255</v>
      </c>
      <c r="H4994" t="s">
        <v>1255</v>
      </c>
      <c r="I4994" t="s">
        <v>1255</v>
      </c>
      <c r="J4994" t="s">
        <v>1255</v>
      </c>
      <c r="K4994" t="s">
        <v>1255</v>
      </c>
      <c r="L4994" t="s">
        <v>1255</v>
      </c>
      <c r="M4994" t="s">
        <v>1255</v>
      </c>
      <c r="N4994" t="s">
        <v>1255</v>
      </c>
      <c r="O4994" t="s">
        <v>1255</v>
      </c>
      <c r="P4994" t="s">
        <v>1255</v>
      </c>
    </row>
    <row r="4995" spans="1:16">
      <c r="A4995" t="s">
        <v>1255</v>
      </c>
      <c r="B4995" t="s">
        <v>1255</v>
      </c>
      <c r="C4995" t="s">
        <v>16782</v>
      </c>
      <c r="D4995" t="s">
        <v>16791</v>
      </c>
      <c r="E4995" t="s">
        <v>9646</v>
      </c>
      <c r="F4995" t="s">
        <v>16792</v>
      </c>
      <c r="G4995" t="s">
        <v>1255</v>
      </c>
      <c r="H4995" t="s">
        <v>1255</v>
      </c>
      <c r="I4995" t="s">
        <v>1255</v>
      </c>
      <c r="J4995" t="s">
        <v>1255</v>
      </c>
      <c r="K4995" t="s">
        <v>1255</v>
      </c>
      <c r="L4995" t="s">
        <v>1255</v>
      </c>
      <c r="M4995" t="s">
        <v>1255</v>
      </c>
      <c r="N4995" t="s">
        <v>1255</v>
      </c>
      <c r="O4995" t="s">
        <v>1255</v>
      </c>
      <c r="P4995" t="s">
        <v>1255</v>
      </c>
    </row>
    <row r="4996" spans="1:16">
      <c r="A4996" t="s">
        <v>1255</v>
      </c>
      <c r="B4996" t="s">
        <v>1255</v>
      </c>
      <c r="C4996" t="s">
        <v>16782</v>
      </c>
      <c r="D4996" t="s">
        <v>16793</v>
      </c>
      <c r="E4996" t="s">
        <v>9646</v>
      </c>
      <c r="F4996" t="s">
        <v>16794</v>
      </c>
      <c r="G4996" t="s">
        <v>1255</v>
      </c>
      <c r="H4996" t="s">
        <v>1255</v>
      </c>
      <c r="I4996" t="s">
        <v>1255</v>
      </c>
      <c r="J4996" t="s">
        <v>1255</v>
      </c>
      <c r="K4996" t="s">
        <v>1255</v>
      </c>
      <c r="L4996" t="s">
        <v>1255</v>
      </c>
      <c r="M4996" t="s">
        <v>1255</v>
      </c>
      <c r="N4996" t="s">
        <v>1255</v>
      </c>
      <c r="O4996" t="s">
        <v>1255</v>
      </c>
      <c r="P4996" t="s">
        <v>1255</v>
      </c>
    </row>
    <row r="4997" spans="1:16">
      <c r="A4997" t="s">
        <v>1255</v>
      </c>
      <c r="B4997" t="s">
        <v>1255</v>
      </c>
      <c r="C4997" t="s">
        <v>16782</v>
      </c>
      <c r="D4997" t="s">
        <v>16795</v>
      </c>
      <c r="E4997" t="s">
        <v>16796</v>
      </c>
      <c r="F4997" t="s">
        <v>1255</v>
      </c>
      <c r="G4997" t="s">
        <v>1255</v>
      </c>
      <c r="H4997" t="s">
        <v>1255</v>
      </c>
      <c r="I4997" t="s">
        <v>1255</v>
      </c>
      <c r="J4997" t="s">
        <v>1255</v>
      </c>
      <c r="K4997" t="s">
        <v>1255</v>
      </c>
      <c r="L4997" t="s">
        <v>1255</v>
      </c>
      <c r="M4997" t="s">
        <v>1255</v>
      </c>
      <c r="N4997" t="s">
        <v>1255</v>
      </c>
      <c r="O4997" t="s">
        <v>1255</v>
      </c>
      <c r="P4997" t="s">
        <v>1255</v>
      </c>
    </row>
    <row r="4998" spans="1:16">
      <c r="A4998" t="s">
        <v>1255</v>
      </c>
      <c r="B4998" t="s">
        <v>1255</v>
      </c>
      <c r="C4998" t="s">
        <v>16797</v>
      </c>
      <c r="D4998" t="s">
        <v>16798</v>
      </c>
      <c r="E4998" t="s">
        <v>11410</v>
      </c>
      <c r="F4998" t="s">
        <v>1255</v>
      </c>
      <c r="G4998" t="s">
        <v>1255</v>
      </c>
      <c r="H4998" t="s">
        <v>1255</v>
      </c>
      <c r="I4998" t="s">
        <v>1255</v>
      </c>
      <c r="J4998" t="s">
        <v>1255</v>
      </c>
      <c r="K4998" t="s">
        <v>1255</v>
      </c>
      <c r="L4998" t="s">
        <v>1255</v>
      </c>
      <c r="M4998" t="s">
        <v>1255</v>
      </c>
      <c r="N4998" t="s">
        <v>1255</v>
      </c>
      <c r="O4998" t="s">
        <v>1255</v>
      </c>
      <c r="P4998" t="s">
        <v>1255</v>
      </c>
    </row>
    <row r="4999" spans="1:16">
      <c r="A4999" t="s">
        <v>1255</v>
      </c>
      <c r="B4999" t="s">
        <v>1255</v>
      </c>
      <c r="C4999" t="s">
        <v>16797</v>
      </c>
      <c r="D4999" t="s">
        <v>16799</v>
      </c>
      <c r="E4999" t="s">
        <v>10307</v>
      </c>
      <c r="F4999" t="s">
        <v>1255</v>
      </c>
      <c r="G4999" t="s">
        <v>1255</v>
      </c>
      <c r="H4999" t="s">
        <v>1255</v>
      </c>
      <c r="I4999" t="s">
        <v>1255</v>
      </c>
      <c r="J4999" t="s">
        <v>1255</v>
      </c>
      <c r="K4999" t="s">
        <v>1255</v>
      </c>
      <c r="L4999" t="s">
        <v>1255</v>
      </c>
      <c r="M4999" t="s">
        <v>1255</v>
      </c>
      <c r="N4999" t="s">
        <v>1255</v>
      </c>
      <c r="O4999" t="s">
        <v>1255</v>
      </c>
      <c r="P4999" t="s">
        <v>1255</v>
      </c>
    </row>
    <row r="5000" spans="1:16">
      <c r="A5000" t="s">
        <v>1255</v>
      </c>
      <c r="B5000" t="s">
        <v>1255</v>
      </c>
      <c r="C5000" t="s">
        <v>16797</v>
      </c>
      <c r="D5000" t="s">
        <v>16800</v>
      </c>
      <c r="E5000" t="s">
        <v>10003</v>
      </c>
      <c r="F5000" t="s">
        <v>1255</v>
      </c>
      <c r="G5000" t="s">
        <v>1255</v>
      </c>
      <c r="H5000" t="s">
        <v>1255</v>
      </c>
      <c r="I5000" t="s">
        <v>1255</v>
      </c>
      <c r="J5000" t="s">
        <v>1255</v>
      </c>
      <c r="K5000" t="s">
        <v>1255</v>
      </c>
      <c r="L5000" t="s">
        <v>1255</v>
      </c>
      <c r="M5000" t="s">
        <v>1255</v>
      </c>
      <c r="N5000" t="s">
        <v>1255</v>
      </c>
      <c r="O5000" t="s">
        <v>1255</v>
      </c>
      <c r="P5000" t="s">
        <v>1255</v>
      </c>
    </row>
    <row r="5001" spans="1:16">
      <c r="A5001" t="s">
        <v>1255</v>
      </c>
      <c r="B5001" t="s">
        <v>1255</v>
      </c>
      <c r="C5001" t="s">
        <v>16797</v>
      </c>
      <c r="D5001" t="s">
        <v>16801</v>
      </c>
      <c r="E5001" t="s">
        <v>10307</v>
      </c>
      <c r="F5001" t="s">
        <v>1255</v>
      </c>
      <c r="G5001" t="s">
        <v>1255</v>
      </c>
      <c r="H5001" t="s">
        <v>1255</v>
      </c>
      <c r="I5001" t="s">
        <v>1255</v>
      </c>
      <c r="J5001" t="s">
        <v>1255</v>
      </c>
      <c r="K5001" t="s">
        <v>1255</v>
      </c>
      <c r="L5001" t="s">
        <v>1255</v>
      </c>
      <c r="M5001" t="s">
        <v>1255</v>
      </c>
      <c r="N5001" t="s">
        <v>1255</v>
      </c>
      <c r="O5001" t="s">
        <v>1255</v>
      </c>
      <c r="P5001" t="s">
        <v>1255</v>
      </c>
    </row>
    <row r="5002" spans="1:16">
      <c r="A5002" t="s">
        <v>1255</v>
      </c>
      <c r="B5002" t="s">
        <v>1255</v>
      </c>
      <c r="C5002" t="s">
        <v>16797</v>
      </c>
      <c r="D5002" t="s">
        <v>16802</v>
      </c>
      <c r="E5002" t="s">
        <v>10038</v>
      </c>
      <c r="F5002" t="s">
        <v>1255</v>
      </c>
      <c r="G5002" t="s">
        <v>1255</v>
      </c>
      <c r="H5002" t="s">
        <v>1255</v>
      </c>
      <c r="I5002" t="s">
        <v>1255</v>
      </c>
      <c r="J5002" t="s">
        <v>1255</v>
      </c>
      <c r="K5002" t="s">
        <v>1255</v>
      </c>
      <c r="L5002" t="s">
        <v>1255</v>
      </c>
      <c r="M5002" t="s">
        <v>1255</v>
      </c>
      <c r="N5002" t="s">
        <v>1255</v>
      </c>
      <c r="O5002" t="s">
        <v>1255</v>
      </c>
      <c r="P5002" t="s">
        <v>1255</v>
      </c>
    </row>
    <row r="5003" spans="1:16">
      <c r="A5003" t="s">
        <v>1255</v>
      </c>
      <c r="B5003" t="s">
        <v>1255</v>
      </c>
      <c r="C5003" t="s">
        <v>16797</v>
      </c>
      <c r="D5003" t="s">
        <v>16803</v>
      </c>
      <c r="E5003" t="s">
        <v>9682</v>
      </c>
      <c r="F5003" t="s">
        <v>1255</v>
      </c>
      <c r="G5003" t="s">
        <v>1255</v>
      </c>
      <c r="H5003" t="s">
        <v>1255</v>
      </c>
      <c r="I5003" t="s">
        <v>1255</v>
      </c>
      <c r="J5003" t="s">
        <v>1255</v>
      </c>
      <c r="K5003" t="s">
        <v>1255</v>
      </c>
      <c r="L5003" t="s">
        <v>1255</v>
      </c>
      <c r="M5003" t="s">
        <v>1255</v>
      </c>
      <c r="N5003" t="s">
        <v>1255</v>
      </c>
      <c r="O5003" t="s">
        <v>1255</v>
      </c>
      <c r="P5003" t="s">
        <v>1255</v>
      </c>
    </row>
    <row r="5004" spans="1:16">
      <c r="A5004" t="s">
        <v>1255</v>
      </c>
      <c r="B5004" t="s">
        <v>1255</v>
      </c>
      <c r="C5004" t="s">
        <v>16804</v>
      </c>
      <c r="D5004" t="s">
        <v>16805</v>
      </c>
      <c r="E5004" t="s">
        <v>16806</v>
      </c>
      <c r="F5004" t="s">
        <v>1255</v>
      </c>
      <c r="G5004" t="s">
        <v>1255</v>
      </c>
      <c r="H5004" t="s">
        <v>1255</v>
      </c>
      <c r="I5004" t="s">
        <v>1255</v>
      </c>
      <c r="J5004" t="s">
        <v>1255</v>
      </c>
      <c r="K5004" t="s">
        <v>1255</v>
      </c>
      <c r="L5004" t="s">
        <v>1255</v>
      </c>
      <c r="M5004" t="s">
        <v>1255</v>
      </c>
      <c r="N5004" t="s">
        <v>1255</v>
      </c>
      <c r="O5004" t="s">
        <v>1255</v>
      </c>
      <c r="P5004" t="s">
        <v>1255</v>
      </c>
    </row>
    <row r="5005" spans="1:16">
      <c r="A5005" t="s">
        <v>1255</v>
      </c>
      <c r="B5005" t="s">
        <v>1255</v>
      </c>
      <c r="C5005" t="s">
        <v>16804</v>
      </c>
      <c r="D5005" t="s">
        <v>16807</v>
      </c>
      <c r="E5005" t="s">
        <v>13978</v>
      </c>
      <c r="F5005" t="s">
        <v>1255</v>
      </c>
      <c r="G5005" t="s">
        <v>1255</v>
      </c>
      <c r="H5005" t="s">
        <v>1255</v>
      </c>
      <c r="I5005" t="s">
        <v>1255</v>
      </c>
      <c r="J5005" t="s">
        <v>1255</v>
      </c>
      <c r="K5005" t="s">
        <v>1255</v>
      </c>
      <c r="L5005" t="s">
        <v>1255</v>
      </c>
      <c r="M5005" t="s">
        <v>1255</v>
      </c>
      <c r="N5005" t="s">
        <v>1255</v>
      </c>
      <c r="O5005" t="s">
        <v>1255</v>
      </c>
      <c r="P5005" t="s">
        <v>1255</v>
      </c>
    </row>
    <row r="5006" spans="1:16">
      <c r="A5006" t="s">
        <v>1255</v>
      </c>
      <c r="B5006" t="s">
        <v>1255</v>
      </c>
      <c r="C5006" t="s">
        <v>16804</v>
      </c>
      <c r="D5006" t="s">
        <v>16808</v>
      </c>
      <c r="E5006" t="s">
        <v>9646</v>
      </c>
      <c r="F5006" t="s">
        <v>1255</v>
      </c>
      <c r="G5006" t="s">
        <v>1255</v>
      </c>
      <c r="H5006" t="s">
        <v>1255</v>
      </c>
      <c r="I5006" t="s">
        <v>1255</v>
      </c>
      <c r="J5006" t="s">
        <v>1255</v>
      </c>
      <c r="K5006" t="s">
        <v>1255</v>
      </c>
      <c r="L5006" t="s">
        <v>1255</v>
      </c>
      <c r="M5006" t="s">
        <v>1255</v>
      </c>
      <c r="N5006" t="s">
        <v>1255</v>
      </c>
      <c r="O5006" t="s">
        <v>1255</v>
      </c>
      <c r="P5006" t="s">
        <v>1255</v>
      </c>
    </row>
    <row r="5007" spans="1:16">
      <c r="A5007" t="s">
        <v>1255</v>
      </c>
      <c r="B5007" t="s">
        <v>1255</v>
      </c>
      <c r="C5007" t="s">
        <v>16804</v>
      </c>
      <c r="D5007" t="s">
        <v>16809</v>
      </c>
      <c r="E5007" t="s">
        <v>9646</v>
      </c>
      <c r="F5007" t="s">
        <v>1255</v>
      </c>
      <c r="G5007" t="s">
        <v>1255</v>
      </c>
      <c r="H5007" t="s">
        <v>1255</v>
      </c>
      <c r="I5007" t="s">
        <v>1255</v>
      </c>
      <c r="J5007" t="s">
        <v>1255</v>
      </c>
      <c r="K5007" t="s">
        <v>1255</v>
      </c>
      <c r="L5007" t="s">
        <v>1255</v>
      </c>
      <c r="M5007" t="s">
        <v>1255</v>
      </c>
      <c r="N5007" t="s">
        <v>1255</v>
      </c>
      <c r="O5007" t="s">
        <v>1255</v>
      </c>
      <c r="P5007" t="s">
        <v>1255</v>
      </c>
    </row>
    <row r="5008" spans="1:16">
      <c r="A5008" t="s">
        <v>1255</v>
      </c>
      <c r="B5008" t="s">
        <v>1255</v>
      </c>
      <c r="C5008" t="s">
        <v>16810</v>
      </c>
      <c r="D5008" t="s">
        <v>16811</v>
      </c>
      <c r="E5008" t="s">
        <v>14090</v>
      </c>
      <c r="F5008" t="s">
        <v>16812</v>
      </c>
      <c r="G5008" t="s">
        <v>1255</v>
      </c>
      <c r="H5008" t="s">
        <v>1255</v>
      </c>
      <c r="I5008" t="s">
        <v>1255</v>
      </c>
      <c r="J5008" t="s">
        <v>1255</v>
      </c>
      <c r="K5008" t="s">
        <v>1255</v>
      </c>
      <c r="L5008" t="s">
        <v>1255</v>
      </c>
      <c r="M5008" t="s">
        <v>1255</v>
      </c>
      <c r="N5008" t="s">
        <v>1255</v>
      </c>
      <c r="O5008" t="s">
        <v>1255</v>
      </c>
      <c r="P5008" t="s">
        <v>1255</v>
      </c>
    </row>
    <row r="5009" spans="1:16">
      <c r="A5009" t="s">
        <v>1255</v>
      </c>
      <c r="B5009" t="s">
        <v>1255</v>
      </c>
      <c r="C5009" t="s">
        <v>16810</v>
      </c>
      <c r="D5009" t="s">
        <v>16813</v>
      </c>
      <c r="E5009" t="s">
        <v>9700</v>
      </c>
      <c r="F5009" t="s">
        <v>1255</v>
      </c>
      <c r="G5009" t="s">
        <v>1255</v>
      </c>
      <c r="H5009" t="s">
        <v>1255</v>
      </c>
      <c r="I5009" t="s">
        <v>1255</v>
      </c>
      <c r="J5009" t="s">
        <v>1255</v>
      </c>
      <c r="K5009" t="s">
        <v>1255</v>
      </c>
      <c r="L5009" t="s">
        <v>1255</v>
      </c>
      <c r="M5009" t="s">
        <v>1255</v>
      </c>
      <c r="N5009" t="s">
        <v>1255</v>
      </c>
      <c r="O5009" t="s">
        <v>1255</v>
      </c>
      <c r="P5009" t="s">
        <v>1255</v>
      </c>
    </row>
    <row r="5010" spans="1:16">
      <c r="A5010" t="s">
        <v>1255</v>
      </c>
      <c r="B5010" t="s">
        <v>1255</v>
      </c>
      <c r="C5010" t="s">
        <v>16814</v>
      </c>
      <c r="D5010" t="s">
        <v>16815</v>
      </c>
      <c r="E5010" t="s">
        <v>10396</v>
      </c>
      <c r="F5010" t="s">
        <v>1255</v>
      </c>
      <c r="G5010" t="s">
        <v>1255</v>
      </c>
      <c r="H5010" t="s">
        <v>1255</v>
      </c>
      <c r="I5010" t="s">
        <v>1255</v>
      </c>
      <c r="J5010" t="s">
        <v>1255</v>
      </c>
      <c r="K5010" t="s">
        <v>1255</v>
      </c>
      <c r="L5010" t="s">
        <v>1255</v>
      </c>
      <c r="M5010" t="s">
        <v>1255</v>
      </c>
      <c r="N5010" t="s">
        <v>1255</v>
      </c>
      <c r="O5010" t="s">
        <v>1255</v>
      </c>
      <c r="P5010" t="s">
        <v>1255</v>
      </c>
    </row>
    <row r="5011" spans="1:16">
      <c r="A5011" t="s">
        <v>1255</v>
      </c>
      <c r="B5011" t="s">
        <v>1255</v>
      </c>
      <c r="C5011" t="s">
        <v>16814</v>
      </c>
      <c r="D5011" t="s">
        <v>16816</v>
      </c>
      <c r="E5011" t="s">
        <v>10003</v>
      </c>
      <c r="F5011" t="s">
        <v>1255</v>
      </c>
      <c r="G5011" t="s">
        <v>1255</v>
      </c>
      <c r="H5011" t="s">
        <v>1255</v>
      </c>
      <c r="I5011" t="s">
        <v>1255</v>
      </c>
      <c r="J5011" t="s">
        <v>1255</v>
      </c>
      <c r="K5011" t="s">
        <v>1255</v>
      </c>
      <c r="L5011" t="s">
        <v>1255</v>
      </c>
      <c r="M5011" t="s">
        <v>1255</v>
      </c>
      <c r="N5011" t="s">
        <v>1255</v>
      </c>
      <c r="O5011" t="s">
        <v>1255</v>
      </c>
      <c r="P5011" t="s">
        <v>1255</v>
      </c>
    </row>
    <row r="5012" spans="1:16">
      <c r="A5012" t="s">
        <v>1255</v>
      </c>
      <c r="B5012" t="s">
        <v>1255</v>
      </c>
      <c r="C5012" t="s">
        <v>16814</v>
      </c>
      <c r="D5012" t="s">
        <v>16817</v>
      </c>
      <c r="E5012" t="s">
        <v>10003</v>
      </c>
      <c r="F5012" t="s">
        <v>1255</v>
      </c>
      <c r="G5012" t="s">
        <v>1255</v>
      </c>
      <c r="H5012" t="s">
        <v>1255</v>
      </c>
      <c r="I5012" t="s">
        <v>1255</v>
      </c>
      <c r="J5012" t="s">
        <v>1255</v>
      </c>
      <c r="K5012" t="s">
        <v>1255</v>
      </c>
      <c r="L5012" t="s">
        <v>1255</v>
      </c>
      <c r="M5012" t="s">
        <v>1255</v>
      </c>
      <c r="N5012" t="s">
        <v>1255</v>
      </c>
      <c r="O5012" t="s">
        <v>1255</v>
      </c>
      <c r="P5012" t="s">
        <v>1255</v>
      </c>
    </row>
    <row r="5013" spans="1:16">
      <c r="A5013" t="s">
        <v>1255</v>
      </c>
      <c r="B5013" t="s">
        <v>1255</v>
      </c>
      <c r="C5013" t="s">
        <v>16814</v>
      </c>
      <c r="D5013" t="s">
        <v>16818</v>
      </c>
      <c r="E5013" t="s">
        <v>10003</v>
      </c>
      <c r="F5013" t="s">
        <v>1255</v>
      </c>
      <c r="G5013" t="s">
        <v>1255</v>
      </c>
      <c r="H5013" t="s">
        <v>1255</v>
      </c>
      <c r="I5013" t="s">
        <v>1255</v>
      </c>
      <c r="J5013" t="s">
        <v>1255</v>
      </c>
      <c r="K5013" t="s">
        <v>1255</v>
      </c>
      <c r="L5013" t="s">
        <v>1255</v>
      </c>
      <c r="M5013" t="s">
        <v>1255</v>
      </c>
      <c r="N5013" t="s">
        <v>1255</v>
      </c>
      <c r="O5013" t="s">
        <v>1255</v>
      </c>
      <c r="P5013" t="s">
        <v>1255</v>
      </c>
    </row>
    <row r="5014" spans="1:16">
      <c r="A5014" t="s">
        <v>1255</v>
      </c>
      <c r="B5014" t="s">
        <v>1255</v>
      </c>
      <c r="C5014" t="s">
        <v>16814</v>
      </c>
      <c r="D5014" t="s">
        <v>16819</v>
      </c>
      <c r="E5014" t="s">
        <v>10003</v>
      </c>
      <c r="F5014" t="s">
        <v>1255</v>
      </c>
      <c r="G5014" t="s">
        <v>1255</v>
      </c>
      <c r="H5014" t="s">
        <v>1255</v>
      </c>
      <c r="I5014" t="s">
        <v>1255</v>
      </c>
      <c r="J5014" t="s">
        <v>1255</v>
      </c>
      <c r="K5014" t="s">
        <v>1255</v>
      </c>
      <c r="L5014" t="s">
        <v>1255</v>
      </c>
      <c r="M5014" t="s">
        <v>1255</v>
      </c>
      <c r="N5014" t="s">
        <v>1255</v>
      </c>
      <c r="O5014" t="s">
        <v>1255</v>
      </c>
      <c r="P5014" t="s">
        <v>1255</v>
      </c>
    </row>
    <row r="5015" spans="1:16">
      <c r="A5015" t="s">
        <v>1255</v>
      </c>
      <c r="B5015" t="s">
        <v>1255</v>
      </c>
      <c r="C5015" t="s">
        <v>16814</v>
      </c>
      <c r="D5015" t="s">
        <v>16820</v>
      </c>
      <c r="E5015" t="s">
        <v>14675</v>
      </c>
      <c r="F5015" t="s">
        <v>1255</v>
      </c>
      <c r="G5015" t="s">
        <v>1255</v>
      </c>
      <c r="H5015" t="s">
        <v>1255</v>
      </c>
      <c r="I5015" t="s">
        <v>1255</v>
      </c>
      <c r="J5015" t="s">
        <v>1255</v>
      </c>
      <c r="K5015" t="s">
        <v>1255</v>
      </c>
      <c r="L5015" t="s">
        <v>1255</v>
      </c>
      <c r="M5015" t="s">
        <v>1255</v>
      </c>
      <c r="N5015" t="s">
        <v>1255</v>
      </c>
      <c r="O5015" t="s">
        <v>1255</v>
      </c>
      <c r="P5015" t="s">
        <v>1255</v>
      </c>
    </row>
    <row r="5016" spans="1:16">
      <c r="A5016" t="s">
        <v>1255</v>
      </c>
      <c r="B5016" t="s">
        <v>1255</v>
      </c>
      <c r="C5016" t="s">
        <v>16821</v>
      </c>
      <c r="D5016" t="s">
        <v>16822</v>
      </c>
      <c r="E5016" t="s">
        <v>9689</v>
      </c>
      <c r="F5016" t="s">
        <v>1255</v>
      </c>
      <c r="G5016" t="s">
        <v>1255</v>
      </c>
      <c r="H5016" t="s">
        <v>1255</v>
      </c>
      <c r="I5016" t="s">
        <v>1255</v>
      </c>
      <c r="J5016" t="s">
        <v>1255</v>
      </c>
      <c r="K5016" t="s">
        <v>1255</v>
      </c>
      <c r="L5016" t="s">
        <v>1255</v>
      </c>
      <c r="M5016" t="s">
        <v>1255</v>
      </c>
      <c r="N5016" t="s">
        <v>1255</v>
      </c>
      <c r="O5016" t="s">
        <v>1255</v>
      </c>
      <c r="P5016" t="s">
        <v>1255</v>
      </c>
    </row>
    <row r="5017" spans="1:16">
      <c r="A5017" t="s">
        <v>1255</v>
      </c>
      <c r="B5017" t="s">
        <v>1255</v>
      </c>
      <c r="C5017" t="s">
        <v>16821</v>
      </c>
      <c r="D5017" t="s">
        <v>16823</v>
      </c>
      <c r="E5017" t="s">
        <v>9874</v>
      </c>
      <c r="F5017" t="s">
        <v>1255</v>
      </c>
      <c r="G5017" t="s">
        <v>1255</v>
      </c>
      <c r="H5017" t="s">
        <v>1255</v>
      </c>
      <c r="I5017" t="s">
        <v>1255</v>
      </c>
      <c r="J5017" t="s">
        <v>1255</v>
      </c>
      <c r="K5017" t="s">
        <v>1255</v>
      </c>
      <c r="L5017" t="s">
        <v>1255</v>
      </c>
      <c r="M5017" t="s">
        <v>1255</v>
      </c>
      <c r="N5017" t="s">
        <v>1255</v>
      </c>
      <c r="O5017" t="s">
        <v>1255</v>
      </c>
      <c r="P5017" t="s">
        <v>1255</v>
      </c>
    </row>
    <row r="5018" spans="1:16">
      <c r="A5018" t="s">
        <v>1255</v>
      </c>
      <c r="B5018" t="s">
        <v>1255</v>
      </c>
      <c r="C5018" t="s">
        <v>16821</v>
      </c>
      <c r="D5018" t="s">
        <v>16824</v>
      </c>
      <c r="E5018" t="s">
        <v>9663</v>
      </c>
      <c r="F5018" t="s">
        <v>1255</v>
      </c>
      <c r="G5018" t="s">
        <v>1255</v>
      </c>
      <c r="H5018" t="s">
        <v>1255</v>
      </c>
      <c r="I5018" t="s">
        <v>1255</v>
      </c>
      <c r="J5018" t="s">
        <v>1255</v>
      </c>
      <c r="K5018" t="s">
        <v>1255</v>
      </c>
      <c r="L5018" t="s">
        <v>1255</v>
      </c>
      <c r="M5018" t="s">
        <v>1255</v>
      </c>
      <c r="N5018" t="s">
        <v>1255</v>
      </c>
      <c r="O5018" t="s">
        <v>1255</v>
      </c>
      <c r="P5018" t="s">
        <v>1255</v>
      </c>
    </row>
    <row r="5019" spans="1:16">
      <c r="A5019" t="s">
        <v>1255</v>
      </c>
      <c r="B5019" t="s">
        <v>1255</v>
      </c>
      <c r="C5019" t="s">
        <v>16825</v>
      </c>
      <c r="D5019" t="s">
        <v>16826</v>
      </c>
      <c r="E5019" t="s">
        <v>9782</v>
      </c>
      <c r="F5019" t="s">
        <v>1255</v>
      </c>
      <c r="G5019" t="s">
        <v>1255</v>
      </c>
      <c r="H5019" t="s">
        <v>1255</v>
      </c>
      <c r="I5019" t="s">
        <v>1255</v>
      </c>
      <c r="J5019" t="s">
        <v>1255</v>
      </c>
      <c r="K5019" t="s">
        <v>1255</v>
      </c>
      <c r="L5019" t="s">
        <v>1255</v>
      </c>
      <c r="M5019" t="s">
        <v>1255</v>
      </c>
      <c r="N5019" t="s">
        <v>1255</v>
      </c>
      <c r="O5019" t="s">
        <v>1255</v>
      </c>
      <c r="P5019" t="s">
        <v>1255</v>
      </c>
    </row>
    <row r="5020" spans="1:16">
      <c r="A5020" t="s">
        <v>1255</v>
      </c>
      <c r="B5020" t="s">
        <v>1255</v>
      </c>
      <c r="C5020" t="s">
        <v>16827</v>
      </c>
      <c r="D5020" t="s">
        <v>16828</v>
      </c>
      <c r="E5020" t="s">
        <v>9874</v>
      </c>
      <c r="F5020" t="s">
        <v>1255</v>
      </c>
      <c r="G5020" t="s">
        <v>1255</v>
      </c>
      <c r="H5020" t="s">
        <v>1255</v>
      </c>
      <c r="I5020" t="s">
        <v>1255</v>
      </c>
      <c r="J5020" t="s">
        <v>1255</v>
      </c>
      <c r="K5020" t="s">
        <v>1255</v>
      </c>
      <c r="L5020" t="s">
        <v>1255</v>
      </c>
      <c r="M5020" t="s">
        <v>1255</v>
      </c>
      <c r="N5020" t="s">
        <v>1255</v>
      </c>
      <c r="O5020" t="s">
        <v>1255</v>
      </c>
      <c r="P5020" t="s">
        <v>1255</v>
      </c>
    </row>
    <row r="5021" spans="1:16">
      <c r="A5021" t="s">
        <v>1255</v>
      </c>
      <c r="B5021" t="s">
        <v>1255</v>
      </c>
      <c r="C5021" t="s">
        <v>16827</v>
      </c>
      <c r="D5021" t="s">
        <v>16829</v>
      </c>
      <c r="E5021" t="s">
        <v>9740</v>
      </c>
      <c r="F5021" t="s">
        <v>1255</v>
      </c>
      <c r="G5021" t="s">
        <v>1255</v>
      </c>
      <c r="H5021" t="s">
        <v>1255</v>
      </c>
      <c r="I5021" t="s">
        <v>1255</v>
      </c>
      <c r="J5021" t="s">
        <v>1255</v>
      </c>
      <c r="K5021" t="s">
        <v>1255</v>
      </c>
      <c r="L5021" t="s">
        <v>1255</v>
      </c>
      <c r="M5021" t="s">
        <v>1255</v>
      </c>
      <c r="N5021" t="s">
        <v>1255</v>
      </c>
      <c r="O5021" t="s">
        <v>1255</v>
      </c>
      <c r="P5021" t="s">
        <v>1255</v>
      </c>
    </row>
    <row r="5022" spans="1:16">
      <c r="A5022" t="s">
        <v>1255</v>
      </c>
      <c r="B5022" t="s">
        <v>1255</v>
      </c>
      <c r="C5022" t="s">
        <v>16827</v>
      </c>
      <c r="D5022" t="s">
        <v>16830</v>
      </c>
      <c r="E5022" t="s">
        <v>9828</v>
      </c>
      <c r="F5022" t="s">
        <v>1255</v>
      </c>
      <c r="G5022" t="s">
        <v>1255</v>
      </c>
      <c r="H5022" t="s">
        <v>1255</v>
      </c>
      <c r="I5022" t="s">
        <v>1255</v>
      </c>
      <c r="J5022" t="s">
        <v>1255</v>
      </c>
      <c r="K5022" t="s">
        <v>1255</v>
      </c>
      <c r="L5022" t="s">
        <v>1255</v>
      </c>
      <c r="M5022" t="s">
        <v>1255</v>
      </c>
      <c r="N5022" t="s">
        <v>1255</v>
      </c>
      <c r="O5022" t="s">
        <v>1255</v>
      </c>
      <c r="P5022" t="s">
        <v>1255</v>
      </c>
    </row>
    <row r="5023" spans="1:16">
      <c r="A5023" t="s">
        <v>1255</v>
      </c>
      <c r="B5023" t="s">
        <v>1255</v>
      </c>
      <c r="C5023" t="s">
        <v>16827</v>
      </c>
      <c r="D5023" t="s">
        <v>16831</v>
      </c>
      <c r="E5023" t="s">
        <v>16832</v>
      </c>
      <c r="F5023" t="s">
        <v>1255</v>
      </c>
      <c r="G5023" t="s">
        <v>1255</v>
      </c>
      <c r="H5023" t="s">
        <v>1255</v>
      </c>
      <c r="I5023" t="s">
        <v>1255</v>
      </c>
      <c r="J5023" t="s">
        <v>1255</v>
      </c>
      <c r="K5023" t="s">
        <v>1255</v>
      </c>
      <c r="L5023" t="s">
        <v>1255</v>
      </c>
      <c r="M5023" t="s">
        <v>1255</v>
      </c>
      <c r="N5023" t="s">
        <v>1255</v>
      </c>
      <c r="O5023" t="s">
        <v>1255</v>
      </c>
      <c r="P5023" t="s">
        <v>1255</v>
      </c>
    </row>
    <row r="5024" spans="1:16">
      <c r="A5024" t="s">
        <v>1255</v>
      </c>
      <c r="B5024" t="s">
        <v>1255</v>
      </c>
      <c r="C5024" t="s">
        <v>16827</v>
      </c>
      <c r="D5024" t="s">
        <v>16833</v>
      </c>
      <c r="E5024" t="s">
        <v>9874</v>
      </c>
      <c r="F5024" t="s">
        <v>1255</v>
      </c>
      <c r="G5024" t="s">
        <v>1255</v>
      </c>
      <c r="H5024" t="s">
        <v>1255</v>
      </c>
      <c r="I5024" t="s">
        <v>1255</v>
      </c>
      <c r="J5024" t="s">
        <v>1255</v>
      </c>
      <c r="K5024" t="s">
        <v>1255</v>
      </c>
      <c r="L5024" t="s">
        <v>1255</v>
      </c>
      <c r="M5024" t="s">
        <v>1255</v>
      </c>
      <c r="N5024" t="s">
        <v>1255</v>
      </c>
      <c r="O5024" t="s">
        <v>1255</v>
      </c>
      <c r="P5024" t="s">
        <v>1255</v>
      </c>
    </row>
    <row r="5025" spans="1:16">
      <c r="A5025" t="s">
        <v>1255</v>
      </c>
      <c r="B5025" t="s">
        <v>1255</v>
      </c>
      <c r="C5025" t="s">
        <v>16827</v>
      </c>
      <c r="D5025" t="s">
        <v>16834</v>
      </c>
      <c r="E5025" t="s">
        <v>10237</v>
      </c>
      <c r="F5025" t="s">
        <v>1255</v>
      </c>
      <c r="G5025" t="s">
        <v>1255</v>
      </c>
      <c r="H5025" t="s">
        <v>1255</v>
      </c>
      <c r="I5025" t="s">
        <v>1255</v>
      </c>
      <c r="J5025" t="s">
        <v>1255</v>
      </c>
      <c r="K5025" t="s">
        <v>1255</v>
      </c>
      <c r="L5025" t="s">
        <v>1255</v>
      </c>
      <c r="M5025" t="s">
        <v>1255</v>
      </c>
      <c r="N5025" t="s">
        <v>1255</v>
      </c>
      <c r="O5025" t="s">
        <v>1255</v>
      </c>
      <c r="P5025" t="s">
        <v>1255</v>
      </c>
    </row>
    <row r="5026" spans="1:16">
      <c r="A5026" t="s">
        <v>1255</v>
      </c>
      <c r="B5026" t="s">
        <v>1255</v>
      </c>
      <c r="C5026" t="s">
        <v>16827</v>
      </c>
      <c r="D5026" t="s">
        <v>16835</v>
      </c>
      <c r="E5026" t="s">
        <v>16836</v>
      </c>
      <c r="F5026" t="s">
        <v>1255</v>
      </c>
      <c r="G5026" t="s">
        <v>1255</v>
      </c>
      <c r="H5026" t="s">
        <v>1255</v>
      </c>
      <c r="I5026" t="s">
        <v>1255</v>
      </c>
      <c r="J5026" t="s">
        <v>1255</v>
      </c>
      <c r="K5026" t="s">
        <v>1255</v>
      </c>
      <c r="L5026" t="s">
        <v>1255</v>
      </c>
      <c r="M5026" t="s">
        <v>1255</v>
      </c>
      <c r="N5026" t="s">
        <v>1255</v>
      </c>
      <c r="O5026" t="s">
        <v>1255</v>
      </c>
      <c r="P5026" t="s">
        <v>1255</v>
      </c>
    </row>
    <row r="5027" spans="1:16">
      <c r="A5027" t="s">
        <v>1255</v>
      </c>
      <c r="B5027" t="s">
        <v>1255</v>
      </c>
      <c r="C5027" t="s">
        <v>16837</v>
      </c>
      <c r="D5027" t="s">
        <v>16838</v>
      </c>
      <c r="E5027" t="s">
        <v>16839</v>
      </c>
      <c r="F5027" t="s">
        <v>1255</v>
      </c>
      <c r="G5027" t="s">
        <v>1255</v>
      </c>
      <c r="H5027" t="s">
        <v>1255</v>
      </c>
      <c r="I5027" t="s">
        <v>1255</v>
      </c>
      <c r="J5027" t="s">
        <v>1255</v>
      </c>
      <c r="K5027" t="s">
        <v>1255</v>
      </c>
      <c r="L5027" t="s">
        <v>1255</v>
      </c>
      <c r="M5027" t="s">
        <v>1255</v>
      </c>
      <c r="N5027" t="s">
        <v>1255</v>
      </c>
      <c r="O5027" t="s">
        <v>1255</v>
      </c>
      <c r="P5027" t="s">
        <v>1255</v>
      </c>
    </row>
    <row r="5028" spans="1:16">
      <c r="A5028" t="s">
        <v>1255</v>
      </c>
      <c r="B5028" t="s">
        <v>1255</v>
      </c>
      <c r="C5028" t="s">
        <v>16837</v>
      </c>
      <c r="D5028" t="s">
        <v>16840</v>
      </c>
      <c r="E5028" t="s">
        <v>16841</v>
      </c>
      <c r="F5028" t="s">
        <v>1255</v>
      </c>
      <c r="G5028" t="s">
        <v>1255</v>
      </c>
      <c r="H5028" t="s">
        <v>1255</v>
      </c>
      <c r="I5028" t="s">
        <v>1255</v>
      </c>
      <c r="J5028" t="s">
        <v>1255</v>
      </c>
      <c r="K5028" t="s">
        <v>1255</v>
      </c>
      <c r="L5028" t="s">
        <v>1255</v>
      </c>
      <c r="M5028" t="s">
        <v>1255</v>
      </c>
      <c r="N5028" t="s">
        <v>1255</v>
      </c>
      <c r="O5028" t="s">
        <v>1255</v>
      </c>
      <c r="P5028" t="s">
        <v>1255</v>
      </c>
    </row>
    <row r="5029" spans="1:16">
      <c r="A5029" t="s">
        <v>1255</v>
      </c>
      <c r="B5029" t="s">
        <v>1255</v>
      </c>
      <c r="C5029" t="s">
        <v>16837</v>
      </c>
      <c r="D5029" t="s">
        <v>16842</v>
      </c>
      <c r="E5029" t="s">
        <v>12494</v>
      </c>
      <c r="F5029" t="s">
        <v>1255</v>
      </c>
      <c r="G5029" t="s">
        <v>1255</v>
      </c>
      <c r="H5029" t="s">
        <v>1255</v>
      </c>
      <c r="I5029" t="s">
        <v>1255</v>
      </c>
      <c r="J5029" t="s">
        <v>1255</v>
      </c>
      <c r="K5029" t="s">
        <v>1255</v>
      </c>
      <c r="L5029" t="s">
        <v>1255</v>
      </c>
      <c r="M5029" t="s">
        <v>1255</v>
      </c>
      <c r="N5029" t="s">
        <v>1255</v>
      </c>
      <c r="O5029" t="s">
        <v>1255</v>
      </c>
      <c r="P5029" t="s">
        <v>1255</v>
      </c>
    </row>
    <row r="5030" spans="1:16">
      <c r="A5030" t="s">
        <v>1255</v>
      </c>
      <c r="B5030" t="s">
        <v>1255</v>
      </c>
      <c r="C5030" t="s">
        <v>16837</v>
      </c>
      <c r="D5030" t="s">
        <v>16843</v>
      </c>
      <c r="E5030" t="s">
        <v>16839</v>
      </c>
      <c r="F5030" t="s">
        <v>1255</v>
      </c>
      <c r="G5030" t="s">
        <v>1255</v>
      </c>
      <c r="H5030" t="s">
        <v>1255</v>
      </c>
      <c r="I5030" t="s">
        <v>1255</v>
      </c>
      <c r="J5030" t="s">
        <v>1255</v>
      </c>
      <c r="K5030" t="s">
        <v>1255</v>
      </c>
      <c r="L5030" t="s">
        <v>1255</v>
      </c>
      <c r="M5030" t="s">
        <v>1255</v>
      </c>
      <c r="N5030" t="s">
        <v>1255</v>
      </c>
      <c r="O5030" t="s">
        <v>1255</v>
      </c>
      <c r="P5030" t="s">
        <v>1255</v>
      </c>
    </row>
    <row r="5031" spans="1:16">
      <c r="A5031" t="s">
        <v>1255</v>
      </c>
      <c r="B5031" t="s">
        <v>1255</v>
      </c>
      <c r="C5031" t="s">
        <v>16844</v>
      </c>
      <c r="D5031" t="s">
        <v>16845</v>
      </c>
      <c r="E5031" t="s">
        <v>9828</v>
      </c>
      <c r="F5031" t="s">
        <v>1255</v>
      </c>
      <c r="G5031" t="s">
        <v>1255</v>
      </c>
      <c r="H5031" t="s">
        <v>1255</v>
      </c>
      <c r="I5031" t="s">
        <v>1255</v>
      </c>
      <c r="J5031" t="s">
        <v>1255</v>
      </c>
      <c r="K5031" t="s">
        <v>1255</v>
      </c>
      <c r="L5031" t="s">
        <v>1255</v>
      </c>
      <c r="M5031" t="s">
        <v>1255</v>
      </c>
      <c r="N5031" t="s">
        <v>1255</v>
      </c>
      <c r="O5031" t="s">
        <v>1255</v>
      </c>
      <c r="P5031" t="s">
        <v>1255</v>
      </c>
    </row>
    <row r="5032" spans="1:16">
      <c r="A5032" t="s">
        <v>1255</v>
      </c>
      <c r="B5032" t="s">
        <v>1255</v>
      </c>
      <c r="C5032" t="s">
        <v>16844</v>
      </c>
      <c r="D5032" t="s">
        <v>16846</v>
      </c>
      <c r="E5032" t="s">
        <v>10003</v>
      </c>
      <c r="F5032" t="s">
        <v>1255</v>
      </c>
      <c r="G5032" t="s">
        <v>1255</v>
      </c>
      <c r="H5032" t="s">
        <v>1255</v>
      </c>
      <c r="I5032" t="s">
        <v>1255</v>
      </c>
      <c r="J5032" t="s">
        <v>1255</v>
      </c>
      <c r="K5032" t="s">
        <v>1255</v>
      </c>
      <c r="L5032" t="s">
        <v>1255</v>
      </c>
      <c r="M5032" t="s">
        <v>1255</v>
      </c>
      <c r="N5032" t="s">
        <v>1255</v>
      </c>
      <c r="O5032" t="s">
        <v>1255</v>
      </c>
      <c r="P5032" t="s">
        <v>1255</v>
      </c>
    </row>
    <row r="5033" spans="1:16">
      <c r="A5033" t="s">
        <v>1255</v>
      </c>
      <c r="B5033" t="s">
        <v>1255</v>
      </c>
      <c r="C5033" t="s">
        <v>16844</v>
      </c>
      <c r="D5033" t="s">
        <v>16847</v>
      </c>
      <c r="E5033" t="s">
        <v>16848</v>
      </c>
      <c r="F5033" t="s">
        <v>1255</v>
      </c>
      <c r="G5033" t="s">
        <v>1255</v>
      </c>
      <c r="H5033" t="s">
        <v>1255</v>
      </c>
      <c r="I5033" t="s">
        <v>1255</v>
      </c>
      <c r="J5033" t="s">
        <v>1255</v>
      </c>
      <c r="K5033" t="s">
        <v>1255</v>
      </c>
      <c r="L5033" t="s">
        <v>1255</v>
      </c>
      <c r="M5033" t="s">
        <v>1255</v>
      </c>
      <c r="N5033" t="s">
        <v>1255</v>
      </c>
      <c r="O5033" t="s">
        <v>1255</v>
      </c>
      <c r="P5033" t="s">
        <v>1255</v>
      </c>
    </row>
    <row r="5034" spans="1:16">
      <c r="A5034" t="s">
        <v>1255</v>
      </c>
      <c r="B5034" t="s">
        <v>1255</v>
      </c>
      <c r="C5034" t="s">
        <v>16844</v>
      </c>
      <c r="D5034" t="s">
        <v>16849</v>
      </c>
      <c r="E5034" t="s">
        <v>16848</v>
      </c>
      <c r="F5034" t="s">
        <v>1255</v>
      </c>
      <c r="G5034" t="s">
        <v>1255</v>
      </c>
      <c r="H5034" t="s">
        <v>1255</v>
      </c>
      <c r="I5034" t="s">
        <v>1255</v>
      </c>
      <c r="J5034" t="s">
        <v>1255</v>
      </c>
      <c r="K5034" t="s">
        <v>1255</v>
      </c>
      <c r="L5034" t="s">
        <v>1255</v>
      </c>
      <c r="M5034" t="s">
        <v>1255</v>
      </c>
      <c r="N5034" t="s">
        <v>1255</v>
      </c>
      <c r="O5034" t="s">
        <v>1255</v>
      </c>
      <c r="P5034" t="s">
        <v>1255</v>
      </c>
    </row>
    <row r="5035" spans="1:16">
      <c r="A5035" t="s">
        <v>1255</v>
      </c>
      <c r="B5035" t="s">
        <v>1255</v>
      </c>
      <c r="C5035" t="s">
        <v>16850</v>
      </c>
      <c r="D5035" t="s">
        <v>16851</v>
      </c>
      <c r="E5035" t="s">
        <v>10029</v>
      </c>
      <c r="F5035" t="s">
        <v>9646</v>
      </c>
      <c r="G5035" t="s">
        <v>1255</v>
      </c>
      <c r="H5035" t="s">
        <v>1255</v>
      </c>
      <c r="I5035" t="s">
        <v>1255</v>
      </c>
      <c r="J5035" t="s">
        <v>1255</v>
      </c>
      <c r="K5035" t="s">
        <v>1255</v>
      </c>
      <c r="L5035" t="s">
        <v>1255</v>
      </c>
      <c r="M5035" t="s">
        <v>1255</v>
      </c>
      <c r="N5035" t="s">
        <v>1255</v>
      </c>
      <c r="O5035" t="s">
        <v>1255</v>
      </c>
      <c r="P5035" t="s">
        <v>1255</v>
      </c>
    </row>
    <row r="5036" spans="1:16">
      <c r="A5036" t="s">
        <v>1255</v>
      </c>
      <c r="B5036" t="s">
        <v>1255</v>
      </c>
      <c r="C5036" t="s">
        <v>16850</v>
      </c>
      <c r="D5036" t="s">
        <v>16852</v>
      </c>
      <c r="E5036" t="s">
        <v>11910</v>
      </c>
      <c r="F5036" t="s">
        <v>9646</v>
      </c>
      <c r="G5036" t="s">
        <v>1255</v>
      </c>
      <c r="H5036" t="s">
        <v>1255</v>
      </c>
      <c r="I5036" t="s">
        <v>1255</v>
      </c>
      <c r="J5036" t="s">
        <v>1255</v>
      </c>
      <c r="K5036" t="s">
        <v>1255</v>
      </c>
      <c r="L5036" t="s">
        <v>1255</v>
      </c>
      <c r="M5036" t="s">
        <v>1255</v>
      </c>
      <c r="N5036" t="s">
        <v>1255</v>
      </c>
      <c r="O5036" t="s">
        <v>1255</v>
      </c>
      <c r="P5036" t="s">
        <v>1255</v>
      </c>
    </row>
    <row r="5037" spans="1:16">
      <c r="A5037" t="s">
        <v>1255</v>
      </c>
      <c r="B5037" t="s">
        <v>1255</v>
      </c>
      <c r="C5037" t="s">
        <v>16853</v>
      </c>
      <c r="D5037" t="s">
        <v>16854</v>
      </c>
      <c r="E5037" t="s">
        <v>9705</v>
      </c>
      <c r="F5037" t="s">
        <v>1255</v>
      </c>
      <c r="G5037" t="s">
        <v>1255</v>
      </c>
      <c r="H5037" t="s">
        <v>1255</v>
      </c>
      <c r="I5037" t="s">
        <v>1255</v>
      </c>
      <c r="J5037" t="s">
        <v>1255</v>
      </c>
      <c r="K5037" t="s">
        <v>1255</v>
      </c>
      <c r="L5037" t="s">
        <v>1255</v>
      </c>
      <c r="M5037" t="s">
        <v>1255</v>
      </c>
      <c r="N5037" t="s">
        <v>1255</v>
      </c>
      <c r="O5037" t="s">
        <v>1255</v>
      </c>
      <c r="P5037" t="s">
        <v>1255</v>
      </c>
    </row>
    <row r="5038" spans="1:16">
      <c r="A5038" t="s">
        <v>1255</v>
      </c>
      <c r="B5038" t="s">
        <v>1255</v>
      </c>
      <c r="C5038" t="s">
        <v>16853</v>
      </c>
      <c r="D5038" t="s">
        <v>16855</v>
      </c>
      <c r="E5038" t="s">
        <v>9705</v>
      </c>
      <c r="F5038" t="s">
        <v>1255</v>
      </c>
      <c r="G5038" t="s">
        <v>1255</v>
      </c>
      <c r="H5038" t="s">
        <v>1255</v>
      </c>
      <c r="I5038" t="s">
        <v>1255</v>
      </c>
      <c r="J5038" t="s">
        <v>1255</v>
      </c>
      <c r="K5038" t="s">
        <v>1255</v>
      </c>
      <c r="L5038" t="s">
        <v>1255</v>
      </c>
      <c r="M5038" t="s">
        <v>1255</v>
      </c>
      <c r="N5038" t="s">
        <v>1255</v>
      </c>
      <c r="O5038" t="s">
        <v>1255</v>
      </c>
      <c r="P5038" t="s">
        <v>1255</v>
      </c>
    </row>
    <row r="5039" spans="1:16">
      <c r="A5039" t="s">
        <v>1255</v>
      </c>
      <c r="B5039" t="s">
        <v>1255</v>
      </c>
      <c r="C5039" t="s">
        <v>16853</v>
      </c>
      <c r="D5039" t="s">
        <v>16856</v>
      </c>
      <c r="E5039" t="s">
        <v>16857</v>
      </c>
      <c r="F5039" t="s">
        <v>1255</v>
      </c>
      <c r="G5039" t="s">
        <v>1255</v>
      </c>
      <c r="H5039" t="s">
        <v>1255</v>
      </c>
      <c r="I5039" t="s">
        <v>1255</v>
      </c>
      <c r="J5039" t="s">
        <v>1255</v>
      </c>
      <c r="K5039" t="s">
        <v>1255</v>
      </c>
      <c r="L5039" t="s">
        <v>1255</v>
      </c>
      <c r="M5039" t="s">
        <v>1255</v>
      </c>
      <c r="N5039" t="s">
        <v>1255</v>
      </c>
      <c r="O5039" t="s">
        <v>1255</v>
      </c>
      <c r="P5039" t="s">
        <v>1255</v>
      </c>
    </row>
    <row r="5040" spans="1:16">
      <c r="A5040" t="s">
        <v>1255</v>
      </c>
      <c r="B5040" t="s">
        <v>1255</v>
      </c>
      <c r="C5040" t="s">
        <v>16853</v>
      </c>
      <c r="D5040" t="s">
        <v>16858</v>
      </c>
      <c r="E5040" t="s">
        <v>10038</v>
      </c>
      <c r="F5040" t="s">
        <v>1255</v>
      </c>
      <c r="G5040" t="s">
        <v>1255</v>
      </c>
      <c r="H5040" t="s">
        <v>1255</v>
      </c>
      <c r="I5040" t="s">
        <v>1255</v>
      </c>
      <c r="J5040" t="s">
        <v>1255</v>
      </c>
      <c r="K5040" t="s">
        <v>1255</v>
      </c>
      <c r="L5040" t="s">
        <v>1255</v>
      </c>
      <c r="M5040" t="s">
        <v>1255</v>
      </c>
      <c r="N5040" t="s">
        <v>1255</v>
      </c>
      <c r="O5040" t="s">
        <v>1255</v>
      </c>
      <c r="P5040" t="s">
        <v>1255</v>
      </c>
    </row>
    <row r="5041" spans="1:16">
      <c r="A5041" t="s">
        <v>1255</v>
      </c>
      <c r="B5041" t="s">
        <v>1255</v>
      </c>
      <c r="C5041" t="s">
        <v>16853</v>
      </c>
      <c r="D5041" t="s">
        <v>16859</v>
      </c>
      <c r="E5041" t="s">
        <v>9797</v>
      </c>
      <c r="F5041" t="s">
        <v>1255</v>
      </c>
      <c r="G5041" t="s">
        <v>1255</v>
      </c>
      <c r="H5041" t="s">
        <v>1255</v>
      </c>
      <c r="I5041" t="s">
        <v>1255</v>
      </c>
      <c r="J5041" t="s">
        <v>1255</v>
      </c>
      <c r="K5041" t="s">
        <v>1255</v>
      </c>
      <c r="L5041" t="s">
        <v>1255</v>
      </c>
      <c r="M5041" t="s">
        <v>1255</v>
      </c>
      <c r="N5041" t="s">
        <v>1255</v>
      </c>
      <c r="O5041" t="s">
        <v>1255</v>
      </c>
      <c r="P5041" t="s">
        <v>1255</v>
      </c>
    </row>
    <row r="5042" spans="1:16">
      <c r="A5042" t="s">
        <v>1255</v>
      </c>
      <c r="B5042" t="s">
        <v>1255</v>
      </c>
      <c r="C5042" t="s">
        <v>16853</v>
      </c>
      <c r="D5042" t="s">
        <v>16860</v>
      </c>
      <c r="E5042" t="s">
        <v>10003</v>
      </c>
      <c r="F5042" t="s">
        <v>9646</v>
      </c>
      <c r="G5042" t="s">
        <v>1255</v>
      </c>
      <c r="H5042" t="s">
        <v>1255</v>
      </c>
      <c r="I5042" t="s">
        <v>1255</v>
      </c>
      <c r="J5042" t="s">
        <v>1255</v>
      </c>
      <c r="K5042" t="s">
        <v>1255</v>
      </c>
      <c r="L5042" t="s">
        <v>1255</v>
      </c>
      <c r="M5042" t="s">
        <v>1255</v>
      </c>
      <c r="N5042" t="s">
        <v>1255</v>
      </c>
      <c r="O5042" t="s">
        <v>1255</v>
      </c>
      <c r="P5042" t="s">
        <v>1255</v>
      </c>
    </row>
    <row r="5043" spans="1:16">
      <c r="A5043" t="s">
        <v>1255</v>
      </c>
      <c r="B5043" t="s">
        <v>1255</v>
      </c>
      <c r="C5043" t="s">
        <v>16861</v>
      </c>
      <c r="D5043" t="s">
        <v>16862</v>
      </c>
      <c r="E5043" t="s">
        <v>9782</v>
      </c>
      <c r="F5043" t="s">
        <v>1255</v>
      </c>
      <c r="G5043" t="s">
        <v>1255</v>
      </c>
      <c r="H5043" t="s">
        <v>1255</v>
      </c>
      <c r="I5043" t="s">
        <v>1255</v>
      </c>
      <c r="J5043" t="s">
        <v>1255</v>
      </c>
      <c r="K5043" t="s">
        <v>1255</v>
      </c>
      <c r="L5043" t="s">
        <v>1255</v>
      </c>
      <c r="M5043" t="s">
        <v>1255</v>
      </c>
      <c r="N5043" t="s">
        <v>1255</v>
      </c>
      <c r="O5043" t="s">
        <v>1255</v>
      </c>
      <c r="P5043" t="s">
        <v>1255</v>
      </c>
    </row>
    <row r="5044" spans="1:16">
      <c r="A5044" t="s">
        <v>1255</v>
      </c>
      <c r="B5044" t="s">
        <v>1255</v>
      </c>
      <c r="C5044" t="s">
        <v>16861</v>
      </c>
      <c r="D5044" t="s">
        <v>16863</v>
      </c>
      <c r="E5044" t="s">
        <v>9682</v>
      </c>
      <c r="F5044" t="s">
        <v>1255</v>
      </c>
      <c r="G5044" t="s">
        <v>1255</v>
      </c>
      <c r="H5044" t="s">
        <v>1255</v>
      </c>
      <c r="I5044" t="s">
        <v>1255</v>
      </c>
      <c r="J5044" t="s">
        <v>1255</v>
      </c>
      <c r="K5044" t="s">
        <v>1255</v>
      </c>
      <c r="L5044" t="s">
        <v>1255</v>
      </c>
      <c r="M5044" t="s">
        <v>1255</v>
      </c>
      <c r="N5044" t="s">
        <v>1255</v>
      </c>
      <c r="O5044" t="s">
        <v>1255</v>
      </c>
      <c r="P5044" t="s">
        <v>1255</v>
      </c>
    </row>
    <row r="5045" spans="1:16">
      <c r="A5045" t="s">
        <v>1255</v>
      </c>
      <c r="B5045" t="s">
        <v>1255</v>
      </c>
      <c r="C5045" t="s">
        <v>16861</v>
      </c>
      <c r="D5045" t="s">
        <v>16864</v>
      </c>
      <c r="E5045" t="s">
        <v>10003</v>
      </c>
      <c r="F5045" t="s">
        <v>9646</v>
      </c>
      <c r="G5045" t="s">
        <v>1255</v>
      </c>
      <c r="H5045" t="s">
        <v>1255</v>
      </c>
      <c r="I5045" t="s">
        <v>1255</v>
      </c>
      <c r="J5045" t="s">
        <v>1255</v>
      </c>
      <c r="K5045" t="s">
        <v>1255</v>
      </c>
      <c r="L5045" t="s">
        <v>1255</v>
      </c>
      <c r="M5045" t="s">
        <v>1255</v>
      </c>
      <c r="N5045" t="s">
        <v>1255</v>
      </c>
      <c r="O5045" t="s">
        <v>1255</v>
      </c>
      <c r="P5045" t="s">
        <v>1255</v>
      </c>
    </row>
    <row r="5046" spans="1:16">
      <c r="A5046" t="s">
        <v>1255</v>
      </c>
      <c r="B5046" t="s">
        <v>1255</v>
      </c>
      <c r="C5046" t="s">
        <v>1255</v>
      </c>
      <c r="D5046" t="s">
        <v>16865</v>
      </c>
      <c r="E5046" t="s">
        <v>11910</v>
      </c>
      <c r="F5046" t="s">
        <v>9646</v>
      </c>
      <c r="G5046" t="s">
        <v>1255</v>
      </c>
      <c r="H5046" t="s">
        <v>1255</v>
      </c>
      <c r="I5046" t="s">
        <v>1255</v>
      </c>
      <c r="J5046" t="s">
        <v>1255</v>
      </c>
      <c r="K5046" t="s">
        <v>1255</v>
      </c>
      <c r="L5046" t="s">
        <v>1255</v>
      </c>
      <c r="M5046" t="s">
        <v>1255</v>
      </c>
      <c r="N5046" t="s">
        <v>1255</v>
      </c>
      <c r="O5046" t="s">
        <v>1255</v>
      </c>
      <c r="P5046" t="s">
        <v>1255</v>
      </c>
    </row>
    <row r="5047" spans="1:16">
      <c r="A5047" t="s">
        <v>1255</v>
      </c>
      <c r="B5047" t="s">
        <v>1255</v>
      </c>
      <c r="C5047" t="s">
        <v>1255</v>
      </c>
      <c r="D5047" t="s">
        <v>16866</v>
      </c>
      <c r="E5047" t="s">
        <v>11910</v>
      </c>
      <c r="F5047" t="s">
        <v>1255</v>
      </c>
      <c r="G5047" t="s">
        <v>1255</v>
      </c>
      <c r="H5047" t="s">
        <v>1255</v>
      </c>
      <c r="I5047" t="s">
        <v>1255</v>
      </c>
      <c r="J5047" t="s">
        <v>1255</v>
      </c>
      <c r="K5047" t="s">
        <v>1255</v>
      </c>
      <c r="L5047" t="s">
        <v>1255</v>
      </c>
      <c r="M5047" t="s">
        <v>1255</v>
      </c>
      <c r="N5047" t="s">
        <v>1255</v>
      </c>
      <c r="O5047" t="s">
        <v>1255</v>
      </c>
      <c r="P5047" t="s">
        <v>1255</v>
      </c>
    </row>
    <row r="5048" spans="1:16">
      <c r="A5048" t="s">
        <v>1255</v>
      </c>
      <c r="B5048" t="s">
        <v>1255</v>
      </c>
      <c r="C5048" t="s">
        <v>16861</v>
      </c>
      <c r="D5048" t="s">
        <v>16867</v>
      </c>
      <c r="E5048" t="s">
        <v>11910</v>
      </c>
      <c r="F5048" t="s">
        <v>1255</v>
      </c>
      <c r="G5048" t="s">
        <v>1255</v>
      </c>
      <c r="H5048" t="s">
        <v>1255</v>
      </c>
      <c r="I5048" t="s">
        <v>1255</v>
      </c>
      <c r="J5048" t="s">
        <v>1255</v>
      </c>
      <c r="K5048" t="s">
        <v>1255</v>
      </c>
      <c r="L5048" t="s">
        <v>1255</v>
      </c>
      <c r="M5048" t="s">
        <v>1255</v>
      </c>
      <c r="N5048" t="s">
        <v>1255</v>
      </c>
      <c r="O5048" t="s">
        <v>1255</v>
      </c>
      <c r="P5048" t="s">
        <v>1255</v>
      </c>
    </row>
    <row r="5049" spans="1:16">
      <c r="A5049" t="s">
        <v>1255</v>
      </c>
      <c r="B5049" t="s">
        <v>1255</v>
      </c>
      <c r="C5049" t="s">
        <v>16861</v>
      </c>
      <c r="D5049" t="s">
        <v>16868</v>
      </c>
      <c r="E5049" t="s">
        <v>11910</v>
      </c>
      <c r="F5049" t="s">
        <v>1255</v>
      </c>
      <c r="G5049" t="s">
        <v>1255</v>
      </c>
      <c r="H5049" t="s">
        <v>1255</v>
      </c>
      <c r="I5049" t="s">
        <v>1255</v>
      </c>
      <c r="J5049" t="s">
        <v>1255</v>
      </c>
      <c r="K5049" t="s">
        <v>1255</v>
      </c>
      <c r="L5049" t="s">
        <v>1255</v>
      </c>
      <c r="M5049" t="s">
        <v>1255</v>
      </c>
      <c r="N5049" t="s">
        <v>1255</v>
      </c>
      <c r="O5049" t="s">
        <v>1255</v>
      </c>
      <c r="P5049" t="s">
        <v>1255</v>
      </c>
    </row>
    <row r="5050" spans="1:16">
      <c r="A5050" t="s">
        <v>1255</v>
      </c>
      <c r="B5050" t="s">
        <v>1255</v>
      </c>
      <c r="C5050" t="s">
        <v>16861</v>
      </c>
      <c r="D5050" t="s">
        <v>16869</v>
      </c>
      <c r="E5050" t="s">
        <v>9653</v>
      </c>
      <c r="F5050" t="s">
        <v>1255</v>
      </c>
      <c r="G5050" t="s">
        <v>1255</v>
      </c>
      <c r="H5050" t="s">
        <v>1255</v>
      </c>
      <c r="I5050" t="s">
        <v>1255</v>
      </c>
      <c r="J5050" t="s">
        <v>1255</v>
      </c>
      <c r="K5050" t="s">
        <v>1255</v>
      </c>
      <c r="L5050" t="s">
        <v>1255</v>
      </c>
      <c r="M5050" t="s">
        <v>1255</v>
      </c>
      <c r="N5050" t="s">
        <v>1255</v>
      </c>
      <c r="O5050" t="s">
        <v>1255</v>
      </c>
      <c r="P5050" t="s">
        <v>1255</v>
      </c>
    </row>
    <row r="5051" spans="1:16">
      <c r="A5051" t="s">
        <v>1255</v>
      </c>
      <c r="B5051" t="s">
        <v>1255</v>
      </c>
      <c r="C5051" t="s">
        <v>16861</v>
      </c>
      <c r="D5051" t="s">
        <v>16870</v>
      </c>
      <c r="E5051" t="s">
        <v>16871</v>
      </c>
      <c r="F5051" t="s">
        <v>1255</v>
      </c>
      <c r="G5051" t="s">
        <v>1255</v>
      </c>
      <c r="H5051" t="s">
        <v>1255</v>
      </c>
      <c r="I5051" t="s">
        <v>1255</v>
      </c>
      <c r="J5051" t="s">
        <v>1255</v>
      </c>
      <c r="K5051" t="s">
        <v>1255</v>
      </c>
      <c r="L5051" t="s">
        <v>1255</v>
      </c>
      <c r="M5051" t="s">
        <v>1255</v>
      </c>
      <c r="N5051" t="s">
        <v>1255</v>
      </c>
      <c r="O5051" t="s">
        <v>1255</v>
      </c>
      <c r="P5051" t="s">
        <v>1255</v>
      </c>
    </row>
    <row r="5052" spans="1:16">
      <c r="A5052" t="s">
        <v>1255</v>
      </c>
      <c r="B5052" t="s">
        <v>1255</v>
      </c>
      <c r="C5052" t="s">
        <v>16861</v>
      </c>
      <c r="D5052" t="s">
        <v>16872</v>
      </c>
      <c r="E5052" t="s">
        <v>9730</v>
      </c>
      <c r="F5052" t="s">
        <v>1255</v>
      </c>
      <c r="G5052" t="s">
        <v>1255</v>
      </c>
      <c r="H5052" t="s">
        <v>1255</v>
      </c>
      <c r="I5052" t="s">
        <v>1255</v>
      </c>
      <c r="J5052" t="s">
        <v>1255</v>
      </c>
      <c r="K5052" t="s">
        <v>1255</v>
      </c>
      <c r="L5052" t="s">
        <v>1255</v>
      </c>
      <c r="M5052" t="s">
        <v>1255</v>
      </c>
      <c r="N5052" t="s">
        <v>1255</v>
      </c>
      <c r="O5052" t="s">
        <v>1255</v>
      </c>
      <c r="P5052" t="s">
        <v>1255</v>
      </c>
    </row>
    <row r="5053" spans="1:16">
      <c r="A5053" t="s">
        <v>1255</v>
      </c>
      <c r="B5053" t="s">
        <v>1255</v>
      </c>
      <c r="C5053" t="s">
        <v>16861</v>
      </c>
      <c r="D5053" t="s">
        <v>16873</v>
      </c>
      <c r="E5053" t="s">
        <v>11910</v>
      </c>
      <c r="F5053" t="s">
        <v>1255</v>
      </c>
      <c r="G5053" t="s">
        <v>1255</v>
      </c>
      <c r="H5053" t="s">
        <v>1255</v>
      </c>
      <c r="I5053" t="s">
        <v>1255</v>
      </c>
      <c r="J5053" t="s">
        <v>1255</v>
      </c>
      <c r="K5053" t="s">
        <v>1255</v>
      </c>
      <c r="L5053" t="s">
        <v>1255</v>
      </c>
      <c r="M5053" t="s">
        <v>1255</v>
      </c>
      <c r="N5053" t="s">
        <v>1255</v>
      </c>
      <c r="O5053" t="s">
        <v>1255</v>
      </c>
      <c r="P5053" t="s">
        <v>1255</v>
      </c>
    </row>
    <row r="5054" spans="1:16">
      <c r="A5054" t="s">
        <v>1255</v>
      </c>
      <c r="B5054" t="s">
        <v>1255</v>
      </c>
      <c r="C5054" t="s">
        <v>16861</v>
      </c>
      <c r="D5054" t="s">
        <v>16874</v>
      </c>
      <c r="E5054" t="s">
        <v>10019</v>
      </c>
      <c r="F5054" t="s">
        <v>1255</v>
      </c>
      <c r="G5054" t="s">
        <v>1255</v>
      </c>
      <c r="H5054" t="s">
        <v>1255</v>
      </c>
      <c r="I5054" t="s">
        <v>1255</v>
      </c>
      <c r="J5054" t="s">
        <v>1255</v>
      </c>
      <c r="K5054" t="s">
        <v>1255</v>
      </c>
      <c r="L5054" t="s">
        <v>1255</v>
      </c>
      <c r="M5054" t="s">
        <v>1255</v>
      </c>
      <c r="N5054" t="s">
        <v>1255</v>
      </c>
      <c r="O5054" t="s">
        <v>1255</v>
      </c>
      <c r="P5054" t="s">
        <v>1255</v>
      </c>
    </row>
    <row r="5055" spans="1:16">
      <c r="A5055" t="s">
        <v>1255</v>
      </c>
      <c r="B5055" t="s">
        <v>1255</v>
      </c>
      <c r="C5055" t="s">
        <v>16861</v>
      </c>
      <c r="D5055" t="s">
        <v>16875</v>
      </c>
      <c r="E5055" t="s">
        <v>10019</v>
      </c>
      <c r="F5055" t="s">
        <v>16876</v>
      </c>
      <c r="G5055" t="s">
        <v>1255</v>
      </c>
      <c r="H5055" t="s">
        <v>1255</v>
      </c>
      <c r="I5055" t="s">
        <v>1255</v>
      </c>
      <c r="J5055" t="s">
        <v>1255</v>
      </c>
      <c r="K5055" t="s">
        <v>1255</v>
      </c>
      <c r="L5055" t="s">
        <v>1255</v>
      </c>
      <c r="M5055" t="s">
        <v>1255</v>
      </c>
      <c r="N5055" t="s">
        <v>1255</v>
      </c>
      <c r="O5055" t="s">
        <v>1255</v>
      </c>
      <c r="P5055" t="s">
        <v>1255</v>
      </c>
    </row>
    <row r="5056" spans="1:16">
      <c r="A5056" t="s">
        <v>1255</v>
      </c>
      <c r="B5056" t="s">
        <v>1255</v>
      </c>
      <c r="C5056" t="s">
        <v>16861</v>
      </c>
      <c r="D5056" t="s">
        <v>16877</v>
      </c>
      <c r="E5056" t="s">
        <v>10003</v>
      </c>
      <c r="F5056" t="s">
        <v>1255</v>
      </c>
      <c r="G5056" t="s">
        <v>1255</v>
      </c>
      <c r="H5056" t="s">
        <v>1255</v>
      </c>
      <c r="I5056" t="s">
        <v>1255</v>
      </c>
      <c r="J5056" t="s">
        <v>1255</v>
      </c>
      <c r="K5056" t="s">
        <v>1255</v>
      </c>
      <c r="L5056" t="s">
        <v>1255</v>
      </c>
      <c r="M5056" t="s">
        <v>1255</v>
      </c>
      <c r="N5056" t="s">
        <v>1255</v>
      </c>
      <c r="O5056" t="s">
        <v>1255</v>
      </c>
      <c r="P5056" t="s">
        <v>1255</v>
      </c>
    </row>
    <row r="5057" spans="1:16">
      <c r="A5057" t="s">
        <v>1255</v>
      </c>
      <c r="B5057" t="s">
        <v>1255</v>
      </c>
      <c r="C5057" t="s">
        <v>16878</v>
      </c>
      <c r="D5057" t="s">
        <v>16879</v>
      </c>
      <c r="E5057" t="s">
        <v>9682</v>
      </c>
      <c r="F5057" t="s">
        <v>1255</v>
      </c>
      <c r="G5057" t="s">
        <v>1255</v>
      </c>
      <c r="H5057" t="s">
        <v>1255</v>
      </c>
      <c r="I5057" t="s">
        <v>1255</v>
      </c>
      <c r="J5057" t="s">
        <v>1255</v>
      </c>
      <c r="K5057" t="s">
        <v>1255</v>
      </c>
      <c r="L5057" t="s">
        <v>1255</v>
      </c>
      <c r="M5057" t="s">
        <v>1255</v>
      </c>
      <c r="N5057" t="s">
        <v>1255</v>
      </c>
      <c r="O5057" t="s">
        <v>1255</v>
      </c>
      <c r="P5057" t="s">
        <v>1255</v>
      </c>
    </row>
    <row r="5058" spans="1:16">
      <c r="A5058" t="s">
        <v>1255</v>
      </c>
      <c r="B5058" t="s">
        <v>1255</v>
      </c>
      <c r="C5058" t="s">
        <v>16878</v>
      </c>
      <c r="D5058" t="s">
        <v>16880</v>
      </c>
      <c r="E5058" t="s">
        <v>10868</v>
      </c>
      <c r="F5058" t="s">
        <v>1255</v>
      </c>
      <c r="G5058" t="s">
        <v>1255</v>
      </c>
      <c r="H5058" t="s">
        <v>1255</v>
      </c>
      <c r="I5058" t="s">
        <v>1255</v>
      </c>
      <c r="J5058" t="s">
        <v>1255</v>
      </c>
      <c r="K5058" t="s">
        <v>1255</v>
      </c>
      <c r="L5058" t="s">
        <v>1255</v>
      </c>
      <c r="M5058" t="s">
        <v>1255</v>
      </c>
      <c r="N5058" t="s">
        <v>1255</v>
      </c>
      <c r="O5058" t="s">
        <v>1255</v>
      </c>
      <c r="P5058" t="s">
        <v>1255</v>
      </c>
    </row>
    <row r="5059" spans="1:16">
      <c r="A5059" t="s">
        <v>1255</v>
      </c>
      <c r="B5059" t="s">
        <v>1255</v>
      </c>
      <c r="C5059" t="s">
        <v>16878</v>
      </c>
      <c r="D5059" t="s">
        <v>16881</v>
      </c>
      <c r="E5059" t="s">
        <v>10608</v>
      </c>
      <c r="F5059" t="s">
        <v>9646</v>
      </c>
      <c r="G5059" t="s">
        <v>1255</v>
      </c>
      <c r="H5059" t="s">
        <v>1255</v>
      </c>
      <c r="I5059" t="s">
        <v>1255</v>
      </c>
      <c r="J5059" t="s">
        <v>1255</v>
      </c>
      <c r="K5059" t="s">
        <v>1255</v>
      </c>
      <c r="L5059" t="s">
        <v>1255</v>
      </c>
      <c r="M5059" t="s">
        <v>1255</v>
      </c>
      <c r="N5059" t="s">
        <v>1255</v>
      </c>
      <c r="O5059" t="s">
        <v>1255</v>
      </c>
      <c r="P5059" t="s">
        <v>1255</v>
      </c>
    </row>
    <row r="5060" spans="1:16">
      <c r="A5060" t="s">
        <v>1255</v>
      </c>
      <c r="B5060" t="s">
        <v>1255</v>
      </c>
      <c r="C5060" t="s">
        <v>16878</v>
      </c>
      <c r="D5060" t="s">
        <v>16882</v>
      </c>
      <c r="E5060" t="s">
        <v>12494</v>
      </c>
      <c r="F5060" t="s">
        <v>15016</v>
      </c>
      <c r="G5060" t="s">
        <v>1255</v>
      </c>
      <c r="H5060" t="s">
        <v>1255</v>
      </c>
      <c r="I5060" t="s">
        <v>1255</v>
      </c>
      <c r="J5060" t="s">
        <v>1255</v>
      </c>
      <c r="K5060" t="s">
        <v>1255</v>
      </c>
      <c r="L5060" t="s">
        <v>1255</v>
      </c>
      <c r="M5060" t="s">
        <v>1255</v>
      </c>
      <c r="N5060" t="s">
        <v>1255</v>
      </c>
      <c r="O5060" t="s">
        <v>1255</v>
      </c>
      <c r="P5060" t="s">
        <v>1255</v>
      </c>
    </row>
    <row r="5061" spans="1:16">
      <c r="A5061" t="s">
        <v>1255</v>
      </c>
      <c r="B5061" t="s">
        <v>1255</v>
      </c>
      <c r="C5061" t="s">
        <v>16878</v>
      </c>
      <c r="D5061" t="s">
        <v>16883</v>
      </c>
      <c r="E5061" t="s">
        <v>16884</v>
      </c>
      <c r="F5061" t="s">
        <v>9646</v>
      </c>
      <c r="G5061" t="s">
        <v>1255</v>
      </c>
      <c r="H5061" t="s">
        <v>1255</v>
      </c>
      <c r="I5061" t="s">
        <v>1255</v>
      </c>
      <c r="J5061" t="s">
        <v>1255</v>
      </c>
      <c r="K5061" t="s">
        <v>1255</v>
      </c>
      <c r="L5061" t="s">
        <v>1255</v>
      </c>
      <c r="M5061" t="s">
        <v>1255</v>
      </c>
      <c r="N5061" t="s">
        <v>1255</v>
      </c>
      <c r="O5061" t="s">
        <v>1255</v>
      </c>
      <c r="P5061" t="s">
        <v>1255</v>
      </c>
    </row>
    <row r="5062" spans="1:16">
      <c r="A5062" t="s">
        <v>1255</v>
      </c>
      <c r="B5062" t="s">
        <v>1255</v>
      </c>
      <c r="C5062" t="s">
        <v>16878</v>
      </c>
      <c r="D5062" t="s">
        <v>16883</v>
      </c>
      <c r="E5062" t="s">
        <v>16884</v>
      </c>
      <c r="F5062" t="s">
        <v>9646</v>
      </c>
      <c r="G5062" t="s">
        <v>1255</v>
      </c>
      <c r="H5062" t="s">
        <v>1255</v>
      </c>
      <c r="I5062" t="s">
        <v>1255</v>
      </c>
      <c r="J5062" t="s">
        <v>1255</v>
      </c>
      <c r="K5062" t="s">
        <v>1255</v>
      </c>
      <c r="L5062" t="s">
        <v>1255</v>
      </c>
      <c r="M5062" t="s">
        <v>1255</v>
      </c>
      <c r="N5062" t="s">
        <v>1255</v>
      </c>
      <c r="O5062" t="s">
        <v>1255</v>
      </c>
      <c r="P5062" t="s">
        <v>1255</v>
      </c>
    </row>
    <row r="5063" spans="1:16">
      <c r="A5063" t="s">
        <v>1255</v>
      </c>
      <c r="B5063" t="s">
        <v>1255</v>
      </c>
      <c r="C5063" t="s">
        <v>16878</v>
      </c>
      <c r="D5063" t="s">
        <v>16885</v>
      </c>
      <c r="E5063" t="s">
        <v>16886</v>
      </c>
      <c r="F5063" t="s">
        <v>9646</v>
      </c>
      <c r="G5063" t="s">
        <v>1255</v>
      </c>
      <c r="H5063" t="s">
        <v>1255</v>
      </c>
      <c r="I5063" t="s">
        <v>1255</v>
      </c>
      <c r="J5063" t="s">
        <v>1255</v>
      </c>
      <c r="K5063" t="s">
        <v>1255</v>
      </c>
      <c r="L5063" t="s">
        <v>1255</v>
      </c>
      <c r="M5063" t="s">
        <v>1255</v>
      </c>
      <c r="N5063" t="s">
        <v>1255</v>
      </c>
      <c r="O5063" t="s">
        <v>1255</v>
      </c>
      <c r="P5063" t="s">
        <v>1255</v>
      </c>
    </row>
    <row r="5064" spans="1:16">
      <c r="A5064" t="s">
        <v>1255</v>
      </c>
      <c r="B5064" t="s">
        <v>1255</v>
      </c>
      <c r="C5064" t="s">
        <v>16887</v>
      </c>
      <c r="D5064" t="s">
        <v>16888</v>
      </c>
      <c r="E5064" t="s">
        <v>10003</v>
      </c>
      <c r="F5064" t="s">
        <v>9646</v>
      </c>
      <c r="G5064" t="s">
        <v>1255</v>
      </c>
      <c r="H5064" t="s">
        <v>1255</v>
      </c>
      <c r="I5064" t="s">
        <v>1255</v>
      </c>
      <c r="J5064" t="s">
        <v>1255</v>
      </c>
      <c r="K5064" t="s">
        <v>1255</v>
      </c>
      <c r="L5064" t="s">
        <v>1255</v>
      </c>
      <c r="M5064" t="s">
        <v>1255</v>
      </c>
      <c r="N5064" t="s">
        <v>1255</v>
      </c>
      <c r="O5064" t="s">
        <v>1255</v>
      </c>
      <c r="P5064" t="s">
        <v>1255</v>
      </c>
    </row>
    <row r="5065" spans="1:16">
      <c r="A5065" t="s">
        <v>1255</v>
      </c>
      <c r="B5065" t="s">
        <v>1255</v>
      </c>
      <c r="C5065" t="s">
        <v>16887</v>
      </c>
      <c r="D5065" t="s">
        <v>16889</v>
      </c>
      <c r="E5065" t="s">
        <v>10003</v>
      </c>
      <c r="F5065" t="s">
        <v>1255</v>
      </c>
      <c r="G5065" t="s">
        <v>1255</v>
      </c>
      <c r="H5065" t="s">
        <v>1255</v>
      </c>
      <c r="I5065" t="s">
        <v>1255</v>
      </c>
      <c r="J5065" t="s">
        <v>1255</v>
      </c>
      <c r="K5065" t="s">
        <v>1255</v>
      </c>
      <c r="L5065" t="s">
        <v>1255</v>
      </c>
      <c r="M5065" t="s">
        <v>1255</v>
      </c>
      <c r="N5065" t="s">
        <v>1255</v>
      </c>
      <c r="O5065" t="s">
        <v>1255</v>
      </c>
      <c r="P5065" t="s">
        <v>1255</v>
      </c>
    </row>
    <row r="5066" spans="1:16">
      <c r="A5066" t="s">
        <v>1255</v>
      </c>
      <c r="B5066" t="s">
        <v>1255</v>
      </c>
      <c r="C5066" t="s">
        <v>16887</v>
      </c>
      <c r="D5066" t="s">
        <v>16890</v>
      </c>
      <c r="E5066" t="s">
        <v>9646</v>
      </c>
      <c r="F5066" t="s">
        <v>16891</v>
      </c>
      <c r="G5066" t="s">
        <v>1255</v>
      </c>
      <c r="H5066" t="s">
        <v>1255</v>
      </c>
      <c r="I5066" t="s">
        <v>1255</v>
      </c>
      <c r="J5066" t="s">
        <v>1255</v>
      </c>
      <c r="K5066" t="s">
        <v>1255</v>
      </c>
      <c r="L5066" t="s">
        <v>1255</v>
      </c>
      <c r="M5066" t="s">
        <v>1255</v>
      </c>
      <c r="N5066" t="s">
        <v>1255</v>
      </c>
      <c r="O5066" t="s">
        <v>1255</v>
      </c>
      <c r="P5066" t="s">
        <v>1255</v>
      </c>
    </row>
    <row r="5067" spans="1:16">
      <c r="A5067" t="s">
        <v>1255</v>
      </c>
      <c r="B5067" t="s">
        <v>1255</v>
      </c>
      <c r="C5067" t="s">
        <v>16887</v>
      </c>
      <c r="D5067" t="s">
        <v>16892</v>
      </c>
      <c r="E5067" t="s">
        <v>11910</v>
      </c>
      <c r="F5067" t="s">
        <v>16893</v>
      </c>
      <c r="G5067" t="s">
        <v>1255</v>
      </c>
      <c r="H5067" t="s">
        <v>1255</v>
      </c>
      <c r="I5067" t="s">
        <v>1255</v>
      </c>
      <c r="J5067" t="s">
        <v>1255</v>
      </c>
      <c r="K5067" t="s">
        <v>1255</v>
      </c>
      <c r="L5067" t="s">
        <v>1255</v>
      </c>
      <c r="M5067" t="s">
        <v>1255</v>
      </c>
      <c r="N5067" t="s">
        <v>1255</v>
      </c>
      <c r="O5067" t="s">
        <v>1255</v>
      </c>
      <c r="P5067" t="s">
        <v>1255</v>
      </c>
    </row>
    <row r="5068" spans="1:16">
      <c r="A5068" t="s">
        <v>1255</v>
      </c>
      <c r="B5068" t="s">
        <v>1255</v>
      </c>
      <c r="C5068" t="s">
        <v>16887</v>
      </c>
      <c r="D5068" t="s">
        <v>16894</v>
      </c>
      <c r="E5068" t="s">
        <v>16711</v>
      </c>
      <c r="F5068" t="s">
        <v>1255</v>
      </c>
      <c r="G5068" t="s">
        <v>1255</v>
      </c>
      <c r="H5068" t="s">
        <v>1255</v>
      </c>
      <c r="I5068" t="s">
        <v>1255</v>
      </c>
      <c r="J5068" t="s">
        <v>1255</v>
      </c>
      <c r="K5068" t="s">
        <v>1255</v>
      </c>
      <c r="L5068" t="s">
        <v>1255</v>
      </c>
      <c r="M5068" t="s">
        <v>1255</v>
      </c>
      <c r="N5068" t="s">
        <v>1255</v>
      </c>
      <c r="O5068" t="s">
        <v>1255</v>
      </c>
      <c r="P5068" t="s">
        <v>1255</v>
      </c>
    </row>
    <row r="5069" spans="1:16">
      <c r="A5069" t="s">
        <v>1255</v>
      </c>
      <c r="B5069" t="s">
        <v>1255</v>
      </c>
      <c r="C5069" t="s">
        <v>16887</v>
      </c>
      <c r="D5069" t="s">
        <v>16895</v>
      </c>
      <c r="E5069" t="s">
        <v>16896</v>
      </c>
      <c r="F5069" t="s">
        <v>9646</v>
      </c>
      <c r="G5069" t="s">
        <v>1255</v>
      </c>
      <c r="H5069" t="s">
        <v>1255</v>
      </c>
      <c r="I5069" t="s">
        <v>1255</v>
      </c>
      <c r="J5069" t="s">
        <v>1255</v>
      </c>
      <c r="K5069" t="s">
        <v>1255</v>
      </c>
      <c r="L5069" t="s">
        <v>1255</v>
      </c>
      <c r="M5069" t="s">
        <v>1255</v>
      </c>
      <c r="N5069" t="s">
        <v>1255</v>
      </c>
      <c r="O5069" t="s">
        <v>1255</v>
      </c>
      <c r="P5069" t="s">
        <v>1255</v>
      </c>
    </row>
    <row r="5070" spans="1:16">
      <c r="A5070" t="s">
        <v>1255</v>
      </c>
      <c r="B5070" t="s">
        <v>1255</v>
      </c>
      <c r="C5070" t="s">
        <v>16887</v>
      </c>
      <c r="D5070" t="s">
        <v>16897</v>
      </c>
      <c r="E5070" t="s">
        <v>9889</v>
      </c>
      <c r="F5070" t="s">
        <v>1255</v>
      </c>
      <c r="G5070" t="s">
        <v>1255</v>
      </c>
      <c r="H5070" t="s">
        <v>1255</v>
      </c>
      <c r="I5070" t="s">
        <v>1255</v>
      </c>
      <c r="J5070" t="s">
        <v>1255</v>
      </c>
      <c r="K5070" t="s">
        <v>1255</v>
      </c>
      <c r="L5070" t="s">
        <v>1255</v>
      </c>
      <c r="M5070" t="s">
        <v>1255</v>
      </c>
      <c r="N5070" t="s">
        <v>1255</v>
      </c>
      <c r="O5070" t="s">
        <v>1255</v>
      </c>
      <c r="P5070" t="s">
        <v>1255</v>
      </c>
    </row>
    <row r="5071" spans="1:16">
      <c r="A5071" t="s">
        <v>1255</v>
      </c>
      <c r="B5071" t="s">
        <v>1255</v>
      </c>
      <c r="C5071" t="s">
        <v>16887</v>
      </c>
      <c r="D5071" t="s">
        <v>16898</v>
      </c>
      <c r="E5071" t="s">
        <v>11480</v>
      </c>
      <c r="F5071" t="s">
        <v>9646</v>
      </c>
      <c r="G5071" t="s">
        <v>1255</v>
      </c>
      <c r="H5071" t="s">
        <v>1255</v>
      </c>
      <c r="I5071" t="s">
        <v>1255</v>
      </c>
      <c r="J5071" t="s">
        <v>1255</v>
      </c>
      <c r="K5071" t="s">
        <v>1255</v>
      </c>
      <c r="L5071" t="s">
        <v>1255</v>
      </c>
      <c r="M5071" t="s">
        <v>1255</v>
      </c>
      <c r="N5071" t="s">
        <v>1255</v>
      </c>
      <c r="O5071" t="s">
        <v>1255</v>
      </c>
      <c r="P5071" t="s">
        <v>1255</v>
      </c>
    </row>
    <row r="5072" spans="1:16">
      <c r="A5072" t="s">
        <v>1255</v>
      </c>
      <c r="B5072" t="s">
        <v>1255</v>
      </c>
      <c r="C5072" t="s">
        <v>16899</v>
      </c>
      <c r="D5072" t="s">
        <v>16900</v>
      </c>
      <c r="E5072" t="s">
        <v>9700</v>
      </c>
      <c r="F5072" t="s">
        <v>1255</v>
      </c>
      <c r="G5072" t="s">
        <v>1255</v>
      </c>
      <c r="H5072" t="s">
        <v>1255</v>
      </c>
      <c r="I5072" t="s">
        <v>1255</v>
      </c>
      <c r="J5072" t="s">
        <v>1255</v>
      </c>
      <c r="K5072" t="s">
        <v>1255</v>
      </c>
      <c r="L5072" t="s">
        <v>1255</v>
      </c>
      <c r="M5072" t="s">
        <v>1255</v>
      </c>
      <c r="N5072" t="s">
        <v>1255</v>
      </c>
      <c r="O5072" t="s">
        <v>1255</v>
      </c>
      <c r="P5072" t="s">
        <v>1255</v>
      </c>
    </row>
    <row r="5073" spans="1:16">
      <c r="A5073" t="s">
        <v>1255</v>
      </c>
      <c r="B5073" t="s">
        <v>1255</v>
      </c>
      <c r="C5073" t="s">
        <v>16899</v>
      </c>
      <c r="D5073" t="s">
        <v>16901</v>
      </c>
      <c r="E5073" t="s">
        <v>9797</v>
      </c>
      <c r="F5073" t="s">
        <v>1255</v>
      </c>
      <c r="G5073" t="s">
        <v>1255</v>
      </c>
      <c r="H5073" t="s">
        <v>1255</v>
      </c>
      <c r="I5073" t="s">
        <v>1255</v>
      </c>
      <c r="J5073" t="s">
        <v>1255</v>
      </c>
      <c r="K5073" t="s">
        <v>1255</v>
      </c>
      <c r="L5073" t="s">
        <v>1255</v>
      </c>
      <c r="M5073" t="s">
        <v>1255</v>
      </c>
      <c r="N5073" t="s">
        <v>1255</v>
      </c>
      <c r="O5073" t="s">
        <v>1255</v>
      </c>
      <c r="P5073" t="s">
        <v>1255</v>
      </c>
    </row>
    <row r="5074" spans="1:16">
      <c r="A5074" t="s">
        <v>1255</v>
      </c>
      <c r="B5074" t="s">
        <v>1255</v>
      </c>
      <c r="C5074" t="s">
        <v>16899</v>
      </c>
      <c r="D5074" t="s">
        <v>16902</v>
      </c>
      <c r="E5074" t="s">
        <v>9797</v>
      </c>
      <c r="F5074" t="s">
        <v>9646</v>
      </c>
      <c r="G5074" t="s">
        <v>1255</v>
      </c>
      <c r="H5074" t="s">
        <v>1255</v>
      </c>
      <c r="I5074" t="s">
        <v>1255</v>
      </c>
      <c r="J5074" t="s">
        <v>1255</v>
      </c>
      <c r="K5074" t="s">
        <v>1255</v>
      </c>
      <c r="L5074" t="s">
        <v>1255</v>
      </c>
      <c r="M5074" t="s">
        <v>1255</v>
      </c>
      <c r="N5074" t="s">
        <v>1255</v>
      </c>
      <c r="O5074" t="s">
        <v>1255</v>
      </c>
      <c r="P5074" t="s">
        <v>1255</v>
      </c>
    </row>
    <row r="5075" spans="1:16">
      <c r="A5075" t="s">
        <v>1255</v>
      </c>
      <c r="B5075" t="s">
        <v>1255</v>
      </c>
      <c r="C5075" t="s">
        <v>16899</v>
      </c>
      <c r="D5075" t="s">
        <v>16903</v>
      </c>
      <c r="E5075" t="s">
        <v>11910</v>
      </c>
      <c r="F5075" t="s">
        <v>1255</v>
      </c>
      <c r="G5075" t="s">
        <v>1255</v>
      </c>
      <c r="H5075" t="s">
        <v>1255</v>
      </c>
      <c r="I5075" t="s">
        <v>1255</v>
      </c>
      <c r="J5075" t="s">
        <v>1255</v>
      </c>
      <c r="K5075" t="s">
        <v>1255</v>
      </c>
      <c r="L5075" t="s">
        <v>1255</v>
      </c>
      <c r="M5075" t="s">
        <v>1255</v>
      </c>
      <c r="N5075" t="s">
        <v>1255</v>
      </c>
      <c r="O5075" t="s">
        <v>1255</v>
      </c>
      <c r="P5075" t="s">
        <v>1255</v>
      </c>
    </row>
    <row r="5076" spans="1:16">
      <c r="A5076" t="s">
        <v>1255</v>
      </c>
      <c r="B5076" t="s">
        <v>1255</v>
      </c>
      <c r="C5076" t="s">
        <v>16899</v>
      </c>
      <c r="D5076" t="s">
        <v>16904</v>
      </c>
      <c r="E5076" t="s">
        <v>10003</v>
      </c>
      <c r="F5076" t="s">
        <v>1255</v>
      </c>
      <c r="G5076" t="s">
        <v>1255</v>
      </c>
      <c r="H5076" t="s">
        <v>1255</v>
      </c>
      <c r="I5076" t="s">
        <v>1255</v>
      </c>
      <c r="J5076" t="s">
        <v>1255</v>
      </c>
      <c r="K5076" t="s">
        <v>1255</v>
      </c>
      <c r="L5076" t="s">
        <v>1255</v>
      </c>
      <c r="M5076" t="s">
        <v>1255</v>
      </c>
      <c r="N5076" t="s">
        <v>1255</v>
      </c>
      <c r="O5076" t="s">
        <v>1255</v>
      </c>
      <c r="P5076" t="s">
        <v>1255</v>
      </c>
    </row>
    <row r="5077" spans="1:16">
      <c r="A5077" t="s">
        <v>1255</v>
      </c>
      <c r="B5077" t="s">
        <v>1255</v>
      </c>
      <c r="C5077" t="s">
        <v>16899</v>
      </c>
      <c r="D5077" t="s">
        <v>16905</v>
      </c>
      <c r="E5077" t="s">
        <v>10003</v>
      </c>
      <c r="F5077" t="s">
        <v>1255</v>
      </c>
      <c r="G5077" t="s">
        <v>1255</v>
      </c>
      <c r="H5077" t="s">
        <v>1255</v>
      </c>
      <c r="I5077" t="s">
        <v>1255</v>
      </c>
      <c r="J5077" t="s">
        <v>1255</v>
      </c>
      <c r="K5077" t="s">
        <v>1255</v>
      </c>
      <c r="L5077" t="s">
        <v>1255</v>
      </c>
      <c r="M5077" t="s">
        <v>1255</v>
      </c>
      <c r="N5077" t="s">
        <v>1255</v>
      </c>
      <c r="O5077" t="s">
        <v>1255</v>
      </c>
      <c r="P5077" t="s">
        <v>1255</v>
      </c>
    </row>
    <row r="5078" spans="1:16">
      <c r="A5078" t="s">
        <v>1255</v>
      </c>
      <c r="B5078" t="s">
        <v>1255</v>
      </c>
      <c r="C5078" t="s">
        <v>16899</v>
      </c>
      <c r="D5078" t="s">
        <v>16906</v>
      </c>
      <c r="E5078" t="s">
        <v>15155</v>
      </c>
      <c r="F5078" t="s">
        <v>1255</v>
      </c>
      <c r="G5078" t="s">
        <v>1255</v>
      </c>
      <c r="H5078" t="s">
        <v>1255</v>
      </c>
      <c r="I5078" t="s">
        <v>1255</v>
      </c>
      <c r="J5078" t="s">
        <v>1255</v>
      </c>
      <c r="K5078" t="s">
        <v>1255</v>
      </c>
      <c r="L5078" t="s">
        <v>1255</v>
      </c>
      <c r="M5078" t="s">
        <v>1255</v>
      </c>
      <c r="N5078" t="s">
        <v>1255</v>
      </c>
      <c r="O5078" t="s">
        <v>1255</v>
      </c>
      <c r="P5078" t="s">
        <v>1255</v>
      </c>
    </row>
    <row r="5079" spans="1:16">
      <c r="A5079" t="s">
        <v>1255</v>
      </c>
      <c r="B5079" t="s">
        <v>1255</v>
      </c>
      <c r="C5079" t="s">
        <v>16899</v>
      </c>
      <c r="D5079" t="s">
        <v>16907</v>
      </c>
      <c r="E5079" t="s">
        <v>9813</v>
      </c>
      <c r="F5079" t="s">
        <v>1255</v>
      </c>
      <c r="G5079" t="s">
        <v>1255</v>
      </c>
      <c r="H5079" t="s">
        <v>1255</v>
      </c>
      <c r="I5079" t="s">
        <v>1255</v>
      </c>
      <c r="J5079" t="s">
        <v>1255</v>
      </c>
      <c r="K5079" t="s">
        <v>1255</v>
      </c>
      <c r="L5079" t="s">
        <v>1255</v>
      </c>
      <c r="M5079" t="s">
        <v>1255</v>
      </c>
      <c r="N5079" t="s">
        <v>1255</v>
      </c>
      <c r="O5079" t="s">
        <v>1255</v>
      </c>
      <c r="P5079" t="s">
        <v>1255</v>
      </c>
    </row>
    <row r="5080" spans="1:16">
      <c r="A5080" t="s">
        <v>1255</v>
      </c>
      <c r="B5080" t="s">
        <v>1255</v>
      </c>
      <c r="C5080" t="s">
        <v>16899</v>
      </c>
      <c r="D5080" t="s">
        <v>16908</v>
      </c>
      <c r="E5080" t="s">
        <v>10003</v>
      </c>
      <c r="F5080" t="s">
        <v>9646</v>
      </c>
      <c r="G5080" t="s">
        <v>1255</v>
      </c>
      <c r="H5080" t="s">
        <v>1255</v>
      </c>
      <c r="I5080" t="s">
        <v>1255</v>
      </c>
      <c r="J5080" t="s">
        <v>1255</v>
      </c>
      <c r="K5080" t="s">
        <v>1255</v>
      </c>
      <c r="L5080" t="s">
        <v>1255</v>
      </c>
      <c r="M5080" t="s">
        <v>1255</v>
      </c>
      <c r="N5080" t="s">
        <v>1255</v>
      </c>
      <c r="O5080" t="s">
        <v>1255</v>
      </c>
      <c r="P5080" t="s">
        <v>1255</v>
      </c>
    </row>
    <row r="5081" spans="1:16">
      <c r="A5081" t="s">
        <v>1255</v>
      </c>
      <c r="B5081" t="s">
        <v>1255</v>
      </c>
      <c r="C5081" t="s">
        <v>16899</v>
      </c>
      <c r="D5081" t="s">
        <v>16909</v>
      </c>
      <c r="E5081" t="s">
        <v>11910</v>
      </c>
      <c r="F5081" t="s">
        <v>9646</v>
      </c>
      <c r="G5081" t="s">
        <v>1255</v>
      </c>
      <c r="H5081" t="s">
        <v>1255</v>
      </c>
      <c r="I5081" t="s">
        <v>1255</v>
      </c>
      <c r="J5081" t="s">
        <v>1255</v>
      </c>
      <c r="K5081" t="s">
        <v>1255</v>
      </c>
      <c r="L5081" t="s">
        <v>1255</v>
      </c>
      <c r="M5081" t="s">
        <v>1255</v>
      </c>
      <c r="N5081" t="s">
        <v>1255</v>
      </c>
      <c r="O5081" t="s">
        <v>1255</v>
      </c>
      <c r="P5081" t="s">
        <v>1255</v>
      </c>
    </row>
    <row r="5082" spans="1:16">
      <c r="A5082" t="s">
        <v>1255</v>
      </c>
      <c r="B5082" t="s">
        <v>1255</v>
      </c>
      <c r="C5082" t="s">
        <v>16899</v>
      </c>
      <c r="D5082" t="s">
        <v>16910</v>
      </c>
      <c r="E5082" t="s">
        <v>12494</v>
      </c>
      <c r="F5082" t="s">
        <v>9646</v>
      </c>
      <c r="G5082" t="s">
        <v>1255</v>
      </c>
      <c r="H5082" t="s">
        <v>1255</v>
      </c>
      <c r="I5082" t="s">
        <v>1255</v>
      </c>
      <c r="J5082" t="s">
        <v>1255</v>
      </c>
      <c r="K5082" t="s">
        <v>1255</v>
      </c>
      <c r="L5082" t="s">
        <v>1255</v>
      </c>
      <c r="M5082" t="s">
        <v>1255</v>
      </c>
      <c r="N5082" t="s">
        <v>1255</v>
      </c>
      <c r="O5082" t="s">
        <v>1255</v>
      </c>
      <c r="P5082" t="s">
        <v>1255</v>
      </c>
    </row>
    <row r="5083" spans="1:16">
      <c r="A5083" t="s">
        <v>1255</v>
      </c>
      <c r="B5083" t="s">
        <v>1255</v>
      </c>
      <c r="C5083" t="s">
        <v>16899</v>
      </c>
      <c r="D5083" t="s">
        <v>16911</v>
      </c>
      <c r="E5083" t="s">
        <v>10019</v>
      </c>
      <c r="F5083" t="s">
        <v>9646</v>
      </c>
      <c r="G5083" t="s">
        <v>1255</v>
      </c>
      <c r="H5083" t="s">
        <v>1255</v>
      </c>
      <c r="I5083" t="s">
        <v>1255</v>
      </c>
      <c r="J5083" t="s">
        <v>1255</v>
      </c>
      <c r="K5083" t="s">
        <v>1255</v>
      </c>
      <c r="L5083" t="s">
        <v>1255</v>
      </c>
      <c r="M5083" t="s">
        <v>1255</v>
      </c>
      <c r="N5083" t="s">
        <v>1255</v>
      </c>
      <c r="O5083" t="s">
        <v>1255</v>
      </c>
      <c r="P5083" t="s">
        <v>1255</v>
      </c>
    </row>
    <row r="5084" spans="1:16">
      <c r="A5084" t="s">
        <v>1255</v>
      </c>
      <c r="B5084" t="s">
        <v>1255</v>
      </c>
      <c r="C5084" t="s">
        <v>16899</v>
      </c>
      <c r="D5084" t="s">
        <v>16912</v>
      </c>
      <c r="E5084" t="s">
        <v>16913</v>
      </c>
      <c r="F5084" t="s">
        <v>9646</v>
      </c>
      <c r="G5084" t="s">
        <v>1255</v>
      </c>
      <c r="H5084" t="s">
        <v>1255</v>
      </c>
      <c r="I5084" t="s">
        <v>1255</v>
      </c>
      <c r="J5084" t="s">
        <v>1255</v>
      </c>
      <c r="K5084" t="s">
        <v>1255</v>
      </c>
      <c r="L5084" t="s">
        <v>1255</v>
      </c>
      <c r="M5084" t="s">
        <v>1255</v>
      </c>
      <c r="N5084" t="s">
        <v>1255</v>
      </c>
      <c r="O5084" t="s">
        <v>1255</v>
      </c>
      <c r="P5084" t="s">
        <v>1255</v>
      </c>
    </row>
    <row r="5085" spans="1:16">
      <c r="A5085" t="s">
        <v>1255</v>
      </c>
      <c r="B5085" t="s">
        <v>1255</v>
      </c>
      <c r="C5085" t="s">
        <v>16899</v>
      </c>
      <c r="D5085" t="s">
        <v>16914</v>
      </c>
      <c r="E5085" t="s">
        <v>10608</v>
      </c>
      <c r="F5085" t="s">
        <v>9646</v>
      </c>
      <c r="G5085" t="s">
        <v>1255</v>
      </c>
      <c r="H5085" t="s">
        <v>1255</v>
      </c>
      <c r="I5085" t="s">
        <v>1255</v>
      </c>
      <c r="J5085" t="s">
        <v>1255</v>
      </c>
      <c r="K5085" t="s">
        <v>1255</v>
      </c>
      <c r="L5085" t="s">
        <v>1255</v>
      </c>
      <c r="M5085" t="s">
        <v>1255</v>
      </c>
      <c r="N5085" t="s">
        <v>1255</v>
      </c>
      <c r="O5085" t="s">
        <v>1255</v>
      </c>
      <c r="P5085" t="s">
        <v>1255</v>
      </c>
    </row>
    <row r="5086" spans="1:16">
      <c r="A5086" t="s">
        <v>1255</v>
      </c>
      <c r="B5086" t="s">
        <v>1255</v>
      </c>
      <c r="C5086" t="s">
        <v>16915</v>
      </c>
      <c r="D5086" t="s">
        <v>16916</v>
      </c>
      <c r="E5086" t="s">
        <v>11910</v>
      </c>
      <c r="F5086" t="s">
        <v>9646</v>
      </c>
      <c r="G5086" t="s">
        <v>1255</v>
      </c>
      <c r="H5086" t="s">
        <v>1255</v>
      </c>
      <c r="I5086" t="s">
        <v>1255</v>
      </c>
      <c r="J5086" t="s">
        <v>1255</v>
      </c>
      <c r="K5086" t="s">
        <v>1255</v>
      </c>
      <c r="L5086" t="s">
        <v>1255</v>
      </c>
      <c r="M5086" t="s">
        <v>1255</v>
      </c>
      <c r="N5086" t="s">
        <v>1255</v>
      </c>
      <c r="O5086" t="s">
        <v>1255</v>
      </c>
      <c r="P5086" t="s">
        <v>1255</v>
      </c>
    </row>
    <row r="5087" spans="1:16">
      <c r="A5087" t="s">
        <v>1255</v>
      </c>
      <c r="B5087" t="s">
        <v>1255</v>
      </c>
      <c r="C5087" t="s">
        <v>16915</v>
      </c>
      <c r="D5087" t="s">
        <v>16909</v>
      </c>
      <c r="E5087" t="s">
        <v>11910</v>
      </c>
      <c r="F5087" t="s">
        <v>9646</v>
      </c>
      <c r="G5087" t="s">
        <v>1255</v>
      </c>
      <c r="H5087" t="s">
        <v>1255</v>
      </c>
      <c r="I5087" t="s">
        <v>1255</v>
      </c>
      <c r="J5087" t="s">
        <v>1255</v>
      </c>
      <c r="K5087" t="s">
        <v>1255</v>
      </c>
      <c r="L5087" t="s">
        <v>1255</v>
      </c>
      <c r="M5087" t="s">
        <v>1255</v>
      </c>
      <c r="N5087" t="s">
        <v>1255</v>
      </c>
      <c r="O5087" t="s">
        <v>1255</v>
      </c>
      <c r="P5087" t="s">
        <v>1255</v>
      </c>
    </row>
    <row r="5088" spans="1:16">
      <c r="A5088" t="s">
        <v>1255</v>
      </c>
      <c r="B5088" t="s">
        <v>1255</v>
      </c>
      <c r="C5088" t="s">
        <v>16915</v>
      </c>
      <c r="D5088" t="s">
        <v>16910</v>
      </c>
      <c r="E5088" t="s">
        <v>12494</v>
      </c>
      <c r="F5088" t="s">
        <v>9646</v>
      </c>
      <c r="G5088" t="s">
        <v>1255</v>
      </c>
      <c r="H5088" t="s">
        <v>1255</v>
      </c>
      <c r="I5088" t="s">
        <v>1255</v>
      </c>
      <c r="J5088" t="s">
        <v>1255</v>
      </c>
      <c r="K5088" t="s">
        <v>1255</v>
      </c>
      <c r="L5088" t="s">
        <v>1255</v>
      </c>
      <c r="M5088" t="s">
        <v>1255</v>
      </c>
      <c r="N5088" t="s">
        <v>1255</v>
      </c>
      <c r="O5088" t="s">
        <v>1255</v>
      </c>
      <c r="P5088" t="s">
        <v>1255</v>
      </c>
    </row>
    <row r="5089" spans="1:16">
      <c r="A5089" t="s">
        <v>1255</v>
      </c>
      <c r="B5089" t="s">
        <v>1255</v>
      </c>
      <c r="C5089" t="s">
        <v>16915</v>
      </c>
      <c r="D5089" t="s">
        <v>16917</v>
      </c>
      <c r="E5089" t="s">
        <v>10003</v>
      </c>
      <c r="F5089" t="s">
        <v>9646</v>
      </c>
      <c r="G5089" t="s">
        <v>1255</v>
      </c>
      <c r="H5089" t="s">
        <v>1255</v>
      </c>
      <c r="I5089" t="s">
        <v>1255</v>
      </c>
      <c r="J5089" t="s">
        <v>1255</v>
      </c>
      <c r="K5089" t="s">
        <v>1255</v>
      </c>
      <c r="L5089" t="s">
        <v>1255</v>
      </c>
      <c r="M5089" t="s">
        <v>1255</v>
      </c>
      <c r="N5089" t="s">
        <v>1255</v>
      </c>
      <c r="O5089" t="s">
        <v>1255</v>
      </c>
      <c r="P5089" t="s">
        <v>1255</v>
      </c>
    </row>
    <row r="5090" spans="1:16">
      <c r="A5090" t="s">
        <v>1255</v>
      </c>
      <c r="B5090" t="s">
        <v>1255</v>
      </c>
      <c r="C5090" t="s">
        <v>16915</v>
      </c>
      <c r="D5090" t="s">
        <v>16918</v>
      </c>
      <c r="E5090" t="s">
        <v>16913</v>
      </c>
      <c r="F5090" t="s">
        <v>9646</v>
      </c>
      <c r="G5090" t="s">
        <v>1255</v>
      </c>
      <c r="H5090" t="s">
        <v>1255</v>
      </c>
      <c r="I5090" t="s">
        <v>1255</v>
      </c>
      <c r="J5090" t="s">
        <v>1255</v>
      </c>
      <c r="K5090" t="s">
        <v>1255</v>
      </c>
      <c r="L5090" t="s">
        <v>1255</v>
      </c>
      <c r="M5090" t="s">
        <v>1255</v>
      </c>
      <c r="N5090" t="s">
        <v>1255</v>
      </c>
      <c r="O5090" t="s">
        <v>1255</v>
      </c>
      <c r="P5090" t="s">
        <v>1255</v>
      </c>
    </row>
    <row r="5091" spans="1:16">
      <c r="A5091" t="s">
        <v>1255</v>
      </c>
      <c r="B5091" t="s">
        <v>1255</v>
      </c>
      <c r="C5091" t="s">
        <v>16915</v>
      </c>
      <c r="D5091" t="s">
        <v>16904</v>
      </c>
      <c r="E5091" t="s">
        <v>10003</v>
      </c>
      <c r="F5091" t="s">
        <v>9646</v>
      </c>
      <c r="G5091" t="s">
        <v>1255</v>
      </c>
      <c r="H5091" t="s">
        <v>1255</v>
      </c>
      <c r="I5091" t="s">
        <v>1255</v>
      </c>
      <c r="J5091" t="s">
        <v>1255</v>
      </c>
      <c r="K5091" t="s">
        <v>1255</v>
      </c>
      <c r="L5091" t="s">
        <v>1255</v>
      </c>
      <c r="M5091" t="s">
        <v>1255</v>
      </c>
      <c r="N5091" t="s">
        <v>1255</v>
      </c>
      <c r="O5091" t="s">
        <v>1255</v>
      </c>
      <c r="P5091" t="s">
        <v>1255</v>
      </c>
    </row>
    <row r="5092" spans="1:16">
      <c r="A5092" t="s">
        <v>1255</v>
      </c>
      <c r="B5092" t="s">
        <v>1255</v>
      </c>
      <c r="C5092" t="s">
        <v>16915</v>
      </c>
      <c r="D5092" t="s">
        <v>16919</v>
      </c>
      <c r="E5092" t="s">
        <v>11910</v>
      </c>
      <c r="F5092" t="s">
        <v>1255</v>
      </c>
      <c r="G5092" t="s">
        <v>1255</v>
      </c>
      <c r="H5092" t="s">
        <v>1255</v>
      </c>
      <c r="I5092" t="s">
        <v>1255</v>
      </c>
      <c r="J5092" t="s">
        <v>1255</v>
      </c>
      <c r="K5092" t="s">
        <v>1255</v>
      </c>
      <c r="L5092" t="s">
        <v>1255</v>
      </c>
      <c r="M5092" t="s">
        <v>1255</v>
      </c>
      <c r="N5092" t="s">
        <v>1255</v>
      </c>
      <c r="O5092" t="s">
        <v>1255</v>
      </c>
      <c r="P5092" t="s">
        <v>1255</v>
      </c>
    </row>
    <row r="5093" spans="1:16">
      <c r="A5093" t="s">
        <v>1255</v>
      </c>
      <c r="B5093" t="s">
        <v>1255</v>
      </c>
      <c r="C5093" t="s">
        <v>16915</v>
      </c>
      <c r="D5093" t="s">
        <v>16920</v>
      </c>
      <c r="E5093" t="s">
        <v>11305</v>
      </c>
      <c r="F5093" t="s">
        <v>1255</v>
      </c>
      <c r="G5093" t="s">
        <v>1255</v>
      </c>
      <c r="H5093" t="s">
        <v>1255</v>
      </c>
      <c r="I5093" t="s">
        <v>1255</v>
      </c>
      <c r="J5093" t="s">
        <v>1255</v>
      </c>
      <c r="K5093" t="s">
        <v>1255</v>
      </c>
      <c r="L5093" t="s">
        <v>1255</v>
      </c>
      <c r="M5093" t="s">
        <v>1255</v>
      </c>
      <c r="N5093" t="s">
        <v>1255</v>
      </c>
      <c r="O5093" t="s">
        <v>1255</v>
      </c>
      <c r="P5093" t="s">
        <v>1255</v>
      </c>
    </row>
    <row r="5094" spans="1:16">
      <c r="A5094" t="s">
        <v>1255</v>
      </c>
      <c r="B5094" t="s">
        <v>1255</v>
      </c>
      <c r="C5094" t="s">
        <v>16915</v>
      </c>
      <c r="D5094" t="s">
        <v>16921</v>
      </c>
      <c r="E5094" t="s">
        <v>9828</v>
      </c>
      <c r="F5094" t="s">
        <v>1255</v>
      </c>
      <c r="G5094" t="s">
        <v>1255</v>
      </c>
      <c r="H5094" t="s">
        <v>1255</v>
      </c>
      <c r="I5094" t="s">
        <v>1255</v>
      </c>
      <c r="J5094" t="s">
        <v>1255</v>
      </c>
      <c r="K5094" t="s">
        <v>1255</v>
      </c>
      <c r="L5094" t="s">
        <v>1255</v>
      </c>
      <c r="M5094" t="s">
        <v>1255</v>
      </c>
      <c r="N5094" t="s">
        <v>1255</v>
      </c>
      <c r="O5094" t="s">
        <v>1255</v>
      </c>
      <c r="P5094" t="s">
        <v>1255</v>
      </c>
    </row>
    <row r="5095" spans="1:16">
      <c r="A5095" t="s">
        <v>1255</v>
      </c>
      <c r="B5095" t="s">
        <v>1255</v>
      </c>
      <c r="C5095" t="s">
        <v>16915</v>
      </c>
      <c r="D5095" t="s">
        <v>16922</v>
      </c>
      <c r="E5095" t="s">
        <v>10608</v>
      </c>
      <c r="F5095" t="s">
        <v>1255</v>
      </c>
      <c r="G5095" t="s">
        <v>1255</v>
      </c>
      <c r="H5095" t="s">
        <v>1255</v>
      </c>
      <c r="I5095" t="s">
        <v>1255</v>
      </c>
      <c r="J5095" t="s">
        <v>1255</v>
      </c>
      <c r="K5095" t="s">
        <v>1255</v>
      </c>
      <c r="L5095" t="s">
        <v>1255</v>
      </c>
      <c r="M5095" t="s">
        <v>1255</v>
      </c>
      <c r="N5095" t="s">
        <v>1255</v>
      </c>
      <c r="O5095" t="s">
        <v>1255</v>
      </c>
      <c r="P5095" t="s">
        <v>1255</v>
      </c>
    </row>
    <row r="5096" spans="1:16">
      <c r="A5096" t="s">
        <v>1255</v>
      </c>
      <c r="B5096" t="s">
        <v>1255</v>
      </c>
      <c r="C5096" t="s">
        <v>16915</v>
      </c>
      <c r="D5096" t="s">
        <v>16923</v>
      </c>
      <c r="E5096" t="s">
        <v>9813</v>
      </c>
      <c r="F5096" t="s">
        <v>1255</v>
      </c>
      <c r="G5096" t="s">
        <v>1255</v>
      </c>
      <c r="H5096" t="s">
        <v>1255</v>
      </c>
      <c r="I5096" t="s">
        <v>1255</v>
      </c>
      <c r="J5096" t="s">
        <v>1255</v>
      </c>
      <c r="K5096" t="s">
        <v>1255</v>
      </c>
      <c r="L5096" t="s">
        <v>1255</v>
      </c>
      <c r="M5096" t="s">
        <v>1255</v>
      </c>
      <c r="N5096" t="s">
        <v>1255</v>
      </c>
      <c r="O5096" t="s">
        <v>1255</v>
      </c>
      <c r="P5096" t="s">
        <v>1255</v>
      </c>
    </row>
    <row r="5097" spans="1:16">
      <c r="A5097" t="s">
        <v>1255</v>
      </c>
      <c r="B5097" t="s">
        <v>1255</v>
      </c>
      <c r="C5097" t="s">
        <v>16915</v>
      </c>
      <c r="D5097" t="s">
        <v>16924</v>
      </c>
      <c r="E5097" t="s">
        <v>10608</v>
      </c>
      <c r="F5097" t="s">
        <v>1255</v>
      </c>
      <c r="G5097" t="s">
        <v>1255</v>
      </c>
      <c r="H5097" t="s">
        <v>1255</v>
      </c>
      <c r="I5097" t="s">
        <v>1255</v>
      </c>
      <c r="J5097" t="s">
        <v>1255</v>
      </c>
      <c r="K5097" t="s">
        <v>1255</v>
      </c>
      <c r="L5097" t="s">
        <v>1255</v>
      </c>
      <c r="M5097" t="s">
        <v>1255</v>
      </c>
      <c r="N5097" t="s">
        <v>1255</v>
      </c>
      <c r="O5097" t="s">
        <v>1255</v>
      </c>
      <c r="P5097" t="s">
        <v>1255</v>
      </c>
    </row>
    <row r="5098" spans="1:16">
      <c r="A5098" t="s">
        <v>1255</v>
      </c>
      <c r="B5098" t="s">
        <v>1255</v>
      </c>
      <c r="C5098" t="s">
        <v>16657</v>
      </c>
      <c r="D5098" t="s">
        <v>16925</v>
      </c>
      <c r="E5098" t="s">
        <v>9782</v>
      </c>
      <c r="F5098" t="s">
        <v>1255</v>
      </c>
      <c r="G5098" t="s">
        <v>1255</v>
      </c>
      <c r="H5098" t="s">
        <v>1255</v>
      </c>
      <c r="I5098" t="s">
        <v>1255</v>
      </c>
      <c r="J5098" t="s">
        <v>1255</v>
      </c>
      <c r="K5098" t="s">
        <v>1255</v>
      </c>
      <c r="L5098" t="s">
        <v>1255</v>
      </c>
      <c r="M5098" t="s">
        <v>1255</v>
      </c>
      <c r="N5098" t="s">
        <v>1255</v>
      </c>
      <c r="O5098" t="s">
        <v>1255</v>
      </c>
      <c r="P5098" t="s">
        <v>1255</v>
      </c>
    </row>
    <row r="5099" spans="1:16">
      <c r="A5099" t="s">
        <v>1255</v>
      </c>
      <c r="B5099" t="s">
        <v>1255</v>
      </c>
      <c r="C5099" t="s">
        <v>16657</v>
      </c>
      <c r="D5099" t="s">
        <v>16926</v>
      </c>
      <c r="E5099" t="s">
        <v>9828</v>
      </c>
      <c r="F5099" t="s">
        <v>1255</v>
      </c>
      <c r="G5099" t="s">
        <v>1255</v>
      </c>
      <c r="H5099" t="s">
        <v>1255</v>
      </c>
      <c r="I5099" t="s">
        <v>1255</v>
      </c>
      <c r="J5099" t="s">
        <v>1255</v>
      </c>
      <c r="K5099" t="s">
        <v>1255</v>
      </c>
      <c r="L5099" t="s">
        <v>1255</v>
      </c>
      <c r="M5099" t="s">
        <v>1255</v>
      </c>
      <c r="N5099" t="s">
        <v>1255</v>
      </c>
      <c r="O5099" t="s">
        <v>1255</v>
      </c>
      <c r="P5099" t="s">
        <v>1255</v>
      </c>
    </row>
    <row r="5100" spans="1:16">
      <c r="A5100" t="s">
        <v>1255</v>
      </c>
      <c r="B5100" t="s">
        <v>1255</v>
      </c>
      <c r="C5100" t="s">
        <v>16657</v>
      </c>
      <c r="D5100" t="s">
        <v>16927</v>
      </c>
      <c r="E5100" t="s">
        <v>11910</v>
      </c>
      <c r="F5100" t="s">
        <v>1255</v>
      </c>
      <c r="G5100" t="s">
        <v>1255</v>
      </c>
      <c r="H5100" t="s">
        <v>1255</v>
      </c>
      <c r="I5100" t="s">
        <v>1255</v>
      </c>
      <c r="J5100" t="s">
        <v>1255</v>
      </c>
      <c r="K5100" t="s">
        <v>1255</v>
      </c>
      <c r="L5100" t="s">
        <v>1255</v>
      </c>
      <c r="M5100" t="s">
        <v>1255</v>
      </c>
      <c r="N5100" t="s">
        <v>1255</v>
      </c>
      <c r="O5100" t="s">
        <v>1255</v>
      </c>
      <c r="P5100" t="s">
        <v>1255</v>
      </c>
    </row>
    <row r="5101" spans="1:16">
      <c r="A5101" t="s">
        <v>1255</v>
      </c>
      <c r="B5101" t="s">
        <v>1255</v>
      </c>
      <c r="C5101" t="s">
        <v>16657</v>
      </c>
      <c r="D5101" t="s">
        <v>16928</v>
      </c>
      <c r="E5101" t="s">
        <v>10608</v>
      </c>
      <c r="F5101" t="s">
        <v>1255</v>
      </c>
      <c r="G5101" t="s">
        <v>1255</v>
      </c>
      <c r="H5101" t="s">
        <v>1255</v>
      </c>
      <c r="I5101" t="s">
        <v>1255</v>
      </c>
      <c r="J5101" t="s">
        <v>1255</v>
      </c>
      <c r="K5101" t="s">
        <v>1255</v>
      </c>
      <c r="L5101" t="s">
        <v>1255</v>
      </c>
      <c r="M5101" t="s">
        <v>1255</v>
      </c>
      <c r="N5101" t="s">
        <v>1255</v>
      </c>
      <c r="O5101" t="s">
        <v>1255</v>
      </c>
      <c r="P5101" t="s">
        <v>1255</v>
      </c>
    </row>
    <row r="5102" spans="1:16">
      <c r="A5102" t="s">
        <v>1255</v>
      </c>
      <c r="B5102" t="s">
        <v>1255</v>
      </c>
      <c r="C5102" t="s">
        <v>16657</v>
      </c>
      <c r="D5102" t="s">
        <v>16929</v>
      </c>
      <c r="E5102" t="s">
        <v>10003</v>
      </c>
      <c r="F5102" t="s">
        <v>1255</v>
      </c>
      <c r="G5102" t="s">
        <v>1255</v>
      </c>
      <c r="H5102" t="s">
        <v>1255</v>
      </c>
      <c r="I5102" t="s">
        <v>1255</v>
      </c>
      <c r="J5102" t="s">
        <v>1255</v>
      </c>
      <c r="K5102" t="s">
        <v>1255</v>
      </c>
      <c r="L5102" t="s">
        <v>1255</v>
      </c>
      <c r="M5102" t="s">
        <v>1255</v>
      </c>
      <c r="N5102" t="s">
        <v>1255</v>
      </c>
      <c r="O5102" t="s">
        <v>1255</v>
      </c>
      <c r="P5102" t="s">
        <v>1255</v>
      </c>
    </row>
    <row r="5103" spans="1:16">
      <c r="A5103" t="s">
        <v>1255</v>
      </c>
      <c r="B5103" t="s">
        <v>1255</v>
      </c>
      <c r="C5103" t="s">
        <v>16657</v>
      </c>
      <c r="D5103" t="s">
        <v>16930</v>
      </c>
      <c r="E5103" t="s">
        <v>10003</v>
      </c>
      <c r="F5103" t="s">
        <v>1255</v>
      </c>
      <c r="G5103" t="s">
        <v>1255</v>
      </c>
      <c r="H5103" t="s">
        <v>1255</v>
      </c>
      <c r="I5103" t="s">
        <v>1255</v>
      </c>
      <c r="J5103" t="s">
        <v>1255</v>
      </c>
      <c r="K5103" t="s">
        <v>1255</v>
      </c>
      <c r="L5103" t="s">
        <v>1255</v>
      </c>
      <c r="M5103" t="s">
        <v>1255</v>
      </c>
      <c r="N5103" t="s">
        <v>1255</v>
      </c>
      <c r="O5103" t="s">
        <v>1255</v>
      </c>
      <c r="P5103" t="s">
        <v>1255</v>
      </c>
    </row>
    <row r="5104" spans="1:16">
      <c r="A5104" t="s">
        <v>1255</v>
      </c>
      <c r="B5104" t="s">
        <v>1255</v>
      </c>
      <c r="C5104" t="s">
        <v>16657</v>
      </c>
      <c r="D5104" t="s">
        <v>16658</v>
      </c>
      <c r="E5104" t="s">
        <v>16659</v>
      </c>
      <c r="F5104" t="s">
        <v>1255</v>
      </c>
      <c r="G5104" t="s">
        <v>1255</v>
      </c>
      <c r="H5104" t="s">
        <v>1255</v>
      </c>
      <c r="I5104" t="s">
        <v>1255</v>
      </c>
      <c r="J5104" t="s">
        <v>1255</v>
      </c>
      <c r="K5104" t="s">
        <v>1255</v>
      </c>
      <c r="L5104" t="s">
        <v>1255</v>
      </c>
      <c r="M5104" t="s">
        <v>1255</v>
      </c>
      <c r="N5104" t="s">
        <v>1255</v>
      </c>
      <c r="O5104" t="s">
        <v>1255</v>
      </c>
      <c r="P5104" t="s">
        <v>1255</v>
      </c>
    </row>
    <row r="5105" spans="1:16">
      <c r="A5105" t="s">
        <v>1255</v>
      </c>
      <c r="B5105" t="s">
        <v>1255</v>
      </c>
      <c r="C5105" t="s">
        <v>16657</v>
      </c>
      <c r="D5105" t="s">
        <v>16931</v>
      </c>
      <c r="E5105" t="s">
        <v>9646</v>
      </c>
      <c r="F5105" t="s">
        <v>9646</v>
      </c>
      <c r="G5105" t="s">
        <v>1255</v>
      </c>
      <c r="H5105" t="s">
        <v>1255</v>
      </c>
      <c r="I5105" t="s">
        <v>1255</v>
      </c>
      <c r="J5105" t="s">
        <v>1255</v>
      </c>
      <c r="K5105" t="s">
        <v>1255</v>
      </c>
      <c r="L5105" t="s">
        <v>1255</v>
      </c>
      <c r="M5105" t="s">
        <v>1255</v>
      </c>
      <c r="N5105" t="s">
        <v>1255</v>
      </c>
      <c r="O5105" t="s">
        <v>1255</v>
      </c>
      <c r="P5105" t="s">
        <v>1255</v>
      </c>
    </row>
    <row r="5106" spans="1:16">
      <c r="A5106" t="s">
        <v>1255</v>
      </c>
      <c r="B5106" t="s">
        <v>1255</v>
      </c>
      <c r="C5106" t="s">
        <v>16657</v>
      </c>
      <c r="D5106" t="s">
        <v>16932</v>
      </c>
      <c r="E5106" t="s">
        <v>10003</v>
      </c>
      <c r="F5106" t="s">
        <v>1255</v>
      </c>
      <c r="G5106" t="s">
        <v>1255</v>
      </c>
      <c r="H5106" t="s">
        <v>1255</v>
      </c>
      <c r="I5106" t="s">
        <v>1255</v>
      </c>
      <c r="J5106" t="s">
        <v>1255</v>
      </c>
      <c r="K5106" t="s">
        <v>1255</v>
      </c>
      <c r="L5106" t="s">
        <v>1255</v>
      </c>
      <c r="M5106" t="s">
        <v>1255</v>
      </c>
      <c r="N5106" t="s">
        <v>1255</v>
      </c>
      <c r="O5106" t="s">
        <v>1255</v>
      </c>
      <c r="P5106" t="s">
        <v>1255</v>
      </c>
    </row>
    <row r="5107" spans="1:16">
      <c r="A5107" t="s">
        <v>1255</v>
      </c>
      <c r="B5107" t="s">
        <v>1255</v>
      </c>
      <c r="C5107" t="s">
        <v>16657</v>
      </c>
      <c r="D5107" t="s">
        <v>16933</v>
      </c>
      <c r="E5107" t="s">
        <v>11910</v>
      </c>
      <c r="F5107" t="s">
        <v>1255</v>
      </c>
      <c r="G5107" t="s">
        <v>1255</v>
      </c>
      <c r="H5107" t="s">
        <v>1255</v>
      </c>
      <c r="I5107" t="s">
        <v>1255</v>
      </c>
      <c r="J5107" t="s">
        <v>1255</v>
      </c>
      <c r="K5107" t="s">
        <v>1255</v>
      </c>
      <c r="L5107" t="s">
        <v>1255</v>
      </c>
      <c r="M5107" t="s">
        <v>1255</v>
      </c>
      <c r="N5107" t="s">
        <v>1255</v>
      </c>
      <c r="O5107" t="s">
        <v>1255</v>
      </c>
      <c r="P5107" t="s">
        <v>1255</v>
      </c>
    </row>
    <row r="5108" spans="1:16">
      <c r="A5108" t="s">
        <v>1255</v>
      </c>
      <c r="B5108" t="s">
        <v>1255</v>
      </c>
      <c r="C5108" t="s">
        <v>16657</v>
      </c>
      <c r="D5108" t="s">
        <v>16934</v>
      </c>
      <c r="E5108" t="s">
        <v>10003</v>
      </c>
      <c r="F5108" t="s">
        <v>16935</v>
      </c>
      <c r="G5108" t="s">
        <v>1255</v>
      </c>
      <c r="H5108" t="s">
        <v>1255</v>
      </c>
      <c r="I5108" t="s">
        <v>1255</v>
      </c>
      <c r="J5108" t="s">
        <v>1255</v>
      </c>
      <c r="K5108" t="s">
        <v>1255</v>
      </c>
      <c r="L5108" t="s">
        <v>1255</v>
      </c>
      <c r="M5108" t="s">
        <v>1255</v>
      </c>
      <c r="N5108" t="s">
        <v>1255</v>
      </c>
      <c r="O5108" t="s">
        <v>1255</v>
      </c>
      <c r="P5108" t="s">
        <v>1255</v>
      </c>
    </row>
    <row r="5109" spans="1:16">
      <c r="A5109" t="s">
        <v>1255</v>
      </c>
      <c r="B5109" t="s">
        <v>1255</v>
      </c>
      <c r="C5109" t="s">
        <v>16657</v>
      </c>
      <c r="D5109" t="s">
        <v>16936</v>
      </c>
      <c r="E5109" t="s">
        <v>15666</v>
      </c>
      <c r="F5109" t="s">
        <v>1255</v>
      </c>
      <c r="G5109" t="s">
        <v>1255</v>
      </c>
      <c r="H5109" t="s">
        <v>1255</v>
      </c>
      <c r="I5109" t="s">
        <v>1255</v>
      </c>
      <c r="J5109" t="s">
        <v>1255</v>
      </c>
      <c r="K5109" t="s">
        <v>1255</v>
      </c>
      <c r="L5109" t="s">
        <v>1255</v>
      </c>
      <c r="M5109" t="s">
        <v>1255</v>
      </c>
      <c r="N5109" t="s">
        <v>1255</v>
      </c>
      <c r="O5109" t="s">
        <v>1255</v>
      </c>
      <c r="P5109" t="s">
        <v>1255</v>
      </c>
    </row>
    <row r="5110" spans="1:16">
      <c r="A5110" t="s">
        <v>1255</v>
      </c>
      <c r="B5110" t="s">
        <v>1255</v>
      </c>
      <c r="C5110" t="s">
        <v>16657</v>
      </c>
      <c r="D5110" t="s">
        <v>16937</v>
      </c>
      <c r="E5110" t="s">
        <v>11910</v>
      </c>
      <c r="F5110" t="s">
        <v>1255</v>
      </c>
      <c r="G5110" t="s">
        <v>1255</v>
      </c>
      <c r="H5110" t="s">
        <v>1255</v>
      </c>
      <c r="I5110" t="s">
        <v>1255</v>
      </c>
      <c r="J5110" t="s">
        <v>1255</v>
      </c>
      <c r="K5110" t="s">
        <v>1255</v>
      </c>
      <c r="L5110" t="s">
        <v>1255</v>
      </c>
      <c r="M5110" t="s">
        <v>1255</v>
      </c>
      <c r="N5110" t="s">
        <v>1255</v>
      </c>
      <c r="O5110" t="s">
        <v>1255</v>
      </c>
      <c r="P5110" t="s">
        <v>1255</v>
      </c>
    </row>
    <row r="5111" spans="1:16">
      <c r="A5111" t="s">
        <v>1255</v>
      </c>
      <c r="B5111" t="s">
        <v>1255</v>
      </c>
      <c r="C5111" t="s">
        <v>16657</v>
      </c>
      <c r="D5111" t="s">
        <v>16938</v>
      </c>
      <c r="E5111" t="s">
        <v>4639</v>
      </c>
      <c r="F5111" t="s">
        <v>1255</v>
      </c>
      <c r="G5111" t="s">
        <v>1255</v>
      </c>
      <c r="H5111" t="s">
        <v>1255</v>
      </c>
      <c r="I5111" t="s">
        <v>1255</v>
      </c>
      <c r="J5111" t="s">
        <v>1255</v>
      </c>
      <c r="K5111" t="s">
        <v>1255</v>
      </c>
      <c r="L5111" t="s">
        <v>1255</v>
      </c>
      <c r="M5111" t="s">
        <v>1255</v>
      </c>
      <c r="N5111" t="s">
        <v>1255</v>
      </c>
      <c r="O5111" t="s">
        <v>1255</v>
      </c>
      <c r="P5111" t="s">
        <v>1255</v>
      </c>
    </row>
    <row r="5112" spans="1:16">
      <c r="A5112" t="s">
        <v>1255</v>
      </c>
      <c r="B5112" t="s">
        <v>1255</v>
      </c>
      <c r="C5112" t="s">
        <v>16657</v>
      </c>
      <c r="D5112" t="s">
        <v>16939</v>
      </c>
      <c r="E5112" t="s">
        <v>16752</v>
      </c>
      <c r="F5112" t="s">
        <v>1255</v>
      </c>
      <c r="G5112" t="s">
        <v>1255</v>
      </c>
      <c r="H5112" t="s">
        <v>1255</v>
      </c>
      <c r="I5112" t="s">
        <v>1255</v>
      </c>
      <c r="J5112" t="s">
        <v>1255</v>
      </c>
      <c r="K5112" t="s">
        <v>1255</v>
      </c>
      <c r="L5112" t="s">
        <v>1255</v>
      </c>
      <c r="M5112" t="s">
        <v>1255</v>
      </c>
      <c r="N5112" t="s">
        <v>1255</v>
      </c>
      <c r="O5112" t="s">
        <v>1255</v>
      </c>
      <c r="P5112" t="s">
        <v>1255</v>
      </c>
    </row>
    <row r="5113" spans="1:16">
      <c r="A5113" t="s">
        <v>1255</v>
      </c>
      <c r="B5113" t="s">
        <v>1255</v>
      </c>
      <c r="C5113" t="s">
        <v>16657</v>
      </c>
      <c r="D5113" t="s">
        <v>16940</v>
      </c>
      <c r="E5113" t="s">
        <v>16913</v>
      </c>
      <c r="F5113" t="s">
        <v>1255</v>
      </c>
      <c r="G5113" t="s">
        <v>1255</v>
      </c>
      <c r="H5113" t="s">
        <v>1255</v>
      </c>
      <c r="I5113" t="s">
        <v>1255</v>
      </c>
      <c r="J5113" t="s">
        <v>1255</v>
      </c>
      <c r="K5113" t="s">
        <v>1255</v>
      </c>
      <c r="L5113" t="s">
        <v>1255</v>
      </c>
      <c r="M5113" t="s">
        <v>1255</v>
      </c>
      <c r="N5113" t="s">
        <v>1255</v>
      </c>
      <c r="O5113" t="s">
        <v>1255</v>
      </c>
      <c r="P5113" t="s">
        <v>1255</v>
      </c>
    </row>
    <row r="5114" spans="1:16">
      <c r="A5114" t="s">
        <v>1255</v>
      </c>
      <c r="B5114" t="s">
        <v>1255</v>
      </c>
      <c r="C5114" t="s">
        <v>16657</v>
      </c>
      <c r="D5114" t="s">
        <v>16941</v>
      </c>
      <c r="E5114" t="s">
        <v>11910</v>
      </c>
      <c r="F5114" t="s">
        <v>1255</v>
      </c>
      <c r="G5114" t="s">
        <v>1255</v>
      </c>
      <c r="H5114" t="s">
        <v>1255</v>
      </c>
      <c r="I5114" t="s">
        <v>1255</v>
      </c>
      <c r="J5114" t="s">
        <v>1255</v>
      </c>
      <c r="K5114" t="s">
        <v>1255</v>
      </c>
      <c r="L5114" t="s">
        <v>1255</v>
      </c>
      <c r="M5114" t="s">
        <v>1255</v>
      </c>
      <c r="N5114" t="s">
        <v>1255</v>
      </c>
      <c r="O5114" t="s">
        <v>1255</v>
      </c>
      <c r="P5114" t="s">
        <v>1255</v>
      </c>
    </row>
    <row r="5115" spans="1:16">
      <c r="A5115" t="s">
        <v>1255</v>
      </c>
      <c r="B5115" t="s">
        <v>1255</v>
      </c>
      <c r="C5115" t="s">
        <v>16942</v>
      </c>
      <c r="D5115" t="s">
        <v>16943</v>
      </c>
      <c r="E5115" t="s">
        <v>11910</v>
      </c>
      <c r="F5115" t="s">
        <v>1255</v>
      </c>
      <c r="G5115" t="s">
        <v>1255</v>
      </c>
      <c r="H5115" t="s">
        <v>1255</v>
      </c>
      <c r="I5115" t="s">
        <v>1255</v>
      </c>
      <c r="J5115" t="s">
        <v>1255</v>
      </c>
      <c r="K5115" t="s">
        <v>1255</v>
      </c>
      <c r="L5115" t="s">
        <v>1255</v>
      </c>
      <c r="M5115" t="s">
        <v>1255</v>
      </c>
      <c r="N5115" t="s">
        <v>1255</v>
      </c>
      <c r="O5115" t="s">
        <v>1255</v>
      </c>
      <c r="P5115" t="s">
        <v>1255</v>
      </c>
    </row>
    <row r="5116" spans="1:16">
      <c r="A5116" t="s">
        <v>1255</v>
      </c>
      <c r="B5116" t="s">
        <v>1255</v>
      </c>
      <c r="C5116" t="s">
        <v>16944</v>
      </c>
      <c r="D5116" t="s">
        <v>16945</v>
      </c>
      <c r="E5116" t="s">
        <v>10307</v>
      </c>
      <c r="F5116" t="s">
        <v>1255</v>
      </c>
      <c r="G5116" t="s">
        <v>1255</v>
      </c>
      <c r="H5116" t="s">
        <v>1255</v>
      </c>
      <c r="I5116" t="s">
        <v>1255</v>
      </c>
      <c r="J5116" t="s">
        <v>1255</v>
      </c>
      <c r="K5116" t="s">
        <v>1255</v>
      </c>
      <c r="L5116" t="s">
        <v>1255</v>
      </c>
      <c r="M5116" t="s">
        <v>1255</v>
      </c>
      <c r="N5116" t="s">
        <v>1255</v>
      </c>
      <c r="O5116" t="s">
        <v>1255</v>
      </c>
      <c r="P5116" t="s">
        <v>1255</v>
      </c>
    </row>
    <row r="5117" spans="1:16">
      <c r="A5117" t="s">
        <v>1255</v>
      </c>
      <c r="B5117" t="s">
        <v>1255</v>
      </c>
      <c r="C5117" t="s">
        <v>16944</v>
      </c>
      <c r="D5117" t="s">
        <v>16946</v>
      </c>
      <c r="E5117" t="s">
        <v>16913</v>
      </c>
      <c r="F5117" t="s">
        <v>1255</v>
      </c>
      <c r="G5117" t="s">
        <v>1255</v>
      </c>
      <c r="H5117" t="s">
        <v>1255</v>
      </c>
      <c r="I5117" t="s">
        <v>1255</v>
      </c>
      <c r="J5117" t="s">
        <v>1255</v>
      </c>
      <c r="K5117" t="s">
        <v>1255</v>
      </c>
      <c r="L5117" t="s">
        <v>1255</v>
      </c>
      <c r="M5117" t="s">
        <v>1255</v>
      </c>
      <c r="N5117" t="s">
        <v>1255</v>
      </c>
      <c r="O5117" t="s">
        <v>1255</v>
      </c>
      <c r="P5117" t="s">
        <v>1255</v>
      </c>
    </row>
    <row r="5118" spans="1:16">
      <c r="A5118" t="s">
        <v>1255</v>
      </c>
      <c r="B5118" t="s">
        <v>1255</v>
      </c>
      <c r="C5118" t="s">
        <v>16944</v>
      </c>
      <c r="D5118" t="s">
        <v>16947</v>
      </c>
      <c r="E5118" t="s">
        <v>16913</v>
      </c>
      <c r="F5118" t="s">
        <v>1255</v>
      </c>
      <c r="G5118" t="s">
        <v>1255</v>
      </c>
      <c r="H5118" t="s">
        <v>1255</v>
      </c>
      <c r="I5118" t="s">
        <v>1255</v>
      </c>
      <c r="J5118" t="s">
        <v>1255</v>
      </c>
      <c r="K5118" t="s">
        <v>1255</v>
      </c>
      <c r="L5118" t="s">
        <v>1255</v>
      </c>
      <c r="M5118" t="s">
        <v>1255</v>
      </c>
      <c r="N5118" t="s">
        <v>1255</v>
      </c>
      <c r="O5118" t="s">
        <v>1255</v>
      </c>
      <c r="P5118" t="s">
        <v>1255</v>
      </c>
    </row>
    <row r="5119" spans="1:16">
      <c r="A5119" t="s">
        <v>1255</v>
      </c>
      <c r="B5119" t="s">
        <v>1255</v>
      </c>
      <c r="C5119" t="s">
        <v>16944</v>
      </c>
      <c r="D5119" t="s">
        <v>16948</v>
      </c>
      <c r="E5119" t="s">
        <v>10003</v>
      </c>
      <c r="F5119" t="s">
        <v>9646</v>
      </c>
      <c r="G5119" t="s">
        <v>1255</v>
      </c>
      <c r="H5119" t="s">
        <v>1255</v>
      </c>
      <c r="I5119" t="s">
        <v>1255</v>
      </c>
      <c r="J5119" t="s">
        <v>1255</v>
      </c>
      <c r="K5119" t="s">
        <v>1255</v>
      </c>
      <c r="L5119" t="s">
        <v>1255</v>
      </c>
      <c r="M5119" t="s">
        <v>1255</v>
      </c>
      <c r="N5119" t="s">
        <v>1255</v>
      </c>
      <c r="O5119" t="s">
        <v>1255</v>
      </c>
      <c r="P5119" t="s">
        <v>1255</v>
      </c>
    </row>
    <row r="5120" spans="1:16">
      <c r="A5120" t="s">
        <v>1255</v>
      </c>
      <c r="B5120" t="s">
        <v>1255</v>
      </c>
      <c r="C5120" t="s">
        <v>16944</v>
      </c>
      <c r="D5120" t="s">
        <v>16949</v>
      </c>
      <c r="E5120" t="s">
        <v>14090</v>
      </c>
      <c r="F5120" t="s">
        <v>1255</v>
      </c>
      <c r="G5120" t="s">
        <v>1255</v>
      </c>
      <c r="H5120" t="s">
        <v>1255</v>
      </c>
      <c r="I5120" t="s">
        <v>1255</v>
      </c>
      <c r="J5120" t="s">
        <v>1255</v>
      </c>
      <c r="K5120" t="s">
        <v>1255</v>
      </c>
      <c r="L5120" t="s">
        <v>1255</v>
      </c>
      <c r="M5120" t="s">
        <v>1255</v>
      </c>
      <c r="N5120" t="s">
        <v>1255</v>
      </c>
      <c r="O5120" t="s">
        <v>1255</v>
      </c>
      <c r="P5120" t="s">
        <v>1255</v>
      </c>
    </row>
    <row r="5121" spans="1:16">
      <c r="A5121" t="s">
        <v>1255</v>
      </c>
      <c r="B5121" t="s">
        <v>1255</v>
      </c>
      <c r="C5121" t="s">
        <v>16944</v>
      </c>
      <c r="D5121" t="s">
        <v>16950</v>
      </c>
      <c r="E5121" t="s">
        <v>10038</v>
      </c>
      <c r="F5121" t="s">
        <v>1255</v>
      </c>
      <c r="G5121" t="s">
        <v>1255</v>
      </c>
      <c r="H5121" t="s">
        <v>1255</v>
      </c>
      <c r="I5121" t="s">
        <v>1255</v>
      </c>
      <c r="J5121" t="s">
        <v>1255</v>
      </c>
      <c r="K5121" t="s">
        <v>1255</v>
      </c>
      <c r="L5121" t="s">
        <v>1255</v>
      </c>
      <c r="M5121" t="s">
        <v>1255</v>
      </c>
      <c r="N5121" t="s">
        <v>1255</v>
      </c>
      <c r="O5121" t="s">
        <v>1255</v>
      </c>
      <c r="P5121" t="s">
        <v>1255</v>
      </c>
    </row>
    <row r="5122" spans="1:16">
      <c r="A5122" t="s">
        <v>1255</v>
      </c>
      <c r="B5122" t="s">
        <v>1255</v>
      </c>
      <c r="C5122" t="s">
        <v>16944</v>
      </c>
      <c r="D5122" t="s">
        <v>16951</v>
      </c>
      <c r="E5122" t="s">
        <v>11910</v>
      </c>
      <c r="F5122" t="s">
        <v>1255</v>
      </c>
      <c r="G5122" t="s">
        <v>1255</v>
      </c>
      <c r="H5122" t="s">
        <v>1255</v>
      </c>
      <c r="I5122" t="s">
        <v>1255</v>
      </c>
      <c r="J5122" t="s">
        <v>1255</v>
      </c>
      <c r="K5122" t="s">
        <v>1255</v>
      </c>
      <c r="L5122" t="s">
        <v>1255</v>
      </c>
      <c r="M5122" t="s">
        <v>1255</v>
      </c>
      <c r="N5122" t="s">
        <v>1255</v>
      </c>
      <c r="O5122" t="s">
        <v>1255</v>
      </c>
      <c r="P5122" t="s">
        <v>1255</v>
      </c>
    </row>
    <row r="5123" spans="1:16">
      <c r="A5123" t="s">
        <v>1255</v>
      </c>
      <c r="B5123" t="s">
        <v>1255</v>
      </c>
      <c r="C5123" t="s">
        <v>16944</v>
      </c>
      <c r="D5123" t="s">
        <v>16952</v>
      </c>
      <c r="E5123" t="s">
        <v>11910</v>
      </c>
      <c r="F5123" t="s">
        <v>1255</v>
      </c>
      <c r="G5123" t="s">
        <v>1255</v>
      </c>
      <c r="H5123" t="s">
        <v>1255</v>
      </c>
      <c r="I5123" t="s">
        <v>1255</v>
      </c>
      <c r="J5123" t="s">
        <v>1255</v>
      </c>
      <c r="K5123" t="s">
        <v>1255</v>
      </c>
      <c r="L5123" t="s">
        <v>1255</v>
      </c>
      <c r="M5123" t="s">
        <v>1255</v>
      </c>
      <c r="N5123" t="s">
        <v>1255</v>
      </c>
      <c r="O5123" t="s">
        <v>1255</v>
      </c>
      <c r="P5123" t="s">
        <v>1255</v>
      </c>
    </row>
    <row r="5124" spans="1:16">
      <c r="A5124" t="s">
        <v>1255</v>
      </c>
      <c r="B5124" t="s">
        <v>1255</v>
      </c>
      <c r="C5124" t="s">
        <v>16944</v>
      </c>
      <c r="D5124" t="s">
        <v>16953</v>
      </c>
      <c r="E5124" t="s">
        <v>16954</v>
      </c>
      <c r="F5124" t="s">
        <v>1255</v>
      </c>
      <c r="G5124" t="s">
        <v>1255</v>
      </c>
      <c r="H5124" t="s">
        <v>1255</v>
      </c>
      <c r="I5124" t="s">
        <v>1255</v>
      </c>
      <c r="J5124" t="s">
        <v>1255</v>
      </c>
      <c r="K5124" t="s">
        <v>1255</v>
      </c>
      <c r="L5124" t="s">
        <v>1255</v>
      </c>
      <c r="M5124" t="s">
        <v>1255</v>
      </c>
      <c r="N5124" t="s">
        <v>1255</v>
      </c>
      <c r="O5124" t="s">
        <v>1255</v>
      </c>
      <c r="P5124" t="s">
        <v>1255</v>
      </c>
    </row>
    <row r="5125" spans="1:16">
      <c r="A5125" t="s">
        <v>1255</v>
      </c>
      <c r="B5125" t="s">
        <v>1255</v>
      </c>
      <c r="C5125" t="s">
        <v>16955</v>
      </c>
      <c r="D5125" t="s">
        <v>16956</v>
      </c>
      <c r="E5125" t="s">
        <v>11910</v>
      </c>
      <c r="F5125" t="s">
        <v>1255</v>
      </c>
      <c r="G5125" t="s">
        <v>1255</v>
      </c>
      <c r="H5125" t="s">
        <v>1255</v>
      </c>
      <c r="I5125" t="s">
        <v>1255</v>
      </c>
      <c r="J5125" t="s">
        <v>1255</v>
      </c>
      <c r="K5125" t="s">
        <v>1255</v>
      </c>
      <c r="L5125" t="s">
        <v>1255</v>
      </c>
      <c r="M5125" t="s">
        <v>1255</v>
      </c>
      <c r="N5125" t="s">
        <v>1255</v>
      </c>
      <c r="O5125" t="s">
        <v>1255</v>
      </c>
      <c r="P5125" t="s">
        <v>1255</v>
      </c>
    </row>
    <row r="5126" spans="1:16">
      <c r="A5126" t="s">
        <v>1255</v>
      </c>
      <c r="B5126" t="s">
        <v>1255</v>
      </c>
      <c r="C5126" t="s">
        <v>16955</v>
      </c>
      <c r="D5126" t="s">
        <v>16957</v>
      </c>
      <c r="E5126" t="s">
        <v>12494</v>
      </c>
      <c r="F5126" t="s">
        <v>1255</v>
      </c>
      <c r="G5126" t="s">
        <v>1255</v>
      </c>
      <c r="H5126" t="s">
        <v>1255</v>
      </c>
      <c r="I5126" t="s">
        <v>1255</v>
      </c>
      <c r="J5126" t="s">
        <v>1255</v>
      </c>
      <c r="K5126" t="s">
        <v>1255</v>
      </c>
      <c r="L5126" t="s">
        <v>1255</v>
      </c>
      <c r="M5126" t="s">
        <v>1255</v>
      </c>
      <c r="N5126" t="s">
        <v>1255</v>
      </c>
      <c r="O5126" t="s">
        <v>1255</v>
      </c>
      <c r="P5126" t="s">
        <v>1255</v>
      </c>
    </row>
    <row r="5127" spans="1:16">
      <c r="A5127" t="s">
        <v>1255</v>
      </c>
      <c r="B5127" t="s">
        <v>1255</v>
      </c>
      <c r="C5127" t="s">
        <v>16955</v>
      </c>
      <c r="D5127" t="s">
        <v>16958</v>
      </c>
      <c r="E5127" t="s">
        <v>11910</v>
      </c>
      <c r="F5127" t="s">
        <v>1255</v>
      </c>
      <c r="G5127" t="s">
        <v>1255</v>
      </c>
      <c r="H5127" t="s">
        <v>1255</v>
      </c>
      <c r="I5127" t="s">
        <v>1255</v>
      </c>
      <c r="J5127" t="s">
        <v>1255</v>
      </c>
      <c r="K5127" t="s">
        <v>1255</v>
      </c>
      <c r="L5127" t="s">
        <v>1255</v>
      </c>
      <c r="M5127" t="s">
        <v>1255</v>
      </c>
      <c r="N5127" t="s">
        <v>1255</v>
      </c>
      <c r="O5127" t="s">
        <v>1255</v>
      </c>
      <c r="P5127" t="s">
        <v>1255</v>
      </c>
    </row>
    <row r="5128" spans="1:16">
      <c r="A5128" t="s">
        <v>1255</v>
      </c>
      <c r="B5128" t="s">
        <v>1255</v>
      </c>
      <c r="C5128" t="s">
        <v>16955</v>
      </c>
      <c r="D5128" t="s">
        <v>16959</v>
      </c>
      <c r="E5128" t="s">
        <v>12494</v>
      </c>
      <c r="F5128" t="s">
        <v>1255</v>
      </c>
      <c r="G5128" t="s">
        <v>1255</v>
      </c>
      <c r="H5128" t="s">
        <v>1255</v>
      </c>
      <c r="I5128" t="s">
        <v>1255</v>
      </c>
      <c r="J5128" t="s">
        <v>1255</v>
      </c>
      <c r="K5128" t="s">
        <v>1255</v>
      </c>
      <c r="L5128" t="s">
        <v>1255</v>
      </c>
      <c r="M5128" t="s">
        <v>1255</v>
      </c>
      <c r="N5128" t="s">
        <v>1255</v>
      </c>
      <c r="O5128" t="s">
        <v>1255</v>
      </c>
      <c r="P5128" t="s">
        <v>1255</v>
      </c>
    </row>
    <row r="5129" spans="1:16">
      <c r="A5129" t="s">
        <v>1255</v>
      </c>
      <c r="B5129" t="s">
        <v>1255</v>
      </c>
      <c r="C5129" t="s">
        <v>16955</v>
      </c>
      <c r="D5129" t="s">
        <v>16960</v>
      </c>
      <c r="E5129" t="s">
        <v>11910</v>
      </c>
      <c r="F5129" t="s">
        <v>1255</v>
      </c>
      <c r="G5129" t="s">
        <v>1255</v>
      </c>
      <c r="H5129" t="s">
        <v>1255</v>
      </c>
      <c r="I5129" t="s">
        <v>1255</v>
      </c>
      <c r="J5129" t="s">
        <v>1255</v>
      </c>
      <c r="K5129" t="s">
        <v>1255</v>
      </c>
      <c r="L5129" t="s">
        <v>1255</v>
      </c>
      <c r="M5129" t="s">
        <v>1255</v>
      </c>
      <c r="N5129" t="s">
        <v>1255</v>
      </c>
      <c r="O5129" t="s">
        <v>1255</v>
      </c>
      <c r="P5129" t="s">
        <v>1255</v>
      </c>
    </row>
    <row r="5130" spans="1:16">
      <c r="A5130" t="s">
        <v>1255</v>
      </c>
      <c r="B5130" t="s">
        <v>1255</v>
      </c>
      <c r="C5130" t="s">
        <v>16955</v>
      </c>
      <c r="D5130" t="s">
        <v>16961</v>
      </c>
      <c r="E5130" t="s">
        <v>9700</v>
      </c>
      <c r="F5130" t="s">
        <v>1255</v>
      </c>
      <c r="G5130" t="s">
        <v>1255</v>
      </c>
      <c r="H5130" t="s">
        <v>1255</v>
      </c>
      <c r="I5130" t="s">
        <v>1255</v>
      </c>
      <c r="J5130" t="s">
        <v>1255</v>
      </c>
      <c r="K5130" t="s">
        <v>1255</v>
      </c>
      <c r="L5130" t="s">
        <v>1255</v>
      </c>
      <c r="M5130" t="s">
        <v>1255</v>
      </c>
      <c r="N5130" t="s">
        <v>1255</v>
      </c>
      <c r="O5130" t="s">
        <v>1255</v>
      </c>
      <c r="P5130" t="s">
        <v>1255</v>
      </c>
    </row>
    <row r="5131" spans="1:16">
      <c r="A5131" t="s">
        <v>1255</v>
      </c>
      <c r="B5131" t="s">
        <v>1255</v>
      </c>
      <c r="C5131" t="s">
        <v>16955</v>
      </c>
      <c r="D5131" t="s">
        <v>16962</v>
      </c>
      <c r="E5131" t="s">
        <v>9813</v>
      </c>
      <c r="F5131" t="s">
        <v>1255</v>
      </c>
      <c r="G5131" t="s">
        <v>1255</v>
      </c>
      <c r="H5131" t="s">
        <v>1255</v>
      </c>
      <c r="I5131" t="s">
        <v>1255</v>
      </c>
      <c r="J5131" t="s">
        <v>1255</v>
      </c>
      <c r="K5131" t="s">
        <v>1255</v>
      </c>
      <c r="L5131" t="s">
        <v>1255</v>
      </c>
      <c r="M5131" t="s">
        <v>1255</v>
      </c>
      <c r="N5131" t="s">
        <v>1255</v>
      </c>
      <c r="O5131" t="s">
        <v>1255</v>
      </c>
      <c r="P5131" t="s">
        <v>1255</v>
      </c>
    </row>
    <row r="5132" spans="1:16">
      <c r="A5132" t="s">
        <v>1255</v>
      </c>
      <c r="B5132" t="s">
        <v>1255</v>
      </c>
      <c r="C5132" t="s">
        <v>16955</v>
      </c>
      <c r="D5132" t="s">
        <v>16963</v>
      </c>
      <c r="E5132" t="s">
        <v>10003</v>
      </c>
      <c r="F5132" t="s">
        <v>1255</v>
      </c>
      <c r="G5132" t="s">
        <v>1255</v>
      </c>
      <c r="H5132" t="s">
        <v>1255</v>
      </c>
      <c r="I5132" t="s">
        <v>1255</v>
      </c>
      <c r="J5132" t="s">
        <v>1255</v>
      </c>
      <c r="K5132" t="s">
        <v>1255</v>
      </c>
      <c r="L5132" t="s">
        <v>1255</v>
      </c>
      <c r="M5132" t="s">
        <v>1255</v>
      </c>
      <c r="N5132" t="s">
        <v>1255</v>
      </c>
      <c r="O5132" t="s">
        <v>1255</v>
      </c>
      <c r="P5132" t="s">
        <v>1255</v>
      </c>
    </row>
    <row r="5133" spans="1:16">
      <c r="A5133" t="s">
        <v>1255</v>
      </c>
      <c r="B5133" t="s">
        <v>1255</v>
      </c>
      <c r="C5133" t="s">
        <v>16955</v>
      </c>
      <c r="D5133" t="s">
        <v>16964</v>
      </c>
      <c r="E5133" t="s">
        <v>10792</v>
      </c>
      <c r="F5133" t="s">
        <v>1255</v>
      </c>
      <c r="G5133" t="s">
        <v>1255</v>
      </c>
      <c r="H5133" t="s">
        <v>1255</v>
      </c>
      <c r="I5133" t="s">
        <v>1255</v>
      </c>
      <c r="J5133" t="s">
        <v>1255</v>
      </c>
      <c r="K5133" t="s">
        <v>1255</v>
      </c>
      <c r="L5133" t="s">
        <v>1255</v>
      </c>
      <c r="M5133" t="s">
        <v>1255</v>
      </c>
      <c r="N5133" t="s">
        <v>1255</v>
      </c>
      <c r="O5133" t="s">
        <v>1255</v>
      </c>
      <c r="P5133" t="s">
        <v>1255</v>
      </c>
    </row>
    <row r="5134" spans="1:16">
      <c r="A5134" t="s">
        <v>1255</v>
      </c>
      <c r="B5134" t="s">
        <v>1255</v>
      </c>
      <c r="C5134" t="s">
        <v>16955</v>
      </c>
      <c r="D5134" t="s">
        <v>16965</v>
      </c>
      <c r="E5134" t="s">
        <v>9828</v>
      </c>
      <c r="F5134" t="s">
        <v>1255</v>
      </c>
      <c r="G5134" t="s">
        <v>1255</v>
      </c>
      <c r="H5134" t="s">
        <v>1255</v>
      </c>
      <c r="I5134" t="s">
        <v>1255</v>
      </c>
      <c r="J5134" t="s">
        <v>1255</v>
      </c>
      <c r="K5134" t="s">
        <v>1255</v>
      </c>
      <c r="L5134" t="s">
        <v>1255</v>
      </c>
      <c r="M5134" t="s">
        <v>1255</v>
      </c>
      <c r="N5134" t="s">
        <v>1255</v>
      </c>
      <c r="O5134" t="s">
        <v>1255</v>
      </c>
      <c r="P5134" t="s">
        <v>1255</v>
      </c>
    </row>
    <row r="5135" spans="1:16">
      <c r="A5135" t="s">
        <v>1255</v>
      </c>
      <c r="B5135" t="s">
        <v>1255</v>
      </c>
      <c r="C5135" t="s">
        <v>16955</v>
      </c>
      <c r="D5135" t="s">
        <v>16966</v>
      </c>
      <c r="E5135" t="s">
        <v>14904</v>
      </c>
      <c r="F5135" t="s">
        <v>1255</v>
      </c>
      <c r="G5135" t="s">
        <v>1255</v>
      </c>
      <c r="H5135" t="s">
        <v>1255</v>
      </c>
      <c r="I5135" t="s">
        <v>1255</v>
      </c>
      <c r="J5135" t="s">
        <v>1255</v>
      </c>
      <c r="K5135" t="s">
        <v>1255</v>
      </c>
      <c r="L5135" t="s">
        <v>1255</v>
      </c>
      <c r="M5135" t="s">
        <v>1255</v>
      </c>
      <c r="N5135" t="s">
        <v>1255</v>
      </c>
      <c r="O5135" t="s">
        <v>1255</v>
      </c>
      <c r="P5135" t="s">
        <v>1255</v>
      </c>
    </row>
    <row r="5136" spans="1:16">
      <c r="A5136" t="s">
        <v>1255</v>
      </c>
      <c r="B5136" t="s">
        <v>1255</v>
      </c>
      <c r="C5136" t="s">
        <v>16955</v>
      </c>
      <c r="D5136" t="s">
        <v>16967</v>
      </c>
      <c r="E5136" t="s">
        <v>16667</v>
      </c>
      <c r="F5136" t="s">
        <v>1255</v>
      </c>
      <c r="G5136" t="s">
        <v>1255</v>
      </c>
      <c r="H5136" t="s">
        <v>1255</v>
      </c>
      <c r="I5136" t="s">
        <v>1255</v>
      </c>
      <c r="J5136" t="s">
        <v>1255</v>
      </c>
      <c r="K5136" t="s">
        <v>1255</v>
      </c>
      <c r="L5136" t="s">
        <v>1255</v>
      </c>
      <c r="M5136" t="s">
        <v>1255</v>
      </c>
      <c r="N5136" t="s">
        <v>1255</v>
      </c>
      <c r="O5136" t="s">
        <v>1255</v>
      </c>
      <c r="P5136" t="s">
        <v>1255</v>
      </c>
    </row>
    <row r="5137" spans="1:16">
      <c r="A5137" t="s">
        <v>1255</v>
      </c>
      <c r="B5137" t="s">
        <v>1255</v>
      </c>
      <c r="C5137" t="s">
        <v>16955</v>
      </c>
      <c r="D5137" t="s">
        <v>16968</v>
      </c>
      <c r="E5137" t="s">
        <v>11910</v>
      </c>
      <c r="F5137" t="s">
        <v>1255</v>
      </c>
      <c r="G5137" t="s">
        <v>1255</v>
      </c>
      <c r="H5137" t="s">
        <v>1255</v>
      </c>
      <c r="I5137" t="s">
        <v>1255</v>
      </c>
      <c r="J5137" t="s">
        <v>1255</v>
      </c>
      <c r="K5137" t="s">
        <v>1255</v>
      </c>
      <c r="L5137" t="s">
        <v>1255</v>
      </c>
      <c r="M5137" t="s">
        <v>1255</v>
      </c>
      <c r="N5137" t="s">
        <v>1255</v>
      </c>
      <c r="O5137" t="s">
        <v>1255</v>
      </c>
      <c r="P5137" t="s">
        <v>1255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279C3-A5D9-4903-97D0-773C84216546}">
  <sheetPr codeName="Hoja7"/>
  <dimension ref="A1:P5095"/>
  <sheetViews>
    <sheetView topLeftCell="A5045" workbookViewId="0">
      <selection activeCell="C5063" sqref="C5063"/>
    </sheetView>
  </sheetViews>
  <sheetFormatPr baseColWidth="10" defaultRowHeight="15"/>
  <cols>
    <col min="1" max="1" width="8.1640625" bestFit="1" customWidth="1"/>
    <col min="2" max="2" width="16.33203125" bestFit="1" customWidth="1"/>
    <col min="3" max="3" width="48.83203125" bestFit="1" customWidth="1"/>
    <col min="4" max="4" width="9.33203125" bestFit="1" customWidth="1"/>
    <col min="5" max="5" width="16.33203125" bestFit="1" customWidth="1"/>
    <col min="6" max="6" width="40.33203125" bestFit="1" customWidth="1"/>
    <col min="7" max="7" width="10.6640625" bestFit="1" customWidth="1"/>
    <col min="8" max="8" width="38.33203125" bestFit="1" customWidth="1"/>
    <col min="9" max="9" width="52.5" bestFit="1" customWidth="1"/>
    <col min="10" max="10" width="58.5" bestFit="1" customWidth="1"/>
    <col min="11" max="11" width="40.1640625" bestFit="1" customWidth="1"/>
    <col min="12" max="12" width="23.83203125" bestFit="1" customWidth="1"/>
    <col min="13" max="13" width="13.5" bestFit="1" customWidth="1"/>
    <col min="14" max="14" width="36.83203125" bestFit="1" customWidth="1"/>
    <col min="15" max="15" width="81.1640625" bestFit="1" customWidth="1"/>
    <col min="16" max="16" width="35.33203125" bestFit="1" customWidth="1"/>
  </cols>
  <sheetData>
    <row r="1" spans="1:16">
      <c r="A1" t="s">
        <v>4037</v>
      </c>
      <c r="B1" t="s">
        <v>106</v>
      </c>
      <c r="C1" t="s">
        <v>2834</v>
      </c>
      <c r="D1" t="s">
        <v>4038</v>
      </c>
      <c r="E1" t="s">
        <v>105</v>
      </c>
      <c r="F1" t="s">
        <v>4039</v>
      </c>
      <c r="G1" t="s">
        <v>4040</v>
      </c>
      <c r="H1" t="s">
        <v>4041</v>
      </c>
      <c r="I1" t="s">
        <v>4042</v>
      </c>
      <c r="J1" t="s">
        <v>2</v>
      </c>
      <c r="K1" t="s">
        <v>4043</v>
      </c>
      <c r="L1" t="s">
        <v>94</v>
      </c>
      <c r="M1" t="s">
        <v>4044</v>
      </c>
      <c r="N1" t="s">
        <v>4045</v>
      </c>
      <c r="O1" t="s">
        <v>4046</v>
      </c>
      <c r="P1" t="s">
        <v>4047</v>
      </c>
    </row>
    <row r="2" spans="1:16">
      <c r="A2">
        <v>2802</v>
      </c>
      <c r="B2" t="s">
        <v>35</v>
      </c>
      <c r="C2" t="s">
        <v>1241</v>
      </c>
      <c r="D2">
        <v>3350</v>
      </c>
      <c r="E2" t="s">
        <v>12</v>
      </c>
      <c r="F2" t="s">
        <v>420</v>
      </c>
      <c r="G2" s="81">
        <v>44797</v>
      </c>
      <c r="H2" t="s">
        <v>4048</v>
      </c>
      <c r="I2" t="s">
        <v>4049</v>
      </c>
      <c r="J2" t="s">
        <v>13</v>
      </c>
      <c r="K2" t="s">
        <v>4050</v>
      </c>
      <c r="L2" t="s">
        <v>1239</v>
      </c>
      <c r="M2">
        <v>250</v>
      </c>
    </row>
    <row r="3" spans="1:16">
      <c r="A3">
        <v>2900</v>
      </c>
      <c r="B3" t="s">
        <v>2961</v>
      </c>
      <c r="C3" t="s">
        <v>1086</v>
      </c>
      <c r="D3">
        <v>3000</v>
      </c>
      <c r="E3" t="s">
        <v>8</v>
      </c>
      <c r="F3" t="s">
        <v>420</v>
      </c>
      <c r="G3" s="81">
        <v>44331</v>
      </c>
      <c r="H3" t="s">
        <v>4048</v>
      </c>
      <c r="I3" t="s">
        <v>4051</v>
      </c>
      <c r="J3" t="s">
        <v>4052</v>
      </c>
      <c r="K3">
        <v>7743</v>
      </c>
      <c r="L3" t="s">
        <v>1085</v>
      </c>
      <c r="M3">
        <v>207</v>
      </c>
    </row>
    <row r="4" spans="1:16">
      <c r="A4">
        <v>3003</v>
      </c>
      <c r="B4" t="s">
        <v>2961</v>
      </c>
      <c r="C4" t="s">
        <v>4053</v>
      </c>
      <c r="D4">
        <v>8000</v>
      </c>
      <c r="E4" t="s">
        <v>20</v>
      </c>
      <c r="F4" t="s">
        <v>420</v>
      </c>
      <c r="G4" s="81">
        <v>44550</v>
      </c>
      <c r="H4" t="s">
        <v>4054</v>
      </c>
      <c r="I4" t="s">
        <v>4055</v>
      </c>
      <c r="J4" t="s">
        <v>1677</v>
      </c>
      <c r="K4">
        <v>723329</v>
      </c>
      <c r="N4" t="s">
        <v>4056</v>
      </c>
    </row>
    <row r="5" spans="1:16">
      <c r="A5">
        <v>3004</v>
      </c>
      <c r="B5" t="s">
        <v>2961</v>
      </c>
      <c r="C5" t="s">
        <v>1245</v>
      </c>
      <c r="D5">
        <v>5000</v>
      </c>
      <c r="E5" t="s">
        <v>17</v>
      </c>
      <c r="F5" t="s">
        <v>420</v>
      </c>
      <c r="G5" s="81">
        <v>44550</v>
      </c>
      <c r="H5" t="s">
        <v>4054</v>
      </c>
      <c r="I5" t="s">
        <v>4055</v>
      </c>
      <c r="J5" t="s">
        <v>1674</v>
      </c>
      <c r="K5">
        <v>67645</v>
      </c>
      <c r="L5" t="s">
        <v>1822</v>
      </c>
      <c r="M5">
        <v>80</v>
      </c>
      <c r="N5" t="s">
        <v>4057</v>
      </c>
    </row>
    <row r="6" spans="1:16">
      <c r="A6">
        <v>3005</v>
      </c>
      <c r="B6" t="s">
        <v>2961</v>
      </c>
      <c r="C6" t="s">
        <v>4053</v>
      </c>
      <c r="D6">
        <v>3333</v>
      </c>
      <c r="E6" t="s">
        <v>17</v>
      </c>
      <c r="F6" t="s">
        <v>420</v>
      </c>
      <c r="G6" s="81">
        <v>44550</v>
      </c>
      <c r="H6" t="s">
        <v>4048</v>
      </c>
      <c r="I6" t="s">
        <v>4058</v>
      </c>
      <c r="J6" t="s">
        <v>1674</v>
      </c>
      <c r="N6" t="s">
        <v>4057</v>
      </c>
    </row>
    <row r="7" spans="1:16">
      <c r="A7">
        <v>3006</v>
      </c>
      <c r="B7" t="s">
        <v>2961</v>
      </c>
      <c r="C7" t="s">
        <v>4053</v>
      </c>
      <c r="D7">
        <v>10000</v>
      </c>
      <c r="E7" t="s">
        <v>17</v>
      </c>
      <c r="F7" t="s">
        <v>420</v>
      </c>
      <c r="G7" s="81">
        <v>44550</v>
      </c>
      <c r="H7" t="s">
        <v>4054</v>
      </c>
      <c r="I7" t="s">
        <v>4059</v>
      </c>
      <c r="J7" t="s">
        <v>1674</v>
      </c>
      <c r="N7" t="s">
        <v>4057</v>
      </c>
    </row>
    <row r="8" spans="1:16">
      <c r="A8">
        <v>3007</v>
      </c>
      <c r="B8" t="s">
        <v>2961</v>
      </c>
      <c r="C8" t="s">
        <v>4053</v>
      </c>
      <c r="D8">
        <v>1250</v>
      </c>
      <c r="E8" t="s">
        <v>8</v>
      </c>
      <c r="F8" t="s">
        <v>420</v>
      </c>
      <c r="G8" s="81">
        <v>44550</v>
      </c>
      <c r="H8" t="s">
        <v>4048</v>
      </c>
      <c r="I8" t="s">
        <v>4060</v>
      </c>
      <c r="J8" t="s">
        <v>1675</v>
      </c>
      <c r="K8">
        <v>55263</v>
      </c>
      <c r="N8" t="s">
        <v>4057</v>
      </c>
    </row>
    <row r="9" spans="1:16">
      <c r="A9">
        <v>3008</v>
      </c>
      <c r="B9" t="s">
        <v>2961</v>
      </c>
      <c r="C9" t="s">
        <v>559</v>
      </c>
      <c r="D9">
        <v>1800</v>
      </c>
      <c r="E9" t="s">
        <v>10</v>
      </c>
      <c r="F9" t="s">
        <v>420</v>
      </c>
      <c r="G9" s="81">
        <v>44550</v>
      </c>
      <c r="H9" t="s">
        <v>4048</v>
      </c>
      <c r="I9" t="s">
        <v>4061</v>
      </c>
      <c r="J9" t="s">
        <v>4062</v>
      </c>
      <c r="K9">
        <v>657321</v>
      </c>
      <c r="L9" t="s">
        <v>557</v>
      </c>
      <c r="M9">
        <v>93</v>
      </c>
      <c r="N9" t="s">
        <v>4057</v>
      </c>
    </row>
    <row r="10" spans="1:16">
      <c r="A10">
        <v>3009</v>
      </c>
      <c r="B10" t="s">
        <v>2961</v>
      </c>
      <c r="C10" t="s">
        <v>1473</v>
      </c>
      <c r="D10">
        <v>2350</v>
      </c>
      <c r="E10" t="s">
        <v>12</v>
      </c>
      <c r="F10" t="s">
        <v>420</v>
      </c>
      <c r="G10" s="81">
        <v>44551</v>
      </c>
      <c r="H10" t="s">
        <v>4048</v>
      </c>
      <c r="I10" t="s">
        <v>4063</v>
      </c>
      <c r="J10" t="s">
        <v>13</v>
      </c>
      <c r="L10" t="s">
        <v>1513</v>
      </c>
      <c r="M10">
        <v>308</v>
      </c>
      <c r="N10" t="s">
        <v>4057</v>
      </c>
    </row>
    <row r="11" spans="1:16">
      <c r="A11">
        <v>3010</v>
      </c>
      <c r="B11" t="s">
        <v>2961</v>
      </c>
      <c r="C11" t="s">
        <v>1520</v>
      </c>
      <c r="D11">
        <v>3350</v>
      </c>
      <c r="E11" t="s">
        <v>12</v>
      </c>
      <c r="F11" t="s">
        <v>420</v>
      </c>
      <c r="G11" s="81">
        <v>44550</v>
      </c>
      <c r="H11" t="s">
        <v>4048</v>
      </c>
      <c r="I11" t="s">
        <v>4064</v>
      </c>
      <c r="J11" t="s">
        <v>13</v>
      </c>
      <c r="K11">
        <v>15396</v>
      </c>
      <c r="L11" t="s">
        <v>1518</v>
      </c>
      <c r="M11">
        <v>309</v>
      </c>
      <c r="N11" t="s">
        <v>4057</v>
      </c>
    </row>
    <row r="12" spans="1:16">
      <c r="A12">
        <v>3011</v>
      </c>
      <c r="B12" t="s">
        <v>4065</v>
      </c>
      <c r="C12" t="s">
        <v>191</v>
      </c>
      <c r="D12">
        <v>1000</v>
      </c>
      <c r="E12" t="s">
        <v>8</v>
      </c>
      <c r="F12" t="s">
        <v>420</v>
      </c>
      <c r="G12" s="81">
        <v>44550</v>
      </c>
      <c r="H12" t="s">
        <v>4066</v>
      </c>
      <c r="I12" t="s">
        <v>4067</v>
      </c>
      <c r="J12" t="s">
        <v>1675</v>
      </c>
      <c r="K12" t="s">
        <v>4068</v>
      </c>
      <c r="L12" t="s">
        <v>189</v>
      </c>
      <c r="M12">
        <v>16</v>
      </c>
      <c r="N12" t="s">
        <v>4057</v>
      </c>
    </row>
    <row r="13" spans="1:16">
      <c r="A13">
        <v>3012</v>
      </c>
      <c r="B13" t="s">
        <v>2961</v>
      </c>
      <c r="C13" t="s">
        <v>4053</v>
      </c>
      <c r="D13">
        <v>2000</v>
      </c>
      <c r="E13" t="s">
        <v>10</v>
      </c>
      <c r="F13" t="s">
        <v>420</v>
      </c>
      <c r="G13" s="81">
        <v>44550</v>
      </c>
      <c r="H13" t="s">
        <v>4069</v>
      </c>
      <c r="I13" t="s">
        <v>4070</v>
      </c>
      <c r="J13" t="s">
        <v>4062</v>
      </c>
      <c r="K13">
        <v>624170</v>
      </c>
      <c r="N13" t="s">
        <v>4057</v>
      </c>
    </row>
    <row r="14" spans="1:16">
      <c r="A14">
        <v>3013</v>
      </c>
      <c r="B14" t="s">
        <v>2961</v>
      </c>
      <c r="C14" t="s">
        <v>4053</v>
      </c>
      <c r="D14">
        <v>29000</v>
      </c>
      <c r="E14" t="s">
        <v>12</v>
      </c>
      <c r="F14" t="s">
        <v>420</v>
      </c>
      <c r="G14" s="81">
        <v>44550</v>
      </c>
      <c r="H14" t="s">
        <v>4069</v>
      </c>
      <c r="I14" t="s">
        <v>4071</v>
      </c>
      <c r="J14" t="s">
        <v>13</v>
      </c>
      <c r="K14">
        <v>260587</v>
      </c>
      <c r="N14" t="s">
        <v>4057</v>
      </c>
    </row>
    <row r="15" spans="1:16">
      <c r="A15">
        <v>3014</v>
      </c>
      <c r="B15" t="s">
        <v>24</v>
      </c>
      <c r="C15" t="s">
        <v>4053</v>
      </c>
      <c r="D15">
        <v>700</v>
      </c>
      <c r="E15" t="s">
        <v>8</v>
      </c>
      <c r="F15" t="s">
        <v>420</v>
      </c>
      <c r="G15" s="81">
        <v>44547</v>
      </c>
      <c r="H15" t="s">
        <v>4072</v>
      </c>
      <c r="I15" t="s">
        <v>4073</v>
      </c>
      <c r="J15" t="s">
        <v>1675</v>
      </c>
      <c r="K15">
        <v>97756</v>
      </c>
      <c r="N15" t="s">
        <v>4057</v>
      </c>
    </row>
    <row r="16" spans="1:16">
      <c r="A16">
        <v>3015</v>
      </c>
      <c r="B16" t="s">
        <v>24</v>
      </c>
      <c r="C16" t="s">
        <v>150</v>
      </c>
      <c r="D16">
        <v>3500</v>
      </c>
      <c r="E16" t="s">
        <v>8</v>
      </c>
      <c r="F16" t="s">
        <v>420</v>
      </c>
      <c r="G16" s="81">
        <v>44547</v>
      </c>
      <c r="H16" t="s">
        <v>4048</v>
      </c>
      <c r="I16" t="s">
        <v>4074</v>
      </c>
      <c r="J16" t="s">
        <v>1675</v>
      </c>
      <c r="K16">
        <v>83463</v>
      </c>
      <c r="L16" t="s">
        <v>148</v>
      </c>
      <c r="M16">
        <v>6</v>
      </c>
      <c r="N16" t="s">
        <v>4057</v>
      </c>
    </row>
    <row r="17" spans="1:15">
      <c r="A17">
        <v>3018</v>
      </c>
      <c r="B17" t="s">
        <v>2961</v>
      </c>
      <c r="C17" t="s">
        <v>1020</v>
      </c>
      <c r="D17">
        <v>3350</v>
      </c>
      <c r="E17" t="s">
        <v>12</v>
      </c>
      <c r="F17" t="s">
        <v>420</v>
      </c>
      <c r="G17" s="81">
        <v>44551</v>
      </c>
      <c r="H17" t="s">
        <v>4048</v>
      </c>
      <c r="I17" t="s">
        <v>4075</v>
      </c>
      <c r="J17" t="s">
        <v>13</v>
      </c>
      <c r="K17">
        <v>1013</v>
      </c>
      <c r="L17" t="s">
        <v>1018</v>
      </c>
      <c r="M17">
        <v>281</v>
      </c>
      <c r="N17" t="s">
        <v>4057</v>
      </c>
      <c r="O17" t="s">
        <v>4056</v>
      </c>
    </row>
    <row r="18" spans="1:15">
      <c r="A18">
        <v>3020</v>
      </c>
      <c r="B18" t="s">
        <v>2961</v>
      </c>
      <c r="C18" t="s">
        <v>1906</v>
      </c>
      <c r="D18">
        <v>1500</v>
      </c>
      <c r="E18" t="s">
        <v>12</v>
      </c>
      <c r="F18" t="s">
        <v>420</v>
      </c>
      <c r="G18" s="81">
        <v>44545</v>
      </c>
      <c r="H18" t="s">
        <v>4048</v>
      </c>
      <c r="I18" t="s">
        <v>4076</v>
      </c>
      <c r="J18" t="s">
        <v>13</v>
      </c>
      <c r="K18">
        <v>131387</v>
      </c>
      <c r="L18" t="s">
        <v>1322</v>
      </c>
      <c r="M18">
        <v>267</v>
      </c>
      <c r="N18" t="s">
        <v>4057</v>
      </c>
    </row>
    <row r="19" spans="1:15">
      <c r="A19">
        <v>3022</v>
      </c>
      <c r="B19" t="s">
        <v>33</v>
      </c>
      <c r="C19" t="s">
        <v>4053</v>
      </c>
      <c r="D19">
        <v>620</v>
      </c>
      <c r="E19" t="s">
        <v>12</v>
      </c>
      <c r="F19" t="s">
        <v>420</v>
      </c>
      <c r="G19" s="81">
        <v>44543</v>
      </c>
      <c r="H19" t="s">
        <v>4048</v>
      </c>
      <c r="I19" t="s">
        <v>4077</v>
      </c>
      <c r="J19" t="s">
        <v>13</v>
      </c>
      <c r="K19">
        <v>524796</v>
      </c>
      <c r="N19" t="s">
        <v>4057</v>
      </c>
    </row>
    <row r="20" spans="1:15">
      <c r="A20">
        <v>3023</v>
      </c>
      <c r="C20" t="s">
        <v>4053</v>
      </c>
      <c r="D20">
        <v>1600</v>
      </c>
      <c r="E20" t="s">
        <v>8</v>
      </c>
      <c r="F20" t="s">
        <v>420</v>
      </c>
      <c r="G20" s="81">
        <v>44550</v>
      </c>
      <c r="H20" t="s">
        <v>4048</v>
      </c>
      <c r="I20" t="s">
        <v>4078</v>
      </c>
      <c r="J20" t="s">
        <v>1675</v>
      </c>
      <c r="K20">
        <v>1050165</v>
      </c>
      <c r="N20" t="s">
        <v>4057</v>
      </c>
    </row>
    <row r="21" spans="1:15">
      <c r="A21">
        <v>3024</v>
      </c>
      <c r="B21" t="s">
        <v>2961</v>
      </c>
      <c r="C21" t="s">
        <v>1282</v>
      </c>
      <c r="D21">
        <v>5000</v>
      </c>
      <c r="E21" t="s">
        <v>8</v>
      </c>
      <c r="F21" t="s">
        <v>420</v>
      </c>
      <c r="G21" s="81">
        <v>44551</v>
      </c>
      <c r="H21" t="s">
        <v>4054</v>
      </c>
      <c r="I21" t="s">
        <v>4055</v>
      </c>
      <c r="J21" t="s">
        <v>1675</v>
      </c>
      <c r="K21">
        <v>46499</v>
      </c>
      <c r="L21" t="s">
        <v>1281</v>
      </c>
      <c r="M21">
        <v>258</v>
      </c>
      <c r="N21" t="s">
        <v>4057</v>
      </c>
    </row>
    <row r="22" spans="1:15">
      <c r="A22">
        <v>3025</v>
      </c>
      <c r="B22" t="s">
        <v>2961</v>
      </c>
      <c r="C22" t="s">
        <v>1408</v>
      </c>
      <c r="D22">
        <v>3350</v>
      </c>
      <c r="E22" t="s">
        <v>12</v>
      </c>
      <c r="F22" t="s">
        <v>420</v>
      </c>
      <c r="G22" s="81">
        <v>44536</v>
      </c>
      <c r="H22" t="s">
        <v>4048</v>
      </c>
      <c r="I22" t="s">
        <v>4079</v>
      </c>
      <c r="J22" t="s">
        <v>13</v>
      </c>
      <c r="K22" t="s">
        <v>4080</v>
      </c>
      <c r="L22" t="s">
        <v>1406</v>
      </c>
      <c r="M22">
        <v>285</v>
      </c>
      <c r="N22" t="s">
        <v>4057</v>
      </c>
    </row>
    <row r="23" spans="1:15">
      <c r="A23">
        <v>3026</v>
      </c>
      <c r="B23" t="s">
        <v>2961</v>
      </c>
      <c r="C23" t="s">
        <v>313</v>
      </c>
      <c r="D23">
        <v>2500</v>
      </c>
      <c r="E23" t="s">
        <v>8</v>
      </c>
      <c r="F23" t="s">
        <v>420</v>
      </c>
      <c r="G23" s="81">
        <v>44536</v>
      </c>
      <c r="H23" t="s">
        <v>4048</v>
      </c>
      <c r="I23" t="s">
        <v>4081</v>
      </c>
      <c r="J23" t="s">
        <v>1675</v>
      </c>
      <c r="K23">
        <v>7792981407</v>
      </c>
      <c r="L23" t="s">
        <v>311</v>
      </c>
      <c r="M23">
        <v>41</v>
      </c>
      <c r="N23" t="s">
        <v>4057</v>
      </c>
    </row>
    <row r="24" spans="1:15">
      <c r="A24">
        <v>3027</v>
      </c>
      <c r="B24" t="s">
        <v>2961</v>
      </c>
      <c r="C24" t="s">
        <v>1153</v>
      </c>
      <c r="D24">
        <v>2180</v>
      </c>
      <c r="E24" t="s">
        <v>10</v>
      </c>
      <c r="F24" t="s">
        <v>420</v>
      </c>
      <c r="G24" s="81">
        <v>44553</v>
      </c>
      <c r="H24" t="s">
        <v>4048</v>
      </c>
      <c r="I24" t="s">
        <v>4082</v>
      </c>
      <c r="J24" t="s">
        <v>4062</v>
      </c>
      <c r="K24">
        <v>10144</v>
      </c>
      <c r="L24" t="s">
        <v>1151</v>
      </c>
      <c r="M24">
        <v>231</v>
      </c>
      <c r="N24" t="s">
        <v>4057</v>
      </c>
    </row>
    <row r="25" spans="1:15">
      <c r="A25">
        <v>3028</v>
      </c>
      <c r="B25" t="s">
        <v>2961</v>
      </c>
      <c r="C25" t="s">
        <v>4053</v>
      </c>
      <c r="D25">
        <v>4000</v>
      </c>
      <c r="E25" t="s">
        <v>8</v>
      </c>
      <c r="F25" t="s">
        <v>420</v>
      </c>
      <c r="G25" s="81">
        <v>44558</v>
      </c>
      <c r="H25" t="s">
        <v>4069</v>
      </c>
      <c r="I25" t="s">
        <v>4083</v>
      </c>
      <c r="J25" t="s">
        <v>1675</v>
      </c>
      <c r="K25">
        <v>8026</v>
      </c>
      <c r="N25" t="s">
        <v>4057</v>
      </c>
    </row>
    <row r="26" spans="1:15">
      <c r="A26">
        <v>3029</v>
      </c>
      <c r="B26" t="s">
        <v>2961</v>
      </c>
      <c r="C26" t="s">
        <v>4053</v>
      </c>
      <c r="D26">
        <v>3500</v>
      </c>
      <c r="E26" t="s">
        <v>12</v>
      </c>
      <c r="F26" t="s">
        <v>420</v>
      </c>
      <c r="G26" s="81">
        <v>44558</v>
      </c>
      <c r="H26" t="s">
        <v>4048</v>
      </c>
      <c r="I26" t="s">
        <v>4084</v>
      </c>
      <c r="J26" t="s">
        <v>13</v>
      </c>
      <c r="K26">
        <v>38767</v>
      </c>
      <c r="N26" t="s">
        <v>4057</v>
      </c>
    </row>
    <row r="27" spans="1:15">
      <c r="A27">
        <v>3030</v>
      </c>
      <c r="B27" t="s">
        <v>2961</v>
      </c>
      <c r="C27" t="s">
        <v>4053</v>
      </c>
      <c r="D27">
        <v>2500</v>
      </c>
      <c r="E27" t="s">
        <v>10</v>
      </c>
      <c r="F27" t="s">
        <v>420</v>
      </c>
      <c r="G27" s="81">
        <v>44558</v>
      </c>
      <c r="H27" t="s">
        <v>4069</v>
      </c>
      <c r="I27" t="s">
        <v>4083</v>
      </c>
      <c r="J27" t="s">
        <v>4062</v>
      </c>
      <c r="K27">
        <v>836443</v>
      </c>
      <c r="N27" t="s">
        <v>4057</v>
      </c>
    </row>
    <row r="28" spans="1:15">
      <c r="A28">
        <v>3031</v>
      </c>
      <c r="B28" t="s">
        <v>2961</v>
      </c>
      <c r="C28" t="s">
        <v>711</v>
      </c>
      <c r="D28">
        <v>1050</v>
      </c>
      <c r="E28" t="s">
        <v>12</v>
      </c>
      <c r="F28" t="s">
        <v>420</v>
      </c>
      <c r="G28" s="81">
        <v>44558</v>
      </c>
      <c r="H28" t="s">
        <v>4085</v>
      </c>
      <c r="J28" t="s">
        <v>13</v>
      </c>
      <c r="K28">
        <v>12955</v>
      </c>
      <c r="L28" t="s">
        <v>709</v>
      </c>
      <c r="M28">
        <v>124</v>
      </c>
      <c r="N28" t="s">
        <v>4057</v>
      </c>
    </row>
    <row r="29" spans="1:15">
      <c r="A29">
        <v>3032</v>
      </c>
      <c r="B29" t="s">
        <v>2961</v>
      </c>
      <c r="C29" t="s">
        <v>1287</v>
      </c>
      <c r="D29">
        <v>2180</v>
      </c>
      <c r="E29" t="s">
        <v>17</v>
      </c>
      <c r="F29" t="s">
        <v>420</v>
      </c>
      <c r="G29" s="81">
        <v>44552</v>
      </c>
      <c r="H29" t="s">
        <v>4048</v>
      </c>
      <c r="I29" t="s">
        <v>4086</v>
      </c>
      <c r="J29" t="s">
        <v>1674</v>
      </c>
      <c r="K29">
        <v>483421</v>
      </c>
      <c r="L29" t="s">
        <v>1286</v>
      </c>
      <c r="M29">
        <v>259</v>
      </c>
      <c r="N29" t="s">
        <v>4057</v>
      </c>
    </row>
    <row r="30" spans="1:15">
      <c r="A30">
        <v>3033</v>
      </c>
      <c r="B30" t="s">
        <v>2961</v>
      </c>
      <c r="C30" t="s">
        <v>1287</v>
      </c>
      <c r="D30">
        <v>2500</v>
      </c>
      <c r="E30" t="s">
        <v>17</v>
      </c>
      <c r="F30" t="s">
        <v>420</v>
      </c>
      <c r="G30" s="81">
        <v>44552</v>
      </c>
      <c r="H30" t="s">
        <v>4054</v>
      </c>
      <c r="I30" t="s">
        <v>4087</v>
      </c>
      <c r="J30" t="s">
        <v>1674</v>
      </c>
      <c r="K30">
        <v>483342</v>
      </c>
      <c r="L30" t="s">
        <v>1286</v>
      </c>
      <c r="M30">
        <v>259</v>
      </c>
      <c r="N30" t="s">
        <v>4057</v>
      </c>
    </row>
    <row r="31" spans="1:15">
      <c r="A31">
        <v>3034</v>
      </c>
      <c r="B31" t="s">
        <v>2961</v>
      </c>
      <c r="C31" t="s">
        <v>4088</v>
      </c>
      <c r="D31">
        <v>1600</v>
      </c>
      <c r="E31" t="s">
        <v>17</v>
      </c>
      <c r="F31" t="s">
        <v>420</v>
      </c>
      <c r="G31" s="81">
        <v>44148</v>
      </c>
      <c r="H31" t="s">
        <v>4048</v>
      </c>
      <c r="I31" t="s">
        <v>4073</v>
      </c>
      <c r="J31" t="s">
        <v>1674</v>
      </c>
      <c r="L31" t="s">
        <v>404</v>
      </c>
      <c r="M31">
        <v>60</v>
      </c>
    </row>
    <row r="32" spans="1:15">
      <c r="A32">
        <v>3035</v>
      </c>
      <c r="B32" t="s">
        <v>2961</v>
      </c>
      <c r="C32" t="s">
        <v>4088</v>
      </c>
      <c r="D32">
        <v>1600</v>
      </c>
      <c r="E32" t="s">
        <v>17</v>
      </c>
      <c r="F32" t="s">
        <v>420</v>
      </c>
      <c r="G32" s="81">
        <v>44170</v>
      </c>
      <c r="H32" t="s">
        <v>4048</v>
      </c>
      <c r="I32" t="s">
        <v>4089</v>
      </c>
      <c r="J32" t="s">
        <v>1674</v>
      </c>
      <c r="L32" t="s">
        <v>404</v>
      </c>
      <c r="M32">
        <v>60</v>
      </c>
    </row>
    <row r="33" spans="1:15">
      <c r="A33">
        <v>3036</v>
      </c>
      <c r="B33" t="s">
        <v>2961</v>
      </c>
      <c r="C33" t="s">
        <v>4088</v>
      </c>
      <c r="D33">
        <v>1600</v>
      </c>
      <c r="E33" t="s">
        <v>17</v>
      </c>
      <c r="F33" t="s">
        <v>420</v>
      </c>
      <c r="G33" s="81">
        <v>44181</v>
      </c>
      <c r="H33" t="s">
        <v>4048</v>
      </c>
      <c r="I33" t="s">
        <v>4090</v>
      </c>
      <c r="J33" t="s">
        <v>1674</v>
      </c>
      <c r="L33" t="s">
        <v>404</v>
      </c>
      <c r="M33">
        <v>60</v>
      </c>
    </row>
    <row r="34" spans="1:15">
      <c r="A34">
        <v>3037</v>
      </c>
      <c r="B34" t="s">
        <v>2961</v>
      </c>
      <c r="C34" t="s">
        <v>4088</v>
      </c>
      <c r="D34">
        <v>1600</v>
      </c>
      <c r="E34" t="s">
        <v>17</v>
      </c>
      <c r="F34" t="s">
        <v>420</v>
      </c>
      <c r="G34" s="81">
        <v>44181</v>
      </c>
      <c r="H34" t="s">
        <v>4048</v>
      </c>
      <c r="I34" t="s">
        <v>4091</v>
      </c>
      <c r="J34" t="s">
        <v>1674</v>
      </c>
      <c r="L34" t="s">
        <v>404</v>
      </c>
      <c r="M34">
        <v>60</v>
      </c>
    </row>
    <row r="35" spans="1:15">
      <c r="A35">
        <v>3038</v>
      </c>
      <c r="B35" t="s">
        <v>2961</v>
      </c>
      <c r="C35" t="s">
        <v>4088</v>
      </c>
      <c r="D35">
        <v>1600</v>
      </c>
      <c r="E35" t="s">
        <v>17</v>
      </c>
      <c r="F35" t="s">
        <v>420</v>
      </c>
      <c r="G35" s="81">
        <v>44148</v>
      </c>
      <c r="H35" t="s">
        <v>4048</v>
      </c>
      <c r="I35" t="s">
        <v>4092</v>
      </c>
      <c r="J35" t="s">
        <v>1674</v>
      </c>
      <c r="L35" t="s">
        <v>404</v>
      </c>
      <c r="M35">
        <v>60</v>
      </c>
    </row>
    <row r="36" spans="1:15">
      <c r="A36">
        <v>3100</v>
      </c>
      <c r="B36" t="s">
        <v>2961</v>
      </c>
      <c r="C36" t="s">
        <v>4088</v>
      </c>
      <c r="D36">
        <v>1600</v>
      </c>
      <c r="E36" t="s">
        <v>17</v>
      </c>
      <c r="F36" t="s">
        <v>420</v>
      </c>
      <c r="G36" s="81">
        <v>44299</v>
      </c>
      <c r="H36" t="s">
        <v>4048</v>
      </c>
      <c r="I36" t="s">
        <v>4093</v>
      </c>
      <c r="J36" t="s">
        <v>1674</v>
      </c>
      <c r="L36" t="s">
        <v>404</v>
      </c>
      <c r="M36">
        <v>60</v>
      </c>
    </row>
    <row r="37" spans="1:15">
      <c r="A37">
        <v>3200</v>
      </c>
      <c r="B37" t="s">
        <v>2961</v>
      </c>
      <c r="C37" t="s">
        <v>4088</v>
      </c>
      <c r="D37">
        <v>1600</v>
      </c>
      <c r="E37" t="s">
        <v>17</v>
      </c>
      <c r="F37" t="s">
        <v>420</v>
      </c>
      <c r="G37" s="81">
        <v>44265</v>
      </c>
      <c r="H37" t="s">
        <v>4048</v>
      </c>
      <c r="I37" t="s">
        <v>4094</v>
      </c>
      <c r="J37" t="s">
        <v>1674</v>
      </c>
      <c r="L37" t="s">
        <v>404</v>
      </c>
      <c r="M37">
        <v>60</v>
      </c>
    </row>
    <row r="38" spans="1:15">
      <c r="A38">
        <v>3451</v>
      </c>
      <c r="B38" t="s">
        <v>35</v>
      </c>
      <c r="C38" t="s">
        <v>1241</v>
      </c>
      <c r="D38">
        <v>3350</v>
      </c>
      <c r="E38" t="s">
        <v>12</v>
      </c>
      <c r="F38" t="s">
        <v>420</v>
      </c>
      <c r="G38" s="81">
        <v>44411</v>
      </c>
      <c r="H38" t="s">
        <v>4048</v>
      </c>
      <c r="I38" t="s">
        <v>4095</v>
      </c>
      <c r="J38" t="s">
        <v>13</v>
      </c>
      <c r="K38" t="s">
        <v>4050</v>
      </c>
      <c r="L38" t="s">
        <v>1239</v>
      </c>
      <c r="M38">
        <v>250</v>
      </c>
    </row>
    <row r="39" spans="1:15">
      <c r="A39">
        <v>3683</v>
      </c>
      <c r="B39" t="s">
        <v>35</v>
      </c>
      <c r="C39" t="s">
        <v>1452</v>
      </c>
      <c r="D39">
        <v>3350</v>
      </c>
      <c r="E39" t="s">
        <v>12</v>
      </c>
      <c r="F39" t="s">
        <v>420</v>
      </c>
      <c r="G39" s="81">
        <v>44440</v>
      </c>
      <c r="H39" t="s">
        <v>4048</v>
      </c>
      <c r="I39" t="s">
        <v>4073</v>
      </c>
      <c r="J39" t="s">
        <v>13</v>
      </c>
      <c r="K39">
        <v>640496</v>
      </c>
      <c r="L39" t="s">
        <v>1024</v>
      </c>
      <c r="M39">
        <v>193</v>
      </c>
      <c r="N39">
        <v>44411</v>
      </c>
    </row>
    <row r="40" spans="1:15">
      <c r="A40">
        <v>3684</v>
      </c>
      <c r="B40" t="s">
        <v>33</v>
      </c>
      <c r="C40" t="s">
        <v>4096</v>
      </c>
      <c r="D40">
        <v>5500</v>
      </c>
      <c r="E40" t="s">
        <v>12</v>
      </c>
      <c r="F40" t="s">
        <v>420</v>
      </c>
      <c r="G40" s="81">
        <v>44440</v>
      </c>
      <c r="H40" t="s">
        <v>4069</v>
      </c>
      <c r="I40" t="s">
        <v>4097</v>
      </c>
      <c r="J40" t="s">
        <v>13</v>
      </c>
      <c r="K40">
        <v>585531</v>
      </c>
      <c r="L40" t="s">
        <v>747</v>
      </c>
      <c r="M40">
        <v>132</v>
      </c>
      <c r="N40">
        <v>44411</v>
      </c>
    </row>
    <row r="41" spans="1:15">
      <c r="A41">
        <v>3685</v>
      </c>
      <c r="B41" t="s">
        <v>2961</v>
      </c>
      <c r="C41" t="s">
        <v>924</v>
      </c>
      <c r="D41">
        <v>3350</v>
      </c>
      <c r="E41" t="s">
        <v>12</v>
      </c>
      <c r="F41" t="s">
        <v>420</v>
      </c>
      <c r="G41" s="81">
        <v>44440</v>
      </c>
      <c r="H41" t="s">
        <v>4048</v>
      </c>
      <c r="I41" t="s">
        <v>4098</v>
      </c>
      <c r="J41" t="s">
        <v>13</v>
      </c>
      <c r="K41">
        <v>585337</v>
      </c>
      <c r="L41" t="s">
        <v>923</v>
      </c>
      <c r="M41">
        <v>198</v>
      </c>
      <c r="N41">
        <v>44411</v>
      </c>
      <c r="O41" t="s">
        <v>4056</v>
      </c>
    </row>
    <row r="42" spans="1:15">
      <c r="A42">
        <v>3686</v>
      </c>
      <c r="B42" t="s">
        <v>4065</v>
      </c>
      <c r="C42" t="s">
        <v>186</v>
      </c>
      <c r="D42">
        <v>1350</v>
      </c>
      <c r="E42" t="s">
        <v>8</v>
      </c>
      <c r="F42" t="s">
        <v>420</v>
      </c>
      <c r="G42" s="81">
        <v>44440</v>
      </c>
      <c r="H42" t="s">
        <v>4048</v>
      </c>
      <c r="I42" t="s">
        <v>4099</v>
      </c>
      <c r="J42" t="s">
        <v>1675</v>
      </c>
      <c r="K42">
        <v>467059</v>
      </c>
      <c r="L42" t="s">
        <v>184</v>
      </c>
      <c r="M42">
        <v>15</v>
      </c>
      <c r="N42">
        <v>44411</v>
      </c>
    </row>
    <row r="43" spans="1:15">
      <c r="A43">
        <v>3687</v>
      </c>
      <c r="B43" t="s">
        <v>2961</v>
      </c>
      <c r="C43" t="s">
        <v>4053</v>
      </c>
      <c r="D43">
        <v>2180</v>
      </c>
      <c r="E43" t="s">
        <v>17</v>
      </c>
      <c r="F43" t="s">
        <v>420</v>
      </c>
      <c r="G43" s="81">
        <v>44440</v>
      </c>
      <c r="H43" t="s">
        <v>4048</v>
      </c>
      <c r="I43" t="s">
        <v>4100</v>
      </c>
      <c r="J43" t="s">
        <v>1674</v>
      </c>
      <c r="K43">
        <v>352045</v>
      </c>
      <c r="N43">
        <v>44411</v>
      </c>
    </row>
    <row r="44" spans="1:15">
      <c r="A44">
        <v>3688</v>
      </c>
      <c r="B44" t="s">
        <v>24</v>
      </c>
      <c r="C44" t="s">
        <v>2011</v>
      </c>
      <c r="D44">
        <v>1250</v>
      </c>
      <c r="E44" t="s">
        <v>8</v>
      </c>
      <c r="F44" t="s">
        <v>420</v>
      </c>
      <c r="G44" s="81">
        <v>44440</v>
      </c>
      <c r="H44" t="s">
        <v>4048</v>
      </c>
      <c r="I44" t="s">
        <v>4101</v>
      </c>
      <c r="J44" t="s">
        <v>1675</v>
      </c>
      <c r="K44">
        <v>152654</v>
      </c>
      <c r="L44" t="s">
        <v>169</v>
      </c>
      <c r="M44">
        <v>11</v>
      </c>
      <c r="N44">
        <v>44411</v>
      </c>
    </row>
    <row r="45" spans="1:15">
      <c r="A45">
        <v>3689</v>
      </c>
      <c r="B45" t="s">
        <v>2961</v>
      </c>
      <c r="C45" t="s">
        <v>1070</v>
      </c>
      <c r="D45">
        <v>2180</v>
      </c>
      <c r="E45" t="s">
        <v>10</v>
      </c>
      <c r="F45" t="s">
        <v>241</v>
      </c>
      <c r="G45" s="81">
        <v>44440</v>
      </c>
      <c r="H45" t="s">
        <v>4048</v>
      </c>
      <c r="I45" t="s">
        <v>4102</v>
      </c>
      <c r="J45" t="s">
        <v>4062</v>
      </c>
      <c r="K45">
        <v>76885</v>
      </c>
      <c r="L45" t="s">
        <v>1068</v>
      </c>
      <c r="M45">
        <v>241</v>
      </c>
      <c r="N45">
        <v>44411</v>
      </c>
    </row>
    <row r="46" spans="1:15">
      <c r="A46">
        <v>3690</v>
      </c>
      <c r="B46" t="s">
        <v>2961</v>
      </c>
      <c r="C46" t="s">
        <v>688</v>
      </c>
      <c r="D46">
        <v>1193</v>
      </c>
      <c r="E46" t="s">
        <v>12</v>
      </c>
      <c r="F46" t="s">
        <v>420</v>
      </c>
      <c r="G46" s="81">
        <v>44440</v>
      </c>
      <c r="H46" t="s">
        <v>4085</v>
      </c>
      <c r="I46" t="s">
        <v>4103</v>
      </c>
      <c r="J46" t="s">
        <v>13</v>
      </c>
      <c r="K46">
        <v>903003</v>
      </c>
      <c r="L46" t="s">
        <v>686</v>
      </c>
      <c r="M46">
        <v>288</v>
      </c>
      <c r="N46">
        <v>44411</v>
      </c>
    </row>
    <row r="47" spans="1:15">
      <c r="A47">
        <v>3691</v>
      </c>
      <c r="B47" t="s">
        <v>2961</v>
      </c>
      <c r="C47" t="s">
        <v>1287</v>
      </c>
      <c r="D47">
        <v>2180</v>
      </c>
      <c r="E47" t="s">
        <v>17</v>
      </c>
      <c r="F47" t="s">
        <v>241</v>
      </c>
      <c r="G47" s="81">
        <v>44441</v>
      </c>
      <c r="H47" t="s">
        <v>4048</v>
      </c>
      <c r="I47" t="s">
        <v>4100</v>
      </c>
      <c r="J47" t="s">
        <v>1674</v>
      </c>
      <c r="K47">
        <v>76564102</v>
      </c>
      <c r="L47" t="s">
        <v>1286</v>
      </c>
      <c r="M47">
        <v>259</v>
      </c>
      <c r="N47">
        <v>44411</v>
      </c>
    </row>
    <row r="48" spans="1:15">
      <c r="A48">
        <v>3692</v>
      </c>
      <c r="B48" t="s">
        <v>33</v>
      </c>
      <c r="C48" t="s">
        <v>766</v>
      </c>
      <c r="D48">
        <v>6000</v>
      </c>
      <c r="E48" t="s">
        <v>12</v>
      </c>
      <c r="F48" t="s">
        <v>420</v>
      </c>
      <c r="G48" s="81">
        <v>44441</v>
      </c>
      <c r="H48" t="s">
        <v>4069</v>
      </c>
      <c r="I48" t="s">
        <v>4104</v>
      </c>
      <c r="J48" t="s">
        <v>13</v>
      </c>
      <c r="K48">
        <v>836831</v>
      </c>
      <c r="L48" t="s">
        <v>764</v>
      </c>
      <c r="M48">
        <v>136</v>
      </c>
      <c r="N48">
        <v>44411</v>
      </c>
    </row>
    <row r="49" spans="1:15">
      <c r="A49">
        <v>3693</v>
      </c>
      <c r="B49" t="s">
        <v>2961</v>
      </c>
      <c r="C49" t="s">
        <v>4053</v>
      </c>
      <c r="D49">
        <v>1000</v>
      </c>
      <c r="E49" t="s">
        <v>4105</v>
      </c>
      <c r="F49" t="s">
        <v>420</v>
      </c>
      <c r="G49" s="81">
        <v>44441</v>
      </c>
      <c r="H49" t="s">
        <v>4048</v>
      </c>
      <c r="I49" t="s">
        <v>4106</v>
      </c>
      <c r="K49">
        <v>826439</v>
      </c>
      <c r="N49">
        <v>44411</v>
      </c>
    </row>
    <row r="50" spans="1:15">
      <c r="A50">
        <v>3694</v>
      </c>
      <c r="B50" t="s">
        <v>2961</v>
      </c>
      <c r="C50" t="s">
        <v>4053</v>
      </c>
      <c r="D50">
        <v>2180</v>
      </c>
      <c r="E50" t="s">
        <v>17</v>
      </c>
      <c r="F50" t="s">
        <v>420</v>
      </c>
      <c r="G50" s="81">
        <v>44441</v>
      </c>
      <c r="H50" t="s">
        <v>4048</v>
      </c>
      <c r="I50" t="s">
        <v>4102</v>
      </c>
      <c r="J50" t="s">
        <v>1674</v>
      </c>
      <c r="K50">
        <v>799310</v>
      </c>
      <c r="N50">
        <v>44411</v>
      </c>
    </row>
    <row r="51" spans="1:15">
      <c r="A51">
        <v>3695</v>
      </c>
      <c r="B51" t="s">
        <v>24</v>
      </c>
      <c r="C51" t="s">
        <v>4053</v>
      </c>
      <c r="D51">
        <v>1250</v>
      </c>
      <c r="E51" t="s">
        <v>8</v>
      </c>
      <c r="F51" t="s">
        <v>420</v>
      </c>
      <c r="G51" s="81">
        <v>44441</v>
      </c>
      <c r="H51" t="s">
        <v>4048</v>
      </c>
      <c r="I51" t="s">
        <v>4101</v>
      </c>
      <c r="J51" t="s">
        <v>1675</v>
      </c>
      <c r="K51">
        <v>656582</v>
      </c>
      <c r="N51">
        <v>44411</v>
      </c>
    </row>
    <row r="52" spans="1:15">
      <c r="A52">
        <v>3696</v>
      </c>
      <c r="B52" t="s">
        <v>2961</v>
      </c>
      <c r="C52" t="s">
        <v>1099</v>
      </c>
      <c r="D52">
        <v>1600</v>
      </c>
      <c r="E52" t="s">
        <v>8</v>
      </c>
      <c r="F52" t="s">
        <v>420</v>
      </c>
      <c r="G52" s="81">
        <v>44441</v>
      </c>
      <c r="H52" t="s">
        <v>4048</v>
      </c>
      <c r="I52" t="s">
        <v>4107</v>
      </c>
      <c r="J52" t="s">
        <v>1675</v>
      </c>
      <c r="K52">
        <v>612458</v>
      </c>
      <c r="L52" t="s">
        <v>1097</v>
      </c>
      <c r="M52">
        <v>212</v>
      </c>
      <c r="N52">
        <v>44411</v>
      </c>
    </row>
    <row r="53" spans="1:15">
      <c r="A53">
        <v>3697</v>
      </c>
      <c r="B53" t="s">
        <v>2961</v>
      </c>
      <c r="C53" t="s">
        <v>1099</v>
      </c>
      <c r="D53">
        <v>750</v>
      </c>
      <c r="E53" t="s">
        <v>8</v>
      </c>
      <c r="F53" t="s">
        <v>420</v>
      </c>
      <c r="G53" s="81">
        <v>44441</v>
      </c>
      <c r="H53" t="s">
        <v>4066</v>
      </c>
      <c r="I53" t="s">
        <v>1759</v>
      </c>
      <c r="J53" t="s">
        <v>1675</v>
      </c>
      <c r="K53">
        <v>610252</v>
      </c>
      <c r="L53" t="s">
        <v>1097</v>
      </c>
      <c r="M53">
        <v>212</v>
      </c>
      <c r="N53">
        <v>44411</v>
      </c>
    </row>
    <row r="54" spans="1:15">
      <c r="A54">
        <v>3698</v>
      </c>
      <c r="B54" t="s">
        <v>2961</v>
      </c>
      <c r="C54" t="s">
        <v>1282</v>
      </c>
      <c r="D54">
        <v>2180</v>
      </c>
      <c r="E54" t="s">
        <v>17</v>
      </c>
      <c r="F54" t="s">
        <v>241</v>
      </c>
      <c r="G54" s="81">
        <v>44441</v>
      </c>
      <c r="H54" t="s">
        <v>4048</v>
      </c>
      <c r="I54" t="s">
        <v>4100</v>
      </c>
      <c r="J54" t="s">
        <v>1674</v>
      </c>
      <c r="K54">
        <v>581988</v>
      </c>
      <c r="L54" t="s">
        <v>1281</v>
      </c>
      <c r="M54">
        <v>258</v>
      </c>
      <c r="N54">
        <v>44411</v>
      </c>
    </row>
    <row r="55" spans="1:15">
      <c r="A55">
        <v>3699</v>
      </c>
      <c r="B55" t="s">
        <v>33</v>
      </c>
      <c r="C55" t="s">
        <v>551</v>
      </c>
      <c r="D55">
        <v>2000</v>
      </c>
      <c r="E55" t="s">
        <v>10</v>
      </c>
      <c r="F55" t="s">
        <v>420</v>
      </c>
      <c r="G55" s="81">
        <v>44441</v>
      </c>
      <c r="H55" t="s">
        <v>4066</v>
      </c>
      <c r="I55" t="s">
        <v>1759</v>
      </c>
      <c r="J55" t="s">
        <v>4062</v>
      </c>
      <c r="K55">
        <v>539369</v>
      </c>
      <c r="L55" t="s">
        <v>549</v>
      </c>
      <c r="M55">
        <v>91</v>
      </c>
      <c r="N55">
        <v>44411</v>
      </c>
    </row>
    <row r="56" spans="1:15">
      <c r="A56">
        <v>3700</v>
      </c>
      <c r="B56" t="s">
        <v>4108</v>
      </c>
      <c r="C56" t="s">
        <v>1160</v>
      </c>
      <c r="D56">
        <v>3350</v>
      </c>
      <c r="E56" t="s">
        <v>12</v>
      </c>
      <c r="F56" t="s">
        <v>420</v>
      </c>
      <c r="G56" s="81">
        <v>44442</v>
      </c>
      <c r="H56" t="s">
        <v>4048</v>
      </c>
      <c r="I56" t="s">
        <v>4107</v>
      </c>
      <c r="J56" t="s">
        <v>13</v>
      </c>
      <c r="K56">
        <v>42843</v>
      </c>
      <c r="L56" t="s">
        <v>1159</v>
      </c>
      <c r="M56">
        <v>165</v>
      </c>
      <c r="N56">
        <v>44443</v>
      </c>
      <c r="O56" t="s">
        <v>4056</v>
      </c>
    </row>
    <row r="57" spans="1:15">
      <c r="A57">
        <v>3701</v>
      </c>
      <c r="B57" t="s">
        <v>2961</v>
      </c>
      <c r="C57" t="s">
        <v>4053</v>
      </c>
      <c r="D57">
        <v>50</v>
      </c>
      <c r="E57" t="s">
        <v>17</v>
      </c>
      <c r="F57" t="s">
        <v>623</v>
      </c>
      <c r="G57" s="81">
        <v>44443</v>
      </c>
      <c r="H57" t="s">
        <v>4069</v>
      </c>
      <c r="I57" t="s">
        <v>2229</v>
      </c>
      <c r="J57" t="s">
        <v>1674</v>
      </c>
      <c r="K57" t="s">
        <v>623</v>
      </c>
      <c r="N57">
        <v>44443</v>
      </c>
    </row>
    <row r="58" spans="1:15">
      <c r="A58">
        <v>3702</v>
      </c>
      <c r="B58" t="s">
        <v>2961</v>
      </c>
      <c r="C58" t="s">
        <v>4053</v>
      </c>
      <c r="D58">
        <v>2180</v>
      </c>
      <c r="E58" t="s">
        <v>10</v>
      </c>
      <c r="F58" t="s">
        <v>420</v>
      </c>
      <c r="G58" s="81">
        <v>44441</v>
      </c>
      <c r="H58" t="s">
        <v>4048</v>
      </c>
      <c r="I58" t="s">
        <v>4109</v>
      </c>
      <c r="J58" t="s">
        <v>4062</v>
      </c>
      <c r="K58">
        <v>483148</v>
      </c>
      <c r="N58">
        <v>44445</v>
      </c>
      <c r="O58" t="s">
        <v>4056</v>
      </c>
    </row>
    <row r="59" spans="1:15">
      <c r="A59">
        <v>3703</v>
      </c>
      <c r="B59" t="s">
        <v>24</v>
      </c>
      <c r="C59" t="s">
        <v>158</v>
      </c>
      <c r="D59">
        <v>1250</v>
      </c>
      <c r="E59" t="s">
        <v>8</v>
      </c>
      <c r="F59" t="s">
        <v>420</v>
      </c>
      <c r="G59" s="81">
        <v>44441</v>
      </c>
      <c r="H59" t="s">
        <v>4048</v>
      </c>
      <c r="I59" t="s">
        <v>4101</v>
      </c>
      <c r="J59" t="s">
        <v>1675</v>
      </c>
      <c r="K59">
        <v>383551</v>
      </c>
      <c r="L59" t="s">
        <v>157</v>
      </c>
      <c r="M59">
        <v>8</v>
      </c>
      <c r="N59">
        <v>44445</v>
      </c>
    </row>
    <row r="60" spans="1:15">
      <c r="A60">
        <v>3704</v>
      </c>
      <c r="B60" t="s">
        <v>2961</v>
      </c>
      <c r="C60" t="s">
        <v>612</v>
      </c>
      <c r="D60">
        <v>2800</v>
      </c>
      <c r="E60" t="s">
        <v>12</v>
      </c>
      <c r="F60" t="s">
        <v>241</v>
      </c>
      <c r="G60" s="81">
        <v>44441</v>
      </c>
      <c r="H60" t="s">
        <v>4048</v>
      </c>
      <c r="I60" t="s">
        <v>4107</v>
      </c>
      <c r="J60" t="s">
        <v>13</v>
      </c>
      <c r="K60">
        <v>247404</v>
      </c>
      <c r="L60" t="s">
        <v>610</v>
      </c>
      <c r="M60">
        <v>194</v>
      </c>
      <c r="N60">
        <v>44445</v>
      </c>
    </row>
    <row r="61" spans="1:15">
      <c r="A61">
        <v>3705</v>
      </c>
      <c r="B61" t="s">
        <v>24</v>
      </c>
      <c r="C61" t="s">
        <v>163</v>
      </c>
      <c r="D61">
        <v>1250</v>
      </c>
      <c r="E61" t="s">
        <v>8</v>
      </c>
      <c r="F61" t="s">
        <v>4110</v>
      </c>
      <c r="G61" s="81">
        <v>44441</v>
      </c>
      <c r="H61" t="s">
        <v>4048</v>
      </c>
      <c r="I61" t="s">
        <v>4111</v>
      </c>
      <c r="J61" t="s">
        <v>1675</v>
      </c>
      <c r="K61">
        <v>240548</v>
      </c>
      <c r="L61" t="s">
        <v>161</v>
      </c>
      <c r="M61">
        <v>9</v>
      </c>
      <c r="N61">
        <v>44445</v>
      </c>
    </row>
    <row r="62" spans="1:15">
      <c r="A62">
        <v>3706</v>
      </c>
      <c r="B62" t="s">
        <v>4065</v>
      </c>
      <c r="C62" t="s">
        <v>191</v>
      </c>
      <c r="D62">
        <v>1350</v>
      </c>
      <c r="E62" t="s">
        <v>8</v>
      </c>
      <c r="F62" t="s">
        <v>420</v>
      </c>
      <c r="G62" s="81">
        <v>44441</v>
      </c>
      <c r="H62" t="s">
        <v>4048</v>
      </c>
      <c r="I62" t="s">
        <v>4099</v>
      </c>
      <c r="J62" t="s">
        <v>1675</v>
      </c>
      <c r="K62">
        <v>150600</v>
      </c>
      <c r="L62" t="s">
        <v>189</v>
      </c>
      <c r="M62">
        <v>16</v>
      </c>
      <c r="N62">
        <v>44445</v>
      </c>
    </row>
    <row r="63" spans="1:15">
      <c r="A63">
        <v>3707</v>
      </c>
      <c r="B63" t="s">
        <v>2961</v>
      </c>
      <c r="C63" t="s">
        <v>642</v>
      </c>
      <c r="D63">
        <v>2180</v>
      </c>
      <c r="E63" t="s">
        <v>10</v>
      </c>
      <c r="F63" t="s">
        <v>420</v>
      </c>
      <c r="G63" s="81">
        <v>44441</v>
      </c>
      <c r="H63" t="s">
        <v>4048</v>
      </c>
      <c r="I63" t="s">
        <v>4112</v>
      </c>
      <c r="J63" t="s">
        <v>4062</v>
      </c>
      <c r="K63">
        <v>105198</v>
      </c>
      <c r="L63" t="s">
        <v>640</v>
      </c>
      <c r="M63">
        <v>329</v>
      </c>
      <c r="N63">
        <v>44445</v>
      </c>
    </row>
    <row r="64" spans="1:15">
      <c r="A64">
        <v>3708</v>
      </c>
      <c r="B64" t="s">
        <v>2961</v>
      </c>
      <c r="C64" t="s">
        <v>565</v>
      </c>
      <c r="D64">
        <v>2000</v>
      </c>
      <c r="E64" t="s">
        <v>10</v>
      </c>
      <c r="F64" t="s">
        <v>420</v>
      </c>
      <c r="G64" s="81">
        <v>44441</v>
      </c>
      <c r="H64" t="s">
        <v>4048</v>
      </c>
      <c r="I64" t="s">
        <v>4113</v>
      </c>
      <c r="J64" t="s">
        <v>4062</v>
      </c>
      <c r="K64">
        <v>84791</v>
      </c>
      <c r="L64" t="s">
        <v>563</v>
      </c>
      <c r="M64">
        <v>94</v>
      </c>
      <c r="N64">
        <v>44445</v>
      </c>
    </row>
    <row r="65" spans="1:15">
      <c r="A65">
        <v>3709</v>
      </c>
      <c r="B65" t="s">
        <v>4108</v>
      </c>
      <c r="C65" t="s">
        <v>4053</v>
      </c>
      <c r="D65">
        <v>2180</v>
      </c>
      <c r="E65" t="s">
        <v>19</v>
      </c>
      <c r="F65" t="s">
        <v>420</v>
      </c>
      <c r="G65" s="81">
        <v>44442</v>
      </c>
      <c r="H65" t="s">
        <v>4048</v>
      </c>
      <c r="I65" t="s">
        <v>4106</v>
      </c>
      <c r="J65" t="s">
        <v>1678</v>
      </c>
      <c r="K65">
        <v>535115</v>
      </c>
      <c r="N65">
        <v>44446</v>
      </c>
      <c r="O65" t="s">
        <v>4056</v>
      </c>
    </row>
    <row r="66" spans="1:15">
      <c r="A66">
        <v>3710</v>
      </c>
      <c r="B66" t="s">
        <v>4108</v>
      </c>
      <c r="C66" t="s">
        <v>4053</v>
      </c>
      <c r="D66">
        <v>6000</v>
      </c>
      <c r="E66" t="s">
        <v>19</v>
      </c>
      <c r="F66" t="s">
        <v>420</v>
      </c>
      <c r="G66" s="81">
        <v>44442</v>
      </c>
      <c r="H66" t="s">
        <v>4054</v>
      </c>
      <c r="I66" t="s">
        <v>4114</v>
      </c>
      <c r="J66" t="s">
        <v>1678</v>
      </c>
      <c r="K66">
        <v>598823</v>
      </c>
      <c r="N66">
        <v>44446</v>
      </c>
      <c r="O66" t="s">
        <v>4056</v>
      </c>
    </row>
    <row r="67" spans="1:15">
      <c r="A67">
        <v>3711</v>
      </c>
      <c r="B67" t="s">
        <v>2961</v>
      </c>
      <c r="C67" t="s">
        <v>1123</v>
      </c>
      <c r="D67">
        <v>1600</v>
      </c>
      <c r="E67" t="s">
        <v>8</v>
      </c>
      <c r="F67" t="s">
        <v>241</v>
      </c>
      <c r="G67" s="81">
        <v>44442</v>
      </c>
      <c r="H67" t="s">
        <v>4048</v>
      </c>
      <c r="I67" t="s">
        <v>4115</v>
      </c>
      <c r="J67" t="s">
        <v>1675</v>
      </c>
      <c r="K67">
        <v>621880</v>
      </c>
      <c r="L67" t="s">
        <v>1121</v>
      </c>
      <c r="M67">
        <v>218</v>
      </c>
      <c r="N67">
        <v>44446</v>
      </c>
    </row>
    <row r="68" spans="1:15">
      <c r="A68">
        <v>3712</v>
      </c>
      <c r="B68" t="s">
        <v>2961</v>
      </c>
      <c r="C68" t="s">
        <v>1132</v>
      </c>
      <c r="D68">
        <v>6000</v>
      </c>
      <c r="E68" t="s">
        <v>19</v>
      </c>
      <c r="F68" t="s">
        <v>420</v>
      </c>
      <c r="G68" s="81">
        <v>44442</v>
      </c>
      <c r="H68" t="s">
        <v>4054</v>
      </c>
      <c r="I68" t="s">
        <v>4114</v>
      </c>
      <c r="J68" t="s">
        <v>1678</v>
      </c>
      <c r="K68">
        <v>598823</v>
      </c>
      <c r="L68" t="s">
        <v>1130</v>
      </c>
      <c r="M68">
        <v>246</v>
      </c>
      <c r="N68">
        <v>44446</v>
      </c>
      <c r="O68" t="s">
        <v>4056</v>
      </c>
    </row>
    <row r="69" spans="1:15">
      <c r="A69">
        <v>3713</v>
      </c>
      <c r="B69" t="s">
        <v>4108</v>
      </c>
      <c r="C69" t="s">
        <v>1015</v>
      </c>
      <c r="D69">
        <v>3350</v>
      </c>
      <c r="E69" t="s">
        <v>12</v>
      </c>
      <c r="F69" t="s">
        <v>420</v>
      </c>
      <c r="G69" s="81">
        <v>44442</v>
      </c>
      <c r="H69" t="s">
        <v>4048</v>
      </c>
      <c r="I69" t="s">
        <v>4107</v>
      </c>
      <c r="J69" t="s">
        <v>13</v>
      </c>
      <c r="K69">
        <v>377027</v>
      </c>
      <c r="L69" t="s">
        <v>1820</v>
      </c>
      <c r="M69">
        <v>303</v>
      </c>
      <c r="N69">
        <v>44446</v>
      </c>
      <c r="O69" t="s">
        <v>4056</v>
      </c>
    </row>
    <row r="70" spans="1:15">
      <c r="A70">
        <v>3714</v>
      </c>
      <c r="B70" t="s">
        <v>4108</v>
      </c>
      <c r="C70" t="s">
        <v>1169</v>
      </c>
      <c r="D70">
        <v>2180</v>
      </c>
      <c r="E70" t="s">
        <v>19</v>
      </c>
      <c r="F70" t="s">
        <v>420</v>
      </c>
      <c r="G70" s="81">
        <v>44442</v>
      </c>
      <c r="H70" t="s">
        <v>4048</v>
      </c>
      <c r="I70" t="s">
        <v>4106</v>
      </c>
      <c r="J70" t="s">
        <v>1678</v>
      </c>
      <c r="K70">
        <v>167300</v>
      </c>
      <c r="L70" t="s">
        <v>1168</v>
      </c>
      <c r="M70">
        <v>235</v>
      </c>
      <c r="N70">
        <v>44446</v>
      </c>
    </row>
    <row r="71" spans="1:15">
      <c r="A71">
        <v>3715</v>
      </c>
      <c r="B71" t="s">
        <v>2961</v>
      </c>
      <c r="C71" t="s">
        <v>929</v>
      </c>
      <c r="D71">
        <v>3350</v>
      </c>
      <c r="E71" t="s">
        <v>12</v>
      </c>
      <c r="F71" t="s">
        <v>420</v>
      </c>
      <c r="G71" s="81">
        <v>44442</v>
      </c>
      <c r="H71" t="s">
        <v>4048</v>
      </c>
      <c r="I71" t="s">
        <v>4098</v>
      </c>
      <c r="J71" t="s">
        <v>13</v>
      </c>
      <c r="K71">
        <v>71018</v>
      </c>
      <c r="L71" t="s">
        <v>927</v>
      </c>
      <c r="M71">
        <v>173</v>
      </c>
      <c r="N71">
        <v>44446</v>
      </c>
    </row>
    <row r="72" spans="1:15">
      <c r="A72">
        <v>3716</v>
      </c>
      <c r="B72" t="s">
        <v>2961</v>
      </c>
      <c r="C72" t="s">
        <v>2048</v>
      </c>
      <c r="D72">
        <v>3350</v>
      </c>
      <c r="E72" t="s">
        <v>12</v>
      </c>
      <c r="F72" t="s">
        <v>241</v>
      </c>
      <c r="G72" s="81">
        <v>44442</v>
      </c>
      <c r="H72" t="s">
        <v>4048</v>
      </c>
      <c r="I72" t="s">
        <v>4107</v>
      </c>
      <c r="J72" t="s">
        <v>13</v>
      </c>
      <c r="K72">
        <v>5144</v>
      </c>
      <c r="L72" t="s">
        <v>1053</v>
      </c>
      <c r="M72">
        <v>82</v>
      </c>
      <c r="N72">
        <v>44446</v>
      </c>
    </row>
    <row r="73" spans="1:15">
      <c r="A73">
        <v>3717</v>
      </c>
      <c r="B73" t="s">
        <v>2961</v>
      </c>
      <c r="C73" t="s">
        <v>415</v>
      </c>
      <c r="D73">
        <v>2800</v>
      </c>
      <c r="E73" t="s">
        <v>12</v>
      </c>
      <c r="F73" t="s">
        <v>4110</v>
      </c>
      <c r="G73" s="81">
        <v>44445</v>
      </c>
      <c r="H73" t="s">
        <v>4048</v>
      </c>
      <c r="I73" t="s">
        <v>4102</v>
      </c>
      <c r="J73" t="s">
        <v>13</v>
      </c>
      <c r="K73">
        <v>635207</v>
      </c>
      <c r="L73" t="s">
        <v>413</v>
      </c>
      <c r="M73">
        <v>195</v>
      </c>
      <c r="N73">
        <v>44446</v>
      </c>
      <c r="O73" t="s">
        <v>4056</v>
      </c>
    </row>
    <row r="74" spans="1:15">
      <c r="A74">
        <v>3718</v>
      </c>
      <c r="B74" t="s">
        <v>2961</v>
      </c>
      <c r="C74" t="s">
        <v>4053</v>
      </c>
      <c r="D74">
        <v>2180</v>
      </c>
      <c r="E74" t="s">
        <v>17</v>
      </c>
      <c r="F74" t="s">
        <v>420</v>
      </c>
      <c r="G74" s="81">
        <v>44445</v>
      </c>
      <c r="H74" t="s">
        <v>4048</v>
      </c>
      <c r="I74" t="s">
        <v>4100</v>
      </c>
      <c r="J74" t="s">
        <v>1674</v>
      </c>
      <c r="K74">
        <v>100383</v>
      </c>
      <c r="N74">
        <v>44446</v>
      </c>
    </row>
    <row r="75" spans="1:15">
      <c r="A75">
        <v>3719</v>
      </c>
      <c r="B75" t="s">
        <v>2961</v>
      </c>
      <c r="C75" t="s">
        <v>376</v>
      </c>
      <c r="D75">
        <v>2180</v>
      </c>
      <c r="E75" t="s">
        <v>10</v>
      </c>
      <c r="F75" t="s">
        <v>241</v>
      </c>
      <c r="G75" s="81">
        <v>44445</v>
      </c>
      <c r="H75" t="s">
        <v>4048</v>
      </c>
      <c r="I75" t="s">
        <v>4106</v>
      </c>
      <c r="J75" t="s">
        <v>4062</v>
      </c>
      <c r="K75">
        <v>953555</v>
      </c>
      <c r="L75" t="s">
        <v>374</v>
      </c>
      <c r="M75">
        <v>242</v>
      </c>
      <c r="N75">
        <v>44446</v>
      </c>
    </row>
    <row r="76" spans="1:15">
      <c r="A76">
        <v>3720</v>
      </c>
      <c r="B76" t="s">
        <v>2961</v>
      </c>
      <c r="C76" t="s">
        <v>944</v>
      </c>
      <c r="D76">
        <v>2800</v>
      </c>
      <c r="E76" t="s">
        <v>12</v>
      </c>
      <c r="F76" t="s">
        <v>420</v>
      </c>
      <c r="G76" s="81">
        <v>44445</v>
      </c>
      <c r="H76" t="s">
        <v>4048</v>
      </c>
      <c r="I76" t="s">
        <v>4098</v>
      </c>
      <c r="J76" t="s">
        <v>13</v>
      </c>
      <c r="K76">
        <v>154143</v>
      </c>
      <c r="L76" t="s">
        <v>942</v>
      </c>
      <c r="M76">
        <v>114</v>
      </c>
      <c r="N76">
        <v>44446</v>
      </c>
      <c r="O76" t="s">
        <v>4056</v>
      </c>
    </row>
    <row r="77" spans="1:15">
      <c r="A77">
        <v>3721</v>
      </c>
      <c r="B77" t="s">
        <v>2961</v>
      </c>
      <c r="C77" t="s">
        <v>944</v>
      </c>
      <c r="D77">
        <v>350</v>
      </c>
      <c r="E77" t="s">
        <v>12</v>
      </c>
      <c r="F77" t="s">
        <v>420</v>
      </c>
      <c r="G77" s="81">
        <v>44445</v>
      </c>
      <c r="H77" t="s">
        <v>4116</v>
      </c>
      <c r="I77" t="s">
        <v>4117</v>
      </c>
      <c r="J77" t="s">
        <v>13</v>
      </c>
      <c r="K77">
        <v>154143</v>
      </c>
      <c r="L77" t="s">
        <v>942</v>
      </c>
      <c r="M77">
        <v>114</v>
      </c>
      <c r="N77">
        <v>44446</v>
      </c>
    </row>
    <row r="78" spans="1:15">
      <c r="A78">
        <v>3722</v>
      </c>
      <c r="B78" t="s">
        <v>2961</v>
      </c>
      <c r="C78" t="s">
        <v>4053</v>
      </c>
      <c r="D78">
        <v>1200</v>
      </c>
      <c r="E78" t="s">
        <v>4105</v>
      </c>
      <c r="F78" t="s">
        <v>420</v>
      </c>
      <c r="G78" s="81">
        <v>44446</v>
      </c>
      <c r="H78" t="s">
        <v>4048</v>
      </c>
      <c r="I78" t="s">
        <v>4106</v>
      </c>
      <c r="K78">
        <v>97191</v>
      </c>
      <c r="N78">
        <v>44446</v>
      </c>
    </row>
    <row r="79" spans="1:15">
      <c r="A79">
        <v>3723</v>
      </c>
      <c r="B79" t="s">
        <v>2961</v>
      </c>
      <c r="C79" t="s">
        <v>4053</v>
      </c>
      <c r="D79">
        <v>1200</v>
      </c>
      <c r="E79" t="s">
        <v>4105</v>
      </c>
      <c r="F79" t="s">
        <v>420</v>
      </c>
      <c r="G79" s="81">
        <v>44446</v>
      </c>
      <c r="H79" t="s">
        <v>4048</v>
      </c>
      <c r="I79" t="s">
        <v>4106</v>
      </c>
      <c r="K79">
        <v>604234</v>
      </c>
      <c r="N79">
        <v>44446</v>
      </c>
    </row>
    <row r="80" spans="1:15">
      <c r="A80">
        <v>3724</v>
      </c>
      <c r="B80" t="s">
        <v>2961</v>
      </c>
      <c r="C80" t="s">
        <v>4053</v>
      </c>
      <c r="D80">
        <v>1200</v>
      </c>
      <c r="E80" t="s">
        <v>4105</v>
      </c>
      <c r="F80" t="s">
        <v>420</v>
      </c>
      <c r="G80" s="81">
        <v>44446</v>
      </c>
      <c r="H80" t="s">
        <v>4048</v>
      </c>
      <c r="I80" t="s">
        <v>4106</v>
      </c>
      <c r="K80">
        <v>603563</v>
      </c>
      <c r="N80">
        <v>44446</v>
      </c>
    </row>
    <row r="81" spans="1:15">
      <c r="A81">
        <v>3725</v>
      </c>
      <c r="B81" t="s">
        <v>2961</v>
      </c>
      <c r="C81" t="s">
        <v>4053</v>
      </c>
      <c r="D81">
        <v>1200</v>
      </c>
      <c r="E81" t="s">
        <v>4105</v>
      </c>
      <c r="F81" t="s">
        <v>420</v>
      </c>
      <c r="G81" s="81">
        <v>44445</v>
      </c>
      <c r="H81" t="s">
        <v>4048</v>
      </c>
      <c r="I81" t="s">
        <v>4106</v>
      </c>
      <c r="K81">
        <v>352528</v>
      </c>
      <c r="N81">
        <v>44446</v>
      </c>
    </row>
    <row r="82" spans="1:15">
      <c r="A82">
        <v>3726</v>
      </c>
      <c r="B82" t="s">
        <v>2961</v>
      </c>
      <c r="C82" t="s">
        <v>4053</v>
      </c>
      <c r="D82">
        <v>1200</v>
      </c>
      <c r="E82" t="s">
        <v>4105</v>
      </c>
      <c r="F82" t="s">
        <v>4118</v>
      </c>
      <c r="G82" s="81">
        <v>44445</v>
      </c>
      <c r="H82" t="s">
        <v>4048</v>
      </c>
      <c r="I82" t="s">
        <v>4106</v>
      </c>
      <c r="K82">
        <v>875713</v>
      </c>
      <c r="N82">
        <v>44446</v>
      </c>
    </row>
    <row r="83" spans="1:15">
      <c r="A83">
        <v>3727</v>
      </c>
      <c r="B83" t="s">
        <v>2961</v>
      </c>
      <c r="C83" t="s">
        <v>967</v>
      </c>
      <c r="D83">
        <v>2180</v>
      </c>
      <c r="E83" t="s">
        <v>10</v>
      </c>
      <c r="F83" t="s">
        <v>420</v>
      </c>
      <c r="G83" s="81">
        <v>44445</v>
      </c>
      <c r="H83" t="s">
        <v>4048</v>
      </c>
      <c r="I83" t="s">
        <v>4119</v>
      </c>
      <c r="J83" t="s">
        <v>4062</v>
      </c>
      <c r="K83">
        <v>725568</v>
      </c>
      <c r="L83" t="s">
        <v>965</v>
      </c>
      <c r="M83">
        <v>182</v>
      </c>
      <c r="N83">
        <v>44447</v>
      </c>
    </row>
    <row r="84" spans="1:15">
      <c r="A84">
        <v>3728</v>
      </c>
      <c r="B84" t="s">
        <v>2961</v>
      </c>
      <c r="C84" t="s">
        <v>967</v>
      </c>
      <c r="D84">
        <v>2180</v>
      </c>
      <c r="E84" t="s">
        <v>10</v>
      </c>
      <c r="F84" t="s">
        <v>420</v>
      </c>
      <c r="G84" s="81">
        <v>44445</v>
      </c>
      <c r="H84" t="s">
        <v>4048</v>
      </c>
      <c r="I84" t="s">
        <v>4120</v>
      </c>
      <c r="J84" t="s">
        <v>4062</v>
      </c>
      <c r="K84">
        <v>725568</v>
      </c>
      <c r="L84" t="s">
        <v>965</v>
      </c>
      <c r="M84">
        <v>182</v>
      </c>
      <c r="N84">
        <v>44447</v>
      </c>
    </row>
    <row r="85" spans="1:15">
      <c r="A85">
        <v>3729</v>
      </c>
      <c r="B85" t="s">
        <v>2961</v>
      </c>
      <c r="C85" t="s">
        <v>967</v>
      </c>
      <c r="D85">
        <v>2180</v>
      </c>
      <c r="E85" t="s">
        <v>10</v>
      </c>
      <c r="F85" t="s">
        <v>420</v>
      </c>
      <c r="G85" s="81">
        <v>44445</v>
      </c>
      <c r="H85" t="s">
        <v>4048</v>
      </c>
      <c r="I85" t="s">
        <v>4121</v>
      </c>
      <c r="J85" t="s">
        <v>4062</v>
      </c>
      <c r="K85">
        <v>725568</v>
      </c>
      <c r="L85" t="s">
        <v>965</v>
      </c>
      <c r="M85">
        <v>182</v>
      </c>
      <c r="N85">
        <v>44447</v>
      </c>
    </row>
    <row r="86" spans="1:15">
      <c r="A86">
        <v>3730</v>
      </c>
      <c r="B86" t="s">
        <v>2961</v>
      </c>
      <c r="C86" t="s">
        <v>967</v>
      </c>
      <c r="D86">
        <v>2180</v>
      </c>
      <c r="E86" t="s">
        <v>10</v>
      </c>
      <c r="F86" t="s">
        <v>420</v>
      </c>
      <c r="G86" s="81">
        <v>44445</v>
      </c>
      <c r="H86" t="s">
        <v>4048</v>
      </c>
      <c r="I86" t="s">
        <v>4122</v>
      </c>
      <c r="J86" t="s">
        <v>4062</v>
      </c>
      <c r="K86">
        <v>725568</v>
      </c>
      <c r="L86" t="s">
        <v>965</v>
      </c>
      <c r="M86">
        <v>182</v>
      </c>
      <c r="N86">
        <v>44447</v>
      </c>
    </row>
    <row r="87" spans="1:15">
      <c r="A87">
        <v>3731</v>
      </c>
      <c r="B87" t="s">
        <v>2961</v>
      </c>
      <c r="C87" t="s">
        <v>967</v>
      </c>
      <c r="D87">
        <v>1280</v>
      </c>
      <c r="E87" t="s">
        <v>10</v>
      </c>
      <c r="F87" t="s">
        <v>420</v>
      </c>
      <c r="G87" s="81">
        <v>44445</v>
      </c>
      <c r="H87" t="s">
        <v>4048</v>
      </c>
      <c r="I87" t="s">
        <v>4098</v>
      </c>
      <c r="J87" t="s">
        <v>4062</v>
      </c>
      <c r="K87">
        <v>725568</v>
      </c>
      <c r="L87" t="s">
        <v>965</v>
      </c>
      <c r="M87">
        <v>182</v>
      </c>
      <c r="N87">
        <v>44447</v>
      </c>
    </row>
    <row r="88" spans="1:15">
      <c r="A88">
        <v>3732</v>
      </c>
      <c r="B88" t="s">
        <v>2961</v>
      </c>
      <c r="C88" t="s">
        <v>656</v>
      </c>
      <c r="D88">
        <v>2180</v>
      </c>
      <c r="E88" t="s">
        <v>10</v>
      </c>
      <c r="F88" t="s">
        <v>420</v>
      </c>
      <c r="G88" s="81">
        <v>44445</v>
      </c>
      <c r="H88" t="s">
        <v>4048</v>
      </c>
      <c r="I88" t="s">
        <v>4109</v>
      </c>
      <c r="J88" t="s">
        <v>4062</v>
      </c>
      <c r="K88">
        <v>163436</v>
      </c>
      <c r="L88" t="s">
        <v>654</v>
      </c>
      <c r="M88">
        <v>177</v>
      </c>
      <c r="N88">
        <v>44447</v>
      </c>
      <c r="O88" t="s">
        <v>4056</v>
      </c>
    </row>
    <row r="89" spans="1:15">
      <c r="A89">
        <v>3733</v>
      </c>
      <c r="B89" t="s">
        <v>2961</v>
      </c>
      <c r="C89" t="s">
        <v>1045</v>
      </c>
      <c r="D89">
        <v>3350</v>
      </c>
      <c r="E89" t="s">
        <v>12</v>
      </c>
      <c r="F89" t="s">
        <v>241</v>
      </c>
      <c r="G89" s="81">
        <v>44445</v>
      </c>
      <c r="H89" t="s">
        <v>4048</v>
      </c>
      <c r="I89" t="s">
        <v>4106</v>
      </c>
      <c r="J89" t="s">
        <v>13</v>
      </c>
      <c r="K89">
        <v>642378</v>
      </c>
      <c r="L89" t="s">
        <v>1043</v>
      </c>
      <c r="M89">
        <v>96</v>
      </c>
      <c r="N89">
        <v>44447</v>
      </c>
      <c r="O89" t="s">
        <v>4056</v>
      </c>
    </row>
    <row r="90" spans="1:15">
      <c r="A90">
        <v>3734</v>
      </c>
      <c r="B90" t="s">
        <v>2961</v>
      </c>
      <c r="C90" t="s">
        <v>901</v>
      </c>
      <c r="D90">
        <v>3350</v>
      </c>
      <c r="E90" t="s">
        <v>12</v>
      </c>
      <c r="F90" t="s">
        <v>420</v>
      </c>
      <c r="G90" s="81">
        <v>44445</v>
      </c>
      <c r="H90" t="s">
        <v>4048</v>
      </c>
      <c r="I90" t="s">
        <v>4098</v>
      </c>
      <c r="J90" t="s">
        <v>13</v>
      </c>
      <c r="K90">
        <v>939304</v>
      </c>
      <c r="L90" t="s">
        <v>899</v>
      </c>
      <c r="M90">
        <v>167</v>
      </c>
      <c r="N90">
        <v>44447</v>
      </c>
    </row>
    <row r="91" spans="1:15">
      <c r="A91">
        <v>3735</v>
      </c>
      <c r="B91" t="s">
        <v>2961</v>
      </c>
      <c r="C91" t="s">
        <v>1045</v>
      </c>
      <c r="D91">
        <v>3350</v>
      </c>
      <c r="E91" t="s">
        <v>12</v>
      </c>
      <c r="F91" t="s">
        <v>241</v>
      </c>
      <c r="G91" s="81">
        <v>44410</v>
      </c>
      <c r="H91" t="s">
        <v>4048</v>
      </c>
      <c r="I91" t="s">
        <v>4102</v>
      </c>
      <c r="J91" t="s">
        <v>13</v>
      </c>
      <c r="K91">
        <v>983710</v>
      </c>
      <c r="L91" t="s">
        <v>1043</v>
      </c>
      <c r="M91">
        <v>96</v>
      </c>
      <c r="N91">
        <v>44447</v>
      </c>
      <c r="O91" t="s">
        <v>1285</v>
      </c>
    </row>
    <row r="92" spans="1:15">
      <c r="A92">
        <v>3736</v>
      </c>
      <c r="B92" t="s">
        <v>2961</v>
      </c>
      <c r="C92" t="s">
        <v>1059</v>
      </c>
      <c r="D92">
        <v>2180</v>
      </c>
      <c r="E92" t="s">
        <v>17</v>
      </c>
      <c r="F92" t="s">
        <v>241</v>
      </c>
      <c r="G92" s="81">
        <v>44445</v>
      </c>
      <c r="H92" t="s">
        <v>4048</v>
      </c>
      <c r="I92" t="s">
        <v>4115</v>
      </c>
      <c r="J92" t="s">
        <v>1674</v>
      </c>
      <c r="K92">
        <v>869563</v>
      </c>
      <c r="L92" t="s">
        <v>1057</v>
      </c>
      <c r="M92">
        <v>367</v>
      </c>
      <c r="N92">
        <v>44447</v>
      </c>
    </row>
    <row r="93" spans="1:15">
      <c r="A93">
        <v>3737</v>
      </c>
      <c r="B93" t="s">
        <v>2961</v>
      </c>
      <c r="C93" t="s">
        <v>4053</v>
      </c>
      <c r="D93">
        <v>2180</v>
      </c>
      <c r="E93" t="s">
        <v>17</v>
      </c>
      <c r="F93" t="s">
        <v>420</v>
      </c>
      <c r="G93" s="81">
        <v>44445</v>
      </c>
      <c r="H93" t="s">
        <v>4048</v>
      </c>
      <c r="I93" t="s">
        <v>4102</v>
      </c>
      <c r="J93" t="s">
        <v>1674</v>
      </c>
      <c r="K93">
        <v>630489</v>
      </c>
      <c r="L93" t="s">
        <v>1255</v>
      </c>
      <c r="N93">
        <v>44447</v>
      </c>
      <c r="O93" t="s">
        <v>4056</v>
      </c>
    </row>
    <row r="94" spans="1:15">
      <c r="A94">
        <v>3738</v>
      </c>
      <c r="B94" t="s">
        <v>2961</v>
      </c>
      <c r="C94" t="s">
        <v>1267</v>
      </c>
      <c r="D94">
        <v>2180</v>
      </c>
      <c r="E94" t="s">
        <v>17</v>
      </c>
      <c r="F94" t="s">
        <v>420</v>
      </c>
      <c r="G94" s="81">
        <v>44445</v>
      </c>
      <c r="H94" t="s">
        <v>4048</v>
      </c>
      <c r="I94" t="s">
        <v>4100</v>
      </c>
      <c r="J94" t="s">
        <v>1674</v>
      </c>
      <c r="K94">
        <v>373691</v>
      </c>
      <c r="L94" t="s">
        <v>1266</v>
      </c>
      <c r="M94">
        <v>255</v>
      </c>
      <c r="N94">
        <v>44447</v>
      </c>
    </row>
    <row r="95" spans="1:15">
      <c r="A95">
        <v>3739</v>
      </c>
      <c r="B95" t="s">
        <v>2961</v>
      </c>
      <c r="C95" t="s">
        <v>1050</v>
      </c>
      <c r="D95">
        <v>2800</v>
      </c>
      <c r="E95" t="s">
        <v>12</v>
      </c>
      <c r="F95" t="s">
        <v>420</v>
      </c>
      <c r="G95" s="81">
        <v>44445</v>
      </c>
      <c r="H95" t="s">
        <v>4048</v>
      </c>
      <c r="I95" t="s">
        <v>4107</v>
      </c>
      <c r="J95" t="s">
        <v>13</v>
      </c>
      <c r="K95">
        <v>507880</v>
      </c>
      <c r="L95" t="s">
        <v>631</v>
      </c>
      <c r="M95">
        <v>95</v>
      </c>
      <c r="N95">
        <v>44447</v>
      </c>
    </row>
    <row r="96" spans="1:15">
      <c r="A96">
        <v>3740</v>
      </c>
      <c r="B96" t="s">
        <v>2961</v>
      </c>
      <c r="C96" t="s">
        <v>307</v>
      </c>
      <c r="D96">
        <v>1350</v>
      </c>
      <c r="E96" t="s">
        <v>8</v>
      </c>
      <c r="F96" t="s">
        <v>420</v>
      </c>
      <c r="G96" s="81">
        <v>44445</v>
      </c>
      <c r="H96" t="s">
        <v>4048</v>
      </c>
      <c r="I96" t="s">
        <v>4099</v>
      </c>
      <c r="J96" t="s">
        <v>1675</v>
      </c>
      <c r="K96">
        <v>352180</v>
      </c>
      <c r="L96" t="s">
        <v>305</v>
      </c>
      <c r="M96">
        <v>40</v>
      </c>
      <c r="N96">
        <v>44447</v>
      </c>
    </row>
    <row r="97" spans="1:16">
      <c r="A97">
        <v>3741</v>
      </c>
      <c r="B97" t="s">
        <v>33</v>
      </c>
      <c r="C97" t="s">
        <v>766</v>
      </c>
      <c r="D97">
        <v>6000</v>
      </c>
      <c r="E97" t="s">
        <v>12</v>
      </c>
      <c r="F97" t="s">
        <v>420</v>
      </c>
      <c r="G97" s="81">
        <v>44445</v>
      </c>
      <c r="H97" t="s">
        <v>4069</v>
      </c>
      <c r="I97" t="s">
        <v>4123</v>
      </c>
      <c r="J97" t="s">
        <v>13</v>
      </c>
      <c r="K97">
        <v>544198</v>
      </c>
      <c r="L97" t="s">
        <v>764</v>
      </c>
      <c r="M97">
        <v>136</v>
      </c>
      <c r="N97">
        <v>44447</v>
      </c>
    </row>
    <row r="98" spans="1:16">
      <c r="A98">
        <v>3742</v>
      </c>
      <c r="B98" t="s">
        <v>2961</v>
      </c>
      <c r="C98" t="s">
        <v>423</v>
      </c>
      <c r="D98">
        <v>6000</v>
      </c>
      <c r="E98" t="s">
        <v>10</v>
      </c>
      <c r="F98" t="s">
        <v>420</v>
      </c>
      <c r="G98" s="81">
        <v>44445</v>
      </c>
      <c r="H98" t="s">
        <v>4069</v>
      </c>
      <c r="I98" t="s">
        <v>4104</v>
      </c>
      <c r="J98" t="s">
        <v>4062</v>
      </c>
      <c r="K98">
        <v>745007</v>
      </c>
      <c r="L98" t="s">
        <v>421</v>
      </c>
      <c r="M98">
        <v>63</v>
      </c>
      <c r="N98">
        <v>44448</v>
      </c>
    </row>
    <row r="99" spans="1:16">
      <c r="A99">
        <v>3743</v>
      </c>
      <c r="B99" t="s">
        <v>2961</v>
      </c>
      <c r="C99" t="s">
        <v>4053</v>
      </c>
      <c r="D99">
        <v>2180</v>
      </c>
      <c r="E99" t="s">
        <v>17</v>
      </c>
      <c r="F99" t="s">
        <v>241</v>
      </c>
      <c r="G99" s="81">
        <v>44446</v>
      </c>
      <c r="H99" t="s">
        <v>4048</v>
      </c>
      <c r="I99" t="s">
        <v>4102</v>
      </c>
      <c r="J99" t="s">
        <v>1674</v>
      </c>
      <c r="K99">
        <v>669924</v>
      </c>
      <c r="L99" t="s">
        <v>1255</v>
      </c>
      <c r="N99">
        <v>44448</v>
      </c>
    </row>
    <row r="100" spans="1:16">
      <c r="A100">
        <v>3744</v>
      </c>
      <c r="B100" t="s">
        <v>4108</v>
      </c>
      <c r="C100" t="s">
        <v>1020</v>
      </c>
      <c r="D100">
        <v>3350</v>
      </c>
      <c r="E100" t="s">
        <v>12</v>
      </c>
      <c r="F100" t="s">
        <v>420</v>
      </c>
      <c r="G100" s="81">
        <v>44446</v>
      </c>
      <c r="H100" t="s">
        <v>4048</v>
      </c>
      <c r="I100" t="s">
        <v>4107</v>
      </c>
      <c r="J100" t="s">
        <v>13</v>
      </c>
      <c r="K100">
        <v>993495</v>
      </c>
      <c r="L100" t="s">
        <v>1018</v>
      </c>
      <c r="M100">
        <v>281</v>
      </c>
      <c r="N100">
        <v>44448</v>
      </c>
      <c r="O100" t="s">
        <v>4056</v>
      </c>
    </row>
    <row r="101" spans="1:16">
      <c r="A101">
        <v>3745</v>
      </c>
      <c r="B101" t="s">
        <v>33</v>
      </c>
      <c r="C101" t="s">
        <v>474</v>
      </c>
      <c r="D101">
        <v>5000</v>
      </c>
      <c r="E101" t="s">
        <v>10</v>
      </c>
      <c r="F101" t="s">
        <v>241</v>
      </c>
      <c r="G101" s="81">
        <v>44446</v>
      </c>
      <c r="H101" t="s">
        <v>4069</v>
      </c>
      <c r="I101" t="s">
        <v>4124</v>
      </c>
      <c r="J101" t="s">
        <v>4062</v>
      </c>
      <c r="K101">
        <v>685604</v>
      </c>
      <c r="L101" t="s">
        <v>472</v>
      </c>
      <c r="M101">
        <v>74</v>
      </c>
      <c r="N101">
        <v>44448</v>
      </c>
    </row>
    <row r="102" spans="1:16">
      <c r="A102">
        <v>3746</v>
      </c>
      <c r="B102" t="s">
        <v>2961</v>
      </c>
      <c r="C102" t="s">
        <v>4053</v>
      </c>
      <c r="D102">
        <v>600</v>
      </c>
      <c r="E102" t="s">
        <v>4105</v>
      </c>
      <c r="F102" t="s">
        <v>420</v>
      </c>
      <c r="G102" s="81">
        <v>44446</v>
      </c>
      <c r="H102" t="s">
        <v>4048</v>
      </c>
      <c r="I102" t="s">
        <v>4125</v>
      </c>
      <c r="K102">
        <v>302329</v>
      </c>
      <c r="N102">
        <v>44448</v>
      </c>
    </row>
    <row r="103" spans="1:16">
      <c r="A103">
        <v>3747</v>
      </c>
      <c r="B103" t="s">
        <v>2961</v>
      </c>
      <c r="C103" t="s">
        <v>4053</v>
      </c>
      <c r="D103">
        <v>1200</v>
      </c>
      <c r="E103" t="s">
        <v>4105</v>
      </c>
      <c r="F103" t="s">
        <v>241</v>
      </c>
      <c r="G103" s="81">
        <v>44446</v>
      </c>
      <c r="H103" t="s">
        <v>4048</v>
      </c>
      <c r="I103" t="s">
        <v>4106</v>
      </c>
      <c r="K103">
        <v>260856</v>
      </c>
      <c r="N103">
        <v>44448</v>
      </c>
    </row>
    <row r="104" spans="1:16">
      <c r="A104">
        <v>3748</v>
      </c>
      <c r="B104" t="s">
        <v>2961</v>
      </c>
      <c r="C104" t="s">
        <v>4053</v>
      </c>
      <c r="D104">
        <v>1200</v>
      </c>
      <c r="E104" t="s">
        <v>4105</v>
      </c>
      <c r="F104" t="s">
        <v>420</v>
      </c>
      <c r="G104" s="81">
        <v>44446</v>
      </c>
      <c r="H104" t="s">
        <v>4048</v>
      </c>
      <c r="I104" t="s">
        <v>4106</v>
      </c>
      <c r="K104">
        <v>196754</v>
      </c>
      <c r="N104">
        <v>44448</v>
      </c>
      <c r="O104" t="s">
        <v>4056</v>
      </c>
    </row>
    <row r="105" spans="1:16">
      <c r="A105">
        <v>3749</v>
      </c>
      <c r="B105" t="s">
        <v>2961</v>
      </c>
      <c r="C105" t="s">
        <v>4053</v>
      </c>
      <c r="D105">
        <v>1200</v>
      </c>
      <c r="E105" t="s">
        <v>4105</v>
      </c>
      <c r="F105" t="s">
        <v>4110</v>
      </c>
      <c r="G105" s="81">
        <v>44446</v>
      </c>
      <c r="H105" t="s">
        <v>4048</v>
      </c>
      <c r="I105" t="s">
        <v>4106</v>
      </c>
      <c r="K105">
        <v>728666</v>
      </c>
      <c r="N105">
        <v>44448</v>
      </c>
      <c r="O105" t="s">
        <v>4056</v>
      </c>
    </row>
    <row r="106" spans="1:16">
      <c r="A106">
        <v>3750</v>
      </c>
      <c r="B106" t="s">
        <v>2961</v>
      </c>
      <c r="C106" t="s">
        <v>1891</v>
      </c>
      <c r="D106">
        <v>2180</v>
      </c>
      <c r="E106" t="s">
        <v>19</v>
      </c>
      <c r="F106" t="s">
        <v>420</v>
      </c>
      <c r="G106" s="81">
        <v>44446</v>
      </c>
      <c r="H106" t="s">
        <v>4048</v>
      </c>
      <c r="I106" t="s">
        <v>4106</v>
      </c>
      <c r="J106" t="s">
        <v>1678</v>
      </c>
      <c r="K106">
        <v>232871</v>
      </c>
      <c r="L106" t="s">
        <v>1195</v>
      </c>
      <c r="M106">
        <v>240</v>
      </c>
      <c r="N106">
        <v>44448</v>
      </c>
    </row>
    <row r="107" spans="1:16">
      <c r="A107">
        <v>3751</v>
      </c>
      <c r="B107" t="s">
        <v>2961</v>
      </c>
      <c r="C107" t="s">
        <v>1118</v>
      </c>
      <c r="D107">
        <v>1600</v>
      </c>
      <c r="E107" t="s">
        <v>8</v>
      </c>
      <c r="F107" t="s">
        <v>420</v>
      </c>
      <c r="G107" s="81">
        <v>44447</v>
      </c>
      <c r="H107" t="s">
        <v>4048</v>
      </c>
      <c r="I107" t="s">
        <v>4119</v>
      </c>
      <c r="J107" t="s">
        <v>1675</v>
      </c>
      <c r="K107">
        <v>912187</v>
      </c>
      <c r="L107" t="s">
        <v>1116</v>
      </c>
      <c r="M107">
        <v>217</v>
      </c>
      <c r="N107">
        <v>44448</v>
      </c>
    </row>
    <row r="108" spans="1:16">
      <c r="A108">
        <v>3752</v>
      </c>
      <c r="B108" t="s">
        <v>2961</v>
      </c>
      <c r="C108" t="s">
        <v>1153</v>
      </c>
      <c r="D108">
        <v>2180</v>
      </c>
      <c r="E108" t="s">
        <v>10</v>
      </c>
      <c r="F108" t="s">
        <v>420</v>
      </c>
      <c r="G108" s="81">
        <v>44447</v>
      </c>
      <c r="H108" t="s">
        <v>4048</v>
      </c>
      <c r="I108" t="s">
        <v>4086</v>
      </c>
      <c r="J108" t="s">
        <v>4062</v>
      </c>
      <c r="K108">
        <v>133075</v>
      </c>
      <c r="L108" t="s">
        <v>1151</v>
      </c>
      <c r="M108">
        <v>231</v>
      </c>
      <c r="N108">
        <v>44448</v>
      </c>
    </row>
    <row r="109" spans="1:16">
      <c r="A109">
        <v>3753</v>
      </c>
      <c r="B109" t="s">
        <v>24</v>
      </c>
      <c r="C109" t="s">
        <v>1884</v>
      </c>
      <c r="D109">
        <v>1250</v>
      </c>
      <c r="E109" t="s">
        <v>8</v>
      </c>
      <c r="F109" t="s">
        <v>420</v>
      </c>
      <c r="G109" s="81">
        <v>44447</v>
      </c>
      <c r="H109" t="s">
        <v>4048</v>
      </c>
      <c r="I109" t="s">
        <v>4126</v>
      </c>
      <c r="J109" t="s">
        <v>1675</v>
      </c>
      <c r="K109">
        <v>100695</v>
      </c>
      <c r="L109" t="s">
        <v>154</v>
      </c>
      <c r="M109">
        <v>7</v>
      </c>
      <c r="N109">
        <v>44448</v>
      </c>
      <c r="O109" t="s">
        <v>4127</v>
      </c>
      <c r="P109" t="s">
        <v>4128</v>
      </c>
    </row>
    <row r="110" spans="1:16">
      <c r="A110">
        <v>3754</v>
      </c>
      <c r="B110" t="s">
        <v>24</v>
      </c>
      <c r="C110" t="s">
        <v>1884</v>
      </c>
      <c r="D110">
        <v>1250</v>
      </c>
      <c r="E110" t="s">
        <v>8</v>
      </c>
      <c r="F110" t="s">
        <v>420</v>
      </c>
      <c r="G110" s="81">
        <v>44447</v>
      </c>
      <c r="H110" t="s">
        <v>4048</v>
      </c>
      <c r="I110" t="s">
        <v>4129</v>
      </c>
      <c r="J110" t="s">
        <v>1675</v>
      </c>
      <c r="K110">
        <v>100695</v>
      </c>
      <c r="L110" t="s">
        <v>154</v>
      </c>
      <c r="M110">
        <v>7</v>
      </c>
      <c r="N110">
        <v>44448</v>
      </c>
      <c r="O110" t="s">
        <v>4127</v>
      </c>
      <c r="P110" t="s">
        <v>4128</v>
      </c>
    </row>
    <row r="111" spans="1:16">
      <c r="A111">
        <v>3755</v>
      </c>
      <c r="B111" t="s">
        <v>2961</v>
      </c>
      <c r="C111" t="s">
        <v>4130</v>
      </c>
      <c r="D111">
        <v>1000</v>
      </c>
      <c r="E111" t="s">
        <v>10</v>
      </c>
      <c r="F111" t="s">
        <v>420</v>
      </c>
      <c r="G111" s="81">
        <v>44447</v>
      </c>
      <c r="H111" t="s">
        <v>4069</v>
      </c>
      <c r="I111" t="s">
        <v>1670</v>
      </c>
      <c r="J111" t="s">
        <v>4062</v>
      </c>
      <c r="K111">
        <v>857498</v>
      </c>
      <c r="L111" t="s">
        <v>4131</v>
      </c>
      <c r="M111">
        <v>347</v>
      </c>
      <c r="N111">
        <v>44448</v>
      </c>
    </row>
    <row r="112" spans="1:16">
      <c r="A112">
        <v>3756</v>
      </c>
      <c r="B112" t="s">
        <v>4065</v>
      </c>
      <c r="C112" t="s">
        <v>200</v>
      </c>
      <c r="D112">
        <v>1350</v>
      </c>
      <c r="E112" t="s">
        <v>8</v>
      </c>
      <c r="F112" t="s">
        <v>4118</v>
      </c>
      <c r="G112" s="81">
        <v>44446</v>
      </c>
      <c r="H112" t="s">
        <v>4048</v>
      </c>
      <c r="I112" t="s">
        <v>4132</v>
      </c>
      <c r="J112" t="s">
        <v>1675</v>
      </c>
      <c r="K112">
        <v>835608</v>
      </c>
      <c r="L112" t="s">
        <v>198</v>
      </c>
      <c r="M112">
        <v>18</v>
      </c>
      <c r="N112">
        <v>44448</v>
      </c>
    </row>
    <row r="113" spans="1:15">
      <c r="A113">
        <v>3757</v>
      </c>
      <c r="B113" t="s">
        <v>2961</v>
      </c>
      <c r="C113" t="s">
        <v>4130</v>
      </c>
      <c r="D113">
        <v>2000</v>
      </c>
      <c r="E113" t="s">
        <v>10</v>
      </c>
      <c r="F113" t="s">
        <v>420</v>
      </c>
      <c r="G113" s="81">
        <v>44453</v>
      </c>
      <c r="H113" t="s">
        <v>4069</v>
      </c>
      <c r="I113" t="s">
        <v>4133</v>
      </c>
      <c r="J113" t="s">
        <v>4062</v>
      </c>
      <c r="K113">
        <v>711004</v>
      </c>
      <c r="L113" t="s">
        <v>4131</v>
      </c>
      <c r="M113">
        <v>347</v>
      </c>
      <c r="N113">
        <v>44448</v>
      </c>
      <c r="O113" t="s">
        <v>1285</v>
      </c>
    </row>
    <row r="114" spans="1:15">
      <c r="A114">
        <v>3758</v>
      </c>
      <c r="B114" t="s">
        <v>2961</v>
      </c>
      <c r="C114" t="s">
        <v>1310</v>
      </c>
      <c r="D114">
        <v>3000</v>
      </c>
      <c r="E114" t="s">
        <v>12</v>
      </c>
      <c r="F114" t="s">
        <v>241</v>
      </c>
      <c r="G114" s="81">
        <v>44449</v>
      </c>
      <c r="H114" t="s">
        <v>99</v>
      </c>
      <c r="I114" t="s">
        <v>12</v>
      </c>
      <c r="J114" t="s">
        <v>13</v>
      </c>
      <c r="K114">
        <v>734651</v>
      </c>
      <c r="L114" t="s">
        <v>1308</v>
      </c>
      <c r="M114">
        <v>264</v>
      </c>
      <c r="N114">
        <v>44449</v>
      </c>
    </row>
    <row r="115" spans="1:15">
      <c r="A115">
        <v>3759</v>
      </c>
      <c r="B115" t="s">
        <v>2961</v>
      </c>
      <c r="C115" t="s">
        <v>4053</v>
      </c>
      <c r="D115">
        <v>1200</v>
      </c>
      <c r="E115" t="s">
        <v>4105</v>
      </c>
      <c r="F115" t="s">
        <v>420</v>
      </c>
      <c r="G115" s="81">
        <v>44448</v>
      </c>
      <c r="H115" t="s">
        <v>4048</v>
      </c>
      <c r="I115" t="s">
        <v>4102</v>
      </c>
      <c r="K115">
        <v>284143</v>
      </c>
      <c r="L115" t="s">
        <v>1255</v>
      </c>
      <c r="N115">
        <v>44449</v>
      </c>
    </row>
    <row r="116" spans="1:15">
      <c r="A116">
        <v>3760</v>
      </c>
      <c r="B116" t="s">
        <v>2961</v>
      </c>
      <c r="C116" t="s">
        <v>4053</v>
      </c>
      <c r="D116">
        <v>1200</v>
      </c>
      <c r="E116" t="s">
        <v>4105</v>
      </c>
      <c r="F116" t="s">
        <v>420</v>
      </c>
      <c r="G116" s="81">
        <v>44448</v>
      </c>
      <c r="H116" t="s">
        <v>4048</v>
      </c>
      <c r="I116" t="s">
        <v>4106</v>
      </c>
      <c r="K116">
        <v>284143</v>
      </c>
      <c r="L116" t="s">
        <v>1255</v>
      </c>
      <c r="N116">
        <v>44449</v>
      </c>
    </row>
    <row r="117" spans="1:15">
      <c r="A117">
        <v>3761</v>
      </c>
      <c r="B117" t="s">
        <v>2961</v>
      </c>
      <c r="C117" t="s">
        <v>984</v>
      </c>
      <c r="D117">
        <v>2334</v>
      </c>
      <c r="E117" t="s">
        <v>12</v>
      </c>
      <c r="F117" t="s">
        <v>420</v>
      </c>
      <c r="G117" s="81">
        <v>44448</v>
      </c>
      <c r="H117" t="s">
        <v>4048</v>
      </c>
      <c r="I117" t="s">
        <v>4102</v>
      </c>
      <c r="J117" t="s">
        <v>13</v>
      </c>
      <c r="K117">
        <v>323733</v>
      </c>
      <c r="L117" t="s">
        <v>982</v>
      </c>
      <c r="M117">
        <v>191</v>
      </c>
      <c r="N117">
        <v>44449</v>
      </c>
      <c r="O117" t="s">
        <v>4056</v>
      </c>
    </row>
    <row r="118" spans="1:15">
      <c r="A118">
        <v>3762</v>
      </c>
      <c r="B118" t="s">
        <v>33</v>
      </c>
      <c r="C118" t="s">
        <v>467</v>
      </c>
      <c r="D118">
        <v>5000</v>
      </c>
      <c r="E118" t="s">
        <v>10</v>
      </c>
      <c r="F118" t="s">
        <v>420</v>
      </c>
      <c r="G118" s="81">
        <v>44448</v>
      </c>
      <c r="H118" t="s">
        <v>4069</v>
      </c>
      <c r="I118" t="s">
        <v>4123</v>
      </c>
      <c r="J118" t="s">
        <v>4062</v>
      </c>
      <c r="K118">
        <v>436602</v>
      </c>
      <c r="L118" t="s">
        <v>465</v>
      </c>
      <c r="M118">
        <v>263</v>
      </c>
      <c r="N118">
        <v>44449</v>
      </c>
      <c r="O118" t="s">
        <v>4056</v>
      </c>
    </row>
    <row r="119" spans="1:15">
      <c r="A119">
        <v>3763</v>
      </c>
      <c r="B119" t="s">
        <v>24</v>
      </c>
      <c r="C119" t="s">
        <v>150</v>
      </c>
      <c r="D119">
        <v>1250</v>
      </c>
      <c r="E119" t="s">
        <v>8</v>
      </c>
      <c r="F119" t="s">
        <v>420</v>
      </c>
      <c r="G119" s="81">
        <v>44447</v>
      </c>
      <c r="H119" t="s">
        <v>4048</v>
      </c>
      <c r="I119" t="s">
        <v>4134</v>
      </c>
      <c r="J119" t="s">
        <v>1675</v>
      </c>
      <c r="K119">
        <v>100695</v>
      </c>
      <c r="L119" t="s">
        <v>148</v>
      </c>
      <c r="M119">
        <v>6</v>
      </c>
      <c r="N119">
        <v>44450</v>
      </c>
    </row>
    <row r="120" spans="1:15">
      <c r="A120">
        <v>3764</v>
      </c>
      <c r="B120" t="s">
        <v>2961</v>
      </c>
      <c r="C120" t="s">
        <v>1314</v>
      </c>
      <c r="D120">
        <v>3350</v>
      </c>
      <c r="E120" t="s">
        <v>20</v>
      </c>
      <c r="F120" t="s">
        <v>420</v>
      </c>
      <c r="G120" s="81">
        <v>44449</v>
      </c>
      <c r="H120" t="s">
        <v>4048</v>
      </c>
      <c r="I120" t="s">
        <v>4135</v>
      </c>
      <c r="J120" t="s">
        <v>1677</v>
      </c>
      <c r="K120">
        <v>609684</v>
      </c>
      <c r="L120" t="s">
        <v>1313</v>
      </c>
      <c r="M120">
        <v>164</v>
      </c>
      <c r="N120">
        <v>44450</v>
      </c>
    </row>
    <row r="121" spans="1:15">
      <c r="A121">
        <v>3765</v>
      </c>
      <c r="B121" t="s">
        <v>2961</v>
      </c>
      <c r="C121" t="s">
        <v>266</v>
      </c>
      <c r="D121">
        <v>1350</v>
      </c>
      <c r="E121" t="s">
        <v>8</v>
      </c>
      <c r="F121" t="s">
        <v>4118</v>
      </c>
      <c r="G121" s="81">
        <v>44452</v>
      </c>
      <c r="H121" t="s">
        <v>4048</v>
      </c>
      <c r="I121" t="s">
        <v>4099</v>
      </c>
      <c r="J121" t="s">
        <v>1675</v>
      </c>
      <c r="K121">
        <v>636699</v>
      </c>
      <c r="L121" t="s">
        <v>264</v>
      </c>
      <c r="M121">
        <v>32</v>
      </c>
      <c r="N121">
        <v>44452</v>
      </c>
      <c r="O121" t="s">
        <v>4136</v>
      </c>
    </row>
    <row r="122" spans="1:15">
      <c r="A122">
        <v>3766</v>
      </c>
      <c r="B122" t="s">
        <v>2961</v>
      </c>
      <c r="C122" t="s">
        <v>4053</v>
      </c>
      <c r="D122">
        <v>1750</v>
      </c>
      <c r="E122" t="s">
        <v>17</v>
      </c>
      <c r="F122" t="s">
        <v>241</v>
      </c>
      <c r="G122" s="81">
        <v>44450</v>
      </c>
      <c r="H122" t="s">
        <v>4069</v>
      </c>
      <c r="I122" t="s">
        <v>2229</v>
      </c>
      <c r="J122" t="s">
        <v>1674</v>
      </c>
      <c r="K122">
        <v>754032</v>
      </c>
      <c r="L122" t="s">
        <v>1255</v>
      </c>
      <c r="N122">
        <v>44452</v>
      </c>
    </row>
    <row r="123" spans="1:15">
      <c r="A123">
        <v>3767</v>
      </c>
      <c r="B123" t="s">
        <v>33</v>
      </c>
      <c r="C123" t="s">
        <v>766</v>
      </c>
      <c r="D123">
        <v>1000</v>
      </c>
      <c r="E123" t="s">
        <v>12</v>
      </c>
      <c r="F123" t="s">
        <v>420</v>
      </c>
      <c r="G123" s="81">
        <v>44452</v>
      </c>
      <c r="H123" t="s">
        <v>4069</v>
      </c>
      <c r="I123" t="s">
        <v>4137</v>
      </c>
      <c r="J123" t="s">
        <v>13</v>
      </c>
      <c r="K123">
        <v>824501</v>
      </c>
      <c r="L123" t="s">
        <v>764</v>
      </c>
      <c r="M123">
        <v>136</v>
      </c>
      <c r="N123">
        <v>44452</v>
      </c>
    </row>
    <row r="124" spans="1:15">
      <c r="A124">
        <v>3768</v>
      </c>
      <c r="B124" t="s">
        <v>33</v>
      </c>
      <c r="C124" t="s">
        <v>480</v>
      </c>
      <c r="D124">
        <v>1360</v>
      </c>
      <c r="E124" t="s">
        <v>10</v>
      </c>
      <c r="F124" t="s">
        <v>420</v>
      </c>
      <c r="G124" s="81">
        <v>44450</v>
      </c>
      <c r="H124" t="s">
        <v>4048</v>
      </c>
      <c r="I124" t="s">
        <v>4138</v>
      </c>
      <c r="J124" t="s">
        <v>4062</v>
      </c>
      <c r="K124">
        <v>398086</v>
      </c>
      <c r="L124" t="s">
        <v>478</v>
      </c>
      <c r="M124">
        <v>75</v>
      </c>
      <c r="N124">
        <v>44452</v>
      </c>
    </row>
    <row r="125" spans="1:15">
      <c r="A125">
        <v>3769</v>
      </c>
      <c r="B125" t="s">
        <v>2961</v>
      </c>
      <c r="C125" t="s">
        <v>287</v>
      </c>
      <c r="D125">
        <v>2180</v>
      </c>
      <c r="E125" t="s">
        <v>17</v>
      </c>
      <c r="F125" t="s">
        <v>420</v>
      </c>
      <c r="G125" s="81">
        <v>44450</v>
      </c>
      <c r="H125" t="s">
        <v>4048</v>
      </c>
      <c r="I125" t="s">
        <v>4107</v>
      </c>
      <c r="J125" t="s">
        <v>1674</v>
      </c>
      <c r="K125">
        <v>278165</v>
      </c>
      <c r="L125" t="s">
        <v>285</v>
      </c>
      <c r="M125">
        <v>36</v>
      </c>
      <c r="N125">
        <v>44452</v>
      </c>
    </row>
    <row r="126" spans="1:15">
      <c r="A126">
        <v>3770</v>
      </c>
      <c r="B126" t="s">
        <v>2961</v>
      </c>
      <c r="C126" t="s">
        <v>1295</v>
      </c>
      <c r="D126">
        <v>2180</v>
      </c>
      <c r="E126" t="s">
        <v>17</v>
      </c>
      <c r="F126" t="s">
        <v>241</v>
      </c>
      <c r="G126" s="81">
        <v>44445</v>
      </c>
      <c r="H126" t="s">
        <v>4048</v>
      </c>
      <c r="I126" t="s">
        <v>4100</v>
      </c>
      <c r="J126" t="s">
        <v>1674</v>
      </c>
      <c r="K126">
        <v>124930</v>
      </c>
      <c r="L126" t="s">
        <v>1293</v>
      </c>
      <c r="M126">
        <v>261</v>
      </c>
      <c r="N126">
        <v>44452</v>
      </c>
    </row>
    <row r="127" spans="1:15">
      <c r="A127">
        <v>3771</v>
      </c>
      <c r="B127" t="s">
        <v>2961</v>
      </c>
      <c r="C127" t="s">
        <v>1318</v>
      </c>
      <c r="D127">
        <v>2180</v>
      </c>
      <c r="E127" t="s">
        <v>17</v>
      </c>
      <c r="F127" t="s">
        <v>241</v>
      </c>
      <c r="G127" s="81">
        <v>44452</v>
      </c>
      <c r="H127" t="s">
        <v>4048</v>
      </c>
      <c r="I127" t="s">
        <v>4135</v>
      </c>
      <c r="J127" t="s">
        <v>1674</v>
      </c>
      <c r="K127">
        <v>925915</v>
      </c>
      <c r="L127" t="s">
        <v>1317</v>
      </c>
      <c r="M127">
        <v>266</v>
      </c>
      <c r="N127">
        <v>44452</v>
      </c>
    </row>
    <row r="128" spans="1:15">
      <c r="A128">
        <v>3772</v>
      </c>
      <c r="B128" t="s">
        <v>2961</v>
      </c>
      <c r="C128" t="s">
        <v>4053</v>
      </c>
      <c r="D128">
        <v>8000</v>
      </c>
      <c r="E128" t="s">
        <v>20</v>
      </c>
      <c r="F128" t="s">
        <v>241</v>
      </c>
      <c r="G128" s="81">
        <v>44452</v>
      </c>
      <c r="H128" t="s">
        <v>4054</v>
      </c>
      <c r="I128" t="s">
        <v>4114</v>
      </c>
      <c r="J128" t="s">
        <v>1677</v>
      </c>
      <c r="K128">
        <v>773398</v>
      </c>
      <c r="N128">
        <v>44453</v>
      </c>
    </row>
    <row r="129" spans="1:15">
      <c r="A129">
        <v>3773</v>
      </c>
      <c r="B129" t="s">
        <v>2961</v>
      </c>
      <c r="C129" t="s">
        <v>1211</v>
      </c>
      <c r="D129">
        <v>8000</v>
      </c>
      <c r="E129" t="s">
        <v>20</v>
      </c>
      <c r="F129" t="s">
        <v>241</v>
      </c>
      <c r="G129" s="81">
        <v>44452</v>
      </c>
      <c r="H129" t="s">
        <v>4054</v>
      </c>
      <c r="I129" t="s">
        <v>4114</v>
      </c>
      <c r="J129" t="s">
        <v>1677</v>
      </c>
      <c r="K129">
        <v>773486</v>
      </c>
      <c r="L129" t="s">
        <v>1209</v>
      </c>
      <c r="M129">
        <v>244</v>
      </c>
      <c r="N129">
        <v>44453</v>
      </c>
    </row>
    <row r="130" spans="1:15">
      <c r="A130">
        <v>3774</v>
      </c>
      <c r="B130" t="s">
        <v>2961</v>
      </c>
      <c r="C130" t="s">
        <v>1216</v>
      </c>
      <c r="D130">
        <v>8000</v>
      </c>
      <c r="E130" t="s">
        <v>20</v>
      </c>
      <c r="F130" t="s">
        <v>241</v>
      </c>
      <c r="G130" s="81">
        <v>44452</v>
      </c>
      <c r="H130" t="s">
        <v>4054</v>
      </c>
      <c r="I130" t="s">
        <v>4114</v>
      </c>
      <c r="J130" t="s">
        <v>1677</v>
      </c>
      <c r="K130">
        <v>773456</v>
      </c>
      <c r="L130" t="s">
        <v>1214</v>
      </c>
      <c r="M130">
        <v>245</v>
      </c>
      <c r="N130">
        <v>44453</v>
      </c>
    </row>
    <row r="131" spans="1:15">
      <c r="A131">
        <v>3775</v>
      </c>
      <c r="B131" t="s">
        <v>2961</v>
      </c>
      <c r="C131" t="s">
        <v>4053</v>
      </c>
      <c r="D131">
        <v>2000</v>
      </c>
      <c r="E131" t="s">
        <v>20</v>
      </c>
      <c r="F131" t="s">
        <v>241</v>
      </c>
      <c r="G131" s="81">
        <v>44452</v>
      </c>
      <c r="H131" t="s">
        <v>4069</v>
      </c>
      <c r="I131" t="s">
        <v>4124</v>
      </c>
      <c r="J131" t="s">
        <v>1677</v>
      </c>
      <c r="K131">
        <v>773398</v>
      </c>
      <c r="L131" t="s">
        <v>1255</v>
      </c>
      <c r="N131">
        <v>44453</v>
      </c>
    </row>
    <row r="132" spans="1:15">
      <c r="A132">
        <v>3776</v>
      </c>
      <c r="B132" t="s">
        <v>2961</v>
      </c>
      <c r="C132" t="s">
        <v>1211</v>
      </c>
      <c r="D132">
        <v>2000</v>
      </c>
      <c r="E132" t="s">
        <v>20</v>
      </c>
      <c r="F132" t="s">
        <v>241</v>
      </c>
      <c r="G132" s="81">
        <v>44452</v>
      </c>
      <c r="H132" t="s">
        <v>4069</v>
      </c>
      <c r="I132" t="s">
        <v>4124</v>
      </c>
      <c r="J132" t="s">
        <v>1677</v>
      </c>
      <c r="K132">
        <v>773486</v>
      </c>
      <c r="L132" t="s">
        <v>1209</v>
      </c>
      <c r="M132">
        <v>244</v>
      </c>
      <c r="N132">
        <v>44453</v>
      </c>
    </row>
    <row r="133" spans="1:15">
      <c r="A133">
        <v>3777</v>
      </c>
      <c r="B133" t="s">
        <v>2961</v>
      </c>
      <c r="C133" t="s">
        <v>1216</v>
      </c>
      <c r="D133">
        <v>2000</v>
      </c>
      <c r="E133" t="s">
        <v>20</v>
      </c>
      <c r="F133" t="s">
        <v>241</v>
      </c>
      <c r="G133" s="81">
        <v>44452</v>
      </c>
      <c r="H133" t="s">
        <v>4069</v>
      </c>
      <c r="I133" t="s">
        <v>4124</v>
      </c>
      <c r="J133" t="s">
        <v>1677</v>
      </c>
      <c r="K133">
        <v>773456</v>
      </c>
      <c r="L133" t="s">
        <v>1214</v>
      </c>
      <c r="M133">
        <v>245</v>
      </c>
      <c r="N133">
        <v>44453</v>
      </c>
    </row>
    <row r="134" spans="1:15">
      <c r="A134">
        <v>3778</v>
      </c>
      <c r="B134" t="s">
        <v>2961</v>
      </c>
      <c r="C134" t="s">
        <v>962</v>
      </c>
      <c r="D134">
        <v>3350</v>
      </c>
      <c r="E134" t="s">
        <v>12</v>
      </c>
      <c r="F134" t="s">
        <v>420</v>
      </c>
      <c r="G134" s="81">
        <v>44452</v>
      </c>
      <c r="H134" t="s">
        <v>4048</v>
      </c>
      <c r="I134" t="s">
        <v>4098</v>
      </c>
      <c r="J134" t="s">
        <v>13</v>
      </c>
      <c r="K134">
        <v>461642</v>
      </c>
      <c r="L134" t="s">
        <v>960</v>
      </c>
      <c r="M134">
        <v>181</v>
      </c>
      <c r="N134">
        <v>44453</v>
      </c>
    </row>
    <row r="135" spans="1:15">
      <c r="A135">
        <v>3779</v>
      </c>
      <c r="B135" t="s">
        <v>2961</v>
      </c>
      <c r="C135" t="s">
        <v>754</v>
      </c>
      <c r="D135">
        <v>6000</v>
      </c>
      <c r="E135" t="s">
        <v>12</v>
      </c>
      <c r="F135" t="s">
        <v>241</v>
      </c>
      <c r="G135" s="81">
        <v>44452</v>
      </c>
      <c r="H135" t="s">
        <v>4069</v>
      </c>
      <c r="I135" t="s">
        <v>4123</v>
      </c>
      <c r="J135" t="s">
        <v>13</v>
      </c>
      <c r="K135">
        <v>547133</v>
      </c>
      <c r="L135" t="s">
        <v>752</v>
      </c>
      <c r="M135">
        <v>133</v>
      </c>
      <c r="N135">
        <v>44453</v>
      </c>
    </row>
    <row r="136" spans="1:15">
      <c r="A136">
        <v>3780</v>
      </c>
      <c r="B136" t="s">
        <v>33</v>
      </c>
      <c r="C136" t="s">
        <v>556</v>
      </c>
      <c r="D136">
        <v>2000</v>
      </c>
      <c r="E136" t="s">
        <v>10</v>
      </c>
      <c r="F136" t="s">
        <v>420</v>
      </c>
      <c r="G136" s="81">
        <v>44452</v>
      </c>
      <c r="H136" t="s">
        <v>4066</v>
      </c>
      <c r="I136" t="s">
        <v>1759</v>
      </c>
      <c r="J136" t="s">
        <v>4062</v>
      </c>
      <c r="K136">
        <v>908634</v>
      </c>
      <c r="L136" t="s">
        <v>554</v>
      </c>
      <c r="M136">
        <v>22</v>
      </c>
      <c r="N136">
        <v>44453</v>
      </c>
    </row>
    <row r="137" spans="1:15">
      <c r="A137">
        <v>3781</v>
      </c>
      <c r="B137" t="s">
        <v>33</v>
      </c>
      <c r="C137" t="s">
        <v>556</v>
      </c>
      <c r="D137">
        <v>5000</v>
      </c>
      <c r="E137" t="s">
        <v>10</v>
      </c>
      <c r="F137" t="s">
        <v>420</v>
      </c>
      <c r="G137" s="81">
        <v>44449</v>
      </c>
      <c r="H137" t="s">
        <v>4069</v>
      </c>
      <c r="I137" t="s">
        <v>4124</v>
      </c>
      <c r="J137" t="s">
        <v>4062</v>
      </c>
      <c r="K137">
        <v>770469</v>
      </c>
      <c r="L137" t="s">
        <v>554</v>
      </c>
      <c r="M137">
        <v>22</v>
      </c>
      <c r="N137">
        <v>44453</v>
      </c>
    </row>
    <row r="138" spans="1:15">
      <c r="A138">
        <v>3782</v>
      </c>
      <c r="B138" t="s">
        <v>33</v>
      </c>
      <c r="C138" t="s">
        <v>556</v>
      </c>
      <c r="D138">
        <v>5000</v>
      </c>
      <c r="E138" t="s">
        <v>10</v>
      </c>
      <c r="F138" t="s">
        <v>420</v>
      </c>
      <c r="G138" s="81">
        <v>44452</v>
      </c>
      <c r="H138" t="s">
        <v>4069</v>
      </c>
      <c r="I138" t="s">
        <v>4104</v>
      </c>
      <c r="J138" t="s">
        <v>4062</v>
      </c>
      <c r="K138">
        <v>899704</v>
      </c>
      <c r="L138" t="s">
        <v>554</v>
      </c>
      <c r="M138">
        <v>22</v>
      </c>
      <c r="N138">
        <v>44453</v>
      </c>
    </row>
    <row r="139" spans="1:15">
      <c r="A139">
        <v>3783</v>
      </c>
      <c r="B139" t="s">
        <v>33</v>
      </c>
      <c r="C139" t="s">
        <v>556</v>
      </c>
      <c r="D139">
        <v>5000</v>
      </c>
      <c r="E139" t="s">
        <v>10</v>
      </c>
      <c r="F139" t="s">
        <v>420</v>
      </c>
      <c r="G139" s="81">
        <v>44452</v>
      </c>
      <c r="H139" t="s">
        <v>4069</v>
      </c>
      <c r="I139" t="s">
        <v>4123</v>
      </c>
      <c r="J139" t="s">
        <v>4062</v>
      </c>
      <c r="K139">
        <v>904595</v>
      </c>
      <c r="L139" t="s">
        <v>554</v>
      </c>
      <c r="M139">
        <v>22</v>
      </c>
      <c r="N139">
        <v>44453</v>
      </c>
    </row>
    <row r="140" spans="1:15">
      <c r="A140">
        <v>3784</v>
      </c>
      <c r="B140" t="s">
        <v>2961</v>
      </c>
      <c r="C140" t="s">
        <v>232</v>
      </c>
      <c r="D140">
        <v>4000</v>
      </c>
      <c r="E140" t="s">
        <v>17</v>
      </c>
      <c r="F140" t="s">
        <v>420</v>
      </c>
      <c r="G140" s="81">
        <v>44452</v>
      </c>
      <c r="H140" t="s">
        <v>4054</v>
      </c>
      <c r="I140" t="s">
        <v>4114</v>
      </c>
      <c r="J140" t="s">
        <v>1675</v>
      </c>
      <c r="K140">
        <v>938997</v>
      </c>
      <c r="L140" t="s">
        <v>230</v>
      </c>
      <c r="M140">
        <v>25</v>
      </c>
      <c r="N140">
        <v>44453</v>
      </c>
    </row>
    <row r="141" spans="1:15">
      <c r="A141">
        <v>3785</v>
      </c>
      <c r="B141" t="s">
        <v>2961</v>
      </c>
      <c r="C141" t="s">
        <v>4053</v>
      </c>
      <c r="D141">
        <v>500</v>
      </c>
      <c r="E141" t="s">
        <v>12</v>
      </c>
      <c r="F141" t="s">
        <v>420</v>
      </c>
      <c r="G141" s="81">
        <v>44452</v>
      </c>
      <c r="H141" t="s">
        <v>4139</v>
      </c>
      <c r="I141" t="s">
        <v>58</v>
      </c>
      <c r="J141" t="s">
        <v>13</v>
      </c>
      <c r="K141">
        <v>939370</v>
      </c>
      <c r="L141" t="s">
        <v>1255</v>
      </c>
      <c r="N141">
        <v>44453</v>
      </c>
    </row>
    <row r="142" spans="1:15">
      <c r="A142">
        <v>3786</v>
      </c>
      <c r="B142" t="s">
        <v>4108</v>
      </c>
      <c r="C142" t="s">
        <v>1160</v>
      </c>
      <c r="D142">
        <v>650</v>
      </c>
      <c r="E142" t="s">
        <v>12</v>
      </c>
      <c r="F142" t="s">
        <v>420</v>
      </c>
      <c r="G142" s="81">
        <v>44453</v>
      </c>
      <c r="H142" t="s">
        <v>4116</v>
      </c>
      <c r="I142" t="s">
        <v>4140</v>
      </c>
      <c r="J142" t="s">
        <v>13</v>
      </c>
      <c r="K142">
        <v>103246</v>
      </c>
      <c r="L142" t="s">
        <v>1159</v>
      </c>
      <c r="M142">
        <v>165</v>
      </c>
      <c r="N142">
        <v>44454</v>
      </c>
      <c r="O142" t="s">
        <v>4141</v>
      </c>
    </row>
    <row r="143" spans="1:15">
      <c r="A143">
        <v>3787</v>
      </c>
      <c r="B143" t="s">
        <v>2961</v>
      </c>
      <c r="C143" t="s">
        <v>4053</v>
      </c>
      <c r="D143">
        <v>3350</v>
      </c>
      <c r="E143" t="s">
        <v>20</v>
      </c>
      <c r="F143" t="s">
        <v>420</v>
      </c>
      <c r="G143" s="81">
        <v>44453</v>
      </c>
      <c r="H143" t="s">
        <v>4048</v>
      </c>
      <c r="I143" t="s">
        <v>4135</v>
      </c>
      <c r="J143" t="s">
        <v>1677</v>
      </c>
      <c r="K143">
        <v>387516</v>
      </c>
      <c r="L143" t="s">
        <v>1255</v>
      </c>
      <c r="N143">
        <v>44454</v>
      </c>
      <c r="O143" t="s">
        <v>4056</v>
      </c>
    </row>
    <row r="144" spans="1:15">
      <c r="A144">
        <v>3788</v>
      </c>
      <c r="B144" t="s">
        <v>2961</v>
      </c>
      <c r="C144" t="s">
        <v>957</v>
      </c>
      <c r="D144">
        <v>3350</v>
      </c>
      <c r="E144" t="s">
        <v>12</v>
      </c>
      <c r="F144" t="s">
        <v>420</v>
      </c>
      <c r="G144" s="81">
        <v>44454</v>
      </c>
      <c r="H144" t="s">
        <v>4048</v>
      </c>
      <c r="I144" t="s">
        <v>4122</v>
      </c>
      <c r="J144" t="s">
        <v>13</v>
      </c>
      <c r="K144">
        <v>986482</v>
      </c>
      <c r="L144" t="s">
        <v>3347</v>
      </c>
      <c r="M144">
        <v>43</v>
      </c>
      <c r="N144">
        <v>44456</v>
      </c>
    </row>
    <row r="145" spans="1:15">
      <c r="A145">
        <v>3789</v>
      </c>
      <c r="B145" t="s">
        <v>2961</v>
      </c>
      <c r="C145" t="s">
        <v>695</v>
      </c>
      <c r="D145">
        <v>1193</v>
      </c>
      <c r="E145" t="s">
        <v>12</v>
      </c>
      <c r="F145" t="s">
        <v>420</v>
      </c>
      <c r="G145" s="81">
        <v>44435</v>
      </c>
      <c r="H145" t="s">
        <v>4085</v>
      </c>
      <c r="I145" t="s">
        <v>4103</v>
      </c>
      <c r="J145" t="s">
        <v>13</v>
      </c>
      <c r="K145" t="s">
        <v>4142</v>
      </c>
      <c r="L145" t="s">
        <v>693</v>
      </c>
      <c r="M145">
        <v>206</v>
      </c>
      <c r="N145">
        <v>44456</v>
      </c>
    </row>
    <row r="146" spans="1:15">
      <c r="A146">
        <v>3790</v>
      </c>
      <c r="B146" t="s">
        <v>2961</v>
      </c>
      <c r="C146" t="s">
        <v>737</v>
      </c>
      <c r="D146">
        <v>1193</v>
      </c>
      <c r="E146" t="s">
        <v>12</v>
      </c>
      <c r="F146" t="s">
        <v>420</v>
      </c>
      <c r="G146" s="81">
        <v>44454</v>
      </c>
      <c r="H146" t="s">
        <v>4085</v>
      </c>
      <c r="I146" t="s">
        <v>4103</v>
      </c>
      <c r="J146" t="s">
        <v>13</v>
      </c>
      <c r="K146">
        <v>871447</v>
      </c>
      <c r="L146" t="s">
        <v>735</v>
      </c>
      <c r="M146">
        <v>233</v>
      </c>
      <c r="N146">
        <v>44456</v>
      </c>
    </row>
    <row r="147" spans="1:15">
      <c r="A147">
        <v>3791</v>
      </c>
      <c r="B147" t="s">
        <v>2961</v>
      </c>
      <c r="C147" t="s">
        <v>914</v>
      </c>
      <c r="D147">
        <v>2800</v>
      </c>
      <c r="E147" t="s">
        <v>12</v>
      </c>
      <c r="F147" t="s">
        <v>241</v>
      </c>
      <c r="G147" s="81">
        <v>44445</v>
      </c>
      <c r="H147" t="s">
        <v>4048</v>
      </c>
      <c r="I147" t="s">
        <v>4120</v>
      </c>
      <c r="J147" t="s">
        <v>13</v>
      </c>
      <c r="K147">
        <v>566055</v>
      </c>
      <c r="L147" t="s">
        <v>1809</v>
      </c>
      <c r="M147">
        <v>170</v>
      </c>
      <c r="N147">
        <v>44457</v>
      </c>
    </row>
    <row r="148" spans="1:15">
      <c r="A148">
        <v>3792</v>
      </c>
      <c r="B148" t="s">
        <v>33</v>
      </c>
      <c r="C148" t="s">
        <v>819</v>
      </c>
      <c r="D148">
        <v>6000</v>
      </c>
      <c r="E148" t="s">
        <v>12</v>
      </c>
      <c r="F148" t="s">
        <v>420</v>
      </c>
      <c r="G148" s="81">
        <v>44456</v>
      </c>
      <c r="H148" t="s">
        <v>4069</v>
      </c>
      <c r="I148" t="s">
        <v>4137</v>
      </c>
      <c r="J148" t="s">
        <v>13</v>
      </c>
      <c r="K148">
        <v>666302</v>
      </c>
      <c r="L148" t="s">
        <v>817</v>
      </c>
      <c r="M148">
        <v>148</v>
      </c>
      <c r="N148">
        <v>44457</v>
      </c>
    </row>
    <row r="149" spans="1:15">
      <c r="A149">
        <v>3793</v>
      </c>
      <c r="B149" t="s">
        <v>24</v>
      </c>
      <c r="C149" t="s">
        <v>178</v>
      </c>
      <c r="D149">
        <v>1350</v>
      </c>
      <c r="E149" t="s">
        <v>8</v>
      </c>
      <c r="F149" t="s">
        <v>241</v>
      </c>
      <c r="G149" s="81">
        <v>44456</v>
      </c>
      <c r="H149" t="s">
        <v>4048</v>
      </c>
      <c r="I149" t="s">
        <v>4143</v>
      </c>
      <c r="J149" t="s">
        <v>1675</v>
      </c>
      <c r="K149">
        <v>838644</v>
      </c>
      <c r="L149" t="s">
        <v>176</v>
      </c>
      <c r="M149">
        <v>13</v>
      </c>
      <c r="N149">
        <v>44457</v>
      </c>
    </row>
    <row r="150" spans="1:15">
      <c r="A150">
        <v>3794</v>
      </c>
      <c r="B150" t="s">
        <v>2961</v>
      </c>
      <c r="C150" t="s">
        <v>1105</v>
      </c>
      <c r="D150">
        <v>1600</v>
      </c>
      <c r="E150" t="s">
        <v>8</v>
      </c>
      <c r="F150" t="s">
        <v>241</v>
      </c>
      <c r="G150" s="81">
        <v>44456</v>
      </c>
      <c r="H150" t="s">
        <v>4048</v>
      </c>
      <c r="I150" t="s">
        <v>4115</v>
      </c>
      <c r="J150" t="s">
        <v>1675</v>
      </c>
      <c r="K150">
        <v>855547</v>
      </c>
      <c r="L150" t="s">
        <v>1103</v>
      </c>
      <c r="M150">
        <v>213</v>
      </c>
      <c r="N150">
        <v>44457</v>
      </c>
    </row>
    <row r="151" spans="1:15">
      <c r="A151">
        <v>3795</v>
      </c>
      <c r="B151" t="s">
        <v>2961</v>
      </c>
      <c r="C151" t="s">
        <v>559</v>
      </c>
      <c r="D151">
        <v>1800</v>
      </c>
      <c r="E151" t="s">
        <v>10</v>
      </c>
      <c r="F151" t="s">
        <v>420</v>
      </c>
      <c r="G151" s="81">
        <v>44456</v>
      </c>
      <c r="H151" t="s">
        <v>4048</v>
      </c>
      <c r="I151" t="s">
        <v>4122</v>
      </c>
      <c r="J151" t="s">
        <v>4062</v>
      </c>
      <c r="K151">
        <v>288342</v>
      </c>
      <c r="L151" t="s">
        <v>557</v>
      </c>
      <c r="M151">
        <v>93</v>
      </c>
      <c r="N151">
        <v>44457</v>
      </c>
    </row>
    <row r="152" spans="1:15">
      <c r="A152">
        <v>3796</v>
      </c>
      <c r="B152" t="s">
        <v>4108</v>
      </c>
      <c r="C152" t="s">
        <v>4053</v>
      </c>
      <c r="D152">
        <v>2180</v>
      </c>
      <c r="E152" t="s">
        <v>10</v>
      </c>
      <c r="F152" t="s">
        <v>420</v>
      </c>
      <c r="G152" s="81">
        <v>44456</v>
      </c>
      <c r="H152" t="s">
        <v>4048</v>
      </c>
      <c r="I152" t="s">
        <v>4100</v>
      </c>
      <c r="J152" t="s">
        <v>4062</v>
      </c>
      <c r="K152">
        <v>365948</v>
      </c>
      <c r="N152">
        <v>44457</v>
      </c>
    </row>
    <row r="153" spans="1:15">
      <c r="A153">
        <v>3797</v>
      </c>
      <c r="B153" t="s">
        <v>24</v>
      </c>
      <c r="C153" t="s">
        <v>1910</v>
      </c>
      <c r="D153">
        <v>1250</v>
      </c>
      <c r="E153" t="s">
        <v>8</v>
      </c>
      <c r="F153" t="s">
        <v>420</v>
      </c>
      <c r="G153" s="81">
        <v>44456</v>
      </c>
      <c r="H153" t="s">
        <v>4048</v>
      </c>
      <c r="I153" t="s">
        <v>4144</v>
      </c>
      <c r="J153" t="s">
        <v>1675</v>
      </c>
      <c r="K153">
        <v>520149</v>
      </c>
      <c r="L153" t="s">
        <v>126</v>
      </c>
      <c r="M153">
        <v>1</v>
      </c>
      <c r="N153">
        <v>44457</v>
      </c>
    </row>
    <row r="154" spans="1:15">
      <c r="A154">
        <v>3798</v>
      </c>
      <c r="B154" t="s">
        <v>2961</v>
      </c>
      <c r="C154" t="s">
        <v>2321</v>
      </c>
      <c r="D154">
        <v>2800</v>
      </c>
      <c r="E154" t="s">
        <v>12</v>
      </c>
      <c r="F154" t="s">
        <v>241</v>
      </c>
      <c r="G154" s="81">
        <v>44456</v>
      </c>
      <c r="H154" t="s">
        <v>4048</v>
      </c>
      <c r="I154" t="s">
        <v>4102</v>
      </c>
      <c r="J154" t="s">
        <v>13</v>
      </c>
      <c r="K154">
        <v>871453</v>
      </c>
      <c r="L154" t="s">
        <v>434</v>
      </c>
      <c r="M154">
        <v>119</v>
      </c>
      <c r="N154">
        <v>44457</v>
      </c>
    </row>
    <row r="155" spans="1:15">
      <c r="A155">
        <v>3799</v>
      </c>
      <c r="B155" t="s">
        <v>2961</v>
      </c>
      <c r="C155" t="s">
        <v>2321</v>
      </c>
      <c r="D155">
        <v>2800</v>
      </c>
      <c r="E155" t="s">
        <v>12</v>
      </c>
      <c r="F155" t="s">
        <v>241</v>
      </c>
      <c r="G155" s="81">
        <v>44456</v>
      </c>
      <c r="H155" t="s">
        <v>4048</v>
      </c>
      <c r="I155" t="s">
        <v>4106</v>
      </c>
      <c r="J155" t="s">
        <v>13</v>
      </c>
      <c r="K155">
        <v>871453</v>
      </c>
      <c r="L155" t="s">
        <v>434</v>
      </c>
      <c r="M155">
        <v>119</v>
      </c>
      <c r="N155">
        <v>44457</v>
      </c>
    </row>
    <row r="156" spans="1:15">
      <c r="A156">
        <v>3800</v>
      </c>
      <c r="B156" t="s">
        <v>2961</v>
      </c>
      <c r="C156" t="s">
        <v>2321</v>
      </c>
      <c r="D156">
        <v>2800</v>
      </c>
      <c r="E156" t="s">
        <v>12</v>
      </c>
      <c r="F156" t="s">
        <v>241</v>
      </c>
      <c r="G156" s="81">
        <v>44456</v>
      </c>
      <c r="H156" t="s">
        <v>4048</v>
      </c>
      <c r="I156" t="s">
        <v>4107</v>
      </c>
      <c r="J156" t="s">
        <v>13</v>
      </c>
      <c r="K156">
        <v>871453</v>
      </c>
      <c r="L156" t="s">
        <v>434</v>
      </c>
      <c r="M156">
        <v>119</v>
      </c>
      <c r="N156">
        <v>44457</v>
      </c>
    </row>
    <row r="157" spans="1:15">
      <c r="A157">
        <v>3801</v>
      </c>
      <c r="B157" t="s">
        <v>2961</v>
      </c>
      <c r="C157" t="s">
        <v>569</v>
      </c>
      <c r="D157">
        <v>2180</v>
      </c>
      <c r="E157" t="s">
        <v>10</v>
      </c>
      <c r="F157" t="s">
        <v>420</v>
      </c>
      <c r="G157" s="81">
        <v>44459</v>
      </c>
      <c r="H157" t="s">
        <v>4048</v>
      </c>
      <c r="I157" t="s">
        <v>4132</v>
      </c>
      <c r="J157" t="s">
        <v>4062</v>
      </c>
      <c r="K157">
        <v>41625</v>
      </c>
      <c r="L157" t="s">
        <v>567</v>
      </c>
      <c r="M157">
        <v>135</v>
      </c>
      <c r="N157">
        <v>44461</v>
      </c>
      <c r="O157" t="s">
        <v>4056</v>
      </c>
    </row>
    <row r="158" spans="1:15">
      <c r="A158">
        <v>3802</v>
      </c>
      <c r="B158" t="s">
        <v>2961</v>
      </c>
      <c r="C158" t="s">
        <v>569</v>
      </c>
      <c r="D158">
        <v>2000</v>
      </c>
      <c r="E158" t="s">
        <v>10</v>
      </c>
      <c r="F158" t="s">
        <v>420</v>
      </c>
      <c r="G158" s="81">
        <v>44459</v>
      </c>
      <c r="H158" t="s">
        <v>4066</v>
      </c>
      <c r="I158" t="s">
        <v>1759</v>
      </c>
      <c r="J158" t="s">
        <v>4062</v>
      </c>
      <c r="K158">
        <v>41625</v>
      </c>
      <c r="L158" t="s">
        <v>567</v>
      </c>
      <c r="M158">
        <v>135</v>
      </c>
      <c r="N158">
        <v>44461</v>
      </c>
    </row>
    <row r="159" spans="1:15">
      <c r="A159">
        <v>3803</v>
      </c>
      <c r="B159" t="s">
        <v>2961</v>
      </c>
      <c r="C159" t="s">
        <v>569</v>
      </c>
      <c r="D159">
        <v>2000</v>
      </c>
      <c r="E159" t="s">
        <v>10</v>
      </c>
      <c r="F159" t="s">
        <v>420</v>
      </c>
      <c r="G159" s="81">
        <v>44459</v>
      </c>
      <c r="H159" t="s">
        <v>4066</v>
      </c>
      <c r="I159" t="s">
        <v>4145</v>
      </c>
      <c r="J159" t="s">
        <v>4062</v>
      </c>
      <c r="K159">
        <v>41625</v>
      </c>
      <c r="L159" t="s">
        <v>567</v>
      </c>
      <c r="M159">
        <v>135</v>
      </c>
      <c r="N159">
        <v>44461</v>
      </c>
    </row>
    <row r="160" spans="1:15">
      <c r="A160">
        <v>3804</v>
      </c>
      <c r="B160" t="s">
        <v>4065</v>
      </c>
      <c r="C160" t="s">
        <v>205</v>
      </c>
      <c r="D160">
        <v>1350</v>
      </c>
      <c r="E160" t="s">
        <v>8</v>
      </c>
      <c r="F160" t="s">
        <v>4118</v>
      </c>
      <c r="G160" s="81">
        <v>44455</v>
      </c>
      <c r="H160" t="s">
        <v>4048</v>
      </c>
      <c r="I160" t="s">
        <v>4099</v>
      </c>
      <c r="J160" t="s">
        <v>1675</v>
      </c>
      <c r="K160">
        <v>637318</v>
      </c>
      <c r="L160" t="s">
        <v>203</v>
      </c>
      <c r="M160">
        <v>19</v>
      </c>
      <c r="N160">
        <v>44461</v>
      </c>
    </row>
    <row r="161" spans="1:14">
      <c r="A161">
        <v>3805</v>
      </c>
      <c r="B161" t="s">
        <v>2961</v>
      </c>
      <c r="C161" t="s">
        <v>4053</v>
      </c>
      <c r="D161">
        <v>2200</v>
      </c>
      <c r="E161" t="s">
        <v>10</v>
      </c>
      <c r="F161" t="s">
        <v>241</v>
      </c>
      <c r="G161" s="81">
        <v>44457</v>
      </c>
      <c r="H161" t="s">
        <v>4048</v>
      </c>
      <c r="I161" t="s">
        <v>4146</v>
      </c>
      <c r="J161" t="s">
        <v>4062</v>
      </c>
      <c r="K161">
        <v>873653</v>
      </c>
      <c r="L161" t="s">
        <v>1255</v>
      </c>
      <c r="N161">
        <v>44461</v>
      </c>
    </row>
    <row r="162" spans="1:14">
      <c r="A162">
        <v>3806</v>
      </c>
      <c r="B162" t="s">
        <v>4065</v>
      </c>
      <c r="C162" t="s">
        <v>181</v>
      </c>
      <c r="D162">
        <v>1350</v>
      </c>
      <c r="E162" t="s">
        <v>8</v>
      </c>
      <c r="F162" t="s">
        <v>420</v>
      </c>
      <c r="G162" s="81">
        <v>44459</v>
      </c>
      <c r="H162" t="s">
        <v>4048</v>
      </c>
      <c r="I162" t="s">
        <v>4099</v>
      </c>
      <c r="J162" t="s">
        <v>1675</v>
      </c>
      <c r="K162">
        <v>125911</v>
      </c>
      <c r="L162" t="s">
        <v>2440</v>
      </c>
      <c r="M162">
        <v>14</v>
      </c>
      <c r="N162">
        <v>44461</v>
      </c>
    </row>
    <row r="163" spans="1:14">
      <c r="A163">
        <v>3807</v>
      </c>
      <c r="B163" t="s">
        <v>2961</v>
      </c>
      <c r="C163" t="s">
        <v>612</v>
      </c>
      <c r="D163">
        <v>8000</v>
      </c>
      <c r="E163" t="s">
        <v>10</v>
      </c>
      <c r="F163" t="s">
        <v>241</v>
      </c>
      <c r="G163" s="81">
        <v>44459</v>
      </c>
      <c r="H163" t="s">
        <v>4069</v>
      </c>
      <c r="I163" t="s">
        <v>4147</v>
      </c>
      <c r="J163" t="s">
        <v>4062</v>
      </c>
      <c r="K163">
        <v>616017</v>
      </c>
      <c r="L163" t="s">
        <v>610</v>
      </c>
      <c r="M163">
        <v>105</v>
      </c>
      <c r="N163">
        <v>44461</v>
      </c>
    </row>
    <row r="164" spans="1:14">
      <c r="A164">
        <v>3808</v>
      </c>
      <c r="B164" t="s">
        <v>4065</v>
      </c>
      <c r="C164" t="s">
        <v>217</v>
      </c>
      <c r="D164">
        <v>1350</v>
      </c>
      <c r="E164" t="s">
        <v>8</v>
      </c>
      <c r="F164" t="s">
        <v>420</v>
      </c>
      <c r="G164" s="81">
        <v>44459</v>
      </c>
      <c r="H164" t="s">
        <v>4048</v>
      </c>
      <c r="I164" t="s">
        <v>4099</v>
      </c>
      <c r="J164" t="s">
        <v>1675</v>
      </c>
      <c r="K164">
        <v>269953</v>
      </c>
      <c r="L164" t="s">
        <v>215</v>
      </c>
      <c r="M164">
        <v>62</v>
      </c>
      <c r="N164">
        <v>44461</v>
      </c>
    </row>
    <row r="165" spans="1:14">
      <c r="A165">
        <v>3809</v>
      </c>
      <c r="B165" t="s">
        <v>2961</v>
      </c>
      <c r="C165" t="s">
        <v>4053</v>
      </c>
      <c r="D165">
        <v>2800</v>
      </c>
      <c r="E165" t="s">
        <v>12</v>
      </c>
      <c r="F165" t="s">
        <v>420</v>
      </c>
      <c r="G165" s="81">
        <v>44459</v>
      </c>
      <c r="H165" t="s">
        <v>4048</v>
      </c>
      <c r="I165" t="s">
        <v>4148</v>
      </c>
      <c r="J165" t="s">
        <v>13</v>
      </c>
      <c r="K165">
        <v>284244</v>
      </c>
      <c r="L165" t="s">
        <v>1255</v>
      </c>
      <c r="N165">
        <v>44461</v>
      </c>
    </row>
    <row r="166" spans="1:14">
      <c r="A166">
        <v>3810</v>
      </c>
      <c r="B166" t="s">
        <v>2961</v>
      </c>
      <c r="C166" t="s">
        <v>967</v>
      </c>
      <c r="D166">
        <v>6000</v>
      </c>
      <c r="E166" t="s">
        <v>10</v>
      </c>
      <c r="F166" t="s">
        <v>420</v>
      </c>
      <c r="G166" s="81">
        <v>44459</v>
      </c>
      <c r="H166" t="s">
        <v>4048</v>
      </c>
      <c r="I166" t="s">
        <v>4149</v>
      </c>
      <c r="J166" t="s">
        <v>4062</v>
      </c>
      <c r="K166">
        <v>497327</v>
      </c>
      <c r="L166" t="s">
        <v>965</v>
      </c>
      <c r="M166">
        <v>182</v>
      </c>
      <c r="N166">
        <v>44461</v>
      </c>
    </row>
    <row r="167" spans="1:14">
      <c r="A167">
        <v>3811</v>
      </c>
      <c r="B167" t="s">
        <v>33</v>
      </c>
      <c r="C167" t="s">
        <v>783</v>
      </c>
      <c r="D167">
        <v>2800</v>
      </c>
      <c r="E167" t="s">
        <v>12</v>
      </c>
      <c r="F167" t="s">
        <v>420</v>
      </c>
      <c r="G167" s="81">
        <v>44459</v>
      </c>
      <c r="H167" t="s">
        <v>4048</v>
      </c>
      <c r="I167" t="s">
        <v>4150</v>
      </c>
      <c r="J167" t="s">
        <v>13</v>
      </c>
      <c r="K167">
        <v>332627</v>
      </c>
      <c r="L167" t="s">
        <v>781</v>
      </c>
      <c r="M167">
        <v>140</v>
      </c>
      <c r="N167">
        <v>44461</v>
      </c>
    </row>
    <row r="168" spans="1:14">
      <c r="A168">
        <v>3812</v>
      </c>
      <c r="B168" t="s">
        <v>33</v>
      </c>
      <c r="C168" t="s">
        <v>783</v>
      </c>
      <c r="D168">
        <v>2800</v>
      </c>
      <c r="E168" t="s">
        <v>12</v>
      </c>
      <c r="F168" t="s">
        <v>420</v>
      </c>
      <c r="G168" s="81">
        <v>44459</v>
      </c>
      <c r="H168" t="s">
        <v>4048</v>
      </c>
      <c r="I168" t="s">
        <v>4099</v>
      </c>
      <c r="J168" t="s">
        <v>13</v>
      </c>
      <c r="K168">
        <v>332627</v>
      </c>
      <c r="L168" t="s">
        <v>781</v>
      </c>
      <c r="M168">
        <v>140</v>
      </c>
      <c r="N168">
        <v>44461</v>
      </c>
    </row>
    <row r="169" spans="1:14">
      <c r="A169">
        <v>3813</v>
      </c>
      <c r="B169" t="s">
        <v>33</v>
      </c>
      <c r="C169" t="s">
        <v>783</v>
      </c>
      <c r="D169">
        <v>2800</v>
      </c>
      <c r="E169" t="s">
        <v>12</v>
      </c>
      <c r="F169" t="s">
        <v>420</v>
      </c>
      <c r="G169" s="81">
        <v>44459</v>
      </c>
      <c r="H169" t="s">
        <v>4048</v>
      </c>
      <c r="I169" t="s">
        <v>4151</v>
      </c>
      <c r="J169" t="s">
        <v>13</v>
      </c>
      <c r="K169">
        <v>332627</v>
      </c>
      <c r="L169" t="s">
        <v>781</v>
      </c>
      <c r="M169">
        <v>140</v>
      </c>
      <c r="N169">
        <v>44461</v>
      </c>
    </row>
    <row r="170" spans="1:14">
      <c r="A170">
        <v>3814</v>
      </c>
      <c r="B170" t="s">
        <v>33</v>
      </c>
      <c r="C170" t="s">
        <v>783</v>
      </c>
      <c r="D170">
        <v>2800</v>
      </c>
      <c r="E170" t="s">
        <v>12</v>
      </c>
      <c r="F170" t="s">
        <v>420</v>
      </c>
      <c r="G170" s="81">
        <v>44459</v>
      </c>
      <c r="H170" t="s">
        <v>4048</v>
      </c>
      <c r="I170" t="s">
        <v>4143</v>
      </c>
      <c r="J170" t="s">
        <v>13</v>
      </c>
      <c r="K170">
        <v>332627</v>
      </c>
      <c r="L170" t="s">
        <v>781</v>
      </c>
      <c r="M170">
        <v>140</v>
      </c>
      <c r="N170">
        <v>44461</v>
      </c>
    </row>
    <row r="171" spans="1:14">
      <c r="A171">
        <v>3815</v>
      </c>
      <c r="B171" t="s">
        <v>33</v>
      </c>
      <c r="C171" t="s">
        <v>783</v>
      </c>
      <c r="D171">
        <v>2500</v>
      </c>
      <c r="E171" t="s">
        <v>12</v>
      </c>
      <c r="F171" t="s">
        <v>420</v>
      </c>
      <c r="G171" s="81">
        <v>44459</v>
      </c>
      <c r="H171" t="s">
        <v>4048</v>
      </c>
      <c r="I171" t="s">
        <v>1759</v>
      </c>
      <c r="J171" t="s">
        <v>13</v>
      </c>
      <c r="K171">
        <v>332627</v>
      </c>
      <c r="L171" t="s">
        <v>781</v>
      </c>
      <c r="M171">
        <v>140</v>
      </c>
      <c r="N171">
        <v>44461</v>
      </c>
    </row>
    <row r="172" spans="1:14">
      <c r="A172">
        <v>3816</v>
      </c>
      <c r="B172" t="s">
        <v>2961</v>
      </c>
      <c r="C172" t="s">
        <v>313</v>
      </c>
      <c r="D172">
        <v>1250</v>
      </c>
      <c r="E172" t="s">
        <v>8</v>
      </c>
      <c r="F172" t="s">
        <v>420</v>
      </c>
      <c r="G172" s="81">
        <v>44459</v>
      </c>
      <c r="H172" t="s">
        <v>4048</v>
      </c>
      <c r="I172" t="s">
        <v>4152</v>
      </c>
      <c r="J172" t="s">
        <v>1675</v>
      </c>
      <c r="K172">
        <v>359261</v>
      </c>
      <c r="L172" t="s">
        <v>311</v>
      </c>
      <c r="M172">
        <v>41</v>
      </c>
      <c r="N172">
        <v>44461</v>
      </c>
    </row>
    <row r="173" spans="1:14">
      <c r="A173">
        <v>3817</v>
      </c>
      <c r="B173" t="s">
        <v>2961</v>
      </c>
      <c r="C173" t="s">
        <v>313</v>
      </c>
      <c r="D173">
        <v>1250</v>
      </c>
      <c r="E173" t="s">
        <v>8</v>
      </c>
      <c r="F173" t="s">
        <v>420</v>
      </c>
      <c r="G173" s="81">
        <v>44459</v>
      </c>
      <c r="H173" t="s">
        <v>4048</v>
      </c>
      <c r="I173" t="s">
        <v>4153</v>
      </c>
      <c r="J173" t="s">
        <v>1675</v>
      </c>
      <c r="K173">
        <v>359261</v>
      </c>
      <c r="L173" t="s">
        <v>311</v>
      </c>
      <c r="M173">
        <v>41</v>
      </c>
      <c r="N173">
        <v>44461</v>
      </c>
    </row>
    <row r="174" spans="1:14">
      <c r="A174">
        <v>3818</v>
      </c>
      <c r="B174" t="s">
        <v>2961</v>
      </c>
      <c r="C174" t="s">
        <v>4053</v>
      </c>
      <c r="D174">
        <v>3350</v>
      </c>
      <c r="E174" t="s">
        <v>20</v>
      </c>
      <c r="F174" t="s">
        <v>420</v>
      </c>
      <c r="G174" s="81">
        <v>44461</v>
      </c>
      <c r="H174" t="s">
        <v>4048</v>
      </c>
      <c r="I174" t="s">
        <v>4135</v>
      </c>
      <c r="J174" t="s">
        <v>1677</v>
      </c>
      <c r="K174">
        <v>967481</v>
      </c>
      <c r="N174">
        <v>44461</v>
      </c>
    </row>
    <row r="175" spans="1:14">
      <c r="A175">
        <v>3819</v>
      </c>
      <c r="B175" t="s">
        <v>4108</v>
      </c>
      <c r="C175" t="s">
        <v>4053</v>
      </c>
      <c r="D175">
        <v>6000</v>
      </c>
      <c r="E175" t="s">
        <v>19</v>
      </c>
      <c r="F175" t="s">
        <v>420</v>
      </c>
      <c r="G175" s="81">
        <v>44459</v>
      </c>
      <c r="H175" t="s">
        <v>4054</v>
      </c>
      <c r="I175" t="s">
        <v>4114</v>
      </c>
      <c r="J175" t="s">
        <v>1678</v>
      </c>
      <c r="K175">
        <v>359261</v>
      </c>
      <c r="N175">
        <v>44461</v>
      </c>
    </row>
    <row r="176" spans="1:14">
      <c r="A176">
        <v>3820</v>
      </c>
      <c r="B176" t="s">
        <v>4065</v>
      </c>
      <c r="C176" t="s">
        <v>210</v>
      </c>
      <c r="D176">
        <v>675</v>
      </c>
      <c r="E176" t="s">
        <v>8</v>
      </c>
      <c r="F176" t="s">
        <v>420</v>
      </c>
      <c r="G176" s="81">
        <v>44459</v>
      </c>
      <c r="H176" t="s">
        <v>4048</v>
      </c>
      <c r="I176" t="s">
        <v>4099</v>
      </c>
      <c r="J176" t="s">
        <v>1675</v>
      </c>
      <c r="K176">
        <v>539700</v>
      </c>
      <c r="L176" t="s">
        <v>208</v>
      </c>
      <c r="M176">
        <v>20</v>
      </c>
    </row>
    <row r="177" spans="1:14">
      <c r="A177">
        <v>3821</v>
      </c>
      <c r="B177" t="s">
        <v>33</v>
      </c>
      <c r="C177" t="s">
        <v>537</v>
      </c>
      <c r="D177">
        <v>10000</v>
      </c>
      <c r="E177" t="s">
        <v>10</v>
      </c>
      <c r="F177" t="s">
        <v>623</v>
      </c>
      <c r="G177" s="81">
        <v>44466</v>
      </c>
      <c r="H177" t="s">
        <v>4069</v>
      </c>
      <c r="I177" t="s">
        <v>4124</v>
      </c>
      <c r="J177" t="s">
        <v>4062</v>
      </c>
      <c r="K177" t="s">
        <v>623</v>
      </c>
      <c r="L177" t="s">
        <v>535</v>
      </c>
      <c r="M177">
        <v>88</v>
      </c>
    </row>
    <row r="178" spans="1:14">
      <c r="A178">
        <v>3822</v>
      </c>
      <c r="B178" t="s">
        <v>33</v>
      </c>
      <c r="C178" t="s">
        <v>537</v>
      </c>
      <c r="D178">
        <v>2000</v>
      </c>
      <c r="E178" t="s">
        <v>10</v>
      </c>
      <c r="F178" t="s">
        <v>623</v>
      </c>
      <c r="G178" s="81">
        <v>44466</v>
      </c>
      <c r="H178" t="s">
        <v>4066</v>
      </c>
      <c r="I178" t="s">
        <v>1759</v>
      </c>
      <c r="J178" t="s">
        <v>4062</v>
      </c>
      <c r="K178" t="s">
        <v>623</v>
      </c>
      <c r="L178" t="s">
        <v>535</v>
      </c>
      <c r="M178">
        <v>88</v>
      </c>
    </row>
    <row r="179" spans="1:14">
      <c r="A179">
        <v>3823</v>
      </c>
      <c r="B179" t="s">
        <v>33</v>
      </c>
      <c r="C179" t="s">
        <v>789</v>
      </c>
      <c r="D179">
        <v>10000</v>
      </c>
      <c r="E179" t="s">
        <v>12</v>
      </c>
      <c r="F179" t="s">
        <v>623</v>
      </c>
      <c r="G179" s="81">
        <v>44466</v>
      </c>
      <c r="H179" t="s">
        <v>4069</v>
      </c>
      <c r="I179" t="s">
        <v>4124</v>
      </c>
      <c r="J179" t="s">
        <v>13</v>
      </c>
      <c r="K179" t="s">
        <v>623</v>
      </c>
      <c r="L179" t="s">
        <v>787</v>
      </c>
      <c r="M179">
        <v>141</v>
      </c>
    </row>
    <row r="180" spans="1:14">
      <c r="A180">
        <v>3824</v>
      </c>
      <c r="B180" t="s">
        <v>2961</v>
      </c>
      <c r="C180" t="s">
        <v>933</v>
      </c>
      <c r="D180">
        <v>3350</v>
      </c>
      <c r="E180" t="s">
        <v>12</v>
      </c>
      <c r="F180" t="s">
        <v>420</v>
      </c>
      <c r="G180" s="81">
        <v>44459</v>
      </c>
      <c r="H180" t="s">
        <v>4048</v>
      </c>
      <c r="I180" t="s">
        <v>4148</v>
      </c>
      <c r="J180" t="s">
        <v>13</v>
      </c>
      <c r="K180">
        <v>553866</v>
      </c>
      <c r="L180" t="s">
        <v>932</v>
      </c>
      <c r="M180">
        <v>174</v>
      </c>
      <c r="N180">
        <v>44468</v>
      </c>
    </row>
    <row r="181" spans="1:14">
      <c r="A181">
        <v>3825</v>
      </c>
      <c r="B181" t="s">
        <v>24</v>
      </c>
      <c r="C181" t="s">
        <v>141</v>
      </c>
      <c r="D181">
        <v>1000</v>
      </c>
      <c r="E181" t="s">
        <v>8</v>
      </c>
      <c r="F181" t="s">
        <v>420</v>
      </c>
      <c r="G181" s="81">
        <v>44459</v>
      </c>
      <c r="H181" t="s">
        <v>4048</v>
      </c>
      <c r="I181" t="s">
        <v>4154</v>
      </c>
      <c r="J181" t="s">
        <v>1675</v>
      </c>
      <c r="K181">
        <v>807439</v>
      </c>
      <c r="L181" t="s">
        <v>139</v>
      </c>
      <c r="M181">
        <v>4</v>
      </c>
      <c r="N181">
        <v>44468</v>
      </c>
    </row>
    <row r="182" spans="1:14">
      <c r="A182">
        <v>3826</v>
      </c>
      <c r="B182" t="s">
        <v>24</v>
      </c>
      <c r="C182" t="s">
        <v>141</v>
      </c>
      <c r="D182">
        <v>500</v>
      </c>
      <c r="E182" t="s">
        <v>8</v>
      </c>
      <c r="F182" t="s">
        <v>420</v>
      </c>
      <c r="G182" s="81">
        <v>44459</v>
      </c>
      <c r="H182" t="s">
        <v>4048</v>
      </c>
      <c r="I182" t="s">
        <v>4155</v>
      </c>
      <c r="J182" t="s">
        <v>1675</v>
      </c>
      <c r="K182">
        <v>807439</v>
      </c>
      <c r="L182" t="s">
        <v>139</v>
      </c>
      <c r="M182">
        <v>4</v>
      </c>
      <c r="N182">
        <v>44468</v>
      </c>
    </row>
    <row r="183" spans="1:14">
      <c r="A183">
        <v>3827</v>
      </c>
      <c r="B183" t="s">
        <v>2961</v>
      </c>
      <c r="C183" t="s">
        <v>4053</v>
      </c>
      <c r="D183">
        <v>3000</v>
      </c>
      <c r="E183" t="s">
        <v>17</v>
      </c>
      <c r="F183" t="s">
        <v>420</v>
      </c>
      <c r="G183" s="81">
        <v>44460</v>
      </c>
      <c r="H183" t="s">
        <v>4048</v>
      </c>
      <c r="I183" t="s">
        <v>4156</v>
      </c>
      <c r="J183" t="s">
        <v>1674</v>
      </c>
      <c r="K183">
        <v>758639</v>
      </c>
      <c r="L183" t="s">
        <v>1255</v>
      </c>
      <c r="N183">
        <v>44468</v>
      </c>
    </row>
    <row r="184" spans="1:14">
      <c r="A184">
        <v>3828</v>
      </c>
      <c r="B184" t="s">
        <v>33</v>
      </c>
      <c r="C184" t="s">
        <v>806</v>
      </c>
      <c r="D184">
        <v>6000</v>
      </c>
      <c r="E184" t="s">
        <v>12</v>
      </c>
      <c r="F184" t="s">
        <v>420</v>
      </c>
      <c r="G184" s="81">
        <v>44461</v>
      </c>
      <c r="H184" t="s">
        <v>4069</v>
      </c>
      <c r="I184" t="s">
        <v>4123</v>
      </c>
      <c r="J184" t="s">
        <v>13</v>
      </c>
      <c r="K184">
        <v>550738</v>
      </c>
      <c r="L184" t="s">
        <v>804</v>
      </c>
      <c r="M184">
        <v>145</v>
      </c>
      <c r="N184">
        <v>44468</v>
      </c>
    </row>
    <row r="185" spans="1:14">
      <c r="A185">
        <v>3829</v>
      </c>
      <c r="B185" t="s">
        <v>33</v>
      </c>
      <c r="C185" t="s">
        <v>806</v>
      </c>
      <c r="D185">
        <v>1400</v>
      </c>
      <c r="E185" t="s">
        <v>12</v>
      </c>
      <c r="F185" t="s">
        <v>420</v>
      </c>
      <c r="G185" s="81">
        <v>44461</v>
      </c>
      <c r="H185" t="s">
        <v>4116</v>
      </c>
      <c r="I185" t="s">
        <v>4117</v>
      </c>
      <c r="J185" t="s">
        <v>13</v>
      </c>
      <c r="K185">
        <v>550738</v>
      </c>
      <c r="L185" t="s">
        <v>804</v>
      </c>
      <c r="M185">
        <v>145</v>
      </c>
      <c r="N185">
        <v>44468</v>
      </c>
    </row>
    <row r="186" spans="1:14">
      <c r="A186">
        <v>3830</v>
      </c>
      <c r="B186" t="s">
        <v>33</v>
      </c>
      <c r="C186" t="s">
        <v>451</v>
      </c>
      <c r="D186">
        <v>2180</v>
      </c>
      <c r="E186" t="s">
        <v>10</v>
      </c>
      <c r="F186" t="s">
        <v>420</v>
      </c>
      <c r="G186" s="81">
        <v>44461</v>
      </c>
      <c r="H186" t="s">
        <v>4048</v>
      </c>
      <c r="I186" t="s">
        <v>4113</v>
      </c>
      <c r="J186" t="s">
        <v>4062</v>
      </c>
      <c r="K186">
        <v>795527</v>
      </c>
      <c r="L186" t="s">
        <v>449</v>
      </c>
      <c r="M186">
        <v>69</v>
      </c>
      <c r="N186">
        <v>44469</v>
      </c>
    </row>
    <row r="187" spans="1:14">
      <c r="A187">
        <v>3831</v>
      </c>
      <c r="B187" t="s">
        <v>33</v>
      </c>
      <c r="C187" t="s">
        <v>451</v>
      </c>
      <c r="D187">
        <v>2180</v>
      </c>
      <c r="E187" t="s">
        <v>10</v>
      </c>
      <c r="F187" t="s">
        <v>420</v>
      </c>
      <c r="G187" s="81">
        <v>44461</v>
      </c>
      <c r="H187" t="s">
        <v>4048</v>
      </c>
      <c r="I187" t="s">
        <v>4132</v>
      </c>
      <c r="J187" t="s">
        <v>4062</v>
      </c>
      <c r="K187">
        <v>795527</v>
      </c>
      <c r="L187" t="s">
        <v>449</v>
      </c>
      <c r="M187">
        <v>69</v>
      </c>
      <c r="N187">
        <v>44469</v>
      </c>
    </row>
    <row r="188" spans="1:14">
      <c r="A188">
        <v>3832</v>
      </c>
      <c r="B188" t="s">
        <v>33</v>
      </c>
      <c r="C188" t="s">
        <v>451</v>
      </c>
      <c r="D188">
        <v>2000</v>
      </c>
      <c r="E188" t="s">
        <v>10</v>
      </c>
      <c r="F188" t="s">
        <v>420</v>
      </c>
      <c r="G188" s="81">
        <v>44461</v>
      </c>
      <c r="H188" t="s">
        <v>4066</v>
      </c>
      <c r="I188" t="s">
        <v>1759</v>
      </c>
      <c r="J188" t="s">
        <v>4062</v>
      </c>
      <c r="K188">
        <v>795527</v>
      </c>
      <c r="L188" t="s">
        <v>449</v>
      </c>
      <c r="M188">
        <v>69</v>
      </c>
      <c r="N188">
        <v>44469</v>
      </c>
    </row>
    <row r="189" spans="1:14">
      <c r="A189">
        <v>3833</v>
      </c>
      <c r="B189" t="s">
        <v>33</v>
      </c>
      <c r="C189" t="s">
        <v>451</v>
      </c>
      <c r="D189">
        <v>40</v>
      </c>
      <c r="E189" t="s">
        <v>10</v>
      </c>
      <c r="F189" t="s">
        <v>420</v>
      </c>
      <c r="G189" s="81">
        <v>44461</v>
      </c>
      <c r="H189" t="s">
        <v>4069</v>
      </c>
      <c r="I189" t="s">
        <v>2229</v>
      </c>
      <c r="J189" t="s">
        <v>4062</v>
      </c>
      <c r="K189">
        <v>795527</v>
      </c>
      <c r="L189" t="s">
        <v>449</v>
      </c>
      <c r="M189">
        <v>69</v>
      </c>
      <c r="N189">
        <v>44469</v>
      </c>
    </row>
    <row r="190" spans="1:14">
      <c r="A190">
        <v>3834</v>
      </c>
      <c r="B190" t="s">
        <v>33</v>
      </c>
      <c r="C190" t="s">
        <v>446</v>
      </c>
      <c r="D190">
        <v>2180</v>
      </c>
      <c r="E190" t="s">
        <v>10</v>
      </c>
      <c r="F190" t="s">
        <v>420</v>
      </c>
      <c r="G190" s="81">
        <v>44461</v>
      </c>
      <c r="H190" t="s">
        <v>4048</v>
      </c>
      <c r="I190" t="s">
        <v>4113</v>
      </c>
      <c r="J190" t="s">
        <v>4062</v>
      </c>
      <c r="K190">
        <v>793757</v>
      </c>
      <c r="L190" t="s">
        <v>444</v>
      </c>
      <c r="M190">
        <v>68</v>
      </c>
      <c r="N190">
        <v>44469</v>
      </c>
    </row>
    <row r="191" spans="1:14">
      <c r="A191">
        <v>3835</v>
      </c>
      <c r="B191" t="s">
        <v>33</v>
      </c>
      <c r="C191" t="s">
        <v>446</v>
      </c>
      <c r="D191">
        <v>2180</v>
      </c>
      <c r="E191" t="s">
        <v>10</v>
      </c>
      <c r="F191" t="s">
        <v>420</v>
      </c>
      <c r="G191" s="81">
        <v>44461</v>
      </c>
      <c r="H191" t="s">
        <v>4048</v>
      </c>
      <c r="I191" t="s">
        <v>4132</v>
      </c>
      <c r="J191" t="s">
        <v>4062</v>
      </c>
      <c r="K191">
        <v>793757</v>
      </c>
      <c r="L191" t="s">
        <v>444</v>
      </c>
      <c r="M191">
        <v>68</v>
      </c>
      <c r="N191">
        <v>44469</v>
      </c>
    </row>
    <row r="192" spans="1:14">
      <c r="A192">
        <v>3836</v>
      </c>
      <c r="B192" t="s">
        <v>33</v>
      </c>
      <c r="C192" t="s">
        <v>446</v>
      </c>
      <c r="D192">
        <v>2000</v>
      </c>
      <c r="E192" t="s">
        <v>10</v>
      </c>
      <c r="F192" t="s">
        <v>420</v>
      </c>
      <c r="G192" s="81">
        <v>44461</v>
      </c>
      <c r="H192" t="s">
        <v>4066</v>
      </c>
      <c r="I192" t="s">
        <v>1759</v>
      </c>
      <c r="J192" t="s">
        <v>4062</v>
      </c>
      <c r="K192">
        <v>793757</v>
      </c>
      <c r="L192" t="s">
        <v>444</v>
      </c>
      <c r="M192">
        <v>68</v>
      </c>
      <c r="N192">
        <v>44469</v>
      </c>
    </row>
    <row r="193" spans="1:15">
      <c r="A193">
        <v>3837</v>
      </c>
      <c r="B193" t="s">
        <v>33</v>
      </c>
      <c r="C193" t="s">
        <v>446</v>
      </c>
      <c r="D193">
        <v>40</v>
      </c>
      <c r="E193" t="s">
        <v>10</v>
      </c>
      <c r="F193" t="s">
        <v>420</v>
      </c>
      <c r="G193" s="81">
        <v>44461</v>
      </c>
      <c r="H193" t="s">
        <v>4069</v>
      </c>
      <c r="I193" t="s">
        <v>2229</v>
      </c>
      <c r="J193" t="s">
        <v>4062</v>
      </c>
      <c r="K193">
        <v>793757</v>
      </c>
      <c r="L193" t="s">
        <v>444</v>
      </c>
      <c r="M193">
        <v>68</v>
      </c>
      <c r="N193">
        <v>44469</v>
      </c>
    </row>
    <row r="194" spans="1:15">
      <c r="A194">
        <v>3838</v>
      </c>
      <c r="B194" t="s">
        <v>2961</v>
      </c>
      <c r="C194" t="s">
        <v>1357</v>
      </c>
      <c r="D194">
        <v>2180</v>
      </c>
      <c r="E194" t="s">
        <v>10</v>
      </c>
      <c r="F194" t="s">
        <v>420</v>
      </c>
      <c r="G194" s="81">
        <v>44462</v>
      </c>
      <c r="H194" t="s">
        <v>4048</v>
      </c>
      <c r="I194" t="s">
        <v>4135</v>
      </c>
      <c r="J194" t="s">
        <v>4062</v>
      </c>
      <c r="K194">
        <v>662762</v>
      </c>
      <c r="L194" t="s">
        <v>1356</v>
      </c>
      <c r="M194">
        <v>275</v>
      </c>
    </row>
    <row r="195" spans="1:15">
      <c r="A195">
        <v>3839</v>
      </c>
      <c r="B195" t="s">
        <v>2961</v>
      </c>
      <c r="C195" t="s">
        <v>4053</v>
      </c>
      <c r="D195">
        <v>2180</v>
      </c>
      <c r="E195" t="s">
        <v>10</v>
      </c>
      <c r="F195" t="s">
        <v>420</v>
      </c>
      <c r="G195" s="81">
        <v>44462</v>
      </c>
      <c r="H195" t="s">
        <v>4048</v>
      </c>
      <c r="I195" t="s">
        <v>4135</v>
      </c>
      <c r="J195" t="s">
        <v>4062</v>
      </c>
      <c r="K195">
        <v>660921</v>
      </c>
    </row>
    <row r="196" spans="1:15">
      <c r="A196">
        <v>3840</v>
      </c>
      <c r="B196" t="s">
        <v>2961</v>
      </c>
      <c r="C196" t="s">
        <v>4053</v>
      </c>
      <c r="D196">
        <v>3350</v>
      </c>
      <c r="E196" t="s">
        <v>20</v>
      </c>
      <c r="F196" t="s">
        <v>420</v>
      </c>
      <c r="G196" s="81">
        <v>44462</v>
      </c>
      <c r="H196" t="s">
        <v>4048</v>
      </c>
      <c r="I196" t="s">
        <v>4135</v>
      </c>
      <c r="J196" t="s">
        <v>1677</v>
      </c>
      <c r="K196">
        <v>613596</v>
      </c>
      <c r="O196" t="s">
        <v>4056</v>
      </c>
    </row>
    <row r="197" spans="1:15">
      <c r="A197">
        <v>3841</v>
      </c>
      <c r="B197" t="s">
        <v>2961</v>
      </c>
      <c r="C197" t="s">
        <v>386</v>
      </c>
      <c r="D197">
        <v>2180</v>
      </c>
      <c r="E197" t="s">
        <v>10</v>
      </c>
      <c r="F197" t="s">
        <v>420</v>
      </c>
      <c r="G197" s="81">
        <v>44463</v>
      </c>
      <c r="H197" t="s">
        <v>4048</v>
      </c>
      <c r="I197" t="s">
        <v>4157</v>
      </c>
      <c r="J197" t="s">
        <v>4062</v>
      </c>
      <c r="K197">
        <v>839520</v>
      </c>
      <c r="L197" t="s">
        <v>384</v>
      </c>
      <c r="M197">
        <v>230</v>
      </c>
    </row>
    <row r="198" spans="1:15">
      <c r="A198">
        <v>3842</v>
      </c>
      <c r="B198" t="s">
        <v>33</v>
      </c>
      <c r="C198" t="s">
        <v>761</v>
      </c>
      <c r="D198">
        <v>2800</v>
      </c>
      <c r="E198" t="s">
        <v>12</v>
      </c>
      <c r="F198" t="s">
        <v>420</v>
      </c>
      <c r="G198" s="81">
        <v>44463</v>
      </c>
      <c r="H198" t="s">
        <v>4048</v>
      </c>
      <c r="I198" t="s">
        <v>4150</v>
      </c>
      <c r="J198" t="s">
        <v>13</v>
      </c>
      <c r="K198">
        <v>49581</v>
      </c>
      <c r="L198" t="s">
        <v>759</v>
      </c>
      <c r="M198">
        <v>101</v>
      </c>
    </row>
    <row r="199" spans="1:15">
      <c r="A199">
        <v>3843</v>
      </c>
      <c r="B199" t="s">
        <v>33</v>
      </c>
      <c r="C199" t="s">
        <v>761</v>
      </c>
      <c r="D199">
        <v>2800</v>
      </c>
      <c r="E199" t="s">
        <v>12</v>
      </c>
      <c r="F199" t="s">
        <v>420</v>
      </c>
      <c r="G199" s="81">
        <v>44463</v>
      </c>
      <c r="H199" t="s">
        <v>4048</v>
      </c>
      <c r="I199" t="s">
        <v>4099</v>
      </c>
      <c r="J199" t="s">
        <v>13</v>
      </c>
      <c r="K199">
        <v>49581</v>
      </c>
      <c r="L199" t="s">
        <v>759</v>
      </c>
      <c r="M199">
        <v>101</v>
      </c>
    </row>
    <row r="200" spans="1:15">
      <c r="A200">
        <v>3844</v>
      </c>
      <c r="B200" t="s">
        <v>33</v>
      </c>
      <c r="C200" t="s">
        <v>761</v>
      </c>
      <c r="D200">
        <v>2800</v>
      </c>
      <c r="E200" t="s">
        <v>12</v>
      </c>
      <c r="F200" t="s">
        <v>420</v>
      </c>
      <c r="G200" s="81">
        <v>44463</v>
      </c>
      <c r="H200" t="s">
        <v>4048</v>
      </c>
      <c r="I200" t="s">
        <v>4151</v>
      </c>
      <c r="J200" t="s">
        <v>13</v>
      </c>
      <c r="K200">
        <v>49581</v>
      </c>
      <c r="L200" t="s">
        <v>759</v>
      </c>
      <c r="M200">
        <v>101</v>
      </c>
    </row>
    <row r="201" spans="1:15">
      <c r="A201">
        <v>3845</v>
      </c>
      <c r="B201" t="s">
        <v>33</v>
      </c>
      <c r="C201" t="s">
        <v>761</v>
      </c>
      <c r="D201">
        <v>2800</v>
      </c>
      <c r="E201" t="s">
        <v>12</v>
      </c>
      <c r="F201" t="s">
        <v>420</v>
      </c>
      <c r="G201" s="81">
        <v>44463</v>
      </c>
      <c r="H201" t="s">
        <v>4048</v>
      </c>
      <c r="I201" t="s">
        <v>4143</v>
      </c>
      <c r="J201" t="s">
        <v>13</v>
      </c>
      <c r="K201">
        <v>49581</v>
      </c>
      <c r="L201" t="s">
        <v>759</v>
      </c>
      <c r="M201">
        <v>101</v>
      </c>
    </row>
    <row r="202" spans="1:15">
      <c r="A202">
        <v>3846</v>
      </c>
      <c r="B202" t="s">
        <v>33</v>
      </c>
      <c r="C202" t="s">
        <v>761</v>
      </c>
      <c r="D202">
        <v>500</v>
      </c>
      <c r="E202" t="s">
        <v>12</v>
      </c>
      <c r="F202" t="s">
        <v>420</v>
      </c>
      <c r="G202" s="81">
        <v>44463</v>
      </c>
      <c r="H202" t="s">
        <v>4066</v>
      </c>
      <c r="I202" t="s">
        <v>4158</v>
      </c>
      <c r="J202" t="s">
        <v>13</v>
      </c>
      <c r="K202">
        <v>49581</v>
      </c>
      <c r="L202" t="s">
        <v>759</v>
      </c>
      <c r="M202">
        <v>101</v>
      </c>
    </row>
    <row r="203" spans="1:15">
      <c r="A203">
        <v>3847</v>
      </c>
      <c r="B203" t="s">
        <v>33</v>
      </c>
      <c r="C203" t="s">
        <v>761</v>
      </c>
      <c r="D203">
        <v>5500</v>
      </c>
      <c r="E203" t="s">
        <v>12</v>
      </c>
      <c r="F203" t="s">
        <v>420</v>
      </c>
      <c r="G203" s="81">
        <v>44463</v>
      </c>
      <c r="H203" t="s">
        <v>4069</v>
      </c>
      <c r="I203" t="s">
        <v>4124</v>
      </c>
      <c r="J203" t="s">
        <v>13</v>
      </c>
      <c r="K203">
        <v>69983</v>
      </c>
      <c r="L203" t="s">
        <v>759</v>
      </c>
      <c r="M203">
        <v>101</v>
      </c>
    </row>
    <row r="204" spans="1:15">
      <c r="A204">
        <v>3848</v>
      </c>
      <c r="B204" t="s">
        <v>35</v>
      </c>
      <c r="C204" t="s">
        <v>1181</v>
      </c>
      <c r="D204">
        <v>2180</v>
      </c>
      <c r="E204" t="s">
        <v>10</v>
      </c>
      <c r="F204" t="s">
        <v>420</v>
      </c>
      <c r="G204" s="81">
        <v>44466</v>
      </c>
      <c r="H204" t="s">
        <v>4048</v>
      </c>
      <c r="I204" t="s">
        <v>4102</v>
      </c>
      <c r="J204" t="s">
        <v>4062</v>
      </c>
      <c r="K204">
        <v>69982</v>
      </c>
      <c r="L204" t="s">
        <v>1179</v>
      </c>
      <c r="M204">
        <v>301</v>
      </c>
      <c r="O204" t="s">
        <v>4056</v>
      </c>
    </row>
    <row r="205" spans="1:15">
      <c r="A205">
        <v>3849</v>
      </c>
      <c r="B205" t="s">
        <v>35</v>
      </c>
      <c r="C205" t="s">
        <v>1181</v>
      </c>
      <c r="D205">
        <v>2180</v>
      </c>
      <c r="E205" t="s">
        <v>10</v>
      </c>
      <c r="F205" t="s">
        <v>420</v>
      </c>
      <c r="G205" s="81">
        <v>44466</v>
      </c>
      <c r="H205" t="s">
        <v>4048</v>
      </c>
      <c r="I205" t="s">
        <v>4106</v>
      </c>
      <c r="J205" t="s">
        <v>4062</v>
      </c>
      <c r="K205">
        <v>70147</v>
      </c>
      <c r="L205" t="s">
        <v>1179</v>
      </c>
      <c r="M205">
        <v>301</v>
      </c>
      <c r="O205" t="s">
        <v>4056</v>
      </c>
    </row>
    <row r="206" spans="1:15">
      <c r="A206">
        <v>3850</v>
      </c>
      <c r="B206" t="s">
        <v>35</v>
      </c>
      <c r="C206" t="s">
        <v>1181</v>
      </c>
      <c r="D206">
        <v>2180</v>
      </c>
      <c r="E206" t="s">
        <v>10</v>
      </c>
      <c r="F206" t="s">
        <v>420</v>
      </c>
      <c r="G206" s="81">
        <v>44466</v>
      </c>
      <c r="H206" t="s">
        <v>4048</v>
      </c>
      <c r="I206" t="s">
        <v>4107</v>
      </c>
      <c r="J206" t="s">
        <v>4062</v>
      </c>
      <c r="K206">
        <v>857053</v>
      </c>
      <c r="L206" t="s">
        <v>1179</v>
      </c>
      <c r="M206">
        <v>301</v>
      </c>
      <c r="O206" t="s">
        <v>4056</v>
      </c>
    </row>
    <row r="207" spans="1:15">
      <c r="A207">
        <v>3851</v>
      </c>
      <c r="B207" t="s">
        <v>33</v>
      </c>
      <c r="C207" t="s">
        <v>497</v>
      </c>
      <c r="D207">
        <v>5000</v>
      </c>
      <c r="E207" t="s">
        <v>10</v>
      </c>
      <c r="F207" t="s">
        <v>420</v>
      </c>
      <c r="G207" s="81">
        <v>44466</v>
      </c>
      <c r="H207" t="s">
        <v>4069</v>
      </c>
      <c r="I207" t="s">
        <v>4124</v>
      </c>
      <c r="J207" t="s">
        <v>4062</v>
      </c>
      <c r="K207">
        <v>527735</v>
      </c>
      <c r="L207" t="s">
        <v>1672</v>
      </c>
      <c r="M207">
        <v>192</v>
      </c>
    </row>
    <row r="208" spans="1:15">
      <c r="A208">
        <v>3852</v>
      </c>
      <c r="B208" t="s">
        <v>33</v>
      </c>
      <c r="C208" t="s">
        <v>516</v>
      </c>
      <c r="D208">
        <v>2000</v>
      </c>
      <c r="E208" t="s">
        <v>10</v>
      </c>
      <c r="F208" t="s">
        <v>420</v>
      </c>
      <c r="G208" s="81">
        <v>44466</v>
      </c>
      <c r="H208" t="s">
        <v>4066</v>
      </c>
      <c r="I208" t="s">
        <v>1759</v>
      </c>
      <c r="J208" t="s">
        <v>4062</v>
      </c>
      <c r="K208">
        <v>770546</v>
      </c>
      <c r="L208" t="s">
        <v>514</v>
      </c>
      <c r="M208">
        <v>84</v>
      </c>
    </row>
    <row r="209" spans="1:13">
      <c r="A209">
        <v>3853</v>
      </c>
      <c r="B209" t="s">
        <v>33</v>
      </c>
      <c r="C209" t="s">
        <v>516</v>
      </c>
      <c r="D209">
        <v>2180</v>
      </c>
      <c r="E209" t="s">
        <v>10</v>
      </c>
      <c r="F209" t="s">
        <v>420</v>
      </c>
      <c r="G209" s="81">
        <v>44466</v>
      </c>
      <c r="H209" t="s">
        <v>4048</v>
      </c>
      <c r="I209" t="s">
        <v>4132</v>
      </c>
      <c r="J209" t="s">
        <v>4062</v>
      </c>
      <c r="K209">
        <v>767153</v>
      </c>
      <c r="L209" t="s">
        <v>514</v>
      </c>
      <c r="M209">
        <v>84</v>
      </c>
    </row>
    <row r="210" spans="1:13">
      <c r="A210">
        <v>3854</v>
      </c>
      <c r="B210" t="s">
        <v>33</v>
      </c>
      <c r="C210" t="s">
        <v>766</v>
      </c>
      <c r="D210">
        <v>10500</v>
      </c>
      <c r="E210" t="s">
        <v>12</v>
      </c>
      <c r="F210" t="s">
        <v>420</v>
      </c>
      <c r="G210" s="81">
        <v>44466</v>
      </c>
      <c r="H210" t="s">
        <v>4069</v>
      </c>
      <c r="I210" t="s">
        <v>4147</v>
      </c>
      <c r="J210" t="s">
        <v>13</v>
      </c>
      <c r="K210">
        <v>721658</v>
      </c>
      <c r="L210" t="s">
        <v>764</v>
      </c>
      <c r="M210">
        <v>136</v>
      </c>
    </row>
    <row r="211" spans="1:13">
      <c r="A211">
        <v>3855</v>
      </c>
      <c r="B211" t="s">
        <v>33</v>
      </c>
      <c r="C211" t="s">
        <v>779</v>
      </c>
      <c r="D211">
        <v>2400</v>
      </c>
      <c r="E211" t="s">
        <v>12</v>
      </c>
      <c r="F211" t="s">
        <v>420</v>
      </c>
      <c r="G211" s="81">
        <v>44466</v>
      </c>
      <c r="H211" t="s">
        <v>4048</v>
      </c>
      <c r="I211" t="s">
        <v>4159</v>
      </c>
      <c r="J211" t="s">
        <v>13</v>
      </c>
      <c r="K211">
        <v>696307</v>
      </c>
      <c r="L211" t="s">
        <v>777</v>
      </c>
      <c r="M211">
        <v>139</v>
      </c>
    </row>
    <row r="212" spans="1:13">
      <c r="A212">
        <v>3856</v>
      </c>
      <c r="B212" t="s">
        <v>33</v>
      </c>
      <c r="C212" t="s">
        <v>779</v>
      </c>
      <c r="D212">
        <v>2800</v>
      </c>
      <c r="E212" t="s">
        <v>12</v>
      </c>
      <c r="F212" t="s">
        <v>420</v>
      </c>
      <c r="G212" s="81">
        <v>44466</v>
      </c>
      <c r="H212" t="s">
        <v>4048</v>
      </c>
      <c r="I212" t="s">
        <v>4113</v>
      </c>
      <c r="J212" t="s">
        <v>13</v>
      </c>
      <c r="K212">
        <v>696307</v>
      </c>
      <c r="L212" t="s">
        <v>777</v>
      </c>
      <c r="M212">
        <v>139</v>
      </c>
    </row>
    <row r="213" spans="1:13">
      <c r="A213">
        <v>3857</v>
      </c>
      <c r="B213" t="s">
        <v>33</v>
      </c>
      <c r="C213" t="s">
        <v>779</v>
      </c>
      <c r="D213">
        <v>2800</v>
      </c>
      <c r="E213" t="s">
        <v>12</v>
      </c>
      <c r="F213" t="s">
        <v>420</v>
      </c>
      <c r="G213" s="81">
        <v>44466</v>
      </c>
      <c r="H213" t="s">
        <v>4048</v>
      </c>
      <c r="I213" t="s">
        <v>4132</v>
      </c>
      <c r="J213" t="s">
        <v>13</v>
      </c>
      <c r="K213">
        <v>696307</v>
      </c>
      <c r="L213" t="s">
        <v>777</v>
      </c>
      <c r="M213">
        <v>139</v>
      </c>
    </row>
    <row r="214" spans="1:13">
      <c r="A214">
        <v>3858</v>
      </c>
      <c r="B214" t="s">
        <v>33</v>
      </c>
      <c r="C214" t="s">
        <v>779</v>
      </c>
      <c r="D214">
        <v>2500</v>
      </c>
      <c r="E214" t="s">
        <v>12</v>
      </c>
      <c r="F214" t="s">
        <v>420</v>
      </c>
      <c r="G214" s="81">
        <v>44466</v>
      </c>
      <c r="H214" t="s">
        <v>4066</v>
      </c>
      <c r="I214" t="s">
        <v>1759</v>
      </c>
      <c r="J214" t="s">
        <v>13</v>
      </c>
      <c r="K214">
        <v>696307</v>
      </c>
      <c r="L214" t="s">
        <v>777</v>
      </c>
      <c r="M214">
        <v>139</v>
      </c>
    </row>
    <row r="215" spans="1:13">
      <c r="A215">
        <v>3859</v>
      </c>
      <c r="B215" t="s">
        <v>2961</v>
      </c>
      <c r="C215" t="s">
        <v>1036</v>
      </c>
      <c r="D215">
        <v>3350</v>
      </c>
      <c r="E215" t="s">
        <v>12</v>
      </c>
      <c r="F215" t="s">
        <v>420</v>
      </c>
      <c r="G215" s="81">
        <v>44466</v>
      </c>
      <c r="H215" t="s">
        <v>4048</v>
      </c>
      <c r="I215" t="s">
        <v>4157</v>
      </c>
      <c r="J215" t="s">
        <v>13</v>
      </c>
      <c r="K215">
        <v>577387</v>
      </c>
      <c r="L215" t="s">
        <v>1034</v>
      </c>
      <c r="M215">
        <v>196</v>
      </c>
    </row>
    <row r="216" spans="1:13">
      <c r="A216">
        <v>3860</v>
      </c>
      <c r="B216" t="s">
        <v>2961</v>
      </c>
      <c r="C216" t="s">
        <v>489</v>
      </c>
      <c r="D216">
        <v>3000</v>
      </c>
      <c r="E216" t="s">
        <v>10</v>
      </c>
      <c r="F216" t="s">
        <v>420</v>
      </c>
      <c r="G216" s="81">
        <v>44466</v>
      </c>
      <c r="H216" t="s">
        <v>4069</v>
      </c>
      <c r="I216" t="s">
        <v>4104</v>
      </c>
      <c r="J216" t="s">
        <v>4062</v>
      </c>
      <c r="K216">
        <v>522128</v>
      </c>
      <c r="L216" t="s">
        <v>487</v>
      </c>
      <c r="M216">
        <v>77</v>
      </c>
    </row>
    <row r="217" spans="1:13">
      <c r="A217">
        <v>3861</v>
      </c>
      <c r="B217" t="s">
        <v>33</v>
      </c>
      <c r="C217" t="s">
        <v>495</v>
      </c>
      <c r="D217">
        <v>5000</v>
      </c>
      <c r="E217" t="s">
        <v>10</v>
      </c>
      <c r="F217" t="s">
        <v>420</v>
      </c>
      <c r="G217" s="81">
        <v>44466</v>
      </c>
      <c r="H217" t="s">
        <v>4069</v>
      </c>
      <c r="I217" t="s">
        <v>4160</v>
      </c>
      <c r="J217" t="s">
        <v>4062</v>
      </c>
      <c r="K217">
        <v>22995</v>
      </c>
      <c r="L217" t="s">
        <v>493</v>
      </c>
      <c r="M217">
        <v>79</v>
      </c>
    </row>
    <row r="218" spans="1:13">
      <c r="A218">
        <v>3862</v>
      </c>
      <c r="B218" t="s">
        <v>2961</v>
      </c>
      <c r="C218" t="s">
        <v>1371</v>
      </c>
      <c r="D218">
        <v>5333</v>
      </c>
      <c r="E218" t="s">
        <v>20</v>
      </c>
      <c r="F218" t="s">
        <v>420</v>
      </c>
      <c r="G218" s="81">
        <v>44468</v>
      </c>
      <c r="H218" t="s">
        <v>4048</v>
      </c>
      <c r="I218" t="s">
        <v>4161</v>
      </c>
      <c r="J218" t="s">
        <v>1677</v>
      </c>
      <c r="K218">
        <v>363909</v>
      </c>
      <c r="L218" t="s">
        <v>1369</v>
      </c>
      <c r="M218">
        <v>278</v>
      </c>
    </row>
    <row r="219" spans="1:13">
      <c r="A219">
        <v>3863</v>
      </c>
      <c r="B219" t="s">
        <v>2961</v>
      </c>
      <c r="C219" t="s">
        <v>480</v>
      </c>
      <c r="D219">
        <v>2180</v>
      </c>
      <c r="E219" t="s">
        <v>19</v>
      </c>
      <c r="F219" t="s">
        <v>420</v>
      </c>
      <c r="G219" s="81">
        <v>44468</v>
      </c>
      <c r="H219" t="s">
        <v>4048</v>
      </c>
      <c r="I219" t="s">
        <v>4112</v>
      </c>
      <c r="J219" t="s">
        <v>1678</v>
      </c>
      <c r="K219">
        <v>440758</v>
      </c>
      <c r="L219" t="s">
        <v>478</v>
      </c>
      <c r="M219">
        <v>75</v>
      </c>
    </row>
    <row r="220" spans="1:13">
      <c r="A220">
        <v>3864</v>
      </c>
      <c r="B220" t="s">
        <v>2961</v>
      </c>
      <c r="C220" t="s">
        <v>1211</v>
      </c>
      <c r="D220">
        <v>8000</v>
      </c>
      <c r="E220" t="s">
        <v>20</v>
      </c>
      <c r="F220" t="s">
        <v>420</v>
      </c>
      <c r="G220" s="81">
        <v>44468</v>
      </c>
      <c r="H220" t="s">
        <v>4069</v>
      </c>
      <c r="I220" t="s">
        <v>4133</v>
      </c>
      <c r="J220" t="s">
        <v>1677</v>
      </c>
      <c r="K220">
        <v>819909</v>
      </c>
      <c r="L220" t="s">
        <v>1209</v>
      </c>
      <c r="M220">
        <v>244</v>
      </c>
    </row>
    <row r="221" spans="1:13">
      <c r="A221">
        <v>3865</v>
      </c>
      <c r="B221" t="s">
        <v>2961</v>
      </c>
      <c r="C221" t="s">
        <v>1205</v>
      </c>
      <c r="D221">
        <v>8000</v>
      </c>
      <c r="E221" t="s">
        <v>20</v>
      </c>
      <c r="F221" t="s">
        <v>420</v>
      </c>
      <c r="G221" s="81">
        <v>44468</v>
      </c>
      <c r="H221" t="s">
        <v>4069</v>
      </c>
      <c r="I221" t="s">
        <v>4133</v>
      </c>
      <c r="J221" t="s">
        <v>1677</v>
      </c>
      <c r="K221">
        <v>819914</v>
      </c>
      <c r="L221" t="s">
        <v>1203</v>
      </c>
      <c r="M221">
        <v>243</v>
      </c>
    </row>
    <row r="222" spans="1:13">
      <c r="A222">
        <v>3866</v>
      </c>
      <c r="B222" t="s">
        <v>2961</v>
      </c>
      <c r="C222" t="s">
        <v>1216</v>
      </c>
      <c r="D222">
        <v>8000</v>
      </c>
      <c r="E222" t="s">
        <v>20</v>
      </c>
      <c r="F222" t="s">
        <v>420</v>
      </c>
      <c r="G222" s="81">
        <v>44468</v>
      </c>
      <c r="H222" t="s">
        <v>4069</v>
      </c>
      <c r="I222" t="s">
        <v>4133</v>
      </c>
      <c r="J222" t="s">
        <v>1677</v>
      </c>
      <c r="K222">
        <v>819919</v>
      </c>
      <c r="L222" t="s">
        <v>1214</v>
      </c>
      <c r="M222">
        <v>245</v>
      </c>
    </row>
    <row r="223" spans="1:13">
      <c r="A223">
        <v>3867</v>
      </c>
      <c r="B223" t="s">
        <v>2961</v>
      </c>
      <c r="C223" t="s">
        <v>1211</v>
      </c>
      <c r="D223">
        <v>700</v>
      </c>
      <c r="E223" t="s">
        <v>20</v>
      </c>
      <c r="F223" t="s">
        <v>420</v>
      </c>
      <c r="G223" s="81">
        <v>44468</v>
      </c>
      <c r="H223" t="s">
        <v>4116</v>
      </c>
      <c r="I223" t="s">
        <v>4117</v>
      </c>
      <c r="J223" t="s">
        <v>1677</v>
      </c>
      <c r="K223">
        <v>819924</v>
      </c>
      <c r="L223" t="s">
        <v>1209</v>
      </c>
      <c r="M223">
        <v>244</v>
      </c>
    </row>
    <row r="224" spans="1:13">
      <c r="A224">
        <v>3868</v>
      </c>
      <c r="B224" t="s">
        <v>4108</v>
      </c>
      <c r="C224" t="s">
        <v>1891</v>
      </c>
      <c r="D224">
        <v>5000</v>
      </c>
      <c r="E224" t="s">
        <v>19</v>
      </c>
      <c r="F224" t="s">
        <v>420</v>
      </c>
      <c r="G224" s="81">
        <v>44468</v>
      </c>
      <c r="H224" t="s">
        <v>4069</v>
      </c>
      <c r="I224" t="s">
        <v>4124</v>
      </c>
      <c r="J224" t="s">
        <v>1678</v>
      </c>
      <c r="K224">
        <v>157668</v>
      </c>
      <c r="L224" t="s">
        <v>1195</v>
      </c>
      <c r="M224">
        <v>240</v>
      </c>
    </row>
    <row r="225" spans="1:15">
      <c r="A225">
        <v>3869</v>
      </c>
      <c r="B225" t="s">
        <v>24</v>
      </c>
      <c r="C225" t="s">
        <v>1911</v>
      </c>
      <c r="D225">
        <v>1250</v>
      </c>
      <c r="E225" t="s">
        <v>8</v>
      </c>
      <c r="F225" t="s">
        <v>420</v>
      </c>
      <c r="G225" s="81">
        <v>44468</v>
      </c>
      <c r="H225" t="s">
        <v>4048</v>
      </c>
      <c r="I225" t="s">
        <v>4101</v>
      </c>
      <c r="J225" t="s">
        <v>1675</v>
      </c>
      <c r="K225">
        <v>342884</v>
      </c>
      <c r="L225" t="s">
        <v>130</v>
      </c>
      <c r="M225">
        <v>2</v>
      </c>
    </row>
    <row r="226" spans="1:15">
      <c r="A226">
        <v>3870</v>
      </c>
      <c r="B226" t="s">
        <v>2961</v>
      </c>
      <c r="C226" t="s">
        <v>1327</v>
      </c>
      <c r="D226">
        <v>3350</v>
      </c>
      <c r="E226" t="s">
        <v>20</v>
      </c>
      <c r="F226" t="s">
        <v>420</v>
      </c>
      <c r="G226" s="81">
        <v>44469</v>
      </c>
      <c r="H226" t="s">
        <v>4048</v>
      </c>
      <c r="I226" t="s">
        <v>4100</v>
      </c>
      <c r="J226" t="s">
        <v>1677</v>
      </c>
      <c r="K226">
        <v>981322</v>
      </c>
      <c r="L226" t="s">
        <v>1326</v>
      </c>
      <c r="M226">
        <v>83</v>
      </c>
      <c r="O226" t="s">
        <v>4056</v>
      </c>
    </row>
    <row r="227" spans="1:15">
      <c r="A227">
        <v>3871</v>
      </c>
      <c r="B227" t="s">
        <v>33</v>
      </c>
      <c r="C227" t="s">
        <v>4053</v>
      </c>
      <c r="D227">
        <v>6000</v>
      </c>
      <c r="E227" t="s">
        <v>12</v>
      </c>
      <c r="F227" t="s">
        <v>420</v>
      </c>
      <c r="G227" s="81">
        <v>44469</v>
      </c>
      <c r="H227" t="s">
        <v>4069</v>
      </c>
      <c r="I227" t="s">
        <v>4123</v>
      </c>
      <c r="J227" t="s">
        <v>13</v>
      </c>
      <c r="K227">
        <v>38571</v>
      </c>
      <c r="L227" t="s">
        <v>1255</v>
      </c>
    </row>
    <row r="228" spans="1:15">
      <c r="A228">
        <v>3872</v>
      </c>
      <c r="B228" t="s">
        <v>33</v>
      </c>
      <c r="C228" t="s">
        <v>4053</v>
      </c>
      <c r="D228">
        <v>1400</v>
      </c>
      <c r="E228" t="s">
        <v>12</v>
      </c>
      <c r="F228" t="s">
        <v>420</v>
      </c>
      <c r="G228" s="81">
        <v>44469</v>
      </c>
      <c r="H228" t="s">
        <v>4116</v>
      </c>
      <c r="I228" t="s">
        <v>4117</v>
      </c>
      <c r="J228" t="s">
        <v>13</v>
      </c>
      <c r="K228">
        <v>42872</v>
      </c>
      <c r="L228" t="s">
        <v>1255</v>
      </c>
    </row>
    <row r="229" spans="1:15">
      <c r="A229">
        <v>3873</v>
      </c>
      <c r="B229" t="s">
        <v>33</v>
      </c>
      <c r="C229" t="s">
        <v>851</v>
      </c>
      <c r="D229">
        <v>2500</v>
      </c>
      <c r="E229" t="s">
        <v>12</v>
      </c>
      <c r="F229" t="s">
        <v>420</v>
      </c>
      <c r="G229" s="81">
        <v>44469</v>
      </c>
      <c r="H229" t="s">
        <v>4066</v>
      </c>
      <c r="I229" t="s">
        <v>1759</v>
      </c>
      <c r="J229" t="s">
        <v>13</v>
      </c>
      <c r="K229">
        <v>465600</v>
      </c>
      <c r="L229" t="s">
        <v>849</v>
      </c>
      <c r="M229">
        <v>121</v>
      </c>
    </row>
    <row r="230" spans="1:15">
      <c r="A230">
        <v>3874</v>
      </c>
      <c r="B230" t="s">
        <v>33</v>
      </c>
      <c r="C230" t="s">
        <v>851</v>
      </c>
      <c r="D230">
        <v>26500</v>
      </c>
      <c r="E230" t="s">
        <v>12</v>
      </c>
      <c r="F230" t="s">
        <v>420</v>
      </c>
      <c r="G230" s="81">
        <v>44469</v>
      </c>
      <c r="H230" t="s">
        <v>4069</v>
      </c>
      <c r="I230" t="s">
        <v>4162</v>
      </c>
      <c r="J230" t="s">
        <v>13</v>
      </c>
      <c r="K230">
        <v>465600</v>
      </c>
      <c r="L230" t="s">
        <v>849</v>
      </c>
      <c r="M230">
        <v>121</v>
      </c>
    </row>
    <row r="231" spans="1:15">
      <c r="A231">
        <v>3875</v>
      </c>
      <c r="B231" t="s">
        <v>2961</v>
      </c>
      <c r="C231" t="s">
        <v>651</v>
      </c>
      <c r="D231">
        <v>2180</v>
      </c>
      <c r="E231" t="s">
        <v>10</v>
      </c>
      <c r="F231" t="s">
        <v>420</v>
      </c>
      <c r="G231" s="81">
        <v>44469</v>
      </c>
      <c r="H231" t="s">
        <v>4048</v>
      </c>
      <c r="I231" t="s">
        <v>4163</v>
      </c>
      <c r="J231" t="s">
        <v>4062</v>
      </c>
      <c r="K231">
        <v>575358</v>
      </c>
      <c r="L231" t="s">
        <v>650</v>
      </c>
      <c r="M231">
        <v>201</v>
      </c>
    </row>
    <row r="232" spans="1:15">
      <c r="A232">
        <v>3876</v>
      </c>
      <c r="B232" t="s">
        <v>2961</v>
      </c>
      <c r="C232" t="s">
        <v>4053</v>
      </c>
      <c r="D232">
        <v>550</v>
      </c>
      <c r="E232" t="s">
        <v>4105</v>
      </c>
      <c r="F232" t="s">
        <v>420</v>
      </c>
      <c r="G232" s="81">
        <v>44461</v>
      </c>
      <c r="H232" t="s">
        <v>4116</v>
      </c>
      <c r="I232" t="s">
        <v>4164</v>
      </c>
      <c r="K232">
        <v>36593</v>
      </c>
      <c r="L232" t="s">
        <v>1255</v>
      </c>
    </row>
    <row r="233" spans="1:15">
      <c r="A233">
        <v>3877</v>
      </c>
      <c r="B233" t="s">
        <v>2961</v>
      </c>
      <c r="C233" t="s">
        <v>1332</v>
      </c>
      <c r="D233">
        <v>2180</v>
      </c>
      <c r="E233" t="s">
        <v>19</v>
      </c>
      <c r="F233" t="s">
        <v>420</v>
      </c>
      <c r="G233" s="81">
        <v>44459</v>
      </c>
      <c r="H233" t="s">
        <v>4048</v>
      </c>
      <c r="I233" t="s">
        <v>4135</v>
      </c>
      <c r="J233" t="s">
        <v>1678</v>
      </c>
      <c r="K233">
        <v>824073</v>
      </c>
      <c r="L233" t="s">
        <v>1330</v>
      </c>
      <c r="M233">
        <v>269</v>
      </c>
    </row>
    <row r="234" spans="1:15">
      <c r="A234">
        <v>3878</v>
      </c>
      <c r="B234" t="s">
        <v>2961</v>
      </c>
      <c r="C234" t="s">
        <v>1381</v>
      </c>
      <c r="D234">
        <v>3350</v>
      </c>
      <c r="E234" t="s">
        <v>20</v>
      </c>
      <c r="F234" t="s">
        <v>420</v>
      </c>
      <c r="G234" s="81">
        <v>44463</v>
      </c>
      <c r="H234" t="s">
        <v>4048</v>
      </c>
      <c r="I234" t="s">
        <v>4161</v>
      </c>
      <c r="J234" t="s">
        <v>1677</v>
      </c>
      <c r="K234">
        <v>718365</v>
      </c>
      <c r="L234" t="s">
        <v>1379</v>
      </c>
      <c r="M234">
        <v>280</v>
      </c>
    </row>
    <row r="235" spans="1:15">
      <c r="A235">
        <v>3879</v>
      </c>
      <c r="B235" t="s">
        <v>2961</v>
      </c>
      <c r="C235" t="s">
        <v>1385</v>
      </c>
      <c r="D235">
        <v>2180</v>
      </c>
      <c r="E235" t="s">
        <v>10</v>
      </c>
      <c r="F235" t="s">
        <v>420</v>
      </c>
      <c r="G235" s="81">
        <v>44463</v>
      </c>
      <c r="H235" t="s">
        <v>4048</v>
      </c>
      <c r="I235" t="s">
        <v>4135</v>
      </c>
      <c r="J235" t="s">
        <v>4062</v>
      </c>
      <c r="K235">
        <v>823303</v>
      </c>
      <c r="L235" t="s">
        <v>1384</v>
      </c>
      <c r="M235">
        <v>220</v>
      </c>
    </row>
    <row r="236" spans="1:15">
      <c r="A236">
        <v>3880</v>
      </c>
      <c r="B236" t="s">
        <v>2961</v>
      </c>
      <c r="C236" t="s">
        <v>4053</v>
      </c>
      <c r="D236">
        <v>3350</v>
      </c>
      <c r="E236" t="s">
        <v>20</v>
      </c>
      <c r="F236" t="s">
        <v>4165</v>
      </c>
      <c r="G236" s="81">
        <v>44462</v>
      </c>
      <c r="H236" t="s">
        <v>4048</v>
      </c>
      <c r="I236" t="s">
        <v>4135</v>
      </c>
      <c r="J236" t="s">
        <v>1677</v>
      </c>
      <c r="K236">
        <v>826438</v>
      </c>
      <c r="L236" t="s">
        <v>1255</v>
      </c>
    </row>
    <row r="237" spans="1:15">
      <c r="A237">
        <v>3881</v>
      </c>
      <c r="B237" t="s">
        <v>2961</v>
      </c>
      <c r="C237" t="s">
        <v>509</v>
      </c>
      <c r="D237">
        <v>10000</v>
      </c>
      <c r="E237" t="s">
        <v>10</v>
      </c>
      <c r="F237" t="s">
        <v>420</v>
      </c>
      <c r="G237" s="81">
        <v>44445</v>
      </c>
      <c r="H237" t="s">
        <v>4069</v>
      </c>
      <c r="I237" t="s">
        <v>4137</v>
      </c>
      <c r="J237" t="s">
        <v>4062</v>
      </c>
      <c r="K237">
        <v>762979</v>
      </c>
      <c r="L237" t="s">
        <v>507</v>
      </c>
      <c r="M237">
        <v>184</v>
      </c>
    </row>
    <row r="238" spans="1:15">
      <c r="A238">
        <v>3882</v>
      </c>
      <c r="B238" t="s">
        <v>2961</v>
      </c>
      <c r="C238" t="s">
        <v>1906</v>
      </c>
      <c r="D238">
        <v>2300</v>
      </c>
      <c r="E238" t="s">
        <v>12</v>
      </c>
      <c r="F238" t="s">
        <v>420</v>
      </c>
      <c r="G238" s="81">
        <v>44469</v>
      </c>
      <c r="H238" t="s">
        <v>4048</v>
      </c>
      <c r="I238" t="s">
        <v>4166</v>
      </c>
      <c r="J238" t="s">
        <v>13</v>
      </c>
      <c r="K238" t="s">
        <v>4167</v>
      </c>
      <c r="L238" t="s">
        <v>1322</v>
      </c>
      <c r="M238">
        <v>267</v>
      </c>
    </row>
    <row r="239" spans="1:15">
      <c r="A239">
        <v>3883</v>
      </c>
      <c r="B239" t="s">
        <v>2961</v>
      </c>
      <c r="C239" t="s">
        <v>1299</v>
      </c>
      <c r="D239">
        <v>2180</v>
      </c>
      <c r="E239" t="s">
        <v>17</v>
      </c>
      <c r="F239" t="s">
        <v>420</v>
      </c>
      <c r="G239" s="81">
        <v>44469</v>
      </c>
      <c r="H239" t="s">
        <v>4048</v>
      </c>
      <c r="I239" t="s">
        <v>4112</v>
      </c>
      <c r="J239" t="s">
        <v>1674</v>
      </c>
      <c r="K239">
        <v>13768</v>
      </c>
      <c r="L239" t="s">
        <v>1297</v>
      </c>
      <c r="M239">
        <v>262</v>
      </c>
    </row>
    <row r="240" spans="1:15">
      <c r="A240">
        <v>3884</v>
      </c>
      <c r="B240" t="s">
        <v>2961</v>
      </c>
      <c r="C240" t="s">
        <v>573</v>
      </c>
      <c r="D240">
        <v>2180</v>
      </c>
      <c r="E240" t="s">
        <v>10</v>
      </c>
      <c r="F240" t="s">
        <v>420</v>
      </c>
      <c r="G240" s="81">
        <v>44470</v>
      </c>
      <c r="H240" t="s">
        <v>4048</v>
      </c>
      <c r="I240" t="s">
        <v>4168</v>
      </c>
      <c r="J240" t="s">
        <v>4062</v>
      </c>
      <c r="K240">
        <v>612988</v>
      </c>
      <c r="L240" t="s">
        <v>571</v>
      </c>
      <c r="M240">
        <v>120</v>
      </c>
      <c r="O240" t="s">
        <v>4056</v>
      </c>
    </row>
    <row r="241" spans="1:15">
      <c r="A241">
        <v>3885</v>
      </c>
      <c r="B241" t="s">
        <v>2961</v>
      </c>
      <c r="C241" t="s">
        <v>573</v>
      </c>
      <c r="D241">
        <v>2000</v>
      </c>
      <c r="E241" t="s">
        <v>10</v>
      </c>
      <c r="F241" t="s">
        <v>420</v>
      </c>
      <c r="G241" s="81">
        <v>44470</v>
      </c>
      <c r="H241" t="s">
        <v>4066</v>
      </c>
      <c r="I241" t="s">
        <v>1759</v>
      </c>
      <c r="J241" t="s">
        <v>4062</v>
      </c>
      <c r="K241">
        <v>612988</v>
      </c>
      <c r="L241" t="s">
        <v>571</v>
      </c>
      <c r="M241">
        <v>120</v>
      </c>
      <c r="O241" t="s">
        <v>4056</v>
      </c>
    </row>
    <row r="242" spans="1:15">
      <c r="A242">
        <v>3886</v>
      </c>
      <c r="B242" t="s">
        <v>2961</v>
      </c>
      <c r="C242" t="s">
        <v>573</v>
      </c>
      <c r="D242">
        <v>2000</v>
      </c>
      <c r="E242" t="s">
        <v>10</v>
      </c>
      <c r="F242" t="s">
        <v>420</v>
      </c>
      <c r="G242" s="81">
        <v>44470</v>
      </c>
      <c r="H242" t="s">
        <v>4066</v>
      </c>
      <c r="I242" t="s">
        <v>4145</v>
      </c>
      <c r="J242" t="s">
        <v>4062</v>
      </c>
      <c r="K242">
        <v>612988</v>
      </c>
      <c r="L242" t="s">
        <v>571</v>
      </c>
      <c r="M242">
        <v>120</v>
      </c>
    </row>
    <row r="243" spans="1:15">
      <c r="A243">
        <v>3887</v>
      </c>
      <c r="B243" t="s">
        <v>2961</v>
      </c>
      <c r="C243" t="s">
        <v>1314</v>
      </c>
      <c r="D243">
        <v>3350</v>
      </c>
      <c r="E243" t="s">
        <v>20</v>
      </c>
      <c r="F243" t="s">
        <v>420</v>
      </c>
      <c r="G243" s="81">
        <v>44470</v>
      </c>
      <c r="H243" t="s">
        <v>4048</v>
      </c>
      <c r="I243" t="s">
        <v>4169</v>
      </c>
      <c r="J243" t="s">
        <v>1677</v>
      </c>
      <c r="K243">
        <v>781341</v>
      </c>
      <c r="L243" t="s">
        <v>1313</v>
      </c>
      <c r="M243">
        <v>164</v>
      </c>
      <c r="O243" t="s">
        <v>4056</v>
      </c>
    </row>
    <row r="244" spans="1:15">
      <c r="A244">
        <v>3888</v>
      </c>
      <c r="B244" t="s">
        <v>4065</v>
      </c>
      <c r="C244" t="s">
        <v>186</v>
      </c>
      <c r="D244">
        <v>1350</v>
      </c>
      <c r="E244" t="s">
        <v>8</v>
      </c>
      <c r="F244" t="s">
        <v>420</v>
      </c>
      <c r="G244" s="81">
        <v>44470</v>
      </c>
      <c r="H244" t="s">
        <v>4048</v>
      </c>
      <c r="I244" t="s">
        <v>4151</v>
      </c>
      <c r="J244" t="s">
        <v>1675</v>
      </c>
      <c r="K244">
        <v>703488</v>
      </c>
      <c r="L244" t="s">
        <v>184</v>
      </c>
      <c r="M244">
        <v>15</v>
      </c>
    </row>
    <row r="245" spans="1:15">
      <c r="A245">
        <v>3889</v>
      </c>
      <c r="B245" t="s">
        <v>2961</v>
      </c>
      <c r="C245" t="s">
        <v>1070</v>
      </c>
      <c r="D245">
        <v>2180</v>
      </c>
      <c r="E245" t="s">
        <v>10</v>
      </c>
      <c r="F245" t="s">
        <v>4170</v>
      </c>
      <c r="G245" s="81">
        <v>44470</v>
      </c>
      <c r="H245" t="s">
        <v>4048</v>
      </c>
      <c r="I245" t="s">
        <v>4106</v>
      </c>
      <c r="J245" t="s">
        <v>4062</v>
      </c>
      <c r="K245">
        <v>109430</v>
      </c>
      <c r="L245" t="s">
        <v>1068</v>
      </c>
      <c r="M245">
        <v>241</v>
      </c>
    </row>
    <row r="246" spans="1:15">
      <c r="A246">
        <v>3890</v>
      </c>
      <c r="B246" t="s">
        <v>24</v>
      </c>
      <c r="C246" t="s">
        <v>145</v>
      </c>
      <c r="D246">
        <v>1250</v>
      </c>
      <c r="E246" t="s">
        <v>8</v>
      </c>
      <c r="F246" t="s">
        <v>420</v>
      </c>
      <c r="G246" s="81">
        <v>44470</v>
      </c>
      <c r="H246" t="s">
        <v>4048</v>
      </c>
      <c r="I246" t="s">
        <v>4111</v>
      </c>
      <c r="J246" t="s">
        <v>1675</v>
      </c>
      <c r="K246">
        <v>219723</v>
      </c>
      <c r="L246" t="s">
        <v>144</v>
      </c>
      <c r="M246">
        <v>5</v>
      </c>
    </row>
    <row r="247" spans="1:15">
      <c r="A247">
        <v>3891</v>
      </c>
      <c r="B247" t="s">
        <v>2961</v>
      </c>
      <c r="C247" t="s">
        <v>954</v>
      </c>
      <c r="D247">
        <v>3350</v>
      </c>
      <c r="E247" t="s">
        <v>12</v>
      </c>
      <c r="F247" t="s">
        <v>420</v>
      </c>
      <c r="G247" s="81">
        <v>44470</v>
      </c>
      <c r="H247" t="s">
        <v>4048</v>
      </c>
      <c r="I247" t="s">
        <v>4121</v>
      </c>
      <c r="J247" t="s">
        <v>13</v>
      </c>
      <c r="K247">
        <v>66724</v>
      </c>
      <c r="L247" t="s">
        <v>952</v>
      </c>
      <c r="M247">
        <v>179</v>
      </c>
    </row>
    <row r="248" spans="1:15">
      <c r="A248">
        <v>3892</v>
      </c>
      <c r="B248" t="s">
        <v>2961</v>
      </c>
      <c r="C248" t="s">
        <v>1282</v>
      </c>
      <c r="D248">
        <v>2180</v>
      </c>
      <c r="E248" t="s">
        <v>17</v>
      </c>
      <c r="F248" t="s">
        <v>4170</v>
      </c>
      <c r="G248" s="81">
        <v>44470</v>
      </c>
      <c r="H248" t="s">
        <v>4048</v>
      </c>
      <c r="I248" t="s">
        <v>4112</v>
      </c>
      <c r="J248" t="s">
        <v>1674</v>
      </c>
      <c r="K248">
        <v>104369</v>
      </c>
      <c r="L248" t="s">
        <v>1281</v>
      </c>
      <c r="M248">
        <v>258</v>
      </c>
    </row>
    <row r="249" spans="1:15">
      <c r="A249">
        <v>3893</v>
      </c>
      <c r="B249" t="s">
        <v>35</v>
      </c>
      <c r="C249" t="s">
        <v>1241</v>
      </c>
      <c r="D249">
        <v>3350</v>
      </c>
      <c r="E249" t="s">
        <v>12</v>
      </c>
      <c r="F249" t="s">
        <v>420</v>
      </c>
      <c r="G249" s="81">
        <v>44470</v>
      </c>
      <c r="H249" t="s">
        <v>4048</v>
      </c>
      <c r="I249" t="s">
        <v>4112</v>
      </c>
      <c r="J249" t="s">
        <v>13</v>
      </c>
      <c r="K249">
        <v>846287</v>
      </c>
      <c r="L249" t="s">
        <v>1239</v>
      </c>
      <c r="M249">
        <v>250</v>
      </c>
    </row>
    <row r="250" spans="1:15">
      <c r="A250">
        <v>3894</v>
      </c>
      <c r="B250" t="s">
        <v>24</v>
      </c>
      <c r="C250" t="s">
        <v>4053</v>
      </c>
      <c r="D250">
        <v>1250</v>
      </c>
      <c r="E250" t="s">
        <v>8</v>
      </c>
      <c r="F250" t="s">
        <v>420</v>
      </c>
      <c r="G250" s="81">
        <v>44470</v>
      </c>
      <c r="H250" t="s">
        <v>4048</v>
      </c>
      <c r="I250" t="s">
        <v>4101</v>
      </c>
      <c r="J250" t="s">
        <v>1675</v>
      </c>
      <c r="K250">
        <v>817524</v>
      </c>
      <c r="L250" t="s">
        <v>1255</v>
      </c>
    </row>
    <row r="251" spans="1:15">
      <c r="A251">
        <v>3895</v>
      </c>
      <c r="B251" t="s">
        <v>4065</v>
      </c>
      <c r="C251" t="s">
        <v>210</v>
      </c>
      <c r="D251">
        <v>675</v>
      </c>
      <c r="E251" t="s">
        <v>8</v>
      </c>
      <c r="F251" t="s">
        <v>420</v>
      </c>
      <c r="G251" s="81">
        <v>44473</v>
      </c>
      <c r="H251" t="s">
        <v>4048</v>
      </c>
      <c r="I251" t="s">
        <v>4151</v>
      </c>
      <c r="J251" t="s">
        <v>1675</v>
      </c>
      <c r="K251">
        <v>5195</v>
      </c>
      <c r="L251" t="s">
        <v>208</v>
      </c>
      <c r="M251">
        <v>20</v>
      </c>
    </row>
    <row r="252" spans="1:15">
      <c r="A252">
        <v>3896</v>
      </c>
      <c r="B252" t="s">
        <v>24</v>
      </c>
      <c r="C252" t="s">
        <v>2011</v>
      </c>
      <c r="D252">
        <v>1250</v>
      </c>
      <c r="E252" t="s">
        <v>8</v>
      </c>
      <c r="F252" t="s">
        <v>420</v>
      </c>
      <c r="G252" s="81">
        <v>44473</v>
      </c>
      <c r="H252" t="s">
        <v>4048</v>
      </c>
      <c r="I252" t="s">
        <v>4111</v>
      </c>
      <c r="J252" t="s">
        <v>1675</v>
      </c>
      <c r="K252">
        <v>42627</v>
      </c>
      <c r="L252" t="s">
        <v>169</v>
      </c>
      <c r="M252">
        <v>11</v>
      </c>
    </row>
    <row r="253" spans="1:15">
      <c r="A253">
        <v>3897</v>
      </c>
      <c r="B253" t="s">
        <v>2961</v>
      </c>
      <c r="C253" t="s">
        <v>1305</v>
      </c>
      <c r="D253">
        <v>3350</v>
      </c>
      <c r="E253" t="s">
        <v>12</v>
      </c>
      <c r="F253" t="s">
        <v>420</v>
      </c>
      <c r="G253" s="81">
        <v>44473</v>
      </c>
      <c r="H253" t="s">
        <v>4048</v>
      </c>
      <c r="I253" t="s">
        <v>4135</v>
      </c>
      <c r="J253" t="s">
        <v>13</v>
      </c>
      <c r="K253">
        <v>125066</v>
      </c>
      <c r="L253" t="s">
        <v>1303</v>
      </c>
      <c r="M253">
        <v>92</v>
      </c>
    </row>
    <row r="254" spans="1:15">
      <c r="A254">
        <v>3898</v>
      </c>
      <c r="B254" t="s">
        <v>2961</v>
      </c>
      <c r="C254" t="s">
        <v>924</v>
      </c>
      <c r="D254">
        <v>3350</v>
      </c>
      <c r="E254" t="s">
        <v>12</v>
      </c>
      <c r="F254" t="s">
        <v>420</v>
      </c>
      <c r="G254" s="81">
        <v>44473</v>
      </c>
      <c r="H254" t="s">
        <v>4048</v>
      </c>
      <c r="I254" t="s">
        <v>4159</v>
      </c>
      <c r="J254" t="s">
        <v>13</v>
      </c>
      <c r="K254">
        <v>149164</v>
      </c>
      <c r="L254" t="s">
        <v>923</v>
      </c>
      <c r="M254">
        <v>198</v>
      </c>
    </row>
    <row r="255" spans="1:15">
      <c r="A255">
        <v>3899</v>
      </c>
      <c r="B255" t="s">
        <v>2961</v>
      </c>
      <c r="C255" t="s">
        <v>423</v>
      </c>
      <c r="D255">
        <v>7500</v>
      </c>
      <c r="E255" t="s">
        <v>10</v>
      </c>
      <c r="F255" t="s">
        <v>420</v>
      </c>
      <c r="G255" s="81">
        <v>44473</v>
      </c>
      <c r="H255" t="s">
        <v>4069</v>
      </c>
      <c r="I255" t="s">
        <v>4123</v>
      </c>
      <c r="J255" t="s">
        <v>4062</v>
      </c>
      <c r="K255">
        <v>230683</v>
      </c>
      <c r="L255" t="s">
        <v>421</v>
      </c>
      <c r="M255">
        <v>63</v>
      </c>
    </row>
    <row r="256" spans="1:15">
      <c r="A256">
        <v>3900</v>
      </c>
      <c r="B256" t="s">
        <v>24</v>
      </c>
      <c r="C256" t="s">
        <v>174</v>
      </c>
      <c r="D256">
        <v>1250</v>
      </c>
      <c r="E256" t="s">
        <v>8</v>
      </c>
      <c r="F256" t="s">
        <v>420</v>
      </c>
      <c r="G256" s="81">
        <v>44473</v>
      </c>
      <c r="H256" t="s">
        <v>4048</v>
      </c>
      <c r="I256" t="s">
        <v>4111</v>
      </c>
      <c r="J256" t="s">
        <v>1675</v>
      </c>
      <c r="K256">
        <v>236779</v>
      </c>
      <c r="L256" t="s">
        <v>172</v>
      </c>
      <c r="M256">
        <v>12</v>
      </c>
    </row>
    <row r="257" spans="1:15">
      <c r="A257">
        <v>3901</v>
      </c>
      <c r="B257" t="s">
        <v>2961</v>
      </c>
      <c r="C257" t="s">
        <v>612</v>
      </c>
      <c r="D257">
        <v>2800</v>
      </c>
      <c r="E257" t="s">
        <v>12</v>
      </c>
      <c r="F257" t="s">
        <v>4171</v>
      </c>
      <c r="G257" s="81">
        <v>44473</v>
      </c>
      <c r="H257" t="s">
        <v>4048</v>
      </c>
      <c r="I257" t="s">
        <v>4115</v>
      </c>
      <c r="J257" t="s">
        <v>13</v>
      </c>
      <c r="K257">
        <v>259235</v>
      </c>
      <c r="L257" t="s">
        <v>610</v>
      </c>
      <c r="M257">
        <v>194</v>
      </c>
    </row>
    <row r="258" spans="1:15">
      <c r="A258">
        <v>3902</v>
      </c>
      <c r="B258" t="s">
        <v>2961</v>
      </c>
      <c r="C258" t="s">
        <v>1245</v>
      </c>
      <c r="D258">
        <v>2180</v>
      </c>
      <c r="E258" t="s">
        <v>17</v>
      </c>
      <c r="F258" t="s">
        <v>420</v>
      </c>
      <c r="G258" s="81">
        <v>44473</v>
      </c>
      <c r="H258" t="s">
        <v>4048</v>
      </c>
      <c r="I258" t="s">
        <v>4112</v>
      </c>
      <c r="J258" t="s">
        <v>1674</v>
      </c>
      <c r="K258">
        <v>283559</v>
      </c>
      <c r="L258" t="s">
        <v>1822</v>
      </c>
      <c r="M258">
        <v>80</v>
      </c>
    </row>
    <row r="259" spans="1:15">
      <c r="A259">
        <v>3903</v>
      </c>
      <c r="B259" t="s">
        <v>2961</v>
      </c>
      <c r="C259" t="s">
        <v>4053</v>
      </c>
      <c r="D259">
        <v>2800</v>
      </c>
      <c r="E259" t="s">
        <v>12</v>
      </c>
      <c r="F259" t="s">
        <v>420</v>
      </c>
      <c r="G259" s="81">
        <v>44473</v>
      </c>
      <c r="H259" t="s">
        <v>4048</v>
      </c>
      <c r="I259" t="s">
        <v>4102</v>
      </c>
      <c r="J259" t="s">
        <v>13</v>
      </c>
      <c r="K259">
        <v>345729</v>
      </c>
      <c r="L259" t="s">
        <v>1255</v>
      </c>
    </row>
    <row r="260" spans="1:15">
      <c r="A260">
        <v>3904</v>
      </c>
      <c r="B260" t="s">
        <v>2961</v>
      </c>
      <c r="C260" t="s">
        <v>4053</v>
      </c>
      <c r="D260">
        <v>2800</v>
      </c>
      <c r="E260" t="s">
        <v>12</v>
      </c>
      <c r="F260" t="s">
        <v>420</v>
      </c>
      <c r="G260" s="81">
        <v>44473</v>
      </c>
      <c r="H260" t="s">
        <v>4048</v>
      </c>
      <c r="I260" t="s">
        <v>4106</v>
      </c>
      <c r="J260" t="s">
        <v>13</v>
      </c>
      <c r="K260">
        <v>349010</v>
      </c>
      <c r="L260" t="s">
        <v>1255</v>
      </c>
    </row>
    <row r="261" spans="1:15">
      <c r="A261">
        <v>3905</v>
      </c>
      <c r="B261" t="s">
        <v>4065</v>
      </c>
      <c r="C261" t="s">
        <v>196</v>
      </c>
      <c r="D261">
        <v>1350</v>
      </c>
      <c r="E261" t="s">
        <v>8</v>
      </c>
      <c r="F261" t="s">
        <v>420</v>
      </c>
      <c r="G261" s="81">
        <v>44473</v>
      </c>
      <c r="H261" t="s">
        <v>4048</v>
      </c>
      <c r="I261" t="s">
        <v>4132</v>
      </c>
      <c r="J261" t="s">
        <v>1675</v>
      </c>
      <c r="K261">
        <v>355119</v>
      </c>
      <c r="L261" t="s">
        <v>194</v>
      </c>
      <c r="M261">
        <v>17</v>
      </c>
    </row>
    <row r="262" spans="1:15">
      <c r="A262">
        <v>3906</v>
      </c>
      <c r="B262" t="s">
        <v>4065</v>
      </c>
      <c r="C262" t="s">
        <v>196</v>
      </c>
      <c r="D262">
        <v>1350</v>
      </c>
      <c r="E262" t="s">
        <v>8</v>
      </c>
      <c r="F262" t="s">
        <v>420</v>
      </c>
      <c r="G262" s="81">
        <v>44473</v>
      </c>
      <c r="H262" t="s">
        <v>4048</v>
      </c>
      <c r="I262" t="s">
        <v>4150</v>
      </c>
      <c r="J262" t="s">
        <v>1675</v>
      </c>
      <c r="K262">
        <v>355119</v>
      </c>
      <c r="L262" t="s">
        <v>194</v>
      </c>
      <c r="M262">
        <v>17</v>
      </c>
    </row>
    <row r="263" spans="1:15">
      <c r="A263">
        <v>3907</v>
      </c>
      <c r="B263" t="s">
        <v>4065</v>
      </c>
      <c r="C263" t="s">
        <v>196</v>
      </c>
      <c r="D263">
        <v>1350</v>
      </c>
      <c r="E263" t="s">
        <v>8</v>
      </c>
      <c r="F263" t="s">
        <v>420</v>
      </c>
      <c r="G263" s="81">
        <v>44473</v>
      </c>
      <c r="H263" t="s">
        <v>4048</v>
      </c>
      <c r="I263" t="s">
        <v>4099</v>
      </c>
      <c r="J263" t="s">
        <v>1675</v>
      </c>
      <c r="K263">
        <v>355119</v>
      </c>
      <c r="L263" t="s">
        <v>194</v>
      </c>
      <c r="M263">
        <v>17</v>
      </c>
    </row>
    <row r="264" spans="1:15">
      <c r="A264">
        <v>3908</v>
      </c>
      <c r="B264" t="s">
        <v>2961</v>
      </c>
      <c r="C264" t="s">
        <v>1366</v>
      </c>
      <c r="D264">
        <v>3350</v>
      </c>
      <c r="E264" t="s">
        <v>20</v>
      </c>
      <c r="F264" t="s">
        <v>420</v>
      </c>
      <c r="G264" s="81">
        <v>44473</v>
      </c>
      <c r="H264" t="s">
        <v>4048</v>
      </c>
      <c r="I264" t="s">
        <v>4100</v>
      </c>
      <c r="J264" t="s">
        <v>1677</v>
      </c>
      <c r="K264">
        <v>510641</v>
      </c>
      <c r="L264" t="s">
        <v>1364</v>
      </c>
      <c r="M264">
        <v>277</v>
      </c>
      <c r="O264" t="s">
        <v>4056</v>
      </c>
    </row>
    <row r="265" spans="1:15">
      <c r="A265">
        <v>3909</v>
      </c>
      <c r="B265" t="s">
        <v>2961</v>
      </c>
      <c r="C265" t="s">
        <v>1396</v>
      </c>
      <c r="D265">
        <v>5333</v>
      </c>
      <c r="E265" t="s">
        <v>20</v>
      </c>
      <c r="F265" t="s">
        <v>420</v>
      </c>
      <c r="G265" s="81">
        <v>44473</v>
      </c>
      <c r="H265" t="s">
        <v>4048</v>
      </c>
      <c r="I265" t="s">
        <v>4135</v>
      </c>
      <c r="J265" t="s">
        <v>1677</v>
      </c>
      <c r="K265">
        <v>606199</v>
      </c>
      <c r="L265" t="s">
        <v>1394</v>
      </c>
      <c r="M265">
        <v>111</v>
      </c>
    </row>
    <row r="266" spans="1:15">
      <c r="A266">
        <v>3910</v>
      </c>
      <c r="B266" t="s">
        <v>35</v>
      </c>
      <c r="C266" t="s">
        <v>1891</v>
      </c>
      <c r="D266">
        <v>2180</v>
      </c>
      <c r="E266" t="s">
        <v>19</v>
      </c>
      <c r="F266" t="s">
        <v>420</v>
      </c>
      <c r="G266" s="81">
        <v>44473</v>
      </c>
      <c r="H266" t="s">
        <v>4048</v>
      </c>
      <c r="I266" t="s">
        <v>4107</v>
      </c>
      <c r="J266" t="s">
        <v>1678</v>
      </c>
      <c r="K266">
        <v>607670</v>
      </c>
      <c r="L266" t="s">
        <v>1195</v>
      </c>
      <c r="M266">
        <v>240</v>
      </c>
    </row>
    <row r="267" spans="1:15">
      <c r="A267">
        <v>3911</v>
      </c>
      <c r="B267" t="s">
        <v>24</v>
      </c>
      <c r="C267" t="s">
        <v>163</v>
      </c>
      <c r="D267">
        <v>1250</v>
      </c>
      <c r="E267" t="s">
        <v>8</v>
      </c>
      <c r="F267" t="s">
        <v>420</v>
      </c>
      <c r="G267" s="81">
        <v>44473</v>
      </c>
      <c r="H267" t="s">
        <v>4048</v>
      </c>
      <c r="I267" t="s">
        <v>4172</v>
      </c>
      <c r="J267" t="s">
        <v>1675</v>
      </c>
      <c r="K267">
        <v>806307</v>
      </c>
      <c r="L267" t="s">
        <v>161</v>
      </c>
      <c r="M267">
        <v>9</v>
      </c>
    </row>
    <row r="268" spans="1:15">
      <c r="A268">
        <v>3912</v>
      </c>
      <c r="B268" t="s">
        <v>4173</v>
      </c>
      <c r="C268" t="s">
        <v>1332</v>
      </c>
      <c r="D268">
        <v>2180</v>
      </c>
      <c r="E268" t="s">
        <v>19</v>
      </c>
      <c r="F268" t="s">
        <v>4170</v>
      </c>
      <c r="G268" s="81">
        <v>44473</v>
      </c>
      <c r="H268" t="s">
        <v>4048</v>
      </c>
      <c r="I268" t="s">
        <v>4100</v>
      </c>
      <c r="J268" t="s">
        <v>1678</v>
      </c>
      <c r="K268">
        <v>830186</v>
      </c>
      <c r="L268" t="s">
        <v>1330</v>
      </c>
      <c r="M268">
        <v>269</v>
      </c>
    </row>
    <row r="269" spans="1:15">
      <c r="A269">
        <v>3913</v>
      </c>
      <c r="B269" t="s">
        <v>2961</v>
      </c>
      <c r="C269" t="s">
        <v>929</v>
      </c>
      <c r="D269">
        <v>3350</v>
      </c>
      <c r="E269" t="s">
        <v>12</v>
      </c>
      <c r="F269" t="s">
        <v>420</v>
      </c>
      <c r="G269" s="81">
        <v>44473</v>
      </c>
      <c r="H269" t="s">
        <v>4048</v>
      </c>
      <c r="I269" t="s">
        <v>4159</v>
      </c>
      <c r="J269" t="s">
        <v>13</v>
      </c>
      <c r="K269">
        <v>852622</v>
      </c>
      <c r="L269" t="s">
        <v>927</v>
      </c>
      <c r="M269">
        <v>173</v>
      </c>
    </row>
    <row r="270" spans="1:15">
      <c r="A270">
        <v>3914</v>
      </c>
      <c r="B270" t="s">
        <v>2961</v>
      </c>
      <c r="C270" t="s">
        <v>1402</v>
      </c>
      <c r="D270">
        <v>5333</v>
      </c>
      <c r="E270" t="s">
        <v>20</v>
      </c>
      <c r="F270" t="s">
        <v>420</v>
      </c>
      <c r="G270" s="81">
        <v>44473</v>
      </c>
      <c r="H270" t="s">
        <v>4048</v>
      </c>
      <c r="I270" t="s">
        <v>4135</v>
      </c>
      <c r="J270" t="s">
        <v>1677</v>
      </c>
      <c r="K270">
        <v>872195</v>
      </c>
      <c r="L270" t="s">
        <v>1400</v>
      </c>
      <c r="M270">
        <v>284</v>
      </c>
    </row>
    <row r="271" spans="1:15">
      <c r="A271">
        <v>3915</v>
      </c>
      <c r="B271" t="s">
        <v>2961</v>
      </c>
      <c r="C271" t="s">
        <v>1175</v>
      </c>
      <c r="D271">
        <v>2180</v>
      </c>
      <c r="E271" t="s">
        <v>17</v>
      </c>
      <c r="F271" t="s">
        <v>420</v>
      </c>
      <c r="G271" s="81">
        <v>44473</v>
      </c>
      <c r="H271" t="s">
        <v>4048</v>
      </c>
      <c r="I271" t="s">
        <v>4106</v>
      </c>
      <c r="J271" t="s">
        <v>1674</v>
      </c>
      <c r="K271">
        <v>918789</v>
      </c>
      <c r="L271" t="s">
        <v>1173</v>
      </c>
      <c r="M271">
        <v>236</v>
      </c>
    </row>
    <row r="272" spans="1:15">
      <c r="A272">
        <v>3916</v>
      </c>
      <c r="B272" t="s">
        <v>35</v>
      </c>
      <c r="C272" t="s">
        <v>1026</v>
      </c>
      <c r="D272">
        <v>3350</v>
      </c>
      <c r="E272" t="s">
        <v>12</v>
      </c>
      <c r="F272" t="s">
        <v>420</v>
      </c>
      <c r="G272" s="81">
        <v>44474</v>
      </c>
      <c r="H272" t="s">
        <v>4048</v>
      </c>
      <c r="I272" t="s">
        <v>4115</v>
      </c>
      <c r="J272" t="s">
        <v>13</v>
      </c>
      <c r="K272">
        <v>88082</v>
      </c>
      <c r="L272" t="s">
        <v>1024</v>
      </c>
      <c r="M272">
        <v>193</v>
      </c>
    </row>
    <row r="273" spans="1:15">
      <c r="A273">
        <v>3917</v>
      </c>
      <c r="B273" t="s">
        <v>2961</v>
      </c>
      <c r="C273" t="s">
        <v>1287</v>
      </c>
      <c r="D273">
        <v>2180</v>
      </c>
      <c r="E273" t="s">
        <v>17</v>
      </c>
      <c r="F273" t="s">
        <v>4170</v>
      </c>
      <c r="G273" s="81">
        <v>44474</v>
      </c>
      <c r="H273" t="s">
        <v>4048</v>
      </c>
      <c r="I273" t="s">
        <v>4112</v>
      </c>
      <c r="J273" t="s">
        <v>1674</v>
      </c>
      <c r="K273">
        <v>170336</v>
      </c>
      <c r="L273" t="s">
        <v>1286</v>
      </c>
      <c r="M273">
        <v>259</v>
      </c>
    </row>
    <row r="274" spans="1:15">
      <c r="A274">
        <v>3918</v>
      </c>
      <c r="B274" t="s">
        <v>2961</v>
      </c>
      <c r="C274" t="s">
        <v>949</v>
      </c>
      <c r="D274">
        <v>2800</v>
      </c>
      <c r="E274" t="s">
        <v>12</v>
      </c>
      <c r="F274" t="s">
        <v>4170</v>
      </c>
      <c r="G274" s="81">
        <v>44456</v>
      </c>
      <c r="H274" t="s">
        <v>4048</v>
      </c>
      <c r="I274" t="s">
        <v>4174</v>
      </c>
      <c r="J274" t="s">
        <v>13</v>
      </c>
      <c r="K274">
        <v>284600</v>
      </c>
      <c r="L274" t="s">
        <v>947</v>
      </c>
      <c r="M274">
        <v>178</v>
      </c>
    </row>
    <row r="275" spans="1:15">
      <c r="A275">
        <v>3919</v>
      </c>
      <c r="B275" t="s">
        <v>2961</v>
      </c>
      <c r="C275" t="s">
        <v>949</v>
      </c>
      <c r="D275">
        <v>2800</v>
      </c>
      <c r="E275" t="s">
        <v>12</v>
      </c>
      <c r="F275" t="s">
        <v>4170</v>
      </c>
      <c r="G275" s="81">
        <v>44474</v>
      </c>
      <c r="H275" t="s">
        <v>4048</v>
      </c>
      <c r="I275" t="s">
        <v>4175</v>
      </c>
      <c r="J275" t="s">
        <v>13</v>
      </c>
      <c r="K275">
        <v>404893</v>
      </c>
      <c r="L275" t="s">
        <v>947</v>
      </c>
      <c r="M275">
        <v>178</v>
      </c>
    </row>
    <row r="276" spans="1:15">
      <c r="A276">
        <v>3920</v>
      </c>
      <c r="B276" t="s">
        <v>33</v>
      </c>
      <c r="C276" t="s">
        <v>489</v>
      </c>
      <c r="D276">
        <v>2000</v>
      </c>
      <c r="E276" t="s">
        <v>10</v>
      </c>
      <c r="F276" t="s">
        <v>420</v>
      </c>
      <c r="G276" s="81">
        <v>44474</v>
      </c>
      <c r="H276" t="s">
        <v>4069</v>
      </c>
      <c r="I276" t="s">
        <v>4176</v>
      </c>
      <c r="J276" t="s">
        <v>4062</v>
      </c>
      <c r="K276">
        <v>471369</v>
      </c>
      <c r="L276" t="s">
        <v>487</v>
      </c>
      <c r="M276">
        <v>77</v>
      </c>
    </row>
    <row r="277" spans="1:15">
      <c r="A277">
        <v>3921</v>
      </c>
      <c r="B277" t="s">
        <v>2961</v>
      </c>
      <c r="C277" t="s">
        <v>1376</v>
      </c>
      <c r="D277">
        <v>3350</v>
      </c>
      <c r="E277" t="s">
        <v>20</v>
      </c>
      <c r="F277" t="s">
        <v>420</v>
      </c>
      <c r="G277" s="81">
        <v>44474</v>
      </c>
      <c r="H277" t="s">
        <v>4048</v>
      </c>
      <c r="I277" t="s">
        <v>4100</v>
      </c>
      <c r="J277" t="s">
        <v>1677</v>
      </c>
      <c r="K277">
        <v>477203</v>
      </c>
      <c r="L277" t="s">
        <v>1374</v>
      </c>
      <c r="M277">
        <v>163</v>
      </c>
    </row>
    <row r="278" spans="1:15">
      <c r="A278">
        <v>3922</v>
      </c>
      <c r="B278" t="s">
        <v>33</v>
      </c>
      <c r="C278" t="s">
        <v>551</v>
      </c>
      <c r="D278">
        <v>5000</v>
      </c>
      <c r="E278" t="s">
        <v>10</v>
      </c>
      <c r="F278" t="s">
        <v>420</v>
      </c>
      <c r="G278" s="81">
        <v>44474</v>
      </c>
      <c r="H278" t="s">
        <v>4069</v>
      </c>
      <c r="I278" t="s">
        <v>4124</v>
      </c>
      <c r="J278" t="s">
        <v>4062</v>
      </c>
      <c r="K278">
        <v>619212</v>
      </c>
      <c r="L278" t="s">
        <v>549</v>
      </c>
      <c r="M278">
        <v>91</v>
      </c>
    </row>
    <row r="279" spans="1:15">
      <c r="A279">
        <v>3923</v>
      </c>
      <c r="B279" t="s">
        <v>2961</v>
      </c>
      <c r="C279" t="s">
        <v>1045</v>
      </c>
      <c r="D279">
        <v>3350</v>
      </c>
      <c r="E279" t="s">
        <v>12</v>
      </c>
      <c r="F279" t="s">
        <v>420</v>
      </c>
      <c r="G279" s="81">
        <v>44474</v>
      </c>
      <c r="H279" t="s">
        <v>4048</v>
      </c>
      <c r="I279" t="s">
        <v>4115</v>
      </c>
      <c r="J279" t="s">
        <v>13</v>
      </c>
      <c r="K279">
        <v>768265</v>
      </c>
      <c r="L279" t="s">
        <v>1043</v>
      </c>
      <c r="M279">
        <v>96</v>
      </c>
      <c r="O279" t="s">
        <v>4056</v>
      </c>
    </row>
    <row r="280" spans="1:15">
      <c r="A280">
        <v>3924</v>
      </c>
      <c r="B280" t="s">
        <v>2961</v>
      </c>
      <c r="C280" t="s">
        <v>4053</v>
      </c>
      <c r="D280">
        <v>3350</v>
      </c>
      <c r="E280" t="s">
        <v>20</v>
      </c>
      <c r="F280" t="s">
        <v>4165</v>
      </c>
      <c r="G280" s="81">
        <v>44474</v>
      </c>
      <c r="H280" t="s">
        <v>4048</v>
      </c>
      <c r="I280" t="s">
        <v>4100</v>
      </c>
      <c r="J280" t="s">
        <v>1677</v>
      </c>
      <c r="K280">
        <v>830370</v>
      </c>
      <c r="L280" t="s">
        <v>1255</v>
      </c>
    </row>
    <row r="281" spans="1:15">
      <c r="A281">
        <v>3925</v>
      </c>
      <c r="B281" t="s">
        <v>2961</v>
      </c>
      <c r="C281" t="s">
        <v>4053</v>
      </c>
      <c r="D281">
        <v>3350</v>
      </c>
      <c r="E281" t="s">
        <v>20</v>
      </c>
      <c r="F281" t="s">
        <v>4165</v>
      </c>
      <c r="G281" s="81">
        <v>44474</v>
      </c>
      <c r="H281" t="s">
        <v>4048</v>
      </c>
      <c r="I281" t="s">
        <v>4112</v>
      </c>
      <c r="J281" t="s">
        <v>1677</v>
      </c>
      <c r="K281">
        <v>830370</v>
      </c>
      <c r="L281" t="s">
        <v>1255</v>
      </c>
    </row>
    <row r="282" spans="1:15">
      <c r="A282">
        <v>3926</v>
      </c>
      <c r="B282" t="s">
        <v>2961</v>
      </c>
      <c r="C282" t="s">
        <v>4053</v>
      </c>
      <c r="D282">
        <v>3350</v>
      </c>
      <c r="E282" t="s">
        <v>20</v>
      </c>
      <c r="F282" t="s">
        <v>4165</v>
      </c>
      <c r="G282" s="81">
        <v>44474</v>
      </c>
      <c r="H282" t="s">
        <v>4048</v>
      </c>
      <c r="I282" t="s">
        <v>4102</v>
      </c>
      <c r="J282" t="s">
        <v>1677</v>
      </c>
      <c r="K282">
        <v>830370</v>
      </c>
      <c r="L282" t="s">
        <v>1255</v>
      </c>
    </row>
    <row r="283" spans="1:15">
      <c r="A283">
        <v>3927</v>
      </c>
      <c r="B283" t="s">
        <v>2961</v>
      </c>
      <c r="C283" t="s">
        <v>1064</v>
      </c>
      <c r="D283">
        <v>2180</v>
      </c>
      <c r="E283" t="s">
        <v>17</v>
      </c>
      <c r="F283" t="s">
        <v>4170</v>
      </c>
      <c r="G283" s="81">
        <v>44474</v>
      </c>
      <c r="H283" t="s">
        <v>4048</v>
      </c>
      <c r="I283" t="s">
        <v>4115</v>
      </c>
      <c r="J283" t="s">
        <v>1674</v>
      </c>
      <c r="K283">
        <v>830556</v>
      </c>
      <c r="L283" t="s">
        <v>1062</v>
      </c>
      <c r="M283">
        <v>202</v>
      </c>
    </row>
    <row r="284" spans="1:15">
      <c r="A284">
        <v>3928</v>
      </c>
      <c r="B284" t="s">
        <v>2961</v>
      </c>
      <c r="C284" t="s">
        <v>1064</v>
      </c>
      <c r="D284">
        <v>350</v>
      </c>
      <c r="E284" t="s">
        <v>17</v>
      </c>
      <c r="F284" t="s">
        <v>4170</v>
      </c>
      <c r="G284" s="81">
        <v>44474</v>
      </c>
      <c r="H284" t="s">
        <v>4116</v>
      </c>
      <c r="I284" t="s">
        <v>4117</v>
      </c>
      <c r="J284" t="s">
        <v>1674</v>
      </c>
      <c r="K284">
        <v>830556</v>
      </c>
      <c r="L284" t="s">
        <v>1062</v>
      </c>
      <c r="M284">
        <v>202</v>
      </c>
    </row>
    <row r="285" spans="1:15">
      <c r="A285">
        <v>3929</v>
      </c>
      <c r="B285" t="s">
        <v>2961</v>
      </c>
      <c r="C285" t="s">
        <v>1165</v>
      </c>
      <c r="D285">
        <v>700</v>
      </c>
      <c r="E285" t="s">
        <v>17</v>
      </c>
      <c r="F285" t="s">
        <v>4170</v>
      </c>
      <c r="G285" s="81">
        <v>44475</v>
      </c>
      <c r="H285" t="s">
        <v>4116</v>
      </c>
      <c r="I285" t="s">
        <v>4117</v>
      </c>
      <c r="J285" t="s">
        <v>1674</v>
      </c>
      <c r="K285">
        <v>193635</v>
      </c>
      <c r="L285" t="s">
        <v>1163</v>
      </c>
      <c r="M285">
        <v>234</v>
      </c>
    </row>
    <row r="286" spans="1:15">
      <c r="A286">
        <v>3930</v>
      </c>
      <c r="B286" t="s">
        <v>2961</v>
      </c>
      <c r="C286" t="s">
        <v>1165</v>
      </c>
      <c r="D286">
        <v>2180</v>
      </c>
      <c r="E286" t="s">
        <v>17</v>
      </c>
      <c r="F286" t="s">
        <v>4170</v>
      </c>
      <c r="G286" s="81">
        <v>44475</v>
      </c>
      <c r="H286" t="s">
        <v>4048</v>
      </c>
      <c r="I286" t="s">
        <v>4106</v>
      </c>
      <c r="J286" t="s">
        <v>1674</v>
      </c>
      <c r="K286">
        <v>193650</v>
      </c>
      <c r="L286" t="s">
        <v>1163</v>
      </c>
      <c r="M286">
        <v>234</v>
      </c>
    </row>
    <row r="287" spans="1:15">
      <c r="A287">
        <v>3931</v>
      </c>
      <c r="B287" t="s">
        <v>2961</v>
      </c>
      <c r="C287" t="s">
        <v>1099</v>
      </c>
      <c r="D287">
        <v>1600</v>
      </c>
      <c r="E287" t="s">
        <v>8</v>
      </c>
      <c r="F287" t="s">
        <v>420</v>
      </c>
      <c r="G287" s="81">
        <v>44475</v>
      </c>
      <c r="H287" t="s">
        <v>4048</v>
      </c>
      <c r="I287" t="s">
        <v>4115</v>
      </c>
      <c r="J287" t="s">
        <v>1675</v>
      </c>
      <c r="K287">
        <v>724154</v>
      </c>
      <c r="L287" t="s">
        <v>1097</v>
      </c>
      <c r="M287">
        <v>212</v>
      </c>
    </row>
    <row r="288" spans="1:15">
      <c r="A288">
        <v>3932</v>
      </c>
      <c r="B288" t="s">
        <v>2961</v>
      </c>
      <c r="C288" t="s">
        <v>1064</v>
      </c>
      <c r="D288">
        <v>2180</v>
      </c>
      <c r="E288" t="s">
        <v>17</v>
      </c>
      <c r="F288" t="s">
        <v>4170</v>
      </c>
      <c r="G288" s="81">
        <v>44474</v>
      </c>
      <c r="H288" t="s">
        <v>4048</v>
      </c>
      <c r="I288" t="s">
        <v>4107</v>
      </c>
      <c r="J288" t="s">
        <v>1674</v>
      </c>
      <c r="K288">
        <v>575770</v>
      </c>
      <c r="L288" t="s">
        <v>1062</v>
      </c>
      <c r="M288">
        <v>202</v>
      </c>
    </row>
    <row r="289" spans="1:15">
      <c r="A289">
        <v>3933</v>
      </c>
      <c r="B289" t="s">
        <v>35</v>
      </c>
      <c r="C289" t="s">
        <v>4053</v>
      </c>
      <c r="D289">
        <v>2180</v>
      </c>
      <c r="E289" t="s">
        <v>19</v>
      </c>
      <c r="F289" t="s">
        <v>420</v>
      </c>
      <c r="G289" s="81">
        <v>44475</v>
      </c>
      <c r="H289" t="s">
        <v>4048</v>
      </c>
      <c r="I289" t="s">
        <v>4107</v>
      </c>
      <c r="J289" t="s">
        <v>1678</v>
      </c>
      <c r="K289">
        <v>665376</v>
      </c>
      <c r="L289" t="s">
        <v>1255</v>
      </c>
    </row>
    <row r="290" spans="1:15">
      <c r="A290">
        <v>3934</v>
      </c>
      <c r="B290" t="s">
        <v>2961</v>
      </c>
      <c r="C290" t="s">
        <v>1352</v>
      </c>
      <c r="D290">
        <v>5333</v>
      </c>
      <c r="E290" t="s">
        <v>20</v>
      </c>
      <c r="F290" t="s">
        <v>420</v>
      </c>
      <c r="G290" s="81">
        <v>44475</v>
      </c>
      <c r="H290" t="s">
        <v>4048</v>
      </c>
      <c r="I290" t="s">
        <v>4135</v>
      </c>
      <c r="J290" t="s">
        <v>1677</v>
      </c>
      <c r="K290">
        <v>621895</v>
      </c>
      <c r="L290" t="s">
        <v>1350</v>
      </c>
      <c r="M290">
        <v>274</v>
      </c>
    </row>
    <row r="291" spans="1:15">
      <c r="A291">
        <v>3935</v>
      </c>
      <c r="B291" t="s">
        <v>2961</v>
      </c>
      <c r="C291" t="s">
        <v>1267</v>
      </c>
      <c r="D291">
        <v>2180</v>
      </c>
      <c r="E291" t="s">
        <v>17</v>
      </c>
      <c r="F291" t="s">
        <v>420</v>
      </c>
      <c r="G291" s="81">
        <v>44475</v>
      </c>
      <c r="H291" t="s">
        <v>4048</v>
      </c>
      <c r="I291" t="s">
        <v>4112</v>
      </c>
      <c r="J291" t="s">
        <v>1674</v>
      </c>
      <c r="K291">
        <v>607618</v>
      </c>
      <c r="L291" t="s">
        <v>1266</v>
      </c>
      <c r="M291">
        <v>255</v>
      </c>
    </row>
    <row r="292" spans="1:15">
      <c r="A292">
        <v>3936</v>
      </c>
      <c r="B292" t="s">
        <v>34</v>
      </c>
      <c r="C292" t="s">
        <v>639</v>
      </c>
      <c r="D292">
        <v>8000</v>
      </c>
      <c r="E292" t="s">
        <v>10</v>
      </c>
      <c r="F292" t="s">
        <v>420</v>
      </c>
      <c r="G292" s="81">
        <v>44475</v>
      </c>
      <c r="H292" t="s">
        <v>4069</v>
      </c>
      <c r="I292" t="s">
        <v>4133</v>
      </c>
      <c r="J292" t="s">
        <v>4062</v>
      </c>
      <c r="K292">
        <v>557232</v>
      </c>
      <c r="L292" t="s">
        <v>637</v>
      </c>
      <c r="M292">
        <v>110</v>
      </c>
    </row>
    <row r="293" spans="1:15">
      <c r="A293">
        <v>3937</v>
      </c>
      <c r="B293" t="s">
        <v>2961</v>
      </c>
      <c r="C293" t="s">
        <v>1346</v>
      </c>
      <c r="D293">
        <v>5333</v>
      </c>
      <c r="E293" t="s">
        <v>20</v>
      </c>
      <c r="F293" t="s">
        <v>420</v>
      </c>
      <c r="G293" s="81">
        <v>44475</v>
      </c>
      <c r="H293" t="s">
        <v>4048</v>
      </c>
      <c r="I293" t="s">
        <v>4135</v>
      </c>
      <c r="J293" t="s">
        <v>1677</v>
      </c>
      <c r="K293">
        <v>472267</v>
      </c>
      <c r="L293" t="s">
        <v>1344</v>
      </c>
      <c r="M293">
        <v>239</v>
      </c>
    </row>
    <row r="294" spans="1:15">
      <c r="A294">
        <v>3938</v>
      </c>
      <c r="B294" t="s">
        <v>2961</v>
      </c>
      <c r="C294" t="s">
        <v>4053</v>
      </c>
      <c r="D294">
        <v>1193</v>
      </c>
      <c r="E294" t="s">
        <v>12</v>
      </c>
      <c r="F294" t="s">
        <v>420</v>
      </c>
      <c r="G294" s="81">
        <v>44475</v>
      </c>
      <c r="H294" t="s">
        <v>4085</v>
      </c>
      <c r="I294" t="s">
        <v>4103</v>
      </c>
      <c r="J294" t="s">
        <v>13</v>
      </c>
      <c r="K294">
        <v>45909</v>
      </c>
      <c r="L294" t="s">
        <v>1255</v>
      </c>
    </row>
    <row r="295" spans="1:15">
      <c r="A295">
        <v>3939</v>
      </c>
      <c r="B295" t="s">
        <v>2961</v>
      </c>
      <c r="C295" t="s">
        <v>1123</v>
      </c>
      <c r="D295">
        <v>1600</v>
      </c>
      <c r="E295" t="s">
        <v>8</v>
      </c>
      <c r="F295" t="s">
        <v>4170</v>
      </c>
      <c r="G295" s="81">
        <v>44474</v>
      </c>
      <c r="H295" t="s">
        <v>4048</v>
      </c>
      <c r="I295" t="s">
        <v>4177</v>
      </c>
      <c r="J295" t="s">
        <v>1675</v>
      </c>
      <c r="K295">
        <v>190878</v>
      </c>
      <c r="L295" t="s">
        <v>1121</v>
      </c>
      <c r="M295">
        <v>218</v>
      </c>
    </row>
    <row r="296" spans="1:15">
      <c r="A296">
        <v>3940</v>
      </c>
      <c r="B296" t="s">
        <v>2961</v>
      </c>
      <c r="C296" t="s">
        <v>944</v>
      </c>
      <c r="D296">
        <v>2800</v>
      </c>
      <c r="E296" t="s">
        <v>12</v>
      </c>
      <c r="F296" t="s">
        <v>420</v>
      </c>
      <c r="G296" s="81">
        <v>44475</v>
      </c>
      <c r="H296" t="s">
        <v>4048</v>
      </c>
      <c r="I296" t="s">
        <v>4159</v>
      </c>
      <c r="J296" t="s">
        <v>13</v>
      </c>
      <c r="K296">
        <v>32592</v>
      </c>
      <c r="L296" t="s">
        <v>942</v>
      </c>
      <c r="M296">
        <v>114</v>
      </c>
    </row>
    <row r="297" spans="1:15">
      <c r="A297">
        <v>3941</v>
      </c>
      <c r="B297" t="s">
        <v>2961</v>
      </c>
      <c r="C297" t="s">
        <v>1318</v>
      </c>
      <c r="D297">
        <v>2180</v>
      </c>
      <c r="E297" t="s">
        <v>10</v>
      </c>
      <c r="F297" t="s">
        <v>420</v>
      </c>
      <c r="G297" s="81">
        <v>44475</v>
      </c>
      <c r="H297" t="s">
        <v>4048</v>
      </c>
      <c r="I297" t="s">
        <v>4100</v>
      </c>
      <c r="J297" t="s">
        <v>4062</v>
      </c>
      <c r="K297">
        <v>37070</v>
      </c>
      <c r="L297" t="s">
        <v>1317</v>
      </c>
      <c r="M297">
        <v>266</v>
      </c>
    </row>
    <row r="298" spans="1:15">
      <c r="A298">
        <v>3942</v>
      </c>
      <c r="B298" t="s">
        <v>2961</v>
      </c>
      <c r="C298" t="s">
        <v>1340</v>
      </c>
      <c r="D298">
        <v>5333</v>
      </c>
      <c r="E298" t="s">
        <v>20</v>
      </c>
      <c r="F298" t="s">
        <v>420</v>
      </c>
      <c r="G298" s="81">
        <v>44475</v>
      </c>
      <c r="H298" t="s">
        <v>4048</v>
      </c>
      <c r="I298" t="s">
        <v>4135</v>
      </c>
      <c r="J298" t="s">
        <v>1677</v>
      </c>
      <c r="K298">
        <v>58882</v>
      </c>
      <c r="L298" t="s">
        <v>2142</v>
      </c>
      <c r="M298">
        <v>272</v>
      </c>
    </row>
    <row r="299" spans="1:15">
      <c r="A299">
        <v>3943</v>
      </c>
      <c r="B299" t="s">
        <v>2961</v>
      </c>
      <c r="C299" t="s">
        <v>1414</v>
      </c>
      <c r="D299">
        <v>5333</v>
      </c>
      <c r="E299" t="s">
        <v>20</v>
      </c>
      <c r="F299" t="s">
        <v>420</v>
      </c>
      <c r="G299" s="81">
        <v>44475</v>
      </c>
      <c r="H299" t="s">
        <v>4048</v>
      </c>
      <c r="I299" t="s">
        <v>4135</v>
      </c>
      <c r="J299" t="s">
        <v>1677</v>
      </c>
      <c r="K299">
        <v>92083</v>
      </c>
      <c r="L299" t="s">
        <v>1412</v>
      </c>
      <c r="M299">
        <v>286</v>
      </c>
    </row>
    <row r="300" spans="1:15">
      <c r="A300">
        <v>3944</v>
      </c>
      <c r="B300" t="s">
        <v>2961</v>
      </c>
      <c r="C300" t="s">
        <v>1230</v>
      </c>
      <c r="D300">
        <v>2180</v>
      </c>
      <c r="E300" t="s">
        <v>17</v>
      </c>
      <c r="F300" t="s">
        <v>420</v>
      </c>
      <c r="G300" s="81">
        <v>44475</v>
      </c>
      <c r="H300" t="s">
        <v>4048</v>
      </c>
      <c r="I300" t="s">
        <v>4106</v>
      </c>
      <c r="J300" t="s">
        <v>1674</v>
      </c>
      <c r="K300">
        <v>634987</v>
      </c>
      <c r="L300" t="s">
        <v>1228</v>
      </c>
      <c r="M300">
        <v>29</v>
      </c>
      <c r="O300" t="s">
        <v>4056</v>
      </c>
    </row>
    <row r="301" spans="1:15">
      <c r="A301">
        <v>3945</v>
      </c>
      <c r="B301" t="s">
        <v>2961</v>
      </c>
      <c r="C301" t="s">
        <v>1192</v>
      </c>
      <c r="D301">
        <v>2180</v>
      </c>
      <c r="E301" t="s">
        <v>19</v>
      </c>
      <c r="F301" t="s">
        <v>420</v>
      </c>
      <c r="G301" s="81">
        <v>44475</v>
      </c>
      <c r="H301" t="s">
        <v>4048</v>
      </c>
      <c r="I301" t="s">
        <v>4107</v>
      </c>
      <c r="J301" t="s">
        <v>1678</v>
      </c>
      <c r="K301">
        <v>810013</v>
      </c>
      <c r="L301" t="s">
        <v>1190</v>
      </c>
      <c r="M301">
        <v>72</v>
      </c>
      <c r="O301" t="s">
        <v>4056</v>
      </c>
    </row>
    <row r="302" spans="1:15">
      <c r="A302">
        <v>3946</v>
      </c>
      <c r="B302" t="s">
        <v>2961</v>
      </c>
      <c r="C302" t="s">
        <v>901</v>
      </c>
      <c r="D302">
        <v>3350</v>
      </c>
      <c r="E302" t="s">
        <v>12</v>
      </c>
      <c r="F302" t="s">
        <v>420</v>
      </c>
      <c r="G302" s="81">
        <v>44476</v>
      </c>
      <c r="H302" t="s">
        <v>4048</v>
      </c>
      <c r="I302" t="s">
        <v>4159</v>
      </c>
      <c r="J302" t="s">
        <v>13</v>
      </c>
      <c r="K302">
        <v>13096</v>
      </c>
      <c r="L302" t="s">
        <v>899</v>
      </c>
      <c r="M302">
        <v>167</v>
      </c>
    </row>
    <row r="303" spans="1:15">
      <c r="A303">
        <v>3947</v>
      </c>
      <c r="B303" t="s">
        <v>2961</v>
      </c>
      <c r="C303" t="s">
        <v>415</v>
      </c>
      <c r="D303">
        <v>2801</v>
      </c>
      <c r="E303" t="s">
        <v>12</v>
      </c>
      <c r="F303" t="s">
        <v>4110</v>
      </c>
      <c r="G303" s="81">
        <v>44476</v>
      </c>
      <c r="H303" t="s">
        <v>4048</v>
      </c>
      <c r="I303" t="s">
        <v>4106</v>
      </c>
      <c r="J303" t="s">
        <v>13</v>
      </c>
      <c r="K303">
        <v>117948</v>
      </c>
      <c r="L303" t="s">
        <v>413</v>
      </c>
      <c r="M303">
        <v>195</v>
      </c>
      <c r="O303" t="s">
        <v>4056</v>
      </c>
    </row>
    <row r="304" spans="1:15">
      <c r="A304">
        <v>3948</v>
      </c>
      <c r="B304" t="s">
        <v>2961</v>
      </c>
      <c r="C304" t="s">
        <v>376</v>
      </c>
      <c r="D304">
        <v>2180</v>
      </c>
      <c r="E304" t="s">
        <v>10</v>
      </c>
      <c r="F304" t="s">
        <v>4170</v>
      </c>
      <c r="G304" s="81">
        <v>44475</v>
      </c>
      <c r="H304" t="s">
        <v>4048</v>
      </c>
      <c r="I304" t="s">
        <v>4107</v>
      </c>
      <c r="J304" t="s">
        <v>4062</v>
      </c>
      <c r="K304">
        <v>207596</v>
      </c>
      <c r="L304" t="s">
        <v>374</v>
      </c>
      <c r="M304">
        <v>242</v>
      </c>
    </row>
    <row r="305" spans="1:15">
      <c r="A305">
        <v>3949</v>
      </c>
      <c r="B305" t="s">
        <v>2961</v>
      </c>
      <c r="C305" t="s">
        <v>667</v>
      </c>
      <c r="D305">
        <v>2180</v>
      </c>
      <c r="E305" t="s">
        <v>10</v>
      </c>
      <c r="F305" t="s">
        <v>420</v>
      </c>
      <c r="G305" s="81">
        <v>44476</v>
      </c>
      <c r="H305" t="s">
        <v>4048</v>
      </c>
      <c r="I305" t="s">
        <v>4157</v>
      </c>
      <c r="J305" t="s">
        <v>4062</v>
      </c>
      <c r="K305">
        <v>443777</v>
      </c>
      <c r="L305" t="s">
        <v>665</v>
      </c>
      <c r="M305">
        <v>116</v>
      </c>
    </row>
    <row r="306" spans="1:15">
      <c r="A306">
        <v>3950</v>
      </c>
      <c r="B306" t="s">
        <v>2961</v>
      </c>
      <c r="C306" t="s">
        <v>1408</v>
      </c>
      <c r="D306">
        <v>3350</v>
      </c>
      <c r="E306" t="s">
        <v>20</v>
      </c>
      <c r="F306" t="s">
        <v>420</v>
      </c>
      <c r="G306" s="81">
        <v>44476</v>
      </c>
      <c r="H306" t="s">
        <v>4048</v>
      </c>
      <c r="I306" t="s">
        <v>4135</v>
      </c>
      <c r="J306" t="s">
        <v>1677</v>
      </c>
      <c r="K306">
        <v>818662</v>
      </c>
      <c r="L306" t="s">
        <v>1406</v>
      </c>
      <c r="M306">
        <v>285</v>
      </c>
    </row>
    <row r="307" spans="1:15">
      <c r="A307">
        <v>3951</v>
      </c>
      <c r="B307" t="s">
        <v>2961</v>
      </c>
      <c r="C307" t="s">
        <v>1153</v>
      </c>
      <c r="D307">
        <v>2180</v>
      </c>
      <c r="E307" t="s">
        <v>10</v>
      </c>
      <c r="F307" t="s">
        <v>420</v>
      </c>
      <c r="G307" s="81">
        <v>44481</v>
      </c>
      <c r="H307" t="s">
        <v>4048</v>
      </c>
      <c r="I307" t="s">
        <v>4115</v>
      </c>
      <c r="J307" t="s">
        <v>4062</v>
      </c>
      <c r="K307">
        <v>74913</v>
      </c>
      <c r="L307" t="s">
        <v>1151</v>
      </c>
      <c r="M307">
        <v>231</v>
      </c>
    </row>
    <row r="308" spans="1:15">
      <c r="A308">
        <v>3952</v>
      </c>
      <c r="B308" t="s">
        <v>2961</v>
      </c>
      <c r="C308" t="s">
        <v>1132</v>
      </c>
      <c r="D308">
        <v>3000</v>
      </c>
      <c r="E308" t="s">
        <v>12</v>
      </c>
      <c r="F308" t="s">
        <v>420</v>
      </c>
      <c r="G308" s="81">
        <v>44481</v>
      </c>
      <c r="H308" t="s">
        <v>4048</v>
      </c>
      <c r="I308" t="s">
        <v>4135</v>
      </c>
      <c r="J308" t="s">
        <v>13</v>
      </c>
      <c r="K308">
        <v>997955</v>
      </c>
      <c r="L308" t="s">
        <v>1130</v>
      </c>
      <c r="M308">
        <v>270</v>
      </c>
      <c r="O308" t="s">
        <v>4056</v>
      </c>
    </row>
    <row r="309" spans="1:15">
      <c r="A309">
        <v>3953</v>
      </c>
      <c r="B309" t="s">
        <v>2961</v>
      </c>
      <c r="C309" t="s">
        <v>1132</v>
      </c>
      <c r="D309">
        <v>2500</v>
      </c>
      <c r="E309" t="s">
        <v>12</v>
      </c>
      <c r="F309" t="s">
        <v>420</v>
      </c>
      <c r="G309" s="81">
        <v>44481</v>
      </c>
      <c r="H309" t="s">
        <v>4178</v>
      </c>
      <c r="I309" t="s">
        <v>4114</v>
      </c>
      <c r="J309" t="s">
        <v>13</v>
      </c>
      <c r="K309">
        <v>996324</v>
      </c>
      <c r="L309" t="s">
        <v>1130</v>
      </c>
      <c r="M309">
        <v>270</v>
      </c>
      <c r="O309" t="s">
        <v>4056</v>
      </c>
    </row>
    <row r="310" spans="1:15">
      <c r="A310">
        <v>3954</v>
      </c>
      <c r="B310" t="s">
        <v>2961</v>
      </c>
      <c r="C310" t="s">
        <v>1418</v>
      </c>
      <c r="D310">
        <v>2180</v>
      </c>
      <c r="E310" t="s">
        <v>17</v>
      </c>
      <c r="F310" t="s">
        <v>4170</v>
      </c>
      <c r="G310" s="81">
        <v>44480</v>
      </c>
      <c r="H310" t="s">
        <v>4048</v>
      </c>
      <c r="I310" t="s">
        <v>4135</v>
      </c>
      <c r="J310" t="s">
        <v>1674</v>
      </c>
      <c r="K310">
        <v>509485</v>
      </c>
      <c r="L310" t="s">
        <v>1417</v>
      </c>
      <c r="M310">
        <v>287</v>
      </c>
    </row>
    <row r="311" spans="1:15">
      <c r="A311">
        <v>3955</v>
      </c>
      <c r="B311" t="s">
        <v>35</v>
      </c>
      <c r="C311" t="s">
        <v>1192</v>
      </c>
      <c r="D311">
        <v>6000</v>
      </c>
      <c r="E311" t="s">
        <v>19</v>
      </c>
      <c r="F311" t="s">
        <v>420</v>
      </c>
      <c r="G311" s="81">
        <v>44480</v>
      </c>
      <c r="H311" t="s">
        <v>4069</v>
      </c>
      <c r="I311" t="s">
        <v>4124</v>
      </c>
      <c r="J311" t="s">
        <v>1678</v>
      </c>
      <c r="K311">
        <v>110578</v>
      </c>
      <c r="L311" t="s">
        <v>1190</v>
      </c>
      <c r="M311">
        <v>72</v>
      </c>
      <c r="O311" t="s">
        <v>4056</v>
      </c>
    </row>
    <row r="312" spans="1:15">
      <c r="A312">
        <v>3956</v>
      </c>
      <c r="B312" t="s">
        <v>33</v>
      </c>
      <c r="C312" t="s">
        <v>761</v>
      </c>
      <c r="D312">
        <v>6000</v>
      </c>
      <c r="E312" t="s">
        <v>12</v>
      </c>
      <c r="F312" t="s">
        <v>420</v>
      </c>
      <c r="G312" s="81">
        <v>44480</v>
      </c>
      <c r="H312" t="s">
        <v>4069</v>
      </c>
      <c r="I312" t="s">
        <v>4133</v>
      </c>
      <c r="J312" t="s">
        <v>13</v>
      </c>
      <c r="K312">
        <v>938807</v>
      </c>
      <c r="L312" t="s">
        <v>759</v>
      </c>
      <c r="M312">
        <v>101</v>
      </c>
    </row>
    <row r="313" spans="1:15">
      <c r="A313">
        <v>3957</v>
      </c>
      <c r="B313" t="s">
        <v>33</v>
      </c>
      <c r="C313" t="s">
        <v>761</v>
      </c>
      <c r="D313">
        <v>6000</v>
      </c>
      <c r="E313" t="s">
        <v>12</v>
      </c>
      <c r="F313" t="s">
        <v>420</v>
      </c>
      <c r="G313" s="81">
        <v>44480</v>
      </c>
      <c r="H313" t="s">
        <v>4069</v>
      </c>
      <c r="I313" t="s">
        <v>4123</v>
      </c>
      <c r="J313" t="s">
        <v>13</v>
      </c>
      <c r="K313">
        <v>936353</v>
      </c>
      <c r="L313" t="s">
        <v>759</v>
      </c>
      <c r="M313">
        <v>101</v>
      </c>
    </row>
    <row r="314" spans="1:15">
      <c r="A314">
        <v>3958</v>
      </c>
      <c r="B314" t="s">
        <v>2961</v>
      </c>
      <c r="C314" t="s">
        <v>1118</v>
      </c>
      <c r="D314">
        <v>1600</v>
      </c>
      <c r="E314" t="s">
        <v>8</v>
      </c>
      <c r="F314" t="s">
        <v>420</v>
      </c>
      <c r="G314" s="81">
        <v>44480</v>
      </c>
      <c r="H314" t="s">
        <v>4048</v>
      </c>
      <c r="I314" t="s">
        <v>4120</v>
      </c>
      <c r="J314" t="s">
        <v>1675</v>
      </c>
      <c r="K314">
        <v>435537</v>
      </c>
      <c r="L314" t="s">
        <v>1116</v>
      </c>
      <c r="M314">
        <v>217</v>
      </c>
    </row>
    <row r="315" spans="1:15">
      <c r="A315">
        <v>3959</v>
      </c>
      <c r="B315" t="s">
        <v>2961</v>
      </c>
      <c r="C315" t="s">
        <v>656</v>
      </c>
      <c r="D315">
        <v>2180</v>
      </c>
      <c r="E315" t="s">
        <v>10</v>
      </c>
      <c r="F315" t="s">
        <v>420</v>
      </c>
      <c r="G315" s="81">
        <v>44477</v>
      </c>
      <c r="H315" t="s">
        <v>4048</v>
      </c>
      <c r="I315" t="s">
        <v>4148</v>
      </c>
      <c r="J315" t="s">
        <v>4062</v>
      </c>
      <c r="K315">
        <v>95180</v>
      </c>
      <c r="L315" t="s">
        <v>654</v>
      </c>
      <c r="M315">
        <v>177</v>
      </c>
      <c r="O315" t="s">
        <v>4056</v>
      </c>
    </row>
    <row r="316" spans="1:15">
      <c r="A316">
        <v>3960</v>
      </c>
      <c r="B316" t="s">
        <v>2961</v>
      </c>
      <c r="C316" t="s">
        <v>386</v>
      </c>
      <c r="D316">
        <v>2180</v>
      </c>
      <c r="E316" t="s">
        <v>10</v>
      </c>
      <c r="F316" t="s">
        <v>420</v>
      </c>
      <c r="G316" s="81">
        <v>44477</v>
      </c>
      <c r="H316" t="s">
        <v>4048</v>
      </c>
      <c r="I316" t="s">
        <v>4109</v>
      </c>
      <c r="J316" t="s">
        <v>4062</v>
      </c>
      <c r="K316">
        <v>239100</v>
      </c>
      <c r="L316" t="s">
        <v>384</v>
      </c>
      <c r="M316">
        <v>230</v>
      </c>
    </row>
    <row r="317" spans="1:15">
      <c r="A317">
        <v>3961</v>
      </c>
      <c r="B317" t="s">
        <v>2961</v>
      </c>
      <c r="C317" t="s">
        <v>1263</v>
      </c>
      <c r="D317">
        <v>2180</v>
      </c>
      <c r="E317" t="s">
        <v>17</v>
      </c>
      <c r="F317" t="s">
        <v>420</v>
      </c>
      <c r="G317" s="81">
        <v>44477</v>
      </c>
      <c r="H317" t="s">
        <v>4048</v>
      </c>
      <c r="I317" t="s">
        <v>4112</v>
      </c>
      <c r="J317" t="s">
        <v>1674</v>
      </c>
      <c r="K317">
        <v>410260</v>
      </c>
      <c r="L317" t="s">
        <v>1261</v>
      </c>
      <c r="M317">
        <v>172</v>
      </c>
    </row>
    <row r="318" spans="1:15">
      <c r="A318">
        <v>3962</v>
      </c>
      <c r="B318" t="s">
        <v>4065</v>
      </c>
      <c r="C318" t="s">
        <v>191</v>
      </c>
      <c r="D318">
        <v>1350</v>
      </c>
      <c r="E318" t="s">
        <v>8</v>
      </c>
      <c r="F318" t="s">
        <v>420</v>
      </c>
      <c r="G318" s="81">
        <v>44477</v>
      </c>
      <c r="H318" t="s">
        <v>4048</v>
      </c>
      <c r="I318" t="s">
        <v>4151</v>
      </c>
      <c r="J318" t="s">
        <v>1675</v>
      </c>
      <c r="K318">
        <v>414446</v>
      </c>
      <c r="L318" t="s">
        <v>189</v>
      </c>
      <c r="M318">
        <v>16</v>
      </c>
    </row>
    <row r="319" spans="1:15">
      <c r="A319">
        <v>3963</v>
      </c>
      <c r="B319" t="s">
        <v>2961</v>
      </c>
      <c r="C319" t="s">
        <v>1245</v>
      </c>
      <c r="D319">
        <v>2180</v>
      </c>
      <c r="E319" t="s">
        <v>17</v>
      </c>
      <c r="F319" t="s">
        <v>420</v>
      </c>
      <c r="G319" s="81">
        <v>44477</v>
      </c>
      <c r="H319" t="s">
        <v>4048</v>
      </c>
      <c r="I319" t="s">
        <v>4102</v>
      </c>
      <c r="J319" t="s">
        <v>1674</v>
      </c>
      <c r="K319">
        <v>489298</v>
      </c>
      <c r="L319" t="s">
        <v>1822</v>
      </c>
      <c r="M319">
        <v>80</v>
      </c>
    </row>
    <row r="320" spans="1:15">
      <c r="A320">
        <v>3964</v>
      </c>
      <c r="B320" t="s">
        <v>2961</v>
      </c>
      <c r="C320" t="s">
        <v>962</v>
      </c>
      <c r="D320">
        <v>3350</v>
      </c>
      <c r="E320" t="s">
        <v>12</v>
      </c>
      <c r="F320" t="s">
        <v>420</v>
      </c>
      <c r="G320" s="81">
        <v>44482</v>
      </c>
      <c r="H320" t="s">
        <v>4048</v>
      </c>
      <c r="I320" t="s">
        <v>4113</v>
      </c>
      <c r="J320" t="s">
        <v>13</v>
      </c>
      <c r="K320">
        <v>209201</v>
      </c>
      <c r="L320" t="s">
        <v>960</v>
      </c>
      <c r="M320">
        <v>181</v>
      </c>
    </row>
    <row r="321" spans="1:15">
      <c r="A321">
        <v>3965</v>
      </c>
      <c r="B321" t="s">
        <v>2961</v>
      </c>
      <c r="C321" t="s">
        <v>962</v>
      </c>
      <c r="D321">
        <v>3350</v>
      </c>
      <c r="E321" t="s">
        <v>12</v>
      </c>
      <c r="F321" t="s">
        <v>420</v>
      </c>
      <c r="G321" s="81">
        <v>44482</v>
      </c>
      <c r="H321" t="s">
        <v>4048</v>
      </c>
      <c r="I321" t="s">
        <v>4168</v>
      </c>
      <c r="J321" t="s">
        <v>13</v>
      </c>
      <c r="K321">
        <v>209269</v>
      </c>
      <c r="L321" t="s">
        <v>960</v>
      </c>
      <c r="M321">
        <v>181</v>
      </c>
    </row>
    <row r="322" spans="1:15">
      <c r="A322">
        <v>3966</v>
      </c>
      <c r="B322" t="s">
        <v>2961</v>
      </c>
      <c r="C322" t="s">
        <v>1426</v>
      </c>
      <c r="D322">
        <v>3350</v>
      </c>
      <c r="E322" t="s">
        <v>12</v>
      </c>
      <c r="F322" t="s">
        <v>420</v>
      </c>
      <c r="G322" s="81">
        <v>44482</v>
      </c>
      <c r="H322" t="s">
        <v>4048</v>
      </c>
      <c r="I322" t="s">
        <v>4135</v>
      </c>
      <c r="J322" t="s">
        <v>13</v>
      </c>
      <c r="K322">
        <v>325999</v>
      </c>
      <c r="L322" t="s">
        <v>1425</v>
      </c>
      <c r="M322">
        <v>265</v>
      </c>
    </row>
    <row r="323" spans="1:15">
      <c r="A323">
        <v>3967</v>
      </c>
      <c r="B323" t="s">
        <v>33</v>
      </c>
      <c r="C323" t="s">
        <v>4053</v>
      </c>
      <c r="D323">
        <v>5000</v>
      </c>
      <c r="E323" t="s">
        <v>12</v>
      </c>
      <c r="F323" t="s">
        <v>4170</v>
      </c>
      <c r="G323" s="81">
        <v>44482</v>
      </c>
      <c r="H323" t="s">
        <v>4069</v>
      </c>
      <c r="I323" t="s">
        <v>4133</v>
      </c>
      <c r="J323" t="s">
        <v>13</v>
      </c>
      <c r="K323">
        <v>329083</v>
      </c>
      <c r="L323" t="s">
        <v>1255</v>
      </c>
    </row>
    <row r="324" spans="1:15">
      <c r="A324">
        <v>3968</v>
      </c>
      <c r="B324" t="s">
        <v>2961</v>
      </c>
      <c r="C324" t="s">
        <v>4179</v>
      </c>
      <c r="D324">
        <v>1193</v>
      </c>
      <c r="E324" t="s">
        <v>12</v>
      </c>
      <c r="F324" t="s">
        <v>420</v>
      </c>
      <c r="G324" s="81">
        <v>44482</v>
      </c>
      <c r="H324" t="s">
        <v>4085</v>
      </c>
      <c r="I324" t="s">
        <v>4103</v>
      </c>
      <c r="J324" t="s">
        <v>13</v>
      </c>
      <c r="K324">
        <v>350077</v>
      </c>
      <c r="L324" t="s">
        <v>821</v>
      </c>
      <c r="M324">
        <v>149</v>
      </c>
    </row>
    <row r="325" spans="1:15">
      <c r="A325">
        <v>3969</v>
      </c>
      <c r="B325" t="s">
        <v>2961</v>
      </c>
      <c r="C325" t="s">
        <v>4053</v>
      </c>
      <c r="D325">
        <v>3350</v>
      </c>
      <c r="E325" t="s">
        <v>12</v>
      </c>
      <c r="F325" t="s">
        <v>420</v>
      </c>
      <c r="G325" s="81">
        <v>44482</v>
      </c>
      <c r="H325" t="s">
        <v>4048</v>
      </c>
      <c r="I325" t="s">
        <v>4102</v>
      </c>
      <c r="J325" t="s">
        <v>13</v>
      </c>
      <c r="K325">
        <v>391756</v>
      </c>
      <c r="L325" t="s">
        <v>1255</v>
      </c>
      <c r="O325" t="s">
        <v>4056</v>
      </c>
    </row>
    <row r="326" spans="1:15">
      <c r="A326">
        <v>3970</v>
      </c>
      <c r="B326" t="s">
        <v>33</v>
      </c>
      <c r="C326" t="s">
        <v>4053</v>
      </c>
      <c r="D326">
        <v>10000</v>
      </c>
      <c r="E326" t="s">
        <v>12</v>
      </c>
      <c r="F326" t="s">
        <v>4170</v>
      </c>
      <c r="G326" s="81">
        <v>44482</v>
      </c>
      <c r="H326" t="s">
        <v>4069</v>
      </c>
      <c r="I326" t="s">
        <v>4123</v>
      </c>
      <c r="J326" t="s">
        <v>13</v>
      </c>
      <c r="K326">
        <v>270976</v>
      </c>
      <c r="L326" t="s">
        <v>1255</v>
      </c>
    </row>
    <row r="327" spans="1:15">
      <c r="A327">
        <v>3971</v>
      </c>
      <c r="B327" t="s">
        <v>2961</v>
      </c>
      <c r="C327" t="s">
        <v>619</v>
      </c>
      <c r="D327">
        <v>3000</v>
      </c>
      <c r="E327" t="s">
        <v>10</v>
      </c>
      <c r="F327" t="s">
        <v>623</v>
      </c>
      <c r="G327" s="81">
        <v>44485</v>
      </c>
      <c r="H327" t="s">
        <v>4069</v>
      </c>
      <c r="I327" t="s">
        <v>4124</v>
      </c>
      <c r="J327" t="s">
        <v>4062</v>
      </c>
      <c r="K327" t="s">
        <v>623</v>
      </c>
      <c r="L327" t="s">
        <v>617</v>
      </c>
      <c r="M327">
        <v>106</v>
      </c>
    </row>
    <row r="328" spans="1:15">
      <c r="A328">
        <v>3972</v>
      </c>
      <c r="B328" t="s">
        <v>2961</v>
      </c>
      <c r="C328" t="s">
        <v>1216</v>
      </c>
      <c r="D328">
        <v>2500</v>
      </c>
      <c r="E328" t="s">
        <v>20</v>
      </c>
      <c r="F328" t="s">
        <v>4170</v>
      </c>
      <c r="G328" s="81">
        <v>44480</v>
      </c>
      <c r="H328" t="s">
        <v>4069</v>
      </c>
      <c r="I328" t="s">
        <v>4123</v>
      </c>
      <c r="J328" t="s">
        <v>1677</v>
      </c>
      <c r="K328">
        <v>288949</v>
      </c>
      <c r="L328" t="s">
        <v>1214</v>
      </c>
      <c r="M328">
        <v>245</v>
      </c>
    </row>
    <row r="329" spans="1:15">
      <c r="A329">
        <v>3973</v>
      </c>
      <c r="B329" t="s">
        <v>2961</v>
      </c>
      <c r="C329" t="s">
        <v>1205</v>
      </c>
      <c r="D329">
        <v>2500</v>
      </c>
      <c r="E329" t="s">
        <v>20</v>
      </c>
      <c r="F329" t="s">
        <v>4170</v>
      </c>
      <c r="G329" s="81">
        <v>44480</v>
      </c>
      <c r="H329" t="s">
        <v>4069</v>
      </c>
      <c r="I329" t="s">
        <v>4123</v>
      </c>
      <c r="J329" t="s">
        <v>1677</v>
      </c>
      <c r="K329">
        <v>288917</v>
      </c>
      <c r="L329" t="s">
        <v>1203</v>
      </c>
      <c r="M329">
        <v>243</v>
      </c>
    </row>
    <row r="330" spans="1:15">
      <c r="A330">
        <v>3974</v>
      </c>
      <c r="B330" t="s">
        <v>2961</v>
      </c>
      <c r="C330" t="s">
        <v>1211</v>
      </c>
      <c r="D330">
        <v>2500</v>
      </c>
      <c r="E330" t="s">
        <v>20</v>
      </c>
      <c r="F330" t="s">
        <v>4170</v>
      </c>
      <c r="G330" s="81">
        <v>44480</v>
      </c>
      <c r="H330" t="s">
        <v>4069</v>
      </c>
      <c r="I330" t="s">
        <v>4123</v>
      </c>
      <c r="J330" t="s">
        <v>1677</v>
      </c>
      <c r="K330">
        <v>288906</v>
      </c>
      <c r="L330" t="s">
        <v>1209</v>
      </c>
      <c r="M330">
        <v>244</v>
      </c>
    </row>
    <row r="331" spans="1:15">
      <c r="A331">
        <v>3975</v>
      </c>
      <c r="B331" t="s">
        <v>24</v>
      </c>
      <c r="C331" t="s">
        <v>178</v>
      </c>
      <c r="D331">
        <v>700</v>
      </c>
      <c r="E331" t="s">
        <v>8</v>
      </c>
      <c r="F331" t="s">
        <v>4170</v>
      </c>
      <c r="G331" s="81">
        <v>44476</v>
      </c>
      <c r="H331" t="s">
        <v>4048</v>
      </c>
      <c r="I331" t="s">
        <v>4180</v>
      </c>
      <c r="J331" t="s">
        <v>1675</v>
      </c>
      <c r="K331">
        <v>232321</v>
      </c>
      <c r="L331" t="s">
        <v>176</v>
      </c>
      <c r="M331">
        <v>13</v>
      </c>
    </row>
    <row r="332" spans="1:15">
      <c r="A332">
        <v>3976</v>
      </c>
      <c r="B332" t="s">
        <v>34</v>
      </c>
      <c r="C332" t="s">
        <v>639</v>
      </c>
      <c r="D332">
        <v>5000</v>
      </c>
      <c r="E332" t="s">
        <v>10</v>
      </c>
      <c r="F332" t="s">
        <v>4170</v>
      </c>
      <c r="G332" s="81">
        <v>44482</v>
      </c>
      <c r="H332" t="s">
        <v>4069</v>
      </c>
      <c r="I332" t="s">
        <v>4181</v>
      </c>
      <c r="J332" t="s">
        <v>4062</v>
      </c>
      <c r="K332">
        <v>329083</v>
      </c>
      <c r="L332" t="s">
        <v>637</v>
      </c>
      <c r="M332">
        <v>110</v>
      </c>
    </row>
    <row r="333" spans="1:15">
      <c r="A333">
        <v>3977</v>
      </c>
      <c r="B333" t="s">
        <v>33</v>
      </c>
      <c r="C333" t="s">
        <v>474</v>
      </c>
      <c r="D333">
        <v>5000</v>
      </c>
      <c r="E333" t="s">
        <v>10</v>
      </c>
      <c r="F333" t="s">
        <v>4170</v>
      </c>
      <c r="G333" s="81">
        <v>44481</v>
      </c>
      <c r="H333" t="s">
        <v>4069</v>
      </c>
      <c r="I333" t="s">
        <v>4133</v>
      </c>
      <c r="J333" t="s">
        <v>4062</v>
      </c>
      <c r="K333">
        <v>306897</v>
      </c>
      <c r="L333" t="s">
        <v>472</v>
      </c>
      <c r="M333">
        <v>74</v>
      </c>
    </row>
    <row r="334" spans="1:15">
      <c r="A334">
        <v>3978</v>
      </c>
      <c r="B334" t="s">
        <v>33</v>
      </c>
      <c r="C334" t="s">
        <v>819</v>
      </c>
      <c r="D334">
        <v>6000</v>
      </c>
      <c r="E334" t="s">
        <v>12</v>
      </c>
      <c r="F334" t="s">
        <v>420</v>
      </c>
      <c r="G334" s="81">
        <v>44483</v>
      </c>
      <c r="H334" t="s">
        <v>4069</v>
      </c>
      <c r="I334" t="s">
        <v>4182</v>
      </c>
      <c r="J334" t="s">
        <v>13</v>
      </c>
      <c r="K334">
        <v>75030</v>
      </c>
      <c r="L334" t="s">
        <v>817</v>
      </c>
      <c r="M334">
        <v>148</v>
      </c>
    </row>
    <row r="335" spans="1:15">
      <c r="A335">
        <v>3979</v>
      </c>
      <c r="B335" t="s">
        <v>2961</v>
      </c>
      <c r="C335" t="s">
        <v>705</v>
      </c>
      <c r="D335">
        <v>2700</v>
      </c>
      <c r="E335" t="s">
        <v>12</v>
      </c>
      <c r="F335" t="s">
        <v>420</v>
      </c>
      <c r="G335" s="81">
        <v>44483</v>
      </c>
      <c r="H335" t="s">
        <v>4048</v>
      </c>
      <c r="I335" t="s">
        <v>4132</v>
      </c>
      <c r="J335" t="s">
        <v>13</v>
      </c>
      <c r="K335">
        <v>190772</v>
      </c>
      <c r="L335" t="s">
        <v>703</v>
      </c>
      <c r="M335">
        <v>123</v>
      </c>
    </row>
    <row r="336" spans="1:15">
      <c r="A336">
        <v>3980</v>
      </c>
      <c r="B336" t="s">
        <v>2961</v>
      </c>
      <c r="C336" t="s">
        <v>705</v>
      </c>
      <c r="D336">
        <v>175</v>
      </c>
      <c r="E336" t="s">
        <v>12</v>
      </c>
      <c r="F336" t="s">
        <v>420</v>
      </c>
      <c r="G336" s="81">
        <v>44483</v>
      </c>
      <c r="H336" t="s">
        <v>4066</v>
      </c>
      <c r="I336" t="s">
        <v>4183</v>
      </c>
      <c r="J336" t="s">
        <v>13</v>
      </c>
      <c r="K336">
        <v>190772</v>
      </c>
      <c r="L336" t="s">
        <v>703</v>
      </c>
      <c r="M336">
        <v>123</v>
      </c>
    </row>
    <row r="337" spans="1:15">
      <c r="A337">
        <v>3981</v>
      </c>
      <c r="B337" t="s">
        <v>35</v>
      </c>
      <c r="C337" t="s">
        <v>1015</v>
      </c>
      <c r="D337">
        <v>3350</v>
      </c>
      <c r="E337" t="s">
        <v>12</v>
      </c>
      <c r="F337" t="s">
        <v>420</v>
      </c>
      <c r="G337" s="81">
        <v>44483</v>
      </c>
      <c r="H337" t="s">
        <v>4048</v>
      </c>
      <c r="I337" t="s">
        <v>4115</v>
      </c>
      <c r="J337" t="s">
        <v>13</v>
      </c>
      <c r="K337">
        <v>379971</v>
      </c>
      <c r="L337" t="s">
        <v>1820</v>
      </c>
      <c r="M337">
        <v>303</v>
      </c>
      <c r="O337" t="s">
        <v>4184</v>
      </c>
    </row>
    <row r="338" spans="1:15">
      <c r="A338">
        <v>3982</v>
      </c>
      <c r="B338" t="s">
        <v>4065</v>
      </c>
      <c r="C338" t="s">
        <v>181</v>
      </c>
      <c r="D338">
        <v>1350</v>
      </c>
      <c r="E338" t="s">
        <v>8</v>
      </c>
      <c r="F338" t="s">
        <v>420</v>
      </c>
      <c r="G338" s="81">
        <v>44484</v>
      </c>
      <c r="H338" t="s">
        <v>4048</v>
      </c>
      <c r="I338" t="s">
        <v>4151</v>
      </c>
      <c r="J338" t="s">
        <v>1675</v>
      </c>
      <c r="K338">
        <v>994340</v>
      </c>
      <c r="L338" t="s">
        <v>2440</v>
      </c>
      <c r="M338">
        <v>14</v>
      </c>
    </row>
    <row r="339" spans="1:15">
      <c r="A339">
        <v>3983</v>
      </c>
      <c r="B339" t="s">
        <v>2961</v>
      </c>
      <c r="C339" t="s">
        <v>4053</v>
      </c>
      <c r="D339">
        <v>2800</v>
      </c>
      <c r="E339" t="s">
        <v>12</v>
      </c>
      <c r="F339" t="s">
        <v>420</v>
      </c>
      <c r="G339" s="81">
        <v>44484</v>
      </c>
      <c r="H339" t="s">
        <v>4048</v>
      </c>
      <c r="I339" t="s">
        <v>4146</v>
      </c>
      <c r="J339" t="s">
        <v>13</v>
      </c>
      <c r="K339">
        <v>874773</v>
      </c>
      <c r="L339" t="s">
        <v>1255</v>
      </c>
    </row>
    <row r="340" spans="1:15">
      <c r="A340">
        <v>3984</v>
      </c>
      <c r="B340" t="s">
        <v>24</v>
      </c>
      <c r="C340" t="s">
        <v>141</v>
      </c>
      <c r="D340">
        <v>750</v>
      </c>
      <c r="E340" t="s">
        <v>8</v>
      </c>
      <c r="F340" t="s">
        <v>420</v>
      </c>
      <c r="G340" s="81">
        <v>44484</v>
      </c>
      <c r="H340" t="s">
        <v>4048</v>
      </c>
      <c r="I340" t="s">
        <v>4185</v>
      </c>
      <c r="J340" t="s">
        <v>1675</v>
      </c>
      <c r="K340">
        <v>782556</v>
      </c>
      <c r="L340" t="s">
        <v>139</v>
      </c>
      <c r="M340">
        <v>4</v>
      </c>
    </row>
    <row r="341" spans="1:15">
      <c r="A341">
        <v>3985</v>
      </c>
      <c r="B341" t="s">
        <v>24</v>
      </c>
      <c r="C341" t="s">
        <v>141</v>
      </c>
      <c r="D341">
        <v>670</v>
      </c>
      <c r="E341" t="s">
        <v>8</v>
      </c>
      <c r="F341" t="s">
        <v>420</v>
      </c>
      <c r="G341" s="81">
        <v>44484</v>
      </c>
      <c r="H341" t="s">
        <v>4048</v>
      </c>
      <c r="I341" t="s">
        <v>4186</v>
      </c>
      <c r="J341" t="s">
        <v>1675</v>
      </c>
      <c r="K341">
        <v>782556</v>
      </c>
      <c r="L341" t="s">
        <v>139</v>
      </c>
      <c r="M341">
        <v>4</v>
      </c>
    </row>
    <row r="342" spans="1:15">
      <c r="A342">
        <v>3986</v>
      </c>
      <c r="B342" t="s">
        <v>2961</v>
      </c>
      <c r="C342" t="s">
        <v>1906</v>
      </c>
      <c r="D342">
        <v>1500</v>
      </c>
      <c r="E342" t="s">
        <v>12</v>
      </c>
      <c r="F342" t="s">
        <v>420</v>
      </c>
      <c r="G342" s="81">
        <v>44484</v>
      </c>
      <c r="H342" t="s">
        <v>4048</v>
      </c>
      <c r="I342" t="s">
        <v>4187</v>
      </c>
      <c r="J342" t="s">
        <v>13</v>
      </c>
      <c r="K342">
        <v>768273</v>
      </c>
      <c r="L342" t="s">
        <v>1322</v>
      </c>
      <c r="M342">
        <v>267</v>
      </c>
    </row>
    <row r="343" spans="1:15">
      <c r="A343">
        <v>3987</v>
      </c>
      <c r="B343" t="s">
        <v>2961</v>
      </c>
      <c r="C343" t="s">
        <v>282</v>
      </c>
      <c r="D343">
        <v>1455</v>
      </c>
      <c r="E343" t="s">
        <v>17</v>
      </c>
      <c r="F343" t="s">
        <v>420</v>
      </c>
      <c r="G343" s="81">
        <v>44484</v>
      </c>
      <c r="H343" t="s">
        <v>4048</v>
      </c>
      <c r="I343" t="s">
        <v>4188</v>
      </c>
      <c r="J343" t="s">
        <v>1674</v>
      </c>
      <c r="K343">
        <v>753473</v>
      </c>
      <c r="L343" t="s">
        <v>280</v>
      </c>
      <c r="M343">
        <v>35</v>
      </c>
    </row>
    <row r="344" spans="1:15">
      <c r="A344">
        <v>3988</v>
      </c>
      <c r="B344" t="s">
        <v>2961</v>
      </c>
      <c r="C344" t="s">
        <v>1110</v>
      </c>
      <c r="D344">
        <v>1300</v>
      </c>
      <c r="E344" t="s">
        <v>8</v>
      </c>
      <c r="F344" t="s">
        <v>4170</v>
      </c>
      <c r="G344" s="81">
        <v>44484</v>
      </c>
      <c r="H344" t="s">
        <v>4048</v>
      </c>
      <c r="I344" t="s">
        <v>4115</v>
      </c>
      <c r="J344" t="s">
        <v>1675</v>
      </c>
      <c r="K344">
        <v>369258</v>
      </c>
      <c r="L344" t="s">
        <v>1108</v>
      </c>
      <c r="M344">
        <v>214</v>
      </c>
    </row>
    <row r="345" spans="1:15">
      <c r="A345">
        <v>3989</v>
      </c>
      <c r="B345" t="s">
        <v>2961</v>
      </c>
      <c r="C345" t="s">
        <v>1437</v>
      </c>
      <c r="D345">
        <v>3350</v>
      </c>
      <c r="E345" t="s">
        <v>20</v>
      </c>
      <c r="F345" t="s">
        <v>4170</v>
      </c>
      <c r="G345" s="81">
        <v>44484</v>
      </c>
      <c r="H345" t="s">
        <v>4048</v>
      </c>
      <c r="I345" t="s">
        <v>4135</v>
      </c>
      <c r="J345" t="s">
        <v>1677</v>
      </c>
      <c r="K345">
        <v>373267</v>
      </c>
      <c r="L345" t="s">
        <v>1435</v>
      </c>
      <c r="M345">
        <v>291</v>
      </c>
    </row>
    <row r="346" spans="1:15">
      <c r="A346">
        <v>3990</v>
      </c>
      <c r="B346" t="s">
        <v>2961</v>
      </c>
      <c r="C346" t="s">
        <v>1127</v>
      </c>
      <c r="D346">
        <v>2800</v>
      </c>
      <c r="E346" t="s">
        <v>8</v>
      </c>
      <c r="F346" t="s">
        <v>420</v>
      </c>
      <c r="G346" s="81">
        <v>44484</v>
      </c>
      <c r="H346" t="s">
        <v>4048</v>
      </c>
      <c r="I346" t="s">
        <v>4189</v>
      </c>
      <c r="J346" t="s">
        <v>1675</v>
      </c>
      <c r="K346">
        <v>131774</v>
      </c>
      <c r="L346" t="s">
        <v>1126</v>
      </c>
      <c r="M346">
        <v>200</v>
      </c>
    </row>
    <row r="347" spans="1:15">
      <c r="A347">
        <v>3991</v>
      </c>
      <c r="B347" t="s">
        <v>2961</v>
      </c>
      <c r="C347" t="s">
        <v>1095</v>
      </c>
      <c r="D347">
        <v>2800</v>
      </c>
      <c r="E347" t="s">
        <v>8</v>
      </c>
      <c r="F347" t="s">
        <v>420</v>
      </c>
      <c r="G347" s="81">
        <v>44484</v>
      </c>
      <c r="H347" t="s">
        <v>4048</v>
      </c>
      <c r="I347" t="s">
        <v>4189</v>
      </c>
      <c r="J347" t="s">
        <v>1675</v>
      </c>
      <c r="K347">
        <v>132800</v>
      </c>
      <c r="L347" t="s">
        <v>1093</v>
      </c>
      <c r="M347">
        <v>268</v>
      </c>
    </row>
    <row r="348" spans="1:15">
      <c r="A348">
        <v>3992</v>
      </c>
      <c r="B348" t="s">
        <v>33</v>
      </c>
      <c r="C348" t="s">
        <v>851</v>
      </c>
      <c r="D348">
        <v>2500</v>
      </c>
      <c r="E348" t="s">
        <v>12</v>
      </c>
      <c r="F348" t="s">
        <v>420</v>
      </c>
      <c r="G348" s="81">
        <v>44484</v>
      </c>
      <c r="H348" t="s">
        <v>4069</v>
      </c>
      <c r="I348" t="s">
        <v>4190</v>
      </c>
      <c r="J348" t="s">
        <v>13</v>
      </c>
      <c r="K348">
        <v>466112</v>
      </c>
      <c r="L348" t="s">
        <v>849</v>
      </c>
      <c r="M348">
        <v>121</v>
      </c>
      <c r="O348" t="s">
        <v>4184</v>
      </c>
    </row>
    <row r="349" spans="1:15">
      <c r="A349">
        <v>3993</v>
      </c>
      <c r="B349" t="s">
        <v>2961</v>
      </c>
      <c r="C349" t="s">
        <v>1059</v>
      </c>
      <c r="D349">
        <v>2180</v>
      </c>
      <c r="E349" t="s">
        <v>17</v>
      </c>
      <c r="F349" t="s">
        <v>4170</v>
      </c>
      <c r="G349" s="81">
        <v>44484</v>
      </c>
      <c r="H349" t="s">
        <v>4048</v>
      </c>
      <c r="I349" t="s">
        <v>4177</v>
      </c>
      <c r="J349" t="s">
        <v>1674</v>
      </c>
      <c r="K349">
        <v>885296</v>
      </c>
      <c r="L349" t="s">
        <v>1057</v>
      </c>
      <c r="M349">
        <v>367</v>
      </c>
    </row>
    <row r="350" spans="1:15">
      <c r="A350">
        <v>3994</v>
      </c>
      <c r="B350" t="s">
        <v>2961</v>
      </c>
      <c r="C350" t="s">
        <v>933</v>
      </c>
      <c r="D350">
        <v>3350</v>
      </c>
      <c r="E350" t="s">
        <v>12</v>
      </c>
      <c r="F350" t="s">
        <v>420</v>
      </c>
      <c r="G350" s="81">
        <v>44487</v>
      </c>
      <c r="H350" t="s">
        <v>4048</v>
      </c>
      <c r="I350" t="s">
        <v>4146</v>
      </c>
      <c r="J350" t="s">
        <v>13</v>
      </c>
      <c r="K350">
        <v>20795</v>
      </c>
      <c r="L350" t="s">
        <v>932</v>
      </c>
      <c r="M350">
        <v>174</v>
      </c>
    </row>
    <row r="351" spans="1:15">
      <c r="A351">
        <v>3995</v>
      </c>
      <c r="B351" t="s">
        <v>24</v>
      </c>
      <c r="C351" t="s">
        <v>178</v>
      </c>
      <c r="D351">
        <v>650</v>
      </c>
      <c r="E351" t="s">
        <v>8</v>
      </c>
      <c r="F351" t="s">
        <v>4170</v>
      </c>
      <c r="G351" s="81">
        <v>44487</v>
      </c>
      <c r="H351" t="s">
        <v>4048</v>
      </c>
      <c r="I351" t="s">
        <v>4191</v>
      </c>
      <c r="J351" t="s">
        <v>1675</v>
      </c>
      <c r="K351">
        <v>397002</v>
      </c>
      <c r="L351" t="s">
        <v>176</v>
      </c>
      <c r="M351">
        <v>13</v>
      </c>
    </row>
    <row r="352" spans="1:15">
      <c r="A352">
        <v>3996</v>
      </c>
      <c r="B352" t="s">
        <v>4065</v>
      </c>
      <c r="C352" t="s">
        <v>217</v>
      </c>
      <c r="D352">
        <v>1350</v>
      </c>
      <c r="E352" t="s">
        <v>8</v>
      </c>
      <c r="F352" t="s">
        <v>420</v>
      </c>
      <c r="G352" s="81">
        <v>44487</v>
      </c>
      <c r="H352" t="s">
        <v>4048</v>
      </c>
      <c r="I352" t="s">
        <v>4151</v>
      </c>
      <c r="J352" t="s">
        <v>1675</v>
      </c>
      <c r="K352">
        <v>506927</v>
      </c>
      <c r="L352" t="s">
        <v>215</v>
      </c>
      <c r="M352">
        <v>62</v>
      </c>
      <c r="O352" t="s">
        <v>4184</v>
      </c>
    </row>
    <row r="353" spans="1:15">
      <c r="A353">
        <v>3997</v>
      </c>
      <c r="B353" t="s">
        <v>35</v>
      </c>
      <c r="C353" t="s">
        <v>1020</v>
      </c>
      <c r="D353">
        <v>3350</v>
      </c>
      <c r="E353" t="s">
        <v>12</v>
      </c>
      <c r="F353" t="s">
        <v>420</v>
      </c>
      <c r="G353" s="81">
        <v>44487</v>
      </c>
      <c r="H353" t="s">
        <v>4048</v>
      </c>
      <c r="I353" t="s">
        <v>4115</v>
      </c>
      <c r="J353" t="s">
        <v>13</v>
      </c>
      <c r="K353">
        <v>25251</v>
      </c>
      <c r="L353" t="s">
        <v>1018</v>
      </c>
      <c r="M353">
        <v>281</v>
      </c>
    </row>
    <row r="354" spans="1:15">
      <c r="A354">
        <v>3998</v>
      </c>
      <c r="B354" t="s">
        <v>2961</v>
      </c>
      <c r="C354" t="s">
        <v>307</v>
      </c>
      <c r="D354">
        <v>1350</v>
      </c>
      <c r="E354" t="s">
        <v>8</v>
      </c>
      <c r="F354" t="s">
        <v>420</v>
      </c>
      <c r="G354" s="81">
        <v>44487</v>
      </c>
      <c r="H354" t="s">
        <v>4048</v>
      </c>
      <c r="I354" t="s">
        <v>4151</v>
      </c>
      <c r="J354" t="s">
        <v>1675</v>
      </c>
      <c r="K354">
        <v>467632</v>
      </c>
      <c r="L354" t="s">
        <v>305</v>
      </c>
      <c r="M354">
        <v>40</v>
      </c>
    </row>
    <row r="355" spans="1:15">
      <c r="A355">
        <v>3999</v>
      </c>
      <c r="B355" t="s">
        <v>2961</v>
      </c>
      <c r="C355" t="s">
        <v>565</v>
      </c>
      <c r="D355">
        <v>2000</v>
      </c>
      <c r="E355" t="s">
        <v>10</v>
      </c>
      <c r="F355" t="s">
        <v>420</v>
      </c>
      <c r="G355" s="81">
        <v>44487</v>
      </c>
      <c r="H355" t="s">
        <v>4048</v>
      </c>
      <c r="I355" t="s">
        <v>4132</v>
      </c>
      <c r="J355" t="s">
        <v>4062</v>
      </c>
      <c r="K355">
        <v>458966</v>
      </c>
      <c r="L355" t="s">
        <v>563</v>
      </c>
      <c r="M355">
        <v>94</v>
      </c>
    </row>
    <row r="356" spans="1:15">
      <c r="A356">
        <v>4000</v>
      </c>
      <c r="B356" t="s">
        <v>2961</v>
      </c>
      <c r="C356" t="s">
        <v>1105</v>
      </c>
      <c r="D356">
        <v>1600</v>
      </c>
      <c r="E356" t="s">
        <v>8</v>
      </c>
      <c r="F356" t="s">
        <v>4170</v>
      </c>
      <c r="G356" s="81">
        <v>44487</v>
      </c>
      <c r="H356" t="s">
        <v>4048</v>
      </c>
      <c r="I356" t="s">
        <v>4177</v>
      </c>
      <c r="J356" t="s">
        <v>1675</v>
      </c>
      <c r="K356">
        <v>408437</v>
      </c>
      <c r="L356" t="s">
        <v>1103</v>
      </c>
      <c r="M356">
        <v>213</v>
      </c>
    </row>
    <row r="357" spans="1:15">
      <c r="A357">
        <v>4001</v>
      </c>
      <c r="B357" t="s">
        <v>33</v>
      </c>
      <c r="C357" t="s">
        <v>556</v>
      </c>
      <c r="D357">
        <v>5000</v>
      </c>
      <c r="E357" t="s">
        <v>10</v>
      </c>
      <c r="F357" t="s">
        <v>420</v>
      </c>
      <c r="G357" s="81">
        <v>44487</v>
      </c>
      <c r="H357" t="s">
        <v>4069</v>
      </c>
      <c r="I357" t="s">
        <v>4192</v>
      </c>
      <c r="J357" t="s">
        <v>4062</v>
      </c>
      <c r="K357">
        <v>652685</v>
      </c>
      <c r="L357" t="s">
        <v>554</v>
      </c>
      <c r="M357">
        <v>22</v>
      </c>
      <c r="O357" t="s">
        <v>4184</v>
      </c>
    </row>
    <row r="358" spans="1:15">
      <c r="A358">
        <v>4002</v>
      </c>
      <c r="B358" t="s">
        <v>2961</v>
      </c>
      <c r="C358" t="s">
        <v>754</v>
      </c>
      <c r="D358">
        <v>6000</v>
      </c>
      <c r="E358" t="s">
        <v>12</v>
      </c>
      <c r="F358" t="s">
        <v>4170</v>
      </c>
      <c r="G358" s="81">
        <v>44487</v>
      </c>
      <c r="H358" t="s">
        <v>4069</v>
      </c>
      <c r="I358" t="s">
        <v>4192</v>
      </c>
      <c r="J358" t="s">
        <v>13</v>
      </c>
      <c r="K358">
        <v>560708</v>
      </c>
      <c r="L358" t="s">
        <v>752</v>
      </c>
      <c r="M358">
        <v>133</v>
      </c>
    </row>
    <row r="359" spans="1:15">
      <c r="A359">
        <v>4003</v>
      </c>
      <c r="B359" t="s">
        <v>2961</v>
      </c>
      <c r="C359" t="s">
        <v>914</v>
      </c>
      <c r="D359">
        <v>2800</v>
      </c>
      <c r="E359" t="s">
        <v>12</v>
      </c>
      <c r="F359" t="s">
        <v>4170</v>
      </c>
      <c r="G359" s="81">
        <v>44487</v>
      </c>
      <c r="H359" t="s">
        <v>4048</v>
      </c>
      <c r="I359" t="s">
        <v>4121</v>
      </c>
      <c r="J359" t="s">
        <v>13</v>
      </c>
      <c r="K359">
        <v>876208</v>
      </c>
      <c r="L359" t="s">
        <v>1809</v>
      </c>
      <c r="M359">
        <v>170</v>
      </c>
    </row>
    <row r="360" spans="1:15">
      <c r="A360">
        <v>4004</v>
      </c>
      <c r="B360" t="s">
        <v>33</v>
      </c>
      <c r="C360" t="s">
        <v>497</v>
      </c>
      <c r="D360">
        <v>5000</v>
      </c>
      <c r="E360" t="s">
        <v>10</v>
      </c>
      <c r="F360" t="s">
        <v>420</v>
      </c>
      <c r="G360" s="81">
        <v>44488</v>
      </c>
      <c r="H360" t="s">
        <v>4069</v>
      </c>
      <c r="I360" t="s">
        <v>4133</v>
      </c>
      <c r="J360" t="s">
        <v>4062</v>
      </c>
      <c r="K360">
        <v>36</v>
      </c>
      <c r="L360" t="s">
        <v>1672</v>
      </c>
      <c r="M360">
        <v>192</v>
      </c>
    </row>
    <row r="361" spans="1:15">
      <c r="A361">
        <v>4005</v>
      </c>
      <c r="B361" t="s">
        <v>33</v>
      </c>
      <c r="C361" t="s">
        <v>806</v>
      </c>
      <c r="D361">
        <v>6000</v>
      </c>
      <c r="E361" t="s">
        <v>12</v>
      </c>
      <c r="F361" t="s">
        <v>4170</v>
      </c>
      <c r="G361" s="81">
        <v>44488</v>
      </c>
      <c r="H361" t="s">
        <v>4069</v>
      </c>
      <c r="I361" t="s">
        <v>4192</v>
      </c>
      <c r="J361" t="s">
        <v>13</v>
      </c>
      <c r="K361">
        <v>443566</v>
      </c>
      <c r="L361" t="s">
        <v>804</v>
      </c>
      <c r="M361">
        <v>145</v>
      </c>
    </row>
    <row r="362" spans="1:15">
      <c r="A362">
        <v>4006</v>
      </c>
      <c r="B362" t="s">
        <v>33</v>
      </c>
      <c r="C362" t="s">
        <v>545</v>
      </c>
      <c r="D362">
        <v>2180</v>
      </c>
      <c r="E362" t="s">
        <v>10</v>
      </c>
      <c r="F362" t="s">
        <v>420</v>
      </c>
      <c r="G362" s="81">
        <v>44488</v>
      </c>
      <c r="H362" t="s">
        <v>4048</v>
      </c>
      <c r="I362" t="s">
        <v>4193</v>
      </c>
      <c r="J362" t="s">
        <v>4062</v>
      </c>
      <c r="K362">
        <v>939559</v>
      </c>
      <c r="L362" t="s">
        <v>543</v>
      </c>
      <c r="M362">
        <v>90</v>
      </c>
    </row>
    <row r="363" spans="1:15">
      <c r="A363">
        <v>4007</v>
      </c>
      <c r="C363" t="s">
        <v>4053</v>
      </c>
      <c r="D363">
        <v>31900</v>
      </c>
      <c r="E363" t="s">
        <v>2915</v>
      </c>
      <c r="F363" t="s">
        <v>420</v>
      </c>
      <c r="G363" s="81">
        <v>44488</v>
      </c>
      <c r="H363" t="s">
        <v>4194</v>
      </c>
      <c r="I363" t="s">
        <v>4117</v>
      </c>
      <c r="K363">
        <v>944899</v>
      </c>
      <c r="L363" t="s">
        <v>1255</v>
      </c>
    </row>
    <row r="364" spans="1:15">
      <c r="A364">
        <v>4008</v>
      </c>
      <c r="B364" t="s">
        <v>2961</v>
      </c>
      <c r="C364" t="s">
        <v>565</v>
      </c>
      <c r="D364">
        <v>5000</v>
      </c>
      <c r="E364" t="s">
        <v>10</v>
      </c>
      <c r="F364" t="s">
        <v>420</v>
      </c>
      <c r="G364" s="81">
        <v>44489</v>
      </c>
      <c r="H364" t="s">
        <v>4069</v>
      </c>
      <c r="I364" t="s">
        <v>4124</v>
      </c>
      <c r="J364" t="s">
        <v>4062</v>
      </c>
      <c r="K364">
        <v>706976</v>
      </c>
      <c r="L364" t="s">
        <v>563</v>
      </c>
      <c r="M364">
        <v>94</v>
      </c>
    </row>
    <row r="365" spans="1:15">
      <c r="A365">
        <v>4009</v>
      </c>
      <c r="B365" t="s">
        <v>2961</v>
      </c>
      <c r="C365" t="s">
        <v>1110</v>
      </c>
      <c r="D365">
        <v>1300</v>
      </c>
      <c r="E365" t="s">
        <v>8</v>
      </c>
      <c r="F365" t="s">
        <v>4170</v>
      </c>
      <c r="G365" s="81">
        <v>44484</v>
      </c>
      <c r="H365" t="s">
        <v>4048</v>
      </c>
      <c r="I365" t="s">
        <v>4177</v>
      </c>
      <c r="J365" t="s">
        <v>1675</v>
      </c>
      <c r="K365">
        <v>369258</v>
      </c>
      <c r="L365" t="s">
        <v>1108</v>
      </c>
      <c r="M365">
        <v>214</v>
      </c>
    </row>
    <row r="366" spans="1:15">
      <c r="A366">
        <v>4010</v>
      </c>
      <c r="B366" t="s">
        <v>4065</v>
      </c>
      <c r="C366" t="s">
        <v>205</v>
      </c>
      <c r="D366">
        <v>1350</v>
      </c>
      <c r="E366" t="s">
        <v>8</v>
      </c>
      <c r="F366" t="s">
        <v>4118</v>
      </c>
      <c r="G366" s="81">
        <v>44471</v>
      </c>
      <c r="H366" t="s">
        <v>4048</v>
      </c>
      <c r="I366" t="s">
        <v>4151</v>
      </c>
      <c r="J366" t="s">
        <v>1675</v>
      </c>
      <c r="K366">
        <v>640212</v>
      </c>
      <c r="L366" t="s">
        <v>203</v>
      </c>
      <c r="M366">
        <v>19</v>
      </c>
    </row>
    <row r="367" spans="1:15">
      <c r="A367">
        <v>4011</v>
      </c>
      <c r="B367" t="s">
        <v>4065</v>
      </c>
      <c r="C367" t="s">
        <v>200</v>
      </c>
      <c r="D367">
        <v>1350</v>
      </c>
      <c r="E367" t="s">
        <v>8</v>
      </c>
      <c r="F367" t="s">
        <v>4118</v>
      </c>
      <c r="G367" s="81">
        <v>44473</v>
      </c>
      <c r="H367" t="s">
        <v>4048</v>
      </c>
      <c r="I367" t="s">
        <v>4150</v>
      </c>
      <c r="J367" t="s">
        <v>1675</v>
      </c>
      <c r="K367">
        <v>840525</v>
      </c>
      <c r="L367" t="s">
        <v>198</v>
      </c>
      <c r="M367">
        <v>18</v>
      </c>
      <c r="N367">
        <v>44473</v>
      </c>
    </row>
    <row r="368" spans="1:15">
      <c r="A368">
        <v>4012</v>
      </c>
      <c r="B368" t="s">
        <v>4065</v>
      </c>
      <c r="C368" t="s">
        <v>266</v>
      </c>
      <c r="D368">
        <v>1350</v>
      </c>
      <c r="E368" t="s">
        <v>8</v>
      </c>
      <c r="F368" t="s">
        <v>4195</v>
      </c>
      <c r="G368" s="81">
        <v>44470</v>
      </c>
      <c r="H368" t="s">
        <v>4048</v>
      </c>
      <c r="I368" t="s">
        <v>4151</v>
      </c>
      <c r="J368" t="s">
        <v>1675</v>
      </c>
      <c r="K368">
        <v>640024</v>
      </c>
      <c r="L368" t="s">
        <v>264</v>
      </c>
      <c r="M368">
        <v>32</v>
      </c>
    </row>
    <row r="369" spans="1:15">
      <c r="A369">
        <v>4013</v>
      </c>
      <c r="B369" t="s">
        <v>2961</v>
      </c>
      <c r="C369" t="s">
        <v>1245</v>
      </c>
      <c r="D369">
        <v>2180</v>
      </c>
      <c r="E369" t="s">
        <v>17</v>
      </c>
      <c r="F369" t="s">
        <v>420</v>
      </c>
      <c r="G369" s="81">
        <v>44477</v>
      </c>
      <c r="H369" t="s">
        <v>4048</v>
      </c>
      <c r="I369" t="s">
        <v>4106</v>
      </c>
      <c r="J369" t="s">
        <v>1674</v>
      </c>
      <c r="K369">
        <v>169167</v>
      </c>
      <c r="L369" t="s">
        <v>1822</v>
      </c>
      <c r="M369">
        <v>80</v>
      </c>
    </row>
    <row r="370" spans="1:15">
      <c r="A370">
        <v>4014</v>
      </c>
      <c r="B370" t="s">
        <v>35</v>
      </c>
      <c r="C370" t="s">
        <v>4196</v>
      </c>
      <c r="D370">
        <v>3350</v>
      </c>
      <c r="E370" t="s">
        <v>12</v>
      </c>
      <c r="F370" t="s">
        <v>420</v>
      </c>
      <c r="G370" s="81">
        <v>44494</v>
      </c>
      <c r="H370" t="s">
        <v>4048</v>
      </c>
      <c r="I370" t="s">
        <v>4197</v>
      </c>
      <c r="J370" t="s">
        <v>13</v>
      </c>
      <c r="K370">
        <v>1662801</v>
      </c>
      <c r="L370" t="s">
        <v>1159</v>
      </c>
      <c r="M370">
        <v>165</v>
      </c>
      <c r="O370" t="s">
        <v>4056</v>
      </c>
    </row>
    <row r="371" spans="1:15">
      <c r="A371">
        <v>4015</v>
      </c>
      <c r="B371" t="s">
        <v>2961</v>
      </c>
      <c r="C371" t="s">
        <v>1258</v>
      </c>
      <c r="D371">
        <v>2180</v>
      </c>
      <c r="E371" t="s">
        <v>17</v>
      </c>
      <c r="F371" t="s">
        <v>420</v>
      </c>
      <c r="G371" s="81">
        <v>44494</v>
      </c>
      <c r="H371" t="s">
        <v>4048</v>
      </c>
      <c r="I371" t="s">
        <v>4112</v>
      </c>
      <c r="J371" t="s">
        <v>1674</v>
      </c>
      <c r="K371">
        <v>4473</v>
      </c>
      <c r="L371" t="s">
        <v>1257</v>
      </c>
      <c r="M371">
        <v>253</v>
      </c>
    </row>
    <row r="372" spans="1:15">
      <c r="A372">
        <v>4016</v>
      </c>
      <c r="B372" t="s">
        <v>2961</v>
      </c>
      <c r="C372" t="s">
        <v>287</v>
      </c>
      <c r="D372">
        <v>2180</v>
      </c>
      <c r="E372" t="s">
        <v>17</v>
      </c>
      <c r="F372" t="s">
        <v>420</v>
      </c>
      <c r="G372" s="81">
        <v>44494</v>
      </c>
      <c r="H372" t="s">
        <v>4048</v>
      </c>
      <c r="I372" t="s">
        <v>4115</v>
      </c>
      <c r="J372" t="s">
        <v>1674</v>
      </c>
      <c r="K372">
        <v>449430</v>
      </c>
      <c r="L372" t="s">
        <v>285</v>
      </c>
      <c r="M372">
        <v>36</v>
      </c>
      <c r="O372" t="s">
        <v>4056</v>
      </c>
    </row>
    <row r="373" spans="1:15">
      <c r="A373">
        <v>4017</v>
      </c>
      <c r="B373" t="s">
        <v>2961</v>
      </c>
      <c r="C373" t="s">
        <v>287</v>
      </c>
      <c r="D373">
        <v>2180</v>
      </c>
      <c r="E373" t="s">
        <v>17</v>
      </c>
      <c r="F373" t="s">
        <v>420</v>
      </c>
      <c r="G373" s="81">
        <v>44494</v>
      </c>
      <c r="H373" t="s">
        <v>4048</v>
      </c>
      <c r="I373" t="s">
        <v>4177</v>
      </c>
      <c r="J373" t="s">
        <v>1674</v>
      </c>
      <c r="K373">
        <v>449430</v>
      </c>
      <c r="L373" t="s">
        <v>285</v>
      </c>
      <c r="M373">
        <v>36</v>
      </c>
      <c r="O373" t="s">
        <v>4056</v>
      </c>
    </row>
    <row r="374" spans="1:15">
      <c r="A374">
        <v>4018</v>
      </c>
      <c r="B374" t="s">
        <v>2961</v>
      </c>
      <c r="C374" t="s">
        <v>287</v>
      </c>
      <c r="D374">
        <v>3140</v>
      </c>
      <c r="E374" t="s">
        <v>17</v>
      </c>
      <c r="F374" t="s">
        <v>420</v>
      </c>
      <c r="G374" s="81">
        <v>44494</v>
      </c>
      <c r="H374" t="s">
        <v>4054</v>
      </c>
      <c r="I374" t="s">
        <v>4183</v>
      </c>
      <c r="J374" t="s">
        <v>1674</v>
      </c>
      <c r="K374">
        <v>449430</v>
      </c>
      <c r="L374" t="s">
        <v>285</v>
      </c>
      <c r="M374">
        <v>36</v>
      </c>
      <c r="O374" t="s">
        <v>4056</v>
      </c>
    </row>
    <row r="375" spans="1:15">
      <c r="A375">
        <v>4019</v>
      </c>
      <c r="B375" t="s">
        <v>2961</v>
      </c>
      <c r="C375" t="s">
        <v>974</v>
      </c>
      <c r="D375">
        <v>5000</v>
      </c>
      <c r="E375" t="s">
        <v>10</v>
      </c>
      <c r="F375" t="s">
        <v>420</v>
      </c>
      <c r="G375" s="81">
        <v>44494</v>
      </c>
      <c r="H375" t="s">
        <v>4069</v>
      </c>
      <c r="I375" t="s">
        <v>4124</v>
      </c>
      <c r="J375" t="s">
        <v>4062</v>
      </c>
      <c r="K375">
        <v>299689</v>
      </c>
      <c r="L375" t="s">
        <v>972</v>
      </c>
      <c r="M375">
        <v>183</v>
      </c>
    </row>
    <row r="376" spans="1:15">
      <c r="A376">
        <v>4020</v>
      </c>
      <c r="B376" t="s">
        <v>34</v>
      </c>
      <c r="C376" t="s">
        <v>875</v>
      </c>
      <c r="D376">
        <v>2800</v>
      </c>
      <c r="E376" t="s">
        <v>12</v>
      </c>
      <c r="F376" t="s">
        <v>4170</v>
      </c>
      <c r="G376" s="81">
        <v>44494</v>
      </c>
      <c r="H376" t="s">
        <v>4048</v>
      </c>
      <c r="I376" t="s">
        <v>4132</v>
      </c>
      <c r="J376" t="s">
        <v>13</v>
      </c>
      <c r="K376">
        <v>883707</v>
      </c>
      <c r="L376" t="s">
        <v>873</v>
      </c>
      <c r="M376">
        <v>279</v>
      </c>
      <c r="O376" t="s">
        <v>4056</v>
      </c>
    </row>
    <row r="377" spans="1:15">
      <c r="A377">
        <v>4021</v>
      </c>
      <c r="B377" t="s">
        <v>34</v>
      </c>
      <c r="C377" t="s">
        <v>875</v>
      </c>
      <c r="D377">
        <v>2500</v>
      </c>
      <c r="E377" t="s">
        <v>12</v>
      </c>
      <c r="F377" t="s">
        <v>4170</v>
      </c>
      <c r="G377" s="81">
        <v>44494</v>
      </c>
      <c r="H377" t="s">
        <v>4066</v>
      </c>
      <c r="I377" t="s">
        <v>1759</v>
      </c>
      <c r="J377" t="s">
        <v>13</v>
      </c>
      <c r="K377">
        <v>883707</v>
      </c>
      <c r="L377" t="s">
        <v>873</v>
      </c>
      <c r="M377">
        <v>279</v>
      </c>
      <c r="O377" t="s">
        <v>4056</v>
      </c>
    </row>
    <row r="378" spans="1:15">
      <c r="A378">
        <v>4022</v>
      </c>
      <c r="B378" t="s">
        <v>34</v>
      </c>
      <c r="C378" t="s">
        <v>875</v>
      </c>
      <c r="D378">
        <v>4700</v>
      </c>
      <c r="E378" t="s">
        <v>12</v>
      </c>
      <c r="F378" t="s">
        <v>4170</v>
      </c>
      <c r="G378" s="81">
        <v>44494</v>
      </c>
      <c r="H378" t="s">
        <v>4069</v>
      </c>
      <c r="I378" t="s">
        <v>4183</v>
      </c>
      <c r="J378" t="s">
        <v>13</v>
      </c>
      <c r="K378">
        <v>883707</v>
      </c>
      <c r="L378" t="s">
        <v>873</v>
      </c>
      <c r="M378">
        <v>279</v>
      </c>
      <c r="O378" t="s">
        <v>4056</v>
      </c>
    </row>
    <row r="379" spans="1:15">
      <c r="A379">
        <v>4023</v>
      </c>
      <c r="B379" t="s">
        <v>2961</v>
      </c>
      <c r="C379" t="s">
        <v>967</v>
      </c>
      <c r="D379">
        <v>1500</v>
      </c>
      <c r="E379" t="s">
        <v>10</v>
      </c>
      <c r="F379" t="s">
        <v>420</v>
      </c>
      <c r="G379" s="81">
        <v>44494</v>
      </c>
      <c r="H379" t="s">
        <v>4048</v>
      </c>
      <c r="I379" t="s">
        <v>4198</v>
      </c>
      <c r="J379" t="s">
        <v>4062</v>
      </c>
      <c r="K379">
        <v>202084</v>
      </c>
      <c r="L379" t="s">
        <v>965</v>
      </c>
      <c r="M379">
        <v>182</v>
      </c>
    </row>
    <row r="380" spans="1:15">
      <c r="A380">
        <v>4024</v>
      </c>
      <c r="B380" t="s">
        <v>2961</v>
      </c>
      <c r="C380" t="s">
        <v>1132</v>
      </c>
      <c r="D380">
        <v>13000</v>
      </c>
      <c r="E380" t="s">
        <v>19</v>
      </c>
      <c r="F380" t="s">
        <v>420</v>
      </c>
      <c r="G380" s="81">
        <v>44494</v>
      </c>
      <c r="H380" t="s">
        <v>4069</v>
      </c>
      <c r="I380" t="s">
        <v>4124</v>
      </c>
      <c r="J380" t="s">
        <v>1678</v>
      </c>
      <c r="K380">
        <v>200509</v>
      </c>
      <c r="L380" t="s">
        <v>1130</v>
      </c>
      <c r="M380">
        <v>246</v>
      </c>
      <c r="O380" t="s">
        <v>4056</v>
      </c>
    </row>
    <row r="381" spans="1:15">
      <c r="A381">
        <v>4025</v>
      </c>
      <c r="B381" t="s">
        <v>35</v>
      </c>
      <c r="C381" t="s">
        <v>1169</v>
      </c>
      <c r="D381">
        <v>6000</v>
      </c>
      <c r="E381" t="s">
        <v>19</v>
      </c>
      <c r="F381" t="s">
        <v>420</v>
      </c>
      <c r="G381" s="81">
        <v>44494</v>
      </c>
      <c r="H381" t="s">
        <v>4054</v>
      </c>
      <c r="I381" t="s">
        <v>4114</v>
      </c>
      <c r="J381" t="s">
        <v>1678</v>
      </c>
      <c r="K381">
        <v>131561</v>
      </c>
      <c r="L381" t="s">
        <v>1168</v>
      </c>
      <c r="M381">
        <v>235</v>
      </c>
    </row>
    <row r="382" spans="1:15">
      <c r="A382">
        <v>4026</v>
      </c>
      <c r="B382" t="s">
        <v>34</v>
      </c>
      <c r="C382" t="s">
        <v>866</v>
      </c>
      <c r="D382">
        <v>2500</v>
      </c>
      <c r="E382" t="s">
        <v>12</v>
      </c>
      <c r="F382" t="s">
        <v>4170</v>
      </c>
      <c r="G382" s="81">
        <v>44494</v>
      </c>
      <c r="H382" t="s">
        <v>4066</v>
      </c>
      <c r="I382" t="s">
        <v>1759</v>
      </c>
      <c r="J382" t="s">
        <v>13</v>
      </c>
      <c r="K382">
        <v>708652</v>
      </c>
      <c r="L382" t="s">
        <v>864</v>
      </c>
      <c r="M382">
        <v>159</v>
      </c>
    </row>
    <row r="383" spans="1:15">
      <c r="A383">
        <v>4027</v>
      </c>
      <c r="B383" t="s">
        <v>34</v>
      </c>
      <c r="C383" t="s">
        <v>866</v>
      </c>
      <c r="D383">
        <v>24000</v>
      </c>
      <c r="E383" t="s">
        <v>12</v>
      </c>
      <c r="F383" t="s">
        <v>4170</v>
      </c>
      <c r="G383" s="81">
        <v>44494</v>
      </c>
      <c r="H383" t="s">
        <v>4069</v>
      </c>
      <c r="I383" t="s">
        <v>4114</v>
      </c>
      <c r="J383" t="s">
        <v>13</v>
      </c>
      <c r="K383">
        <v>708647</v>
      </c>
      <c r="L383" t="s">
        <v>864</v>
      </c>
      <c r="M383">
        <v>159</v>
      </c>
    </row>
    <row r="384" spans="1:15">
      <c r="A384">
        <v>4028</v>
      </c>
      <c r="B384" t="s">
        <v>2961</v>
      </c>
      <c r="C384" t="s">
        <v>578</v>
      </c>
      <c r="D384">
        <v>2200</v>
      </c>
      <c r="E384" t="s">
        <v>10</v>
      </c>
      <c r="F384" t="s">
        <v>4170</v>
      </c>
      <c r="G384" s="81">
        <v>44494</v>
      </c>
      <c r="H384" t="s">
        <v>4048</v>
      </c>
      <c r="I384" t="s">
        <v>4119</v>
      </c>
      <c r="J384" t="s">
        <v>4062</v>
      </c>
      <c r="K384">
        <v>934899</v>
      </c>
      <c r="L384" t="s">
        <v>576</v>
      </c>
      <c r="M384">
        <v>97</v>
      </c>
    </row>
    <row r="385" spans="1:13">
      <c r="A385">
        <v>4029</v>
      </c>
      <c r="B385" t="s">
        <v>2961</v>
      </c>
      <c r="C385" t="s">
        <v>1447</v>
      </c>
      <c r="D385">
        <v>2180</v>
      </c>
      <c r="E385" t="s">
        <v>17</v>
      </c>
      <c r="F385" t="s">
        <v>420</v>
      </c>
      <c r="G385" s="81">
        <v>44491</v>
      </c>
      <c r="H385" t="s">
        <v>4048</v>
      </c>
      <c r="I385" t="s">
        <v>4199</v>
      </c>
      <c r="J385" t="s">
        <v>1674</v>
      </c>
      <c r="K385">
        <v>859172</v>
      </c>
      <c r="L385" t="s">
        <v>1446</v>
      </c>
      <c r="M385">
        <v>293</v>
      </c>
    </row>
    <row r="386" spans="1:13">
      <c r="A386">
        <v>4030</v>
      </c>
      <c r="B386" t="s">
        <v>2961</v>
      </c>
      <c r="C386" t="s">
        <v>705</v>
      </c>
      <c r="D386">
        <v>1193</v>
      </c>
      <c r="E386" t="s">
        <v>12</v>
      </c>
      <c r="F386" t="s">
        <v>420</v>
      </c>
      <c r="G386" s="81">
        <v>44490</v>
      </c>
      <c r="H386" t="s">
        <v>4066</v>
      </c>
      <c r="I386" t="s">
        <v>4183</v>
      </c>
      <c r="J386" t="s">
        <v>13</v>
      </c>
      <c r="K386">
        <v>359688</v>
      </c>
      <c r="L386" t="s">
        <v>703</v>
      </c>
      <c r="M386">
        <v>123</v>
      </c>
    </row>
    <row r="387" spans="1:13">
      <c r="A387">
        <v>4031</v>
      </c>
      <c r="B387" t="s">
        <v>2961</v>
      </c>
      <c r="C387" t="s">
        <v>1422</v>
      </c>
      <c r="D387">
        <v>2285</v>
      </c>
      <c r="E387" t="s">
        <v>20</v>
      </c>
      <c r="F387" t="s">
        <v>420</v>
      </c>
      <c r="G387" s="81">
        <v>44490</v>
      </c>
      <c r="H387" t="s">
        <v>4048</v>
      </c>
      <c r="I387" t="s">
        <v>4200</v>
      </c>
      <c r="J387" t="s">
        <v>1677</v>
      </c>
      <c r="K387">
        <v>683300</v>
      </c>
      <c r="L387" t="s">
        <v>1420</v>
      </c>
      <c r="M387">
        <v>232</v>
      </c>
    </row>
    <row r="388" spans="1:13">
      <c r="A388">
        <v>4032</v>
      </c>
      <c r="B388" t="s">
        <v>2961</v>
      </c>
      <c r="C388" t="s">
        <v>578</v>
      </c>
      <c r="D388">
        <v>25000</v>
      </c>
      <c r="E388" t="s">
        <v>10</v>
      </c>
      <c r="F388" t="s">
        <v>420</v>
      </c>
      <c r="G388" s="81">
        <v>44490</v>
      </c>
      <c r="H388" t="s">
        <v>4069</v>
      </c>
      <c r="I388" t="s">
        <v>4114</v>
      </c>
      <c r="J388" t="s">
        <v>4062</v>
      </c>
      <c r="K388">
        <v>368929</v>
      </c>
      <c r="L388" t="s">
        <v>576</v>
      </c>
      <c r="M388">
        <v>97</v>
      </c>
    </row>
    <row r="389" spans="1:13">
      <c r="A389">
        <v>4033</v>
      </c>
      <c r="B389" t="s">
        <v>33</v>
      </c>
      <c r="C389" t="s">
        <v>4201</v>
      </c>
      <c r="D389">
        <v>5000</v>
      </c>
      <c r="E389" t="s">
        <v>10</v>
      </c>
      <c r="F389" t="s">
        <v>420</v>
      </c>
      <c r="G389" s="81">
        <v>44497</v>
      </c>
      <c r="H389" t="s">
        <v>4069</v>
      </c>
      <c r="I389" t="s">
        <v>4192</v>
      </c>
      <c r="J389" t="s">
        <v>4062</v>
      </c>
      <c r="K389">
        <v>459274</v>
      </c>
      <c r="L389" t="s">
        <v>493</v>
      </c>
      <c r="M389">
        <v>79</v>
      </c>
    </row>
    <row r="390" spans="1:13">
      <c r="A390">
        <v>4034</v>
      </c>
      <c r="B390" t="s">
        <v>35</v>
      </c>
      <c r="C390" t="s">
        <v>1891</v>
      </c>
      <c r="D390">
        <v>5000</v>
      </c>
      <c r="E390" t="s">
        <v>19</v>
      </c>
      <c r="F390" t="s">
        <v>420</v>
      </c>
      <c r="G390" s="81">
        <v>44497</v>
      </c>
      <c r="H390" t="s">
        <v>4069</v>
      </c>
      <c r="I390" t="s">
        <v>4133</v>
      </c>
      <c r="J390" t="s">
        <v>1678</v>
      </c>
      <c r="K390">
        <v>86347</v>
      </c>
      <c r="L390" t="s">
        <v>1195</v>
      </c>
      <c r="M390">
        <v>240</v>
      </c>
    </row>
    <row r="391" spans="1:13">
      <c r="A391">
        <v>4035</v>
      </c>
      <c r="B391" t="s">
        <v>33</v>
      </c>
      <c r="C391" t="s">
        <v>4202</v>
      </c>
      <c r="D391">
        <v>2180</v>
      </c>
      <c r="E391" t="s">
        <v>19</v>
      </c>
      <c r="F391" t="s">
        <v>420</v>
      </c>
      <c r="G391" s="81">
        <v>44496</v>
      </c>
      <c r="H391" t="s">
        <v>4048</v>
      </c>
      <c r="I391" t="s">
        <v>4102</v>
      </c>
      <c r="J391" t="s">
        <v>1678</v>
      </c>
      <c r="K391">
        <v>251800</v>
      </c>
      <c r="L391" t="s">
        <v>478</v>
      </c>
      <c r="M391">
        <v>75</v>
      </c>
    </row>
    <row r="392" spans="1:13">
      <c r="A392">
        <v>4036</v>
      </c>
      <c r="B392" t="s">
        <v>33</v>
      </c>
      <c r="C392" t="s">
        <v>4202</v>
      </c>
      <c r="D392">
        <v>2180</v>
      </c>
      <c r="E392" t="s">
        <v>19</v>
      </c>
      <c r="F392" t="s">
        <v>420</v>
      </c>
      <c r="G392" s="81">
        <v>44496</v>
      </c>
      <c r="H392" t="s">
        <v>4048</v>
      </c>
      <c r="I392" t="s">
        <v>4106</v>
      </c>
      <c r="J392" t="s">
        <v>1678</v>
      </c>
      <c r="K392">
        <v>251800</v>
      </c>
      <c r="L392" t="s">
        <v>478</v>
      </c>
      <c r="M392">
        <v>75</v>
      </c>
    </row>
    <row r="393" spans="1:13">
      <c r="A393">
        <v>4037</v>
      </c>
      <c r="B393" t="s">
        <v>33</v>
      </c>
      <c r="C393" t="s">
        <v>4202</v>
      </c>
      <c r="D393">
        <v>640</v>
      </c>
      <c r="E393" t="s">
        <v>19</v>
      </c>
      <c r="F393" t="s">
        <v>420</v>
      </c>
      <c r="G393" s="81">
        <v>44496</v>
      </c>
      <c r="H393" t="s">
        <v>4048</v>
      </c>
      <c r="I393" t="s">
        <v>4203</v>
      </c>
      <c r="J393" t="s">
        <v>1678</v>
      </c>
      <c r="K393">
        <v>251800</v>
      </c>
      <c r="L393" t="s">
        <v>478</v>
      </c>
      <c r="M393">
        <v>75</v>
      </c>
    </row>
    <row r="394" spans="1:13">
      <c r="A394">
        <v>4038</v>
      </c>
      <c r="B394" t="s">
        <v>2961</v>
      </c>
      <c r="C394" t="s">
        <v>1064</v>
      </c>
      <c r="D394">
        <v>2180</v>
      </c>
      <c r="E394" t="s">
        <v>17</v>
      </c>
      <c r="F394" t="s">
        <v>4170</v>
      </c>
      <c r="G394" s="81">
        <v>44496</v>
      </c>
      <c r="H394" t="s">
        <v>4048</v>
      </c>
      <c r="I394" t="s">
        <v>4177</v>
      </c>
      <c r="J394" t="s">
        <v>1674</v>
      </c>
      <c r="K394">
        <v>552221</v>
      </c>
      <c r="L394" t="s">
        <v>1062</v>
      </c>
      <c r="M394">
        <v>202</v>
      </c>
    </row>
    <row r="395" spans="1:13">
      <c r="A395">
        <v>4039</v>
      </c>
      <c r="B395" t="s">
        <v>2961</v>
      </c>
      <c r="C395" t="s">
        <v>998</v>
      </c>
      <c r="D395">
        <v>2000</v>
      </c>
      <c r="E395" t="s">
        <v>10</v>
      </c>
      <c r="F395" t="s">
        <v>4170</v>
      </c>
      <c r="G395" s="81">
        <v>44496</v>
      </c>
      <c r="H395" t="s">
        <v>4066</v>
      </c>
      <c r="I395" t="s">
        <v>1759</v>
      </c>
      <c r="J395" t="s">
        <v>4062</v>
      </c>
      <c r="K395">
        <v>942171</v>
      </c>
      <c r="L395" t="s">
        <v>996</v>
      </c>
      <c r="M395">
        <v>188</v>
      </c>
    </row>
    <row r="396" spans="1:13">
      <c r="A396">
        <v>4040</v>
      </c>
      <c r="B396" t="s">
        <v>33</v>
      </c>
      <c r="C396" t="s">
        <v>757</v>
      </c>
      <c r="D396">
        <v>1000</v>
      </c>
      <c r="E396" t="s">
        <v>12</v>
      </c>
      <c r="F396" t="s">
        <v>420</v>
      </c>
      <c r="G396" s="81">
        <v>44495</v>
      </c>
      <c r="H396" t="s">
        <v>4194</v>
      </c>
      <c r="I396" t="s">
        <v>4204</v>
      </c>
      <c r="J396" t="s">
        <v>13</v>
      </c>
      <c r="K396">
        <v>126307</v>
      </c>
      <c r="L396" t="s">
        <v>1700</v>
      </c>
      <c r="M396">
        <v>134</v>
      </c>
    </row>
    <row r="397" spans="1:13">
      <c r="A397">
        <v>4041</v>
      </c>
      <c r="B397" t="s">
        <v>33</v>
      </c>
      <c r="C397" t="s">
        <v>512</v>
      </c>
      <c r="D397">
        <v>5000</v>
      </c>
      <c r="E397" t="s">
        <v>10</v>
      </c>
      <c r="F397" t="s">
        <v>420</v>
      </c>
      <c r="G397" s="81">
        <v>44495</v>
      </c>
      <c r="H397" t="s">
        <v>4069</v>
      </c>
      <c r="I397" t="s">
        <v>4123</v>
      </c>
      <c r="J397" t="s">
        <v>4062</v>
      </c>
      <c r="K397">
        <v>171685</v>
      </c>
      <c r="L397" t="s">
        <v>510</v>
      </c>
      <c r="M397">
        <v>180</v>
      </c>
    </row>
    <row r="398" spans="1:13">
      <c r="A398">
        <v>4042</v>
      </c>
      <c r="B398" t="s">
        <v>2961</v>
      </c>
      <c r="C398" t="s">
        <v>1036</v>
      </c>
      <c r="D398">
        <v>3350</v>
      </c>
      <c r="E398" t="s">
        <v>12</v>
      </c>
      <c r="F398" t="s">
        <v>420</v>
      </c>
      <c r="G398" s="81">
        <v>44495</v>
      </c>
      <c r="H398" t="s">
        <v>4048</v>
      </c>
      <c r="I398" t="s">
        <v>4109</v>
      </c>
      <c r="J398" t="s">
        <v>13</v>
      </c>
      <c r="K398">
        <v>462853</v>
      </c>
      <c r="L398" t="s">
        <v>1034</v>
      </c>
      <c r="M398">
        <v>196</v>
      </c>
    </row>
    <row r="399" spans="1:13">
      <c r="A399">
        <v>4043</v>
      </c>
      <c r="B399" t="s">
        <v>34</v>
      </c>
      <c r="C399" t="s">
        <v>995</v>
      </c>
      <c r="D399">
        <v>2180</v>
      </c>
      <c r="E399" t="s">
        <v>10</v>
      </c>
      <c r="F399" t="s">
        <v>4170</v>
      </c>
      <c r="G399" s="81">
        <v>44497</v>
      </c>
      <c r="H399" t="s">
        <v>4048</v>
      </c>
      <c r="I399" t="s">
        <v>4120</v>
      </c>
      <c r="J399" t="s">
        <v>4062</v>
      </c>
      <c r="K399">
        <v>576459</v>
      </c>
      <c r="L399" t="s">
        <v>993</v>
      </c>
      <c r="M399">
        <v>143</v>
      </c>
    </row>
    <row r="400" spans="1:13">
      <c r="A400">
        <v>4044</v>
      </c>
      <c r="B400" t="s">
        <v>34</v>
      </c>
      <c r="C400" t="s">
        <v>995</v>
      </c>
      <c r="D400">
        <v>2180</v>
      </c>
      <c r="E400" t="s">
        <v>10</v>
      </c>
      <c r="F400" t="s">
        <v>4170</v>
      </c>
      <c r="G400" s="81">
        <v>44497</v>
      </c>
      <c r="H400" t="s">
        <v>4048</v>
      </c>
      <c r="I400" t="s">
        <v>4121</v>
      </c>
      <c r="J400" t="s">
        <v>4062</v>
      </c>
      <c r="K400">
        <v>576459</v>
      </c>
      <c r="L400" t="s">
        <v>993</v>
      </c>
      <c r="M400">
        <v>143</v>
      </c>
    </row>
    <row r="401" spans="1:15">
      <c r="A401">
        <v>4045</v>
      </c>
      <c r="B401" t="s">
        <v>34</v>
      </c>
      <c r="C401" t="s">
        <v>995</v>
      </c>
      <c r="D401">
        <v>2180</v>
      </c>
      <c r="E401" t="s">
        <v>10</v>
      </c>
      <c r="F401" t="s">
        <v>4170</v>
      </c>
      <c r="G401" s="81">
        <v>44497</v>
      </c>
      <c r="H401" t="s">
        <v>4048</v>
      </c>
      <c r="I401" t="s">
        <v>4122</v>
      </c>
      <c r="J401" t="s">
        <v>4062</v>
      </c>
      <c r="K401">
        <v>576459</v>
      </c>
      <c r="L401" t="s">
        <v>993</v>
      </c>
      <c r="M401">
        <v>143</v>
      </c>
    </row>
    <row r="402" spans="1:15">
      <c r="A402">
        <v>4046</v>
      </c>
      <c r="B402" t="s">
        <v>34</v>
      </c>
      <c r="C402" t="s">
        <v>995</v>
      </c>
      <c r="D402">
        <v>2180</v>
      </c>
      <c r="E402" t="s">
        <v>10</v>
      </c>
      <c r="F402" t="s">
        <v>4170</v>
      </c>
      <c r="G402" s="81">
        <v>44497</v>
      </c>
      <c r="H402" t="s">
        <v>4048</v>
      </c>
      <c r="I402" t="s">
        <v>4098</v>
      </c>
      <c r="J402" t="s">
        <v>4062</v>
      </c>
      <c r="K402">
        <v>576459</v>
      </c>
      <c r="L402" t="s">
        <v>993</v>
      </c>
      <c r="M402">
        <v>143</v>
      </c>
    </row>
    <row r="403" spans="1:15">
      <c r="A403">
        <v>4047</v>
      </c>
      <c r="B403" t="s">
        <v>34</v>
      </c>
      <c r="C403" t="s">
        <v>995</v>
      </c>
      <c r="D403">
        <v>2180</v>
      </c>
      <c r="E403" t="s">
        <v>10</v>
      </c>
      <c r="F403" t="s">
        <v>4170</v>
      </c>
      <c r="G403" s="81">
        <v>44497</v>
      </c>
      <c r="H403" t="s">
        <v>4048</v>
      </c>
      <c r="I403" t="s">
        <v>4159</v>
      </c>
      <c r="J403" t="s">
        <v>4062</v>
      </c>
      <c r="K403" t="s">
        <v>4205</v>
      </c>
      <c r="L403" t="s">
        <v>993</v>
      </c>
      <c r="M403">
        <v>143</v>
      </c>
    </row>
    <row r="404" spans="1:15">
      <c r="A404">
        <v>4048</v>
      </c>
      <c r="B404" t="s">
        <v>34</v>
      </c>
      <c r="C404" t="s">
        <v>995</v>
      </c>
      <c r="D404">
        <v>2180</v>
      </c>
      <c r="E404" t="s">
        <v>10</v>
      </c>
      <c r="F404" t="s">
        <v>4170</v>
      </c>
      <c r="G404" s="81">
        <v>44497</v>
      </c>
      <c r="H404" t="s">
        <v>4048</v>
      </c>
      <c r="I404" t="s">
        <v>4113</v>
      </c>
      <c r="J404" t="s">
        <v>4062</v>
      </c>
      <c r="K404">
        <v>576510</v>
      </c>
      <c r="L404" t="s">
        <v>993</v>
      </c>
      <c r="M404">
        <v>143</v>
      </c>
    </row>
    <row r="405" spans="1:15">
      <c r="A405">
        <v>4049</v>
      </c>
      <c r="B405" t="s">
        <v>34</v>
      </c>
      <c r="C405" t="s">
        <v>995</v>
      </c>
      <c r="D405">
        <v>2180</v>
      </c>
      <c r="E405" t="s">
        <v>10</v>
      </c>
      <c r="F405" t="s">
        <v>4170</v>
      </c>
      <c r="G405" s="81">
        <v>44497</v>
      </c>
      <c r="H405" t="s">
        <v>4048</v>
      </c>
      <c r="I405" t="s">
        <v>4132</v>
      </c>
      <c r="J405" t="s">
        <v>4062</v>
      </c>
      <c r="K405">
        <v>576510</v>
      </c>
      <c r="L405" t="s">
        <v>993</v>
      </c>
      <c r="M405">
        <v>143</v>
      </c>
    </row>
    <row r="406" spans="1:15">
      <c r="A406">
        <v>4050</v>
      </c>
      <c r="B406" t="s">
        <v>34</v>
      </c>
      <c r="C406" t="s">
        <v>995</v>
      </c>
      <c r="D406">
        <v>2000</v>
      </c>
      <c r="E406" t="s">
        <v>10</v>
      </c>
      <c r="F406" t="s">
        <v>4170</v>
      </c>
      <c r="G406" s="81">
        <v>44497</v>
      </c>
      <c r="H406" t="s">
        <v>4066</v>
      </c>
      <c r="I406" t="s">
        <v>1759</v>
      </c>
      <c r="J406" t="s">
        <v>4062</v>
      </c>
      <c r="K406">
        <v>576510</v>
      </c>
      <c r="L406" t="s">
        <v>993</v>
      </c>
      <c r="M406">
        <v>143</v>
      </c>
    </row>
    <row r="407" spans="1:15">
      <c r="A407">
        <v>4051</v>
      </c>
      <c r="B407" t="s">
        <v>2961</v>
      </c>
      <c r="C407" t="s">
        <v>1452</v>
      </c>
      <c r="D407">
        <v>3900</v>
      </c>
      <c r="E407" t="s">
        <v>67</v>
      </c>
      <c r="F407" t="s">
        <v>420</v>
      </c>
      <c r="G407" s="81">
        <v>44497</v>
      </c>
      <c r="H407" t="s">
        <v>4048</v>
      </c>
      <c r="I407" t="s">
        <v>4135</v>
      </c>
      <c r="J407" t="s">
        <v>1679</v>
      </c>
      <c r="K407">
        <v>753318</v>
      </c>
      <c r="L407" t="s">
        <v>1451</v>
      </c>
      <c r="M407">
        <v>283</v>
      </c>
      <c r="O407" t="s">
        <v>4057</v>
      </c>
    </row>
    <row r="408" spans="1:15">
      <c r="A408">
        <v>4052</v>
      </c>
      <c r="B408" t="s">
        <v>2961</v>
      </c>
      <c r="C408" t="s">
        <v>957</v>
      </c>
      <c r="D408">
        <v>3350</v>
      </c>
      <c r="E408" t="s">
        <v>12</v>
      </c>
      <c r="F408" t="s">
        <v>420</v>
      </c>
      <c r="G408" s="81">
        <v>44487</v>
      </c>
      <c r="H408" t="s">
        <v>4048</v>
      </c>
      <c r="I408" t="s">
        <v>4098</v>
      </c>
      <c r="J408" t="s">
        <v>13</v>
      </c>
      <c r="K408">
        <v>55976</v>
      </c>
      <c r="L408" t="s">
        <v>3347</v>
      </c>
      <c r="M408">
        <v>43</v>
      </c>
    </row>
    <row r="409" spans="1:15">
      <c r="A409">
        <v>4053</v>
      </c>
      <c r="B409" t="s">
        <v>33</v>
      </c>
      <c r="C409" t="s">
        <v>455</v>
      </c>
      <c r="D409">
        <v>2500</v>
      </c>
      <c r="E409" t="s">
        <v>10</v>
      </c>
      <c r="F409" t="s">
        <v>420</v>
      </c>
      <c r="G409" s="81">
        <v>44498</v>
      </c>
      <c r="H409" t="s">
        <v>4069</v>
      </c>
      <c r="I409" t="s">
        <v>4124</v>
      </c>
      <c r="J409" t="s">
        <v>4062</v>
      </c>
      <c r="K409">
        <v>1259614</v>
      </c>
      <c r="L409" t="s">
        <v>453</v>
      </c>
      <c r="M409">
        <v>70</v>
      </c>
    </row>
    <row r="410" spans="1:15">
      <c r="A410">
        <v>4054</v>
      </c>
      <c r="B410" t="s">
        <v>24</v>
      </c>
      <c r="C410" t="s">
        <v>1911</v>
      </c>
      <c r="D410">
        <v>1250</v>
      </c>
      <c r="E410" t="s">
        <v>8</v>
      </c>
      <c r="F410" t="s">
        <v>420</v>
      </c>
      <c r="G410" s="81">
        <v>44501</v>
      </c>
      <c r="H410" t="s">
        <v>4048</v>
      </c>
      <c r="I410" t="s">
        <v>4111</v>
      </c>
      <c r="J410" t="s">
        <v>1675</v>
      </c>
      <c r="K410">
        <v>81793</v>
      </c>
      <c r="L410" t="s">
        <v>130</v>
      </c>
      <c r="M410">
        <v>2</v>
      </c>
    </row>
    <row r="411" spans="1:15">
      <c r="A411">
        <v>4055</v>
      </c>
      <c r="B411" t="s">
        <v>2961</v>
      </c>
      <c r="C411" t="s">
        <v>1127</v>
      </c>
      <c r="D411">
        <v>800</v>
      </c>
      <c r="E411" t="s">
        <v>8</v>
      </c>
      <c r="F411" t="s">
        <v>420</v>
      </c>
      <c r="G411" s="81">
        <v>44501</v>
      </c>
      <c r="H411" t="s">
        <v>4194</v>
      </c>
      <c r="I411" t="s">
        <v>4206</v>
      </c>
      <c r="J411" t="s">
        <v>1675</v>
      </c>
      <c r="K411">
        <v>169992</v>
      </c>
      <c r="L411" t="s">
        <v>1126</v>
      </c>
      <c r="M411">
        <v>200</v>
      </c>
    </row>
    <row r="412" spans="1:15">
      <c r="A412">
        <v>4056</v>
      </c>
      <c r="B412" t="s">
        <v>2961</v>
      </c>
      <c r="C412" t="s">
        <v>1906</v>
      </c>
      <c r="D412">
        <v>1300</v>
      </c>
      <c r="E412" t="s">
        <v>12</v>
      </c>
      <c r="F412" t="s">
        <v>420</v>
      </c>
      <c r="G412" s="81">
        <v>44501</v>
      </c>
      <c r="H412" t="s">
        <v>4048</v>
      </c>
      <c r="I412" t="s">
        <v>4207</v>
      </c>
      <c r="J412" t="s">
        <v>13</v>
      </c>
      <c r="K412">
        <v>238287</v>
      </c>
      <c r="L412" t="s">
        <v>1322</v>
      </c>
      <c r="M412">
        <v>267</v>
      </c>
    </row>
    <row r="413" spans="1:15">
      <c r="A413">
        <v>4057</v>
      </c>
      <c r="B413" t="s">
        <v>4065</v>
      </c>
      <c r="C413" t="s">
        <v>196</v>
      </c>
      <c r="D413">
        <v>1350</v>
      </c>
      <c r="E413" t="s">
        <v>8</v>
      </c>
      <c r="F413" t="s">
        <v>420</v>
      </c>
      <c r="G413" s="81">
        <v>44501</v>
      </c>
      <c r="H413" t="s">
        <v>4048</v>
      </c>
      <c r="I413" t="s">
        <v>4151</v>
      </c>
      <c r="J413" t="s">
        <v>1675</v>
      </c>
      <c r="K413">
        <v>511711</v>
      </c>
      <c r="L413" t="s">
        <v>194</v>
      </c>
      <c r="M413">
        <v>17</v>
      </c>
    </row>
    <row r="414" spans="1:15">
      <c r="A414">
        <v>4058</v>
      </c>
      <c r="B414" t="s">
        <v>4173</v>
      </c>
      <c r="C414" t="s">
        <v>1447</v>
      </c>
      <c r="D414">
        <v>2180</v>
      </c>
      <c r="E414" t="s">
        <v>17</v>
      </c>
      <c r="F414" t="s">
        <v>420</v>
      </c>
      <c r="G414" s="81">
        <v>44501</v>
      </c>
      <c r="H414" t="s">
        <v>4048</v>
      </c>
      <c r="I414" t="s">
        <v>4100</v>
      </c>
      <c r="J414" t="s">
        <v>1674</v>
      </c>
      <c r="K414">
        <v>973285</v>
      </c>
      <c r="L414" t="s">
        <v>1446</v>
      </c>
      <c r="M414">
        <v>293</v>
      </c>
    </row>
    <row r="415" spans="1:15">
      <c r="A415">
        <v>4059</v>
      </c>
      <c r="B415" t="s">
        <v>24</v>
      </c>
      <c r="C415" t="s">
        <v>145</v>
      </c>
      <c r="D415">
        <v>1250</v>
      </c>
      <c r="E415" t="s">
        <v>8</v>
      </c>
      <c r="F415" t="s">
        <v>420</v>
      </c>
      <c r="G415" s="81">
        <v>44501</v>
      </c>
      <c r="H415" t="s">
        <v>4048</v>
      </c>
      <c r="I415" t="s">
        <v>4172</v>
      </c>
      <c r="J415" t="s">
        <v>1675</v>
      </c>
      <c r="K415">
        <v>1247094</v>
      </c>
      <c r="L415" t="s">
        <v>144</v>
      </c>
      <c r="M415">
        <v>5</v>
      </c>
    </row>
    <row r="416" spans="1:15">
      <c r="A416">
        <v>4060</v>
      </c>
      <c r="B416" t="s">
        <v>4173</v>
      </c>
      <c r="C416" t="s">
        <v>4053</v>
      </c>
      <c r="D416">
        <v>3350</v>
      </c>
      <c r="E416" t="s">
        <v>12</v>
      </c>
      <c r="F416" t="s">
        <v>420</v>
      </c>
      <c r="G416" s="81">
        <v>44501</v>
      </c>
      <c r="H416" t="s">
        <v>4048</v>
      </c>
      <c r="I416" t="s">
        <v>4100</v>
      </c>
      <c r="J416" t="s">
        <v>13</v>
      </c>
      <c r="K416">
        <v>1397234</v>
      </c>
      <c r="L416" t="s">
        <v>1255</v>
      </c>
      <c r="O416" t="s">
        <v>4056</v>
      </c>
    </row>
    <row r="417" spans="1:15">
      <c r="A417">
        <v>4061</v>
      </c>
      <c r="B417" t="s">
        <v>24</v>
      </c>
      <c r="C417" t="s">
        <v>174</v>
      </c>
      <c r="D417">
        <v>1250</v>
      </c>
      <c r="E417" t="s">
        <v>8</v>
      </c>
      <c r="F417" t="s">
        <v>420</v>
      </c>
      <c r="G417" s="81">
        <v>44501</v>
      </c>
      <c r="H417" t="s">
        <v>4048</v>
      </c>
      <c r="I417" t="s">
        <v>4172</v>
      </c>
      <c r="J417" t="s">
        <v>1675</v>
      </c>
      <c r="K417">
        <v>1405630</v>
      </c>
      <c r="L417" t="s">
        <v>172</v>
      </c>
      <c r="M417">
        <v>12</v>
      </c>
    </row>
    <row r="418" spans="1:15">
      <c r="A418">
        <v>4062</v>
      </c>
      <c r="B418" t="s">
        <v>4173</v>
      </c>
      <c r="C418" t="s">
        <v>1220</v>
      </c>
      <c r="D418">
        <v>13000</v>
      </c>
      <c r="E418" t="s">
        <v>20</v>
      </c>
      <c r="F418" t="s">
        <v>420</v>
      </c>
      <c r="G418" s="81">
        <v>44501</v>
      </c>
      <c r="H418" t="s">
        <v>4069</v>
      </c>
      <c r="I418" t="s">
        <v>4133</v>
      </c>
      <c r="J418" t="s">
        <v>1677</v>
      </c>
      <c r="K418">
        <v>1480291</v>
      </c>
      <c r="L418" t="s">
        <v>1218</v>
      </c>
      <c r="M418">
        <v>197</v>
      </c>
      <c r="O418" t="s">
        <v>4056</v>
      </c>
    </row>
    <row r="419" spans="1:15">
      <c r="A419">
        <v>4063</v>
      </c>
      <c r="B419" t="s">
        <v>2961</v>
      </c>
      <c r="C419" t="s">
        <v>954</v>
      </c>
      <c r="D419">
        <v>3350</v>
      </c>
      <c r="E419" t="s">
        <v>12</v>
      </c>
      <c r="F419" t="s">
        <v>420</v>
      </c>
      <c r="G419" s="81">
        <v>44501</v>
      </c>
      <c r="H419" t="s">
        <v>4048</v>
      </c>
      <c r="I419" t="s">
        <v>4122</v>
      </c>
      <c r="J419" t="s">
        <v>13</v>
      </c>
      <c r="K419">
        <v>1575518</v>
      </c>
      <c r="L419" t="s">
        <v>952</v>
      </c>
      <c r="M419">
        <v>179</v>
      </c>
    </row>
    <row r="420" spans="1:15">
      <c r="A420">
        <v>4064</v>
      </c>
      <c r="B420" t="s">
        <v>4173</v>
      </c>
      <c r="C420" t="s">
        <v>4053</v>
      </c>
      <c r="D420">
        <v>3350</v>
      </c>
      <c r="E420" t="s">
        <v>12</v>
      </c>
      <c r="F420" t="s">
        <v>420</v>
      </c>
      <c r="G420" s="81">
        <v>44501</v>
      </c>
      <c r="H420" t="s">
        <v>4048</v>
      </c>
      <c r="I420" t="s">
        <v>4112</v>
      </c>
      <c r="J420" t="s">
        <v>13</v>
      </c>
      <c r="K420">
        <v>1737771</v>
      </c>
      <c r="L420" t="s">
        <v>1255</v>
      </c>
      <c r="O420" t="s">
        <v>4056</v>
      </c>
    </row>
    <row r="421" spans="1:15">
      <c r="A421">
        <v>4065</v>
      </c>
      <c r="B421" t="s">
        <v>24</v>
      </c>
      <c r="C421" t="s">
        <v>141</v>
      </c>
      <c r="D421">
        <v>580</v>
      </c>
      <c r="E421" t="s">
        <v>8</v>
      </c>
      <c r="F421" t="s">
        <v>420</v>
      </c>
      <c r="G421" s="81">
        <v>44501</v>
      </c>
      <c r="H421" t="s">
        <v>4048</v>
      </c>
      <c r="I421" t="s">
        <v>4208</v>
      </c>
      <c r="J421" t="s">
        <v>1675</v>
      </c>
      <c r="K421">
        <v>2065847</v>
      </c>
      <c r="L421" t="s">
        <v>139</v>
      </c>
      <c r="M421">
        <v>4</v>
      </c>
    </row>
    <row r="422" spans="1:15">
      <c r="A422">
        <v>4066</v>
      </c>
      <c r="B422" t="s">
        <v>24</v>
      </c>
      <c r="C422" t="s">
        <v>141</v>
      </c>
      <c r="D422">
        <v>840</v>
      </c>
      <c r="E422" t="s">
        <v>8</v>
      </c>
      <c r="F422" t="s">
        <v>420</v>
      </c>
      <c r="G422" s="81">
        <v>44501</v>
      </c>
      <c r="H422" t="s">
        <v>4048</v>
      </c>
      <c r="I422" t="s">
        <v>4209</v>
      </c>
      <c r="J422" t="s">
        <v>1675</v>
      </c>
      <c r="K422">
        <v>2065847</v>
      </c>
      <c r="L422" t="s">
        <v>139</v>
      </c>
      <c r="M422">
        <v>4</v>
      </c>
    </row>
    <row r="423" spans="1:15">
      <c r="A423">
        <v>4067</v>
      </c>
      <c r="B423" t="s">
        <v>2961</v>
      </c>
      <c r="C423" t="s">
        <v>1118</v>
      </c>
      <c r="D423">
        <v>1600</v>
      </c>
      <c r="E423" t="s">
        <v>8</v>
      </c>
      <c r="F423" t="s">
        <v>420</v>
      </c>
      <c r="G423" s="81">
        <v>44501</v>
      </c>
      <c r="H423" t="s">
        <v>4048</v>
      </c>
      <c r="I423" t="s">
        <v>4121</v>
      </c>
      <c r="J423" t="s">
        <v>1675</v>
      </c>
      <c r="K423">
        <v>2084754</v>
      </c>
      <c r="L423" t="s">
        <v>1116</v>
      </c>
      <c r="M423">
        <v>217</v>
      </c>
    </row>
    <row r="424" spans="1:15">
      <c r="A424">
        <v>4068</v>
      </c>
      <c r="B424" t="s">
        <v>2961</v>
      </c>
      <c r="C424" t="s">
        <v>914</v>
      </c>
      <c r="D424">
        <v>2800</v>
      </c>
      <c r="E424" t="s">
        <v>12</v>
      </c>
      <c r="F424" t="s">
        <v>4170</v>
      </c>
      <c r="G424" s="81">
        <v>44503</v>
      </c>
      <c r="H424" t="s">
        <v>4048</v>
      </c>
      <c r="I424" t="s">
        <v>4210</v>
      </c>
      <c r="J424" t="s">
        <v>13</v>
      </c>
      <c r="K424">
        <v>24161</v>
      </c>
      <c r="L424" t="s">
        <v>1809</v>
      </c>
      <c r="M424">
        <v>170</v>
      </c>
    </row>
    <row r="425" spans="1:15">
      <c r="A425">
        <v>4069</v>
      </c>
      <c r="B425" t="s">
        <v>2961</v>
      </c>
      <c r="C425" t="s">
        <v>612</v>
      </c>
      <c r="D425">
        <v>2800</v>
      </c>
      <c r="E425" t="s">
        <v>12</v>
      </c>
      <c r="F425" t="s">
        <v>4170</v>
      </c>
      <c r="G425" s="81">
        <v>44503</v>
      </c>
      <c r="H425" t="s">
        <v>4048</v>
      </c>
      <c r="I425" t="s">
        <v>4177</v>
      </c>
      <c r="J425" t="s">
        <v>13</v>
      </c>
      <c r="K425">
        <v>31781</v>
      </c>
      <c r="L425" t="s">
        <v>610</v>
      </c>
      <c r="M425">
        <v>194</v>
      </c>
    </row>
    <row r="426" spans="1:15">
      <c r="A426">
        <v>4070</v>
      </c>
      <c r="B426" t="s">
        <v>4065</v>
      </c>
      <c r="C426" t="s">
        <v>186</v>
      </c>
      <c r="D426">
        <v>1350</v>
      </c>
      <c r="E426" t="s">
        <v>8</v>
      </c>
      <c r="F426" t="s">
        <v>420</v>
      </c>
      <c r="G426" s="81">
        <v>44503</v>
      </c>
      <c r="H426" t="s">
        <v>4048</v>
      </c>
      <c r="I426" t="s">
        <v>4211</v>
      </c>
      <c r="J426" t="s">
        <v>1675</v>
      </c>
      <c r="K426">
        <v>53054</v>
      </c>
      <c r="L426" t="s">
        <v>184</v>
      </c>
      <c r="M426">
        <v>15</v>
      </c>
    </row>
    <row r="427" spans="1:15">
      <c r="A427">
        <v>4071</v>
      </c>
      <c r="B427" t="s">
        <v>2961</v>
      </c>
      <c r="C427" t="s">
        <v>1305</v>
      </c>
      <c r="D427">
        <v>3350</v>
      </c>
      <c r="E427" t="s">
        <v>12</v>
      </c>
      <c r="F427" t="s">
        <v>420</v>
      </c>
      <c r="G427" s="81">
        <v>44503</v>
      </c>
      <c r="H427" t="s">
        <v>4048</v>
      </c>
      <c r="I427" t="s">
        <v>4169</v>
      </c>
      <c r="J427" t="s">
        <v>13</v>
      </c>
      <c r="K427">
        <v>97908</v>
      </c>
      <c r="L427" t="s">
        <v>1303</v>
      </c>
      <c r="M427">
        <v>92</v>
      </c>
      <c r="O427" t="s">
        <v>4056</v>
      </c>
    </row>
    <row r="428" spans="1:15">
      <c r="A428">
        <v>4072</v>
      </c>
      <c r="B428" t="s">
        <v>2961</v>
      </c>
      <c r="C428" t="s">
        <v>1132</v>
      </c>
      <c r="D428">
        <v>3000</v>
      </c>
      <c r="E428" t="s">
        <v>12</v>
      </c>
      <c r="F428" t="s">
        <v>420</v>
      </c>
      <c r="G428" s="81">
        <v>44503</v>
      </c>
      <c r="H428" t="s">
        <v>4048</v>
      </c>
      <c r="I428" t="s">
        <v>4169</v>
      </c>
      <c r="J428" t="s">
        <v>13</v>
      </c>
      <c r="K428">
        <v>173060</v>
      </c>
      <c r="L428" t="s">
        <v>1130</v>
      </c>
      <c r="M428">
        <v>270</v>
      </c>
      <c r="O428" t="s">
        <v>4056</v>
      </c>
    </row>
    <row r="429" spans="1:15">
      <c r="A429">
        <v>4073</v>
      </c>
      <c r="B429" t="s">
        <v>2961</v>
      </c>
      <c r="C429" t="s">
        <v>565</v>
      </c>
      <c r="D429">
        <v>10000</v>
      </c>
      <c r="E429" t="s">
        <v>10</v>
      </c>
      <c r="F429" t="s">
        <v>420</v>
      </c>
      <c r="G429" s="81">
        <v>44503</v>
      </c>
      <c r="H429" t="s">
        <v>4069</v>
      </c>
      <c r="I429" t="s">
        <v>4133</v>
      </c>
      <c r="J429" t="s">
        <v>4062</v>
      </c>
      <c r="K429">
        <v>230686</v>
      </c>
      <c r="L429" t="s">
        <v>563</v>
      </c>
      <c r="M429">
        <v>94</v>
      </c>
    </row>
    <row r="430" spans="1:15">
      <c r="A430">
        <v>4074</v>
      </c>
      <c r="B430" t="s">
        <v>4065</v>
      </c>
      <c r="C430" t="s">
        <v>200</v>
      </c>
      <c r="D430">
        <v>1350</v>
      </c>
      <c r="E430" t="s">
        <v>8</v>
      </c>
      <c r="F430" t="s">
        <v>420</v>
      </c>
      <c r="G430" s="81">
        <v>44503</v>
      </c>
      <c r="H430" t="s">
        <v>4048</v>
      </c>
      <c r="I430" t="s">
        <v>4212</v>
      </c>
      <c r="J430" t="s">
        <v>1675</v>
      </c>
      <c r="K430">
        <v>417512</v>
      </c>
      <c r="L430" t="s">
        <v>198</v>
      </c>
      <c r="M430">
        <v>18</v>
      </c>
    </row>
    <row r="431" spans="1:15">
      <c r="A431">
        <v>4075</v>
      </c>
      <c r="B431" t="s">
        <v>2961</v>
      </c>
      <c r="C431" t="s">
        <v>4053</v>
      </c>
      <c r="D431">
        <v>3450</v>
      </c>
      <c r="E431" t="s">
        <v>10</v>
      </c>
      <c r="F431" t="s">
        <v>4170</v>
      </c>
      <c r="G431" s="81">
        <v>44503</v>
      </c>
      <c r="H431" t="s">
        <v>4085</v>
      </c>
      <c r="I431" t="s">
        <v>4213</v>
      </c>
      <c r="J431" t="s">
        <v>4062</v>
      </c>
      <c r="K431">
        <v>677733</v>
      </c>
      <c r="L431" t="s">
        <v>1255</v>
      </c>
    </row>
    <row r="432" spans="1:15">
      <c r="A432">
        <v>4076</v>
      </c>
      <c r="B432" t="s">
        <v>33</v>
      </c>
      <c r="D432">
        <v>5000</v>
      </c>
      <c r="E432" t="s">
        <v>10</v>
      </c>
      <c r="F432" t="s">
        <v>4170</v>
      </c>
      <c r="G432" s="81">
        <v>44503</v>
      </c>
      <c r="H432" t="s">
        <v>4069</v>
      </c>
      <c r="I432" t="s">
        <v>4123</v>
      </c>
      <c r="J432" t="s">
        <v>4062</v>
      </c>
      <c r="K432">
        <v>686890</v>
      </c>
      <c r="L432" t="s">
        <v>472</v>
      </c>
      <c r="M432">
        <v>74</v>
      </c>
    </row>
    <row r="433" spans="1:15">
      <c r="A433">
        <v>4077</v>
      </c>
      <c r="B433" t="s">
        <v>2961</v>
      </c>
      <c r="D433">
        <v>1600</v>
      </c>
      <c r="E433" t="s">
        <v>8</v>
      </c>
      <c r="F433" t="s">
        <v>4170</v>
      </c>
      <c r="G433" s="81">
        <v>44503</v>
      </c>
      <c r="H433" t="s">
        <v>4048</v>
      </c>
      <c r="I433" t="s">
        <v>4214</v>
      </c>
      <c r="J433" t="s">
        <v>1675</v>
      </c>
      <c r="K433">
        <v>688932</v>
      </c>
      <c r="L433" t="s">
        <v>1121</v>
      </c>
      <c r="M433">
        <v>218</v>
      </c>
    </row>
    <row r="434" spans="1:15">
      <c r="A434">
        <v>4078</v>
      </c>
      <c r="B434" t="s">
        <v>2961</v>
      </c>
      <c r="C434" t="s">
        <v>1310</v>
      </c>
      <c r="D434">
        <v>3350</v>
      </c>
      <c r="E434" t="s">
        <v>12</v>
      </c>
      <c r="F434" t="s">
        <v>4170</v>
      </c>
      <c r="G434" s="81">
        <v>44503</v>
      </c>
      <c r="H434" t="s">
        <v>4048</v>
      </c>
      <c r="I434" t="s">
        <v>4161</v>
      </c>
      <c r="J434" t="s">
        <v>13</v>
      </c>
      <c r="K434">
        <v>691446</v>
      </c>
      <c r="L434" t="s">
        <v>1308</v>
      </c>
      <c r="M434">
        <v>264</v>
      </c>
    </row>
    <row r="435" spans="1:15">
      <c r="A435">
        <v>4079</v>
      </c>
      <c r="B435" t="s">
        <v>2961</v>
      </c>
      <c r="C435" t="s">
        <v>1310</v>
      </c>
      <c r="D435">
        <v>3350</v>
      </c>
      <c r="E435" t="s">
        <v>12</v>
      </c>
      <c r="F435" t="s">
        <v>4170</v>
      </c>
      <c r="G435" s="81">
        <v>44503</v>
      </c>
      <c r="H435" t="s">
        <v>4048</v>
      </c>
      <c r="I435" t="s">
        <v>4169</v>
      </c>
      <c r="J435" t="s">
        <v>13</v>
      </c>
      <c r="K435">
        <v>691446</v>
      </c>
      <c r="L435" t="s">
        <v>1308</v>
      </c>
      <c r="M435">
        <v>264</v>
      </c>
    </row>
    <row r="436" spans="1:15">
      <c r="A436">
        <v>4080</v>
      </c>
      <c r="B436" t="s">
        <v>2961</v>
      </c>
      <c r="C436" t="s">
        <v>4053</v>
      </c>
      <c r="D436">
        <v>14400</v>
      </c>
      <c r="E436" t="s">
        <v>12</v>
      </c>
      <c r="F436" t="s">
        <v>420</v>
      </c>
      <c r="G436" s="81">
        <v>44503</v>
      </c>
      <c r="H436" t="s">
        <v>4085</v>
      </c>
      <c r="I436" t="s">
        <v>4215</v>
      </c>
      <c r="J436" t="s">
        <v>13</v>
      </c>
      <c r="K436">
        <v>703365</v>
      </c>
      <c r="L436" t="s">
        <v>1255</v>
      </c>
      <c r="O436" t="s">
        <v>4056</v>
      </c>
    </row>
    <row r="437" spans="1:15">
      <c r="A437">
        <v>4081</v>
      </c>
      <c r="B437" t="s">
        <v>2961</v>
      </c>
      <c r="C437" t="s">
        <v>1327</v>
      </c>
      <c r="D437">
        <v>3350</v>
      </c>
      <c r="E437" t="s">
        <v>20</v>
      </c>
      <c r="F437" t="s">
        <v>420</v>
      </c>
      <c r="G437" s="81">
        <v>44503</v>
      </c>
      <c r="H437" t="s">
        <v>4048</v>
      </c>
      <c r="I437" t="s">
        <v>4216</v>
      </c>
      <c r="J437" t="s">
        <v>1677</v>
      </c>
      <c r="K437">
        <v>858204</v>
      </c>
      <c r="L437" t="s">
        <v>1326</v>
      </c>
      <c r="M437">
        <v>83</v>
      </c>
      <c r="O437" t="s">
        <v>4056</v>
      </c>
    </row>
    <row r="438" spans="1:15">
      <c r="A438">
        <v>4082</v>
      </c>
      <c r="B438" t="s">
        <v>2961</v>
      </c>
      <c r="C438" t="s">
        <v>1396</v>
      </c>
      <c r="D438">
        <v>5333</v>
      </c>
      <c r="E438" t="s">
        <v>20</v>
      </c>
      <c r="F438" t="s">
        <v>420</v>
      </c>
      <c r="G438" s="81">
        <v>44503</v>
      </c>
      <c r="H438" t="s">
        <v>4048</v>
      </c>
      <c r="I438" t="s">
        <v>4169</v>
      </c>
      <c r="J438" t="s">
        <v>1677</v>
      </c>
      <c r="K438">
        <v>903748</v>
      </c>
      <c r="L438" t="s">
        <v>1394</v>
      </c>
      <c r="M438">
        <v>111</v>
      </c>
      <c r="O438" t="s">
        <v>4056</v>
      </c>
    </row>
    <row r="439" spans="1:15">
      <c r="A439">
        <v>4083</v>
      </c>
      <c r="B439" t="s">
        <v>2961</v>
      </c>
      <c r="C439" t="s">
        <v>287</v>
      </c>
      <c r="D439">
        <v>1860</v>
      </c>
      <c r="E439" t="s">
        <v>17</v>
      </c>
      <c r="F439" t="s">
        <v>420</v>
      </c>
      <c r="G439" s="81">
        <v>44503</v>
      </c>
      <c r="H439" t="s">
        <v>4054</v>
      </c>
      <c r="I439" t="s">
        <v>4158</v>
      </c>
      <c r="J439" t="s">
        <v>1674</v>
      </c>
      <c r="K439">
        <v>1215865</v>
      </c>
      <c r="L439" t="s">
        <v>285</v>
      </c>
      <c r="M439">
        <v>36</v>
      </c>
      <c r="O439" t="s">
        <v>4056</v>
      </c>
    </row>
    <row r="440" spans="1:15">
      <c r="A440">
        <v>4084</v>
      </c>
      <c r="B440" t="s">
        <v>2961</v>
      </c>
      <c r="C440" t="s">
        <v>287</v>
      </c>
      <c r="D440">
        <v>8140</v>
      </c>
      <c r="E440" t="s">
        <v>17</v>
      </c>
      <c r="F440" t="s">
        <v>420</v>
      </c>
      <c r="G440" s="81">
        <v>44503</v>
      </c>
      <c r="H440" t="s">
        <v>4069</v>
      </c>
      <c r="I440" t="s">
        <v>4124</v>
      </c>
      <c r="J440" t="s">
        <v>1674</v>
      </c>
      <c r="K440">
        <v>1215865</v>
      </c>
      <c r="L440" t="s">
        <v>285</v>
      </c>
      <c r="M440">
        <v>36</v>
      </c>
      <c r="O440" t="s">
        <v>4056</v>
      </c>
    </row>
    <row r="441" spans="1:15">
      <c r="A441">
        <v>4085</v>
      </c>
      <c r="B441" t="s">
        <v>2961</v>
      </c>
      <c r="C441" t="s">
        <v>1414</v>
      </c>
      <c r="D441">
        <v>5333</v>
      </c>
      <c r="E441" t="s">
        <v>20</v>
      </c>
      <c r="F441" t="s">
        <v>420</v>
      </c>
      <c r="G441" s="81">
        <v>44503</v>
      </c>
      <c r="H441" t="s">
        <v>4048</v>
      </c>
      <c r="I441" t="s">
        <v>4169</v>
      </c>
      <c r="J441" t="s">
        <v>1677</v>
      </c>
      <c r="K441" t="s">
        <v>4217</v>
      </c>
      <c r="L441" t="s">
        <v>1412</v>
      </c>
      <c r="M441">
        <v>286</v>
      </c>
    </row>
    <row r="442" spans="1:15">
      <c r="A442">
        <v>4086</v>
      </c>
      <c r="B442" t="s">
        <v>2961</v>
      </c>
      <c r="C442" t="s">
        <v>929</v>
      </c>
      <c r="D442">
        <v>3350</v>
      </c>
      <c r="E442" t="s">
        <v>12</v>
      </c>
      <c r="F442" t="s">
        <v>420</v>
      </c>
      <c r="G442" s="81">
        <v>44504</v>
      </c>
      <c r="H442" t="s">
        <v>4048</v>
      </c>
      <c r="I442" t="s">
        <v>4218</v>
      </c>
      <c r="J442" t="s">
        <v>13</v>
      </c>
      <c r="K442">
        <v>74038</v>
      </c>
      <c r="L442" t="s">
        <v>927</v>
      </c>
      <c r="M442">
        <v>173</v>
      </c>
    </row>
    <row r="443" spans="1:15">
      <c r="A443">
        <v>4087</v>
      </c>
      <c r="B443" t="s">
        <v>2961</v>
      </c>
      <c r="C443" t="s">
        <v>2048</v>
      </c>
      <c r="D443">
        <v>3350</v>
      </c>
      <c r="E443" t="s">
        <v>12</v>
      </c>
      <c r="F443" t="s">
        <v>4170</v>
      </c>
      <c r="G443" s="81">
        <v>44504</v>
      </c>
      <c r="H443" t="s">
        <v>4048</v>
      </c>
      <c r="I443" t="s">
        <v>4197</v>
      </c>
      <c r="J443" t="s">
        <v>13</v>
      </c>
      <c r="K443">
        <v>80141</v>
      </c>
      <c r="L443" t="s">
        <v>1053</v>
      </c>
      <c r="M443">
        <v>82</v>
      </c>
    </row>
    <row r="444" spans="1:15">
      <c r="A444">
        <v>4088</v>
      </c>
      <c r="B444" t="s">
        <v>2961</v>
      </c>
      <c r="C444" t="s">
        <v>1070</v>
      </c>
      <c r="D444">
        <v>2180</v>
      </c>
      <c r="E444" t="s">
        <v>10</v>
      </c>
      <c r="F444" t="s">
        <v>4170</v>
      </c>
      <c r="G444" s="81">
        <v>44504</v>
      </c>
      <c r="H444" t="s">
        <v>4048</v>
      </c>
      <c r="I444" t="s">
        <v>4219</v>
      </c>
      <c r="J444" t="s">
        <v>4062</v>
      </c>
      <c r="K444">
        <v>97665</v>
      </c>
      <c r="L444" t="s">
        <v>1068</v>
      </c>
      <c r="M444">
        <v>241</v>
      </c>
    </row>
    <row r="445" spans="1:15">
      <c r="A445">
        <v>4089</v>
      </c>
      <c r="B445" t="s">
        <v>2961</v>
      </c>
      <c r="C445" t="s">
        <v>823</v>
      </c>
      <c r="D445">
        <v>2400</v>
      </c>
      <c r="E445" t="s">
        <v>12</v>
      </c>
      <c r="F445" t="s">
        <v>420</v>
      </c>
      <c r="G445" s="81">
        <v>44504</v>
      </c>
      <c r="H445" t="s">
        <v>4085</v>
      </c>
      <c r="I445" t="s">
        <v>4220</v>
      </c>
      <c r="J445" t="s">
        <v>13</v>
      </c>
      <c r="K445">
        <v>132100</v>
      </c>
      <c r="L445" t="s">
        <v>821</v>
      </c>
      <c r="M445">
        <v>149</v>
      </c>
    </row>
    <row r="446" spans="1:15">
      <c r="A446">
        <v>4090</v>
      </c>
      <c r="B446" t="s">
        <v>2961</v>
      </c>
      <c r="C446" t="s">
        <v>1366</v>
      </c>
      <c r="D446">
        <v>3350</v>
      </c>
      <c r="E446" t="s">
        <v>20</v>
      </c>
      <c r="F446" t="s">
        <v>420</v>
      </c>
      <c r="G446" s="81">
        <v>44504</v>
      </c>
      <c r="H446" t="s">
        <v>4048</v>
      </c>
      <c r="I446" t="s">
        <v>4216</v>
      </c>
      <c r="J446" t="s">
        <v>1677</v>
      </c>
      <c r="K446">
        <v>165019</v>
      </c>
      <c r="L446" t="s">
        <v>1364</v>
      </c>
      <c r="M446">
        <v>277</v>
      </c>
      <c r="O446" t="s">
        <v>4056</v>
      </c>
    </row>
    <row r="447" spans="1:15">
      <c r="A447">
        <v>4091</v>
      </c>
      <c r="B447" t="s">
        <v>2961</v>
      </c>
      <c r="C447" t="s">
        <v>4053</v>
      </c>
      <c r="D447">
        <v>2180</v>
      </c>
      <c r="E447" t="s">
        <v>17</v>
      </c>
      <c r="F447" t="s">
        <v>420</v>
      </c>
      <c r="G447" s="81">
        <v>44504</v>
      </c>
      <c r="H447" t="s">
        <v>4048</v>
      </c>
      <c r="I447" t="s">
        <v>4219</v>
      </c>
      <c r="J447" t="s">
        <v>1674</v>
      </c>
      <c r="K447">
        <v>193097</v>
      </c>
      <c r="L447" t="s">
        <v>1255</v>
      </c>
    </row>
    <row r="448" spans="1:15">
      <c r="A448">
        <v>4092</v>
      </c>
      <c r="B448" t="s">
        <v>2961</v>
      </c>
      <c r="C448" t="s">
        <v>1099</v>
      </c>
      <c r="D448">
        <v>1600</v>
      </c>
      <c r="E448" t="s">
        <v>8</v>
      </c>
      <c r="F448" t="s">
        <v>420</v>
      </c>
      <c r="G448" s="81">
        <v>44504</v>
      </c>
      <c r="H448" t="s">
        <v>4048</v>
      </c>
      <c r="I448" t="s">
        <v>4197</v>
      </c>
      <c r="J448" t="s">
        <v>1675</v>
      </c>
      <c r="K448">
        <v>318710</v>
      </c>
      <c r="L448" t="s">
        <v>1097</v>
      </c>
      <c r="M448">
        <v>212</v>
      </c>
    </row>
    <row r="449" spans="1:15">
      <c r="A449">
        <v>4093</v>
      </c>
      <c r="B449" t="s">
        <v>2961</v>
      </c>
      <c r="C449" t="s">
        <v>415</v>
      </c>
      <c r="D449">
        <v>1130</v>
      </c>
      <c r="E449" t="s">
        <v>10</v>
      </c>
      <c r="F449" t="s">
        <v>420</v>
      </c>
      <c r="G449" s="81">
        <v>44504</v>
      </c>
      <c r="H449" t="s">
        <v>4085</v>
      </c>
      <c r="I449" t="s">
        <v>4103</v>
      </c>
      <c r="J449" t="s">
        <v>4062</v>
      </c>
      <c r="K449">
        <v>331519</v>
      </c>
      <c r="L449" t="s">
        <v>413</v>
      </c>
      <c r="M449">
        <v>223</v>
      </c>
      <c r="O449" t="s">
        <v>4056</v>
      </c>
    </row>
    <row r="450" spans="1:15">
      <c r="A450">
        <v>4094</v>
      </c>
      <c r="B450" t="s">
        <v>2961</v>
      </c>
      <c r="C450" t="s">
        <v>415</v>
      </c>
      <c r="D450">
        <v>2300</v>
      </c>
      <c r="E450" t="s">
        <v>10</v>
      </c>
      <c r="F450" t="s">
        <v>420</v>
      </c>
      <c r="G450" s="81">
        <v>44504</v>
      </c>
      <c r="H450" t="s">
        <v>4085</v>
      </c>
      <c r="I450" t="s">
        <v>4220</v>
      </c>
      <c r="J450" t="s">
        <v>4062</v>
      </c>
      <c r="K450">
        <v>331519</v>
      </c>
      <c r="L450" t="s">
        <v>413</v>
      </c>
      <c r="M450">
        <v>223</v>
      </c>
      <c r="O450" t="s">
        <v>4056</v>
      </c>
    </row>
    <row r="451" spans="1:15">
      <c r="A451">
        <v>4095</v>
      </c>
      <c r="B451" t="s">
        <v>2961</v>
      </c>
      <c r="C451" t="s">
        <v>1422</v>
      </c>
      <c r="D451">
        <v>2285</v>
      </c>
      <c r="E451" t="s">
        <v>20</v>
      </c>
      <c r="F451" t="s">
        <v>420</v>
      </c>
      <c r="G451" s="81">
        <v>44504</v>
      </c>
      <c r="H451" t="s">
        <v>4048</v>
      </c>
      <c r="I451" t="s">
        <v>4221</v>
      </c>
      <c r="J451" t="s">
        <v>1677</v>
      </c>
      <c r="K451">
        <v>335034</v>
      </c>
      <c r="L451" t="s">
        <v>1420</v>
      </c>
      <c r="M451">
        <v>232</v>
      </c>
      <c r="O451" t="s">
        <v>4056</v>
      </c>
    </row>
    <row r="452" spans="1:15">
      <c r="A452">
        <v>4096</v>
      </c>
      <c r="B452" t="s">
        <v>2961</v>
      </c>
      <c r="C452" t="s">
        <v>4053</v>
      </c>
      <c r="D452">
        <v>5333</v>
      </c>
      <c r="E452" t="s">
        <v>20</v>
      </c>
      <c r="F452" t="s">
        <v>420</v>
      </c>
      <c r="G452" s="81">
        <v>44504</v>
      </c>
      <c r="H452" t="s">
        <v>4048</v>
      </c>
      <c r="I452" t="s">
        <v>4169</v>
      </c>
      <c r="J452" t="s">
        <v>1677</v>
      </c>
      <c r="K452">
        <v>384738</v>
      </c>
      <c r="L452" t="s">
        <v>4222</v>
      </c>
      <c r="M452">
        <v>272</v>
      </c>
    </row>
    <row r="453" spans="1:15">
      <c r="A453">
        <v>4097</v>
      </c>
      <c r="B453" t="s">
        <v>2961</v>
      </c>
      <c r="C453" t="s">
        <v>695</v>
      </c>
      <c r="D453">
        <v>6000</v>
      </c>
      <c r="E453" t="s">
        <v>12</v>
      </c>
      <c r="F453" t="s">
        <v>420</v>
      </c>
      <c r="G453" s="81">
        <v>44504</v>
      </c>
      <c r="H453" t="s">
        <v>4194</v>
      </c>
      <c r="I453" t="s">
        <v>4223</v>
      </c>
      <c r="J453" t="s">
        <v>13</v>
      </c>
      <c r="K453">
        <v>429170</v>
      </c>
      <c r="L453" t="s">
        <v>693</v>
      </c>
      <c r="M453">
        <v>206</v>
      </c>
    </row>
    <row r="454" spans="1:15">
      <c r="A454">
        <v>4098</v>
      </c>
      <c r="B454" t="s">
        <v>33</v>
      </c>
      <c r="C454" t="s">
        <v>461</v>
      </c>
      <c r="D454">
        <v>5000</v>
      </c>
      <c r="E454" t="s">
        <v>10</v>
      </c>
      <c r="F454" t="s">
        <v>420</v>
      </c>
      <c r="G454" s="81">
        <v>44504</v>
      </c>
      <c r="H454" t="s">
        <v>4069</v>
      </c>
      <c r="I454" t="s">
        <v>4124</v>
      </c>
      <c r="J454" t="s">
        <v>4062</v>
      </c>
      <c r="K454">
        <v>446488</v>
      </c>
      <c r="L454" t="s">
        <v>459</v>
      </c>
      <c r="M454">
        <v>71</v>
      </c>
    </row>
    <row r="455" spans="1:15">
      <c r="A455">
        <v>4099</v>
      </c>
      <c r="B455" t="s">
        <v>4173</v>
      </c>
      <c r="C455" t="s">
        <v>651</v>
      </c>
      <c r="D455">
        <v>2180</v>
      </c>
      <c r="E455" t="s">
        <v>10</v>
      </c>
      <c r="F455" t="s">
        <v>420</v>
      </c>
      <c r="G455" s="81">
        <v>44504</v>
      </c>
      <c r="H455" t="s">
        <v>4048</v>
      </c>
      <c r="I455" t="s">
        <v>4146</v>
      </c>
      <c r="J455" t="s">
        <v>4062</v>
      </c>
      <c r="K455">
        <v>519893</v>
      </c>
      <c r="L455" t="s">
        <v>650</v>
      </c>
      <c r="M455">
        <v>201</v>
      </c>
    </row>
    <row r="456" spans="1:15">
      <c r="A456">
        <v>4100</v>
      </c>
      <c r="B456" t="s">
        <v>4173</v>
      </c>
      <c r="C456" t="s">
        <v>1305</v>
      </c>
      <c r="D456">
        <v>3350</v>
      </c>
      <c r="E456" t="s">
        <v>12</v>
      </c>
      <c r="F456" t="s">
        <v>420</v>
      </c>
      <c r="G456" s="81">
        <v>44504</v>
      </c>
      <c r="H456" t="s">
        <v>4048</v>
      </c>
      <c r="I456" t="s">
        <v>4216</v>
      </c>
      <c r="J456" t="s">
        <v>13</v>
      </c>
      <c r="K456">
        <v>590257</v>
      </c>
      <c r="L456" t="s">
        <v>1303</v>
      </c>
      <c r="M456">
        <v>92</v>
      </c>
      <c r="O456" t="s">
        <v>4056</v>
      </c>
    </row>
    <row r="457" spans="1:15">
      <c r="A457">
        <v>4101</v>
      </c>
      <c r="B457" t="s">
        <v>34</v>
      </c>
      <c r="C457" t="s">
        <v>891</v>
      </c>
      <c r="D457">
        <v>5000</v>
      </c>
      <c r="E457" t="s">
        <v>12</v>
      </c>
      <c r="F457" t="s">
        <v>420</v>
      </c>
      <c r="G457" s="81">
        <v>44504</v>
      </c>
      <c r="H457" t="s">
        <v>4069</v>
      </c>
      <c r="I457" t="s">
        <v>4124</v>
      </c>
      <c r="J457" t="s">
        <v>13</v>
      </c>
      <c r="K457">
        <v>593076</v>
      </c>
      <c r="L457" t="s">
        <v>889</v>
      </c>
      <c r="M457">
        <v>113</v>
      </c>
    </row>
    <row r="458" spans="1:15">
      <c r="A458">
        <v>4102</v>
      </c>
      <c r="B458" t="s">
        <v>4173</v>
      </c>
      <c r="C458" t="s">
        <v>1287</v>
      </c>
      <c r="D458">
        <v>2200</v>
      </c>
      <c r="E458" t="s">
        <v>17</v>
      </c>
      <c r="F458" t="s">
        <v>420</v>
      </c>
      <c r="G458" s="81">
        <v>44504</v>
      </c>
      <c r="H458" t="s">
        <v>4048</v>
      </c>
      <c r="I458" t="s">
        <v>4102</v>
      </c>
      <c r="J458" t="s">
        <v>1674</v>
      </c>
      <c r="K458">
        <v>696358</v>
      </c>
      <c r="L458" t="s">
        <v>1286</v>
      </c>
      <c r="M458">
        <v>259</v>
      </c>
    </row>
    <row r="459" spans="1:15">
      <c r="A459">
        <v>4103</v>
      </c>
      <c r="B459" t="s">
        <v>4173</v>
      </c>
      <c r="C459" t="s">
        <v>1287</v>
      </c>
      <c r="D459">
        <v>2500</v>
      </c>
      <c r="E459" t="s">
        <v>17</v>
      </c>
      <c r="F459" t="s">
        <v>420</v>
      </c>
      <c r="G459" s="81">
        <v>44504</v>
      </c>
      <c r="H459" t="s">
        <v>4054</v>
      </c>
      <c r="I459" t="s">
        <v>4183</v>
      </c>
      <c r="J459" t="s">
        <v>1674</v>
      </c>
      <c r="K459">
        <v>696427</v>
      </c>
      <c r="L459" t="s">
        <v>1286</v>
      </c>
      <c r="M459">
        <v>259</v>
      </c>
    </row>
    <row r="460" spans="1:15">
      <c r="A460">
        <v>4104</v>
      </c>
      <c r="B460" t="s">
        <v>4173</v>
      </c>
      <c r="C460" t="s">
        <v>1371</v>
      </c>
      <c r="D460">
        <v>5333</v>
      </c>
      <c r="E460" t="s">
        <v>20</v>
      </c>
      <c r="F460" t="s">
        <v>420</v>
      </c>
      <c r="G460" s="81">
        <v>44504</v>
      </c>
      <c r="H460" t="s">
        <v>4048</v>
      </c>
      <c r="I460" t="s">
        <v>4169</v>
      </c>
      <c r="J460" t="s">
        <v>1677</v>
      </c>
      <c r="K460">
        <v>722785</v>
      </c>
      <c r="L460" t="s">
        <v>1369</v>
      </c>
      <c r="M460">
        <v>278</v>
      </c>
    </row>
    <row r="461" spans="1:15">
      <c r="A461">
        <v>4105</v>
      </c>
      <c r="B461" t="s">
        <v>33</v>
      </c>
      <c r="C461" t="s">
        <v>4053</v>
      </c>
      <c r="D461">
        <v>10000</v>
      </c>
      <c r="E461" t="s">
        <v>10</v>
      </c>
      <c r="F461" t="s">
        <v>420</v>
      </c>
      <c r="G461" s="81">
        <v>44504</v>
      </c>
      <c r="H461" t="s">
        <v>4069</v>
      </c>
      <c r="I461" t="s">
        <v>4192</v>
      </c>
      <c r="J461" t="s">
        <v>4062</v>
      </c>
      <c r="K461">
        <v>814246</v>
      </c>
      <c r="L461" t="s">
        <v>1255</v>
      </c>
    </row>
    <row r="462" spans="1:15">
      <c r="A462">
        <v>4106</v>
      </c>
      <c r="B462" t="s">
        <v>4173</v>
      </c>
      <c r="C462" t="s">
        <v>1332</v>
      </c>
      <c r="D462">
        <v>2180</v>
      </c>
      <c r="E462" t="s">
        <v>19</v>
      </c>
      <c r="F462" t="s">
        <v>4170</v>
      </c>
      <c r="G462" s="81">
        <v>44504</v>
      </c>
      <c r="H462" t="s">
        <v>4048</v>
      </c>
      <c r="I462" t="s">
        <v>4216</v>
      </c>
      <c r="J462" t="s">
        <v>1678</v>
      </c>
      <c r="K462">
        <v>842310</v>
      </c>
      <c r="L462" t="s">
        <v>1330</v>
      </c>
      <c r="M462">
        <v>269</v>
      </c>
    </row>
    <row r="463" spans="1:15">
      <c r="A463">
        <v>4107</v>
      </c>
      <c r="B463" t="s">
        <v>4065</v>
      </c>
      <c r="C463" t="s">
        <v>181</v>
      </c>
      <c r="D463">
        <v>1350</v>
      </c>
      <c r="E463" t="s">
        <v>8</v>
      </c>
      <c r="F463" t="s">
        <v>420</v>
      </c>
      <c r="G463" s="81">
        <v>44504</v>
      </c>
      <c r="H463" t="s">
        <v>4048</v>
      </c>
      <c r="I463" t="s">
        <v>4211</v>
      </c>
      <c r="J463" t="s">
        <v>1675</v>
      </c>
      <c r="K463">
        <v>877466</v>
      </c>
      <c r="L463" t="s">
        <v>2440</v>
      </c>
      <c r="M463">
        <v>14</v>
      </c>
    </row>
    <row r="464" spans="1:15">
      <c r="A464">
        <v>4108</v>
      </c>
      <c r="B464" t="s">
        <v>4173</v>
      </c>
      <c r="C464" t="s">
        <v>4053</v>
      </c>
      <c r="D464">
        <v>2800</v>
      </c>
      <c r="E464" t="s">
        <v>17</v>
      </c>
      <c r="F464" t="s">
        <v>420</v>
      </c>
      <c r="G464" s="81">
        <v>44504</v>
      </c>
      <c r="H464" t="s">
        <v>4048</v>
      </c>
      <c r="I464" t="s">
        <v>4224</v>
      </c>
      <c r="J464" t="s">
        <v>1674</v>
      </c>
      <c r="K464">
        <v>882599</v>
      </c>
      <c r="L464" t="s">
        <v>1255</v>
      </c>
    </row>
    <row r="465" spans="1:15">
      <c r="A465">
        <v>4109</v>
      </c>
      <c r="B465" t="s">
        <v>35</v>
      </c>
      <c r="C465" t="s">
        <v>4053</v>
      </c>
      <c r="D465">
        <v>900</v>
      </c>
      <c r="E465" t="s">
        <v>19</v>
      </c>
      <c r="F465" t="s">
        <v>420</v>
      </c>
      <c r="G465" s="81">
        <v>44504</v>
      </c>
      <c r="H465" t="s">
        <v>4194</v>
      </c>
      <c r="I465" t="s">
        <v>4204</v>
      </c>
      <c r="J465" t="s">
        <v>1678</v>
      </c>
      <c r="K465">
        <v>907310</v>
      </c>
      <c r="L465" t="s">
        <v>1255</v>
      </c>
    </row>
    <row r="466" spans="1:15">
      <c r="A466">
        <v>4110</v>
      </c>
      <c r="B466" t="s">
        <v>2961</v>
      </c>
      <c r="C466" t="s">
        <v>949</v>
      </c>
      <c r="D466">
        <v>2800</v>
      </c>
      <c r="E466" t="s">
        <v>12</v>
      </c>
      <c r="F466" t="s">
        <v>4170</v>
      </c>
      <c r="G466" s="81">
        <v>44505</v>
      </c>
      <c r="H466" t="s">
        <v>4048</v>
      </c>
      <c r="I466" t="s">
        <v>4225</v>
      </c>
      <c r="J466" t="s">
        <v>13</v>
      </c>
      <c r="K466">
        <v>301376</v>
      </c>
      <c r="L466" t="s">
        <v>947</v>
      </c>
      <c r="M466">
        <v>178</v>
      </c>
    </row>
    <row r="467" spans="1:15">
      <c r="A467">
        <v>4111</v>
      </c>
      <c r="B467" t="s">
        <v>2961</v>
      </c>
      <c r="C467" t="s">
        <v>1457</v>
      </c>
      <c r="D467">
        <v>1000</v>
      </c>
      <c r="E467" t="s">
        <v>20</v>
      </c>
      <c r="F467" t="s">
        <v>4170</v>
      </c>
      <c r="G467" s="81">
        <v>44505</v>
      </c>
      <c r="H467" t="s">
        <v>4048</v>
      </c>
      <c r="I467" t="s">
        <v>4226</v>
      </c>
      <c r="J467" t="s">
        <v>1677</v>
      </c>
      <c r="K467">
        <v>730279</v>
      </c>
      <c r="L467" t="s">
        <v>1456</v>
      </c>
      <c r="M467">
        <v>295</v>
      </c>
    </row>
    <row r="468" spans="1:15">
      <c r="A468">
        <v>4112</v>
      </c>
      <c r="B468" t="s">
        <v>2961</v>
      </c>
      <c r="C468" t="s">
        <v>1402</v>
      </c>
      <c r="D468">
        <v>5333</v>
      </c>
      <c r="E468" t="s">
        <v>20</v>
      </c>
      <c r="F468" t="s">
        <v>420</v>
      </c>
      <c r="G468" s="81">
        <v>44505</v>
      </c>
      <c r="H468" t="s">
        <v>4048</v>
      </c>
      <c r="I468" t="s">
        <v>4169</v>
      </c>
      <c r="J468" t="s">
        <v>1677</v>
      </c>
      <c r="K468">
        <v>691297</v>
      </c>
      <c r="L468" t="s">
        <v>1400</v>
      </c>
      <c r="M468">
        <v>284</v>
      </c>
    </row>
    <row r="469" spans="1:15">
      <c r="A469">
        <v>4113</v>
      </c>
      <c r="B469" t="s">
        <v>2961</v>
      </c>
      <c r="C469" t="s">
        <v>1318</v>
      </c>
      <c r="D469">
        <v>2180</v>
      </c>
      <c r="E469" t="s">
        <v>10</v>
      </c>
      <c r="F469" t="s">
        <v>420</v>
      </c>
      <c r="G469" s="81">
        <v>44505</v>
      </c>
      <c r="H469" t="s">
        <v>4048</v>
      </c>
      <c r="I469" t="s">
        <v>4112</v>
      </c>
      <c r="J469" t="s">
        <v>4062</v>
      </c>
      <c r="K469">
        <v>685849</v>
      </c>
      <c r="L469" t="s">
        <v>1317</v>
      </c>
      <c r="M469">
        <v>266</v>
      </c>
    </row>
    <row r="470" spans="1:15">
      <c r="A470">
        <v>4114</v>
      </c>
      <c r="B470" t="s">
        <v>2961</v>
      </c>
      <c r="C470" t="s">
        <v>1314</v>
      </c>
      <c r="D470">
        <v>3350</v>
      </c>
      <c r="E470" t="s">
        <v>20</v>
      </c>
      <c r="F470" t="s">
        <v>420</v>
      </c>
      <c r="G470" s="81">
        <v>44505</v>
      </c>
      <c r="H470" t="s">
        <v>4048</v>
      </c>
      <c r="I470" t="s">
        <v>4112</v>
      </c>
      <c r="J470" t="s">
        <v>1677</v>
      </c>
      <c r="K470">
        <v>596056</v>
      </c>
      <c r="L470" t="s">
        <v>1313</v>
      </c>
      <c r="M470">
        <v>164</v>
      </c>
      <c r="O470" t="s">
        <v>4056</v>
      </c>
    </row>
    <row r="471" spans="1:15">
      <c r="A471">
        <v>4115</v>
      </c>
      <c r="B471" t="s">
        <v>35</v>
      </c>
      <c r="C471" t="s">
        <v>1160</v>
      </c>
      <c r="D471">
        <v>3350</v>
      </c>
      <c r="E471" t="s">
        <v>12</v>
      </c>
      <c r="F471" t="s">
        <v>420</v>
      </c>
      <c r="G471" s="81">
        <v>44505</v>
      </c>
      <c r="H471" t="s">
        <v>4048</v>
      </c>
      <c r="I471" t="s">
        <v>4214</v>
      </c>
      <c r="J471" t="s">
        <v>13</v>
      </c>
      <c r="K471">
        <v>552019</v>
      </c>
      <c r="L471" t="s">
        <v>1159</v>
      </c>
      <c r="M471">
        <v>165</v>
      </c>
      <c r="O471" t="s">
        <v>4056</v>
      </c>
    </row>
    <row r="472" spans="1:15">
      <c r="A472">
        <v>4116</v>
      </c>
      <c r="B472" t="s">
        <v>2961</v>
      </c>
      <c r="C472" t="s">
        <v>1432</v>
      </c>
      <c r="D472">
        <v>5333</v>
      </c>
      <c r="E472" t="s">
        <v>20</v>
      </c>
      <c r="F472" t="s">
        <v>420</v>
      </c>
      <c r="G472" s="81">
        <v>44505</v>
      </c>
      <c r="H472" t="s">
        <v>4048</v>
      </c>
      <c r="I472" t="s">
        <v>4227</v>
      </c>
      <c r="J472" t="s">
        <v>1677</v>
      </c>
      <c r="K472">
        <v>532546</v>
      </c>
      <c r="L472" t="s">
        <v>1430</v>
      </c>
      <c r="M472">
        <v>290</v>
      </c>
    </row>
    <row r="473" spans="1:15">
      <c r="A473">
        <v>4117</v>
      </c>
      <c r="B473" t="s">
        <v>2961</v>
      </c>
      <c r="C473" t="s">
        <v>1263</v>
      </c>
      <c r="D473">
        <v>2180</v>
      </c>
      <c r="E473" t="s">
        <v>17</v>
      </c>
      <c r="F473" t="s">
        <v>420</v>
      </c>
      <c r="G473" s="81">
        <v>44505</v>
      </c>
      <c r="H473" t="s">
        <v>4048</v>
      </c>
      <c r="I473" t="s">
        <v>4228</v>
      </c>
      <c r="J473" t="s">
        <v>1674</v>
      </c>
      <c r="K473">
        <v>419598</v>
      </c>
      <c r="L473" t="s">
        <v>1261</v>
      </c>
      <c r="M473">
        <v>172</v>
      </c>
      <c r="O473" t="s">
        <v>4056</v>
      </c>
    </row>
    <row r="474" spans="1:15">
      <c r="A474">
        <v>4118</v>
      </c>
      <c r="B474" t="s">
        <v>2961</v>
      </c>
      <c r="C474" t="s">
        <v>1045</v>
      </c>
      <c r="D474">
        <v>3350</v>
      </c>
      <c r="E474" t="s">
        <v>12</v>
      </c>
      <c r="F474" t="s">
        <v>420</v>
      </c>
      <c r="G474" s="81">
        <v>44505</v>
      </c>
      <c r="H474" t="s">
        <v>4048</v>
      </c>
      <c r="I474" t="s">
        <v>4197</v>
      </c>
      <c r="J474" t="s">
        <v>13</v>
      </c>
      <c r="K474">
        <v>202122</v>
      </c>
      <c r="L474" t="s">
        <v>1043</v>
      </c>
      <c r="M474">
        <v>96</v>
      </c>
      <c r="O474" t="s">
        <v>4056</v>
      </c>
    </row>
    <row r="475" spans="1:15">
      <c r="A475">
        <v>4119</v>
      </c>
      <c r="B475" t="s">
        <v>2961</v>
      </c>
      <c r="C475" t="s">
        <v>608</v>
      </c>
      <c r="D475">
        <v>5000</v>
      </c>
      <c r="E475" t="s">
        <v>10</v>
      </c>
      <c r="F475" t="s">
        <v>4170</v>
      </c>
      <c r="G475" s="81">
        <v>44505</v>
      </c>
      <c r="H475" t="s">
        <v>4069</v>
      </c>
      <c r="I475" t="s">
        <v>4133</v>
      </c>
      <c r="J475" t="s">
        <v>4062</v>
      </c>
      <c r="K475">
        <v>269728</v>
      </c>
      <c r="L475" t="s">
        <v>606</v>
      </c>
      <c r="M475">
        <v>104</v>
      </c>
    </row>
    <row r="476" spans="1:15">
      <c r="A476">
        <v>4120</v>
      </c>
      <c r="B476" t="s">
        <v>24</v>
      </c>
      <c r="C476" t="s">
        <v>4053</v>
      </c>
      <c r="D476">
        <v>1250</v>
      </c>
      <c r="E476" t="s">
        <v>8</v>
      </c>
      <c r="F476" t="s">
        <v>420</v>
      </c>
      <c r="G476" s="81">
        <v>44505</v>
      </c>
      <c r="H476" t="s">
        <v>4048</v>
      </c>
      <c r="I476" t="s">
        <v>4111</v>
      </c>
      <c r="J476" t="s">
        <v>1675</v>
      </c>
      <c r="K476">
        <v>177422</v>
      </c>
      <c r="L476" t="s">
        <v>1255</v>
      </c>
    </row>
    <row r="477" spans="1:15">
      <c r="A477">
        <v>4121</v>
      </c>
      <c r="B477" t="s">
        <v>24</v>
      </c>
      <c r="C477" t="s">
        <v>4053</v>
      </c>
      <c r="D477">
        <v>1250</v>
      </c>
      <c r="E477" t="s">
        <v>8</v>
      </c>
      <c r="F477" t="s">
        <v>420</v>
      </c>
      <c r="G477" s="81">
        <v>44506</v>
      </c>
      <c r="H477" t="s">
        <v>4048</v>
      </c>
      <c r="I477" t="s">
        <v>4172</v>
      </c>
      <c r="J477" t="s">
        <v>1675</v>
      </c>
      <c r="K477">
        <v>177422</v>
      </c>
      <c r="L477" t="s">
        <v>1255</v>
      </c>
    </row>
    <row r="478" spans="1:15">
      <c r="A478">
        <v>4122</v>
      </c>
      <c r="B478" t="s">
        <v>4065</v>
      </c>
      <c r="C478" t="s">
        <v>217</v>
      </c>
      <c r="D478">
        <v>1350</v>
      </c>
      <c r="E478" t="s">
        <v>8</v>
      </c>
      <c r="F478" t="s">
        <v>420</v>
      </c>
      <c r="G478" s="81">
        <v>44505</v>
      </c>
      <c r="H478" t="s">
        <v>4048</v>
      </c>
      <c r="I478" t="s">
        <v>4211</v>
      </c>
      <c r="J478" t="s">
        <v>1675</v>
      </c>
      <c r="K478">
        <v>165643</v>
      </c>
      <c r="L478" t="s">
        <v>215</v>
      </c>
      <c r="M478">
        <v>62</v>
      </c>
    </row>
    <row r="479" spans="1:15">
      <c r="A479">
        <v>4123</v>
      </c>
      <c r="B479" t="s">
        <v>2961</v>
      </c>
      <c r="C479" t="s">
        <v>1282</v>
      </c>
      <c r="D479">
        <v>2180</v>
      </c>
      <c r="E479" t="s">
        <v>17</v>
      </c>
      <c r="F479" t="s">
        <v>420</v>
      </c>
      <c r="G479" s="81">
        <v>44505</v>
      </c>
      <c r="H479" t="s">
        <v>4048</v>
      </c>
      <c r="I479" t="s">
        <v>4228</v>
      </c>
      <c r="J479" t="s">
        <v>1674</v>
      </c>
      <c r="K479">
        <v>717536</v>
      </c>
      <c r="L479" t="s">
        <v>1281</v>
      </c>
      <c r="M479">
        <v>258</v>
      </c>
    </row>
    <row r="480" spans="1:15">
      <c r="A480">
        <v>4124</v>
      </c>
      <c r="B480" t="s">
        <v>2961</v>
      </c>
      <c r="C480" t="s">
        <v>924</v>
      </c>
      <c r="D480">
        <v>3350</v>
      </c>
      <c r="E480" t="s">
        <v>12</v>
      </c>
      <c r="F480" t="s">
        <v>420</v>
      </c>
      <c r="G480" s="81">
        <v>44505</v>
      </c>
      <c r="H480" t="s">
        <v>4048</v>
      </c>
      <c r="I480" t="s">
        <v>4218</v>
      </c>
      <c r="J480" t="s">
        <v>13</v>
      </c>
      <c r="K480">
        <v>155857</v>
      </c>
      <c r="L480" t="s">
        <v>923</v>
      </c>
      <c r="M480">
        <v>198</v>
      </c>
      <c r="O480" t="s">
        <v>4056</v>
      </c>
    </row>
    <row r="481" spans="1:15">
      <c r="A481">
        <v>4125</v>
      </c>
      <c r="B481" t="s">
        <v>2961</v>
      </c>
      <c r="C481" t="s">
        <v>1050</v>
      </c>
      <c r="D481">
        <v>2800</v>
      </c>
      <c r="E481" t="s">
        <v>12</v>
      </c>
      <c r="F481" t="s">
        <v>420</v>
      </c>
      <c r="G481" s="81">
        <v>44505</v>
      </c>
      <c r="H481" t="s">
        <v>4048</v>
      </c>
      <c r="I481" t="s">
        <v>4229</v>
      </c>
      <c r="J481" t="s">
        <v>13</v>
      </c>
      <c r="K481">
        <v>152869</v>
      </c>
      <c r="L481" t="s">
        <v>631</v>
      </c>
      <c r="M481">
        <v>95</v>
      </c>
    </row>
    <row r="482" spans="1:15">
      <c r="A482">
        <v>4126</v>
      </c>
      <c r="B482" t="s">
        <v>2961</v>
      </c>
      <c r="C482" t="s">
        <v>415</v>
      </c>
      <c r="D482">
        <v>2800</v>
      </c>
      <c r="E482" t="s">
        <v>12</v>
      </c>
      <c r="F482" t="s">
        <v>4110</v>
      </c>
      <c r="G482" s="81">
        <v>44505</v>
      </c>
      <c r="H482" t="s">
        <v>4048</v>
      </c>
      <c r="I482" t="s">
        <v>4107</v>
      </c>
      <c r="J482" t="s">
        <v>13</v>
      </c>
      <c r="K482">
        <v>145632</v>
      </c>
      <c r="L482" t="s">
        <v>413</v>
      </c>
      <c r="M482">
        <v>195</v>
      </c>
      <c r="O482" t="s">
        <v>4056</v>
      </c>
    </row>
    <row r="483" spans="1:15">
      <c r="A483">
        <v>4127</v>
      </c>
      <c r="B483" t="s">
        <v>24</v>
      </c>
      <c r="C483" t="s">
        <v>163</v>
      </c>
      <c r="D483">
        <v>1250</v>
      </c>
      <c r="E483" t="s">
        <v>8</v>
      </c>
      <c r="F483" t="s">
        <v>4110</v>
      </c>
      <c r="G483" s="81">
        <v>44505</v>
      </c>
      <c r="H483" t="s">
        <v>4048</v>
      </c>
      <c r="I483" t="s">
        <v>4152</v>
      </c>
      <c r="J483" t="s">
        <v>1675</v>
      </c>
      <c r="K483">
        <v>145632</v>
      </c>
      <c r="L483" t="s">
        <v>161</v>
      </c>
      <c r="M483">
        <v>9</v>
      </c>
    </row>
    <row r="484" spans="1:15">
      <c r="A484">
        <v>4128</v>
      </c>
      <c r="B484" t="s">
        <v>35</v>
      </c>
      <c r="C484" t="s">
        <v>1272</v>
      </c>
      <c r="D484">
        <v>350</v>
      </c>
      <c r="E484" t="s">
        <v>20</v>
      </c>
      <c r="F484" t="s">
        <v>420</v>
      </c>
      <c r="G484" s="81">
        <v>44505</v>
      </c>
      <c r="H484" t="s">
        <v>4048</v>
      </c>
      <c r="I484" t="s">
        <v>4230</v>
      </c>
      <c r="J484" t="s">
        <v>1677</v>
      </c>
      <c r="K484">
        <v>130196</v>
      </c>
      <c r="L484" t="s">
        <v>1270</v>
      </c>
      <c r="M484">
        <v>256</v>
      </c>
    </row>
    <row r="485" spans="1:15">
      <c r="A485">
        <v>4129</v>
      </c>
      <c r="B485" t="s">
        <v>35</v>
      </c>
      <c r="C485" t="s">
        <v>1272</v>
      </c>
      <c r="D485">
        <v>3250</v>
      </c>
      <c r="E485" t="s">
        <v>20</v>
      </c>
      <c r="F485" t="s">
        <v>420</v>
      </c>
      <c r="G485" s="81">
        <v>44505</v>
      </c>
      <c r="H485" t="s">
        <v>4048</v>
      </c>
      <c r="I485" t="s">
        <v>4231</v>
      </c>
      <c r="J485" t="s">
        <v>1677</v>
      </c>
      <c r="K485">
        <v>130196</v>
      </c>
      <c r="L485" t="s">
        <v>1270</v>
      </c>
      <c r="M485">
        <v>256</v>
      </c>
    </row>
    <row r="486" spans="1:15">
      <c r="A486">
        <v>4130</v>
      </c>
      <c r="B486" t="s">
        <v>4065</v>
      </c>
      <c r="C486" t="s">
        <v>191</v>
      </c>
      <c r="D486">
        <v>1350</v>
      </c>
      <c r="E486" t="s">
        <v>8</v>
      </c>
      <c r="F486" t="s">
        <v>420</v>
      </c>
      <c r="G486" s="81">
        <v>44505</v>
      </c>
      <c r="H486" t="s">
        <v>4048</v>
      </c>
      <c r="I486" t="s">
        <v>4211</v>
      </c>
      <c r="J486" t="s">
        <v>1675</v>
      </c>
      <c r="K486">
        <v>100265</v>
      </c>
      <c r="L486" t="s">
        <v>189</v>
      </c>
      <c r="M486">
        <v>16</v>
      </c>
    </row>
    <row r="487" spans="1:15">
      <c r="A487">
        <v>4131</v>
      </c>
      <c r="B487" t="s">
        <v>2961</v>
      </c>
      <c r="C487" t="s">
        <v>1050</v>
      </c>
      <c r="D487">
        <v>2800</v>
      </c>
      <c r="E487" t="s">
        <v>12</v>
      </c>
      <c r="F487" t="s">
        <v>420</v>
      </c>
      <c r="G487" s="81">
        <v>44505</v>
      </c>
      <c r="H487" t="s">
        <v>4048</v>
      </c>
      <c r="I487" t="s">
        <v>4197</v>
      </c>
      <c r="J487" t="s">
        <v>13</v>
      </c>
      <c r="K487">
        <v>85469</v>
      </c>
      <c r="L487" t="s">
        <v>631</v>
      </c>
      <c r="M487">
        <v>95</v>
      </c>
    </row>
    <row r="488" spans="1:15">
      <c r="A488">
        <v>4132</v>
      </c>
      <c r="B488" t="s">
        <v>35</v>
      </c>
      <c r="C488" t="s">
        <v>1026</v>
      </c>
      <c r="D488">
        <v>3350</v>
      </c>
      <c r="E488" t="s">
        <v>12</v>
      </c>
      <c r="F488" t="s">
        <v>420</v>
      </c>
      <c r="G488" s="81">
        <v>44505</v>
      </c>
      <c r="H488" t="s">
        <v>4048</v>
      </c>
      <c r="I488" t="s">
        <v>4197</v>
      </c>
      <c r="J488" t="s">
        <v>13</v>
      </c>
      <c r="K488">
        <v>83557</v>
      </c>
      <c r="L488" t="s">
        <v>1024</v>
      </c>
      <c r="M488">
        <v>193</v>
      </c>
    </row>
    <row r="489" spans="1:15">
      <c r="A489">
        <v>4133</v>
      </c>
      <c r="B489" t="s">
        <v>2961</v>
      </c>
      <c r="C489" t="s">
        <v>1371</v>
      </c>
      <c r="D489">
        <v>5333</v>
      </c>
      <c r="E489" t="s">
        <v>20</v>
      </c>
      <c r="F489" t="s">
        <v>420</v>
      </c>
      <c r="G489" s="81">
        <v>44505</v>
      </c>
      <c r="H489" t="s">
        <v>4048</v>
      </c>
      <c r="I489" t="s">
        <v>4216</v>
      </c>
      <c r="J489" t="s">
        <v>1677</v>
      </c>
      <c r="K489">
        <v>324209</v>
      </c>
      <c r="L489" t="s">
        <v>1369</v>
      </c>
      <c r="M489">
        <v>278</v>
      </c>
    </row>
    <row r="490" spans="1:15">
      <c r="A490">
        <v>4134</v>
      </c>
      <c r="B490" t="s">
        <v>2961</v>
      </c>
      <c r="C490" t="s">
        <v>1371</v>
      </c>
      <c r="D490">
        <v>5333</v>
      </c>
      <c r="E490" t="s">
        <v>20</v>
      </c>
      <c r="F490" t="s">
        <v>420</v>
      </c>
      <c r="G490" s="81">
        <v>44505</v>
      </c>
      <c r="H490" t="s">
        <v>4048</v>
      </c>
      <c r="I490" t="s">
        <v>4228</v>
      </c>
      <c r="J490" t="s">
        <v>1677</v>
      </c>
      <c r="K490">
        <v>323388</v>
      </c>
      <c r="L490" t="s">
        <v>1369</v>
      </c>
      <c r="M490">
        <v>278</v>
      </c>
    </row>
    <row r="491" spans="1:15">
      <c r="A491">
        <v>4135</v>
      </c>
      <c r="B491" t="s">
        <v>2961</v>
      </c>
      <c r="C491" t="s">
        <v>1432</v>
      </c>
      <c r="D491">
        <v>5333</v>
      </c>
      <c r="E491" t="s">
        <v>20</v>
      </c>
      <c r="F491" t="s">
        <v>420</v>
      </c>
      <c r="G491" s="81">
        <v>44477</v>
      </c>
      <c r="H491" t="s">
        <v>4048</v>
      </c>
      <c r="I491" t="s">
        <v>4232</v>
      </c>
      <c r="J491" t="s">
        <v>1677</v>
      </c>
      <c r="K491">
        <v>647952</v>
      </c>
      <c r="L491" t="s">
        <v>1430</v>
      </c>
      <c r="M491">
        <v>290</v>
      </c>
    </row>
    <row r="492" spans="1:15">
      <c r="A492">
        <v>4136</v>
      </c>
      <c r="B492" t="s">
        <v>2961</v>
      </c>
      <c r="C492" t="s">
        <v>688</v>
      </c>
      <c r="D492">
        <v>7200</v>
      </c>
      <c r="E492" t="s">
        <v>12</v>
      </c>
      <c r="F492" t="s">
        <v>420</v>
      </c>
      <c r="G492" s="81">
        <v>44505</v>
      </c>
      <c r="H492" t="s">
        <v>4085</v>
      </c>
      <c r="I492" t="s">
        <v>4233</v>
      </c>
      <c r="J492" t="s">
        <v>13</v>
      </c>
      <c r="K492">
        <v>952458</v>
      </c>
      <c r="L492" t="s">
        <v>686</v>
      </c>
      <c r="M492">
        <v>288</v>
      </c>
    </row>
    <row r="493" spans="1:15">
      <c r="A493">
        <v>4137</v>
      </c>
      <c r="B493" t="s">
        <v>33</v>
      </c>
      <c r="C493" t="s">
        <v>745</v>
      </c>
      <c r="D493">
        <v>18000</v>
      </c>
      <c r="E493" t="s">
        <v>12</v>
      </c>
      <c r="F493" t="s">
        <v>420</v>
      </c>
      <c r="G493" s="81">
        <v>44505</v>
      </c>
      <c r="H493" t="s">
        <v>4085</v>
      </c>
      <c r="I493" t="s">
        <v>4234</v>
      </c>
      <c r="J493" t="s">
        <v>13</v>
      </c>
      <c r="K493">
        <v>556888</v>
      </c>
      <c r="L493" t="s">
        <v>743</v>
      </c>
      <c r="M493">
        <v>129</v>
      </c>
    </row>
    <row r="494" spans="1:15">
      <c r="A494">
        <v>4138</v>
      </c>
      <c r="B494" t="s">
        <v>2961</v>
      </c>
      <c r="C494" t="s">
        <v>1473</v>
      </c>
      <c r="D494">
        <v>1000</v>
      </c>
      <c r="E494" t="s">
        <v>15</v>
      </c>
      <c r="F494" t="s">
        <v>4170</v>
      </c>
      <c r="G494" s="81">
        <v>44509</v>
      </c>
      <c r="H494" t="s">
        <v>4048</v>
      </c>
      <c r="I494" t="s">
        <v>4235</v>
      </c>
      <c r="J494" t="s">
        <v>1680</v>
      </c>
      <c r="K494">
        <v>781857</v>
      </c>
      <c r="L494" t="s">
        <v>1472</v>
      </c>
      <c r="M494">
        <v>298</v>
      </c>
    </row>
    <row r="495" spans="1:15">
      <c r="A495">
        <v>4139</v>
      </c>
      <c r="B495" t="s">
        <v>2961</v>
      </c>
      <c r="C495" t="s">
        <v>1396</v>
      </c>
      <c r="D495">
        <v>900</v>
      </c>
      <c r="E495" t="s">
        <v>20</v>
      </c>
      <c r="F495" t="s">
        <v>420</v>
      </c>
      <c r="G495" s="81">
        <v>44509</v>
      </c>
      <c r="H495" t="s">
        <v>4116</v>
      </c>
      <c r="I495" t="s">
        <v>4117</v>
      </c>
      <c r="J495" t="s">
        <v>1677</v>
      </c>
      <c r="K495">
        <v>329541</v>
      </c>
      <c r="L495" t="s">
        <v>1394</v>
      </c>
      <c r="M495">
        <v>111</v>
      </c>
    </row>
    <row r="496" spans="1:15">
      <c r="A496">
        <v>4140</v>
      </c>
      <c r="B496" t="s">
        <v>33</v>
      </c>
      <c r="C496" t="s">
        <v>838</v>
      </c>
      <c r="D496">
        <v>2800</v>
      </c>
      <c r="E496" t="s">
        <v>12</v>
      </c>
      <c r="F496" t="s">
        <v>420</v>
      </c>
      <c r="G496" s="81">
        <v>44509</v>
      </c>
      <c r="H496" t="s">
        <v>4048</v>
      </c>
      <c r="I496" t="s">
        <v>4236</v>
      </c>
      <c r="J496" t="s">
        <v>13</v>
      </c>
      <c r="K496">
        <v>312194</v>
      </c>
      <c r="L496" t="s">
        <v>1808</v>
      </c>
      <c r="M496">
        <v>153</v>
      </c>
      <c r="O496" t="s">
        <v>4056</v>
      </c>
    </row>
    <row r="497" spans="1:15">
      <c r="A497">
        <v>4141</v>
      </c>
      <c r="B497" t="s">
        <v>33</v>
      </c>
      <c r="C497" t="s">
        <v>838</v>
      </c>
      <c r="D497">
        <v>2800</v>
      </c>
      <c r="E497" t="s">
        <v>12</v>
      </c>
      <c r="F497" t="s">
        <v>420</v>
      </c>
      <c r="G497" s="81">
        <v>44509</v>
      </c>
      <c r="H497" t="s">
        <v>4048</v>
      </c>
      <c r="I497" t="s">
        <v>4237</v>
      </c>
      <c r="J497" t="s">
        <v>13</v>
      </c>
      <c r="K497">
        <v>312194</v>
      </c>
      <c r="L497" t="s">
        <v>1808</v>
      </c>
      <c r="M497">
        <v>153</v>
      </c>
      <c r="O497" t="s">
        <v>4056</v>
      </c>
    </row>
    <row r="498" spans="1:15">
      <c r="A498">
        <v>4142</v>
      </c>
      <c r="B498" t="s">
        <v>33</v>
      </c>
      <c r="C498" t="s">
        <v>838</v>
      </c>
      <c r="D498">
        <v>2800</v>
      </c>
      <c r="E498" t="s">
        <v>12</v>
      </c>
      <c r="F498" t="s">
        <v>420</v>
      </c>
      <c r="G498" s="81">
        <v>44509</v>
      </c>
      <c r="H498" t="s">
        <v>4048</v>
      </c>
      <c r="I498" t="s">
        <v>4193</v>
      </c>
      <c r="J498" t="s">
        <v>13</v>
      </c>
      <c r="K498">
        <v>312194</v>
      </c>
      <c r="L498" t="s">
        <v>1808</v>
      </c>
      <c r="M498">
        <v>153</v>
      </c>
      <c r="O498" t="s">
        <v>4056</v>
      </c>
    </row>
    <row r="499" spans="1:15">
      <c r="A499">
        <v>4143</v>
      </c>
      <c r="B499" t="s">
        <v>33</v>
      </c>
      <c r="C499" t="s">
        <v>745</v>
      </c>
      <c r="D499">
        <v>45000</v>
      </c>
      <c r="E499" t="s">
        <v>12</v>
      </c>
      <c r="F499" t="s">
        <v>420</v>
      </c>
      <c r="G499" s="81">
        <v>44509</v>
      </c>
      <c r="H499" t="s">
        <v>4048</v>
      </c>
      <c r="I499" t="s">
        <v>4238</v>
      </c>
      <c r="J499" t="s">
        <v>13</v>
      </c>
      <c r="K499">
        <v>263547</v>
      </c>
      <c r="L499" t="s">
        <v>743</v>
      </c>
      <c r="M499">
        <v>129</v>
      </c>
      <c r="O499" t="s">
        <v>4056</v>
      </c>
    </row>
    <row r="500" spans="1:15">
      <c r="A500">
        <v>4144</v>
      </c>
      <c r="B500" t="s">
        <v>2961</v>
      </c>
      <c r="C500" t="s">
        <v>957</v>
      </c>
      <c r="D500">
        <v>3350</v>
      </c>
      <c r="E500" t="s">
        <v>12</v>
      </c>
      <c r="F500" t="s">
        <v>420</v>
      </c>
      <c r="G500" s="81">
        <v>44509</v>
      </c>
      <c r="H500" t="s">
        <v>4048</v>
      </c>
      <c r="I500" t="s">
        <v>4193</v>
      </c>
      <c r="J500" t="s">
        <v>13</v>
      </c>
      <c r="K500">
        <v>261921</v>
      </c>
      <c r="L500" t="s">
        <v>3347</v>
      </c>
      <c r="M500">
        <v>43</v>
      </c>
      <c r="O500" t="s">
        <v>4056</v>
      </c>
    </row>
    <row r="501" spans="1:15">
      <c r="A501">
        <v>4145</v>
      </c>
      <c r="B501" t="s">
        <v>2961</v>
      </c>
      <c r="C501" t="s">
        <v>1437</v>
      </c>
      <c r="D501">
        <v>3350</v>
      </c>
      <c r="E501" t="s">
        <v>20</v>
      </c>
      <c r="F501" t="s">
        <v>420</v>
      </c>
      <c r="G501" s="81">
        <v>44508</v>
      </c>
      <c r="H501" t="s">
        <v>4048</v>
      </c>
      <c r="I501" t="s">
        <v>4169</v>
      </c>
      <c r="J501" t="s">
        <v>1677</v>
      </c>
      <c r="K501">
        <v>632138</v>
      </c>
      <c r="L501" t="s">
        <v>1435</v>
      </c>
      <c r="M501">
        <v>291</v>
      </c>
    </row>
    <row r="502" spans="1:15">
      <c r="A502">
        <v>4146</v>
      </c>
      <c r="B502" t="s">
        <v>33</v>
      </c>
      <c r="C502" t="s">
        <v>745</v>
      </c>
      <c r="D502">
        <v>1193</v>
      </c>
      <c r="E502" t="s">
        <v>12</v>
      </c>
      <c r="F502" t="s">
        <v>420</v>
      </c>
      <c r="G502" s="81">
        <v>44508</v>
      </c>
      <c r="H502" t="s">
        <v>4085</v>
      </c>
      <c r="I502" t="s">
        <v>4103</v>
      </c>
      <c r="J502" t="s">
        <v>13</v>
      </c>
      <c r="K502">
        <v>898756</v>
      </c>
      <c r="L502" t="s">
        <v>743</v>
      </c>
      <c r="M502">
        <v>129</v>
      </c>
    </row>
    <row r="503" spans="1:15">
      <c r="A503">
        <v>4147</v>
      </c>
      <c r="B503" t="s">
        <v>2961</v>
      </c>
      <c r="C503" t="s">
        <v>944</v>
      </c>
      <c r="D503">
        <v>2800</v>
      </c>
      <c r="E503" t="s">
        <v>12</v>
      </c>
      <c r="F503" t="s">
        <v>420</v>
      </c>
      <c r="G503" s="81">
        <v>44508</v>
      </c>
      <c r="H503" t="s">
        <v>4048</v>
      </c>
      <c r="I503" t="s">
        <v>4239</v>
      </c>
      <c r="J503" t="s">
        <v>13</v>
      </c>
      <c r="K503">
        <v>1862535</v>
      </c>
      <c r="L503" t="s">
        <v>942</v>
      </c>
      <c r="M503">
        <v>114</v>
      </c>
    </row>
    <row r="504" spans="1:15">
      <c r="A504">
        <v>4148</v>
      </c>
      <c r="B504" t="s">
        <v>2961</v>
      </c>
      <c r="C504" t="s">
        <v>612</v>
      </c>
      <c r="D504">
        <v>5750</v>
      </c>
      <c r="E504" t="s">
        <v>10</v>
      </c>
      <c r="F504" t="s">
        <v>4170</v>
      </c>
      <c r="G504" s="81">
        <v>44508</v>
      </c>
      <c r="H504" t="s">
        <v>4085</v>
      </c>
      <c r="I504" t="s">
        <v>4240</v>
      </c>
      <c r="J504" t="s">
        <v>4062</v>
      </c>
      <c r="K504">
        <v>75686</v>
      </c>
      <c r="L504" t="s">
        <v>610</v>
      </c>
      <c r="M504">
        <v>105</v>
      </c>
    </row>
    <row r="505" spans="1:15">
      <c r="A505">
        <v>4149</v>
      </c>
      <c r="B505" t="s">
        <v>2961</v>
      </c>
      <c r="C505" t="s">
        <v>612</v>
      </c>
      <c r="D505">
        <v>750</v>
      </c>
      <c r="E505" t="s">
        <v>10</v>
      </c>
      <c r="F505" t="s">
        <v>4170</v>
      </c>
      <c r="G505" s="81">
        <v>44508</v>
      </c>
      <c r="H505" t="s">
        <v>4085</v>
      </c>
      <c r="I505" t="s">
        <v>4103</v>
      </c>
      <c r="J505" t="s">
        <v>4062</v>
      </c>
      <c r="K505">
        <v>75686</v>
      </c>
      <c r="L505" t="s">
        <v>610</v>
      </c>
      <c r="M505">
        <v>105</v>
      </c>
    </row>
    <row r="506" spans="1:15">
      <c r="A506">
        <v>4150</v>
      </c>
      <c r="B506" t="s">
        <v>2961</v>
      </c>
      <c r="C506" t="s">
        <v>901</v>
      </c>
      <c r="D506">
        <v>3350</v>
      </c>
      <c r="E506" t="s">
        <v>12</v>
      </c>
      <c r="F506" t="s">
        <v>420</v>
      </c>
      <c r="G506" s="81">
        <v>44508</v>
      </c>
      <c r="H506" t="s">
        <v>4048</v>
      </c>
      <c r="I506" t="s">
        <v>4113</v>
      </c>
      <c r="J506" t="s">
        <v>13</v>
      </c>
      <c r="K506">
        <v>5229</v>
      </c>
      <c r="L506" t="s">
        <v>899</v>
      </c>
      <c r="M506">
        <v>167</v>
      </c>
    </row>
    <row r="507" spans="1:15">
      <c r="A507">
        <v>4151</v>
      </c>
      <c r="B507" t="s">
        <v>2961</v>
      </c>
      <c r="C507" t="s">
        <v>376</v>
      </c>
      <c r="D507">
        <v>2180</v>
      </c>
      <c r="E507" t="s">
        <v>10</v>
      </c>
      <c r="F507" t="s">
        <v>4170</v>
      </c>
      <c r="G507" s="81">
        <v>44508</v>
      </c>
      <c r="H507" t="s">
        <v>4048</v>
      </c>
      <c r="I507" t="s">
        <v>4229</v>
      </c>
      <c r="J507" t="s">
        <v>4062</v>
      </c>
      <c r="K507">
        <v>750035</v>
      </c>
      <c r="L507" t="s">
        <v>374</v>
      </c>
      <c r="M507">
        <v>242</v>
      </c>
    </row>
    <row r="508" spans="1:15">
      <c r="A508">
        <v>4152</v>
      </c>
      <c r="B508" t="s">
        <v>2961</v>
      </c>
      <c r="C508" t="s">
        <v>1165</v>
      </c>
      <c r="D508">
        <v>2180</v>
      </c>
      <c r="E508" t="s">
        <v>17</v>
      </c>
      <c r="F508" t="s">
        <v>4170</v>
      </c>
      <c r="G508" s="81">
        <v>44508</v>
      </c>
      <c r="H508" t="s">
        <v>4048</v>
      </c>
      <c r="I508" t="s">
        <v>4219</v>
      </c>
      <c r="J508" t="s">
        <v>1674</v>
      </c>
      <c r="K508">
        <v>749903</v>
      </c>
      <c r="L508" t="s">
        <v>1163</v>
      </c>
      <c r="M508">
        <v>234</v>
      </c>
    </row>
    <row r="509" spans="1:15">
      <c r="A509">
        <v>4153</v>
      </c>
      <c r="B509" t="s">
        <v>2961</v>
      </c>
      <c r="C509" t="s">
        <v>1230</v>
      </c>
      <c r="D509">
        <v>2180</v>
      </c>
      <c r="E509" t="s">
        <v>17</v>
      </c>
      <c r="F509" t="s">
        <v>420</v>
      </c>
      <c r="G509" s="81">
        <v>44508</v>
      </c>
      <c r="H509" t="s">
        <v>4048</v>
      </c>
      <c r="I509" t="s">
        <v>4219</v>
      </c>
      <c r="J509" t="s">
        <v>1674</v>
      </c>
      <c r="K509">
        <v>412409</v>
      </c>
      <c r="L509" t="s">
        <v>1228</v>
      </c>
      <c r="M509">
        <v>29</v>
      </c>
      <c r="O509" t="s">
        <v>4056</v>
      </c>
    </row>
    <row r="510" spans="1:15">
      <c r="A510">
        <v>4154</v>
      </c>
      <c r="B510" t="s">
        <v>35</v>
      </c>
      <c r="C510" t="s">
        <v>1241</v>
      </c>
      <c r="D510">
        <v>650</v>
      </c>
      <c r="E510" t="s">
        <v>12</v>
      </c>
      <c r="F510" t="s">
        <v>420</v>
      </c>
      <c r="G510" s="81">
        <v>44508</v>
      </c>
      <c r="H510" t="s">
        <v>4116</v>
      </c>
      <c r="I510" t="s">
        <v>4140</v>
      </c>
      <c r="J510" t="s">
        <v>13</v>
      </c>
      <c r="K510">
        <v>179345</v>
      </c>
      <c r="L510" t="s">
        <v>1239</v>
      </c>
      <c r="M510">
        <v>250</v>
      </c>
    </row>
    <row r="511" spans="1:15">
      <c r="A511">
        <v>4155</v>
      </c>
      <c r="B511" t="s">
        <v>2961</v>
      </c>
      <c r="C511" t="s">
        <v>1010</v>
      </c>
      <c r="D511">
        <v>2350</v>
      </c>
      <c r="E511" t="s">
        <v>12</v>
      </c>
      <c r="F511" t="s">
        <v>4170</v>
      </c>
      <c r="G511" s="81">
        <v>44508</v>
      </c>
      <c r="H511" t="s">
        <v>4048</v>
      </c>
      <c r="I511" t="s">
        <v>4229</v>
      </c>
      <c r="J511" t="s">
        <v>13</v>
      </c>
      <c r="K511">
        <v>75236</v>
      </c>
      <c r="L511" t="s">
        <v>1008</v>
      </c>
      <c r="M511">
        <v>190</v>
      </c>
    </row>
    <row r="512" spans="1:15">
      <c r="A512">
        <v>4156</v>
      </c>
      <c r="B512" t="s">
        <v>2961</v>
      </c>
      <c r="C512" t="s">
        <v>1010</v>
      </c>
      <c r="D512">
        <v>2350</v>
      </c>
      <c r="E512" t="s">
        <v>12</v>
      </c>
      <c r="F512" t="s">
        <v>4170</v>
      </c>
      <c r="G512" s="81">
        <v>44508</v>
      </c>
      <c r="H512" t="s">
        <v>4048</v>
      </c>
      <c r="I512" t="s">
        <v>4197</v>
      </c>
      <c r="J512" t="s">
        <v>13</v>
      </c>
      <c r="K512">
        <v>75236</v>
      </c>
      <c r="L512" t="s">
        <v>1008</v>
      </c>
      <c r="M512">
        <v>190</v>
      </c>
    </row>
    <row r="513" spans="1:15">
      <c r="A513">
        <v>4157</v>
      </c>
      <c r="B513" t="s">
        <v>2961</v>
      </c>
      <c r="C513" t="s">
        <v>1010</v>
      </c>
      <c r="D513">
        <v>2350</v>
      </c>
      <c r="E513" t="s">
        <v>12</v>
      </c>
      <c r="F513" t="s">
        <v>4170</v>
      </c>
      <c r="G513" s="81">
        <v>44508</v>
      </c>
      <c r="H513" t="s">
        <v>4048</v>
      </c>
      <c r="I513" t="s">
        <v>4214</v>
      </c>
      <c r="J513" t="s">
        <v>13</v>
      </c>
      <c r="K513">
        <v>75236</v>
      </c>
      <c r="L513" t="s">
        <v>1008</v>
      </c>
      <c r="M513">
        <v>190</v>
      </c>
    </row>
    <row r="514" spans="1:15">
      <c r="A514">
        <v>4158</v>
      </c>
      <c r="B514" t="s">
        <v>2961</v>
      </c>
      <c r="C514" t="s">
        <v>1110</v>
      </c>
      <c r="D514">
        <v>1300</v>
      </c>
      <c r="E514" t="s">
        <v>8</v>
      </c>
      <c r="F514" t="s">
        <v>4170</v>
      </c>
      <c r="G514" s="81">
        <v>44508</v>
      </c>
      <c r="H514" t="s">
        <v>4048</v>
      </c>
      <c r="I514" t="s">
        <v>4214</v>
      </c>
      <c r="J514" t="s">
        <v>1675</v>
      </c>
      <c r="K514">
        <v>75236</v>
      </c>
      <c r="L514" t="s">
        <v>1108</v>
      </c>
      <c r="M514">
        <v>214</v>
      </c>
    </row>
    <row r="515" spans="1:15">
      <c r="A515">
        <v>4159</v>
      </c>
      <c r="B515" t="s">
        <v>35</v>
      </c>
      <c r="C515" t="s">
        <v>1015</v>
      </c>
      <c r="D515">
        <v>3350</v>
      </c>
      <c r="E515" t="s">
        <v>12</v>
      </c>
      <c r="F515" t="s">
        <v>420</v>
      </c>
      <c r="G515" s="81">
        <v>44508</v>
      </c>
      <c r="H515" t="s">
        <v>4048</v>
      </c>
      <c r="I515" t="s">
        <v>4177</v>
      </c>
      <c r="J515" t="s">
        <v>13</v>
      </c>
      <c r="K515">
        <v>711233</v>
      </c>
      <c r="L515" t="s">
        <v>1820</v>
      </c>
      <c r="M515">
        <v>303</v>
      </c>
      <c r="O515" t="s">
        <v>4056</v>
      </c>
    </row>
    <row r="516" spans="1:15">
      <c r="A516">
        <v>4160</v>
      </c>
      <c r="B516" t="s">
        <v>2961</v>
      </c>
      <c r="C516" t="s">
        <v>1376</v>
      </c>
      <c r="D516">
        <v>3450</v>
      </c>
      <c r="E516" t="s">
        <v>20</v>
      </c>
      <c r="F516" t="s">
        <v>420</v>
      </c>
      <c r="G516" s="81">
        <v>44508</v>
      </c>
      <c r="H516" t="s">
        <v>4048</v>
      </c>
      <c r="I516" t="s">
        <v>4112</v>
      </c>
      <c r="J516" t="s">
        <v>1677</v>
      </c>
      <c r="K516">
        <v>125372</v>
      </c>
      <c r="L516" t="s">
        <v>1374</v>
      </c>
      <c r="M516">
        <v>163</v>
      </c>
      <c r="O516" t="s">
        <v>4056</v>
      </c>
    </row>
    <row r="517" spans="1:15">
      <c r="A517">
        <v>4161</v>
      </c>
      <c r="B517" t="s">
        <v>2961</v>
      </c>
      <c r="C517" t="s">
        <v>1352</v>
      </c>
      <c r="D517">
        <v>5333</v>
      </c>
      <c r="E517" t="s">
        <v>20</v>
      </c>
      <c r="F517" t="s">
        <v>420</v>
      </c>
      <c r="G517" s="81">
        <v>44508</v>
      </c>
      <c r="H517" t="s">
        <v>4048</v>
      </c>
      <c r="I517" t="s">
        <v>4100</v>
      </c>
      <c r="J517" t="s">
        <v>1677</v>
      </c>
      <c r="K517">
        <v>101943</v>
      </c>
      <c r="L517" t="s">
        <v>1350</v>
      </c>
      <c r="M517">
        <v>274</v>
      </c>
    </row>
    <row r="518" spans="1:15">
      <c r="A518">
        <v>4162</v>
      </c>
      <c r="B518" t="s">
        <v>2961</v>
      </c>
      <c r="C518" t="s">
        <v>1267</v>
      </c>
      <c r="D518">
        <v>2150</v>
      </c>
      <c r="E518" t="s">
        <v>17</v>
      </c>
      <c r="F518" t="s">
        <v>4170</v>
      </c>
      <c r="G518" s="81">
        <v>44508</v>
      </c>
      <c r="H518" t="s">
        <v>4048</v>
      </c>
      <c r="I518" t="s">
        <v>4228</v>
      </c>
      <c r="J518" t="s">
        <v>1674</v>
      </c>
      <c r="K518">
        <v>74691</v>
      </c>
      <c r="L518" t="s">
        <v>1266</v>
      </c>
      <c r="M518">
        <v>255</v>
      </c>
    </row>
    <row r="519" spans="1:15">
      <c r="A519">
        <v>4163</v>
      </c>
      <c r="B519" t="s">
        <v>2961</v>
      </c>
      <c r="C519" t="s">
        <v>1153</v>
      </c>
      <c r="D519">
        <v>2180</v>
      </c>
      <c r="E519" t="s">
        <v>10</v>
      </c>
      <c r="F519" t="s">
        <v>420</v>
      </c>
      <c r="G519" s="81">
        <v>44508</v>
      </c>
      <c r="H519" t="s">
        <v>4048</v>
      </c>
      <c r="I519" t="s">
        <v>4177</v>
      </c>
      <c r="J519" t="s">
        <v>4062</v>
      </c>
      <c r="K519">
        <v>1118212</v>
      </c>
      <c r="L519" t="s">
        <v>1151</v>
      </c>
      <c r="M519">
        <v>231</v>
      </c>
    </row>
    <row r="520" spans="1:15">
      <c r="A520">
        <v>4164</v>
      </c>
      <c r="B520" t="s">
        <v>2961</v>
      </c>
      <c r="C520" t="s">
        <v>1346</v>
      </c>
      <c r="D520">
        <v>5333</v>
      </c>
      <c r="E520" t="s">
        <v>20</v>
      </c>
      <c r="F520" t="s">
        <v>420</v>
      </c>
      <c r="G520" s="81">
        <v>44508</v>
      </c>
      <c r="H520" t="s">
        <v>4048</v>
      </c>
      <c r="I520" t="s">
        <v>4100</v>
      </c>
      <c r="J520" t="s">
        <v>1677</v>
      </c>
      <c r="K520">
        <v>67219</v>
      </c>
      <c r="L520" t="s">
        <v>1344</v>
      </c>
      <c r="M520">
        <v>239</v>
      </c>
    </row>
    <row r="521" spans="1:15">
      <c r="A521">
        <v>4165</v>
      </c>
      <c r="B521" t="s">
        <v>2961</v>
      </c>
      <c r="C521" t="s">
        <v>423</v>
      </c>
      <c r="D521">
        <v>1800</v>
      </c>
      <c r="E521" t="s">
        <v>10</v>
      </c>
      <c r="F521" t="s">
        <v>420</v>
      </c>
      <c r="G521" s="81">
        <v>44508</v>
      </c>
      <c r="H521" t="s">
        <v>4085</v>
      </c>
      <c r="I521" t="s">
        <v>4241</v>
      </c>
      <c r="J521" t="s">
        <v>4062</v>
      </c>
      <c r="K521">
        <v>1081121</v>
      </c>
      <c r="L521" t="s">
        <v>421</v>
      </c>
      <c r="M521">
        <v>63</v>
      </c>
    </row>
    <row r="522" spans="1:15">
      <c r="A522">
        <v>4166</v>
      </c>
      <c r="B522" t="s">
        <v>2961</v>
      </c>
      <c r="C522" t="s">
        <v>737</v>
      </c>
      <c r="D522">
        <v>2400</v>
      </c>
      <c r="E522" t="s">
        <v>12</v>
      </c>
      <c r="F522" t="s">
        <v>420</v>
      </c>
      <c r="G522" s="81">
        <v>44511</v>
      </c>
      <c r="H522" t="s">
        <v>4085</v>
      </c>
      <c r="I522" t="s">
        <v>4220</v>
      </c>
      <c r="J522" t="s">
        <v>13</v>
      </c>
      <c r="K522">
        <v>167304</v>
      </c>
      <c r="L522" t="s">
        <v>735</v>
      </c>
      <c r="M522">
        <v>233</v>
      </c>
    </row>
    <row r="523" spans="1:15">
      <c r="A523">
        <v>4167</v>
      </c>
      <c r="B523" t="s">
        <v>2961</v>
      </c>
      <c r="C523" t="s">
        <v>1211</v>
      </c>
      <c r="D523">
        <v>12500</v>
      </c>
      <c r="E523" t="s">
        <v>20</v>
      </c>
      <c r="F523" t="s">
        <v>4170</v>
      </c>
      <c r="G523" s="81">
        <v>44480</v>
      </c>
      <c r="H523" t="s">
        <v>4069</v>
      </c>
      <c r="I523" t="s">
        <v>4242</v>
      </c>
      <c r="J523" t="s">
        <v>1677</v>
      </c>
      <c r="K523">
        <v>100140</v>
      </c>
      <c r="L523" t="s">
        <v>1209</v>
      </c>
      <c r="M523">
        <v>244</v>
      </c>
    </row>
    <row r="524" spans="1:15">
      <c r="A524">
        <v>4168</v>
      </c>
      <c r="B524" t="s">
        <v>2961</v>
      </c>
      <c r="C524" t="s">
        <v>1205</v>
      </c>
      <c r="D524">
        <v>12500</v>
      </c>
      <c r="E524" t="s">
        <v>20</v>
      </c>
      <c r="F524" t="s">
        <v>4170</v>
      </c>
      <c r="G524" s="81">
        <v>44480</v>
      </c>
      <c r="H524" t="s">
        <v>4069</v>
      </c>
      <c r="I524" t="s">
        <v>4242</v>
      </c>
      <c r="J524" t="s">
        <v>1677</v>
      </c>
      <c r="K524">
        <v>100135</v>
      </c>
      <c r="L524" t="s">
        <v>1203</v>
      </c>
      <c r="M524">
        <v>243</v>
      </c>
    </row>
    <row r="525" spans="1:15">
      <c r="A525">
        <v>4169</v>
      </c>
      <c r="B525" t="s">
        <v>2961</v>
      </c>
      <c r="C525" t="s">
        <v>1216</v>
      </c>
      <c r="D525">
        <v>12500</v>
      </c>
      <c r="E525" t="s">
        <v>20</v>
      </c>
      <c r="F525" t="s">
        <v>4170</v>
      </c>
      <c r="G525" s="81">
        <v>44480</v>
      </c>
      <c r="H525" t="s">
        <v>4069</v>
      </c>
      <c r="I525" t="s">
        <v>4242</v>
      </c>
      <c r="J525" t="s">
        <v>1677</v>
      </c>
      <c r="K525">
        <v>100130</v>
      </c>
      <c r="L525" t="s">
        <v>1214</v>
      </c>
      <c r="M525">
        <v>245</v>
      </c>
    </row>
    <row r="526" spans="1:15">
      <c r="A526">
        <v>4170</v>
      </c>
      <c r="B526" t="s">
        <v>2961</v>
      </c>
      <c r="C526" t="s">
        <v>705</v>
      </c>
      <c r="D526">
        <v>1200</v>
      </c>
      <c r="E526" t="s">
        <v>12</v>
      </c>
      <c r="F526" t="s">
        <v>420</v>
      </c>
      <c r="G526" s="81">
        <v>44511</v>
      </c>
      <c r="H526" t="s">
        <v>4085</v>
      </c>
      <c r="I526" t="s">
        <v>4243</v>
      </c>
      <c r="J526" t="s">
        <v>13</v>
      </c>
      <c r="K526">
        <v>143460</v>
      </c>
      <c r="L526" t="s">
        <v>703</v>
      </c>
      <c r="M526">
        <v>123</v>
      </c>
    </row>
    <row r="527" spans="1:15">
      <c r="A527">
        <v>4171</v>
      </c>
      <c r="B527" t="s">
        <v>2961</v>
      </c>
      <c r="C527" t="s">
        <v>990</v>
      </c>
      <c r="D527">
        <v>4600</v>
      </c>
      <c r="E527" t="s">
        <v>10</v>
      </c>
      <c r="F527" t="s">
        <v>420</v>
      </c>
      <c r="G527" s="81">
        <v>44510</v>
      </c>
      <c r="H527" t="s">
        <v>4085</v>
      </c>
      <c r="I527" t="s">
        <v>4244</v>
      </c>
      <c r="J527" t="s">
        <v>4062</v>
      </c>
      <c r="K527">
        <v>297971</v>
      </c>
      <c r="L527" t="s">
        <v>988</v>
      </c>
      <c r="M527">
        <v>186</v>
      </c>
    </row>
    <row r="528" spans="1:15">
      <c r="A528">
        <v>4172</v>
      </c>
      <c r="B528" t="s">
        <v>2961</v>
      </c>
      <c r="C528" t="s">
        <v>990</v>
      </c>
      <c r="D528">
        <v>1130</v>
      </c>
      <c r="E528" t="s">
        <v>10</v>
      </c>
      <c r="F528" t="s">
        <v>420</v>
      </c>
      <c r="G528" s="81">
        <v>44510</v>
      </c>
      <c r="H528" t="s">
        <v>4085</v>
      </c>
      <c r="I528" t="s">
        <v>4103</v>
      </c>
      <c r="J528" t="s">
        <v>4062</v>
      </c>
      <c r="K528">
        <v>297971</v>
      </c>
      <c r="L528" t="s">
        <v>988</v>
      </c>
      <c r="M528">
        <v>186</v>
      </c>
    </row>
    <row r="529" spans="1:15">
      <c r="A529">
        <v>4173</v>
      </c>
      <c r="B529" t="s">
        <v>2961</v>
      </c>
      <c r="C529" t="s">
        <v>619</v>
      </c>
      <c r="D529">
        <v>2300</v>
      </c>
      <c r="E529" t="s">
        <v>10</v>
      </c>
      <c r="F529" t="s">
        <v>420</v>
      </c>
      <c r="G529" s="81">
        <v>44510</v>
      </c>
      <c r="H529" t="s">
        <v>4085</v>
      </c>
      <c r="I529" t="s">
        <v>4220</v>
      </c>
      <c r="J529" t="s">
        <v>4062</v>
      </c>
      <c r="K529" t="s">
        <v>4245</v>
      </c>
      <c r="L529" t="s">
        <v>617</v>
      </c>
      <c r="M529">
        <v>106</v>
      </c>
    </row>
    <row r="530" spans="1:15">
      <c r="A530">
        <v>4174</v>
      </c>
      <c r="B530" t="s">
        <v>2961</v>
      </c>
      <c r="C530" t="s">
        <v>974</v>
      </c>
      <c r="D530">
        <v>3000</v>
      </c>
      <c r="E530" t="s">
        <v>10</v>
      </c>
      <c r="F530" t="s">
        <v>420</v>
      </c>
      <c r="G530" s="81">
        <v>44516</v>
      </c>
      <c r="H530" t="s">
        <v>4085</v>
      </c>
      <c r="I530" t="s">
        <v>4246</v>
      </c>
      <c r="J530" t="s">
        <v>4062</v>
      </c>
      <c r="K530">
        <v>2883503</v>
      </c>
      <c r="L530" t="s">
        <v>972</v>
      </c>
      <c r="M530">
        <v>183</v>
      </c>
    </row>
    <row r="531" spans="1:15">
      <c r="A531">
        <v>4175</v>
      </c>
      <c r="B531" t="s">
        <v>2961</v>
      </c>
      <c r="C531" t="s">
        <v>667</v>
      </c>
      <c r="D531">
        <v>2180</v>
      </c>
      <c r="E531" t="s">
        <v>10</v>
      </c>
      <c r="F531" t="s">
        <v>420</v>
      </c>
      <c r="G531" s="81">
        <v>44510</v>
      </c>
      <c r="H531" t="s">
        <v>4048</v>
      </c>
      <c r="I531" t="s">
        <v>4163</v>
      </c>
      <c r="J531" t="s">
        <v>4062</v>
      </c>
      <c r="K531">
        <v>640527</v>
      </c>
      <c r="L531" t="s">
        <v>665</v>
      </c>
      <c r="M531">
        <v>116</v>
      </c>
    </row>
    <row r="532" spans="1:15">
      <c r="A532">
        <v>4176</v>
      </c>
      <c r="B532" t="s">
        <v>2961</v>
      </c>
      <c r="C532" t="s">
        <v>978</v>
      </c>
      <c r="D532">
        <v>5750</v>
      </c>
      <c r="E532" t="s">
        <v>10</v>
      </c>
      <c r="F532" t="s">
        <v>420</v>
      </c>
      <c r="G532" s="81">
        <v>44510</v>
      </c>
      <c r="H532" t="s">
        <v>4085</v>
      </c>
      <c r="I532" t="s">
        <v>4240</v>
      </c>
      <c r="J532" t="s">
        <v>4062</v>
      </c>
      <c r="K532">
        <v>670887</v>
      </c>
      <c r="L532" t="s">
        <v>976</v>
      </c>
      <c r="M532">
        <v>219</v>
      </c>
      <c r="O532" t="s">
        <v>4056</v>
      </c>
    </row>
    <row r="533" spans="1:15">
      <c r="A533">
        <v>4177</v>
      </c>
      <c r="B533" t="s">
        <v>35</v>
      </c>
      <c r="C533" t="s">
        <v>1020</v>
      </c>
      <c r="D533">
        <v>3350</v>
      </c>
      <c r="E533" t="s">
        <v>12</v>
      </c>
      <c r="F533" t="s">
        <v>4170</v>
      </c>
      <c r="G533" s="81">
        <v>44511</v>
      </c>
      <c r="H533" t="s">
        <v>4048</v>
      </c>
      <c r="I533" t="s">
        <v>4197</v>
      </c>
      <c r="J533" t="s">
        <v>13</v>
      </c>
      <c r="K533">
        <v>124306</v>
      </c>
      <c r="L533" t="s">
        <v>1018</v>
      </c>
      <c r="M533">
        <v>281</v>
      </c>
      <c r="O533" t="s">
        <v>4056</v>
      </c>
    </row>
    <row r="534" spans="1:15">
      <c r="A534">
        <v>4178</v>
      </c>
      <c r="B534" t="s">
        <v>33</v>
      </c>
      <c r="C534" t="s">
        <v>4053</v>
      </c>
      <c r="D534">
        <v>6000</v>
      </c>
      <c r="E534" t="s">
        <v>12</v>
      </c>
      <c r="F534" t="s">
        <v>420</v>
      </c>
      <c r="G534" s="81">
        <v>44511</v>
      </c>
      <c r="H534" t="s">
        <v>4069</v>
      </c>
      <c r="I534" t="s">
        <v>4192</v>
      </c>
      <c r="J534" t="s">
        <v>13</v>
      </c>
      <c r="K534">
        <v>482078</v>
      </c>
      <c r="L534" t="s">
        <v>1255</v>
      </c>
    </row>
    <row r="535" spans="1:15">
      <c r="A535">
        <v>4179</v>
      </c>
      <c r="B535" t="s">
        <v>33</v>
      </c>
      <c r="C535" t="s">
        <v>4053</v>
      </c>
      <c r="D535">
        <v>5500</v>
      </c>
      <c r="E535" t="s">
        <v>12</v>
      </c>
      <c r="F535" t="s">
        <v>420</v>
      </c>
      <c r="G535" s="81">
        <v>44511</v>
      </c>
      <c r="H535" t="s">
        <v>4069</v>
      </c>
      <c r="I535" t="s">
        <v>4182</v>
      </c>
      <c r="J535" t="s">
        <v>13</v>
      </c>
      <c r="K535">
        <v>490160</v>
      </c>
      <c r="L535" t="s">
        <v>1255</v>
      </c>
    </row>
    <row r="536" spans="1:15">
      <c r="A536">
        <v>4180</v>
      </c>
      <c r="B536" t="s">
        <v>2961</v>
      </c>
      <c r="C536" t="s">
        <v>737</v>
      </c>
      <c r="D536">
        <v>2400</v>
      </c>
      <c r="E536" t="s">
        <v>12</v>
      </c>
      <c r="F536" t="s">
        <v>420</v>
      </c>
      <c r="G536" s="81">
        <v>44511</v>
      </c>
      <c r="H536" t="s">
        <v>4085</v>
      </c>
      <c r="I536" t="s">
        <v>4220</v>
      </c>
      <c r="J536" t="s">
        <v>13</v>
      </c>
      <c r="K536">
        <v>666246</v>
      </c>
      <c r="L536" t="s">
        <v>735</v>
      </c>
      <c r="M536">
        <v>233</v>
      </c>
    </row>
    <row r="537" spans="1:15">
      <c r="A537">
        <v>4181</v>
      </c>
      <c r="B537" t="s">
        <v>2961</v>
      </c>
      <c r="C537" t="s">
        <v>1132</v>
      </c>
      <c r="D537">
        <v>10000</v>
      </c>
      <c r="E537" t="s">
        <v>19</v>
      </c>
      <c r="F537" t="s">
        <v>420</v>
      </c>
      <c r="G537" s="81">
        <v>44511</v>
      </c>
      <c r="H537" t="s">
        <v>4069</v>
      </c>
      <c r="I537" t="s">
        <v>4247</v>
      </c>
      <c r="J537" t="s">
        <v>1678</v>
      </c>
      <c r="K537">
        <v>679178</v>
      </c>
      <c r="L537" t="s">
        <v>1130</v>
      </c>
      <c r="M537">
        <v>246</v>
      </c>
      <c r="O537" t="s">
        <v>4056</v>
      </c>
    </row>
    <row r="538" spans="1:15">
      <c r="A538">
        <v>4182</v>
      </c>
      <c r="B538" t="s">
        <v>2961</v>
      </c>
      <c r="C538" t="s">
        <v>559</v>
      </c>
      <c r="D538">
        <v>1800</v>
      </c>
      <c r="E538" t="s">
        <v>10</v>
      </c>
      <c r="F538" t="s">
        <v>420</v>
      </c>
      <c r="G538" s="81">
        <v>44511</v>
      </c>
      <c r="H538" t="s">
        <v>4048</v>
      </c>
      <c r="I538" t="s">
        <v>4248</v>
      </c>
      <c r="J538" t="s">
        <v>4062</v>
      </c>
      <c r="K538">
        <v>786564</v>
      </c>
      <c r="L538" t="s">
        <v>557</v>
      </c>
      <c r="M538">
        <v>93</v>
      </c>
    </row>
    <row r="539" spans="1:15">
      <c r="A539">
        <v>4183</v>
      </c>
      <c r="B539" t="s">
        <v>2961</v>
      </c>
      <c r="C539" t="s">
        <v>559</v>
      </c>
      <c r="D539">
        <v>1800</v>
      </c>
      <c r="E539" t="s">
        <v>10</v>
      </c>
      <c r="F539" t="s">
        <v>420</v>
      </c>
      <c r="G539" s="81">
        <v>44511</v>
      </c>
      <c r="H539" t="s">
        <v>4048</v>
      </c>
      <c r="I539" t="s">
        <v>4249</v>
      </c>
      <c r="J539" t="s">
        <v>4062</v>
      </c>
      <c r="K539">
        <v>786564</v>
      </c>
      <c r="L539" t="s">
        <v>557</v>
      </c>
      <c r="M539">
        <v>93</v>
      </c>
    </row>
    <row r="540" spans="1:15">
      <c r="A540">
        <v>4184</v>
      </c>
      <c r="B540" t="s">
        <v>2961</v>
      </c>
      <c r="C540" t="s">
        <v>1469</v>
      </c>
      <c r="D540">
        <v>1000</v>
      </c>
      <c r="E540" t="s">
        <v>67</v>
      </c>
      <c r="F540" t="s">
        <v>4170</v>
      </c>
      <c r="G540" s="81">
        <v>44516</v>
      </c>
      <c r="H540" t="s">
        <v>4048</v>
      </c>
      <c r="I540" t="s">
        <v>4250</v>
      </c>
      <c r="J540" t="s">
        <v>1679</v>
      </c>
      <c r="K540">
        <v>147922</v>
      </c>
      <c r="L540" t="s">
        <v>1468</v>
      </c>
      <c r="M540">
        <v>297</v>
      </c>
    </row>
    <row r="541" spans="1:15">
      <c r="A541">
        <v>4185</v>
      </c>
      <c r="B541" t="s">
        <v>24</v>
      </c>
      <c r="C541" t="s">
        <v>178</v>
      </c>
      <c r="D541">
        <v>1350</v>
      </c>
      <c r="E541" t="s">
        <v>8</v>
      </c>
      <c r="F541" t="s">
        <v>4170</v>
      </c>
      <c r="G541" s="81">
        <v>44516</v>
      </c>
      <c r="H541" t="s">
        <v>4048</v>
      </c>
      <c r="I541" t="s">
        <v>4251</v>
      </c>
      <c r="J541" t="s">
        <v>1675</v>
      </c>
      <c r="K541">
        <v>863937</v>
      </c>
      <c r="L541" t="s">
        <v>176</v>
      </c>
      <c r="M541">
        <v>13</v>
      </c>
    </row>
    <row r="542" spans="1:15">
      <c r="A542">
        <v>4186</v>
      </c>
      <c r="B542" t="s">
        <v>2961</v>
      </c>
      <c r="C542" t="s">
        <v>4053</v>
      </c>
      <c r="D542">
        <v>3350</v>
      </c>
      <c r="E542" t="s">
        <v>12</v>
      </c>
      <c r="F542" t="s">
        <v>420</v>
      </c>
      <c r="G542" s="81">
        <v>44516</v>
      </c>
      <c r="H542" t="s">
        <v>4048</v>
      </c>
      <c r="I542" t="s">
        <v>4252</v>
      </c>
      <c r="J542" t="s">
        <v>13</v>
      </c>
      <c r="K542">
        <v>40213</v>
      </c>
      <c r="L542" t="s">
        <v>1255</v>
      </c>
      <c r="O542" t="s">
        <v>4056</v>
      </c>
    </row>
    <row r="543" spans="1:15">
      <c r="A543">
        <v>4187</v>
      </c>
      <c r="B543" t="s">
        <v>2961</v>
      </c>
      <c r="C543" t="s">
        <v>998</v>
      </c>
      <c r="D543">
        <v>4000</v>
      </c>
      <c r="E543" t="s">
        <v>10</v>
      </c>
      <c r="F543" t="s">
        <v>4170</v>
      </c>
      <c r="G543" s="81">
        <v>44516</v>
      </c>
      <c r="H543" t="s">
        <v>4085</v>
      </c>
      <c r="I543" t="s">
        <v>4253</v>
      </c>
      <c r="J543" t="s">
        <v>4062</v>
      </c>
      <c r="K543">
        <v>868701</v>
      </c>
      <c r="L543" t="s">
        <v>996</v>
      </c>
      <c r="M543">
        <v>188</v>
      </c>
    </row>
    <row r="544" spans="1:15">
      <c r="A544">
        <v>4188</v>
      </c>
      <c r="B544" t="s">
        <v>2961</v>
      </c>
      <c r="C544" t="s">
        <v>1010</v>
      </c>
      <c r="D544">
        <v>2000</v>
      </c>
      <c r="E544" t="s">
        <v>12</v>
      </c>
      <c r="F544" t="s">
        <v>4170</v>
      </c>
      <c r="G544" s="81">
        <v>44516</v>
      </c>
      <c r="H544" t="s">
        <v>4085</v>
      </c>
      <c r="I544" t="s">
        <v>4253</v>
      </c>
      <c r="J544" t="s">
        <v>13</v>
      </c>
      <c r="K544">
        <v>896364</v>
      </c>
      <c r="L544" t="s">
        <v>1008</v>
      </c>
      <c r="M544">
        <v>190</v>
      </c>
    </row>
    <row r="545" spans="1:15">
      <c r="A545">
        <v>4189</v>
      </c>
      <c r="B545" t="s">
        <v>2961</v>
      </c>
      <c r="C545" t="s">
        <v>1299</v>
      </c>
      <c r="D545">
        <v>2180</v>
      </c>
      <c r="E545" t="s">
        <v>17</v>
      </c>
      <c r="F545" t="s">
        <v>420</v>
      </c>
      <c r="G545" s="81">
        <v>44516</v>
      </c>
      <c r="H545" t="s">
        <v>4048</v>
      </c>
      <c r="I545" t="s">
        <v>4228</v>
      </c>
      <c r="J545" t="s">
        <v>1674</v>
      </c>
      <c r="K545">
        <v>2636729</v>
      </c>
      <c r="L545" t="s">
        <v>1297</v>
      </c>
      <c r="M545">
        <v>262</v>
      </c>
    </row>
    <row r="546" spans="1:15">
      <c r="A546">
        <v>4190</v>
      </c>
      <c r="B546" t="s">
        <v>2961</v>
      </c>
      <c r="C546" t="s">
        <v>962</v>
      </c>
      <c r="D546">
        <v>3350</v>
      </c>
      <c r="E546" t="s">
        <v>67</v>
      </c>
      <c r="F546" t="s">
        <v>4170</v>
      </c>
      <c r="G546" s="81">
        <v>44516</v>
      </c>
      <c r="H546" t="s">
        <v>4048</v>
      </c>
      <c r="I546" t="s">
        <v>4161</v>
      </c>
      <c r="J546" t="s">
        <v>1679</v>
      </c>
      <c r="K546">
        <v>532662</v>
      </c>
      <c r="L546" t="s">
        <v>960</v>
      </c>
      <c r="M546">
        <v>299</v>
      </c>
    </row>
    <row r="547" spans="1:15">
      <c r="A547">
        <v>4191</v>
      </c>
      <c r="B547" t="s">
        <v>2961</v>
      </c>
      <c r="C547" t="s">
        <v>307</v>
      </c>
      <c r="D547">
        <v>1350</v>
      </c>
      <c r="E547" t="s">
        <v>8</v>
      </c>
      <c r="F547" t="s">
        <v>420</v>
      </c>
      <c r="G547" s="81">
        <v>44516</v>
      </c>
      <c r="H547" t="s">
        <v>4048</v>
      </c>
      <c r="I547" t="s">
        <v>4143</v>
      </c>
      <c r="J547" t="s">
        <v>1675</v>
      </c>
      <c r="K547">
        <v>1537233</v>
      </c>
      <c r="L547" t="s">
        <v>305</v>
      </c>
      <c r="M547">
        <v>40</v>
      </c>
    </row>
    <row r="548" spans="1:15">
      <c r="A548">
        <v>4192</v>
      </c>
      <c r="B548" t="s">
        <v>2961</v>
      </c>
      <c r="C548" t="s">
        <v>287</v>
      </c>
      <c r="D548">
        <v>2500</v>
      </c>
      <c r="E548" t="s">
        <v>17</v>
      </c>
      <c r="F548" t="s">
        <v>420</v>
      </c>
      <c r="G548" s="81">
        <v>44516</v>
      </c>
      <c r="H548" t="s">
        <v>4069</v>
      </c>
      <c r="I548" t="s">
        <v>4254</v>
      </c>
      <c r="J548" t="s">
        <v>1674</v>
      </c>
      <c r="K548">
        <v>2341799</v>
      </c>
      <c r="L548" t="s">
        <v>285</v>
      </c>
      <c r="M548">
        <v>36</v>
      </c>
      <c r="O548" t="s">
        <v>4056</v>
      </c>
    </row>
    <row r="549" spans="1:15">
      <c r="A549">
        <v>4193</v>
      </c>
      <c r="B549" t="s">
        <v>2961</v>
      </c>
      <c r="C549" t="s">
        <v>1906</v>
      </c>
      <c r="D549">
        <v>1500</v>
      </c>
      <c r="E549" t="s">
        <v>12</v>
      </c>
      <c r="F549" t="s">
        <v>420</v>
      </c>
      <c r="G549" s="81">
        <v>44516</v>
      </c>
      <c r="H549" t="s">
        <v>4048</v>
      </c>
      <c r="I549" t="s">
        <v>4255</v>
      </c>
      <c r="J549" t="s">
        <v>13</v>
      </c>
      <c r="K549">
        <v>246525</v>
      </c>
      <c r="L549" t="s">
        <v>1322</v>
      </c>
      <c r="M549">
        <v>267</v>
      </c>
    </row>
    <row r="550" spans="1:15">
      <c r="A550">
        <v>4194</v>
      </c>
      <c r="B550" t="s">
        <v>24</v>
      </c>
      <c r="C550" t="s">
        <v>4053</v>
      </c>
      <c r="D550">
        <v>1250</v>
      </c>
      <c r="E550" t="s">
        <v>8</v>
      </c>
      <c r="F550" t="s">
        <v>420</v>
      </c>
      <c r="G550" s="81">
        <v>44516</v>
      </c>
      <c r="H550" t="s">
        <v>4048</v>
      </c>
      <c r="I550" t="s">
        <v>4256</v>
      </c>
      <c r="J550" t="s">
        <v>1675</v>
      </c>
      <c r="K550">
        <v>2298779</v>
      </c>
      <c r="L550" t="s">
        <v>1255</v>
      </c>
    </row>
    <row r="551" spans="1:15">
      <c r="A551">
        <v>4195</v>
      </c>
      <c r="B551" t="s">
        <v>2961</v>
      </c>
      <c r="C551" t="s">
        <v>651</v>
      </c>
      <c r="D551">
        <v>2180</v>
      </c>
      <c r="E551" t="s">
        <v>10</v>
      </c>
      <c r="F551" t="s">
        <v>420</v>
      </c>
      <c r="G551" s="81">
        <v>44516</v>
      </c>
      <c r="H551" t="s">
        <v>4048</v>
      </c>
      <c r="I551" t="s">
        <v>4257</v>
      </c>
      <c r="J551" t="s">
        <v>4062</v>
      </c>
      <c r="K551">
        <v>1378930</v>
      </c>
      <c r="L551" t="s">
        <v>650</v>
      </c>
      <c r="M551">
        <v>201</v>
      </c>
    </row>
    <row r="552" spans="1:15">
      <c r="A552">
        <v>4196</v>
      </c>
      <c r="B552" t="s">
        <v>2961</v>
      </c>
      <c r="C552" t="s">
        <v>1127</v>
      </c>
      <c r="D552">
        <v>1400</v>
      </c>
      <c r="E552" t="s">
        <v>8</v>
      </c>
      <c r="F552" t="s">
        <v>420</v>
      </c>
      <c r="G552" s="81">
        <v>44516</v>
      </c>
      <c r="H552" t="s">
        <v>4048</v>
      </c>
      <c r="I552" t="s">
        <v>4258</v>
      </c>
      <c r="J552" t="s">
        <v>1675</v>
      </c>
      <c r="K552">
        <v>83293</v>
      </c>
      <c r="L552" t="s">
        <v>1126</v>
      </c>
      <c r="M552">
        <v>200</v>
      </c>
    </row>
    <row r="553" spans="1:15">
      <c r="A553">
        <v>4197</v>
      </c>
      <c r="B553" t="s">
        <v>2961</v>
      </c>
      <c r="C553" t="s">
        <v>1095</v>
      </c>
      <c r="D553">
        <v>1400</v>
      </c>
      <c r="E553" t="s">
        <v>8</v>
      </c>
      <c r="F553" t="s">
        <v>420</v>
      </c>
      <c r="G553" s="81">
        <v>44516</v>
      </c>
      <c r="H553" t="s">
        <v>4048</v>
      </c>
      <c r="I553" t="s">
        <v>4258</v>
      </c>
      <c r="J553" t="s">
        <v>1675</v>
      </c>
      <c r="K553">
        <v>82787</v>
      </c>
      <c r="L553" t="s">
        <v>1093</v>
      </c>
      <c r="M553">
        <v>268</v>
      </c>
    </row>
    <row r="554" spans="1:15">
      <c r="A554">
        <v>4198</v>
      </c>
      <c r="B554" t="s">
        <v>33</v>
      </c>
      <c r="C554" t="s">
        <v>819</v>
      </c>
      <c r="D554">
        <v>5500</v>
      </c>
      <c r="E554" t="s">
        <v>12</v>
      </c>
      <c r="F554" t="s">
        <v>420</v>
      </c>
      <c r="G554" s="81">
        <v>44512</v>
      </c>
      <c r="H554" t="s">
        <v>4069</v>
      </c>
      <c r="I554" t="s">
        <v>4182</v>
      </c>
      <c r="J554" t="s">
        <v>13</v>
      </c>
      <c r="K554">
        <v>215263</v>
      </c>
      <c r="L554" t="s">
        <v>817</v>
      </c>
      <c r="M554">
        <v>148</v>
      </c>
    </row>
    <row r="555" spans="1:15">
      <c r="A555">
        <v>4199</v>
      </c>
      <c r="B555" t="s">
        <v>34</v>
      </c>
      <c r="C555" t="s">
        <v>605</v>
      </c>
      <c r="D555">
        <v>6000</v>
      </c>
      <c r="E555" t="s">
        <v>10</v>
      </c>
      <c r="F555" t="s">
        <v>420</v>
      </c>
      <c r="G555" s="81">
        <v>44512</v>
      </c>
      <c r="H555" t="s">
        <v>4069</v>
      </c>
      <c r="I555" t="s">
        <v>4123</v>
      </c>
      <c r="J555" t="s">
        <v>4062</v>
      </c>
      <c r="K555">
        <v>398384</v>
      </c>
      <c r="L555" t="s">
        <v>603</v>
      </c>
      <c r="M555">
        <v>103</v>
      </c>
    </row>
    <row r="556" spans="1:15">
      <c r="A556">
        <v>4200</v>
      </c>
      <c r="B556" t="s">
        <v>33</v>
      </c>
      <c r="C556" t="s">
        <v>489</v>
      </c>
      <c r="D556">
        <v>5000</v>
      </c>
      <c r="E556" t="s">
        <v>10</v>
      </c>
      <c r="F556" t="s">
        <v>420</v>
      </c>
      <c r="G556" s="81">
        <v>44512</v>
      </c>
      <c r="H556" t="s">
        <v>4069</v>
      </c>
      <c r="I556" t="s">
        <v>4123</v>
      </c>
      <c r="J556" t="s">
        <v>4062</v>
      </c>
      <c r="K556">
        <v>530932</v>
      </c>
      <c r="L556" t="s">
        <v>487</v>
      </c>
      <c r="M556">
        <v>77</v>
      </c>
    </row>
    <row r="557" spans="1:15">
      <c r="A557">
        <v>4201</v>
      </c>
      <c r="B557" t="s">
        <v>33</v>
      </c>
      <c r="C557" t="s">
        <v>4053</v>
      </c>
      <c r="D557">
        <v>10000</v>
      </c>
      <c r="E557" t="s">
        <v>10</v>
      </c>
      <c r="F557" t="s">
        <v>420</v>
      </c>
      <c r="G557" s="81">
        <v>44512</v>
      </c>
      <c r="H557" t="s">
        <v>4069</v>
      </c>
      <c r="I557" t="s">
        <v>4192</v>
      </c>
      <c r="J557" t="s">
        <v>4062</v>
      </c>
      <c r="K557">
        <v>607066</v>
      </c>
      <c r="L557" t="s">
        <v>1255</v>
      </c>
      <c r="O557" t="s">
        <v>4056</v>
      </c>
    </row>
    <row r="558" spans="1:15">
      <c r="A558">
        <v>4202</v>
      </c>
      <c r="B558" t="s">
        <v>2961</v>
      </c>
      <c r="C558" t="s">
        <v>612</v>
      </c>
      <c r="D558">
        <v>380</v>
      </c>
      <c r="E558" t="s">
        <v>10</v>
      </c>
      <c r="F558" t="s">
        <v>4170</v>
      </c>
      <c r="G558" s="81">
        <v>44512</v>
      </c>
      <c r="H558" t="s">
        <v>4085</v>
      </c>
      <c r="I558" t="s">
        <v>4259</v>
      </c>
      <c r="J558" t="s">
        <v>4062</v>
      </c>
      <c r="K558">
        <v>629877</v>
      </c>
      <c r="L558" t="s">
        <v>610</v>
      </c>
      <c r="M558">
        <v>105</v>
      </c>
    </row>
    <row r="559" spans="1:15">
      <c r="A559">
        <v>4203</v>
      </c>
      <c r="B559" t="s">
        <v>24</v>
      </c>
      <c r="C559" t="s">
        <v>2011</v>
      </c>
      <c r="D559">
        <v>1250</v>
      </c>
      <c r="E559" t="s">
        <v>8</v>
      </c>
      <c r="F559" t="s">
        <v>420</v>
      </c>
      <c r="G559" s="81">
        <v>44512</v>
      </c>
      <c r="H559" t="s">
        <v>4048</v>
      </c>
      <c r="I559" t="s">
        <v>4260</v>
      </c>
      <c r="J559" t="s">
        <v>1675</v>
      </c>
      <c r="K559">
        <v>744844</v>
      </c>
      <c r="L559" t="s">
        <v>169</v>
      </c>
      <c r="M559">
        <v>11</v>
      </c>
    </row>
    <row r="560" spans="1:15">
      <c r="A560">
        <v>4204</v>
      </c>
      <c r="B560" t="s">
        <v>34</v>
      </c>
      <c r="C560" t="s">
        <v>891</v>
      </c>
      <c r="D560">
        <v>5000</v>
      </c>
      <c r="E560" t="s">
        <v>12</v>
      </c>
      <c r="F560" t="s">
        <v>420</v>
      </c>
      <c r="G560" s="81">
        <v>44512</v>
      </c>
      <c r="H560" t="s">
        <v>4069</v>
      </c>
      <c r="I560" t="s">
        <v>4190</v>
      </c>
      <c r="J560" t="s">
        <v>13</v>
      </c>
      <c r="K560">
        <v>22019</v>
      </c>
      <c r="L560" t="s">
        <v>889</v>
      </c>
      <c r="M560">
        <v>113</v>
      </c>
    </row>
    <row r="561" spans="1:15">
      <c r="A561">
        <v>4205</v>
      </c>
      <c r="B561" t="s">
        <v>2961</v>
      </c>
      <c r="C561" t="s">
        <v>920</v>
      </c>
      <c r="D561">
        <v>2800</v>
      </c>
      <c r="E561" t="s">
        <v>12</v>
      </c>
      <c r="F561" t="s">
        <v>420</v>
      </c>
      <c r="G561" s="81">
        <v>44512</v>
      </c>
      <c r="H561" t="s">
        <v>4048</v>
      </c>
      <c r="I561" t="s">
        <v>4236</v>
      </c>
      <c r="J561" t="s">
        <v>13</v>
      </c>
      <c r="K561">
        <v>762423</v>
      </c>
      <c r="L561" t="s">
        <v>918</v>
      </c>
      <c r="M561">
        <v>171</v>
      </c>
    </row>
    <row r="562" spans="1:15">
      <c r="A562">
        <v>4206</v>
      </c>
      <c r="B562" t="s">
        <v>2961</v>
      </c>
      <c r="C562" t="s">
        <v>920</v>
      </c>
      <c r="D562">
        <v>2800</v>
      </c>
      <c r="E562" t="s">
        <v>12</v>
      </c>
      <c r="F562" t="s">
        <v>420</v>
      </c>
      <c r="G562" s="81">
        <v>44512</v>
      </c>
      <c r="H562" t="s">
        <v>4048</v>
      </c>
      <c r="I562" t="s">
        <v>4237</v>
      </c>
      <c r="J562" t="s">
        <v>13</v>
      </c>
      <c r="K562">
        <v>766502</v>
      </c>
      <c r="L562" t="s">
        <v>918</v>
      </c>
      <c r="M562">
        <v>171</v>
      </c>
    </row>
    <row r="563" spans="1:15">
      <c r="A563">
        <v>4207</v>
      </c>
      <c r="B563" t="s">
        <v>2961</v>
      </c>
      <c r="C563" t="s">
        <v>920</v>
      </c>
      <c r="D563">
        <v>2800</v>
      </c>
      <c r="E563" t="s">
        <v>12</v>
      </c>
      <c r="F563" t="s">
        <v>420</v>
      </c>
      <c r="G563" s="81">
        <v>44512</v>
      </c>
      <c r="H563" t="s">
        <v>4048</v>
      </c>
      <c r="I563" t="s">
        <v>4193</v>
      </c>
      <c r="J563" t="s">
        <v>13</v>
      </c>
      <c r="K563">
        <v>772090</v>
      </c>
      <c r="L563" t="s">
        <v>918</v>
      </c>
      <c r="M563">
        <v>171</v>
      </c>
    </row>
    <row r="564" spans="1:15">
      <c r="A564">
        <v>4208</v>
      </c>
      <c r="B564" t="s">
        <v>2961</v>
      </c>
      <c r="C564" t="s">
        <v>4053</v>
      </c>
      <c r="D564">
        <v>2800</v>
      </c>
      <c r="E564" t="s">
        <v>12</v>
      </c>
      <c r="F564" t="s">
        <v>4170</v>
      </c>
      <c r="G564" s="81">
        <v>44512</v>
      </c>
      <c r="H564" t="s">
        <v>4048</v>
      </c>
      <c r="I564" t="s">
        <v>4261</v>
      </c>
      <c r="J564" t="s">
        <v>13</v>
      </c>
      <c r="K564">
        <v>835923</v>
      </c>
      <c r="L564" t="s">
        <v>1255</v>
      </c>
      <c r="O564" t="s">
        <v>4056</v>
      </c>
    </row>
    <row r="565" spans="1:15">
      <c r="A565">
        <v>4209</v>
      </c>
      <c r="B565" t="s">
        <v>2961</v>
      </c>
      <c r="C565" t="s">
        <v>630</v>
      </c>
      <c r="D565">
        <v>2000</v>
      </c>
      <c r="E565" t="s">
        <v>10</v>
      </c>
      <c r="F565" t="s">
        <v>4170</v>
      </c>
      <c r="G565" s="81">
        <v>44512</v>
      </c>
      <c r="H565" t="s">
        <v>4085</v>
      </c>
      <c r="I565" t="s">
        <v>4253</v>
      </c>
      <c r="J565" t="s">
        <v>4062</v>
      </c>
      <c r="K565">
        <v>850127</v>
      </c>
      <c r="L565" t="s">
        <v>628</v>
      </c>
      <c r="M565">
        <v>108</v>
      </c>
    </row>
    <row r="566" spans="1:15">
      <c r="A566">
        <v>4210</v>
      </c>
      <c r="B566" t="s">
        <v>33</v>
      </c>
      <c r="C566" t="s">
        <v>489</v>
      </c>
      <c r="D566">
        <v>5000</v>
      </c>
      <c r="E566" t="s">
        <v>10</v>
      </c>
      <c r="F566" t="s">
        <v>420</v>
      </c>
      <c r="G566" s="81">
        <v>44512</v>
      </c>
      <c r="H566" t="s">
        <v>4069</v>
      </c>
      <c r="I566" t="s">
        <v>4262</v>
      </c>
      <c r="J566" t="s">
        <v>4062</v>
      </c>
      <c r="K566">
        <v>915469</v>
      </c>
      <c r="L566" t="s">
        <v>487</v>
      </c>
      <c r="M566">
        <v>77</v>
      </c>
    </row>
    <row r="567" spans="1:15">
      <c r="A567">
        <v>4211</v>
      </c>
      <c r="B567" t="s">
        <v>2961</v>
      </c>
      <c r="C567" t="s">
        <v>1441</v>
      </c>
      <c r="D567">
        <v>6540</v>
      </c>
      <c r="E567" t="s">
        <v>10</v>
      </c>
      <c r="F567" t="s">
        <v>420</v>
      </c>
      <c r="G567" s="81">
        <v>44512</v>
      </c>
      <c r="H567" t="s">
        <v>4048</v>
      </c>
      <c r="I567" t="s">
        <v>4263</v>
      </c>
      <c r="J567" t="s">
        <v>4062</v>
      </c>
      <c r="K567">
        <v>955745</v>
      </c>
      <c r="L567" t="s">
        <v>1440</v>
      </c>
      <c r="M567">
        <v>292</v>
      </c>
    </row>
    <row r="568" spans="1:15">
      <c r="A568">
        <v>4212</v>
      </c>
      <c r="B568" t="s">
        <v>35</v>
      </c>
      <c r="C568" t="s">
        <v>1241</v>
      </c>
      <c r="D568">
        <v>3350</v>
      </c>
      <c r="E568" t="s">
        <v>12</v>
      </c>
      <c r="F568" t="s">
        <v>420</v>
      </c>
      <c r="G568" s="81">
        <v>44512</v>
      </c>
      <c r="H568" t="s">
        <v>4048</v>
      </c>
      <c r="I568" t="s">
        <v>4264</v>
      </c>
      <c r="J568" t="s">
        <v>13</v>
      </c>
      <c r="K568">
        <v>1294690</v>
      </c>
      <c r="L568" t="s">
        <v>1239</v>
      </c>
      <c r="M568">
        <v>250</v>
      </c>
    </row>
    <row r="569" spans="1:15">
      <c r="A569">
        <v>4213</v>
      </c>
      <c r="B569" t="s">
        <v>2961</v>
      </c>
      <c r="C569" t="s">
        <v>933</v>
      </c>
      <c r="D569">
        <v>3350</v>
      </c>
      <c r="E569" t="s">
        <v>12</v>
      </c>
      <c r="F569" t="s">
        <v>420</v>
      </c>
      <c r="G569" s="81">
        <v>44512</v>
      </c>
      <c r="H569" t="s">
        <v>4048</v>
      </c>
      <c r="I569" t="s">
        <v>4224</v>
      </c>
      <c r="J569" t="s">
        <v>13</v>
      </c>
      <c r="K569">
        <v>1378190</v>
      </c>
      <c r="L569" t="s">
        <v>932</v>
      </c>
      <c r="M569">
        <v>174</v>
      </c>
    </row>
    <row r="570" spans="1:15">
      <c r="A570">
        <v>4214</v>
      </c>
      <c r="B570" t="s">
        <v>2961</v>
      </c>
      <c r="C570" t="s">
        <v>4053</v>
      </c>
      <c r="D570">
        <v>1000</v>
      </c>
      <c r="E570" t="s">
        <v>10</v>
      </c>
      <c r="F570" t="s">
        <v>420</v>
      </c>
      <c r="G570" s="81">
        <v>44518</v>
      </c>
      <c r="H570" t="s">
        <v>4085</v>
      </c>
      <c r="I570" t="s">
        <v>4265</v>
      </c>
      <c r="J570" t="s">
        <v>4062</v>
      </c>
      <c r="K570">
        <v>83376</v>
      </c>
      <c r="L570" t="s">
        <v>1255</v>
      </c>
    </row>
    <row r="571" spans="1:15">
      <c r="A571">
        <v>4215</v>
      </c>
      <c r="B571" t="s">
        <v>2961</v>
      </c>
      <c r="C571" t="s">
        <v>962</v>
      </c>
      <c r="D571">
        <v>2500</v>
      </c>
      <c r="E571" t="s">
        <v>12</v>
      </c>
      <c r="F571" t="s">
        <v>4170</v>
      </c>
      <c r="G571" s="81">
        <v>44518</v>
      </c>
      <c r="H571" t="s">
        <v>4066</v>
      </c>
      <c r="I571" t="s">
        <v>1759</v>
      </c>
      <c r="J571" t="s">
        <v>13</v>
      </c>
      <c r="K571">
        <v>534050</v>
      </c>
      <c r="L571" t="s">
        <v>960</v>
      </c>
      <c r="M571">
        <v>181</v>
      </c>
    </row>
    <row r="572" spans="1:15">
      <c r="A572">
        <v>4216</v>
      </c>
      <c r="B572" t="s">
        <v>33</v>
      </c>
      <c r="C572" t="s">
        <v>4053</v>
      </c>
      <c r="D572">
        <v>5000</v>
      </c>
      <c r="E572" t="s">
        <v>12</v>
      </c>
      <c r="F572" t="s">
        <v>4170</v>
      </c>
      <c r="G572" s="81">
        <v>44518</v>
      </c>
      <c r="H572" t="s">
        <v>4069</v>
      </c>
      <c r="I572" t="s">
        <v>4192</v>
      </c>
      <c r="J572" t="s">
        <v>13</v>
      </c>
      <c r="K572">
        <v>936500</v>
      </c>
      <c r="L572" t="s">
        <v>1255</v>
      </c>
    </row>
    <row r="573" spans="1:15">
      <c r="A573">
        <v>4217</v>
      </c>
      <c r="B573" t="s">
        <v>2961</v>
      </c>
      <c r="C573" t="s">
        <v>1473</v>
      </c>
      <c r="D573">
        <v>1180</v>
      </c>
      <c r="E573" t="s">
        <v>15</v>
      </c>
      <c r="F573" t="s">
        <v>4170</v>
      </c>
      <c r="G573" s="81">
        <v>44518</v>
      </c>
      <c r="H573" t="s">
        <v>4048</v>
      </c>
      <c r="I573" t="s">
        <v>4226</v>
      </c>
      <c r="J573" t="s">
        <v>1680</v>
      </c>
      <c r="K573">
        <v>947349</v>
      </c>
      <c r="L573" t="s">
        <v>1472</v>
      </c>
      <c r="M573">
        <v>298</v>
      </c>
    </row>
    <row r="574" spans="1:15">
      <c r="A574">
        <v>4218</v>
      </c>
      <c r="B574" t="s">
        <v>2961</v>
      </c>
      <c r="C574" t="s">
        <v>1463</v>
      </c>
      <c r="D574">
        <v>1090</v>
      </c>
      <c r="E574" t="s">
        <v>17</v>
      </c>
      <c r="F574" t="s">
        <v>420</v>
      </c>
      <c r="G574" s="81">
        <v>44512</v>
      </c>
      <c r="H574" t="s">
        <v>4048</v>
      </c>
      <c r="I574" t="s">
        <v>4226</v>
      </c>
      <c r="J574" t="s">
        <v>1674</v>
      </c>
      <c r="K574">
        <v>1048265</v>
      </c>
      <c r="L574" t="s">
        <v>1462</v>
      </c>
      <c r="M574">
        <v>296</v>
      </c>
    </row>
    <row r="575" spans="1:15">
      <c r="A575">
        <v>4219</v>
      </c>
      <c r="B575" t="s">
        <v>2961</v>
      </c>
      <c r="C575" t="s">
        <v>1371</v>
      </c>
      <c r="D575">
        <v>5335</v>
      </c>
      <c r="E575" t="s">
        <v>20</v>
      </c>
      <c r="F575" t="s">
        <v>420</v>
      </c>
      <c r="G575" s="81">
        <v>44517</v>
      </c>
      <c r="H575" t="s">
        <v>4048</v>
      </c>
      <c r="I575" t="s">
        <v>4219</v>
      </c>
      <c r="J575" t="s">
        <v>1677</v>
      </c>
      <c r="K575">
        <v>106202</v>
      </c>
      <c r="L575" t="s">
        <v>1369</v>
      </c>
      <c r="M575">
        <v>278</v>
      </c>
    </row>
    <row r="576" spans="1:15">
      <c r="A576">
        <v>4220</v>
      </c>
      <c r="B576" t="s">
        <v>2961</v>
      </c>
      <c r="C576" t="s">
        <v>1371</v>
      </c>
      <c r="D576">
        <v>5333</v>
      </c>
      <c r="E576" t="s">
        <v>20</v>
      </c>
      <c r="F576" t="s">
        <v>420</v>
      </c>
      <c r="G576" s="81">
        <v>44517</v>
      </c>
      <c r="H576" t="s">
        <v>4048</v>
      </c>
      <c r="I576" t="s">
        <v>4252</v>
      </c>
      <c r="J576" t="s">
        <v>1677</v>
      </c>
      <c r="K576">
        <v>106351</v>
      </c>
      <c r="L576" t="s">
        <v>1369</v>
      </c>
      <c r="M576">
        <v>278</v>
      </c>
    </row>
    <row r="577" spans="1:15">
      <c r="A577">
        <v>4221</v>
      </c>
      <c r="B577" t="s">
        <v>33</v>
      </c>
      <c r="C577" t="s">
        <v>551</v>
      </c>
      <c r="D577">
        <v>5000</v>
      </c>
      <c r="E577" t="s">
        <v>10</v>
      </c>
      <c r="F577" t="s">
        <v>420</v>
      </c>
      <c r="G577" s="81">
        <v>44517</v>
      </c>
      <c r="H577" t="s">
        <v>4069</v>
      </c>
      <c r="I577" t="s">
        <v>4133</v>
      </c>
      <c r="J577" t="s">
        <v>4062</v>
      </c>
      <c r="K577">
        <v>291718</v>
      </c>
      <c r="L577" t="s">
        <v>549</v>
      </c>
      <c r="M577">
        <v>91</v>
      </c>
    </row>
    <row r="578" spans="1:15">
      <c r="A578">
        <v>4222</v>
      </c>
      <c r="B578" t="s">
        <v>2961</v>
      </c>
      <c r="C578" t="s">
        <v>4053</v>
      </c>
      <c r="D578">
        <v>2180</v>
      </c>
      <c r="E578" t="s">
        <v>15</v>
      </c>
      <c r="F578" t="s">
        <v>420</v>
      </c>
      <c r="G578" s="81">
        <v>44517</v>
      </c>
      <c r="H578" t="s">
        <v>4048</v>
      </c>
      <c r="I578" t="s">
        <v>4161</v>
      </c>
      <c r="J578" t="s">
        <v>1680</v>
      </c>
      <c r="K578">
        <v>410906</v>
      </c>
      <c r="L578" t="s">
        <v>1255</v>
      </c>
    </row>
    <row r="579" spans="1:15">
      <c r="A579">
        <v>4223</v>
      </c>
      <c r="B579" t="s">
        <v>2961</v>
      </c>
      <c r="C579" t="s">
        <v>573</v>
      </c>
      <c r="D579">
        <v>1000</v>
      </c>
      <c r="E579" t="s">
        <v>10</v>
      </c>
      <c r="F579" t="s">
        <v>420</v>
      </c>
      <c r="G579" s="81">
        <v>44517</v>
      </c>
      <c r="H579" t="s">
        <v>4194</v>
      </c>
      <c r="I579" t="s">
        <v>4204</v>
      </c>
      <c r="J579" t="s">
        <v>4062</v>
      </c>
      <c r="K579">
        <v>631800</v>
      </c>
      <c r="L579" t="s">
        <v>571</v>
      </c>
      <c r="M579">
        <v>120</v>
      </c>
    </row>
    <row r="580" spans="1:15">
      <c r="A580">
        <v>4224</v>
      </c>
      <c r="B580" t="s">
        <v>2961</v>
      </c>
      <c r="C580" t="s">
        <v>573</v>
      </c>
      <c r="D580">
        <v>10000</v>
      </c>
      <c r="E580" t="s">
        <v>10</v>
      </c>
      <c r="F580" t="s">
        <v>420</v>
      </c>
      <c r="G580" s="81">
        <v>44517</v>
      </c>
      <c r="H580" t="s">
        <v>4069</v>
      </c>
      <c r="I580" t="s">
        <v>4124</v>
      </c>
      <c r="J580" t="s">
        <v>4062</v>
      </c>
      <c r="K580">
        <v>635446</v>
      </c>
      <c r="L580" t="s">
        <v>571</v>
      </c>
      <c r="M580">
        <v>120</v>
      </c>
      <c r="O580" t="s">
        <v>4056</v>
      </c>
    </row>
    <row r="581" spans="1:15">
      <c r="A581">
        <v>4225</v>
      </c>
      <c r="B581" t="s">
        <v>2961</v>
      </c>
      <c r="C581" t="s">
        <v>733</v>
      </c>
      <c r="D581">
        <v>10000</v>
      </c>
      <c r="E581" t="s">
        <v>12</v>
      </c>
      <c r="F581" t="s">
        <v>623</v>
      </c>
      <c r="G581" s="81">
        <v>44519</v>
      </c>
      <c r="H581" t="s">
        <v>4069</v>
      </c>
      <c r="I581" t="s">
        <v>4192</v>
      </c>
      <c r="J581" t="s">
        <v>13</v>
      </c>
      <c r="K581" t="s">
        <v>623</v>
      </c>
      <c r="L581" t="s">
        <v>731</v>
      </c>
      <c r="M581">
        <v>128</v>
      </c>
    </row>
    <row r="582" spans="1:15">
      <c r="A582">
        <v>4226</v>
      </c>
      <c r="B582" t="s">
        <v>2961</v>
      </c>
      <c r="C582" t="s">
        <v>1105</v>
      </c>
      <c r="D582">
        <v>1600</v>
      </c>
      <c r="E582" t="s">
        <v>8</v>
      </c>
      <c r="F582" t="s">
        <v>4170</v>
      </c>
      <c r="G582" s="81">
        <v>44516</v>
      </c>
      <c r="H582" t="s">
        <v>4048</v>
      </c>
      <c r="I582" t="s">
        <v>4214</v>
      </c>
      <c r="J582" t="s">
        <v>1675</v>
      </c>
      <c r="K582">
        <v>907000</v>
      </c>
      <c r="L582" t="s">
        <v>1103</v>
      </c>
      <c r="M582">
        <v>213</v>
      </c>
    </row>
    <row r="583" spans="1:15">
      <c r="A583">
        <v>4227</v>
      </c>
      <c r="B583" t="s">
        <v>4065</v>
      </c>
      <c r="C583" t="s">
        <v>205</v>
      </c>
      <c r="D583">
        <v>1350</v>
      </c>
      <c r="E583" t="s">
        <v>8</v>
      </c>
      <c r="F583" t="s">
        <v>4118</v>
      </c>
      <c r="G583" s="81">
        <v>44518</v>
      </c>
      <c r="H583" t="s">
        <v>4048</v>
      </c>
      <c r="I583" t="s">
        <v>4143</v>
      </c>
      <c r="J583" t="s">
        <v>1675</v>
      </c>
      <c r="K583">
        <v>648948</v>
      </c>
      <c r="L583" t="s">
        <v>203</v>
      </c>
      <c r="M583">
        <v>19</v>
      </c>
    </row>
    <row r="584" spans="1:15">
      <c r="A584">
        <v>4228</v>
      </c>
      <c r="B584" t="s">
        <v>4065</v>
      </c>
      <c r="C584" t="s">
        <v>266</v>
      </c>
      <c r="D584">
        <v>1350</v>
      </c>
      <c r="E584" t="s">
        <v>8</v>
      </c>
      <c r="F584" t="s">
        <v>4195</v>
      </c>
      <c r="G584" s="81">
        <v>44510</v>
      </c>
      <c r="H584" t="s">
        <v>4048</v>
      </c>
      <c r="I584" t="s">
        <v>4143</v>
      </c>
      <c r="J584" t="s">
        <v>1675</v>
      </c>
      <c r="K584">
        <v>647378</v>
      </c>
      <c r="L584" t="s">
        <v>264</v>
      </c>
      <c r="M584">
        <v>32</v>
      </c>
    </row>
    <row r="585" spans="1:15">
      <c r="A585">
        <v>4229</v>
      </c>
      <c r="B585" t="s">
        <v>4065</v>
      </c>
      <c r="C585" t="s">
        <v>2217</v>
      </c>
      <c r="D585">
        <v>1150</v>
      </c>
      <c r="E585" t="s">
        <v>8</v>
      </c>
      <c r="F585" t="s">
        <v>4118</v>
      </c>
      <c r="G585" s="81">
        <v>44504</v>
      </c>
      <c r="H585" t="s">
        <v>4048</v>
      </c>
      <c r="I585" t="s">
        <v>4266</v>
      </c>
      <c r="J585" t="s">
        <v>1675</v>
      </c>
      <c r="K585">
        <v>646334</v>
      </c>
      <c r="L585" t="s">
        <v>212</v>
      </c>
      <c r="M585">
        <v>21</v>
      </c>
    </row>
    <row r="586" spans="1:15">
      <c r="A586">
        <v>4230</v>
      </c>
      <c r="B586" t="s">
        <v>33</v>
      </c>
      <c r="C586" t="s">
        <v>520</v>
      </c>
      <c r="D586">
        <v>2180</v>
      </c>
      <c r="E586" t="s">
        <v>10</v>
      </c>
      <c r="F586" t="s">
        <v>420</v>
      </c>
      <c r="G586" s="81">
        <v>44509</v>
      </c>
      <c r="H586" t="s">
        <v>4048</v>
      </c>
      <c r="I586" t="s">
        <v>4132</v>
      </c>
      <c r="J586" t="s">
        <v>4062</v>
      </c>
      <c r="K586">
        <v>463800</v>
      </c>
      <c r="L586" t="s">
        <v>518</v>
      </c>
      <c r="M586">
        <v>85</v>
      </c>
    </row>
    <row r="587" spans="1:15">
      <c r="A587">
        <v>4231</v>
      </c>
      <c r="B587" t="s">
        <v>33</v>
      </c>
      <c r="C587" t="s">
        <v>520</v>
      </c>
      <c r="D587">
        <v>2000</v>
      </c>
      <c r="E587" t="s">
        <v>10</v>
      </c>
      <c r="F587" t="s">
        <v>420</v>
      </c>
      <c r="G587" s="81">
        <v>44509</v>
      </c>
      <c r="H587" t="s">
        <v>4066</v>
      </c>
      <c r="I587" t="s">
        <v>1759</v>
      </c>
      <c r="J587" t="s">
        <v>4062</v>
      </c>
      <c r="K587">
        <v>463800</v>
      </c>
      <c r="L587" t="s">
        <v>518</v>
      </c>
      <c r="M587">
        <v>85</v>
      </c>
    </row>
    <row r="588" spans="1:15">
      <c r="A588">
        <v>4232</v>
      </c>
      <c r="B588" t="s">
        <v>33</v>
      </c>
      <c r="C588" t="s">
        <v>520</v>
      </c>
      <c r="D588">
        <v>15820</v>
      </c>
      <c r="E588" t="s">
        <v>10</v>
      </c>
      <c r="F588" t="s">
        <v>420</v>
      </c>
      <c r="G588" s="81">
        <v>44509</v>
      </c>
      <c r="H588" t="s">
        <v>4069</v>
      </c>
      <c r="I588" t="s">
        <v>4124</v>
      </c>
      <c r="J588" t="s">
        <v>4062</v>
      </c>
      <c r="K588">
        <v>463800</v>
      </c>
      <c r="L588" t="s">
        <v>518</v>
      </c>
      <c r="M588">
        <v>85</v>
      </c>
    </row>
    <row r="589" spans="1:15">
      <c r="A589">
        <v>4233</v>
      </c>
      <c r="B589" t="s">
        <v>2961</v>
      </c>
      <c r="C589" t="s">
        <v>578</v>
      </c>
      <c r="D589">
        <v>1130</v>
      </c>
      <c r="E589" t="s">
        <v>10</v>
      </c>
      <c r="F589" t="s">
        <v>4170</v>
      </c>
      <c r="G589" s="81">
        <v>44523</v>
      </c>
      <c r="H589" t="s">
        <v>4085</v>
      </c>
      <c r="I589" t="s">
        <v>4103</v>
      </c>
      <c r="J589" t="s">
        <v>4062</v>
      </c>
      <c r="K589">
        <v>520855</v>
      </c>
      <c r="L589" t="s">
        <v>576</v>
      </c>
      <c r="M589">
        <v>97</v>
      </c>
    </row>
    <row r="590" spans="1:15">
      <c r="A590">
        <v>4234</v>
      </c>
      <c r="B590" t="s">
        <v>2961</v>
      </c>
      <c r="C590" t="s">
        <v>578</v>
      </c>
      <c r="D590">
        <v>2300</v>
      </c>
      <c r="E590" t="s">
        <v>10</v>
      </c>
      <c r="F590" t="s">
        <v>4170</v>
      </c>
      <c r="G590" s="81">
        <v>44523</v>
      </c>
      <c r="H590" t="s">
        <v>4085</v>
      </c>
      <c r="I590" t="s">
        <v>4220</v>
      </c>
      <c r="J590" t="s">
        <v>4062</v>
      </c>
      <c r="K590">
        <v>520855</v>
      </c>
      <c r="L590" t="s">
        <v>576</v>
      </c>
      <c r="M590">
        <v>97</v>
      </c>
    </row>
    <row r="591" spans="1:15">
      <c r="A591">
        <v>4235</v>
      </c>
      <c r="B591" t="s">
        <v>4173</v>
      </c>
      <c r="C591" t="s">
        <v>1220</v>
      </c>
      <c r="D591">
        <v>5750</v>
      </c>
      <c r="E591" t="s">
        <v>20</v>
      </c>
      <c r="F591" t="s">
        <v>420</v>
      </c>
      <c r="G591" s="81">
        <v>44522</v>
      </c>
      <c r="H591" t="s">
        <v>4069</v>
      </c>
      <c r="I591" t="s">
        <v>4123</v>
      </c>
      <c r="J591" t="s">
        <v>1677</v>
      </c>
      <c r="K591">
        <v>1328093</v>
      </c>
      <c r="L591" t="s">
        <v>1218</v>
      </c>
      <c r="M591">
        <v>197</v>
      </c>
      <c r="O591" t="s">
        <v>4056</v>
      </c>
    </row>
    <row r="592" spans="1:15">
      <c r="A592">
        <v>4236</v>
      </c>
      <c r="B592" t="s">
        <v>2961</v>
      </c>
      <c r="C592" t="s">
        <v>565</v>
      </c>
      <c r="D592">
        <v>1000</v>
      </c>
      <c r="E592" t="s">
        <v>10</v>
      </c>
      <c r="F592" t="s">
        <v>420</v>
      </c>
      <c r="G592" s="81">
        <v>44522</v>
      </c>
      <c r="H592" t="s">
        <v>4085</v>
      </c>
      <c r="I592" t="s">
        <v>4265</v>
      </c>
      <c r="J592" t="s">
        <v>4062</v>
      </c>
      <c r="K592">
        <v>938987</v>
      </c>
      <c r="L592" t="s">
        <v>563</v>
      </c>
      <c r="M592">
        <v>94</v>
      </c>
    </row>
    <row r="593" spans="1:15">
      <c r="A593">
        <v>4237</v>
      </c>
      <c r="B593" t="s">
        <v>2961</v>
      </c>
      <c r="C593" t="s">
        <v>1402</v>
      </c>
      <c r="D593">
        <v>100</v>
      </c>
      <c r="E593" t="s">
        <v>20</v>
      </c>
      <c r="F593" t="s">
        <v>420</v>
      </c>
      <c r="G593" s="81">
        <v>44522</v>
      </c>
      <c r="H593" t="s">
        <v>4116</v>
      </c>
      <c r="I593" t="s">
        <v>4267</v>
      </c>
      <c r="J593" t="s">
        <v>1677</v>
      </c>
      <c r="K593">
        <v>380263</v>
      </c>
      <c r="L593" t="s">
        <v>1400</v>
      </c>
      <c r="M593">
        <v>284</v>
      </c>
    </row>
    <row r="594" spans="1:15">
      <c r="A594">
        <v>4238</v>
      </c>
      <c r="B594" t="s">
        <v>35</v>
      </c>
      <c r="C594" t="s">
        <v>1192</v>
      </c>
      <c r="D594">
        <v>5000</v>
      </c>
      <c r="E594" t="s">
        <v>19</v>
      </c>
      <c r="F594" t="s">
        <v>420</v>
      </c>
      <c r="G594" s="81">
        <v>44522</v>
      </c>
      <c r="H594" t="s">
        <v>4069</v>
      </c>
      <c r="I594" t="s">
        <v>4133</v>
      </c>
      <c r="J594" t="s">
        <v>1678</v>
      </c>
      <c r="K594">
        <v>249463</v>
      </c>
      <c r="L594" t="s">
        <v>1190</v>
      </c>
      <c r="M594">
        <v>72</v>
      </c>
      <c r="O594" t="s">
        <v>4056</v>
      </c>
    </row>
    <row r="595" spans="1:15">
      <c r="A595">
        <v>4239</v>
      </c>
      <c r="B595" t="s">
        <v>2961</v>
      </c>
      <c r="C595" t="s">
        <v>984</v>
      </c>
      <c r="D595">
        <v>2300</v>
      </c>
      <c r="E595" t="s">
        <v>10</v>
      </c>
      <c r="F595" t="s">
        <v>4110</v>
      </c>
      <c r="G595" s="81">
        <v>44519</v>
      </c>
      <c r="H595" t="s">
        <v>4085</v>
      </c>
      <c r="I595" t="s">
        <v>4220</v>
      </c>
      <c r="J595" t="s">
        <v>4062</v>
      </c>
      <c r="K595">
        <v>307500</v>
      </c>
      <c r="L595" t="s">
        <v>982</v>
      </c>
      <c r="M595">
        <v>185</v>
      </c>
    </row>
    <row r="596" spans="1:15">
      <c r="A596">
        <v>4240</v>
      </c>
      <c r="B596" t="s">
        <v>35</v>
      </c>
      <c r="C596" t="s">
        <v>1891</v>
      </c>
      <c r="D596">
        <v>6000</v>
      </c>
      <c r="E596" t="s">
        <v>19</v>
      </c>
      <c r="F596" t="s">
        <v>420</v>
      </c>
      <c r="G596" s="81">
        <v>44519</v>
      </c>
      <c r="H596" t="s">
        <v>4069</v>
      </c>
      <c r="I596" t="s">
        <v>4268</v>
      </c>
      <c r="J596" t="s">
        <v>1678</v>
      </c>
      <c r="K596">
        <v>29068</v>
      </c>
      <c r="L596" t="s">
        <v>1195</v>
      </c>
      <c r="M596">
        <v>240</v>
      </c>
    </row>
    <row r="597" spans="1:15">
      <c r="A597">
        <v>4241</v>
      </c>
      <c r="B597" t="s">
        <v>2961</v>
      </c>
      <c r="C597" t="s">
        <v>1004</v>
      </c>
      <c r="D597">
        <v>3000</v>
      </c>
      <c r="E597" t="s">
        <v>10</v>
      </c>
      <c r="F597" t="s">
        <v>420</v>
      </c>
      <c r="G597" s="81">
        <v>44519</v>
      </c>
      <c r="H597" t="s">
        <v>4085</v>
      </c>
      <c r="I597" t="s">
        <v>4269</v>
      </c>
      <c r="J597" t="s">
        <v>4062</v>
      </c>
      <c r="K597">
        <v>184426</v>
      </c>
      <c r="L597" t="s">
        <v>1002</v>
      </c>
      <c r="M597">
        <v>189</v>
      </c>
    </row>
    <row r="598" spans="1:15">
      <c r="A598">
        <v>4242</v>
      </c>
      <c r="B598" t="s">
        <v>2961</v>
      </c>
      <c r="C598" t="s">
        <v>4053</v>
      </c>
      <c r="D598">
        <v>1130</v>
      </c>
      <c r="E598" t="s">
        <v>10</v>
      </c>
      <c r="F598" t="s">
        <v>420</v>
      </c>
      <c r="G598" s="81">
        <v>44522</v>
      </c>
      <c r="H598" t="s">
        <v>4085</v>
      </c>
      <c r="I598" t="s">
        <v>4103</v>
      </c>
      <c r="J598" t="s">
        <v>4062</v>
      </c>
      <c r="K598">
        <v>101377</v>
      </c>
      <c r="L598" t="s">
        <v>1255</v>
      </c>
    </row>
    <row r="599" spans="1:15">
      <c r="A599">
        <v>4243</v>
      </c>
      <c r="B599" t="s">
        <v>2961</v>
      </c>
      <c r="C599" t="s">
        <v>4053</v>
      </c>
      <c r="D599">
        <v>2300</v>
      </c>
      <c r="E599" t="s">
        <v>10</v>
      </c>
      <c r="F599" t="s">
        <v>420</v>
      </c>
      <c r="G599" s="81">
        <v>44522</v>
      </c>
      <c r="H599" t="s">
        <v>4085</v>
      </c>
      <c r="I599" t="s">
        <v>4220</v>
      </c>
      <c r="J599" t="s">
        <v>4062</v>
      </c>
      <c r="K599">
        <v>101377</v>
      </c>
      <c r="L599" t="s">
        <v>1255</v>
      </c>
    </row>
    <row r="600" spans="1:15">
      <c r="A600">
        <v>4244</v>
      </c>
      <c r="B600" t="s">
        <v>2961</v>
      </c>
      <c r="C600" t="s">
        <v>4053</v>
      </c>
      <c r="D600">
        <v>2180</v>
      </c>
      <c r="E600" t="s">
        <v>12</v>
      </c>
      <c r="F600" t="s">
        <v>4270</v>
      </c>
      <c r="G600" s="81">
        <v>44525</v>
      </c>
      <c r="H600" t="s">
        <v>4048</v>
      </c>
      <c r="I600" t="s">
        <v>4203</v>
      </c>
      <c r="J600" t="s">
        <v>13</v>
      </c>
      <c r="K600" t="s">
        <v>1821</v>
      </c>
      <c r="L600" t="s">
        <v>1255</v>
      </c>
    </row>
    <row r="601" spans="1:15">
      <c r="A601">
        <v>4245</v>
      </c>
      <c r="B601" t="s">
        <v>4065</v>
      </c>
      <c r="C601" t="s">
        <v>210</v>
      </c>
      <c r="D601">
        <v>675</v>
      </c>
      <c r="E601" t="s">
        <v>8</v>
      </c>
      <c r="F601" t="s">
        <v>420</v>
      </c>
      <c r="G601" s="81">
        <v>44517</v>
      </c>
      <c r="H601" t="s">
        <v>4048</v>
      </c>
      <c r="I601" t="s">
        <v>4143</v>
      </c>
      <c r="J601" t="s">
        <v>1675</v>
      </c>
      <c r="K601">
        <v>753978</v>
      </c>
      <c r="L601" t="s">
        <v>208</v>
      </c>
      <c r="M601">
        <v>20</v>
      </c>
    </row>
    <row r="602" spans="1:15">
      <c r="A602">
        <v>4246</v>
      </c>
      <c r="B602" t="s">
        <v>2961</v>
      </c>
      <c r="C602" t="s">
        <v>253</v>
      </c>
      <c r="D602">
        <v>800</v>
      </c>
      <c r="E602" t="s">
        <v>17</v>
      </c>
      <c r="F602" t="s">
        <v>4170</v>
      </c>
      <c r="G602" s="81">
        <v>44469</v>
      </c>
      <c r="H602" t="s">
        <v>4048</v>
      </c>
      <c r="I602" t="s">
        <v>4271</v>
      </c>
      <c r="J602" t="s">
        <v>1674</v>
      </c>
      <c r="K602">
        <v>97603</v>
      </c>
      <c r="L602" t="s">
        <v>251</v>
      </c>
      <c r="M602">
        <v>254</v>
      </c>
    </row>
    <row r="603" spans="1:15">
      <c r="A603">
        <v>4247</v>
      </c>
      <c r="B603" t="s">
        <v>2961</v>
      </c>
      <c r="C603" t="s">
        <v>253</v>
      </c>
      <c r="D603">
        <v>1875</v>
      </c>
      <c r="E603" t="s">
        <v>17</v>
      </c>
      <c r="F603" t="s">
        <v>4170</v>
      </c>
      <c r="G603" s="81">
        <v>44469</v>
      </c>
      <c r="H603" t="s">
        <v>4048</v>
      </c>
      <c r="I603" t="s">
        <v>4272</v>
      </c>
      <c r="J603" t="s">
        <v>1674</v>
      </c>
      <c r="K603">
        <v>97603</v>
      </c>
      <c r="L603" t="s">
        <v>251</v>
      </c>
      <c r="M603">
        <v>254</v>
      </c>
      <c r="O603" t="s">
        <v>4056</v>
      </c>
    </row>
    <row r="604" spans="1:15">
      <c r="A604">
        <v>4248</v>
      </c>
      <c r="B604" t="s">
        <v>2961</v>
      </c>
      <c r="C604" t="s">
        <v>253</v>
      </c>
      <c r="D604">
        <v>1875</v>
      </c>
      <c r="E604" t="s">
        <v>17</v>
      </c>
      <c r="F604" t="s">
        <v>4170</v>
      </c>
      <c r="G604" s="81">
        <v>44469</v>
      </c>
      <c r="H604" t="s">
        <v>4048</v>
      </c>
      <c r="I604" t="s">
        <v>4273</v>
      </c>
      <c r="J604" t="s">
        <v>1674</v>
      </c>
      <c r="K604">
        <v>97603</v>
      </c>
      <c r="L604" t="s">
        <v>251</v>
      </c>
      <c r="M604">
        <v>254</v>
      </c>
    </row>
    <row r="605" spans="1:15">
      <c r="A605">
        <v>4249</v>
      </c>
      <c r="B605" t="s">
        <v>2961</v>
      </c>
      <c r="C605" t="s">
        <v>253</v>
      </c>
      <c r="D605">
        <v>450</v>
      </c>
      <c r="E605" t="s">
        <v>17</v>
      </c>
      <c r="F605" t="s">
        <v>4170</v>
      </c>
      <c r="G605" s="81">
        <v>44469</v>
      </c>
      <c r="H605" t="s">
        <v>4048</v>
      </c>
      <c r="I605" t="s">
        <v>4274</v>
      </c>
      <c r="J605" t="s">
        <v>1674</v>
      </c>
      <c r="K605">
        <v>97603</v>
      </c>
      <c r="L605" t="s">
        <v>251</v>
      </c>
      <c r="M605">
        <v>254</v>
      </c>
    </row>
    <row r="606" spans="1:15">
      <c r="A606">
        <v>4250</v>
      </c>
      <c r="B606" t="s">
        <v>2961</v>
      </c>
      <c r="C606" t="s">
        <v>1036</v>
      </c>
      <c r="D606">
        <v>3350</v>
      </c>
      <c r="E606" t="s">
        <v>12</v>
      </c>
      <c r="F606" t="s">
        <v>420</v>
      </c>
      <c r="G606" s="81">
        <v>44525</v>
      </c>
      <c r="H606" t="s">
        <v>4048</v>
      </c>
      <c r="I606" t="s">
        <v>4275</v>
      </c>
      <c r="J606" t="s">
        <v>13</v>
      </c>
      <c r="K606">
        <v>584009</v>
      </c>
      <c r="L606" t="s">
        <v>1034</v>
      </c>
      <c r="M606">
        <v>196</v>
      </c>
    </row>
    <row r="607" spans="1:15">
      <c r="A607">
        <v>4251</v>
      </c>
      <c r="B607" t="s">
        <v>2961</v>
      </c>
      <c r="C607" t="s">
        <v>1484</v>
      </c>
      <c r="D607">
        <v>1000</v>
      </c>
      <c r="E607" t="s">
        <v>67</v>
      </c>
      <c r="F607" t="s">
        <v>420</v>
      </c>
      <c r="G607" s="81">
        <v>44525</v>
      </c>
      <c r="H607" t="s">
        <v>4048</v>
      </c>
      <c r="I607" t="s">
        <v>4276</v>
      </c>
      <c r="J607" t="s">
        <v>1679</v>
      </c>
      <c r="K607">
        <v>689786</v>
      </c>
      <c r="L607" t="s">
        <v>1483</v>
      </c>
      <c r="M607">
        <v>98</v>
      </c>
    </row>
    <row r="608" spans="1:15">
      <c r="A608">
        <v>4252</v>
      </c>
      <c r="B608" t="s">
        <v>2961</v>
      </c>
      <c r="C608" t="s">
        <v>1469</v>
      </c>
      <c r="D608">
        <v>2000</v>
      </c>
      <c r="E608" t="s">
        <v>67</v>
      </c>
      <c r="F608" t="s">
        <v>420</v>
      </c>
      <c r="G608" s="81">
        <v>44525</v>
      </c>
      <c r="H608" t="s">
        <v>4048</v>
      </c>
      <c r="I608" t="s">
        <v>4276</v>
      </c>
      <c r="J608" t="s">
        <v>1679</v>
      </c>
      <c r="K608">
        <v>772945</v>
      </c>
      <c r="L608" t="s">
        <v>1468</v>
      </c>
      <c r="M608">
        <v>297</v>
      </c>
    </row>
    <row r="609" spans="1:15">
      <c r="A609">
        <v>4253</v>
      </c>
      <c r="B609" t="s">
        <v>33</v>
      </c>
      <c r="C609" t="s">
        <v>474</v>
      </c>
      <c r="D609">
        <v>5000</v>
      </c>
      <c r="E609" t="s">
        <v>10</v>
      </c>
      <c r="F609" t="s">
        <v>4170</v>
      </c>
      <c r="G609" s="81">
        <v>44524</v>
      </c>
      <c r="H609" t="s">
        <v>4069</v>
      </c>
      <c r="I609" t="s">
        <v>4277</v>
      </c>
      <c r="J609" t="s">
        <v>4062</v>
      </c>
      <c r="K609">
        <v>29343</v>
      </c>
      <c r="L609" t="s">
        <v>472</v>
      </c>
      <c r="M609">
        <v>74</v>
      </c>
    </row>
    <row r="610" spans="1:15">
      <c r="A610">
        <v>4254</v>
      </c>
      <c r="B610" t="s">
        <v>35</v>
      </c>
      <c r="C610" t="s">
        <v>1192</v>
      </c>
      <c r="D610">
        <v>6000</v>
      </c>
      <c r="E610" t="s">
        <v>19</v>
      </c>
      <c r="F610" t="s">
        <v>420</v>
      </c>
      <c r="G610" s="81">
        <v>44524</v>
      </c>
      <c r="H610" t="s">
        <v>4069</v>
      </c>
      <c r="I610" t="s">
        <v>4083</v>
      </c>
      <c r="J610" t="s">
        <v>1678</v>
      </c>
      <c r="K610">
        <v>569235</v>
      </c>
      <c r="L610" t="s">
        <v>1190</v>
      </c>
      <c r="M610">
        <v>72</v>
      </c>
      <c r="O610" t="s">
        <v>4056</v>
      </c>
    </row>
    <row r="611" spans="1:15">
      <c r="A611">
        <v>4255</v>
      </c>
      <c r="B611" t="s">
        <v>2961</v>
      </c>
      <c r="C611" t="s">
        <v>1396</v>
      </c>
      <c r="D611">
        <v>5333</v>
      </c>
      <c r="E611" t="s">
        <v>20</v>
      </c>
      <c r="F611" t="s">
        <v>420</v>
      </c>
      <c r="G611" s="81">
        <v>44524</v>
      </c>
      <c r="H611" t="s">
        <v>4048</v>
      </c>
      <c r="I611" t="s">
        <v>4278</v>
      </c>
      <c r="J611" t="s">
        <v>1677</v>
      </c>
      <c r="K611">
        <v>746403</v>
      </c>
      <c r="L611" t="s">
        <v>1394</v>
      </c>
      <c r="M611">
        <v>111</v>
      </c>
      <c r="O611" t="s">
        <v>4056</v>
      </c>
    </row>
    <row r="612" spans="1:15">
      <c r="A612">
        <v>4256</v>
      </c>
      <c r="B612" t="s">
        <v>4065</v>
      </c>
      <c r="C612" t="s">
        <v>200</v>
      </c>
      <c r="D612">
        <v>1350</v>
      </c>
      <c r="E612" t="s">
        <v>8</v>
      </c>
      <c r="F612" t="s">
        <v>420</v>
      </c>
      <c r="G612" s="81">
        <v>44523</v>
      </c>
      <c r="H612" t="s">
        <v>4048</v>
      </c>
      <c r="I612" t="s">
        <v>4279</v>
      </c>
      <c r="J612" t="s">
        <v>1675</v>
      </c>
      <c r="K612">
        <v>669491</v>
      </c>
      <c r="L612" t="s">
        <v>198</v>
      </c>
      <c r="M612">
        <v>18</v>
      </c>
    </row>
    <row r="613" spans="1:15">
      <c r="A613">
        <v>4257</v>
      </c>
      <c r="B613" t="s">
        <v>4065</v>
      </c>
      <c r="C613" t="s">
        <v>200</v>
      </c>
      <c r="D613">
        <v>1350</v>
      </c>
      <c r="E613" t="s">
        <v>8</v>
      </c>
      <c r="F613" t="s">
        <v>420</v>
      </c>
      <c r="G613" s="81">
        <v>44523</v>
      </c>
      <c r="H613" t="s">
        <v>4048</v>
      </c>
      <c r="I613" t="s">
        <v>4280</v>
      </c>
      <c r="J613" t="s">
        <v>1675</v>
      </c>
      <c r="K613">
        <v>669491</v>
      </c>
      <c r="L613" t="s">
        <v>198</v>
      </c>
      <c r="M613">
        <v>18</v>
      </c>
    </row>
    <row r="614" spans="1:15">
      <c r="A614">
        <v>4258</v>
      </c>
      <c r="B614" t="s">
        <v>33</v>
      </c>
      <c r="C614" t="s">
        <v>495</v>
      </c>
      <c r="D614">
        <v>5000</v>
      </c>
      <c r="E614" t="s">
        <v>10</v>
      </c>
      <c r="F614" t="s">
        <v>420</v>
      </c>
      <c r="G614" s="81">
        <v>44529</v>
      </c>
      <c r="H614" t="s">
        <v>4069</v>
      </c>
      <c r="I614" t="s">
        <v>4277</v>
      </c>
      <c r="J614" t="s">
        <v>4062</v>
      </c>
      <c r="K614">
        <v>1026485</v>
      </c>
      <c r="L614" t="s">
        <v>493</v>
      </c>
      <c r="M614">
        <v>79</v>
      </c>
    </row>
    <row r="615" spans="1:15">
      <c r="A615">
        <v>4259</v>
      </c>
      <c r="B615" t="s">
        <v>2961</v>
      </c>
      <c r="C615" t="s">
        <v>4053</v>
      </c>
      <c r="D615">
        <v>5000</v>
      </c>
      <c r="E615" t="s">
        <v>17</v>
      </c>
      <c r="F615" t="s">
        <v>420</v>
      </c>
      <c r="G615" s="81">
        <v>44529</v>
      </c>
      <c r="H615" t="s">
        <v>4069</v>
      </c>
      <c r="I615" t="s">
        <v>4281</v>
      </c>
      <c r="J615" t="s">
        <v>1674</v>
      </c>
      <c r="K615">
        <v>102146</v>
      </c>
      <c r="L615" t="s">
        <v>1255</v>
      </c>
    </row>
    <row r="616" spans="1:15">
      <c r="A616">
        <v>4260</v>
      </c>
      <c r="B616" t="s">
        <v>35</v>
      </c>
      <c r="C616" t="s">
        <v>1891</v>
      </c>
      <c r="D616">
        <v>7000</v>
      </c>
      <c r="E616" t="s">
        <v>19</v>
      </c>
      <c r="F616" t="s">
        <v>420</v>
      </c>
      <c r="G616" s="81">
        <v>44529</v>
      </c>
      <c r="H616" t="s">
        <v>4069</v>
      </c>
      <c r="I616" t="s">
        <v>4277</v>
      </c>
      <c r="J616" t="s">
        <v>1678</v>
      </c>
      <c r="K616">
        <v>1104588</v>
      </c>
      <c r="L616" t="s">
        <v>1195</v>
      </c>
      <c r="M616">
        <v>240</v>
      </c>
    </row>
    <row r="617" spans="1:15">
      <c r="A617">
        <v>4261</v>
      </c>
      <c r="B617" t="s">
        <v>2961</v>
      </c>
      <c r="C617" t="s">
        <v>651</v>
      </c>
      <c r="D617">
        <v>2000</v>
      </c>
      <c r="E617" t="s">
        <v>10</v>
      </c>
      <c r="F617" t="s">
        <v>420</v>
      </c>
      <c r="G617" s="81">
        <v>44526</v>
      </c>
      <c r="H617" t="s">
        <v>4066</v>
      </c>
      <c r="I617" t="s">
        <v>1759</v>
      </c>
      <c r="J617" t="s">
        <v>4062</v>
      </c>
      <c r="K617">
        <v>720563</v>
      </c>
      <c r="L617" t="s">
        <v>650</v>
      </c>
      <c r="M617">
        <v>201</v>
      </c>
    </row>
    <row r="618" spans="1:15">
      <c r="A618">
        <v>4262</v>
      </c>
      <c r="B618" t="s">
        <v>4173</v>
      </c>
      <c r="C618" t="s">
        <v>1332</v>
      </c>
      <c r="D618">
        <v>350</v>
      </c>
      <c r="E618" t="s">
        <v>19</v>
      </c>
      <c r="F618" t="s">
        <v>4170</v>
      </c>
      <c r="G618" s="81">
        <v>44526</v>
      </c>
      <c r="H618" t="s">
        <v>4116</v>
      </c>
      <c r="I618" t="s">
        <v>4117</v>
      </c>
      <c r="J618" t="s">
        <v>1678</v>
      </c>
      <c r="K618">
        <v>851050</v>
      </c>
      <c r="L618" t="s">
        <v>1330</v>
      </c>
      <c r="M618">
        <v>269</v>
      </c>
    </row>
    <row r="619" spans="1:15">
      <c r="A619">
        <v>4263</v>
      </c>
      <c r="C619" t="s">
        <v>4282</v>
      </c>
      <c r="D619">
        <v>34800</v>
      </c>
      <c r="E619" t="s">
        <v>4283</v>
      </c>
      <c r="F619" t="s">
        <v>420</v>
      </c>
      <c r="G619" s="81">
        <v>44526</v>
      </c>
      <c r="H619" t="s">
        <v>4284</v>
      </c>
      <c r="I619" t="s">
        <v>4117</v>
      </c>
      <c r="J619" t="s">
        <v>4284</v>
      </c>
      <c r="K619">
        <v>852707</v>
      </c>
      <c r="L619" t="s">
        <v>1255</v>
      </c>
    </row>
    <row r="620" spans="1:15">
      <c r="A620">
        <v>4264</v>
      </c>
      <c r="B620" t="s">
        <v>2961</v>
      </c>
      <c r="C620" t="s">
        <v>1381</v>
      </c>
      <c r="D620">
        <v>3350</v>
      </c>
      <c r="E620" t="s">
        <v>20</v>
      </c>
      <c r="F620" t="s">
        <v>4170</v>
      </c>
      <c r="G620" s="81">
        <v>44526</v>
      </c>
      <c r="H620" t="s">
        <v>4048</v>
      </c>
      <c r="I620" t="s">
        <v>4285</v>
      </c>
      <c r="J620" t="s">
        <v>1677</v>
      </c>
      <c r="K620">
        <v>923329</v>
      </c>
      <c r="L620" t="s">
        <v>1379</v>
      </c>
      <c r="M620">
        <v>280</v>
      </c>
    </row>
    <row r="621" spans="1:15">
      <c r="A621">
        <v>4265</v>
      </c>
      <c r="B621" t="s">
        <v>2961</v>
      </c>
      <c r="C621" t="s">
        <v>1381</v>
      </c>
      <c r="D621">
        <v>3350</v>
      </c>
      <c r="E621" t="s">
        <v>20</v>
      </c>
      <c r="F621" t="s">
        <v>4170</v>
      </c>
      <c r="G621" s="81">
        <v>44526</v>
      </c>
      <c r="H621" t="s">
        <v>4048</v>
      </c>
      <c r="I621" t="s">
        <v>4278</v>
      </c>
      <c r="J621" t="s">
        <v>1677</v>
      </c>
      <c r="K621">
        <v>923329</v>
      </c>
      <c r="L621" t="s">
        <v>1379</v>
      </c>
      <c r="M621">
        <v>280</v>
      </c>
    </row>
    <row r="622" spans="1:15">
      <c r="A622">
        <v>4266</v>
      </c>
      <c r="B622" t="s">
        <v>2961</v>
      </c>
      <c r="C622" t="s">
        <v>423</v>
      </c>
      <c r="D622">
        <v>4000</v>
      </c>
      <c r="E622" t="s">
        <v>10</v>
      </c>
      <c r="F622" t="s">
        <v>420</v>
      </c>
      <c r="G622" s="81">
        <v>44529</v>
      </c>
      <c r="H622" t="s">
        <v>4069</v>
      </c>
      <c r="I622" t="s">
        <v>4277</v>
      </c>
      <c r="J622" t="s">
        <v>4062</v>
      </c>
      <c r="K622">
        <v>1885562</v>
      </c>
      <c r="L622" t="s">
        <v>421</v>
      </c>
      <c r="M622">
        <v>63</v>
      </c>
    </row>
    <row r="623" spans="1:15">
      <c r="A623">
        <v>4267</v>
      </c>
      <c r="B623" t="s">
        <v>2961</v>
      </c>
      <c r="C623" t="s">
        <v>423</v>
      </c>
      <c r="D623">
        <v>1650</v>
      </c>
      <c r="E623" t="s">
        <v>10</v>
      </c>
      <c r="F623" t="s">
        <v>420</v>
      </c>
      <c r="G623" s="81">
        <v>44529</v>
      </c>
      <c r="H623" t="s">
        <v>4085</v>
      </c>
      <c r="I623" t="s">
        <v>4286</v>
      </c>
      <c r="J623" t="s">
        <v>4062</v>
      </c>
      <c r="K623">
        <v>1891510</v>
      </c>
      <c r="L623" t="s">
        <v>421</v>
      </c>
      <c r="M623">
        <v>63</v>
      </c>
    </row>
    <row r="624" spans="1:15">
      <c r="A624">
        <v>4268</v>
      </c>
      <c r="B624" t="s">
        <v>2961</v>
      </c>
      <c r="C624" t="s">
        <v>974</v>
      </c>
      <c r="D624">
        <v>17000</v>
      </c>
      <c r="E624" t="s">
        <v>10</v>
      </c>
      <c r="F624" t="s">
        <v>420</v>
      </c>
      <c r="G624" s="81">
        <v>44529</v>
      </c>
      <c r="H624" t="s">
        <v>4069</v>
      </c>
      <c r="I624" t="s">
        <v>4254</v>
      </c>
      <c r="J624" t="s">
        <v>4062</v>
      </c>
      <c r="K624">
        <v>1919602</v>
      </c>
      <c r="L624" t="s">
        <v>972</v>
      </c>
      <c r="M624">
        <v>183</v>
      </c>
    </row>
    <row r="625" spans="1:13">
      <c r="A625">
        <v>4269</v>
      </c>
      <c r="B625" t="s">
        <v>2961</v>
      </c>
      <c r="C625" t="s">
        <v>565</v>
      </c>
      <c r="D625">
        <v>1130</v>
      </c>
      <c r="E625" t="s">
        <v>10</v>
      </c>
      <c r="F625" t="s">
        <v>420</v>
      </c>
      <c r="G625" s="81">
        <v>44529</v>
      </c>
      <c r="H625" t="s">
        <v>4085</v>
      </c>
      <c r="I625" t="s">
        <v>4103</v>
      </c>
      <c r="J625" t="s">
        <v>4062</v>
      </c>
      <c r="K625">
        <v>2128607</v>
      </c>
      <c r="L625" t="s">
        <v>563</v>
      </c>
      <c r="M625">
        <v>94</v>
      </c>
    </row>
    <row r="626" spans="1:13">
      <c r="A626">
        <v>4270</v>
      </c>
      <c r="B626" t="s">
        <v>2961</v>
      </c>
      <c r="C626" t="s">
        <v>565</v>
      </c>
      <c r="D626">
        <v>3600</v>
      </c>
      <c r="E626" t="s">
        <v>10</v>
      </c>
      <c r="F626" t="s">
        <v>420</v>
      </c>
      <c r="G626" s="81">
        <v>44529</v>
      </c>
      <c r="H626" t="s">
        <v>4085</v>
      </c>
      <c r="I626" t="s">
        <v>4287</v>
      </c>
      <c r="J626" t="s">
        <v>4062</v>
      </c>
      <c r="K626">
        <v>2128607</v>
      </c>
      <c r="L626" t="s">
        <v>563</v>
      </c>
      <c r="M626">
        <v>94</v>
      </c>
    </row>
    <row r="627" spans="1:13">
      <c r="A627">
        <v>4271</v>
      </c>
      <c r="B627" t="s">
        <v>35</v>
      </c>
      <c r="C627" t="s">
        <v>1169</v>
      </c>
      <c r="D627">
        <v>23000</v>
      </c>
      <c r="E627" t="s">
        <v>19</v>
      </c>
      <c r="F627" t="s">
        <v>420</v>
      </c>
      <c r="G627" s="81">
        <v>44529</v>
      </c>
      <c r="H627" t="s">
        <v>4069</v>
      </c>
      <c r="I627" t="s">
        <v>4288</v>
      </c>
      <c r="J627" t="s">
        <v>1678</v>
      </c>
      <c r="K627">
        <v>1383551</v>
      </c>
      <c r="L627" t="s">
        <v>1168</v>
      </c>
      <c r="M627">
        <v>235</v>
      </c>
    </row>
    <row r="628" spans="1:13">
      <c r="A628">
        <v>4272</v>
      </c>
      <c r="B628" t="s">
        <v>34</v>
      </c>
      <c r="C628" t="s">
        <v>605</v>
      </c>
      <c r="D628">
        <v>6000</v>
      </c>
      <c r="E628" t="s">
        <v>10</v>
      </c>
      <c r="F628" t="s">
        <v>420</v>
      </c>
      <c r="G628" s="81">
        <v>44529</v>
      </c>
      <c r="H628" t="s">
        <v>4069</v>
      </c>
      <c r="I628" t="s">
        <v>4277</v>
      </c>
      <c r="J628" t="s">
        <v>4062</v>
      </c>
      <c r="K628">
        <v>99015</v>
      </c>
      <c r="L628" t="s">
        <v>603</v>
      </c>
      <c r="M628">
        <v>103</v>
      </c>
    </row>
    <row r="629" spans="1:13">
      <c r="A629">
        <v>4273</v>
      </c>
      <c r="B629" t="s">
        <v>33</v>
      </c>
      <c r="C629" t="s">
        <v>516</v>
      </c>
      <c r="D629">
        <v>5000</v>
      </c>
      <c r="E629" t="s">
        <v>10</v>
      </c>
      <c r="F629" t="s">
        <v>4170</v>
      </c>
      <c r="G629" s="81">
        <v>44529</v>
      </c>
      <c r="H629" t="s">
        <v>4069</v>
      </c>
      <c r="I629" t="s">
        <v>4281</v>
      </c>
      <c r="J629" t="s">
        <v>4062</v>
      </c>
      <c r="K629">
        <v>98106</v>
      </c>
      <c r="L629" t="s">
        <v>514</v>
      </c>
      <c r="M629">
        <v>84</v>
      </c>
    </row>
    <row r="630" spans="1:13">
      <c r="A630">
        <v>4275</v>
      </c>
      <c r="B630" t="s">
        <v>33</v>
      </c>
      <c r="C630" t="s">
        <v>516</v>
      </c>
      <c r="D630">
        <v>5000</v>
      </c>
      <c r="E630" t="s">
        <v>10</v>
      </c>
      <c r="F630" t="s">
        <v>4170</v>
      </c>
      <c r="G630" s="81">
        <v>44529</v>
      </c>
      <c r="H630" t="s">
        <v>4069</v>
      </c>
      <c r="I630" t="s">
        <v>4289</v>
      </c>
      <c r="J630" t="s">
        <v>4062</v>
      </c>
      <c r="K630">
        <v>98111</v>
      </c>
      <c r="L630" t="s">
        <v>514</v>
      </c>
      <c r="M630">
        <v>84</v>
      </c>
    </row>
    <row r="631" spans="1:13">
      <c r="A631">
        <v>4277</v>
      </c>
      <c r="B631" t="s">
        <v>33</v>
      </c>
      <c r="C631" t="s">
        <v>516</v>
      </c>
      <c r="D631">
        <v>5000</v>
      </c>
      <c r="E631" t="s">
        <v>10</v>
      </c>
      <c r="F631" t="s">
        <v>4170</v>
      </c>
      <c r="G631" s="81">
        <v>44529</v>
      </c>
      <c r="H631" t="s">
        <v>4069</v>
      </c>
      <c r="I631" t="s">
        <v>4290</v>
      </c>
      <c r="J631" t="s">
        <v>4062</v>
      </c>
      <c r="K631">
        <v>98116</v>
      </c>
      <c r="L631" t="s">
        <v>514</v>
      </c>
      <c r="M631">
        <v>84</v>
      </c>
    </row>
    <row r="632" spans="1:13">
      <c r="A632">
        <v>4278</v>
      </c>
      <c r="B632" t="s">
        <v>33</v>
      </c>
      <c r="C632" t="s">
        <v>516</v>
      </c>
      <c r="D632">
        <v>5000</v>
      </c>
      <c r="E632" t="s">
        <v>10</v>
      </c>
      <c r="F632" t="s">
        <v>4170</v>
      </c>
      <c r="G632" s="81">
        <v>44529</v>
      </c>
      <c r="H632" t="s">
        <v>4069</v>
      </c>
      <c r="I632" t="s">
        <v>4291</v>
      </c>
      <c r="J632" t="s">
        <v>4062</v>
      </c>
      <c r="K632">
        <v>98121</v>
      </c>
      <c r="L632" t="s">
        <v>514</v>
      </c>
      <c r="M632">
        <v>84</v>
      </c>
    </row>
    <row r="633" spans="1:13">
      <c r="A633">
        <v>4279</v>
      </c>
      <c r="B633" t="s">
        <v>33</v>
      </c>
      <c r="C633" t="s">
        <v>474</v>
      </c>
      <c r="D633">
        <v>5000</v>
      </c>
      <c r="E633" t="s">
        <v>10</v>
      </c>
      <c r="F633" t="s">
        <v>4170</v>
      </c>
      <c r="G633" s="81">
        <v>44529</v>
      </c>
      <c r="H633" t="s">
        <v>4069</v>
      </c>
      <c r="I633" t="s">
        <v>4292</v>
      </c>
      <c r="J633" t="s">
        <v>4062</v>
      </c>
      <c r="K633">
        <v>97822</v>
      </c>
      <c r="L633" t="s">
        <v>472</v>
      </c>
      <c r="M633">
        <v>74</v>
      </c>
    </row>
    <row r="634" spans="1:13">
      <c r="A634">
        <v>4280</v>
      </c>
      <c r="B634" t="s">
        <v>33</v>
      </c>
      <c r="C634" t="s">
        <v>516</v>
      </c>
      <c r="D634">
        <v>5000</v>
      </c>
      <c r="E634" t="s">
        <v>10</v>
      </c>
      <c r="F634" t="s">
        <v>4170</v>
      </c>
      <c r="G634" s="81">
        <v>44529</v>
      </c>
      <c r="H634" t="s">
        <v>4069</v>
      </c>
      <c r="I634" t="s">
        <v>4292</v>
      </c>
      <c r="J634" t="s">
        <v>4062</v>
      </c>
      <c r="K634">
        <v>98096</v>
      </c>
      <c r="L634" t="s">
        <v>514</v>
      </c>
      <c r="M634">
        <v>84</v>
      </c>
    </row>
    <row r="635" spans="1:13">
      <c r="A635">
        <v>4281</v>
      </c>
      <c r="B635" t="s">
        <v>2961</v>
      </c>
      <c r="C635" t="s">
        <v>754</v>
      </c>
      <c r="D635">
        <v>5500</v>
      </c>
      <c r="E635" t="s">
        <v>12</v>
      </c>
      <c r="F635" t="s">
        <v>4170</v>
      </c>
      <c r="G635" s="81">
        <v>44529</v>
      </c>
      <c r="H635" t="s">
        <v>4069</v>
      </c>
      <c r="I635" t="s">
        <v>4292</v>
      </c>
      <c r="J635" t="s">
        <v>13</v>
      </c>
      <c r="K635">
        <v>95430</v>
      </c>
      <c r="L635" t="s">
        <v>752</v>
      </c>
      <c r="M635">
        <v>133</v>
      </c>
    </row>
    <row r="636" spans="1:13">
      <c r="A636">
        <v>4282</v>
      </c>
      <c r="B636" t="s">
        <v>2961</v>
      </c>
      <c r="C636" t="s">
        <v>974</v>
      </c>
      <c r="D636">
        <v>5000</v>
      </c>
      <c r="E636" t="s">
        <v>10</v>
      </c>
      <c r="F636" t="s">
        <v>420</v>
      </c>
      <c r="G636" s="81">
        <v>44516</v>
      </c>
      <c r="H636" t="s">
        <v>4069</v>
      </c>
      <c r="I636" t="s">
        <v>4183</v>
      </c>
      <c r="J636" t="s">
        <v>4062</v>
      </c>
      <c r="K636">
        <v>2934752</v>
      </c>
      <c r="L636" t="s">
        <v>972</v>
      </c>
      <c r="M636">
        <v>183</v>
      </c>
    </row>
    <row r="637" spans="1:13">
      <c r="A637">
        <v>4283</v>
      </c>
      <c r="B637" t="s">
        <v>2961</v>
      </c>
      <c r="C637" t="s">
        <v>1503</v>
      </c>
      <c r="D637">
        <v>3350</v>
      </c>
      <c r="E637" t="s">
        <v>67</v>
      </c>
      <c r="F637" t="s">
        <v>4293</v>
      </c>
      <c r="G637" s="81">
        <v>44527</v>
      </c>
      <c r="H637" t="s">
        <v>4048</v>
      </c>
      <c r="I637" t="s">
        <v>4064</v>
      </c>
      <c r="J637" t="s">
        <v>1679</v>
      </c>
      <c r="K637">
        <v>2623351</v>
      </c>
      <c r="L637" t="s">
        <v>2578</v>
      </c>
      <c r="M637">
        <v>306</v>
      </c>
    </row>
    <row r="638" spans="1:13">
      <c r="A638">
        <v>4284</v>
      </c>
      <c r="B638" t="s">
        <v>2961</v>
      </c>
      <c r="C638" t="s">
        <v>1004</v>
      </c>
      <c r="D638">
        <v>3880</v>
      </c>
      <c r="E638" t="s">
        <v>10</v>
      </c>
      <c r="F638" t="s">
        <v>420</v>
      </c>
      <c r="G638" s="81">
        <v>44530</v>
      </c>
      <c r="H638" t="s">
        <v>4085</v>
      </c>
      <c r="I638" t="s">
        <v>4294</v>
      </c>
      <c r="J638" t="s">
        <v>4062</v>
      </c>
      <c r="K638">
        <v>886044</v>
      </c>
      <c r="L638" t="s">
        <v>1002</v>
      </c>
      <c r="M638">
        <v>189</v>
      </c>
    </row>
    <row r="639" spans="1:13">
      <c r="A639">
        <v>4285</v>
      </c>
      <c r="B639" t="s">
        <v>24</v>
      </c>
      <c r="C639" t="s">
        <v>1911</v>
      </c>
      <c r="D639">
        <v>1250</v>
      </c>
      <c r="E639" t="s">
        <v>8</v>
      </c>
      <c r="F639" t="s">
        <v>420</v>
      </c>
      <c r="G639" s="81">
        <v>44530</v>
      </c>
      <c r="H639" t="s">
        <v>4048</v>
      </c>
      <c r="I639" t="s">
        <v>4295</v>
      </c>
      <c r="J639" t="s">
        <v>1675</v>
      </c>
      <c r="K639">
        <v>887780</v>
      </c>
      <c r="L639" t="s">
        <v>130</v>
      </c>
      <c r="M639">
        <v>2</v>
      </c>
    </row>
    <row r="640" spans="1:13">
      <c r="A640">
        <v>4286</v>
      </c>
      <c r="B640" t="s">
        <v>33</v>
      </c>
      <c r="C640" t="s">
        <v>455</v>
      </c>
      <c r="D640">
        <v>2500</v>
      </c>
      <c r="E640" t="s">
        <v>10</v>
      </c>
      <c r="F640" t="s">
        <v>420</v>
      </c>
      <c r="G640" s="81">
        <v>44530</v>
      </c>
      <c r="H640" t="s">
        <v>4069</v>
      </c>
      <c r="I640" t="s">
        <v>4254</v>
      </c>
      <c r="J640" t="s">
        <v>4062</v>
      </c>
      <c r="K640">
        <v>25501</v>
      </c>
      <c r="L640" t="s">
        <v>453</v>
      </c>
      <c r="M640">
        <v>70</v>
      </c>
    </row>
    <row r="641" spans="1:14">
      <c r="A641">
        <v>4287</v>
      </c>
      <c r="B641" t="s">
        <v>2961</v>
      </c>
      <c r="C641" t="s">
        <v>1488</v>
      </c>
      <c r="D641">
        <v>5000</v>
      </c>
      <c r="E641" t="s">
        <v>17</v>
      </c>
      <c r="F641" t="s">
        <v>4170</v>
      </c>
      <c r="G641" s="81">
        <v>44530</v>
      </c>
      <c r="H641" t="s">
        <v>4054</v>
      </c>
      <c r="I641" t="s">
        <v>83</v>
      </c>
      <c r="J641" t="s">
        <v>1674</v>
      </c>
      <c r="K641">
        <v>585248</v>
      </c>
      <c r="L641" t="s">
        <v>1487</v>
      </c>
      <c r="M641">
        <v>302</v>
      </c>
      <c r="N641" t="s">
        <v>4296</v>
      </c>
    </row>
    <row r="642" spans="1:14">
      <c r="A642">
        <v>4288</v>
      </c>
      <c r="B642" t="s">
        <v>2961</v>
      </c>
      <c r="C642" t="s">
        <v>1457</v>
      </c>
      <c r="D642">
        <v>2350</v>
      </c>
      <c r="E642" t="s">
        <v>20</v>
      </c>
      <c r="F642" t="s">
        <v>4170</v>
      </c>
      <c r="G642" s="81">
        <v>44530</v>
      </c>
      <c r="H642" t="s">
        <v>4048</v>
      </c>
      <c r="I642" t="s">
        <v>4297</v>
      </c>
      <c r="J642" t="s">
        <v>1677</v>
      </c>
      <c r="K642">
        <v>720727</v>
      </c>
      <c r="L642" t="s">
        <v>1456</v>
      </c>
      <c r="M642">
        <v>295</v>
      </c>
    </row>
    <row r="643" spans="1:14">
      <c r="A643">
        <v>4289</v>
      </c>
      <c r="B643" t="s">
        <v>2961</v>
      </c>
      <c r="C643" t="s">
        <v>1118</v>
      </c>
      <c r="D643">
        <v>1600</v>
      </c>
      <c r="E643" t="s">
        <v>8</v>
      </c>
      <c r="F643" t="s">
        <v>420</v>
      </c>
      <c r="G643" s="81">
        <v>44550</v>
      </c>
      <c r="H643" t="s">
        <v>4048</v>
      </c>
      <c r="I643" t="s">
        <v>4298</v>
      </c>
      <c r="J643" t="s">
        <v>1675</v>
      </c>
      <c r="K643">
        <v>72825</v>
      </c>
      <c r="L643" t="s">
        <v>1116</v>
      </c>
      <c r="M643">
        <v>217</v>
      </c>
    </row>
    <row r="644" spans="1:14">
      <c r="A644">
        <v>4290</v>
      </c>
      <c r="B644" t="s">
        <v>33</v>
      </c>
      <c r="C644" t="s">
        <v>810</v>
      </c>
      <c r="D644">
        <v>29000</v>
      </c>
      <c r="E644" t="s">
        <v>12</v>
      </c>
      <c r="F644" t="s">
        <v>4170</v>
      </c>
      <c r="G644" s="81">
        <v>44530</v>
      </c>
      <c r="H644" t="s">
        <v>4069</v>
      </c>
      <c r="I644" t="s">
        <v>4055</v>
      </c>
      <c r="J644" t="s">
        <v>13</v>
      </c>
      <c r="K644">
        <v>573913</v>
      </c>
      <c r="L644" t="s">
        <v>808</v>
      </c>
      <c r="M644">
        <v>146</v>
      </c>
    </row>
    <row r="645" spans="1:14">
      <c r="A645">
        <v>4291</v>
      </c>
      <c r="B645" t="s">
        <v>2961</v>
      </c>
      <c r="C645" t="s">
        <v>1327</v>
      </c>
      <c r="D645">
        <v>3350</v>
      </c>
      <c r="E645" t="s">
        <v>20</v>
      </c>
      <c r="F645" t="s">
        <v>420</v>
      </c>
      <c r="G645" s="81">
        <v>44530</v>
      </c>
      <c r="H645" t="s">
        <v>4048</v>
      </c>
      <c r="I645" t="s">
        <v>4299</v>
      </c>
      <c r="J645" t="s">
        <v>1677</v>
      </c>
      <c r="K645">
        <v>368929</v>
      </c>
      <c r="L645" t="s">
        <v>1326</v>
      </c>
      <c r="M645">
        <v>83</v>
      </c>
    </row>
    <row r="646" spans="1:14">
      <c r="A646">
        <v>4292</v>
      </c>
      <c r="B646" t="s">
        <v>33</v>
      </c>
      <c r="C646" t="s">
        <v>4300</v>
      </c>
      <c r="D646">
        <v>5500</v>
      </c>
      <c r="E646" t="s">
        <v>12</v>
      </c>
      <c r="F646" t="s">
        <v>4170</v>
      </c>
      <c r="G646" s="81">
        <v>44530</v>
      </c>
      <c r="H646" t="s">
        <v>4069</v>
      </c>
      <c r="I646" t="s">
        <v>4292</v>
      </c>
      <c r="J646" t="s">
        <v>13</v>
      </c>
      <c r="K646">
        <v>105118</v>
      </c>
      <c r="L646" t="s">
        <v>804</v>
      </c>
      <c r="M646">
        <v>145</v>
      </c>
    </row>
    <row r="647" spans="1:14">
      <c r="A647">
        <v>4293</v>
      </c>
      <c r="D647">
        <v>3790</v>
      </c>
      <c r="F647" t="s">
        <v>4170</v>
      </c>
      <c r="G647" s="81">
        <v>44530</v>
      </c>
      <c r="K647">
        <v>104633</v>
      </c>
      <c r="L647" t="s">
        <v>1255</v>
      </c>
    </row>
    <row r="648" spans="1:14">
      <c r="A648">
        <v>4294</v>
      </c>
      <c r="B648" t="s">
        <v>2961</v>
      </c>
      <c r="C648" t="s">
        <v>630</v>
      </c>
      <c r="D648">
        <v>100</v>
      </c>
      <c r="E648" t="s">
        <v>10</v>
      </c>
      <c r="F648" t="s">
        <v>4170</v>
      </c>
      <c r="G648" s="81">
        <v>44530</v>
      </c>
      <c r="H648" t="s">
        <v>4085</v>
      </c>
      <c r="I648" t="s">
        <v>4253</v>
      </c>
      <c r="J648" t="s">
        <v>4062</v>
      </c>
      <c r="K648">
        <v>103943</v>
      </c>
      <c r="L648" t="s">
        <v>628</v>
      </c>
      <c r="M648">
        <v>108</v>
      </c>
    </row>
    <row r="649" spans="1:14">
      <c r="A649">
        <v>4295</v>
      </c>
      <c r="G649" s="81"/>
    </row>
    <row r="650" spans="1:14">
      <c r="A650">
        <v>4295</v>
      </c>
      <c r="B650" t="s">
        <v>2961</v>
      </c>
      <c r="C650" t="s">
        <v>630</v>
      </c>
      <c r="D650">
        <v>500</v>
      </c>
      <c r="E650" t="s">
        <v>10</v>
      </c>
      <c r="F650" t="s">
        <v>4170</v>
      </c>
      <c r="G650" s="81">
        <v>44530</v>
      </c>
      <c r="H650" t="s">
        <v>4085</v>
      </c>
      <c r="I650" t="s">
        <v>4253</v>
      </c>
      <c r="J650" t="s">
        <v>4062</v>
      </c>
      <c r="K650">
        <v>103804</v>
      </c>
      <c r="L650" t="s">
        <v>628</v>
      </c>
      <c r="M650">
        <v>108</v>
      </c>
    </row>
    <row r="651" spans="1:14">
      <c r="A651">
        <v>4296</v>
      </c>
      <c r="G651" s="81"/>
    </row>
    <row r="652" spans="1:14">
      <c r="A652">
        <v>4296</v>
      </c>
      <c r="B652" t="s">
        <v>2961</v>
      </c>
      <c r="C652" t="s">
        <v>630</v>
      </c>
      <c r="D652">
        <v>2000</v>
      </c>
      <c r="E652" t="s">
        <v>10</v>
      </c>
      <c r="F652" t="s">
        <v>4170</v>
      </c>
      <c r="G652" s="81">
        <v>44530</v>
      </c>
      <c r="H652" t="s">
        <v>4085</v>
      </c>
      <c r="I652" t="s">
        <v>4253</v>
      </c>
      <c r="J652" t="s">
        <v>4062</v>
      </c>
      <c r="K652">
        <v>103440</v>
      </c>
      <c r="L652" t="s">
        <v>628</v>
      </c>
      <c r="M652">
        <v>108</v>
      </c>
    </row>
    <row r="653" spans="1:14">
      <c r="A653">
        <v>4297</v>
      </c>
      <c r="G653" s="81"/>
    </row>
    <row r="654" spans="1:14">
      <c r="A654">
        <v>4297</v>
      </c>
      <c r="B654" t="s">
        <v>2961</v>
      </c>
      <c r="C654" t="s">
        <v>4301</v>
      </c>
      <c r="D654">
        <v>1150</v>
      </c>
      <c r="E654" t="s">
        <v>10</v>
      </c>
      <c r="F654" t="s">
        <v>4170</v>
      </c>
      <c r="G654" s="81">
        <v>44530</v>
      </c>
      <c r="H654" t="s">
        <v>4085</v>
      </c>
      <c r="I654" t="s">
        <v>4103</v>
      </c>
      <c r="J654" t="s">
        <v>4062</v>
      </c>
      <c r="K654">
        <v>103254</v>
      </c>
      <c r="L654" t="s">
        <v>1255</v>
      </c>
    </row>
    <row r="655" spans="1:14">
      <c r="A655">
        <v>4298</v>
      </c>
      <c r="G655" s="81"/>
    </row>
    <row r="656" spans="1:14">
      <c r="A656">
        <v>4298</v>
      </c>
      <c r="B656" t="s">
        <v>2961</v>
      </c>
      <c r="C656" t="s">
        <v>630</v>
      </c>
      <c r="D656">
        <v>1150</v>
      </c>
      <c r="E656" t="s">
        <v>10</v>
      </c>
      <c r="F656" t="s">
        <v>4170</v>
      </c>
      <c r="G656" s="81">
        <v>44530</v>
      </c>
      <c r="H656" t="s">
        <v>4085</v>
      </c>
      <c r="I656" t="s">
        <v>4103</v>
      </c>
      <c r="J656" t="s">
        <v>4062</v>
      </c>
      <c r="K656">
        <v>103708</v>
      </c>
      <c r="L656" t="s">
        <v>628</v>
      </c>
      <c r="M656">
        <v>108</v>
      </c>
    </row>
    <row r="657" spans="1:13">
      <c r="A657">
        <v>4299</v>
      </c>
      <c r="G657" s="81"/>
    </row>
    <row r="658" spans="1:13">
      <c r="A658">
        <v>4299</v>
      </c>
      <c r="B658" t="s">
        <v>2961</v>
      </c>
      <c r="C658" t="s">
        <v>1457</v>
      </c>
      <c r="D658">
        <v>3350</v>
      </c>
      <c r="E658" t="s">
        <v>20</v>
      </c>
      <c r="F658" t="s">
        <v>4170</v>
      </c>
      <c r="G658" s="81">
        <v>44530</v>
      </c>
      <c r="H658" t="s">
        <v>4048</v>
      </c>
      <c r="I658" t="s">
        <v>4285</v>
      </c>
      <c r="J658" t="s">
        <v>1677</v>
      </c>
      <c r="K658">
        <v>720727</v>
      </c>
      <c r="L658" t="s">
        <v>1456</v>
      </c>
      <c r="M658">
        <v>295</v>
      </c>
    </row>
    <row r="659" spans="1:13">
      <c r="A659">
        <v>4300</v>
      </c>
      <c r="G659" s="81"/>
    </row>
    <row r="660" spans="1:13">
      <c r="A660">
        <v>4300</v>
      </c>
      <c r="B660" t="s">
        <v>2961</v>
      </c>
      <c r="C660" t="s">
        <v>4302</v>
      </c>
      <c r="D660">
        <v>3000</v>
      </c>
      <c r="E660" t="s">
        <v>10</v>
      </c>
      <c r="F660" t="s">
        <v>420</v>
      </c>
      <c r="G660" s="81">
        <v>44530</v>
      </c>
      <c r="H660" t="s">
        <v>4069</v>
      </c>
      <c r="I660" t="s">
        <v>4292</v>
      </c>
      <c r="J660" t="s">
        <v>4062</v>
      </c>
      <c r="K660">
        <v>135708</v>
      </c>
      <c r="L660" t="s">
        <v>465</v>
      </c>
      <c r="M660">
        <v>263</v>
      </c>
    </row>
    <row r="661" spans="1:13">
      <c r="A661">
        <v>4301</v>
      </c>
      <c r="G661" s="81"/>
    </row>
    <row r="662" spans="1:13">
      <c r="A662">
        <v>4301</v>
      </c>
      <c r="B662" t="s">
        <v>2961</v>
      </c>
      <c r="C662" t="s">
        <v>4303</v>
      </c>
      <c r="D662">
        <v>3200</v>
      </c>
      <c r="E662" t="s">
        <v>12</v>
      </c>
      <c r="F662" t="s">
        <v>4170</v>
      </c>
      <c r="G662" s="81">
        <v>44530</v>
      </c>
      <c r="H662" t="s">
        <v>4069</v>
      </c>
      <c r="I662" t="s">
        <v>4292</v>
      </c>
      <c r="J662" t="s">
        <v>13</v>
      </c>
      <c r="K662">
        <v>121488</v>
      </c>
    </row>
    <row r="663" spans="1:13">
      <c r="A663">
        <v>4302</v>
      </c>
      <c r="G663" s="81"/>
    </row>
    <row r="664" spans="1:13">
      <c r="A664">
        <v>4302</v>
      </c>
      <c r="B664" t="s">
        <v>2961</v>
      </c>
      <c r="C664" t="s">
        <v>4304</v>
      </c>
      <c r="D664">
        <v>10000</v>
      </c>
      <c r="E664" t="s">
        <v>12</v>
      </c>
      <c r="F664" t="s">
        <v>420</v>
      </c>
      <c r="G664" s="81">
        <v>44530</v>
      </c>
      <c r="H664" t="s">
        <v>4069</v>
      </c>
      <c r="I664" t="s">
        <v>4281</v>
      </c>
      <c r="J664" t="s">
        <v>13</v>
      </c>
      <c r="K664">
        <v>1399811</v>
      </c>
    </row>
    <row r="665" spans="1:13">
      <c r="A665">
        <v>4303</v>
      </c>
      <c r="G665" s="81"/>
    </row>
    <row r="666" spans="1:13">
      <c r="A666">
        <v>4303</v>
      </c>
      <c r="B666" t="s">
        <v>2961</v>
      </c>
      <c r="C666" t="s">
        <v>4304</v>
      </c>
      <c r="D666">
        <v>10000</v>
      </c>
      <c r="E666" t="s">
        <v>12</v>
      </c>
      <c r="F666" t="s">
        <v>420</v>
      </c>
      <c r="G666" s="81">
        <v>44530</v>
      </c>
      <c r="H666" t="s">
        <v>4069</v>
      </c>
      <c r="I666" t="s">
        <v>4254</v>
      </c>
      <c r="J666" t="s">
        <v>13</v>
      </c>
      <c r="K666">
        <v>1401345</v>
      </c>
    </row>
    <row r="667" spans="1:13">
      <c r="A667">
        <v>4304</v>
      </c>
      <c r="G667" s="81"/>
    </row>
    <row r="668" spans="1:13">
      <c r="A668">
        <v>4304</v>
      </c>
      <c r="B668" t="s">
        <v>2961</v>
      </c>
      <c r="C668" t="s">
        <v>4304</v>
      </c>
      <c r="D668">
        <v>5000</v>
      </c>
      <c r="E668" t="s">
        <v>12</v>
      </c>
      <c r="F668" t="s">
        <v>420</v>
      </c>
      <c r="G668" s="81">
        <v>44530</v>
      </c>
      <c r="H668" t="s">
        <v>4069</v>
      </c>
      <c r="I668" t="s">
        <v>4083</v>
      </c>
      <c r="J668" t="s">
        <v>13</v>
      </c>
      <c r="K668">
        <v>1402391</v>
      </c>
    </row>
    <row r="669" spans="1:13">
      <c r="A669">
        <v>4305</v>
      </c>
      <c r="G669" s="81"/>
    </row>
    <row r="670" spans="1:13">
      <c r="A670">
        <v>4305</v>
      </c>
      <c r="B670" t="s">
        <v>2961</v>
      </c>
      <c r="C670" t="s">
        <v>4304</v>
      </c>
      <c r="D670">
        <v>3350</v>
      </c>
      <c r="E670" t="s">
        <v>12</v>
      </c>
      <c r="F670" t="s">
        <v>420</v>
      </c>
      <c r="G670" s="81">
        <v>44530</v>
      </c>
      <c r="H670" t="s">
        <v>4048</v>
      </c>
      <c r="I670" t="s">
        <v>4091</v>
      </c>
      <c r="J670" t="s">
        <v>13</v>
      </c>
      <c r="K670">
        <v>1406022</v>
      </c>
    </row>
    <row r="671" spans="1:13">
      <c r="A671">
        <v>4306</v>
      </c>
      <c r="G671" s="81"/>
    </row>
    <row r="672" spans="1:13">
      <c r="A672">
        <v>4306</v>
      </c>
      <c r="B672" t="s">
        <v>2961</v>
      </c>
      <c r="C672" t="s">
        <v>4304</v>
      </c>
      <c r="D672">
        <v>1000</v>
      </c>
      <c r="E672" t="s">
        <v>12</v>
      </c>
      <c r="F672" t="s">
        <v>420</v>
      </c>
      <c r="G672" s="81">
        <v>44530</v>
      </c>
      <c r="H672" t="s">
        <v>4305</v>
      </c>
      <c r="I672" t="s">
        <v>4204</v>
      </c>
      <c r="J672" t="s">
        <v>13</v>
      </c>
      <c r="K672">
        <v>1406022</v>
      </c>
    </row>
    <row r="673" spans="1:15">
      <c r="A673">
        <v>4307</v>
      </c>
      <c r="G673" s="81"/>
    </row>
    <row r="674" spans="1:15">
      <c r="A674">
        <v>4307</v>
      </c>
      <c r="B674" t="s">
        <v>2961</v>
      </c>
      <c r="C674" t="s">
        <v>4306</v>
      </c>
      <c r="D674">
        <v>6000</v>
      </c>
      <c r="E674" t="s">
        <v>12</v>
      </c>
      <c r="F674" t="s">
        <v>420</v>
      </c>
      <c r="G674" s="81">
        <v>44530</v>
      </c>
      <c r="H674" t="s">
        <v>4069</v>
      </c>
      <c r="I674" t="s">
        <v>4307</v>
      </c>
      <c r="J674" t="s">
        <v>13</v>
      </c>
      <c r="K674">
        <v>1303918</v>
      </c>
    </row>
    <row r="675" spans="1:15">
      <c r="A675">
        <v>4308</v>
      </c>
      <c r="G675" s="81"/>
    </row>
    <row r="676" spans="1:15">
      <c r="A676">
        <v>4308</v>
      </c>
      <c r="B676" t="s">
        <v>2961</v>
      </c>
      <c r="C676" t="s">
        <v>4308</v>
      </c>
      <c r="D676">
        <v>1300</v>
      </c>
      <c r="E676" t="s">
        <v>10</v>
      </c>
      <c r="F676" t="s">
        <v>420</v>
      </c>
      <c r="G676" s="81">
        <v>44530</v>
      </c>
      <c r="H676" t="s">
        <v>4085</v>
      </c>
      <c r="I676" t="s">
        <v>4309</v>
      </c>
      <c r="J676" t="s">
        <v>4062</v>
      </c>
      <c r="K676">
        <v>208484</v>
      </c>
    </row>
    <row r="677" spans="1:15">
      <c r="A677">
        <v>4309</v>
      </c>
      <c r="G677" s="81"/>
    </row>
    <row r="678" spans="1:15">
      <c r="A678">
        <v>4309</v>
      </c>
      <c r="B678" t="s">
        <v>2961</v>
      </c>
      <c r="C678" t="s">
        <v>415</v>
      </c>
      <c r="D678">
        <v>2801</v>
      </c>
      <c r="E678" t="s">
        <v>12</v>
      </c>
      <c r="F678" t="s">
        <v>4110</v>
      </c>
      <c r="G678" s="81">
        <v>44543</v>
      </c>
      <c r="H678" t="s">
        <v>4048</v>
      </c>
      <c r="I678" t="s">
        <v>4093</v>
      </c>
      <c r="J678" t="s">
        <v>13</v>
      </c>
      <c r="K678">
        <v>816650</v>
      </c>
      <c r="L678" t="s">
        <v>413</v>
      </c>
      <c r="M678">
        <v>195</v>
      </c>
      <c r="O678" t="s">
        <v>4056</v>
      </c>
    </row>
    <row r="679" spans="1:15">
      <c r="A679">
        <v>4310</v>
      </c>
      <c r="G679" s="81"/>
    </row>
    <row r="680" spans="1:15">
      <c r="A680">
        <v>4310</v>
      </c>
      <c r="B680" t="s">
        <v>2961</v>
      </c>
      <c r="C680" t="s">
        <v>423</v>
      </c>
      <c r="D680">
        <v>1130</v>
      </c>
      <c r="E680" t="s">
        <v>10</v>
      </c>
      <c r="F680" t="s">
        <v>420</v>
      </c>
      <c r="G680" s="81">
        <v>44533</v>
      </c>
      <c r="H680" t="s">
        <v>4085</v>
      </c>
      <c r="I680" t="s">
        <v>4103</v>
      </c>
      <c r="J680" t="s">
        <v>4062</v>
      </c>
      <c r="K680">
        <v>927318</v>
      </c>
      <c r="L680" t="s">
        <v>421</v>
      </c>
      <c r="M680">
        <v>63</v>
      </c>
    </row>
    <row r="681" spans="1:15">
      <c r="A681">
        <v>4311</v>
      </c>
      <c r="G681" s="81"/>
    </row>
    <row r="682" spans="1:15">
      <c r="A682">
        <v>4311</v>
      </c>
      <c r="B682" t="s">
        <v>2961</v>
      </c>
      <c r="C682" t="s">
        <v>978</v>
      </c>
      <c r="D682">
        <v>1130</v>
      </c>
      <c r="E682" t="s">
        <v>10</v>
      </c>
      <c r="F682" t="s">
        <v>420</v>
      </c>
      <c r="G682" s="81">
        <v>44533</v>
      </c>
      <c r="H682" t="s">
        <v>4085</v>
      </c>
      <c r="I682" t="s">
        <v>4103</v>
      </c>
      <c r="J682" t="s">
        <v>4062</v>
      </c>
      <c r="K682">
        <v>931149</v>
      </c>
      <c r="L682" t="s">
        <v>976</v>
      </c>
      <c r="M682">
        <v>219</v>
      </c>
      <c r="O682" t="s">
        <v>4056</v>
      </c>
    </row>
    <row r="683" spans="1:15">
      <c r="A683">
        <v>4312</v>
      </c>
      <c r="G683" s="81"/>
    </row>
    <row r="684" spans="1:15">
      <c r="A684">
        <v>4312</v>
      </c>
      <c r="B684" t="s">
        <v>2961</v>
      </c>
      <c r="C684" t="s">
        <v>619</v>
      </c>
      <c r="D684">
        <v>1130</v>
      </c>
      <c r="E684" t="s">
        <v>10</v>
      </c>
      <c r="F684" t="s">
        <v>420</v>
      </c>
      <c r="G684" s="81">
        <v>44533</v>
      </c>
      <c r="H684" t="s">
        <v>4085</v>
      </c>
      <c r="I684" t="s">
        <v>4103</v>
      </c>
      <c r="J684" t="s">
        <v>4062</v>
      </c>
      <c r="K684">
        <v>546772</v>
      </c>
      <c r="L684" t="s">
        <v>617</v>
      </c>
      <c r="M684">
        <v>106</v>
      </c>
    </row>
    <row r="685" spans="1:15">
      <c r="A685">
        <v>4313</v>
      </c>
      <c r="G685" s="81"/>
    </row>
    <row r="686" spans="1:15">
      <c r="A686">
        <v>4313</v>
      </c>
      <c r="B686" t="s">
        <v>2961</v>
      </c>
      <c r="C686" t="s">
        <v>924</v>
      </c>
      <c r="D686">
        <v>3350</v>
      </c>
      <c r="E686" t="s">
        <v>12</v>
      </c>
      <c r="F686" t="s">
        <v>420</v>
      </c>
      <c r="G686" s="81">
        <v>44533</v>
      </c>
      <c r="H686" t="s">
        <v>4048</v>
      </c>
      <c r="I686" t="s">
        <v>4310</v>
      </c>
      <c r="J686" t="s">
        <v>13</v>
      </c>
      <c r="K686">
        <v>529717</v>
      </c>
      <c r="L686" t="s">
        <v>923</v>
      </c>
      <c r="M686">
        <v>198</v>
      </c>
      <c r="O686" t="s">
        <v>4056</v>
      </c>
    </row>
    <row r="687" spans="1:15">
      <c r="A687">
        <v>4314</v>
      </c>
      <c r="G687" s="81"/>
    </row>
    <row r="688" spans="1:15">
      <c r="A688">
        <v>4314</v>
      </c>
      <c r="B688" t="s">
        <v>24</v>
      </c>
      <c r="C688" t="s">
        <v>163</v>
      </c>
      <c r="D688">
        <v>1250</v>
      </c>
      <c r="E688" t="s">
        <v>8</v>
      </c>
      <c r="F688" t="s">
        <v>4110</v>
      </c>
      <c r="G688" s="81">
        <v>44533</v>
      </c>
      <c r="H688" t="s">
        <v>4048</v>
      </c>
      <c r="I688" t="s">
        <v>4295</v>
      </c>
      <c r="J688" t="s">
        <v>1675</v>
      </c>
      <c r="K688">
        <v>420405</v>
      </c>
      <c r="L688" t="s">
        <v>161</v>
      </c>
      <c r="M688">
        <v>9</v>
      </c>
    </row>
    <row r="689" spans="1:15">
      <c r="A689">
        <v>4315</v>
      </c>
      <c r="G689" s="81"/>
    </row>
    <row r="690" spans="1:15">
      <c r="A690">
        <v>4315</v>
      </c>
      <c r="B690" t="s">
        <v>2961</v>
      </c>
      <c r="C690" t="s">
        <v>1916</v>
      </c>
      <c r="D690">
        <v>5000</v>
      </c>
      <c r="E690" t="s">
        <v>17</v>
      </c>
      <c r="F690" t="s">
        <v>420</v>
      </c>
      <c r="G690" s="81">
        <v>44533</v>
      </c>
      <c r="H690" t="s">
        <v>4069</v>
      </c>
      <c r="I690" t="s">
        <v>4254</v>
      </c>
      <c r="J690" t="s">
        <v>1674</v>
      </c>
      <c r="K690">
        <v>293054</v>
      </c>
      <c r="L690" t="s">
        <v>256</v>
      </c>
      <c r="M690">
        <v>30</v>
      </c>
    </row>
    <row r="691" spans="1:15">
      <c r="A691">
        <v>4316</v>
      </c>
      <c r="G691" s="81"/>
    </row>
    <row r="692" spans="1:15">
      <c r="A692">
        <v>4316</v>
      </c>
      <c r="B692" t="s">
        <v>2961</v>
      </c>
      <c r="C692" t="s">
        <v>944</v>
      </c>
      <c r="D692">
        <v>2800</v>
      </c>
      <c r="E692" t="s">
        <v>12</v>
      </c>
      <c r="F692" t="s">
        <v>420</v>
      </c>
      <c r="G692" s="81">
        <v>44533</v>
      </c>
      <c r="H692" t="s">
        <v>4048</v>
      </c>
      <c r="I692" t="s">
        <v>4311</v>
      </c>
      <c r="J692" t="s">
        <v>13</v>
      </c>
      <c r="K692">
        <v>273853</v>
      </c>
      <c r="L692" t="s">
        <v>942</v>
      </c>
      <c r="M692">
        <v>114</v>
      </c>
      <c r="O692" t="s">
        <v>4056</v>
      </c>
    </row>
    <row r="693" spans="1:15">
      <c r="A693">
        <v>4317</v>
      </c>
      <c r="G693" s="81"/>
    </row>
    <row r="694" spans="1:15">
      <c r="A694">
        <v>4317</v>
      </c>
      <c r="B694" t="s">
        <v>35</v>
      </c>
      <c r="C694" t="s">
        <v>1192</v>
      </c>
      <c r="D694">
        <v>6000</v>
      </c>
      <c r="E694" t="s">
        <v>19</v>
      </c>
      <c r="F694" t="s">
        <v>420</v>
      </c>
      <c r="G694" s="81">
        <v>44533</v>
      </c>
      <c r="H694" t="s">
        <v>4069</v>
      </c>
      <c r="I694" t="s">
        <v>4312</v>
      </c>
      <c r="J694" t="s">
        <v>1678</v>
      </c>
      <c r="K694">
        <v>269727</v>
      </c>
      <c r="L694" t="s">
        <v>1190</v>
      </c>
      <c r="M694">
        <v>72</v>
      </c>
      <c r="O694" t="s">
        <v>4056</v>
      </c>
    </row>
    <row r="695" spans="1:15">
      <c r="A695">
        <v>4318</v>
      </c>
      <c r="G695" s="81"/>
    </row>
    <row r="696" spans="1:15">
      <c r="A696">
        <v>4318</v>
      </c>
      <c r="B696" t="s">
        <v>35</v>
      </c>
      <c r="C696" t="s">
        <v>1026</v>
      </c>
      <c r="D696">
        <v>3350</v>
      </c>
      <c r="E696" t="s">
        <v>12</v>
      </c>
      <c r="F696" t="s">
        <v>420</v>
      </c>
      <c r="G696" s="81">
        <v>44533</v>
      </c>
      <c r="H696" t="s">
        <v>4048</v>
      </c>
      <c r="I696" t="s">
        <v>4313</v>
      </c>
      <c r="J696" t="s">
        <v>13</v>
      </c>
      <c r="K696">
        <v>205946</v>
      </c>
      <c r="L696" t="s">
        <v>1024</v>
      </c>
      <c r="M696">
        <v>193</v>
      </c>
    </row>
    <row r="697" spans="1:15">
      <c r="A697">
        <v>4319</v>
      </c>
      <c r="G697" s="81"/>
    </row>
    <row r="698" spans="1:15">
      <c r="A698">
        <v>4319</v>
      </c>
      <c r="B698" t="s">
        <v>2961</v>
      </c>
      <c r="C698" t="s">
        <v>1287</v>
      </c>
      <c r="D698">
        <v>2180</v>
      </c>
      <c r="E698" t="s">
        <v>17</v>
      </c>
      <c r="F698" t="s">
        <v>4314</v>
      </c>
      <c r="G698" s="81">
        <v>44533</v>
      </c>
      <c r="H698" t="s">
        <v>4048</v>
      </c>
      <c r="I698" t="s">
        <v>4315</v>
      </c>
      <c r="J698" t="s">
        <v>1674</v>
      </c>
      <c r="K698">
        <v>173230</v>
      </c>
      <c r="L698" t="s">
        <v>1286</v>
      </c>
      <c r="M698">
        <v>259</v>
      </c>
    </row>
    <row r="699" spans="1:15">
      <c r="A699">
        <v>4320</v>
      </c>
      <c r="G699" s="81"/>
    </row>
    <row r="700" spans="1:15">
      <c r="A700">
        <v>4320</v>
      </c>
      <c r="B700" t="s">
        <v>35</v>
      </c>
      <c r="C700" t="s">
        <v>1015</v>
      </c>
      <c r="D700">
        <v>3350</v>
      </c>
      <c r="E700" t="s">
        <v>12</v>
      </c>
      <c r="F700" t="s">
        <v>420</v>
      </c>
      <c r="G700" s="81">
        <v>44533</v>
      </c>
      <c r="H700" t="s">
        <v>4048</v>
      </c>
      <c r="I700" t="s">
        <v>4316</v>
      </c>
      <c r="J700" t="s">
        <v>13</v>
      </c>
      <c r="K700">
        <v>82941</v>
      </c>
      <c r="L700" t="s">
        <v>1820</v>
      </c>
      <c r="M700">
        <v>303</v>
      </c>
      <c r="O700" t="s">
        <v>4056</v>
      </c>
    </row>
    <row r="701" spans="1:15">
      <c r="A701">
        <v>4321</v>
      </c>
      <c r="G701" s="81"/>
    </row>
    <row r="702" spans="1:15">
      <c r="A702">
        <v>4321</v>
      </c>
      <c r="B702" t="s">
        <v>4065</v>
      </c>
      <c r="C702" t="s">
        <v>196</v>
      </c>
      <c r="D702">
        <v>1350</v>
      </c>
      <c r="E702" t="s">
        <v>8</v>
      </c>
      <c r="F702" t="s">
        <v>420</v>
      </c>
      <c r="G702" s="81">
        <v>44533</v>
      </c>
      <c r="H702" t="s">
        <v>4048</v>
      </c>
      <c r="I702" t="s">
        <v>4317</v>
      </c>
      <c r="J702" t="s">
        <v>1675</v>
      </c>
      <c r="K702">
        <v>1000687</v>
      </c>
      <c r="L702" t="s">
        <v>194</v>
      </c>
      <c r="M702">
        <v>17</v>
      </c>
    </row>
    <row r="703" spans="1:15">
      <c r="A703">
        <v>4322</v>
      </c>
      <c r="B703" t="s">
        <v>2961</v>
      </c>
      <c r="C703" t="s">
        <v>1469</v>
      </c>
      <c r="D703">
        <v>350</v>
      </c>
      <c r="E703" t="s">
        <v>67</v>
      </c>
      <c r="F703" t="s">
        <v>420</v>
      </c>
      <c r="G703" s="81">
        <v>44533</v>
      </c>
      <c r="H703" t="s">
        <v>4048</v>
      </c>
      <c r="I703" t="s">
        <v>4318</v>
      </c>
      <c r="J703" t="s">
        <v>1679</v>
      </c>
      <c r="K703">
        <v>1114904</v>
      </c>
      <c r="L703" t="s">
        <v>1468</v>
      </c>
      <c r="M703">
        <v>297</v>
      </c>
    </row>
    <row r="704" spans="1:15">
      <c r="A704">
        <v>4323</v>
      </c>
      <c r="B704" t="s">
        <v>2961</v>
      </c>
      <c r="C704" t="s">
        <v>1469</v>
      </c>
      <c r="D704">
        <v>3350</v>
      </c>
      <c r="E704" t="s">
        <v>67</v>
      </c>
      <c r="F704" t="s">
        <v>420</v>
      </c>
      <c r="G704" s="81">
        <v>44533</v>
      </c>
      <c r="H704" t="s">
        <v>4048</v>
      </c>
      <c r="I704" t="s">
        <v>4049</v>
      </c>
      <c r="J704" t="s">
        <v>1679</v>
      </c>
      <c r="K704">
        <v>1114904</v>
      </c>
      <c r="L704" t="s">
        <v>1468</v>
      </c>
      <c r="M704">
        <v>297</v>
      </c>
    </row>
    <row r="705" spans="1:15">
      <c r="A705">
        <v>4324</v>
      </c>
      <c r="B705" t="s">
        <v>2961</v>
      </c>
      <c r="C705" t="s">
        <v>929</v>
      </c>
      <c r="D705">
        <v>3350</v>
      </c>
      <c r="E705" t="s">
        <v>12</v>
      </c>
      <c r="F705" t="s">
        <v>420</v>
      </c>
      <c r="G705" s="81">
        <v>44533</v>
      </c>
      <c r="H705" t="s">
        <v>4048</v>
      </c>
      <c r="I705" t="s">
        <v>4310</v>
      </c>
      <c r="J705" t="s">
        <v>13</v>
      </c>
      <c r="K705">
        <v>985727</v>
      </c>
      <c r="L705" t="s">
        <v>927</v>
      </c>
      <c r="M705">
        <v>173</v>
      </c>
    </row>
    <row r="706" spans="1:15">
      <c r="A706">
        <v>4325</v>
      </c>
      <c r="B706" t="s">
        <v>4065</v>
      </c>
      <c r="C706" t="s">
        <v>191</v>
      </c>
      <c r="D706">
        <v>1350</v>
      </c>
      <c r="E706" t="s">
        <v>8</v>
      </c>
      <c r="F706" t="s">
        <v>420</v>
      </c>
      <c r="G706" s="81">
        <v>44533</v>
      </c>
      <c r="H706" t="s">
        <v>4048</v>
      </c>
      <c r="I706" t="s">
        <v>4134</v>
      </c>
      <c r="J706" t="s">
        <v>1675</v>
      </c>
      <c r="K706">
        <v>1166559</v>
      </c>
      <c r="L706" t="s">
        <v>189</v>
      </c>
      <c r="M706">
        <v>16</v>
      </c>
    </row>
    <row r="707" spans="1:15">
      <c r="A707">
        <v>4326</v>
      </c>
      <c r="B707" t="s">
        <v>2961</v>
      </c>
      <c r="C707" t="s">
        <v>1305</v>
      </c>
      <c r="D707">
        <v>3350</v>
      </c>
      <c r="E707" t="s">
        <v>12</v>
      </c>
      <c r="F707" t="s">
        <v>420</v>
      </c>
      <c r="G707" s="81">
        <v>44532</v>
      </c>
      <c r="H707" t="s">
        <v>4048</v>
      </c>
      <c r="I707" t="s">
        <v>4091</v>
      </c>
      <c r="J707" t="s">
        <v>13</v>
      </c>
      <c r="K707">
        <v>142369</v>
      </c>
      <c r="L707" t="s">
        <v>1303</v>
      </c>
      <c r="M707">
        <v>92</v>
      </c>
      <c r="O707" t="s">
        <v>4056</v>
      </c>
    </row>
    <row r="708" spans="1:15">
      <c r="A708">
        <v>4327</v>
      </c>
      <c r="B708" t="s">
        <v>4065</v>
      </c>
      <c r="C708" t="s">
        <v>186</v>
      </c>
      <c r="D708">
        <v>1350</v>
      </c>
      <c r="E708" t="s">
        <v>8</v>
      </c>
      <c r="F708" t="s">
        <v>420</v>
      </c>
      <c r="G708" s="81">
        <v>44532</v>
      </c>
      <c r="H708" t="s">
        <v>4048</v>
      </c>
      <c r="I708" t="s">
        <v>4134</v>
      </c>
      <c r="J708" t="s">
        <v>1675</v>
      </c>
      <c r="K708">
        <v>151105</v>
      </c>
      <c r="L708" t="s">
        <v>184</v>
      </c>
      <c r="M708">
        <v>15</v>
      </c>
    </row>
    <row r="709" spans="1:15">
      <c r="A709">
        <v>4328</v>
      </c>
      <c r="B709" t="s">
        <v>2961</v>
      </c>
      <c r="C709" t="s">
        <v>612</v>
      </c>
      <c r="D709">
        <v>2800</v>
      </c>
      <c r="E709" t="s">
        <v>12</v>
      </c>
      <c r="F709" t="s">
        <v>4319</v>
      </c>
      <c r="G709" s="81">
        <v>44532</v>
      </c>
      <c r="H709" t="s">
        <v>4048</v>
      </c>
      <c r="I709" t="s">
        <v>4316</v>
      </c>
      <c r="J709" t="s">
        <v>13</v>
      </c>
      <c r="K709">
        <v>278428</v>
      </c>
      <c r="L709" t="s">
        <v>610</v>
      </c>
      <c r="M709">
        <v>194</v>
      </c>
    </row>
    <row r="710" spans="1:15">
      <c r="A710">
        <v>4329</v>
      </c>
      <c r="B710" t="s">
        <v>2961</v>
      </c>
      <c r="C710" t="s">
        <v>954</v>
      </c>
      <c r="D710">
        <v>3350</v>
      </c>
      <c r="E710" t="s">
        <v>12</v>
      </c>
      <c r="F710" t="s">
        <v>420</v>
      </c>
      <c r="G710" s="81">
        <v>44532</v>
      </c>
      <c r="H710" t="s">
        <v>4048</v>
      </c>
      <c r="I710" t="s">
        <v>4320</v>
      </c>
      <c r="J710" t="s">
        <v>13</v>
      </c>
      <c r="K710">
        <v>324353</v>
      </c>
      <c r="L710" t="s">
        <v>952</v>
      </c>
      <c r="M710">
        <v>179</v>
      </c>
    </row>
    <row r="711" spans="1:15">
      <c r="A711">
        <v>4330</v>
      </c>
      <c r="B711" t="s">
        <v>2961</v>
      </c>
      <c r="C711" t="s">
        <v>1175</v>
      </c>
      <c r="D711">
        <v>2180</v>
      </c>
      <c r="E711" t="s">
        <v>17</v>
      </c>
      <c r="F711" t="s">
        <v>420</v>
      </c>
      <c r="G711" s="81">
        <v>44532</v>
      </c>
      <c r="H711" t="s">
        <v>4048</v>
      </c>
      <c r="I711" t="s">
        <v>4093</v>
      </c>
      <c r="J711" t="s">
        <v>1674</v>
      </c>
      <c r="K711">
        <v>545390</v>
      </c>
      <c r="L711" t="s">
        <v>1173</v>
      </c>
      <c r="M711">
        <v>236</v>
      </c>
    </row>
    <row r="712" spans="1:15">
      <c r="A712">
        <v>4331</v>
      </c>
      <c r="B712" t="s">
        <v>4173</v>
      </c>
      <c r="C712" t="s">
        <v>1447</v>
      </c>
      <c r="D712">
        <v>2180</v>
      </c>
      <c r="E712" t="s">
        <v>17</v>
      </c>
      <c r="F712" t="s">
        <v>420</v>
      </c>
      <c r="G712" s="81">
        <v>44532</v>
      </c>
      <c r="H712" t="s">
        <v>4048</v>
      </c>
      <c r="I712" t="s">
        <v>4321</v>
      </c>
      <c r="J712" t="s">
        <v>1674</v>
      </c>
      <c r="K712">
        <v>621981</v>
      </c>
      <c r="L712" t="s">
        <v>1446</v>
      </c>
      <c r="M712">
        <v>293</v>
      </c>
    </row>
    <row r="713" spans="1:15">
      <c r="A713">
        <v>4332</v>
      </c>
      <c r="B713" t="s">
        <v>2961</v>
      </c>
      <c r="C713" t="s">
        <v>1503</v>
      </c>
      <c r="D713">
        <v>3350</v>
      </c>
      <c r="E713" t="s">
        <v>67</v>
      </c>
      <c r="F713" t="s">
        <v>4314</v>
      </c>
      <c r="G713" s="81">
        <v>44532</v>
      </c>
      <c r="H713" t="s">
        <v>4048</v>
      </c>
      <c r="I713" t="s">
        <v>4285</v>
      </c>
      <c r="J713" t="s">
        <v>1679</v>
      </c>
      <c r="K713">
        <v>656541</v>
      </c>
      <c r="L713" t="s">
        <v>2578</v>
      </c>
      <c r="M713">
        <v>306</v>
      </c>
    </row>
    <row r="714" spans="1:15">
      <c r="A714">
        <v>4333</v>
      </c>
      <c r="B714" t="s">
        <v>4065</v>
      </c>
      <c r="C714" t="s">
        <v>200</v>
      </c>
      <c r="D714">
        <v>1350</v>
      </c>
      <c r="E714" t="s">
        <v>8</v>
      </c>
      <c r="F714" t="s">
        <v>420</v>
      </c>
      <c r="G714" s="81">
        <v>44532</v>
      </c>
      <c r="H714" t="s">
        <v>4048</v>
      </c>
      <c r="I714" t="s">
        <v>4134</v>
      </c>
      <c r="J714" t="s">
        <v>1675</v>
      </c>
      <c r="K714">
        <v>765884</v>
      </c>
      <c r="L714" t="s">
        <v>198</v>
      </c>
      <c r="M714">
        <v>18</v>
      </c>
    </row>
    <row r="715" spans="1:15">
      <c r="A715">
        <v>4334</v>
      </c>
      <c r="B715" t="s">
        <v>4065</v>
      </c>
      <c r="C715" t="s">
        <v>210</v>
      </c>
      <c r="D715">
        <v>675</v>
      </c>
      <c r="E715" t="s">
        <v>8</v>
      </c>
      <c r="F715" t="s">
        <v>420</v>
      </c>
      <c r="G715" s="81">
        <v>44532</v>
      </c>
      <c r="H715" t="s">
        <v>4048</v>
      </c>
      <c r="I715" t="s">
        <v>4134</v>
      </c>
      <c r="J715" t="s">
        <v>1675</v>
      </c>
      <c r="K715">
        <v>987221</v>
      </c>
      <c r="L715" t="s">
        <v>208</v>
      </c>
      <c r="M715">
        <v>20</v>
      </c>
    </row>
    <row r="716" spans="1:15">
      <c r="A716">
        <v>4335</v>
      </c>
      <c r="B716" t="s">
        <v>2961</v>
      </c>
      <c r="C716" t="s">
        <v>984</v>
      </c>
      <c r="D716">
        <v>23000</v>
      </c>
      <c r="E716" t="s">
        <v>10</v>
      </c>
      <c r="F716" t="s">
        <v>420</v>
      </c>
      <c r="G716" s="81">
        <v>44532</v>
      </c>
      <c r="H716" t="s">
        <v>4069</v>
      </c>
      <c r="I716" t="s">
        <v>4288</v>
      </c>
      <c r="J716" t="s">
        <v>4062</v>
      </c>
      <c r="K716">
        <v>85598</v>
      </c>
      <c r="O716" t="s">
        <v>4056</v>
      </c>
    </row>
    <row r="717" spans="1:15">
      <c r="A717">
        <v>4336</v>
      </c>
      <c r="B717" t="s">
        <v>2961</v>
      </c>
      <c r="C717" t="s">
        <v>4322</v>
      </c>
      <c r="D717">
        <v>1130</v>
      </c>
      <c r="E717" t="s">
        <v>10</v>
      </c>
      <c r="F717" t="s">
        <v>4170</v>
      </c>
      <c r="G717" s="81">
        <v>44532</v>
      </c>
      <c r="H717" t="s">
        <v>4085</v>
      </c>
      <c r="I717" t="s">
        <v>4323</v>
      </c>
      <c r="J717" t="s">
        <v>4062</v>
      </c>
      <c r="K717">
        <v>65336</v>
      </c>
      <c r="L717" t="s">
        <v>1255</v>
      </c>
    </row>
    <row r="718" spans="1:15">
      <c r="A718">
        <v>4337</v>
      </c>
      <c r="B718" t="s">
        <v>33</v>
      </c>
      <c r="C718" t="s">
        <v>556</v>
      </c>
      <c r="D718">
        <v>5000</v>
      </c>
      <c r="E718" t="s">
        <v>10</v>
      </c>
      <c r="F718" t="s">
        <v>420</v>
      </c>
      <c r="G718" s="81">
        <v>44531</v>
      </c>
      <c r="H718" t="s">
        <v>4069</v>
      </c>
      <c r="I718" t="s">
        <v>4324</v>
      </c>
      <c r="J718" t="s">
        <v>4062</v>
      </c>
      <c r="K718">
        <v>11204</v>
      </c>
      <c r="L718" t="s">
        <v>554</v>
      </c>
      <c r="M718">
        <v>22</v>
      </c>
      <c r="O718" t="s">
        <v>4056</v>
      </c>
    </row>
    <row r="719" spans="1:15">
      <c r="A719">
        <v>4338</v>
      </c>
      <c r="B719" t="s">
        <v>2961</v>
      </c>
      <c r="C719" t="s">
        <v>1263</v>
      </c>
      <c r="D719">
        <v>2180</v>
      </c>
      <c r="E719" t="s">
        <v>17</v>
      </c>
      <c r="F719" t="s">
        <v>420</v>
      </c>
      <c r="G719" s="81">
        <v>44531</v>
      </c>
      <c r="H719" t="s">
        <v>4048</v>
      </c>
      <c r="I719" t="s">
        <v>4315</v>
      </c>
      <c r="J719" t="s">
        <v>1674</v>
      </c>
      <c r="K719">
        <v>426754</v>
      </c>
      <c r="L719" t="s">
        <v>1261</v>
      </c>
      <c r="M719">
        <v>172</v>
      </c>
      <c r="O719" t="s">
        <v>4056</v>
      </c>
    </row>
    <row r="720" spans="1:15">
      <c r="A720">
        <v>4339</v>
      </c>
      <c r="B720" t="s">
        <v>2961</v>
      </c>
      <c r="C720" t="s">
        <v>1452</v>
      </c>
      <c r="D720">
        <v>3900</v>
      </c>
      <c r="E720" t="s">
        <v>67</v>
      </c>
      <c r="F720" t="s">
        <v>420</v>
      </c>
      <c r="G720" s="81">
        <v>44531</v>
      </c>
      <c r="H720" t="s">
        <v>4048</v>
      </c>
      <c r="I720" t="s">
        <v>4049</v>
      </c>
      <c r="J720" t="s">
        <v>1679</v>
      </c>
      <c r="K720">
        <v>419755</v>
      </c>
      <c r="L720" t="s">
        <v>1451</v>
      </c>
      <c r="M720">
        <v>283</v>
      </c>
    </row>
    <row r="721" spans="1:15">
      <c r="A721">
        <v>4340</v>
      </c>
      <c r="B721" t="s">
        <v>2961</v>
      </c>
      <c r="C721" t="s">
        <v>1132</v>
      </c>
      <c r="D721">
        <v>3000</v>
      </c>
      <c r="E721" t="s">
        <v>12</v>
      </c>
      <c r="F721" t="s">
        <v>420</v>
      </c>
      <c r="G721" s="81">
        <v>44531</v>
      </c>
      <c r="H721" t="s">
        <v>4048</v>
      </c>
      <c r="I721" t="s">
        <v>4321</v>
      </c>
      <c r="J721" t="s">
        <v>13</v>
      </c>
      <c r="K721">
        <v>379881</v>
      </c>
      <c r="L721" t="s">
        <v>1130</v>
      </c>
      <c r="M721">
        <v>270</v>
      </c>
      <c r="O721" t="s">
        <v>4056</v>
      </c>
    </row>
    <row r="722" spans="1:15">
      <c r="A722">
        <v>4341</v>
      </c>
      <c r="B722" t="s">
        <v>24</v>
      </c>
      <c r="C722" t="s">
        <v>174</v>
      </c>
      <c r="D722">
        <v>1250</v>
      </c>
      <c r="E722" t="s">
        <v>8</v>
      </c>
      <c r="F722" t="s">
        <v>420</v>
      </c>
      <c r="G722" s="81">
        <v>44531</v>
      </c>
      <c r="H722" t="s">
        <v>4048</v>
      </c>
      <c r="I722" t="s">
        <v>4325</v>
      </c>
      <c r="J722" t="s">
        <v>1675</v>
      </c>
      <c r="K722">
        <v>307732</v>
      </c>
      <c r="L722" t="s">
        <v>172</v>
      </c>
      <c r="M722">
        <v>12</v>
      </c>
    </row>
    <row r="723" spans="1:15">
      <c r="A723">
        <v>4342</v>
      </c>
      <c r="B723" t="s">
        <v>33</v>
      </c>
      <c r="C723" t="s">
        <v>800</v>
      </c>
      <c r="D723">
        <v>2800</v>
      </c>
      <c r="E723" t="s">
        <v>12</v>
      </c>
      <c r="F723" t="s">
        <v>420</v>
      </c>
      <c r="G723" s="81">
        <v>44531</v>
      </c>
      <c r="H723" t="s">
        <v>4048</v>
      </c>
      <c r="I723" t="s">
        <v>4326</v>
      </c>
      <c r="J723" t="s">
        <v>13</v>
      </c>
      <c r="K723">
        <v>234851</v>
      </c>
      <c r="L723" t="s">
        <v>798</v>
      </c>
      <c r="M723">
        <v>228</v>
      </c>
    </row>
    <row r="724" spans="1:15">
      <c r="A724">
        <v>4343</v>
      </c>
      <c r="B724" t="s">
        <v>33</v>
      </c>
      <c r="C724" t="s">
        <v>800</v>
      </c>
      <c r="D724">
        <v>2800</v>
      </c>
      <c r="E724" t="s">
        <v>12</v>
      </c>
      <c r="F724" t="s">
        <v>420</v>
      </c>
      <c r="G724" s="81">
        <v>44531</v>
      </c>
      <c r="H724" t="s">
        <v>4048</v>
      </c>
      <c r="I724" t="s">
        <v>4310</v>
      </c>
      <c r="J724" t="s">
        <v>13</v>
      </c>
      <c r="K724">
        <v>234851</v>
      </c>
      <c r="L724" t="s">
        <v>798</v>
      </c>
      <c r="M724">
        <v>228</v>
      </c>
    </row>
    <row r="725" spans="1:15">
      <c r="A725">
        <v>4344</v>
      </c>
      <c r="B725" t="s">
        <v>33</v>
      </c>
      <c r="C725" t="s">
        <v>800</v>
      </c>
      <c r="D725">
        <v>2500</v>
      </c>
      <c r="E725" t="s">
        <v>12</v>
      </c>
      <c r="F725" t="s">
        <v>420</v>
      </c>
      <c r="G725" s="81">
        <v>44531</v>
      </c>
      <c r="H725" t="s">
        <v>4066</v>
      </c>
      <c r="I725" t="s">
        <v>1759</v>
      </c>
      <c r="J725" t="s">
        <v>13</v>
      </c>
      <c r="K725">
        <v>234851</v>
      </c>
      <c r="L725" t="s">
        <v>798</v>
      </c>
      <c r="M725">
        <v>228</v>
      </c>
    </row>
    <row r="726" spans="1:15">
      <c r="A726">
        <v>4345</v>
      </c>
      <c r="B726" t="s">
        <v>33</v>
      </c>
      <c r="C726" t="s">
        <v>800</v>
      </c>
      <c r="D726">
        <v>10700</v>
      </c>
      <c r="E726" t="s">
        <v>12</v>
      </c>
      <c r="F726" t="s">
        <v>420</v>
      </c>
      <c r="G726" s="81">
        <v>44531</v>
      </c>
      <c r="H726" t="s">
        <v>4069</v>
      </c>
      <c r="I726" t="s">
        <v>4281</v>
      </c>
      <c r="J726" t="s">
        <v>13</v>
      </c>
      <c r="K726">
        <v>234851</v>
      </c>
      <c r="L726" t="s">
        <v>798</v>
      </c>
      <c r="M726">
        <v>228</v>
      </c>
    </row>
    <row r="727" spans="1:15">
      <c r="A727">
        <v>4346</v>
      </c>
      <c r="B727" t="s">
        <v>2961</v>
      </c>
      <c r="C727" t="s">
        <v>1235</v>
      </c>
      <c r="D727">
        <v>620</v>
      </c>
      <c r="E727" t="s">
        <v>12</v>
      </c>
      <c r="F727" t="s">
        <v>420</v>
      </c>
      <c r="G727" s="81">
        <v>44531</v>
      </c>
      <c r="H727" t="s">
        <v>4048</v>
      </c>
      <c r="I727" t="s">
        <v>4327</v>
      </c>
      <c r="J727" t="s">
        <v>13</v>
      </c>
      <c r="K727">
        <v>195667</v>
      </c>
      <c r="L727" t="s">
        <v>1233</v>
      </c>
      <c r="M727">
        <v>249</v>
      </c>
    </row>
    <row r="728" spans="1:15">
      <c r="A728">
        <v>4347</v>
      </c>
      <c r="B728" t="s">
        <v>2961</v>
      </c>
      <c r="C728" t="s">
        <v>4328</v>
      </c>
      <c r="D728">
        <v>1300</v>
      </c>
      <c r="E728" t="s">
        <v>12</v>
      </c>
      <c r="F728" t="s">
        <v>420</v>
      </c>
      <c r="G728" s="81">
        <v>44531</v>
      </c>
      <c r="H728" t="s">
        <v>4048</v>
      </c>
      <c r="I728" t="s">
        <v>4329</v>
      </c>
      <c r="J728" t="s">
        <v>13</v>
      </c>
      <c r="K728">
        <v>180397</v>
      </c>
      <c r="L728" t="s">
        <v>1322</v>
      </c>
      <c r="M728">
        <v>267</v>
      </c>
    </row>
    <row r="729" spans="1:15">
      <c r="A729">
        <v>4348</v>
      </c>
      <c r="B729" t="s">
        <v>2961</v>
      </c>
      <c r="C729" t="s">
        <v>1127</v>
      </c>
      <c r="D729">
        <v>1400</v>
      </c>
      <c r="E729" t="s">
        <v>8</v>
      </c>
      <c r="F729" t="s">
        <v>420</v>
      </c>
      <c r="G729" s="81">
        <v>44531</v>
      </c>
      <c r="H729" t="s">
        <v>4048</v>
      </c>
      <c r="I729" t="s">
        <v>4330</v>
      </c>
      <c r="J729" t="s">
        <v>1675</v>
      </c>
      <c r="K729">
        <v>845245</v>
      </c>
      <c r="L729" t="s">
        <v>1126</v>
      </c>
      <c r="M729">
        <v>200</v>
      </c>
      <c r="O729" t="s">
        <v>4056</v>
      </c>
    </row>
    <row r="730" spans="1:15">
      <c r="A730">
        <v>4349</v>
      </c>
      <c r="B730" t="s">
        <v>24</v>
      </c>
      <c r="C730" t="s">
        <v>4331</v>
      </c>
      <c r="D730">
        <v>1250</v>
      </c>
      <c r="E730" t="s">
        <v>8</v>
      </c>
      <c r="F730" t="s">
        <v>420</v>
      </c>
      <c r="G730" s="81">
        <v>44531</v>
      </c>
      <c r="H730" t="s">
        <v>4048</v>
      </c>
      <c r="I730" t="s">
        <v>4126</v>
      </c>
      <c r="J730" t="s">
        <v>1675</v>
      </c>
      <c r="K730">
        <v>916713</v>
      </c>
      <c r="L730" t="s">
        <v>154</v>
      </c>
      <c r="M730">
        <v>7</v>
      </c>
    </row>
    <row r="731" spans="1:15">
      <c r="A731">
        <v>4350</v>
      </c>
      <c r="B731" t="s">
        <v>2961</v>
      </c>
      <c r="C731" t="s">
        <v>1426</v>
      </c>
      <c r="D731">
        <v>3350</v>
      </c>
      <c r="E731" t="s">
        <v>12</v>
      </c>
      <c r="F731" t="s">
        <v>420</v>
      </c>
      <c r="G731" s="81">
        <v>44531</v>
      </c>
      <c r="H731" t="s">
        <v>4048</v>
      </c>
      <c r="I731" t="s">
        <v>4091</v>
      </c>
      <c r="J731" t="s">
        <v>13</v>
      </c>
      <c r="K731">
        <v>814048</v>
      </c>
      <c r="L731" t="s">
        <v>1255</v>
      </c>
    </row>
    <row r="732" spans="1:15">
      <c r="A732">
        <v>4351</v>
      </c>
      <c r="B732" t="s">
        <v>2961</v>
      </c>
      <c r="C732" t="s">
        <v>1095</v>
      </c>
      <c r="D732">
        <v>1400</v>
      </c>
      <c r="E732" t="s">
        <v>8</v>
      </c>
      <c r="F732" t="s">
        <v>420</v>
      </c>
      <c r="G732" s="81">
        <v>44531</v>
      </c>
      <c r="H732" t="s">
        <v>4048</v>
      </c>
      <c r="I732" t="s">
        <v>4330</v>
      </c>
      <c r="J732" t="s">
        <v>1675</v>
      </c>
      <c r="K732">
        <v>840862</v>
      </c>
      <c r="L732" t="s">
        <v>1093</v>
      </c>
      <c r="M732">
        <v>268</v>
      </c>
    </row>
    <row r="733" spans="1:15">
      <c r="A733">
        <v>4352</v>
      </c>
      <c r="B733" t="s">
        <v>24</v>
      </c>
      <c r="C733" t="s">
        <v>145</v>
      </c>
      <c r="D733">
        <v>1250</v>
      </c>
      <c r="E733" t="s">
        <v>8</v>
      </c>
      <c r="F733" t="s">
        <v>420</v>
      </c>
      <c r="G733" s="81">
        <v>44531</v>
      </c>
      <c r="H733" t="s">
        <v>4048</v>
      </c>
      <c r="I733" t="s">
        <v>4325</v>
      </c>
      <c r="J733" t="s">
        <v>1675</v>
      </c>
      <c r="K733">
        <v>780647</v>
      </c>
      <c r="L733" t="s">
        <v>144</v>
      </c>
      <c r="M733">
        <v>5</v>
      </c>
    </row>
    <row r="734" spans="1:15">
      <c r="A734">
        <v>4353</v>
      </c>
      <c r="B734" t="s">
        <v>2961</v>
      </c>
      <c r="C734" t="s">
        <v>1484</v>
      </c>
      <c r="D734">
        <v>2350</v>
      </c>
      <c r="E734" t="s">
        <v>67</v>
      </c>
      <c r="F734" t="s">
        <v>420</v>
      </c>
      <c r="G734" s="81">
        <v>44531</v>
      </c>
      <c r="H734" t="s">
        <v>4048</v>
      </c>
      <c r="I734" t="s">
        <v>4332</v>
      </c>
      <c r="J734" t="s">
        <v>1679</v>
      </c>
      <c r="K734">
        <v>552153</v>
      </c>
      <c r="L734" t="s">
        <v>1483</v>
      </c>
      <c r="M734">
        <v>98</v>
      </c>
      <c r="O734" t="s">
        <v>4056</v>
      </c>
    </row>
    <row r="735" spans="1:15">
      <c r="A735">
        <v>4354</v>
      </c>
      <c r="B735" t="s">
        <v>2961</v>
      </c>
      <c r="C735" t="s">
        <v>1366</v>
      </c>
      <c r="D735">
        <v>3350</v>
      </c>
      <c r="E735" t="s">
        <v>20</v>
      </c>
      <c r="F735" t="s">
        <v>420</v>
      </c>
      <c r="G735" s="81">
        <v>44531</v>
      </c>
      <c r="H735" t="s">
        <v>4048</v>
      </c>
      <c r="I735" t="s">
        <v>4091</v>
      </c>
      <c r="J735" t="s">
        <v>1677</v>
      </c>
      <c r="K735">
        <v>566697</v>
      </c>
      <c r="L735" t="s">
        <v>1364</v>
      </c>
      <c r="M735">
        <v>277</v>
      </c>
      <c r="O735" t="s">
        <v>4056</v>
      </c>
    </row>
    <row r="736" spans="1:15">
      <c r="A736">
        <v>4355</v>
      </c>
      <c r="B736" t="s">
        <v>2961</v>
      </c>
      <c r="C736" t="s">
        <v>1245</v>
      </c>
      <c r="D736">
        <v>2180</v>
      </c>
      <c r="E736" t="s">
        <v>17</v>
      </c>
      <c r="F736" t="s">
        <v>420</v>
      </c>
      <c r="G736" s="81">
        <v>44531</v>
      </c>
      <c r="H736" t="s">
        <v>4048</v>
      </c>
      <c r="I736" t="s">
        <v>4086</v>
      </c>
      <c r="J736" t="s">
        <v>1674</v>
      </c>
      <c r="K736">
        <v>614253</v>
      </c>
      <c r="L736" t="s">
        <v>1822</v>
      </c>
      <c r="M736">
        <v>80</v>
      </c>
    </row>
    <row r="737" spans="1:15">
      <c r="A737">
        <v>4356</v>
      </c>
      <c r="B737" t="s">
        <v>24</v>
      </c>
      <c r="C737" t="s">
        <v>4333</v>
      </c>
      <c r="D737">
        <v>1250</v>
      </c>
      <c r="E737" t="s">
        <v>8</v>
      </c>
      <c r="F737" t="s">
        <v>420</v>
      </c>
      <c r="G737" s="81">
        <v>44536</v>
      </c>
      <c r="H737" t="s">
        <v>4048</v>
      </c>
      <c r="I737" t="s">
        <v>4134</v>
      </c>
      <c r="J737" t="s">
        <v>1675</v>
      </c>
      <c r="K737">
        <v>1857502</v>
      </c>
      <c r="L737" t="s">
        <v>165</v>
      </c>
      <c r="M737">
        <v>10</v>
      </c>
    </row>
    <row r="738" spans="1:15">
      <c r="A738">
        <v>4357</v>
      </c>
      <c r="B738" t="s">
        <v>24</v>
      </c>
      <c r="C738" t="s">
        <v>4333</v>
      </c>
      <c r="D738">
        <v>1250</v>
      </c>
      <c r="E738" t="s">
        <v>8</v>
      </c>
      <c r="F738" t="s">
        <v>420</v>
      </c>
      <c r="G738" s="81">
        <v>44536</v>
      </c>
      <c r="H738" t="s">
        <v>4048</v>
      </c>
      <c r="I738" t="s">
        <v>4334</v>
      </c>
      <c r="J738" t="s">
        <v>1675</v>
      </c>
      <c r="K738">
        <v>1857502</v>
      </c>
      <c r="L738" t="s">
        <v>165</v>
      </c>
      <c r="M738">
        <v>10</v>
      </c>
    </row>
    <row r="739" spans="1:15">
      <c r="A739">
        <v>4358</v>
      </c>
      <c r="B739" t="s">
        <v>24</v>
      </c>
      <c r="C739" t="s">
        <v>4333</v>
      </c>
      <c r="D739">
        <v>1250</v>
      </c>
      <c r="E739" t="s">
        <v>8</v>
      </c>
      <c r="F739" t="s">
        <v>420</v>
      </c>
      <c r="G739" s="81">
        <v>44536</v>
      </c>
      <c r="H739" t="s">
        <v>4048</v>
      </c>
      <c r="I739" t="s">
        <v>4335</v>
      </c>
      <c r="J739" t="s">
        <v>1675</v>
      </c>
      <c r="K739">
        <v>1857502</v>
      </c>
      <c r="L739" t="s">
        <v>165</v>
      </c>
      <c r="M739">
        <v>10</v>
      </c>
    </row>
    <row r="740" spans="1:15">
      <c r="A740">
        <v>4359</v>
      </c>
      <c r="B740" t="s">
        <v>24</v>
      </c>
      <c r="C740" t="s">
        <v>4333</v>
      </c>
      <c r="D740">
        <v>1250</v>
      </c>
      <c r="E740" t="s">
        <v>8</v>
      </c>
      <c r="F740" t="s">
        <v>420</v>
      </c>
      <c r="G740" s="81">
        <v>44536</v>
      </c>
      <c r="H740" t="s">
        <v>4048</v>
      </c>
      <c r="I740" t="s">
        <v>4336</v>
      </c>
      <c r="J740" t="s">
        <v>1675</v>
      </c>
      <c r="K740">
        <v>1857502</v>
      </c>
      <c r="L740" t="s">
        <v>165</v>
      </c>
      <c r="M740">
        <v>10</v>
      </c>
    </row>
    <row r="741" spans="1:15">
      <c r="A741">
        <v>4360</v>
      </c>
      <c r="B741" t="s">
        <v>24</v>
      </c>
      <c r="C741" t="s">
        <v>4333</v>
      </c>
      <c r="D741">
        <v>1250</v>
      </c>
      <c r="E741" t="s">
        <v>8</v>
      </c>
      <c r="F741" t="s">
        <v>420</v>
      </c>
      <c r="G741" s="81">
        <v>44536</v>
      </c>
      <c r="H741" t="s">
        <v>4048</v>
      </c>
      <c r="I741" t="s">
        <v>4126</v>
      </c>
      <c r="J741" t="s">
        <v>1675</v>
      </c>
      <c r="K741">
        <v>1857502</v>
      </c>
      <c r="L741" t="s">
        <v>165</v>
      </c>
      <c r="M741">
        <v>10</v>
      </c>
    </row>
    <row r="742" spans="1:15">
      <c r="A742">
        <v>4361</v>
      </c>
      <c r="B742" t="s">
        <v>24</v>
      </c>
      <c r="C742" t="s">
        <v>4333</v>
      </c>
      <c r="D742">
        <v>1250</v>
      </c>
      <c r="E742" t="s">
        <v>8</v>
      </c>
      <c r="F742" t="s">
        <v>420</v>
      </c>
      <c r="G742" s="81">
        <v>44536</v>
      </c>
      <c r="H742" t="s">
        <v>4048</v>
      </c>
      <c r="I742" t="s">
        <v>4129</v>
      </c>
      <c r="J742" t="s">
        <v>1675</v>
      </c>
      <c r="K742">
        <v>1857502</v>
      </c>
      <c r="L742" t="s">
        <v>165</v>
      </c>
      <c r="M742">
        <v>10</v>
      </c>
    </row>
    <row r="743" spans="1:15">
      <c r="A743">
        <v>4362</v>
      </c>
      <c r="B743" t="s">
        <v>24</v>
      </c>
      <c r="C743" t="s">
        <v>4333</v>
      </c>
      <c r="D743">
        <v>1250</v>
      </c>
      <c r="E743" t="s">
        <v>8</v>
      </c>
      <c r="F743" t="s">
        <v>420</v>
      </c>
      <c r="G743" s="81">
        <v>44536</v>
      </c>
      <c r="H743" t="s">
        <v>4048</v>
      </c>
      <c r="I743" t="s">
        <v>4325</v>
      </c>
      <c r="J743" t="s">
        <v>1675</v>
      </c>
      <c r="K743">
        <v>1857502</v>
      </c>
      <c r="L743" t="s">
        <v>165</v>
      </c>
      <c r="M743">
        <v>10</v>
      </c>
    </row>
    <row r="744" spans="1:15">
      <c r="A744">
        <v>4363</v>
      </c>
      <c r="B744" t="s">
        <v>24</v>
      </c>
      <c r="C744" t="s">
        <v>4333</v>
      </c>
      <c r="D744">
        <v>1250</v>
      </c>
      <c r="E744" t="s">
        <v>8</v>
      </c>
      <c r="F744" t="s">
        <v>420</v>
      </c>
      <c r="G744" s="81">
        <v>44536</v>
      </c>
      <c r="H744" t="s">
        <v>4048</v>
      </c>
      <c r="I744" t="s">
        <v>4337</v>
      </c>
      <c r="J744" t="s">
        <v>1675</v>
      </c>
      <c r="K744">
        <v>1857502</v>
      </c>
      <c r="L744" t="s">
        <v>165</v>
      </c>
      <c r="M744">
        <v>10</v>
      </c>
    </row>
    <row r="745" spans="1:15">
      <c r="A745">
        <v>4364</v>
      </c>
      <c r="B745" t="s">
        <v>2961</v>
      </c>
      <c r="C745" t="s">
        <v>1267</v>
      </c>
      <c r="D745">
        <v>2180</v>
      </c>
      <c r="E745" t="s">
        <v>17</v>
      </c>
      <c r="F745" t="s">
        <v>420</v>
      </c>
      <c r="G745" s="81">
        <v>44536</v>
      </c>
      <c r="H745" t="s">
        <v>4048</v>
      </c>
      <c r="I745" t="s">
        <v>4315</v>
      </c>
      <c r="J745" t="s">
        <v>1674</v>
      </c>
      <c r="K745">
        <v>1871059</v>
      </c>
      <c r="L745" t="s">
        <v>1266</v>
      </c>
      <c r="M745">
        <v>255</v>
      </c>
    </row>
    <row r="746" spans="1:15">
      <c r="A746">
        <v>4365</v>
      </c>
      <c r="B746" t="s">
        <v>2961</v>
      </c>
      <c r="C746" t="s">
        <v>1408</v>
      </c>
      <c r="D746">
        <v>3350</v>
      </c>
      <c r="E746" t="s">
        <v>20</v>
      </c>
      <c r="F746" t="s">
        <v>420</v>
      </c>
      <c r="G746" s="81">
        <v>44536</v>
      </c>
      <c r="H746" t="s">
        <v>4048</v>
      </c>
      <c r="I746" t="s">
        <v>4049</v>
      </c>
      <c r="J746" t="s">
        <v>1677</v>
      </c>
      <c r="K746">
        <v>1531376</v>
      </c>
      <c r="L746" t="s">
        <v>1406</v>
      </c>
      <c r="M746">
        <v>285</v>
      </c>
    </row>
    <row r="747" spans="1:15">
      <c r="A747">
        <v>4366</v>
      </c>
      <c r="B747" t="s">
        <v>2961</v>
      </c>
      <c r="C747" t="s">
        <v>1376</v>
      </c>
      <c r="D747">
        <v>3450</v>
      </c>
      <c r="E747" t="s">
        <v>20</v>
      </c>
      <c r="F747" t="s">
        <v>420</v>
      </c>
      <c r="G747" s="81">
        <v>44536</v>
      </c>
      <c r="H747" t="s">
        <v>4048</v>
      </c>
      <c r="I747" t="s">
        <v>4091</v>
      </c>
      <c r="J747" t="s">
        <v>1677</v>
      </c>
      <c r="K747">
        <v>1594442</v>
      </c>
      <c r="L747" t="s">
        <v>1374</v>
      </c>
      <c r="M747">
        <v>163</v>
      </c>
      <c r="O747" t="s">
        <v>4056</v>
      </c>
    </row>
    <row r="748" spans="1:15">
      <c r="A748">
        <v>4367</v>
      </c>
      <c r="B748" t="s">
        <v>2961</v>
      </c>
      <c r="C748" t="s">
        <v>1340</v>
      </c>
      <c r="D748">
        <v>5333</v>
      </c>
      <c r="E748" t="s">
        <v>20</v>
      </c>
      <c r="F748" t="s">
        <v>420</v>
      </c>
      <c r="G748" s="81">
        <v>44536</v>
      </c>
      <c r="H748" t="s">
        <v>4048</v>
      </c>
      <c r="I748" t="s">
        <v>4278</v>
      </c>
      <c r="J748" t="s">
        <v>1677</v>
      </c>
      <c r="K748">
        <v>1404829</v>
      </c>
      <c r="L748" t="s">
        <v>4222</v>
      </c>
      <c r="M748">
        <v>272</v>
      </c>
    </row>
    <row r="749" spans="1:15">
      <c r="A749">
        <v>4368</v>
      </c>
      <c r="B749" t="s">
        <v>2961</v>
      </c>
      <c r="C749" t="s">
        <v>1099</v>
      </c>
      <c r="D749">
        <v>1600</v>
      </c>
      <c r="E749" t="s">
        <v>8</v>
      </c>
      <c r="F749" t="s">
        <v>420</v>
      </c>
      <c r="G749" s="81">
        <v>44536</v>
      </c>
      <c r="H749" t="s">
        <v>4048</v>
      </c>
      <c r="I749" t="s">
        <v>4316</v>
      </c>
      <c r="J749" t="s">
        <v>1675</v>
      </c>
      <c r="K749">
        <v>1364277</v>
      </c>
      <c r="L749" t="s">
        <v>1097</v>
      </c>
      <c r="M749">
        <v>212</v>
      </c>
    </row>
    <row r="750" spans="1:15">
      <c r="A750">
        <v>4369</v>
      </c>
      <c r="B750" t="s">
        <v>2961</v>
      </c>
      <c r="C750" t="s">
        <v>565</v>
      </c>
      <c r="D750">
        <v>10000</v>
      </c>
      <c r="E750" t="s">
        <v>10</v>
      </c>
      <c r="F750" t="s">
        <v>420</v>
      </c>
      <c r="G750" s="81">
        <v>44536</v>
      </c>
      <c r="H750" t="s">
        <v>4069</v>
      </c>
      <c r="I750" t="s">
        <v>4338</v>
      </c>
      <c r="J750" t="s">
        <v>4062</v>
      </c>
      <c r="K750">
        <v>856900</v>
      </c>
      <c r="L750" t="s">
        <v>563</v>
      </c>
      <c r="M750">
        <v>94</v>
      </c>
    </row>
    <row r="751" spans="1:15">
      <c r="A751">
        <v>4370</v>
      </c>
      <c r="B751" t="s">
        <v>2961</v>
      </c>
      <c r="C751" t="s">
        <v>376</v>
      </c>
      <c r="D751">
        <v>2180</v>
      </c>
      <c r="E751" t="s">
        <v>10</v>
      </c>
      <c r="F751" t="s">
        <v>4170</v>
      </c>
      <c r="G751" s="81">
        <v>44536</v>
      </c>
      <c r="H751" t="s">
        <v>4048</v>
      </c>
      <c r="I751" t="s">
        <v>4339</v>
      </c>
      <c r="J751" t="s">
        <v>4062</v>
      </c>
      <c r="K751">
        <v>979505</v>
      </c>
      <c r="L751" t="s">
        <v>374</v>
      </c>
      <c r="M751">
        <v>242</v>
      </c>
    </row>
    <row r="752" spans="1:15">
      <c r="A752">
        <v>4371</v>
      </c>
      <c r="B752" t="s">
        <v>1227</v>
      </c>
      <c r="C752" t="s">
        <v>381</v>
      </c>
      <c r="D752">
        <v>3000</v>
      </c>
      <c r="E752" t="s">
        <v>17</v>
      </c>
      <c r="F752" t="s">
        <v>420</v>
      </c>
      <c r="G752" s="81">
        <v>44837</v>
      </c>
      <c r="H752" t="s">
        <v>4054</v>
      </c>
      <c r="I752" t="s">
        <v>2229</v>
      </c>
      <c r="J752" t="s">
        <v>1674</v>
      </c>
      <c r="K752" t="s">
        <v>4340</v>
      </c>
      <c r="L752" t="s">
        <v>379</v>
      </c>
      <c r="M752">
        <v>55</v>
      </c>
    </row>
    <row r="753" spans="1:15">
      <c r="A753">
        <v>4371</v>
      </c>
      <c r="B753" t="s">
        <v>2961</v>
      </c>
      <c r="C753" t="s">
        <v>1879</v>
      </c>
      <c r="D753">
        <v>3350</v>
      </c>
      <c r="E753" t="s">
        <v>12</v>
      </c>
      <c r="F753" t="s">
        <v>420</v>
      </c>
      <c r="G753" s="81">
        <v>44536</v>
      </c>
      <c r="H753" t="s">
        <v>4048</v>
      </c>
      <c r="I753" t="s">
        <v>4086</v>
      </c>
      <c r="J753" t="s">
        <v>13</v>
      </c>
      <c r="K753">
        <v>845209</v>
      </c>
      <c r="L753" t="s">
        <v>1255</v>
      </c>
      <c r="M753">
        <v>211</v>
      </c>
      <c r="O753" t="s">
        <v>4056</v>
      </c>
    </row>
    <row r="754" spans="1:15">
      <c r="A754">
        <v>4372</v>
      </c>
      <c r="B754" t="s">
        <v>4173</v>
      </c>
      <c r="C754" t="s">
        <v>1332</v>
      </c>
      <c r="D754">
        <v>2180</v>
      </c>
      <c r="E754" t="s">
        <v>19</v>
      </c>
      <c r="F754" t="s">
        <v>4314</v>
      </c>
      <c r="G754" s="81">
        <v>44536</v>
      </c>
      <c r="H754" t="s">
        <v>4048</v>
      </c>
      <c r="I754" t="s">
        <v>4299</v>
      </c>
      <c r="J754" t="s">
        <v>1678</v>
      </c>
      <c r="K754">
        <v>854155</v>
      </c>
      <c r="L754" t="s">
        <v>1330</v>
      </c>
      <c r="M754">
        <v>269</v>
      </c>
    </row>
    <row r="755" spans="1:15">
      <c r="A755">
        <v>4373</v>
      </c>
      <c r="B755" t="s">
        <v>2961</v>
      </c>
      <c r="C755" t="s">
        <v>962</v>
      </c>
      <c r="D755">
        <v>3350</v>
      </c>
      <c r="E755" t="s">
        <v>67</v>
      </c>
      <c r="F755" t="s">
        <v>4170</v>
      </c>
      <c r="G755" s="81">
        <v>44536</v>
      </c>
      <c r="H755" t="s">
        <v>4048</v>
      </c>
      <c r="I755" t="s">
        <v>4049</v>
      </c>
      <c r="J755" t="s">
        <v>1679</v>
      </c>
      <c r="K755">
        <v>540762</v>
      </c>
      <c r="L755" t="s">
        <v>960</v>
      </c>
      <c r="M755">
        <v>299</v>
      </c>
    </row>
    <row r="756" spans="1:15">
      <c r="A756">
        <v>4374</v>
      </c>
      <c r="B756" t="s">
        <v>2961</v>
      </c>
      <c r="C756" t="s">
        <v>1437</v>
      </c>
      <c r="D756">
        <v>3350</v>
      </c>
      <c r="E756" t="s">
        <v>20</v>
      </c>
      <c r="F756" t="s">
        <v>4170</v>
      </c>
      <c r="G756" s="81">
        <v>44536</v>
      </c>
      <c r="H756" t="s">
        <v>4048</v>
      </c>
      <c r="I756" t="s">
        <v>4321</v>
      </c>
      <c r="J756" t="s">
        <v>1677</v>
      </c>
      <c r="K756">
        <v>378894</v>
      </c>
      <c r="L756" t="s">
        <v>1435</v>
      </c>
      <c r="M756">
        <v>291</v>
      </c>
    </row>
    <row r="757" spans="1:15">
      <c r="A757">
        <v>4375</v>
      </c>
      <c r="B757" t="s">
        <v>2961</v>
      </c>
      <c r="C757" t="s">
        <v>1422</v>
      </c>
      <c r="D757">
        <v>2285</v>
      </c>
      <c r="E757" t="s">
        <v>20</v>
      </c>
      <c r="F757" t="s">
        <v>420</v>
      </c>
      <c r="G757" s="81">
        <v>44536</v>
      </c>
      <c r="H757" t="s">
        <v>4048</v>
      </c>
      <c r="I757" t="s">
        <v>4321</v>
      </c>
      <c r="J757" t="s">
        <v>1677</v>
      </c>
      <c r="K757">
        <v>260198</v>
      </c>
      <c r="L757" t="s">
        <v>1420</v>
      </c>
      <c r="M757">
        <v>232</v>
      </c>
      <c r="O757" t="s">
        <v>4056</v>
      </c>
    </row>
    <row r="758" spans="1:15">
      <c r="A758">
        <v>4376</v>
      </c>
      <c r="B758" t="s">
        <v>2961</v>
      </c>
      <c r="C758" t="s">
        <v>1310</v>
      </c>
      <c r="D758">
        <v>3350</v>
      </c>
      <c r="E758" t="s">
        <v>12</v>
      </c>
      <c r="F758" t="s">
        <v>4170</v>
      </c>
      <c r="G758" s="81">
        <v>44536</v>
      </c>
      <c r="H758" t="s">
        <v>4048</v>
      </c>
      <c r="I758" t="s">
        <v>4321</v>
      </c>
      <c r="J758" t="s">
        <v>13</v>
      </c>
      <c r="K758">
        <v>225061</v>
      </c>
      <c r="L758" t="s">
        <v>1308</v>
      </c>
      <c r="M758">
        <v>264</v>
      </c>
    </row>
    <row r="759" spans="1:15">
      <c r="A759">
        <v>4377</v>
      </c>
      <c r="B759" t="s">
        <v>2961</v>
      </c>
      <c r="C759" t="s">
        <v>914</v>
      </c>
      <c r="D759">
        <v>3000</v>
      </c>
      <c r="E759" t="s">
        <v>12</v>
      </c>
      <c r="F759" t="s">
        <v>4319</v>
      </c>
      <c r="G759" s="81">
        <v>44536</v>
      </c>
      <c r="H759" t="s">
        <v>4066</v>
      </c>
      <c r="I759" t="s">
        <v>4341</v>
      </c>
      <c r="J759" t="s">
        <v>13</v>
      </c>
      <c r="K759">
        <v>250854</v>
      </c>
      <c r="L759" t="s">
        <v>1809</v>
      </c>
      <c r="M759">
        <v>170</v>
      </c>
    </row>
    <row r="760" spans="1:15">
      <c r="A760">
        <v>4378</v>
      </c>
      <c r="B760" t="s">
        <v>2961</v>
      </c>
      <c r="C760" t="s">
        <v>914</v>
      </c>
      <c r="D760">
        <v>2800</v>
      </c>
      <c r="E760" t="s">
        <v>12</v>
      </c>
      <c r="F760" t="s">
        <v>4319</v>
      </c>
      <c r="G760" s="81">
        <v>44536</v>
      </c>
      <c r="H760" t="s">
        <v>4048</v>
      </c>
      <c r="I760" t="s">
        <v>4320</v>
      </c>
      <c r="J760" t="s">
        <v>13</v>
      </c>
      <c r="K760">
        <v>250859</v>
      </c>
      <c r="L760" t="s">
        <v>1809</v>
      </c>
      <c r="M760">
        <v>170</v>
      </c>
    </row>
    <row r="761" spans="1:15">
      <c r="A761">
        <v>4379</v>
      </c>
      <c r="B761" t="s">
        <v>2961</v>
      </c>
      <c r="C761" t="s">
        <v>1473</v>
      </c>
      <c r="D761">
        <v>1500</v>
      </c>
      <c r="E761" t="s">
        <v>15</v>
      </c>
      <c r="F761" t="s">
        <v>4170</v>
      </c>
      <c r="G761" s="81">
        <v>44536</v>
      </c>
      <c r="H761" t="s">
        <v>4048</v>
      </c>
      <c r="I761" t="s">
        <v>4342</v>
      </c>
      <c r="J761" t="s">
        <v>1680</v>
      </c>
      <c r="K761">
        <v>197889</v>
      </c>
      <c r="L761" t="s">
        <v>1472</v>
      </c>
      <c r="M761">
        <v>298</v>
      </c>
    </row>
    <row r="762" spans="1:15">
      <c r="A762">
        <v>4380</v>
      </c>
      <c r="B762" t="s">
        <v>2961</v>
      </c>
      <c r="C762" t="s">
        <v>1473</v>
      </c>
      <c r="D762">
        <v>620</v>
      </c>
      <c r="E762" t="s">
        <v>15</v>
      </c>
      <c r="F762" t="s">
        <v>4170</v>
      </c>
      <c r="G762" s="81">
        <v>44536</v>
      </c>
      <c r="H762" t="s">
        <v>4048</v>
      </c>
      <c r="I762" t="s">
        <v>4342</v>
      </c>
      <c r="J762" t="s">
        <v>1680</v>
      </c>
      <c r="K762">
        <v>197929</v>
      </c>
      <c r="L762" t="s">
        <v>1472</v>
      </c>
      <c r="M762">
        <v>298</v>
      </c>
    </row>
    <row r="763" spans="1:15">
      <c r="A763">
        <v>4381</v>
      </c>
      <c r="B763" t="s">
        <v>2961</v>
      </c>
      <c r="C763" t="s">
        <v>1282</v>
      </c>
      <c r="D763">
        <v>2180</v>
      </c>
      <c r="E763" t="s">
        <v>17</v>
      </c>
      <c r="F763" t="s">
        <v>4314</v>
      </c>
      <c r="G763" s="81">
        <v>44536</v>
      </c>
      <c r="H763" t="s">
        <v>4048</v>
      </c>
      <c r="I763" t="s">
        <v>4315</v>
      </c>
      <c r="J763" t="s">
        <v>1674</v>
      </c>
      <c r="K763">
        <v>205265</v>
      </c>
      <c r="L763" t="s">
        <v>1281</v>
      </c>
      <c r="M763">
        <v>258</v>
      </c>
    </row>
    <row r="764" spans="1:15">
      <c r="A764">
        <v>4382</v>
      </c>
      <c r="B764" t="s">
        <v>2961</v>
      </c>
      <c r="C764" t="s">
        <v>1050</v>
      </c>
      <c r="D764">
        <v>2800</v>
      </c>
      <c r="E764" t="s">
        <v>12</v>
      </c>
      <c r="F764" t="s">
        <v>420</v>
      </c>
      <c r="G764" s="81">
        <v>44536</v>
      </c>
      <c r="H764" t="s">
        <v>4048</v>
      </c>
      <c r="I764" t="s">
        <v>4316</v>
      </c>
      <c r="J764" t="s">
        <v>13</v>
      </c>
      <c r="K764">
        <v>94124</v>
      </c>
      <c r="L764" t="s">
        <v>631</v>
      </c>
      <c r="M764">
        <v>95</v>
      </c>
    </row>
    <row r="765" spans="1:15">
      <c r="A765">
        <v>4383</v>
      </c>
      <c r="B765" t="s">
        <v>2961</v>
      </c>
      <c r="C765" t="s">
        <v>1070</v>
      </c>
      <c r="D765">
        <v>2180</v>
      </c>
      <c r="E765" t="s">
        <v>10</v>
      </c>
      <c r="F765" t="s">
        <v>4170</v>
      </c>
      <c r="G765" s="81">
        <v>44536</v>
      </c>
      <c r="H765" t="s">
        <v>4048</v>
      </c>
      <c r="I765" t="s">
        <v>4093</v>
      </c>
      <c r="J765" t="s">
        <v>4062</v>
      </c>
      <c r="K765">
        <v>108020</v>
      </c>
      <c r="L765" t="s">
        <v>1068</v>
      </c>
      <c r="M765">
        <v>241</v>
      </c>
    </row>
    <row r="766" spans="1:15">
      <c r="A766">
        <v>4384</v>
      </c>
      <c r="B766" t="s">
        <v>2961</v>
      </c>
      <c r="C766" t="s">
        <v>1070</v>
      </c>
      <c r="D766">
        <v>2000</v>
      </c>
      <c r="E766" t="s">
        <v>10</v>
      </c>
      <c r="F766" t="s">
        <v>4170</v>
      </c>
      <c r="G766" s="81">
        <v>44536</v>
      </c>
      <c r="H766" t="s">
        <v>4066</v>
      </c>
      <c r="I766" t="s">
        <v>4341</v>
      </c>
      <c r="J766" t="s">
        <v>4062</v>
      </c>
      <c r="K766">
        <v>108020</v>
      </c>
      <c r="L766" t="s">
        <v>1068</v>
      </c>
      <c r="M766">
        <v>241</v>
      </c>
    </row>
    <row r="767" spans="1:15">
      <c r="A767">
        <v>4385</v>
      </c>
      <c r="B767" t="s">
        <v>35</v>
      </c>
      <c r="C767" t="s">
        <v>1241</v>
      </c>
      <c r="D767">
        <v>3350</v>
      </c>
      <c r="E767" t="s">
        <v>12</v>
      </c>
      <c r="F767" t="s">
        <v>420</v>
      </c>
      <c r="G767" s="81">
        <v>44536</v>
      </c>
      <c r="H767" t="s">
        <v>4048</v>
      </c>
      <c r="I767" t="s">
        <v>4315</v>
      </c>
      <c r="J767" t="s">
        <v>13</v>
      </c>
      <c r="K767">
        <v>1151291</v>
      </c>
      <c r="L767" t="s">
        <v>1239</v>
      </c>
      <c r="M767">
        <v>250</v>
      </c>
    </row>
    <row r="768" spans="1:15">
      <c r="A768">
        <v>4386</v>
      </c>
      <c r="B768" t="s">
        <v>2961</v>
      </c>
      <c r="C768" t="s">
        <v>1346</v>
      </c>
      <c r="D768">
        <v>5333</v>
      </c>
      <c r="E768" t="s">
        <v>20</v>
      </c>
      <c r="F768" t="s">
        <v>420</v>
      </c>
      <c r="G768" s="81">
        <v>44536</v>
      </c>
      <c r="H768" t="s">
        <v>4048</v>
      </c>
      <c r="I768" t="s">
        <v>4321</v>
      </c>
      <c r="J768" t="s">
        <v>1677</v>
      </c>
      <c r="K768">
        <v>1094399</v>
      </c>
      <c r="L768" t="s">
        <v>1344</v>
      </c>
      <c r="M768">
        <v>239</v>
      </c>
    </row>
    <row r="769" spans="1:15">
      <c r="A769">
        <v>4387</v>
      </c>
      <c r="B769" t="s">
        <v>34</v>
      </c>
      <c r="C769" t="s">
        <v>891</v>
      </c>
      <c r="D769">
        <v>5000</v>
      </c>
      <c r="E769" t="s">
        <v>12</v>
      </c>
      <c r="F769" t="s">
        <v>420</v>
      </c>
      <c r="G769" s="81">
        <v>44536</v>
      </c>
      <c r="H769" t="s">
        <v>4069</v>
      </c>
      <c r="I769" t="s">
        <v>4083</v>
      </c>
      <c r="J769" t="s">
        <v>13</v>
      </c>
      <c r="K769">
        <v>1088422</v>
      </c>
      <c r="L769" t="s">
        <v>889</v>
      </c>
      <c r="M769">
        <v>113</v>
      </c>
      <c r="O769" t="s">
        <v>4056</v>
      </c>
    </row>
    <row r="770" spans="1:15">
      <c r="A770">
        <v>4388</v>
      </c>
      <c r="B770" t="s">
        <v>33</v>
      </c>
      <c r="C770" t="s">
        <v>461</v>
      </c>
      <c r="D770">
        <v>2500</v>
      </c>
      <c r="E770" t="s">
        <v>10</v>
      </c>
      <c r="F770" t="s">
        <v>420</v>
      </c>
      <c r="G770" s="81">
        <v>44536</v>
      </c>
      <c r="H770" t="s">
        <v>4069</v>
      </c>
      <c r="I770" t="s">
        <v>4343</v>
      </c>
      <c r="J770" t="s">
        <v>4062</v>
      </c>
      <c r="K770">
        <v>529036</v>
      </c>
      <c r="L770" t="s">
        <v>459</v>
      </c>
      <c r="M770">
        <v>71</v>
      </c>
    </row>
    <row r="771" spans="1:15">
      <c r="A771">
        <v>4389</v>
      </c>
      <c r="B771" t="s">
        <v>2961</v>
      </c>
      <c r="C771" t="s">
        <v>1123</v>
      </c>
      <c r="D771">
        <v>1600</v>
      </c>
      <c r="E771" t="s">
        <v>8</v>
      </c>
      <c r="F771" t="s">
        <v>4170</v>
      </c>
      <c r="G771" s="81">
        <v>44536</v>
      </c>
      <c r="H771" t="s">
        <v>4048</v>
      </c>
      <c r="I771" t="s">
        <v>4316</v>
      </c>
      <c r="J771" t="s">
        <v>1675</v>
      </c>
      <c r="K771">
        <v>201671</v>
      </c>
      <c r="L771" t="s">
        <v>1121</v>
      </c>
      <c r="M771">
        <v>218</v>
      </c>
    </row>
    <row r="772" spans="1:15">
      <c r="A772">
        <v>4390</v>
      </c>
      <c r="B772" t="s">
        <v>2961</v>
      </c>
      <c r="C772" t="s">
        <v>1165</v>
      </c>
      <c r="D772">
        <v>2180</v>
      </c>
      <c r="E772" t="s">
        <v>17</v>
      </c>
      <c r="F772" t="s">
        <v>4170</v>
      </c>
      <c r="G772" s="81">
        <v>44536</v>
      </c>
      <c r="H772" t="s">
        <v>4048</v>
      </c>
      <c r="I772" t="s">
        <v>4093</v>
      </c>
      <c r="J772" t="s">
        <v>1674</v>
      </c>
      <c r="K772">
        <v>207271</v>
      </c>
      <c r="L772" t="s">
        <v>1163</v>
      </c>
      <c r="M772">
        <v>234</v>
      </c>
    </row>
    <row r="773" spans="1:15">
      <c r="A773">
        <v>4391</v>
      </c>
      <c r="B773" t="s">
        <v>2961</v>
      </c>
      <c r="C773" t="s">
        <v>1045</v>
      </c>
      <c r="D773">
        <v>3350</v>
      </c>
      <c r="E773" t="s">
        <v>12</v>
      </c>
      <c r="F773" t="s">
        <v>4170</v>
      </c>
      <c r="G773" s="81">
        <v>44536</v>
      </c>
      <c r="H773" t="s">
        <v>4048</v>
      </c>
      <c r="I773" t="s">
        <v>4316</v>
      </c>
      <c r="J773" t="s">
        <v>13</v>
      </c>
      <c r="K773">
        <v>206927</v>
      </c>
      <c r="L773" t="s">
        <v>1043</v>
      </c>
      <c r="M773">
        <v>96</v>
      </c>
      <c r="O773" t="s">
        <v>4056</v>
      </c>
    </row>
    <row r="774" spans="1:15">
      <c r="A774">
        <v>4392</v>
      </c>
      <c r="B774" t="s">
        <v>35</v>
      </c>
      <c r="C774" t="s">
        <v>1272</v>
      </c>
      <c r="D774">
        <v>3400</v>
      </c>
      <c r="E774" t="s">
        <v>20</v>
      </c>
      <c r="F774" t="s">
        <v>420</v>
      </c>
      <c r="G774" s="81">
        <v>44536</v>
      </c>
      <c r="H774" t="s">
        <v>4048</v>
      </c>
      <c r="I774" t="s">
        <v>4321</v>
      </c>
      <c r="J774" t="s">
        <v>1677</v>
      </c>
      <c r="K774">
        <v>305219</v>
      </c>
      <c r="L774" t="s">
        <v>1270</v>
      </c>
      <c r="M774">
        <v>256</v>
      </c>
    </row>
    <row r="775" spans="1:15">
      <c r="A775">
        <v>4393</v>
      </c>
      <c r="B775" t="s">
        <v>2961</v>
      </c>
      <c r="C775" t="s">
        <v>667</v>
      </c>
      <c r="D775">
        <v>2180</v>
      </c>
      <c r="E775" t="s">
        <v>10</v>
      </c>
      <c r="F775" t="s">
        <v>420</v>
      </c>
      <c r="G775" s="81">
        <v>44536</v>
      </c>
      <c r="H775" t="s">
        <v>4048</v>
      </c>
      <c r="I775" t="s">
        <v>4344</v>
      </c>
      <c r="J775" t="s">
        <v>4062</v>
      </c>
      <c r="K775">
        <v>281428</v>
      </c>
      <c r="L775" t="s">
        <v>665</v>
      </c>
      <c r="M775">
        <v>116</v>
      </c>
    </row>
    <row r="776" spans="1:15">
      <c r="A776">
        <v>4394</v>
      </c>
      <c r="B776" t="s">
        <v>24</v>
      </c>
      <c r="C776" t="s">
        <v>2011</v>
      </c>
      <c r="D776">
        <v>1250</v>
      </c>
      <c r="E776" t="s">
        <v>8</v>
      </c>
      <c r="F776" t="s">
        <v>420</v>
      </c>
      <c r="G776" s="81">
        <v>44536</v>
      </c>
      <c r="H776" t="s">
        <v>4048</v>
      </c>
      <c r="I776" t="s">
        <v>4129</v>
      </c>
      <c r="J776" t="s">
        <v>1675</v>
      </c>
      <c r="K776">
        <v>219441</v>
      </c>
      <c r="L776" t="s">
        <v>169</v>
      </c>
      <c r="M776">
        <v>11</v>
      </c>
    </row>
    <row r="777" spans="1:15">
      <c r="A777">
        <v>4395</v>
      </c>
      <c r="B777" t="s">
        <v>4065</v>
      </c>
      <c r="C777" t="s">
        <v>181</v>
      </c>
      <c r="D777">
        <v>1350</v>
      </c>
      <c r="E777" t="s">
        <v>8</v>
      </c>
      <c r="F777" t="s">
        <v>420</v>
      </c>
      <c r="G777" s="81">
        <v>44536</v>
      </c>
      <c r="H777" t="s">
        <v>4048</v>
      </c>
      <c r="I777" t="s">
        <v>4134</v>
      </c>
      <c r="J777" t="s">
        <v>1675</v>
      </c>
      <c r="K777">
        <v>207547</v>
      </c>
      <c r="L777" t="s">
        <v>2440</v>
      </c>
      <c r="M777">
        <v>14</v>
      </c>
    </row>
    <row r="778" spans="1:15">
      <c r="A778">
        <v>4396</v>
      </c>
      <c r="B778" t="s">
        <v>2961</v>
      </c>
      <c r="C778" t="s">
        <v>1314</v>
      </c>
      <c r="D778">
        <v>3350</v>
      </c>
      <c r="E778" t="s">
        <v>20</v>
      </c>
      <c r="F778" t="s">
        <v>420</v>
      </c>
      <c r="G778" s="81">
        <v>44536</v>
      </c>
      <c r="H778" t="s">
        <v>4048</v>
      </c>
      <c r="I778" t="s">
        <v>4091</v>
      </c>
      <c r="J778" t="s">
        <v>1677</v>
      </c>
      <c r="K778">
        <v>185423</v>
      </c>
      <c r="L778" t="s">
        <v>1313</v>
      </c>
      <c r="M778">
        <v>164</v>
      </c>
      <c r="O778" t="s">
        <v>4056</v>
      </c>
    </row>
    <row r="779" spans="1:15">
      <c r="A779">
        <v>4397</v>
      </c>
      <c r="B779" t="s">
        <v>2961</v>
      </c>
      <c r="C779" t="s">
        <v>1441</v>
      </c>
      <c r="D779">
        <v>2180</v>
      </c>
      <c r="E779" t="s">
        <v>10</v>
      </c>
      <c r="F779" t="s">
        <v>420</v>
      </c>
      <c r="G779" s="81">
        <v>44536</v>
      </c>
      <c r="H779" t="s">
        <v>4048</v>
      </c>
      <c r="I779" t="s">
        <v>4091</v>
      </c>
      <c r="J779" t="s">
        <v>4062</v>
      </c>
      <c r="K779">
        <v>122043</v>
      </c>
      <c r="L779" t="s">
        <v>1440</v>
      </c>
      <c r="M779">
        <v>292</v>
      </c>
    </row>
    <row r="780" spans="1:15">
      <c r="A780">
        <v>4398</v>
      </c>
      <c r="B780" t="s">
        <v>2961</v>
      </c>
      <c r="C780" t="s">
        <v>1414</v>
      </c>
      <c r="D780">
        <v>1333</v>
      </c>
      <c r="E780" t="s">
        <v>20</v>
      </c>
      <c r="F780" t="s">
        <v>420</v>
      </c>
      <c r="G780" s="81">
        <v>44536</v>
      </c>
      <c r="H780" t="s">
        <v>4048</v>
      </c>
      <c r="I780" t="s">
        <v>4345</v>
      </c>
      <c r="J780" t="s">
        <v>1677</v>
      </c>
      <c r="K780">
        <v>738316</v>
      </c>
      <c r="L780" t="s">
        <v>1412</v>
      </c>
      <c r="M780">
        <v>286</v>
      </c>
    </row>
    <row r="781" spans="1:15">
      <c r="A781">
        <v>4399</v>
      </c>
      <c r="B781" t="s">
        <v>2961</v>
      </c>
      <c r="C781" t="s">
        <v>1414</v>
      </c>
      <c r="D781">
        <v>4000</v>
      </c>
      <c r="E781" t="s">
        <v>20</v>
      </c>
      <c r="F781" t="s">
        <v>420</v>
      </c>
      <c r="G781" s="81">
        <v>44536</v>
      </c>
      <c r="H781" t="s">
        <v>4048</v>
      </c>
      <c r="I781" t="s">
        <v>4346</v>
      </c>
      <c r="J781" t="s">
        <v>1677</v>
      </c>
      <c r="K781">
        <v>737428</v>
      </c>
      <c r="L781" t="s">
        <v>1412</v>
      </c>
      <c r="M781">
        <v>286</v>
      </c>
    </row>
    <row r="782" spans="1:15">
      <c r="A782">
        <v>4400</v>
      </c>
      <c r="B782" t="s">
        <v>2961</v>
      </c>
      <c r="C782" t="s">
        <v>1352</v>
      </c>
      <c r="D782">
        <v>5333</v>
      </c>
      <c r="E782" t="s">
        <v>20</v>
      </c>
      <c r="F782" t="s">
        <v>420</v>
      </c>
      <c r="G782" s="81">
        <v>44536</v>
      </c>
      <c r="H782" t="s">
        <v>4048</v>
      </c>
      <c r="I782" t="s">
        <v>4321</v>
      </c>
      <c r="J782" t="s">
        <v>1677</v>
      </c>
      <c r="K782">
        <v>1211343</v>
      </c>
      <c r="L782" t="s">
        <v>1350</v>
      </c>
      <c r="M782">
        <v>274</v>
      </c>
    </row>
    <row r="783" spans="1:15">
      <c r="A783">
        <v>4401</v>
      </c>
      <c r="B783" t="s">
        <v>2961</v>
      </c>
      <c r="C783" t="s">
        <v>1402</v>
      </c>
      <c r="D783">
        <v>5333</v>
      </c>
      <c r="E783" t="s">
        <v>20</v>
      </c>
      <c r="F783" t="s">
        <v>420</v>
      </c>
      <c r="G783" s="81">
        <v>44536</v>
      </c>
      <c r="H783" t="s">
        <v>4048</v>
      </c>
      <c r="I783" t="s">
        <v>4321</v>
      </c>
      <c r="J783" t="s">
        <v>1677</v>
      </c>
      <c r="K783">
        <v>1183010</v>
      </c>
      <c r="L783" t="s">
        <v>1400</v>
      </c>
      <c r="M783">
        <v>284</v>
      </c>
    </row>
    <row r="784" spans="1:15">
      <c r="A784">
        <v>4402</v>
      </c>
      <c r="B784" t="s">
        <v>33</v>
      </c>
      <c r="C784" t="s">
        <v>4347</v>
      </c>
      <c r="D784">
        <v>2500</v>
      </c>
      <c r="E784" t="s">
        <v>12</v>
      </c>
      <c r="F784" t="s">
        <v>4170</v>
      </c>
      <c r="G784" s="81">
        <v>44539</v>
      </c>
      <c r="H784" t="s">
        <v>4069</v>
      </c>
      <c r="I784" t="s">
        <v>4348</v>
      </c>
      <c r="J784" t="s">
        <v>13</v>
      </c>
      <c r="K784">
        <v>280898</v>
      </c>
      <c r="L784" t="s">
        <v>1255</v>
      </c>
    </row>
    <row r="785" spans="1:15">
      <c r="A785">
        <v>4403</v>
      </c>
      <c r="B785" t="s">
        <v>2961</v>
      </c>
      <c r="C785" t="s">
        <v>957</v>
      </c>
      <c r="D785">
        <v>3350</v>
      </c>
      <c r="E785" t="s">
        <v>12</v>
      </c>
      <c r="F785" t="s">
        <v>420</v>
      </c>
      <c r="G785" s="81">
        <v>44539</v>
      </c>
      <c r="H785" t="s">
        <v>4048</v>
      </c>
      <c r="I785" t="s">
        <v>4421</v>
      </c>
      <c r="J785" t="s">
        <v>13</v>
      </c>
      <c r="K785">
        <v>645989</v>
      </c>
      <c r="L785" t="s">
        <v>3347</v>
      </c>
      <c r="M785">
        <v>43</v>
      </c>
      <c r="O785" t="s">
        <v>4056</v>
      </c>
    </row>
    <row r="786" spans="1:15">
      <c r="A786">
        <v>4404</v>
      </c>
      <c r="B786" t="s">
        <v>2961</v>
      </c>
      <c r="C786" t="s">
        <v>1230</v>
      </c>
      <c r="D786">
        <v>2180</v>
      </c>
      <c r="E786" t="s">
        <v>17</v>
      </c>
      <c r="F786" t="s">
        <v>420</v>
      </c>
      <c r="G786" s="81">
        <v>44538</v>
      </c>
      <c r="H786" t="s">
        <v>4048</v>
      </c>
      <c r="I786" t="s">
        <v>4093</v>
      </c>
      <c r="J786" t="s">
        <v>1674</v>
      </c>
      <c r="K786">
        <v>741124</v>
      </c>
      <c r="L786" t="s">
        <v>1228</v>
      </c>
      <c r="M786">
        <v>29</v>
      </c>
      <c r="O786" t="s">
        <v>4056</v>
      </c>
    </row>
    <row r="787" spans="1:15">
      <c r="A787">
        <v>4405</v>
      </c>
      <c r="B787" t="s">
        <v>2961</v>
      </c>
      <c r="C787" t="s">
        <v>901</v>
      </c>
      <c r="D787">
        <v>3350</v>
      </c>
      <c r="E787" t="s">
        <v>12</v>
      </c>
      <c r="F787" t="s">
        <v>420</v>
      </c>
      <c r="G787" s="81">
        <v>44537</v>
      </c>
      <c r="H787" t="s">
        <v>4048</v>
      </c>
      <c r="I787" t="s">
        <v>4310</v>
      </c>
      <c r="J787" t="s">
        <v>13</v>
      </c>
      <c r="K787">
        <v>40305</v>
      </c>
      <c r="L787" t="s">
        <v>899</v>
      </c>
      <c r="M787">
        <v>167</v>
      </c>
    </row>
    <row r="788" spans="1:15">
      <c r="A788">
        <v>4406</v>
      </c>
      <c r="B788" t="s">
        <v>1227</v>
      </c>
      <c r="C788" t="s">
        <v>901</v>
      </c>
      <c r="D788">
        <v>29000</v>
      </c>
      <c r="E788" t="s">
        <v>12</v>
      </c>
      <c r="F788" t="s">
        <v>420</v>
      </c>
      <c r="G788" s="81">
        <v>44803</v>
      </c>
      <c r="H788" t="s">
        <v>4069</v>
      </c>
      <c r="I788" t="s">
        <v>4349</v>
      </c>
      <c r="J788" t="s">
        <v>13</v>
      </c>
      <c r="K788" t="s">
        <v>4350</v>
      </c>
      <c r="L788" t="s">
        <v>899</v>
      </c>
      <c r="M788">
        <v>167</v>
      </c>
    </row>
    <row r="789" spans="1:15">
      <c r="A789">
        <v>4406</v>
      </c>
      <c r="B789" t="s">
        <v>2961</v>
      </c>
      <c r="C789" t="s">
        <v>2048</v>
      </c>
      <c r="D789">
        <v>3350</v>
      </c>
      <c r="E789" t="s">
        <v>12</v>
      </c>
      <c r="F789" t="s">
        <v>4170</v>
      </c>
      <c r="G789" s="81">
        <v>44537</v>
      </c>
      <c r="H789" t="s">
        <v>4048</v>
      </c>
      <c r="I789" t="s">
        <v>4316</v>
      </c>
      <c r="J789" t="s">
        <v>13</v>
      </c>
      <c r="K789">
        <v>468117</v>
      </c>
      <c r="L789" t="s">
        <v>1053</v>
      </c>
      <c r="M789">
        <v>82</v>
      </c>
    </row>
    <row r="790" spans="1:15">
      <c r="A790">
        <v>4407</v>
      </c>
      <c r="B790" t="s">
        <v>2961</v>
      </c>
      <c r="C790" t="s">
        <v>1299</v>
      </c>
      <c r="D790">
        <v>2180</v>
      </c>
      <c r="E790" t="s">
        <v>17</v>
      </c>
      <c r="F790" t="s">
        <v>420</v>
      </c>
      <c r="G790" s="81">
        <v>44537</v>
      </c>
      <c r="H790" t="s">
        <v>4048</v>
      </c>
      <c r="I790" t="s">
        <v>4272</v>
      </c>
      <c r="J790" t="s">
        <v>1674</v>
      </c>
      <c r="K790">
        <v>819604</v>
      </c>
      <c r="L790" t="s">
        <v>1297</v>
      </c>
      <c r="M790">
        <v>262</v>
      </c>
    </row>
    <row r="791" spans="1:15">
      <c r="A791">
        <v>4408</v>
      </c>
      <c r="B791" t="s">
        <v>34</v>
      </c>
      <c r="C791" t="s">
        <v>995</v>
      </c>
      <c r="D791">
        <v>25000</v>
      </c>
      <c r="E791" t="s">
        <v>10</v>
      </c>
      <c r="F791" t="s">
        <v>420</v>
      </c>
      <c r="G791" s="81">
        <v>44540</v>
      </c>
      <c r="H791" t="s">
        <v>4069</v>
      </c>
      <c r="I791" t="s">
        <v>4055</v>
      </c>
      <c r="J791" t="s">
        <v>4062</v>
      </c>
      <c r="K791">
        <v>417983</v>
      </c>
      <c r="L791" t="s">
        <v>993</v>
      </c>
      <c r="M791">
        <v>143</v>
      </c>
    </row>
    <row r="792" spans="1:15">
      <c r="A792">
        <v>4409</v>
      </c>
      <c r="B792" t="s">
        <v>2961</v>
      </c>
      <c r="C792" t="s">
        <v>573</v>
      </c>
      <c r="D792">
        <v>15000</v>
      </c>
      <c r="E792" t="s">
        <v>10</v>
      </c>
      <c r="F792" t="s">
        <v>420</v>
      </c>
      <c r="G792" s="81">
        <v>44540</v>
      </c>
      <c r="H792" t="s">
        <v>4069</v>
      </c>
      <c r="I792" t="s">
        <v>4351</v>
      </c>
      <c r="J792" t="s">
        <v>4062</v>
      </c>
      <c r="K792">
        <v>856679</v>
      </c>
      <c r="L792" t="s">
        <v>571</v>
      </c>
      <c r="M792">
        <v>120</v>
      </c>
    </row>
    <row r="793" spans="1:15">
      <c r="A793">
        <v>4410</v>
      </c>
      <c r="B793" t="s">
        <v>2961</v>
      </c>
      <c r="C793" t="s">
        <v>386</v>
      </c>
      <c r="D793">
        <v>2180</v>
      </c>
      <c r="E793" t="s">
        <v>10</v>
      </c>
      <c r="F793" t="s">
        <v>420</v>
      </c>
      <c r="G793" s="81">
        <v>44540</v>
      </c>
      <c r="H793" t="s">
        <v>4048</v>
      </c>
      <c r="I793" t="s">
        <v>4352</v>
      </c>
      <c r="J793" t="s">
        <v>4062</v>
      </c>
      <c r="K793">
        <v>503099</v>
      </c>
      <c r="L793" t="s">
        <v>384</v>
      </c>
      <c r="M793">
        <v>230</v>
      </c>
    </row>
    <row r="794" spans="1:15">
      <c r="A794">
        <v>4411</v>
      </c>
      <c r="B794" t="s">
        <v>2961</v>
      </c>
      <c r="C794" t="s">
        <v>386</v>
      </c>
      <c r="D794">
        <v>2180</v>
      </c>
      <c r="E794" t="s">
        <v>10</v>
      </c>
      <c r="F794" t="s">
        <v>420</v>
      </c>
      <c r="G794" s="81">
        <v>44540</v>
      </c>
      <c r="H794" t="s">
        <v>4048</v>
      </c>
      <c r="I794" t="s">
        <v>4353</v>
      </c>
      <c r="J794" t="s">
        <v>4062</v>
      </c>
      <c r="K794">
        <v>503099</v>
      </c>
      <c r="L794" t="s">
        <v>384</v>
      </c>
      <c r="M794">
        <v>230</v>
      </c>
    </row>
    <row r="795" spans="1:15">
      <c r="A795">
        <v>4412</v>
      </c>
      <c r="B795" t="s">
        <v>2961</v>
      </c>
      <c r="C795" t="s">
        <v>386</v>
      </c>
      <c r="D795">
        <v>2020</v>
      </c>
      <c r="E795" t="s">
        <v>10</v>
      </c>
      <c r="F795" t="s">
        <v>420</v>
      </c>
      <c r="G795" s="81">
        <v>44540</v>
      </c>
      <c r="H795" t="s">
        <v>4066</v>
      </c>
      <c r="I795" t="s">
        <v>4354</v>
      </c>
      <c r="J795" t="s">
        <v>4062</v>
      </c>
      <c r="K795">
        <v>503099</v>
      </c>
      <c r="L795" t="s">
        <v>384</v>
      </c>
      <c r="M795">
        <v>230</v>
      </c>
    </row>
    <row r="796" spans="1:15">
      <c r="A796">
        <v>4413</v>
      </c>
      <c r="B796" t="s">
        <v>2961</v>
      </c>
      <c r="C796" t="s">
        <v>4355</v>
      </c>
      <c r="D796">
        <v>10000</v>
      </c>
      <c r="E796" t="s">
        <v>8</v>
      </c>
      <c r="F796" t="s">
        <v>420</v>
      </c>
      <c r="G796" s="81">
        <v>44540</v>
      </c>
      <c r="H796" t="s">
        <v>4069</v>
      </c>
      <c r="I796" t="s">
        <v>4356</v>
      </c>
      <c r="J796" t="s">
        <v>1675</v>
      </c>
      <c r="K796">
        <v>1311823</v>
      </c>
      <c r="L796" t="s">
        <v>1255</v>
      </c>
    </row>
    <row r="797" spans="1:15">
      <c r="A797">
        <v>4414</v>
      </c>
      <c r="B797" t="s">
        <v>2961</v>
      </c>
      <c r="C797" t="s">
        <v>933</v>
      </c>
      <c r="D797">
        <v>3350</v>
      </c>
      <c r="E797" t="s">
        <v>12</v>
      </c>
      <c r="F797" t="s">
        <v>420</v>
      </c>
      <c r="G797" s="81">
        <v>44540</v>
      </c>
      <c r="H797" t="s">
        <v>4048</v>
      </c>
      <c r="I797" t="s">
        <v>4357</v>
      </c>
      <c r="J797" t="s">
        <v>13</v>
      </c>
      <c r="K797">
        <v>1209856</v>
      </c>
      <c r="L797" t="s">
        <v>932</v>
      </c>
      <c r="M797">
        <v>174</v>
      </c>
    </row>
    <row r="798" spans="1:15">
      <c r="A798">
        <v>4415</v>
      </c>
      <c r="B798" t="s">
        <v>2961</v>
      </c>
      <c r="C798" t="s">
        <v>1515</v>
      </c>
      <c r="D798">
        <v>1000</v>
      </c>
      <c r="E798" t="s">
        <v>12</v>
      </c>
      <c r="F798" t="s">
        <v>420</v>
      </c>
      <c r="G798" s="81">
        <v>44540</v>
      </c>
      <c r="H798" t="s">
        <v>4048</v>
      </c>
      <c r="I798" t="s">
        <v>4276</v>
      </c>
      <c r="J798" t="s">
        <v>13</v>
      </c>
      <c r="K798">
        <v>812218</v>
      </c>
      <c r="L798" t="s">
        <v>1513</v>
      </c>
      <c r="M798">
        <v>308</v>
      </c>
    </row>
    <row r="799" spans="1:15">
      <c r="A799">
        <v>4416</v>
      </c>
      <c r="B799" t="s">
        <v>24</v>
      </c>
      <c r="C799" t="s">
        <v>158</v>
      </c>
      <c r="D799">
        <v>1700</v>
      </c>
      <c r="E799" t="s">
        <v>8</v>
      </c>
      <c r="F799" t="s">
        <v>420</v>
      </c>
      <c r="G799" s="81">
        <v>44543</v>
      </c>
      <c r="H799" t="s">
        <v>4048</v>
      </c>
      <c r="I799" t="s">
        <v>4358</v>
      </c>
      <c r="J799" t="s">
        <v>1675</v>
      </c>
      <c r="K799">
        <v>1205914</v>
      </c>
      <c r="L799" t="s">
        <v>157</v>
      </c>
      <c r="M799">
        <v>8</v>
      </c>
    </row>
    <row r="800" spans="1:15">
      <c r="A800">
        <v>4417</v>
      </c>
      <c r="B800" t="s">
        <v>35</v>
      </c>
      <c r="C800" t="s">
        <v>1020</v>
      </c>
      <c r="D800">
        <v>3350</v>
      </c>
      <c r="E800" t="s">
        <v>12</v>
      </c>
      <c r="F800" t="s">
        <v>420</v>
      </c>
      <c r="G800" s="81">
        <v>44545</v>
      </c>
      <c r="H800" t="s">
        <v>4048</v>
      </c>
      <c r="I800" t="s">
        <v>4313</v>
      </c>
      <c r="J800" t="s">
        <v>13</v>
      </c>
      <c r="K800">
        <v>1013568</v>
      </c>
      <c r="L800" t="s">
        <v>1018</v>
      </c>
      <c r="M800">
        <v>281</v>
      </c>
      <c r="O800" t="s">
        <v>4056</v>
      </c>
    </row>
    <row r="801" spans="1:15">
      <c r="A801">
        <v>4418</v>
      </c>
      <c r="B801" t="s">
        <v>2961</v>
      </c>
      <c r="C801" t="s">
        <v>651</v>
      </c>
      <c r="D801">
        <v>2180</v>
      </c>
      <c r="E801" t="s">
        <v>10</v>
      </c>
      <c r="F801" t="s">
        <v>420</v>
      </c>
      <c r="G801" s="81">
        <v>44545</v>
      </c>
      <c r="H801" t="s">
        <v>4048</v>
      </c>
      <c r="I801" t="s">
        <v>4359</v>
      </c>
      <c r="J801" t="s">
        <v>4062</v>
      </c>
      <c r="K801">
        <v>1207170</v>
      </c>
      <c r="L801" t="s">
        <v>650</v>
      </c>
      <c r="M801">
        <v>201</v>
      </c>
      <c r="N801" t="s">
        <v>4296</v>
      </c>
      <c r="O801" t="s">
        <v>4056</v>
      </c>
    </row>
    <row r="802" spans="1:15">
      <c r="A802">
        <v>4419</v>
      </c>
      <c r="B802" t="s">
        <v>2961</v>
      </c>
      <c r="C802" t="s">
        <v>4328</v>
      </c>
      <c r="D802">
        <v>1500</v>
      </c>
      <c r="E802" t="s">
        <v>12</v>
      </c>
      <c r="F802" t="s">
        <v>420</v>
      </c>
      <c r="G802" s="81">
        <v>44545</v>
      </c>
      <c r="H802" t="s">
        <v>4048</v>
      </c>
      <c r="I802" t="s">
        <v>4360</v>
      </c>
      <c r="J802" t="s">
        <v>13</v>
      </c>
      <c r="K802">
        <v>1313875</v>
      </c>
      <c r="L802" t="s">
        <v>1322</v>
      </c>
      <c r="M802">
        <v>267</v>
      </c>
    </row>
    <row r="803" spans="1:15">
      <c r="A803">
        <v>4420</v>
      </c>
      <c r="B803" t="s">
        <v>33</v>
      </c>
      <c r="C803" t="s">
        <v>838</v>
      </c>
      <c r="D803">
        <v>2800</v>
      </c>
      <c r="E803" t="s">
        <v>12</v>
      </c>
      <c r="F803" t="s">
        <v>420</v>
      </c>
      <c r="G803" s="81">
        <v>44544</v>
      </c>
      <c r="H803" t="s">
        <v>4048</v>
      </c>
      <c r="I803" t="s">
        <v>4239</v>
      </c>
      <c r="J803" t="s">
        <v>13</v>
      </c>
      <c r="K803">
        <v>280652</v>
      </c>
      <c r="L803" t="s">
        <v>1808</v>
      </c>
      <c r="M803">
        <v>153</v>
      </c>
      <c r="O803" t="s">
        <v>4056</v>
      </c>
    </row>
    <row r="804" spans="1:15">
      <c r="A804">
        <v>4421</v>
      </c>
      <c r="B804" t="s">
        <v>33</v>
      </c>
      <c r="C804" t="s">
        <v>838</v>
      </c>
      <c r="D804">
        <v>2800</v>
      </c>
      <c r="E804" t="s">
        <v>12</v>
      </c>
      <c r="F804" t="s">
        <v>420</v>
      </c>
      <c r="G804" s="81">
        <v>44544</v>
      </c>
      <c r="H804" t="s">
        <v>4048</v>
      </c>
      <c r="I804" t="s">
        <v>4361</v>
      </c>
      <c r="J804" t="s">
        <v>13</v>
      </c>
      <c r="K804">
        <v>280652</v>
      </c>
      <c r="L804" t="s">
        <v>1808</v>
      </c>
      <c r="M804">
        <v>153</v>
      </c>
      <c r="O804" t="s">
        <v>4056</v>
      </c>
    </row>
    <row r="805" spans="1:15">
      <c r="A805">
        <v>4422</v>
      </c>
      <c r="B805" t="s">
        <v>2961</v>
      </c>
      <c r="C805" t="s">
        <v>962</v>
      </c>
      <c r="D805">
        <v>3350</v>
      </c>
      <c r="E805" t="s">
        <v>67</v>
      </c>
      <c r="F805" t="s">
        <v>420</v>
      </c>
      <c r="G805" s="81">
        <v>44544</v>
      </c>
      <c r="H805" t="s">
        <v>4048</v>
      </c>
      <c r="I805" t="s">
        <v>4321</v>
      </c>
      <c r="J805" t="s">
        <v>1679</v>
      </c>
      <c r="K805">
        <v>505517</v>
      </c>
      <c r="L805" t="s">
        <v>960</v>
      </c>
      <c r="M805">
        <v>299</v>
      </c>
    </row>
    <row r="806" spans="1:15">
      <c r="A806">
        <v>4423</v>
      </c>
      <c r="B806" t="s">
        <v>2961</v>
      </c>
      <c r="C806" t="s">
        <v>962</v>
      </c>
      <c r="D806">
        <v>3350</v>
      </c>
      <c r="E806" t="s">
        <v>67</v>
      </c>
      <c r="F806" t="s">
        <v>420</v>
      </c>
      <c r="G806" s="81">
        <v>44544</v>
      </c>
      <c r="H806" t="s">
        <v>4048</v>
      </c>
      <c r="I806" t="s">
        <v>4091</v>
      </c>
      <c r="J806" t="s">
        <v>1679</v>
      </c>
      <c r="K806">
        <v>505646</v>
      </c>
      <c r="L806" t="s">
        <v>960</v>
      </c>
      <c r="M806">
        <v>299</v>
      </c>
    </row>
    <row r="807" spans="1:15">
      <c r="A807">
        <v>4424</v>
      </c>
      <c r="B807" t="s">
        <v>2961</v>
      </c>
      <c r="C807" t="s">
        <v>1235</v>
      </c>
      <c r="D807">
        <v>620</v>
      </c>
      <c r="E807" t="s">
        <v>12</v>
      </c>
      <c r="F807" t="s">
        <v>420</v>
      </c>
      <c r="G807" s="81">
        <v>44544</v>
      </c>
      <c r="H807" t="s">
        <v>4048</v>
      </c>
      <c r="I807" t="s">
        <v>4362</v>
      </c>
      <c r="J807" t="s">
        <v>13</v>
      </c>
      <c r="K807">
        <v>529746</v>
      </c>
      <c r="L807" t="s">
        <v>1233</v>
      </c>
    </row>
    <row r="808" spans="1:15">
      <c r="A808">
        <v>4425</v>
      </c>
      <c r="B808" t="s">
        <v>2961</v>
      </c>
      <c r="C808" t="s">
        <v>1235</v>
      </c>
      <c r="D808">
        <v>620</v>
      </c>
      <c r="E808" t="s">
        <v>12</v>
      </c>
      <c r="F808" t="s">
        <v>420</v>
      </c>
      <c r="G808" s="81">
        <v>44544</v>
      </c>
      <c r="H808" t="s">
        <v>4048</v>
      </c>
      <c r="I808" t="s">
        <v>4362</v>
      </c>
      <c r="J808" t="s">
        <v>13</v>
      </c>
      <c r="K808">
        <v>529746</v>
      </c>
      <c r="L808" t="s">
        <v>1233</v>
      </c>
    </row>
    <row r="809" spans="1:15">
      <c r="A809">
        <v>4426</v>
      </c>
      <c r="B809" t="s">
        <v>2133</v>
      </c>
      <c r="C809" t="s">
        <v>4363</v>
      </c>
      <c r="D809">
        <v>84552</v>
      </c>
      <c r="E809" t="s">
        <v>12</v>
      </c>
      <c r="F809" t="s">
        <v>420</v>
      </c>
      <c r="G809" s="81">
        <v>44543</v>
      </c>
      <c r="H809" t="s">
        <v>4048</v>
      </c>
      <c r="I809" t="s">
        <v>4055</v>
      </c>
      <c r="J809" t="s">
        <v>13</v>
      </c>
      <c r="K809">
        <v>24015</v>
      </c>
      <c r="L809" t="s">
        <v>1255</v>
      </c>
    </row>
    <row r="810" spans="1:15">
      <c r="A810">
        <v>4427</v>
      </c>
      <c r="B810" t="s">
        <v>2961</v>
      </c>
      <c r="C810" t="s">
        <v>1541</v>
      </c>
      <c r="D810">
        <v>750</v>
      </c>
      <c r="E810" t="s">
        <v>15</v>
      </c>
      <c r="F810" t="s">
        <v>420</v>
      </c>
      <c r="G810" s="81">
        <v>44561</v>
      </c>
      <c r="H810" t="s">
        <v>4048</v>
      </c>
      <c r="I810" t="s">
        <v>4364</v>
      </c>
      <c r="J810" t="s">
        <v>1680</v>
      </c>
      <c r="K810">
        <v>643758</v>
      </c>
      <c r="L810" t="s">
        <v>1539</v>
      </c>
      <c r="M810">
        <v>313</v>
      </c>
    </row>
    <row r="811" spans="1:15">
      <c r="A811">
        <v>4428</v>
      </c>
      <c r="B811" t="s">
        <v>2961</v>
      </c>
      <c r="C811" t="s">
        <v>745</v>
      </c>
      <c r="D811">
        <v>20000</v>
      </c>
      <c r="E811" t="s">
        <v>12</v>
      </c>
      <c r="F811" t="s">
        <v>420</v>
      </c>
      <c r="G811" s="81">
        <v>44561</v>
      </c>
      <c r="H811" t="s">
        <v>4048</v>
      </c>
      <c r="I811" t="s">
        <v>4059</v>
      </c>
      <c r="J811" t="s">
        <v>13</v>
      </c>
      <c r="K811">
        <v>295705</v>
      </c>
      <c r="L811" t="s">
        <v>743</v>
      </c>
      <c r="M811">
        <v>129</v>
      </c>
    </row>
    <row r="812" spans="1:15">
      <c r="A812">
        <v>4429</v>
      </c>
      <c r="B812" t="s">
        <v>2961</v>
      </c>
      <c r="C812" t="s">
        <v>1536</v>
      </c>
      <c r="D812">
        <v>3350</v>
      </c>
      <c r="E812" t="s">
        <v>67</v>
      </c>
      <c r="F812" t="s">
        <v>4170</v>
      </c>
      <c r="G812" s="81">
        <v>44561</v>
      </c>
      <c r="H812" t="s">
        <v>4048</v>
      </c>
      <c r="I812" t="s">
        <v>4365</v>
      </c>
      <c r="J812" t="s">
        <v>1679</v>
      </c>
      <c r="K812">
        <v>429538</v>
      </c>
      <c r="L812" t="s">
        <v>1534</v>
      </c>
      <c r="M812">
        <v>312</v>
      </c>
      <c r="N812" t="s">
        <v>4057</v>
      </c>
    </row>
    <row r="813" spans="1:15">
      <c r="A813">
        <v>4430</v>
      </c>
      <c r="B813" t="s">
        <v>1227</v>
      </c>
      <c r="C813" t="s">
        <v>940</v>
      </c>
      <c r="D813">
        <v>10000</v>
      </c>
      <c r="E813" t="s">
        <v>12</v>
      </c>
      <c r="F813" t="s">
        <v>420</v>
      </c>
      <c r="G813" s="81">
        <v>44837</v>
      </c>
      <c r="H813" t="s">
        <v>4048</v>
      </c>
      <c r="I813" t="s">
        <v>2229</v>
      </c>
      <c r="J813" t="s">
        <v>13</v>
      </c>
      <c r="K813" t="s">
        <v>4366</v>
      </c>
      <c r="L813" t="s">
        <v>938</v>
      </c>
      <c r="M813">
        <v>176</v>
      </c>
    </row>
    <row r="814" spans="1:15">
      <c r="A814">
        <v>4430</v>
      </c>
      <c r="B814" t="s">
        <v>24</v>
      </c>
      <c r="C814" t="s">
        <v>145</v>
      </c>
      <c r="D814">
        <v>1250</v>
      </c>
      <c r="E814" t="s">
        <v>8</v>
      </c>
      <c r="F814" t="s">
        <v>420</v>
      </c>
      <c r="G814" s="81">
        <v>44561</v>
      </c>
      <c r="H814" t="s">
        <v>4048</v>
      </c>
      <c r="I814" t="s">
        <v>4367</v>
      </c>
      <c r="J814" t="s">
        <v>1675</v>
      </c>
      <c r="K814">
        <v>164414</v>
      </c>
      <c r="L814" t="s">
        <v>144</v>
      </c>
      <c r="M814">
        <v>5</v>
      </c>
    </row>
    <row r="815" spans="1:15">
      <c r="A815">
        <v>4431</v>
      </c>
      <c r="B815" t="s">
        <v>4065</v>
      </c>
      <c r="C815" t="s">
        <v>2217</v>
      </c>
      <c r="D815">
        <v>1350</v>
      </c>
      <c r="E815" t="s">
        <v>8</v>
      </c>
      <c r="F815" t="s">
        <v>4118</v>
      </c>
      <c r="G815" s="81">
        <v>44543</v>
      </c>
      <c r="H815" t="s">
        <v>4048</v>
      </c>
      <c r="I815" t="s">
        <v>4368</v>
      </c>
      <c r="J815" t="s">
        <v>1675</v>
      </c>
      <c r="K815">
        <v>652033</v>
      </c>
      <c r="L815" t="s">
        <v>212</v>
      </c>
      <c r="M815">
        <v>21</v>
      </c>
      <c r="N815" t="s">
        <v>4057</v>
      </c>
    </row>
    <row r="816" spans="1:15">
      <c r="A816">
        <v>4432</v>
      </c>
      <c r="B816" t="s">
        <v>4065</v>
      </c>
      <c r="C816" t="s">
        <v>2217</v>
      </c>
      <c r="D816">
        <v>1350</v>
      </c>
      <c r="E816" t="s">
        <v>8</v>
      </c>
      <c r="F816" t="s">
        <v>4118</v>
      </c>
      <c r="G816" s="81">
        <v>44568</v>
      </c>
      <c r="H816" t="s">
        <v>4048</v>
      </c>
      <c r="I816" t="s">
        <v>4369</v>
      </c>
      <c r="J816" t="s">
        <v>1675</v>
      </c>
      <c r="K816">
        <v>658164</v>
      </c>
      <c r="L816" t="s">
        <v>212</v>
      </c>
      <c r="M816">
        <v>21</v>
      </c>
      <c r="N816" t="s">
        <v>4057</v>
      </c>
    </row>
    <row r="817" spans="1:15">
      <c r="A817">
        <v>4433</v>
      </c>
      <c r="B817" t="s">
        <v>4065</v>
      </c>
      <c r="C817" t="s">
        <v>2217</v>
      </c>
      <c r="D817">
        <v>650</v>
      </c>
      <c r="E817" t="s">
        <v>8</v>
      </c>
      <c r="F817" t="s">
        <v>4118</v>
      </c>
      <c r="G817" s="81">
        <v>44568</v>
      </c>
      <c r="H817" t="s">
        <v>4048</v>
      </c>
      <c r="I817" t="s">
        <v>4370</v>
      </c>
      <c r="J817" t="s">
        <v>1675</v>
      </c>
      <c r="K817">
        <v>658164</v>
      </c>
      <c r="L817" t="s">
        <v>212</v>
      </c>
      <c r="M817">
        <v>21</v>
      </c>
      <c r="N817" t="s">
        <v>4057</v>
      </c>
    </row>
    <row r="818" spans="1:15">
      <c r="A818">
        <v>4434</v>
      </c>
      <c r="B818" t="s">
        <v>4065</v>
      </c>
      <c r="C818" t="s">
        <v>205</v>
      </c>
      <c r="D818">
        <v>1350</v>
      </c>
      <c r="E818" t="s">
        <v>8</v>
      </c>
      <c r="F818" t="s">
        <v>4118</v>
      </c>
      <c r="G818" s="81">
        <v>44553</v>
      </c>
      <c r="H818" t="s">
        <v>4048</v>
      </c>
      <c r="I818" t="s">
        <v>4371</v>
      </c>
      <c r="J818" t="s">
        <v>1675</v>
      </c>
      <c r="K818">
        <v>648948</v>
      </c>
      <c r="L818" t="s">
        <v>203</v>
      </c>
      <c r="M818">
        <v>19</v>
      </c>
      <c r="N818" t="s">
        <v>4057</v>
      </c>
    </row>
    <row r="819" spans="1:15">
      <c r="A819">
        <v>4435</v>
      </c>
      <c r="B819" t="s">
        <v>4065</v>
      </c>
      <c r="C819" t="s">
        <v>205</v>
      </c>
      <c r="D819">
        <v>1000</v>
      </c>
      <c r="E819" t="s">
        <v>8</v>
      </c>
      <c r="F819" t="s">
        <v>4118</v>
      </c>
      <c r="G819" s="81">
        <v>44553</v>
      </c>
      <c r="H819" t="s">
        <v>4066</v>
      </c>
      <c r="I819" t="s">
        <v>4372</v>
      </c>
      <c r="J819" t="s">
        <v>1675</v>
      </c>
      <c r="K819">
        <v>648948</v>
      </c>
      <c r="L819" t="s">
        <v>203</v>
      </c>
      <c r="M819">
        <v>19</v>
      </c>
      <c r="N819" t="s">
        <v>4057</v>
      </c>
    </row>
    <row r="820" spans="1:15">
      <c r="A820">
        <v>4436</v>
      </c>
      <c r="B820" t="s">
        <v>4065</v>
      </c>
      <c r="C820" t="s">
        <v>266</v>
      </c>
      <c r="D820">
        <v>1350</v>
      </c>
      <c r="E820" t="s">
        <v>8</v>
      </c>
      <c r="F820" t="s">
        <v>4118</v>
      </c>
      <c r="G820" s="81">
        <v>44546</v>
      </c>
      <c r="H820" t="s">
        <v>4048</v>
      </c>
      <c r="I820" t="s">
        <v>4371</v>
      </c>
      <c r="J820" t="s">
        <v>1675</v>
      </c>
      <c r="K820">
        <v>654984</v>
      </c>
      <c r="L820" t="s">
        <v>264</v>
      </c>
      <c r="M820">
        <v>32</v>
      </c>
      <c r="N820" t="s">
        <v>4057</v>
      </c>
    </row>
    <row r="821" spans="1:15">
      <c r="A821">
        <v>4437</v>
      </c>
      <c r="B821" t="s">
        <v>2961</v>
      </c>
      <c r="C821" t="s">
        <v>4373</v>
      </c>
      <c r="D821">
        <v>1300</v>
      </c>
      <c r="E821" t="s">
        <v>12</v>
      </c>
      <c r="F821" t="s">
        <v>420</v>
      </c>
      <c r="G821" s="81">
        <v>44566</v>
      </c>
      <c r="H821" t="s">
        <v>4048</v>
      </c>
      <c r="I821" t="s">
        <v>4374</v>
      </c>
      <c r="J821" t="s">
        <v>13</v>
      </c>
      <c r="K821">
        <v>102629</v>
      </c>
      <c r="L821" t="s">
        <v>1255</v>
      </c>
      <c r="N821" t="s">
        <v>4057</v>
      </c>
    </row>
    <row r="822" spans="1:15">
      <c r="A822">
        <v>4438</v>
      </c>
      <c r="B822" t="s">
        <v>2961</v>
      </c>
      <c r="C822" t="s">
        <v>1045</v>
      </c>
      <c r="D822">
        <v>3350</v>
      </c>
      <c r="E822" t="s">
        <v>12</v>
      </c>
      <c r="F822" t="s">
        <v>420</v>
      </c>
      <c r="G822" s="81">
        <v>44566</v>
      </c>
      <c r="H822" t="s">
        <v>4048</v>
      </c>
      <c r="I822" t="s">
        <v>4330</v>
      </c>
      <c r="J822" t="s">
        <v>13</v>
      </c>
      <c r="K822">
        <v>167188</v>
      </c>
      <c r="L822" t="s">
        <v>1043</v>
      </c>
      <c r="M822">
        <v>96</v>
      </c>
      <c r="N822" t="s">
        <v>4057</v>
      </c>
      <c r="O822" t="s">
        <v>4056</v>
      </c>
    </row>
    <row r="823" spans="1:15">
      <c r="A823">
        <v>4439</v>
      </c>
      <c r="B823" t="s">
        <v>2961</v>
      </c>
      <c r="C823" t="s">
        <v>1426</v>
      </c>
      <c r="D823">
        <v>3350</v>
      </c>
      <c r="E823" t="s">
        <v>12</v>
      </c>
      <c r="F823" t="s">
        <v>420</v>
      </c>
      <c r="G823" s="81">
        <v>44566</v>
      </c>
      <c r="H823" t="s">
        <v>4048</v>
      </c>
      <c r="I823" t="s">
        <v>4082</v>
      </c>
      <c r="J823" t="s">
        <v>13</v>
      </c>
      <c r="K823">
        <v>197029</v>
      </c>
      <c r="L823" t="s">
        <v>1425</v>
      </c>
      <c r="M823">
        <v>265</v>
      </c>
      <c r="N823" t="s">
        <v>4057</v>
      </c>
    </row>
    <row r="824" spans="1:15">
      <c r="A824">
        <v>4440</v>
      </c>
      <c r="B824" t="s">
        <v>2961</v>
      </c>
      <c r="C824" t="s">
        <v>1426</v>
      </c>
      <c r="D824">
        <v>3350</v>
      </c>
      <c r="E824" t="s">
        <v>12</v>
      </c>
      <c r="F824" t="s">
        <v>420</v>
      </c>
      <c r="G824" s="81">
        <v>44566</v>
      </c>
      <c r="H824" t="s">
        <v>4048</v>
      </c>
      <c r="I824" t="s">
        <v>4375</v>
      </c>
      <c r="J824" t="s">
        <v>13</v>
      </c>
      <c r="K824">
        <v>197029</v>
      </c>
      <c r="L824" t="s">
        <v>1425</v>
      </c>
      <c r="M824">
        <v>265</v>
      </c>
      <c r="N824" t="s">
        <v>4057</v>
      </c>
    </row>
    <row r="825" spans="1:15">
      <c r="A825">
        <v>4441</v>
      </c>
      <c r="B825" t="s">
        <v>2961</v>
      </c>
      <c r="C825" t="s">
        <v>1426</v>
      </c>
      <c r="D825">
        <v>3350</v>
      </c>
      <c r="E825" t="s">
        <v>12</v>
      </c>
      <c r="F825" t="s">
        <v>420</v>
      </c>
      <c r="G825" s="81">
        <v>44566</v>
      </c>
      <c r="H825" t="s">
        <v>4048</v>
      </c>
      <c r="I825" t="s">
        <v>4376</v>
      </c>
      <c r="J825" t="s">
        <v>13</v>
      </c>
      <c r="K825">
        <v>197029</v>
      </c>
      <c r="L825" t="s">
        <v>1425</v>
      </c>
      <c r="M825">
        <v>265</v>
      </c>
      <c r="N825" t="s">
        <v>4057</v>
      </c>
    </row>
    <row r="826" spans="1:15">
      <c r="A826">
        <v>4442</v>
      </c>
      <c r="B826" t="s">
        <v>2961</v>
      </c>
      <c r="C826" t="s">
        <v>1426</v>
      </c>
      <c r="D826">
        <v>3350</v>
      </c>
      <c r="E826" t="s">
        <v>12</v>
      </c>
      <c r="F826" t="s">
        <v>420</v>
      </c>
      <c r="G826" s="81">
        <v>44566</v>
      </c>
      <c r="H826" t="s">
        <v>4048</v>
      </c>
      <c r="I826" t="s">
        <v>4377</v>
      </c>
      <c r="J826" t="s">
        <v>13</v>
      </c>
      <c r="K826">
        <v>197029</v>
      </c>
      <c r="L826" t="s">
        <v>1425</v>
      </c>
      <c r="M826">
        <v>265</v>
      </c>
      <c r="N826" t="s">
        <v>4057</v>
      </c>
    </row>
    <row r="827" spans="1:15">
      <c r="A827">
        <v>4443</v>
      </c>
      <c r="B827" t="s">
        <v>2961</v>
      </c>
      <c r="C827" t="s">
        <v>1426</v>
      </c>
      <c r="D827">
        <v>650</v>
      </c>
      <c r="E827" t="s">
        <v>12</v>
      </c>
      <c r="F827" t="s">
        <v>420</v>
      </c>
      <c r="G827" s="81">
        <v>44566</v>
      </c>
      <c r="H827" t="s">
        <v>4116</v>
      </c>
      <c r="I827" t="s">
        <v>4140</v>
      </c>
      <c r="J827" t="s">
        <v>13</v>
      </c>
      <c r="K827">
        <v>198886</v>
      </c>
      <c r="L827" t="s">
        <v>1425</v>
      </c>
      <c r="M827">
        <v>265</v>
      </c>
      <c r="N827" t="s">
        <v>4057</v>
      </c>
    </row>
    <row r="828" spans="1:15">
      <c r="A828">
        <v>4444</v>
      </c>
      <c r="B828" t="s">
        <v>24</v>
      </c>
      <c r="C828" t="s">
        <v>163</v>
      </c>
      <c r="D828">
        <v>1250</v>
      </c>
      <c r="E828" t="s">
        <v>8</v>
      </c>
      <c r="F828" t="s">
        <v>4110</v>
      </c>
      <c r="G828" s="81">
        <v>44566</v>
      </c>
      <c r="H828" t="s">
        <v>4048</v>
      </c>
      <c r="I828" t="s">
        <v>4378</v>
      </c>
      <c r="J828" t="s">
        <v>1675</v>
      </c>
      <c r="K828">
        <v>333729</v>
      </c>
      <c r="L828" t="s">
        <v>161</v>
      </c>
      <c r="M828">
        <v>9</v>
      </c>
      <c r="N828" t="s">
        <v>4057</v>
      </c>
    </row>
    <row r="829" spans="1:15">
      <c r="A829">
        <v>4445</v>
      </c>
      <c r="B829" t="s">
        <v>2961</v>
      </c>
      <c r="C829" t="s">
        <v>1414</v>
      </c>
      <c r="D829">
        <v>5333</v>
      </c>
      <c r="E829" t="s">
        <v>20</v>
      </c>
      <c r="F829" t="s">
        <v>420</v>
      </c>
      <c r="G829" s="81">
        <v>44566</v>
      </c>
      <c r="H829" t="s">
        <v>4048</v>
      </c>
      <c r="I829" t="s">
        <v>4091</v>
      </c>
      <c r="J829" t="s">
        <v>1677</v>
      </c>
      <c r="K829" t="s">
        <v>4379</v>
      </c>
      <c r="L829" t="s">
        <v>1412</v>
      </c>
      <c r="M829">
        <v>286</v>
      </c>
      <c r="N829" t="s">
        <v>4057</v>
      </c>
    </row>
    <row r="830" spans="1:15">
      <c r="A830">
        <v>4446</v>
      </c>
      <c r="B830" t="s">
        <v>2961</v>
      </c>
      <c r="C830" t="s">
        <v>1263</v>
      </c>
      <c r="D830">
        <v>2180</v>
      </c>
      <c r="E830" t="s">
        <v>17</v>
      </c>
      <c r="F830" t="s">
        <v>420</v>
      </c>
      <c r="G830" s="81">
        <v>44566</v>
      </c>
      <c r="H830" t="s">
        <v>4048</v>
      </c>
      <c r="I830" t="s">
        <v>4086</v>
      </c>
      <c r="J830" t="s">
        <v>1674</v>
      </c>
      <c r="K830">
        <v>379584</v>
      </c>
      <c r="L830" t="s">
        <v>1261</v>
      </c>
      <c r="M830">
        <v>172</v>
      </c>
      <c r="N830" t="s">
        <v>4057</v>
      </c>
      <c r="O830" t="s">
        <v>4056</v>
      </c>
    </row>
    <row r="831" spans="1:15">
      <c r="A831">
        <v>4447</v>
      </c>
      <c r="B831" t="s">
        <v>2961</v>
      </c>
      <c r="C831" t="s">
        <v>656</v>
      </c>
      <c r="D831">
        <v>2180</v>
      </c>
      <c r="E831" t="s">
        <v>10</v>
      </c>
      <c r="F831" t="s">
        <v>420</v>
      </c>
      <c r="G831" s="81">
        <v>44566</v>
      </c>
      <c r="H831" t="s">
        <v>4048</v>
      </c>
      <c r="I831" t="s">
        <v>4344</v>
      </c>
      <c r="J831" t="s">
        <v>4062</v>
      </c>
      <c r="K831">
        <v>387944</v>
      </c>
      <c r="L831" t="s">
        <v>654</v>
      </c>
      <c r="M831">
        <v>177</v>
      </c>
      <c r="N831" t="s">
        <v>4057</v>
      </c>
      <c r="O831" t="s">
        <v>4056</v>
      </c>
    </row>
    <row r="832" spans="1:15">
      <c r="A832">
        <v>4448</v>
      </c>
      <c r="B832" t="s">
        <v>2961</v>
      </c>
      <c r="C832" t="s">
        <v>656</v>
      </c>
      <c r="D832">
        <v>2180</v>
      </c>
      <c r="E832" t="s">
        <v>10</v>
      </c>
      <c r="F832" t="s">
        <v>420</v>
      </c>
      <c r="G832" s="81">
        <v>44566</v>
      </c>
      <c r="H832" t="s">
        <v>4048</v>
      </c>
      <c r="I832" t="s">
        <v>4380</v>
      </c>
      <c r="J832" t="s">
        <v>4062</v>
      </c>
      <c r="K832">
        <v>387944</v>
      </c>
      <c r="L832" t="s">
        <v>654</v>
      </c>
      <c r="M832">
        <v>177</v>
      </c>
      <c r="N832" t="s">
        <v>4057</v>
      </c>
      <c r="O832" t="s">
        <v>4056</v>
      </c>
    </row>
    <row r="833" spans="1:15">
      <c r="A833">
        <v>4449</v>
      </c>
      <c r="B833" t="s">
        <v>2961</v>
      </c>
      <c r="C833" t="s">
        <v>1127</v>
      </c>
      <c r="D833">
        <v>1400</v>
      </c>
      <c r="E833" t="s">
        <v>8</v>
      </c>
      <c r="F833" t="s">
        <v>420</v>
      </c>
      <c r="G833" s="81">
        <v>44566</v>
      </c>
      <c r="H833" t="s">
        <v>4048</v>
      </c>
      <c r="I833" t="s">
        <v>4352</v>
      </c>
      <c r="J833" t="s">
        <v>1675</v>
      </c>
      <c r="K833">
        <v>399842</v>
      </c>
      <c r="L833" t="s">
        <v>1126</v>
      </c>
      <c r="M833">
        <v>200</v>
      </c>
      <c r="N833" t="s">
        <v>4057</v>
      </c>
      <c r="O833" t="s">
        <v>4056</v>
      </c>
    </row>
    <row r="834" spans="1:15">
      <c r="A834">
        <v>4450</v>
      </c>
      <c r="B834" t="s">
        <v>2961</v>
      </c>
      <c r="C834" t="s">
        <v>1095</v>
      </c>
      <c r="D834">
        <v>1400</v>
      </c>
      <c r="E834" t="s">
        <v>8</v>
      </c>
      <c r="F834" t="s">
        <v>420</v>
      </c>
      <c r="G834" s="81">
        <v>44566</v>
      </c>
      <c r="H834" t="s">
        <v>4048</v>
      </c>
      <c r="I834" t="s">
        <v>4352</v>
      </c>
      <c r="J834" t="s">
        <v>1675</v>
      </c>
      <c r="K834">
        <v>402624</v>
      </c>
      <c r="L834" t="s">
        <v>1093</v>
      </c>
      <c r="M834">
        <v>268</v>
      </c>
      <c r="N834" t="s">
        <v>4057</v>
      </c>
      <c r="O834" t="s">
        <v>4056</v>
      </c>
    </row>
    <row r="835" spans="1:15">
      <c r="A835">
        <v>4451</v>
      </c>
      <c r="B835" t="s">
        <v>24</v>
      </c>
      <c r="C835" t="s">
        <v>2011</v>
      </c>
      <c r="D835">
        <v>1250</v>
      </c>
      <c r="E835" t="s">
        <v>8</v>
      </c>
      <c r="F835" t="s">
        <v>420</v>
      </c>
      <c r="G835" s="81">
        <v>44566</v>
      </c>
      <c r="H835" t="s">
        <v>4048</v>
      </c>
      <c r="I835" t="s">
        <v>4325</v>
      </c>
      <c r="J835" t="s">
        <v>1675</v>
      </c>
      <c r="K835">
        <v>442546</v>
      </c>
      <c r="L835" t="s">
        <v>169</v>
      </c>
      <c r="M835">
        <v>11</v>
      </c>
      <c r="N835" t="s">
        <v>4057</v>
      </c>
    </row>
    <row r="836" spans="1:15">
      <c r="A836">
        <v>4452</v>
      </c>
      <c r="B836" t="s">
        <v>4065</v>
      </c>
      <c r="C836" t="s">
        <v>191</v>
      </c>
      <c r="D836">
        <v>1350</v>
      </c>
      <c r="E836" t="s">
        <v>8</v>
      </c>
      <c r="F836" t="s">
        <v>420</v>
      </c>
      <c r="G836" s="81">
        <v>44566</v>
      </c>
      <c r="H836" t="s">
        <v>4048</v>
      </c>
      <c r="I836" t="s">
        <v>4381</v>
      </c>
      <c r="J836" t="s">
        <v>1675</v>
      </c>
      <c r="K836">
        <v>443587</v>
      </c>
      <c r="L836" t="s">
        <v>189</v>
      </c>
      <c r="M836">
        <v>16</v>
      </c>
      <c r="N836" t="s">
        <v>4057</v>
      </c>
    </row>
    <row r="837" spans="1:15">
      <c r="A837">
        <v>4453</v>
      </c>
      <c r="B837" t="s">
        <v>2961</v>
      </c>
      <c r="C837" t="s">
        <v>1299</v>
      </c>
      <c r="D837">
        <v>2180</v>
      </c>
      <c r="E837" t="s">
        <v>17</v>
      </c>
      <c r="F837" t="s">
        <v>420</v>
      </c>
      <c r="G837" s="81">
        <v>44566</v>
      </c>
      <c r="H837" t="s">
        <v>4048</v>
      </c>
      <c r="I837" t="s">
        <v>4086</v>
      </c>
      <c r="J837" t="s">
        <v>1674</v>
      </c>
      <c r="K837">
        <v>451865</v>
      </c>
      <c r="L837" t="s">
        <v>1297</v>
      </c>
      <c r="M837">
        <v>262</v>
      </c>
      <c r="N837" t="s">
        <v>4057</v>
      </c>
    </row>
    <row r="838" spans="1:15">
      <c r="A838">
        <v>4454</v>
      </c>
      <c r="B838" t="s">
        <v>2961</v>
      </c>
      <c r="C838" t="s">
        <v>307</v>
      </c>
      <c r="D838">
        <v>1350</v>
      </c>
      <c r="E838" t="s">
        <v>8</v>
      </c>
      <c r="F838" t="s">
        <v>420</v>
      </c>
      <c r="G838" s="81">
        <v>44559</v>
      </c>
      <c r="H838" t="s">
        <v>4048</v>
      </c>
      <c r="I838" t="s">
        <v>4134</v>
      </c>
      <c r="J838" t="s">
        <v>1675</v>
      </c>
      <c r="K838">
        <v>469723</v>
      </c>
      <c r="L838" t="s">
        <v>305</v>
      </c>
      <c r="M838">
        <v>40</v>
      </c>
      <c r="N838" t="s">
        <v>4057</v>
      </c>
    </row>
    <row r="839" spans="1:15">
      <c r="A839">
        <v>4455</v>
      </c>
      <c r="B839" t="s">
        <v>2961</v>
      </c>
      <c r="C839" t="s">
        <v>307</v>
      </c>
      <c r="D839">
        <v>1350</v>
      </c>
      <c r="E839" t="s">
        <v>8</v>
      </c>
      <c r="F839" t="s">
        <v>420</v>
      </c>
      <c r="G839" s="81">
        <v>44560</v>
      </c>
      <c r="H839" t="s">
        <v>4048</v>
      </c>
      <c r="I839" t="s">
        <v>4381</v>
      </c>
      <c r="J839" t="s">
        <v>1675</v>
      </c>
      <c r="K839">
        <v>469724</v>
      </c>
      <c r="L839" t="s">
        <v>305</v>
      </c>
      <c r="M839">
        <v>40</v>
      </c>
      <c r="N839" t="s">
        <v>4057</v>
      </c>
    </row>
    <row r="840" spans="1:15">
      <c r="A840">
        <v>4456</v>
      </c>
      <c r="B840" t="s">
        <v>2961</v>
      </c>
      <c r="C840" t="s">
        <v>307</v>
      </c>
      <c r="D840">
        <v>1350</v>
      </c>
      <c r="E840" t="s">
        <v>8</v>
      </c>
      <c r="F840" t="s">
        <v>420</v>
      </c>
      <c r="G840" s="81">
        <v>44561</v>
      </c>
      <c r="H840" t="s">
        <v>4048</v>
      </c>
      <c r="I840" t="s">
        <v>4335</v>
      </c>
      <c r="J840" t="s">
        <v>1675</v>
      </c>
      <c r="K840">
        <v>469725</v>
      </c>
      <c r="L840" t="s">
        <v>305</v>
      </c>
      <c r="M840">
        <v>40</v>
      </c>
      <c r="N840" t="s">
        <v>4057</v>
      </c>
    </row>
    <row r="841" spans="1:15">
      <c r="A841">
        <v>4457</v>
      </c>
      <c r="B841" t="s">
        <v>2961</v>
      </c>
      <c r="C841" t="s">
        <v>307</v>
      </c>
      <c r="D841">
        <v>1350</v>
      </c>
      <c r="E841" t="s">
        <v>8</v>
      </c>
      <c r="F841" t="s">
        <v>420</v>
      </c>
      <c r="G841" s="81">
        <v>44562</v>
      </c>
      <c r="H841" t="s">
        <v>4048</v>
      </c>
      <c r="I841" t="s">
        <v>4382</v>
      </c>
      <c r="J841" t="s">
        <v>1675</v>
      </c>
      <c r="K841">
        <v>469726</v>
      </c>
      <c r="L841" t="s">
        <v>305</v>
      </c>
      <c r="M841">
        <v>40</v>
      </c>
      <c r="N841" t="s">
        <v>4057</v>
      </c>
    </row>
    <row r="842" spans="1:15">
      <c r="A842">
        <v>4458</v>
      </c>
      <c r="B842" t="s">
        <v>2961</v>
      </c>
      <c r="C842" t="s">
        <v>307</v>
      </c>
      <c r="D842">
        <v>1350</v>
      </c>
      <c r="E842" t="s">
        <v>8</v>
      </c>
      <c r="F842" t="s">
        <v>420</v>
      </c>
      <c r="G842" s="81">
        <v>44563</v>
      </c>
      <c r="H842" t="s">
        <v>4048</v>
      </c>
      <c r="I842" t="s">
        <v>4126</v>
      </c>
      <c r="J842" t="s">
        <v>1675</v>
      </c>
      <c r="K842">
        <v>469727</v>
      </c>
      <c r="L842" t="s">
        <v>305</v>
      </c>
      <c r="M842">
        <v>40</v>
      </c>
      <c r="N842" t="s">
        <v>4057</v>
      </c>
    </row>
    <row r="843" spans="1:15">
      <c r="A843">
        <v>4459</v>
      </c>
      <c r="B843" t="s">
        <v>2961</v>
      </c>
      <c r="C843" t="s">
        <v>307</v>
      </c>
      <c r="D843">
        <v>1350</v>
      </c>
      <c r="E843" t="s">
        <v>8</v>
      </c>
      <c r="F843" t="s">
        <v>420</v>
      </c>
      <c r="G843" s="81">
        <v>44564</v>
      </c>
      <c r="H843" t="s">
        <v>4048</v>
      </c>
      <c r="I843" t="s">
        <v>4129</v>
      </c>
      <c r="J843" t="s">
        <v>1675</v>
      </c>
      <c r="K843">
        <v>469728</v>
      </c>
      <c r="L843" t="s">
        <v>305</v>
      </c>
      <c r="M843">
        <v>40</v>
      </c>
      <c r="N843" t="s">
        <v>4057</v>
      </c>
    </row>
    <row r="844" spans="1:15">
      <c r="A844">
        <v>4460</v>
      </c>
      <c r="B844" t="s">
        <v>2961</v>
      </c>
      <c r="C844" t="s">
        <v>307</v>
      </c>
      <c r="D844">
        <v>1350</v>
      </c>
      <c r="E844" t="s">
        <v>8</v>
      </c>
      <c r="F844" t="s">
        <v>420</v>
      </c>
      <c r="G844" s="81">
        <v>44565</v>
      </c>
      <c r="H844" t="s">
        <v>4048</v>
      </c>
      <c r="I844" t="s">
        <v>4325</v>
      </c>
      <c r="J844" t="s">
        <v>1675</v>
      </c>
      <c r="K844">
        <v>469729</v>
      </c>
      <c r="L844" t="s">
        <v>305</v>
      </c>
      <c r="M844">
        <v>40</v>
      </c>
      <c r="N844" t="s">
        <v>4057</v>
      </c>
    </row>
    <row r="845" spans="1:15">
      <c r="A845">
        <v>4461</v>
      </c>
      <c r="B845" t="s">
        <v>2961</v>
      </c>
      <c r="C845" t="s">
        <v>307</v>
      </c>
      <c r="D845">
        <v>1350</v>
      </c>
      <c r="E845" t="s">
        <v>8</v>
      </c>
      <c r="F845" t="s">
        <v>420</v>
      </c>
      <c r="G845" s="81">
        <v>44566</v>
      </c>
      <c r="H845" t="s">
        <v>4048</v>
      </c>
      <c r="I845" t="s">
        <v>4337</v>
      </c>
      <c r="J845" t="s">
        <v>1675</v>
      </c>
      <c r="K845">
        <v>469730</v>
      </c>
      <c r="L845" t="s">
        <v>305</v>
      </c>
      <c r="M845">
        <v>40</v>
      </c>
      <c r="N845" t="s">
        <v>4057</v>
      </c>
    </row>
    <row r="846" spans="1:15">
      <c r="A846">
        <v>4462</v>
      </c>
      <c r="B846" t="s">
        <v>4065</v>
      </c>
      <c r="C846" t="s">
        <v>181</v>
      </c>
      <c r="D846">
        <v>1350</v>
      </c>
      <c r="E846" t="s">
        <v>8</v>
      </c>
      <c r="F846" t="s">
        <v>420</v>
      </c>
      <c r="G846" s="81">
        <v>44566</v>
      </c>
      <c r="H846" t="s">
        <v>4048</v>
      </c>
      <c r="I846" t="s">
        <v>4381</v>
      </c>
      <c r="J846" t="s">
        <v>1675</v>
      </c>
      <c r="K846">
        <v>510091</v>
      </c>
      <c r="L846" t="s">
        <v>2440</v>
      </c>
      <c r="M846">
        <v>14</v>
      </c>
      <c r="N846" t="s">
        <v>4057</v>
      </c>
    </row>
    <row r="847" spans="1:15">
      <c r="A847">
        <v>4463</v>
      </c>
      <c r="B847" t="s">
        <v>35</v>
      </c>
      <c r="C847" t="s">
        <v>1026</v>
      </c>
      <c r="D847">
        <v>3350</v>
      </c>
      <c r="E847" t="s">
        <v>12</v>
      </c>
      <c r="F847" t="s">
        <v>420</v>
      </c>
      <c r="G847" s="81">
        <v>44566</v>
      </c>
      <c r="H847" t="s">
        <v>4048</v>
      </c>
      <c r="I847" t="s">
        <v>4330</v>
      </c>
      <c r="J847" t="s">
        <v>13</v>
      </c>
      <c r="K847">
        <v>527414</v>
      </c>
      <c r="L847" t="s">
        <v>1024</v>
      </c>
      <c r="M847">
        <v>193</v>
      </c>
      <c r="N847" t="s">
        <v>4057</v>
      </c>
    </row>
    <row r="848" spans="1:15">
      <c r="A848">
        <v>4464</v>
      </c>
      <c r="B848" t="s">
        <v>35</v>
      </c>
      <c r="C848" t="s">
        <v>1241</v>
      </c>
      <c r="D848">
        <v>3350</v>
      </c>
      <c r="E848" t="s">
        <v>12</v>
      </c>
      <c r="F848" t="s">
        <v>420</v>
      </c>
      <c r="G848" s="81">
        <v>44566</v>
      </c>
      <c r="H848" t="s">
        <v>4048</v>
      </c>
      <c r="I848" t="s">
        <v>4086</v>
      </c>
      <c r="J848" t="s">
        <v>13</v>
      </c>
      <c r="K848">
        <v>558512</v>
      </c>
      <c r="L848" t="s">
        <v>1239</v>
      </c>
      <c r="M848">
        <v>250</v>
      </c>
      <c r="N848" t="s">
        <v>4057</v>
      </c>
    </row>
    <row r="849" spans="1:15">
      <c r="A849">
        <v>4465</v>
      </c>
      <c r="B849" t="s">
        <v>2961</v>
      </c>
      <c r="C849" t="s">
        <v>1463</v>
      </c>
      <c r="D849">
        <v>2180</v>
      </c>
      <c r="E849" t="s">
        <v>17</v>
      </c>
      <c r="F849" t="s">
        <v>420</v>
      </c>
      <c r="G849" s="81">
        <v>44566</v>
      </c>
      <c r="H849" t="s">
        <v>4048</v>
      </c>
      <c r="I849" t="s">
        <v>4342</v>
      </c>
      <c r="J849" t="s">
        <v>1674</v>
      </c>
      <c r="K849">
        <v>601998</v>
      </c>
      <c r="L849" t="s">
        <v>1462</v>
      </c>
      <c r="M849">
        <v>296</v>
      </c>
      <c r="N849" t="s">
        <v>4057</v>
      </c>
    </row>
    <row r="850" spans="1:15">
      <c r="A850">
        <v>4466</v>
      </c>
      <c r="B850" t="s">
        <v>2961</v>
      </c>
      <c r="C850" t="s">
        <v>4383</v>
      </c>
      <c r="D850">
        <v>0</v>
      </c>
      <c r="E850" t="s">
        <v>17</v>
      </c>
      <c r="F850" t="s">
        <v>420</v>
      </c>
      <c r="G850" s="81">
        <v>44566</v>
      </c>
      <c r="H850" t="s">
        <v>4048</v>
      </c>
      <c r="N850" t="s">
        <v>4057</v>
      </c>
    </row>
    <row r="851" spans="1:15">
      <c r="A851">
        <v>4467</v>
      </c>
      <c r="B851" t="s">
        <v>2961</v>
      </c>
      <c r="C851" t="s">
        <v>1352</v>
      </c>
      <c r="D851">
        <v>5333</v>
      </c>
      <c r="E851" t="s">
        <v>20</v>
      </c>
      <c r="F851" t="s">
        <v>420</v>
      </c>
      <c r="G851" s="81">
        <v>44566</v>
      </c>
      <c r="H851" t="s">
        <v>4048</v>
      </c>
      <c r="I851" t="s">
        <v>4091</v>
      </c>
      <c r="J851" t="s">
        <v>1677</v>
      </c>
      <c r="K851">
        <v>641331</v>
      </c>
      <c r="L851" t="s">
        <v>1350</v>
      </c>
      <c r="M851">
        <v>274</v>
      </c>
      <c r="N851" t="s">
        <v>4057</v>
      </c>
    </row>
    <row r="852" spans="1:15">
      <c r="A852">
        <v>4468</v>
      </c>
      <c r="B852" t="s">
        <v>2961</v>
      </c>
      <c r="C852" t="s">
        <v>1488</v>
      </c>
      <c r="D852">
        <v>2080</v>
      </c>
      <c r="E852" t="s">
        <v>17</v>
      </c>
      <c r="F852" t="s">
        <v>420</v>
      </c>
      <c r="G852" s="81">
        <v>44566</v>
      </c>
      <c r="H852" t="s">
        <v>4048</v>
      </c>
      <c r="I852" t="s">
        <v>4384</v>
      </c>
      <c r="J852" t="s">
        <v>1674</v>
      </c>
      <c r="K852">
        <v>666595</v>
      </c>
      <c r="L852" t="s">
        <v>3587</v>
      </c>
      <c r="M852">
        <v>719</v>
      </c>
      <c r="N852" t="s">
        <v>4296</v>
      </c>
    </row>
    <row r="853" spans="1:15">
      <c r="A853">
        <v>4469</v>
      </c>
      <c r="B853" t="s">
        <v>2961</v>
      </c>
      <c r="C853" t="s">
        <v>1346</v>
      </c>
      <c r="D853">
        <v>5333</v>
      </c>
      <c r="E853" t="s">
        <v>20</v>
      </c>
      <c r="F853" t="s">
        <v>420</v>
      </c>
      <c r="G853" s="81">
        <v>44566</v>
      </c>
      <c r="H853" t="s">
        <v>4048</v>
      </c>
      <c r="I853" t="s">
        <v>4091</v>
      </c>
      <c r="J853" t="s">
        <v>1677</v>
      </c>
      <c r="K853">
        <v>94442</v>
      </c>
      <c r="L853" t="s">
        <v>1344</v>
      </c>
      <c r="M853">
        <v>239</v>
      </c>
      <c r="N853" t="s">
        <v>4296</v>
      </c>
      <c r="O853" t="s">
        <v>4056</v>
      </c>
    </row>
    <row r="854" spans="1:15">
      <c r="A854">
        <v>4470</v>
      </c>
      <c r="B854" t="s">
        <v>2961</v>
      </c>
      <c r="C854" t="s">
        <v>944</v>
      </c>
      <c r="D854">
        <v>2800</v>
      </c>
      <c r="E854" t="s">
        <v>12</v>
      </c>
      <c r="F854" t="s">
        <v>420</v>
      </c>
      <c r="G854" s="81">
        <v>44566</v>
      </c>
      <c r="H854" t="s">
        <v>4048</v>
      </c>
      <c r="I854" t="s">
        <v>4385</v>
      </c>
      <c r="J854" t="s">
        <v>13</v>
      </c>
      <c r="K854">
        <v>757571</v>
      </c>
      <c r="L854" t="s">
        <v>942</v>
      </c>
      <c r="M854">
        <v>114</v>
      </c>
      <c r="N854" t="s">
        <v>4057</v>
      </c>
      <c r="O854" t="s">
        <v>4056</v>
      </c>
    </row>
    <row r="855" spans="1:15">
      <c r="A855">
        <v>4471</v>
      </c>
      <c r="B855" t="s">
        <v>2961</v>
      </c>
      <c r="C855" t="s">
        <v>1437</v>
      </c>
      <c r="D855">
        <v>3350</v>
      </c>
      <c r="E855" t="s">
        <v>20</v>
      </c>
      <c r="F855" t="s">
        <v>420</v>
      </c>
      <c r="G855" s="81">
        <v>44566</v>
      </c>
      <c r="H855" t="s">
        <v>4048</v>
      </c>
      <c r="I855" t="s">
        <v>4091</v>
      </c>
      <c r="J855" t="s">
        <v>1677</v>
      </c>
      <c r="K855">
        <v>791956</v>
      </c>
      <c r="L855" t="s">
        <v>1435</v>
      </c>
      <c r="M855">
        <v>291</v>
      </c>
      <c r="N855" t="s">
        <v>4057</v>
      </c>
    </row>
    <row r="856" spans="1:15">
      <c r="A856">
        <v>4472</v>
      </c>
      <c r="B856" t="s">
        <v>2961</v>
      </c>
      <c r="C856" t="s">
        <v>1515</v>
      </c>
      <c r="D856">
        <v>3350</v>
      </c>
      <c r="E856" t="s">
        <v>12</v>
      </c>
      <c r="F856" t="s">
        <v>420</v>
      </c>
      <c r="G856" s="81">
        <v>44566</v>
      </c>
      <c r="H856" t="s">
        <v>4048</v>
      </c>
      <c r="I856" t="s">
        <v>4049</v>
      </c>
      <c r="J856" t="s">
        <v>13</v>
      </c>
      <c r="K856">
        <v>844907</v>
      </c>
      <c r="L856" t="s">
        <v>1513</v>
      </c>
      <c r="M856">
        <v>308</v>
      </c>
      <c r="N856" t="s">
        <v>4057</v>
      </c>
    </row>
    <row r="857" spans="1:15">
      <c r="A857">
        <v>4473</v>
      </c>
      <c r="B857" t="s">
        <v>4173</v>
      </c>
      <c r="C857" t="s">
        <v>1332</v>
      </c>
      <c r="D857">
        <v>2180</v>
      </c>
      <c r="E857" t="s">
        <v>19</v>
      </c>
      <c r="F857" t="s">
        <v>4170</v>
      </c>
      <c r="G857" s="81">
        <v>44566</v>
      </c>
      <c r="H857" t="s">
        <v>4048</v>
      </c>
      <c r="I857" t="s">
        <v>4315</v>
      </c>
      <c r="J857" t="s">
        <v>1678</v>
      </c>
      <c r="K857">
        <v>866795</v>
      </c>
      <c r="L857" t="s">
        <v>1330</v>
      </c>
      <c r="M857">
        <v>269</v>
      </c>
      <c r="N857" t="s">
        <v>4057</v>
      </c>
    </row>
    <row r="858" spans="1:15">
      <c r="A858">
        <v>4474</v>
      </c>
      <c r="B858" t="s">
        <v>2961</v>
      </c>
      <c r="C858" t="s">
        <v>962</v>
      </c>
      <c r="D858">
        <v>1000</v>
      </c>
      <c r="E858" t="s">
        <v>12</v>
      </c>
      <c r="F858" t="s">
        <v>4170</v>
      </c>
      <c r="G858" s="81">
        <v>44566</v>
      </c>
      <c r="H858" t="s">
        <v>4194</v>
      </c>
      <c r="I858" t="s">
        <v>4386</v>
      </c>
      <c r="J858" t="s">
        <v>13</v>
      </c>
      <c r="K858">
        <v>29369699</v>
      </c>
      <c r="L858" t="s">
        <v>960</v>
      </c>
      <c r="M858">
        <v>181</v>
      </c>
      <c r="N858" t="s">
        <v>4057</v>
      </c>
    </row>
    <row r="859" spans="1:15">
      <c r="A859">
        <v>4475</v>
      </c>
      <c r="B859" t="s">
        <v>2961</v>
      </c>
      <c r="C859" t="s">
        <v>962</v>
      </c>
      <c r="D859">
        <v>1250</v>
      </c>
      <c r="E859" t="s">
        <v>12</v>
      </c>
      <c r="F859" t="s">
        <v>4170</v>
      </c>
      <c r="G859" s="81">
        <v>44566</v>
      </c>
      <c r="H859" t="s">
        <v>4085</v>
      </c>
      <c r="I859" t="s">
        <v>4323</v>
      </c>
      <c r="J859" t="s">
        <v>13</v>
      </c>
      <c r="K859">
        <v>29370243</v>
      </c>
      <c r="L859" t="s">
        <v>960</v>
      </c>
      <c r="M859">
        <v>181</v>
      </c>
      <c r="N859" t="s">
        <v>4057</v>
      </c>
    </row>
    <row r="860" spans="1:15">
      <c r="A860">
        <v>4476</v>
      </c>
      <c r="B860" t="s">
        <v>2961</v>
      </c>
      <c r="C860" t="s">
        <v>962</v>
      </c>
      <c r="D860">
        <v>3350</v>
      </c>
      <c r="E860" t="s">
        <v>67</v>
      </c>
      <c r="F860" t="s">
        <v>4170</v>
      </c>
      <c r="G860" s="81">
        <v>44566</v>
      </c>
      <c r="H860" t="s">
        <v>4048</v>
      </c>
      <c r="I860" t="s">
        <v>4315</v>
      </c>
      <c r="J860" t="s">
        <v>1679</v>
      </c>
      <c r="K860" t="s">
        <v>4387</v>
      </c>
      <c r="L860" t="s">
        <v>960</v>
      </c>
      <c r="M860">
        <v>299</v>
      </c>
      <c r="N860" t="s">
        <v>4057</v>
      </c>
    </row>
    <row r="861" spans="1:15">
      <c r="A861">
        <v>4477</v>
      </c>
      <c r="B861" t="s">
        <v>34</v>
      </c>
      <c r="C861" t="s">
        <v>866</v>
      </c>
      <c r="D861">
        <v>1050</v>
      </c>
      <c r="E861" t="s">
        <v>12</v>
      </c>
      <c r="F861" t="s">
        <v>420</v>
      </c>
      <c r="G861" s="81">
        <v>44565</v>
      </c>
      <c r="H861" t="s">
        <v>4085</v>
      </c>
      <c r="I861" t="s">
        <v>4323</v>
      </c>
      <c r="J861" t="s">
        <v>13</v>
      </c>
      <c r="K861">
        <v>60999</v>
      </c>
      <c r="L861" t="s">
        <v>864</v>
      </c>
      <c r="M861">
        <v>159</v>
      </c>
      <c r="N861" t="s">
        <v>4057</v>
      </c>
    </row>
    <row r="862" spans="1:15">
      <c r="A862">
        <v>4478</v>
      </c>
      <c r="B862" t="s">
        <v>34</v>
      </c>
      <c r="C862" t="s">
        <v>866</v>
      </c>
      <c r="D862">
        <v>2500</v>
      </c>
      <c r="E862" t="s">
        <v>12</v>
      </c>
      <c r="F862" t="s">
        <v>420</v>
      </c>
      <c r="G862" s="81">
        <v>44565</v>
      </c>
      <c r="H862" t="s">
        <v>4085</v>
      </c>
      <c r="I862" t="s">
        <v>4220</v>
      </c>
      <c r="J862" t="s">
        <v>13</v>
      </c>
      <c r="K862">
        <v>60999</v>
      </c>
      <c r="L862" t="s">
        <v>864</v>
      </c>
      <c r="M862">
        <v>159</v>
      </c>
      <c r="N862" t="s">
        <v>4057</v>
      </c>
    </row>
    <row r="863" spans="1:15">
      <c r="A863">
        <v>4479</v>
      </c>
      <c r="B863" t="s">
        <v>33</v>
      </c>
      <c r="C863" t="s">
        <v>461</v>
      </c>
      <c r="D863">
        <v>2500</v>
      </c>
      <c r="E863" t="s">
        <v>10</v>
      </c>
      <c r="F863" t="s">
        <v>420</v>
      </c>
      <c r="G863" s="81">
        <v>44565</v>
      </c>
      <c r="H863" t="s">
        <v>4069</v>
      </c>
      <c r="I863" t="s">
        <v>4277</v>
      </c>
      <c r="J863" t="s">
        <v>4062</v>
      </c>
      <c r="K863" t="s">
        <v>4388</v>
      </c>
      <c r="L863" t="s">
        <v>459</v>
      </c>
      <c r="M863">
        <v>71</v>
      </c>
      <c r="N863" t="s">
        <v>4057</v>
      </c>
    </row>
    <row r="864" spans="1:15">
      <c r="A864">
        <v>4480</v>
      </c>
      <c r="B864" t="s">
        <v>2961</v>
      </c>
      <c r="C864" t="s">
        <v>612</v>
      </c>
      <c r="D864">
        <v>2800</v>
      </c>
      <c r="E864" t="s">
        <v>12</v>
      </c>
      <c r="F864" t="s">
        <v>4170</v>
      </c>
      <c r="G864" s="81">
        <v>44565</v>
      </c>
      <c r="H864" t="s">
        <v>4048</v>
      </c>
      <c r="I864" t="s">
        <v>4330</v>
      </c>
      <c r="J864" t="s">
        <v>13</v>
      </c>
      <c r="K864">
        <v>290320</v>
      </c>
      <c r="L864" t="s">
        <v>610</v>
      </c>
      <c r="M864">
        <v>194</v>
      </c>
      <c r="N864" t="s">
        <v>4057</v>
      </c>
    </row>
    <row r="865" spans="1:15">
      <c r="A865">
        <v>4481</v>
      </c>
      <c r="B865" t="s">
        <v>2961</v>
      </c>
      <c r="C865" t="s">
        <v>313</v>
      </c>
      <c r="D865">
        <v>1250</v>
      </c>
      <c r="E865" t="s">
        <v>8</v>
      </c>
      <c r="F865" t="s">
        <v>420</v>
      </c>
      <c r="G865" s="81">
        <v>44565</v>
      </c>
      <c r="H865" t="s">
        <v>4048</v>
      </c>
      <c r="I865" t="s">
        <v>4389</v>
      </c>
      <c r="J865" t="s">
        <v>1675</v>
      </c>
      <c r="K865">
        <v>299047</v>
      </c>
      <c r="L865" t="s">
        <v>311</v>
      </c>
      <c r="M865">
        <v>41</v>
      </c>
      <c r="N865" t="s">
        <v>4057</v>
      </c>
    </row>
    <row r="866" spans="1:15">
      <c r="A866">
        <v>4482</v>
      </c>
      <c r="B866" t="s">
        <v>2961</v>
      </c>
      <c r="C866" t="s">
        <v>313</v>
      </c>
      <c r="D866">
        <v>1250</v>
      </c>
      <c r="E866" t="s">
        <v>8</v>
      </c>
      <c r="F866" t="s">
        <v>420</v>
      </c>
      <c r="G866" s="81">
        <v>44565</v>
      </c>
      <c r="H866" t="s">
        <v>4048</v>
      </c>
      <c r="I866" t="s">
        <v>4390</v>
      </c>
      <c r="J866" t="s">
        <v>1675</v>
      </c>
      <c r="K866">
        <v>299047</v>
      </c>
      <c r="L866" t="s">
        <v>311</v>
      </c>
      <c r="M866">
        <v>41</v>
      </c>
      <c r="N866" t="s">
        <v>4057</v>
      </c>
    </row>
    <row r="867" spans="1:15">
      <c r="A867">
        <v>4483</v>
      </c>
      <c r="B867" t="s">
        <v>33</v>
      </c>
      <c r="C867" t="s">
        <v>551</v>
      </c>
      <c r="D867">
        <v>5000</v>
      </c>
      <c r="E867" t="s">
        <v>10</v>
      </c>
      <c r="F867" t="s">
        <v>420</v>
      </c>
      <c r="G867" s="81">
        <v>44565</v>
      </c>
      <c r="H867" t="s">
        <v>4069</v>
      </c>
      <c r="I867" t="s">
        <v>4083</v>
      </c>
      <c r="J867" t="s">
        <v>4062</v>
      </c>
      <c r="K867">
        <v>343036</v>
      </c>
      <c r="L867" t="s">
        <v>549</v>
      </c>
      <c r="M867">
        <v>91</v>
      </c>
      <c r="N867" t="s">
        <v>4057</v>
      </c>
    </row>
    <row r="868" spans="1:15">
      <c r="A868">
        <v>4484</v>
      </c>
      <c r="B868" t="s">
        <v>2961</v>
      </c>
      <c r="C868" t="s">
        <v>1396</v>
      </c>
      <c r="D868">
        <v>5333</v>
      </c>
      <c r="E868" t="s">
        <v>20</v>
      </c>
      <c r="F868" t="s">
        <v>420</v>
      </c>
      <c r="G868" s="81">
        <v>44565</v>
      </c>
      <c r="H868" t="s">
        <v>4048</v>
      </c>
      <c r="I868" t="s">
        <v>4091</v>
      </c>
      <c r="J868" t="s">
        <v>1677</v>
      </c>
      <c r="K868">
        <v>445856</v>
      </c>
      <c r="L868" t="s">
        <v>1394</v>
      </c>
      <c r="M868">
        <v>111</v>
      </c>
      <c r="N868" t="s">
        <v>4057</v>
      </c>
      <c r="O868" t="s">
        <v>4056</v>
      </c>
    </row>
    <row r="869" spans="1:15">
      <c r="A869">
        <v>4485</v>
      </c>
      <c r="B869" t="s">
        <v>35</v>
      </c>
      <c r="C869" t="s">
        <v>4391</v>
      </c>
      <c r="D869">
        <v>2180</v>
      </c>
      <c r="E869" t="s">
        <v>19</v>
      </c>
      <c r="F869" t="s">
        <v>420</v>
      </c>
      <c r="G869" s="81">
        <v>44565</v>
      </c>
      <c r="H869" t="s">
        <v>4048</v>
      </c>
      <c r="I869" t="s">
        <v>4365</v>
      </c>
      <c r="J869" t="s">
        <v>1678</v>
      </c>
      <c r="K869">
        <v>479236</v>
      </c>
      <c r="L869" t="s">
        <v>1553</v>
      </c>
      <c r="M869">
        <v>316</v>
      </c>
      <c r="N869" t="s">
        <v>4057</v>
      </c>
    </row>
    <row r="870" spans="1:15">
      <c r="A870">
        <v>4486</v>
      </c>
      <c r="B870" t="s">
        <v>2961</v>
      </c>
      <c r="C870" t="s">
        <v>1305</v>
      </c>
      <c r="D870">
        <v>3350</v>
      </c>
      <c r="E870" t="s">
        <v>12</v>
      </c>
      <c r="F870" t="s">
        <v>420</v>
      </c>
      <c r="G870" s="81">
        <v>44565</v>
      </c>
      <c r="H870" t="s">
        <v>4048</v>
      </c>
      <c r="I870" t="s">
        <v>4315</v>
      </c>
      <c r="J870" t="s">
        <v>13</v>
      </c>
      <c r="K870">
        <v>585144</v>
      </c>
      <c r="L870" t="s">
        <v>1303</v>
      </c>
      <c r="M870">
        <v>92</v>
      </c>
      <c r="N870" t="s">
        <v>4057</v>
      </c>
      <c r="O870" t="s">
        <v>4056</v>
      </c>
    </row>
    <row r="871" spans="1:15">
      <c r="A871">
        <v>4487</v>
      </c>
      <c r="B871" t="s">
        <v>35</v>
      </c>
      <c r="C871" t="s">
        <v>1272</v>
      </c>
      <c r="D871">
        <v>3350</v>
      </c>
      <c r="E871" t="s">
        <v>20</v>
      </c>
      <c r="F871" t="s">
        <v>420</v>
      </c>
      <c r="G871" s="81">
        <v>44565</v>
      </c>
      <c r="H871" t="s">
        <v>4048</v>
      </c>
      <c r="I871" t="s">
        <v>4091</v>
      </c>
      <c r="J871" t="s">
        <v>1677</v>
      </c>
      <c r="K871">
        <v>591357</v>
      </c>
      <c r="L871" t="s">
        <v>1270</v>
      </c>
      <c r="M871">
        <v>256</v>
      </c>
      <c r="N871" t="s">
        <v>4057</v>
      </c>
    </row>
    <row r="872" spans="1:15">
      <c r="A872">
        <v>4488</v>
      </c>
      <c r="B872" t="s">
        <v>2961</v>
      </c>
      <c r="C872" t="s">
        <v>1327</v>
      </c>
      <c r="D872">
        <v>4000</v>
      </c>
      <c r="E872" t="s">
        <v>20</v>
      </c>
      <c r="F872" t="s">
        <v>420</v>
      </c>
      <c r="G872" s="81">
        <v>44565</v>
      </c>
      <c r="H872" t="s">
        <v>4054</v>
      </c>
      <c r="I872" t="s">
        <v>4392</v>
      </c>
      <c r="J872" t="s">
        <v>1677</v>
      </c>
      <c r="K872">
        <v>624276</v>
      </c>
      <c r="L872" t="s">
        <v>1326</v>
      </c>
      <c r="M872">
        <v>83</v>
      </c>
      <c r="N872" t="s">
        <v>4057</v>
      </c>
      <c r="O872" t="s">
        <v>4056</v>
      </c>
    </row>
    <row r="873" spans="1:15">
      <c r="A873">
        <v>4489</v>
      </c>
      <c r="B873" t="s">
        <v>2961</v>
      </c>
      <c r="C873" t="s">
        <v>1390</v>
      </c>
      <c r="D873">
        <v>8000</v>
      </c>
      <c r="E873" t="s">
        <v>20</v>
      </c>
      <c r="F873" t="s">
        <v>4393</v>
      </c>
      <c r="G873" s="81">
        <v>44565</v>
      </c>
      <c r="H873" t="s">
        <v>4054</v>
      </c>
      <c r="I873" t="s">
        <v>4394</v>
      </c>
      <c r="J873" t="s">
        <v>1677</v>
      </c>
      <c r="K873">
        <v>630600</v>
      </c>
      <c r="L873" t="s">
        <v>1255</v>
      </c>
      <c r="N873" t="s">
        <v>4057</v>
      </c>
    </row>
    <row r="874" spans="1:15">
      <c r="A874">
        <v>4490</v>
      </c>
      <c r="B874" t="s">
        <v>2961</v>
      </c>
      <c r="C874" t="s">
        <v>1390</v>
      </c>
      <c r="D874">
        <v>2500</v>
      </c>
      <c r="E874" t="s">
        <v>20</v>
      </c>
      <c r="F874" t="s">
        <v>4393</v>
      </c>
      <c r="G874" s="81">
        <v>44565</v>
      </c>
      <c r="H874" t="s">
        <v>4085</v>
      </c>
      <c r="I874" t="s">
        <v>4220</v>
      </c>
      <c r="J874" t="s">
        <v>1677</v>
      </c>
      <c r="K874">
        <v>630669</v>
      </c>
      <c r="L874" t="s">
        <v>1255</v>
      </c>
      <c r="N874" t="s">
        <v>4057</v>
      </c>
    </row>
    <row r="875" spans="1:15">
      <c r="A875">
        <v>4491</v>
      </c>
      <c r="B875" t="s">
        <v>2961</v>
      </c>
      <c r="C875" t="s">
        <v>1282</v>
      </c>
      <c r="D875">
        <v>2180</v>
      </c>
      <c r="E875" t="s">
        <v>17</v>
      </c>
      <c r="F875" t="s">
        <v>4170</v>
      </c>
      <c r="G875" s="81">
        <v>44565</v>
      </c>
      <c r="H875" t="s">
        <v>4048</v>
      </c>
      <c r="I875" t="s">
        <v>4093</v>
      </c>
      <c r="J875" t="s">
        <v>1674</v>
      </c>
      <c r="K875">
        <v>639370</v>
      </c>
      <c r="L875" t="s">
        <v>1281</v>
      </c>
      <c r="M875">
        <v>258</v>
      </c>
      <c r="N875" t="s">
        <v>4057</v>
      </c>
      <c r="O875" t="s">
        <v>4395</v>
      </c>
    </row>
    <row r="876" spans="1:15">
      <c r="A876">
        <v>4492</v>
      </c>
      <c r="B876" t="s">
        <v>2961</v>
      </c>
      <c r="C876" t="s">
        <v>1282</v>
      </c>
      <c r="D876">
        <v>2180</v>
      </c>
      <c r="E876" t="s">
        <v>17</v>
      </c>
      <c r="F876" t="s">
        <v>4170</v>
      </c>
      <c r="G876" s="81">
        <v>44565</v>
      </c>
      <c r="H876" t="s">
        <v>4048</v>
      </c>
      <c r="I876" t="s">
        <v>4339</v>
      </c>
      <c r="J876" t="s">
        <v>1674</v>
      </c>
      <c r="K876">
        <v>639370</v>
      </c>
      <c r="L876" t="s">
        <v>1281</v>
      </c>
      <c r="M876">
        <v>258</v>
      </c>
      <c r="N876" t="s">
        <v>4057</v>
      </c>
      <c r="O876" t="s">
        <v>4395</v>
      </c>
    </row>
    <row r="877" spans="1:15">
      <c r="A877">
        <v>4493</v>
      </c>
      <c r="B877" t="s">
        <v>2961</v>
      </c>
      <c r="C877" t="s">
        <v>1282</v>
      </c>
      <c r="D877">
        <v>640</v>
      </c>
      <c r="E877" t="s">
        <v>17</v>
      </c>
      <c r="F877" t="s">
        <v>4170</v>
      </c>
      <c r="G877" s="81">
        <v>44565</v>
      </c>
      <c r="H877" t="s">
        <v>4069</v>
      </c>
      <c r="I877" t="s">
        <v>4396</v>
      </c>
      <c r="J877" t="s">
        <v>1674</v>
      </c>
      <c r="K877">
        <v>639370</v>
      </c>
      <c r="L877" t="s">
        <v>1281</v>
      </c>
      <c r="M877">
        <v>258</v>
      </c>
      <c r="N877" t="s">
        <v>4057</v>
      </c>
      <c r="O877" t="s">
        <v>4395</v>
      </c>
    </row>
    <row r="878" spans="1:15">
      <c r="A878">
        <v>4494</v>
      </c>
      <c r="B878" t="s">
        <v>2961</v>
      </c>
      <c r="C878" t="s">
        <v>1282</v>
      </c>
      <c r="D878">
        <v>2180</v>
      </c>
      <c r="E878" t="s">
        <v>17</v>
      </c>
      <c r="F878" t="s">
        <v>4170</v>
      </c>
      <c r="G878" s="81">
        <v>44565</v>
      </c>
      <c r="H878" t="s">
        <v>4048</v>
      </c>
      <c r="I878" t="s">
        <v>4086</v>
      </c>
      <c r="J878" t="s">
        <v>1674</v>
      </c>
      <c r="K878">
        <v>639511</v>
      </c>
      <c r="L878" t="s">
        <v>1281</v>
      </c>
      <c r="M878">
        <v>258</v>
      </c>
      <c r="N878" t="s">
        <v>4057</v>
      </c>
      <c r="O878" t="s">
        <v>4395</v>
      </c>
    </row>
    <row r="879" spans="1:15">
      <c r="A879">
        <v>4495</v>
      </c>
      <c r="B879" t="s">
        <v>2961</v>
      </c>
      <c r="C879" t="s">
        <v>1422</v>
      </c>
      <c r="D879">
        <v>2285</v>
      </c>
      <c r="E879" t="s">
        <v>20</v>
      </c>
      <c r="F879" t="s">
        <v>420</v>
      </c>
      <c r="G879" s="81">
        <v>44565</v>
      </c>
      <c r="H879" t="s">
        <v>4048</v>
      </c>
      <c r="I879" t="s">
        <v>4091</v>
      </c>
      <c r="J879" t="s">
        <v>1677</v>
      </c>
      <c r="K879">
        <v>683083</v>
      </c>
      <c r="L879" t="s">
        <v>1420</v>
      </c>
      <c r="M879">
        <v>232</v>
      </c>
      <c r="N879" t="s">
        <v>4057</v>
      </c>
      <c r="O879" t="s">
        <v>4056</v>
      </c>
    </row>
    <row r="880" spans="1:15">
      <c r="A880">
        <v>4496</v>
      </c>
      <c r="B880" t="s">
        <v>24</v>
      </c>
      <c r="C880" t="s">
        <v>141</v>
      </c>
      <c r="D880">
        <v>1250</v>
      </c>
      <c r="E880" t="s">
        <v>8</v>
      </c>
      <c r="F880" t="s">
        <v>420</v>
      </c>
      <c r="G880" s="81">
        <v>44565</v>
      </c>
      <c r="H880" t="s">
        <v>4048</v>
      </c>
      <c r="I880" t="s">
        <v>4126</v>
      </c>
      <c r="J880" t="s">
        <v>1675</v>
      </c>
      <c r="K880">
        <v>702972</v>
      </c>
      <c r="L880" t="s">
        <v>139</v>
      </c>
      <c r="M880">
        <v>4</v>
      </c>
      <c r="N880" t="s">
        <v>4057</v>
      </c>
    </row>
    <row r="881" spans="1:16">
      <c r="A881">
        <v>4497</v>
      </c>
      <c r="B881" t="s">
        <v>24</v>
      </c>
      <c r="C881" t="s">
        <v>141</v>
      </c>
      <c r="D881">
        <v>1250</v>
      </c>
      <c r="E881" t="s">
        <v>8</v>
      </c>
      <c r="F881" t="s">
        <v>420</v>
      </c>
      <c r="G881" s="81">
        <v>44565</v>
      </c>
      <c r="H881" t="s">
        <v>4048</v>
      </c>
      <c r="I881" t="s">
        <v>4129</v>
      </c>
      <c r="J881" t="s">
        <v>1675</v>
      </c>
      <c r="K881">
        <v>702972</v>
      </c>
      <c r="L881" t="s">
        <v>139</v>
      </c>
      <c r="M881">
        <v>4</v>
      </c>
      <c r="N881" t="s">
        <v>4057</v>
      </c>
    </row>
    <row r="882" spans="1:16">
      <c r="A882">
        <v>4498</v>
      </c>
      <c r="B882" t="s">
        <v>4065</v>
      </c>
      <c r="C882" t="s">
        <v>196</v>
      </c>
      <c r="D882">
        <v>1350</v>
      </c>
      <c r="E882" t="s">
        <v>8</v>
      </c>
      <c r="F882" t="s">
        <v>420</v>
      </c>
      <c r="G882" s="81">
        <v>44565</v>
      </c>
      <c r="H882" t="s">
        <v>4048</v>
      </c>
      <c r="I882" t="s">
        <v>4134</v>
      </c>
      <c r="J882" t="s">
        <v>1675</v>
      </c>
      <c r="K882">
        <v>793743</v>
      </c>
      <c r="L882" t="s">
        <v>194</v>
      </c>
      <c r="M882">
        <v>17</v>
      </c>
      <c r="N882" t="s">
        <v>4057</v>
      </c>
    </row>
    <row r="883" spans="1:16">
      <c r="A883">
        <v>4499</v>
      </c>
      <c r="B883" t="s">
        <v>2961</v>
      </c>
      <c r="C883" t="s">
        <v>1340</v>
      </c>
      <c r="D883">
        <v>5333</v>
      </c>
      <c r="E883" t="s">
        <v>20</v>
      </c>
      <c r="F883" t="s">
        <v>420</v>
      </c>
      <c r="G883" s="81">
        <v>44565</v>
      </c>
      <c r="H883" t="s">
        <v>4048</v>
      </c>
      <c r="I883" t="s">
        <v>4091</v>
      </c>
      <c r="J883" t="s">
        <v>1677</v>
      </c>
      <c r="K883">
        <v>873276</v>
      </c>
      <c r="L883" t="s">
        <v>4222</v>
      </c>
      <c r="M883">
        <v>272</v>
      </c>
      <c r="N883" t="s">
        <v>4057</v>
      </c>
    </row>
    <row r="884" spans="1:16">
      <c r="A884">
        <v>4500</v>
      </c>
      <c r="B884" t="s">
        <v>4065</v>
      </c>
      <c r="C884" t="s">
        <v>210</v>
      </c>
      <c r="D884">
        <v>1000</v>
      </c>
      <c r="E884" t="s">
        <v>8</v>
      </c>
      <c r="F884" t="s">
        <v>420</v>
      </c>
      <c r="G884" s="81">
        <v>44564</v>
      </c>
      <c r="H884" t="s">
        <v>4066</v>
      </c>
      <c r="I884" t="s">
        <v>4397</v>
      </c>
      <c r="J884" t="s">
        <v>1675</v>
      </c>
      <c r="K884">
        <v>155699</v>
      </c>
      <c r="L884" t="s">
        <v>208</v>
      </c>
      <c r="M884">
        <v>20</v>
      </c>
      <c r="N884" t="s">
        <v>4057</v>
      </c>
    </row>
    <row r="885" spans="1:16">
      <c r="A885">
        <v>4501</v>
      </c>
      <c r="B885" t="s">
        <v>2961</v>
      </c>
      <c r="C885" t="s">
        <v>1452</v>
      </c>
      <c r="D885">
        <v>3900</v>
      </c>
      <c r="E885" t="s">
        <v>67</v>
      </c>
      <c r="F885" t="s">
        <v>4170</v>
      </c>
      <c r="G885" s="81">
        <v>44564</v>
      </c>
      <c r="H885" t="s">
        <v>4048</v>
      </c>
      <c r="I885" t="s">
        <v>4321</v>
      </c>
      <c r="J885" t="s">
        <v>1679</v>
      </c>
      <c r="K885">
        <v>932987</v>
      </c>
      <c r="L885" t="s">
        <v>1451</v>
      </c>
      <c r="M885">
        <v>283</v>
      </c>
      <c r="N885" t="s">
        <v>4057</v>
      </c>
    </row>
    <row r="886" spans="1:16">
      <c r="A886">
        <v>4502</v>
      </c>
      <c r="B886" t="s">
        <v>2961</v>
      </c>
      <c r="C886" t="s">
        <v>1132</v>
      </c>
      <c r="D886">
        <v>3000</v>
      </c>
      <c r="E886" t="s">
        <v>12</v>
      </c>
      <c r="F886" t="s">
        <v>420</v>
      </c>
      <c r="G886" s="81">
        <v>44564</v>
      </c>
      <c r="H886" t="s">
        <v>4048</v>
      </c>
      <c r="I886" t="s">
        <v>4091</v>
      </c>
      <c r="J886" t="s">
        <v>13</v>
      </c>
      <c r="K886">
        <v>937782</v>
      </c>
      <c r="L886" t="s">
        <v>1130</v>
      </c>
      <c r="M886">
        <v>270</v>
      </c>
      <c r="N886" t="s">
        <v>4057</v>
      </c>
      <c r="O886" t="s">
        <v>4056</v>
      </c>
    </row>
    <row r="887" spans="1:16">
      <c r="A887">
        <v>4503</v>
      </c>
      <c r="B887" t="s">
        <v>2961</v>
      </c>
      <c r="C887" t="s">
        <v>954</v>
      </c>
      <c r="D887">
        <v>3000</v>
      </c>
      <c r="E887" t="s">
        <v>12</v>
      </c>
      <c r="F887" t="s">
        <v>420</v>
      </c>
      <c r="G887" s="81">
        <v>44564</v>
      </c>
      <c r="H887" t="s">
        <v>4066</v>
      </c>
      <c r="I887" t="s">
        <v>4354</v>
      </c>
      <c r="J887" t="s">
        <v>13</v>
      </c>
      <c r="K887">
        <v>58649</v>
      </c>
      <c r="L887" t="s">
        <v>952</v>
      </c>
      <c r="M887">
        <v>179</v>
      </c>
      <c r="N887" t="s">
        <v>4057</v>
      </c>
    </row>
    <row r="888" spans="1:16">
      <c r="A888">
        <v>4504</v>
      </c>
      <c r="B888" t="s">
        <v>2961</v>
      </c>
      <c r="C888" t="s">
        <v>954</v>
      </c>
      <c r="D888">
        <v>3350</v>
      </c>
      <c r="E888" t="s">
        <v>12</v>
      </c>
      <c r="F888" t="s">
        <v>420</v>
      </c>
      <c r="G888" s="81">
        <v>44564</v>
      </c>
      <c r="H888" t="s">
        <v>4048</v>
      </c>
      <c r="I888" t="s">
        <v>4398</v>
      </c>
      <c r="J888" t="s">
        <v>13</v>
      </c>
      <c r="K888">
        <v>58509</v>
      </c>
      <c r="L888" t="s">
        <v>952</v>
      </c>
      <c r="M888">
        <v>179</v>
      </c>
      <c r="N888" t="s">
        <v>4057</v>
      </c>
    </row>
    <row r="889" spans="1:16">
      <c r="A889">
        <v>4505</v>
      </c>
      <c r="B889" t="s">
        <v>4065</v>
      </c>
      <c r="C889" t="s">
        <v>186</v>
      </c>
      <c r="D889">
        <v>1350</v>
      </c>
      <c r="E889" t="s">
        <v>8</v>
      </c>
      <c r="F889" t="s">
        <v>420</v>
      </c>
      <c r="G889" s="81">
        <v>44564</v>
      </c>
      <c r="H889" t="s">
        <v>4048</v>
      </c>
      <c r="I889" t="s">
        <v>4381</v>
      </c>
      <c r="J889" t="s">
        <v>1675</v>
      </c>
      <c r="K889">
        <v>389015</v>
      </c>
      <c r="L889" t="s">
        <v>184</v>
      </c>
      <c r="M889">
        <v>15</v>
      </c>
      <c r="N889" t="s">
        <v>4057</v>
      </c>
    </row>
    <row r="890" spans="1:16">
      <c r="A890">
        <v>4506</v>
      </c>
      <c r="B890" t="s">
        <v>24</v>
      </c>
      <c r="C890" t="s">
        <v>174</v>
      </c>
      <c r="D890">
        <v>1250</v>
      </c>
      <c r="E890" t="s">
        <v>8</v>
      </c>
      <c r="F890" t="s">
        <v>420</v>
      </c>
      <c r="G890" s="81">
        <v>44564</v>
      </c>
      <c r="H890" t="s">
        <v>4048</v>
      </c>
      <c r="I890" t="s">
        <v>4337</v>
      </c>
      <c r="J890" t="s">
        <v>1675</v>
      </c>
      <c r="K890">
        <v>817185</v>
      </c>
      <c r="L890" t="s">
        <v>172</v>
      </c>
      <c r="M890">
        <v>12</v>
      </c>
      <c r="N890" t="s">
        <v>4057</v>
      </c>
    </row>
    <row r="891" spans="1:16">
      <c r="A891">
        <v>4507</v>
      </c>
      <c r="B891" t="s">
        <v>35</v>
      </c>
      <c r="C891" t="s">
        <v>1160</v>
      </c>
      <c r="D891">
        <v>3350</v>
      </c>
      <c r="E891" t="s">
        <v>12</v>
      </c>
      <c r="F891" t="s">
        <v>420</v>
      </c>
      <c r="G891" s="81">
        <v>44564</v>
      </c>
      <c r="H891" t="s">
        <v>4048</v>
      </c>
      <c r="I891" t="s">
        <v>4330</v>
      </c>
      <c r="J891" t="s">
        <v>13</v>
      </c>
      <c r="K891">
        <v>810804</v>
      </c>
      <c r="L891" t="s">
        <v>1159</v>
      </c>
      <c r="M891">
        <v>165</v>
      </c>
      <c r="N891" t="s">
        <v>4057</v>
      </c>
      <c r="O891" t="s">
        <v>4056</v>
      </c>
      <c r="P891" t="s">
        <v>4399</v>
      </c>
    </row>
    <row r="892" spans="1:16">
      <c r="A892">
        <v>4508</v>
      </c>
      <c r="B892" t="s">
        <v>35</v>
      </c>
      <c r="C892" t="s">
        <v>1160</v>
      </c>
      <c r="D892">
        <v>3350</v>
      </c>
      <c r="E892" t="s">
        <v>12</v>
      </c>
      <c r="F892" t="s">
        <v>420</v>
      </c>
      <c r="G892" s="81">
        <v>44564</v>
      </c>
      <c r="H892" t="s">
        <v>4048</v>
      </c>
      <c r="I892" t="s">
        <v>4352</v>
      </c>
      <c r="J892" t="s">
        <v>13</v>
      </c>
      <c r="K892">
        <v>810804</v>
      </c>
      <c r="L892" t="s">
        <v>1159</v>
      </c>
      <c r="M892">
        <v>165</v>
      </c>
      <c r="N892" t="s">
        <v>4057</v>
      </c>
      <c r="O892" t="s">
        <v>4056</v>
      </c>
      <c r="P892" t="s">
        <v>4399</v>
      </c>
    </row>
    <row r="893" spans="1:16">
      <c r="A893">
        <v>4509</v>
      </c>
      <c r="B893" t="s">
        <v>35</v>
      </c>
      <c r="C893" t="s">
        <v>1160</v>
      </c>
      <c r="D893">
        <v>3350</v>
      </c>
      <c r="E893" t="s">
        <v>12</v>
      </c>
      <c r="F893" t="s">
        <v>420</v>
      </c>
      <c r="G893" s="81">
        <v>44564</v>
      </c>
      <c r="H893" t="s">
        <v>4048</v>
      </c>
      <c r="I893" t="s">
        <v>4344</v>
      </c>
      <c r="J893" t="s">
        <v>13</v>
      </c>
      <c r="K893">
        <v>810804</v>
      </c>
      <c r="L893" t="s">
        <v>1159</v>
      </c>
      <c r="M893">
        <v>165</v>
      </c>
      <c r="N893" t="s">
        <v>4057</v>
      </c>
      <c r="O893" t="s">
        <v>4056</v>
      </c>
      <c r="P893" t="s">
        <v>4399</v>
      </c>
    </row>
    <row r="894" spans="1:16">
      <c r="A894">
        <v>4510</v>
      </c>
      <c r="B894" t="s">
        <v>2961</v>
      </c>
      <c r="C894" t="s">
        <v>1503</v>
      </c>
      <c r="D894">
        <v>3350</v>
      </c>
      <c r="E894" t="s">
        <v>67</v>
      </c>
      <c r="F894" t="s">
        <v>4170</v>
      </c>
      <c r="G894" s="81">
        <v>44564</v>
      </c>
      <c r="H894" t="s">
        <v>4048</v>
      </c>
      <c r="I894" t="s">
        <v>4278</v>
      </c>
      <c r="J894" t="s">
        <v>1679</v>
      </c>
      <c r="K894">
        <v>614525</v>
      </c>
      <c r="L894" t="s">
        <v>2578</v>
      </c>
      <c r="M894">
        <v>306</v>
      </c>
      <c r="N894" t="s">
        <v>4057</v>
      </c>
    </row>
    <row r="895" spans="1:16">
      <c r="A895">
        <v>4511</v>
      </c>
      <c r="B895" t="s">
        <v>2961</v>
      </c>
      <c r="C895" t="s">
        <v>1070</v>
      </c>
      <c r="D895">
        <v>2180</v>
      </c>
      <c r="E895" t="s">
        <v>10</v>
      </c>
      <c r="F895" t="s">
        <v>4170</v>
      </c>
      <c r="G895" s="81">
        <v>44564</v>
      </c>
      <c r="H895" t="s">
        <v>4048</v>
      </c>
      <c r="I895" t="s">
        <v>4339</v>
      </c>
      <c r="J895" t="s">
        <v>4062</v>
      </c>
      <c r="K895">
        <v>618784</v>
      </c>
      <c r="L895" t="s">
        <v>1068</v>
      </c>
      <c r="M895">
        <v>241</v>
      </c>
      <c r="N895" t="s">
        <v>4057</v>
      </c>
    </row>
    <row r="896" spans="1:16">
      <c r="A896">
        <v>4512</v>
      </c>
      <c r="B896" t="s">
        <v>34</v>
      </c>
      <c r="C896" t="s">
        <v>907</v>
      </c>
      <c r="D896">
        <v>2500</v>
      </c>
      <c r="E896" t="s">
        <v>12</v>
      </c>
      <c r="F896" t="s">
        <v>4170</v>
      </c>
      <c r="G896" s="81">
        <v>44564</v>
      </c>
      <c r="H896" t="s">
        <v>4085</v>
      </c>
      <c r="I896" t="s">
        <v>4220</v>
      </c>
      <c r="J896" t="s">
        <v>13</v>
      </c>
      <c r="K896">
        <v>621528</v>
      </c>
      <c r="L896" t="s">
        <v>905</v>
      </c>
      <c r="M896">
        <v>168</v>
      </c>
      <c r="N896" t="s">
        <v>4057</v>
      </c>
    </row>
    <row r="897" spans="1:14">
      <c r="A897">
        <v>4513</v>
      </c>
      <c r="B897" t="s">
        <v>34</v>
      </c>
      <c r="C897" t="s">
        <v>907</v>
      </c>
      <c r="D897">
        <v>1000</v>
      </c>
      <c r="E897" t="s">
        <v>12</v>
      </c>
      <c r="F897" t="s">
        <v>4170</v>
      </c>
      <c r="G897" s="81">
        <v>44564</v>
      </c>
      <c r="H897" t="s">
        <v>4085</v>
      </c>
      <c r="I897" t="s">
        <v>4323</v>
      </c>
      <c r="J897" t="s">
        <v>13</v>
      </c>
      <c r="K897">
        <v>621528</v>
      </c>
      <c r="L897" t="s">
        <v>905</v>
      </c>
      <c r="M897">
        <v>168</v>
      </c>
      <c r="N897" t="s">
        <v>4057</v>
      </c>
    </row>
    <row r="898" spans="1:14">
      <c r="A898">
        <v>4514</v>
      </c>
      <c r="B898" t="s">
        <v>24</v>
      </c>
      <c r="C898" t="s">
        <v>178</v>
      </c>
      <c r="D898">
        <v>1350</v>
      </c>
      <c r="E898" t="s">
        <v>8</v>
      </c>
      <c r="F898" t="s">
        <v>4170</v>
      </c>
      <c r="G898" s="81">
        <v>44564</v>
      </c>
      <c r="H898" t="s">
        <v>4048</v>
      </c>
      <c r="I898" t="s">
        <v>4335</v>
      </c>
      <c r="J898" t="s">
        <v>1675</v>
      </c>
      <c r="K898">
        <v>627188</v>
      </c>
      <c r="L898" t="s">
        <v>176</v>
      </c>
      <c r="M898">
        <v>13</v>
      </c>
      <c r="N898" t="s">
        <v>4057</v>
      </c>
    </row>
    <row r="899" spans="1:14">
      <c r="A899">
        <v>4515</v>
      </c>
      <c r="B899" t="s">
        <v>24</v>
      </c>
      <c r="C899" t="s">
        <v>150</v>
      </c>
      <c r="D899">
        <v>250</v>
      </c>
      <c r="E899" t="s">
        <v>8</v>
      </c>
      <c r="F899" t="s">
        <v>420</v>
      </c>
      <c r="G899" s="81">
        <v>44564</v>
      </c>
      <c r="H899" t="s">
        <v>4048</v>
      </c>
      <c r="I899" t="s">
        <v>4400</v>
      </c>
      <c r="J899" t="s">
        <v>1675</v>
      </c>
      <c r="K899">
        <v>1054668</v>
      </c>
      <c r="L899" t="s">
        <v>148</v>
      </c>
      <c r="M899">
        <v>6</v>
      </c>
      <c r="N899" t="s">
        <v>4057</v>
      </c>
    </row>
    <row r="900" spans="1:14">
      <c r="A900">
        <v>4516</v>
      </c>
      <c r="B900" t="s">
        <v>24</v>
      </c>
      <c r="C900" t="s">
        <v>150</v>
      </c>
      <c r="D900">
        <v>1250</v>
      </c>
      <c r="E900" t="s">
        <v>8</v>
      </c>
      <c r="F900" t="s">
        <v>420</v>
      </c>
      <c r="G900" s="81">
        <v>44564</v>
      </c>
      <c r="H900" t="s">
        <v>4048</v>
      </c>
      <c r="I900" t="s">
        <v>4401</v>
      </c>
      <c r="J900" t="s">
        <v>1675</v>
      </c>
      <c r="K900">
        <v>1054668</v>
      </c>
      <c r="L900" t="s">
        <v>148</v>
      </c>
      <c r="M900">
        <v>6</v>
      </c>
      <c r="N900" t="s">
        <v>4057</v>
      </c>
    </row>
    <row r="901" spans="1:14">
      <c r="A901">
        <v>4517</v>
      </c>
      <c r="B901" t="s">
        <v>24</v>
      </c>
      <c r="C901" t="s">
        <v>150</v>
      </c>
      <c r="D901">
        <v>1250</v>
      </c>
      <c r="E901" t="s">
        <v>8</v>
      </c>
      <c r="F901" t="s">
        <v>420</v>
      </c>
      <c r="G901" s="81">
        <v>44564</v>
      </c>
      <c r="H901" t="s">
        <v>4048</v>
      </c>
      <c r="I901" t="s">
        <v>4129</v>
      </c>
      <c r="J901" t="s">
        <v>1675</v>
      </c>
      <c r="K901">
        <v>1054668</v>
      </c>
      <c r="L901" t="s">
        <v>148</v>
      </c>
      <c r="M901">
        <v>6</v>
      </c>
      <c r="N901" t="s">
        <v>4057</v>
      </c>
    </row>
    <row r="902" spans="1:14">
      <c r="A902">
        <v>4518</v>
      </c>
      <c r="B902" t="s">
        <v>24</v>
      </c>
      <c r="C902" t="s">
        <v>150</v>
      </c>
      <c r="D902">
        <v>750</v>
      </c>
      <c r="E902" t="s">
        <v>8</v>
      </c>
      <c r="F902" t="s">
        <v>420</v>
      </c>
      <c r="G902" s="81">
        <v>44564</v>
      </c>
      <c r="H902" t="s">
        <v>4048</v>
      </c>
      <c r="I902" t="s">
        <v>4402</v>
      </c>
      <c r="J902" t="s">
        <v>1675</v>
      </c>
      <c r="K902">
        <v>1054668</v>
      </c>
      <c r="L902" t="s">
        <v>148</v>
      </c>
      <c r="M902">
        <v>6</v>
      </c>
      <c r="N902" t="s">
        <v>4057</v>
      </c>
    </row>
    <row r="903" spans="1:14">
      <c r="A903">
        <v>4519</v>
      </c>
      <c r="B903" t="s">
        <v>4173</v>
      </c>
      <c r="C903" t="s">
        <v>1447</v>
      </c>
      <c r="D903">
        <v>2180</v>
      </c>
      <c r="E903" t="s">
        <v>17</v>
      </c>
      <c r="F903" t="s">
        <v>420</v>
      </c>
      <c r="G903" s="81">
        <v>44564</v>
      </c>
      <c r="H903" t="s">
        <v>4048</v>
      </c>
      <c r="I903" t="s">
        <v>4091</v>
      </c>
      <c r="J903" t="s">
        <v>1674</v>
      </c>
      <c r="K903">
        <v>1065052</v>
      </c>
      <c r="L903" t="s">
        <v>1446</v>
      </c>
      <c r="M903">
        <v>293</v>
      </c>
      <c r="N903" t="s">
        <v>4057</v>
      </c>
    </row>
    <row r="904" spans="1:14">
      <c r="A904">
        <v>4520</v>
      </c>
      <c r="B904" t="s">
        <v>2961</v>
      </c>
      <c r="C904" t="s">
        <v>717</v>
      </c>
      <c r="D904">
        <v>2500</v>
      </c>
      <c r="E904" t="s">
        <v>20</v>
      </c>
      <c r="F904" t="s">
        <v>420</v>
      </c>
      <c r="G904" s="81">
        <v>44564</v>
      </c>
      <c r="H904" t="s">
        <v>4085</v>
      </c>
      <c r="I904" t="s">
        <v>4220</v>
      </c>
      <c r="J904" t="s">
        <v>1677</v>
      </c>
      <c r="K904">
        <v>1343210</v>
      </c>
      <c r="L904" t="s">
        <v>715</v>
      </c>
      <c r="M904">
        <v>125</v>
      </c>
      <c r="N904" t="s">
        <v>4057</v>
      </c>
    </row>
    <row r="905" spans="1:14">
      <c r="A905">
        <v>4521</v>
      </c>
      <c r="B905" t="s">
        <v>2961</v>
      </c>
      <c r="C905" t="s">
        <v>717</v>
      </c>
      <c r="D905">
        <v>1050</v>
      </c>
      <c r="E905" t="s">
        <v>20</v>
      </c>
      <c r="F905" t="s">
        <v>420</v>
      </c>
      <c r="G905" s="81">
        <v>44564</v>
      </c>
      <c r="H905" t="s">
        <v>4085</v>
      </c>
      <c r="I905" t="s">
        <v>4323</v>
      </c>
      <c r="J905" t="s">
        <v>1677</v>
      </c>
      <c r="K905">
        <v>1343210</v>
      </c>
      <c r="L905" t="s">
        <v>715</v>
      </c>
      <c r="M905">
        <v>125</v>
      </c>
      <c r="N905" t="s">
        <v>4057</v>
      </c>
    </row>
    <row r="906" spans="1:14">
      <c r="A906">
        <v>4522</v>
      </c>
      <c r="B906" t="s">
        <v>2961</v>
      </c>
      <c r="C906" t="s">
        <v>1175</v>
      </c>
      <c r="D906">
        <v>2180</v>
      </c>
      <c r="E906" t="s">
        <v>17</v>
      </c>
      <c r="F906" t="s">
        <v>420</v>
      </c>
      <c r="G906" s="81">
        <v>44564</v>
      </c>
      <c r="H906" t="s">
        <v>4048</v>
      </c>
      <c r="I906" t="s">
        <v>4339</v>
      </c>
      <c r="J906" t="s">
        <v>1674</v>
      </c>
      <c r="K906">
        <v>1395903</v>
      </c>
      <c r="L906" t="s">
        <v>1173</v>
      </c>
      <c r="M906">
        <v>236</v>
      </c>
      <c r="N906" t="s">
        <v>4057</v>
      </c>
    </row>
    <row r="907" spans="1:14">
      <c r="A907">
        <v>4523</v>
      </c>
      <c r="B907" t="s">
        <v>2961</v>
      </c>
      <c r="C907" t="s">
        <v>376</v>
      </c>
      <c r="D907">
        <v>2180</v>
      </c>
      <c r="E907" t="s">
        <v>10</v>
      </c>
      <c r="F907" t="s">
        <v>4170</v>
      </c>
      <c r="G907" s="81">
        <v>44567</v>
      </c>
      <c r="H907" t="s">
        <v>4048</v>
      </c>
      <c r="I907" t="s">
        <v>4316</v>
      </c>
      <c r="J907" t="s">
        <v>4062</v>
      </c>
      <c r="K907">
        <v>2232</v>
      </c>
      <c r="L907" t="s">
        <v>374</v>
      </c>
      <c r="M907">
        <v>242</v>
      </c>
      <c r="N907" t="s">
        <v>4057</v>
      </c>
    </row>
    <row r="908" spans="1:14">
      <c r="A908">
        <v>4524</v>
      </c>
      <c r="B908" t="s">
        <v>24</v>
      </c>
      <c r="C908" t="s">
        <v>1910</v>
      </c>
      <c r="D908">
        <v>1250</v>
      </c>
      <c r="E908" t="s">
        <v>8</v>
      </c>
      <c r="F908" t="s">
        <v>420</v>
      </c>
      <c r="G908" s="81">
        <v>44567</v>
      </c>
      <c r="H908" t="s">
        <v>4048</v>
      </c>
      <c r="I908" t="s">
        <v>4325</v>
      </c>
      <c r="J908" t="s">
        <v>1675</v>
      </c>
      <c r="K908">
        <v>3440</v>
      </c>
      <c r="L908" t="s">
        <v>126</v>
      </c>
      <c r="M908">
        <v>1</v>
      </c>
      <c r="N908" t="s">
        <v>4057</v>
      </c>
    </row>
    <row r="909" spans="1:14">
      <c r="A909">
        <v>4525</v>
      </c>
      <c r="B909" t="s">
        <v>2961</v>
      </c>
      <c r="C909" t="s">
        <v>1432</v>
      </c>
      <c r="D909">
        <v>5333</v>
      </c>
      <c r="E909" t="s">
        <v>20</v>
      </c>
      <c r="F909" t="s">
        <v>420</v>
      </c>
      <c r="G909" s="81">
        <v>44567</v>
      </c>
      <c r="H909" t="s">
        <v>4048</v>
      </c>
      <c r="I909" t="s">
        <v>4278</v>
      </c>
      <c r="J909" t="s">
        <v>1677</v>
      </c>
      <c r="K909">
        <v>7814</v>
      </c>
      <c r="L909" t="s">
        <v>1430</v>
      </c>
      <c r="M909">
        <v>290</v>
      </c>
      <c r="N909" t="s">
        <v>4296</v>
      </c>
    </row>
    <row r="910" spans="1:14">
      <c r="A910">
        <v>4526</v>
      </c>
      <c r="B910" t="s">
        <v>2961</v>
      </c>
      <c r="C910" t="s">
        <v>1520</v>
      </c>
      <c r="D910">
        <v>3350</v>
      </c>
      <c r="E910" t="s">
        <v>67</v>
      </c>
      <c r="F910" t="s">
        <v>420</v>
      </c>
      <c r="G910" s="81">
        <v>44567</v>
      </c>
      <c r="H910" t="s">
        <v>4048</v>
      </c>
      <c r="I910" t="s">
        <v>4285</v>
      </c>
      <c r="J910" t="s">
        <v>1679</v>
      </c>
      <c r="K910">
        <v>12084</v>
      </c>
      <c r="L910" t="s">
        <v>1518</v>
      </c>
      <c r="M910">
        <v>309</v>
      </c>
      <c r="N910" t="s">
        <v>4057</v>
      </c>
    </row>
    <row r="911" spans="1:14">
      <c r="A911">
        <v>4527</v>
      </c>
      <c r="B911" t="s">
        <v>2961</v>
      </c>
      <c r="C911" t="s">
        <v>1551</v>
      </c>
      <c r="D911">
        <v>1180</v>
      </c>
      <c r="E911" t="s">
        <v>15</v>
      </c>
      <c r="F911" t="s">
        <v>420</v>
      </c>
      <c r="G911" s="81">
        <v>44567</v>
      </c>
      <c r="H911" t="s">
        <v>4048</v>
      </c>
      <c r="I911" t="s">
        <v>4276</v>
      </c>
      <c r="J911" t="s">
        <v>1680</v>
      </c>
      <c r="K911">
        <v>24224</v>
      </c>
      <c r="L911" t="s">
        <v>1549</v>
      </c>
      <c r="M911">
        <v>315</v>
      </c>
      <c r="N911" t="s">
        <v>4057</v>
      </c>
    </row>
    <row r="912" spans="1:14">
      <c r="A912">
        <v>4528</v>
      </c>
      <c r="B912" t="s">
        <v>2961</v>
      </c>
      <c r="C912" t="s">
        <v>633</v>
      </c>
      <c r="D912">
        <v>2800</v>
      </c>
      <c r="E912" t="s">
        <v>12</v>
      </c>
      <c r="F912" t="s">
        <v>420</v>
      </c>
      <c r="G912" s="81">
        <v>44567</v>
      </c>
      <c r="H912" t="s">
        <v>4048</v>
      </c>
      <c r="I912" t="s">
        <v>4075</v>
      </c>
      <c r="J912" t="s">
        <v>13</v>
      </c>
      <c r="K912">
        <v>65313</v>
      </c>
      <c r="L912" t="s">
        <v>631</v>
      </c>
      <c r="M912">
        <v>95</v>
      </c>
      <c r="N912" t="s">
        <v>4057</v>
      </c>
    </row>
    <row r="913" spans="1:15">
      <c r="A913">
        <v>4529</v>
      </c>
      <c r="B913" t="s">
        <v>2961</v>
      </c>
      <c r="C913" t="s">
        <v>924</v>
      </c>
      <c r="D913">
        <v>6000</v>
      </c>
      <c r="E913" t="s">
        <v>12</v>
      </c>
      <c r="F913" t="s">
        <v>420</v>
      </c>
      <c r="G913" s="81">
        <v>44567</v>
      </c>
      <c r="H913" t="s">
        <v>4069</v>
      </c>
      <c r="I913" t="s">
        <v>4281</v>
      </c>
      <c r="J913" t="s">
        <v>13</v>
      </c>
      <c r="K913">
        <v>85886</v>
      </c>
      <c r="L913" t="s">
        <v>923</v>
      </c>
      <c r="M913">
        <v>198</v>
      </c>
      <c r="N913" t="s">
        <v>4057</v>
      </c>
      <c r="O913" t="s">
        <v>4056</v>
      </c>
    </row>
    <row r="914" spans="1:15">
      <c r="A914">
        <v>4530</v>
      </c>
      <c r="B914" t="s">
        <v>2961</v>
      </c>
      <c r="C914" t="s">
        <v>667</v>
      </c>
      <c r="D914">
        <v>2180</v>
      </c>
      <c r="E914" t="s">
        <v>10</v>
      </c>
      <c r="F914" t="s">
        <v>420</v>
      </c>
      <c r="G914" s="81">
        <v>44567</v>
      </c>
      <c r="H914" t="s">
        <v>4048</v>
      </c>
      <c r="I914" t="s">
        <v>4403</v>
      </c>
      <c r="J914" t="s">
        <v>4062</v>
      </c>
      <c r="K914">
        <v>103857</v>
      </c>
      <c r="L914" t="s">
        <v>665</v>
      </c>
      <c r="M914">
        <v>116</v>
      </c>
      <c r="N914" t="s">
        <v>4057</v>
      </c>
    </row>
    <row r="915" spans="1:15">
      <c r="A915">
        <v>4531</v>
      </c>
      <c r="B915" t="s">
        <v>4065</v>
      </c>
      <c r="C915" t="s">
        <v>200</v>
      </c>
      <c r="D915">
        <v>1350</v>
      </c>
      <c r="E915" t="s">
        <v>8</v>
      </c>
      <c r="F915" t="s">
        <v>420</v>
      </c>
      <c r="G915" s="81">
        <v>44567</v>
      </c>
      <c r="H915" t="s">
        <v>4048</v>
      </c>
      <c r="I915" t="s">
        <v>4334</v>
      </c>
      <c r="J915" t="s">
        <v>1675</v>
      </c>
      <c r="K915">
        <v>112035</v>
      </c>
      <c r="L915" t="s">
        <v>198</v>
      </c>
      <c r="M915">
        <v>18</v>
      </c>
      <c r="N915" t="s">
        <v>4057</v>
      </c>
    </row>
    <row r="916" spans="1:15">
      <c r="A916">
        <v>4532</v>
      </c>
      <c r="B916" t="s">
        <v>2961</v>
      </c>
      <c r="C916" t="s">
        <v>559</v>
      </c>
      <c r="D916">
        <v>1800</v>
      </c>
      <c r="E916" t="s">
        <v>10</v>
      </c>
      <c r="F916" t="s">
        <v>420</v>
      </c>
      <c r="G916" s="81">
        <v>44567</v>
      </c>
      <c r="H916" t="s">
        <v>4048</v>
      </c>
      <c r="I916" t="s">
        <v>4404</v>
      </c>
      <c r="J916" t="s">
        <v>4062</v>
      </c>
      <c r="K916">
        <v>156765</v>
      </c>
      <c r="L916" t="s">
        <v>557</v>
      </c>
      <c r="M916">
        <v>93</v>
      </c>
      <c r="N916" t="s">
        <v>4057</v>
      </c>
    </row>
    <row r="917" spans="1:15">
      <c r="A917">
        <v>4533</v>
      </c>
      <c r="B917" t="s">
        <v>2961</v>
      </c>
      <c r="C917" t="s">
        <v>1267</v>
      </c>
      <c r="D917">
        <v>2180</v>
      </c>
      <c r="E917" t="s">
        <v>17</v>
      </c>
      <c r="F917" t="s">
        <v>420</v>
      </c>
      <c r="G917" s="81">
        <v>44567</v>
      </c>
      <c r="H917" t="s">
        <v>4048</v>
      </c>
      <c r="I917" t="s">
        <v>4273</v>
      </c>
      <c r="J917" t="s">
        <v>1674</v>
      </c>
      <c r="K917">
        <v>248352</v>
      </c>
      <c r="L917" t="s">
        <v>1266</v>
      </c>
      <c r="M917">
        <v>255</v>
      </c>
      <c r="N917" t="s">
        <v>4057</v>
      </c>
    </row>
    <row r="918" spans="1:15">
      <c r="A918">
        <v>4534</v>
      </c>
      <c r="B918" t="s">
        <v>35</v>
      </c>
      <c r="C918" t="s">
        <v>1015</v>
      </c>
      <c r="D918">
        <v>3350</v>
      </c>
      <c r="E918" t="s">
        <v>12</v>
      </c>
      <c r="F918" t="s">
        <v>420</v>
      </c>
      <c r="G918" s="81">
        <v>44567</v>
      </c>
      <c r="H918" t="s">
        <v>4048</v>
      </c>
      <c r="I918" t="s">
        <v>4075</v>
      </c>
      <c r="J918" t="s">
        <v>13</v>
      </c>
      <c r="K918">
        <v>305609</v>
      </c>
      <c r="L918" t="s">
        <v>1820</v>
      </c>
      <c r="M918">
        <v>303</v>
      </c>
      <c r="N918" t="s">
        <v>4057</v>
      </c>
      <c r="O918" t="s">
        <v>4056</v>
      </c>
    </row>
    <row r="919" spans="1:15">
      <c r="A919">
        <v>4535</v>
      </c>
      <c r="B919" t="s">
        <v>2961</v>
      </c>
      <c r="C919" t="s">
        <v>949</v>
      </c>
      <c r="D919">
        <v>2800</v>
      </c>
      <c r="E919" t="s">
        <v>12</v>
      </c>
      <c r="F919" t="s">
        <v>4170</v>
      </c>
      <c r="G919" s="81">
        <v>44567</v>
      </c>
      <c r="H919" t="s">
        <v>4048</v>
      </c>
      <c r="I919" t="s">
        <v>4405</v>
      </c>
      <c r="J919" t="s">
        <v>13</v>
      </c>
      <c r="K919">
        <v>324115</v>
      </c>
      <c r="L919" t="s">
        <v>947</v>
      </c>
      <c r="M919">
        <v>178</v>
      </c>
      <c r="N919" t="s">
        <v>4057</v>
      </c>
    </row>
    <row r="920" spans="1:15">
      <c r="A920">
        <v>4536</v>
      </c>
      <c r="B920" t="s">
        <v>34</v>
      </c>
      <c r="C920" t="s">
        <v>891</v>
      </c>
      <c r="D920">
        <v>1050</v>
      </c>
      <c r="E920" t="s">
        <v>12</v>
      </c>
      <c r="F920" t="s">
        <v>420</v>
      </c>
      <c r="G920" s="81">
        <v>44567</v>
      </c>
      <c r="H920" t="s">
        <v>4085</v>
      </c>
      <c r="I920" t="s">
        <v>4323</v>
      </c>
      <c r="J920" t="s">
        <v>13</v>
      </c>
      <c r="K920">
        <v>474668</v>
      </c>
      <c r="L920" t="s">
        <v>889</v>
      </c>
      <c r="M920">
        <v>113</v>
      </c>
      <c r="N920" t="s">
        <v>4057</v>
      </c>
      <c r="O920" t="s">
        <v>4056</v>
      </c>
    </row>
    <row r="921" spans="1:15">
      <c r="A921">
        <v>4537</v>
      </c>
      <c r="B921" t="s">
        <v>34</v>
      </c>
      <c r="C921" t="s">
        <v>891</v>
      </c>
      <c r="D921">
        <v>1250</v>
      </c>
      <c r="E921" t="s">
        <v>12</v>
      </c>
      <c r="F921" t="s">
        <v>420</v>
      </c>
      <c r="G921" s="81">
        <v>44567</v>
      </c>
      <c r="H921" t="s">
        <v>4085</v>
      </c>
      <c r="I921" t="s">
        <v>4243</v>
      </c>
      <c r="J921" t="s">
        <v>13</v>
      </c>
      <c r="K921">
        <v>474668</v>
      </c>
      <c r="L921" t="s">
        <v>889</v>
      </c>
      <c r="M921">
        <v>113</v>
      </c>
      <c r="N921" t="s">
        <v>4057</v>
      </c>
      <c r="O921" t="s">
        <v>4056</v>
      </c>
    </row>
    <row r="922" spans="1:15">
      <c r="A922">
        <v>4538</v>
      </c>
      <c r="B922" t="s">
        <v>34</v>
      </c>
      <c r="C922" t="s">
        <v>891</v>
      </c>
      <c r="D922">
        <v>1250</v>
      </c>
      <c r="E922" t="s">
        <v>12</v>
      </c>
      <c r="F922" t="s">
        <v>420</v>
      </c>
      <c r="G922" s="81">
        <v>44567</v>
      </c>
      <c r="H922" t="s">
        <v>4085</v>
      </c>
      <c r="I922" t="s">
        <v>4243</v>
      </c>
      <c r="J922" t="s">
        <v>13</v>
      </c>
      <c r="K922">
        <v>475977</v>
      </c>
      <c r="L922" t="s">
        <v>889</v>
      </c>
      <c r="M922">
        <v>113</v>
      </c>
      <c r="N922" t="s">
        <v>4057</v>
      </c>
      <c r="O922" t="s">
        <v>4056</v>
      </c>
    </row>
    <row r="923" spans="1:15">
      <c r="A923">
        <v>4539</v>
      </c>
      <c r="B923" t="s">
        <v>34</v>
      </c>
      <c r="C923" t="s">
        <v>891</v>
      </c>
      <c r="D923">
        <v>1250</v>
      </c>
      <c r="E923" t="s">
        <v>12</v>
      </c>
      <c r="F923" t="s">
        <v>420</v>
      </c>
      <c r="G923" s="81">
        <v>44567</v>
      </c>
      <c r="H923" t="s">
        <v>4085</v>
      </c>
      <c r="I923" t="s">
        <v>4243</v>
      </c>
      <c r="J923" t="s">
        <v>13</v>
      </c>
      <c r="K923">
        <v>477239</v>
      </c>
      <c r="L923" t="s">
        <v>889</v>
      </c>
      <c r="M923">
        <v>113</v>
      </c>
      <c r="N923" t="s">
        <v>4057</v>
      </c>
      <c r="O923" t="s">
        <v>4056</v>
      </c>
    </row>
    <row r="924" spans="1:15">
      <c r="A924">
        <v>4540</v>
      </c>
      <c r="B924" t="s">
        <v>2961</v>
      </c>
      <c r="C924" t="s">
        <v>2048</v>
      </c>
      <c r="D924">
        <v>3350</v>
      </c>
      <c r="E924" t="s">
        <v>12</v>
      </c>
      <c r="F924" t="s">
        <v>4170</v>
      </c>
      <c r="G924" s="81">
        <v>44567</v>
      </c>
      <c r="H924" t="s">
        <v>4048</v>
      </c>
      <c r="I924" t="s">
        <v>4330</v>
      </c>
      <c r="J924" t="s">
        <v>13</v>
      </c>
      <c r="K924">
        <v>481351</v>
      </c>
      <c r="L924" t="s">
        <v>1053</v>
      </c>
      <c r="M924">
        <v>82</v>
      </c>
      <c r="N924" t="s">
        <v>4057</v>
      </c>
    </row>
    <row r="925" spans="1:15">
      <c r="A925">
        <v>4541</v>
      </c>
      <c r="B925" t="s">
        <v>2961</v>
      </c>
      <c r="C925" t="s">
        <v>1402</v>
      </c>
      <c r="D925">
        <v>5333</v>
      </c>
      <c r="E925" t="s">
        <v>20</v>
      </c>
      <c r="F925" t="s">
        <v>420</v>
      </c>
      <c r="G925" s="81">
        <v>44567</v>
      </c>
      <c r="H925" t="s">
        <v>4048</v>
      </c>
      <c r="I925" t="s">
        <v>4299</v>
      </c>
      <c r="J925" t="s">
        <v>1677</v>
      </c>
      <c r="K925">
        <v>492062</v>
      </c>
      <c r="L925" t="s">
        <v>1400</v>
      </c>
      <c r="M925">
        <v>284</v>
      </c>
      <c r="N925" t="s">
        <v>4057</v>
      </c>
    </row>
    <row r="926" spans="1:15">
      <c r="A926">
        <v>4542</v>
      </c>
      <c r="B926" t="s">
        <v>2961</v>
      </c>
      <c r="C926" t="s">
        <v>1531</v>
      </c>
      <c r="D926">
        <v>800</v>
      </c>
      <c r="E926" t="s">
        <v>10</v>
      </c>
      <c r="F926" t="s">
        <v>420</v>
      </c>
      <c r="G926" s="81">
        <v>44567</v>
      </c>
      <c r="H926" t="s">
        <v>4048</v>
      </c>
      <c r="I926" t="s">
        <v>4364</v>
      </c>
      <c r="J926" t="s">
        <v>4062</v>
      </c>
      <c r="K926">
        <v>592233</v>
      </c>
      <c r="L926" t="s">
        <v>1529</v>
      </c>
      <c r="M926">
        <v>311</v>
      </c>
      <c r="N926" t="s">
        <v>4057</v>
      </c>
    </row>
    <row r="927" spans="1:15">
      <c r="A927">
        <v>4543</v>
      </c>
      <c r="B927" t="s">
        <v>2961</v>
      </c>
      <c r="C927" t="s">
        <v>1457</v>
      </c>
      <c r="D927">
        <v>3350</v>
      </c>
      <c r="E927" t="s">
        <v>20</v>
      </c>
      <c r="F927" t="s">
        <v>4170</v>
      </c>
      <c r="G927" s="81">
        <v>44567</v>
      </c>
      <c r="H927" t="s">
        <v>4048</v>
      </c>
      <c r="I927" t="s">
        <v>4321</v>
      </c>
      <c r="J927" t="s">
        <v>1677</v>
      </c>
      <c r="K927">
        <v>677263</v>
      </c>
      <c r="L927" t="s">
        <v>1456</v>
      </c>
      <c r="M927">
        <v>295</v>
      </c>
      <c r="N927" t="s">
        <v>4057</v>
      </c>
    </row>
    <row r="928" spans="1:15">
      <c r="A928">
        <v>4544</v>
      </c>
      <c r="B928" t="s">
        <v>2961</v>
      </c>
      <c r="C928" t="s">
        <v>1165</v>
      </c>
      <c r="D928">
        <v>2180</v>
      </c>
      <c r="E928" t="s">
        <v>17</v>
      </c>
      <c r="F928" t="s">
        <v>4170</v>
      </c>
      <c r="G928" s="81">
        <v>44567</v>
      </c>
      <c r="H928" t="s">
        <v>4048</v>
      </c>
      <c r="I928" t="s">
        <v>4339</v>
      </c>
      <c r="J928" t="s">
        <v>1674</v>
      </c>
      <c r="K928">
        <v>679665</v>
      </c>
      <c r="L928" t="s">
        <v>1163</v>
      </c>
      <c r="M928">
        <v>234</v>
      </c>
      <c r="N928" t="s">
        <v>4057</v>
      </c>
    </row>
    <row r="929" spans="1:15">
      <c r="A929">
        <v>4545</v>
      </c>
      <c r="B929" t="s">
        <v>2961</v>
      </c>
      <c r="C929" t="s">
        <v>1310</v>
      </c>
      <c r="D929">
        <v>3350</v>
      </c>
      <c r="E929" t="s">
        <v>12</v>
      </c>
      <c r="F929" t="s">
        <v>4170</v>
      </c>
      <c r="G929" s="81">
        <v>44567</v>
      </c>
      <c r="H929" t="s">
        <v>4048</v>
      </c>
      <c r="I929" t="s">
        <v>4091</v>
      </c>
      <c r="J929" t="s">
        <v>13</v>
      </c>
      <c r="K929">
        <v>680728</v>
      </c>
      <c r="L929" t="s">
        <v>1308</v>
      </c>
      <c r="M929">
        <v>264</v>
      </c>
      <c r="N929" t="s">
        <v>4057</v>
      </c>
    </row>
    <row r="930" spans="1:15">
      <c r="A930">
        <v>4546</v>
      </c>
      <c r="B930" t="s">
        <v>2961</v>
      </c>
      <c r="C930" t="s">
        <v>1484</v>
      </c>
      <c r="D930">
        <v>3350</v>
      </c>
      <c r="E930" t="s">
        <v>67</v>
      </c>
      <c r="F930" t="s">
        <v>420</v>
      </c>
      <c r="G930" s="81">
        <v>44567</v>
      </c>
      <c r="H930" t="s">
        <v>4048</v>
      </c>
      <c r="I930" t="s">
        <v>4285</v>
      </c>
      <c r="J930" t="s">
        <v>1679</v>
      </c>
      <c r="K930">
        <v>743940</v>
      </c>
      <c r="L930" t="s">
        <v>1483</v>
      </c>
      <c r="M930">
        <v>98</v>
      </c>
      <c r="N930" t="s">
        <v>4057</v>
      </c>
      <c r="O930" t="s">
        <v>4056</v>
      </c>
    </row>
    <row r="931" spans="1:15">
      <c r="A931">
        <v>4547</v>
      </c>
      <c r="B931" t="s">
        <v>2961</v>
      </c>
      <c r="C931" t="s">
        <v>1230</v>
      </c>
      <c r="D931">
        <v>2180</v>
      </c>
      <c r="E931" t="s">
        <v>17</v>
      </c>
      <c r="F931" t="s">
        <v>420</v>
      </c>
      <c r="G931" s="81">
        <v>44567</v>
      </c>
      <c r="H931" t="s">
        <v>4048</v>
      </c>
      <c r="I931" t="s">
        <v>4094</v>
      </c>
      <c r="J931" t="s">
        <v>1674</v>
      </c>
      <c r="K931">
        <v>796026</v>
      </c>
      <c r="L931" t="s">
        <v>1228</v>
      </c>
      <c r="M931">
        <v>29</v>
      </c>
      <c r="N931" t="s">
        <v>4057</v>
      </c>
      <c r="O931" t="s">
        <v>4056</v>
      </c>
    </row>
    <row r="932" spans="1:15">
      <c r="A932">
        <v>4548</v>
      </c>
      <c r="B932" t="s">
        <v>24</v>
      </c>
      <c r="C932" t="s">
        <v>158</v>
      </c>
      <c r="D932">
        <v>1650</v>
      </c>
      <c r="E932" t="s">
        <v>8</v>
      </c>
      <c r="F932" t="s">
        <v>420</v>
      </c>
      <c r="G932" s="81">
        <v>44568</v>
      </c>
      <c r="H932" t="s">
        <v>4048</v>
      </c>
      <c r="I932" t="s">
        <v>4406</v>
      </c>
      <c r="J932" t="s">
        <v>1675</v>
      </c>
      <c r="K932">
        <v>149779</v>
      </c>
      <c r="L932" t="s">
        <v>157</v>
      </c>
      <c r="M932">
        <v>8</v>
      </c>
      <c r="N932" t="s">
        <v>4057</v>
      </c>
    </row>
    <row r="933" spans="1:15">
      <c r="A933">
        <v>4549</v>
      </c>
      <c r="B933" t="s">
        <v>2961</v>
      </c>
      <c r="C933" t="s">
        <v>1099</v>
      </c>
      <c r="D933">
        <v>1600</v>
      </c>
      <c r="E933" t="s">
        <v>8</v>
      </c>
      <c r="F933" t="s">
        <v>420</v>
      </c>
      <c r="G933" s="81">
        <v>44568</v>
      </c>
      <c r="H933" t="s">
        <v>4048</v>
      </c>
      <c r="I933" t="s">
        <v>4330</v>
      </c>
      <c r="J933" t="s">
        <v>1675</v>
      </c>
      <c r="K933">
        <v>228350</v>
      </c>
      <c r="L933" t="s">
        <v>1097</v>
      </c>
      <c r="M933">
        <v>212</v>
      </c>
      <c r="N933" t="s">
        <v>4057</v>
      </c>
    </row>
    <row r="934" spans="1:15">
      <c r="A934">
        <v>4550</v>
      </c>
      <c r="B934" t="s">
        <v>35</v>
      </c>
      <c r="C934" t="s">
        <v>1020</v>
      </c>
      <c r="D934">
        <v>3350</v>
      </c>
      <c r="E934" t="s">
        <v>12</v>
      </c>
      <c r="F934" t="s">
        <v>420</v>
      </c>
      <c r="G934" s="81">
        <v>44568</v>
      </c>
      <c r="H934" t="s">
        <v>4048</v>
      </c>
      <c r="I934" t="s">
        <v>4407</v>
      </c>
      <c r="J934" t="s">
        <v>13</v>
      </c>
      <c r="K934">
        <v>263024</v>
      </c>
      <c r="L934" t="s">
        <v>1018</v>
      </c>
      <c r="M934">
        <v>281</v>
      </c>
      <c r="N934" t="s">
        <v>4057</v>
      </c>
      <c r="O934" t="s">
        <v>4056</v>
      </c>
    </row>
    <row r="935" spans="1:15">
      <c r="A935">
        <v>4551</v>
      </c>
      <c r="B935" t="s">
        <v>2961</v>
      </c>
      <c r="C935" t="s">
        <v>1408</v>
      </c>
      <c r="D935">
        <v>3350</v>
      </c>
      <c r="E935" t="s">
        <v>20</v>
      </c>
      <c r="F935" t="s">
        <v>420</v>
      </c>
      <c r="G935" s="81">
        <v>44568</v>
      </c>
      <c r="H935" t="s">
        <v>4048</v>
      </c>
      <c r="I935" t="s">
        <v>4091</v>
      </c>
      <c r="J935" t="s">
        <v>1677</v>
      </c>
      <c r="K935">
        <v>524686</v>
      </c>
      <c r="L935" t="s">
        <v>1406</v>
      </c>
      <c r="M935">
        <v>285</v>
      </c>
      <c r="N935" t="s">
        <v>4057</v>
      </c>
    </row>
    <row r="936" spans="1:15">
      <c r="A936">
        <v>4552</v>
      </c>
      <c r="B936" t="s">
        <v>2961</v>
      </c>
      <c r="C936" t="s">
        <v>1123</v>
      </c>
      <c r="D936">
        <v>1600</v>
      </c>
      <c r="E936" t="s">
        <v>8</v>
      </c>
      <c r="F936" t="s">
        <v>4170</v>
      </c>
      <c r="G936" s="81">
        <v>44568</v>
      </c>
      <c r="H936" t="s">
        <v>4048</v>
      </c>
      <c r="I936" t="s">
        <v>4330</v>
      </c>
      <c r="J936" t="s">
        <v>1675</v>
      </c>
      <c r="K936">
        <v>700882</v>
      </c>
      <c r="L936" t="s">
        <v>1121</v>
      </c>
      <c r="M936">
        <v>218</v>
      </c>
      <c r="N936" t="s">
        <v>4057</v>
      </c>
    </row>
    <row r="937" spans="1:15">
      <c r="A937">
        <v>4553</v>
      </c>
      <c r="B937" t="s">
        <v>34</v>
      </c>
      <c r="C937" t="s">
        <v>875</v>
      </c>
      <c r="D937">
        <v>1050</v>
      </c>
      <c r="E937" t="s">
        <v>12</v>
      </c>
      <c r="F937" t="s">
        <v>420</v>
      </c>
      <c r="G937" s="81">
        <v>44568</v>
      </c>
      <c r="H937" t="s">
        <v>4085</v>
      </c>
      <c r="I937" t="s">
        <v>4323</v>
      </c>
      <c r="J937" t="s">
        <v>13</v>
      </c>
      <c r="K937">
        <v>878302</v>
      </c>
      <c r="L937" t="s">
        <v>873</v>
      </c>
      <c r="M937">
        <v>279</v>
      </c>
      <c r="N937" t="s">
        <v>4057</v>
      </c>
      <c r="O937" t="s">
        <v>4056</v>
      </c>
    </row>
    <row r="938" spans="1:15">
      <c r="A938">
        <v>4554</v>
      </c>
      <c r="B938" t="s">
        <v>34</v>
      </c>
      <c r="C938" t="s">
        <v>875</v>
      </c>
      <c r="D938">
        <v>2300</v>
      </c>
      <c r="E938" t="s">
        <v>12</v>
      </c>
      <c r="F938" t="s">
        <v>420</v>
      </c>
      <c r="G938" s="81">
        <v>44568</v>
      </c>
      <c r="H938" t="s">
        <v>4085</v>
      </c>
      <c r="I938" t="s">
        <v>4220</v>
      </c>
      <c r="J938" t="s">
        <v>13</v>
      </c>
      <c r="K938">
        <v>878302</v>
      </c>
      <c r="L938" t="s">
        <v>873</v>
      </c>
      <c r="M938">
        <v>279</v>
      </c>
      <c r="N938" t="s">
        <v>4057</v>
      </c>
      <c r="O938" t="s">
        <v>4056</v>
      </c>
    </row>
    <row r="939" spans="1:15">
      <c r="A939">
        <v>4555</v>
      </c>
      <c r="B939" t="s">
        <v>34</v>
      </c>
      <c r="C939" t="s">
        <v>891</v>
      </c>
      <c r="D939">
        <v>1250</v>
      </c>
      <c r="E939" t="s">
        <v>12</v>
      </c>
      <c r="F939" t="s">
        <v>420</v>
      </c>
      <c r="G939" s="81">
        <v>44571</v>
      </c>
      <c r="H939" t="s">
        <v>4085</v>
      </c>
      <c r="I939" t="s">
        <v>4243</v>
      </c>
      <c r="J939" t="s">
        <v>13</v>
      </c>
      <c r="K939">
        <v>138685</v>
      </c>
      <c r="L939" t="s">
        <v>889</v>
      </c>
      <c r="M939">
        <v>113</v>
      </c>
      <c r="N939" t="s">
        <v>4057</v>
      </c>
      <c r="O939" t="s">
        <v>4056</v>
      </c>
    </row>
    <row r="940" spans="1:15">
      <c r="A940">
        <v>4556</v>
      </c>
      <c r="B940" t="s">
        <v>34</v>
      </c>
      <c r="C940" t="s">
        <v>866</v>
      </c>
      <c r="D940">
        <v>435</v>
      </c>
      <c r="E940" t="s">
        <v>12</v>
      </c>
      <c r="F940" t="s">
        <v>420</v>
      </c>
      <c r="G940" s="81">
        <v>44571</v>
      </c>
      <c r="H940" t="s">
        <v>4085</v>
      </c>
      <c r="I940" t="s">
        <v>4408</v>
      </c>
      <c r="J940" t="s">
        <v>13</v>
      </c>
      <c r="K940">
        <v>1435499</v>
      </c>
      <c r="L940" t="s">
        <v>864</v>
      </c>
      <c r="M940">
        <v>159</v>
      </c>
      <c r="N940" t="s">
        <v>4057</v>
      </c>
    </row>
    <row r="941" spans="1:15">
      <c r="A941">
        <v>4557</v>
      </c>
      <c r="B941" t="s">
        <v>34</v>
      </c>
      <c r="C941" t="s">
        <v>866</v>
      </c>
      <c r="D941">
        <v>978</v>
      </c>
      <c r="E941" t="s">
        <v>12</v>
      </c>
      <c r="F941" t="s">
        <v>420</v>
      </c>
      <c r="G941" s="81">
        <v>44571</v>
      </c>
      <c r="H941" t="s">
        <v>4085</v>
      </c>
      <c r="I941" t="s">
        <v>4386</v>
      </c>
      <c r="J941" t="s">
        <v>13</v>
      </c>
      <c r="K941">
        <v>524626</v>
      </c>
      <c r="L941" t="s">
        <v>864</v>
      </c>
      <c r="M941">
        <v>159</v>
      </c>
      <c r="N941" t="s">
        <v>4057</v>
      </c>
    </row>
    <row r="942" spans="1:15">
      <c r="A942">
        <v>4558</v>
      </c>
      <c r="B942" t="s">
        <v>2961</v>
      </c>
      <c r="C942" t="s">
        <v>929</v>
      </c>
      <c r="D942">
        <v>2500</v>
      </c>
      <c r="E942" t="s">
        <v>12</v>
      </c>
      <c r="F942" t="s">
        <v>420</v>
      </c>
      <c r="G942" s="81">
        <v>44571</v>
      </c>
      <c r="H942" t="s">
        <v>4066</v>
      </c>
      <c r="I942" t="s">
        <v>4354</v>
      </c>
      <c r="J942" t="s">
        <v>13</v>
      </c>
      <c r="K942">
        <v>290719</v>
      </c>
      <c r="L942" t="s">
        <v>927</v>
      </c>
      <c r="M942">
        <v>173</v>
      </c>
      <c r="N942" t="s">
        <v>4057</v>
      </c>
    </row>
    <row r="943" spans="1:15">
      <c r="A943">
        <v>4559</v>
      </c>
      <c r="B943" t="s">
        <v>2961</v>
      </c>
      <c r="C943" t="s">
        <v>914</v>
      </c>
      <c r="D943">
        <v>2800</v>
      </c>
      <c r="E943" t="s">
        <v>12</v>
      </c>
      <c r="F943" t="s">
        <v>4170</v>
      </c>
      <c r="G943" s="81">
        <v>44571</v>
      </c>
      <c r="H943" t="s">
        <v>4048</v>
      </c>
      <c r="I943" t="s">
        <v>4398</v>
      </c>
      <c r="J943" t="s">
        <v>13</v>
      </c>
      <c r="K943">
        <v>672628</v>
      </c>
      <c r="L943" t="s">
        <v>1809</v>
      </c>
      <c r="M943">
        <v>170</v>
      </c>
    </row>
    <row r="944" spans="1:15">
      <c r="A944">
        <v>4560</v>
      </c>
      <c r="B944" t="s">
        <v>2961</v>
      </c>
      <c r="C944" t="s">
        <v>415</v>
      </c>
      <c r="D944">
        <v>2801</v>
      </c>
      <c r="E944" t="s">
        <v>12</v>
      </c>
      <c r="F944" t="s">
        <v>4110</v>
      </c>
      <c r="G944" s="81">
        <v>44571</v>
      </c>
      <c r="H944" t="s">
        <v>4048</v>
      </c>
      <c r="I944" t="s">
        <v>4339</v>
      </c>
      <c r="J944" t="s">
        <v>13</v>
      </c>
      <c r="K944">
        <v>66822</v>
      </c>
      <c r="L944" t="s">
        <v>413</v>
      </c>
      <c r="M944">
        <v>195</v>
      </c>
      <c r="O944" t="s">
        <v>4056</v>
      </c>
    </row>
    <row r="945" spans="1:15">
      <c r="A945">
        <v>4561</v>
      </c>
      <c r="B945" t="s">
        <v>2961</v>
      </c>
      <c r="C945" t="s">
        <v>1546</v>
      </c>
      <c r="D945">
        <v>750</v>
      </c>
      <c r="E945" t="s">
        <v>15</v>
      </c>
      <c r="F945" t="s">
        <v>420</v>
      </c>
      <c r="G945" s="81">
        <v>44561</v>
      </c>
      <c r="H945" t="s">
        <v>4048</v>
      </c>
      <c r="I945" t="s">
        <v>4364</v>
      </c>
      <c r="J945" t="s">
        <v>1680</v>
      </c>
      <c r="K945">
        <v>643758</v>
      </c>
      <c r="L945" t="s">
        <v>1544</v>
      </c>
      <c r="M945">
        <v>314</v>
      </c>
      <c r="N945" t="s">
        <v>4057</v>
      </c>
    </row>
    <row r="946" spans="1:15">
      <c r="A946">
        <v>4562</v>
      </c>
      <c r="B946" t="s">
        <v>24</v>
      </c>
      <c r="C946" t="s">
        <v>4409</v>
      </c>
      <c r="D946">
        <v>1250</v>
      </c>
      <c r="E946" t="s">
        <v>8</v>
      </c>
      <c r="F946" t="s">
        <v>420</v>
      </c>
      <c r="G946" s="81">
        <v>44530</v>
      </c>
      <c r="H946" t="s">
        <v>4048</v>
      </c>
      <c r="I946" t="s">
        <v>4410</v>
      </c>
      <c r="J946" t="s">
        <v>1675</v>
      </c>
      <c r="K946">
        <v>58665</v>
      </c>
      <c r="L946" t="s">
        <v>130</v>
      </c>
      <c r="M946">
        <v>2</v>
      </c>
      <c r="N946" t="s">
        <v>4057</v>
      </c>
    </row>
    <row r="947" spans="1:15">
      <c r="A947">
        <v>4563</v>
      </c>
      <c r="B947" t="s">
        <v>2961</v>
      </c>
      <c r="C947" t="s">
        <v>1879</v>
      </c>
      <c r="D947">
        <v>3350</v>
      </c>
      <c r="E947" t="s">
        <v>12</v>
      </c>
      <c r="F947" t="s">
        <v>420</v>
      </c>
      <c r="G947" s="81">
        <v>44572</v>
      </c>
      <c r="H947" t="s">
        <v>4048</v>
      </c>
      <c r="I947" t="s">
        <v>4376</v>
      </c>
      <c r="J947" t="s">
        <v>13</v>
      </c>
      <c r="K947">
        <v>385144</v>
      </c>
      <c r="L947" t="s">
        <v>1255</v>
      </c>
      <c r="M947">
        <v>211</v>
      </c>
      <c r="N947" t="s">
        <v>4057</v>
      </c>
      <c r="O947" t="s">
        <v>4056</v>
      </c>
    </row>
    <row r="948" spans="1:15">
      <c r="A948">
        <v>4564</v>
      </c>
      <c r="B948" t="s">
        <v>34</v>
      </c>
      <c r="C948" t="s">
        <v>875</v>
      </c>
      <c r="D948">
        <v>1450</v>
      </c>
      <c r="E948" t="s">
        <v>12</v>
      </c>
      <c r="F948" t="s">
        <v>420</v>
      </c>
      <c r="G948" s="81">
        <v>44572</v>
      </c>
      <c r="H948" t="s">
        <v>4085</v>
      </c>
      <c r="I948" t="s">
        <v>4411</v>
      </c>
      <c r="J948" t="s">
        <v>13</v>
      </c>
      <c r="K948">
        <v>566928</v>
      </c>
      <c r="L948" t="s">
        <v>873</v>
      </c>
      <c r="M948">
        <v>279</v>
      </c>
      <c r="N948" t="s">
        <v>4057</v>
      </c>
    </row>
    <row r="949" spans="1:15">
      <c r="A949">
        <v>4565</v>
      </c>
      <c r="B949" t="s">
        <v>34</v>
      </c>
      <c r="C949" t="s">
        <v>907</v>
      </c>
      <c r="D949">
        <v>2500</v>
      </c>
      <c r="E949" t="s">
        <v>12</v>
      </c>
      <c r="F949" t="s">
        <v>4170</v>
      </c>
      <c r="G949" s="81">
        <v>44572</v>
      </c>
      <c r="H949" t="s">
        <v>4085</v>
      </c>
      <c r="I949" t="s">
        <v>4220</v>
      </c>
      <c r="J949" t="s">
        <v>13</v>
      </c>
      <c r="K949">
        <v>752679</v>
      </c>
      <c r="L949" t="s">
        <v>905</v>
      </c>
      <c r="M949">
        <v>168</v>
      </c>
      <c r="N949" t="s">
        <v>4057</v>
      </c>
    </row>
    <row r="950" spans="1:15">
      <c r="A950">
        <v>4566</v>
      </c>
      <c r="B950" t="s">
        <v>4065</v>
      </c>
      <c r="C950" t="s">
        <v>217</v>
      </c>
      <c r="D950">
        <v>1350</v>
      </c>
      <c r="E950" t="s">
        <v>8</v>
      </c>
      <c r="F950" t="s">
        <v>420</v>
      </c>
      <c r="G950" s="81">
        <v>44550</v>
      </c>
      <c r="H950" t="s">
        <v>4048</v>
      </c>
      <c r="I950" t="s">
        <v>4412</v>
      </c>
      <c r="J950" t="s">
        <v>1675</v>
      </c>
      <c r="K950">
        <v>5560</v>
      </c>
      <c r="L950" t="s">
        <v>215</v>
      </c>
      <c r="M950">
        <v>62</v>
      </c>
      <c r="N950" t="s">
        <v>4057</v>
      </c>
    </row>
    <row r="951" spans="1:15">
      <c r="A951">
        <v>4567</v>
      </c>
      <c r="B951" t="s">
        <v>4065</v>
      </c>
      <c r="C951" t="s">
        <v>217</v>
      </c>
      <c r="D951">
        <v>1000</v>
      </c>
      <c r="E951" t="s">
        <v>8</v>
      </c>
      <c r="F951" t="s">
        <v>420</v>
      </c>
      <c r="G951" s="81">
        <v>44550</v>
      </c>
      <c r="H951" t="s">
        <v>4066</v>
      </c>
      <c r="I951" t="s">
        <v>4397</v>
      </c>
      <c r="J951" t="s">
        <v>1675</v>
      </c>
      <c r="K951">
        <v>5560</v>
      </c>
      <c r="L951" t="s">
        <v>215</v>
      </c>
      <c r="M951">
        <v>62</v>
      </c>
      <c r="N951" t="s">
        <v>4057</v>
      </c>
    </row>
    <row r="952" spans="1:15">
      <c r="A952">
        <v>4568</v>
      </c>
      <c r="B952" t="s">
        <v>4065</v>
      </c>
      <c r="C952" t="s">
        <v>217</v>
      </c>
      <c r="D952">
        <v>1350</v>
      </c>
      <c r="E952" t="s">
        <v>8</v>
      </c>
      <c r="F952" t="s">
        <v>4195</v>
      </c>
      <c r="G952" s="81">
        <v>44570</v>
      </c>
      <c r="H952" t="s">
        <v>4048</v>
      </c>
      <c r="I952" t="s">
        <v>4413</v>
      </c>
      <c r="J952" t="s">
        <v>1675</v>
      </c>
      <c r="K952">
        <v>658492</v>
      </c>
      <c r="L952" t="s">
        <v>215</v>
      </c>
      <c r="M952">
        <v>62</v>
      </c>
      <c r="N952" t="s">
        <v>4057</v>
      </c>
    </row>
    <row r="953" spans="1:15">
      <c r="A953">
        <v>4569</v>
      </c>
      <c r="B953" t="s">
        <v>2961</v>
      </c>
      <c r="C953" t="s">
        <v>1531</v>
      </c>
      <c r="D953">
        <v>1000</v>
      </c>
      <c r="E953" t="s">
        <v>10</v>
      </c>
      <c r="F953" t="s">
        <v>420</v>
      </c>
      <c r="G953" s="81">
        <v>44561</v>
      </c>
      <c r="H953" t="s">
        <v>4048</v>
      </c>
      <c r="I953" t="s">
        <v>4364</v>
      </c>
      <c r="J953" t="s">
        <v>4062</v>
      </c>
      <c r="K953">
        <v>1020120</v>
      </c>
      <c r="L953" t="s">
        <v>1529</v>
      </c>
      <c r="M953">
        <v>311</v>
      </c>
      <c r="N953" t="s">
        <v>4057</v>
      </c>
    </row>
    <row r="954" spans="1:15">
      <c r="A954">
        <v>4570</v>
      </c>
      <c r="B954" t="s">
        <v>2961</v>
      </c>
      <c r="C954" t="s">
        <v>741</v>
      </c>
      <c r="D954">
        <v>3550</v>
      </c>
      <c r="E954" t="s">
        <v>20</v>
      </c>
      <c r="F954" t="s">
        <v>420</v>
      </c>
      <c r="G954" s="81">
        <v>44559</v>
      </c>
      <c r="H954" t="s">
        <v>4085</v>
      </c>
      <c r="I954" t="s">
        <v>4414</v>
      </c>
      <c r="J954" t="s">
        <v>1677</v>
      </c>
      <c r="K954">
        <v>561297</v>
      </c>
      <c r="L954" t="s">
        <v>739</v>
      </c>
      <c r="M954">
        <v>130</v>
      </c>
      <c r="N954" t="s">
        <v>4057</v>
      </c>
    </row>
    <row r="955" spans="1:15">
      <c r="A955">
        <v>4571</v>
      </c>
      <c r="B955" t="s">
        <v>2961</v>
      </c>
      <c r="C955" t="s">
        <v>4415</v>
      </c>
      <c r="D955">
        <v>2180</v>
      </c>
      <c r="E955" t="s">
        <v>10</v>
      </c>
      <c r="F955" t="s">
        <v>420</v>
      </c>
      <c r="G955" s="81">
        <v>44560</v>
      </c>
      <c r="H955" t="s">
        <v>4048</v>
      </c>
      <c r="I955" t="s">
        <v>4365</v>
      </c>
      <c r="J955" t="s">
        <v>4062</v>
      </c>
      <c r="K955">
        <v>1037569</v>
      </c>
      <c r="L955" t="s">
        <v>1255</v>
      </c>
      <c r="N955" t="s">
        <v>4057</v>
      </c>
    </row>
    <row r="956" spans="1:15">
      <c r="A956">
        <v>4572</v>
      </c>
      <c r="B956" t="s">
        <v>1227</v>
      </c>
      <c r="C956" t="s">
        <v>2300</v>
      </c>
      <c r="D956">
        <v>10000</v>
      </c>
      <c r="E956" t="s">
        <v>19</v>
      </c>
      <c r="F956" t="s">
        <v>420</v>
      </c>
      <c r="G956" s="81">
        <v>44837</v>
      </c>
      <c r="H956" t="s">
        <v>4069</v>
      </c>
      <c r="I956" t="s">
        <v>4416</v>
      </c>
      <c r="J956" t="s">
        <v>1678</v>
      </c>
      <c r="K956" t="s">
        <v>4417</v>
      </c>
      <c r="L956" t="s">
        <v>2299</v>
      </c>
      <c r="M956">
        <v>425</v>
      </c>
    </row>
    <row r="957" spans="1:15">
      <c r="A957">
        <v>4572</v>
      </c>
      <c r="B957" t="s">
        <v>2961</v>
      </c>
      <c r="C957" t="s">
        <v>1105</v>
      </c>
      <c r="D957">
        <v>1600</v>
      </c>
      <c r="E957" t="s">
        <v>8</v>
      </c>
      <c r="F957" t="s">
        <v>4170</v>
      </c>
      <c r="G957" s="81">
        <v>44546</v>
      </c>
      <c r="H957" t="s">
        <v>4048</v>
      </c>
      <c r="I957" t="s">
        <v>4418</v>
      </c>
      <c r="J957" t="s">
        <v>1675</v>
      </c>
      <c r="K957">
        <v>401005</v>
      </c>
      <c r="L957" t="s">
        <v>1103</v>
      </c>
      <c r="M957">
        <v>213</v>
      </c>
      <c r="N957" t="s">
        <v>4057</v>
      </c>
    </row>
    <row r="958" spans="1:15">
      <c r="A958">
        <v>4573</v>
      </c>
      <c r="B958" t="s">
        <v>2961</v>
      </c>
      <c r="C958" t="s">
        <v>1105</v>
      </c>
      <c r="D958">
        <v>1000</v>
      </c>
      <c r="E958" t="s">
        <v>8</v>
      </c>
      <c r="F958" t="s">
        <v>4170</v>
      </c>
      <c r="G958" s="81">
        <v>44546</v>
      </c>
      <c r="H958" t="s">
        <v>4066</v>
      </c>
      <c r="I958" t="s">
        <v>4354</v>
      </c>
      <c r="J958" t="s">
        <v>1675</v>
      </c>
      <c r="K958">
        <v>401061</v>
      </c>
      <c r="L958" t="s">
        <v>1103</v>
      </c>
      <c r="M958">
        <v>213</v>
      </c>
      <c r="N958" t="s">
        <v>4057</v>
      </c>
    </row>
    <row r="959" spans="1:15">
      <c r="A959">
        <v>4574</v>
      </c>
      <c r="B959" t="s">
        <v>2961</v>
      </c>
      <c r="C959" t="s">
        <v>2087</v>
      </c>
      <c r="D959">
        <v>100</v>
      </c>
      <c r="E959" t="s">
        <v>8</v>
      </c>
      <c r="F959" t="s">
        <v>420</v>
      </c>
      <c r="G959" s="81">
        <v>44574</v>
      </c>
      <c r="H959" t="s">
        <v>4048</v>
      </c>
      <c r="I959" t="s">
        <v>4364</v>
      </c>
      <c r="J959" t="s">
        <v>1675</v>
      </c>
      <c r="K959">
        <v>444091</v>
      </c>
      <c r="L959" t="s">
        <v>1562</v>
      </c>
      <c r="M959">
        <v>318</v>
      </c>
      <c r="N959" t="s">
        <v>4057</v>
      </c>
    </row>
    <row r="960" spans="1:15">
      <c r="A960">
        <v>4575</v>
      </c>
      <c r="B960" t="s">
        <v>2961</v>
      </c>
      <c r="C960" t="s">
        <v>1414</v>
      </c>
      <c r="D960">
        <v>4000</v>
      </c>
      <c r="E960" t="s">
        <v>20</v>
      </c>
      <c r="F960" t="s">
        <v>420</v>
      </c>
      <c r="G960" s="81">
        <v>44573</v>
      </c>
      <c r="H960" t="s">
        <v>4048</v>
      </c>
      <c r="I960" t="s">
        <v>4419</v>
      </c>
      <c r="J960" t="s">
        <v>1677</v>
      </c>
      <c r="K960">
        <v>264782</v>
      </c>
      <c r="L960" t="s">
        <v>1412</v>
      </c>
      <c r="M960">
        <v>286</v>
      </c>
      <c r="N960" t="s">
        <v>4057</v>
      </c>
    </row>
    <row r="961" spans="1:15">
      <c r="A961">
        <v>4576</v>
      </c>
      <c r="B961" t="s">
        <v>2961</v>
      </c>
      <c r="C961" t="s">
        <v>1414</v>
      </c>
      <c r="D961">
        <v>1333</v>
      </c>
      <c r="E961" t="s">
        <v>20</v>
      </c>
      <c r="F961" t="s">
        <v>420</v>
      </c>
      <c r="G961" s="81">
        <v>44573</v>
      </c>
      <c r="H961" t="s">
        <v>4048</v>
      </c>
      <c r="I961" t="s">
        <v>4420</v>
      </c>
      <c r="J961" t="s">
        <v>1677</v>
      </c>
      <c r="K961">
        <v>267530</v>
      </c>
      <c r="L961" t="s">
        <v>1412</v>
      </c>
      <c r="M961">
        <v>286</v>
      </c>
      <c r="N961" t="s">
        <v>4057</v>
      </c>
    </row>
    <row r="962" spans="1:15">
      <c r="A962">
        <v>4577</v>
      </c>
      <c r="B962" t="s">
        <v>2961</v>
      </c>
      <c r="C962" t="s">
        <v>957</v>
      </c>
      <c r="D962">
        <v>3350</v>
      </c>
      <c r="E962" t="s">
        <v>12</v>
      </c>
      <c r="F962" t="s">
        <v>420</v>
      </c>
      <c r="G962" s="81">
        <v>44573</v>
      </c>
      <c r="H962" t="s">
        <v>4048</v>
      </c>
      <c r="I962" t="s">
        <v>4404</v>
      </c>
      <c r="J962" t="s">
        <v>13</v>
      </c>
      <c r="K962">
        <v>336320</v>
      </c>
      <c r="L962" t="s">
        <v>3347</v>
      </c>
      <c r="M962">
        <v>43</v>
      </c>
      <c r="N962" t="s">
        <v>4057</v>
      </c>
      <c r="O962" t="s">
        <v>4056</v>
      </c>
    </row>
    <row r="963" spans="1:15">
      <c r="A963">
        <v>4578</v>
      </c>
      <c r="B963" t="s">
        <v>2961</v>
      </c>
      <c r="C963" t="s">
        <v>949</v>
      </c>
      <c r="D963">
        <v>2800</v>
      </c>
      <c r="E963" t="s">
        <v>12</v>
      </c>
      <c r="F963" t="s">
        <v>420</v>
      </c>
      <c r="G963" s="81">
        <v>44573</v>
      </c>
      <c r="H963" t="s">
        <v>4048</v>
      </c>
      <c r="I963" t="s">
        <v>4422</v>
      </c>
      <c r="J963" t="s">
        <v>13</v>
      </c>
      <c r="K963">
        <v>401993</v>
      </c>
      <c r="L963" t="s">
        <v>947</v>
      </c>
      <c r="M963">
        <v>178</v>
      </c>
      <c r="N963" t="s">
        <v>4057</v>
      </c>
    </row>
    <row r="964" spans="1:15">
      <c r="A964">
        <v>4579</v>
      </c>
      <c r="B964" t="s">
        <v>24</v>
      </c>
      <c r="C964" t="s">
        <v>141</v>
      </c>
      <c r="D964">
        <v>1250</v>
      </c>
      <c r="E964" t="s">
        <v>8</v>
      </c>
      <c r="F964" t="s">
        <v>420</v>
      </c>
      <c r="G964" s="81">
        <v>44536</v>
      </c>
      <c r="H964" t="s">
        <v>4048</v>
      </c>
      <c r="I964" t="s">
        <v>4325</v>
      </c>
      <c r="J964" t="s">
        <v>1675</v>
      </c>
      <c r="K964">
        <v>97326238</v>
      </c>
      <c r="L964" t="s">
        <v>139</v>
      </c>
      <c r="M964">
        <v>4</v>
      </c>
      <c r="N964" t="s">
        <v>4057</v>
      </c>
    </row>
    <row r="965" spans="1:15">
      <c r="A965">
        <v>4580</v>
      </c>
      <c r="B965" t="s">
        <v>24</v>
      </c>
      <c r="C965" t="s">
        <v>141</v>
      </c>
      <c r="D965">
        <v>200</v>
      </c>
      <c r="E965" t="s">
        <v>8</v>
      </c>
      <c r="F965" t="s">
        <v>420</v>
      </c>
      <c r="G965" s="81">
        <v>44536</v>
      </c>
      <c r="H965" t="s">
        <v>4048</v>
      </c>
      <c r="I965" t="s">
        <v>4406</v>
      </c>
      <c r="J965" t="s">
        <v>1675</v>
      </c>
      <c r="K965">
        <v>97326238</v>
      </c>
      <c r="L965" t="s">
        <v>139</v>
      </c>
      <c r="M965">
        <v>4</v>
      </c>
      <c r="N965" t="s">
        <v>4057</v>
      </c>
    </row>
    <row r="966" spans="1:15">
      <c r="A966">
        <v>4581</v>
      </c>
      <c r="B966" t="s">
        <v>2961</v>
      </c>
      <c r="C966" t="s">
        <v>2087</v>
      </c>
      <c r="D966">
        <v>1200</v>
      </c>
      <c r="E966" t="s">
        <v>8</v>
      </c>
      <c r="F966" t="s">
        <v>420</v>
      </c>
      <c r="G966" s="81">
        <v>44575</v>
      </c>
      <c r="H966" t="s">
        <v>4048</v>
      </c>
      <c r="I966" t="s">
        <v>4364</v>
      </c>
      <c r="J966" t="s">
        <v>1675</v>
      </c>
      <c r="K966">
        <v>242047</v>
      </c>
      <c r="L966" t="s">
        <v>1562</v>
      </c>
      <c r="M966">
        <v>318</v>
      </c>
      <c r="N966" t="s">
        <v>4057</v>
      </c>
    </row>
    <row r="967" spans="1:15">
      <c r="A967">
        <v>4582</v>
      </c>
      <c r="B967" t="s">
        <v>2961</v>
      </c>
      <c r="C967" t="s">
        <v>682</v>
      </c>
      <c r="D967">
        <v>1800</v>
      </c>
      <c r="E967" t="s">
        <v>10</v>
      </c>
      <c r="F967" t="s">
        <v>420</v>
      </c>
      <c r="G967" s="81">
        <v>44575</v>
      </c>
      <c r="H967" t="s">
        <v>4048</v>
      </c>
      <c r="I967" t="s">
        <v>4082</v>
      </c>
      <c r="J967" t="s">
        <v>4062</v>
      </c>
      <c r="K967">
        <v>297181</v>
      </c>
      <c r="L967" t="s">
        <v>681</v>
      </c>
      <c r="M967">
        <v>27</v>
      </c>
      <c r="N967" t="s">
        <v>4057</v>
      </c>
    </row>
    <row r="968" spans="1:15">
      <c r="A968">
        <v>4583</v>
      </c>
      <c r="B968" t="s">
        <v>2961</v>
      </c>
      <c r="C968" t="s">
        <v>651</v>
      </c>
      <c r="D968">
        <v>2180</v>
      </c>
      <c r="E968" t="s">
        <v>10</v>
      </c>
      <c r="F968" t="s">
        <v>420</v>
      </c>
      <c r="G968" s="81">
        <v>44575</v>
      </c>
      <c r="H968" t="s">
        <v>4048</v>
      </c>
      <c r="I968" t="s">
        <v>4369</v>
      </c>
      <c r="J968" t="s">
        <v>4062</v>
      </c>
      <c r="K968">
        <v>587527</v>
      </c>
      <c r="L968" t="s">
        <v>650</v>
      </c>
      <c r="M968">
        <v>201</v>
      </c>
      <c r="N968" t="s">
        <v>4057</v>
      </c>
      <c r="O968" t="s">
        <v>4056</v>
      </c>
    </row>
    <row r="969" spans="1:15">
      <c r="A969">
        <v>4584</v>
      </c>
      <c r="B969" t="s">
        <v>24</v>
      </c>
      <c r="C969" t="s">
        <v>1910</v>
      </c>
      <c r="D969">
        <v>1250</v>
      </c>
      <c r="E969" t="s">
        <v>8</v>
      </c>
      <c r="F969" t="s">
        <v>420</v>
      </c>
      <c r="G969" s="81">
        <v>44575</v>
      </c>
      <c r="H969" t="s">
        <v>4048</v>
      </c>
      <c r="I969" t="s">
        <v>4378</v>
      </c>
      <c r="J969" t="s">
        <v>1675</v>
      </c>
      <c r="K969">
        <v>617151</v>
      </c>
      <c r="L969" t="s">
        <v>126</v>
      </c>
      <c r="M969">
        <v>1</v>
      </c>
      <c r="N969" t="s">
        <v>4057</v>
      </c>
    </row>
    <row r="970" spans="1:15">
      <c r="A970">
        <v>4585</v>
      </c>
      <c r="B970" t="s">
        <v>2961</v>
      </c>
      <c r="C970" t="s">
        <v>1560</v>
      </c>
      <c r="D970">
        <v>2800</v>
      </c>
      <c r="E970" t="s">
        <v>12</v>
      </c>
      <c r="F970" t="s">
        <v>4170</v>
      </c>
      <c r="G970" s="81">
        <v>44575</v>
      </c>
      <c r="H970" t="s">
        <v>4048</v>
      </c>
      <c r="I970" t="s">
        <v>4423</v>
      </c>
      <c r="J970" t="s">
        <v>13</v>
      </c>
      <c r="K970">
        <v>811358</v>
      </c>
      <c r="L970" t="s">
        <v>1558</v>
      </c>
      <c r="M970">
        <v>317</v>
      </c>
      <c r="N970" t="s">
        <v>4057</v>
      </c>
    </row>
    <row r="971" spans="1:15">
      <c r="A971">
        <v>4586</v>
      </c>
      <c r="B971" t="s">
        <v>2961</v>
      </c>
      <c r="C971" t="s">
        <v>1118</v>
      </c>
      <c r="D971">
        <v>1600</v>
      </c>
      <c r="E971" t="s">
        <v>8</v>
      </c>
      <c r="F971" t="s">
        <v>420</v>
      </c>
      <c r="G971" s="81">
        <v>44216</v>
      </c>
      <c r="H971" t="s">
        <v>4048</v>
      </c>
      <c r="I971" t="s">
        <v>4424</v>
      </c>
      <c r="J971" t="s">
        <v>1675</v>
      </c>
      <c r="K971">
        <v>1234643</v>
      </c>
      <c r="L971" t="s">
        <v>1116</v>
      </c>
      <c r="M971">
        <v>217</v>
      </c>
      <c r="N971" t="s">
        <v>4057</v>
      </c>
    </row>
    <row r="972" spans="1:15">
      <c r="A972">
        <v>4587</v>
      </c>
      <c r="B972" t="s">
        <v>24</v>
      </c>
      <c r="C972" t="s">
        <v>4331</v>
      </c>
      <c r="D972">
        <v>1250</v>
      </c>
      <c r="E972" t="s">
        <v>8</v>
      </c>
      <c r="F972" t="s">
        <v>420</v>
      </c>
      <c r="G972" s="81">
        <v>44578</v>
      </c>
      <c r="H972" t="s">
        <v>4048</v>
      </c>
      <c r="I972" t="s">
        <v>4129</v>
      </c>
      <c r="J972" t="s">
        <v>1675</v>
      </c>
      <c r="K972">
        <v>689406</v>
      </c>
      <c r="L972" t="s">
        <v>154</v>
      </c>
      <c r="M972">
        <v>7</v>
      </c>
      <c r="N972" t="s">
        <v>4057</v>
      </c>
    </row>
    <row r="973" spans="1:15">
      <c r="A973">
        <v>4588</v>
      </c>
      <c r="B973" t="s">
        <v>24</v>
      </c>
      <c r="C973" t="s">
        <v>4331</v>
      </c>
      <c r="D973">
        <v>1250</v>
      </c>
      <c r="E973" t="s">
        <v>8</v>
      </c>
      <c r="F973" t="s">
        <v>420</v>
      </c>
      <c r="G973" s="81">
        <v>44578</v>
      </c>
      <c r="H973" t="s">
        <v>4048</v>
      </c>
      <c r="I973" t="s">
        <v>4325</v>
      </c>
      <c r="J973" t="s">
        <v>1675</v>
      </c>
      <c r="K973">
        <v>689406</v>
      </c>
      <c r="L973" t="s">
        <v>154</v>
      </c>
      <c r="M973">
        <v>7</v>
      </c>
      <c r="N973" t="s">
        <v>4057</v>
      </c>
    </row>
    <row r="974" spans="1:15">
      <c r="A974">
        <v>4589</v>
      </c>
      <c r="B974" t="s">
        <v>24</v>
      </c>
      <c r="C974" t="s">
        <v>4331</v>
      </c>
      <c r="D974">
        <v>1250</v>
      </c>
      <c r="E974" t="s">
        <v>8</v>
      </c>
      <c r="F974" t="s">
        <v>420</v>
      </c>
      <c r="G974" s="81">
        <v>44578</v>
      </c>
      <c r="H974" t="s">
        <v>4048</v>
      </c>
      <c r="I974" t="s">
        <v>4337</v>
      </c>
      <c r="J974" t="s">
        <v>1675</v>
      </c>
      <c r="K974">
        <v>689406</v>
      </c>
      <c r="L974" t="s">
        <v>154</v>
      </c>
      <c r="M974">
        <v>7</v>
      </c>
      <c r="N974" t="s">
        <v>4057</v>
      </c>
    </row>
    <row r="975" spans="1:15">
      <c r="A975">
        <v>4590</v>
      </c>
      <c r="B975" t="s">
        <v>24</v>
      </c>
      <c r="C975" t="s">
        <v>1910</v>
      </c>
      <c r="D975">
        <v>1250</v>
      </c>
      <c r="E975" t="s">
        <v>8</v>
      </c>
      <c r="F975" t="s">
        <v>420</v>
      </c>
      <c r="G975" s="81">
        <v>44547</v>
      </c>
      <c r="H975" t="s">
        <v>4048</v>
      </c>
      <c r="I975" t="s">
        <v>4337</v>
      </c>
      <c r="J975" t="s">
        <v>1675</v>
      </c>
      <c r="K975">
        <v>552637</v>
      </c>
      <c r="L975" t="s">
        <v>126</v>
      </c>
      <c r="M975">
        <v>1</v>
      </c>
      <c r="N975" t="s">
        <v>4057</v>
      </c>
    </row>
    <row r="976" spans="1:15">
      <c r="A976">
        <v>4591</v>
      </c>
      <c r="B976" t="s">
        <v>2961</v>
      </c>
      <c r="C976" t="s">
        <v>4425</v>
      </c>
      <c r="D976">
        <v>2180</v>
      </c>
      <c r="E976" t="s">
        <v>10</v>
      </c>
      <c r="F976" t="s">
        <v>4170</v>
      </c>
      <c r="G976" s="81">
        <v>44578</v>
      </c>
      <c r="H976" t="s">
        <v>4048</v>
      </c>
      <c r="I976" t="s">
        <v>4365</v>
      </c>
      <c r="J976" t="s">
        <v>4062</v>
      </c>
      <c r="K976">
        <v>823571</v>
      </c>
      <c r="L976" t="s">
        <v>1570</v>
      </c>
      <c r="M976">
        <v>187</v>
      </c>
    </row>
    <row r="977" spans="1:14">
      <c r="A977">
        <v>4592</v>
      </c>
      <c r="B977" t="s">
        <v>2961</v>
      </c>
      <c r="C977" t="s">
        <v>1105</v>
      </c>
      <c r="D977">
        <v>1600</v>
      </c>
      <c r="E977" t="s">
        <v>8</v>
      </c>
      <c r="F977" t="s">
        <v>4170</v>
      </c>
      <c r="G977" s="81">
        <v>44578</v>
      </c>
      <c r="H977" t="s">
        <v>4048</v>
      </c>
      <c r="I977" t="s">
        <v>4426</v>
      </c>
      <c r="J977" t="s">
        <v>1675</v>
      </c>
      <c r="K977">
        <v>827973</v>
      </c>
      <c r="L977" t="s">
        <v>1103</v>
      </c>
      <c r="M977">
        <v>213</v>
      </c>
    </row>
    <row r="978" spans="1:14">
      <c r="A978">
        <v>4593</v>
      </c>
      <c r="B978" t="s">
        <v>2961</v>
      </c>
      <c r="C978" t="s">
        <v>4427</v>
      </c>
      <c r="D978">
        <v>2800</v>
      </c>
      <c r="E978" t="s">
        <v>67</v>
      </c>
      <c r="F978" t="s">
        <v>420</v>
      </c>
      <c r="G978" s="81">
        <v>44578</v>
      </c>
      <c r="H978" t="s">
        <v>4048</v>
      </c>
      <c r="I978" t="s">
        <v>4423</v>
      </c>
      <c r="J978" t="s">
        <v>1679</v>
      </c>
      <c r="K978">
        <v>574500</v>
      </c>
      <c r="L978" t="s">
        <v>1255</v>
      </c>
    </row>
    <row r="979" spans="1:14">
      <c r="A979">
        <v>4594</v>
      </c>
      <c r="B979" t="s">
        <v>2961</v>
      </c>
      <c r="C979" t="s">
        <v>4427</v>
      </c>
      <c r="D979">
        <v>2800</v>
      </c>
      <c r="E979" t="s">
        <v>67</v>
      </c>
      <c r="F979" t="s">
        <v>420</v>
      </c>
      <c r="G979" s="81">
        <v>44578</v>
      </c>
      <c r="H979" t="s">
        <v>4048</v>
      </c>
      <c r="I979" t="s">
        <v>4428</v>
      </c>
      <c r="J979" t="s">
        <v>1679</v>
      </c>
      <c r="K979">
        <v>574500</v>
      </c>
      <c r="L979" t="s">
        <v>1255</v>
      </c>
    </row>
    <row r="980" spans="1:14">
      <c r="A980">
        <v>4595</v>
      </c>
      <c r="B980" t="s">
        <v>2961</v>
      </c>
      <c r="C980" t="s">
        <v>4427</v>
      </c>
      <c r="D980">
        <v>2800</v>
      </c>
      <c r="E980" t="s">
        <v>67</v>
      </c>
      <c r="F980" t="s">
        <v>420</v>
      </c>
      <c r="G980" s="81">
        <v>44578</v>
      </c>
      <c r="H980" t="s">
        <v>4048</v>
      </c>
      <c r="I980" t="s">
        <v>4429</v>
      </c>
      <c r="J980" t="s">
        <v>1679</v>
      </c>
      <c r="K980">
        <v>574500</v>
      </c>
      <c r="L980" t="s">
        <v>1255</v>
      </c>
    </row>
    <row r="981" spans="1:14">
      <c r="A981">
        <v>4596</v>
      </c>
      <c r="B981" t="s">
        <v>2961</v>
      </c>
      <c r="C981" t="s">
        <v>612</v>
      </c>
      <c r="D981">
        <v>120</v>
      </c>
      <c r="E981" t="s">
        <v>1255</v>
      </c>
      <c r="F981" t="s">
        <v>4170</v>
      </c>
      <c r="G981" s="81">
        <v>44578</v>
      </c>
      <c r="H981" t="s">
        <v>4194</v>
      </c>
      <c r="I981" t="s">
        <v>4267</v>
      </c>
      <c r="K981">
        <v>295928</v>
      </c>
      <c r="L981" t="s">
        <v>610</v>
      </c>
      <c r="M981">
        <v>194</v>
      </c>
    </row>
    <row r="982" spans="1:14">
      <c r="A982">
        <v>4597</v>
      </c>
      <c r="B982" t="s">
        <v>1255</v>
      </c>
      <c r="C982" t="s">
        <v>4053</v>
      </c>
      <c r="D982">
        <v>10000</v>
      </c>
      <c r="E982" t="s">
        <v>1255</v>
      </c>
      <c r="F982" t="s">
        <v>4170</v>
      </c>
      <c r="G982" s="81">
        <v>44578</v>
      </c>
      <c r="H982" t="s">
        <v>4069</v>
      </c>
      <c r="K982">
        <v>849320</v>
      </c>
    </row>
    <row r="983" spans="1:14">
      <c r="A983">
        <v>4598</v>
      </c>
      <c r="B983" t="s">
        <v>1255</v>
      </c>
      <c r="C983" t="s">
        <v>4053</v>
      </c>
      <c r="D983">
        <v>1000</v>
      </c>
      <c r="E983" t="s">
        <v>1255</v>
      </c>
      <c r="F983" t="s">
        <v>4170</v>
      </c>
      <c r="G983" s="81">
        <v>44578</v>
      </c>
      <c r="K983">
        <v>849348</v>
      </c>
    </row>
    <row r="984" spans="1:14">
      <c r="A984">
        <v>4599</v>
      </c>
      <c r="B984" t="s">
        <v>4065</v>
      </c>
      <c r="C984" t="s">
        <v>2217</v>
      </c>
      <c r="D984">
        <v>700</v>
      </c>
      <c r="E984" t="s">
        <v>8</v>
      </c>
      <c r="F984" t="s">
        <v>4118</v>
      </c>
      <c r="G984" s="81">
        <v>44571</v>
      </c>
      <c r="H984" t="s">
        <v>4048</v>
      </c>
      <c r="I984" t="s">
        <v>4430</v>
      </c>
      <c r="J984" t="s">
        <v>1675</v>
      </c>
      <c r="K984">
        <v>658694</v>
      </c>
      <c r="L984" t="s">
        <v>212</v>
      </c>
      <c r="M984">
        <v>21</v>
      </c>
      <c r="N984" t="s">
        <v>4057</v>
      </c>
    </row>
    <row r="985" spans="1:14">
      <c r="A985">
        <v>4600</v>
      </c>
      <c r="B985" t="s">
        <v>4065</v>
      </c>
      <c r="C985" t="s">
        <v>2217</v>
      </c>
      <c r="D985">
        <v>1350</v>
      </c>
      <c r="E985" t="s">
        <v>8</v>
      </c>
      <c r="F985" t="s">
        <v>4118</v>
      </c>
      <c r="G985" s="81">
        <v>44571</v>
      </c>
      <c r="H985" t="s">
        <v>4048</v>
      </c>
      <c r="I985" t="s">
        <v>4424</v>
      </c>
      <c r="J985" t="s">
        <v>1675</v>
      </c>
      <c r="K985">
        <v>658694</v>
      </c>
      <c r="L985" t="s">
        <v>212</v>
      </c>
      <c r="M985">
        <v>21</v>
      </c>
      <c r="N985" t="s">
        <v>4057</v>
      </c>
    </row>
    <row r="986" spans="1:14">
      <c r="A986">
        <v>4601</v>
      </c>
      <c r="B986" t="s">
        <v>4065</v>
      </c>
      <c r="C986" t="s">
        <v>2217</v>
      </c>
      <c r="D986">
        <v>950</v>
      </c>
      <c r="E986" t="s">
        <v>8</v>
      </c>
      <c r="F986" t="s">
        <v>4118</v>
      </c>
      <c r="G986" s="81">
        <v>44571</v>
      </c>
      <c r="H986" t="s">
        <v>4048</v>
      </c>
      <c r="I986" t="s">
        <v>4431</v>
      </c>
      <c r="J986" t="s">
        <v>1675</v>
      </c>
      <c r="K986">
        <v>658694</v>
      </c>
      <c r="L986" t="s">
        <v>212</v>
      </c>
      <c r="M986">
        <v>21</v>
      </c>
      <c r="N986" t="s">
        <v>4057</v>
      </c>
    </row>
    <row r="987" spans="1:14">
      <c r="A987">
        <v>4602</v>
      </c>
      <c r="B987" t="s">
        <v>4065</v>
      </c>
      <c r="C987" t="s">
        <v>2217</v>
      </c>
      <c r="D987">
        <v>400</v>
      </c>
      <c r="E987" t="s">
        <v>8</v>
      </c>
      <c r="F987" t="s">
        <v>4118</v>
      </c>
      <c r="G987" s="81">
        <v>44572</v>
      </c>
      <c r="H987" t="s">
        <v>4048</v>
      </c>
      <c r="I987" t="s">
        <v>4432</v>
      </c>
      <c r="J987" t="s">
        <v>1675</v>
      </c>
      <c r="K987">
        <v>658906</v>
      </c>
      <c r="L987" t="s">
        <v>212</v>
      </c>
      <c r="M987">
        <v>21</v>
      </c>
      <c r="N987" t="s">
        <v>4057</v>
      </c>
    </row>
    <row r="988" spans="1:14">
      <c r="A988">
        <v>4603</v>
      </c>
      <c r="B988" t="s">
        <v>4065</v>
      </c>
      <c r="C988" t="s">
        <v>2217</v>
      </c>
      <c r="D988">
        <v>1350</v>
      </c>
      <c r="E988" t="s">
        <v>8</v>
      </c>
      <c r="F988" t="s">
        <v>4118</v>
      </c>
      <c r="G988" s="81">
        <v>44572</v>
      </c>
      <c r="H988" t="s">
        <v>4048</v>
      </c>
      <c r="I988" t="s">
        <v>4433</v>
      </c>
      <c r="J988" t="s">
        <v>1675</v>
      </c>
      <c r="K988">
        <v>658906</v>
      </c>
      <c r="L988" t="s">
        <v>212</v>
      </c>
      <c r="M988">
        <v>21</v>
      </c>
      <c r="N988" t="s">
        <v>4057</v>
      </c>
    </row>
    <row r="989" spans="1:14">
      <c r="A989">
        <v>4604</v>
      </c>
      <c r="B989" t="s">
        <v>4065</v>
      </c>
      <c r="C989" t="s">
        <v>2217</v>
      </c>
      <c r="D989">
        <v>1250</v>
      </c>
      <c r="E989" t="s">
        <v>8</v>
      </c>
      <c r="F989" t="s">
        <v>4118</v>
      </c>
      <c r="G989" s="81">
        <v>44572</v>
      </c>
      <c r="H989" t="s">
        <v>4048</v>
      </c>
      <c r="I989" t="s">
        <v>4434</v>
      </c>
      <c r="J989" t="s">
        <v>1675</v>
      </c>
      <c r="K989">
        <v>658906</v>
      </c>
      <c r="L989" t="s">
        <v>212</v>
      </c>
      <c r="M989">
        <v>21</v>
      </c>
      <c r="N989" t="s">
        <v>4057</v>
      </c>
    </row>
    <row r="990" spans="1:14">
      <c r="A990">
        <v>4605</v>
      </c>
      <c r="B990" t="s">
        <v>2961</v>
      </c>
      <c r="C990" t="s">
        <v>1488</v>
      </c>
      <c r="D990">
        <v>1000</v>
      </c>
      <c r="E990" t="s">
        <v>17</v>
      </c>
      <c r="F990" t="s">
        <v>4170</v>
      </c>
      <c r="G990" s="81">
        <v>44530</v>
      </c>
      <c r="H990" t="s">
        <v>4048</v>
      </c>
      <c r="I990" t="s">
        <v>4364</v>
      </c>
      <c r="J990" t="s">
        <v>1674</v>
      </c>
      <c r="K990">
        <v>585248</v>
      </c>
      <c r="L990" t="s">
        <v>1487</v>
      </c>
      <c r="M990">
        <v>302</v>
      </c>
      <c r="N990" t="s">
        <v>4057</v>
      </c>
    </row>
    <row r="991" spans="1:14">
      <c r="A991">
        <v>4606</v>
      </c>
      <c r="B991" t="s">
        <v>2961</v>
      </c>
      <c r="C991" t="s">
        <v>1488</v>
      </c>
      <c r="D991">
        <v>1180</v>
      </c>
      <c r="E991" t="s">
        <v>17</v>
      </c>
      <c r="F991" t="s">
        <v>420</v>
      </c>
      <c r="G991" s="81">
        <v>44566</v>
      </c>
      <c r="H991" t="s">
        <v>4048</v>
      </c>
      <c r="I991" t="s">
        <v>4435</v>
      </c>
      <c r="J991" t="s">
        <v>1674</v>
      </c>
      <c r="K991">
        <v>666595</v>
      </c>
      <c r="L991" t="s">
        <v>1487</v>
      </c>
      <c r="M991">
        <v>302</v>
      </c>
      <c r="N991" t="s">
        <v>4057</v>
      </c>
    </row>
    <row r="992" spans="1:14">
      <c r="A992">
        <v>4607</v>
      </c>
      <c r="B992" t="s">
        <v>2961</v>
      </c>
      <c r="C992" t="s">
        <v>633</v>
      </c>
      <c r="D992">
        <v>10000</v>
      </c>
      <c r="E992" t="s">
        <v>12</v>
      </c>
      <c r="F992" t="s">
        <v>420</v>
      </c>
      <c r="G992" s="81">
        <v>44580</v>
      </c>
      <c r="H992" t="s">
        <v>4069</v>
      </c>
      <c r="I992" t="s">
        <v>4436</v>
      </c>
      <c r="J992" t="s">
        <v>13</v>
      </c>
      <c r="K992">
        <v>57227</v>
      </c>
      <c r="L992" t="s">
        <v>631</v>
      </c>
      <c r="M992">
        <v>95</v>
      </c>
      <c r="N992" t="s">
        <v>4057</v>
      </c>
    </row>
    <row r="993" spans="1:14">
      <c r="A993">
        <v>4608</v>
      </c>
      <c r="B993" t="s">
        <v>2961</v>
      </c>
      <c r="C993" t="s">
        <v>633</v>
      </c>
      <c r="D993">
        <v>4000</v>
      </c>
      <c r="E993" t="s">
        <v>12</v>
      </c>
      <c r="F993" t="s">
        <v>420</v>
      </c>
      <c r="G993" s="81">
        <v>44580</v>
      </c>
      <c r="H993" t="s">
        <v>4066</v>
      </c>
      <c r="I993" t="s">
        <v>4437</v>
      </c>
      <c r="J993" t="s">
        <v>13</v>
      </c>
      <c r="K993">
        <v>57673</v>
      </c>
      <c r="L993" t="s">
        <v>631</v>
      </c>
      <c r="M993">
        <v>95</v>
      </c>
      <c r="N993" t="s">
        <v>4057</v>
      </c>
    </row>
    <row r="994" spans="1:14">
      <c r="A994">
        <v>4609</v>
      </c>
      <c r="B994" t="s">
        <v>2961</v>
      </c>
      <c r="C994" t="s">
        <v>1509</v>
      </c>
      <c r="D994">
        <v>23300</v>
      </c>
      <c r="E994" t="s">
        <v>17</v>
      </c>
      <c r="F994" t="s">
        <v>420</v>
      </c>
      <c r="G994" s="81">
        <v>44580</v>
      </c>
      <c r="H994" t="s">
        <v>4054</v>
      </c>
      <c r="I994" t="s">
        <v>4438</v>
      </c>
      <c r="J994" t="s">
        <v>1674</v>
      </c>
      <c r="K994">
        <v>226349</v>
      </c>
      <c r="L994" t="s">
        <v>1507</v>
      </c>
      <c r="M994">
        <v>307</v>
      </c>
      <c r="N994" t="s">
        <v>4057</v>
      </c>
    </row>
    <row r="995" spans="1:14">
      <c r="A995">
        <v>4610</v>
      </c>
      <c r="B995" t="s">
        <v>35</v>
      </c>
      <c r="C995" t="s">
        <v>4439</v>
      </c>
      <c r="D995">
        <v>480</v>
      </c>
      <c r="E995" t="s">
        <v>19</v>
      </c>
      <c r="F995" t="s">
        <v>420</v>
      </c>
      <c r="G995" s="81">
        <v>44580</v>
      </c>
      <c r="H995" t="s">
        <v>4194</v>
      </c>
      <c r="I995" t="s">
        <v>4440</v>
      </c>
      <c r="J995" t="s">
        <v>1674</v>
      </c>
      <c r="K995">
        <v>682735</v>
      </c>
      <c r="L995" t="s">
        <v>1195</v>
      </c>
      <c r="M995">
        <v>240</v>
      </c>
      <c r="N995" t="s">
        <v>4057</v>
      </c>
    </row>
    <row r="996" spans="1:14">
      <c r="A996">
        <v>4611</v>
      </c>
      <c r="B996" t="s">
        <v>24</v>
      </c>
      <c r="C996" t="s">
        <v>141</v>
      </c>
      <c r="D996">
        <v>1250</v>
      </c>
      <c r="E996" t="s">
        <v>8</v>
      </c>
      <c r="F996" t="s">
        <v>420</v>
      </c>
      <c r="G996" s="81">
        <v>44580</v>
      </c>
      <c r="H996" t="s">
        <v>4048</v>
      </c>
      <c r="I996" t="s">
        <v>4441</v>
      </c>
      <c r="J996" t="s">
        <v>1675</v>
      </c>
      <c r="K996">
        <v>786447</v>
      </c>
      <c r="L996" t="s">
        <v>139</v>
      </c>
      <c r="M996">
        <v>4</v>
      </c>
      <c r="N996" t="s">
        <v>4057</v>
      </c>
    </row>
    <row r="997" spans="1:14">
      <c r="A997">
        <v>4612</v>
      </c>
      <c r="B997" t="s">
        <v>2961</v>
      </c>
      <c r="C997" t="s">
        <v>1070</v>
      </c>
      <c r="D997">
        <v>5000</v>
      </c>
      <c r="E997" t="s">
        <v>17</v>
      </c>
      <c r="F997" t="s">
        <v>4170</v>
      </c>
      <c r="G997" s="81">
        <v>44580</v>
      </c>
      <c r="H997" t="s">
        <v>4054</v>
      </c>
      <c r="I997" t="s">
        <v>4442</v>
      </c>
      <c r="J997" t="s">
        <v>1674</v>
      </c>
      <c r="K997">
        <v>875837</v>
      </c>
      <c r="L997" t="s">
        <v>1068</v>
      </c>
      <c r="M997">
        <v>203</v>
      </c>
      <c r="N997" t="s">
        <v>4057</v>
      </c>
    </row>
    <row r="998" spans="1:14">
      <c r="A998">
        <v>4613</v>
      </c>
      <c r="B998" t="s">
        <v>2961</v>
      </c>
      <c r="C998" t="s">
        <v>1153</v>
      </c>
      <c r="D998">
        <v>2180</v>
      </c>
      <c r="E998" t="s">
        <v>10</v>
      </c>
      <c r="F998" t="s">
        <v>420</v>
      </c>
      <c r="G998" s="81">
        <v>44581</v>
      </c>
      <c r="H998" t="s">
        <v>4048</v>
      </c>
      <c r="I998" t="s">
        <v>4316</v>
      </c>
      <c r="J998" t="s">
        <v>4062</v>
      </c>
      <c r="K998">
        <v>349511</v>
      </c>
      <c r="L998" t="s">
        <v>1151</v>
      </c>
      <c r="M998">
        <v>231</v>
      </c>
      <c r="N998" t="s">
        <v>4057</v>
      </c>
    </row>
    <row r="999" spans="1:14">
      <c r="A999">
        <v>4614</v>
      </c>
      <c r="B999" t="s">
        <v>2961</v>
      </c>
      <c r="C999" t="s">
        <v>1414</v>
      </c>
      <c r="D999">
        <v>4000</v>
      </c>
      <c r="E999" t="s">
        <v>20</v>
      </c>
      <c r="F999" t="s">
        <v>420</v>
      </c>
      <c r="G999" s="81">
        <v>44581</v>
      </c>
      <c r="H999" t="s">
        <v>4048</v>
      </c>
      <c r="I999" t="s">
        <v>4443</v>
      </c>
      <c r="J999" t="s">
        <v>1677</v>
      </c>
      <c r="K999">
        <v>630690</v>
      </c>
      <c r="L999" t="s">
        <v>1412</v>
      </c>
      <c r="M999">
        <v>286</v>
      </c>
      <c r="N999" t="s">
        <v>4057</v>
      </c>
    </row>
    <row r="1000" spans="1:14">
      <c r="A1000">
        <v>4615</v>
      </c>
      <c r="B1000" t="s">
        <v>2961</v>
      </c>
      <c r="C1000" t="s">
        <v>1414</v>
      </c>
      <c r="D1000">
        <v>1335</v>
      </c>
      <c r="E1000" t="s">
        <v>20</v>
      </c>
      <c r="F1000" t="s">
        <v>420</v>
      </c>
      <c r="G1000" s="81">
        <v>44581</v>
      </c>
      <c r="H1000" t="s">
        <v>4048</v>
      </c>
      <c r="I1000" t="s">
        <v>4327</v>
      </c>
      <c r="J1000" t="s">
        <v>1677</v>
      </c>
      <c r="K1000">
        <v>631908</v>
      </c>
      <c r="L1000" t="s">
        <v>1412</v>
      </c>
      <c r="M1000">
        <v>286</v>
      </c>
      <c r="N1000" t="s">
        <v>4057</v>
      </c>
    </row>
    <row r="1001" spans="1:14">
      <c r="A1001">
        <v>4616</v>
      </c>
      <c r="B1001" t="s">
        <v>24</v>
      </c>
      <c r="C1001" t="s">
        <v>178</v>
      </c>
      <c r="D1001">
        <v>1350</v>
      </c>
      <c r="E1001" t="s">
        <v>8</v>
      </c>
      <c r="F1001" t="s">
        <v>4170</v>
      </c>
      <c r="G1001" s="81">
        <v>44582</v>
      </c>
      <c r="H1001" t="s">
        <v>4048</v>
      </c>
      <c r="I1001" t="s">
        <v>4382</v>
      </c>
      <c r="J1001" t="s">
        <v>1675</v>
      </c>
      <c r="K1001">
        <v>912427</v>
      </c>
      <c r="L1001" t="s">
        <v>176</v>
      </c>
      <c r="M1001">
        <v>13</v>
      </c>
      <c r="N1001" t="s">
        <v>4057</v>
      </c>
    </row>
    <row r="1002" spans="1:14">
      <c r="A1002">
        <v>4617</v>
      </c>
      <c r="B1002" t="s">
        <v>24</v>
      </c>
      <c r="C1002" t="s">
        <v>178</v>
      </c>
      <c r="D1002">
        <v>750</v>
      </c>
      <c r="E1002" t="s">
        <v>8</v>
      </c>
      <c r="F1002" t="s">
        <v>4170</v>
      </c>
      <c r="G1002" s="81">
        <v>44582</v>
      </c>
      <c r="H1002" t="s">
        <v>4066</v>
      </c>
      <c r="I1002" t="s">
        <v>2229</v>
      </c>
      <c r="J1002" t="s">
        <v>1675</v>
      </c>
      <c r="K1002">
        <v>912427</v>
      </c>
      <c r="L1002" t="s">
        <v>176</v>
      </c>
      <c r="M1002">
        <v>13</v>
      </c>
      <c r="N1002" t="s">
        <v>4057</v>
      </c>
    </row>
    <row r="1003" spans="1:14">
      <c r="A1003">
        <v>4618</v>
      </c>
      <c r="B1003" t="s">
        <v>2961</v>
      </c>
      <c r="C1003" t="s">
        <v>1576</v>
      </c>
      <c r="D1003">
        <v>1800</v>
      </c>
      <c r="E1003" t="s">
        <v>10</v>
      </c>
      <c r="F1003" t="s">
        <v>420</v>
      </c>
      <c r="G1003" s="81">
        <v>44582</v>
      </c>
      <c r="H1003" t="s">
        <v>4048</v>
      </c>
      <c r="I1003" t="s">
        <v>4073</v>
      </c>
      <c r="J1003" t="s">
        <v>4062</v>
      </c>
      <c r="K1003">
        <v>267238</v>
      </c>
      <c r="L1003" t="s">
        <v>1575</v>
      </c>
      <c r="M1003">
        <v>321</v>
      </c>
      <c r="N1003" t="s">
        <v>4057</v>
      </c>
    </row>
    <row r="1004" spans="1:14">
      <c r="A1004">
        <v>4619</v>
      </c>
      <c r="B1004" t="s">
        <v>2961</v>
      </c>
      <c r="C1004" t="s">
        <v>962</v>
      </c>
      <c r="D1004">
        <v>3350</v>
      </c>
      <c r="E1004" t="s">
        <v>67</v>
      </c>
      <c r="F1004" t="s">
        <v>420</v>
      </c>
      <c r="G1004" s="81">
        <v>44582</v>
      </c>
      <c r="H1004" t="s">
        <v>4048</v>
      </c>
      <c r="I1004" t="s">
        <v>4086</v>
      </c>
      <c r="J1004" t="s">
        <v>1679</v>
      </c>
      <c r="K1004">
        <v>179455</v>
      </c>
      <c r="L1004" t="s">
        <v>960</v>
      </c>
      <c r="M1004">
        <v>299</v>
      </c>
      <c r="N1004" t="s">
        <v>4057</v>
      </c>
    </row>
    <row r="1005" spans="1:14">
      <c r="A1005">
        <v>4620</v>
      </c>
      <c r="B1005" t="s">
        <v>2961</v>
      </c>
      <c r="C1005" t="s">
        <v>1581</v>
      </c>
      <c r="D1005">
        <v>2180</v>
      </c>
      <c r="E1005" t="s">
        <v>15</v>
      </c>
      <c r="F1005" t="s">
        <v>420</v>
      </c>
      <c r="G1005" s="81">
        <v>44582</v>
      </c>
      <c r="H1005" t="s">
        <v>4048</v>
      </c>
      <c r="I1005" t="s">
        <v>4064</v>
      </c>
      <c r="J1005" t="s">
        <v>1680</v>
      </c>
      <c r="K1005">
        <v>631419</v>
      </c>
      <c r="L1005" t="s">
        <v>1579</v>
      </c>
      <c r="M1005">
        <v>322</v>
      </c>
      <c r="N1005" t="s">
        <v>4057</v>
      </c>
    </row>
    <row r="1006" spans="1:14">
      <c r="A1006">
        <v>4621</v>
      </c>
      <c r="B1006" t="s">
        <v>2961</v>
      </c>
      <c r="C1006" t="s">
        <v>1541</v>
      </c>
      <c r="D1006">
        <v>1430</v>
      </c>
      <c r="E1006" t="s">
        <v>15</v>
      </c>
      <c r="F1006" t="s">
        <v>4170</v>
      </c>
      <c r="G1006" s="81">
        <v>44582</v>
      </c>
      <c r="H1006" t="s">
        <v>4048</v>
      </c>
      <c r="I1006" t="s">
        <v>4444</v>
      </c>
      <c r="J1006" t="s">
        <v>1680</v>
      </c>
      <c r="K1006">
        <v>916586</v>
      </c>
      <c r="L1006" t="s">
        <v>1539</v>
      </c>
      <c r="M1006">
        <v>313</v>
      </c>
      <c r="N1006" t="s">
        <v>4057</v>
      </c>
    </row>
    <row r="1007" spans="1:14">
      <c r="A1007">
        <v>4622</v>
      </c>
      <c r="B1007" t="s">
        <v>2961</v>
      </c>
      <c r="C1007" t="s">
        <v>1546</v>
      </c>
      <c r="D1007">
        <v>1430</v>
      </c>
      <c r="E1007" t="s">
        <v>15</v>
      </c>
      <c r="F1007" t="s">
        <v>4170</v>
      </c>
      <c r="G1007" s="81">
        <v>44582</v>
      </c>
      <c r="H1007" t="s">
        <v>4048</v>
      </c>
      <c r="I1007" t="s">
        <v>4444</v>
      </c>
      <c r="J1007" t="s">
        <v>1680</v>
      </c>
      <c r="K1007">
        <v>915449</v>
      </c>
      <c r="L1007" t="s">
        <v>1544</v>
      </c>
      <c r="M1007">
        <v>314</v>
      </c>
      <c r="N1007" t="s">
        <v>4057</v>
      </c>
    </row>
    <row r="1008" spans="1:14">
      <c r="A1008">
        <v>4623</v>
      </c>
      <c r="B1008" t="s">
        <v>2961</v>
      </c>
      <c r="C1008" t="s">
        <v>1567</v>
      </c>
      <c r="D1008">
        <v>3350</v>
      </c>
      <c r="E1008" t="s">
        <v>67</v>
      </c>
      <c r="F1008" t="s">
        <v>4314</v>
      </c>
      <c r="G1008" s="81">
        <v>44586</v>
      </c>
      <c r="H1008" t="s">
        <v>4048</v>
      </c>
      <c r="I1008" t="s">
        <v>4445</v>
      </c>
      <c r="J1008" t="s">
        <v>1679</v>
      </c>
      <c r="K1008">
        <v>618453</v>
      </c>
      <c r="L1008" t="s">
        <v>1565</v>
      </c>
      <c r="M1008">
        <v>319</v>
      </c>
      <c r="N1008" t="s">
        <v>4057</v>
      </c>
    </row>
    <row r="1009" spans="1:15">
      <c r="A1009">
        <v>4624</v>
      </c>
      <c r="B1009" t="s">
        <v>2961</v>
      </c>
      <c r="C1009" t="s">
        <v>1584</v>
      </c>
      <c r="D1009">
        <v>2180</v>
      </c>
      <c r="E1009" t="s">
        <v>15</v>
      </c>
      <c r="F1009" t="s">
        <v>420</v>
      </c>
      <c r="G1009" s="81">
        <v>44589</v>
      </c>
      <c r="H1009" t="s">
        <v>4048</v>
      </c>
      <c r="I1009" t="s">
        <v>4064</v>
      </c>
      <c r="J1009" t="s">
        <v>1680</v>
      </c>
      <c r="K1009">
        <v>239772</v>
      </c>
      <c r="L1009" t="s">
        <v>1583</v>
      </c>
      <c r="M1009">
        <v>323</v>
      </c>
      <c r="N1009" t="s">
        <v>4057</v>
      </c>
    </row>
    <row r="1010" spans="1:15">
      <c r="A1010">
        <v>4625</v>
      </c>
      <c r="B1010" t="s">
        <v>2961</v>
      </c>
      <c r="C1010" t="s">
        <v>1408</v>
      </c>
      <c r="D1010">
        <v>2500</v>
      </c>
      <c r="E1010" t="s">
        <v>20</v>
      </c>
      <c r="F1010" t="s">
        <v>420</v>
      </c>
      <c r="G1010" s="81">
        <v>44589</v>
      </c>
      <c r="H1010" t="s">
        <v>4054</v>
      </c>
      <c r="I1010" t="s">
        <v>4436</v>
      </c>
      <c r="J1010" t="s">
        <v>1677</v>
      </c>
      <c r="K1010">
        <v>245959</v>
      </c>
      <c r="L1010" t="s">
        <v>1406</v>
      </c>
      <c r="M1010">
        <v>285</v>
      </c>
      <c r="N1010" t="s">
        <v>4057</v>
      </c>
    </row>
    <row r="1011" spans="1:15">
      <c r="A1011">
        <v>4626</v>
      </c>
      <c r="B1011" t="s">
        <v>33</v>
      </c>
      <c r="C1011" t="s">
        <v>531</v>
      </c>
      <c r="D1011">
        <v>2180</v>
      </c>
      <c r="E1011" t="s">
        <v>10</v>
      </c>
      <c r="F1011" t="s">
        <v>420</v>
      </c>
      <c r="G1011" s="81">
        <v>44589</v>
      </c>
      <c r="H1011" t="s">
        <v>4048</v>
      </c>
      <c r="I1011" t="s">
        <v>4326</v>
      </c>
      <c r="J1011" t="s">
        <v>4062</v>
      </c>
      <c r="K1011">
        <v>266500</v>
      </c>
      <c r="L1011" t="s">
        <v>529</v>
      </c>
      <c r="M1011">
        <v>251</v>
      </c>
      <c r="N1011" t="s">
        <v>4057</v>
      </c>
    </row>
    <row r="1012" spans="1:15">
      <c r="A1012">
        <v>4627</v>
      </c>
      <c r="B1012" t="s">
        <v>2961</v>
      </c>
      <c r="C1012" t="s">
        <v>1036</v>
      </c>
      <c r="D1012">
        <v>3350</v>
      </c>
      <c r="E1012" t="s">
        <v>12</v>
      </c>
      <c r="F1012" t="s">
        <v>420</v>
      </c>
      <c r="G1012" s="81">
        <v>44588</v>
      </c>
      <c r="H1012" t="s">
        <v>4048</v>
      </c>
      <c r="I1012" t="s">
        <v>4380</v>
      </c>
      <c r="J1012" t="s">
        <v>13</v>
      </c>
      <c r="K1012">
        <v>580053</v>
      </c>
      <c r="L1012" t="s">
        <v>1034</v>
      </c>
      <c r="M1012">
        <v>196</v>
      </c>
      <c r="N1012" t="s">
        <v>4057</v>
      </c>
    </row>
    <row r="1013" spans="1:15">
      <c r="A1013">
        <v>4628</v>
      </c>
      <c r="B1013" t="s">
        <v>2961</v>
      </c>
      <c r="C1013" t="s">
        <v>1515</v>
      </c>
      <c r="D1013">
        <v>3350</v>
      </c>
      <c r="E1013" t="s">
        <v>12</v>
      </c>
      <c r="F1013" t="s">
        <v>420</v>
      </c>
      <c r="G1013" s="81">
        <v>44592</v>
      </c>
      <c r="H1013" t="s">
        <v>4048</v>
      </c>
      <c r="I1013" t="s">
        <v>4321</v>
      </c>
      <c r="J1013" t="s">
        <v>13</v>
      </c>
      <c r="K1013">
        <v>1082078</v>
      </c>
      <c r="L1013" t="s">
        <v>1513</v>
      </c>
      <c r="M1013">
        <v>308</v>
      </c>
      <c r="N1013" t="s">
        <v>4057</v>
      </c>
    </row>
    <row r="1014" spans="1:15">
      <c r="A1014">
        <v>4629</v>
      </c>
      <c r="B1014" t="s">
        <v>2961</v>
      </c>
      <c r="C1014" t="s">
        <v>313</v>
      </c>
      <c r="D1014">
        <v>1000</v>
      </c>
      <c r="E1014" t="s">
        <v>8</v>
      </c>
      <c r="F1014" t="s">
        <v>420</v>
      </c>
      <c r="G1014" s="81">
        <v>44592</v>
      </c>
      <c r="H1014" t="s">
        <v>4066</v>
      </c>
      <c r="I1014" t="s">
        <v>4446</v>
      </c>
      <c r="J1014" t="s">
        <v>1675</v>
      </c>
      <c r="K1014">
        <v>1421701</v>
      </c>
      <c r="L1014" t="s">
        <v>311</v>
      </c>
      <c r="M1014">
        <v>41</v>
      </c>
      <c r="N1014" t="s">
        <v>4057</v>
      </c>
    </row>
    <row r="1015" spans="1:15">
      <c r="A1015">
        <v>4630</v>
      </c>
      <c r="B1015" t="s">
        <v>4065</v>
      </c>
      <c r="C1015" t="s">
        <v>266</v>
      </c>
      <c r="D1015">
        <v>1350</v>
      </c>
      <c r="E1015" t="s">
        <v>8</v>
      </c>
      <c r="F1015" t="s">
        <v>420</v>
      </c>
      <c r="G1015" s="81">
        <v>44592</v>
      </c>
      <c r="H1015" t="s">
        <v>4048</v>
      </c>
      <c r="I1015" t="s">
        <v>4381</v>
      </c>
      <c r="J1015" t="s">
        <v>1675</v>
      </c>
      <c r="K1015">
        <v>268939</v>
      </c>
      <c r="L1015" t="s">
        <v>264</v>
      </c>
      <c r="M1015">
        <v>32</v>
      </c>
      <c r="N1015" t="s">
        <v>4057</v>
      </c>
    </row>
    <row r="1016" spans="1:15">
      <c r="A1016">
        <v>4631</v>
      </c>
      <c r="B1016" t="s">
        <v>33</v>
      </c>
      <c r="C1016" t="s">
        <v>455</v>
      </c>
      <c r="D1016">
        <v>2500</v>
      </c>
      <c r="E1016" t="s">
        <v>10</v>
      </c>
      <c r="F1016" t="s">
        <v>420</v>
      </c>
      <c r="G1016" s="81">
        <v>44592</v>
      </c>
      <c r="H1016" t="s">
        <v>4069</v>
      </c>
      <c r="I1016" t="s">
        <v>4447</v>
      </c>
      <c r="J1016" t="s">
        <v>4062</v>
      </c>
      <c r="K1016">
        <v>1772012</v>
      </c>
      <c r="L1016" t="s">
        <v>453</v>
      </c>
      <c r="M1016">
        <v>70</v>
      </c>
      <c r="N1016" t="s">
        <v>4057</v>
      </c>
    </row>
    <row r="1017" spans="1:15">
      <c r="A1017">
        <v>4632</v>
      </c>
      <c r="B1017" t="s">
        <v>4065</v>
      </c>
      <c r="C1017" t="s">
        <v>210</v>
      </c>
      <c r="D1017">
        <v>1350</v>
      </c>
      <c r="E1017" t="s">
        <v>8</v>
      </c>
      <c r="F1017" t="s">
        <v>420</v>
      </c>
      <c r="G1017" s="81">
        <v>44592</v>
      </c>
      <c r="H1017" t="s">
        <v>4048</v>
      </c>
      <c r="I1017" t="s">
        <v>4448</v>
      </c>
      <c r="J1017" t="s">
        <v>1675</v>
      </c>
      <c r="K1017">
        <v>1784894</v>
      </c>
      <c r="L1017" t="s">
        <v>208</v>
      </c>
      <c r="M1017">
        <v>20</v>
      </c>
      <c r="N1017" t="s">
        <v>4057</v>
      </c>
    </row>
    <row r="1018" spans="1:15">
      <c r="A1018">
        <v>4633</v>
      </c>
      <c r="B1018" t="s">
        <v>24</v>
      </c>
      <c r="C1018" t="s">
        <v>4409</v>
      </c>
      <c r="D1018">
        <v>1250</v>
      </c>
      <c r="E1018" t="s">
        <v>8</v>
      </c>
      <c r="F1018" t="s">
        <v>420</v>
      </c>
      <c r="G1018" s="81">
        <v>44592</v>
      </c>
      <c r="H1018" t="s">
        <v>4048</v>
      </c>
      <c r="I1018" t="s">
        <v>4449</v>
      </c>
      <c r="J1018" t="s">
        <v>1675</v>
      </c>
      <c r="K1018">
        <v>1907186</v>
      </c>
      <c r="L1018" t="s">
        <v>130</v>
      </c>
      <c r="M1018">
        <v>2</v>
      </c>
      <c r="N1018" t="s">
        <v>4057</v>
      </c>
    </row>
    <row r="1019" spans="1:15">
      <c r="A1019">
        <v>4634</v>
      </c>
      <c r="B1019" t="s">
        <v>24</v>
      </c>
      <c r="C1019" t="s">
        <v>145</v>
      </c>
      <c r="D1019">
        <v>1250</v>
      </c>
      <c r="E1019" t="s">
        <v>8</v>
      </c>
      <c r="F1019" t="s">
        <v>420</v>
      </c>
      <c r="G1019" s="81">
        <v>44592</v>
      </c>
      <c r="H1019" t="s">
        <v>4048</v>
      </c>
      <c r="I1019" t="s">
        <v>4378</v>
      </c>
      <c r="J1019" t="s">
        <v>1675</v>
      </c>
      <c r="K1019">
        <v>1925464</v>
      </c>
      <c r="L1019" t="s">
        <v>144</v>
      </c>
      <c r="M1019">
        <v>5</v>
      </c>
    </row>
    <row r="1020" spans="1:15">
      <c r="A1020">
        <v>4635</v>
      </c>
      <c r="B1020" t="s">
        <v>33</v>
      </c>
      <c r="C1020" t="s">
        <v>497</v>
      </c>
      <c r="D1020">
        <v>7000</v>
      </c>
      <c r="E1020" t="s">
        <v>10</v>
      </c>
      <c r="F1020" t="s">
        <v>420</v>
      </c>
      <c r="G1020" s="81">
        <v>44592</v>
      </c>
      <c r="H1020" t="s">
        <v>4069</v>
      </c>
      <c r="I1020" t="s">
        <v>4450</v>
      </c>
      <c r="J1020" t="s">
        <v>4062</v>
      </c>
      <c r="K1020">
        <v>2075605</v>
      </c>
      <c r="L1020" t="s">
        <v>1672</v>
      </c>
      <c r="M1020">
        <v>192</v>
      </c>
      <c r="N1020" t="s">
        <v>4057</v>
      </c>
    </row>
    <row r="1021" spans="1:15">
      <c r="A1021">
        <v>4636</v>
      </c>
      <c r="B1021" t="s">
        <v>35</v>
      </c>
      <c r="C1021" t="s">
        <v>1181</v>
      </c>
      <c r="D1021">
        <v>2180</v>
      </c>
      <c r="E1021" t="s">
        <v>10</v>
      </c>
      <c r="F1021" t="s">
        <v>420</v>
      </c>
      <c r="G1021" s="81">
        <v>44592</v>
      </c>
      <c r="H1021" t="s">
        <v>4048</v>
      </c>
      <c r="I1021" t="s">
        <v>4093</v>
      </c>
      <c r="J1021" t="s">
        <v>4062</v>
      </c>
      <c r="K1021">
        <v>2405097</v>
      </c>
      <c r="L1021" t="s">
        <v>1179</v>
      </c>
      <c r="M1021">
        <v>301</v>
      </c>
      <c r="N1021" t="s">
        <v>4057</v>
      </c>
      <c r="O1021" t="s">
        <v>4056</v>
      </c>
    </row>
    <row r="1022" spans="1:15">
      <c r="A1022">
        <v>4637</v>
      </c>
      <c r="B1022" t="s">
        <v>35</v>
      </c>
      <c r="C1022" t="s">
        <v>1181</v>
      </c>
      <c r="D1022">
        <v>2180</v>
      </c>
      <c r="E1022" t="s">
        <v>10</v>
      </c>
      <c r="F1022" t="s">
        <v>420</v>
      </c>
      <c r="G1022" s="81">
        <v>44592</v>
      </c>
      <c r="H1022" t="s">
        <v>4048</v>
      </c>
      <c r="I1022" t="s">
        <v>4339</v>
      </c>
      <c r="J1022" t="s">
        <v>4062</v>
      </c>
      <c r="K1022">
        <v>2405773</v>
      </c>
      <c r="L1022" t="s">
        <v>1179</v>
      </c>
      <c r="M1022">
        <v>301</v>
      </c>
      <c r="N1022" t="s">
        <v>4057</v>
      </c>
      <c r="O1022" t="s">
        <v>4056</v>
      </c>
    </row>
    <row r="1023" spans="1:15">
      <c r="A1023">
        <v>4638</v>
      </c>
      <c r="B1023" t="s">
        <v>35</v>
      </c>
      <c r="C1023" t="s">
        <v>1181</v>
      </c>
      <c r="D1023">
        <v>2180</v>
      </c>
      <c r="E1023" t="s">
        <v>10</v>
      </c>
      <c r="F1023" t="s">
        <v>420</v>
      </c>
      <c r="G1023" s="81">
        <v>44592</v>
      </c>
      <c r="H1023" t="s">
        <v>4048</v>
      </c>
      <c r="I1023" t="s">
        <v>4316</v>
      </c>
      <c r="J1023" t="s">
        <v>4062</v>
      </c>
      <c r="K1023">
        <v>2406769</v>
      </c>
      <c r="L1023" t="s">
        <v>1179</v>
      </c>
      <c r="M1023">
        <v>301</v>
      </c>
      <c r="N1023" t="s">
        <v>4057</v>
      </c>
      <c r="O1023" t="s">
        <v>4056</v>
      </c>
    </row>
    <row r="1024" spans="1:15">
      <c r="A1024">
        <v>4639</v>
      </c>
      <c r="B1024" t="s">
        <v>1255</v>
      </c>
      <c r="C1024" t="s">
        <v>1255</v>
      </c>
      <c r="D1024">
        <v>1360</v>
      </c>
      <c r="E1024" t="s">
        <v>1255</v>
      </c>
      <c r="F1024" t="s">
        <v>420</v>
      </c>
      <c r="G1024" s="81">
        <v>44594</v>
      </c>
      <c r="K1024">
        <v>116203</v>
      </c>
      <c r="L1024" t="s">
        <v>1255</v>
      </c>
    </row>
    <row r="1025" spans="1:15">
      <c r="A1025">
        <v>4640</v>
      </c>
      <c r="B1025" t="s">
        <v>2961</v>
      </c>
      <c r="C1025" t="s">
        <v>1385</v>
      </c>
      <c r="D1025">
        <v>2180</v>
      </c>
      <c r="E1025" t="s">
        <v>10</v>
      </c>
      <c r="F1025" t="s">
        <v>4393</v>
      </c>
      <c r="G1025" s="81">
        <v>44593</v>
      </c>
      <c r="H1025" t="s">
        <v>4048</v>
      </c>
      <c r="I1025" t="s">
        <v>4285</v>
      </c>
      <c r="J1025" t="s">
        <v>4062</v>
      </c>
      <c r="K1025">
        <v>18910</v>
      </c>
      <c r="L1025" t="s">
        <v>1384</v>
      </c>
      <c r="M1025">
        <v>220</v>
      </c>
      <c r="N1025" t="s">
        <v>4057</v>
      </c>
      <c r="O1025" t="s">
        <v>4056</v>
      </c>
    </row>
    <row r="1026" spans="1:15">
      <c r="A1026">
        <v>4641</v>
      </c>
      <c r="B1026" t="s">
        <v>4065</v>
      </c>
      <c r="C1026" t="s">
        <v>186</v>
      </c>
      <c r="D1026">
        <v>1350</v>
      </c>
      <c r="E1026" t="s">
        <v>8</v>
      </c>
      <c r="F1026" t="s">
        <v>420</v>
      </c>
      <c r="G1026" s="81">
        <v>44593</v>
      </c>
      <c r="H1026" t="s">
        <v>4048</v>
      </c>
      <c r="I1026" t="s">
        <v>4335</v>
      </c>
      <c r="J1026" t="s">
        <v>1675</v>
      </c>
      <c r="K1026">
        <v>89291</v>
      </c>
      <c r="L1026" t="s">
        <v>184</v>
      </c>
      <c r="M1026">
        <v>15</v>
      </c>
      <c r="N1026" t="s">
        <v>4057</v>
      </c>
    </row>
    <row r="1027" spans="1:15">
      <c r="A1027">
        <v>4642</v>
      </c>
      <c r="B1027" t="s">
        <v>4173</v>
      </c>
      <c r="C1027" t="s">
        <v>1447</v>
      </c>
      <c r="D1027">
        <v>2180</v>
      </c>
      <c r="E1027" t="s">
        <v>17</v>
      </c>
      <c r="F1027" t="s">
        <v>420</v>
      </c>
      <c r="G1027" s="81">
        <v>44593</v>
      </c>
      <c r="H1027" t="s">
        <v>4048</v>
      </c>
      <c r="I1027" t="s">
        <v>4315</v>
      </c>
      <c r="J1027" t="s">
        <v>1674</v>
      </c>
      <c r="K1027">
        <v>183300</v>
      </c>
      <c r="L1027" t="s">
        <v>1446</v>
      </c>
      <c r="M1027">
        <v>293</v>
      </c>
      <c r="N1027" t="s">
        <v>4057</v>
      </c>
    </row>
    <row r="1028" spans="1:15">
      <c r="A1028">
        <v>4643</v>
      </c>
      <c r="B1028" t="s">
        <v>4065</v>
      </c>
      <c r="C1028" t="s">
        <v>196</v>
      </c>
      <c r="D1028">
        <v>1350</v>
      </c>
      <c r="E1028" t="s">
        <v>8</v>
      </c>
      <c r="F1028" t="s">
        <v>420</v>
      </c>
      <c r="G1028" s="81">
        <v>44593</v>
      </c>
      <c r="H1028" t="s">
        <v>4048</v>
      </c>
      <c r="I1028" t="s">
        <v>4381</v>
      </c>
      <c r="J1028" t="s">
        <v>1675</v>
      </c>
      <c r="K1028">
        <v>195050</v>
      </c>
      <c r="L1028" t="s">
        <v>194</v>
      </c>
      <c r="M1028">
        <v>17</v>
      </c>
      <c r="N1028" t="s">
        <v>4057</v>
      </c>
    </row>
    <row r="1029" spans="1:15">
      <c r="A1029">
        <v>4644</v>
      </c>
      <c r="B1029" t="s">
        <v>2961</v>
      </c>
      <c r="C1029" t="s">
        <v>1263</v>
      </c>
      <c r="D1029">
        <v>2180</v>
      </c>
      <c r="E1029" t="s">
        <v>17</v>
      </c>
      <c r="F1029" t="s">
        <v>420</v>
      </c>
      <c r="G1029" s="81">
        <v>44593</v>
      </c>
      <c r="H1029" t="s">
        <v>4048</v>
      </c>
      <c r="I1029" t="s">
        <v>4093</v>
      </c>
      <c r="J1029" t="s">
        <v>1674</v>
      </c>
      <c r="K1029">
        <v>334892</v>
      </c>
      <c r="L1029" t="s">
        <v>1261</v>
      </c>
      <c r="M1029">
        <v>172</v>
      </c>
      <c r="N1029" t="s">
        <v>4057</v>
      </c>
      <c r="O1029" t="s">
        <v>4056</v>
      </c>
    </row>
    <row r="1030" spans="1:15">
      <c r="A1030">
        <v>4645</v>
      </c>
      <c r="B1030" t="s">
        <v>33</v>
      </c>
      <c r="C1030" t="s">
        <v>761</v>
      </c>
      <c r="D1030">
        <v>6000</v>
      </c>
      <c r="E1030" t="s">
        <v>12</v>
      </c>
      <c r="F1030" t="s">
        <v>420</v>
      </c>
      <c r="G1030" s="81">
        <v>44593</v>
      </c>
      <c r="H1030" t="s">
        <v>4069</v>
      </c>
      <c r="I1030" t="s">
        <v>4447</v>
      </c>
      <c r="J1030" t="s">
        <v>13</v>
      </c>
      <c r="K1030">
        <v>420562</v>
      </c>
      <c r="L1030" t="s">
        <v>759</v>
      </c>
      <c r="M1030">
        <v>101</v>
      </c>
      <c r="N1030" t="s">
        <v>4057</v>
      </c>
    </row>
    <row r="1031" spans="1:15">
      <c r="A1031">
        <v>4646</v>
      </c>
      <c r="B1031" t="s">
        <v>2961</v>
      </c>
      <c r="C1031" t="s">
        <v>1118</v>
      </c>
      <c r="D1031">
        <v>1600</v>
      </c>
      <c r="E1031" t="s">
        <v>8</v>
      </c>
      <c r="F1031" t="s">
        <v>420</v>
      </c>
      <c r="G1031" s="81">
        <v>44593</v>
      </c>
      <c r="H1031" t="s">
        <v>4048</v>
      </c>
      <c r="I1031" t="s">
        <v>4398</v>
      </c>
      <c r="J1031" t="s">
        <v>1675</v>
      </c>
      <c r="K1031">
        <v>499183</v>
      </c>
      <c r="L1031" t="s">
        <v>1116</v>
      </c>
      <c r="M1031">
        <v>217</v>
      </c>
    </row>
    <row r="1032" spans="1:15">
      <c r="A1032">
        <v>4647</v>
      </c>
      <c r="B1032" t="s">
        <v>2961</v>
      </c>
      <c r="C1032" t="s">
        <v>954</v>
      </c>
      <c r="D1032">
        <v>3350</v>
      </c>
      <c r="E1032" t="s">
        <v>12</v>
      </c>
      <c r="F1032" t="s">
        <v>420</v>
      </c>
      <c r="G1032" s="81">
        <v>44593</v>
      </c>
      <c r="H1032" t="s">
        <v>4048</v>
      </c>
      <c r="I1032" t="s">
        <v>4326</v>
      </c>
      <c r="J1032" t="s">
        <v>13</v>
      </c>
      <c r="K1032">
        <v>509240</v>
      </c>
      <c r="L1032" t="s">
        <v>952</v>
      </c>
      <c r="M1032">
        <v>179</v>
      </c>
      <c r="N1032" t="s">
        <v>4057</v>
      </c>
    </row>
    <row r="1033" spans="1:15">
      <c r="A1033">
        <v>4648</v>
      </c>
      <c r="B1033" t="s">
        <v>2961</v>
      </c>
      <c r="C1033" t="s">
        <v>1452</v>
      </c>
      <c r="D1033">
        <v>3900</v>
      </c>
      <c r="E1033" t="s">
        <v>67</v>
      </c>
      <c r="F1033" t="s">
        <v>420</v>
      </c>
      <c r="G1033" s="81">
        <v>44593</v>
      </c>
      <c r="H1033" t="s">
        <v>4048</v>
      </c>
      <c r="I1033" t="s">
        <v>4091</v>
      </c>
      <c r="J1033" t="s">
        <v>1679</v>
      </c>
      <c r="K1033">
        <v>529467</v>
      </c>
      <c r="L1033" t="s">
        <v>1451</v>
      </c>
      <c r="M1033">
        <v>283</v>
      </c>
      <c r="N1033" t="s">
        <v>4057</v>
      </c>
    </row>
    <row r="1034" spans="1:15">
      <c r="A1034">
        <v>4649</v>
      </c>
      <c r="B1034" t="s">
        <v>2961</v>
      </c>
      <c r="C1034" t="s">
        <v>967</v>
      </c>
      <c r="D1034">
        <v>5000</v>
      </c>
      <c r="E1034" t="s">
        <v>10</v>
      </c>
      <c r="F1034" t="s">
        <v>420</v>
      </c>
      <c r="G1034" s="81">
        <v>44593</v>
      </c>
      <c r="H1034" t="s">
        <v>4069</v>
      </c>
      <c r="I1034" t="s">
        <v>4436</v>
      </c>
      <c r="J1034" t="s">
        <v>4062</v>
      </c>
      <c r="K1034">
        <v>749403</v>
      </c>
      <c r="L1034" t="s">
        <v>965</v>
      </c>
      <c r="M1034">
        <v>182</v>
      </c>
      <c r="N1034" t="s">
        <v>4057</v>
      </c>
    </row>
    <row r="1035" spans="1:15">
      <c r="A1035">
        <v>4650</v>
      </c>
      <c r="B1035" t="s">
        <v>24</v>
      </c>
      <c r="C1035" t="s">
        <v>158</v>
      </c>
      <c r="D1035">
        <v>1750</v>
      </c>
      <c r="E1035" t="s">
        <v>8</v>
      </c>
      <c r="F1035" t="s">
        <v>420</v>
      </c>
      <c r="G1035" s="81">
        <v>44593</v>
      </c>
      <c r="H1035" t="s">
        <v>4048</v>
      </c>
      <c r="I1035" t="s">
        <v>4378</v>
      </c>
      <c r="J1035" t="s">
        <v>1675</v>
      </c>
      <c r="K1035">
        <v>840562</v>
      </c>
      <c r="L1035" t="s">
        <v>157</v>
      </c>
      <c r="M1035">
        <v>8</v>
      </c>
      <c r="N1035" t="s">
        <v>4057</v>
      </c>
    </row>
    <row r="1036" spans="1:15">
      <c r="A1036">
        <v>4651</v>
      </c>
      <c r="B1036" t="s">
        <v>2961</v>
      </c>
      <c r="C1036" t="s">
        <v>1488</v>
      </c>
      <c r="D1036">
        <v>2130</v>
      </c>
      <c r="E1036" t="s">
        <v>17</v>
      </c>
      <c r="F1036" t="s">
        <v>420</v>
      </c>
      <c r="G1036" s="81">
        <v>44593</v>
      </c>
      <c r="H1036" t="s">
        <v>4048</v>
      </c>
      <c r="I1036" t="s">
        <v>4451</v>
      </c>
      <c r="J1036" t="s">
        <v>1674</v>
      </c>
      <c r="K1036">
        <v>895807</v>
      </c>
      <c r="L1036" t="s">
        <v>1487</v>
      </c>
      <c r="M1036">
        <v>302</v>
      </c>
      <c r="N1036" t="s">
        <v>4057</v>
      </c>
    </row>
    <row r="1037" spans="1:15">
      <c r="A1037">
        <v>4652</v>
      </c>
      <c r="B1037" t="s">
        <v>2961</v>
      </c>
      <c r="C1037" t="s">
        <v>1463</v>
      </c>
      <c r="D1037">
        <v>2180</v>
      </c>
      <c r="E1037" t="s">
        <v>17</v>
      </c>
      <c r="F1037" t="s">
        <v>420</v>
      </c>
      <c r="G1037" s="81">
        <v>44593</v>
      </c>
      <c r="H1037" t="s">
        <v>4048</v>
      </c>
      <c r="I1037" t="s">
        <v>4452</v>
      </c>
      <c r="J1037" t="s">
        <v>1674</v>
      </c>
      <c r="K1037">
        <v>942794</v>
      </c>
      <c r="L1037" t="s">
        <v>1462</v>
      </c>
      <c r="M1037">
        <v>296</v>
      </c>
      <c r="N1037" t="s">
        <v>4057</v>
      </c>
    </row>
    <row r="1038" spans="1:15">
      <c r="A1038">
        <v>4653</v>
      </c>
      <c r="B1038" t="s">
        <v>24</v>
      </c>
      <c r="C1038" t="s">
        <v>2011</v>
      </c>
      <c r="D1038">
        <v>1250</v>
      </c>
      <c r="E1038" t="s">
        <v>8</v>
      </c>
      <c r="F1038" t="s">
        <v>420</v>
      </c>
      <c r="G1038" s="81">
        <v>44594</v>
      </c>
      <c r="H1038" t="s">
        <v>4048</v>
      </c>
      <c r="I1038" t="s">
        <v>4337</v>
      </c>
      <c r="J1038" t="s">
        <v>1675</v>
      </c>
      <c r="K1038">
        <v>749686</v>
      </c>
      <c r="L1038" t="s">
        <v>169</v>
      </c>
      <c r="M1038">
        <v>11</v>
      </c>
      <c r="N1038" t="s">
        <v>4057</v>
      </c>
    </row>
    <row r="1039" spans="1:15">
      <c r="A1039">
        <v>4654</v>
      </c>
      <c r="B1039" t="s">
        <v>2961</v>
      </c>
      <c r="C1039" t="s">
        <v>1352</v>
      </c>
      <c r="D1039">
        <v>5333</v>
      </c>
      <c r="E1039" t="s">
        <v>20</v>
      </c>
      <c r="F1039" t="s">
        <v>420</v>
      </c>
      <c r="G1039" s="81">
        <v>44594</v>
      </c>
      <c r="H1039" t="s">
        <v>4048</v>
      </c>
      <c r="I1039" t="s">
        <v>4315</v>
      </c>
      <c r="J1039" t="s">
        <v>1677</v>
      </c>
      <c r="K1039">
        <v>669528</v>
      </c>
      <c r="L1039" t="s">
        <v>1350</v>
      </c>
      <c r="M1039">
        <v>274</v>
      </c>
      <c r="N1039" t="s">
        <v>4057</v>
      </c>
    </row>
    <row r="1040" spans="1:15">
      <c r="A1040">
        <v>4655</v>
      </c>
      <c r="B1040" t="s">
        <v>2961</v>
      </c>
      <c r="C1040" t="s">
        <v>1396</v>
      </c>
      <c r="D1040">
        <v>5333</v>
      </c>
      <c r="E1040" t="s">
        <v>20</v>
      </c>
      <c r="F1040" t="s">
        <v>420</v>
      </c>
      <c r="G1040" s="81">
        <v>44594</v>
      </c>
      <c r="H1040" t="s">
        <v>4048</v>
      </c>
      <c r="I1040" t="s">
        <v>4315</v>
      </c>
      <c r="J1040" t="s">
        <v>1677</v>
      </c>
      <c r="K1040">
        <v>594721</v>
      </c>
      <c r="L1040" t="s">
        <v>1394</v>
      </c>
      <c r="M1040">
        <v>111</v>
      </c>
      <c r="N1040" t="s">
        <v>4057</v>
      </c>
      <c r="O1040" t="s">
        <v>4056</v>
      </c>
    </row>
    <row r="1041" spans="1:15">
      <c r="A1041">
        <v>4656</v>
      </c>
      <c r="B1041" t="s">
        <v>2961</v>
      </c>
      <c r="C1041" t="s">
        <v>1457</v>
      </c>
      <c r="D1041">
        <v>3350</v>
      </c>
      <c r="E1041" t="s">
        <v>20</v>
      </c>
      <c r="F1041" t="s">
        <v>4170</v>
      </c>
      <c r="G1041" s="81">
        <v>44594</v>
      </c>
      <c r="H1041" t="s">
        <v>4048</v>
      </c>
      <c r="I1041" t="s">
        <v>4091</v>
      </c>
      <c r="J1041" t="s">
        <v>1677</v>
      </c>
      <c r="K1041">
        <v>112435</v>
      </c>
      <c r="L1041" t="s">
        <v>1456</v>
      </c>
      <c r="M1041">
        <v>295</v>
      </c>
      <c r="N1041" t="s">
        <v>4057</v>
      </c>
    </row>
    <row r="1042" spans="1:15">
      <c r="A1042">
        <v>4657</v>
      </c>
      <c r="B1042" t="s">
        <v>2961</v>
      </c>
      <c r="C1042" t="s">
        <v>1235</v>
      </c>
      <c r="D1042">
        <v>4360</v>
      </c>
      <c r="E1042" t="s">
        <v>12</v>
      </c>
      <c r="F1042" t="s">
        <v>420</v>
      </c>
      <c r="G1042" s="81">
        <v>44594</v>
      </c>
      <c r="H1042" t="s">
        <v>4048</v>
      </c>
      <c r="I1042" t="s">
        <v>4453</v>
      </c>
      <c r="J1042" t="s">
        <v>13</v>
      </c>
      <c r="K1042">
        <v>505680</v>
      </c>
      <c r="L1042" t="s">
        <v>1233</v>
      </c>
      <c r="M1042">
        <v>249</v>
      </c>
      <c r="N1042" t="s">
        <v>4057</v>
      </c>
    </row>
    <row r="1043" spans="1:15">
      <c r="A1043">
        <v>4658</v>
      </c>
      <c r="B1043" t="s">
        <v>2961</v>
      </c>
      <c r="C1043" t="s">
        <v>2087</v>
      </c>
      <c r="D1043">
        <v>1300</v>
      </c>
      <c r="E1043" t="s">
        <v>8</v>
      </c>
      <c r="F1043" t="s">
        <v>420</v>
      </c>
      <c r="G1043" s="81">
        <v>44594</v>
      </c>
      <c r="H1043" t="s">
        <v>4048</v>
      </c>
      <c r="I1043" t="s">
        <v>4342</v>
      </c>
      <c r="J1043" t="s">
        <v>1675</v>
      </c>
      <c r="K1043">
        <v>418478</v>
      </c>
      <c r="L1043" t="s">
        <v>1562</v>
      </c>
      <c r="M1043">
        <v>318</v>
      </c>
      <c r="N1043" t="s">
        <v>4057</v>
      </c>
    </row>
    <row r="1044" spans="1:15">
      <c r="A1044">
        <v>4659</v>
      </c>
      <c r="B1044" t="s">
        <v>2961</v>
      </c>
      <c r="C1044" t="s">
        <v>1441</v>
      </c>
      <c r="D1044">
        <v>2180</v>
      </c>
      <c r="E1044" t="s">
        <v>10</v>
      </c>
      <c r="F1044" t="s">
        <v>420</v>
      </c>
      <c r="G1044" s="81">
        <v>44594</v>
      </c>
      <c r="H1044" t="s">
        <v>4048</v>
      </c>
      <c r="I1044" t="s">
        <v>4315</v>
      </c>
      <c r="J1044" t="s">
        <v>4062</v>
      </c>
      <c r="K1044">
        <v>400034</v>
      </c>
      <c r="L1044" t="s">
        <v>1440</v>
      </c>
      <c r="M1044">
        <v>292</v>
      </c>
      <c r="N1044" t="s">
        <v>4057</v>
      </c>
    </row>
    <row r="1045" spans="1:15">
      <c r="A1045">
        <v>4660</v>
      </c>
      <c r="B1045" t="s">
        <v>2961</v>
      </c>
      <c r="C1045" t="s">
        <v>1572</v>
      </c>
      <c r="D1045">
        <v>2180</v>
      </c>
      <c r="E1045" t="s">
        <v>10</v>
      </c>
      <c r="F1045" t="s">
        <v>4170</v>
      </c>
      <c r="G1045" s="81">
        <v>44594</v>
      </c>
      <c r="H1045" t="s">
        <v>4048</v>
      </c>
      <c r="I1045" t="s">
        <v>4049</v>
      </c>
      <c r="J1045" t="s">
        <v>4062</v>
      </c>
      <c r="K1045">
        <v>104921</v>
      </c>
      <c r="L1045" t="s">
        <v>1570</v>
      </c>
      <c r="M1045">
        <v>187</v>
      </c>
      <c r="N1045" t="s">
        <v>4057</v>
      </c>
      <c r="O1045" t="s">
        <v>4056</v>
      </c>
    </row>
    <row r="1046" spans="1:15">
      <c r="A1046">
        <v>4661</v>
      </c>
      <c r="B1046" t="s">
        <v>2961</v>
      </c>
      <c r="C1046" t="s">
        <v>1287</v>
      </c>
      <c r="D1046">
        <v>2180</v>
      </c>
      <c r="E1046" t="s">
        <v>17</v>
      </c>
      <c r="F1046" t="s">
        <v>4454</v>
      </c>
      <c r="G1046" s="81">
        <v>44595</v>
      </c>
      <c r="H1046" t="s">
        <v>4048</v>
      </c>
      <c r="I1046" t="s">
        <v>4093</v>
      </c>
      <c r="J1046" t="s">
        <v>1674</v>
      </c>
      <c r="K1046">
        <v>853844</v>
      </c>
      <c r="L1046" t="s">
        <v>1286</v>
      </c>
      <c r="M1046">
        <v>259</v>
      </c>
      <c r="N1046" t="s">
        <v>4057</v>
      </c>
    </row>
    <row r="1047" spans="1:15">
      <c r="A1047">
        <v>4662</v>
      </c>
      <c r="B1047" t="s">
        <v>2961</v>
      </c>
      <c r="C1047" t="s">
        <v>1551</v>
      </c>
      <c r="D1047">
        <v>2180</v>
      </c>
      <c r="E1047" t="s">
        <v>15</v>
      </c>
      <c r="F1047" t="s">
        <v>420</v>
      </c>
      <c r="G1047" s="81">
        <v>44596</v>
      </c>
      <c r="H1047" t="s">
        <v>4048</v>
      </c>
      <c r="I1047" t="s">
        <v>4049</v>
      </c>
      <c r="J1047" t="s">
        <v>1680</v>
      </c>
      <c r="K1047">
        <v>22509</v>
      </c>
      <c r="L1047" t="s">
        <v>1549</v>
      </c>
      <c r="M1047">
        <v>315</v>
      </c>
      <c r="N1047" t="s">
        <v>4057</v>
      </c>
    </row>
    <row r="1048" spans="1:15">
      <c r="A1048">
        <v>4663</v>
      </c>
      <c r="B1048" t="s">
        <v>34</v>
      </c>
      <c r="C1048" t="s">
        <v>888</v>
      </c>
      <c r="D1048">
        <v>3000</v>
      </c>
      <c r="E1048" t="s">
        <v>12</v>
      </c>
      <c r="F1048" t="s">
        <v>4170</v>
      </c>
      <c r="G1048" s="81">
        <v>44596</v>
      </c>
      <c r="H1048" t="s">
        <v>4048</v>
      </c>
      <c r="I1048" t="s">
        <v>4455</v>
      </c>
      <c r="J1048" t="s">
        <v>13</v>
      </c>
      <c r="K1048">
        <v>129661</v>
      </c>
      <c r="L1048" t="s">
        <v>886</v>
      </c>
      <c r="M1048">
        <v>142</v>
      </c>
      <c r="N1048" t="s">
        <v>4057</v>
      </c>
      <c r="O1048" t="s">
        <v>4056</v>
      </c>
    </row>
    <row r="1049" spans="1:15">
      <c r="A1049">
        <v>4664</v>
      </c>
      <c r="B1049" t="s">
        <v>2961</v>
      </c>
      <c r="C1049" t="s">
        <v>430</v>
      </c>
      <c r="D1049">
        <v>5000</v>
      </c>
      <c r="E1049" t="s">
        <v>10</v>
      </c>
      <c r="F1049" t="s">
        <v>4170</v>
      </c>
      <c r="G1049" s="81">
        <v>44596</v>
      </c>
      <c r="H1049" t="s">
        <v>4069</v>
      </c>
      <c r="I1049" t="s">
        <v>4436</v>
      </c>
      <c r="J1049" t="s">
        <v>4062</v>
      </c>
      <c r="K1049">
        <v>157017</v>
      </c>
      <c r="L1049" t="s">
        <v>428</v>
      </c>
      <c r="M1049">
        <v>65</v>
      </c>
      <c r="N1049" t="s">
        <v>4057</v>
      </c>
    </row>
    <row r="1050" spans="1:15">
      <c r="A1050">
        <v>4665</v>
      </c>
      <c r="B1050" t="s">
        <v>2961</v>
      </c>
      <c r="C1050" t="s">
        <v>1245</v>
      </c>
      <c r="D1050">
        <v>2180</v>
      </c>
      <c r="E1050" t="s">
        <v>17</v>
      </c>
      <c r="F1050" t="s">
        <v>420</v>
      </c>
      <c r="G1050" s="81">
        <v>44596</v>
      </c>
      <c r="H1050" t="s">
        <v>4048</v>
      </c>
      <c r="I1050" t="s">
        <v>4339</v>
      </c>
      <c r="J1050" t="s">
        <v>1674</v>
      </c>
      <c r="K1050">
        <v>271327</v>
      </c>
      <c r="L1050" t="s">
        <v>1822</v>
      </c>
      <c r="M1050">
        <v>80</v>
      </c>
      <c r="N1050" t="s">
        <v>4057</v>
      </c>
    </row>
    <row r="1051" spans="1:15">
      <c r="A1051">
        <v>4666</v>
      </c>
      <c r="B1051" t="s">
        <v>2961</v>
      </c>
      <c r="C1051" t="s">
        <v>612</v>
      </c>
      <c r="D1051">
        <v>2800</v>
      </c>
      <c r="E1051" t="s">
        <v>12</v>
      </c>
      <c r="F1051" t="s">
        <v>4170</v>
      </c>
      <c r="G1051" s="81">
        <v>44596</v>
      </c>
      <c r="H1051" t="s">
        <v>4048</v>
      </c>
      <c r="I1051" t="s">
        <v>4352</v>
      </c>
      <c r="J1051" t="s">
        <v>13</v>
      </c>
      <c r="K1051">
        <v>302638</v>
      </c>
      <c r="L1051" t="s">
        <v>610</v>
      </c>
      <c r="M1051">
        <v>194</v>
      </c>
      <c r="N1051" t="s">
        <v>4057</v>
      </c>
    </row>
    <row r="1052" spans="1:15">
      <c r="A1052">
        <v>4667</v>
      </c>
      <c r="B1052" t="s">
        <v>2961</v>
      </c>
      <c r="C1052" t="s">
        <v>962</v>
      </c>
      <c r="D1052">
        <v>3350</v>
      </c>
      <c r="E1052" t="s">
        <v>67</v>
      </c>
      <c r="F1052" t="s">
        <v>420</v>
      </c>
      <c r="G1052" s="81">
        <v>44596</v>
      </c>
      <c r="H1052" t="s">
        <v>4048</v>
      </c>
      <c r="I1052" t="s">
        <v>4093</v>
      </c>
      <c r="J1052" t="s">
        <v>1679</v>
      </c>
      <c r="K1052">
        <v>340195</v>
      </c>
      <c r="L1052" t="s">
        <v>960</v>
      </c>
      <c r="M1052">
        <v>299</v>
      </c>
      <c r="N1052" t="s">
        <v>4057</v>
      </c>
    </row>
    <row r="1053" spans="1:15">
      <c r="A1053">
        <v>4668</v>
      </c>
      <c r="B1053" t="s">
        <v>2961</v>
      </c>
      <c r="C1053" t="s">
        <v>1503</v>
      </c>
      <c r="D1053">
        <v>3350</v>
      </c>
      <c r="E1053" t="s">
        <v>67</v>
      </c>
      <c r="F1053" t="s">
        <v>4314</v>
      </c>
      <c r="G1053" s="81">
        <v>44596</v>
      </c>
      <c r="H1053" t="s">
        <v>4048</v>
      </c>
      <c r="I1053" t="s">
        <v>4091</v>
      </c>
      <c r="J1053" t="s">
        <v>1679</v>
      </c>
      <c r="K1053">
        <v>343242</v>
      </c>
      <c r="L1053" t="s">
        <v>2578</v>
      </c>
      <c r="M1053">
        <v>306</v>
      </c>
      <c r="N1053" t="s">
        <v>4057</v>
      </c>
    </row>
    <row r="1054" spans="1:15">
      <c r="A1054">
        <v>4669</v>
      </c>
      <c r="B1054" t="s">
        <v>2961</v>
      </c>
      <c r="C1054" t="s">
        <v>2048</v>
      </c>
      <c r="D1054">
        <v>3350</v>
      </c>
      <c r="E1054" t="s">
        <v>12</v>
      </c>
      <c r="F1054" t="s">
        <v>4170</v>
      </c>
      <c r="G1054" s="81">
        <v>44596</v>
      </c>
      <c r="H1054" t="s">
        <v>4048</v>
      </c>
      <c r="I1054" t="s">
        <v>4344</v>
      </c>
      <c r="J1054" t="s">
        <v>13</v>
      </c>
      <c r="K1054">
        <v>496968</v>
      </c>
      <c r="L1054" t="s">
        <v>1053</v>
      </c>
      <c r="M1054">
        <v>82</v>
      </c>
      <c r="N1054" t="s">
        <v>4057</v>
      </c>
    </row>
    <row r="1055" spans="1:15">
      <c r="A1055">
        <v>4670</v>
      </c>
      <c r="B1055" t="s">
        <v>2961</v>
      </c>
      <c r="C1055" t="s">
        <v>1267</v>
      </c>
      <c r="D1055">
        <v>2180</v>
      </c>
      <c r="E1055" t="s">
        <v>17</v>
      </c>
      <c r="F1055" t="s">
        <v>420</v>
      </c>
      <c r="G1055" s="81">
        <v>44596</v>
      </c>
      <c r="H1055" t="s">
        <v>4048</v>
      </c>
      <c r="I1055" t="s">
        <v>4093</v>
      </c>
      <c r="J1055" t="s">
        <v>1674</v>
      </c>
      <c r="K1055">
        <v>655024</v>
      </c>
      <c r="L1055" t="s">
        <v>1266</v>
      </c>
      <c r="M1055">
        <v>255</v>
      </c>
      <c r="N1055" t="s">
        <v>4057</v>
      </c>
    </row>
    <row r="1056" spans="1:15">
      <c r="A1056">
        <v>4671</v>
      </c>
      <c r="B1056" t="s">
        <v>35</v>
      </c>
      <c r="C1056" t="s">
        <v>1026</v>
      </c>
      <c r="D1056">
        <v>3350</v>
      </c>
      <c r="E1056" t="s">
        <v>12</v>
      </c>
      <c r="F1056" t="s">
        <v>420</v>
      </c>
      <c r="G1056" s="81">
        <v>44596</v>
      </c>
      <c r="H1056" t="s">
        <v>4048</v>
      </c>
      <c r="I1056" t="s">
        <v>4352</v>
      </c>
      <c r="J1056" t="s">
        <v>13</v>
      </c>
      <c r="K1056">
        <v>690688</v>
      </c>
      <c r="L1056" t="s">
        <v>1024</v>
      </c>
      <c r="M1056">
        <v>193</v>
      </c>
      <c r="N1056" t="s">
        <v>4057</v>
      </c>
    </row>
    <row r="1057" spans="1:15">
      <c r="A1057">
        <v>4672</v>
      </c>
      <c r="B1057" t="s">
        <v>2961</v>
      </c>
      <c r="C1057" t="s">
        <v>2087</v>
      </c>
      <c r="D1057">
        <v>100</v>
      </c>
      <c r="E1057" t="s">
        <v>8</v>
      </c>
      <c r="F1057" t="s">
        <v>420</v>
      </c>
      <c r="G1057" s="81">
        <v>44596</v>
      </c>
      <c r="H1057" t="s">
        <v>4048</v>
      </c>
      <c r="I1057" t="s">
        <v>4456</v>
      </c>
      <c r="J1057" t="s">
        <v>1675</v>
      </c>
      <c r="K1057">
        <v>790666</v>
      </c>
      <c r="L1057" t="s">
        <v>1562</v>
      </c>
      <c r="M1057">
        <v>318</v>
      </c>
      <c r="N1057" t="s">
        <v>4057</v>
      </c>
    </row>
    <row r="1058" spans="1:15">
      <c r="A1058">
        <v>4673</v>
      </c>
      <c r="B1058" t="s">
        <v>4173</v>
      </c>
      <c r="C1058" t="s">
        <v>1332</v>
      </c>
      <c r="D1058">
        <v>2180</v>
      </c>
      <c r="E1058" t="s">
        <v>19</v>
      </c>
      <c r="F1058" t="s">
        <v>4314</v>
      </c>
      <c r="G1058" s="81">
        <v>44596</v>
      </c>
      <c r="H1058" t="s">
        <v>4048</v>
      </c>
      <c r="I1058" t="s">
        <v>4086</v>
      </c>
      <c r="J1058" t="s">
        <v>1678</v>
      </c>
      <c r="K1058">
        <v>879771</v>
      </c>
      <c r="L1058" t="s">
        <v>1330</v>
      </c>
      <c r="M1058">
        <v>269</v>
      </c>
      <c r="N1058" t="s">
        <v>4057</v>
      </c>
    </row>
    <row r="1059" spans="1:15">
      <c r="A1059">
        <v>4674</v>
      </c>
      <c r="B1059" t="s">
        <v>2961</v>
      </c>
      <c r="C1059" t="s">
        <v>1422</v>
      </c>
      <c r="D1059">
        <v>2285</v>
      </c>
      <c r="E1059" t="s">
        <v>20</v>
      </c>
      <c r="F1059" t="s">
        <v>420</v>
      </c>
      <c r="G1059" s="81">
        <v>44596</v>
      </c>
      <c r="H1059" t="s">
        <v>4048</v>
      </c>
      <c r="I1059" t="s">
        <v>4315</v>
      </c>
      <c r="J1059" t="s">
        <v>1677</v>
      </c>
      <c r="K1059">
        <v>911243</v>
      </c>
      <c r="L1059" t="s">
        <v>1420</v>
      </c>
      <c r="M1059">
        <v>232</v>
      </c>
      <c r="N1059" t="s">
        <v>4057</v>
      </c>
      <c r="O1059" t="s">
        <v>4056</v>
      </c>
    </row>
    <row r="1060" spans="1:15">
      <c r="A1060">
        <v>4675</v>
      </c>
      <c r="B1060" t="s">
        <v>2961</v>
      </c>
      <c r="C1060" t="s">
        <v>1432</v>
      </c>
      <c r="D1060">
        <v>5333</v>
      </c>
      <c r="E1060" t="s">
        <v>20</v>
      </c>
      <c r="F1060" t="s">
        <v>420</v>
      </c>
      <c r="G1060" s="81">
        <v>44596</v>
      </c>
      <c r="H1060" t="s">
        <v>4048</v>
      </c>
      <c r="I1060" t="s">
        <v>4091</v>
      </c>
      <c r="J1060" t="s">
        <v>1677</v>
      </c>
      <c r="K1060">
        <v>999073</v>
      </c>
      <c r="L1060" t="s">
        <v>1430</v>
      </c>
      <c r="M1060">
        <v>290</v>
      </c>
      <c r="N1060" t="s">
        <v>4057</v>
      </c>
    </row>
    <row r="1061" spans="1:15">
      <c r="A1061">
        <v>4676</v>
      </c>
      <c r="B1061" t="s">
        <v>2961</v>
      </c>
      <c r="C1061" t="s">
        <v>1525</v>
      </c>
      <c r="D1061">
        <v>2180</v>
      </c>
      <c r="E1061" t="s">
        <v>10</v>
      </c>
      <c r="F1061" t="s">
        <v>420</v>
      </c>
      <c r="G1061" s="81">
        <v>44599</v>
      </c>
      <c r="H1061" t="s">
        <v>4048</v>
      </c>
      <c r="I1061" t="s">
        <v>4049</v>
      </c>
      <c r="J1061" t="s">
        <v>4062</v>
      </c>
      <c r="K1061">
        <v>878793</v>
      </c>
      <c r="L1061" t="s">
        <v>1523</v>
      </c>
      <c r="M1061">
        <v>310</v>
      </c>
      <c r="N1061" t="s">
        <v>4057</v>
      </c>
    </row>
    <row r="1062" spans="1:15">
      <c r="A1062">
        <v>4677</v>
      </c>
      <c r="B1062" t="s">
        <v>2961</v>
      </c>
      <c r="C1062" t="s">
        <v>376</v>
      </c>
      <c r="D1062">
        <v>2180</v>
      </c>
      <c r="E1062" t="s">
        <v>10</v>
      </c>
      <c r="F1062" t="s">
        <v>4170</v>
      </c>
      <c r="G1062" s="81">
        <v>44599</v>
      </c>
      <c r="H1062" t="s">
        <v>4048</v>
      </c>
      <c r="I1062" t="s">
        <v>4330</v>
      </c>
      <c r="J1062" t="s">
        <v>4062</v>
      </c>
      <c r="K1062">
        <v>164765</v>
      </c>
      <c r="L1062" t="s">
        <v>374</v>
      </c>
      <c r="M1062">
        <v>242</v>
      </c>
      <c r="N1062" t="s">
        <v>4057</v>
      </c>
    </row>
    <row r="1063" spans="1:15">
      <c r="A1063">
        <v>4678</v>
      </c>
      <c r="B1063" t="s">
        <v>4065</v>
      </c>
      <c r="C1063" t="s">
        <v>200</v>
      </c>
      <c r="D1063">
        <v>1350</v>
      </c>
      <c r="E1063" t="s">
        <v>8</v>
      </c>
      <c r="F1063" t="s">
        <v>420</v>
      </c>
      <c r="G1063" s="81">
        <v>44599</v>
      </c>
      <c r="H1063" t="s">
        <v>4048</v>
      </c>
      <c r="I1063" t="s">
        <v>4335</v>
      </c>
      <c r="J1063" t="s">
        <v>1675</v>
      </c>
      <c r="K1063">
        <v>269131</v>
      </c>
      <c r="L1063" t="s">
        <v>198</v>
      </c>
      <c r="M1063">
        <v>18</v>
      </c>
      <c r="N1063" t="s">
        <v>4057</v>
      </c>
    </row>
    <row r="1064" spans="1:15">
      <c r="A1064">
        <v>4679</v>
      </c>
      <c r="B1064" t="s">
        <v>2961</v>
      </c>
      <c r="C1064" t="s">
        <v>1310</v>
      </c>
      <c r="D1064">
        <v>3350</v>
      </c>
      <c r="E1064" t="s">
        <v>12</v>
      </c>
      <c r="F1064" t="s">
        <v>4170</v>
      </c>
      <c r="G1064" s="81">
        <v>44599</v>
      </c>
      <c r="H1064" t="s">
        <v>4048</v>
      </c>
      <c r="I1064" t="s">
        <v>4315</v>
      </c>
      <c r="J1064" t="s">
        <v>13</v>
      </c>
      <c r="K1064">
        <v>171315</v>
      </c>
      <c r="L1064" t="s">
        <v>1308</v>
      </c>
      <c r="M1064">
        <v>264</v>
      </c>
      <c r="N1064" t="s">
        <v>4057</v>
      </c>
    </row>
    <row r="1065" spans="1:15">
      <c r="A1065">
        <v>4680</v>
      </c>
      <c r="B1065" t="s">
        <v>2961</v>
      </c>
      <c r="C1065" t="s">
        <v>1402</v>
      </c>
      <c r="D1065">
        <v>5333</v>
      </c>
      <c r="E1065" t="s">
        <v>20</v>
      </c>
      <c r="F1065" t="s">
        <v>420</v>
      </c>
      <c r="G1065" s="81">
        <v>44599</v>
      </c>
      <c r="H1065" t="s">
        <v>4048</v>
      </c>
      <c r="I1065" t="s">
        <v>4315</v>
      </c>
      <c r="J1065" t="s">
        <v>1677</v>
      </c>
      <c r="K1065">
        <v>203150</v>
      </c>
      <c r="L1065" t="s">
        <v>1400</v>
      </c>
      <c r="M1065">
        <v>284</v>
      </c>
      <c r="N1065" t="s">
        <v>4057</v>
      </c>
    </row>
    <row r="1066" spans="1:15">
      <c r="A1066">
        <v>4681</v>
      </c>
      <c r="B1066" t="s">
        <v>2961</v>
      </c>
      <c r="C1066" t="s">
        <v>1045</v>
      </c>
      <c r="D1066">
        <v>3350</v>
      </c>
      <c r="E1066" t="s">
        <v>12</v>
      </c>
      <c r="F1066" t="s">
        <v>420</v>
      </c>
      <c r="G1066" s="81">
        <v>44599</v>
      </c>
      <c r="H1066" t="s">
        <v>4048</v>
      </c>
      <c r="I1066" t="s">
        <v>4352</v>
      </c>
      <c r="J1066" t="s">
        <v>13</v>
      </c>
      <c r="K1066">
        <v>704620</v>
      </c>
      <c r="L1066" t="s">
        <v>1043</v>
      </c>
      <c r="M1066">
        <v>96</v>
      </c>
      <c r="N1066" t="s">
        <v>4057</v>
      </c>
      <c r="O1066" t="s">
        <v>4056</v>
      </c>
    </row>
    <row r="1067" spans="1:15">
      <c r="A1067">
        <v>4682</v>
      </c>
      <c r="B1067" t="s">
        <v>2961</v>
      </c>
      <c r="C1067" t="s">
        <v>1587</v>
      </c>
      <c r="D1067">
        <v>2180</v>
      </c>
      <c r="E1067" t="s">
        <v>10</v>
      </c>
      <c r="F1067" t="s">
        <v>420</v>
      </c>
      <c r="G1067" s="81">
        <v>44599</v>
      </c>
      <c r="H1067" t="s">
        <v>4048</v>
      </c>
      <c r="I1067" t="s">
        <v>4073</v>
      </c>
      <c r="J1067" t="s">
        <v>4062</v>
      </c>
      <c r="K1067">
        <v>156270</v>
      </c>
      <c r="L1067" t="s">
        <v>1586</v>
      </c>
      <c r="M1067">
        <v>324</v>
      </c>
      <c r="N1067" t="s">
        <v>4057</v>
      </c>
    </row>
    <row r="1068" spans="1:15">
      <c r="A1068">
        <v>4683</v>
      </c>
      <c r="B1068" t="s">
        <v>2961</v>
      </c>
      <c r="C1068" t="s">
        <v>1299</v>
      </c>
      <c r="D1068">
        <v>2280</v>
      </c>
      <c r="E1068" t="s">
        <v>17</v>
      </c>
      <c r="F1068" t="s">
        <v>4170</v>
      </c>
      <c r="G1068" s="81">
        <v>44599</v>
      </c>
      <c r="H1068" t="s">
        <v>4048</v>
      </c>
      <c r="I1068" t="s">
        <v>4093</v>
      </c>
      <c r="J1068" t="s">
        <v>1674</v>
      </c>
      <c r="K1068">
        <v>925667</v>
      </c>
      <c r="L1068" t="s">
        <v>1297</v>
      </c>
      <c r="M1068">
        <v>262</v>
      </c>
      <c r="N1068" t="s">
        <v>4057</v>
      </c>
    </row>
    <row r="1069" spans="1:15">
      <c r="A1069">
        <v>4684</v>
      </c>
      <c r="B1069" t="s">
        <v>2961</v>
      </c>
      <c r="C1069" t="s">
        <v>1299</v>
      </c>
      <c r="D1069">
        <v>5000</v>
      </c>
      <c r="E1069" t="s">
        <v>17</v>
      </c>
      <c r="F1069" t="s">
        <v>4170</v>
      </c>
      <c r="G1069" s="81">
        <v>44599</v>
      </c>
      <c r="H1069" t="s">
        <v>4054</v>
      </c>
      <c r="I1069" t="s">
        <v>4055</v>
      </c>
      <c r="J1069" t="s">
        <v>1674</v>
      </c>
      <c r="K1069">
        <v>925662</v>
      </c>
      <c r="L1069" t="s">
        <v>1297</v>
      </c>
      <c r="M1069">
        <v>262</v>
      </c>
      <c r="N1069" t="s">
        <v>4057</v>
      </c>
    </row>
    <row r="1070" spans="1:15">
      <c r="A1070">
        <v>4685</v>
      </c>
      <c r="B1070" t="s">
        <v>2961</v>
      </c>
      <c r="C1070" t="s">
        <v>633</v>
      </c>
      <c r="D1070">
        <v>2800</v>
      </c>
      <c r="E1070" t="s">
        <v>12</v>
      </c>
      <c r="F1070" t="s">
        <v>420</v>
      </c>
      <c r="G1070" s="81">
        <v>44599</v>
      </c>
      <c r="H1070" t="s">
        <v>4048</v>
      </c>
      <c r="I1070" t="s">
        <v>4352</v>
      </c>
      <c r="J1070" t="s">
        <v>13</v>
      </c>
      <c r="K1070">
        <v>644625</v>
      </c>
      <c r="L1070" t="s">
        <v>631</v>
      </c>
      <c r="M1070">
        <v>95</v>
      </c>
      <c r="N1070" t="s">
        <v>4057</v>
      </c>
    </row>
    <row r="1071" spans="1:15">
      <c r="A1071">
        <v>4686</v>
      </c>
      <c r="B1071" t="s">
        <v>2961</v>
      </c>
      <c r="C1071" t="s">
        <v>1123</v>
      </c>
      <c r="D1071">
        <v>1600</v>
      </c>
      <c r="E1071" t="s">
        <v>8</v>
      </c>
      <c r="F1071" t="s">
        <v>420</v>
      </c>
      <c r="G1071" s="81">
        <v>44599</v>
      </c>
      <c r="H1071" t="s">
        <v>4048</v>
      </c>
      <c r="I1071" t="s">
        <v>4352</v>
      </c>
      <c r="J1071" t="s">
        <v>1675</v>
      </c>
      <c r="K1071">
        <v>32027</v>
      </c>
      <c r="L1071" t="s">
        <v>1121</v>
      </c>
      <c r="M1071">
        <v>218</v>
      </c>
      <c r="N1071" t="s">
        <v>4057</v>
      </c>
    </row>
    <row r="1072" spans="1:15">
      <c r="A1072">
        <v>4687</v>
      </c>
      <c r="B1072" t="s">
        <v>2961</v>
      </c>
      <c r="C1072" t="s">
        <v>1560</v>
      </c>
      <c r="D1072">
        <v>2800</v>
      </c>
      <c r="E1072" t="s">
        <v>12</v>
      </c>
      <c r="F1072" t="s">
        <v>420</v>
      </c>
      <c r="G1072" s="81">
        <v>44599</v>
      </c>
      <c r="H1072" t="s">
        <v>4048</v>
      </c>
      <c r="I1072" t="s">
        <v>4049</v>
      </c>
      <c r="J1072" t="s">
        <v>13</v>
      </c>
      <c r="K1072">
        <v>31719</v>
      </c>
      <c r="L1072" t="s">
        <v>1558</v>
      </c>
      <c r="M1072">
        <v>317</v>
      </c>
      <c r="N1072" t="s">
        <v>4057</v>
      </c>
    </row>
    <row r="1073" spans="1:16">
      <c r="A1073">
        <v>4688</v>
      </c>
      <c r="B1073" t="s">
        <v>2961</v>
      </c>
      <c r="C1073" t="s">
        <v>667</v>
      </c>
      <c r="D1073">
        <v>2180</v>
      </c>
      <c r="E1073" t="s">
        <v>10</v>
      </c>
      <c r="F1073" t="s">
        <v>420</v>
      </c>
      <c r="G1073" s="81">
        <v>44600</v>
      </c>
      <c r="H1073" t="s">
        <v>4048</v>
      </c>
      <c r="I1073" t="s">
        <v>4357</v>
      </c>
      <c r="J1073" t="s">
        <v>4062</v>
      </c>
      <c r="K1073">
        <v>1128738</v>
      </c>
      <c r="L1073" t="s">
        <v>665</v>
      </c>
      <c r="M1073">
        <v>116</v>
      </c>
      <c r="N1073" t="s">
        <v>4057</v>
      </c>
    </row>
    <row r="1074" spans="1:16">
      <c r="A1074">
        <v>4689</v>
      </c>
      <c r="B1074" t="s">
        <v>2961</v>
      </c>
      <c r="C1074" t="s">
        <v>1045</v>
      </c>
      <c r="D1074">
        <v>3350</v>
      </c>
      <c r="E1074" t="s">
        <v>12</v>
      </c>
      <c r="F1074" t="s">
        <v>420</v>
      </c>
      <c r="G1074" s="81">
        <v>44600</v>
      </c>
      <c r="H1074" t="s">
        <v>4048</v>
      </c>
      <c r="I1074" t="s">
        <v>4344</v>
      </c>
      <c r="J1074" t="s">
        <v>13</v>
      </c>
      <c r="K1074">
        <v>704620</v>
      </c>
      <c r="L1074" t="s">
        <v>1043</v>
      </c>
      <c r="M1074">
        <v>96</v>
      </c>
      <c r="N1074" t="s">
        <v>4057</v>
      </c>
      <c r="O1074" t="s">
        <v>4056</v>
      </c>
    </row>
    <row r="1075" spans="1:16">
      <c r="A1075">
        <v>4690</v>
      </c>
      <c r="B1075" t="s">
        <v>2961</v>
      </c>
      <c r="C1075" t="s">
        <v>1879</v>
      </c>
      <c r="D1075">
        <v>3350</v>
      </c>
      <c r="E1075" t="s">
        <v>12</v>
      </c>
      <c r="F1075" t="s">
        <v>420</v>
      </c>
      <c r="G1075" s="81">
        <v>44600</v>
      </c>
      <c r="H1075" t="s">
        <v>4048</v>
      </c>
      <c r="I1075" t="s">
        <v>4094</v>
      </c>
      <c r="J1075" t="s">
        <v>13</v>
      </c>
      <c r="K1075">
        <v>1184433</v>
      </c>
      <c r="L1075" t="s">
        <v>1255</v>
      </c>
      <c r="M1075">
        <v>211</v>
      </c>
      <c r="N1075" t="s">
        <v>4057</v>
      </c>
      <c r="O1075" t="s">
        <v>4056</v>
      </c>
    </row>
    <row r="1076" spans="1:16">
      <c r="A1076">
        <v>4691</v>
      </c>
      <c r="B1076" t="s">
        <v>2961</v>
      </c>
      <c r="C1076" t="s">
        <v>1366</v>
      </c>
      <c r="D1076">
        <v>350</v>
      </c>
      <c r="E1076" t="s">
        <v>20</v>
      </c>
      <c r="F1076" t="s">
        <v>420</v>
      </c>
      <c r="G1076" s="81">
        <v>44600</v>
      </c>
      <c r="H1076" t="s">
        <v>4194</v>
      </c>
      <c r="I1076" t="s">
        <v>4457</v>
      </c>
      <c r="J1076" t="s">
        <v>1677</v>
      </c>
      <c r="K1076">
        <v>141716</v>
      </c>
      <c r="L1076" t="s">
        <v>1364</v>
      </c>
      <c r="M1076">
        <v>277</v>
      </c>
      <c r="N1076" t="s">
        <v>4057</v>
      </c>
      <c r="O1076" t="s">
        <v>4056</v>
      </c>
    </row>
    <row r="1077" spans="1:16">
      <c r="A1077">
        <v>4692</v>
      </c>
      <c r="B1077" t="s">
        <v>2961</v>
      </c>
      <c r="C1077" t="s">
        <v>1099</v>
      </c>
      <c r="D1077">
        <v>1600</v>
      </c>
      <c r="E1077" t="s">
        <v>8</v>
      </c>
      <c r="F1077" t="s">
        <v>420</v>
      </c>
      <c r="G1077" s="81">
        <v>44600</v>
      </c>
      <c r="H1077" t="s">
        <v>4048</v>
      </c>
      <c r="I1077" t="s">
        <v>4352</v>
      </c>
      <c r="J1077" t="s">
        <v>1675</v>
      </c>
      <c r="K1077">
        <v>1158208</v>
      </c>
      <c r="L1077" t="s">
        <v>1097</v>
      </c>
      <c r="M1077">
        <v>212</v>
      </c>
      <c r="N1077" t="s">
        <v>4057</v>
      </c>
    </row>
    <row r="1078" spans="1:16">
      <c r="A1078">
        <v>4693</v>
      </c>
      <c r="B1078" t="s">
        <v>35</v>
      </c>
      <c r="C1078" t="s">
        <v>1015</v>
      </c>
      <c r="D1078">
        <v>3350</v>
      </c>
      <c r="E1078" t="s">
        <v>12</v>
      </c>
      <c r="F1078" t="s">
        <v>420</v>
      </c>
      <c r="G1078" s="81">
        <v>44600</v>
      </c>
      <c r="H1078" t="s">
        <v>4048</v>
      </c>
      <c r="I1078" t="s">
        <v>4352</v>
      </c>
      <c r="J1078" t="s">
        <v>13</v>
      </c>
      <c r="K1078">
        <v>1230362</v>
      </c>
      <c r="L1078" t="s">
        <v>1820</v>
      </c>
      <c r="M1078">
        <v>303</v>
      </c>
      <c r="N1078" t="s">
        <v>4057</v>
      </c>
      <c r="O1078" t="s">
        <v>4056</v>
      </c>
    </row>
    <row r="1079" spans="1:16">
      <c r="A1079">
        <v>4694</v>
      </c>
      <c r="B1079" t="s">
        <v>33</v>
      </c>
      <c r="C1079" t="s">
        <v>783</v>
      </c>
      <c r="D1079">
        <v>1400</v>
      </c>
      <c r="E1079" t="s">
        <v>12</v>
      </c>
      <c r="F1079" t="s">
        <v>420</v>
      </c>
      <c r="G1079" s="81">
        <v>44600</v>
      </c>
      <c r="H1079" t="s">
        <v>4194</v>
      </c>
      <c r="I1079" t="s">
        <v>4458</v>
      </c>
      <c r="J1079" t="s">
        <v>13</v>
      </c>
      <c r="K1079">
        <v>1403781</v>
      </c>
      <c r="L1079" t="s">
        <v>781</v>
      </c>
      <c r="M1079">
        <v>140</v>
      </c>
    </row>
    <row r="1080" spans="1:16">
      <c r="A1080">
        <v>4695</v>
      </c>
      <c r="B1080" t="s">
        <v>2961</v>
      </c>
      <c r="C1080" t="s">
        <v>1346</v>
      </c>
      <c r="D1080">
        <v>5333</v>
      </c>
      <c r="E1080" t="s">
        <v>20</v>
      </c>
      <c r="F1080" t="s">
        <v>420</v>
      </c>
      <c r="G1080" s="81">
        <v>44600</v>
      </c>
      <c r="H1080" t="s">
        <v>4048</v>
      </c>
      <c r="I1080" t="s">
        <v>4315</v>
      </c>
      <c r="J1080" t="s">
        <v>1677</v>
      </c>
      <c r="K1080">
        <v>1490881</v>
      </c>
      <c r="L1080" t="s">
        <v>1344</v>
      </c>
      <c r="M1080">
        <v>239</v>
      </c>
      <c r="N1080" t="s">
        <v>4057</v>
      </c>
      <c r="O1080" t="s">
        <v>4056</v>
      </c>
    </row>
    <row r="1081" spans="1:16">
      <c r="A1081">
        <v>4696</v>
      </c>
      <c r="B1081" t="s">
        <v>2961</v>
      </c>
      <c r="C1081" t="s">
        <v>944</v>
      </c>
      <c r="D1081">
        <v>2800</v>
      </c>
      <c r="E1081" t="s">
        <v>12</v>
      </c>
      <c r="F1081" t="s">
        <v>420</v>
      </c>
      <c r="G1081" s="81">
        <v>44600</v>
      </c>
      <c r="H1081" t="s">
        <v>4048</v>
      </c>
      <c r="I1081" t="s">
        <v>4459</v>
      </c>
      <c r="J1081" t="s">
        <v>13</v>
      </c>
      <c r="K1081">
        <v>1424399</v>
      </c>
      <c r="L1081" t="s">
        <v>942</v>
      </c>
      <c r="M1081">
        <v>114</v>
      </c>
      <c r="N1081" t="s">
        <v>4057</v>
      </c>
      <c r="O1081" t="s">
        <v>4056</v>
      </c>
    </row>
    <row r="1082" spans="1:16">
      <c r="A1082">
        <v>4697</v>
      </c>
      <c r="B1082" t="s">
        <v>2961</v>
      </c>
      <c r="C1082" t="s">
        <v>962</v>
      </c>
      <c r="D1082">
        <v>6000</v>
      </c>
      <c r="E1082" t="s">
        <v>12</v>
      </c>
      <c r="F1082" t="s">
        <v>4314</v>
      </c>
      <c r="G1082" s="81">
        <v>44600</v>
      </c>
      <c r="H1082" t="s">
        <v>4069</v>
      </c>
      <c r="I1082" t="s">
        <v>4436</v>
      </c>
      <c r="J1082" t="s">
        <v>13</v>
      </c>
      <c r="K1082">
        <v>187477</v>
      </c>
      <c r="L1082" t="s">
        <v>960</v>
      </c>
      <c r="M1082">
        <v>181</v>
      </c>
      <c r="N1082" t="s">
        <v>4057</v>
      </c>
    </row>
    <row r="1083" spans="1:16">
      <c r="A1083">
        <v>4698</v>
      </c>
      <c r="B1083" t="s">
        <v>2961</v>
      </c>
      <c r="C1083" t="s">
        <v>1531</v>
      </c>
      <c r="D1083">
        <v>1800</v>
      </c>
      <c r="E1083" t="s">
        <v>10</v>
      </c>
      <c r="F1083" t="s">
        <v>420</v>
      </c>
      <c r="G1083" s="81">
        <v>44600</v>
      </c>
      <c r="H1083" t="s">
        <v>4048</v>
      </c>
      <c r="I1083" t="s">
        <v>4049</v>
      </c>
      <c r="J1083" t="s">
        <v>4062</v>
      </c>
      <c r="K1083">
        <v>2282240</v>
      </c>
      <c r="L1083" t="s">
        <v>1529</v>
      </c>
      <c r="M1083">
        <v>311</v>
      </c>
      <c r="N1083" t="s">
        <v>4057</v>
      </c>
    </row>
    <row r="1084" spans="1:16">
      <c r="A1084">
        <v>4699</v>
      </c>
      <c r="B1084" t="s">
        <v>35</v>
      </c>
      <c r="C1084" t="s">
        <v>1241</v>
      </c>
      <c r="D1084">
        <v>3350</v>
      </c>
      <c r="E1084" t="s">
        <v>12</v>
      </c>
      <c r="F1084" t="s">
        <v>420</v>
      </c>
      <c r="G1084" s="81">
        <v>44601</v>
      </c>
      <c r="H1084" t="s">
        <v>4048</v>
      </c>
      <c r="I1084" t="s">
        <v>4093</v>
      </c>
      <c r="J1084" t="s">
        <v>13</v>
      </c>
      <c r="K1084">
        <v>796850</v>
      </c>
      <c r="L1084" t="s">
        <v>1239</v>
      </c>
      <c r="M1084">
        <v>250</v>
      </c>
      <c r="N1084" t="s">
        <v>4057</v>
      </c>
    </row>
    <row r="1085" spans="1:16">
      <c r="A1085">
        <v>4700</v>
      </c>
      <c r="B1085" t="s">
        <v>35</v>
      </c>
      <c r="C1085" t="s">
        <v>1020</v>
      </c>
      <c r="D1085">
        <v>3350</v>
      </c>
      <c r="E1085" t="s">
        <v>12</v>
      </c>
      <c r="F1085" t="s">
        <v>420</v>
      </c>
      <c r="G1085" s="81">
        <v>44601</v>
      </c>
      <c r="H1085" t="s">
        <v>4048</v>
      </c>
      <c r="I1085" t="s">
        <v>4084</v>
      </c>
      <c r="J1085" t="s">
        <v>13</v>
      </c>
      <c r="K1085">
        <v>716149</v>
      </c>
      <c r="L1085" t="s">
        <v>1018</v>
      </c>
      <c r="M1085">
        <v>281</v>
      </c>
      <c r="N1085" t="s">
        <v>4057</v>
      </c>
      <c r="P1085" t="s">
        <v>4460</v>
      </c>
    </row>
    <row r="1086" spans="1:16">
      <c r="A1086">
        <v>4701</v>
      </c>
      <c r="B1086" t="s">
        <v>2961</v>
      </c>
      <c r="C1086" t="s">
        <v>1590</v>
      </c>
      <c r="D1086">
        <v>2180</v>
      </c>
      <c r="E1086" t="s">
        <v>10</v>
      </c>
      <c r="F1086" t="s">
        <v>420</v>
      </c>
      <c r="G1086" s="81">
        <v>44601</v>
      </c>
      <c r="H1086" t="s">
        <v>4048</v>
      </c>
      <c r="I1086" t="s">
        <v>4073</v>
      </c>
      <c r="J1086" t="s">
        <v>4062</v>
      </c>
      <c r="K1086">
        <v>513464</v>
      </c>
      <c r="L1086" t="s">
        <v>1589</v>
      </c>
      <c r="M1086">
        <v>325</v>
      </c>
      <c r="N1086" t="s">
        <v>4057</v>
      </c>
    </row>
    <row r="1087" spans="1:16">
      <c r="A1087">
        <v>4702</v>
      </c>
      <c r="B1087" t="s">
        <v>2961</v>
      </c>
      <c r="C1087" t="s">
        <v>1432</v>
      </c>
      <c r="D1087">
        <v>5335</v>
      </c>
      <c r="E1087" t="s">
        <v>20</v>
      </c>
      <c r="F1087" t="s">
        <v>420</v>
      </c>
      <c r="G1087" s="81">
        <v>44601</v>
      </c>
      <c r="H1087" t="s">
        <v>4048</v>
      </c>
      <c r="I1087" t="s">
        <v>4315</v>
      </c>
      <c r="J1087" t="s">
        <v>1677</v>
      </c>
      <c r="K1087">
        <v>389851</v>
      </c>
      <c r="L1087" t="s">
        <v>1430</v>
      </c>
      <c r="M1087">
        <v>290</v>
      </c>
      <c r="N1087" t="s">
        <v>4057</v>
      </c>
    </row>
    <row r="1088" spans="1:16">
      <c r="A1088">
        <v>4703</v>
      </c>
      <c r="B1088" t="s">
        <v>2961</v>
      </c>
      <c r="C1088" t="s">
        <v>1473</v>
      </c>
      <c r="D1088">
        <v>2120</v>
      </c>
      <c r="E1088" t="s">
        <v>15</v>
      </c>
      <c r="F1088" t="s">
        <v>4170</v>
      </c>
      <c r="G1088" s="81">
        <v>44601</v>
      </c>
      <c r="H1088" t="s">
        <v>4048</v>
      </c>
      <c r="I1088" t="s">
        <v>4461</v>
      </c>
      <c r="J1088" t="s">
        <v>1680</v>
      </c>
      <c r="K1088">
        <v>213806</v>
      </c>
      <c r="L1088" t="s">
        <v>1472</v>
      </c>
      <c r="M1088">
        <v>298</v>
      </c>
      <c r="N1088" t="s">
        <v>4057</v>
      </c>
    </row>
    <row r="1089" spans="1:15">
      <c r="A1089">
        <v>4704</v>
      </c>
      <c r="B1089" t="s">
        <v>33</v>
      </c>
      <c r="C1089" t="s">
        <v>838</v>
      </c>
      <c r="D1089">
        <v>500</v>
      </c>
      <c r="E1089" t="s">
        <v>12</v>
      </c>
      <c r="F1089" t="s">
        <v>4170</v>
      </c>
      <c r="G1089" s="81">
        <v>44601</v>
      </c>
      <c r="H1089" t="s">
        <v>4048</v>
      </c>
      <c r="I1089" t="s">
        <v>4462</v>
      </c>
      <c r="J1089" t="s">
        <v>13</v>
      </c>
      <c r="K1089">
        <v>211388</v>
      </c>
      <c r="L1089" t="s">
        <v>1808</v>
      </c>
      <c r="M1089">
        <v>153</v>
      </c>
      <c r="N1089" t="s">
        <v>4057</v>
      </c>
    </row>
    <row r="1090" spans="1:15">
      <c r="A1090">
        <v>4705</v>
      </c>
      <c r="B1090" t="s">
        <v>33</v>
      </c>
      <c r="C1090" t="s">
        <v>838</v>
      </c>
      <c r="D1090">
        <v>5600</v>
      </c>
      <c r="E1090" t="s">
        <v>12</v>
      </c>
      <c r="F1090" t="s">
        <v>4170</v>
      </c>
      <c r="G1090" s="81">
        <v>44601</v>
      </c>
      <c r="H1090" t="s">
        <v>4048</v>
      </c>
      <c r="I1090" t="s">
        <v>4463</v>
      </c>
      <c r="J1090" t="s">
        <v>13</v>
      </c>
      <c r="K1090">
        <v>211173</v>
      </c>
      <c r="L1090" t="s">
        <v>1808</v>
      </c>
      <c r="M1090">
        <v>153</v>
      </c>
      <c r="N1090" t="s">
        <v>4057</v>
      </c>
    </row>
    <row r="1091" spans="1:15">
      <c r="A1091">
        <v>4706</v>
      </c>
      <c r="B1091" t="s">
        <v>33</v>
      </c>
      <c r="C1091" t="s">
        <v>461</v>
      </c>
      <c r="D1091">
        <v>2500</v>
      </c>
      <c r="E1091" t="s">
        <v>10</v>
      </c>
      <c r="F1091" t="s">
        <v>420</v>
      </c>
      <c r="G1091" s="81">
        <v>44602</v>
      </c>
      <c r="H1091" t="s">
        <v>4069</v>
      </c>
      <c r="I1091" t="s">
        <v>4464</v>
      </c>
      <c r="J1091" t="s">
        <v>4062</v>
      </c>
      <c r="K1091">
        <v>355251</v>
      </c>
      <c r="L1091" t="s">
        <v>459</v>
      </c>
      <c r="M1091">
        <v>71</v>
      </c>
      <c r="N1091" t="s">
        <v>4057</v>
      </c>
    </row>
    <row r="1092" spans="1:15">
      <c r="A1092">
        <v>4707</v>
      </c>
      <c r="B1092" t="s">
        <v>33</v>
      </c>
      <c r="C1092" t="s">
        <v>512</v>
      </c>
      <c r="D1092">
        <v>380</v>
      </c>
      <c r="E1092" t="s">
        <v>10</v>
      </c>
      <c r="F1092" t="s">
        <v>420</v>
      </c>
      <c r="G1092" s="81">
        <v>44602</v>
      </c>
      <c r="H1092" t="s">
        <v>4194</v>
      </c>
      <c r="I1092" t="s">
        <v>4465</v>
      </c>
      <c r="J1092" t="s">
        <v>4062</v>
      </c>
      <c r="K1092">
        <v>770567</v>
      </c>
      <c r="L1092" t="s">
        <v>510</v>
      </c>
      <c r="M1092">
        <v>180</v>
      </c>
      <c r="N1092" t="s">
        <v>4057</v>
      </c>
    </row>
    <row r="1093" spans="1:15">
      <c r="A1093">
        <v>4708</v>
      </c>
      <c r="B1093" t="s">
        <v>2961</v>
      </c>
      <c r="C1093" t="s">
        <v>1235</v>
      </c>
      <c r="D1093">
        <v>2800</v>
      </c>
      <c r="E1093" t="s">
        <v>12</v>
      </c>
      <c r="F1093" t="s">
        <v>420</v>
      </c>
      <c r="G1093" s="81">
        <v>44602</v>
      </c>
      <c r="H1093" t="s">
        <v>4048</v>
      </c>
      <c r="I1093" t="s">
        <v>4316</v>
      </c>
      <c r="J1093" t="s">
        <v>13</v>
      </c>
      <c r="K1093">
        <v>828453</v>
      </c>
      <c r="L1093" t="s">
        <v>1233</v>
      </c>
      <c r="M1093">
        <v>249</v>
      </c>
      <c r="N1093" t="s">
        <v>4057</v>
      </c>
    </row>
    <row r="1094" spans="1:15">
      <c r="A1094">
        <v>4709</v>
      </c>
      <c r="B1094" t="s">
        <v>2961</v>
      </c>
      <c r="C1094" t="s">
        <v>1594</v>
      </c>
      <c r="D1094">
        <v>1350</v>
      </c>
      <c r="E1094" t="s">
        <v>8</v>
      </c>
      <c r="F1094" t="s">
        <v>420</v>
      </c>
      <c r="G1094" s="81">
        <v>44602</v>
      </c>
      <c r="H1094" t="s">
        <v>4048</v>
      </c>
      <c r="I1094" t="s">
        <v>4073</v>
      </c>
      <c r="J1094" t="s">
        <v>1675</v>
      </c>
      <c r="K1094">
        <v>347653</v>
      </c>
      <c r="L1094" t="s">
        <v>1592</v>
      </c>
      <c r="M1094">
        <v>326</v>
      </c>
      <c r="N1094" t="s">
        <v>4057</v>
      </c>
    </row>
    <row r="1095" spans="1:15">
      <c r="A1095">
        <v>4710</v>
      </c>
      <c r="B1095" t="s">
        <v>2961</v>
      </c>
      <c r="C1095" t="s">
        <v>415</v>
      </c>
      <c r="D1095">
        <v>2800</v>
      </c>
      <c r="E1095" t="s">
        <v>12</v>
      </c>
      <c r="F1095" t="s">
        <v>420</v>
      </c>
      <c r="G1095" s="81">
        <v>44602</v>
      </c>
      <c r="H1095" t="s">
        <v>4048</v>
      </c>
      <c r="I1095" t="s">
        <v>4316</v>
      </c>
      <c r="J1095" t="s">
        <v>13</v>
      </c>
      <c r="K1095">
        <v>230240</v>
      </c>
      <c r="L1095" t="s">
        <v>413</v>
      </c>
      <c r="M1095">
        <v>195</v>
      </c>
      <c r="N1095" t="s">
        <v>4057</v>
      </c>
      <c r="O1095" t="s">
        <v>4056</v>
      </c>
    </row>
    <row r="1096" spans="1:15">
      <c r="A1096">
        <v>4711</v>
      </c>
      <c r="B1096" t="s">
        <v>24</v>
      </c>
      <c r="C1096" t="s">
        <v>163</v>
      </c>
      <c r="D1096">
        <v>1250</v>
      </c>
      <c r="E1096" t="s">
        <v>8</v>
      </c>
      <c r="F1096" t="s">
        <v>420</v>
      </c>
      <c r="G1096" s="81">
        <v>44602</v>
      </c>
      <c r="H1096" t="s">
        <v>4048</v>
      </c>
      <c r="I1096" t="s">
        <v>4449</v>
      </c>
      <c r="J1096" t="s">
        <v>1675</v>
      </c>
      <c r="K1096">
        <v>230240</v>
      </c>
      <c r="L1096" t="s">
        <v>161</v>
      </c>
      <c r="M1096">
        <v>9</v>
      </c>
      <c r="N1096" t="s">
        <v>4057</v>
      </c>
    </row>
    <row r="1097" spans="1:15">
      <c r="A1097">
        <v>4712</v>
      </c>
      <c r="B1097" t="s">
        <v>2961</v>
      </c>
      <c r="C1097" t="s">
        <v>1473</v>
      </c>
      <c r="D1097">
        <v>120</v>
      </c>
      <c r="E1097" t="s">
        <v>15</v>
      </c>
      <c r="F1097" t="s">
        <v>4170</v>
      </c>
      <c r="G1097" s="81">
        <v>44602</v>
      </c>
      <c r="H1097" t="s">
        <v>4048</v>
      </c>
      <c r="I1097" t="s">
        <v>4346</v>
      </c>
      <c r="J1097" t="s">
        <v>1680</v>
      </c>
      <c r="K1097">
        <v>226898</v>
      </c>
      <c r="L1097" t="s">
        <v>1472</v>
      </c>
      <c r="M1097">
        <v>298</v>
      </c>
      <c r="N1097" t="s">
        <v>4057</v>
      </c>
    </row>
    <row r="1098" spans="1:15">
      <c r="A1098">
        <v>4713</v>
      </c>
      <c r="B1098" t="s">
        <v>2961</v>
      </c>
      <c r="C1098" t="s">
        <v>984</v>
      </c>
      <c r="D1098">
        <v>3000</v>
      </c>
      <c r="E1098" t="s">
        <v>12</v>
      </c>
      <c r="F1098" t="s">
        <v>420</v>
      </c>
      <c r="G1098" s="81">
        <v>44603</v>
      </c>
      <c r="H1098" t="s">
        <v>4048</v>
      </c>
      <c r="I1098" t="s">
        <v>4466</v>
      </c>
      <c r="J1098" t="s">
        <v>13</v>
      </c>
      <c r="K1098">
        <v>1013753</v>
      </c>
      <c r="L1098" t="s">
        <v>982</v>
      </c>
      <c r="M1098">
        <v>191</v>
      </c>
      <c r="N1098" t="s">
        <v>4057</v>
      </c>
      <c r="O1098" t="s">
        <v>4056</v>
      </c>
    </row>
    <row r="1099" spans="1:15">
      <c r="A1099">
        <v>4714</v>
      </c>
      <c r="B1099" t="s">
        <v>2961</v>
      </c>
      <c r="C1099" t="s">
        <v>1408</v>
      </c>
      <c r="D1099">
        <v>2500</v>
      </c>
      <c r="E1099" t="s">
        <v>20</v>
      </c>
      <c r="F1099" t="s">
        <v>420</v>
      </c>
      <c r="G1099" s="81">
        <v>44603</v>
      </c>
      <c r="H1099" t="s">
        <v>4054</v>
      </c>
      <c r="I1099" t="s">
        <v>4467</v>
      </c>
      <c r="J1099" t="s">
        <v>1677</v>
      </c>
      <c r="K1099">
        <v>154346</v>
      </c>
      <c r="L1099" t="s">
        <v>1406</v>
      </c>
      <c r="M1099">
        <v>285</v>
      </c>
      <c r="N1099" t="s">
        <v>4057</v>
      </c>
    </row>
    <row r="1100" spans="1:15">
      <c r="A1100">
        <v>4715</v>
      </c>
      <c r="B1100" t="s">
        <v>2961</v>
      </c>
      <c r="C1100" t="s">
        <v>1567</v>
      </c>
      <c r="D1100">
        <v>3350</v>
      </c>
      <c r="E1100" t="s">
        <v>12</v>
      </c>
      <c r="F1100" t="s">
        <v>4468</v>
      </c>
      <c r="G1100" s="81">
        <v>44603</v>
      </c>
      <c r="H1100" t="s">
        <v>4048</v>
      </c>
      <c r="I1100" t="s">
        <v>4445</v>
      </c>
      <c r="J1100" t="s">
        <v>13</v>
      </c>
      <c r="K1100">
        <v>626371</v>
      </c>
      <c r="L1100" t="s">
        <v>1565</v>
      </c>
      <c r="M1100">
        <v>330</v>
      </c>
      <c r="N1100" t="s">
        <v>4057</v>
      </c>
    </row>
    <row r="1101" spans="1:15">
      <c r="A1101">
        <v>4716</v>
      </c>
      <c r="B1101" t="s">
        <v>33</v>
      </c>
      <c r="C1101" t="s">
        <v>526</v>
      </c>
      <c r="D1101">
        <v>2180</v>
      </c>
      <c r="E1101" t="s">
        <v>10</v>
      </c>
      <c r="F1101" t="s">
        <v>4314</v>
      </c>
      <c r="G1101" s="81">
        <v>44603</v>
      </c>
      <c r="H1101" t="s">
        <v>4048</v>
      </c>
      <c r="I1101" t="s">
        <v>4210</v>
      </c>
      <c r="J1101" t="s">
        <v>4062</v>
      </c>
      <c r="K1101">
        <v>38806</v>
      </c>
      <c r="L1101" t="s">
        <v>524</v>
      </c>
      <c r="M1101">
        <v>86</v>
      </c>
      <c r="N1101" t="s">
        <v>4057</v>
      </c>
    </row>
    <row r="1102" spans="1:15">
      <c r="A1102">
        <v>4717</v>
      </c>
      <c r="B1102" t="s">
        <v>33</v>
      </c>
      <c r="C1102" t="s">
        <v>526</v>
      </c>
      <c r="D1102">
        <v>2180</v>
      </c>
      <c r="E1102" t="s">
        <v>10</v>
      </c>
      <c r="F1102" t="s">
        <v>4314</v>
      </c>
      <c r="G1102" s="81">
        <v>44603</v>
      </c>
      <c r="H1102" t="s">
        <v>4048</v>
      </c>
      <c r="I1102" t="s">
        <v>4320</v>
      </c>
      <c r="J1102" t="s">
        <v>4062</v>
      </c>
      <c r="K1102">
        <v>38811</v>
      </c>
      <c r="L1102" t="s">
        <v>524</v>
      </c>
      <c r="M1102">
        <v>86</v>
      </c>
      <c r="N1102" t="s">
        <v>4057</v>
      </c>
    </row>
    <row r="1103" spans="1:15">
      <c r="A1103">
        <v>4718</v>
      </c>
      <c r="B1103" t="s">
        <v>33</v>
      </c>
      <c r="C1103" t="s">
        <v>526</v>
      </c>
      <c r="D1103">
        <v>2180</v>
      </c>
      <c r="E1103" t="s">
        <v>10</v>
      </c>
      <c r="F1103" t="s">
        <v>4468</v>
      </c>
      <c r="G1103" s="81">
        <v>44603</v>
      </c>
      <c r="H1103" t="s">
        <v>4048</v>
      </c>
      <c r="I1103" t="s">
        <v>4398</v>
      </c>
      <c r="J1103" t="s">
        <v>4062</v>
      </c>
      <c r="K1103">
        <v>38821</v>
      </c>
      <c r="L1103" t="s">
        <v>524</v>
      </c>
      <c r="M1103">
        <v>86</v>
      </c>
      <c r="N1103" t="s">
        <v>4057</v>
      </c>
    </row>
    <row r="1104" spans="1:15">
      <c r="A1104">
        <v>4719</v>
      </c>
      <c r="B1104" t="s">
        <v>33</v>
      </c>
      <c r="C1104" t="s">
        <v>526</v>
      </c>
      <c r="D1104">
        <v>2180</v>
      </c>
      <c r="E1104" t="s">
        <v>10</v>
      </c>
      <c r="F1104" t="s">
        <v>4469</v>
      </c>
      <c r="G1104" s="81">
        <v>44603</v>
      </c>
      <c r="H1104" t="s">
        <v>4048</v>
      </c>
      <c r="I1104" t="s">
        <v>4326</v>
      </c>
      <c r="J1104" t="s">
        <v>4062</v>
      </c>
      <c r="K1104">
        <v>38816</v>
      </c>
      <c r="L1104" t="s">
        <v>524</v>
      </c>
      <c r="M1104">
        <v>86</v>
      </c>
      <c r="N1104" t="s">
        <v>4057</v>
      </c>
    </row>
    <row r="1105" spans="1:15">
      <c r="A1105">
        <v>4720</v>
      </c>
      <c r="B1105" t="s">
        <v>2961</v>
      </c>
      <c r="C1105" t="s">
        <v>722</v>
      </c>
      <c r="D1105">
        <v>25000</v>
      </c>
      <c r="E1105" t="s">
        <v>20</v>
      </c>
      <c r="F1105" t="s">
        <v>4170</v>
      </c>
      <c r="G1105" s="81">
        <v>44593</v>
      </c>
      <c r="H1105" t="s">
        <v>4069</v>
      </c>
      <c r="I1105" t="s">
        <v>4055</v>
      </c>
      <c r="J1105" t="s">
        <v>1677</v>
      </c>
      <c r="K1105">
        <v>73251</v>
      </c>
      <c r="L1105" t="s">
        <v>720</v>
      </c>
      <c r="M1105">
        <v>126</v>
      </c>
      <c r="N1105" t="s">
        <v>4057</v>
      </c>
    </row>
    <row r="1106" spans="1:15">
      <c r="A1106">
        <v>4721</v>
      </c>
      <c r="B1106" t="s">
        <v>2961</v>
      </c>
      <c r="C1106" t="s">
        <v>1010</v>
      </c>
      <c r="D1106">
        <v>9400</v>
      </c>
      <c r="E1106" t="s">
        <v>12</v>
      </c>
      <c r="F1106" t="s">
        <v>4314</v>
      </c>
      <c r="G1106" s="81">
        <v>44603</v>
      </c>
      <c r="H1106" t="s">
        <v>4048</v>
      </c>
      <c r="I1106" t="s">
        <v>4470</v>
      </c>
      <c r="J1106" t="s">
        <v>13</v>
      </c>
      <c r="K1106">
        <v>250732</v>
      </c>
      <c r="L1106" t="s">
        <v>1008</v>
      </c>
      <c r="M1106">
        <v>190</v>
      </c>
      <c r="N1106" t="s">
        <v>4057</v>
      </c>
    </row>
    <row r="1107" spans="1:15">
      <c r="A1107">
        <v>4722</v>
      </c>
      <c r="B1107" t="s">
        <v>2961</v>
      </c>
      <c r="C1107" t="s">
        <v>1110</v>
      </c>
      <c r="D1107">
        <v>5200</v>
      </c>
      <c r="E1107" t="s">
        <v>8</v>
      </c>
      <c r="F1107" t="s">
        <v>4314</v>
      </c>
      <c r="G1107" s="81">
        <v>44603</v>
      </c>
      <c r="H1107" t="s">
        <v>4048</v>
      </c>
      <c r="I1107" t="s">
        <v>4470</v>
      </c>
      <c r="J1107" t="s">
        <v>1675</v>
      </c>
      <c r="K1107">
        <v>250671</v>
      </c>
      <c r="L1107" t="s">
        <v>1108</v>
      </c>
      <c r="M1107">
        <v>214</v>
      </c>
      <c r="N1107" t="s">
        <v>4057</v>
      </c>
    </row>
    <row r="1108" spans="1:15">
      <c r="A1108">
        <v>4723</v>
      </c>
      <c r="B1108" t="s">
        <v>33</v>
      </c>
      <c r="C1108" t="s">
        <v>526</v>
      </c>
      <c r="D1108">
        <v>2180</v>
      </c>
      <c r="E1108" t="s">
        <v>10</v>
      </c>
      <c r="F1108" t="s">
        <v>4468</v>
      </c>
      <c r="G1108" s="81">
        <v>44603</v>
      </c>
      <c r="H1108" t="s">
        <v>4048</v>
      </c>
      <c r="I1108" t="s">
        <v>4310</v>
      </c>
      <c r="J1108" t="s">
        <v>4062</v>
      </c>
      <c r="K1108">
        <v>38826</v>
      </c>
      <c r="L1108" t="s">
        <v>524</v>
      </c>
      <c r="M1108">
        <v>86</v>
      </c>
      <c r="N1108" t="s">
        <v>4057</v>
      </c>
    </row>
    <row r="1109" spans="1:15">
      <c r="A1109">
        <v>4724</v>
      </c>
      <c r="B1109" t="s">
        <v>2961</v>
      </c>
      <c r="C1109" t="s">
        <v>1127</v>
      </c>
      <c r="D1109">
        <v>1400</v>
      </c>
      <c r="E1109" t="s">
        <v>8</v>
      </c>
      <c r="F1109" t="s">
        <v>420</v>
      </c>
      <c r="G1109" s="81">
        <v>44603</v>
      </c>
      <c r="H1109" t="s">
        <v>4048</v>
      </c>
      <c r="I1109" t="s">
        <v>4344</v>
      </c>
      <c r="J1109" t="s">
        <v>1675</v>
      </c>
      <c r="K1109">
        <v>684085</v>
      </c>
      <c r="L1109" t="s">
        <v>1126</v>
      </c>
      <c r="M1109">
        <v>200</v>
      </c>
      <c r="N1109" t="s">
        <v>4057</v>
      </c>
      <c r="O1109" t="s">
        <v>4056</v>
      </c>
    </row>
    <row r="1110" spans="1:15">
      <c r="A1110">
        <v>4725</v>
      </c>
      <c r="B1110" t="s">
        <v>2961</v>
      </c>
      <c r="C1110" t="s">
        <v>1095</v>
      </c>
      <c r="D1110">
        <v>1400</v>
      </c>
      <c r="E1110" t="s">
        <v>8</v>
      </c>
      <c r="F1110" t="s">
        <v>420</v>
      </c>
      <c r="G1110" s="81">
        <v>44603</v>
      </c>
      <c r="H1110" t="s">
        <v>4048</v>
      </c>
      <c r="I1110" t="s">
        <v>4344</v>
      </c>
      <c r="J1110" t="s">
        <v>1675</v>
      </c>
      <c r="K1110">
        <v>680901</v>
      </c>
      <c r="L1110" t="s">
        <v>1093</v>
      </c>
      <c r="M1110">
        <v>268</v>
      </c>
      <c r="N1110" t="s">
        <v>4057</v>
      </c>
    </row>
    <row r="1111" spans="1:15">
      <c r="A1111">
        <v>4726</v>
      </c>
      <c r="B1111" t="s">
        <v>2961</v>
      </c>
      <c r="C1111" t="s">
        <v>4471</v>
      </c>
      <c r="D1111">
        <v>3350</v>
      </c>
      <c r="E1111" t="s">
        <v>12</v>
      </c>
      <c r="F1111" t="s">
        <v>420</v>
      </c>
      <c r="G1111" s="81">
        <v>44603</v>
      </c>
      <c r="H1111" t="s">
        <v>4048</v>
      </c>
      <c r="I1111" t="s">
        <v>4073</v>
      </c>
      <c r="J1111" t="s">
        <v>13</v>
      </c>
      <c r="K1111">
        <v>29024</v>
      </c>
      <c r="L1111" t="s">
        <v>1255</v>
      </c>
      <c r="M1111">
        <v>331</v>
      </c>
      <c r="N1111" t="s">
        <v>4057</v>
      </c>
    </row>
    <row r="1112" spans="1:15">
      <c r="A1112">
        <v>4727</v>
      </c>
      <c r="B1112" t="s">
        <v>2961</v>
      </c>
      <c r="C1112" t="s">
        <v>1610</v>
      </c>
      <c r="D1112">
        <v>1300</v>
      </c>
      <c r="E1112" t="s">
        <v>8</v>
      </c>
      <c r="F1112" t="s">
        <v>4472</v>
      </c>
      <c r="G1112" s="81">
        <v>44606</v>
      </c>
      <c r="H1112" t="s">
        <v>4048</v>
      </c>
      <c r="I1112" t="s">
        <v>4064</v>
      </c>
      <c r="J1112" t="s">
        <v>1675</v>
      </c>
      <c r="K1112" t="s">
        <v>4473</v>
      </c>
      <c r="L1112" t="s">
        <v>1608</v>
      </c>
      <c r="M1112">
        <v>332</v>
      </c>
      <c r="N1112" t="s">
        <v>4057</v>
      </c>
    </row>
    <row r="1113" spans="1:15">
      <c r="A1113">
        <v>4728</v>
      </c>
      <c r="B1113" t="s">
        <v>2961</v>
      </c>
      <c r="C1113" t="s">
        <v>682</v>
      </c>
      <c r="D1113">
        <v>1800</v>
      </c>
      <c r="E1113" t="s">
        <v>10</v>
      </c>
      <c r="F1113" t="s">
        <v>4472</v>
      </c>
      <c r="G1113" s="81">
        <v>44606</v>
      </c>
      <c r="H1113" t="s">
        <v>4048</v>
      </c>
      <c r="I1113" t="s">
        <v>4086</v>
      </c>
      <c r="J1113" t="s">
        <v>4062</v>
      </c>
      <c r="K1113" t="s">
        <v>4474</v>
      </c>
      <c r="L1113" t="s">
        <v>681</v>
      </c>
      <c r="M1113">
        <v>27</v>
      </c>
      <c r="N1113" t="s">
        <v>4057</v>
      </c>
    </row>
    <row r="1114" spans="1:15">
      <c r="A1114">
        <v>4729</v>
      </c>
      <c r="B1114" t="s">
        <v>2961</v>
      </c>
      <c r="C1114" t="s">
        <v>933</v>
      </c>
      <c r="D1114">
        <v>3350</v>
      </c>
      <c r="E1114" t="s">
        <v>12</v>
      </c>
      <c r="F1114" t="s">
        <v>4472</v>
      </c>
      <c r="G1114" s="81">
        <v>44606</v>
      </c>
      <c r="H1114" t="s">
        <v>4048</v>
      </c>
      <c r="I1114" t="s">
        <v>4475</v>
      </c>
      <c r="J1114" t="s">
        <v>13</v>
      </c>
      <c r="K1114" t="s">
        <v>4476</v>
      </c>
      <c r="L1114" t="s">
        <v>932</v>
      </c>
      <c r="M1114">
        <v>174</v>
      </c>
      <c r="N1114" t="s">
        <v>4057</v>
      </c>
    </row>
    <row r="1115" spans="1:15">
      <c r="A1115">
        <v>4730</v>
      </c>
      <c r="B1115" t="s">
        <v>24</v>
      </c>
      <c r="C1115" t="s">
        <v>178</v>
      </c>
      <c r="D1115">
        <v>2000</v>
      </c>
      <c r="E1115" t="s">
        <v>8</v>
      </c>
      <c r="F1115" t="s">
        <v>4477</v>
      </c>
      <c r="G1115" s="81">
        <v>44606</v>
      </c>
      <c r="H1115" t="s">
        <v>4048</v>
      </c>
      <c r="I1115" t="s">
        <v>4478</v>
      </c>
      <c r="J1115" t="s">
        <v>1675</v>
      </c>
      <c r="K1115" t="s">
        <v>4479</v>
      </c>
      <c r="L1115" t="s">
        <v>176</v>
      </c>
      <c r="M1115">
        <v>13</v>
      </c>
      <c r="N1115" t="s">
        <v>4057</v>
      </c>
    </row>
    <row r="1116" spans="1:15">
      <c r="A1116">
        <v>4731</v>
      </c>
      <c r="B1116" t="s">
        <v>2961</v>
      </c>
      <c r="C1116" t="s">
        <v>4480</v>
      </c>
      <c r="D1116">
        <v>2000</v>
      </c>
      <c r="E1116" t="s">
        <v>10</v>
      </c>
      <c r="F1116" t="s">
        <v>4472</v>
      </c>
      <c r="G1116" s="81">
        <v>44606</v>
      </c>
      <c r="H1116" t="s">
        <v>4069</v>
      </c>
      <c r="I1116" t="s">
        <v>4481</v>
      </c>
      <c r="J1116" t="s">
        <v>4062</v>
      </c>
      <c r="K1116" t="s">
        <v>4482</v>
      </c>
      <c r="L1116" t="s">
        <v>1639</v>
      </c>
      <c r="M1116">
        <v>341</v>
      </c>
      <c r="N1116" t="s">
        <v>4057</v>
      </c>
    </row>
    <row r="1117" spans="1:15">
      <c r="A1117">
        <v>4732</v>
      </c>
      <c r="B1117" t="s">
        <v>2961</v>
      </c>
      <c r="C1117" t="s">
        <v>1581</v>
      </c>
      <c r="D1117">
        <v>2180</v>
      </c>
      <c r="E1117" t="s">
        <v>15</v>
      </c>
      <c r="F1117" t="s">
        <v>4472</v>
      </c>
      <c r="G1117" s="81">
        <v>44606</v>
      </c>
      <c r="H1117" t="s">
        <v>4048</v>
      </c>
      <c r="I1117" t="s">
        <v>4049</v>
      </c>
      <c r="J1117" t="s">
        <v>1680</v>
      </c>
      <c r="K1117" t="s">
        <v>4483</v>
      </c>
      <c r="L1117" t="s">
        <v>1579</v>
      </c>
      <c r="M1117">
        <v>322</v>
      </c>
      <c r="N1117" t="s">
        <v>4057</v>
      </c>
    </row>
    <row r="1118" spans="1:15">
      <c r="A1118">
        <v>4733</v>
      </c>
      <c r="B1118" t="s">
        <v>2961</v>
      </c>
      <c r="C1118" t="s">
        <v>1245</v>
      </c>
      <c r="D1118">
        <v>4000</v>
      </c>
      <c r="E1118" t="s">
        <v>17</v>
      </c>
      <c r="F1118" t="s">
        <v>4472</v>
      </c>
      <c r="G1118" s="81">
        <v>44607</v>
      </c>
      <c r="H1118" t="s">
        <v>4069</v>
      </c>
      <c r="I1118" t="s">
        <v>4436</v>
      </c>
      <c r="J1118" t="s">
        <v>1674</v>
      </c>
      <c r="K1118" t="s">
        <v>4484</v>
      </c>
      <c r="L1118" t="s">
        <v>1822</v>
      </c>
      <c r="M1118">
        <v>80</v>
      </c>
      <c r="N1118" t="s">
        <v>4057</v>
      </c>
    </row>
    <row r="1119" spans="1:15">
      <c r="A1119">
        <v>4734</v>
      </c>
      <c r="B1119" t="s">
        <v>2961</v>
      </c>
      <c r="C1119" t="s">
        <v>651</v>
      </c>
      <c r="D1119">
        <v>2180</v>
      </c>
      <c r="E1119" t="s">
        <v>10</v>
      </c>
      <c r="F1119" t="s">
        <v>4472</v>
      </c>
      <c r="G1119" s="81">
        <v>44607</v>
      </c>
      <c r="H1119" t="s">
        <v>4048</v>
      </c>
      <c r="I1119" t="s">
        <v>4475</v>
      </c>
      <c r="J1119" t="s">
        <v>4062</v>
      </c>
      <c r="K1119" t="s">
        <v>4485</v>
      </c>
      <c r="L1119" t="s">
        <v>650</v>
      </c>
      <c r="M1119">
        <v>201</v>
      </c>
      <c r="N1119" t="s">
        <v>4057</v>
      </c>
    </row>
    <row r="1120" spans="1:15">
      <c r="A1120">
        <v>4735</v>
      </c>
      <c r="B1120" t="s">
        <v>33</v>
      </c>
      <c r="C1120" t="s">
        <v>830</v>
      </c>
      <c r="D1120">
        <v>23500</v>
      </c>
      <c r="E1120" t="s">
        <v>12</v>
      </c>
      <c r="F1120" t="s">
        <v>4486</v>
      </c>
      <c r="G1120" s="81">
        <v>44608</v>
      </c>
      <c r="H1120" t="s">
        <v>4069</v>
      </c>
      <c r="I1120" t="s">
        <v>4055</v>
      </c>
      <c r="J1120" t="s">
        <v>13</v>
      </c>
      <c r="K1120" t="s">
        <v>4487</v>
      </c>
      <c r="L1120" t="s">
        <v>828</v>
      </c>
      <c r="M1120">
        <v>156</v>
      </c>
      <c r="N1120" t="s">
        <v>4057</v>
      </c>
      <c r="O1120" t="s">
        <v>4056</v>
      </c>
    </row>
    <row r="1121" spans="1:15">
      <c r="A1121">
        <v>4736</v>
      </c>
      <c r="B1121" t="s">
        <v>33</v>
      </c>
      <c r="C1121" t="s">
        <v>793</v>
      </c>
      <c r="D1121">
        <v>23500</v>
      </c>
      <c r="E1121" t="s">
        <v>12</v>
      </c>
      <c r="F1121" t="s">
        <v>4488</v>
      </c>
      <c r="G1121" s="81">
        <v>44608</v>
      </c>
      <c r="H1121" t="s">
        <v>4069</v>
      </c>
      <c r="I1121" t="s">
        <v>4055</v>
      </c>
      <c r="J1121" t="s">
        <v>13</v>
      </c>
      <c r="K1121" t="s">
        <v>4489</v>
      </c>
      <c r="L1121" t="s">
        <v>791</v>
      </c>
      <c r="M1121">
        <v>237</v>
      </c>
      <c r="N1121" t="s">
        <v>4057</v>
      </c>
      <c r="O1121" t="s">
        <v>4056</v>
      </c>
    </row>
    <row r="1122" spans="1:15">
      <c r="A1122">
        <v>4737</v>
      </c>
      <c r="B1122" t="s">
        <v>2961</v>
      </c>
      <c r="C1122" t="s">
        <v>272</v>
      </c>
      <c r="D1122">
        <v>5000</v>
      </c>
      <c r="E1122" t="s">
        <v>17</v>
      </c>
      <c r="F1122" t="s">
        <v>4170</v>
      </c>
      <c r="G1122" s="81">
        <v>44608</v>
      </c>
      <c r="H1122" t="s">
        <v>4054</v>
      </c>
      <c r="I1122" t="s">
        <v>4055</v>
      </c>
      <c r="J1122" t="s">
        <v>1674</v>
      </c>
      <c r="K1122" t="s">
        <v>4490</v>
      </c>
      <c r="L1122" t="s">
        <v>270</v>
      </c>
      <c r="M1122">
        <v>33</v>
      </c>
      <c r="N1122" t="s">
        <v>4057</v>
      </c>
    </row>
    <row r="1123" spans="1:15">
      <c r="A1123">
        <v>4738</v>
      </c>
      <c r="B1123" t="s">
        <v>2961</v>
      </c>
      <c r="C1123" t="s">
        <v>1602</v>
      </c>
      <c r="D1123">
        <v>3350</v>
      </c>
      <c r="E1123" t="s">
        <v>20</v>
      </c>
      <c r="F1123" t="s">
        <v>4472</v>
      </c>
      <c r="G1123" s="81">
        <v>44608</v>
      </c>
      <c r="H1123" t="s">
        <v>4048</v>
      </c>
      <c r="I1123" t="s">
        <v>4073</v>
      </c>
      <c r="J1123" t="s">
        <v>1677</v>
      </c>
      <c r="K1123" t="s">
        <v>4491</v>
      </c>
      <c r="L1123" t="s">
        <v>1601</v>
      </c>
      <c r="M1123">
        <v>248</v>
      </c>
      <c r="N1123" t="s">
        <v>4057</v>
      </c>
      <c r="O1123" t="s">
        <v>4056</v>
      </c>
    </row>
    <row r="1124" spans="1:15">
      <c r="A1124">
        <v>4739</v>
      </c>
      <c r="B1124" t="s">
        <v>33</v>
      </c>
      <c r="C1124" t="s">
        <v>845</v>
      </c>
      <c r="D1124">
        <v>2800</v>
      </c>
      <c r="E1124" t="s">
        <v>12</v>
      </c>
      <c r="F1124" t="s">
        <v>4472</v>
      </c>
      <c r="G1124" s="81">
        <v>44609</v>
      </c>
      <c r="H1124" t="s">
        <v>4048</v>
      </c>
      <c r="I1124" t="s">
        <v>4492</v>
      </c>
      <c r="J1124" t="s">
        <v>13</v>
      </c>
      <c r="K1124" t="s">
        <v>4493</v>
      </c>
      <c r="L1124" t="s">
        <v>843</v>
      </c>
      <c r="M1124">
        <v>155</v>
      </c>
      <c r="N1124" t="s">
        <v>4057</v>
      </c>
    </row>
    <row r="1125" spans="1:15">
      <c r="A1125">
        <v>4740</v>
      </c>
      <c r="B1125" t="s">
        <v>2961</v>
      </c>
      <c r="C1125" t="s">
        <v>1175</v>
      </c>
      <c r="D1125">
        <v>5000</v>
      </c>
      <c r="E1125" t="s">
        <v>17</v>
      </c>
      <c r="F1125" t="s">
        <v>4488</v>
      </c>
      <c r="G1125" s="81">
        <v>44609</v>
      </c>
      <c r="H1125" t="s">
        <v>4054</v>
      </c>
      <c r="I1125" t="s">
        <v>4055</v>
      </c>
      <c r="J1125" t="s">
        <v>1674</v>
      </c>
      <c r="K1125" t="s">
        <v>4494</v>
      </c>
      <c r="L1125" t="s">
        <v>1173</v>
      </c>
      <c r="M1125">
        <v>236</v>
      </c>
      <c r="N1125" t="s">
        <v>4057</v>
      </c>
    </row>
    <row r="1126" spans="1:15">
      <c r="A1126">
        <v>4741</v>
      </c>
      <c r="B1126" t="s">
        <v>4065</v>
      </c>
      <c r="C1126" t="s">
        <v>205</v>
      </c>
      <c r="D1126">
        <v>1350</v>
      </c>
      <c r="E1126" t="s">
        <v>8</v>
      </c>
      <c r="F1126" t="s">
        <v>4472</v>
      </c>
      <c r="G1126" s="81">
        <v>44609</v>
      </c>
      <c r="H1126" t="s">
        <v>4048</v>
      </c>
      <c r="I1126" t="s">
        <v>4381</v>
      </c>
      <c r="J1126" t="s">
        <v>1675</v>
      </c>
      <c r="K1126" t="s">
        <v>4495</v>
      </c>
      <c r="L1126" t="s">
        <v>203</v>
      </c>
      <c r="M1126">
        <v>19</v>
      </c>
      <c r="N1126" t="s">
        <v>4057</v>
      </c>
    </row>
    <row r="1127" spans="1:15">
      <c r="A1127">
        <v>4742</v>
      </c>
      <c r="B1127" t="s">
        <v>33</v>
      </c>
      <c r="C1127" t="s">
        <v>845</v>
      </c>
      <c r="D1127">
        <v>2800</v>
      </c>
      <c r="E1127" t="s">
        <v>12</v>
      </c>
      <c r="F1127" t="s">
        <v>4472</v>
      </c>
      <c r="G1127" s="81">
        <v>44609</v>
      </c>
      <c r="H1127" t="s">
        <v>4048</v>
      </c>
      <c r="I1127" t="s">
        <v>4317</v>
      </c>
      <c r="J1127" t="s">
        <v>13</v>
      </c>
      <c r="K1127" t="s">
        <v>4496</v>
      </c>
      <c r="L1127" t="s">
        <v>843</v>
      </c>
      <c r="M1127">
        <v>155</v>
      </c>
      <c r="N1127" t="s">
        <v>4057</v>
      </c>
    </row>
    <row r="1128" spans="1:15">
      <c r="A1128">
        <v>4743</v>
      </c>
      <c r="B1128" t="s">
        <v>2961</v>
      </c>
      <c r="C1128" t="s">
        <v>1614</v>
      </c>
      <c r="D1128">
        <v>1350</v>
      </c>
      <c r="E1128" t="s">
        <v>8</v>
      </c>
      <c r="F1128" t="s">
        <v>4472</v>
      </c>
      <c r="G1128" s="81">
        <v>44610</v>
      </c>
      <c r="H1128" t="s">
        <v>4048</v>
      </c>
      <c r="I1128" t="s">
        <v>4073</v>
      </c>
      <c r="J1128" t="s">
        <v>1675</v>
      </c>
      <c r="K1128">
        <v>541115</v>
      </c>
      <c r="L1128" t="s">
        <v>1612</v>
      </c>
      <c r="M1128">
        <v>67</v>
      </c>
      <c r="N1128" t="s">
        <v>4057</v>
      </c>
      <c r="O1128" t="s">
        <v>4056</v>
      </c>
    </row>
    <row r="1129" spans="1:15">
      <c r="A1129">
        <v>4744</v>
      </c>
      <c r="B1129" t="s">
        <v>33</v>
      </c>
      <c r="C1129" t="s">
        <v>551</v>
      </c>
      <c r="D1129">
        <v>10000</v>
      </c>
      <c r="E1129" t="s">
        <v>10</v>
      </c>
      <c r="F1129" t="s">
        <v>4472</v>
      </c>
      <c r="G1129" s="81">
        <v>44610</v>
      </c>
      <c r="H1129" t="s">
        <v>4069</v>
      </c>
      <c r="I1129" t="s">
        <v>4497</v>
      </c>
      <c r="J1129" t="s">
        <v>4062</v>
      </c>
      <c r="K1129">
        <v>481247</v>
      </c>
      <c r="L1129" t="s">
        <v>549</v>
      </c>
      <c r="M1129">
        <v>91</v>
      </c>
      <c r="N1129" t="s">
        <v>4057</v>
      </c>
    </row>
    <row r="1130" spans="1:15">
      <c r="A1130">
        <v>4745</v>
      </c>
      <c r="B1130" t="s">
        <v>33</v>
      </c>
      <c r="C1130" t="s">
        <v>845</v>
      </c>
      <c r="D1130">
        <v>15000</v>
      </c>
      <c r="E1130" t="s">
        <v>12</v>
      </c>
      <c r="F1130" t="s">
        <v>4472</v>
      </c>
      <c r="G1130" s="81">
        <v>44610</v>
      </c>
      <c r="H1130" t="s">
        <v>4069</v>
      </c>
      <c r="I1130" t="s">
        <v>4436</v>
      </c>
      <c r="J1130" t="s">
        <v>13</v>
      </c>
      <c r="K1130" t="s">
        <v>4496</v>
      </c>
      <c r="L1130" t="s">
        <v>843</v>
      </c>
      <c r="M1130">
        <v>155</v>
      </c>
      <c r="N1130" t="s">
        <v>4057</v>
      </c>
    </row>
    <row r="1131" spans="1:15">
      <c r="A1131">
        <v>4746</v>
      </c>
      <c r="B1131" t="s">
        <v>2961</v>
      </c>
      <c r="C1131" t="s">
        <v>1105</v>
      </c>
      <c r="D1131">
        <v>1601</v>
      </c>
      <c r="E1131" t="s">
        <v>8</v>
      </c>
      <c r="F1131" t="s">
        <v>4498</v>
      </c>
      <c r="G1131" s="81">
        <v>44610</v>
      </c>
      <c r="H1131" t="s">
        <v>4048</v>
      </c>
      <c r="I1131" t="s">
        <v>4344</v>
      </c>
      <c r="J1131" t="s">
        <v>1675</v>
      </c>
      <c r="K1131" t="s">
        <v>4496</v>
      </c>
      <c r="L1131" t="s">
        <v>1103</v>
      </c>
      <c r="M1131">
        <v>213</v>
      </c>
      <c r="N1131" t="s">
        <v>4057</v>
      </c>
    </row>
    <row r="1132" spans="1:15">
      <c r="A1132">
        <v>4747</v>
      </c>
      <c r="B1132" t="s">
        <v>4065</v>
      </c>
      <c r="C1132" t="s">
        <v>2217</v>
      </c>
      <c r="D1132">
        <v>1200</v>
      </c>
      <c r="E1132" t="s">
        <v>8</v>
      </c>
      <c r="F1132" t="s">
        <v>4118</v>
      </c>
      <c r="G1132" s="81">
        <v>44611</v>
      </c>
      <c r="H1132" t="s">
        <v>4048</v>
      </c>
      <c r="I1132" t="s">
        <v>4499</v>
      </c>
      <c r="J1132" t="s">
        <v>1675</v>
      </c>
      <c r="K1132" t="s">
        <v>4496</v>
      </c>
      <c r="L1132" t="s">
        <v>212</v>
      </c>
      <c r="M1132">
        <v>21</v>
      </c>
      <c r="N1132" t="s">
        <v>4057</v>
      </c>
    </row>
    <row r="1133" spans="1:15">
      <c r="A1133">
        <v>4748</v>
      </c>
      <c r="B1133" t="s">
        <v>4065</v>
      </c>
      <c r="C1133" t="s">
        <v>2217</v>
      </c>
      <c r="D1133">
        <v>1200</v>
      </c>
      <c r="E1133" t="s">
        <v>8</v>
      </c>
      <c r="F1133" t="s">
        <v>4472</v>
      </c>
      <c r="G1133" s="81">
        <v>44613</v>
      </c>
      <c r="H1133" t="s">
        <v>4048</v>
      </c>
      <c r="I1133" t="s">
        <v>4500</v>
      </c>
      <c r="J1133" t="s">
        <v>1675</v>
      </c>
      <c r="K1133">
        <v>138545</v>
      </c>
      <c r="L1133" t="s">
        <v>212</v>
      </c>
      <c r="M1133">
        <v>21</v>
      </c>
      <c r="N1133" t="s">
        <v>4057</v>
      </c>
    </row>
    <row r="1134" spans="1:15">
      <c r="A1134">
        <v>4749</v>
      </c>
      <c r="B1134" t="s">
        <v>2961</v>
      </c>
      <c r="C1134" t="s">
        <v>1408</v>
      </c>
      <c r="D1134">
        <v>10000</v>
      </c>
      <c r="E1134" t="s">
        <v>20</v>
      </c>
      <c r="F1134" t="s">
        <v>4472</v>
      </c>
      <c r="G1134" s="81">
        <v>44613</v>
      </c>
      <c r="H1134" t="s">
        <v>4069</v>
      </c>
      <c r="I1134" t="s">
        <v>4436</v>
      </c>
      <c r="J1134" t="s">
        <v>1677</v>
      </c>
      <c r="K1134" t="s">
        <v>4496</v>
      </c>
      <c r="L1134" t="s">
        <v>1406</v>
      </c>
      <c r="M1134">
        <v>285</v>
      </c>
      <c r="N1134" t="s">
        <v>4057</v>
      </c>
    </row>
    <row r="1135" spans="1:15">
      <c r="A1135">
        <v>4750</v>
      </c>
      <c r="B1135" t="s">
        <v>2961</v>
      </c>
      <c r="C1135" t="s">
        <v>391</v>
      </c>
      <c r="D1135">
        <v>5000</v>
      </c>
      <c r="E1135" t="s">
        <v>17</v>
      </c>
      <c r="F1135" t="s">
        <v>4477</v>
      </c>
      <c r="G1135" s="81">
        <v>44610</v>
      </c>
      <c r="H1135" t="s">
        <v>4054</v>
      </c>
      <c r="I1135" t="s">
        <v>4055</v>
      </c>
      <c r="J1135" t="s">
        <v>1674</v>
      </c>
      <c r="K1135" t="s">
        <v>4501</v>
      </c>
      <c r="L1135" t="s">
        <v>389</v>
      </c>
      <c r="M1135">
        <v>57</v>
      </c>
      <c r="N1135" t="s">
        <v>4057</v>
      </c>
    </row>
    <row r="1136" spans="1:15">
      <c r="A1136">
        <v>4751</v>
      </c>
      <c r="B1136" t="s">
        <v>24</v>
      </c>
      <c r="C1136" t="s">
        <v>145</v>
      </c>
      <c r="D1136">
        <v>1000</v>
      </c>
      <c r="E1136" t="s">
        <v>8</v>
      </c>
      <c r="F1136" t="s">
        <v>4472</v>
      </c>
      <c r="G1136" s="81">
        <v>44610</v>
      </c>
      <c r="H1136" t="s">
        <v>4066</v>
      </c>
      <c r="I1136" t="s">
        <v>4502</v>
      </c>
      <c r="J1136" t="s">
        <v>1675</v>
      </c>
      <c r="K1136" t="s">
        <v>4503</v>
      </c>
      <c r="L1136" t="s">
        <v>144</v>
      </c>
      <c r="M1136">
        <v>5</v>
      </c>
      <c r="N1136" t="s">
        <v>4057</v>
      </c>
    </row>
    <row r="1137" spans="1:16">
      <c r="A1137">
        <v>4752</v>
      </c>
      <c r="B1137" t="s">
        <v>2961</v>
      </c>
      <c r="C1137" t="s">
        <v>1408</v>
      </c>
      <c r="D1137">
        <v>3000</v>
      </c>
      <c r="E1137" t="s">
        <v>20</v>
      </c>
      <c r="F1137" t="s">
        <v>4472</v>
      </c>
      <c r="G1137" s="81">
        <v>44609</v>
      </c>
      <c r="H1137" t="s">
        <v>4054</v>
      </c>
      <c r="I1137" t="s">
        <v>4055</v>
      </c>
      <c r="J1137" t="s">
        <v>1677</v>
      </c>
      <c r="K1137" t="s">
        <v>4504</v>
      </c>
      <c r="L1137" t="s">
        <v>1406</v>
      </c>
      <c r="M1137">
        <v>285</v>
      </c>
      <c r="N1137" t="s">
        <v>4057</v>
      </c>
    </row>
    <row r="1138" spans="1:16">
      <c r="A1138">
        <v>4753</v>
      </c>
      <c r="B1138" t="s">
        <v>33</v>
      </c>
      <c r="C1138" t="s">
        <v>497</v>
      </c>
      <c r="D1138">
        <v>8000</v>
      </c>
      <c r="E1138" t="s">
        <v>10</v>
      </c>
      <c r="F1138" t="s">
        <v>4472</v>
      </c>
      <c r="G1138" s="81">
        <v>44613</v>
      </c>
      <c r="H1138" t="s">
        <v>4069</v>
      </c>
      <c r="I1138" t="s">
        <v>4055</v>
      </c>
      <c r="J1138" t="s">
        <v>4062</v>
      </c>
      <c r="K1138" t="s">
        <v>4505</v>
      </c>
      <c r="L1138" t="s">
        <v>1672</v>
      </c>
      <c r="M1138">
        <v>192</v>
      </c>
      <c r="N1138" t="s">
        <v>4057</v>
      </c>
    </row>
    <row r="1139" spans="1:16">
      <c r="A1139">
        <v>4754</v>
      </c>
      <c r="B1139" t="s">
        <v>2961</v>
      </c>
      <c r="C1139" t="s">
        <v>1618</v>
      </c>
      <c r="D1139">
        <v>3350</v>
      </c>
      <c r="E1139" t="s">
        <v>12</v>
      </c>
      <c r="F1139" t="s">
        <v>4472</v>
      </c>
      <c r="G1139" s="81">
        <v>44614</v>
      </c>
      <c r="H1139" t="s">
        <v>4048</v>
      </c>
      <c r="I1139" t="s">
        <v>4445</v>
      </c>
      <c r="J1139" t="s">
        <v>13</v>
      </c>
      <c r="K1139" t="s">
        <v>4506</v>
      </c>
      <c r="L1139" t="s">
        <v>1617</v>
      </c>
      <c r="M1139">
        <v>334</v>
      </c>
      <c r="N1139" t="s">
        <v>4057</v>
      </c>
      <c r="O1139" t="s">
        <v>4056</v>
      </c>
    </row>
    <row r="1140" spans="1:16">
      <c r="A1140">
        <v>4755</v>
      </c>
      <c r="B1140" t="s">
        <v>2961</v>
      </c>
      <c r="C1140" t="s">
        <v>1282</v>
      </c>
      <c r="D1140">
        <v>4900</v>
      </c>
      <c r="E1140" t="s">
        <v>17</v>
      </c>
      <c r="F1140" t="s">
        <v>4507</v>
      </c>
      <c r="G1140" s="81">
        <v>44614</v>
      </c>
      <c r="H1140" t="s">
        <v>4069</v>
      </c>
      <c r="I1140" t="s">
        <v>4508</v>
      </c>
      <c r="J1140" t="s">
        <v>1674</v>
      </c>
      <c r="K1140" t="s">
        <v>4509</v>
      </c>
      <c r="L1140" t="s">
        <v>1281</v>
      </c>
      <c r="M1140">
        <v>258</v>
      </c>
      <c r="N1140" t="s">
        <v>4057</v>
      </c>
    </row>
    <row r="1141" spans="1:16">
      <c r="A1141">
        <v>4756</v>
      </c>
      <c r="B1141" t="s">
        <v>2961</v>
      </c>
      <c r="C1141" t="s">
        <v>559</v>
      </c>
      <c r="D1141">
        <v>3600</v>
      </c>
      <c r="E1141" t="s">
        <v>10</v>
      </c>
      <c r="F1141" t="s">
        <v>4472</v>
      </c>
      <c r="G1141" s="81">
        <v>44614</v>
      </c>
      <c r="H1141" t="s">
        <v>4048</v>
      </c>
      <c r="I1141" t="s">
        <v>4510</v>
      </c>
      <c r="J1141" t="s">
        <v>4062</v>
      </c>
      <c r="K1141" t="s">
        <v>4511</v>
      </c>
      <c r="L1141" t="s">
        <v>557</v>
      </c>
      <c r="M1141">
        <v>93</v>
      </c>
      <c r="N1141" t="s">
        <v>4057</v>
      </c>
    </row>
    <row r="1142" spans="1:16">
      <c r="A1142">
        <v>4757</v>
      </c>
      <c r="B1142" t="s">
        <v>2961</v>
      </c>
      <c r="C1142" t="s">
        <v>1627</v>
      </c>
      <c r="D1142">
        <v>3350</v>
      </c>
      <c r="E1142" t="s">
        <v>20</v>
      </c>
      <c r="F1142" t="s">
        <v>4477</v>
      </c>
      <c r="G1142" s="81">
        <v>44614</v>
      </c>
      <c r="H1142" t="s">
        <v>4048</v>
      </c>
      <c r="I1142" t="s">
        <v>4512</v>
      </c>
      <c r="J1142" t="s">
        <v>1677</v>
      </c>
      <c r="K1142" t="s">
        <v>4513</v>
      </c>
      <c r="L1142" t="s">
        <v>1625</v>
      </c>
      <c r="M1142">
        <v>336</v>
      </c>
      <c r="N1142" t="s">
        <v>4057</v>
      </c>
      <c r="O1142" t="s">
        <v>4056</v>
      </c>
      <c r="P1142" t="s">
        <v>4514</v>
      </c>
    </row>
    <row r="1143" spans="1:16">
      <c r="A1143">
        <v>4758</v>
      </c>
      <c r="B1143" t="s">
        <v>2961</v>
      </c>
      <c r="C1143" t="s">
        <v>1623</v>
      </c>
      <c r="D1143">
        <v>3350</v>
      </c>
      <c r="E1143" t="s">
        <v>20</v>
      </c>
      <c r="F1143" t="s">
        <v>4477</v>
      </c>
      <c r="G1143" s="81">
        <v>44614</v>
      </c>
      <c r="H1143" t="s">
        <v>4048</v>
      </c>
      <c r="I1143" t="s">
        <v>4512</v>
      </c>
      <c r="J1143" t="s">
        <v>1677</v>
      </c>
      <c r="K1143" t="s">
        <v>4515</v>
      </c>
      <c r="L1143" t="s">
        <v>1621</v>
      </c>
      <c r="M1143">
        <v>335</v>
      </c>
      <c r="N1143" t="s">
        <v>4057</v>
      </c>
      <c r="O1143" t="s">
        <v>4056</v>
      </c>
    </row>
    <row r="1144" spans="1:16">
      <c r="A1144">
        <v>4759</v>
      </c>
      <c r="B1144" t="s">
        <v>2961</v>
      </c>
      <c r="C1144" t="s">
        <v>1567</v>
      </c>
      <c r="D1144">
        <v>3350</v>
      </c>
      <c r="E1144" t="s">
        <v>67</v>
      </c>
      <c r="F1144" t="s">
        <v>4507</v>
      </c>
      <c r="G1144" s="81">
        <v>44614</v>
      </c>
      <c r="H1144" t="s">
        <v>4048</v>
      </c>
      <c r="I1144" t="s">
        <v>4516</v>
      </c>
      <c r="J1144" t="s">
        <v>1679</v>
      </c>
      <c r="K1144" t="s">
        <v>4517</v>
      </c>
      <c r="L1144" t="s">
        <v>1565</v>
      </c>
      <c r="M1144">
        <v>319</v>
      </c>
      <c r="N1144" t="s">
        <v>4057</v>
      </c>
    </row>
    <row r="1145" spans="1:16">
      <c r="A1145">
        <v>4760</v>
      </c>
      <c r="B1145" t="s">
        <v>33</v>
      </c>
      <c r="C1145" t="s">
        <v>810</v>
      </c>
      <c r="D1145">
        <v>1780</v>
      </c>
      <c r="E1145" t="s">
        <v>12</v>
      </c>
      <c r="F1145" t="s">
        <v>4472</v>
      </c>
      <c r="G1145" s="81">
        <v>44616</v>
      </c>
      <c r="H1145" t="s">
        <v>4194</v>
      </c>
      <c r="I1145" t="s">
        <v>4518</v>
      </c>
      <c r="J1145" t="s">
        <v>13</v>
      </c>
      <c r="K1145" t="s">
        <v>4519</v>
      </c>
      <c r="L1145" t="s">
        <v>808</v>
      </c>
      <c r="M1145">
        <v>146</v>
      </c>
      <c r="N1145" t="s">
        <v>4057</v>
      </c>
    </row>
    <row r="1146" spans="1:16">
      <c r="A1146">
        <v>4761</v>
      </c>
      <c r="B1146" t="s">
        <v>2961</v>
      </c>
      <c r="C1146" t="s">
        <v>222</v>
      </c>
      <c r="D1146">
        <v>14000</v>
      </c>
      <c r="E1146" t="s">
        <v>17</v>
      </c>
      <c r="F1146" t="s">
        <v>4472</v>
      </c>
      <c r="G1146" s="81">
        <v>44616</v>
      </c>
      <c r="H1146" t="s">
        <v>4069</v>
      </c>
      <c r="I1146" t="s">
        <v>4436</v>
      </c>
      <c r="J1146" t="s">
        <v>1674</v>
      </c>
      <c r="K1146" t="s">
        <v>4520</v>
      </c>
      <c r="L1146" t="s">
        <v>220</v>
      </c>
      <c r="M1146">
        <v>23</v>
      </c>
      <c r="N1146" t="s">
        <v>4057</v>
      </c>
    </row>
    <row r="1147" spans="1:16">
      <c r="A1147">
        <v>4762</v>
      </c>
      <c r="B1147" t="s">
        <v>2961</v>
      </c>
      <c r="C1147" t="s">
        <v>1684</v>
      </c>
      <c r="D1147">
        <v>9000</v>
      </c>
      <c r="E1147" t="s">
        <v>10</v>
      </c>
      <c r="F1147" t="s">
        <v>4472</v>
      </c>
      <c r="G1147" s="81">
        <v>44617</v>
      </c>
      <c r="H1147" t="s">
        <v>4048</v>
      </c>
      <c r="I1147" t="s">
        <v>4521</v>
      </c>
      <c r="J1147" t="s">
        <v>4062</v>
      </c>
      <c r="K1147" t="s">
        <v>4522</v>
      </c>
      <c r="L1147" t="s">
        <v>645</v>
      </c>
      <c r="M1147">
        <v>289</v>
      </c>
      <c r="N1147" t="s">
        <v>4057</v>
      </c>
    </row>
    <row r="1148" spans="1:16">
      <c r="A1148">
        <v>4763</v>
      </c>
      <c r="B1148" t="s">
        <v>24</v>
      </c>
      <c r="C1148" t="s">
        <v>174</v>
      </c>
      <c r="D1148">
        <v>1250</v>
      </c>
      <c r="E1148" t="s">
        <v>8</v>
      </c>
      <c r="F1148" t="s">
        <v>4472</v>
      </c>
      <c r="G1148" s="81">
        <v>44617</v>
      </c>
      <c r="H1148" t="s">
        <v>4048</v>
      </c>
      <c r="I1148" t="s">
        <v>4523</v>
      </c>
      <c r="J1148" t="s">
        <v>1675</v>
      </c>
      <c r="K1148" t="s">
        <v>4524</v>
      </c>
      <c r="L1148" t="s">
        <v>172</v>
      </c>
      <c r="M1148">
        <v>12</v>
      </c>
      <c r="N1148" t="s">
        <v>4057</v>
      </c>
    </row>
    <row r="1149" spans="1:16">
      <c r="A1149">
        <v>4764</v>
      </c>
      <c r="B1149" t="s">
        <v>2961</v>
      </c>
      <c r="C1149" t="s">
        <v>1036</v>
      </c>
      <c r="D1149">
        <v>3350</v>
      </c>
      <c r="E1149" t="s">
        <v>12</v>
      </c>
      <c r="F1149" t="s">
        <v>4472</v>
      </c>
      <c r="G1149" s="81">
        <v>44617</v>
      </c>
      <c r="H1149" t="s">
        <v>4048</v>
      </c>
      <c r="I1149" t="s">
        <v>4357</v>
      </c>
      <c r="J1149" t="s">
        <v>13</v>
      </c>
      <c r="K1149" t="s">
        <v>4525</v>
      </c>
      <c r="L1149" t="s">
        <v>1034</v>
      </c>
      <c r="M1149">
        <v>196</v>
      </c>
      <c r="N1149" t="s">
        <v>4057</v>
      </c>
    </row>
    <row r="1150" spans="1:16">
      <c r="A1150">
        <v>4765</v>
      </c>
      <c r="B1150" t="s">
        <v>24</v>
      </c>
      <c r="C1150" t="s">
        <v>4409</v>
      </c>
      <c r="D1150">
        <v>1250</v>
      </c>
      <c r="E1150" t="s">
        <v>8</v>
      </c>
      <c r="F1150" t="s">
        <v>4472</v>
      </c>
      <c r="G1150" s="81">
        <v>44617</v>
      </c>
      <c r="H1150" t="s">
        <v>4048</v>
      </c>
      <c r="I1150" t="s">
        <v>4389</v>
      </c>
      <c r="J1150" t="s">
        <v>1675</v>
      </c>
      <c r="K1150" t="s">
        <v>4526</v>
      </c>
      <c r="L1150" t="s">
        <v>130</v>
      </c>
      <c r="M1150">
        <v>2</v>
      </c>
      <c r="N1150" t="s">
        <v>4057</v>
      </c>
    </row>
    <row r="1151" spans="1:16">
      <c r="A1151">
        <v>4766</v>
      </c>
      <c r="B1151" t="s">
        <v>2961</v>
      </c>
      <c r="C1151" t="s">
        <v>1610</v>
      </c>
      <c r="D1151">
        <v>1300</v>
      </c>
      <c r="E1151" t="s">
        <v>8</v>
      </c>
      <c r="F1151" t="s">
        <v>4472</v>
      </c>
      <c r="G1151" s="81">
        <v>44617</v>
      </c>
      <c r="H1151" t="s">
        <v>4048</v>
      </c>
      <c r="I1151" t="s">
        <v>4092</v>
      </c>
      <c r="J1151" t="s">
        <v>1675</v>
      </c>
      <c r="K1151">
        <v>1113409</v>
      </c>
      <c r="L1151" t="s">
        <v>1608</v>
      </c>
      <c r="M1151">
        <v>332</v>
      </c>
      <c r="N1151" t="s">
        <v>4057</v>
      </c>
    </row>
    <row r="1152" spans="1:16">
      <c r="A1152">
        <v>4767</v>
      </c>
      <c r="B1152" t="s">
        <v>33</v>
      </c>
      <c r="C1152" t="s">
        <v>4409</v>
      </c>
      <c r="D1152">
        <v>1250</v>
      </c>
      <c r="E1152" t="s">
        <v>10</v>
      </c>
      <c r="F1152" t="s">
        <v>4472</v>
      </c>
      <c r="G1152" s="81">
        <v>44617</v>
      </c>
      <c r="H1152" t="s">
        <v>4048</v>
      </c>
      <c r="I1152" t="s">
        <v>4385</v>
      </c>
      <c r="J1152" t="s">
        <v>4062</v>
      </c>
      <c r="K1152" t="s">
        <v>4527</v>
      </c>
      <c r="N1152" t="s">
        <v>4057</v>
      </c>
    </row>
    <row r="1153" spans="1:15">
      <c r="A1153">
        <v>4768</v>
      </c>
      <c r="B1153" t="s">
        <v>24</v>
      </c>
      <c r="C1153" t="s">
        <v>145</v>
      </c>
      <c r="D1153">
        <v>1250</v>
      </c>
      <c r="E1153" t="s">
        <v>8</v>
      </c>
      <c r="F1153" t="s">
        <v>4472</v>
      </c>
      <c r="G1153" s="81">
        <v>44620</v>
      </c>
      <c r="H1153" t="s">
        <v>4048</v>
      </c>
      <c r="I1153" t="s">
        <v>4528</v>
      </c>
      <c r="J1153" t="s">
        <v>1675</v>
      </c>
      <c r="K1153" t="s">
        <v>4529</v>
      </c>
      <c r="L1153" t="s">
        <v>144</v>
      </c>
      <c r="M1153">
        <v>5</v>
      </c>
      <c r="N1153" t="s">
        <v>4057</v>
      </c>
    </row>
    <row r="1154" spans="1:15">
      <c r="A1154">
        <v>4769</v>
      </c>
      <c r="B1154" t="s">
        <v>24</v>
      </c>
      <c r="C1154" t="s">
        <v>150</v>
      </c>
      <c r="D1154">
        <v>1500</v>
      </c>
      <c r="E1154" t="s">
        <v>8</v>
      </c>
      <c r="F1154" t="s">
        <v>4472</v>
      </c>
      <c r="G1154" s="81">
        <v>44620</v>
      </c>
      <c r="H1154" t="s">
        <v>4048</v>
      </c>
      <c r="I1154" t="s">
        <v>4530</v>
      </c>
      <c r="J1154" t="s">
        <v>1675</v>
      </c>
      <c r="K1154" t="s">
        <v>4531</v>
      </c>
      <c r="L1154" t="s">
        <v>148</v>
      </c>
      <c r="M1154">
        <v>6</v>
      </c>
      <c r="N1154" t="s">
        <v>4057</v>
      </c>
    </row>
    <row r="1155" spans="1:15">
      <c r="A1155">
        <v>4770</v>
      </c>
      <c r="B1155" t="s">
        <v>2961</v>
      </c>
      <c r="C1155" t="s">
        <v>1299</v>
      </c>
      <c r="D1155">
        <v>2180</v>
      </c>
      <c r="E1155" t="s">
        <v>17</v>
      </c>
      <c r="F1155" t="s">
        <v>4472</v>
      </c>
      <c r="G1155" s="81">
        <v>44620</v>
      </c>
      <c r="H1155" t="s">
        <v>4048</v>
      </c>
      <c r="I1155" t="s">
        <v>4094</v>
      </c>
      <c r="J1155" t="s">
        <v>1674</v>
      </c>
      <c r="K1155" t="s">
        <v>4532</v>
      </c>
      <c r="L1155" t="s">
        <v>1297</v>
      </c>
      <c r="M1155">
        <v>262</v>
      </c>
      <c r="N1155" t="s">
        <v>4057</v>
      </c>
    </row>
    <row r="1156" spans="1:15">
      <c r="A1156">
        <v>4771</v>
      </c>
      <c r="B1156" t="s">
        <v>4065</v>
      </c>
      <c r="C1156" t="s">
        <v>2217</v>
      </c>
      <c r="D1156">
        <v>250</v>
      </c>
      <c r="E1156" t="s">
        <v>8</v>
      </c>
      <c r="F1156" t="s">
        <v>4472</v>
      </c>
      <c r="G1156" s="81">
        <v>44620</v>
      </c>
      <c r="H1156" t="s">
        <v>4048</v>
      </c>
      <c r="I1156" t="s">
        <v>4533</v>
      </c>
      <c r="J1156" t="s">
        <v>1675</v>
      </c>
      <c r="K1156" t="s">
        <v>4534</v>
      </c>
      <c r="L1156" t="s">
        <v>212</v>
      </c>
      <c r="M1156">
        <v>21</v>
      </c>
      <c r="N1156" t="s">
        <v>4057</v>
      </c>
    </row>
    <row r="1157" spans="1:15">
      <c r="A1157">
        <v>4772</v>
      </c>
      <c r="B1157" t="s">
        <v>2961</v>
      </c>
      <c r="C1157" t="s">
        <v>1598</v>
      </c>
      <c r="D1157">
        <v>1350</v>
      </c>
      <c r="E1157" t="s">
        <v>8</v>
      </c>
      <c r="F1157" t="s">
        <v>4472</v>
      </c>
      <c r="G1157" s="81">
        <v>44620</v>
      </c>
      <c r="H1157" t="s">
        <v>4048</v>
      </c>
      <c r="I1157" t="s">
        <v>4365</v>
      </c>
      <c r="J1157" t="s">
        <v>1675</v>
      </c>
      <c r="K1157" t="s">
        <v>4535</v>
      </c>
      <c r="L1157" t="s">
        <v>1596</v>
      </c>
      <c r="M1157">
        <v>328</v>
      </c>
      <c r="N1157" t="s">
        <v>4057</v>
      </c>
    </row>
    <row r="1158" spans="1:15">
      <c r="A1158">
        <v>4773</v>
      </c>
      <c r="B1158" t="s">
        <v>34</v>
      </c>
      <c r="C1158" t="s">
        <v>891</v>
      </c>
      <c r="D1158">
        <v>5000</v>
      </c>
      <c r="E1158" t="s">
        <v>12</v>
      </c>
      <c r="F1158" t="s">
        <v>4472</v>
      </c>
      <c r="G1158" s="81">
        <v>44620</v>
      </c>
      <c r="H1158" t="s">
        <v>4069</v>
      </c>
      <c r="I1158" t="s">
        <v>4536</v>
      </c>
      <c r="J1158" t="s">
        <v>13</v>
      </c>
      <c r="K1158" t="s">
        <v>4537</v>
      </c>
      <c r="L1158" t="s">
        <v>889</v>
      </c>
      <c r="M1158">
        <v>113</v>
      </c>
      <c r="N1158" t="s">
        <v>4057</v>
      </c>
    </row>
    <row r="1159" spans="1:15">
      <c r="A1159">
        <v>4774</v>
      </c>
      <c r="B1159" t="s">
        <v>2961</v>
      </c>
      <c r="C1159" t="s">
        <v>1484</v>
      </c>
      <c r="D1159">
        <v>2800</v>
      </c>
      <c r="E1159" t="s">
        <v>67</v>
      </c>
      <c r="F1159" t="s">
        <v>4472</v>
      </c>
      <c r="G1159" s="81">
        <v>44620</v>
      </c>
      <c r="H1159" t="s">
        <v>4048</v>
      </c>
      <c r="I1159" t="s">
        <v>4538</v>
      </c>
      <c r="J1159" t="s">
        <v>1679</v>
      </c>
      <c r="K1159" t="s">
        <v>4539</v>
      </c>
      <c r="L1159" t="s">
        <v>1483</v>
      </c>
      <c r="M1159">
        <v>98</v>
      </c>
      <c r="N1159" t="s">
        <v>4057</v>
      </c>
      <c r="O1159" t="s">
        <v>4056</v>
      </c>
    </row>
    <row r="1160" spans="1:15">
      <c r="A1160">
        <v>4775</v>
      </c>
      <c r="B1160" t="s">
        <v>2961</v>
      </c>
      <c r="C1160" t="s">
        <v>1064</v>
      </c>
      <c r="D1160">
        <v>5000</v>
      </c>
      <c r="E1160" t="s">
        <v>17</v>
      </c>
      <c r="F1160" t="s">
        <v>4488</v>
      </c>
      <c r="G1160" s="81">
        <v>44620</v>
      </c>
      <c r="H1160" t="s">
        <v>4054</v>
      </c>
      <c r="I1160" t="s">
        <v>4054</v>
      </c>
      <c r="J1160" t="s">
        <v>1674</v>
      </c>
      <c r="K1160" t="s">
        <v>4540</v>
      </c>
      <c r="L1160" t="s">
        <v>1062</v>
      </c>
      <c r="M1160">
        <v>202</v>
      </c>
      <c r="N1160" t="s">
        <v>4057</v>
      </c>
    </row>
    <row r="1161" spans="1:15">
      <c r="A1161">
        <v>4776</v>
      </c>
      <c r="B1161" t="s">
        <v>2961</v>
      </c>
      <c r="C1161" t="s">
        <v>984</v>
      </c>
      <c r="D1161">
        <v>2234</v>
      </c>
      <c r="E1161" t="s">
        <v>12</v>
      </c>
      <c r="F1161" t="s">
        <v>420</v>
      </c>
      <c r="G1161" s="81">
        <v>44620</v>
      </c>
      <c r="H1161" t="s">
        <v>4048</v>
      </c>
      <c r="I1161" t="s">
        <v>4541</v>
      </c>
      <c r="J1161" t="s">
        <v>13</v>
      </c>
      <c r="K1161" t="s">
        <v>4542</v>
      </c>
      <c r="L1161" t="s">
        <v>982</v>
      </c>
      <c r="M1161">
        <v>191</v>
      </c>
      <c r="N1161" t="s">
        <v>4057</v>
      </c>
      <c r="O1161" t="s">
        <v>4056</v>
      </c>
    </row>
    <row r="1162" spans="1:15">
      <c r="A1162">
        <v>4777</v>
      </c>
      <c r="B1162" t="s">
        <v>2961</v>
      </c>
      <c r="C1162" t="s">
        <v>998</v>
      </c>
      <c r="D1162">
        <v>7000</v>
      </c>
      <c r="E1162" t="s">
        <v>10</v>
      </c>
      <c r="F1162" t="s">
        <v>4488</v>
      </c>
      <c r="G1162" s="81">
        <v>44621</v>
      </c>
      <c r="H1162" t="s">
        <v>4069</v>
      </c>
      <c r="I1162" t="s">
        <v>2229</v>
      </c>
      <c r="J1162" t="s">
        <v>4062</v>
      </c>
      <c r="K1162" t="s">
        <v>4543</v>
      </c>
      <c r="L1162" t="s">
        <v>996</v>
      </c>
      <c r="M1162">
        <v>188</v>
      </c>
      <c r="N1162" t="s">
        <v>4057</v>
      </c>
    </row>
    <row r="1163" spans="1:15">
      <c r="A1163">
        <v>4778</v>
      </c>
      <c r="B1163" t="s">
        <v>24</v>
      </c>
      <c r="C1163" t="s">
        <v>158</v>
      </c>
      <c r="D1163">
        <v>1700</v>
      </c>
      <c r="E1163" t="s">
        <v>8</v>
      </c>
      <c r="F1163" t="s">
        <v>420</v>
      </c>
      <c r="G1163" s="81">
        <v>44621</v>
      </c>
      <c r="H1163" t="s">
        <v>4048</v>
      </c>
      <c r="I1163" t="s">
        <v>4528</v>
      </c>
      <c r="J1163" t="s">
        <v>1675</v>
      </c>
      <c r="K1163" t="s">
        <v>4544</v>
      </c>
      <c r="L1163" t="s">
        <v>157</v>
      </c>
      <c r="M1163">
        <v>8</v>
      </c>
      <c r="N1163" t="s">
        <v>4057</v>
      </c>
    </row>
    <row r="1164" spans="1:15">
      <c r="A1164">
        <v>4779</v>
      </c>
      <c r="B1164" t="s">
        <v>2961</v>
      </c>
      <c r="C1164" t="s">
        <v>1118</v>
      </c>
      <c r="D1164">
        <v>1600</v>
      </c>
      <c r="E1164" t="s">
        <v>8</v>
      </c>
      <c r="F1164" t="s">
        <v>420</v>
      </c>
      <c r="G1164" s="81">
        <v>44621</v>
      </c>
      <c r="H1164" t="s">
        <v>4048</v>
      </c>
      <c r="I1164" t="s">
        <v>4545</v>
      </c>
      <c r="J1164" t="s">
        <v>1675</v>
      </c>
      <c r="K1164" t="s">
        <v>4546</v>
      </c>
      <c r="L1164" t="s">
        <v>1116</v>
      </c>
      <c r="M1164">
        <v>217</v>
      </c>
      <c r="N1164" t="s">
        <v>4057</v>
      </c>
    </row>
    <row r="1165" spans="1:15">
      <c r="A1165">
        <v>4780</v>
      </c>
      <c r="B1165" t="s">
        <v>2961</v>
      </c>
      <c r="C1165" t="s">
        <v>1396</v>
      </c>
      <c r="D1165">
        <v>5335</v>
      </c>
      <c r="E1165" t="s">
        <v>20</v>
      </c>
      <c r="F1165" t="s">
        <v>420</v>
      </c>
      <c r="G1165" s="81">
        <v>44621</v>
      </c>
      <c r="H1165" t="s">
        <v>4048</v>
      </c>
      <c r="I1165" t="s">
        <v>4547</v>
      </c>
      <c r="J1165" t="s">
        <v>1677</v>
      </c>
      <c r="K1165" t="s">
        <v>4548</v>
      </c>
      <c r="L1165" t="s">
        <v>1394</v>
      </c>
      <c r="M1165">
        <v>111</v>
      </c>
      <c r="N1165" t="s">
        <v>4057</v>
      </c>
      <c r="O1165" t="s">
        <v>4056</v>
      </c>
    </row>
    <row r="1166" spans="1:15">
      <c r="A1166">
        <v>4781</v>
      </c>
      <c r="B1166" t="s">
        <v>2961</v>
      </c>
      <c r="C1166" t="s">
        <v>1402</v>
      </c>
      <c r="D1166">
        <v>5335</v>
      </c>
      <c r="E1166" t="s">
        <v>20</v>
      </c>
      <c r="F1166" t="s">
        <v>420</v>
      </c>
      <c r="G1166" s="81">
        <v>44621</v>
      </c>
      <c r="H1166" t="s">
        <v>4048</v>
      </c>
      <c r="I1166" t="s">
        <v>4547</v>
      </c>
      <c r="J1166" t="s">
        <v>1677</v>
      </c>
      <c r="K1166" t="s">
        <v>4549</v>
      </c>
      <c r="L1166" t="s">
        <v>1400</v>
      </c>
      <c r="M1166">
        <v>284</v>
      </c>
      <c r="N1166" t="s">
        <v>4057</v>
      </c>
    </row>
    <row r="1167" spans="1:15">
      <c r="A1167">
        <v>4782</v>
      </c>
      <c r="B1167" t="s">
        <v>2961</v>
      </c>
      <c r="C1167" t="s">
        <v>1408</v>
      </c>
      <c r="D1167">
        <v>11000</v>
      </c>
      <c r="E1167" t="s">
        <v>20</v>
      </c>
      <c r="F1167" t="s">
        <v>4488</v>
      </c>
      <c r="G1167" s="81">
        <v>44621</v>
      </c>
      <c r="H1167" t="s">
        <v>4069</v>
      </c>
      <c r="I1167" t="s">
        <v>2229</v>
      </c>
      <c r="J1167" t="s">
        <v>1677</v>
      </c>
      <c r="K1167" t="s">
        <v>4550</v>
      </c>
      <c r="L1167" t="s">
        <v>1406</v>
      </c>
      <c r="M1167">
        <v>285</v>
      </c>
      <c r="N1167" t="s">
        <v>4057</v>
      </c>
    </row>
    <row r="1168" spans="1:15">
      <c r="A1168">
        <v>4783</v>
      </c>
      <c r="B1168" t="s">
        <v>4065</v>
      </c>
      <c r="C1168" t="s">
        <v>210</v>
      </c>
      <c r="D1168">
        <v>675</v>
      </c>
      <c r="E1168" t="s">
        <v>8</v>
      </c>
      <c r="F1168" t="s">
        <v>420</v>
      </c>
      <c r="G1168" s="81">
        <v>44621</v>
      </c>
      <c r="H1168" t="s">
        <v>4048</v>
      </c>
      <c r="I1168" t="s">
        <v>4551</v>
      </c>
      <c r="J1168" t="s">
        <v>1675</v>
      </c>
      <c r="K1168" t="s">
        <v>4552</v>
      </c>
      <c r="L1168" t="s">
        <v>208</v>
      </c>
      <c r="M1168">
        <v>20</v>
      </c>
      <c r="N1168" t="s">
        <v>4057</v>
      </c>
    </row>
    <row r="1169" spans="1:15">
      <c r="A1169">
        <v>4784</v>
      </c>
      <c r="B1169" t="s">
        <v>2961</v>
      </c>
      <c r="C1169" t="s">
        <v>1515</v>
      </c>
      <c r="D1169">
        <v>3350</v>
      </c>
      <c r="E1169" t="s">
        <v>12</v>
      </c>
      <c r="F1169" t="s">
        <v>420</v>
      </c>
      <c r="G1169" s="81">
        <v>44621</v>
      </c>
      <c r="H1169" t="s">
        <v>4048</v>
      </c>
      <c r="I1169" t="s">
        <v>4091</v>
      </c>
      <c r="J1169" t="s">
        <v>13</v>
      </c>
      <c r="K1169" t="s">
        <v>4553</v>
      </c>
      <c r="L1169" t="s">
        <v>1513</v>
      </c>
      <c r="M1169">
        <v>308</v>
      </c>
      <c r="N1169" t="s">
        <v>4057</v>
      </c>
    </row>
    <row r="1170" spans="1:15">
      <c r="A1170">
        <v>4785</v>
      </c>
      <c r="B1170" t="s">
        <v>33</v>
      </c>
      <c r="C1170" t="s">
        <v>783</v>
      </c>
      <c r="D1170">
        <v>380</v>
      </c>
      <c r="E1170" t="s">
        <v>12</v>
      </c>
      <c r="F1170" t="s">
        <v>420</v>
      </c>
      <c r="G1170" s="81">
        <v>44621</v>
      </c>
      <c r="H1170" t="s">
        <v>4194</v>
      </c>
      <c r="I1170" t="s">
        <v>4554</v>
      </c>
      <c r="J1170" t="s">
        <v>13</v>
      </c>
      <c r="K1170" t="s">
        <v>4555</v>
      </c>
      <c r="L1170" t="s">
        <v>781</v>
      </c>
      <c r="M1170">
        <v>140</v>
      </c>
      <c r="N1170" t="s">
        <v>4057</v>
      </c>
    </row>
    <row r="1171" spans="1:15">
      <c r="A1171">
        <v>4786</v>
      </c>
      <c r="B1171" t="s">
        <v>33</v>
      </c>
      <c r="C1171" t="s">
        <v>537</v>
      </c>
      <c r="D1171">
        <v>15000</v>
      </c>
      <c r="E1171" t="s">
        <v>10</v>
      </c>
      <c r="F1171" t="s">
        <v>420</v>
      </c>
      <c r="G1171" s="81">
        <v>44621</v>
      </c>
      <c r="H1171" t="s">
        <v>4069</v>
      </c>
      <c r="I1171" t="s">
        <v>4356</v>
      </c>
      <c r="J1171" t="s">
        <v>4062</v>
      </c>
      <c r="K1171" t="s">
        <v>4556</v>
      </c>
      <c r="L1171" t="s">
        <v>535</v>
      </c>
      <c r="M1171">
        <v>88</v>
      </c>
      <c r="N1171" t="s">
        <v>4057</v>
      </c>
    </row>
    <row r="1172" spans="1:15">
      <c r="A1172">
        <v>4787</v>
      </c>
      <c r="B1172" t="s">
        <v>2961</v>
      </c>
      <c r="C1172" t="s">
        <v>1631</v>
      </c>
      <c r="D1172">
        <v>2180</v>
      </c>
      <c r="E1172" t="s">
        <v>19</v>
      </c>
      <c r="F1172" t="s">
        <v>4488</v>
      </c>
      <c r="G1172" s="81">
        <v>44622</v>
      </c>
      <c r="H1172" t="s">
        <v>4048</v>
      </c>
      <c r="I1172" t="s">
        <v>4557</v>
      </c>
      <c r="J1172" t="s">
        <v>1678</v>
      </c>
      <c r="K1172" t="s">
        <v>4558</v>
      </c>
      <c r="L1172" t="s">
        <v>1630</v>
      </c>
      <c r="M1172">
        <v>337</v>
      </c>
      <c r="N1172" t="s">
        <v>4057</v>
      </c>
    </row>
    <row r="1173" spans="1:15">
      <c r="A1173">
        <v>4788</v>
      </c>
      <c r="B1173" t="s">
        <v>2961</v>
      </c>
      <c r="C1173" t="s">
        <v>1132</v>
      </c>
      <c r="D1173">
        <v>3000</v>
      </c>
      <c r="E1173" t="s">
        <v>12</v>
      </c>
      <c r="F1173" t="s">
        <v>420</v>
      </c>
      <c r="G1173" s="81">
        <v>44622</v>
      </c>
      <c r="H1173" t="s">
        <v>4048</v>
      </c>
      <c r="I1173" t="s">
        <v>4082</v>
      </c>
      <c r="J1173" t="s">
        <v>13</v>
      </c>
      <c r="K1173" t="s">
        <v>4559</v>
      </c>
      <c r="L1173" t="s">
        <v>1130</v>
      </c>
      <c r="M1173">
        <v>270</v>
      </c>
      <c r="N1173" t="s">
        <v>4057</v>
      </c>
      <c r="O1173" t="s">
        <v>4056</v>
      </c>
    </row>
    <row r="1174" spans="1:15">
      <c r="A1174">
        <v>4789</v>
      </c>
      <c r="B1174" t="s">
        <v>2961</v>
      </c>
      <c r="C1174" t="s">
        <v>1070</v>
      </c>
      <c r="D1174">
        <v>2180</v>
      </c>
      <c r="E1174" t="s">
        <v>10</v>
      </c>
      <c r="F1174" t="s">
        <v>420</v>
      </c>
      <c r="G1174" s="81">
        <v>44622</v>
      </c>
      <c r="H1174" t="s">
        <v>4048</v>
      </c>
      <c r="I1174" t="s">
        <v>4313</v>
      </c>
      <c r="J1174" t="s">
        <v>4062</v>
      </c>
      <c r="K1174" t="s">
        <v>4560</v>
      </c>
      <c r="L1174" t="s">
        <v>1068</v>
      </c>
      <c r="M1174">
        <v>241</v>
      </c>
      <c r="N1174" t="s">
        <v>4057</v>
      </c>
    </row>
    <row r="1175" spans="1:15">
      <c r="A1175">
        <v>4790</v>
      </c>
      <c r="B1175" t="s">
        <v>2961</v>
      </c>
      <c r="C1175" t="s">
        <v>313</v>
      </c>
      <c r="D1175">
        <v>5000</v>
      </c>
      <c r="E1175" t="s">
        <v>8</v>
      </c>
      <c r="F1175" t="s">
        <v>420</v>
      </c>
      <c r="G1175" s="81">
        <v>44622</v>
      </c>
      <c r="H1175" t="s">
        <v>4069</v>
      </c>
      <c r="I1175" t="s">
        <v>4356</v>
      </c>
      <c r="J1175" t="s">
        <v>1675</v>
      </c>
      <c r="K1175" t="s">
        <v>4561</v>
      </c>
      <c r="L1175" t="s">
        <v>311</v>
      </c>
      <c r="M1175">
        <v>41</v>
      </c>
      <c r="N1175" t="s">
        <v>4057</v>
      </c>
    </row>
    <row r="1176" spans="1:15">
      <c r="A1176">
        <v>4791</v>
      </c>
      <c r="B1176" t="s">
        <v>4065</v>
      </c>
      <c r="C1176" t="s">
        <v>186</v>
      </c>
      <c r="D1176">
        <v>1350</v>
      </c>
      <c r="E1176" t="s">
        <v>8</v>
      </c>
      <c r="F1176" t="s">
        <v>420</v>
      </c>
      <c r="G1176" s="81">
        <v>44622</v>
      </c>
      <c r="H1176" t="s">
        <v>4048</v>
      </c>
      <c r="I1176" t="s">
        <v>4562</v>
      </c>
      <c r="J1176" t="s">
        <v>1675</v>
      </c>
      <c r="K1176" t="s">
        <v>4563</v>
      </c>
      <c r="L1176" t="s">
        <v>184</v>
      </c>
      <c r="M1176">
        <v>15</v>
      </c>
      <c r="N1176" t="s">
        <v>4057</v>
      </c>
    </row>
    <row r="1177" spans="1:15">
      <c r="A1177">
        <v>4792</v>
      </c>
      <c r="B1177" t="s">
        <v>4065</v>
      </c>
      <c r="C1177" t="s">
        <v>181</v>
      </c>
      <c r="D1177">
        <v>1350</v>
      </c>
      <c r="E1177" t="s">
        <v>8</v>
      </c>
      <c r="F1177" t="s">
        <v>420</v>
      </c>
      <c r="G1177" s="81">
        <v>44622</v>
      </c>
      <c r="H1177" t="s">
        <v>4048</v>
      </c>
      <c r="I1177" t="s">
        <v>4335</v>
      </c>
      <c r="J1177" t="s">
        <v>1675</v>
      </c>
      <c r="K1177" t="s">
        <v>4564</v>
      </c>
      <c r="L1177" t="s">
        <v>2440</v>
      </c>
      <c r="M1177">
        <v>14</v>
      </c>
      <c r="N1177" t="s">
        <v>4057</v>
      </c>
    </row>
    <row r="1178" spans="1:15">
      <c r="A1178">
        <v>4793</v>
      </c>
      <c r="B1178" t="s">
        <v>35</v>
      </c>
      <c r="C1178" t="s">
        <v>1160</v>
      </c>
      <c r="D1178">
        <v>705</v>
      </c>
      <c r="E1178" t="s">
        <v>12</v>
      </c>
      <c r="F1178" t="s">
        <v>420</v>
      </c>
      <c r="G1178" s="81">
        <v>44622</v>
      </c>
      <c r="H1178" t="s">
        <v>4194</v>
      </c>
      <c r="I1178" t="s">
        <v>4140</v>
      </c>
      <c r="J1178" t="s">
        <v>13</v>
      </c>
      <c r="K1178" t="s">
        <v>4565</v>
      </c>
      <c r="L1178" t="s">
        <v>1159</v>
      </c>
      <c r="M1178">
        <v>165</v>
      </c>
      <c r="N1178" t="s">
        <v>4057</v>
      </c>
      <c r="O1178" t="s">
        <v>4056</v>
      </c>
    </row>
    <row r="1179" spans="1:15">
      <c r="A1179">
        <v>4794</v>
      </c>
      <c r="B1179" t="s">
        <v>4173</v>
      </c>
      <c r="C1179" t="s">
        <v>1447</v>
      </c>
      <c r="D1179">
        <v>2180</v>
      </c>
      <c r="E1179" t="s">
        <v>17</v>
      </c>
      <c r="F1179" t="s">
        <v>420</v>
      </c>
      <c r="G1179" s="81">
        <v>44622</v>
      </c>
      <c r="H1179" t="s">
        <v>4048</v>
      </c>
      <c r="I1179" t="s">
        <v>4086</v>
      </c>
      <c r="J1179" t="s">
        <v>1674</v>
      </c>
      <c r="K1179" t="s">
        <v>4566</v>
      </c>
      <c r="L1179" t="s">
        <v>1446</v>
      </c>
      <c r="M1179">
        <v>293</v>
      </c>
      <c r="N1179" t="s">
        <v>4057</v>
      </c>
    </row>
    <row r="1180" spans="1:15">
      <c r="A1180">
        <v>4795</v>
      </c>
      <c r="B1180" t="s">
        <v>33</v>
      </c>
      <c r="C1180" t="s">
        <v>531</v>
      </c>
      <c r="D1180">
        <v>2000</v>
      </c>
      <c r="E1180" t="s">
        <v>10</v>
      </c>
      <c r="F1180" t="s">
        <v>420</v>
      </c>
      <c r="G1180" s="81">
        <v>44622</v>
      </c>
      <c r="H1180" t="s">
        <v>4048</v>
      </c>
      <c r="I1180" t="s">
        <v>4310</v>
      </c>
      <c r="J1180" t="s">
        <v>4062</v>
      </c>
      <c r="K1180" t="s">
        <v>4567</v>
      </c>
      <c r="L1180" t="s">
        <v>529</v>
      </c>
      <c r="M1180">
        <v>251</v>
      </c>
      <c r="N1180" t="s">
        <v>4057</v>
      </c>
    </row>
    <row r="1181" spans="1:15">
      <c r="A1181">
        <v>4796</v>
      </c>
      <c r="B1181" t="s">
        <v>4065</v>
      </c>
      <c r="C1181" t="s">
        <v>200</v>
      </c>
      <c r="D1181">
        <v>1350</v>
      </c>
      <c r="E1181" t="s">
        <v>8</v>
      </c>
      <c r="F1181" t="s">
        <v>420</v>
      </c>
      <c r="G1181" s="81">
        <v>44622</v>
      </c>
      <c r="H1181" t="s">
        <v>4048</v>
      </c>
      <c r="I1181" t="s">
        <v>4382</v>
      </c>
      <c r="J1181" t="s">
        <v>1675</v>
      </c>
      <c r="K1181" t="s">
        <v>4568</v>
      </c>
      <c r="L1181" t="s">
        <v>198</v>
      </c>
      <c r="M1181">
        <v>18</v>
      </c>
      <c r="N1181" t="s">
        <v>4057</v>
      </c>
    </row>
    <row r="1182" spans="1:15">
      <c r="A1182">
        <v>4797</v>
      </c>
      <c r="B1182" t="s">
        <v>2961</v>
      </c>
      <c r="C1182" t="s">
        <v>1879</v>
      </c>
      <c r="D1182">
        <v>3350</v>
      </c>
      <c r="E1182" t="s">
        <v>12</v>
      </c>
      <c r="F1182" t="s">
        <v>420</v>
      </c>
      <c r="G1182" s="81">
        <v>44627</v>
      </c>
      <c r="H1182" t="s">
        <v>4048</v>
      </c>
      <c r="I1182" t="s">
        <v>4316</v>
      </c>
      <c r="J1182" t="s">
        <v>13</v>
      </c>
      <c r="K1182" t="s">
        <v>4569</v>
      </c>
      <c r="L1182" t="s">
        <v>1255</v>
      </c>
      <c r="M1182">
        <v>211</v>
      </c>
      <c r="N1182" t="s">
        <v>4057</v>
      </c>
      <c r="O1182" t="s">
        <v>4056</v>
      </c>
    </row>
    <row r="1183" spans="1:15">
      <c r="A1183">
        <v>4798</v>
      </c>
      <c r="B1183" t="s">
        <v>2961</v>
      </c>
      <c r="C1183" t="s">
        <v>1525</v>
      </c>
      <c r="D1183">
        <v>2180</v>
      </c>
      <c r="E1183" t="s">
        <v>10</v>
      </c>
      <c r="F1183" t="s">
        <v>420</v>
      </c>
      <c r="G1183" s="81">
        <v>44627</v>
      </c>
      <c r="H1183" t="s">
        <v>4048</v>
      </c>
      <c r="I1183" t="s">
        <v>4079</v>
      </c>
      <c r="J1183" t="s">
        <v>4062</v>
      </c>
      <c r="K1183" t="s">
        <v>4570</v>
      </c>
      <c r="L1183" t="s">
        <v>1523</v>
      </c>
      <c r="M1183">
        <v>310</v>
      </c>
      <c r="N1183" t="s">
        <v>4057</v>
      </c>
    </row>
    <row r="1184" spans="1:15">
      <c r="A1184">
        <v>4799</v>
      </c>
      <c r="B1184" t="s">
        <v>2961</v>
      </c>
      <c r="C1184" t="s">
        <v>1045</v>
      </c>
      <c r="D1184">
        <v>3350</v>
      </c>
      <c r="E1184" t="s">
        <v>12</v>
      </c>
      <c r="F1184" t="s">
        <v>420</v>
      </c>
      <c r="G1184" s="81">
        <v>44627</v>
      </c>
      <c r="H1184" t="s">
        <v>4048</v>
      </c>
      <c r="I1184" t="s">
        <v>4380</v>
      </c>
      <c r="J1184" t="s">
        <v>13</v>
      </c>
      <c r="K1184" t="s">
        <v>4571</v>
      </c>
      <c r="L1184" t="s">
        <v>1043</v>
      </c>
      <c r="M1184">
        <v>96</v>
      </c>
      <c r="N1184" t="s">
        <v>4057</v>
      </c>
      <c r="O1184" t="s">
        <v>4056</v>
      </c>
    </row>
    <row r="1185" spans="1:15">
      <c r="A1185">
        <v>4800</v>
      </c>
      <c r="B1185" t="s">
        <v>2961</v>
      </c>
      <c r="C1185" t="s">
        <v>1105</v>
      </c>
      <c r="D1185">
        <v>1600</v>
      </c>
      <c r="E1185" t="s">
        <v>8</v>
      </c>
      <c r="F1185" t="s">
        <v>4488</v>
      </c>
      <c r="G1185" s="81">
        <v>44627</v>
      </c>
      <c r="H1185" t="s">
        <v>4048</v>
      </c>
      <c r="I1185" t="s">
        <v>4380</v>
      </c>
      <c r="J1185" t="s">
        <v>1675</v>
      </c>
      <c r="K1185" t="s">
        <v>4572</v>
      </c>
      <c r="L1185" t="s">
        <v>1103</v>
      </c>
      <c r="M1185">
        <v>213</v>
      </c>
      <c r="N1185" t="s">
        <v>4057</v>
      </c>
    </row>
    <row r="1186" spans="1:15">
      <c r="A1186">
        <v>4801</v>
      </c>
      <c r="B1186" t="s">
        <v>2961</v>
      </c>
      <c r="C1186" t="s">
        <v>1576</v>
      </c>
      <c r="D1186">
        <v>1800</v>
      </c>
      <c r="E1186" t="s">
        <v>10</v>
      </c>
      <c r="F1186" t="s">
        <v>420</v>
      </c>
      <c r="G1186" s="81">
        <v>44627</v>
      </c>
      <c r="H1186" t="s">
        <v>4048</v>
      </c>
      <c r="I1186" t="s">
        <v>4321</v>
      </c>
      <c r="J1186" t="s">
        <v>4062</v>
      </c>
      <c r="K1186" t="s">
        <v>4573</v>
      </c>
      <c r="L1186" t="s">
        <v>1575</v>
      </c>
      <c r="M1186">
        <v>321</v>
      </c>
      <c r="N1186" t="s">
        <v>4057</v>
      </c>
    </row>
    <row r="1187" spans="1:15">
      <c r="A1187">
        <v>4802</v>
      </c>
      <c r="B1187" t="s">
        <v>2961</v>
      </c>
      <c r="C1187" t="s">
        <v>1594</v>
      </c>
      <c r="D1187">
        <v>1350</v>
      </c>
      <c r="E1187" t="s">
        <v>8</v>
      </c>
      <c r="F1187" t="s">
        <v>420</v>
      </c>
      <c r="G1187" s="81">
        <v>44627</v>
      </c>
      <c r="H1187" t="s">
        <v>4048</v>
      </c>
      <c r="I1187" t="s">
        <v>4049</v>
      </c>
      <c r="J1187" t="s">
        <v>1675</v>
      </c>
      <c r="K1187" t="s">
        <v>4574</v>
      </c>
      <c r="L1187" t="s">
        <v>1592</v>
      </c>
      <c r="M1187">
        <v>326</v>
      </c>
      <c r="N1187" t="s">
        <v>4057</v>
      </c>
    </row>
    <row r="1188" spans="1:15">
      <c r="A1188">
        <v>4803</v>
      </c>
      <c r="B1188" t="s">
        <v>2961</v>
      </c>
      <c r="C1188" t="s">
        <v>1587</v>
      </c>
      <c r="D1188">
        <v>2000</v>
      </c>
      <c r="E1188" t="s">
        <v>10</v>
      </c>
      <c r="F1188" t="s">
        <v>420</v>
      </c>
      <c r="G1188" s="81">
        <v>44627</v>
      </c>
      <c r="H1188" t="s">
        <v>4048</v>
      </c>
      <c r="I1188" t="s">
        <v>4058</v>
      </c>
      <c r="J1188" t="s">
        <v>4062</v>
      </c>
      <c r="K1188" t="s">
        <v>4575</v>
      </c>
      <c r="L1188" t="s">
        <v>1586</v>
      </c>
      <c r="M1188">
        <v>324</v>
      </c>
      <c r="N1188" t="s">
        <v>4057</v>
      </c>
    </row>
    <row r="1189" spans="1:15">
      <c r="A1189">
        <v>4804</v>
      </c>
      <c r="B1189" t="s">
        <v>35</v>
      </c>
      <c r="C1189" t="s">
        <v>1015</v>
      </c>
      <c r="D1189">
        <v>3350</v>
      </c>
      <c r="E1189" t="s">
        <v>12</v>
      </c>
      <c r="F1189" t="s">
        <v>420</v>
      </c>
      <c r="G1189" s="81">
        <v>44627</v>
      </c>
      <c r="H1189" t="s">
        <v>4048</v>
      </c>
      <c r="I1189" t="s">
        <v>4344</v>
      </c>
      <c r="J1189" t="s">
        <v>13</v>
      </c>
      <c r="K1189" t="s">
        <v>4576</v>
      </c>
      <c r="L1189" t="s">
        <v>1820</v>
      </c>
      <c r="M1189">
        <v>303</v>
      </c>
      <c r="N1189" t="s">
        <v>4057</v>
      </c>
      <c r="O1189" t="s">
        <v>4056</v>
      </c>
    </row>
    <row r="1190" spans="1:15">
      <c r="A1190">
        <v>4805</v>
      </c>
      <c r="B1190" t="s">
        <v>35</v>
      </c>
      <c r="C1190" t="s">
        <v>1272</v>
      </c>
      <c r="D1190">
        <v>25000</v>
      </c>
      <c r="E1190" t="s">
        <v>20</v>
      </c>
      <c r="F1190" t="s">
        <v>420</v>
      </c>
      <c r="G1190" s="81">
        <v>44627</v>
      </c>
      <c r="H1190" t="s">
        <v>4069</v>
      </c>
      <c r="I1190" t="s">
        <v>4577</v>
      </c>
      <c r="J1190" t="s">
        <v>1677</v>
      </c>
      <c r="K1190" t="s">
        <v>4578</v>
      </c>
      <c r="L1190" t="s">
        <v>1270</v>
      </c>
      <c r="M1190">
        <v>256</v>
      </c>
      <c r="N1190" t="s">
        <v>4057</v>
      </c>
    </row>
    <row r="1191" spans="1:15">
      <c r="A1191">
        <v>4806</v>
      </c>
      <c r="B1191" t="s">
        <v>2961</v>
      </c>
      <c r="C1191" t="s">
        <v>1463</v>
      </c>
      <c r="D1191">
        <v>2180</v>
      </c>
      <c r="E1191" t="s">
        <v>17</v>
      </c>
      <c r="F1191" t="s">
        <v>420</v>
      </c>
      <c r="G1191" s="81">
        <v>44627</v>
      </c>
      <c r="H1191" t="s">
        <v>4048</v>
      </c>
      <c r="I1191" t="s">
        <v>4579</v>
      </c>
      <c r="J1191" t="s">
        <v>1674</v>
      </c>
      <c r="K1191" t="s">
        <v>4580</v>
      </c>
      <c r="L1191" t="s">
        <v>1462</v>
      </c>
      <c r="M1191">
        <v>296</v>
      </c>
      <c r="N1191" t="s">
        <v>4057</v>
      </c>
    </row>
    <row r="1192" spans="1:15">
      <c r="A1192">
        <v>4807</v>
      </c>
      <c r="B1192" t="s">
        <v>35</v>
      </c>
      <c r="C1192" t="s">
        <v>1026</v>
      </c>
      <c r="D1192">
        <v>3350</v>
      </c>
      <c r="E1192" t="s">
        <v>12</v>
      </c>
      <c r="F1192" t="s">
        <v>420</v>
      </c>
      <c r="G1192" s="81">
        <v>44627</v>
      </c>
      <c r="H1192" t="s">
        <v>4048</v>
      </c>
      <c r="I1192" t="s">
        <v>4344</v>
      </c>
      <c r="J1192" t="s">
        <v>13</v>
      </c>
      <c r="K1192" t="s">
        <v>4581</v>
      </c>
      <c r="L1192" t="s">
        <v>1024</v>
      </c>
      <c r="M1192">
        <v>193</v>
      </c>
      <c r="N1192" t="s">
        <v>4057</v>
      </c>
    </row>
    <row r="1193" spans="1:15">
      <c r="A1193">
        <v>4808</v>
      </c>
      <c r="B1193" t="s">
        <v>2961</v>
      </c>
      <c r="C1193" t="s">
        <v>1346</v>
      </c>
      <c r="D1193">
        <v>5335</v>
      </c>
      <c r="E1193" t="s">
        <v>20</v>
      </c>
      <c r="F1193" t="s">
        <v>420</v>
      </c>
      <c r="G1193" s="81">
        <v>44624</v>
      </c>
      <c r="H1193" t="s">
        <v>4069</v>
      </c>
      <c r="I1193" t="s">
        <v>4356</v>
      </c>
      <c r="J1193" t="s">
        <v>1677</v>
      </c>
      <c r="K1193" t="s">
        <v>4582</v>
      </c>
      <c r="L1193" t="s">
        <v>1344</v>
      </c>
      <c r="M1193">
        <v>239</v>
      </c>
      <c r="N1193" t="s">
        <v>4057</v>
      </c>
      <c r="O1193" t="s">
        <v>4056</v>
      </c>
    </row>
    <row r="1194" spans="1:15">
      <c r="A1194">
        <v>4809</v>
      </c>
      <c r="B1194" t="s">
        <v>2961</v>
      </c>
      <c r="C1194" t="s">
        <v>1551</v>
      </c>
      <c r="D1194">
        <v>2180</v>
      </c>
      <c r="E1194" t="s">
        <v>15</v>
      </c>
      <c r="F1194" t="s">
        <v>420</v>
      </c>
      <c r="G1194" s="81">
        <v>44624</v>
      </c>
      <c r="H1194" t="s">
        <v>4048</v>
      </c>
      <c r="I1194" t="s">
        <v>4321</v>
      </c>
      <c r="J1194" t="s">
        <v>1680</v>
      </c>
      <c r="K1194">
        <v>125806</v>
      </c>
      <c r="L1194" t="s">
        <v>1549</v>
      </c>
      <c r="M1194">
        <v>315</v>
      </c>
      <c r="N1194" t="s">
        <v>4057</v>
      </c>
    </row>
    <row r="1195" spans="1:15">
      <c r="A1195">
        <v>4810</v>
      </c>
      <c r="B1195" t="s">
        <v>2961</v>
      </c>
      <c r="C1195" t="s">
        <v>277</v>
      </c>
      <c r="D1195">
        <v>7000</v>
      </c>
      <c r="E1195" t="s">
        <v>17</v>
      </c>
      <c r="F1195" t="s">
        <v>4488</v>
      </c>
      <c r="G1195" s="81">
        <v>44624</v>
      </c>
      <c r="H1195" t="s">
        <v>4069</v>
      </c>
      <c r="I1195" t="s">
        <v>4356</v>
      </c>
      <c r="J1195" t="s">
        <v>1674</v>
      </c>
      <c r="K1195" t="s">
        <v>4583</v>
      </c>
      <c r="L1195" t="s">
        <v>275</v>
      </c>
      <c r="M1195">
        <v>34</v>
      </c>
      <c r="N1195" t="s">
        <v>4057</v>
      </c>
    </row>
    <row r="1196" spans="1:15">
      <c r="A1196">
        <v>4811</v>
      </c>
      <c r="B1196" t="s">
        <v>2961</v>
      </c>
      <c r="C1196" t="s">
        <v>962</v>
      </c>
      <c r="D1196">
        <v>6000</v>
      </c>
      <c r="E1196" t="s">
        <v>12</v>
      </c>
      <c r="F1196" t="s">
        <v>4488</v>
      </c>
      <c r="G1196" s="81">
        <v>44624</v>
      </c>
      <c r="H1196" t="s">
        <v>4069</v>
      </c>
      <c r="I1196" t="s">
        <v>4356</v>
      </c>
      <c r="J1196" t="s">
        <v>13</v>
      </c>
      <c r="K1196" t="s">
        <v>4584</v>
      </c>
      <c r="L1196" t="s">
        <v>960</v>
      </c>
      <c r="M1196">
        <v>181</v>
      </c>
      <c r="N1196" t="s">
        <v>4057</v>
      </c>
    </row>
    <row r="1197" spans="1:15">
      <c r="A1197">
        <v>4812</v>
      </c>
      <c r="B1197" t="s">
        <v>2961</v>
      </c>
      <c r="C1197" t="s">
        <v>612</v>
      </c>
      <c r="D1197">
        <v>2800</v>
      </c>
      <c r="E1197" t="s">
        <v>10</v>
      </c>
      <c r="F1197" t="s">
        <v>4488</v>
      </c>
      <c r="G1197" s="81">
        <v>44624</v>
      </c>
      <c r="H1197" t="s">
        <v>4048</v>
      </c>
      <c r="I1197" t="s">
        <v>4344</v>
      </c>
      <c r="J1197" t="s">
        <v>4062</v>
      </c>
      <c r="K1197" t="s">
        <v>4585</v>
      </c>
      <c r="L1197" t="s">
        <v>610</v>
      </c>
      <c r="M1197">
        <v>105</v>
      </c>
      <c r="N1197" t="s">
        <v>4057</v>
      </c>
    </row>
    <row r="1198" spans="1:15">
      <c r="A1198">
        <v>4813</v>
      </c>
      <c r="B1198" t="s">
        <v>2961</v>
      </c>
      <c r="C1198" t="s">
        <v>633</v>
      </c>
      <c r="D1198">
        <v>2800</v>
      </c>
      <c r="E1198" t="s">
        <v>12</v>
      </c>
      <c r="F1198" t="s">
        <v>420</v>
      </c>
      <c r="G1198" s="81">
        <v>44624</v>
      </c>
      <c r="H1198" t="s">
        <v>4048</v>
      </c>
      <c r="I1198" t="s">
        <v>4344</v>
      </c>
      <c r="J1198" t="s">
        <v>13</v>
      </c>
      <c r="K1198" t="s">
        <v>4586</v>
      </c>
      <c r="L1198" t="s">
        <v>631</v>
      </c>
      <c r="M1198">
        <v>95</v>
      </c>
      <c r="N1198" t="s">
        <v>4057</v>
      </c>
    </row>
    <row r="1199" spans="1:15">
      <c r="A1199">
        <v>4814</v>
      </c>
      <c r="B1199" t="s">
        <v>2961</v>
      </c>
      <c r="C1199" t="s">
        <v>1282</v>
      </c>
      <c r="D1199">
        <v>5000</v>
      </c>
      <c r="E1199" t="s">
        <v>17</v>
      </c>
      <c r="F1199" t="s">
        <v>4488</v>
      </c>
      <c r="G1199" s="81">
        <v>44624</v>
      </c>
      <c r="H1199" t="s">
        <v>4069</v>
      </c>
      <c r="I1199" t="s">
        <v>4356</v>
      </c>
      <c r="J1199" t="s">
        <v>1674</v>
      </c>
      <c r="K1199" t="s">
        <v>4587</v>
      </c>
      <c r="L1199" t="s">
        <v>1281</v>
      </c>
      <c r="M1199">
        <v>258</v>
      </c>
      <c r="N1199" t="s">
        <v>4057</v>
      </c>
    </row>
    <row r="1200" spans="1:15">
      <c r="A1200">
        <v>4815</v>
      </c>
      <c r="B1200" t="s">
        <v>2961</v>
      </c>
      <c r="C1200" t="s">
        <v>1282</v>
      </c>
      <c r="D1200">
        <v>5000</v>
      </c>
      <c r="E1200" t="s">
        <v>17</v>
      </c>
      <c r="F1200" t="s">
        <v>4488</v>
      </c>
      <c r="G1200" s="81">
        <v>44624</v>
      </c>
      <c r="H1200" t="s">
        <v>4069</v>
      </c>
      <c r="I1200" t="s">
        <v>4356</v>
      </c>
      <c r="J1200" t="s">
        <v>1674</v>
      </c>
      <c r="K1200" t="s">
        <v>4588</v>
      </c>
      <c r="L1200" t="s">
        <v>1281</v>
      </c>
      <c r="M1200">
        <v>258</v>
      </c>
      <c r="N1200" t="s">
        <v>4057</v>
      </c>
    </row>
    <row r="1201" spans="1:15">
      <c r="A1201">
        <v>4816</v>
      </c>
      <c r="B1201" t="s">
        <v>2961</v>
      </c>
      <c r="C1201" t="s">
        <v>1352</v>
      </c>
      <c r="D1201">
        <v>5335</v>
      </c>
      <c r="E1201" t="s">
        <v>20</v>
      </c>
      <c r="F1201" t="s">
        <v>420</v>
      </c>
      <c r="G1201" s="81">
        <v>44624</v>
      </c>
      <c r="H1201" t="s">
        <v>4069</v>
      </c>
      <c r="I1201" t="s">
        <v>4086</v>
      </c>
      <c r="J1201" t="s">
        <v>1677</v>
      </c>
      <c r="K1201" t="s">
        <v>4589</v>
      </c>
      <c r="L1201" t="s">
        <v>1350</v>
      </c>
      <c r="M1201">
        <v>274</v>
      </c>
      <c r="N1201" t="s">
        <v>4057</v>
      </c>
    </row>
    <row r="1202" spans="1:15">
      <c r="A1202">
        <v>4817</v>
      </c>
      <c r="B1202" t="s">
        <v>2961</v>
      </c>
      <c r="C1202" t="s">
        <v>667</v>
      </c>
      <c r="D1202">
        <v>2180</v>
      </c>
      <c r="E1202" t="s">
        <v>10</v>
      </c>
      <c r="F1202" t="s">
        <v>420</v>
      </c>
      <c r="G1202" s="81">
        <v>44624</v>
      </c>
      <c r="H1202" t="s">
        <v>4048</v>
      </c>
      <c r="I1202" t="s">
        <v>4455</v>
      </c>
      <c r="J1202" t="s">
        <v>4062</v>
      </c>
      <c r="K1202" t="s">
        <v>4590</v>
      </c>
      <c r="L1202" t="s">
        <v>665</v>
      </c>
      <c r="M1202">
        <v>116</v>
      </c>
      <c r="N1202" t="s">
        <v>4057</v>
      </c>
    </row>
    <row r="1203" spans="1:15">
      <c r="A1203">
        <v>4818</v>
      </c>
      <c r="B1203" t="s">
        <v>2961</v>
      </c>
      <c r="C1203" t="s">
        <v>415</v>
      </c>
      <c r="D1203">
        <v>2801</v>
      </c>
      <c r="E1203" t="s">
        <v>12</v>
      </c>
      <c r="F1203" t="s">
        <v>420</v>
      </c>
      <c r="G1203" s="81">
        <v>44623</v>
      </c>
      <c r="H1203" t="s">
        <v>4048</v>
      </c>
      <c r="I1203" t="s">
        <v>4330</v>
      </c>
      <c r="J1203" t="s">
        <v>13</v>
      </c>
      <c r="K1203" t="s">
        <v>4591</v>
      </c>
      <c r="L1203" t="s">
        <v>413</v>
      </c>
      <c r="M1203">
        <v>195</v>
      </c>
      <c r="N1203" t="s">
        <v>4057</v>
      </c>
      <c r="O1203" t="s">
        <v>4056</v>
      </c>
    </row>
    <row r="1204" spans="1:15">
      <c r="A1204">
        <v>4819</v>
      </c>
      <c r="B1204" t="s">
        <v>2961</v>
      </c>
      <c r="C1204" t="s">
        <v>1123</v>
      </c>
      <c r="D1204">
        <v>1600</v>
      </c>
      <c r="E1204" t="s">
        <v>8</v>
      </c>
      <c r="F1204" t="s">
        <v>420</v>
      </c>
      <c r="G1204" s="81">
        <v>44624</v>
      </c>
      <c r="H1204" t="s">
        <v>4048</v>
      </c>
      <c r="I1204" t="s">
        <v>4344</v>
      </c>
      <c r="J1204" t="s">
        <v>1675</v>
      </c>
      <c r="K1204" t="s">
        <v>4592</v>
      </c>
      <c r="L1204" t="s">
        <v>1121</v>
      </c>
      <c r="M1204">
        <v>218</v>
      </c>
      <c r="N1204" t="s">
        <v>4057</v>
      </c>
    </row>
    <row r="1205" spans="1:15">
      <c r="A1205">
        <v>4820</v>
      </c>
      <c r="B1205" t="s">
        <v>2961</v>
      </c>
      <c r="C1205" t="s">
        <v>1560</v>
      </c>
      <c r="D1205">
        <v>2800</v>
      </c>
      <c r="E1205" t="s">
        <v>12</v>
      </c>
      <c r="F1205" t="s">
        <v>420</v>
      </c>
      <c r="G1205" s="81">
        <v>44624</v>
      </c>
      <c r="H1205" t="s">
        <v>4048</v>
      </c>
      <c r="I1205" t="s">
        <v>4593</v>
      </c>
      <c r="J1205" t="s">
        <v>13</v>
      </c>
      <c r="K1205" t="s">
        <v>4594</v>
      </c>
      <c r="L1205" t="s">
        <v>1558</v>
      </c>
      <c r="M1205">
        <v>317</v>
      </c>
      <c r="N1205" t="s">
        <v>4057</v>
      </c>
    </row>
    <row r="1206" spans="1:15">
      <c r="A1206">
        <v>4821</v>
      </c>
      <c r="B1206" t="s">
        <v>2961</v>
      </c>
      <c r="C1206" t="s">
        <v>1310</v>
      </c>
      <c r="D1206">
        <v>3350</v>
      </c>
      <c r="E1206" t="s">
        <v>12</v>
      </c>
      <c r="F1206" t="s">
        <v>4488</v>
      </c>
      <c r="G1206" s="81">
        <v>44624</v>
      </c>
      <c r="H1206" t="s">
        <v>4048</v>
      </c>
      <c r="I1206" t="s">
        <v>4086</v>
      </c>
      <c r="J1206" t="s">
        <v>13</v>
      </c>
      <c r="K1206" t="s">
        <v>4595</v>
      </c>
      <c r="L1206" t="s">
        <v>1308</v>
      </c>
      <c r="M1206">
        <v>264</v>
      </c>
      <c r="N1206" t="s">
        <v>4057</v>
      </c>
    </row>
    <row r="1207" spans="1:15">
      <c r="A1207">
        <v>4822</v>
      </c>
      <c r="B1207" t="s">
        <v>24</v>
      </c>
      <c r="C1207" t="s">
        <v>178</v>
      </c>
      <c r="D1207">
        <v>2200</v>
      </c>
      <c r="E1207" t="s">
        <v>8</v>
      </c>
      <c r="F1207" t="s">
        <v>4488</v>
      </c>
      <c r="G1207" s="81">
        <v>44624</v>
      </c>
      <c r="H1207" t="s">
        <v>4048</v>
      </c>
      <c r="I1207" t="s">
        <v>4596</v>
      </c>
      <c r="J1207" t="s">
        <v>1675</v>
      </c>
      <c r="K1207" t="s">
        <v>4597</v>
      </c>
      <c r="L1207" t="s">
        <v>176</v>
      </c>
      <c r="M1207">
        <v>13</v>
      </c>
      <c r="N1207" t="s">
        <v>4057</v>
      </c>
    </row>
    <row r="1208" spans="1:15">
      <c r="A1208">
        <v>4823</v>
      </c>
      <c r="B1208" t="s">
        <v>2961</v>
      </c>
      <c r="C1208" t="s">
        <v>376</v>
      </c>
      <c r="D1208">
        <v>2180</v>
      </c>
      <c r="E1208" t="s">
        <v>10</v>
      </c>
      <c r="F1208" t="s">
        <v>4488</v>
      </c>
      <c r="G1208" s="81">
        <v>44622</v>
      </c>
      <c r="H1208" t="s">
        <v>4048</v>
      </c>
      <c r="I1208" t="s">
        <v>4426</v>
      </c>
      <c r="J1208" t="s">
        <v>4062</v>
      </c>
      <c r="K1208" t="s">
        <v>4598</v>
      </c>
      <c r="L1208" t="s">
        <v>374</v>
      </c>
      <c r="M1208">
        <v>242</v>
      </c>
      <c r="N1208" t="s">
        <v>4057</v>
      </c>
    </row>
    <row r="1209" spans="1:15">
      <c r="A1209">
        <v>4824</v>
      </c>
      <c r="B1209" t="s">
        <v>2961</v>
      </c>
      <c r="C1209" t="s">
        <v>430</v>
      </c>
      <c r="D1209">
        <v>5000</v>
      </c>
      <c r="E1209" t="s">
        <v>10</v>
      </c>
      <c r="F1209" t="s">
        <v>4488</v>
      </c>
      <c r="G1209" s="81">
        <v>44624</v>
      </c>
      <c r="H1209" t="s">
        <v>4069</v>
      </c>
      <c r="I1209" t="s">
        <v>4356</v>
      </c>
      <c r="J1209" t="s">
        <v>4062</v>
      </c>
      <c r="K1209" t="s">
        <v>4599</v>
      </c>
      <c r="L1209" t="s">
        <v>428</v>
      </c>
      <c r="M1209">
        <v>65</v>
      </c>
      <c r="N1209" t="s">
        <v>4057</v>
      </c>
    </row>
    <row r="1210" spans="1:15">
      <c r="A1210">
        <v>4825</v>
      </c>
      <c r="B1210" t="s">
        <v>24</v>
      </c>
      <c r="C1210" t="s">
        <v>174</v>
      </c>
      <c r="D1210">
        <v>1250</v>
      </c>
      <c r="E1210" t="s">
        <v>8</v>
      </c>
      <c r="F1210" t="s">
        <v>420</v>
      </c>
      <c r="G1210" s="81">
        <v>44624</v>
      </c>
      <c r="H1210" t="s">
        <v>4048</v>
      </c>
      <c r="I1210" t="s">
        <v>4600</v>
      </c>
      <c r="J1210" t="s">
        <v>1675</v>
      </c>
      <c r="K1210" t="s">
        <v>4601</v>
      </c>
      <c r="L1210" t="s">
        <v>172</v>
      </c>
      <c r="M1210">
        <v>12</v>
      </c>
      <c r="N1210" t="s">
        <v>4057</v>
      </c>
    </row>
    <row r="1211" spans="1:15">
      <c r="A1211">
        <v>4826</v>
      </c>
      <c r="B1211" t="s">
        <v>2961</v>
      </c>
      <c r="C1211" t="s">
        <v>1531</v>
      </c>
      <c r="D1211">
        <v>1800</v>
      </c>
      <c r="E1211" t="s">
        <v>10</v>
      </c>
      <c r="F1211" t="s">
        <v>420</v>
      </c>
      <c r="G1211" s="81">
        <v>44624</v>
      </c>
      <c r="H1211" t="s">
        <v>4048</v>
      </c>
      <c r="I1211" t="s">
        <v>4321</v>
      </c>
      <c r="J1211" t="s">
        <v>4062</v>
      </c>
      <c r="K1211" t="s">
        <v>4602</v>
      </c>
      <c r="L1211" t="s">
        <v>1529</v>
      </c>
      <c r="M1211">
        <v>311</v>
      </c>
      <c r="N1211" t="s">
        <v>4057</v>
      </c>
    </row>
    <row r="1212" spans="1:15">
      <c r="A1212">
        <v>4827</v>
      </c>
      <c r="B1212" t="s">
        <v>2961</v>
      </c>
      <c r="C1212" t="s">
        <v>1452</v>
      </c>
      <c r="D1212">
        <v>3900</v>
      </c>
      <c r="E1212" t="s">
        <v>67</v>
      </c>
      <c r="F1212" t="s">
        <v>420</v>
      </c>
      <c r="G1212" s="81">
        <v>44624</v>
      </c>
      <c r="H1212" t="s">
        <v>4048</v>
      </c>
      <c r="I1212" t="s">
        <v>4315</v>
      </c>
      <c r="J1212" t="s">
        <v>1679</v>
      </c>
      <c r="K1212" t="s">
        <v>4603</v>
      </c>
      <c r="L1212" t="s">
        <v>1451</v>
      </c>
      <c r="M1212">
        <v>283</v>
      </c>
      <c r="N1212" t="s">
        <v>4057</v>
      </c>
      <c r="O1212" t="s">
        <v>4056</v>
      </c>
    </row>
    <row r="1213" spans="1:15">
      <c r="A1213">
        <v>4828</v>
      </c>
      <c r="B1213" t="s">
        <v>2961</v>
      </c>
      <c r="C1213" t="s">
        <v>1572</v>
      </c>
      <c r="D1213">
        <v>2180</v>
      </c>
      <c r="E1213" t="s">
        <v>10</v>
      </c>
      <c r="F1213" t="s">
        <v>420</v>
      </c>
      <c r="G1213" s="81">
        <v>44624</v>
      </c>
      <c r="H1213" t="s">
        <v>4048</v>
      </c>
      <c r="I1213" t="s">
        <v>4321</v>
      </c>
      <c r="J1213" t="s">
        <v>4062</v>
      </c>
      <c r="K1213" t="s">
        <v>4604</v>
      </c>
      <c r="L1213" t="s">
        <v>1570</v>
      </c>
      <c r="M1213">
        <v>187</v>
      </c>
      <c r="N1213" t="s">
        <v>4057</v>
      </c>
      <c r="O1213" t="s">
        <v>4056</v>
      </c>
    </row>
    <row r="1214" spans="1:15">
      <c r="A1214">
        <v>4829</v>
      </c>
      <c r="B1214" t="s">
        <v>2961</v>
      </c>
      <c r="C1214" t="s">
        <v>1385</v>
      </c>
      <c r="D1214">
        <v>2180</v>
      </c>
      <c r="E1214" t="s">
        <v>10</v>
      </c>
      <c r="F1214" t="s">
        <v>420</v>
      </c>
      <c r="G1214" s="81">
        <v>44624</v>
      </c>
      <c r="H1214" t="s">
        <v>4048</v>
      </c>
      <c r="I1214" t="s">
        <v>4321</v>
      </c>
      <c r="J1214" t="s">
        <v>4062</v>
      </c>
      <c r="K1214" t="s">
        <v>4605</v>
      </c>
      <c r="L1214" t="s">
        <v>1384</v>
      </c>
      <c r="M1214">
        <v>220</v>
      </c>
      <c r="N1214" t="s">
        <v>4057</v>
      </c>
      <c r="O1214" t="s">
        <v>4056</v>
      </c>
    </row>
    <row r="1215" spans="1:15">
      <c r="A1215">
        <v>4830</v>
      </c>
      <c r="B1215" t="s">
        <v>2961</v>
      </c>
      <c r="C1215" t="s">
        <v>1245</v>
      </c>
      <c r="D1215">
        <v>5000</v>
      </c>
      <c r="E1215" t="s">
        <v>17</v>
      </c>
      <c r="F1215" t="s">
        <v>420</v>
      </c>
      <c r="G1215" s="81">
        <v>44624</v>
      </c>
      <c r="H1215" t="s">
        <v>4069</v>
      </c>
      <c r="I1215" t="s">
        <v>4356</v>
      </c>
      <c r="J1215" t="s">
        <v>1674</v>
      </c>
      <c r="K1215" t="s">
        <v>4606</v>
      </c>
      <c r="L1215" t="s">
        <v>1822</v>
      </c>
      <c r="M1215">
        <v>80</v>
      </c>
      <c r="N1215" t="s">
        <v>4057</v>
      </c>
    </row>
    <row r="1216" spans="1:15">
      <c r="A1216">
        <v>4831</v>
      </c>
      <c r="B1216" t="s">
        <v>2961</v>
      </c>
      <c r="C1216" t="s">
        <v>1127</v>
      </c>
      <c r="D1216">
        <v>1400</v>
      </c>
      <c r="E1216" t="s">
        <v>8</v>
      </c>
      <c r="F1216" t="s">
        <v>420</v>
      </c>
      <c r="G1216" s="81">
        <v>44623</v>
      </c>
      <c r="H1216" t="s">
        <v>4048</v>
      </c>
      <c r="I1216" t="s">
        <v>4380</v>
      </c>
      <c r="J1216" t="s">
        <v>1675</v>
      </c>
      <c r="K1216" t="s">
        <v>4607</v>
      </c>
      <c r="L1216" t="s">
        <v>1126</v>
      </c>
      <c r="M1216">
        <v>200</v>
      </c>
      <c r="N1216" t="s">
        <v>4057</v>
      </c>
      <c r="O1216" t="s">
        <v>4056</v>
      </c>
    </row>
    <row r="1217" spans="1:15">
      <c r="A1217">
        <v>4832</v>
      </c>
      <c r="B1217" t="s">
        <v>2961</v>
      </c>
      <c r="C1217" t="s">
        <v>1095</v>
      </c>
      <c r="D1217">
        <v>1400</v>
      </c>
      <c r="E1217" t="s">
        <v>8</v>
      </c>
      <c r="F1217" t="s">
        <v>420</v>
      </c>
      <c r="G1217" s="81">
        <v>44623</v>
      </c>
      <c r="H1217" t="s">
        <v>4048</v>
      </c>
      <c r="I1217" t="s">
        <v>4380</v>
      </c>
      <c r="J1217" t="s">
        <v>1675</v>
      </c>
      <c r="K1217" t="s">
        <v>4608</v>
      </c>
      <c r="L1217" t="s">
        <v>1093</v>
      </c>
      <c r="M1217">
        <v>268</v>
      </c>
      <c r="N1217" t="s">
        <v>4057</v>
      </c>
      <c r="O1217" t="s">
        <v>4056</v>
      </c>
    </row>
    <row r="1218" spans="1:15">
      <c r="A1218">
        <v>4833</v>
      </c>
      <c r="B1218" t="s">
        <v>4065</v>
      </c>
      <c r="C1218" t="s">
        <v>2217</v>
      </c>
      <c r="D1218">
        <v>6000</v>
      </c>
      <c r="E1218" t="s">
        <v>8</v>
      </c>
      <c r="F1218" t="s">
        <v>420</v>
      </c>
      <c r="G1218" s="81">
        <v>44623</v>
      </c>
      <c r="H1218" t="s">
        <v>4048</v>
      </c>
      <c r="I1218" t="s">
        <v>4609</v>
      </c>
      <c r="J1218" t="s">
        <v>1675</v>
      </c>
      <c r="K1218" t="s">
        <v>4610</v>
      </c>
      <c r="L1218" t="s">
        <v>212</v>
      </c>
      <c r="M1218">
        <v>21</v>
      </c>
      <c r="N1218" t="s">
        <v>4057</v>
      </c>
    </row>
    <row r="1219" spans="1:15">
      <c r="A1219">
        <v>4834</v>
      </c>
      <c r="B1219" t="s">
        <v>33</v>
      </c>
      <c r="C1219" t="s">
        <v>461</v>
      </c>
      <c r="D1219">
        <v>7500</v>
      </c>
      <c r="E1219" t="s">
        <v>10</v>
      </c>
      <c r="F1219" t="s">
        <v>420</v>
      </c>
      <c r="G1219" s="81">
        <v>44623</v>
      </c>
      <c r="H1219" t="s">
        <v>4069</v>
      </c>
      <c r="I1219" t="s">
        <v>4356</v>
      </c>
      <c r="J1219" t="s">
        <v>4062</v>
      </c>
      <c r="K1219" t="s">
        <v>4611</v>
      </c>
      <c r="L1219" t="s">
        <v>459</v>
      </c>
      <c r="M1219">
        <v>71</v>
      </c>
      <c r="N1219" t="s">
        <v>4057</v>
      </c>
    </row>
    <row r="1220" spans="1:15">
      <c r="A1220">
        <v>4835</v>
      </c>
      <c r="B1220" t="s">
        <v>2961</v>
      </c>
      <c r="C1220" t="s">
        <v>1503</v>
      </c>
      <c r="D1220">
        <v>3350</v>
      </c>
      <c r="E1220" t="s">
        <v>67</v>
      </c>
      <c r="F1220" t="s">
        <v>4612</v>
      </c>
      <c r="G1220" s="81">
        <v>44623</v>
      </c>
      <c r="H1220" t="s">
        <v>4048</v>
      </c>
      <c r="I1220" t="s">
        <v>4315</v>
      </c>
      <c r="J1220" t="s">
        <v>1679</v>
      </c>
      <c r="K1220" t="s">
        <v>4613</v>
      </c>
      <c r="L1220" t="s">
        <v>2578</v>
      </c>
      <c r="M1220">
        <v>306</v>
      </c>
      <c r="N1220" t="s">
        <v>4057</v>
      </c>
    </row>
    <row r="1221" spans="1:15">
      <c r="A1221">
        <v>4836</v>
      </c>
      <c r="B1221" t="s">
        <v>2961</v>
      </c>
      <c r="C1221" t="s">
        <v>2087</v>
      </c>
      <c r="D1221">
        <v>1350</v>
      </c>
      <c r="E1221" t="s">
        <v>8</v>
      </c>
      <c r="F1221" t="s">
        <v>420</v>
      </c>
      <c r="G1221" s="81">
        <v>44623</v>
      </c>
      <c r="H1221" t="s">
        <v>4048</v>
      </c>
      <c r="I1221" t="s">
        <v>4614</v>
      </c>
      <c r="J1221" t="s">
        <v>1675</v>
      </c>
      <c r="K1221" t="s">
        <v>4615</v>
      </c>
      <c r="L1221" t="s">
        <v>1562</v>
      </c>
      <c r="M1221">
        <v>318</v>
      </c>
      <c r="N1221" t="s">
        <v>4057</v>
      </c>
    </row>
    <row r="1222" spans="1:15">
      <c r="A1222">
        <v>4837</v>
      </c>
      <c r="B1222" t="s">
        <v>2961</v>
      </c>
      <c r="C1222" t="s">
        <v>1531</v>
      </c>
      <c r="D1222">
        <v>650</v>
      </c>
      <c r="E1222" t="s">
        <v>10</v>
      </c>
      <c r="F1222" t="s">
        <v>420</v>
      </c>
      <c r="G1222" s="81">
        <v>44623</v>
      </c>
      <c r="H1222" t="s">
        <v>4194</v>
      </c>
      <c r="I1222" t="s">
        <v>4140</v>
      </c>
      <c r="J1222" t="s">
        <v>4062</v>
      </c>
      <c r="K1222" t="s">
        <v>4616</v>
      </c>
      <c r="L1222" t="s">
        <v>1529</v>
      </c>
      <c r="M1222">
        <v>311</v>
      </c>
      <c r="N1222" t="s">
        <v>4057</v>
      </c>
    </row>
    <row r="1223" spans="1:15">
      <c r="A1223">
        <v>4838</v>
      </c>
      <c r="B1223" t="s">
        <v>2961</v>
      </c>
      <c r="C1223" t="s">
        <v>1267</v>
      </c>
      <c r="D1223">
        <v>2180</v>
      </c>
      <c r="E1223" t="s">
        <v>17</v>
      </c>
      <c r="F1223" t="s">
        <v>420</v>
      </c>
      <c r="G1223" s="81">
        <v>44623</v>
      </c>
      <c r="H1223" t="s">
        <v>4048</v>
      </c>
      <c r="I1223" t="s">
        <v>4339</v>
      </c>
      <c r="J1223" t="s">
        <v>1674</v>
      </c>
      <c r="K1223" t="s">
        <v>4617</v>
      </c>
      <c r="L1223" t="s">
        <v>1266</v>
      </c>
      <c r="M1223">
        <v>255</v>
      </c>
      <c r="N1223" t="s">
        <v>4057</v>
      </c>
    </row>
    <row r="1224" spans="1:15">
      <c r="A1224">
        <v>4839</v>
      </c>
      <c r="B1224" t="s">
        <v>2961</v>
      </c>
      <c r="C1224" t="s">
        <v>4618</v>
      </c>
      <c r="D1224">
        <v>1000</v>
      </c>
      <c r="E1224" t="s">
        <v>10</v>
      </c>
      <c r="F1224" t="s">
        <v>4488</v>
      </c>
      <c r="G1224" s="81">
        <v>44623</v>
      </c>
      <c r="H1224" t="s">
        <v>4048</v>
      </c>
      <c r="I1224" t="s">
        <v>4619</v>
      </c>
      <c r="J1224" t="s">
        <v>2032</v>
      </c>
      <c r="K1224" t="s">
        <v>4620</v>
      </c>
      <c r="L1224" t="s">
        <v>1710</v>
      </c>
      <c r="M1224">
        <v>360</v>
      </c>
      <c r="N1224" t="s">
        <v>4057</v>
      </c>
    </row>
    <row r="1225" spans="1:15">
      <c r="A1225">
        <v>4840</v>
      </c>
      <c r="B1225" t="s">
        <v>2961</v>
      </c>
      <c r="C1225" t="s">
        <v>1305</v>
      </c>
      <c r="D1225">
        <v>3350</v>
      </c>
      <c r="E1225" t="s">
        <v>12</v>
      </c>
      <c r="F1225" t="s">
        <v>420</v>
      </c>
      <c r="G1225" s="81">
        <v>44623</v>
      </c>
      <c r="H1225" t="s">
        <v>4048</v>
      </c>
      <c r="I1225" t="s">
        <v>4093</v>
      </c>
      <c r="J1225" t="s">
        <v>13</v>
      </c>
      <c r="K1225" t="s">
        <v>4621</v>
      </c>
      <c r="L1225" t="s">
        <v>1303</v>
      </c>
      <c r="M1225">
        <v>92</v>
      </c>
      <c r="N1225" t="s">
        <v>4057</v>
      </c>
      <c r="O1225" t="s">
        <v>4056</v>
      </c>
    </row>
    <row r="1226" spans="1:15">
      <c r="A1226">
        <v>4841</v>
      </c>
      <c r="B1226" t="s">
        <v>24</v>
      </c>
      <c r="C1226" t="s">
        <v>163</v>
      </c>
      <c r="D1226">
        <v>1250</v>
      </c>
      <c r="E1226" t="s">
        <v>8</v>
      </c>
      <c r="F1226" t="s">
        <v>420</v>
      </c>
      <c r="G1226" s="81">
        <v>44623</v>
      </c>
      <c r="H1226" t="s">
        <v>4048</v>
      </c>
      <c r="I1226" t="s">
        <v>4389</v>
      </c>
      <c r="J1226" t="s">
        <v>1675</v>
      </c>
      <c r="K1226" t="s">
        <v>4622</v>
      </c>
      <c r="L1226" t="s">
        <v>161</v>
      </c>
      <c r="M1226">
        <v>9</v>
      </c>
      <c r="N1226" t="s">
        <v>4057</v>
      </c>
    </row>
    <row r="1227" spans="1:15">
      <c r="A1227">
        <v>4842</v>
      </c>
      <c r="B1227" t="s">
        <v>2961</v>
      </c>
      <c r="C1227" t="s">
        <v>1287</v>
      </c>
      <c r="D1227">
        <v>2180</v>
      </c>
      <c r="E1227" t="s">
        <v>17</v>
      </c>
      <c r="F1227" t="s">
        <v>4507</v>
      </c>
      <c r="G1227" s="81">
        <v>44623</v>
      </c>
      <c r="H1227" t="s">
        <v>4048</v>
      </c>
      <c r="I1227" t="s">
        <v>4339</v>
      </c>
      <c r="J1227" t="s">
        <v>1674</v>
      </c>
      <c r="K1227" t="s">
        <v>4623</v>
      </c>
      <c r="L1227" t="s">
        <v>1286</v>
      </c>
      <c r="M1227">
        <v>259</v>
      </c>
      <c r="N1227" t="s">
        <v>4057</v>
      </c>
    </row>
    <row r="1228" spans="1:15">
      <c r="A1228">
        <v>4843</v>
      </c>
      <c r="B1228" t="s">
        <v>2961</v>
      </c>
      <c r="C1228" t="s">
        <v>1422</v>
      </c>
      <c r="D1228">
        <v>2285</v>
      </c>
      <c r="E1228" t="s">
        <v>20</v>
      </c>
      <c r="F1228" t="s">
        <v>420</v>
      </c>
      <c r="G1228" s="81">
        <v>44623</v>
      </c>
      <c r="H1228" t="s">
        <v>4048</v>
      </c>
      <c r="I1228" t="s">
        <v>4086</v>
      </c>
      <c r="J1228" t="s">
        <v>1677</v>
      </c>
      <c r="K1228" t="s">
        <v>4624</v>
      </c>
      <c r="L1228" t="s">
        <v>1420</v>
      </c>
      <c r="M1228">
        <v>232</v>
      </c>
      <c r="N1228" t="s">
        <v>4057</v>
      </c>
      <c r="O1228" t="s">
        <v>4056</v>
      </c>
    </row>
    <row r="1229" spans="1:15">
      <c r="A1229">
        <v>4844</v>
      </c>
      <c r="B1229" t="s">
        <v>33</v>
      </c>
      <c r="C1229" t="s">
        <v>461</v>
      </c>
      <c r="E1229" t="s">
        <v>10</v>
      </c>
      <c r="F1229" t="s">
        <v>420</v>
      </c>
      <c r="G1229" s="81">
        <v>44623</v>
      </c>
      <c r="H1229" t="s">
        <v>4069</v>
      </c>
      <c r="I1229" t="s">
        <v>4356</v>
      </c>
      <c r="J1229" t="s">
        <v>4062</v>
      </c>
      <c r="K1229" t="s">
        <v>4625</v>
      </c>
      <c r="L1229" t="s">
        <v>459</v>
      </c>
      <c r="M1229">
        <v>71</v>
      </c>
      <c r="N1229" t="s">
        <v>4057</v>
      </c>
      <c r="O1229" t="s">
        <v>4626</v>
      </c>
    </row>
    <row r="1230" spans="1:15">
      <c r="A1230">
        <v>4845</v>
      </c>
      <c r="B1230" t="s">
        <v>2961</v>
      </c>
      <c r="C1230" t="s">
        <v>1340</v>
      </c>
      <c r="D1230">
        <v>5335</v>
      </c>
      <c r="E1230" t="s">
        <v>20</v>
      </c>
      <c r="F1230" t="s">
        <v>420</v>
      </c>
      <c r="G1230" s="81">
        <v>44622</v>
      </c>
      <c r="H1230" t="s">
        <v>4069</v>
      </c>
      <c r="I1230" t="s">
        <v>4627</v>
      </c>
      <c r="J1230" t="s">
        <v>13</v>
      </c>
      <c r="K1230" t="s">
        <v>4628</v>
      </c>
      <c r="L1230" t="s">
        <v>2142</v>
      </c>
      <c r="M1230">
        <v>272</v>
      </c>
      <c r="N1230" t="s">
        <v>4057</v>
      </c>
    </row>
    <row r="1231" spans="1:15">
      <c r="A1231">
        <v>4846</v>
      </c>
      <c r="B1231" t="s">
        <v>2961</v>
      </c>
      <c r="C1231" t="s">
        <v>954</v>
      </c>
      <c r="D1231">
        <v>3350</v>
      </c>
      <c r="E1231" t="s">
        <v>12</v>
      </c>
      <c r="F1231" t="s">
        <v>420</v>
      </c>
      <c r="G1231" s="81">
        <v>44622</v>
      </c>
      <c r="H1231" t="s">
        <v>4048</v>
      </c>
      <c r="I1231" t="s">
        <v>4310</v>
      </c>
      <c r="J1231" t="s">
        <v>13</v>
      </c>
      <c r="K1231" t="s">
        <v>4629</v>
      </c>
      <c r="L1231" t="s">
        <v>952</v>
      </c>
      <c r="M1231">
        <v>179</v>
      </c>
      <c r="N1231" t="s">
        <v>4057</v>
      </c>
    </row>
    <row r="1232" spans="1:15">
      <c r="A1232">
        <v>4847</v>
      </c>
      <c r="B1232" t="s">
        <v>2961</v>
      </c>
      <c r="C1232" t="s">
        <v>1376</v>
      </c>
      <c r="D1232">
        <v>9000</v>
      </c>
      <c r="E1232" t="s">
        <v>20</v>
      </c>
      <c r="F1232" t="s">
        <v>420</v>
      </c>
      <c r="G1232" s="81">
        <v>44622</v>
      </c>
      <c r="H1232" t="s">
        <v>4054</v>
      </c>
      <c r="I1232" t="s">
        <v>4054</v>
      </c>
      <c r="J1232" t="s">
        <v>1677</v>
      </c>
      <c r="K1232" t="s">
        <v>4630</v>
      </c>
      <c r="L1232" t="s">
        <v>1374</v>
      </c>
      <c r="M1232">
        <v>163</v>
      </c>
      <c r="N1232" t="s">
        <v>4057</v>
      </c>
    </row>
    <row r="1233" spans="1:15">
      <c r="A1233">
        <v>4848</v>
      </c>
      <c r="B1233" t="s">
        <v>2961</v>
      </c>
      <c r="C1233" t="s">
        <v>962</v>
      </c>
      <c r="D1233">
        <v>3350</v>
      </c>
      <c r="E1233" t="s">
        <v>67</v>
      </c>
      <c r="F1233" t="s">
        <v>420</v>
      </c>
      <c r="G1233" s="81">
        <v>44628</v>
      </c>
      <c r="H1233" t="s">
        <v>4048</v>
      </c>
      <c r="I1233" t="s">
        <v>4339</v>
      </c>
      <c r="J1233" t="s">
        <v>1679</v>
      </c>
      <c r="K1233" t="s">
        <v>4631</v>
      </c>
      <c r="L1233" t="s">
        <v>960</v>
      </c>
      <c r="M1233">
        <v>299</v>
      </c>
      <c r="N1233" t="s">
        <v>4057</v>
      </c>
    </row>
    <row r="1234" spans="1:15">
      <c r="A1234">
        <v>4849</v>
      </c>
      <c r="B1234" t="s">
        <v>2961</v>
      </c>
      <c r="C1234" t="s">
        <v>4471</v>
      </c>
      <c r="D1234">
        <v>3350</v>
      </c>
      <c r="E1234" t="s">
        <v>12</v>
      </c>
      <c r="F1234" t="s">
        <v>420</v>
      </c>
      <c r="G1234" s="81">
        <v>44627</v>
      </c>
      <c r="H1234" t="s">
        <v>4048</v>
      </c>
      <c r="I1234" t="s">
        <v>4049</v>
      </c>
      <c r="J1234" t="s">
        <v>13</v>
      </c>
      <c r="K1234" t="s">
        <v>4632</v>
      </c>
      <c r="L1234" t="s">
        <v>1255</v>
      </c>
      <c r="M1234">
        <v>331</v>
      </c>
      <c r="N1234" t="s">
        <v>4057</v>
      </c>
    </row>
    <row r="1235" spans="1:15">
      <c r="A1235">
        <v>4850</v>
      </c>
      <c r="B1235" t="s">
        <v>2961</v>
      </c>
      <c r="C1235" t="s">
        <v>1590</v>
      </c>
      <c r="D1235">
        <v>2000</v>
      </c>
      <c r="E1235" t="s">
        <v>10</v>
      </c>
      <c r="F1235" t="s">
        <v>420</v>
      </c>
      <c r="G1235" s="81">
        <v>44627</v>
      </c>
      <c r="H1235" t="s">
        <v>4048</v>
      </c>
      <c r="I1235" t="s">
        <v>4049</v>
      </c>
      <c r="J1235" t="s">
        <v>4062</v>
      </c>
      <c r="K1235" t="s">
        <v>4633</v>
      </c>
      <c r="L1235" t="s">
        <v>1589</v>
      </c>
      <c r="M1235">
        <v>325</v>
      </c>
      <c r="N1235" t="s">
        <v>4057</v>
      </c>
    </row>
    <row r="1236" spans="1:15">
      <c r="A1236">
        <v>4851</v>
      </c>
      <c r="B1236" t="s">
        <v>4173</v>
      </c>
      <c r="C1236" t="s">
        <v>1332</v>
      </c>
      <c r="D1236">
        <v>6000</v>
      </c>
      <c r="E1236" t="s">
        <v>19</v>
      </c>
      <c r="F1236" t="s">
        <v>4488</v>
      </c>
      <c r="G1236" s="81">
        <v>44627</v>
      </c>
      <c r="H1236" t="s">
        <v>4054</v>
      </c>
      <c r="I1236" t="s">
        <v>4054</v>
      </c>
      <c r="J1236" t="s">
        <v>1678</v>
      </c>
      <c r="K1236" t="s">
        <v>4634</v>
      </c>
      <c r="L1236" t="s">
        <v>1330</v>
      </c>
      <c r="M1236">
        <v>269</v>
      </c>
      <c r="N1236" t="s">
        <v>4057</v>
      </c>
    </row>
    <row r="1237" spans="1:15">
      <c r="A1237">
        <v>4852</v>
      </c>
      <c r="B1237" t="s">
        <v>34</v>
      </c>
      <c r="C1237" t="s">
        <v>1665</v>
      </c>
      <c r="D1237">
        <v>1000</v>
      </c>
      <c r="E1237" t="s">
        <v>8</v>
      </c>
      <c r="F1237" t="s">
        <v>420</v>
      </c>
      <c r="G1237" s="81">
        <v>44628</v>
      </c>
      <c r="H1237" t="s">
        <v>4069</v>
      </c>
      <c r="I1237" t="s">
        <v>4356</v>
      </c>
      <c r="J1237" t="s">
        <v>1675</v>
      </c>
      <c r="K1237" t="s">
        <v>4635</v>
      </c>
      <c r="L1237" t="s">
        <v>1664</v>
      </c>
      <c r="M1237">
        <v>356</v>
      </c>
      <c r="N1237" t="s">
        <v>4057</v>
      </c>
    </row>
    <row r="1238" spans="1:15">
      <c r="A1238">
        <v>4853</v>
      </c>
      <c r="B1238" t="s">
        <v>2961</v>
      </c>
      <c r="C1238" t="s">
        <v>1282</v>
      </c>
      <c r="D1238">
        <v>2460</v>
      </c>
      <c r="E1238" t="s">
        <v>17</v>
      </c>
      <c r="F1238" t="s">
        <v>4488</v>
      </c>
      <c r="G1238" s="81">
        <v>44628</v>
      </c>
      <c r="H1238" t="s">
        <v>4069</v>
      </c>
      <c r="I1238" t="s">
        <v>4356</v>
      </c>
      <c r="J1238" t="s">
        <v>1674</v>
      </c>
      <c r="K1238" t="s">
        <v>4636</v>
      </c>
      <c r="L1238" t="s">
        <v>1281</v>
      </c>
      <c r="M1238">
        <v>258</v>
      </c>
      <c r="N1238" t="s">
        <v>4057</v>
      </c>
    </row>
    <row r="1239" spans="1:15">
      <c r="A1239">
        <v>4854</v>
      </c>
      <c r="B1239" t="s">
        <v>2961</v>
      </c>
      <c r="C1239" t="s">
        <v>633</v>
      </c>
      <c r="D1239">
        <v>5000</v>
      </c>
      <c r="E1239" t="s">
        <v>12</v>
      </c>
      <c r="F1239" t="s">
        <v>420</v>
      </c>
      <c r="G1239" s="81">
        <v>44628</v>
      </c>
      <c r="H1239" t="s">
        <v>4069</v>
      </c>
      <c r="I1239" t="s">
        <v>4356</v>
      </c>
      <c r="J1239" t="s">
        <v>13</v>
      </c>
      <c r="K1239" t="s">
        <v>4637</v>
      </c>
      <c r="L1239" t="s">
        <v>631</v>
      </c>
      <c r="M1239">
        <v>95</v>
      </c>
      <c r="N1239" t="s">
        <v>4057</v>
      </c>
    </row>
    <row r="1240" spans="1:15">
      <c r="A1240">
        <v>4855</v>
      </c>
      <c r="B1240" t="s">
        <v>2961</v>
      </c>
      <c r="C1240" t="s">
        <v>633</v>
      </c>
      <c r="D1240">
        <v>10000</v>
      </c>
      <c r="E1240" t="s">
        <v>12</v>
      </c>
      <c r="F1240" t="s">
        <v>420</v>
      </c>
      <c r="G1240" s="81">
        <v>44628</v>
      </c>
      <c r="H1240" t="s">
        <v>4069</v>
      </c>
      <c r="I1240" t="s">
        <v>4356</v>
      </c>
      <c r="J1240" t="s">
        <v>13</v>
      </c>
      <c r="K1240" t="s">
        <v>4638</v>
      </c>
      <c r="L1240" t="s">
        <v>631</v>
      </c>
      <c r="M1240">
        <v>95</v>
      </c>
      <c r="N1240" t="s">
        <v>4057</v>
      </c>
    </row>
    <row r="1241" spans="1:15">
      <c r="A1241">
        <v>4856</v>
      </c>
      <c r="B1241" t="s">
        <v>2961</v>
      </c>
      <c r="C1241" t="s">
        <v>4053</v>
      </c>
      <c r="D1241">
        <v>5667</v>
      </c>
      <c r="E1241" t="s">
        <v>4639</v>
      </c>
      <c r="F1241" t="s">
        <v>4488</v>
      </c>
      <c r="G1241" s="81">
        <v>44628</v>
      </c>
      <c r="H1241" t="s">
        <v>4069</v>
      </c>
      <c r="I1241" t="s">
        <v>4356</v>
      </c>
      <c r="J1241" t="s">
        <v>13</v>
      </c>
      <c r="K1241">
        <v>620273</v>
      </c>
      <c r="L1241" t="s">
        <v>1255</v>
      </c>
    </row>
    <row r="1242" spans="1:15">
      <c r="A1242">
        <v>4857</v>
      </c>
      <c r="B1242" t="s">
        <v>2961</v>
      </c>
      <c r="C1242" t="s">
        <v>944</v>
      </c>
      <c r="D1242">
        <v>2800</v>
      </c>
      <c r="E1242" t="s">
        <v>12</v>
      </c>
      <c r="F1242" t="s">
        <v>4488</v>
      </c>
      <c r="G1242" s="81">
        <v>44628</v>
      </c>
      <c r="H1242" t="s">
        <v>4048</v>
      </c>
      <c r="I1242" t="s">
        <v>4640</v>
      </c>
      <c r="J1242" t="s">
        <v>13</v>
      </c>
      <c r="K1242" t="s">
        <v>4641</v>
      </c>
      <c r="L1242" t="s">
        <v>942</v>
      </c>
      <c r="M1242">
        <v>114</v>
      </c>
      <c r="N1242" t="s">
        <v>4057</v>
      </c>
      <c r="O1242" t="s">
        <v>4056</v>
      </c>
    </row>
    <row r="1243" spans="1:15">
      <c r="A1243">
        <v>4858</v>
      </c>
      <c r="B1243" t="s">
        <v>2961</v>
      </c>
      <c r="C1243" t="s">
        <v>1437</v>
      </c>
      <c r="D1243">
        <v>4350</v>
      </c>
      <c r="E1243" t="s">
        <v>19</v>
      </c>
      <c r="F1243" t="s">
        <v>4488</v>
      </c>
      <c r="G1243" s="81">
        <v>44628</v>
      </c>
      <c r="H1243" t="s">
        <v>4069</v>
      </c>
      <c r="I1243" t="s">
        <v>93</v>
      </c>
      <c r="J1243" t="s">
        <v>4642</v>
      </c>
      <c r="K1243" t="s">
        <v>4643</v>
      </c>
      <c r="L1243" t="s">
        <v>1435</v>
      </c>
      <c r="M1243">
        <v>377</v>
      </c>
      <c r="N1243" t="s">
        <v>4057</v>
      </c>
    </row>
    <row r="1244" spans="1:15">
      <c r="A1244">
        <v>4859</v>
      </c>
      <c r="B1244" t="s">
        <v>4065</v>
      </c>
      <c r="C1244" t="s">
        <v>191</v>
      </c>
      <c r="D1244">
        <v>1350</v>
      </c>
      <c r="E1244" t="s">
        <v>8</v>
      </c>
      <c r="F1244" t="s">
        <v>420</v>
      </c>
      <c r="G1244" s="81">
        <v>44629</v>
      </c>
      <c r="H1244" t="s">
        <v>4048</v>
      </c>
      <c r="I1244" t="s">
        <v>4335</v>
      </c>
      <c r="J1244" t="s">
        <v>1675</v>
      </c>
      <c r="K1244" t="s">
        <v>4644</v>
      </c>
      <c r="L1244" t="s">
        <v>189</v>
      </c>
      <c r="M1244">
        <v>16</v>
      </c>
    </row>
    <row r="1245" spans="1:15">
      <c r="A1245">
        <v>4860</v>
      </c>
      <c r="B1245" t="s">
        <v>34</v>
      </c>
      <c r="C1245" t="s">
        <v>907</v>
      </c>
      <c r="D1245">
        <v>5000</v>
      </c>
      <c r="E1245" t="s">
        <v>12</v>
      </c>
      <c r="F1245" t="s">
        <v>4488</v>
      </c>
      <c r="G1245" s="81">
        <v>44629</v>
      </c>
      <c r="H1245" t="s">
        <v>4069</v>
      </c>
      <c r="I1245" t="s">
        <v>4069</v>
      </c>
      <c r="J1245" t="s">
        <v>13</v>
      </c>
      <c r="K1245" t="s">
        <v>4645</v>
      </c>
      <c r="L1245" t="s">
        <v>905</v>
      </c>
      <c r="M1245">
        <v>168</v>
      </c>
    </row>
    <row r="1246" spans="1:15">
      <c r="A1246">
        <v>4861</v>
      </c>
      <c r="B1246" t="s">
        <v>35</v>
      </c>
      <c r="C1246" t="s">
        <v>1160</v>
      </c>
      <c r="D1246">
        <v>3350</v>
      </c>
      <c r="E1246" t="s">
        <v>12</v>
      </c>
      <c r="F1246" t="s">
        <v>420</v>
      </c>
      <c r="G1246" s="81">
        <v>44629</v>
      </c>
      <c r="H1246" t="s">
        <v>4048</v>
      </c>
      <c r="I1246" t="s">
        <v>4380</v>
      </c>
      <c r="J1246" t="s">
        <v>13</v>
      </c>
      <c r="K1246" t="s">
        <v>4646</v>
      </c>
      <c r="L1246" t="s">
        <v>1159</v>
      </c>
      <c r="M1246">
        <v>165</v>
      </c>
      <c r="O1246" t="s">
        <v>4056</v>
      </c>
    </row>
    <row r="1247" spans="1:15">
      <c r="A1247">
        <v>4862</v>
      </c>
      <c r="B1247" t="s">
        <v>2961</v>
      </c>
      <c r="C1247" t="s">
        <v>356</v>
      </c>
      <c r="D1247">
        <v>5000</v>
      </c>
      <c r="E1247" t="s">
        <v>17</v>
      </c>
      <c r="F1247" t="s">
        <v>420</v>
      </c>
      <c r="G1247" s="81">
        <v>44629</v>
      </c>
      <c r="H1247" t="s">
        <v>4054</v>
      </c>
      <c r="I1247" t="s">
        <v>4054</v>
      </c>
      <c r="J1247" t="s">
        <v>1674</v>
      </c>
      <c r="K1247" t="s">
        <v>4647</v>
      </c>
      <c r="L1247" t="s">
        <v>354</v>
      </c>
      <c r="M1247">
        <v>50</v>
      </c>
    </row>
    <row r="1248" spans="1:15">
      <c r="A1248">
        <v>4863</v>
      </c>
      <c r="B1248" t="s">
        <v>34</v>
      </c>
      <c r="C1248" t="s">
        <v>891</v>
      </c>
      <c r="D1248">
        <v>5000</v>
      </c>
      <c r="E1248" t="s">
        <v>12</v>
      </c>
      <c r="F1248" t="s">
        <v>420</v>
      </c>
      <c r="G1248" s="81">
        <v>44630</v>
      </c>
      <c r="H1248" t="s">
        <v>4069</v>
      </c>
      <c r="I1248" t="s">
        <v>4356</v>
      </c>
      <c r="J1248" t="s">
        <v>13</v>
      </c>
      <c r="K1248" t="s">
        <v>4648</v>
      </c>
      <c r="L1248" t="s">
        <v>889</v>
      </c>
      <c r="M1248">
        <v>113</v>
      </c>
      <c r="O1248" t="s">
        <v>4056</v>
      </c>
    </row>
    <row r="1249" spans="1:15">
      <c r="A1249">
        <v>4864</v>
      </c>
      <c r="B1249" t="s">
        <v>2961</v>
      </c>
      <c r="C1249" t="s">
        <v>1488</v>
      </c>
      <c r="D1249">
        <v>2130</v>
      </c>
      <c r="E1249" t="s">
        <v>17</v>
      </c>
      <c r="F1249" t="s">
        <v>420</v>
      </c>
      <c r="G1249" s="81">
        <v>44634</v>
      </c>
      <c r="H1249" t="s">
        <v>4048</v>
      </c>
      <c r="I1249" t="s">
        <v>4649</v>
      </c>
      <c r="J1249" t="s">
        <v>1674</v>
      </c>
      <c r="K1249" t="s">
        <v>4650</v>
      </c>
      <c r="L1249" t="s">
        <v>1487</v>
      </c>
      <c r="M1249">
        <v>302</v>
      </c>
    </row>
    <row r="1250" spans="1:15">
      <c r="A1250">
        <v>4865</v>
      </c>
      <c r="B1250" t="s">
        <v>2961</v>
      </c>
      <c r="C1250" t="s">
        <v>1287</v>
      </c>
      <c r="D1250">
        <v>18000</v>
      </c>
      <c r="E1250" t="s">
        <v>17</v>
      </c>
      <c r="F1250" t="s">
        <v>4488</v>
      </c>
      <c r="G1250" s="81">
        <v>44634</v>
      </c>
      <c r="H1250" t="s">
        <v>4069</v>
      </c>
      <c r="I1250" t="s">
        <v>4651</v>
      </c>
      <c r="J1250" t="s">
        <v>18</v>
      </c>
      <c r="K1250" t="s">
        <v>4652</v>
      </c>
      <c r="L1250" t="s">
        <v>1286</v>
      </c>
      <c r="M1250">
        <v>259</v>
      </c>
    </row>
    <row r="1251" spans="1:15">
      <c r="A1251">
        <v>4866</v>
      </c>
      <c r="B1251" t="s">
        <v>2178</v>
      </c>
      <c r="C1251" t="s">
        <v>4053</v>
      </c>
      <c r="D1251">
        <v>2800</v>
      </c>
      <c r="E1251" t="s">
        <v>2178</v>
      </c>
      <c r="F1251" t="s">
        <v>4488</v>
      </c>
      <c r="G1251" s="81">
        <v>44634</v>
      </c>
      <c r="H1251" t="s">
        <v>4048</v>
      </c>
      <c r="J1251" t="s">
        <v>2178</v>
      </c>
      <c r="K1251" t="s">
        <v>4653</v>
      </c>
      <c r="L1251" t="s">
        <v>1255</v>
      </c>
    </row>
    <row r="1252" spans="1:15">
      <c r="A1252">
        <v>4867</v>
      </c>
      <c r="B1252" t="s">
        <v>2961</v>
      </c>
      <c r="C1252" t="s">
        <v>1408</v>
      </c>
      <c r="D1252">
        <v>4000</v>
      </c>
      <c r="E1252" t="s">
        <v>20</v>
      </c>
      <c r="F1252" t="s">
        <v>420</v>
      </c>
      <c r="G1252" s="81">
        <v>44631</v>
      </c>
      <c r="H1252" t="s">
        <v>4069</v>
      </c>
      <c r="I1252" t="s">
        <v>4356</v>
      </c>
      <c r="J1252" t="s">
        <v>1677</v>
      </c>
      <c r="K1252" t="s">
        <v>4654</v>
      </c>
      <c r="L1252" t="s">
        <v>1406</v>
      </c>
      <c r="M1252">
        <v>285</v>
      </c>
    </row>
    <row r="1253" spans="1:15">
      <c r="A1253">
        <v>4868</v>
      </c>
      <c r="B1253" t="s">
        <v>2961</v>
      </c>
      <c r="C1253" t="s">
        <v>1581</v>
      </c>
      <c r="D1253">
        <v>2180</v>
      </c>
      <c r="E1253" t="s">
        <v>15</v>
      </c>
      <c r="F1253" t="s">
        <v>420</v>
      </c>
      <c r="G1253" s="81">
        <v>44631</v>
      </c>
      <c r="H1253" t="s">
        <v>4048</v>
      </c>
      <c r="I1253" t="s">
        <v>4655</v>
      </c>
      <c r="J1253" t="s">
        <v>1680</v>
      </c>
      <c r="K1253" t="s">
        <v>4656</v>
      </c>
      <c r="L1253" t="s">
        <v>1579</v>
      </c>
      <c r="M1253">
        <v>322</v>
      </c>
      <c r="N1253" t="s">
        <v>4057</v>
      </c>
    </row>
    <row r="1254" spans="1:15">
      <c r="A1254">
        <v>4869</v>
      </c>
      <c r="B1254" t="s">
        <v>2961</v>
      </c>
      <c r="C1254" t="s">
        <v>1614</v>
      </c>
      <c r="D1254">
        <v>1350</v>
      </c>
      <c r="E1254" t="s">
        <v>8</v>
      </c>
      <c r="F1254" t="s">
        <v>420</v>
      </c>
      <c r="G1254" s="81">
        <v>44631</v>
      </c>
      <c r="H1254" t="s">
        <v>4048</v>
      </c>
      <c r="I1254" t="s">
        <v>4657</v>
      </c>
      <c r="J1254" t="s">
        <v>1675</v>
      </c>
      <c r="K1254" t="s">
        <v>4658</v>
      </c>
      <c r="L1254" t="s">
        <v>1612</v>
      </c>
      <c r="M1254">
        <v>67</v>
      </c>
      <c r="O1254" t="s">
        <v>4056</v>
      </c>
    </row>
    <row r="1255" spans="1:15">
      <c r="A1255">
        <v>4870</v>
      </c>
      <c r="B1255" t="s">
        <v>2961</v>
      </c>
      <c r="C1255" t="s">
        <v>1299</v>
      </c>
      <c r="D1255">
        <v>18000</v>
      </c>
      <c r="E1255" t="s">
        <v>17</v>
      </c>
      <c r="F1255" t="s">
        <v>420</v>
      </c>
      <c r="G1255" s="81">
        <v>44634</v>
      </c>
      <c r="H1255" t="s">
        <v>4069</v>
      </c>
      <c r="I1255" t="s">
        <v>4659</v>
      </c>
      <c r="J1255" t="s">
        <v>1674</v>
      </c>
      <c r="K1255" t="s">
        <v>4660</v>
      </c>
      <c r="L1255" t="s">
        <v>1297</v>
      </c>
      <c r="M1255">
        <v>262</v>
      </c>
    </row>
    <row r="1256" spans="1:15">
      <c r="A1256">
        <v>4871</v>
      </c>
      <c r="B1256" t="s">
        <v>2961</v>
      </c>
      <c r="C1256" t="s">
        <v>1340</v>
      </c>
      <c r="D1256">
        <v>5880</v>
      </c>
      <c r="E1256" t="s">
        <v>20</v>
      </c>
      <c r="F1256" t="s">
        <v>420</v>
      </c>
      <c r="G1256" s="81">
        <v>44596</v>
      </c>
      <c r="H1256" t="s">
        <v>4069</v>
      </c>
      <c r="I1256" t="s">
        <v>4315</v>
      </c>
      <c r="J1256" t="s">
        <v>4661</v>
      </c>
      <c r="K1256" t="s">
        <v>4662</v>
      </c>
      <c r="L1256" t="s">
        <v>2142</v>
      </c>
      <c r="M1256">
        <v>272</v>
      </c>
      <c r="N1256" t="s">
        <v>4057</v>
      </c>
    </row>
    <row r="1257" spans="1:15">
      <c r="A1257">
        <v>4872</v>
      </c>
      <c r="B1257" t="s">
        <v>35</v>
      </c>
      <c r="C1257" t="s">
        <v>1160</v>
      </c>
      <c r="D1257">
        <v>3350</v>
      </c>
      <c r="E1257" t="s">
        <v>12</v>
      </c>
      <c r="F1257" t="s">
        <v>420</v>
      </c>
      <c r="G1257" s="81">
        <v>44635</v>
      </c>
      <c r="H1257" t="s">
        <v>4048</v>
      </c>
      <c r="I1257" t="s">
        <v>4663</v>
      </c>
      <c r="J1257" t="s">
        <v>13</v>
      </c>
      <c r="K1257" t="s">
        <v>4664</v>
      </c>
      <c r="L1257" t="s">
        <v>1159</v>
      </c>
      <c r="M1257">
        <v>165</v>
      </c>
      <c r="N1257" t="s">
        <v>4057</v>
      </c>
      <c r="O1257" t="s">
        <v>4056</v>
      </c>
    </row>
    <row r="1258" spans="1:15">
      <c r="A1258">
        <v>4873</v>
      </c>
      <c r="B1258" t="s">
        <v>34</v>
      </c>
      <c r="C1258" t="s">
        <v>1665</v>
      </c>
      <c r="D1258">
        <v>750</v>
      </c>
      <c r="E1258" t="s">
        <v>8</v>
      </c>
      <c r="F1258" t="s">
        <v>420</v>
      </c>
      <c r="G1258" s="81">
        <v>44635</v>
      </c>
      <c r="H1258" t="s">
        <v>4069</v>
      </c>
      <c r="I1258" t="s">
        <v>4349</v>
      </c>
      <c r="J1258" t="s">
        <v>4665</v>
      </c>
      <c r="K1258" t="s">
        <v>4666</v>
      </c>
      <c r="L1258" t="s">
        <v>1664</v>
      </c>
      <c r="M1258">
        <v>356</v>
      </c>
      <c r="N1258" t="s">
        <v>4057</v>
      </c>
    </row>
    <row r="1259" spans="1:15">
      <c r="A1259">
        <v>4874</v>
      </c>
      <c r="B1259" t="s">
        <v>2961</v>
      </c>
      <c r="C1259" t="s">
        <v>1245</v>
      </c>
      <c r="D1259">
        <v>4000</v>
      </c>
      <c r="E1259" t="s">
        <v>17</v>
      </c>
      <c r="F1259" t="s">
        <v>420</v>
      </c>
      <c r="G1259" s="81">
        <v>44634</v>
      </c>
      <c r="H1259" t="s">
        <v>4069</v>
      </c>
      <c r="I1259" t="s">
        <v>4356</v>
      </c>
      <c r="J1259" t="s">
        <v>1674</v>
      </c>
      <c r="K1259" t="s">
        <v>4667</v>
      </c>
      <c r="L1259" t="s">
        <v>1822</v>
      </c>
      <c r="M1259">
        <v>80</v>
      </c>
      <c r="N1259" t="s">
        <v>4057</v>
      </c>
    </row>
    <row r="1260" spans="1:15">
      <c r="A1260">
        <v>4875</v>
      </c>
      <c r="B1260" t="s">
        <v>2961</v>
      </c>
      <c r="C1260" t="s">
        <v>1567</v>
      </c>
      <c r="D1260">
        <v>3350</v>
      </c>
      <c r="E1260" t="s">
        <v>67</v>
      </c>
      <c r="F1260" t="s">
        <v>4488</v>
      </c>
      <c r="G1260" s="81">
        <v>44634</v>
      </c>
      <c r="H1260" t="s">
        <v>4048</v>
      </c>
      <c r="I1260" t="s">
        <v>4668</v>
      </c>
      <c r="J1260" t="s">
        <v>1679</v>
      </c>
      <c r="K1260" t="s">
        <v>4669</v>
      </c>
      <c r="L1260" t="s">
        <v>1565</v>
      </c>
      <c r="M1260">
        <v>319</v>
      </c>
      <c r="N1260" t="s">
        <v>4057</v>
      </c>
    </row>
    <row r="1261" spans="1:15">
      <c r="A1261">
        <v>4876</v>
      </c>
      <c r="B1261" t="s">
        <v>2961</v>
      </c>
      <c r="C1261" t="s">
        <v>1567</v>
      </c>
      <c r="D1261">
        <v>3350</v>
      </c>
      <c r="E1261" t="s">
        <v>12</v>
      </c>
      <c r="F1261" t="s">
        <v>4488</v>
      </c>
      <c r="G1261" s="81">
        <v>44634</v>
      </c>
      <c r="H1261" t="s">
        <v>4048</v>
      </c>
      <c r="I1261" t="s">
        <v>4670</v>
      </c>
      <c r="J1261" t="s">
        <v>13</v>
      </c>
      <c r="K1261" t="s">
        <v>4671</v>
      </c>
      <c r="L1261" t="s">
        <v>1565</v>
      </c>
      <c r="M1261">
        <v>330</v>
      </c>
      <c r="N1261" t="s">
        <v>4057</v>
      </c>
    </row>
    <row r="1262" spans="1:15">
      <c r="A1262">
        <v>4877</v>
      </c>
      <c r="B1262" t="s">
        <v>2961</v>
      </c>
      <c r="C1262" t="s">
        <v>1432</v>
      </c>
      <c r="D1262">
        <v>5335</v>
      </c>
      <c r="E1262" t="s">
        <v>20</v>
      </c>
      <c r="F1262" t="s">
        <v>420</v>
      </c>
      <c r="G1262" s="81">
        <v>44601</v>
      </c>
      <c r="H1262" t="s">
        <v>4048</v>
      </c>
      <c r="I1262" t="s">
        <v>4086</v>
      </c>
      <c r="J1262" t="s">
        <v>1677</v>
      </c>
      <c r="K1262">
        <v>902220</v>
      </c>
      <c r="L1262" t="s">
        <v>1430</v>
      </c>
      <c r="M1262">
        <v>290</v>
      </c>
      <c r="N1262" t="s">
        <v>4057</v>
      </c>
    </row>
    <row r="1263" spans="1:15">
      <c r="A1263">
        <v>4878</v>
      </c>
      <c r="B1263" t="s">
        <v>2961</v>
      </c>
      <c r="C1263" t="s">
        <v>1414</v>
      </c>
      <c r="D1263">
        <v>5333</v>
      </c>
      <c r="E1263" t="s">
        <v>20</v>
      </c>
      <c r="F1263" t="s">
        <v>420</v>
      </c>
      <c r="G1263" s="81">
        <v>44566</v>
      </c>
      <c r="H1263" t="s">
        <v>4048</v>
      </c>
      <c r="I1263" t="s">
        <v>4672</v>
      </c>
      <c r="J1263" t="s">
        <v>1677</v>
      </c>
      <c r="K1263">
        <v>3263138</v>
      </c>
      <c r="L1263" t="s">
        <v>1412</v>
      </c>
      <c r="M1263">
        <v>286</v>
      </c>
      <c r="N1263" t="s">
        <v>4057</v>
      </c>
    </row>
    <row r="1264" spans="1:15">
      <c r="A1264">
        <v>4879</v>
      </c>
      <c r="B1264" t="s">
        <v>2961</v>
      </c>
      <c r="C1264" t="s">
        <v>1414</v>
      </c>
      <c r="D1264">
        <v>5333</v>
      </c>
      <c r="E1264" t="s">
        <v>20</v>
      </c>
      <c r="F1264" t="s">
        <v>420</v>
      </c>
      <c r="G1264" s="81">
        <v>44566</v>
      </c>
      <c r="H1264" t="s">
        <v>4048</v>
      </c>
      <c r="I1264" t="s">
        <v>4672</v>
      </c>
      <c r="J1264" t="s">
        <v>1677</v>
      </c>
      <c r="L1264" t="s">
        <v>1412</v>
      </c>
      <c r="M1264">
        <v>286</v>
      </c>
      <c r="N1264" t="s">
        <v>4057</v>
      </c>
    </row>
    <row r="1265" spans="1:15">
      <c r="A1265">
        <v>4880</v>
      </c>
      <c r="B1265" t="s">
        <v>2961</v>
      </c>
      <c r="C1265" t="s">
        <v>1702</v>
      </c>
      <c r="D1265">
        <v>1600</v>
      </c>
      <c r="E1265" t="s">
        <v>8</v>
      </c>
      <c r="F1265" t="s">
        <v>4488</v>
      </c>
      <c r="G1265" s="81">
        <v>44635</v>
      </c>
      <c r="H1265" t="s">
        <v>4048</v>
      </c>
      <c r="I1265" t="s">
        <v>4073</v>
      </c>
      <c r="J1265" t="s">
        <v>1675</v>
      </c>
      <c r="K1265" t="s">
        <v>4673</v>
      </c>
      <c r="L1265" t="s">
        <v>1830</v>
      </c>
      <c r="M1265">
        <v>358</v>
      </c>
      <c r="N1265" t="s">
        <v>4057</v>
      </c>
    </row>
    <row r="1266" spans="1:15">
      <c r="A1266">
        <v>4881</v>
      </c>
      <c r="B1266" t="s">
        <v>2961</v>
      </c>
      <c r="C1266" t="s">
        <v>1706</v>
      </c>
      <c r="D1266">
        <v>1600</v>
      </c>
      <c r="E1266" t="s">
        <v>8</v>
      </c>
      <c r="F1266" t="s">
        <v>4488</v>
      </c>
      <c r="G1266" s="81">
        <v>44635</v>
      </c>
      <c r="H1266" t="s">
        <v>4048</v>
      </c>
      <c r="I1266" t="s">
        <v>4674</v>
      </c>
      <c r="J1266" t="s">
        <v>1675</v>
      </c>
      <c r="K1266" t="s">
        <v>4675</v>
      </c>
      <c r="L1266" t="s">
        <v>1705</v>
      </c>
      <c r="M1266">
        <v>359</v>
      </c>
      <c r="N1266" t="s">
        <v>4057</v>
      </c>
    </row>
    <row r="1267" spans="1:15">
      <c r="A1267">
        <v>4882</v>
      </c>
      <c r="B1267" t="s">
        <v>2961</v>
      </c>
      <c r="C1267" t="s">
        <v>1153</v>
      </c>
      <c r="D1267">
        <v>2180</v>
      </c>
      <c r="E1267" t="s">
        <v>10</v>
      </c>
      <c r="F1267" t="s">
        <v>420</v>
      </c>
      <c r="G1267" s="81">
        <v>44635</v>
      </c>
      <c r="H1267" t="s">
        <v>4048</v>
      </c>
      <c r="I1267" t="s">
        <v>4676</v>
      </c>
      <c r="J1267" t="s">
        <v>4062</v>
      </c>
      <c r="K1267" t="s">
        <v>4677</v>
      </c>
      <c r="L1267" t="s">
        <v>1151</v>
      </c>
      <c r="M1267">
        <v>231</v>
      </c>
      <c r="N1267" t="s">
        <v>4057</v>
      </c>
    </row>
    <row r="1268" spans="1:15">
      <c r="A1268">
        <v>4883</v>
      </c>
      <c r="B1268" t="s">
        <v>2961</v>
      </c>
      <c r="C1268" t="s">
        <v>1870</v>
      </c>
      <c r="D1268">
        <v>2000</v>
      </c>
      <c r="E1268" t="s">
        <v>10</v>
      </c>
      <c r="F1268" t="s">
        <v>420</v>
      </c>
      <c r="G1268" s="81">
        <v>44636</v>
      </c>
      <c r="H1268" t="s">
        <v>4048</v>
      </c>
      <c r="I1268" t="s">
        <v>4059</v>
      </c>
      <c r="J1268" t="s">
        <v>4062</v>
      </c>
      <c r="K1268" t="s">
        <v>4678</v>
      </c>
      <c r="L1268" t="s">
        <v>1639</v>
      </c>
      <c r="M1268">
        <v>341</v>
      </c>
      <c r="N1268" t="s">
        <v>4057</v>
      </c>
    </row>
    <row r="1269" spans="1:15">
      <c r="A1269">
        <v>4884</v>
      </c>
      <c r="B1269" t="s">
        <v>2961</v>
      </c>
      <c r="C1269" t="s">
        <v>559</v>
      </c>
      <c r="D1269">
        <v>3600</v>
      </c>
      <c r="E1269" t="s">
        <v>10</v>
      </c>
      <c r="F1269" t="s">
        <v>420</v>
      </c>
      <c r="G1269" s="81">
        <v>44636</v>
      </c>
      <c r="H1269" t="s">
        <v>4048</v>
      </c>
      <c r="I1269" t="s">
        <v>4679</v>
      </c>
      <c r="J1269" t="s">
        <v>4062</v>
      </c>
      <c r="K1269" t="s">
        <v>4680</v>
      </c>
      <c r="L1269" t="s">
        <v>557</v>
      </c>
      <c r="M1269">
        <v>93</v>
      </c>
      <c r="N1269" t="s">
        <v>4681</v>
      </c>
      <c r="O1269" t="s">
        <v>1670</v>
      </c>
    </row>
    <row r="1270" spans="1:15">
      <c r="A1270">
        <v>4885</v>
      </c>
      <c r="B1270" t="s">
        <v>2961</v>
      </c>
      <c r="C1270" t="s">
        <v>651</v>
      </c>
      <c r="D1270">
        <v>2180</v>
      </c>
      <c r="E1270" t="s">
        <v>10</v>
      </c>
      <c r="F1270" t="s">
        <v>420</v>
      </c>
      <c r="G1270" s="81">
        <v>44636</v>
      </c>
      <c r="H1270" t="s">
        <v>4048</v>
      </c>
      <c r="I1270" t="s">
        <v>4682</v>
      </c>
      <c r="J1270" t="s">
        <v>4062</v>
      </c>
      <c r="K1270" t="s">
        <v>4683</v>
      </c>
      <c r="L1270" t="s">
        <v>650</v>
      </c>
      <c r="M1270">
        <v>201</v>
      </c>
      <c r="N1270" t="s">
        <v>4057</v>
      </c>
      <c r="O1270" t="s">
        <v>4056</v>
      </c>
    </row>
    <row r="1271" spans="1:15">
      <c r="A1271">
        <v>4886</v>
      </c>
      <c r="B1271" t="s">
        <v>24</v>
      </c>
      <c r="C1271" t="s">
        <v>2011</v>
      </c>
      <c r="D1271">
        <v>1250</v>
      </c>
      <c r="E1271" t="s">
        <v>8</v>
      </c>
      <c r="F1271" t="s">
        <v>420</v>
      </c>
      <c r="G1271" s="81">
        <v>44636</v>
      </c>
      <c r="H1271" t="s">
        <v>4048</v>
      </c>
      <c r="I1271" t="s">
        <v>4378</v>
      </c>
      <c r="J1271" t="s">
        <v>1675</v>
      </c>
      <c r="K1271" t="s">
        <v>4684</v>
      </c>
      <c r="L1271" t="s">
        <v>169</v>
      </c>
      <c r="M1271">
        <v>11</v>
      </c>
      <c r="N1271" t="s">
        <v>4057</v>
      </c>
    </row>
    <row r="1272" spans="1:15">
      <c r="A1272">
        <v>4887</v>
      </c>
      <c r="B1272" t="s">
        <v>2961</v>
      </c>
      <c r="C1272" t="s">
        <v>1718</v>
      </c>
      <c r="D1272">
        <v>2180</v>
      </c>
      <c r="E1272" t="s">
        <v>21</v>
      </c>
      <c r="F1272" t="s">
        <v>4488</v>
      </c>
      <c r="G1272" s="81">
        <v>44636</v>
      </c>
      <c r="H1272" t="s">
        <v>4048</v>
      </c>
      <c r="I1272" t="s">
        <v>4685</v>
      </c>
      <c r="J1272" t="s">
        <v>1682</v>
      </c>
      <c r="K1272" t="s">
        <v>4686</v>
      </c>
      <c r="L1272" t="s">
        <v>1717</v>
      </c>
      <c r="M1272">
        <v>362</v>
      </c>
      <c r="N1272" t="s">
        <v>4057</v>
      </c>
    </row>
    <row r="1273" spans="1:15">
      <c r="A1273">
        <v>4888</v>
      </c>
      <c r="B1273" t="s">
        <v>35</v>
      </c>
      <c r="C1273" t="s">
        <v>1020</v>
      </c>
      <c r="D1273">
        <v>3350</v>
      </c>
      <c r="E1273" t="s">
        <v>12</v>
      </c>
      <c r="F1273" t="s">
        <v>420</v>
      </c>
      <c r="G1273" s="81">
        <v>44636</v>
      </c>
      <c r="H1273" t="s">
        <v>4048</v>
      </c>
      <c r="I1273" t="s">
        <v>4403</v>
      </c>
      <c r="J1273" t="s">
        <v>13</v>
      </c>
      <c r="K1273" t="s">
        <v>4687</v>
      </c>
      <c r="L1273" t="s">
        <v>1018</v>
      </c>
      <c r="M1273">
        <v>281</v>
      </c>
      <c r="N1273" t="s">
        <v>4057</v>
      </c>
      <c r="O1273" t="s">
        <v>4056</v>
      </c>
    </row>
    <row r="1274" spans="1:15">
      <c r="A1274">
        <v>4889</v>
      </c>
      <c r="B1274" t="s">
        <v>2961</v>
      </c>
      <c r="C1274" t="s">
        <v>386</v>
      </c>
      <c r="D1274">
        <v>2180</v>
      </c>
      <c r="E1274" t="s">
        <v>10</v>
      </c>
      <c r="F1274" t="s">
        <v>420</v>
      </c>
      <c r="G1274" s="81">
        <v>44636</v>
      </c>
      <c r="H1274" t="s">
        <v>4048</v>
      </c>
      <c r="I1274" t="s">
        <v>4380</v>
      </c>
      <c r="J1274" t="s">
        <v>4062</v>
      </c>
      <c r="K1274" t="s">
        <v>4688</v>
      </c>
      <c r="L1274" t="s">
        <v>384</v>
      </c>
      <c r="M1274">
        <v>230</v>
      </c>
      <c r="N1274" t="s">
        <v>4057</v>
      </c>
    </row>
    <row r="1275" spans="1:15">
      <c r="A1275">
        <v>4890</v>
      </c>
      <c r="B1275" t="s">
        <v>2961</v>
      </c>
      <c r="C1275" t="s">
        <v>1560</v>
      </c>
      <c r="D1275">
        <v>405</v>
      </c>
      <c r="E1275" t="s">
        <v>12</v>
      </c>
      <c r="F1275" t="s">
        <v>420</v>
      </c>
      <c r="G1275" s="81">
        <v>44636</v>
      </c>
      <c r="H1275" t="s">
        <v>4689</v>
      </c>
      <c r="J1275" t="s">
        <v>13</v>
      </c>
      <c r="K1275" t="s">
        <v>4690</v>
      </c>
      <c r="L1275" t="s">
        <v>1558</v>
      </c>
      <c r="M1275">
        <v>317</v>
      </c>
      <c r="N1275" t="s">
        <v>4057</v>
      </c>
    </row>
    <row r="1276" spans="1:15">
      <c r="A1276">
        <v>4891</v>
      </c>
      <c r="B1276" t="s">
        <v>2961</v>
      </c>
      <c r="C1276" t="s">
        <v>682</v>
      </c>
      <c r="D1276">
        <v>1800</v>
      </c>
      <c r="E1276" t="s">
        <v>10</v>
      </c>
      <c r="F1276" t="s">
        <v>420</v>
      </c>
      <c r="G1276" s="81">
        <v>44636</v>
      </c>
      <c r="H1276" t="s">
        <v>4048</v>
      </c>
      <c r="I1276" t="s">
        <v>4261</v>
      </c>
      <c r="J1276" t="s">
        <v>4062</v>
      </c>
      <c r="K1276" t="s">
        <v>4691</v>
      </c>
      <c r="L1276" t="s">
        <v>681</v>
      </c>
      <c r="M1276">
        <v>27</v>
      </c>
      <c r="N1276" t="s">
        <v>4057</v>
      </c>
    </row>
    <row r="1277" spans="1:15">
      <c r="A1277">
        <v>4892</v>
      </c>
      <c r="B1277" t="s">
        <v>2961</v>
      </c>
      <c r="C1277" t="s">
        <v>1764</v>
      </c>
      <c r="D1277">
        <v>3350</v>
      </c>
      <c r="E1277" t="s">
        <v>20</v>
      </c>
      <c r="F1277" t="s">
        <v>420</v>
      </c>
      <c r="G1277" s="81">
        <v>44638</v>
      </c>
      <c r="H1277" t="s">
        <v>4048</v>
      </c>
      <c r="I1277" t="s">
        <v>4692</v>
      </c>
      <c r="J1277" t="s">
        <v>1677</v>
      </c>
      <c r="K1277" t="s">
        <v>4693</v>
      </c>
      <c r="L1277" t="s">
        <v>1763</v>
      </c>
      <c r="M1277">
        <v>363</v>
      </c>
      <c r="N1277" t="s">
        <v>4057</v>
      </c>
    </row>
    <row r="1278" spans="1:15">
      <c r="A1278">
        <v>4893</v>
      </c>
      <c r="B1278" t="s">
        <v>2961</v>
      </c>
      <c r="C1278" t="s">
        <v>1235</v>
      </c>
      <c r="D1278">
        <v>2800</v>
      </c>
      <c r="E1278" t="s">
        <v>12</v>
      </c>
      <c r="F1278" t="s">
        <v>420</v>
      </c>
      <c r="G1278" s="81">
        <v>44637</v>
      </c>
      <c r="H1278" t="s">
        <v>4048</v>
      </c>
      <c r="I1278" t="s">
        <v>4330</v>
      </c>
      <c r="J1278" t="s">
        <v>13</v>
      </c>
      <c r="K1278" t="s">
        <v>4694</v>
      </c>
      <c r="L1278" t="s">
        <v>1233</v>
      </c>
      <c r="M1278">
        <v>249</v>
      </c>
      <c r="N1278" t="s">
        <v>4057</v>
      </c>
    </row>
    <row r="1279" spans="1:15">
      <c r="A1279">
        <v>4894</v>
      </c>
      <c r="B1279" t="s">
        <v>2961</v>
      </c>
      <c r="C1279" t="s">
        <v>1235</v>
      </c>
      <c r="D1279">
        <v>2500</v>
      </c>
      <c r="E1279" t="s">
        <v>12</v>
      </c>
      <c r="F1279" t="s">
        <v>420</v>
      </c>
      <c r="G1279" s="81">
        <v>44637</v>
      </c>
      <c r="H1279" t="s">
        <v>4178</v>
      </c>
      <c r="I1279" t="s">
        <v>4695</v>
      </c>
      <c r="J1279" t="s">
        <v>13</v>
      </c>
      <c r="K1279" t="s">
        <v>4696</v>
      </c>
      <c r="L1279" t="s">
        <v>1233</v>
      </c>
      <c r="M1279">
        <v>249</v>
      </c>
      <c r="N1279" t="s">
        <v>4057</v>
      </c>
    </row>
    <row r="1280" spans="1:15">
      <c r="A1280">
        <v>4895</v>
      </c>
      <c r="B1280" t="s">
        <v>2961</v>
      </c>
      <c r="C1280" t="s">
        <v>282</v>
      </c>
      <c r="D1280">
        <v>1455</v>
      </c>
      <c r="E1280" t="s">
        <v>17</v>
      </c>
      <c r="F1280" t="s">
        <v>420</v>
      </c>
      <c r="G1280" s="81">
        <v>44637</v>
      </c>
      <c r="H1280" t="s">
        <v>4048</v>
      </c>
      <c r="I1280" t="s">
        <v>4697</v>
      </c>
      <c r="J1280" t="s">
        <v>1674</v>
      </c>
      <c r="K1280" t="s">
        <v>4698</v>
      </c>
      <c r="L1280" t="s">
        <v>280</v>
      </c>
      <c r="M1280">
        <v>35</v>
      </c>
      <c r="N1280" t="s">
        <v>4057</v>
      </c>
    </row>
    <row r="1281" spans="1:15">
      <c r="A1281">
        <v>4896</v>
      </c>
      <c r="B1281" t="s">
        <v>2961</v>
      </c>
      <c r="C1281" t="s">
        <v>1715</v>
      </c>
      <c r="D1281">
        <v>2900</v>
      </c>
      <c r="E1281" t="s">
        <v>10</v>
      </c>
      <c r="F1281" t="s">
        <v>4488</v>
      </c>
      <c r="G1281" s="81">
        <v>44637</v>
      </c>
      <c r="H1281" t="s">
        <v>4048</v>
      </c>
      <c r="I1281" t="s">
        <v>4699</v>
      </c>
      <c r="J1281" t="s">
        <v>4062</v>
      </c>
      <c r="K1281" t="s">
        <v>4700</v>
      </c>
      <c r="L1281" t="s">
        <v>1710</v>
      </c>
      <c r="M1281">
        <v>360</v>
      </c>
      <c r="N1281" t="s">
        <v>4057</v>
      </c>
    </row>
    <row r="1282" spans="1:15">
      <c r="A1282">
        <v>4897</v>
      </c>
      <c r="B1282" t="s">
        <v>2961</v>
      </c>
      <c r="C1282" t="s">
        <v>1715</v>
      </c>
      <c r="D1282">
        <v>460</v>
      </c>
      <c r="E1282" t="s">
        <v>10</v>
      </c>
      <c r="F1282" t="s">
        <v>4488</v>
      </c>
      <c r="G1282" s="81">
        <v>44637</v>
      </c>
      <c r="H1282" t="s">
        <v>4048</v>
      </c>
      <c r="I1282" t="s">
        <v>4701</v>
      </c>
      <c r="J1282" t="s">
        <v>4062</v>
      </c>
      <c r="K1282" t="s">
        <v>4702</v>
      </c>
      <c r="L1282" t="s">
        <v>1710</v>
      </c>
      <c r="M1282">
        <v>360</v>
      </c>
      <c r="N1282" t="s">
        <v>4057</v>
      </c>
    </row>
    <row r="1283" spans="1:15">
      <c r="A1283">
        <v>4898</v>
      </c>
      <c r="B1283" t="s">
        <v>2961</v>
      </c>
      <c r="C1283" t="s">
        <v>261</v>
      </c>
      <c r="D1283">
        <v>14000</v>
      </c>
      <c r="E1283" t="s">
        <v>17</v>
      </c>
      <c r="F1283" t="s">
        <v>420</v>
      </c>
      <c r="G1283" s="81">
        <v>44637</v>
      </c>
      <c r="H1283" t="s">
        <v>4069</v>
      </c>
      <c r="I1283" t="s">
        <v>4069</v>
      </c>
      <c r="J1283" t="s">
        <v>1674</v>
      </c>
      <c r="K1283" t="s">
        <v>4703</v>
      </c>
      <c r="L1283" t="s">
        <v>259</v>
      </c>
      <c r="M1283">
        <v>31</v>
      </c>
      <c r="N1283" t="s">
        <v>4057</v>
      </c>
    </row>
    <row r="1284" spans="1:15">
      <c r="A1284">
        <v>4899</v>
      </c>
      <c r="B1284" t="s">
        <v>2961</v>
      </c>
      <c r="C1284" t="s">
        <v>933</v>
      </c>
      <c r="D1284">
        <v>3350</v>
      </c>
      <c r="E1284" t="s">
        <v>12</v>
      </c>
      <c r="F1284" t="s">
        <v>420</v>
      </c>
      <c r="G1284" s="81">
        <v>44638</v>
      </c>
      <c r="H1284" t="s">
        <v>4048</v>
      </c>
      <c r="I1284" t="s">
        <v>4320</v>
      </c>
      <c r="J1284" t="s">
        <v>13</v>
      </c>
      <c r="K1284" t="s">
        <v>4704</v>
      </c>
      <c r="L1284" t="s">
        <v>932</v>
      </c>
      <c r="M1284">
        <v>174</v>
      </c>
      <c r="N1284" t="s">
        <v>4057</v>
      </c>
    </row>
    <row r="1285" spans="1:15">
      <c r="A1285">
        <v>4900</v>
      </c>
      <c r="B1285" t="s">
        <v>2961</v>
      </c>
      <c r="C1285" t="s">
        <v>1576</v>
      </c>
      <c r="D1285">
        <v>650</v>
      </c>
      <c r="E1285" t="s">
        <v>10</v>
      </c>
      <c r="F1285" t="s">
        <v>420</v>
      </c>
      <c r="G1285" s="81">
        <v>44642</v>
      </c>
      <c r="H1285" t="s">
        <v>4705</v>
      </c>
      <c r="I1285" t="s">
        <v>4706</v>
      </c>
      <c r="J1285" t="s">
        <v>4062</v>
      </c>
      <c r="K1285" t="s">
        <v>4707</v>
      </c>
      <c r="L1285" t="s">
        <v>1575</v>
      </c>
      <c r="M1285">
        <v>321</v>
      </c>
      <c r="N1285" t="s">
        <v>4296</v>
      </c>
    </row>
    <row r="1286" spans="1:15">
      <c r="A1286">
        <v>4901</v>
      </c>
      <c r="B1286" t="s">
        <v>24</v>
      </c>
      <c r="C1286" t="s">
        <v>141</v>
      </c>
      <c r="D1286">
        <v>1500</v>
      </c>
      <c r="E1286" t="s">
        <v>8</v>
      </c>
      <c r="F1286" t="s">
        <v>420</v>
      </c>
      <c r="G1286" s="81">
        <v>44642</v>
      </c>
      <c r="H1286" t="s">
        <v>4048</v>
      </c>
      <c r="I1286" t="s">
        <v>4523</v>
      </c>
      <c r="J1286" t="s">
        <v>1675</v>
      </c>
      <c r="K1286" t="s">
        <v>4708</v>
      </c>
      <c r="L1286" t="s">
        <v>139</v>
      </c>
      <c r="M1286">
        <v>4</v>
      </c>
      <c r="N1286" t="s">
        <v>4057</v>
      </c>
    </row>
    <row r="1287" spans="1:15">
      <c r="A1287">
        <v>4902</v>
      </c>
      <c r="B1287" t="s">
        <v>2961</v>
      </c>
      <c r="C1287" t="s">
        <v>933</v>
      </c>
      <c r="D1287">
        <v>3350</v>
      </c>
      <c r="E1287" t="s">
        <v>12</v>
      </c>
      <c r="F1287" t="s">
        <v>420</v>
      </c>
      <c r="G1287" s="81">
        <v>44578</v>
      </c>
      <c r="H1287" t="s">
        <v>4048</v>
      </c>
      <c r="I1287" t="s">
        <v>4709</v>
      </c>
      <c r="J1287" t="s">
        <v>13</v>
      </c>
      <c r="K1287" t="s">
        <v>4710</v>
      </c>
      <c r="L1287" t="s">
        <v>932</v>
      </c>
      <c r="M1287">
        <v>174</v>
      </c>
      <c r="N1287" t="s">
        <v>4057</v>
      </c>
    </row>
    <row r="1288" spans="1:15">
      <c r="A1288">
        <v>4903</v>
      </c>
      <c r="B1288" t="s">
        <v>2961</v>
      </c>
      <c r="C1288" t="s">
        <v>1390</v>
      </c>
      <c r="D1288">
        <v>25000</v>
      </c>
      <c r="E1288" t="s">
        <v>20</v>
      </c>
      <c r="F1288" t="s">
        <v>4711</v>
      </c>
      <c r="G1288" s="81">
        <v>44642</v>
      </c>
      <c r="H1288" t="s">
        <v>4069</v>
      </c>
      <c r="I1288" t="s">
        <v>4069</v>
      </c>
      <c r="J1288" t="s">
        <v>1677</v>
      </c>
      <c r="K1288" t="s">
        <v>4712</v>
      </c>
      <c r="L1288" t="s">
        <v>1388</v>
      </c>
      <c r="M1288">
        <v>282</v>
      </c>
      <c r="N1288" t="s">
        <v>4057</v>
      </c>
      <c r="O1288" t="s">
        <v>4056</v>
      </c>
    </row>
    <row r="1289" spans="1:15">
      <c r="A1289">
        <v>4904</v>
      </c>
      <c r="B1289" t="s">
        <v>2961</v>
      </c>
      <c r="C1289" t="s">
        <v>1099</v>
      </c>
      <c r="D1289">
        <v>1600</v>
      </c>
      <c r="E1289" t="s">
        <v>8</v>
      </c>
      <c r="F1289" t="s">
        <v>420</v>
      </c>
      <c r="G1289" s="81">
        <v>44643</v>
      </c>
      <c r="H1289" t="s">
        <v>4048</v>
      </c>
      <c r="I1289" t="s">
        <v>4344</v>
      </c>
      <c r="J1289" t="s">
        <v>1675</v>
      </c>
      <c r="K1289" t="s">
        <v>4713</v>
      </c>
      <c r="L1289" t="s">
        <v>1097</v>
      </c>
      <c r="M1289">
        <v>212</v>
      </c>
      <c r="N1289" t="s">
        <v>4057</v>
      </c>
    </row>
    <row r="1290" spans="1:15">
      <c r="A1290">
        <v>4905</v>
      </c>
      <c r="B1290" t="s">
        <v>2961</v>
      </c>
      <c r="C1290" t="s">
        <v>1602</v>
      </c>
      <c r="D1290">
        <v>3350</v>
      </c>
      <c r="E1290" t="s">
        <v>20</v>
      </c>
      <c r="F1290" t="s">
        <v>420</v>
      </c>
      <c r="G1290" s="81">
        <v>44643</v>
      </c>
      <c r="H1290" t="s">
        <v>4048</v>
      </c>
      <c r="I1290" t="s">
        <v>4049</v>
      </c>
      <c r="J1290" t="s">
        <v>1677</v>
      </c>
      <c r="K1290" t="s">
        <v>4714</v>
      </c>
      <c r="L1290" t="s">
        <v>1601</v>
      </c>
      <c r="M1290">
        <v>248</v>
      </c>
      <c r="N1290" t="s">
        <v>4057</v>
      </c>
      <c r="O1290" t="s">
        <v>4056</v>
      </c>
    </row>
    <row r="1291" spans="1:15">
      <c r="A1291">
        <v>4906</v>
      </c>
      <c r="B1291" t="s">
        <v>2961</v>
      </c>
      <c r="C1291" t="s">
        <v>1245</v>
      </c>
      <c r="D1291">
        <v>5000</v>
      </c>
      <c r="E1291" t="s">
        <v>17</v>
      </c>
      <c r="F1291" t="s">
        <v>420</v>
      </c>
      <c r="G1291" s="81">
        <v>44643</v>
      </c>
      <c r="H1291" t="s">
        <v>4069</v>
      </c>
      <c r="I1291" t="s">
        <v>4356</v>
      </c>
      <c r="J1291" t="s">
        <v>1674</v>
      </c>
      <c r="K1291" t="s">
        <v>4715</v>
      </c>
      <c r="L1291" t="s">
        <v>1822</v>
      </c>
      <c r="M1291">
        <v>80</v>
      </c>
      <c r="N1291" t="s">
        <v>4057</v>
      </c>
    </row>
    <row r="1292" spans="1:15">
      <c r="A1292">
        <v>4907</v>
      </c>
      <c r="B1292" t="s">
        <v>2961</v>
      </c>
      <c r="C1292" t="s">
        <v>1810</v>
      </c>
      <c r="D1292">
        <v>2180</v>
      </c>
      <c r="E1292" t="s">
        <v>17</v>
      </c>
      <c r="F1292" t="s">
        <v>4488</v>
      </c>
      <c r="G1292" s="81">
        <v>44645</v>
      </c>
      <c r="H1292" t="s">
        <v>4048</v>
      </c>
      <c r="I1292" t="s">
        <v>4692</v>
      </c>
      <c r="J1292" t="s">
        <v>1674</v>
      </c>
      <c r="K1292" t="s">
        <v>4716</v>
      </c>
      <c r="L1292" t="s">
        <v>1812</v>
      </c>
      <c r="M1292">
        <v>364</v>
      </c>
      <c r="N1292" t="s">
        <v>4057</v>
      </c>
    </row>
    <row r="1293" spans="1:15">
      <c r="A1293">
        <v>4908</v>
      </c>
      <c r="B1293" t="s">
        <v>2961</v>
      </c>
      <c r="C1293" t="s">
        <v>1810</v>
      </c>
      <c r="D1293">
        <v>350</v>
      </c>
      <c r="E1293" t="s">
        <v>17</v>
      </c>
      <c r="F1293" t="s">
        <v>4488</v>
      </c>
      <c r="G1293" s="81">
        <v>44645</v>
      </c>
      <c r="I1293" t="s">
        <v>4717</v>
      </c>
      <c r="J1293" t="s">
        <v>1674</v>
      </c>
      <c r="K1293" t="s">
        <v>4702</v>
      </c>
      <c r="L1293" t="s">
        <v>1812</v>
      </c>
      <c r="M1293">
        <v>364</v>
      </c>
      <c r="N1293" t="s">
        <v>4057</v>
      </c>
    </row>
    <row r="1294" spans="1:15">
      <c r="A1294">
        <v>4909</v>
      </c>
      <c r="B1294" t="s">
        <v>4065</v>
      </c>
      <c r="C1294" t="s">
        <v>266</v>
      </c>
      <c r="D1294">
        <v>1350</v>
      </c>
      <c r="E1294" t="s">
        <v>8</v>
      </c>
      <c r="F1294" t="s">
        <v>420</v>
      </c>
      <c r="G1294" s="81">
        <v>44645</v>
      </c>
      <c r="H1294" t="s">
        <v>4048</v>
      </c>
      <c r="I1294" t="s">
        <v>4335</v>
      </c>
      <c r="J1294" t="s">
        <v>1675</v>
      </c>
      <c r="K1294" t="s">
        <v>4718</v>
      </c>
      <c r="L1294" t="s">
        <v>264</v>
      </c>
      <c r="M1294">
        <v>32</v>
      </c>
      <c r="N1294" t="s">
        <v>4057</v>
      </c>
    </row>
    <row r="1295" spans="1:15">
      <c r="A1295">
        <v>4910</v>
      </c>
      <c r="B1295" t="s">
        <v>2961</v>
      </c>
      <c r="C1295" t="s">
        <v>386</v>
      </c>
      <c r="D1295">
        <v>2180</v>
      </c>
      <c r="E1295" t="s">
        <v>10</v>
      </c>
      <c r="F1295" t="s">
        <v>420</v>
      </c>
      <c r="G1295" s="81">
        <v>44645</v>
      </c>
      <c r="H1295" t="s">
        <v>4048</v>
      </c>
      <c r="I1295" t="s">
        <v>4357</v>
      </c>
      <c r="J1295" t="s">
        <v>4062</v>
      </c>
      <c r="K1295" t="s">
        <v>4719</v>
      </c>
      <c r="L1295" t="s">
        <v>384</v>
      </c>
      <c r="M1295">
        <v>230</v>
      </c>
      <c r="N1295" t="s">
        <v>4057</v>
      </c>
    </row>
    <row r="1296" spans="1:15">
      <c r="A1296">
        <v>4911</v>
      </c>
      <c r="B1296" t="s">
        <v>2961</v>
      </c>
      <c r="C1296" t="s">
        <v>1245</v>
      </c>
      <c r="D1296">
        <v>2180</v>
      </c>
      <c r="E1296" t="s">
        <v>15</v>
      </c>
      <c r="F1296" t="s">
        <v>420</v>
      </c>
      <c r="G1296" s="81">
        <v>44645</v>
      </c>
      <c r="H1296" t="s">
        <v>4048</v>
      </c>
      <c r="I1296" t="s">
        <v>4692</v>
      </c>
      <c r="J1296" t="s">
        <v>1680</v>
      </c>
      <c r="K1296" t="s">
        <v>4720</v>
      </c>
      <c r="L1296" t="s">
        <v>1822</v>
      </c>
      <c r="M1296">
        <v>87</v>
      </c>
      <c r="N1296" t="s">
        <v>4057</v>
      </c>
    </row>
    <row r="1297" spans="1:15">
      <c r="A1297">
        <v>4912</v>
      </c>
      <c r="B1297" t="s">
        <v>2961</v>
      </c>
      <c r="C1297" t="s">
        <v>1245</v>
      </c>
      <c r="D1297">
        <v>2900</v>
      </c>
      <c r="E1297" t="s">
        <v>17</v>
      </c>
      <c r="F1297" t="s">
        <v>4488</v>
      </c>
      <c r="G1297" s="81">
        <v>44645</v>
      </c>
      <c r="H1297" t="s">
        <v>4048</v>
      </c>
      <c r="J1297" t="s">
        <v>1674</v>
      </c>
      <c r="K1297" t="s">
        <v>4721</v>
      </c>
      <c r="L1297" t="s">
        <v>1822</v>
      </c>
      <c r="M1297">
        <v>80</v>
      </c>
    </row>
    <row r="1298" spans="1:15">
      <c r="A1298">
        <v>4913</v>
      </c>
      <c r="B1298" t="s">
        <v>35</v>
      </c>
      <c r="C1298" t="s">
        <v>1813</v>
      </c>
      <c r="D1298">
        <v>1600</v>
      </c>
      <c r="E1298" t="s">
        <v>8</v>
      </c>
      <c r="F1298" t="s">
        <v>420</v>
      </c>
      <c r="G1298" s="81">
        <v>44645</v>
      </c>
      <c r="H1298" t="s">
        <v>4048</v>
      </c>
      <c r="I1298" t="s">
        <v>4692</v>
      </c>
      <c r="J1298" t="s">
        <v>1675</v>
      </c>
      <c r="K1298" t="s">
        <v>4722</v>
      </c>
      <c r="L1298" t="s">
        <v>1816</v>
      </c>
      <c r="M1298">
        <v>365</v>
      </c>
      <c r="N1298" t="s">
        <v>4057</v>
      </c>
    </row>
    <row r="1299" spans="1:15">
      <c r="A1299">
        <v>4914</v>
      </c>
      <c r="B1299" t="s">
        <v>4065</v>
      </c>
      <c r="C1299" t="s">
        <v>205</v>
      </c>
      <c r="D1299">
        <v>2700</v>
      </c>
      <c r="E1299" t="s">
        <v>8</v>
      </c>
      <c r="F1299" t="s">
        <v>420</v>
      </c>
      <c r="G1299" s="81">
        <v>44644</v>
      </c>
      <c r="H1299" t="s">
        <v>4048</v>
      </c>
      <c r="I1299" t="s">
        <v>4723</v>
      </c>
      <c r="J1299" t="s">
        <v>1675</v>
      </c>
      <c r="K1299" t="s">
        <v>4724</v>
      </c>
      <c r="L1299" t="s">
        <v>203</v>
      </c>
      <c r="M1299">
        <v>19</v>
      </c>
      <c r="N1299" t="s">
        <v>4057</v>
      </c>
    </row>
    <row r="1300" spans="1:15">
      <c r="A1300">
        <v>4915</v>
      </c>
      <c r="B1300" t="s">
        <v>2961</v>
      </c>
      <c r="C1300" t="s">
        <v>1817</v>
      </c>
      <c r="D1300">
        <v>2180</v>
      </c>
      <c r="E1300" t="s">
        <v>10</v>
      </c>
      <c r="F1300" t="s">
        <v>420</v>
      </c>
      <c r="G1300" s="81">
        <v>44648</v>
      </c>
      <c r="H1300" t="s">
        <v>4048</v>
      </c>
      <c r="I1300" t="s">
        <v>4692</v>
      </c>
      <c r="J1300" t="s">
        <v>4062</v>
      </c>
      <c r="K1300" t="s">
        <v>4725</v>
      </c>
      <c r="L1300" t="s">
        <v>2003</v>
      </c>
      <c r="M1300">
        <v>366</v>
      </c>
      <c r="N1300" t="s">
        <v>4057</v>
      </c>
    </row>
    <row r="1301" spans="1:15">
      <c r="A1301">
        <v>4916</v>
      </c>
      <c r="B1301" t="s">
        <v>1255</v>
      </c>
      <c r="C1301" t="s">
        <v>4053</v>
      </c>
      <c r="D1301">
        <v>3000</v>
      </c>
      <c r="E1301" t="s">
        <v>1255</v>
      </c>
      <c r="F1301" t="s">
        <v>4488</v>
      </c>
      <c r="G1301" s="81">
        <v>44648</v>
      </c>
      <c r="H1301" t="s">
        <v>4066</v>
      </c>
      <c r="J1301" t="s">
        <v>1255</v>
      </c>
      <c r="K1301">
        <v>757295</v>
      </c>
      <c r="L1301" t="s">
        <v>1255</v>
      </c>
    </row>
    <row r="1302" spans="1:15">
      <c r="A1302">
        <v>4917</v>
      </c>
      <c r="B1302" t="s">
        <v>33</v>
      </c>
      <c r="C1302" t="s">
        <v>520</v>
      </c>
      <c r="D1302">
        <v>9180</v>
      </c>
      <c r="E1302" t="s">
        <v>10</v>
      </c>
      <c r="F1302" t="s">
        <v>420</v>
      </c>
      <c r="G1302" s="81">
        <v>44650</v>
      </c>
      <c r="H1302" t="s">
        <v>4069</v>
      </c>
      <c r="I1302" t="s">
        <v>4069</v>
      </c>
      <c r="J1302" t="s">
        <v>4062</v>
      </c>
      <c r="K1302" t="s">
        <v>4726</v>
      </c>
      <c r="L1302" t="s">
        <v>518</v>
      </c>
      <c r="M1302">
        <v>85</v>
      </c>
    </row>
    <row r="1303" spans="1:15">
      <c r="A1303">
        <v>4918</v>
      </c>
      <c r="B1303" t="s">
        <v>2961</v>
      </c>
      <c r="C1303" t="s">
        <v>1684</v>
      </c>
      <c r="D1303">
        <v>1800</v>
      </c>
      <c r="E1303" t="s">
        <v>10</v>
      </c>
      <c r="F1303" t="s">
        <v>420</v>
      </c>
      <c r="G1303" s="81">
        <v>44650</v>
      </c>
      <c r="H1303" t="s">
        <v>4048</v>
      </c>
      <c r="I1303" t="s">
        <v>4357</v>
      </c>
      <c r="J1303" t="s">
        <v>4062</v>
      </c>
      <c r="K1303" t="s">
        <v>4727</v>
      </c>
      <c r="L1303" t="s">
        <v>645</v>
      </c>
      <c r="M1303">
        <v>289</v>
      </c>
    </row>
    <row r="1304" spans="1:15">
      <c r="A1304">
        <v>4919</v>
      </c>
      <c r="B1304" t="s">
        <v>1255</v>
      </c>
      <c r="C1304" t="s">
        <v>4053</v>
      </c>
      <c r="D1304">
        <v>2181</v>
      </c>
      <c r="E1304" t="s">
        <v>1255</v>
      </c>
      <c r="F1304" t="s">
        <v>420</v>
      </c>
      <c r="G1304" s="81">
        <v>44650</v>
      </c>
      <c r="H1304" t="s">
        <v>4048</v>
      </c>
      <c r="J1304" t="s">
        <v>1255</v>
      </c>
      <c r="K1304" t="s">
        <v>4728</v>
      </c>
      <c r="L1304" t="s">
        <v>1255</v>
      </c>
    </row>
    <row r="1305" spans="1:15">
      <c r="A1305">
        <v>4920</v>
      </c>
      <c r="B1305" t="s">
        <v>2961</v>
      </c>
      <c r="C1305" t="s">
        <v>1036</v>
      </c>
      <c r="D1305">
        <v>3350</v>
      </c>
      <c r="E1305" t="s">
        <v>12</v>
      </c>
      <c r="F1305" t="s">
        <v>420</v>
      </c>
      <c r="G1305" s="81">
        <v>44650</v>
      </c>
      <c r="H1305" t="s">
        <v>4048</v>
      </c>
      <c r="I1305" t="s">
        <v>4455</v>
      </c>
      <c r="J1305" t="s">
        <v>13</v>
      </c>
      <c r="K1305" t="s">
        <v>4729</v>
      </c>
      <c r="L1305" t="s">
        <v>1034</v>
      </c>
      <c r="M1305">
        <v>196</v>
      </c>
    </row>
    <row r="1306" spans="1:15">
      <c r="A1306">
        <v>4921</v>
      </c>
      <c r="B1306" t="s">
        <v>1255</v>
      </c>
      <c r="C1306" t="s">
        <v>4053</v>
      </c>
      <c r="D1306">
        <v>5667</v>
      </c>
      <c r="E1306" t="s">
        <v>1255</v>
      </c>
      <c r="F1306" t="s">
        <v>4488</v>
      </c>
      <c r="G1306" s="81">
        <v>44650</v>
      </c>
      <c r="H1306" t="s">
        <v>4069</v>
      </c>
      <c r="J1306" t="s">
        <v>1255</v>
      </c>
      <c r="K1306">
        <v>9876</v>
      </c>
      <c r="L1306" t="s">
        <v>1255</v>
      </c>
    </row>
    <row r="1307" spans="1:15">
      <c r="A1307">
        <v>4922</v>
      </c>
      <c r="B1307" t="s">
        <v>2961</v>
      </c>
      <c r="C1307" t="s">
        <v>1618</v>
      </c>
      <c r="D1307">
        <v>3350</v>
      </c>
      <c r="E1307" t="s">
        <v>12</v>
      </c>
      <c r="F1307" t="s">
        <v>420</v>
      </c>
      <c r="G1307" s="81">
        <v>44650</v>
      </c>
      <c r="H1307" t="s">
        <v>4048</v>
      </c>
      <c r="I1307" t="s">
        <v>4730</v>
      </c>
      <c r="J1307" t="s">
        <v>13</v>
      </c>
      <c r="K1307" t="s">
        <v>4731</v>
      </c>
      <c r="L1307" t="s">
        <v>1617</v>
      </c>
      <c r="M1307">
        <v>334</v>
      </c>
      <c r="N1307" t="s">
        <v>4057</v>
      </c>
      <c r="O1307" t="s">
        <v>4056</v>
      </c>
    </row>
    <row r="1308" spans="1:15">
      <c r="A1308">
        <v>4923</v>
      </c>
      <c r="B1308" t="s">
        <v>2961</v>
      </c>
      <c r="C1308" t="s">
        <v>1576</v>
      </c>
      <c r="D1308">
        <v>1800</v>
      </c>
      <c r="E1308" t="s">
        <v>10</v>
      </c>
      <c r="F1308" t="s">
        <v>420</v>
      </c>
      <c r="G1308" s="81">
        <v>44600</v>
      </c>
      <c r="H1308" t="s">
        <v>4048</v>
      </c>
      <c r="I1308" t="s">
        <v>4049</v>
      </c>
      <c r="J1308" t="s">
        <v>4062</v>
      </c>
      <c r="K1308" t="s">
        <v>4732</v>
      </c>
      <c r="L1308" t="s">
        <v>1575</v>
      </c>
      <c r="M1308">
        <v>321</v>
      </c>
    </row>
    <row r="1309" spans="1:15">
      <c r="A1309">
        <v>4924</v>
      </c>
      <c r="B1309" t="s">
        <v>2961</v>
      </c>
      <c r="C1309" t="s">
        <v>1881</v>
      </c>
      <c r="D1309">
        <v>1600</v>
      </c>
      <c r="E1309" t="s">
        <v>8</v>
      </c>
      <c r="F1309" t="s">
        <v>420</v>
      </c>
      <c r="G1309" s="81">
        <v>44652</v>
      </c>
      <c r="H1309" t="s">
        <v>4048</v>
      </c>
      <c r="I1309" t="s">
        <v>4692</v>
      </c>
      <c r="J1309" t="s">
        <v>1675</v>
      </c>
      <c r="K1309" t="s">
        <v>4733</v>
      </c>
      <c r="L1309" t="s">
        <v>1880</v>
      </c>
      <c r="M1309">
        <v>369</v>
      </c>
      <c r="N1309" t="s">
        <v>4057</v>
      </c>
    </row>
    <row r="1310" spans="1:15">
      <c r="A1310">
        <v>4925</v>
      </c>
      <c r="B1310" t="s">
        <v>2961</v>
      </c>
      <c r="C1310" t="s">
        <v>962</v>
      </c>
      <c r="D1310">
        <v>5666</v>
      </c>
      <c r="E1310" t="s">
        <v>12</v>
      </c>
      <c r="F1310" t="s">
        <v>4488</v>
      </c>
      <c r="G1310" s="81">
        <v>44652</v>
      </c>
      <c r="H1310" t="s">
        <v>4069</v>
      </c>
      <c r="I1310" t="s">
        <v>4069</v>
      </c>
      <c r="J1310" t="s">
        <v>13</v>
      </c>
      <c r="K1310" t="s">
        <v>4734</v>
      </c>
      <c r="L1310" t="s">
        <v>960</v>
      </c>
      <c r="M1310">
        <v>181</v>
      </c>
      <c r="N1310" t="s">
        <v>4057</v>
      </c>
    </row>
    <row r="1311" spans="1:15">
      <c r="A1311">
        <v>4926</v>
      </c>
      <c r="B1311" t="s">
        <v>33</v>
      </c>
      <c r="C1311" t="s">
        <v>455</v>
      </c>
      <c r="D1311">
        <v>2500</v>
      </c>
      <c r="E1311" t="s">
        <v>10</v>
      </c>
      <c r="F1311" t="s">
        <v>420</v>
      </c>
      <c r="G1311" s="81">
        <v>44652</v>
      </c>
      <c r="H1311" t="s">
        <v>4048</v>
      </c>
      <c r="J1311" t="s">
        <v>4062</v>
      </c>
      <c r="K1311" t="s">
        <v>4735</v>
      </c>
      <c r="L1311" t="s">
        <v>453</v>
      </c>
      <c r="M1311">
        <v>70</v>
      </c>
      <c r="N1311" t="s">
        <v>4057</v>
      </c>
    </row>
    <row r="1312" spans="1:15">
      <c r="A1312">
        <v>4927</v>
      </c>
      <c r="B1312" t="s">
        <v>24</v>
      </c>
      <c r="C1312" t="s">
        <v>150</v>
      </c>
      <c r="D1312">
        <v>200</v>
      </c>
      <c r="E1312" t="s">
        <v>8</v>
      </c>
      <c r="F1312" t="s">
        <v>420</v>
      </c>
      <c r="G1312" s="81">
        <v>44652</v>
      </c>
      <c r="I1312" t="s">
        <v>4736</v>
      </c>
      <c r="J1312" t="s">
        <v>1675</v>
      </c>
      <c r="K1312" t="s">
        <v>4737</v>
      </c>
      <c r="L1312" t="s">
        <v>148</v>
      </c>
      <c r="M1312">
        <v>6</v>
      </c>
      <c r="N1312" t="s">
        <v>4057</v>
      </c>
    </row>
    <row r="1313" spans="1:15">
      <c r="A1313">
        <v>4928</v>
      </c>
      <c r="B1313" t="s">
        <v>2961</v>
      </c>
      <c r="C1313" t="s">
        <v>1050</v>
      </c>
      <c r="D1313">
        <v>2800</v>
      </c>
      <c r="E1313" t="s">
        <v>12</v>
      </c>
      <c r="F1313" t="s">
        <v>420</v>
      </c>
      <c r="G1313" s="81">
        <v>44652</v>
      </c>
      <c r="H1313" t="s">
        <v>4048</v>
      </c>
      <c r="I1313" t="s">
        <v>4380</v>
      </c>
      <c r="J1313" t="s">
        <v>13</v>
      </c>
      <c r="K1313" t="s">
        <v>4738</v>
      </c>
      <c r="L1313" t="s">
        <v>631</v>
      </c>
      <c r="M1313">
        <v>95</v>
      </c>
      <c r="N1313" t="s">
        <v>4057</v>
      </c>
    </row>
    <row r="1314" spans="1:15">
      <c r="A1314">
        <v>4929</v>
      </c>
      <c r="B1314" t="s">
        <v>4065</v>
      </c>
      <c r="C1314" t="s">
        <v>196</v>
      </c>
      <c r="D1314">
        <v>1350</v>
      </c>
      <c r="E1314" t="s">
        <v>8</v>
      </c>
      <c r="F1314" t="s">
        <v>420</v>
      </c>
      <c r="G1314" s="81">
        <v>44652</v>
      </c>
      <c r="H1314" t="s">
        <v>4048</v>
      </c>
      <c r="I1314" t="s">
        <v>4739</v>
      </c>
      <c r="J1314" t="s">
        <v>1675</v>
      </c>
      <c r="K1314" t="s">
        <v>4740</v>
      </c>
      <c r="L1314" t="s">
        <v>194</v>
      </c>
      <c r="M1314">
        <v>17</v>
      </c>
      <c r="N1314" t="s">
        <v>4057</v>
      </c>
    </row>
    <row r="1315" spans="1:15">
      <c r="A1315">
        <v>4930</v>
      </c>
      <c r="B1315" t="s">
        <v>2961</v>
      </c>
      <c r="C1315" t="s">
        <v>386</v>
      </c>
      <c r="D1315">
        <v>2180</v>
      </c>
      <c r="E1315" t="s">
        <v>10</v>
      </c>
      <c r="F1315" t="s">
        <v>420</v>
      </c>
      <c r="G1315" s="81">
        <v>44652</v>
      </c>
      <c r="H1315" t="s">
        <v>4048</v>
      </c>
      <c r="I1315" t="s">
        <v>4455</v>
      </c>
      <c r="J1315" t="s">
        <v>4062</v>
      </c>
      <c r="K1315" t="s">
        <v>4741</v>
      </c>
      <c r="L1315" t="s">
        <v>384</v>
      </c>
      <c r="M1315">
        <v>230</v>
      </c>
      <c r="N1315" t="s">
        <v>4057</v>
      </c>
    </row>
    <row r="1316" spans="1:15">
      <c r="A1316">
        <v>4931</v>
      </c>
      <c r="B1316" t="s">
        <v>24</v>
      </c>
      <c r="C1316" t="s">
        <v>4409</v>
      </c>
      <c r="D1316">
        <v>1250</v>
      </c>
      <c r="E1316" t="s">
        <v>8</v>
      </c>
      <c r="F1316" t="s">
        <v>420</v>
      </c>
      <c r="G1316" s="81">
        <v>44652</v>
      </c>
      <c r="H1316" t="s">
        <v>4048</v>
      </c>
      <c r="I1316" t="s">
        <v>4390</v>
      </c>
      <c r="J1316" t="s">
        <v>1675</v>
      </c>
      <c r="K1316" t="s">
        <v>4742</v>
      </c>
      <c r="L1316" t="s">
        <v>130</v>
      </c>
      <c r="M1316">
        <v>2</v>
      </c>
      <c r="N1316" t="s">
        <v>4057</v>
      </c>
    </row>
    <row r="1317" spans="1:15">
      <c r="A1317">
        <v>4932</v>
      </c>
      <c r="B1317" t="s">
        <v>2961</v>
      </c>
      <c r="C1317" t="s">
        <v>2087</v>
      </c>
      <c r="D1317">
        <v>1350</v>
      </c>
      <c r="E1317" t="s">
        <v>8</v>
      </c>
      <c r="F1317" t="s">
        <v>420</v>
      </c>
      <c r="G1317" s="81">
        <v>44651</v>
      </c>
      <c r="H1317" t="s">
        <v>4048</v>
      </c>
      <c r="I1317" t="s">
        <v>4091</v>
      </c>
      <c r="J1317" t="s">
        <v>1675</v>
      </c>
      <c r="K1317" t="s">
        <v>4743</v>
      </c>
      <c r="L1317" t="s">
        <v>1562</v>
      </c>
      <c r="M1317">
        <v>318</v>
      </c>
    </row>
    <row r="1318" spans="1:15">
      <c r="A1318">
        <v>4933</v>
      </c>
      <c r="B1318" t="s">
        <v>2961</v>
      </c>
      <c r="C1318" t="s">
        <v>1718</v>
      </c>
      <c r="D1318">
        <v>2180</v>
      </c>
      <c r="E1318" t="s">
        <v>21</v>
      </c>
      <c r="F1318" t="s">
        <v>4488</v>
      </c>
      <c r="G1318" s="81">
        <v>44651</v>
      </c>
      <c r="H1318" t="s">
        <v>4048</v>
      </c>
      <c r="I1318" t="s">
        <v>4744</v>
      </c>
      <c r="J1318" t="s">
        <v>1682</v>
      </c>
      <c r="K1318" t="s">
        <v>4745</v>
      </c>
      <c r="L1318" t="s">
        <v>1717</v>
      </c>
      <c r="M1318">
        <v>362</v>
      </c>
    </row>
    <row r="1319" spans="1:15">
      <c r="A1319">
        <v>4934</v>
      </c>
      <c r="B1319" t="s">
        <v>2961</v>
      </c>
      <c r="C1319" t="s">
        <v>1531</v>
      </c>
      <c r="D1319">
        <v>1800</v>
      </c>
      <c r="E1319" t="s">
        <v>10</v>
      </c>
      <c r="F1319" t="s">
        <v>420</v>
      </c>
      <c r="G1319" s="81">
        <v>44655</v>
      </c>
      <c r="H1319" t="s">
        <v>4048</v>
      </c>
      <c r="I1319" t="s">
        <v>4091</v>
      </c>
      <c r="J1319" t="s">
        <v>4062</v>
      </c>
      <c r="K1319" t="s">
        <v>4746</v>
      </c>
      <c r="L1319" t="s">
        <v>1529</v>
      </c>
      <c r="M1319">
        <v>311</v>
      </c>
      <c r="N1319" t="s">
        <v>4057</v>
      </c>
    </row>
    <row r="1320" spans="1:15">
      <c r="A1320">
        <v>4935</v>
      </c>
      <c r="B1320" t="s">
        <v>2961</v>
      </c>
      <c r="C1320" t="s">
        <v>967</v>
      </c>
      <c r="D1320">
        <v>8000</v>
      </c>
      <c r="E1320" t="s">
        <v>10</v>
      </c>
      <c r="F1320" t="s">
        <v>420</v>
      </c>
      <c r="G1320" s="81">
        <v>44655</v>
      </c>
      <c r="H1320" t="s">
        <v>4069</v>
      </c>
      <c r="I1320" t="s">
        <v>4747</v>
      </c>
      <c r="J1320" t="s">
        <v>4062</v>
      </c>
      <c r="K1320" t="s">
        <v>4748</v>
      </c>
      <c r="L1320" t="s">
        <v>965</v>
      </c>
      <c r="M1320">
        <v>182</v>
      </c>
      <c r="N1320" t="s">
        <v>4057</v>
      </c>
    </row>
    <row r="1321" spans="1:15">
      <c r="A1321">
        <v>4936</v>
      </c>
      <c r="B1321" t="s">
        <v>2961</v>
      </c>
      <c r="C1321" t="s">
        <v>1070</v>
      </c>
      <c r="D1321">
        <v>2180</v>
      </c>
      <c r="E1321" t="s">
        <v>10</v>
      </c>
      <c r="F1321" t="s">
        <v>420</v>
      </c>
      <c r="G1321" s="81">
        <v>44655</v>
      </c>
      <c r="H1321" t="s">
        <v>4048</v>
      </c>
      <c r="I1321" t="s">
        <v>4330</v>
      </c>
      <c r="J1321" t="s">
        <v>4062</v>
      </c>
      <c r="K1321" t="s">
        <v>4749</v>
      </c>
      <c r="L1321" t="s">
        <v>1068</v>
      </c>
      <c r="M1321">
        <v>241</v>
      </c>
      <c r="N1321" t="s">
        <v>4057</v>
      </c>
    </row>
    <row r="1322" spans="1:15">
      <c r="A1322">
        <v>4937</v>
      </c>
      <c r="B1322" t="s">
        <v>2961</v>
      </c>
      <c r="C1322" t="s">
        <v>1560</v>
      </c>
      <c r="D1322">
        <v>2800</v>
      </c>
      <c r="E1322" t="s">
        <v>12</v>
      </c>
      <c r="F1322" t="s">
        <v>420</v>
      </c>
      <c r="G1322" s="81">
        <v>44655</v>
      </c>
      <c r="H1322" t="s">
        <v>4048</v>
      </c>
      <c r="I1322" t="s">
        <v>4750</v>
      </c>
      <c r="J1322" t="s">
        <v>13</v>
      </c>
      <c r="K1322" t="s">
        <v>4751</v>
      </c>
      <c r="L1322" t="s">
        <v>1558</v>
      </c>
      <c r="M1322">
        <v>317</v>
      </c>
      <c r="N1322" t="s">
        <v>4057</v>
      </c>
    </row>
    <row r="1323" spans="1:15">
      <c r="A1323">
        <v>4938</v>
      </c>
      <c r="B1323" t="s">
        <v>2961</v>
      </c>
      <c r="C1323" t="s">
        <v>1123</v>
      </c>
      <c r="D1323">
        <v>1600</v>
      </c>
      <c r="E1323" t="s">
        <v>8</v>
      </c>
      <c r="F1323" t="s">
        <v>420</v>
      </c>
      <c r="G1323" s="81">
        <v>44655</v>
      </c>
      <c r="H1323" t="s">
        <v>4048</v>
      </c>
      <c r="I1323" t="s">
        <v>4380</v>
      </c>
      <c r="J1323" t="s">
        <v>1675</v>
      </c>
      <c r="K1323" t="s">
        <v>4752</v>
      </c>
      <c r="L1323" t="s">
        <v>1121</v>
      </c>
      <c r="M1323">
        <v>218</v>
      </c>
      <c r="N1323" t="s">
        <v>4057</v>
      </c>
    </row>
    <row r="1324" spans="1:15">
      <c r="A1324">
        <v>4939</v>
      </c>
      <c r="B1324" t="s">
        <v>2961</v>
      </c>
      <c r="C1324" t="s">
        <v>1525</v>
      </c>
      <c r="D1324">
        <v>2180</v>
      </c>
      <c r="E1324" t="s">
        <v>10</v>
      </c>
      <c r="F1324" t="s">
        <v>420</v>
      </c>
      <c r="G1324" s="81">
        <v>44655</v>
      </c>
      <c r="H1324" t="s">
        <v>4048</v>
      </c>
      <c r="I1324" t="s">
        <v>4091</v>
      </c>
      <c r="J1324" t="s">
        <v>4062</v>
      </c>
      <c r="K1324" t="s">
        <v>4753</v>
      </c>
      <c r="L1324" t="s">
        <v>1523</v>
      </c>
      <c r="M1324">
        <v>310</v>
      </c>
      <c r="N1324" t="s">
        <v>4057</v>
      </c>
    </row>
    <row r="1325" spans="1:15">
      <c r="A1325">
        <v>4940</v>
      </c>
      <c r="B1325" t="s">
        <v>34</v>
      </c>
      <c r="C1325" t="s">
        <v>430</v>
      </c>
      <c r="D1325">
        <v>5000</v>
      </c>
      <c r="E1325" t="s">
        <v>10</v>
      </c>
      <c r="F1325" t="s">
        <v>420</v>
      </c>
      <c r="G1325" s="81">
        <v>44655</v>
      </c>
      <c r="H1325" t="s">
        <v>4069</v>
      </c>
      <c r="I1325" t="s">
        <v>4069</v>
      </c>
      <c r="J1325" t="s">
        <v>4062</v>
      </c>
      <c r="K1325" t="s">
        <v>4754</v>
      </c>
      <c r="L1325" t="s">
        <v>428</v>
      </c>
      <c r="M1325">
        <v>65</v>
      </c>
      <c r="N1325" t="s">
        <v>4057</v>
      </c>
    </row>
    <row r="1326" spans="1:15">
      <c r="A1326">
        <v>4941</v>
      </c>
      <c r="B1326" t="s">
        <v>35</v>
      </c>
      <c r="C1326" t="s">
        <v>1447</v>
      </c>
      <c r="D1326">
        <v>2180</v>
      </c>
      <c r="E1326" t="s">
        <v>17</v>
      </c>
      <c r="F1326" t="s">
        <v>420</v>
      </c>
      <c r="G1326" s="81">
        <v>44655</v>
      </c>
      <c r="H1326" t="s">
        <v>4048</v>
      </c>
      <c r="I1326" t="s">
        <v>4093</v>
      </c>
      <c r="J1326" t="s">
        <v>1674</v>
      </c>
      <c r="K1326" t="s">
        <v>4755</v>
      </c>
      <c r="L1326" t="s">
        <v>1446</v>
      </c>
      <c r="M1326">
        <v>293</v>
      </c>
      <c r="N1326" t="s">
        <v>4057</v>
      </c>
    </row>
    <row r="1327" spans="1:15">
      <c r="A1327">
        <v>4942</v>
      </c>
      <c r="B1327" t="s">
        <v>35</v>
      </c>
      <c r="C1327" t="s">
        <v>1627</v>
      </c>
      <c r="D1327">
        <v>3350</v>
      </c>
      <c r="E1327" t="s">
        <v>20</v>
      </c>
      <c r="F1327" t="s">
        <v>4488</v>
      </c>
      <c r="G1327" s="81">
        <v>44655</v>
      </c>
      <c r="H1327" t="s">
        <v>4048</v>
      </c>
      <c r="I1327" t="s">
        <v>4756</v>
      </c>
      <c r="J1327" t="s">
        <v>1677</v>
      </c>
      <c r="K1327">
        <v>509416</v>
      </c>
      <c r="L1327" t="s">
        <v>1625</v>
      </c>
      <c r="M1327">
        <v>336</v>
      </c>
      <c r="N1327" t="s">
        <v>4057</v>
      </c>
      <c r="O1327" t="s">
        <v>4056</v>
      </c>
    </row>
    <row r="1328" spans="1:15">
      <c r="A1328">
        <v>4943</v>
      </c>
      <c r="B1328" t="s">
        <v>35</v>
      </c>
      <c r="C1328" t="s">
        <v>1623</v>
      </c>
      <c r="D1328">
        <v>3350</v>
      </c>
      <c r="E1328" t="s">
        <v>20</v>
      </c>
      <c r="F1328" t="s">
        <v>4488</v>
      </c>
      <c r="G1328" s="81">
        <v>44655</v>
      </c>
      <c r="H1328" t="s">
        <v>4048</v>
      </c>
      <c r="I1328" t="s">
        <v>4756</v>
      </c>
      <c r="J1328" t="s">
        <v>1677</v>
      </c>
      <c r="K1328" t="s">
        <v>4757</v>
      </c>
      <c r="L1328" t="s">
        <v>1621</v>
      </c>
      <c r="M1328">
        <v>335</v>
      </c>
      <c r="N1328" t="s">
        <v>4057</v>
      </c>
      <c r="O1328" t="s">
        <v>4056</v>
      </c>
    </row>
    <row r="1329" spans="1:15">
      <c r="A1329">
        <v>4944</v>
      </c>
      <c r="B1329" t="s">
        <v>4065</v>
      </c>
      <c r="C1329" t="s">
        <v>186</v>
      </c>
      <c r="D1329">
        <v>1350</v>
      </c>
      <c r="E1329" t="s">
        <v>8</v>
      </c>
      <c r="F1329" t="s">
        <v>420</v>
      </c>
      <c r="G1329" s="81">
        <v>44655</v>
      </c>
      <c r="H1329" t="s">
        <v>4048</v>
      </c>
      <c r="I1329" t="s">
        <v>4126</v>
      </c>
      <c r="J1329" t="s">
        <v>1675</v>
      </c>
      <c r="K1329" t="s">
        <v>4758</v>
      </c>
      <c r="L1329" t="s">
        <v>184</v>
      </c>
      <c r="M1329">
        <v>15</v>
      </c>
      <c r="N1329" t="s">
        <v>4057</v>
      </c>
    </row>
    <row r="1330" spans="1:15">
      <c r="A1330">
        <v>4945</v>
      </c>
      <c r="B1330" t="s">
        <v>2961</v>
      </c>
      <c r="C1330" t="s">
        <v>1503</v>
      </c>
      <c r="D1330">
        <v>3350</v>
      </c>
      <c r="E1330" t="s">
        <v>67</v>
      </c>
      <c r="F1330" t="s">
        <v>4759</v>
      </c>
      <c r="G1330" s="81">
        <v>44655</v>
      </c>
      <c r="H1330" t="s">
        <v>4048</v>
      </c>
      <c r="I1330" t="s">
        <v>4086</v>
      </c>
      <c r="J1330" t="s">
        <v>1679</v>
      </c>
      <c r="K1330" t="s">
        <v>4760</v>
      </c>
      <c r="L1330" t="s">
        <v>2578</v>
      </c>
      <c r="M1330">
        <v>306</v>
      </c>
      <c r="N1330" t="s">
        <v>4057</v>
      </c>
    </row>
    <row r="1331" spans="1:15">
      <c r="A1331">
        <v>4946</v>
      </c>
      <c r="B1331" t="s">
        <v>35</v>
      </c>
      <c r="C1331" t="s">
        <v>1020</v>
      </c>
      <c r="D1331">
        <v>3350</v>
      </c>
      <c r="E1331" t="s">
        <v>12</v>
      </c>
      <c r="F1331" t="s">
        <v>420</v>
      </c>
      <c r="G1331" s="81">
        <v>44655</v>
      </c>
      <c r="H1331" t="s">
        <v>4048</v>
      </c>
      <c r="I1331" t="s">
        <v>4359</v>
      </c>
      <c r="J1331" t="s">
        <v>13</v>
      </c>
      <c r="K1331" t="s">
        <v>4761</v>
      </c>
      <c r="L1331" t="s">
        <v>1018</v>
      </c>
      <c r="M1331">
        <v>281</v>
      </c>
      <c r="N1331" t="s">
        <v>4057</v>
      </c>
      <c r="O1331" t="s">
        <v>4056</v>
      </c>
    </row>
    <row r="1332" spans="1:15">
      <c r="A1332">
        <v>4947</v>
      </c>
      <c r="B1332" t="s">
        <v>2961</v>
      </c>
      <c r="C1332" t="s">
        <v>1026</v>
      </c>
      <c r="D1332">
        <v>3350</v>
      </c>
      <c r="E1332" t="s">
        <v>12</v>
      </c>
      <c r="F1332" t="s">
        <v>420</v>
      </c>
      <c r="G1332" s="81">
        <v>44655</v>
      </c>
      <c r="H1332" t="s">
        <v>4048</v>
      </c>
      <c r="I1332" t="s">
        <v>4380</v>
      </c>
      <c r="J1332" t="s">
        <v>13</v>
      </c>
      <c r="K1332" t="s">
        <v>4762</v>
      </c>
      <c r="L1332" t="s">
        <v>1024</v>
      </c>
      <c r="M1332">
        <v>193</v>
      </c>
      <c r="N1332" t="s">
        <v>4057</v>
      </c>
    </row>
    <row r="1333" spans="1:15">
      <c r="A1333">
        <v>4948</v>
      </c>
      <c r="B1333" t="s">
        <v>2961</v>
      </c>
      <c r="C1333" t="s">
        <v>1484</v>
      </c>
      <c r="D1333">
        <v>2800</v>
      </c>
      <c r="E1333" t="s">
        <v>67</v>
      </c>
      <c r="F1333" t="s">
        <v>420</v>
      </c>
      <c r="G1333" s="81">
        <v>44655</v>
      </c>
      <c r="H1333" t="s">
        <v>4048</v>
      </c>
      <c r="I1333" t="s">
        <v>4763</v>
      </c>
      <c r="J1333" t="s">
        <v>1679</v>
      </c>
      <c r="K1333" t="s">
        <v>4764</v>
      </c>
      <c r="L1333" t="s">
        <v>1483</v>
      </c>
      <c r="M1333">
        <v>98</v>
      </c>
      <c r="N1333" t="s">
        <v>4057</v>
      </c>
      <c r="O1333" t="s">
        <v>4056</v>
      </c>
    </row>
    <row r="1334" spans="1:15">
      <c r="A1334">
        <v>4949</v>
      </c>
      <c r="B1334" t="s">
        <v>4173</v>
      </c>
      <c r="C1334" t="s">
        <v>1132</v>
      </c>
      <c r="D1334">
        <v>3000</v>
      </c>
      <c r="E1334" t="s">
        <v>12</v>
      </c>
      <c r="F1334" t="s">
        <v>420</v>
      </c>
      <c r="G1334" s="81">
        <v>44655</v>
      </c>
      <c r="H1334" t="s">
        <v>4048</v>
      </c>
      <c r="I1334" t="s">
        <v>4086</v>
      </c>
      <c r="J1334" t="s">
        <v>13</v>
      </c>
      <c r="K1334" t="s">
        <v>4765</v>
      </c>
      <c r="L1334" t="s">
        <v>1130</v>
      </c>
      <c r="M1334">
        <v>270</v>
      </c>
      <c r="N1334" t="s">
        <v>4057</v>
      </c>
      <c r="O1334" t="s">
        <v>4056</v>
      </c>
    </row>
    <row r="1335" spans="1:15">
      <c r="A1335">
        <v>4950</v>
      </c>
      <c r="B1335" t="s">
        <v>34</v>
      </c>
      <c r="C1335" t="s">
        <v>907</v>
      </c>
      <c r="D1335">
        <v>5000</v>
      </c>
      <c r="E1335" t="s">
        <v>12</v>
      </c>
      <c r="F1335" t="s">
        <v>4766</v>
      </c>
      <c r="G1335" s="81">
        <v>44656</v>
      </c>
      <c r="H1335" t="s">
        <v>4069</v>
      </c>
      <c r="I1335" t="s">
        <v>4069</v>
      </c>
      <c r="J1335" t="s">
        <v>13</v>
      </c>
      <c r="K1335" t="s">
        <v>4110</v>
      </c>
      <c r="L1335" t="s">
        <v>905</v>
      </c>
      <c r="M1335">
        <v>168</v>
      </c>
      <c r="N1335" t="s">
        <v>4767</v>
      </c>
    </row>
    <row r="1336" spans="1:15">
      <c r="A1336">
        <v>4951</v>
      </c>
      <c r="B1336" t="s">
        <v>2961</v>
      </c>
      <c r="C1336" t="s">
        <v>612</v>
      </c>
      <c r="D1336">
        <v>2800</v>
      </c>
      <c r="E1336" t="s">
        <v>10</v>
      </c>
      <c r="F1336" t="s">
        <v>4488</v>
      </c>
      <c r="G1336" s="81">
        <v>44655</v>
      </c>
      <c r="H1336" t="s">
        <v>4048</v>
      </c>
      <c r="I1336" t="s">
        <v>4380</v>
      </c>
      <c r="J1336" t="s">
        <v>4062</v>
      </c>
      <c r="K1336" t="s">
        <v>4768</v>
      </c>
      <c r="L1336" t="s">
        <v>610</v>
      </c>
      <c r="M1336">
        <v>105</v>
      </c>
      <c r="N1336" t="s">
        <v>4057</v>
      </c>
    </row>
    <row r="1337" spans="1:15">
      <c r="A1337">
        <v>4952</v>
      </c>
      <c r="B1337" t="s">
        <v>2961</v>
      </c>
      <c r="C1337" t="s">
        <v>1115</v>
      </c>
      <c r="D1337">
        <v>1600</v>
      </c>
      <c r="E1337" t="s">
        <v>8</v>
      </c>
      <c r="F1337" t="s">
        <v>420</v>
      </c>
      <c r="G1337" s="81">
        <v>44655</v>
      </c>
      <c r="H1337" t="s">
        <v>4048</v>
      </c>
      <c r="I1337" t="s">
        <v>4352</v>
      </c>
      <c r="J1337" t="s">
        <v>1675</v>
      </c>
      <c r="K1337" t="s">
        <v>4769</v>
      </c>
      <c r="L1337" t="s">
        <v>1114</v>
      </c>
      <c r="M1337">
        <v>216</v>
      </c>
      <c r="N1337" t="s">
        <v>4057</v>
      </c>
    </row>
    <row r="1338" spans="1:15">
      <c r="A1338">
        <v>4953</v>
      </c>
      <c r="B1338" t="s">
        <v>24</v>
      </c>
      <c r="C1338" t="s">
        <v>158</v>
      </c>
      <c r="D1338">
        <v>1700</v>
      </c>
      <c r="E1338" t="s">
        <v>8</v>
      </c>
      <c r="F1338" t="s">
        <v>420</v>
      </c>
      <c r="G1338" s="81">
        <v>44655</v>
      </c>
      <c r="H1338" t="s">
        <v>4048</v>
      </c>
      <c r="I1338" t="s">
        <v>4770</v>
      </c>
      <c r="J1338" t="s">
        <v>1675</v>
      </c>
      <c r="K1338" t="s">
        <v>4771</v>
      </c>
      <c r="L1338" t="s">
        <v>157</v>
      </c>
      <c r="M1338">
        <v>8</v>
      </c>
      <c r="N1338" t="s">
        <v>4057</v>
      </c>
    </row>
    <row r="1339" spans="1:15">
      <c r="A1339">
        <v>4954</v>
      </c>
      <c r="B1339" t="s">
        <v>35</v>
      </c>
      <c r="C1339" t="s">
        <v>1015</v>
      </c>
      <c r="D1339">
        <v>3350</v>
      </c>
      <c r="E1339" t="s">
        <v>12</v>
      </c>
      <c r="F1339" t="s">
        <v>420</v>
      </c>
      <c r="G1339" s="81">
        <v>44655</v>
      </c>
      <c r="H1339" t="s">
        <v>4048</v>
      </c>
      <c r="I1339" t="s">
        <v>4403</v>
      </c>
      <c r="J1339" t="s">
        <v>13</v>
      </c>
      <c r="K1339" t="s">
        <v>4772</v>
      </c>
      <c r="L1339" t="s">
        <v>1820</v>
      </c>
      <c r="M1339">
        <v>303</v>
      </c>
      <c r="N1339" t="s">
        <v>4057</v>
      </c>
      <c r="O1339" t="s">
        <v>4056</v>
      </c>
    </row>
    <row r="1340" spans="1:15">
      <c r="A1340">
        <v>4955</v>
      </c>
      <c r="B1340" t="s">
        <v>2961</v>
      </c>
      <c r="C1340" t="s">
        <v>1594</v>
      </c>
      <c r="D1340">
        <v>1350</v>
      </c>
      <c r="E1340" t="s">
        <v>8</v>
      </c>
      <c r="F1340" t="s">
        <v>420</v>
      </c>
      <c r="G1340" s="81">
        <v>44656</v>
      </c>
      <c r="H1340" t="s">
        <v>4048</v>
      </c>
      <c r="I1340" t="s">
        <v>4321</v>
      </c>
      <c r="J1340" t="s">
        <v>1675</v>
      </c>
      <c r="K1340" t="s">
        <v>4773</v>
      </c>
      <c r="L1340" t="s">
        <v>1592</v>
      </c>
      <c r="M1340">
        <v>326</v>
      </c>
      <c r="N1340" t="s">
        <v>4057</v>
      </c>
    </row>
    <row r="1341" spans="1:15">
      <c r="A1341">
        <v>4956</v>
      </c>
      <c r="B1341" t="s">
        <v>2961</v>
      </c>
      <c r="C1341" t="s">
        <v>924</v>
      </c>
      <c r="D1341">
        <v>6000</v>
      </c>
      <c r="E1341" t="s">
        <v>12</v>
      </c>
      <c r="F1341" t="s">
        <v>420</v>
      </c>
      <c r="G1341" s="81">
        <v>44656</v>
      </c>
      <c r="H1341" t="s">
        <v>4069</v>
      </c>
      <c r="I1341" t="s">
        <v>4254</v>
      </c>
      <c r="J1341" t="s">
        <v>13</v>
      </c>
      <c r="K1341" t="s">
        <v>4774</v>
      </c>
      <c r="L1341" t="s">
        <v>923</v>
      </c>
      <c r="M1341">
        <v>198</v>
      </c>
      <c r="N1341" t="s">
        <v>4057</v>
      </c>
      <c r="O1341" t="s">
        <v>4056</v>
      </c>
    </row>
    <row r="1342" spans="1:15">
      <c r="A1342">
        <v>4957</v>
      </c>
      <c r="B1342" t="s">
        <v>2961</v>
      </c>
      <c r="C1342" t="s">
        <v>1879</v>
      </c>
      <c r="D1342">
        <v>3350</v>
      </c>
      <c r="E1342" t="s">
        <v>12</v>
      </c>
      <c r="F1342" t="s">
        <v>420</v>
      </c>
      <c r="G1342" s="81">
        <v>44656</v>
      </c>
      <c r="H1342" t="s">
        <v>4048</v>
      </c>
      <c r="I1342" t="s">
        <v>4330</v>
      </c>
      <c r="J1342" t="s">
        <v>13</v>
      </c>
      <c r="K1342" t="s">
        <v>4775</v>
      </c>
      <c r="L1342" t="s">
        <v>1223</v>
      </c>
      <c r="M1342">
        <v>211</v>
      </c>
      <c r="N1342" t="s">
        <v>4057</v>
      </c>
      <c r="O1342" t="s">
        <v>4056</v>
      </c>
    </row>
    <row r="1343" spans="1:15">
      <c r="A1343">
        <v>4958</v>
      </c>
      <c r="B1343" t="s">
        <v>2961</v>
      </c>
      <c r="C1343" t="s">
        <v>4776</v>
      </c>
      <c r="D1343">
        <v>6253</v>
      </c>
      <c r="E1343" t="s">
        <v>1255</v>
      </c>
      <c r="F1343" t="s">
        <v>420</v>
      </c>
      <c r="G1343" s="81">
        <v>44656</v>
      </c>
      <c r="H1343" t="s">
        <v>4069</v>
      </c>
      <c r="I1343" t="s">
        <v>4777</v>
      </c>
      <c r="J1343" t="s">
        <v>4110</v>
      </c>
      <c r="K1343" t="s">
        <v>4778</v>
      </c>
      <c r="L1343" t="s">
        <v>1255</v>
      </c>
    </row>
    <row r="1344" spans="1:15">
      <c r="A1344">
        <v>4959</v>
      </c>
      <c r="B1344" t="s">
        <v>2961</v>
      </c>
      <c r="C1344" t="s">
        <v>1305</v>
      </c>
      <c r="D1344">
        <v>3350</v>
      </c>
      <c r="E1344" t="s">
        <v>12</v>
      </c>
      <c r="F1344" t="s">
        <v>420</v>
      </c>
      <c r="G1344" s="81">
        <v>44656</v>
      </c>
      <c r="H1344" t="s">
        <v>4048</v>
      </c>
      <c r="I1344" t="s">
        <v>4339</v>
      </c>
      <c r="J1344" t="s">
        <v>13</v>
      </c>
      <c r="K1344" t="s">
        <v>4779</v>
      </c>
      <c r="L1344" t="s">
        <v>1303</v>
      </c>
      <c r="M1344">
        <v>92</v>
      </c>
      <c r="N1344" t="s">
        <v>4057</v>
      </c>
      <c r="O1344" t="s">
        <v>4056</v>
      </c>
    </row>
    <row r="1345" spans="1:15">
      <c r="A1345">
        <v>4960</v>
      </c>
      <c r="B1345" t="s">
        <v>24</v>
      </c>
      <c r="C1345" t="s">
        <v>145</v>
      </c>
      <c r="D1345">
        <v>1250</v>
      </c>
      <c r="E1345" t="s">
        <v>8</v>
      </c>
      <c r="F1345" t="s">
        <v>420</v>
      </c>
      <c r="G1345" s="81">
        <v>44656</v>
      </c>
      <c r="H1345" t="s">
        <v>4048</v>
      </c>
      <c r="I1345" t="s">
        <v>4780</v>
      </c>
      <c r="J1345" t="s">
        <v>1675</v>
      </c>
      <c r="K1345" t="s">
        <v>4781</v>
      </c>
      <c r="L1345" t="s">
        <v>144</v>
      </c>
      <c r="M1345">
        <v>5</v>
      </c>
      <c r="N1345" t="s">
        <v>4057</v>
      </c>
    </row>
    <row r="1346" spans="1:15">
      <c r="A1346">
        <v>4961</v>
      </c>
      <c r="B1346" t="s">
        <v>24</v>
      </c>
      <c r="C1346" t="s">
        <v>178</v>
      </c>
      <c r="D1346">
        <v>2200</v>
      </c>
      <c r="E1346" t="s">
        <v>8</v>
      </c>
      <c r="F1346" t="s">
        <v>4477</v>
      </c>
      <c r="G1346" s="81">
        <v>44656</v>
      </c>
      <c r="H1346" t="s">
        <v>4048</v>
      </c>
      <c r="I1346" t="s">
        <v>4782</v>
      </c>
      <c r="J1346" t="s">
        <v>1675</v>
      </c>
      <c r="K1346" t="s">
        <v>4783</v>
      </c>
      <c r="L1346" t="s">
        <v>176</v>
      </c>
      <c r="M1346">
        <v>13</v>
      </c>
      <c r="N1346" t="s">
        <v>4057</v>
      </c>
    </row>
    <row r="1347" spans="1:15">
      <c r="A1347">
        <v>4962</v>
      </c>
      <c r="B1347" t="s">
        <v>2961</v>
      </c>
      <c r="C1347" t="s">
        <v>1551</v>
      </c>
      <c r="D1347">
        <v>2180</v>
      </c>
      <c r="E1347" t="s">
        <v>15</v>
      </c>
      <c r="F1347" t="s">
        <v>420</v>
      </c>
      <c r="G1347" s="81">
        <v>44656</v>
      </c>
      <c r="H1347" t="s">
        <v>4048</v>
      </c>
      <c r="I1347" t="s">
        <v>4091</v>
      </c>
      <c r="J1347" t="s">
        <v>1680</v>
      </c>
      <c r="K1347" t="s">
        <v>4784</v>
      </c>
      <c r="L1347" t="s">
        <v>1549</v>
      </c>
      <c r="M1347">
        <v>315</v>
      </c>
      <c r="N1347" t="s">
        <v>4057</v>
      </c>
    </row>
    <row r="1348" spans="1:15">
      <c r="A1348">
        <v>4963</v>
      </c>
      <c r="B1348" t="s">
        <v>2961</v>
      </c>
      <c r="C1348" t="s">
        <v>1463</v>
      </c>
      <c r="D1348">
        <v>2180</v>
      </c>
      <c r="E1348" t="s">
        <v>17</v>
      </c>
      <c r="F1348" t="s">
        <v>420</v>
      </c>
      <c r="G1348" s="81">
        <v>44656</v>
      </c>
      <c r="H1348" t="s">
        <v>4048</v>
      </c>
      <c r="I1348" t="s">
        <v>4785</v>
      </c>
      <c r="J1348" t="s">
        <v>1674</v>
      </c>
      <c r="K1348" t="s">
        <v>4786</v>
      </c>
      <c r="L1348" t="s">
        <v>1462</v>
      </c>
      <c r="M1348">
        <v>296</v>
      </c>
      <c r="N1348" t="s">
        <v>4057</v>
      </c>
    </row>
    <row r="1349" spans="1:15">
      <c r="A1349">
        <v>4964</v>
      </c>
      <c r="B1349" t="s">
        <v>2961</v>
      </c>
      <c r="C1349" t="s">
        <v>1105</v>
      </c>
      <c r="D1349">
        <v>1600</v>
      </c>
      <c r="E1349" t="s">
        <v>8</v>
      </c>
      <c r="F1349" t="s">
        <v>420</v>
      </c>
      <c r="G1349" s="81">
        <v>44656</v>
      </c>
      <c r="H1349" t="s">
        <v>4048</v>
      </c>
      <c r="I1349" t="s">
        <v>4357</v>
      </c>
      <c r="J1349" t="s">
        <v>1675</v>
      </c>
      <c r="K1349" t="s">
        <v>4787</v>
      </c>
      <c r="L1349" t="s">
        <v>1103</v>
      </c>
      <c r="M1349">
        <v>213</v>
      </c>
      <c r="N1349" t="s">
        <v>4057</v>
      </c>
    </row>
    <row r="1350" spans="1:15">
      <c r="A1350">
        <v>4965</v>
      </c>
      <c r="B1350" t="s">
        <v>2961</v>
      </c>
      <c r="C1350" t="s">
        <v>1817</v>
      </c>
      <c r="D1350">
        <v>2180</v>
      </c>
      <c r="E1350" t="s">
        <v>10</v>
      </c>
      <c r="F1350" t="s">
        <v>420</v>
      </c>
      <c r="G1350" s="81">
        <v>44657</v>
      </c>
      <c r="H1350" t="s">
        <v>4048</v>
      </c>
      <c r="I1350" t="s">
        <v>4049</v>
      </c>
      <c r="J1350" t="s">
        <v>4062</v>
      </c>
      <c r="K1350" t="s">
        <v>4788</v>
      </c>
      <c r="L1350" t="s">
        <v>2003</v>
      </c>
      <c r="M1350">
        <v>366</v>
      </c>
      <c r="N1350" t="s">
        <v>4057</v>
      </c>
    </row>
    <row r="1351" spans="1:15">
      <c r="A1351">
        <v>4966</v>
      </c>
      <c r="B1351" t="s">
        <v>2961</v>
      </c>
      <c r="C1351" t="s">
        <v>4789</v>
      </c>
      <c r="D1351">
        <v>1100</v>
      </c>
      <c r="E1351" t="s">
        <v>10</v>
      </c>
      <c r="F1351" t="s">
        <v>4488</v>
      </c>
      <c r="G1351" s="81">
        <v>44657</v>
      </c>
      <c r="H1351" t="s">
        <v>4069</v>
      </c>
      <c r="I1351" t="s">
        <v>4071</v>
      </c>
      <c r="J1351" t="s">
        <v>4062</v>
      </c>
      <c r="K1351" t="s">
        <v>4790</v>
      </c>
      <c r="L1351" t="s">
        <v>234</v>
      </c>
      <c r="M1351">
        <v>229</v>
      </c>
      <c r="N1351" t="s">
        <v>4057</v>
      </c>
    </row>
    <row r="1352" spans="1:15">
      <c r="A1352">
        <v>4967</v>
      </c>
      <c r="B1352" t="s">
        <v>2961</v>
      </c>
      <c r="C1352" t="s">
        <v>667</v>
      </c>
      <c r="D1352">
        <v>2180</v>
      </c>
      <c r="E1352" t="s">
        <v>10</v>
      </c>
      <c r="F1352" t="s">
        <v>420</v>
      </c>
      <c r="G1352" s="81">
        <v>44657</v>
      </c>
      <c r="H1352" t="s">
        <v>4048</v>
      </c>
      <c r="I1352" t="s">
        <v>4475</v>
      </c>
      <c r="J1352" t="s">
        <v>4062</v>
      </c>
      <c r="K1352" t="s">
        <v>4791</v>
      </c>
      <c r="L1352" t="s">
        <v>665</v>
      </c>
      <c r="M1352">
        <v>116</v>
      </c>
      <c r="N1352" t="s">
        <v>4057</v>
      </c>
    </row>
    <row r="1353" spans="1:15">
      <c r="A1353">
        <v>4968</v>
      </c>
      <c r="B1353" t="s">
        <v>2961</v>
      </c>
      <c r="C1353" t="s">
        <v>944</v>
      </c>
      <c r="D1353">
        <v>2800</v>
      </c>
      <c r="E1353" t="s">
        <v>12</v>
      </c>
      <c r="F1353" t="s">
        <v>420</v>
      </c>
      <c r="G1353" s="81">
        <v>44657</v>
      </c>
      <c r="H1353" t="s">
        <v>4048</v>
      </c>
      <c r="I1353" t="s">
        <v>4317</v>
      </c>
      <c r="J1353" t="s">
        <v>13</v>
      </c>
      <c r="K1353" t="s">
        <v>4792</v>
      </c>
      <c r="L1353" t="s">
        <v>942</v>
      </c>
      <c r="M1353">
        <v>114</v>
      </c>
      <c r="N1353" t="s">
        <v>4057</v>
      </c>
      <c r="O1353" t="s">
        <v>4056</v>
      </c>
    </row>
    <row r="1354" spans="1:15">
      <c r="A1354">
        <v>4969</v>
      </c>
      <c r="B1354" t="s">
        <v>1227</v>
      </c>
      <c r="G1354" s="81"/>
    </row>
    <row r="1355" spans="1:15">
      <c r="A1355">
        <v>4969</v>
      </c>
      <c r="B1355" t="s">
        <v>2961</v>
      </c>
      <c r="C1355" t="s">
        <v>1515</v>
      </c>
      <c r="D1355">
        <v>3350</v>
      </c>
      <c r="E1355" t="s">
        <v>12</v>
      </c>
      <c r="F1355" t="s">
        <v>420</v>
      </c>
      <c r="G1355" s="81">
        <v>44656</v>
      </c>
      <c r="H1355" t="s">
        <v>4048</v>
      </c>
      <c r="I1355" t="s">
        <v>4315</v>
      </c>
      <c r="J1355" t="s">
        <v>13</v>
      </c>
      <c r="K1355" t="s">
        <v>4793</v>
      </c>
      <c r="L1355" t="s">
        <v>1513</v>
      </c>
      <c r="M1355">
        <v>308</v>
      </c>
      <c r="N1355" t="s">
        <v>4057</v>
      </c>
    </row>
    <row r="1356" spans="1:15">
      <c r="A1356">
        <v>4970</v>
      </c>
      <c r="B1356" t="s">
        <v>1227</v>
      </c>
      <c r="G1356" s="81"/>
    </row>
    <row r="1357" spans="1:15">
      <c r="A1357">
        <v>4970</v>
      </c>
      <c r="B1357" t="s">
        <v>2961</v>
      </c>
      <c r="C1357" t="s">
        <v>1821</v>
      </c>
      <c r="D1357">
        <v>2180</v>
      </c>
      <c r="E1357" t="s">
        <v>15</v>
      </c>
      <c r="F1357" t="s">
        <v>420</v>
      </c>
      <c r="G1357" s="81">
        <v>44656</v>
      </c>
      <c r="H1357" t="s">
        <v>4048</v>
      </c>
      <c r="I1357" t="s">
        <v>4049</v>
      </c>
      <c r="J1357" t="s">
        <v>1680</v>
      </c>
      <c r="K1357" t="s">
        <v>4794</v>
      </c>
      <c r="L1357" t="s">
        <v>1822</v>
      </c>
      <c r="M1357">
        <v>87</v>
      </c>
      <c r="N1357" t="s">
        <v>4057</v>
      </c>
    </row>
    <row r="1358" spans="1:15">
      <c r="A1358">
        <v>4971</v>
      </c>
      <c r="B1358" t="s">
        <v>2961</v>
      </c>
      <c r="C1358" t="s">
        <v>1452</v>
      </c>
      <c r="D1358">
        <v>3900</v>
      </c>
      <c r="E1358" t="s">
        <v>67</v>
      </c>
      <c r="F1358" t="s">
        <v>420</v>
      </c>
      <c r="G1358" s="81">
        <v>44656</v>
      </c>
      <c r="H1358" t="s">
        <v>4048</v>
      </c>
      <c r="I1358" t="s">
        <v>4086</v>
      </c>
      <c r="J1358" t="s">
        <v>1679</v>
      </c>
      <c r="K1358" t="s">
        <v>4795</v>
      </c>
      <c r="L1358" t="s">
        <v>1451</v>
      </c>
      <c r="M1358">
        <v>283</v>
      </c>
      <c r="N1358" t="s">
        <v>4057</v>
      </c>
      <c r="O1358" t="s">
        <v>4056</v>
      </c>
    </row>
    <row r="1359" spans="1:15">
      <c r="A1359">
        <v>4972</v>
      </c>
      <c r="B1359" t="s">
        <v>2961</v>
      </c>
      <c r="C1359" t="s">
        <v>386</v>
      </c>
      <c r="D1359">
        <v>2180</v>
      </c>
      <c r="E1359" t="s">
        <v>10</v>
      </c>
      <c r="F1359" t="s">
        <v>420</v>
      </c>
      <c r="G1359" s="81">
        <v>44656</v>
      </c>
      <c r="H1359" t="s">
        <v>4048</v>
      </c>
      <c r="I1359" t="s">
        <v>4475</v>
      </c>
      <c r="J1359" t="s">
        <v>4062</v>
      </c>
      <c r="K1359" t="s">
        <v>4796</v>
      </c>
      <c r="L1359" t="s">
        <v>384</v>
      </c>
      <c r="M1359">
        <v>230</v>
      </c>
      <c r="N1359" t="s">
        <v>4057</v>
      </c>
    </row>
    <row r="1360" spans="1:15">
      <c r="A1360">
        <v>4973</v>
      </c>
      <c r="B1360" t="s">
        <v>2961</v>
      </c>
      <c r="C1360" t="s">
        <v>1576</v>
      </c>
      <c r="D1360">
        <v>1800</v>
      </c>
      <c r="E1360" t="s">
        <v>10</v>
      </c>
      <c r="F1360" t="s">
        <v>420</v>
      </c>
      <c r="G1360" s="81">
        <v>44656</v>
      </c>
      <c r="H1360" t="s">
        <v>4048</v>
      </c>
      <c r="I1360" t="s">
        <v>4091</v>
      </c>
      <c r="J1360" t="s">
        <v>4062</v>
      </c>
      <c r="K1360" t="s">
        <v>4797</v>
      </c>
      <c r="L1360" t="s">
        <v>1575</v>
      </c>
      <c r="M1360">
        <v>321</v>
      </c>
      <c r="N1360" t="s">
        <v>4057</v>
      </c>
    </row>
    <row r="1361" spans="1:15">
      <c r="A1361">
        <v>4974</v>
      </c>
      <c r="B1361" t="s">
        <v>2961</v>
      </c>
      <c r="C1361" t="s">
        <v>1473</v>
      </c>
      <c r="D1361">
        <v>2180</v>
      </c>
      <c r="E1361" t="s">
        <v>15</v>
      </c>
      <c r="F1361" t="s">
        <v>420</v>
      </c>
      <c r="G1361" s="81">
        <v>44656</v>
      </c>
      <c r="H1361" t="s">
        <v>4048</v>
      </c>
      <c r="I1361" t="s">
        <v>4091</v>
      </c>
      <c r="J1361" t="s">
        <v>1680</v>
      </c>
      <c r="K1361" t="s">
        <v>4798</v>
      </c>
      <c r="L1361" t="s">
        <v>1472</v>
      </c>
      <c r="M1361">
        <v>298</v>
      </c>
      <c r="N1361" t="s">
        <v>4057</v>
      </c>
    </row>
    <row r="1362" spans="1:15">
      <c r="A1362">
        <v>4975</v>
      </c>
      <c r="B1362" t="s">
        <v>2961</v>
      </c>
      <c r="C1362" t="s">
        <v>1310</v>
      </c>
      <c r="D1362">
        <v>3350</v>
      </c>
      <c r="E1362" t="s">
        <v>12</v>
      </c>
      <c r="F1362" t="s">
        <v>4488</v>
      </c>
      <c r="G1362" s="81">
        <v>44656</v>
      </c>
      <c r="H1362" t="s">
        <v>4048</v>
      </c>
      <c r="I1362" t="s">
        <v>4093</v>
      </c>
      <c r="J1362" t="s">
        <v>13</v>
      </c>
      <c r="K1362" t="s">
        <v>4799</v>
      </c>
      <c r="L1362" t="s">
        <v>1308</v>
      </c>
      <c r="M1362">
        <v>264</v>
      </c>
      <c r="N1362" t="s">
        <v>4057</v>
      </c>
    </row>
    <row r="1363" spans="1:15">
      <c r="A1363">
        <v>4976</v>
      </c>
      <c r="B1363" t="s">
        <v>2961</v>
      </c>
      <c r="C1363" t="s">
        <v>376</v>
      </c>
      <c r="D1363">
        <v>2180</v>
      </c>
      <c r="E1363" t="s">
        <v>10</v>
      </c>
      <c r="F1363" t="s">
        <v>4488</v>
      </c>
      <c r="G1363" s="81">
        <v>44657</v>
      </c>
      <c r="H1363" t="s">
        <v>4048</v>
      </c>
      <c r="I1363" t="s">
        <v>4344</v>
      </c>
      <c r="J1363" t="s">
        <v>4062</v>
      </c>
      <c r="K1363" t="s">
        <v>4800</v>
      </c>
      <c r="L1363" t="s">
        <v>374</v>
      </c>
      <c r="M1363">
        <v>242</v>
      </c>
      <c r="N1363" t="s">
        <v>4057</v>
      </c>
    </row>
    <row r="1364" spans="1:15">
      <c r="A1364">
        <v>4977</v>
      </c>
      <c r="B1364" t="s">
        <v>2961</v>
      </c>
      <c r="C1364" t="s">
        <v>1045</v>
      </c>
      <c r="D1364">
        <v>3350</v>
      </c>
      <c r="E1364" t="s">
        <v>12</v>
      </c>
      <c r="F1364" t="s">
        <v>420</v>
      </c>
      <c r="G1364" s="81">
        <v>44657</v>
      </c>
      <c r="H1364" t="s">
        <v>4048</v>
      </c>
      <c r="I1364" t="s">
        <v>4357</v>
      </c>
      <c r="J1364" t="s">
        <v>13</v>
      </c>
      <c r="K1364" t="s">
        <v>4801</v>
      </c>
      <c r="L1364" t="s">
        <v>1043</v>
      </c>
      <c r="M1364">
        <v>96</v>
      </c>
      <c r="N1364" t="s">
        <v>4057</v>
      </c>
      <c r="O1364" t="s">
        <v>4056</v>
      </c>
    </row>
    <row r="1365" spans="1:15">
      <c r="A1365">
        <v>4978</v>
      </c>
      <c r="B1365" t="s">
        <v>2961</v>
      </c>
      <c r="C1365" t="s">
        <v>967</v>
      </c>
      <c r="D1365">
        <v>11940</v>
      </c>
      <c r="E1365" t="s">
        <v>10</v>
      </c>
      <c r="F1365" t="s">
        <v>420</v>
      </c>
      <c r="G1365" s="81">
        <v>44657</v>
      </c>
      <c r="H1365" t="s">
        <v>4069</v>
      </c>
      <c r="I1365" t="s">
        <v>4802</v>
      </c>
      <c r="J1365" t="s">
        <v>4062</v>
      </c>
      <c r="K1365" t="s">
        <v>4803</v>
      </c>
      <c r="L1365" t="s">
        <v>965</v>
      </c>
      <c r="M1365">
        <v>182</v>
      </c>
      <c r="N1365" t="s">
        <v>4057</v>
      </c>
    </row>
    <row r="1366" spans="1:15">
      <c r="A1366">
        <v>4979</v>
      </c>
      <c r="B1366" t="s">
        <v>4065</v>
      </c>
      <c r="C1366" t="s">
        <v>181</v>
      </c>
      <c r="D1366">
        <v>1350</v>
      </c>
      <c r="E1366" t="s">
        <v>8</v>
      </c>
      <c r="F1366" t="s">
        <v>420</v>
      </c>
      <c r="G1366" s="81">
        <v>44657</v>
      </c>
      <c r="H1366" t="s">
        <v>4048</v>
      </c>
      <c r="I1366" t="s">
        <v>4382</v>
      </c>
      <c r="J1366" t="s">
        <v>1675</v>
      </c>
      <c r="K1366" t="s">
        <v>4804</v>
      </c>
      <c r="L1366" t="s">
        <v>2440</v>
      </c>
      <c r="M1366">
        <v>14</v>
      </c>
      <c r="N1366" t="s">
        <v>4057</v>
      </c>
    </row>
    <row r="1367" spans="1:15">
      <c r="A1367">
        <v>4980</v>
      </c>
      <c r="B1367" t="s">
        <v>2961</v>
      </c>
      <c r="C1367" t="s">
        <v>1590</v>
      </c>
      <c r="D1367">
        <v>2000</v>
      </c>
      <c r="E1367" t="s">
        <v>10</v>
      </c>
      <c r="F1367" t="s">
        <v>420</v>
      </c>
      <c r="G1367" s="81">
        <v>44657</v>
      </c>
      <c r="H1367" t="s">
        <v>4048</v>
      </c>
      <c r="I1367" t="s">
        <v>4321</v>
      </c>
      <c r="J1367" t="s">
        <v>4062</v>
      </c>
      <c r="K1367" t="s">
        <v>4805</v>
      </c>
      <c r="L1367" t="s">
        <v>1589</v>
      </c>
      <c r="M1367">
        <v>325</v>
      </c>
      <c r="N1367" t="s">
        <v>4057</v>
      </c>
    </row>
    <row r="1368" spans="1:15">
      <c r="A1368">
        <v>4981</v>
      </c>
      <c r="B1368" t="s">
        <v>2961</v>
      </c>
      <c r="C1368" t="s">
        <v>1587</v>
      </c>
      <c r="D1368">
        <v>2000</v>
      </c>
      <c r="E1368" t="s">
        <v>10</v>
      </c>
      <c r="F1368" t="s">
        <v>420</v>
      </c>
      <c r="G1368" s="81">
        <v>44657</v>
      </c>
      <c r="H1368" t="s">
        <v>4048</v>
      </c>
      <c r="I1368" t="s">
        <v>4321</v>
      </c>
      <c r="J1368" t="s">
        <v>4062</v>
      </c>
      <c r="K1368" t="s">
        <v>4806</v>
      </c>
      <c r="L1368" t="s">
        <v>1586</v>
      </c>
      <c r="M1368">
        <v>324</v>
      </c>
      <c r="N1368" t="s">
        <v>4057</v>
      </c>
    </row>
    <row r="1369" spans="1:15">
      <c r="A1369">
        <v>4982</v>
      </c>
      <c r="B1369" t="s">
        <v>2961</v>
      </c>
      <c r="C1369" t="s">
        <v>1437</v>
      </c>
      <c r="D1369">
        <v>4350</v>
      </c>
      <c r="E1369" t="s">
        <v>19</v>
      </c>
      <c r="F1369" t="s">
        <v>4488</v>
      </c>
      <c r="G1369" s="81">
        <v>44657</v>
      </c>
      <c r="H1369" t="s">
        <v>4069</v>
      </c>
      <c r="I1369" t="s">
        <v>93</v>
      </c>
      <c r="J1369" t="s">
        <v>4642</v>
      </c>
      <c r="K1369" t="s">
        <v>4807</v>
      </c>
      <c r="L1369" t="s">
        <v>1435</v>
      </c>
      <c r="M1369">
        <v>377</v>
      </c>
      <c r="N1369" t="s">
        <v>4057</v>
      </c>
    </row>
    <row r="1370" spans="1:15">
      <c r="A1370">
        <v>4983</v>
      </c>
      <c r="B1370" t="s">
        <v>2961</v>
      </c>
      <c r="C1370" t="s">
        <v>2048</v>
      </c>
      <c r="D1370">
        <v>3350</v>
      </c>
      <c r="E1370" t="s">
        <v>12</v>
      </c>
      <c r="F1370" t="s">
        <v>4488</v>
      </c>
      <c r="G1370" s="81">
        <v>44657</v>
      </c>
      <c r="H1370" t="s">
        <v>4048</v>
      </c>
      <c r="I1370" t="s">
        <v>4380</v>
      </c>
      <c r="J1370" t="s">
        <v>13</v>
      </c>
      <c r="K1370" t="s">
        <v>4808</v>
      </c>
      <c r="L1370" t="s">
        <v>1053</v>
      </c>
      <c r="M1370">
        <v>82</v>
      </c>
      <c r="N1370" t="s">
        <v>4057</v>
      </c>
    </row>
    <row r="1371" spans="1:15">
      <c r="A1371">
        <v>4984</v>
      </c>
      <c r="B1371" t="s">
        <v>2961</v>
      </c>
      <c r="C1371" t="s">
        <v>1153</v>
      </c>
      <c r="D1371">
        <v>2180</v>
      </c>
      <c r="E1371" t="s">
        <v>10</v>
      </c>
      <c r="F1371" t="s">
        <v>420</v>
      </c>
      <c r="G1371" s="81">
        <v>44659</v>
      </c>
      <c r="H1371" t="s">
        <v>4048</v>
      </c>
      <c r="I1371" t="s">
        <v>4352</v>
      </c>
      <c r="J1371" t="s">
        <v>4062</v>
      </c>
      <c r="K1371" t="s">
        <v>4809</v>
      </c>
      <c r="L1371" t="s">
        <v>1151</v>
      </c>
      <c r="M1371">
        <v>231</v>
      </c>
      <c r="N1371" t="s">
        <v>4057</v>
      </c>
    </row>
    <row r="1372" spans="1:15">
      <c r="A1372">
        <v>4985</v>
      </c>
      <c r="B1372" t="s">
        <v>2961</v>
      </c>
      <c r="C1372" t="s">
        <v>415</v>
      </c>
      <c r="D1372">
        <v>2923</v>
      </c>
      <c r="E1372" t="s">
        <v>12</v>
      </c>
      <c r="F1372" t="s">
        <v>420</v>
      </c>
      <c r="G1372" s="81">
        <v>44659</v>
      </c>
      <c r="H1372" t="s">
        <v>4048</v>
      </c>
      <c r="I1372" t="s">
        <v>4352</v>
      </c>
      <c r="J1372" t="s">
        <v>13</v>
      </c>
      <c r="K1372" t="s">
        <v>4810</v>
      </c>
      <c r="L1372" t="s">
        <v>413</v>
      </c>
      <c r="M1372">
        <v>195</v>
      </c>
      <c r="N1372" t="s">
        <v>4057</v>
      </c>
      <c r="O1372" t="s">
        <v>4056</v>
      </c>
    </row>
    <row r="1373" spans="1:15">
      <c r="A1373">
        <v>4986</v>
      </c>
      <c r="B1373" t="s">
        <v>2961</v>
      </c>
      <c r="C1373" t="s">
        <v>962</v>
      </c>
      <c r="D1373">
        <v>3350</v>
      </c>
      <c r="E1373" t="s">
        <v>67</v>
      </c>
      <c r="F1373" t="s">
        <v>420</v>
      </c>
      <c r="G1373" s="81">
        <v>44658</v>
      </c>
      <c r="H1373" t="s">
        <v>4048</v>
      </c>
      <c r="I1373" t="s">
        <v>4316</v>
      </c>
      <c r="J1373" t="s">
        <v>1679</v>
      </c>
      <c r="K1373" t="s">
        <v>4811</v>
      </c>
      <c r="L1373" t="s">
        <v>960</v>
      </c>
      <c r="M1373">
        <v>299</v>
      </c>
      <c r="N1373" t="s">
        <v>4057</v>
      </c>
    </row>
    <row r="1374" spans="1:15">
      <c r="A1374">
        <v>4987</v>
      </c>
      <c r="B1374" t="s">
        <v>2961</v>
      </c>
      <c r="C1374" t="s">
        <v>1598</v>
      </c>
      <c r="D1374">
        <v>1350</v>
      </c>
      <c r="E1374" t="s">
        <v>8</v>
      </c>
      <c r="F1374" t="s">
        <v>420</v>
      </c>
      <c r="G1374" s="81">
        <v>44658</v>
      </c>
      <c r="H1374" t="s">
        <v>4048</v>
      </c>
      <c r="I1374" t="s">
        <v>4058</v>
      </c>
      <c r="J1374" t="s">
        <v>1675</v>
      </c>
      <c r="K1374" t="s">
        <v>4812</v>
      </c>
      <c r="L1374" t="s">
        <v>1596</v>
      </c>
      <c r="M1374">
        <v>328</v>
      </c>
      <c r="N1374" t="s">
        <v>4057</v>
      </c>
    </row>
    <row r="1375" spans="1:15">
      <c r="A1375">
        <v>4988</v>
      </c>
      <c r="B1375" t="s">
        <v>2961</v>
      </c>
      <c r="C1375" t="s">
        <v>984</v>
      </c>
      <c r="D1375">
        <v>2234</v>
      </c>
      <c r="E1375" t="s">
        <v>12</v>
      </c>
      <c r="F1375" t="s">
        <v>420</v>
      </c>
      <c r="G1375" s="81">
        <v>44658</v>
      </c>
      <c r="H1375" t="s">
        <v>4048</v>
      </c>
      <c r="I1375" t="s">
        <v>4813</v>
      </c>
      <c r="J1375" t="s">
        <v>13</v>
      </c>
      <c r="K1375" t="s">
        <v>4814</v>
      </c>
      <c r="L1375" t="s">
        <v>982</v>
      </c>
      <c r="M1375">
        <v>191</v>
      </c>
      <c r="N1375" t="s">
        <v>4057</v>
      </c>
    </row>
    <row r="1376" spans="1:15">
      <c r="A1376">
        <v>4989</v>
      </c>
      <c r="B1376" t="s">
        <v>35</v>
      </c>
      <c r="C1376" t="s">
        <v>1447</v>
      </c>
      <c r="D1376">
        <v>10000</v>
      </c>
      <c r="E1376" t="s">
        <v>17</v>
      </c>
      <c r="F1376" t="s">
        <v>420</v>
      </c>
      <c r="G1376" s="81">
        <v>44659</v>
      </c>
      <c r="H1376" t="s">
        <v>4069</v>
      </c>
      <c r="I1376" t="s">
        <v>4815</v>
      </c>
      <c r="J1376" t="s">
        <v>1674</v>
      </c>
      <c r="K1376" t="s">
        <v>4816</v>
      </c>
      <c r="L1376" t="s">
        <v>1446</v>
      </c>
      <c r="M1376">
        <v>293</v>
      </c>
      <c r="N1376" t="s">
        <v>4057</v>
      </c>
    </row>
    <row r="1377" spans="1:15">
      <c r="A1377">
        <v>4990</v>
      </c>
      <c r="B1377" t="s">
        <v>4065</v>
      </c>
      <c r="C1377" t="s">
        <v>191</v>
      </c>
      <c r="D1377">
        <v>1350</v>
      </c>
      <c r="E1377" t="s">
        <v>8</v>
      </c>
      <c r="F1377" t="s">
        <v>420</v>
      </c>
      <c r="G1377" s="81">
        <v>44662</v>
      </c>
      <c r="H1377" t="s">
        <v>4048</v>
      </c>
      <c r="I1377" t="s">
        <v>4382</v>
      </c>
      <c r="J1377" t="s">
        <v>1675</v>
      </c>
      <c r="K1377" t="s">
        <v>4817</v>
      </c>
      <c r="L1377" t="s">
        <v>189</v>
      </c>
      <c r="M1377">
        <v>16</v>
      </c>
      <c r="N1377" t="s">
        <v>4057</v>
      </c>
    </row>
    <row r="1378" spans="1:15">
      <c r="A1378">
        <v>4991</v>
      </c>
      <c r="B1378" t="s">
        <v>33</v>
      </c>
      <c r="C1378" t="s">
        <v>486</v>
      </c>
      <c r="D1378">
        <v>25000</v>
      </c>
      <c r="E1378" t="s">
        <v>10</v>
      </c>
      <c r="F1378" t="s">
        <v>4488</v>
      </c>
      <c r="G1378" s="81">
        <v>44662</v>
      </c>
      <c r="H1378" t="s">
        <v>4069</v>
      </c>
      <c r="I1378" t="s">
        <v>4069</v>
      </c>
      <c r="J1378" t="s">
        <v>4062</v>
      </c>
      <c r="K1378" t="s">
        <v>4818</v>
      </c>
      <c r="L1378" t="s">
        <v>484</v>
      </c>
      <c r="M1378">
        <v>76</v>
      </c>
      <c r="N1378" t="s">
        <v>4057</v>
      </c>
    </row>
    <row r="1379" spans="1:15">
      <c r="A1379">
        <v>4992</v>
      </c>
      <c r="B1379" t="s">
        <v>2961</v>
      </c>
      <c r="C1379" t="s">
        <v>1381</v>
      </c>
      <c r="D1379">
        <v>18350</v>
      </c>
      <c r="E1379" t="s">
        <v>20</v>
      </c>
      <c r="F1379" t="s">
        <v>420</v>
      </c>
      <c r="G1379" s="81">
        <v>44662</v>
      </c>
      <c r="H1379" t="s">
        <v>4069</v>
      </c>
      <c r="I1379" t="s">
        <v>4819</v>
      </c>
      <c r="J1379" t="s">
        <v>1677</v>
      </c>
      <c r="K1379" t="s">
        <v>4820</v>
      </c>
      <c r="L1379" t="s">
        <v>1379</v>
      </c>
      <c r="M1379">
        <v>280</v>
      </c>
      <c r="N1379" t="s">
        <v>4057</v>
      </c>
    </row>
    <row r="1380" spans="1:15">
      <c r="A1380">
        <v>4993</v>
      </c>
      <c r="B1380" t="s">
        <v>2961</v>
      </c>
      <c r="C1380" t="s">
        <v>1127</v>
      </c>
      <c r="D1380">
        <v>1400</v>
      </c>
      <c r="E1380" t="s">
        <v>8</v>
      </c>
      <c r="F1380" t="s">
        <v>420</v>
      </c>
      <c r="G1380" s="81">
        <v>44662</v>
      </c>
      <c r="H1380" t="s">
        <v>4048</v>
      </c>
      <c r="I1380" t="s">
        <v>4357</v>
      </c>
      <c r="J1380" t="s">
        <v>1675</v>
      </c>
      <c r="K1380" t="s">
        <v>4821</v>
      </c>
      <c r="L1380" t="s">
        <v>1126</v>
      </c>
      <c r="M1380">
        <v>200</v>
      </c>
      <c r="N1380" t="s">
        <v>4057</v>
      </c>
      <c r="O1380" t="s">
        <v>4056</v>
      </c>
    </row>
    <row r="1381" spans="1:15">
      <c r="A1381">
        <v>4994</v>
      </c>
      <c r="B1381" t="s">
        <v>2961</v>
      </c>
      <c r="C1381" t="s">
        <v>1095</v>
      </c>
      <c r="D1381">
        <v>1400</v>
      </c>
      <c r="E1381" t="s">
        <v>8</v>
      </c>
      <c r="F1381" t="s">
        <v>420</v>
      </c>
      <c r="G1381" s="81">
        <v>44662</v>
      </c>
      <c r="H1381" t="s">
        <v>4048</v>
      </c>
      <c r="I1381" t="s">
        <v>4357</v>
      </c>
      <c r="J1381" t="s">
        <v>1675</v>
      </c>
      <c r="K1381" t="s">
        <v>4822</v>
      </c>
      <c r="L1381" t="s">
        <v>1093</v>
      </c>
      <c r="M1381">
        <v>268</v>
      </c>
      <c r="N1381" t="s">
        <v>4057</v>
      </c>
      <c r="O1381" t="s">
        <v>4056</v>
      </c>
    </row>
    <row r="1382" spans="1:15">
      <c r="A1382">
        <v>4995</v>
      </c>
      <c r="B1382" t="s">
        <v>2961</v>
      </c>
      <c r="C1382" t="s">
        <v>1488</v>
      </c>
      <c r="D1382">
        <v>2280</v>
      </c>
      <c r="E1382" t="s">
        <v>17</v>
      </c>
      <c r="F1382" t="s">
        <v>420</v>
      </c>
      <c r="G1382" s="81">
        <v>44662</v>
      </c>
      <c r="H1382" t="s">
        <v>4048</v>
      </c>
      <c r="I1382" t="s">
        <v>4082</v>
      </c>
      <c r="J1382" t="s">
        <v>1674</v>
      </c>
      <c r="K1382" t="s">
        <v>4823</v>
      </c>
      <c r="L1382" t="s">
        <v>1487</v>
      </c>
      <c r="M1382">
        <v>302</v>
      </c>
      <c r="N1382" t="s">
        <v>4057</v>
      </c>
    </row>
    <row r="1383" spans="1:15">
      <c r="A1383">
        <v>4996</v>
      </c>
      <c r="B1383" t="s">
        <v>33</v>
      </c>
      <c r="C1383" t="s">
        <v>531</v>
      </c>
      <c r="D1383">
        <v>20000</v>
      </c>
      <c r="E1383" t="s">
        <v>10</v>
      </c>
      <c r="F1383" t="s">
        <v>420</v>
      </c>
      <c r="G1383" s="81">
        <v>44662</v>
      </c>
      <c r="H1383" t="s">
        <v>4069</v>
      </c>
      <c r="I1383" t="s">
        <v>4069</v>
      </c>
      <c r="J1383" t="s">
        <v>4062</v>
      </c>
      <c r="K1383" t="s">
        <v>4824</v>
      </c>
      <c r="L1383" t="s">
        <v>529</v>
      </c>
      <c r="M1383">
        <v>251</v>
      </c>
      <c r="N1383" t="s">
        <v>4057</v>
      </c>
    </row>
    <row r="1384" spans="1:15">
      <c r="A1384">
        <v>4997</v>
      </c>
      <c r="B1384" t="s">
        <v>2961</v>
      </c>
      <c r="C1384" t="s">
        <v>1441</v>
      </c>
      <c r="D1384">
        <v>4360</v>
      </c>
      <c r="E1384" t="s">
        <v>10</v>
      </c>
      <c r="F1384" t="s">
        <v>420</v>
      </c>
      <c r="G1384" s="81">
        <v>44662</v>
      </c>
      <c r="H1384" t="s">
        <v>4048</v>
      </c>
      <c r="I1384" t="s">
        <v>4825</v>
      </c>
      <c r="J1384" t="s">
        <v>4062</v>
      </c>
      <c r="K1384" t="s">
        <v>4826</v>
      </c>
      <c r="L1384" t="s">
        <v>1440</v>
      </c>
      <c r="M1384">
        <v>292</v>
      </c>
      <c r="N1384" t="s">
        <v>4057</v>
      </c>
    </row>
    <row r="1385" spans="1:15">
      <c r="A1385">
        <v>4998</v>
      </c>
      <c r="B1385" t="s">
        <v>2961</v>
      </c>
      <c r="C1385" t="s">
        <v>1904</v>
      </c>
      <c r="D1385">
        <v>3350</v>
      </c>
      <c r="E1385" t="s">
        <v>12</v>
      </c>
      <c r="F1385" t="s">
        <v>420</v>
      </c>
      <c r="G1385" s="81">
        <v>44663</v>
      </c>
      <c r="H1385" t="s">
        <v>4048</v>
      </c>
      <c r="I1385" t="s">
        <v>4321</v>
      </c>
      <c r="J1385" t="s">
        <v>13</v>
      </c>
      <c r="K1385" t="s">
        <v>4827</v>
      </c>
      <c r="L1385" t="s">
        <v>1605</v>
      </c>
      <c r="M1385">
        <v>331</v>
      </c>
      <c r="N1385" t="s">
        <v>4057</v>
      </c>
    </row>
    <row r="1386" spans="1:15">
      <c r="A1386">
        <v>4999</v>
      </c>
      <c r="B1386" t="s">
        <v>2961</v>
      </c>
      <c r="C1386" t="s">
        <v>651</v>
      </c>
      <c r="D1386">
        <v>2180</v>
      </c>
      <c r="E1386" t="s">
        <v>10</v>
      </c>
      <c r="F1386" t="s">
        <v>420</v>
      </c>
      <c r="G1386" s="81">
        <v>44663</v>
      </c>
      <c r="H1386" t="s">
        <v>4048</v>
      </c>
      <c r="I1386" t="s">
        <v>4398</v>
      </c>
      <c r="J1386" t="s">
        <v>4062</v>
      </c>
      <c r="K1386" t="s">
        <v>4828</v>
      </c>
      <c r="L1386" t="s">
        <v>650</v>
      </c>
      <c r="M1386">
        <v>201</v>
      </c>
      <c r="N1386" t="s">
        <v>4057</v>
      </c>
      <c r="O1386" t="s">
        <v>4056</v>
      </c>
    </row>
    <row r="1387" spans="1:15">
      <c r="A1387">
        <v>5000</v>
      </c>
      <c r="B1387" t="s">
        <v>2961</v>
      </c>
      <c r="C1387" t="s">
        <v>1385</v>
      </c>
      <c r="D1387">
        <v>2180</v>
      </c>
      <c r="E1387" t="s">
        <v>10</v>
      </c>
      <c r="F1387" t="s">
        <v>420</v>
      </c>
      <c r="G1387" s="81">
        <v>44663</v>
      </c>
      <c r="H1387" t="s">
        <v>4048</v>
      </c>
      <c r="I1387" t="s">
        <v>4091</v>
      </c>
      <c r="J1387" t="s">
        <v>4062</v>
      </c>
      <c r="K1387" t="s">
        <v>4829</v>
      </c>
      <c r="L1387" t="s">
        <v>1384</v>
      </c>
      <c r="M1387">
        <v>220</v>
      </c>
      <c r="N1387" t="s">
        <v>4057</v>
      </c>
      <c r="O1387" t="s">
        <v>4056</v>
      </c>
    </row>
    <row r="1388" spans="1:15">
      <c r="A1388">
        <v>5001</v>
      </c>
      <c r="B1388" t="s">
        <v>2961</v>
      </c>
      <c r="C1388" t="s">
        <v>1572</v>
      </c>
      <c r="D1388">
        <v>2180</v>
      </c>
      <c r="E1388" t="s">
        <v>10</v>
      </c>
      <c r="F1388" t="s">
        <v>420</v>
      </c>
      <c r="G1388" s="81">
        <v>44663</v>
      </c>
      <c r="H1388" t="s">
        <v>4048</v>
      </c>
      <c r="I1388" t="s">
        <v>4091</v>
      </c>
      <c r="J1388" t="s">
        <v>4062</v>
      </c>
      <c r="K1388" t="s">
        <v>4830</v>
      </c>
      <c r="L1388" t="s">
        <v>1570</v>
      </c>
      <c r="M1388">
        <v>187</v>
      </c>
      <c r="N1388" t="s">
        <v>4057</v>
      </c>
      <c r="O1388" t="s">
        <v>4056</v>
      </c>
    </row>
    <row r="1389" spans="1:15">
      <c r="A1389">
        <v>5002</v>
      </c>
      <c r="B1389" t="s">
        <v>2961</v>
      </c>
      <c r="C1389" t="s">
        <v>1118</v>
      </c>
      <c r="D1389">
        <v>1600</v>
      </c>
      <c r="E1389" t="s">
        <v>8</v>
      </c>
      <c r="F1389" t="s">
        <v>420</v>
      </c>
      <c r="G1389" s="81">
        <v>44663</v>
      </c>
      <c r="H1389" t="s">
        <v>4048</v>
      </c>
      <c r="I1389" t="s">
        <v>4831</v>
      </c>
      <c r="J1389" t="s">
        <v>1675</v>
      </c>
      <c r="K1389" t="s">
        <v>4832</v>
      </c>
      <c r="L1389" t="s">
        <v>1116</v>
      </c>
      <c r="M1389">
        <v>217</v>
      </c>
      <c r="N1389" t="s">
        <v>4057</v>
      </c>
    </row>
    <row r="1390" spans="1:15">
      <c r="A1390">
        <v>5003</v>
      </c>
      <c r="B1390" t="s">
        <v>2961</v>
      </c>
      <c r="C1390" t="s">
        <v>313</v>
      </c>
      <c r="D1390">
        <v>7000</v>
      </c>
      <c r="E1390" t="s">
        <v>8</v>
      </c>
      <c r="F1390" t="s">
        <v>420</v>
      </c>
      <c r="G1390" s="81">
        <v>44663</v>
      </c>
      <c r="H1390" t="s">
        <v>4069</v>
      </c>
      <c r="I1390" t="s">
        <v>4356</v>
      </c>
      <c r="J1390" t="s">
        <v>1675</v>
      </c>
      <c r="K1390" t="s">
        <v>4833</v>
      </c>
      <c r="L1390" t="s">
        <v>311</v>
      </c>
      <c r="M1390">
        <v>41</v>
      </c>
      <c r="N1390" t="s">
        <v>4057</v>
      </c>
    </row>
    <row r="1391" spans="1:15">
      <c r="A1391">
        <v>5004</v>
      </c>
      <c r="B1391" t="s">
        <v>34</v>
      </c>
      <c r="C1391" t="s">
        <v>907</v>
      </c>
      <c r="D1391">
        <v>4000</v>
      </c>
      <c r="E1391" t="s">
        <v>12</v>
      </c>
      <c r="F1391" t="s">
        <v>4488</v>
      </c>
      <c r="G1391" s="81">
        <v>44664</v>
      </c>
      <c r="H1391" t="s">
        <v>4069</v>
      </c>
      <c r="I1391" t="s">
        <v>4069</v>
      </c>
      <c r="J1391" t="s">
        <v>13</v>
      </c>
      <c r="K1391" t="s">
        <v>4834</v>
      </c>
      <c r="L1391" t="s">
        <v>905</v>
      </c>
      <c r="M1391">
        <v>168</v>
      </c>
      <c r="N1391" t="s">
        <v>4057</v>
      </c>
    </row>
    <row r="1392" spans="1:15">
      <c r="A1392">
        <v>5005</v>
      </c>
      <c r="B1392" t="s">
        <v>2961</v>
      </c>
      <c r="C1392" t="s">
        <v>1235</v>
      </c>
      <c r="D1392">
        <v>2800</v>
      </c>
      <c r="E1392" t="s">
        <v>12</v>
      </c>
      <c r="F1392" t="s">
        <v>420</v>
      </c>
      <c r="G1392" s="81">
        <v>44664</v>
      </c>
      <c r="H1392" t="s">
        <v>4048</v>
      </c>
      <c r="I1392" t="s">
        <v>4352</v>
      </c>
      <c r="J1392" t="s">
        <v>13</v>
      </c>
      <c r="K1392" t="s">
        <v>4835</v>
      </c>
      <c r="L1392" t="s">
        <v>1233</v>
      </c>
      <c r="M1392">
        <v>249</v>
      </c>
      <c r="N1392" t="s">
        <v>4057</v>
      </c>
    </row>
    <row r="1393" spans="1:14">
      <c r="A1393">
        <v>5006</v>
      </c>
      <c r="B1393" t="s">
        <v>2961</v>
      </c>
      <c r="C1393" t="s">
        <v>236</v>
      </c>
      <c r="D1393">
        <v>7100</v>
      </c>
      <c r="E1393" t="s">
        <v>17</v>
      </c>
      <c r="F1393" t="s">
        <v>420</v>
      </c>
      <c r="G1393" s="81">
        <v>44809</v>
      </c>
      <c r="H1393" t="s">
        <v>4194</v>
      </c>
      <c r="I1393" t="s">
        <v>4085</v>
      </c>
      <c r="J1393" t="s">
        <v>1674</v>
      </c>
      <c r="K1393" t="s">
        <v>4836</v>
      </c>
      <c r="L1393" t="s">
        <v>234</v>
      </c>
      <c r="M1393">
        <v>26</v>
      </c>
    </row>
    <row r="1394" spans="1:14">
      <c r="A1394">
        <v>5006</v>
      </c>
      <c r="B1394" t="s">
        <v>4065</v>
      </c>
      <c r="C1394" t="s">
        <v>210</v>
      </c>
      <c r="D1394">
        <v>675</v>
      </c>
      <c r="E1394" t="s">
        <v>8</v>
      </c>
      <c r="F1394" t="s">
        <v>420</v>
      </c>
      <c r="G1394" s="81">
        <v>44669</v>
      </c>
      <c r="H1394" t="s">
        <v>4048</v>
      </c>
      <c r="I1394" t="s">
        <v>4126</v>
      </c>
      <c r="J1394" t="s">
        <v>1675</v>
      </c>
      <c r="K1394" t="s">
        <v>4837</v>
      </c>
      <c r="L1394" t="s">
        <v>208</v>
      </c>
      <c r="M1394">
        <v>20</v>
      </c>
      <c r="N1394" t="s">
        <v>4057</v>
      </c>
    </row>
    <row r="1395" spans="1:14">
      <c r="A1395">
        <v>5007</v>
      </c>
      <c r="B1395" t="s">
        <v>2961</v>
      </c>
      <c r="C1395" t="s">
        <v>1473</v>
      </c>
      <c r="D1395">
        <v>2180</v>
      </c>
      <c r="E1395" t="s">
        <v>15</v>
      </c>
      <c r="F1395" t="s">
        <v>420</v>
      </c>
      <c r="G1395" s="81">
        <v>44669</v>
      </c>
      <c r="H1395" t="s">
        <v>4048</v>
      </c>
      <c r="I1395" t="s">
        <v>4315</v>
      </c>
      <c r="J1395" t="s">
        <v>1680</v>
      </c>
      <c r="K1395" t="s">
        <v>4838</v>
      </c>
      <c r="L1395" t="s">
        <v>1472</v>
      </c>
      <c r="M1395">
        <v>298</v>
      </c>
    </row>
    <row r="1396" spans="1:14">
      <c r="A1396">
        <v>5008</v>
      </c>
      <c r="B1396" t="s">
        <v>24</v>
      </c>
      <c r="C1396" t="s">
        <v>145</v>
      </c>
      <c r="D1396">
        <v>35000</v>
      </c>
      <c r="E1396" t="s">
        <v>8</v>
      </c>
      <c r="F1396" t="s">
        <v>420</v>
      </c>
      <c r="G1396" s="81">
        <v>44592</v>
      </c>
      <c r="H1396" t="s">
        <v>4048</v>
      </c>
      <c r="I1396" t="s">
        <v>4839</v>
      </c>
      <c r="J1396" t="s">
        <v>1675</v>
      </c>
      <c r="K1396">
        <v>1</v>
      </c>
      <c r="L1396" t="s">
        <v>144</v>
      </c>
      <c r="M1396">
        <v>5</v>
      </c>
    </row>
    <row r="1397" spans="1:14">
      <c r="A1397">
        <v>5009</v>
      </c>
      <c r="B1397" t="s">
        <v>24</v>
      </c>
      <c r="C1397" t="s">
        <v>145</v>
      </c>
      <c r="D1397">
        <v>750</v>
      </c>
      <c r="E1397" t="s">
        <v>8</v>
      </c>
      <c r="F1397" t="s">
        <v>420</v>
      </c>
      <c r="G1397" s="81">
        <v>44592</v>
      </c>
      <c r="H1397" t="s">
        <v>4066</v>
      </c>
      <c r="I1397" t="s">
        <v>4354</v>
      </c>
      <c r="J1397" t="s">
        <v>1675</v>
      </c>
      <c r="K1397">
        <v>2</v>
      </c>
      <c r="L1397" t="s">
        <v>144</v>
      </c>
      <c r="M1397">
        <v>5</v>
      </c>
    </row>
    <row r="1398" spans="1:14">
      <c r="A1398">
        <v>5010</v>
      </c>
      <c r="B1398" t="s">
        <v>24</v>
      </c>
      <c r="C1398" t="s">
        <v>145</v>
      </c>
      <c r="E1398" t="s">
        <v>8</v>
      </c>
      <c r="F1398" t="s">
        <v>420</v>
      </c>
      <c r="G1398" s="81">
        <v>44676</v>
      </c>
      <c r="H1398" t="s">
        <v>4048</v>
      </c>
      <c r="I1398" t="s">
        <v>4840</v>
      </c>
      <c r="J1398" t="s">
        <v>1675</v>
      </c>
      <c r="L1398" t="s">
        <v>144</v>
      </c>
      <c r="M1398">
        <v>5</v>
      </c>
    </row>
    <row r="1399" spans="1:14">
      <c r="A1399">
        <v>5011</v>
      </c>
      <c r="B1399" t="s">
        <v>24</v>
      </c>
      <c r="C1399" t="s">
        <v>145</v>
      </c>
      <c r="E1399" t="s">
        <v>8</v>
      </c>
      <c r="F1399" t="s">
        <v>420</v>
      </c>
      <c r="G1399" s="81">
        <v>44676</v>
      </c>
      <c r="H1399" t="s">
        <v>4066</v>
      </c>
      <c r="I1399" t="s">
        <v>4841</v>
      </c>
      <c r="J1399" t="s">
        <v>1675</v>
      </c>
      <c r="L1399" t="s">
        <v>144</v>
      </c>
      <c r="M1399">
        <v>5</v>
      </c>
    </row>
    <row r="1400" spans="1:14">
      <c r="A1400">
        <v>5012</v>
      </c>
      <c r="B1400" t="s">
        <v>24</v>
      </c>
      <c r="C1400" t="s">
        <v>145</v>
      </c>
      <c r="E1400" t="s">
        <v>8</v>
      </c>
      <c r="F1400" t="s">
        <v>420</v>
      </c>
      <c r="G1400" s="81">
        <v>44676</v>
      </c>
      <c r="H1400" t="s">
        <v>4066</v>
      </c>
      <c r="I1400" t="s">
        <v>4842</v>
      </c>
      <c r="J1400" t="s">
        <v>1675</v>
      </c>
      <c r="L1400" t="s">
        <v>144</v>
      </c>
      <c r="M1400">
        <v>5</v>
      </c>
    </row>
    <row r="1401" spans="1:14">
      <c r="A1401">
        <v>5013</v>
      </c>
      <c r="B1401" t="s">
        <v>2961</v>
      </c>
      <c r="C1401" t="s">
        <v>1567</v>
      </c>
      <c r="D1401">
        <v>3350</v>
      </c>
      <c r="E1401" t="s">
        <v>67</v>
      </c>
      <c r="F1401" t="s">
        <v>4488</v>
      </c>
      <c r="G1401" s="81">
        <v>44670</v>
      </c>
      <c r="H1401" t="s">
        <v>4048</v>
      </c>
      <c r="I1401" t="s">
        <v>4843</v>
      </c>
      <c r="J1401" t="s">
        <v>1679</v>
      </c>
      <c r="K1401" t="s">
        <v>4844</v>
      </c>
      <c r="L1401" t="s">
        <v>1565</v>
      </c>
      <c r="M1401">
        <v>319</v>
      </c>
      <c r="N1401" t="s">
        <v>4057</v>
      </c>
    </row>
    <row r="1402" spans="1:14">
      <c r="A1402">
        <v>5014</v>
      </c>
      <c r="B1402" t="s">
        <v>2961</v>
      </c>
      <c r="C1402" t="s">
        <v>1567</v>
      </c>
      <c r="D1402">
        <v>3350</v>
      </c>
      <c r="E1402" t="s">
        <v>12</v>
      </c>
      <c r="F1402" t="s">
        <v>4488</v>
      </c>
      <c r="G1402" s="81">
        <v>44670</v>
      </c>
      <c r="H1402" t="s">
        <v>4048</v>
      </c>
      <c r="I1402" t="s">
        <v>4668</v>
      </c>
      <c r="J1402" t="s">
        <v>13</v>
      </c>
      <c r="K1402" t="s">
        <v>4845</v>
      </c>
      <c r="L1402" t="s">
        <v>1565</v>
      </c>
      <c r="M1402">
        <v>330</v>
      </c>
      <c r="N1402" t="s">
        <v>4057</v>
      </c>
    </row>
    <row r="1403" spans="1:14">
      <c r="A1403">
        <v>5015</v>
      </c>
      <c r="B1403" t="s">
        <v>34</v>
      </c>
      <c r="C1403" t="s">
        <v>4846</v>
      </c>
      <c r="D1403">
        <v>5000</v>
      </c>
      <c r="E1403" t="s">
        <v>12</v>
      </c>
      <c r="F1403" t="s">
        <v>2266</v>
      </c>
      <c r="G1403" s="81">
        <v>44670</v>
      </c>
      <c r="H1403" t="s">
        <v>4069</v>
      </c>
      <c r="I1403" t="s">
        <v>4847</v>
      </c>
      <c r="J1403" t="s">
        <v>13</v>
      </c>
      <c r="K1403" t="s">
        <v>4848</v>
      </c>
      <c r="L1403" t="s">
        <v>873</v>
      </c>
      <c r="M1403">
        <v>279</v>
      </c>
    </row>
    <row r="1404" spans="1:14">
      <c r="A1404">
        <v>5016</v>
      </c>
      <c r="B1404" t="s">
        <v>24</v>
      </c>
      <c r="C1404" t="s">
        <v>1910</v>
      </c>
      <c r="D1404">
        <v>3750</v>
      </c>
      <c r="E1404" t="s">
        <v>8</v>
      </c>
      <c r="F1404" t="s">
        <v>420</v>
      </c>
      <c r="G1404" s="81">
        <v>44669</v>
      </c>
      <c r="H1404" t="s">
        <v>4048</v>
      </c>
      <c r="I1404" t="s">
        <v>4849</v>
      </c>
      <c r="J1404" t="s">
        <v>1675</v>
      </c>
      <c r="K1404" t="s">
        <v>4850</v>
      </c>
      <c r="L1404" t="s">
        <v>126</v>
      </c>
      <c r="M1404">
        <v>1</v>
      </c>
      <c r="N1404" t="s">
        <v>4057</v>
      </c>
    </row>
    <row r="1405" spans="1:14">
      <c r="A1405">
        <v>5017</v>
      </c>
      <c r="B1405" t="s">
        <v>24</v>
      </c>
      <c r="C1405" t="s">
        <v>1910</v>
      </c>
      <c r="D1405">
        <v>750</v>
      </c>
      <c r="E1405" t="s">
        <v>8</v>
      </c>
      <c r="F1405" t="s">
        <v>420</v>
      </c>
      <c r="G1405" s="81">
        <v>44669</v>
      </c>
      <c r="H1405" t="s">
        <v>4066</v>
      </c>
      <c r="I1405" t="s">
        <v>4851</v>
      </c>
      <c r="J1405" t="s">
        <v>1675</v>
      </c>
      <c r="K1405" t="s">
        <v>4852</v>
      </c>
      <c r="L1405" t="s">
        <v>126</v>
      </c>
      <c r="M1405">
        <v>1</v>
      </c>
      <c r="N1405" t="s">
        <v>4057</v>
      </c>
    </row>
    <row r="1406" spans="1:14">
      <c r="A1406">
        <v>5018</v>
      </c>
      <c r="B1406" t="s">
        <v>2961</v>
      </c>
      <c r="C1406" t="s">
        <v>415</v>
      </c>
      <c r="D1406">
        <v>8400</v>
      </c>
      <c r="E1406" t="s">
        <v>12</v>
      </c>
      <c r="F1406" t="s">
        <v>420</v>
      </c>
      <c r="G1406" s="81">
        <v>44669</v>
      </c>
      <c r="H1406" t="s">
        <v>4048</v>
      </c>
      <c r="I1406" t="s">
        <v>4853</v>
      </c>
      <c r="J1406" t="s">
        <v>13</v>
      </c>
      <c r="K1406" t="s">
        <v>4854</v>
      </c>
      <c r="L1406" t="s">
        <v>413</v>
      </c>
      <c r="M1406">
        <v>195</v>
      </c>
      <c r="N1406" t="s">
        <v>4057</v>
      </c>
    </row>
    <row r="1407" spans="1:14">
      <c r="A1407">
        <v>5019</v>
      </c>
      <c r="B1407" t="s">
        <v>24</v>
      </c>
      <c r="C1407" t="s">
        <v>174</v>
      </c>
      <c r="D1407">
        <v>1250</v>
      </c>
      <c r="E1407" t="s">
        <v>8</v>
      </c>
      <c r="F1407" t="s">
        <v>420</v>
      </c>
      <c r="G1407" s="81">
        <v>44669</v>
      </c>
      <c r="H1407" t="s">
        <v>4048</v>
      </c>
      <c r="I1407" t="s">
        <v>4389</v>
      </c>
      <c r="J1407" t="s">
        <v>1675</v>
      </c>
      <c r="K1407" t="s">
        <v>4855</v>
      </c>
      <c r="L1407" t="s">
        <v>172</v>
      </c>
      <c r="M1407">
        <v>12</v>
      </c>
      <c r="N1407" t="s">
        <v>4057</v>
      </c>
    </row>
    <row r="1408" spans="1:14">
      <c r="A1408">
        <v>5020</v>
      </c>
      <c r="B1408" t="s">
        <v>24</v>
      </c>
      <c r="C1408" t="s">
        <v>174</v>
      </c>
      <c r="D1408">
        <v>750</v>
      </c>
      <c r="E1408" t="s">
        <v>8</v>
      </c>
      <c r="F1408" t="s">
        <v>420</v>
      </c>
      <c r="G1408" s="81">
        <v>44669</v>
      </c>
      <c r="H1408" t="s">
        <v>4066</v>
      </c>
      <c r="I1408" t="s">
        <v>4856</v>
      </c>
      <c r="J1408" t="s">
        <v>1675</v>
      </c>
      <c r="K1408" t="s">
        <v>4857</v>
      </c>
      <c r="L1408" t="s">
        <v>172</v>
      </c>
      <c r="M1408">
        <v>12</v>
      </c>
      <c r="N1408" t="s">
        <v>4057</v>
      </c>
    </row>
    <row r="1409" spans="1:15">
      <c r="A1409">
        <v>5021</v>
      </c>
      <c r="B1409" t="s">
        <v>24</v>
      </c>
      <c r="C1409" t="s">
        <v>174</v>
      </c>
      <c r="D1409">
        <v>750</v>
      </c>
      <c r="E1409" t="s">
        <v>8</v>
      </c>
      <c r="F1409" t="s">
        <v>420</v>
      </c>
      <c r="G1409" s="81">
        <v>44669</v>
      </c>
      <c r="H1409" t="s">
        <v>4066</v>
      </c>
      <c r="I1409" t="s">
        <v>4858</v>
      </c>
      <c r="J1409" t="s">
        <v>1675</v>
      </c>
      <c r="K1409" t="s">
        <v>4859</v>
      </c>
      <c r="L1409" t="s">
        <v>172</v>
      </c>
      <c r="M1409">
        <v>12</v>
      </c>
      <c r="N1409" t="s">
        <v>4057</v>
      </c>
    </row>
    <row r="1410" spans="1:15">
      <c r="A1410">
        <v>5022</v>
      </c>
      <c r="B1410" t="s">
        <v>24</v>
      </c>
      <c r="C1410" t="s">
        <v>174</v>
      </c>
      <c r="D1410">
        <v>750</v>
      </c>
      <c r="E1410" t="s">
        <v>8</v>
      </c>
      <c r="F1410" t="s">
        <v>420</v>
      </c>
      <c r="G1410" s="81">
        <v>44669</v>
      </c>
      <c r="H1410" t="s">
        <v>4066</v>
      </c>
      <c r="I1410" t="s">
        <v>4860</v>
      </c>
      <c r="J1410" t="s">
        <v>1675</v>
      </c>
      <c r="K1410" t="s">
        <v>4861</v>
      </c>
      <c r="L1410" t="s">
        <v>172</v>
      </c>
      <c r="M1410">
        <v>12</v>
      </c>
      <c r="N1410" t="s">
        <v>4057</v>
      </c>
    </row>
    <row r="1411" spans="1:15">
      <c r="A1411">
        <v>5023</v>
      </c>
      <c r="B1411" t="s">
        <v>24</v>
      </c>
      <c r="C1411" t="s">
        <v>163</v>
      </c>
      <c r="D1411">
        <v>3001</v>
      </c>
      <c r="E1411" t="s">
        <v>8</v>
      </c>
      <c r="F1411" t="s">
        <v>420</v>
      </c>
      <c r="G1411" s="81">
        <v>44671</v>
      </c>
      <c r="H1411" t="s">
        <v>4066</v>
      </c>
      <c r="I1411" t="s">
        <v>4862</v>
      </c>
      <c r="J1411" t="s">
        <v>1675</v>
      </c>
      <c r="K1411" t="s">
        <v>4863</v>
      </c>
      <c r="L1411" t="s">
        <v>161</v>
      </c>
      <c r="M1411">
        <v>9</v>
      </c>
      <c r="N1411" t="s">
        <v>4057</v>
      </c>
    </row>
    <row r="1412" spans="1:15">
      <c r="A1412">
        <v>5024</v>
      </c>
      <c r="B1412" t="s">
        <v>24</v>
      </c>
      <c r="C1412" t="s">
        <v>174</v>
      </c>
      <c r="D1412">
        <v>5500</v>
      </c>
      <c r="E1412" t="s">
        <v>8</v>
      </c>
      <c r="F1412" t="s">
        <v>420</v>
      </c>
      <c r="G1412" s="81">
        <v>44823</v>
      </c>
      <c r="H1412" t="s">
        <v>4069</v>
      </c>
      <c r="I1412" t="s">
        <v>4356</v>
      </c>
      <c r="J1412" t="s">
        <v>1675</v>
      </c>
      <c r="K1412" t="s">
        <v>4864</v>
      </c>
      <c r="L1412" t="s">
        <v>172</v>
      </c>
      <c r="M1412">
        <v>12</v>
      </c>
    </row>
    <row r="1413" spans="1:15">
      <c r="A1413">
        <v>5024</v>
      </c>
      <c r="B1413" t="s">
        <v>2961</v>
      </c>
      <c r="C1413" t="s">
        <v>1602</v>
      </c>
      <c r="D1413">
        <v>3350</v>
      </c>
      <c r="E1413" t="s">
        <v>20</v>
      </c>
      <c r="F1413" t="s">
        <v>420</v>
      </c>
      <c r="G1413" s="81">
        <v>44671</v>
      </c>
      <c r="H1413" t="s">
        <v>4048</v>
      </c>
      <c r="I1413" t="s">
        <v>4079</v>
      </c>
      <c r="J1413" t="s">
        <v>1677</v>
      </c>
      <c r="K1413" t="s">
        <v>4865</v>
      </c>
      <c r="L1413" t="s">
        <v>1601</v>
      </c>
      <c r="M1413">
        <v>248</v>
      </c>
      <c r="N1413" t="s">
        <v>4057</v>
      </c>
      <c r="O1413" t="s">
        <v>4056</v>
      </c>
    </row>
    <row r="1414" spans="1:15">
      <c r="A1414">
        <v>5025</v>
      </c>
      <c r="B1414" t="s">
        <v>4065</v>
      </c>
      <c r="C1414" t="s">
        <v>266</v>
      </c>
      <c r="D1414">
        <v>1350</v>
      </c>
      <c r="E1414" t="s">
        <v>8</v>
      </c>
      <c r="F1414" t="s">
        <v>420</v>
      </c>
      <c r="G1414" s="81">
        <v>44677</v>
      </c>
      <c r="H1414" t="s">
        <v>4048</v>
      </c>
      <c r="I1414" t="s">
        <v>4866</v>
      </c>
      <c r="J1414" t="s">
        <v>1675</v>
      </c>
      <c r="K1414">
        <v>60422</v>
      </c>
      <c r="L1414" t="s">
        <v>264</v>
      </c>
      <c r="M1414">
        <v>32</v>
      </c>
    </row>
    <row r="1415" spans="1:15">
      <c r="A1415">
        <v>5025</v>
      </c>
      <c r="B1415" t="s">
        <v>2961</v>
      </c>
      <c r="C1415" t="s">
        <v>1099</v>
      </c>
      <c r="D1415">
        <v>1600</v>
      </c>
      <c r="E1415" t="s">
        <v>8</v>
      </c>
      <c r="F1415" t="s">
        <v>420</v>
      </c>
      <c r="G1415" s="81">
        <v>44672</v>
      </c>
      <c r="H1415" t="s">
        <v>4048</v>
      </c>
      <c r="I1415" t="s">
        <v>4380</v>
      </c>
      <c r="J1415" t="s">
        <v>1675</v>
      </c>
      <c r="K1415" t="s">
        <v>4867</v>
      </c>
      <c r="L1415" t="s">
        <v>1097</v>
      </c>
      <c r="M1415">
        <v>212</v>
      </c>
      <c r="N1415" t="s">
        <v>4057</v>
      </c>
    </row>
    <row r="1416" spans="1:15">
      <c r="A1416">
        <v>5026</v>
      </c>
      <c r="B1416" t="s">
        <v>24</v>
      </c>
      <c r="C1416" t="s">
        <v>174</v>
      </c>
      <c r="D1416">
        <v>1250</v>
      </c>
      <c r="E1416" t="s">
        <v>8</v>
      </c>
      <c r="F1416" t="s">
        <v>420</v>
      </c>
      <c r="G1416" s="81">
        <v>44827</v>
      </c>
      <c r="H1416" t="s">
        <v>4048</v>
      </c>
      <c r="I1416" t="s">
        <v>4868</v>
      </c>
      <c r="J1416" t="s">
        <v>1675</v>
      </c>
      <c r="K1416" t="s">
        <v>4869</v>
      </c>
      <c r="L1416" t="s">
        <v>172</v>
      </c>
      <c r="M1416">
        <v>12</v>
      </c>
    </row>
    <row r="1417" spans="1:15">
      <c r="A1417">
        <v>5026</v>
      </c>
      <c r="B1417" t="s">
        <v>2961</v>
      </c>
      <c r="C1417" t="s">
        <v>1870</v>
      </c>
      <c r="D1417">
        <v>2000</v>
      </c>
      <c r="E1417" t="s">
        <v>10</v>
      </c>
      <c r="F1417" t="s">
        <v>420</v>
      </c>
      <c r="G1417" s="81">
        <v>44672</v>
      </c>
      <c r="H1417" t="s">
        <v>4048</v>
      </c>
      <c r="I1417" t="s">
        <v>4870</v>
      </c>
      <c r="J1417" t="s">
        <v>4062</v>
      </c>
      <c r="K1417" t="s">
        <v>4871</v>
      </c>
      <c r="L1417" t="s">
        <v>1639</v>
      </c>
      <c r="M1417">
        <v>341</v>
      </c>
      <c r="N1417" t="s">
        <v>4057</v>
      </c>
      <c r="O1417" t="s">
        <v>4056</v>
      </c>
    </row>
    <row r="1418" spans="1:15">
      <c r="A1418">
        <v>5027</v>
      </c>
      <c r="B1418" t="s">
        <v>2961</v>
      </c>
      <c r="C1418" t="s">
        <v>1916</v>
      </c>
      <c r="D1418">
        <v>2180</v>
      </c>
      <c r="E1418" t="s">
        <v>19</v>
      </c>
      <c r="F1418" t="s">
        <v>420</v>
      </c>
      <c r="G1418" s="81">
        <v>44672</v>
      </c>
      <c r="H1418" t="s">
        <v>4054</v>
      </c>
      <c r="I1418" t="s">
        <v>4337</v>
      </c>
      <c r="J1418" t="s">
        <v>1678</v>
      </c>
      <c r="K1418" t="s">
        <v>4872</v>
      </c>
      <c r="L1418" t="s">
        <v>256</v>
      </c>
      <c r="M1418">
        <v>370</v>
      </c>
      <c r="N1418" t="s">
        <v>4057</v>
      </c>
      <c r="O1418" t="s">
        <v>4056</v>
      </c>
    </row>
    <row r="1419" spans="1:15">
      <c r="A1419">
        <v>5028</v>
      </c>
      <c r="B1419" t="s">
        <v>34</v>
      </c>
      <c r="C1419" t="s">
        <v>891</v>
      </c>
      <c r="D1419">
        <v>5000</v>
      </c>
      <c r="E1419" t="s">
        <v>12</v>
      </c>
      <c r="F1419" t="s">
        <v>420</v>
      </c>
      <c r="G1419" s="81">
        <v>44673</v>
      </c>
      <c r="H1419" t="s">
        <v>4069</v>
      </c>
      <c r="I1419" t="s">
        <v>4873</v>
      </c>
      <c r="J1419" t="s">
        <v>13</v>
      </c>
      <c r="K1419" t="s">
        <v>4874</v>
      </c>
      <c r="L1419" t="s">
        <v>889</v>
      </c>
      <c r="M1419">
        <v>113</v>
      </c>
      <c r="N1419" t="s">
        <v>4057</v>
      </c>
    </row>
    <row r="1420" spans="1:15">
      <c r="A1420">
        <v>5029</v>
      </c>
      <c r="B1420" t="s">
        <v>2961</v>
      </c>
      <c r="C1420" t="s">
        <v>1764</v>
      </c>
      <c r="D1420">
        <v>3350</v>
      </c>
      <c r="E1420" t="s">
        <v>20</v>
      </c>
      <c r="F1420" t="s">
        <v>420</v>
      </c>
      <c r="G1420" s="81">
        <v>44676</v>
      </c>
      <c r="H1420" t="s">
        <v>4048</v>
      </c>
      <c r="I1420" t="s">
        <v>4780</v>
      </c>
      <c r="J1420" t="s">
        <v>1677</v>
      </c>
      <c r="K1420" t="s">
        <v>4875</v>
      </c>
      <c r="L1420" t="s">
        <v>1763</v>
      </c>
      <c r="M1420">
        <v>363</v>
      </c>
      <c r="N1420" t="s">
        <v>4057</v>
      </c>
    </row>
    <row r="1421" spans="1:15">
      <c r="A1421">
        <v>5030</v>
      </c>
      <c r="B1421" t="s">
        <v>1227</v>
      </c>
      <c r="C1421" t="s">
        <v>1327</v>
      </c>
      <c r="D1421">
        <v>5000</v>
      </c>
      <c r="E1421" t="s">
        <v>20</v>
      </c>
      <c r="F1421" t="s">
        <v>420</v>
      </c>
      <c r="G1421" s="81">
        <v>44676</v>
      </c>
      <c r="H1421" t="s">
        <v>4069</v>
      </c>
      <c r="I1421" t="s">
        <v>4356</v>
      </c>
      <c r="J1421" t="s">
        <v>1677</v>
      </c>
      <c r="K1421" t="s">
        <v>4876</v>
      </c>
      <c r="L1421" t="s">
        <v>1326</v>
      </c>
      <c r="M1421">
        <v>83</v>
      </c>
      <c r="N1421" t="s">
        <v>4057</v>
      </c>
    </row>
    <row r="1422" spans="1:15">
      <c r="A1422">
        <v>5031</v>
      </c>
      <c r="B1422" t="s">
        <v>2961</v>
      </c>
      <c r="C1422" t="s">
        <v>933</v>
      </c>
      <c r="D1422">
        <v>3350</v>
      </c>
      <c r="E1422" t="s">
        <v>12</v>
      </c>
      <c r="F1422" t="s">
        <v>420</v>
      </c>
      <c r="G1422" s="81">
        <v>44676</v>
      </c>
      <c r="H1422" t="s">
        <v>4048</v>
      </c>
      <c r="I1422" t="s">
        <v>4877</v>
      </c>
      <c r="J1422" t="s">
        <v>13</v>
      </c>
      <c r="K1422" t="s">
        <v>4878</v>
      </c>
      <c r="L1422" t="s">
        <v>932</v>
      </c>
      <c r="M1422">
        <v>174</v>
      </c>
      <c r="N1422" t="s">
        <v>4057</v>
      </c>
    </row>
    <row r="1423" spans="1:15">
      <c r="A1423">
        <v>5032</v>
      </c>
      <c r="B1423" t="s">
        <v>1227</v>
      </c>
      <c r="C1423" t="s">
        <v>370</v>
      </c>
      <c r="D1423">
        <v>300</v>
      </c>
      <c r="E1423" t="s">
        <v>8</v>
      </c>
      <c r="F1423" t="s">
        <v>420</v>
      </c>
      <c r="G1423" s="81">
        <v>44818</v>
      </c>
      <c r="H1423" t="s">
        <v>4194</v>
      </c>
      <c r="I1423" t="s">
        <v>4879</v>
      </c>
      <c r="J1423" t="s">
        <v>1675</v>
      </c>
      <c r="K1423" t="s">
        <v>4880</v>
      </c>
      <c r="L1423" t="s">
        <v>368</v>
      </c>
      <c r="M1423">
        <v>53</v>
      </c>
    </row>
    <row r="1424" spans="1:15">
      <c r="A1424">
        <v>5032</v>
      </c>
      <c r="B1424" t="s">
        <v>2961</v>
      </c>
      <c r="C1424" t="s">
        <v>272</v>
      </c>
      <c r="D1424">
        <v>13000</v>
      </c>
      <c r="E1424" t="s">
        <v>17</v>
      </c>
      <c r="F1424" t="s">
        <v>420</v>
      </c>
      <c r="G1424" s="81">
        <v>44678</v>
      </c>
      <c r="H1424" t="s">
        <v>4069</v>
      </c>
      <c r="I1424" t="s">
        <v>4069</v>
      </c>
      <c r="J1424" t="s">
        <v>1674</v>
      </c>
      <c r="K1424" t="s">
        <v>4881</v>
      </c>
      <c r="L1424" t="s">
        <v>270</v>
      </c>
      <c r="M1424">
        <v>33</v>
      </c>
      <c r="N1424" t="s">
        <v>4057</v>
      </c>
    </row>
    <row r="1425" spans="1:16">
      <c r="A1425">
        <v>5033</v>
      </c>
      <c r="B1425" t="s">
        <v>1227</v>
      </c>
      <c r="C1425" t="s">
        <v>370</v>
      </c>
      <c r="D1425">
        <v>5900</v>
      </c>
      <c r="E1425" t="s">
        <v>8</v>
      </c>
      <c r="F1425" t="s">
        <v>420</v>
      </c>
      <c r="G1425" s="81">
        <v>44804</v>
      </c>
      <c r="H1425" t="s">
        <v>4194</v>
      </c>
      <c r="I1425" t="s">
        <v>4085</v>
      </c>
      <c r="J1425" t="s">
        <v>1675</v>
      </c>
      <c r="K1425" t="s">
        <v>4882</v>
      </c>
      <c r="L1425" t="s">
        <v>368</v>
      </c>
      <c r="M1425">
        <v>53</v>
      </c>
    </row>
    <row r="1426" spans="1:16">
      <c r="A1426">
        <v>5033</v>
      </c>
      <c r="B1426" t="s">
        <v>2961</v>
      </c>
      <c r="C1426" t="s">
        <v>1706</v>
      </c>
      <c r="D1426">
        <v>1600</v>
      </c>
      <c r="E1426" t="s">
        <v>8</v>
      </c>
      <c r="F1426" t="s">
        <v>420</v>
      </c>
      <c r="G1426" s="81">
        <v>44678</v>
      </c>
      <c r="H1426" t="s">
        <v>4048</v>
      </c>
      <c r="I1426" t="s">
        <v>4058</v>
      </c>
      <c r="J1426" t="s">
        <v>1675</v>
      </c>
      <c r="K1426" t="s">
        <v>4883</v>
      </c>
      <c r="L1426" t="s">
        <v>1705</v>
      </c>
      <c r="M1426">
        <v>359</v>
      </c>
      <c r="N1426" t="s">
        <v>4057</v>
      </c>
    </row>
    <row r="1427" spans="1:16">
      <c r="A1427">
        <v>5034</v>
      </c>
      <c r="B1427" t="s">
        <v>2961</v>
      </c>
      <c r="C1427" t="s">
        <v>1702</v>
      </c>
      <c r="D1427">
        <v>1600</v>
      </c>
      <c r="E1427" t="s">
        <v>8</v>
      </c>
      <c r="F1427" t="s">
        <v>420</v>
      </c>
      <c r="G1427" s="81">
        <v>44678</v>
      </c>
      <c r="H1427" t="s">
        <v>4048</v>
      </c>
      <c r="I1427" t="s">
        <v>4058</v>
      </c>
      <c r="J1427" t="s">
        <v>1675</v>
      </c>
      <c r="K1427" t="s">
        <v>4884</v>
      </c>
      <c r="L1427" t="s">
        <v>1830</v>
      </c>
      <c r="M1427">
        <v>358</v>
      </c>
      <c r="N1427" t="s">
        <v>4057</v>
      </c>
    </row>
    <row r="1428" spans="1:16">
      <c r="A1428">
        <v>5035</v>
      </c>
      <c r="B1428" t="s">
        <v>2961</v>
      </c>
      <c r="C1428" t="s">
        <v>962</v>
      </c>
      <c r="D1428">
        <v>2275</v>
      </c>
      <c r="E1428" t="s">
        <v>15</v>
      </c>
      <c r="F1428" t="s">
        <v>4885</v>
      </c>
      <c r="G1428" s="81">
        <v>44677</v>
      </c>
      <c r="H1428" t="s">
        <v>4048</v>
      </c>
      <c r="I1428" t="s">
        <v>4886</v>
      </c>
      <c r="J1428" t="s">
        <v>1680</v>
      </c>
      <c r="K1428" t="s">
        <v>4887</v>
      </c>
      <c r="L1428" t="s">
        <v>960</v>
      </c>
      <c r="M1428">
        <v>371</v>
      </c>
      <c r="N1428" t="s">
        <v>4057</v>
      </c>
    </row>
    <row r="1429" spans="1:16">
      <c r="A1429">
        <v>5036</v>
      </c>
      <c r="B1429" t="s">
        <v>4888</v>
      </c>
      <c r="C1429" t="s">
        <v>205</v>
      </c>
      <c r="D1429">
        <v>1350</v>
      </c>
      <c r="E1429" t="s">
        <v>8</v>
      </c>
      <c r="F1429" t="s">
        <v>420</v>
      </c>
      <c r="G1429" s="81">
        <v>44677</v>
      </c>
      <c r="H1429" t="s">
        <v>4048</v>
      </c>
      <c r="I1429" t="s">
        <v>4126</v>
      </c>
      <c r="J1429" t="s">
        <v>1675</v>
      </c>
      <c r="K1429" t="s">
        <v>4889</v>
      </c>
      <c r="L1429" t="s">
        <v>203</v>
      </c>
      <c r="M1429">
        <v>19</v>
      </c>
      <c r="N1429" t="s">
        <v>4057</v>
      </c>
      <c r="P1429" t="s">
        <v>4890</v>
      </c>
    </row>
    <row r="1430" spans="1:16">
      <c r="A1430">
        <v>5037</v>
      </c>
      <c r="B1430" t="s">
        <v>2961</v>
      </c>
      <c r="C1430" t="s">
        <v>2442</v>
      </c>
      <c r="D1430">
        <v>3497</v>
      </c>
      <c r="E1430" t="s">
        <v>67</v>
      </c>
      <c r="F1430" t="s">
        <v>420</v>
      </c>
      <c r="G1430" s="81">
        <v>44679</v>
      </c>
      <c r="H1430" t="s">
        <v>4048</v>
      </c>
      <c r="I1430" t="s">
        <v>4095</v>
      </c>
      <c r="J1430" t="s">
        <v>1679</v>
      </c>
      <c r="K1430" t="s">
        <v>4891</v>
      </c>
      <c r="L1430" t="s">
        <v>1987</v>
      </c>
      <c r="M1430">
        <v>372</v>
      </c>
      <c r="N1430" t="s">
        <v>4057</v>
      </c>
    </row>
    <row r="1431" spans="1:16">
      <c r="A1431">
        <v>5038</v>
      </c>
      <c r="B1431" t="s">
        <v>35</v>
      </c>
      <c r="C1431" t="s">
        <v>1447</v>
      </c>
      <c r="D1431">
        <v>2180</v>
      </c>
      <c r="E1431" t="s">
        <v>17</v>
      </c>
      <c r="F1431" t="s">
        <v>420</v>
      </c>
      <c r="G1431" s="81">
        <v>44680</v>
      </c>
      <c r="H1431" t="s">
        <v>4048</v>
      </c>
      <c r="I1431" t="s">
        <v>4377</v>
      </c>
      <c r="J1431" t="s">
        <v>1674</v>
      </c>
      <c r="K1431" t="s">
        <v>4892</v>
      </c>
      <c r="L1431" t="s">
        <v>1446</v>
      </c>
      <c r="M1431">
        <v>293</v>
      </c>
      <c r="N1431" t="s">
        <v>4057</v>
      </c>
    </row>
    <row r="1432" spans="1:16">
      <c r="A1432">
        <v>5039</v>
      </c>
      <c r="B1432" t="s">
        <v>35</v>
      </c>
      <c r="C1432" t="s">
        <v>1447</v>
      </c>
      <c r="D1432">
        <v>8000</v>
      </c>
      <c r="E1432" t="s">
        <v>17</v>
      </c>
      <c r="F1432" t="s">
        <v>420</v>
      </c>
      <c r="G1432" s="81">
        <v>44680</v>
      </c>
      <c r="H1432" t="s">
        <v>4054</v>
      </c>
      <c r="I1432" t="s">
        <v>4893</v>
      </c>
      <c r="J1432" t="s">
        <v>1674</v>
      </c>
      <c r="K1432" t="s">
        <v>4894</v>
      </c>
      <c r="L1432" t="s">
        <v>1446</v>
      </c>
      <c r="M1432">
        <v>293</v>
      </c>
      <c r="N1432" t="s">
        <v>4057</v>
      </c>
    </row>
    <row r="1433" spans="1:16">
      <c r="A1433">
        <v>5040</v>
      </c>
      <c r="B1433" t="s">
        <v>24</v>
      </c>
      <c r="C1433" t="s">
        <v>1911</v>
      </c>
      <c r="D1433">
        <v>1250</v>
      </c>
      <c r="E1433" t="s">
        <v>8</v>
      </c>
      <c r="F1433" t="s">
        <v>420</v>
      </c>
      <c r="G1433" s="81">
        <v>44680</v>
      </c>
      <c r="H1433" t="s">
        <v>4069</v>
      </c>
      <c r="I1433" t="s">
        <v>4895</v>
      </c>
      <c r="J1433" t="s">
        <v>1675</v>
      </c>
      <c r="K1433" t="s">
        <v>4896</v>
      </c>
      <c r="L1433" t="s">
        <v>130</v>
      </c>
      <c r="M1433">
        <v>2</v>
      </c>
      <c r="N1433" t="s">
        <v>4057</v>
      </c>
    </row>
    <row r="1434" spans="1:16">
      <c r="A1434">
        <v>5041</v>
      </c>
      <c r="B1434" t="s">
        <v>34</v>
      </c>
      <c r="C1434" t="s">
        <v>626</v>
      </c>
      <c r="D1434">
        <v>23000</v>
      </c>
      <c r="E1434" t="s">
        <v>10</v>
      </c>
      <c r="F1434" t="s">
        <v>4488</v>
      </c>
      <c r="G1434" s="81">
        <v>44680</v>
      </c>
      <c r="H1434" t="s">
        <v>4069</v>
      </c>
      <c r="I1434" t="s">
        <v>4897</v>
      </c>
      <c r="J1434" t="s">
        <v>4062</v>
      </c>
      <c r="K1434" t="s">
        <v>4898</v>
      </c>
      <c r="L1434" t="s">
        <v>624</v>
      </c>
      <c r="M1434">
        <v>107</v>
      </c>
      <c r="N1434" t="s">
        <v>4057</v>
      </c>
    </row>
    <row r="1435" spans="1:16">
      <c r="A1435">
        <v>5042</v>
      </c>
      <c r="B1435" t="s">
        <v>2961</v>
      </c>
      <c r="C1435" t="s">
        <v>298</v>
      </c>
      <c r="D1435">
        <v>405</v>
      </c>
      <c r="E1435" t="s">
        <v>17</v>
      </c>
      <c r="F1435" t="s">
        <v>420</v>
      </c>
      <c r="G1435" s="81">
        <v>44679</v>
      </c>
      <c r="H1435" t="s">
        <v>4899</v>
      </c>
      <c r="I1435" t="s">
        <v>4140</v>
      </c>
      <c r="J1435" t="s">
        <v>1674</v>
      </c>
      <c r="K1435" t="s">
        <v>4900</v>
      </c>
      <c r="L1435" t="s">
        <v>296</v>
      </c>
      <c r="M1435">
        <v>38</v>
      </c>
      <c r="N1435" t="s">
        <v>4057</v>
      </c>
    </row>
    <row r="1436" spans="1:16">
      <c r="A1436">
        <v>5043</v>
      </c>
      <c r="B1436" t="s">
        <v>2961</v>
      </c>
      <c r="C1436" t="s">
        <v>1991</v>
      </c>
      <c r="D1436">
        <v>3497</v>
      </c>
      <c r="E1436" t="s">
        <v>20</v>
      </c>
      <c r="F1436" t="s">
        <v>420</v>
      </c>
      <c r="G1436" s="81">
        <v>44679</v>
      </c>
      <c r="H1436" t="s">
        <v>4048</v>
      </c>
      <c r="I1436" t="s">
        <v>4901</v>
      </c>
      <c r="J1436" t="s">
        <v>1677</v>
      </c>
      <c r="K1436" t="s">
        <v>4902</v>
      </c>
      <c r="L1436" t="s">
        <v>1990</v>
      </c>
      <c r="M1436">
        <v>373</v>
      </c>
      <c r="N1436" t="s">
        <v>4057</v>
      </c>
    </row>
    <row r="1437" spans="1:16">
      <c r="A1437">
        <v>5044</v>
      </c>
      <c r="B1437" t="s">
        <v>2961</v>
      </c>
      <c r="C1437" t="s">
        <v>1371</v>
      </c>
      <c r="D1437">
        <v>2800</v>
      </c>
      <c r="E1437" t="s">
        <v>67</v>
      </c>
      <c r="F1437" t="s">
        <v>420</v>
      </c>
      <c r="G1437" s="81">
        <v>44680</v>
      </c>
      <c r="H1437" t="s">
        <v>4048</v>
      </c>
      <c r="I1437" t="s">
        <v>4903</v>
      </c>
      <c r="J1437" t="s">
        <v>1679</v>
      </c>
      <c r="K1437" t="s">
        <v>4904</v>
      </c>
      <c r="L1437" t="s">
        <v>1369</v>
      </c>
      <c r="M1437">
        <v>374</v>
      </c>
      <c r="N1437" t="s">
        <v>4057</v>
      </c>
    </row>
    <row r="1438" spans="1:16">
      <c r="A1438">
        <v>5045</v>
      </c>
      <c r="B1438" t="s">
        <v>2961</v>
      </c>
      <c r="C1438" t="s">
        <v>298</v>
      </c>
      <c r="D1438">
        <v>15000</v>
      </c>
      <c r="E1438" t="s">
        <v>17</v>
      </c>
      <c r="F1438" t="s">
        <v>420</v>
      </c>
      <c r="G1438" s="81">
        <v>44683</v>
      </c>
      <c r="H1438" t="s">
        <v>4054</v>
      </c>
      <c r="I1438" t="s">
        <v>4893</v>
      </c>
      <c r="J1438" t="s">
        <v>1674</v>
      </c>
      <c r="K1438" t="s">
        <v>4905</v>
      </c>
      <c r="L1438" t="s">
        <v>296</v>
      </c>
      <c r="M1438">
        <v>38</v>
      </c>
      <c r="N1438" t="s">
        <v>4057</v>
      </c>
    </row>
    <row r="1439" spans="1:16">
      <c r="A1439">
        <v>5046</v>
      </c>
      <c r="B1439" t="s">
        <v>2961</v>
      </c>
      <c r="C1439" t="s">
        <v>1995</v>
      </c>
      <c r="D1439">
        <v>2800</v>
      </c>
      <c r="E1439" t="s">
        <v>67</v>
      </c>
      <c r="F1439" t="s">
        <v>420</v>
      </c>
      <c r="G1439" s="81">
        <v>44683</v>
      </c>
      <c r="H1439" t="s">
        <v>4048</v>
      </c>
      <c r="I1439" t="s">
        <v>4906</v>
      </c>
      <c r="J1439" t="s">
        <v>1679</v>
      </c>
      <c r="K1439" t="s">
        <v>4907</v>
      </c>
      <c r="L1439" t="s">
        <v>1994</v>
      </c>
      <c r="M1439">
        <v>375</v>
      </c>
      <c r="N1439" t="s">
        <v>4057</v>
      </c>
    </row>
    <row r="1440" spans="1:16">
      <c r="A1440">
        <v>5047</v>
      </c>
      <c r="B1440" t="s">
        <v>1227</v>
      </c>
      <c r="C1440" t="s">
        <v>298</v>
      </c>
      <c r="D1440">
        <v>350</v>
      </c>
      <c r="E1440" t="s">
        <v>17</v>
      </c>
      <c r="F1440" t="s">
        <v>2266</v>
      </c>
      <c r="G1440" s="81">
        <v>44826</v>
      </c>
      <c r="H1440" t="s">
        <v>4140</v>
      </c>
      <c r="J1440" t="s">
        <v>1674</v>
      </c>
      <c r="K1440" t="s">
        <v>4908</v>
      </c>
      <c r="L1440" t="s">
        <v>296</v>
      </c>
      <c r="M1440">
        <v>38</v>
      </c>
    </row>
    <row r="1441" spans="1:16">
      <c r="A1441">
        <v>5047</v>
      </c>
      <c r="B1441" t="s">
        <v>4065</v>
      </c>
      <c r="C1441" t="s">
        <v>200</v>
      </c>
      <c r="D1441">
        <v>1350</v>
      </c>
      <c r="E1441" t="s">
        <v>8</v>
      </c>
      <c r="F1441" t="s">
        <v>420</v>
      </c>
      <c r="G1441" s="81">
        <v>44683</v>
      </c>
      <c r="H1441" t="s">
        <v>4048</v>
      </c>
      <c r="I1441" t="s">
        <v>4126</v>
      </c>
      <c r="J1441" t="s">
        <v>1675</v>
      </c>
      <c r="K1441" t="s">
        <v>4909</v>
      </c>
      <c r="L1441" t="s">
        <v>198</v>
      </c>
      <c r="M1441">
        <v>18</v>
      </c>
      <c r="N1441" t="s">
        <v>4057</v>
      </c>
    </row>
    <row r="1442" spans="1:16">
      <c r="A1442">
        <v>5048</v>
      </c>
      <c r="B1442" t="s">
        <v>1227</v>
      </c>
      <c r="C1442" t="s">
        <v>298</v>
      </c>
      <c r="D1442">
        <v>3000</v>
      </c>
      <c r="E1442" t="s">
        <v>17</v>
      </c>
      <c r="F1442" t="s">
        <v>420</v>
      </c>
      <c r="G1442" s="81">
        <v>44844</v>
      </c>
      <c r="H1442" t="s">
        <v>4048</v>
      </c>
      <c r="J1442" t="s">
        <v>1674</v>
      </c>
      <c r="K1442" t="s">
        <v>4910</v>
      </c>
      <c r="L1442" t="s">
        <v>296</v>
      </c>
      <c r="M1442">
        <v>38</v>
      </c>
    </row>
    <row r="1443" spans="1:16">
      <c r="A1443">
        <v>5048</v>
      </c>
      <c r="B1443" t="s">
        <v>2961</v>
      </c>
      <c r="C1443" t="s">
        <v>1118</v>
      </c>
      <c r="D1443">
        <v>1600</v>
      </c>
      <c r="E1443" t="s">
        <v>8</v>
      </c>
      <c r="F1443" t="s">
        <v>420</v>
      </c>
      <c r="G1443" s="81">
        <v>44683</v>
      </c>
      <c r="H1443" t="s">
        <v>4048</v>
      </c>
      <c r="I1443" t="s">
        <v>4911</v>
      </c>
      <c r="J1443" t="s">
        <v>1675</v>
      </c>
      <c r="K1443" t="s">
        <v>4912</v>
      </c>
      <c r="L1443" t="s">
        <v>1116</v>
      </c>
      <c r="M1443">
        <v>217</v>
      </c>
      <c r="N1443" t="s">
        <v>4057</v>
      </c>
    </row>
    <row r="1444" spans="1:16">
      <c r="A1444">
        <v>5049</v>
      </c>
      <c r="B1444" t="s">
        <v>4065</v>
      </c>
      <c r="C1444" t="s">
        <v>196</v>
      </c>
      <c r="D1444">
        <v>1350</v>
      </c>
      <c r="E1444" t="s">
        <v>8</v>
      </c>
      <c r="F1444" t="s">
        <v>420</v>
      </c>
      <c r="G1444" s="81">
        <v>44683</v>
      </c>
      <c r="H1444" t="s">
        <v>4048</v>
      </c>
      <c r="I1444" t="s">
        <v>4913</v>
      </c>
      <c r="J1444" t="s">
        <v>1675</v>
      </c>
      <c r="K1444" t="s">
        <v>4914</v>
      </c>
      <c r="L1444" t="s">
        <v>194</v>
      </c>
      <c r="M1444">
        <v>17</v>
      </c>
      <c r="N1444" t="s">
        <v>4057</v>
      </c>
    </row>
    <row r="1445" spans="1:16">
      <c r="A1445">
        <v>5050</v>
      </c>
      <c r="B1445" t="s">
        <v>34</v>
      </c>
      <c r="C1445" t="s">
        <v>4846</v>
      </c>
      <c r="D1445">
        <v>5000</v>
      </c>
      <c r="E1445" t="s">
        <v>12</v>
      </c>
      <c r="F1445" t="s">
        <v>4915</v>
      </c>
      <c r="G1445" s="81">
        <v>44683</v>
      </c>
      <c r="H1445" t="s">
        <v>4069</v>
      </c>
      <c r="I1445" t="s">
        <v>4356</v>
      </c>
      <c r="J1445" t="s">
        <v>13</v>
      </c>
      <c r="K1445">
        <v>955913</v>
      </c>
      <c r="L1445" t="s">
        <v>873</v>
      </c>
      <c r="M1445">
        <v>279</v>
      </c>
      <c r="N1445" t="s">
        <v>4057</v>
      </c>
      <c r="O1445" t="s">
        <v>4056</v>
      </c>
    </row>
    <row r="1446" spans="1:16">
      <c r="A1446">
        <v>5051</v>
      </c>
      <c r="B1446" t="s">
        <v>24</v>
      </c>
      <c r="C1446" t="s">
        <v>158</v>
      </c>
      <c r="D1446">
        <v>2450</v>
      </c>
      <c r="E1446" t="s">
        <v>8</v>
      </c>
      <c r="F1446" t="s">
        <v>420</v>
      </c>
      <c r="G1446" s="81">
        <v>44683</v>
      </c>
      <c r="H1446" t="s">
        <v>4066</v>
      </c>
      <c r="I1446" t="s">
        <v>4916</v>
      </c>
      <c r="J1446" t="s">
        <v>1675</v>
      </c>
      <c r="K1446" t="s">
        <v>4917</v>
      </c>
      <c r="L1446" t="s">
        <v>157</v>
      </c>
      <c r="M1446">
        <v>8</v>
      </c>
      <c r="N1446" t="s">
        <v>4057</v>
      </c>
    </row>
    <row r="1447" spans="1:16">
      <c r="A1447">
        <v>5052</v>
      </c>
      <c r="B1447" t="s">
        <v>2961</v>
      </c>
      <c r="C1447" t="s">
        <v>2008</v>
      </c>
      <c r="D1447">
        <v>1600</v>
      </c>
      <c r="E1447" t="s">
        <v>8</v>
      </c>
      <c r="F1447" t="s">
        <v>420</v>
      </c>
      <c r="G1447" s="81">
        <v>44683</v>
      </c>
      <c r="H1447" t="s">
        <v>4048</v>
      </c>
      <c r="I1447" t="s">
        <v>4918</v>
      </c>
      <c r="J1447" t="s">
        <v>1675</v>
      </c>
      <c r="K1447" t="s">
        <v>4919</v>
      </c>
      <c r="L1447" t="s">
        <v>2000</v>
      </c>
      <c r="M1447">
        <v>376</v>
      </c>
      <c r="N1447" t="s">
        <v>4057</v>
      </c>
    </row>
    <row r="1448" spans="1:16">
      <c r="A1448">
        <v>5053</v>
      </c>
      <c r="B1448" t="s">
        <v>2961</v>
      </c>
      <c r="C1448" t="s">
        <v>1452</v>
      </c>
      <c r="D1448">
        <v>600</v>
      </c>
      <c r="E1448" t="s">
        <v>67</v>
      </c>
      <c r="F1448" t="s">
        <v>420</v>
      </c>
      <c r="G1448" s="81">
        <v>44683</v>
      </c>
      <c r="H1448" t="s">
        <v>4048</v>
      </c>
      <c r="I1448" t="s">
        <v>4093</v>
      </c>
      <c r="J1448" t="s">
        <v>1679</v>
      </c>
      <c r="K1448" t="s">
        <v>4920</v>
      </c>
      <c r="L1448" t="s">
        <v>1451</v>
      </c>
      <c r="M1448">
        <v>283</v>
      </c>
      <c r="N1448" t="s">
        <v>4057</v>
      </c>
    </row>
    <row r="1449" spans="1:16">
      <c r="A1449">
        <v>5054</v>
      </c>
      <c r="B1449" t="s">
        <v>2961</v>
      </c>
      <c r="C1449" t="s">
        <v>924</v>
      </c>
      <c r="D1449">
        <v>5667</v>
      </c>
      <c r="E1449" t="s">
        <v>12</v>
      </c>
      <c r="F1449" t="s">
        <v>420</v>
      </c>
      <c r="G1449" s="81">
        <v>44683</v>
      </c>
      <c r="H1449" t="s">
        <v>4069</v>
      </c>
      <c r="I1449" t="s">
        <v>4356</v>
      </c>
      <c r="J1449" t="s">
        <v>13</v>
      </c>
      <c r="K1449" t="s">
        <v>4921</v>
      </c>
      <c r="L1449" t="s">
        <v>923</v>
      </c>
      <c r="M1449">
        <v>198</v>
      </c>
      <c r="N1449" t="s">
        <v>4057</v>
      </c>
      <c r="O1449" t="s">
        <v>4056</v>
      </c>
    </row>
    <row r="1450" spans="1:16">
      <c r="A1450">
        <v>5055</v>
      </c>
      <c r="B1450" t="s">
        <v>2961</v>
      </c>
      <c r="C1450" t="s">
        <v>1618</v>
      </c>
      <c r="D1450">
        <v>3350</v>
      </c>
      <c r="E1450" t="s">
        <v>12</v>
      </c>
      <c r="F1450" t="s">
        <v>420</v>
      </c>
      <c r="G1450" s="81">
        <v>44683</v>
      </c>
      <c r="H1450" t="s">
        <v>4048</v>
      </c>
      <c r="I1450" t="s">
        <v>4922</v>
      </c>
      <c r="J1450" t="s">
        <v>13</v>
      </c>
      <c r="K1450" t="s">
        <v>4923</v>
      </c>
      <c r="L1450" t="s">
        <v>1617</v>
      </c>
      <c r="M1450">
        <v>334</v>
      </c>
      <c r="N1450" t="s">
        <v>4057</v>
      </c>
      <c r="O1450" t="s">
        <v>4056</v>
      </c>
      <c r="P1450" t="s">
        <v>4924</v>
      </c>
    </row>
    <row r="1451" spans="1:16">
      <c r="A1451">
        <v>5056</v>
      </c>
      <c r="B1451" t="s">
        <v>2961</v>
      </c>
      <c r="C1451" t="s">
        <v>1426</v>
      </c>
      <c r="D1451">
        <v>13400</v>
      </c>
      <c r="E1451" t="s">
        <v>12</v>
      </c>
      <c r="F1451" t="s">
        <v>420</v>
      </c>
      <c r="G1451" s="81">
        <v>44683</v>
      </c>
      <c r="H1451" t="s">
        <v>4048</v>
      </c>
      <c r="I1451" t="s">
        <v>4925</v>
      </c>
      <c r="J1451" t="s">
        <v>13</v>
      </c>
      <c r="K1451" t="s">
        <v>4926</v>
      </c>
      <c r="L1451" t="s">
        <v>1425</v>
      </c>
      <c r="M1451">
        <v>265</v>
      </c>
      <c r="N1451" t="s">
        <v>4057</v>
      </c>
      <c r="O1451" t="s">
        <v>4056</v>
      </c>
    </row>
    <row r="1452" spans="1:16">
      <c r="A1452">
        <v>5057</v>
      </c>
      <c r="B1452" t="s">
        <v>2961</v>
      </c>
      <c r="C1452" t="s">
        <v>1426</v>
      </c>
      <c r="D1452">
        <v>650</v>
      </c>
      <c r="E1452" t="s">
        <v>12</v>
      </c>
      <c r="F1452" t="s">
        <v>420</v>
      </c>
      <c r="G1452" s="81">
        <v>44683</v>
      </c>
      <c r="H1452" t="s">
        <v>4705</v>
      </c>
      <c r="I1452" t="s">
        <v>4140</v>
      </c>
      <c r="J1452" t="s">
        <v>13</v>
      </c>
      <c r="K1452" t="s">
        <v>4927</v>
      </c>
      <c r="L1452" t="s">
        <v>1425</v>
      </c>
      <c r="M1452">
        <v>265</v>
      </c>
      <c r="N1452" t="s">
        <v>4057</v>
      </c>
      <c r="O1452" t="s">
        <v>4056</v>
      </c>
    </row>
    <row r="1453" spans="1:16">
      <c r="A1453">
        <v>5058</v>
      </c>
      <c r="B1453" t="s">
        <v>2961</v>
      </c>
      <c r="C1453" t="s">
        <v>1026</v>
      </c>
      <c r="D1453">
        <v>3350</v>
      </c>
      <c r="E1453" t="s">
        <v>12</v>
      </c>
      <c r="F1453" t="s">
        <v>4488</v>
      </c>
      <c r="G1453" s="81">
        <v>44683</v>
      </c>
      <c r="H1453" t="s">
        <v>4048</v>
      </c>
      <c r="I1453" t="s">
        <v>4359</v>
      </c>
      <c r="J1453" t="s">
        <v>13</v>
      </c>
      <c r="K1453" t="s">
        <v>4928</v>
      </c>
      <c r="L1453" t="s">
        <v>1024</v>
      </c>
      <c r="M1453">
        <v>193</v>
      </c>
      <c r="N1453" t="s">
        <v>4057</v>
      </c>
    </row>
    <row r="1454" spans="1:16">
      <c r="A1454">
        <v>5059</v>
      </c>
      <c r="B1454" t="s">
        <v>1227</v>
      </c>
      <c r="C1454" t="s">
        <v>1305</v>
      </c>
      <c r="D1454">
        <v>3350</v>
      </c>
      <c r="E1454" t="s">
        <v>12</v>
      </c>
      <c r="F1454" t="s">
        <v>420</v>
      </c>
      <c r="G1454" s="81">
        <v>44683</v>
      </c>
      <c r="H1454" t="s">
        <v>4048</v>
      </c>
      <c r="I1454" t="s">
        <v>4316</v>
      </c>
      <c r="J1454" t="s">
        <v>13</v>
      </c>
      <c r="K1454" t="s">
        <v>4929</v>
      </c>
      <c r="L1454" t="s">
        <v>1303</v>
      </c>
      <c r="M1454">
        <v>92</v>
      </c>
      <c r="N1454" t="s">
        <v>4057</v>
      </c>
      <c r="O1454" t="s">
        <v>4056</v>
      </c>
    </row>
    <row r="1455" spans="1:16">
      <c r="A1455">
        <v>5060</v>
      </c>
      <c r="B1455" t="s">
        <v>4173</v>
      </c>
      <c r="C1455" t="s">
        <v>1132</v>
      </c>
      <c r="D1455">
        <v>3000</v>
      </c>
      <c r="E1455" t="s">
        <v>12</v>
      </c>
      <c r="F1455" t="s">
        <v>420</v>
      </c>
      <c r="G1455" s="81">
        <v>44595</v>
      </c>
      <c r="H1455" t="s">
        <v>4048</v>
      </c>
      <c r="I1455" t="s">
        <v>4093</v>
      </c>
      <c r="J1455" t="s">
        <v>13</v>
      </c>
      <c r="K1455" t="s">
        <v>4930</v>
      </c>
      <c r="L1455" t="s">
        <v>1130</v>
      </c>
      <c r="M1455">
        <v>270</v>
      </c>
      <c r="N1455" t="s">
        <v>4057</v>
      </c>
      <c r="O1455" t="s">
        <v>4056</v>
      </c>
    </row>
    <row r="1456" spans="1:16">
      <c r="A1456">
        <v>5061</v>
      </c>
      <c r="B1456" t="s">
        <v>2961</v>
      </c>
      <c r="C1456" t="s">
        <v>962</v>
      </c>
      <c r="D1456">
        <v>3350</v>
      </c>
      <c r="E1456" t="s">
        <v>67</v>
      </c>
      <c r="F1456" t="s">
        <v>420</v>
      </c>
      <c r="G1456" s="81">
        <v>44683</v>
      </c>
      <c r="H1456" t="s">
        <v>4048</v>
      </c>
      <c r="I1456" t="s">
        <v>4931</v>
      </c>
      <c r="J1456" t="s">
        <v>1679</v>
      </c>
      <c r="K1456" t="s">
        <v>4932</v>
      </c>
      <c r="L1456" t="s">
        <v>960</v>
      </c>
      <c r="M1456">
        <v>299</v>
      </c>
      <c r="N1456" t="s">
        <v>4057</v>
      </c>
    </row>
    <row r="1457" spans="1:16">
      <c r="A1457">
        <v>5062</v>
      </c>
      <c r="B1457" t="s">
        <v>24</v>
      </c>
      <c r="C1457" t="s">
        <v>178</v>
      </c>
      <c r="D1457">
        <v>2000</v>
      </c>
      <c r="E1457" t="s">
        <v>8</v>
      </c>
      <c r="F1457" t="s">
        <v>4488</v>
      </c>
      <c r="G1457" s="81">
        <v>44683</v>
      </c>
      <c r="H1457" t="s">
        <v>4048</v>
      </c>
      <c r="I1457" t="s">
        <v>4933</v>
      </c>
      <c r="J1457" t="s">
        <v>1675</v>
      </c>
      <c r="K1457" t="s">
        <v>4934</v>
      </c>
      <c r="L1457" t="s">
        <v>176</v>
      </c>
      <c r="M1457">
        <v>13</v>
      </c>
      <c r="N1457" t="s">
        <v>4057</v>
      </c>
    </row>
    <row r="1458" spans="1:16">
      <c r="A1458">
        <v>5063</v>
      </c>
      <c r="B1458" t="s">
        <v>4173</v>
      </c>
      <c r="C1458" t="s">
        <v>1132</v>
      </c>
      <c r="D1458">
        <v>3000</v>
      </c>
      <c r="E1458" t="s">
        <v>12</v>
      </c>
      <c r="F1458" t="s">
        <v>420</v>
      </c>
      <c r="G1458" s="81">
        <v>44683</v>
      </c>
      <c r="H1458" t="s">
        <v>4048</v>
      </c>
      <c r="I1458" t="s">
        <v>4339</v>
      </c>
      <c r="J1458" t="s">
        <v>13</v>
      </c>
      <c r="K1458" t="s">
        <v>4935</v>
      </c>
      <c r="L1458" t="s">
        <v>1130</v>
      </c>
      <c r="M1458">
        <v>270</v>
      </c>
      <c r="N1458" t="s">
        <v>4057</v>
      </c>
      <c r="O1458" t="s">
        <v>4056</v>
      </c>
    </row>
    <row r="1459" spans="1:16">
      <c r="A1459">
        <v>5064</v>
      </c>
      <c r="B1459" t="s">
        <v>4065</v>
      </c>
      <c r="C1459" t="s">
        <v>181</v>
      </c>
      <c r="D1459">
        <v>1350</v>
      </c>
      <c r="E1459" t="s">
        <v>8</v>
      </c>
      <c r="F1459" t="s">
        <v>420</v>
      </c>
      <c r="G1459" s="81">
        <v>44600</v>
      </c>
      <c r="H1459" t="s">
        <v>4048</v>
      </c>
      <c r="I1459" t="s">
        <v>4126</v>
      </c>
      <c r="J1459" t="s">
        <v>1675</v>
      </c>
      <c r="K1459" t="s">
        <v>4936</v>
      </c>
      <c r="L1459" t="s">
        <v>2440</v>
      </c>
      <c r="M1459">
        <v>14</v>
      </c>
      <c r="N1459" t="s">
        <v>4057</v>
      </c>
      <c r="P1459" t="s">
        <v>4937</v>
      </c>
    </row>
    <row r="1460" spans="1:16">
      <c r="A1460">
        <v>5065</v>
      </c>
      <c r="B1460" t="s">
        <v>4065</v>
      </c>
      <c r="C1460" t="s">
        <v>191</v>
      </c>
      <c r="D1460">
        <v>1350</v>
      </c>
      <c r="E1460" t="s">
        <v>8</v>
      </c>
      <c r="F1460" t="s">
        <v>420</v>
      </c>
      <c r="G1460" s="81">
        <v>44595</v>
      </c>
      <c r="H1460" t="s">
        <v>4048</v>
      </c>
      <c r="I1460" t="s">
        <v>4938</v>
      </c>
      <c r="J1460" t="s">
        <v>1675</v>
      </c>
      <c r="K1460" t="s">
        <v>4939</v>
      </c>
      <c r="L1460" t="s">
        <v>189</v>
      </c>
      <c r="M1460">
        <v>16</v>
      </c>
      <c r="N1460" t="s">
        <v>4057</v>
      </c>
      <c r="P1460" t="s">
        <v>4937</v>
      </c>
    </row>
    <row r="1461" spans="1:16">
      <c r="A1461">
        <v>5066</v>
      </c>
      <c r="B1461" t="s">
        <v>4065</v>
      </c>
      <c r="C1461" t="s">
        <v>196</v>
      </c>
      <c r="D1461">
        <v>1350</v>
      </c>
      <c r="E1461" t="s">
        <v>8</v>
      </c>
      <c r="F1461" t="s">
        <v>420</v>
      </c>
      <c r="G1461" s="81">
        <v>44683</v>
      </c>
      <c r="H1461" t="s">
        <v>4048</v>
      </c>
      <c r="I1461" t="s">
        <v>4940</v>
      </c>
      <c r="J1461" t="s">
        <v>1675</v>
      </c>
      <c r="K1461">
        <v>10949</v>
      </c>
      <c r="L1461" t="s">
        <v>194</v>
      </c>
      <c r="M1461">
        <v>17</v>
      </c>
      <c r="N1461" t="s">
        <v>4057</v>
      </c>
      <c r="P1461" t="s">
        <v>4937</v>
      </c>
    </row>
    <row r="1462" spans="1:16">
      <c r="A1462">
        <v>5067</v>
      </c>
      <c r="B1462" t="s">
        <v>4065</v>
      </c>
      <c r="C1462" t="s">
        <v>217</v>
      </c>
      <c r="D1462">
        <v>1350</v>
      </c>
      <c r="E1462" t="s">
        <v>8</v>
      </c>
      <c r="F1462" t="s">
        <v>4195</v>
      </c>
      <c r="G1462" s="81">
        <v>44599</v>
      </c>
      <c r="H1462" t="s">
        <v>4048</v>
      </c>
      <c r="I1462" t="s">
        <v>4941</v>
      </c>
      <c r="J1462" t="s">
        <v>1675</v>
      </c>
      <c r="K1462">
        <v>7902</v>
      </c>
      <c r="L1462" t="s">
        <v>215</v>
      </c>
      <c r="M1462">
        <v>62</v>
      </c>
      <c r="N1462" t="s">
        <v>4057</v>
      </c>
      <c r="P1462" t="s">
        <v>4937</v>
      </c>
    </row>
    <row r="1463" spans="1:16">
      <c r="A1463">
        <v>5068</v>
      </c>
      <c r="B1463" t="s">
        <v>4065</v>
      </c>
      <c r="C1463" t="s">
        <v>217</v>
      </c>
      <c r="D1463">
        <v>1350</v>
      </c>
      <c r="E1463" t="s">
        <v>8</v>
      </c>
      <c r="F1463" t="s">
        <v>4195</v>
      </c>
      <c r="G1463" s="81">
        <v>44629</v>
      </c>
      <c r="H1463" t="s">
        <v>4048</v>
      </c>
      <c r="I1463" t="s">
        <v>4551</v>
      </c>
      <c r="J1463" t="s">
        <v>1675</v>
      </c>
      <c r="K1463">
        <v>3077</v>
      </c>
      <c r="L1463" t="s">
        <v>215</v>
      </c>
      <c r="M1463">
        <v>62</v>
      </c>
      <c r="N1463" t="s">
        <v>4057</v>
      </c>
      <c r="P1463" t="s">
        <v>4937</v>
      </c>
    </row>
    <row r="1464" spans="1:16">
      <c r="A1464">
        <v>5069</v>
      </c>
      <c r="B1464" t="s">
        <v>2961</v>
      </c>
      <c r="C1464" t="s">
        <v>430</v>
      </c>
      <c r="D1464">
        <v>5000</v>
      </c>
      <c r="E1464" t="s">
        <v>10</v>
      </c>
      <c r="F1464" t="s">
        <v>4488</v>
      </c>
      <c r="G1464" s="81">
        <v>44683</v>
      </c>
      <c r="H1464" t="s">
        <v>4069</v>
      </c>
      <c r="I1464" t="s">
        <v>4356</v>
      </c>
      <c r="J1464" t="s">
        <v>4062</v>
      </c>
      <c r="K1464" t="s">
        <v>4942</v>
      </c>
      <c r="L1464" t="s">
        <v>428</v>
      </c>
      <c r="M1464">
        <v>65</v>
      </c>
      <c r="N1464" t="s">
        <v>4057</v>
      </c>
    </row>
    <row r="1465" spans="1:16">
      <c r="A1465">
        <v>5070</v>
      </c>
      <c r="B1465" t="s">
        <v>2961</v>
      </c>
      <c r="C1465" t="s">
        <v>313</v>
      </c>
      <c r="D1465">
        <v>4000</v>
      </c>
      <c r="E1465" t="s">
        <v>8</v>
      </c>
      <c r="F1465" t="s">
        <v>420</v>
      </c>
      <c r="G1465" s="81">
        <v>44683</v>
      </c>
      <c r="H1465" t="s">
        <v>4069</v>
      </c>
      <c r="I1465" t="s">
        <v>4356</v>
      </c>
      <c r="J1465" t="s">
        <v>1675</v>
      </c>
      <c r="K1465" t="s">
        <v>4943</v>
      </c>
      <c r="L1465" t="s">
        <v>311</v>
      </c>
      <c r="M1465">
        <v>41</v>
      </c>
      <c r="N1465" t="s">
        <v>4057</v>
      </c>
    </row>
    <row r="1466" spans="1:16">
      <c r="A1466">
        <v>5071</v>
      </c>
      <c r="B1466" t="s">
        <v>35</v>
      </c>
      <c r="C1466" t="s">
        <v>1314</v>
      </c>
      <c r="D1466">
        <v>4000</v>
      </c>
      <c r="E1466" t="s">
        <v>20</v>
      </c>
      <c r="F1466" t="s">
        <v>420</v>
      </c>
      <c r="G1466" s="81">
        <v>44683</v>
      </c>
      <c r="H1466" t="s">
        <v>4054</v>
      </c>
      <c r="I1466" t="s">
        <v>4944</v>
      </c>
      <c r="J1466" t="s">
        <v>1677</v>
      </c>
      <c r="K1466" t="s">
        <v>4945</v>
      </c>
      <c r="L1466" t="s">
        <v>1313</v>
      </c>
      <c r="M1466">
        <v>164</v>
      </c>
      <c r="N1466" t="s">
        <v>4057</v>
      </c>
      <c r="O1466" t="s">
        <v>4056</v>
      </c>
    </row>
    <row r="1467" spans="1:16">
      <c r="A1467">
        <v>5072</v>
      </c>
      <c r="B1467" t="s">
        <v>35</v>
      </c>
      <c r="C1467" t="s">
        <v>1314</v>
      </c>
      <c r="D1467">
        <v>4000</v>
      </c>
      <c r="E1467" t="s">
        <v>20</v>
      </c>
      <c r="F1467" t="s">
        <v>420</v>
      </c>
      <c r="G1467" s="81">
        <v>44683</v>
      </c>
      <c r="H1467" t="s">
        <v>4054</v>
      </c>
      <c r="I1467" t="s">
        <v>4946</v>
      </c>
      <c r="J1467" t="s">
        <v>1677</v>
      </c>
      <c r="K1467" t="s">
        <v>4947</v>
      </c>
      <c r="L1467" t="s">
        <v>1313</v>
      </c>
      <c r="M1467">
        <v>164</v>
      </c>
      <c r="N1467" t="s">
        <v>4057</v>
      </c>
      <c r="O1467" t="s">
        <v>4056</v>
      </c>
    </row>
    <row r="1468" spans="1:16">
      <c r="A1468">
        <v>5073</v>
      </c>
      <c r="B1468" t="s">
        <v>24</v>
      </c>
      <c r="C1468" t="s">
        <v>145</v>
      </c>
      <c r="D1468">
        <v>1250</v>
      </c>
      <c r="E1468" t="s">
        <v>8</v>
      </c>
      <c r="F1468" t="s">
        <v>420</v>
      </c>
      <c r="G1468" s="81">
        <v>44683</v>
      </c>
      <c r="H1468" t="s">
        <v>4048</v>
      </c>
      <c r="I1468" t="s">
        <v>4390</v>
      </c>
      <c r="J1468" t="s">
        <v>1675</v>
      </c>
      <c r="K1468" t="s">
        <v>4948</v>
      </c>
      <c r="L1468" t="s">
        <v>144</v>
      </c>
      <c r="M1468">
        <v>5</v>
      </c>
      <c r="N1468" t="s">
        <v>4057</v>
      </c>
    </row>
    <row r="1469" spans="1:16">
      <c r="A1469">
        <v>5074</v>
      </c>
      <c r="B1469" t="s">
        <v>33</v>
      </c>
      <c r="C1469" t="s">
        <v>455</v>
      </c>
      <c r="D1469">
        <v>2500</v>
      </c>
      <c r="E1469" t="s">
        <v>10</v>
      </c>
      <c r="F1469" t="s">
        <v>420</v>
      </c>
      <c r="G1469" s="81">
        <v>44683</v>
      </c>
      <c r="H1469" t="s">
        <v>4069</v>
      </c>
      <c r="I1469" t="s">
        <v>4356</v>
      </c>
      <c r="J1469" t="s">
        <v>4062</v>
      </c>
      <c r="K1469" t="s">
        <v>4949</v>
      </c>
      <c r="L1469" t="s">
        <v>453</v>
      </c>
      <c r="M1469">
        <v>70</v>
      </c>
      <c r="N1469" t="s">
        <v>4057</v>
      </c>
      <c r="O1469" t="s">
        <v>4056</v>
      </c>
    </row>
    <row r="1470" spans="1:16">
      <c r="A1470">
        <v>5075</v>
      </c>
      <c r="B1470" t="s">
        <v>2961</v>
      </c>
      <c r="C1470" t="s">
        <v>1115</v>
      </c>
      <c r="D1470">
        <v>1600</v>
      </c>
      <c r="E1470" t="s">
        <v>8</v>
      </c>
      <c r="F1470" t="s">
        <v>420</v>
      </c>
      <c r="G1470" s="81">
        <v>44687</v>
      </c>
      <c r="H1470" t="s">
        <v>4048</v>
      </c>
      <c r="I1470" t="s">
        <v>4950</v>
      </c>
      <c r="J1470" t="s">
        <v>1675</v>
      </c>
      <c r="K1470" t="s">
        <v>4951</v>
      </c>
      <c r="L1470" t="s">
        <v>1114</v>
      </c>
      <c r="M1470">
        <v>216</v>
      </c>
      <c r="N1470" t="s">
        <v>4057</v>
      </c>
    </row>
    <row r="1471" spans="1:16">
      <c r="A1471">
        <v>5076</v>
      </c>
      <c r="B1471" t="s">
        <v>2961</v>
      </c>
      <c r="C1471" t="s">
        <v>1515</v>
      </c>
      <c r="D1471">
        <v>3350</v>
      </c>
      <c r="E1471" t="s">
        <v>12</v>
      </c>
      <c r="F1471" t="s">
        <v>420</v>
      </c>
      <c r="G1471" s="81">
        <v>44687</v>
      </c>
      <c r="H1471" t="s">
        <v>4048</v>
      </c>
      <c r="I1471" t="s">
        <v>4273</v>
      </c>
      <c r="J1471" t="s">
        <v>13</v>
      </c>
      <c r="K1471" t="s">
        <v>4952</v>
      </c>
      <c r="L1471" t="s">
        <v>1513</v>
      </c>
      <c r="M1471">
        <v>308</v>
      </c>
      <c r="N1471" t="s">
        <v>4057</v>
      </c>
    </row>
    <row r="1472" spans="1:16">
      <c r="A1472">
        <v>5077</v>
      </c>
      <c r="B1472" t="s">
        <v>2961</v>
      </c>
      <c r="C1472" t="s">
        <v>1473</v>
      </c>
      <c r="D1472">
        <v>2180</v>
      </c>
      <c r="E1472" t="s">
        <v>15</v>
      </c>
      <c r="F1472" t="s">
        <v>420</v>
      </c>
      <c r="G1472" s="81">
        <v>44687</v>
      </c>
      <c r="H1472" t="s">
        <v>4048</v>
      </c>
      <c r="I1472" t="s">
        <v>4953</v>
      </c>
      <c r="J1472" t="s">
        <v>1680</v>
      </c>
      <c r="K1472" t="s">
        <v>4954</v>
      </c>
      <c r="L1472" t="s">
        <v>1472</v>
      </c>
      <c r="M1472">
        <v>298</v>
      </c>
      <c r="N1472" t="s">
        <v>4057</v>
      </c>
    </row>
    <row r="1473" spans="1:16">
      <c r="A1473">
        <v>5078</v>
      </c>
      <c r="B1473" t="s">
        <v>2961</v>
      </c>
      <c r="C1473" t="s">
        <v>1560</v>
      </c>
      <c r="D1473">
        <v>2800</v>
      </c>
      <c r="E1473" t="s">
        <v>12</v>
      </c>
      <c r="F1473" t="s">
        <v>420</v>
      </c>
      <c r="G1473" s="81">
        <v>44687</v>
      </c>
      <c r="H1473" t="s">
        <v>4048</v>
      </c>
      <c r="I1473" t="s">
        <v>4955</v>
      </c>
      <c r="J1473" t="s">
        <v>13</v>
      </c>
      <c r="K1473" t="s">
        <v>4956</v>
      </c>
      <c r="L1473" t="s">
        <v>1558</v>
      </c>
      <c r="M1473">
        <v>317</v>
      </c>
      <c r="N1473" t="s">
        <v>4057</v>
      </c>
    </row>
    <row r="1474" spans="1:16">
      <c r="A1474">
        <v>5079</v>
      </c>
      <c r="B1474" t="s">
        <v>2961</v>
      </c>
      <c r="C1474" t="s">
        <v>1123</v>
      </c>
      <c r="D1474">
        <v>1600</v>
      </c>
      <c r="E1474" t="s">
        <v>8</v>
      </c>
      <c r="F1474" t="s">
        <v>420</v>
      </c>
      <c r="G1474" s="81">
        <v>44687</v>
      </c>
      <c r="H1474" t="s">
        <v>4048</v>
      </c>
      <c r="I1474" t="s">
        <v>4359</v>
      </c>
      <c r="J1474" t="s">
        <v>1675</v>
      </c>
      <c r="K1474" t="s">
        <v>4957</v>
      </c>
      <c r="L1474" t="s">
        <v>1121</v>
      </c>
      <c r="M1474">
        <v>218</v>
      </c>
      <c r="N1474" t="s">
        <v>4057</v>
      </c>
    </row>
    <row r="1475" spans="1:16">
      <c r="A1475">
        <v>5080</v>
      </c>
      <c r="B1475" t="s">
        <v>2961</v>
      </c>
      <c r="C1475" t="s">
        <v>612</v>
      </c>
      <c r="D1475">
        <v>4300</v>
      </c>
      <c r="E1475" t="s">
        <v>12</v>
      </c>
      <c r="F1475" t="s">
        <v>4488</v>
      </c>
      <c r="G1475" s="81">
        <v>44687</v>
      </c>
      <c r="H1475" t="s">
        <v>4048</v>
      </c>
      <c r="I1475" t="s">
        <v>4958</v>
      </c>
      <c r="J1475" t="s">
        <v>13</v>
      </c>
      <c r="K1475" t="s">
        <v>4959</v>
      </c>
      <c r="L1475" t="s">
        <v>610</v>
      </c>
      <c r="M1475">
        <v>194</v>
      </c>
      <c r="N1475" t="s">
        <v>4057</v>
      </c>
    </row>
    <row r="1476" spans="1:16">
      <c r="A1476">
        <v>5081</v>
      </c>
      <c r="B1476" t="s">
        <v>2961</v>
      </c>
      <c r="C1476" t="s">
        <v>1718</v>
      </c>
      <c r="D1476">
        <v>2180</v>
      </c>
      <c r="E1476" t="s">
        <v>21</v>
      </c>
      <c r="F1476" t="s">
        <v>420</v>
      </c>
      <c r="G1476" s="81">
        <v>44686</v>
      </c>
      <c r="H1476" t="s">
        <v>4048</v>
      </c>
      <c r="I1476" t="s">
        <v>4960</v>
      </c>
      <c r="J1476" t="s">
        <v>1682</v>
      </c>
      <c r="K1476" t="s">
        <v>4961</v>
      </c>
      <c r="L1476" t="s">
        <v>1717</v>
      </c>
      <c r="M1476">
        <v>362</v>
      </c>
      <c r="N1476" t="s">
        <v>4057</v>
      </c>
      <c r="O1476" t="s">
        <v>4056</v>
      </c>
    </row>
    <row r="1477" spans="1:16">
      <c r="A1477">
        <v>5082</v>
      </c>
      <c r="B1477" t="s">
        <v>2961</v>
      </c>
      <c r="C1477" t="s">
        <v>1904</v>
      </c>
      <c r="D1477">
        <v>3350</v>
      </c>
      <c r="E1477" t="s">
        <v>12</v>
      </c>
      <c r="F1477" t="s">
        <v>420</v>
      </c>
      <c r="G1477" s="81">
        <v>44686</v>
      </c>
      <c r="H1477" t="s">
        <v>4048</v>
      </c>
      <c r="I1477" t="s">
        <v>4962</v>
      </c>
      <c r="J1477" t="s">
        <v>13</v>
      </c>
      <c r="K1477" t="s">
        <v>4963</v>
      </c>
      <c r="L1477" t="s">
        <v>1605</v>
      </c>
      <c r="M1477">
        <v>331</v>
      </c>
      <c r="N1477" t="s">
        <v>4057</v>
      </c>
    </row>
    <row r="1478" spans="1:16">
      <c r="A1478">
        <v>5083</v>
      </c>
      <c r="B1478" t="s">
        <v>2961</v>
      </c>
      <c r="C1478" t="s">
        <v>1463</v>
      </c>
      <c r="D1478">
        <v>2180</v>
      </c>
      <c r="E1478" t="s">
        <v>17</v>
      </c>
      <c r="F1478" t="s">
        <v>420</v>
      </c>
      <c r="G1478" s="81">
        <v>44686</v>
      </c>
      <c r="H1478" t="s">
        <v>4048</v>
      </c>
      <c r="I1478" t="s">
        <v>4086</v>
      </c>
      <c r="J1478" t="s">
        <v>1674</v>
      </c>
      <c r="K1478" t="s">
        <v>4964</v>
      </c>
      <c r="L1478" t="s">
        <v>1462</v>
      </c>
      <c r="M1478">
        <v>296</v>
      </c>
      <c r="N1478" t="s">
        <v>4057</v>
      </c>
    </row>
    <row r="1479" spans="1:16">
      <c r="A1479">
        <v>5084</v>
      </c>
      <c r="B1479" t="s">
        <v>4065</v>
      </c>
      <c r="C1479" t="s">
        <v>205</v>
      </c>
      <c r="D1479">
        <v>1350</v>
      </c>
      <c r="E1479" t="s">
        <v>8</v>
      </c>
      <c r="F1479" t="s">
        <v>420</v>
      </c>
      <c r="G1479" s="81">
        <v>44686</v>
      </c>
      <c r="H1479" t="s">
        <v>4048</v>
      </c>
      <c r="I1479" t="s">
        <v>4129</v>
      </c>
      <c r="J1479" t="s">
        <v>1675</v>
      </c>
      <c r="K1479" t="s">
        <v>4965</v>
      </c>
      <c r="L1479" t="s">
        <v>203</v>
      </c>
      <c r="M1479">
        <v>19</v>
      </c>
      <c r="N1479" t="s">
        <v>4057</v>
      </c>
    </row>
    <row r="1480" spans="1:16">
      <c r="A1480">
        <v>5085</v>
      </c>
      <c r="B1480" t="s">
        <v>2961</v>
      </c>
      <c r="C1480" t="s">
        <v>1576</v>
      </c>
      <c r="D1480">
        <v>1800</v>
      </c>
      <c r="E1480" t="s">
        <v>10</v>
      </c>
      <c r="F1480" t="s">
        <v>420</v>
      </c>
      <c r="G1480" s="81">
        <v>44686</v>
      </c>
      <c r="H1480" t="s">
        <v>4048</v>
      </c>
      <c r="I1480" t="s">
        <v>4315</v>
      </c>
      <c r="J1480" t="s">
        <v>4062</v>
      </c>
      <c r="K1480" t="s">
        <v>4966</v>
      </c>
      <c r="L1480" t="s">
        <v>1575</v>
      </c>
      <c r="M1480">
        <v>321</v>
      </c>
      <c r="N1480" t="s">
        <v>4057</v>
      </c>
      <c r="O1480" t="s">
        <v>4056</v>
      </c>
      <c r="P1480" t="s">
        <v>4967</v>
      </c>
    </row>
    <row r="1481" spans="1:16">
      <c r="A1481">
        <v>5086</v>
      </c>
      <c r="B1481" t="s">
        <v>2961</v>
      </c>
      <c r="C1481" t="s">
        <v>949</v>
      </c>
      <c r="D1481">
        <v>2800</v>
      </c>
      <c r="E1481" t="s">
        <v>12</v>
      </c>
      <c r="F1481" t="s">
        <v>420</v>
      </c>
      <c r="G1481" s="81">
        <v>44686</v>
      </c>
      <c r="H1481" t="s">
        <v>4048</v>
      </c>
      <c r="I1481" t="s">
        <v>4968</v>
      </c>
      <c r="J1481" t="s">
        <v>13</v>
      </c>
      <c r="K1481" t="s">
        <v>4969</v>
      </c>
      <c r="L1481" t="s">
        <v>947</v>
      </c>
      <c r="M1481">
        <v>178</v>
      </c>
      <c r="N1481" t="s">
        <v>4057</v>
      </c>
    </row>
    <row r="1482" spans="1:16">
      <c r="A1482">
        <v>5087</v>
      </c>
      <c r="B1482" t="s">
        <v>35</v>
      </c>
      <c r="C1482" t="s">
        <v>1627</v>
      </c>
      <c r="D1482">
        <v>3350</v>
      </c>
      <c r="E1482" t="s">
        <v>20</v>
      </c>
      <c r="F1482" t="s">
        <v>420</v>
      </c>
      <c r="G1482" s="81">
        <v>44686</v>
      </c>
      <c r="H1482" t="s">
        <v>4048</v>
      </c>
      <c r="I1482" t="s">
        <v>4970</v>
      </c>
      <c r="J1482" t="s">
        <v>1677</v>
      </c>
      <c r="K1482" t="s">
        <v>4971</v>
      </c>
      <c r="L1482" t="s">
        <v>1625</v>
      </c>
      <c r="M1482">
        <v>336</v>
      </c>
      <c r="N1482" t="s">
        <v>4057</v>
      </c>
      <c r="O1482" t="s">
        <v>4056</v>
      </c>
    </row>
    <row r="1483" spans="1:16">
      <c r="A1483">
        <v>5088</v>
      </c>
      <c r="B1483" t="s">
        <v>2961</v>
      </c>
      <c r="C1483" t="s">
        <v>1581</v>
      </c>
      <c r="D1483">
        <v>2180</v>
      </c>
      <c r="E1483" t="s">
        <v>15</v>
      </c>
      <c r="F1483" t="s">
        <v>420</v>
      </c>
      <c r="G1483" s="81">
        <v>44686</v>
      </c>
      <c r="H1483" t="s">
        <v>4048</v>
      </c>
      <c r="I1483" t="s">
        <v>4972</v>
      </c>
      <c r="J1483" t="s">
        <v>1680</v>
      </c>
      <c r="K1483" t="s">
        <v>4973</v>
      </c>
      <c r="L1483" t="s">
        <v>1579</v>
      </c>
      <c r="M1483">
        <v>322</v>
      </c>
      <c r="N1483" t="s">
        <v>4057</v>
      </c>
    </row>
    <row r="1484" spans="1:16">
      <c r="A1484">
        <v>5089</v>
      </c>
      <c r="B1484" t="s">
        <v>35</v>
      </c>
      <c r="C1484" t="s">
        <v>1623</v>
      </c>
      <c r="D1484">
        <v>3350</v>
      </c>
      <c r="E1484" t="s">
        <v>20</v>
      </c>
      <c r="F1484" t="s">
        <v>420</v>
      </c>
      <c r="G1484" s="81">
        <v>44686</v>
      </c>
      <c r="H1484" t="s">
        <v>4048</v>
      </c>
      <c r="I1484" t="s">
        <v>4974</v>
      </c>
      <c r="J1484" t="s">
        <v>1677</v>
      </c>
      <c r="K1484" t="s">
        <v>4975</v>
      </c>
      <c r="L1484" t="s">
        <v>1621</v>
      </c>
      <c r="M1484">
        <v>335</v>
      </c>
      <c r="N1484" t="s">
        <v>4057</v>
      </c>
      <c r="O1484" t="s">
        <v>4056</v>
      </c>
    </row>
    <row r="1485" spans="1:16">
      <c r="A1485">
        <v>5090</v>
      </c>
      <c r="B1485" t="s">
        <v>2961</v>
      </c>
      <c r="C1485" t="s">
        <v>1551</v>
      </c>
      <c r="D1485">
        <v>2180</v>
      </c>
      <c r="E1485" t="s">
        <v>15</v>
      </c>
      <c r="F1485" t="s">
        <v>420</v>
      </c>
      <c r="G1485" s="81">
        <v>44686</v>
      </c>
      <c r="H1485" t="s">
        <v>4048</v>
      </c>
      <c r="I1485" t="s">
        <v>4976</v>
      </c>
      <c r="J1485" t="s">
        <v>1680</v>
      </c>
      <c r="K1485" t="s">
        <v>4977</v>
      </c>
      <c r="L1485" t="s">
        <v>1549</v>
      </c>
      <c r="M1485">
        <v>315</v>
      </c>
      <c r="N1485" t="s">
        <v>4057</v>
      </c>
    </row>
    <row r="1486" spans="1:16">
      <c r="A1486">
        <v>5091</v>
      </c>
      <c r="B1486" t="s">
        <v>2961</v>
      </c>
      <c r="C1486" t="s">
        <v>1610</v>
      </c>
      <c r="D1486">
        <v>2600</v>
      </c>
      <c r="E1486" t="s">
        <v>8</v>
      </c>
      <c r="F1486" t="s">
        <v>420</v>
      </c>
      <c r="G1486" s="81">
        <v>44686</v>
      </c>
      <c r="H1486" t="s">
        <v>4048</v>
      </c>
      <c r="I1486" t="s">
        <v>4978</v>
      </c>
      <c r="J1486" t="s">
        <v>1675</v>
      </c>
      <c r="K1486" t="s">
        <v>4979</v>
      </c>
      <c r="L1486" t="s">
        <v>1608</v>
      </c>
      <c r="M1486">
        <v>332</v>
      </c>
      <c r="N1486" t="s">
        <v>4057</v>
      </c>
    </row>
    <row r="1487" spans="1:16">
      <c r="A1487">
        <v>5092</v>
      </c>
      <c r="B1487" t="s">
        <v>2961</v>
      </c>
      <c r="C1487" t="s">
        <v>1095</v>
      </c>
      <c r="D1487">
        <v>1400</v>
      </c>
      <c r="E1487" t="s">
        <v>8</v>
      </c>
      <c r="F1487" t="s">
        <v>420</v>
      </c>
      <c r="G1487" s="81">
        <v>44685</v>
      </c>
      <c r="H1487" t="s">
        <v>4048</v>
      </c>
      <c r="I1487" t="s">
        <v>4455</v>
      </c>
      <c r="J1487" t="s">
        <v>1675</v>
      </c>
      <c r="K1487" t="s">
        <v>4980</v>
      </c>
      <c r="L1487" t="s">
        <v>1093</v>
      </c>
      <c r="M1487">
        <v>268</v>
      </c>
      <c r="N1487" t="s">
        <v>4057</v>
      </c>
    </row>
    <row r="1488" spans="1:16">
      <c r="A1488">
        <v>5093</v>
      </c>
      <c r="B1488" t="s">
        <v>2961</v>
      </c>
      <c r="C1488" t="s">
        <v>1127</v>
      </c>
      <c r="D1488">
        <v>1400</v>
      </c>
      <c r="E1488" t="s">
        <v>8</v>
      </c>
      <c r="F1488" t="s">
        <v>420</v>
      </c>
      <c r="G1488" s="81">
        <v>44685</v>
      </c>
      <c r="H1488" t="s">
        <v>4048</v>
      </c>
      <c r="I1488" t="s">
        <v>4455</v>
      </c>
      <c r="J1488" t="s">
        <v>1675</v>
      </c>
      <c r="K1488" t="s">
        <v>4981</v>
      </c>
      <c r="L1488" t="s">
        <v>1126</v>
      </c>
      <c r="M1488">
        <v>200</v>
      </c>
      <c r="N1488" t="s">
        <v>4057</v>
      </c>
      <c r="O1488" t="s">
        <v>4056</v>
      </c>
      <c r="P1488" t="s">
        <v>4982</v>
      </c>
    </row>
    <row r="1489" spans="1:15">
      <c r="A1489">
        <v>5094</v>
      </c>
      <c r="B1489" t="s">
        <v>2961</v>
      </c>
      <c r="C1489" t="s">
        <v>1385</v>
      </c>
      <c r="D1489">
        <v>2180</v>
      </c>
      <c r="E1489" t="s">
        <v>10</v>
      </c>
      <c r="F1489" t="s">
        <v>420</v>
      </c>
      <c r="G1489" s="81">
        <v>44685</v>
      </c>
      <c r="H1489" t="s">
        <v>4048</v>
      </c>
      <c r="I1489" t="s">
        <v>4315</v>
      </c>
      <c r="J1489" t="s">
        <v>4062</v>
      </c>
      <c r="K1489" t="s">
        <v>4983</v>
      </c>
      <c r="L1489" t="s">
        <v>1384</v>
      </c>
      <c r="M1489">
        <v>220</v>
      </c>
      <c r="N1489" t="s">
        <v>4057</v>
      </c>
      <c r="O1489" t="s">
        <v>4056</v>
      </c>
    </row>
    <row r="1490" spans="1:15">
      <c r="A1490">
        <v>5095</v>
      </c>
      <c r="B1490" t="s">
        <v>2961</v>
      </c>
      <c r="C1490" t="s">
        <v>1572</v>
      </c>
      <c r="D1490">
        <v>2180</v>
      </c>
      <c r="E1490" t="s">
        <v>10</v>
      </c>
      <c r="F1490" t="s">
        <v>420</v>
      </c>
      <c r="G1490" s="81">
        <v>44685</v>
      </c>
      <c r="H1490" t="s">
        <v>4048</v>
      </c>
      <c r="I1490" t="s">
        <v>4976</v>
      </c>
      <c r="J1490" t="s">
        <v>4062</v>
      </c>
      <c r="K1490" t="s">
        <v>4984</v>
      </c>
      <c r="L1490" t="s">
        <v>1570</v>
      </c>
      <c r="M1490">
        <v>187</v>
      </c>
      <c r="N1490" t="s">
        <v>4057</v>
      </c>
      <c r="O1490" t="s">
        <v>4056</v>
      </c>
    </row>
    <row r="1491" spans="1:15">
      <c r="A1491">
        <v>5096</v>
      </c>
      <c r="B1491" t="s">
        <v>1227</v>
      </c>
      <c r="C1491" t="s">
        <v>1310</v>
      </c>
      <c r="D1491">
        <v>3350</v>
      </c>
      <c r="E1491" t="s">
        <v>12</v>
      </c>
      <c r="F1491" t="s">
        <v>4488</v>
      </c>
      <c r="G1491" s="81">
        <v>44685</v>
      </c>
      <c r="H1491" t="s">
        <v>4048</v>
      </c>
      <c r="I1491" t="s">
        <v>4985</v>
      </c>
      <c r="J1491" t="s">
        <v>13</v>
      </c>
      <c r="K1491" t="s">
        <v>4986</v>
      </c>
      <c r="L1491" t="s">
        <v>1308</v>
      </c>
      <c r="M1491">
        <v>264</v>
      </c>
      <c r="N1491" t="s">
        <v>4057</v>
      </c>
    </row>
    <row r="1492" spans="1:15">
      <c r="A1492">
        <v>5097</v>
      </c>
      <c r="B1492" t="s">
        <v>2961</v>
      </c>
      <c r="C1492" t="s">
        <v>1684</v>
      </c>
      <c r="D1492">
        <v>1800</v>
      </c>
      <c r="E1492" t="s">
        <v>10</v>
      </c>
      <c r="F1492" t="s">
        <v>420</v>
      </c>
      <c r="G1492" s="81">
        <v>44685</v>
      </c>
      <c r="H1492" t="s">
        <v>4048</v>
      </c>
      <c r="I1492" t="s">
        <v>4455</v>
      </c>
      <c r="J1492" t="s">
        <v>4062</v>
      </c>
      <c r="K1492" t="s">
        <v>4987</v>
      </c>
      <c r="L1492" t="s">
        <v>645</v>
      </c>
      <c r="M1492">
        <v>289</v>
      </c>
      <c r="N1492" t="s">
        <v>4057</v>
      </c>
      <c r="O1492" t="s">
        <v>4056</v>
      </c>
    </row>
    <row r="1493" spans="1:15">
      <c r="A1493">
        <v>5098</v>
      </c>
      <c r="B1493" t="s">
        <v>2961</v>
      </c>
      <c r="C1493" t="s">
        <v>415</v>
      </c>
      <c r="D1493">
        <v>2800</v>
      </c>
      <c r="E1493" t="s">
        <v>12</v>
      </c>
      <c r="F1493" t="s">
        <v>420</v>
      </c>
      <c r="G1493" s="81">
        <v>44685</v>
      </c>
      <c r="H1493" t="s">
        <v>4048</v>
      </c>
      <c r="I1493" t="s">
        <v>4455</v>
      </c>
      <c r="J1493" t="s">
        <v>13</v>
      </c>
      <c r="K1493" t="s">
        <v>4988</v>
      </c>
      <c r="L1493" t="s">
        <v>413</v>
      </c>
      <c r="M1493">
        <v>195</v>
      </c>
      <c r="N1493" t="s">
        <v>4057</v>
      </c>
    </row>
    <row r="1494" spans="1:15">
      <c r="A1494">
        <v>5099</v>
      </c>
      <c r="B1494" t="s">
        <v>2961</v>
      </c>
      <c r="C1494" t="s">
        <v>1050</v>
      </c>
      <c r="D1494">
        <v>2800</v>
      </c>
      <c r="E1494" t="s">
        <v>12</v>
      </c>
      <c r="F1494" t="s">
        <v>420</v>
      </c>
      <c r="G1494" s="81">
        <v>44685</v>
      </c>
      <c r="H1494" t="s">
        <v>4048</v>
      </c>
      <c r="I1494" t="s">
        <v>4357</v>
      </c>
      <c r="J1494" t="s">
        <v>13</v>
      </c>
      <c r="K1494" t="s">
        <v>4989</v>
      </c>
      <c r="L1494" t="s">
        <v>631</v>
      </c>
      <c r="M1494">
        <v>95</v>
      </c>
      <c r="N1494" t="s">
        <v>4057</v>
      </c>
    </row>
    <row r="1495" spans="1:15">
      <c r="A1495">
        <v>5100</v>
      </c>
      <c r="B1495" t="s">
        <v>2961</v>
      </c>
      <c r="C1495" t="s">
        <v>1105</v>
      </c>
      <c r="D1495">
        <v>1600</v>
      </c>
      <c r="E1495" t="s">
        <v>8</v>
      </c>
      <c r="F1495" t="s">
        <v>420</v>
      </c>
      <c r="G1495" s="81">
        <v>44685</v>
      </c>
      <c r="H1495" t="s">
        <v>4048</v>
      </c>
      <c r="I1495" t="s">
        <v>4455</v>
      </c>
      <c r="J1495" t="s">
        <v>1675</v>
      </c>
      <c r="K1495" t="s">
        <v>4990</v>
      </c>
      <c r="L1495" t="s">
        <v>1103</v>
      </c>
      <c r="M1495">
        <v>213</v>
      </c>
      <c r="N1495" t="s">
        <v>4057</v>
      </c>
    </row>
    <row r="1496" spans="1:15">
      <c r="A1496">
        <v>5101</v>
      </c>
      <c r="B1496" t="s">
        <v>2961</v>
      </c>
      <c r="C1496" t="s">
        <v>1036</v>
      </c>
      <c r="D1496">
        <v>3000</v>
      </c>
      <c r="E1496" t="s">
        <v>12</v>
      </c>
      <c r="F1496" t="s">
        <v>420</v>
      </c>
      <c r="G1496" s="81">
        <v>44685</v>
      </c>
      <c r="H1496" t="s">
        <v>4066</v>
      </c>
      <c r="I1496" t="s">
        <v>4991</v>
      </c>
      <c r="J1496" t="s">
        <v>13</v>
      </c>
      <c r="K1496" t="s">
        <v>4992</v>
      </c>
      <c r="L1496" t="s">
        <v>1034</v>
      </c>
      <c r="M1496">
        <v>196</v>
      </c>
      <c r="N1496" t="s">
        <v>4057</v>
      </c>
    </row>
    <row r="1497" spans="1:15">
      <c r="A1497">
        <v>5102</v>
      </c>
      <c r="B1497" t="s">
        <v>2961</v>
      </c>
      <c r="C1497" t="s">
        <v>1531</v>
      </c>
      <c r="D1497">
        <v>1800</v>
      </c>
      <c r="E1497" t="s">
        <v>10</v>
      </c>
      <c r="F1497" t="s">
        <v>420</v>
      </c>
      <c r="G1497" s="81">
        <v>44685</v>
      </c>
      <c r="H1497" t="s">
        <v>4048</v>
      </c>
      <c r="I1497" t="s">
        <v>4315</v>
      </c>
      <c r="J1497" t="s">
        <v>4062</v>
      </c>
      <c r="K1497" t="s">
        <v>4993</v>
      </c>
      <c r="L1497" t="s">
        <v>1529</v>
      </c>
      <c r="M1497">
        <v>311</v>
      </c>
      <c r="N1497" t="s">
        <v>4057</v>
      </c>
      <c r="O1497" t="s">
        <v>4056</v>
      </c>
    </row>
    <row r="1498" spans="1:15">
      <c r="A1498">
        <v>5103</v>
      </c>
      <c r="B1498" t="s">
        <v>2961</v>
      </c>
      <c r="C1498" t="s">
        <v>2015</v>
      </c>
      <c r="D1498">
        <v>1600</v>
      </c>
      <c r="E1498" t="s">
        <v>8</v>
      </c>
      <c r="F1498" t="s">
        <v>4507</v>
      </c>
      <c r="G1498" s="81">
        <v>44684</v>
      </c>
      <c r="H1498" t="s">
        <v>4048</v>
      </c>
      <c r="I1498" t="s">
        <v>4994</v>
      </c>
      <c r="J1498" t="s">
        <v>1675</v>
      </c>
      <c r="K1498" t="s">
        <v>4995</v>
      </c>
      <c r="L1498" t="s">
        <v>1883</v>
      </c>
      <c r="M1498">
        <v>368</v>
      </c>
      <c r="N1498" t="s">
        <v>4057</v>
      </c>
    </row>
    <row r="1499" spans="1:15">
      <c r="A1499">
        <v>5104</v>
      </c>
      <c r="B1499" t="s">
        <v>2961</v>
      </c>
      <c r="C1499" t="s">
        <v>2087</v>
      </c>
      <c r="D1499">
        <v>1350</v>
      </c>
      <c r="E1499" t="s">
        <v>8</v>
      </c>
      <c r="F1499" t="s">
        <v>420</v>
      </c>
      <c r="G1499" s="81">
        <v>44684</v>
      </c>
      <c r="H1499" t="s">
        <v>4048</v>
      </c>
      <c r="I1499" t="s">
        <v>4315</v>
      </c>
      <c r="J1499" t="s">
        <v>1675</v>
      </c>
      <c r="K1499" t="s">
        <v>4996</v>
      </c>
      <c r="L1499" t="s">
        <v>1562</v>
      </c>
      <c r="M1499">
        <v>318</v>
      </c>
      <c r="N1499" t="s">
        <v>4057</v>
      </c>
    </row>
    <row r="1500" spans="1:15">
      <c r="A1500">
        <v>5105</v>
      </c>
      <c r="B1500" t="s">
        <v>2961</v>
      </c>
      <c r="C1500" t="s">
        <v>1764</v>
      </c>
      <c r="D1500">
        <v>3350</v>
      </c>
      <c r="E1500" t="s">
        <v>20</v>
      </c>
      <c r="F1500" t="s">
        <v>420</v>
      </c>
      <c r="G1500" s="81">
        <v>44684</v>
      </c>
      <c r="H1500" t="s">
        <v>4048</v>
      </c>
      <c r="I1500" t="s">
        <v>4997</v>
      </c>
      <c r="J1500" t="s">
        <v>1677</v>
      </c>
      <c r="K1500" t="s">
        <v>4998</v>
      </c>
      <c r="L1500" t="s">
        <v>1763</v>
      </c>
      <c r="M1500">
        <v>363</v>
      </c>
      <c r="N1500" t="s">
        <v>4057</v>
      </c>
    </row>
    <row r="1501" spans="1:15">
      <c r="A1501">
        <v>5106</v>
      </c>
      <c r="B1501" t="s">
        <v>4065</v>
      </c>
      <c r="C1501" t="s">
        <v>186</v>
      </c>
      <c r="D1501">
        <v>1350</v>
      </c>
      <c r="E1501" t="s">
        <v>8</v>
      </c>
      <c r="F1501" t="s">
        <v>420</v>
      </c>
      <c r="G1501" s="81">
        <v>44684</v>
      </c>
      <c r="H1501" t="s">
        <v>4048</v>
      </c>
      <c r="I1501" t="s">
        <v>4129</v>
      </c>
      <c r="J1501" t="s">
        <v>1675</v>
      </c>
      <c r="K1501" t="s">
        <v>4999</v>
      </c>
      <c r="L1501" t="s">
        <v>184</v>
      </c>
      <c r="M1501">
        <v>15</v>
      </c>
      <c r="N1501" t="s">
        <v>4057</v>
      </c>
    </row>
    <row r="1502" spans="1:15">
      <c r="A1502">
        <v>5107</v>
      </c>
      <c r="B1502" t="s">
        <v>2961</v>
      </c>
      <c r="C1502" t="s">
        <v>1594</v>
      </c>
      <c r="D1502">
        <v>1350</v>
      </c>
      <c r="E1502" t="s">
        <v>8</v>
      </c>
      <c r="F1502" t="s">
        <v>420</v>
      </c>
      <c r="G1502" s="81">
        <v>44684</v>
      </c>
      <c r="H1502" t="s">
        <v>4048</v>
      </c>
      <c r="I1502" t="s">
        <v>4091</v>
      </c>
      <c r="J1502" t="s">
        <v>1675</v>
      </c>
      <c r="K1502" t="s">
        <v>5000</v>
      </c>
      <c r="L1502" t="s">
        <v>1592</v>
      </c>
      <c r="M1502">
        <v>326</v>
      </c>
      <c r="N1502" t="s">
        <v>4057</v>
      </c>
    </row>
    <row r="1503" spans="1:15">
      <c r="A1503">
        <v>5108</v>
      </c>
      <c r="B1503" t="s">
        <v>2961</v>
      </c>
      <c r="C1503" t="s">
        <v>1503</v>
      </c>
      <c r="D1503">
        <v>3350</v>
      </c>
      <c r="E1503" t="s">
        <v>67</v>
      </c>
      <c r="F1503" t="s">
        <v>4507</v>
      </c>
      <c r="G1503" s="81">
        <v>44684</v>
      </c>
      <c r="H1503" t="s">
        <v>4048</v>
      </c>
      <c r="I1503" t="s">
        <v>4093</v>
      </c>
      <c r="J1503" t="s">
        <v>1679</v>
      </c>
      <c r="K1503" t="s">
        <v>5001</v>
      </c>
      <c r="L1503" t="s">
        <v>2578</v>
      </c>
      <c r="M1503">
        <v>306</v>
      </c>
      <c r="N1503" t="s">
        <v>4057</v>
      </c>
    </row>
    <row r="1504" spans="1:15">
      <c r="A1504">
        <v>5109</v>
      </c>
      <c r="B1504" t="s">
        <v>2961</v>
      </c>
      <c r="C1504" t="s">
        <v>1371</v>
      </c>
      <c r="D1504">
        <v>2800</v>
      </c>
      <c r="E1504" t="s">
        <v>67</v>
      </c>
      <c r="F1504" t="s">
        <v>420</v>
      </c>
      <c r="G1504" s="81">
        <v>44687</v>
      </c>
      <c r="H1504" t="s">
        <v>4048</v>
      </c>
      <c r="I1504" t="s">
        <v>5002</v>
      </c>
      <c r="J1504" t="s">
        <v>1679</v>
      </c>
      <c r="K1504" t="s">
        <v>5003</v>
      </c>
      <c r="L1504" t="s">
        <v>1369</v>
      </c>
      <c r="M1504">
        <v>374</v>
      </c>
      <c r="N1504" t="s">
        <v>4057</v>
      </c>
    </row>
    <row r="1505" spans="1:16">
      <c r="A1505">
        <v>5110</v>
      </c>
      <c r="B1505" t="s">
        <v>2961</v>
      </c>
      <c r="C1505" t="s">
        <v>1587</v>
      </c>
      <c r="D1505">
        <v>2000</v>
      </c>
      <c r="E1505" t="s">
        <v>10</v>
      </c>
      <c r="F1505" t="s">
        <v>420</v>
      </c>
      <c r="G1505" s="81">
        <v>44687</v>
      </c>
      <c r="H1505" t="s">
        <v>4048</v>
      </c>
      <c r="I1505" t="s">
        <v>5004</v>
      </c>
      <c r="J1505" t="s">
        <v>4062</v>
      </c>
      <c r="K1505" t="s">
        <v>5005</v>
      </c>
      <c r="L1505" t="s">
        <v>1586</v>
      </c>
      <c r="M1505">
        <v>324</v>
      </c>
      <c r="N1505" t="s">
        <v>4057</v>
      </c>
      <c r="O1505" t="s">
        <v>4056</v>
      </c>
    </row>
    <row r="1506" spans="1:16">
      <c r="A1506">
        <v>5111</v>
      </c>
      <c r="B1506" t="s">
        <v>33</v>
      </c>
      <c r="C1506" t="s">
        <v>845</v>
      </c>
      <c r="D1506">
        <v>7000</v>
      </c>
      <c r="E1506" t="s">
        <v>12</v>
      </c>
      <c r="F1506" t="s">
        <v>420</v>
      </c>
      <c r="G1506" s="81">
        <v>44687</v>
      </c>
      <c r="H1506" t="s">
        <v>4069</v>
      </c>
      <c r="I1506" t="s">
        <v>4815</v>
      </c>
      <c r="J1506" t="s">
        <v>13</v>
      </c>
      <c r="K1506" t="s">
        <v>5006</v>
      </c>
      <c r="L1506" t="s">
        <v>1586</v>
      </c>
      <c r="M1506">
        <v>155</v>
      </c>
      <c r="N1506" t="s">
        <v>4057</v>
      </c>
    </row>
    <row r="1507" spans="1:16">
      <c r="A1507">
        <v>5112</v>
      </c>
      <c r="B1507" t="s">
        <v>2961</v>
      </c>
      <c r="C1507" t="s">
        <v>1590</v>
      </c>
      <c r="D1507">
        <v>2000</v>
      </c>
      <c r="E1507" t="s">
        <v>10</v>
      </c>
      <c r="F1507" t="s">
        <v>420</v>
      </c>
      <c r="G1507" s="81">
        <v>44687</v>
      </c>
      <c r="H1507" t="s">
        <v>4048</v>
      </c>
      <c r="I1507" t="s">
        <v>5007</v>
      </c>
      <c r="J1507" t="s">
        <v>4062</v>
      </c>
      <c r="K1507" t="s">
        <v>5008</v>
      </c>
      <c r="L1507" t="s">
        <v>843</v>
      </c>
      <c r="M1507">
        <v>325</v>
      </c>
      <c r="N1507" t="s">
        <v>4057</v>
      </c>
      <c r="O1507" t="s">
        <v>4056</v>
      </c>
    </row>
    <row r="1508" spans="1:16">
      <c r="A1508">
        <v>5113</v>
      </c>
      <c r="B1508" t="s">
        <v>4065</v>
      </c>
      <c r="C1508" t="s">
        <v>2217</v>
      </c>
      <c r="D1508">
        <v>1200</v>
      </c>
      <c r="E1508" t="s">
        <v>8</v>
      </c>
      <c r="F1508" t="s">
        <v>4118</v>
      </c>
      <c r="G1508" s="81">
        <v>44579</v>
      </c>
      <c r="H1508" t="s">
        <v>4048</v>
      </c>
      <c r="I1508" t="s">
        <v>5009</v>
      </c>
      <c r="J1508" t="s">
        <v>1675</v>
      </c>
      <c r="K1508">
        <v>660441</v>
      </c>
      <c r="L1508" t="s">
        <v>212</v>
      </c>
      <c r="M1508">
        <v>21</v>
      </c>
      <c r="N1508" t="s">
        <v>4057</v>
      </c>
    </row>
    <row r="1509" spans="1:16">
      <c r="A1509">
        <v>5114</v>
      </c>
      <c r="B1509" t="s">
        <v>2961</v>
      </c>
      <c r="C1509" t="s">
        <v>1541</v>
      </c>
      <c r="D1509">
        <v>2180</v>
      </c>
      <c r="E1509" t="s">
        <v>15</v>
      </c>
      <c r="F1509" t="s">
        <v>4170</v>
      </c>
      <c r="G1509" s="81">
        <v>44615</v>
      </c>
      <c r="H1509" t="s">
        <v>4048</v>
      </c>
      <c r="I1509" t="s">
        <v>5010</v>
      </c>
      <c r="J1509" t="s">
        <v>1680</v>
      </c>
      <c r="K1509">
        <v>423134</v>
      </c>
      <c r="L1509" t="s">
        <v>1539</v>
      </c>
      <c r="M1509">
        <v>313</v>
      </c>
      <c r="N1509" t="s">
        <v>4057</v>
      </c>
    </row>
    <row r="1510" spans="1:16">
      <c r="A1510">
        <v>5115</v>
      </c>
      <c r="B1510" t="s">
        <v>2961</v>
      </c>
      <c r="C1510" t="s">
        <v>1546</v>
      </c>
      <c r="D1510">
        <v>2180</v>
      </c>
      <c r="E1510" t="s">
        <v>15</v>
      </c>
      <c r="F1510" t="s">
        <v>4170</v>
      </c>
      <c r="G1510" s="81">
        <v>44615</v>
      </c>
      <c r="H1510" t="s">
        <v>4048</v>
      </c>
      <c r="I1510" t="s">
        <v>5010</v>
      </c>
      <c r="J1510" t="s">
        <v>1680</v>
      </c>
      <c r="K1510">
        <v>423134</v>
      </c>
      <c r="L1510" t="s">
        <v>1544</v>
      </c>
      <c r="M1510">
        <v>314</v>
      </c>
      <c r="N1510" t="s">
        <v>4057</v>
      </c>
    </row>
    <row r="1511" spans="1:16">
      <c r="A1511">
        <v>5116</v>
      </c>
      <c r="B1511" t="s">
        <v>4173</v>
      </c>
      <c r="C1511" t="s">
        <v>1408</v>
      </c>
      <c r="D1511">
        <v>3350</v>
      </c>
      <c r="E1511" t="s">
        <v>20</v>
      </c>
      <c r="F1511" t="s">
        <v>420</v>
      </c>
      <c r="G1511" s="81">
        <v>44536</v>
      </c>
      <c r="H1511" t="s">
        <v>4048</v>
      </c>
      <c r="I1511" t="s">
        <v>4321</v>
      </c>
      <c r="J1511" t="s">
        <v>1677</v>
      </c>
      <c r="K1511">
        <v>3777</v>
      </c>
      <c r="L1511" t="s">
        <v>1406</v>
      </c>
      <c r="M1511">
        <v>285</v>
      </c>
      <c r="N1511" t="s">
        <v>4057</v>
      </c>
    </row>
    <row r="1512" spans="1:16">
      <c r="A1512">
        <v>5117</v>
      </c>
      <c r="B1512" t="s">
        <v>2961</v>
      </c>
      <c r="C1512" t="s">
        <v>1153</v>
      </c>
      <c r="D1512">
        <v>2180</v>
      </c>
      <c r="E1512" t="s">
        <v>10</v>
      </c>
      <c r="F1512" t="s">
        <v>420</v>
      </c>
      <c r="G1512" s="81">
        <v>44609</v>
      </c>
      <c r="H1512" t="s">
        <v>4048</v>
      </c>
      <c r="I1512" t="s">
        <v>4344</v>
      </c>
      <c r="J1512" t="s">
        <v>2032</v>
      </c>
      <c r="K1512">
        <v>5890</v>
      </c>
      <c r="L1512" t="s">
        <v>1151</v>
      </c>
      <c r="M1512">
        <v>231</v>
      </c>
      <c r="N1512" t="s">
        <v>4057</v>
      </c>
      <c r="O1512" t="s">
        <v>4056</v>
      </c>
      <c r="P1512" t="s">
        <v>5011</v>
      </c>
    </row>
    <row r="1513" spans="1:16">
      <c r="A1513">
        <v>5118</v>
      </c>
      <c r="B1513" t="s">
        <v>2961</v>
      </c>
      <c r="C1513" t="s">
        <v>1064</v>
      </c>
      <c r="D1513">
        <v>5000</v>
      </c>
      <c r="E1513" t="s">
        <v>17</v>
      </c>
      <c r="F1513" t="s">
        <v>4488</v>
      </c>
      <c r="G1513" s="81">
        <v>44673</v>
      </c>
      <c r="H1513" t="s">
        <v>4069</v>
      </c>
      <c r="I1513" t="s">
        <v>2229</v>
      </c>
      <c r="J1513" t="s">
        <v>1674</v>
      </c>
      <c r="K1513">
        <v>6053076</v>
      </c>
      <c r="L1513" t="s">
        <v>1062</v>
      </c>
      <c r="M1513">
        <v>202</v>
      </c>
      <c r="N1513" t="s">
        <v>4057</v>
      </c>
    </row>
    <row r="1514" spans="1:16">
      <c r="A1514">
        <v>5119</v>
      </c>
      <c r="B1514" t="s">
        <v>2961</v>
      </c>
      <c r="C1514" t="s">
        <v>656</v>
      </c>
      <c r="D1514">
        <v>2180</v>
      </c>
      <c r="E1514" t="s">
        <v>10</v>
      </c>
      <c r="F1514" t="s">
        <v>420</v>
      </c>
      <c r="G1514" s="81">
        <v>44692</v>
      </c>
      <c r="H1514" t="s">
        <v>4048</v>
      </c>
      <c r="I1514" t="s">
        <v>5012</v>
      </c>
      <c r="J1514" t="s">
        <v>2032</v>
      </c>
      <c r="K1514" t="s">
        <v>5013</v>
      </c>
      <c r="L1514" t="s">
        <v>654</v>
      </c>
      <c r="M1514">
        <v>177</v>
      </c>
      <c r="N1514" t="s">
        <v>4057</v>
      </c>
      <c r="O1514" t="s">
        <v>4056</v>
      </c>
    </row>
    <row r="1515" spans="1:16">
      <c r="A1515">
        <v>5120</v>
      </c>
      <c r="B1515" t="s">
        <v>24</v>
      </c>
      <c r="C1515" t="s">
        <v>1911</v>
      </c>
      <c r="D1515">
        <v>14750</v>
      </c>
      <c r="E1515" t="s">
        <v>8</v>
      </c>
      <c r="F1515" t="s">
        <v>420</v>
      </c>
      <c r="G1515" s="81">
        <v>44692</v>
      </c>
      <c r="H1515" t="s">
        <v>4048</v>
      </c>
      <c r="I1515" t="s">
        <v>5014</v>
      </c>
      <c r="J1515" t="s">
        <v>1675</v>
      </c>
      <c r="K1515" t="s">
        <v>5015</v>
      </c>
      <c r="L1515" t="s">
        <v>130</v>
      </c>
      <c r="M1515">
        <v>2</v>
      </c>
      <c r="N1515" t="s">
        <v>4057</v>
      </c>
    </row>
    <row r="1516" spans="1:16">
      <c r="A1516">
        <v>5121</v>
      </c>
      <c r="B1516" t="s">
        <v>2961</v>
      </c>
      <c r="C1516" t="s">
        <v>2041</v>
      </c>
      <c r="D1516">
        <v>3350</v>
      </c>
      <c r="E1516" t="s">
        <v>67</v>
      </c>
      <c r="F1516" t="s">
        <v>420</v>
      </c>
      <c r="G1516" s="81">
        <v>44691</v>
      </c>
      <c r="H1516" t="s">
        <v>4048</v>
      </c>
      <c r="I1516" t="s">
        <v>5016</v>
      </c>
      <c r="J1516" t="s">
        <v>1679</v>
      </c>
      <c r="K1516" t="s">
        <v>5017</v>
      </c>
      <c r="L1516" t="s">
        <v>2039</v>
      </c>
      <c r="M1516">
        <v>378</v>
      </c>
      <c r="N1516" t="s">
        <v>4057</v>
      </c>
    </row>
    <row r="1517" spans="1:16">
      <c r="A1517">
        <v>5122</v>
      </c>
      <c r="B1517" t="s">
        <v>35</v>
      </c>
      <c r="C1517" t="s">
        <v>1015</v>
      </c>
      <c r="D1517">
        <v>3000</v>
      </c>
      <c r="E1517" t="s">
        <v>12</v>
      </c>
      <c r="F1517" t="s">
        <v>420</v>
      </c>
      <c r="G1517" s="81">
        <v>44690</v>
      </c>
      <c r="H1517" t="s">
        <v>4066</v>
      </c>
      <c r="I1517" t="s">
        <v>5018</v>
      </c>
      <c r="J1517" t="s">
        <v>13</v>
      </c>
      <c r="K1517" t="s">
        <v>5019</v>
      </c>
      <c r="L1517" t="s">
        <v>1820</v>
      </c>
      <c r="M1517">
        <v>303</v>
      </c>
      <c r="N1517" t="s">
        <v>4057</v>
      </c>
    </row>
    <row r="1518" spans="1:16">
      <c r="A1518">
        <v>5123</v>
      </c>
      <c r="B1518" t="s">
        <v>35</v>
      </c>
      <c r="C1518" t="s">
        <v>1015</v>
      </c>
      <c r="D1518">
        <v>3350</v>
      </c>
      <c r="E1518" t="s">
        <v>12</v>
      </c>
      <c r="F1518" t="s">
        <v>420</v>
      </c>
      <c r="G1518" s="81">
        <v>44690</v>
      </c>
      <c r="H1518" t="s">
        <v>4048</v>
      </c>
      <c r="I1518" t="s">
        <v>5012</v>
      </c>
      <c r="J1518" t="s">
        <v>13</v>
      </c>
      <c r="K1518" t="s">
        <v>5020</v>
      </c>
      <c r="L1518" t="s">
        <v>1820</v>
      </c>
      <c r="M1518">
        <v>303</v>
      </c>
      <c r="N1518" t="s">
        <v>4057</v>
      </c>
    </row>
    <row r="1519" spans="1:16">
      <c r="A1519">
        <v>5124</v>
      </c>
      <c r="B1519" t="s">
        <v>35</v>
      </c>
      <c r="C1519" t="s">
        <v>1020</v>
      </c>
      <c r="D1519">
        <v>3000</v>
      </c>
      <c r="E1519" t="s">
        <v>12</v>
      </c>
      <c r="F1519" t="s">
        <v>420</v>
      </c>
      <c r="G1519" s="81">
        <v>44690</v>
      </c>
      <c r="H1519" t="s">
        <v>4066</v>
      </c>
      <c r="I1519" t="s">
        <v>5018</v>
      </c>
      <c r="J1519" t="s">
        <v>13</v>
      </c>
      <c r="K1519" t="s">
        <v>5021</v>
      </c>
      <c r="L1519" t="s">
        <v>1018</v>
      </c>
      <c r="M1519">
        <v>281</v>
      </c>
      <c r="N1519" t="s">
        <v>4057</v>
      </c>
    </row>
    <row r="1520" spans="1:16">
      <c r="A1520">
        <v>5125</v>
      </c>
      <c r="B1520" t="s">
        <v>35</v>
      </c>
      <c r="C1520" t="s">
        <v>1020</v>
      </c>
      <c r="D1520">
        <v>3350</v>
      </c>
      <c r="E1520" t="s">
        <v>12</v>
      </c>
      <c r="F1520" t="s">
        <v>420</v>
      </c>
      <c r="G1520" s="81">
        <v>44690</v>
      </c>
      <c r="H1520" t="s">
        <v>4048</v>
      </c>
      <c r="I1520" t="s">
        <v>4357</v>
      </c>
      <c r="J1520" t="s">
        <v>13</v>
      </c>
      <c r="K1520" t="s">
        <v>5022</v>
      </c>
      <c r="L1520" t="s">
        <v>1018</v>
      </c>
      <c r="M1520">
        <v>281</v>
      </c>
      <c r="N1520" t="s">
        <v>4057</v>
      </c>
      <c r="O1520" t="s">
        <v>4056</v>
      </c>
    </row>
    <row r="1521" spans="1:16">
      <c r="A1521">
        <v>5126</v>
      </c>
      <c r="B1521" t="s">
        <v>2961</v>
      </c>
      <c r="C1521" t="s">
        <v>1525</v>
      </c>
      <c r="D1521">
        <v>2180</v>
      </c>
      <c r="E1521" t="s">
        <v>10</v>
      </c>
      <c r="F1521" t="s">
        <v>420</v>
      </c>
      <c r="G1521" s="81">
        <v>44690</v>
      </c>
      <c r="H1521" t="s">
        <v>4048</v>
      </c>
      <c r="I1521" t="s">
        <v>4976</v>
      </c>
      <c r="J1521" t="s">
        <v>2032</v>
      </c>
      <c r="K1521" t="s">
        <v>5023</v>
      </c>
      <c r="L1521" t="s">
        <v>1523</v>
      </c>
      <c r="M1521">
        <v>310</v>
      </c>
      <c r="N1521" t="s">
        <v>4057</v>
      </c>
      <c r="O1521" t="s">
        <v>4056</v>
      </c>
    </row>
    <row r="1522" spans="1:16">
      <c r="A1522">
        <v>5127</v>
      </c>
      <c r="B1522" t="s">
        <v>2961</v>
      </c>
      <c r="C1522" t="s">
        <v>1437</v>
      </c>
      <c r="D1522">
        <v>4350</v>
      </c>
      <c r="E1522" t="s">
        <v>19</v>
      </c>
      <c r="F1522" t="s">
        <v>4488</v>
      </c>
      <c r="G1522" s="81">
        <v>44690</v>
      </c>
      <c r="H1522" t="s">
        <v>4069</v>
      </c>
      <c r="I1522" t="s">
        <v>4895</v>
      </c>
      <c r="J1522" t="s">
        <v>5024</v>
      </c>
      <c r="K1522" t="s">
        <v>5025</v>
      </c>
      <c r="L1522" t="s">
        <v>1435</v>
      </c>
      <c r="M1522">
        <v>377</v>
      </c>
      <c r="N1522" t="s">
        <v>4057</v>
      </c>
    </row>
    <row r="1523" spans="1:16">
      <c r="A1523">
        <v>5128</v>
      </c>
      <c r="B1523" t="s">
        <v>2961</v>
      </c>
      <c r="C1523" t="s">
        <v>1070</v>
      </c>
      <c r="D1523">
        <v>2180</v>
      </c>
      <c r="E1523" t="s">
        <v>10</v>
      </c>
      <c r="F1523" t="s">
        <v>420</v>
      </c>
      <c r="G1523" s="81">
        <v>44690</v>
      </c>
      <c r="H1523" t="s">
        <v>4048</v>
      </c>
      <c r="I1523" t="s">
        <v>4344</v>
      </c>
      <c r="J1523" t="s">
        <v>2032</v>
      </c>
      <c r="K1523" t="s">
        <v>5026</v>
      </c>
      <c r="L1523" t="s">
        <v>1068</v>
      </c>
      <c r="M1523">
        <v>241</v>
      </c>
      <c r="N1523" t="s">
        <v>4057</v>
      </c>
      <c r="O1523" t="s">
        <v>4056</v>
      </c>
    </row>
    <row r="1524" spans="1:16">
      <c r="A1524">
        <v>5129</v>
      </c>
      <c r="B1524" t="s">
        <v>2961</v>
      </c>
      <c r="C1524" t="s">
        <v>1070</v>
      </c>
      <c r="D1524">
        <v>2180</v>
      </c>
      <c r="E1524" t="s">
        <v>10</v>
      </c>
      <c r="F1524" t="s">
        <v>420</v>
      </c>
      <c r="G1524" s="81">
        <v>44595</v>
      </c>
      <c r="H1524" t="s">
        <v>4048</v>
      </c>
      <c r="I1524" t="s">
        <v>4352</v>
      </c>
      <c r="J1524" t="s">
        <v>2032</v>
      </c>
      <c r="K1524" t="s">
        <v>5027</v>
      </c>
      <c r="L1524" t="s">
        <v>1068</v>
      </c>
      <c r="M1524">
        <v>241</v>
      </c>
      <c r="N1524" t="s">
        <v>4057</v>
      </c>
      <c r="O1524" t="s">
        <v>5028</v>
      </c>
    </row>
    <row r="1525" spans="1:16">
      <c r="A1525">
        <v>5130</v>
      </c>
      <c r="B1525" t="s">
        <v>4065</v>
      </c>
      <c r="C1525" t="s">
        <v>191</v>
      </c>
      <c r="D1525">
        <v>1350</v>
      </c>
      <c r="E1525" t="s">
        <v>8</v>
      </c>
      <c r="F1525" t="s">
        <v>420</v>
      </c>
      <c r="G1525" s="81">
        <v>44693</v>
      </c>
      <c r="H1525" t="s">
        <v>4048</v>
      </c>
      <c r="I1525" t="s">
        <v>4129</v>
      </c>
      <c r="J1525" t="s">
        <v>1675</v>
      </c>
      <c r="K1525" t="s">
        <v>5029</v>
      </c>
      <c r="L1525" t="s">
        <v>189</v>
      </c>
      <c r="M1525">
        <v>16</v>
      </c>
      <c r="N1525" t="s">
        <v>4057</v>
      </c>
    </row>
    <row r="1526" spans="1:16">
      <c r="A1526">
        <v>5131</v>
      </c>
      <c r="B1526" t="s">
        <v>2961</v>
      </c>
      <c r="C1526" t="s">
        <v>2045</v>
      </c>
      <c r="D1526">
        <v>2180</v>
      </c>
      <c r="E1526" t="s">
        <v>19</v>
      </c>
      <c r="F1526" t="s">
        <v>4488</v>
      </c>
      <c r="G1526" s="81">
        <v>44693</v>
      </c>
      <c r="H1526" t="s">
        <v>4048</v>
      </c>
      <c r="I1526" t="s">
        <v>4685</v>
      </c>
      <c r="J1526" t="s">
        <v>1678</v>
      </c>
      <c r="K1526" t="s">
        <v>5030</v>
      </c>
      <c r="L1526" t="s">
        <v>2044</v>
      </c>
      <c r="M1526">
        <v>379</v>
      </c>
      <c r="N1526" t="s">
        <v>4057</v>
      </c>
    </row>
    <row r="1527" spans="1:16">
      <c r="A1527">
        <v>5132</v>
      </c>
      <c r="B1527" t="s">
        <v>2961</v>
      </c>
      <c r="C1527" t="s">
        <v>1567</v>
      </c>
      <c r="D1527">
        <v>3350</v>
      </c>
      <c r="E1527" t="s">
        <v>67</v>
      </c>
      <c r="F1527" t="s">
        <v>4507</v>
      </c>
      <c r="G1527" s="81">
        <v>44682</v>
      </c>
      <c r="H1527" t="s">
        <v>4048</v>
      </c>
      <c r="I1527" t="s">
        <v>4976</v>
      </c>
      <c r="J1527" t="s">
        <v>1679</v>
      </c>
      <c r="K1527" t="s">
        <v>5031</v>
      </c>
      <c r="L1527" t="s">
        <v>1565</v>
      </c>
      <c r="M1527">
        <v>319</v>
      </c>
      <c r="N1527" t="s">
        <v>4057</v>
      </c>
    </row>
    <row r="1528" spans="1:16">
      <c r="A1528">
        <v>5133</v>
      </c>
      <c r="B1528" t="s">
        <v>2961</v>
      </c>
      <c r="C1528" t="s">
        <v>1567</v>
      </c>
      <c r="D1528">
        <v>3350</v>
      </c>
      <c r="E1528" t="s">
        <v>12</v>
      </c>
      <c r="F1528" t="s">
        <v>4507</v>
      </c>
      <c r="G1528" s="81">
        <v>44692</v>
      </c>
      <c r="H1528" t="s">
        <v>4048</v>
      </c>
      <c r="I1528" t="s">
        <v>4843</v>
      </c>
      <c r="J1528" t="s">
        <v>13</v>
      </c>
      <c r="K1528" t="s">
        <v>5032</v>
      </c>
      <c r="L1528" t="s">
        <v>1565</v>
      </c>
      <c r="M1528">
        <v>330</v>
      </c>
      <c r="N1528" t="s">
        <v>4057</v>
      </c>
    </row>
    <row r="1529" spans="1:16">
      <c r="A1529">
        <v>5134</v>
      </c>
      <c r="B1529" t="s">
        <v>2961</v>
      </c>
      <c r="C1529" t="s">
        <v>1916</v>
      </c>
      <c r="D1529">
        <v>26820</v>
      </c>
      <c r="E1529" t="s">
        <v>19</v>
      </c>
      <c r="F1529" t="s">
        <v>420</v>
      </c>
      <c r="G1529" s="81">
        <v>44694</v>
      </c>
      <c r="H1529" t="s">
        <v>4069</v>
      </c>
      <c r="I1529" t="s">
        <v>5033</v>
      </c>
      <c r="J1529" t="s">
        <v>13</v>
      </c>
      <c r="K1529" t="s">
        <v>5034</v>
      </c>
      <c r="L1529" t="s">
        <v>256</v>
      </c>
      <c r="M1529">
        <v>370</v>
      </c>
      <c r="N1529" t="s">
        <v>4057</v>
      </c>
      <c r="O1529" t="s">
        <v>4056</v>
      </c>
      <c r="P1529" t="s">
        <v>5035</v>
      </c>
    </row>
    <row r="1530" spans="1:16">
      <c r="A1530">
        <v>5135</v>
      </c>
      <c r="B1530" t="s">
        <v>24</v>
      </c>
      <c r="C1530" t="s">
        <v>158</v>
      </c>
      <c r="D1530">
        <v>1500</v>
      </c>
      <c r="E1530" t="s">
        <v>8</v>
      </c>
      <c r="F1530" t="s">
        <v>420</v>
      </c>
      <c r="G1530" s="81">
        <v>44694</v>
      </c>
      <c r="H1530" t="s">
        <v>4048</v>
      </c>
      <c r="I1530" t="s">
        <v>5036</v>
      </c>
      <c r="J1530" t="s">
        <v>1675</v>
      </c>
      <c r="K1530" t="s">
        <v>5037</v>
      </c>
      <c r="L1530" t="s">
        <v>157</v>
      </c>
      <c r="M1530">
        <v>8</v>
      </c>
      <c r="N1530" t="s">
        <v>4057</v>
      </c>
    </row>
    <row r="1531" spans="1:16">
      <c r="A1531">
        <v>5136</v>
      </c>
      <c r="B1531" t="s">
        <v>2961</v>
      </c>
      <c r="C1531" t="s">
        <v>1376</v>
      </c>
      <c r="D1531">
        <v>8000</v>
      </c>
      <c r="E1531" t="s">
        <v>20</v>
      </c>
      <c r="F1531" t="s">
        <v>420</v>
      </c>
      <c r="G1531" s="81">
        <v>44694</v>
      </c>
      <c r="H1531" t="s">
        <v>4069</v>
      </c>
      <c r="I1531" t="s">
        <v>4659</v>
      </c>
      <c r="J1531" t="s">
        <v>1677</v>
      </c>
      <c r="K1531" t="s">
        <v>5038</v>
      </c>
      <c r="L1531" t="s">
        <v>1374</v>
      </c>
      <c r="M1531">
        <v>163</v>
      </c>
      <c r="N1531" t="s">
        <v>4057</v>
      </c>
      <c r="O1531" t="s">
        <v>4056</v>
      </c>
    </row>
    <row r="1532" spans="1:16">
      <c r="A1532">
        <v>5137</v>
      </c>
      <c r="B1532" t="s">
        <v>2961</v>
      </c>
      <c r="C1532" t="s">
        <v>1390</v>
      </c>
      <c r="D1532">
        <v>700</v>
      </c>
      <c r="E1532" t="s">
        <v>20</v>
      </c>
      <c r="F1532" t="s">
        <v>420</v>
      </c>
      <c r="G1532" s="81">
        <v>44694</v>
      </c>
      <c r="H1532" t="s">
        <v>4048</v>
      </c>
      <c r="I1532" t="s">
        <v>5039</v>
      </c>
      <c r="J1532" t="s">
        <v>1677</v>
      </c>
      <c r="K1532" t="s">
        <v>5040</v>
      </c>
      <c r="L1532" t="s">
        <v>1388</v>
      </c>
      <c r="M1532">
        <v>282</v>
      </c>
      <c r="N1532" t="s">
        <v>4057</v>
      </c>
    </row>
    <row r="1533" spans="1:16">
      <c r="A1533">
        <v>5138</v>
      </c>
      <c r="B1533" t="s">
        <v>4065</v>
      </c>
      <c r="C1533" t="s">
        <v>200</v>
      </c>
      <c r="D1533">
        <v>2000</v>
      </c>
      <c r="E1533" t="s">
        <v>8</v>
      </c>
      <c r="F1533" t="s">
        <v>420</v>
      </c>
      <c r="G1533" s="81">
        <v>44694</v>
      </c>
      <c r="H1533" t="s">
        <v>4048</v>
      </c>
      <c r="I1533" t="s">
        <v>5041</v>
      </c>
      <c r="J1533" t="s">
        <v>1675</v>
      </c>
      <c r="K1533" t="s">
        <v>5042</v>
      </c>
      <c r="L1533" t="s">
        <v>198</v>
      </c>
      <c r="M1533">
        <v>18</v>
      </c>
      <c r="N1533" t="s">
        <v>4057</v>
      </c>
    </row>
    <row r="1534" spans="1:16">
      <c r="A1534">
        <v>5139</v>
      </c>
      <c r="B1534" t="s">
        <v>35</v>
      </c>
      <c r="C1534" t="s">
        <v>1160</v>
      </c>
      <c r="D1534">
        <v>3350</v>
      </c>
      <c r="E1534" t="s">
        <v>12</v>
      </c>
      <c r="F1534" t="s">
        <v>420</v>
      </c>
      <c r="G1534" s="81">
        <v>44694</v>
      </c>
      <c r="H1534" t="s">
        <v>4048</v>
      </c>
      <c r="I1534" t="s">
        <v>5043</v>
      </c>
      <c r="J1534" t="s">
        <v>13</v>
      </c>
      <c r="K1534" t="s">
        <v>5044</v>
      </c>
      <c r="L1534" t="s">
        <v>1159</v>
      </c>
      <c r="M1534">
        <v>165</v>
      </c>
      <c r="N1534" t="s">
        <v>4057</v>
      </c>
    </row>
    <row r="1535" spans="1:16">
      <c r="A1535">
        <v>5140</v>
      </c>
      <c r="B1535" t="s">
        <v>35</v>
      </c>
      <c r="C1535" t="s">
        <v>1160</v>
      </c>
      <c r="D1535">
        <v>3000</v>
      </c>
      <c r="E1535" t="s">
        <v>12</v>
      </c>
      <c r="F1535" t="s">
        <v>420</v>
      </c>
      <c r="G1535" s="81">
        <v>44694</v>
      </c>
      <c r="H1535" t="s">
        <v>4066</v>
      </c>
      <c r="I1535" t="s">
        <v>5018</v>
      </c>
      <c r="J1535" t="s">
        <v>13</v>
      </c>
      <c r="K1535" t="s">
        <v>5045</v>
      </c>
      <c r="L1535" t="s">
        <v>1159</v>
      </c>
      <c r="M1535">
        <v>165</v>
      </c>
      <c r="N1535" t="s">
        <v>4057</v>
      </c>
    </row>
    <row r="1536" spans="1:16">
      <c r="A1536">
        <v>5141</v>
      </c>
      <c r="B1536" t="s">
        <v>24</v>
      </c>
      <c r="C1536" t="s">
        <v>1912</v>
      </c>
      <c r="D1536">
        <v>7250</v>
      </c>
      <c r="E1536" t="s">
        <v>8</v>
      </c>
      <c r="F1536" t="s">
        <v>420</v>
      </c>
      <c r="G1536" s="81">
        <v>44694</v>
      </c>
      <c r="H1536" t="s">
        <v>4048</v>
      </c>
      <c r="I1536" t="s">
        <v>5033</v>
      </c>
      <c r="J1536" t="s">
        <v>1675</v>
      </c>
      <c r="K1536" t="s">
        <v>5046</v>
      </c>
      <c r="L1536" t="s">
        <v>165</v>
      </c>
      <c r="M1536">
        <v>10</v>
      </c>
      <c r="N1536" t="s">
        <v>4057</v>
      </c>
    </row>
    <row r="1537" spans="1:16">
      <c r="A1537">
        <v>5142</v>
      </c>
      <c r="B1537" t="s">
        <v>33</v>
      </c>
      <c r="C1537" t="s">
        <v>845</v>
      </c>
      <c r="D1537">
        <v>7000</v>
      </c>
      <c r="E1537" t="s">
        <v>12</v>
      </c>
      <c r="F1537" t="s">
        <v>420</v>
      </c>
      <c r="G1537" s="81">
        <v>44694</v>
      </c>
      <c r="H1537" t="s">
        <v>4069</v>
      </c>
      <c r="I1537" t="s">
        <v>5033</v>
      </c>
      <c r="J1537" t="s">
        <v>13</v>
      </c>
      <c r="K1537" t="s">
        <v>5047</v>
      </c>
      <c r="L1537" t="s">
        <v>843</v>
      </c>
      <c r="M1537">
        <v>155</v>
      </c>
      <c r="N1537" t="s">
        <v>4057</v>
      </c>
    </row>
    <row r="1538" spans="1:16">
      <c r="A1538">
        <v>5143</v>
      </c>
      <c r="B1538" t="s">
        <v>2961</v>
      </c>
      <c r="C1538" t="s">
        <v>2048</v>
      </c>
      <c r="D1538">
        <v>3350</v>
      </c>
      <c r="E1538" t="s">
        <v>12</v>
      </c>
      <c r="F1538" t="s">
        <v>4885</v>
      </c>
      <c r="G1538" s="81">
        <v>44694</v>
      </c>
      <c r="H1538" t="s">
        <v>4048</v>
      </c>
      <c r="I1538" t="s">
        <v>4357</v>
      </c>
      <c r="J1538" t="s">
        <v>13</v>
      </c>
      <c r="K1538" t="s">
        <v>5048</v>
      </c>
      <c r="L1538" t="s">
        <v>1053</v>
      </c>
      <c r="M1538">
        <v>82</v>
      </c>
      <c r="N1538" t="s">
        <v>4057</v>
      </c>
    </row>
    <row r="1539" spans="1:16">
      <c r="A1539">
        <v>5144</v>
      </c>
      <c r="B1539" t="s">
        <v>2961</v>
      </c>
      <c r="C1539" t="s">
        <v>984</v>
      </c>
      <c r="D1539">
        <v>340</v>
      </c>
      <c r="E1539" t="s">
        <v>12</v>
      </c>
      <c r="F1539" t="s">
        <v>420</v>
      </c>
      <c r="G1539" s="81">
        <v>44694</v>
      </c>
      <c r="H1539" t="s">
        <v>4267</v>
      </c>
      <c r="I1539" t="s">
        <v>5049</v>
      </c>
      <c r="J1539" t="s">
        <v>13</v>
      </c>
      <c r="K1539" t="s">
        <v>5050</v>
      </c>
      <c r="L1539" t="s">
        <v>982</v>
      </c>
      <c r="M1539">
        <v>191</v>
      </c>
      <c r="N1539" t="s">
        <v>4057</v>
      </c>
    </row>
    <row r="1540" spans="1:16">
      <c r="A1540">
        <v>5145</v>
      </c>
      <c r="B1540" t="s">
        <v>24</v>
      </c>
      <c r="C1540" t="s">
        <v>150</v>
      </c>
      <c r="D1540">
        <v>1250</v>
      </c>
      <c r="E1540" t="s">
        <v>8</v>
      </c>
      <c r="F1540" t="s">
        <v>420</v>
      </c>
      <c r="G1540" s="81">
        <v>44447</v>
      </c>
      <c r="H1540" t="s">
        <v>4048</v>
      </c>
      <c r="I1540" t="s">
        <v>4317</v>
      </c>
      <c r="J1540" t="s">
        <v>5051</v>
      </c>
      <c r="K1540">
        <v>100695</v>
      </c>
      <c r="L1540" t="s">
        <v>148</v>
      </c>
      <c r="M1540">
        <v>6</v>
      </c>
      <c r="N1540" t="s">
        <v>4057</v>
      </c>
    </row>
    <row r="1541" spans="1:16">
      <c r="A1541">
        <v>5146</v>
      </c>
      <c r="B1541" t="s">
        <v>24</v>
      </c>
      <c r="C1541" t="s">
        <v>150</v>
      </c>
      <c r="D1541">
        <v>30250</v>
      </c>
      <c r="E1541" t="s">
        <v>8</v>
      </c>
      <c r="F1541" t="s">
        <v>420</v>
      </c>
      <c r="G1541" s="81">
        <v>44447</v>
      </c>
      <c r="H1541" t="s">
        <v>4048</v>
      </c>
      <c r="I1541" t="s">
        <v>5052</v>
      </c>
      <c r="J1541" t="s">
        <v>5051</v>
      </c>
      <c r="K1541">
        <v>10</v>
      </c>
      <c r="L1541" t="s">
        <v>148</v>
      </c>
      <c r="M1541">
        <v>6</v>
      </c>
      <c r="N1541" t="s">
        <v>4057</v>
      </c>
    </row>
    <row r="1542" spans="1:16">
      <c r="A1542">
        <v>5147</v>
      </c>
      <c r="B1542" t="s">
        <v>24</v>
      </c>
      <c r="C1542" t="s">
        <v>1884</v>
      </c>
      <c r="D1542">
        <v>5000</v>
      </c>
      <c r="E1542" t="s">
        <v>8</v>
      </c>
      <c r="F1542" t="s">
        <v>420</v>
      </c>
      <c r="G1542" s="81">
        <v>44697</v>
      </c>
      <c r="H1542" t="s">
        <v>4048</v>
      </c>
      <c r="I1542" t="s">
        <v>5053</v>
      </c>
      <c r="J1542" t="s">
        <v>1675</v>
      </c>
      <c r="K1542" t="s">
        <v>5054</v>
      </c>
      <c r="L1542" t="s">
        <v>154</v>
      </c>
      <c r="M1542">
        <v>7</v>
      </c>
      <c r="N1542" t="s">
        <v>4057</v>
      </c>
    </row>
    <row r="1543" spans="1:16">
      <c r="A1543">
        <v>5148</v>
      </c>
      <c r="B1543" t="s">
        <v>2961</v>
      </c>
      <c r="C1543" t="s">
        <v>178</v>
      </c>
      <c r="D1543">
        <v>550</v>
      </c>
      <c r="E1543" t="s">
        <v>8</v>
      </c>
      <c r="F1543" t="s">
        <v>4885</v>
      </c>
      <c r="G1543" s="81">
        <v>44697</v>
      </c>
      <c r="H1543" t="s">
        <v>4048</v>
      </c>
      <c r="I1543" t="s">
        <v>5055</v>
      </c>
      <c r="J1543" t="s">
        <v>1675</v>
      </c>
      <c r="K1543" t="s">
        <v>5056</v>
      </c>
      <c r="L1543" t="s">
        <v>176</v>
      </c>
      <c r="M1543">
        <v>13</v>
      </c>
      <c r="N1543" t="s">
        <v>4057</v>
      </c>
    </row>
    <row r="1544" spans="1:16">
      <c r="A1544">
        <v>5149</v>
      </c>
      <c r="B1544" t="s">
        <v>2961</v>
      </c>
      <c r="C1544" t="s">
        <v>178</v>
      </c>
      <c r="D1544">
        <v>4500</v>
      </c>
      <c r="E1544" t="s">
        <v>8</v>
      </c>
      <c r="F1544" t="s">
        <v>4885</v>
      </c>
      <c r="G1544" s="81">
        <v>44697</v>
      </c>
      <c r="H1544" t="s">
        <v>4048</v>
      </c>
      <c r="I1544" t="s">
        <v>5055</v>
      </c>
      <c r="J1544" t="s">
        <v>1675</v>
      </c>
      <c r="K1544" t="s">
        <v>5057</v>
      </c>
      <c r="L1544" t="s">
        <v>176</v>
      </c>
      <c r="M1544">
        <v>13</v>
      </c>
      <c r="N1544" t="s">
        <v>4057</v>
      </c>
    </row>
    <row r="1545" spans="1:16">
      <c r="A1545">
        <v>5150</v>
      </c>
      <c r="B1545" t="s">
        <v>2961</v>
      </c>
      <c r="C1545" t="s">
        <v>1610</v>
      </c>
      <c r="D1545">
        <v>400</v>
      </c>
      <c r="E1545" t="s">
        <v>8</v>
      </c>
      <c r="F1545" t="s">
        <v>420</v>
      </c>
      <c r="G1545" s="81">
        <v>44697</v>
      </c>
      <c r="H1545" t="s">
        <v>4072</v>
      </c>
      <c r="I1545" t="s">
        <v>5058</v>
      </c>
      <c r="J1545" t="s">
        <v>1675</v>
      </c>
      <c r="K1545" t="s">
        <v>5059</v>
      </c>
      <c r="L1545" t="s">
        <v>1608</v>
      </c>
      <c r="M1545">
        <v>332</v>
      </c>
      <c r="N1545" t="s">
        <v>4057</v>
      </c>
    </row>
    <row r="1546" spans="1:16">
      <c r="A1546">
        <v>5151</v>
      </c>
      <c r="B1546" t="s">
        <v>2961</v>
      </c>
      <c r="C1546" t="s">
        <v>386</v>
      </c>
      <c r="D1546">
        <v>2180</v>
      </c>
      <c r="E1546" t="s">
        <v>10</v>
      </c>
      <c r="F1546" t="s">
        <v>420</v>
      </c>
      <c r="G1546" s="81">
        <v>44697</v>
      </c>
      <c r="H1546" t="s">
        <v>4048</v>
      </c>
      <c r="I1546" t="s">
        <v>5060</v>
      </c>
      <c r="J1546" t="s">
        <v>2032</v>
      </c>
      <c r="K1546" t="s">
        <v>5061</v>
      </c>
      <c r="L1546" t="s">
        <v>384</v>
      </c>
      <c r="M1546">
        <v>230</v>
      </c>
      <c r="N1546" t="s">
        <v>4057</v>
      </c>
      <c r="O1546" t="s">
        <v>4056</v>
      </c>
    </row>
    <row r="1547" spans="1:16">
      <c r="A1547">
        <v>5152</v>
      </c>
      <c r="B1547" t="s">
        <v>2961</v>
      </c>
      <c r="C1547" t="s">
        <v>2051</v>
      </c>
      <c r="D1547">
        <v>2180</v>
      </c>
      <c r="E1547" t="s">
        <v>17</v>
      </c>
      <c r="F1547" t="s">
        <v>420</v>
      </c>
      <c r="G1547" s="81">
        <v>44697</v>
      </c>
      <c r="H1547" t="s">
        <v>4048</v>
      </c>
      <c r="I1547" t="s">
        <v>5062</v>
      </c>
      <c r="J1547" t="s">
        <v>1674</v>
      </c>
      <c r="K1547" t="s">
        <v>5063</v>
      </c>
      <c r="L1547" t="s">
        <v>2052</v>
      </c>
      <c r="M1547">
        <v>380</v>
      </c>
      <c r="N1547" t="s">
        <v>4057</v>
      </c>
    </row>
    <row r="1548" spans="1:16">
      <c r="A1548">
        <v>5153</v>
      </c>
      <c r="C1548" t="s">
        <v>5064</v>
      </c>
      <c r="G1548" s="81"/>
      <c r="P1548" t="s">
        <v>5065</v>
      </c>
    </row>
    <row r="1549" spans="1:16">
      <c r="A1549">
        <v>5154</v>
      </c>
      <c r="B1549" t="s">
        <v>2961</v>
      </c>
      <c r="C1549" t="s">
        <v>1488</v>
      </c>
      <c r="D1549">
        <v>1000</v>
      </c>
      <c r="E1549" t="s">
        <v>17</v>
      </c>
      <c r="F1549" t="s">
        <v>420</v>
      </c>
      <c r="G1549" s="81">
        <v>44697</v>
      </c>
      <c r="H1549" t="s">
        <v>4048</v>
      </c>
      <c r="I1549" t="s">
        <v>5066</v>
      </c>
      <c r="J1549" t="s">
        <v>1674</v>
      </c>
      <c r="K1549" t="s">
        <v>5067</v>
      </c>
      <c r="L1549" t="s">
        <v>1487</v>
      </c>
      <c r="M1549">
        <v>302</v>
      </c>
      <c r="N1549" t="s">
        <v>4057</v>
      </c>
    </row>
    <row r="1550" spans="1:16">
      <c r="A1550">
        <v>5155</v>
      </c>
      <c r="B1550" t="s">
        <v>4065</v>
      </c>
      <c r="C1550" t="s">
        <v>181</v>
      </c>
      <c r="D1550">
        <v>1350</v>
      </c>
      <c r="E1550" t="s">
        <v>8</v>
      </c>
      <c r="F1550" t="s">
        <v>420</v>
      </c>
      <c r="G1550" s="81">
        <v>44697</v>
      </c>
      <c r="H1550" t="s">
        <v>4048</v>
      </c>
      <c r="I1550" t="s">
        <v>4129</v>
      </c>
      <c r="J1550" t="s">
        <v>1675</v>
      </c>
      <c r="K1550" t="s">
        <v>5068</v>
      </c>
      <c r="L1550" t="s">
        <v>2440</v>
      </c>
      <c r="M1550">
        <v>14</v>
      </c>
      <c r="N1550" t="s">
        <v>4057</v>
      </c>
    </row>
    <row r="1551" spans="1:16">
      <c r="A1551">
        <v>5156</v>
      </c>
      <c r="B1551" t="s">
        <v>35</v>
      </c>
      <c r="C1551" t="s">
        <v>1813</v>
      </c>
      <c r="D1551">
        <v>1600</v>
      </c>
      <c r="E1551" t="s">
        <v>8</v>
      </c>
      <c r="F1551" t="s">
        <v>420</v>
      </c>
      <c r="G1551" s="81">
        <v>44697</v>
      </c>
      <c r="H1551" t="s">
        <v>4048</v>
      </c>
      <c r="I1551" t="s">
        <v>5069</v>
      </c>
      <c r="J1551" t="s">
        <v>1675</v>
      </c>
      <c r="K1551" t="s">
        <v>5070</v>
      </c>
      <c r="L1551" t="s">
        <v>1816</v>
      </c>
      <c r="M1551">
        <v>365</v>
      </c>
      <c r="N1551" t="s">
        <v>4057</v>
      </c>
    </row>
    <row r="1552" spans="1:16">
      <c r="A1552">
        <v>5157</v>
      </c>
      <c r="B1552" t="s">
        <v>35</v>
      </c>
      <c r="C1552" t="s">
        <v>1241</v>
      </c>
      <c r="D1552">
        <v>3350</v>
      </c>
      <c r="E1552" t="s">
        <v>12</v>
      </c>
      <c r="F1552" t="s">
        <v>420</v>
      </c>
      <c r="G1552" s="81">
        <v>44697</v>
      </c>
      <c r="H1552" t="s">
        <v>4048</v>
      </c>
      <c r="I1552" t="s">
        <v>4339</v>
      </c>
      <c r="J1552" t="s">
        <v>13</v>
      </c>
      <c r="K1552" t="s">
        <v>5071</v>
      </c>
      <c r="L1552" t="s">
        <v>1239</v>
      </c>
      <c r="M1552">
        <v>250</v>
      </c>
      <c r="N1552" t="s">
        <v>4057</v>
      </c>
    </row>
    <row r="1553" spans="1:16">
      <c r="A1553">
        <v>5158</v>
      </c>
      <c r="B1553" t="s">
        <v>24</v>
      </c>
      <c r="C1553" t="s">
        <v>163</v>
      </c>
      <c r="D1553">
        <v>5002</v>
      </c>
      <c r="E1553" t="s">
        <v>8</v>
      </c>
      <c r="F1553" t="s">
        <v>420</v>
      </c>
      <c r="G1553" s="81">
        <v>44697</v>
      </c>
      <c r="H1553" t="s">
        <v>4069</v>
      </c>
      <c r="I1553" t="s">
        <v>5072</v>
      </c>
      <c r="J1553" t="s">
        <v>1675</v>
      </c>
      <c r="K1553" t="s">
        <v>5073</v>
      </c>
      <c r="L1553" t="s">
        <v>161</v>
      </c>
      <c r="M1553">
        <v>9</v>
      </c>
      <c r="N1553" t="s">
        <v>4057</v>
      </c>
    </row>
    <row r="1554" spans="1:16">
      <c r="A1554">
        <v>5159</v>
      </c>
      <c r="B1554" t="s">
        <v>4065</v>
      </c>
      <c r="C1554" t="s">
        <v>2217</v>
      </c>
      <c r="D1554">
        <v>1350</v>
      </c>
      <c r="E1554" t="s">
        <v>8</v>
      </c>
      <c r="F1554" t="s">
        <v>420</v>
      </c>
      <c r="G1554" s="81">
        <v>44697</v>
      </c>
      <c r="H1554" t="s">
        <v>4048</v>
      </c>
      <c r="I1554" t="s">
        <v>5074</v>
      </c>
      <c r="J1554" t="s">
        <v>1675</v>
      </c>
      <c r="K1554" t="s">
        <v>5075</v>
      </c>
      <c r="L1554" t="s">
        <v>212</v>
      </c>
      <c r="M1554">
        <v>21</v>
      </c>
      <c r="N1554" t="s">
        <v>4057</v>
      </c>
    </row>
    <row r="1555" spans="1:16">
      <c r="A1555">
        <v>5160</v>
      </c>
      <c r="B1555" t="s">
        <v>2961</v>
      </c>
      <c r="C1555" t="s">
        <v>682</v>
      </c>
      <c r="D1555">
        <v>1800</v>
      </c>
      <c r="E1555" t="s">
        <v>10</v>
      </c>
      <c r="F1555" t="s">
        <v>420</v>
      </c>
      <c r="G1555" s="81">
        <v>44697</v>
      </c>
      <c r="H1555" t="s">
        <v>4048</v>
      </c>
      <c r="I1555" t="s">
        <v>4339</v>
      </c>
      <c r="J1555" t="s">
        <v>2032</v>
      </c>
      <c r="K1555" t="s">
        <v>5076</v>
      </c>
      <c r="L1555" t="s">
        <v>681</v>
      </c>
      <c r="M1555">
        <v>27</v>
      </c>
      <c r="N1555" t="s">
        <v>4057</v>
      </c>
      <c r="O1555" t="s">
        <v>4056</v>
      </c>
    </row>
    <row r="1556" spans="1:16">
      <c r="A1556">
        <v>5161</v>
      </c>
      <c r="B1556" t="s">
        <v>2961</v>
      </c>
      <c r="C1556" t="s">
        <v>1706</v>
      </c>
      <c r="D1556">
        <v>600</v>
      </c>
      <c r="E1556" t="s">
        <v>8</v>
      </c>
      <c r="F1556" t="s">
        <v>420</v>
      </c>
      <c r="G1556" s="81">
        <v>44697</v>
      </c>
      <c r="H1556" t="s">
        <v>4072</v>
      </c>
      <c r="I1556" t="s">
        <v>5077</v>
      </c>
      <c r="J1556" t="s">
        <v>1675</v>
      </c>
      <c r="K1556" t="s">
        <v>5078</v>
      </c>
      <c r="L1556" t="s">
        <v>1705</v>
      </c>
      <c r="M1556">
        <v>359</v>
      </c>
      <c r="N1556" t="s">
        <v>4057</v>
      </c>
    </row>
    <row r="1557" spans="1:16">
      <c r="A1557">
        <v>5162</v>
      </c>
      <c r="B1557" t="s">
        <v>2961</v>
      </c>
      <c r="C1557" t="s">
        <v>1702</v>
      </c>
      <c r="D1557">
        <v>600</v>
      </c>
      <c r="E1557" t="s">
        <v>8</v>
      </c>
      <c r="F1557" t="s">
        <v>420</v>
      </c>
      <c r="G1557" s="81">
        <v>44697</v>
      </c>
      <c r="H1557" t="s">
        <v>4072</v>
      </c>
      <c r="I1557" t="s">
        <v>5077</v>
      </c>
      <c r="J1557" t="s">
        <v>1675</v>
      </c>
      <c r="K1557" t="s">
        <v>5079</v>
      </c>
      <c r="L1557" t="s">
        <v>1830</v>
      </c>
      <c r="M1557">
        <v>358</v>
      </c>
      <c r="N1557" t="s">
        <v>4057</v>
      </c>
    </row>
    <row r="1558" spans="1:16">
      <c r="A1558">
        <v>5163</v>
      </c>
      <c r="B1558" t="s">
        <v>1227</v>
      </c>
      <c r="C1558" t="s">
        <v>1706</v>
      </c>
      <c r="D1558">
        <v>3200</v>
      </c>
      <c r="E1558" t="s">
        <v>8</v>
      </c>
      <c r="F1558" t="s">
        <v>420</v>
      </c>
      <c r="G1558" s="81">
        <v>44810</v>
      </c>
      <c r="H1558" t="s">
        <v>4048</v>
      </c>
      <c r="I1558" t="s">
        <v>5080</v>
      </c>
      <c r="J1558" t="s">
        <v>1675</v>
      </c>
      <c r="K1558" t="s">
        <v>5081</v>
      </c>
      <c r="L1558" t="s">
        <v>1705</v>
      </c>
      <c r="M1558">
        <v>359</v>
      </c>
    </row>
    <row r="1559" spans="1:16">
      <c r="A1559">
        <v>5163</v>
      </c>
      <c r="B1559" t="s">
        <v>2961</v>
      </c>
      <c r="C1559" t="s">
        <v>1715</v>
      </c>
      <c r="D1559">
        <v>4400</v>
      </c>
      <c r="E1559" t="s">
        <v>10</v>
      </c>
      <c r="F1559" t="s">
        <v>4488</v>
      </c>
      <c r="G1559" s="81">
        <v>44697</v>
      </c>
      <c r="H1559" t="s">
        <v>4048</v>
      </c>
      <c r="I1559" t="s">
        <v>5082</v>
      </c>
      <c r="J1559" t="s">
        <v>2032</v>
      </c>
      <c r="K1559" t="s">
        <v>5083</v>
      </c>
      <c r="L1559" t="s">
        <v>1710</v>
      </c>
      <c r="M1559">
        <v>360</v>
      </c>
      <c r="N1559" t="s">
        <v>4057</v>
      </c>
    </row>
    <row r="1560" spans="1:16">
      <c r="A1560">
        <v>5164</v>
      </c>
      <c r="G1560" s="81"/>
    </row>
    <row r="1561" spans="1:16">
      <c r="A1561">
        <v>5164</v>
      </c>
      <c r="B1561" t="s">
        <v>2961</v>
      </c>
      <c r="C1561" t="s">
        <v>682</v>
      </c>
      <c r="D1561">
        <v>1800</v>
      </c>
      <c r="E1561" t="s">
        <v>10</v>
      </c>
      <c r="F1561" t="s">
        <v>420</v>
      </c>
      <c r="G1561" s="81">
        <v>44697</v>
      </c>
      <c r="H1561" t="s">
        <v>4048</v>
      </c>
      <c r="I1561" t="s">
        <v>4316</v>
      </c>
      <c r="J1561" t="s">
        <v>2032</v>
      </c>
      <c r="K1561" t="s">
        <v>5084</v>
      </c>
      <c r="L1561" t="s">
        <v>681</v>
      </c>
      <c r="M1561">
        <v>27</v>
      </c>
      <c r="N1561" t="s">
        <v>4057</v>
      </c>
      <c r="O1561" t="s">
        <v>4056</v>
      </c>
    </row>
    <row r="1562" spans="1:16">
      <c r="A1562">
        <v>5165</v>
      </c>
      <c r="B1562" t="s">
        <v>2961</v>
      </c>
      <c r="C1562" t="s">
        <v>1881</v>
      </c>
      <c r="D1562">
        <v>200</v>
      </c>
      <c r="E1562" t="s">
        <v>8</v>
      </c>
      <c r="F1562" t="s">
        <v>420</v>
      </c>
      <c r="G1562" s="81">
        <v>44698</v>
      </c>
      <c r="H1562" t="s">
        <v>4072</v>
      </c>
      <c r="I1562" t="s">
        <v>5077</v>
      </c>
      <c r="J1562" t="s">
        <v>1675</v>
      </c>
      <c r="K1562" t="s">
        <v>5085</v>
      </c>
      <c r="L1562" t="s">
        <v>1880</v>
      </c>
      <c r="M1562">
        <v>369</v>
      </c>
      <c r="N1562" t="s">
        <v>4057</v>
      </c>
    </row>
    <row r="1563" spans="1:16">
      <c r="A1563">
        <v>5166</v>
      </c>
      <c r="B1563" t="s">
        <v>4065</v>
      </c>
      <c r="C1563" t="s">
        <v>266</v>
      </c>
      <c r="D1563">
        <v>1350</v>
      </c>
      <c r="E1563" t="s">
        <v>8</v>
      </c>
      <c r="F1563" t="s">
        <v>420</v>
      </c>
      <c r="G1563" s="81">
        <v>44622</v>
      </c>
      <c r="H1563" t="s">
        <v>4048</v>
      </c>
      <c r="I1563" t="s">
        <v>4126</v>
      </c>
      <c r="J1563" t="s">
        <v>1675</v>
      </c>
      <c r="K1563" t="s">
        <v>5086</v>
      </c>
      <c r="L1563" t="s">
        <v>264</v>
      </c>
      <c r="M1563">
        <v>32</v>
      </c>
      <c r="N1563" t="s">
        <v>4057</v>
      </c>
    </row>
    <row r="1564" spans="1:16">
      <c r="A1564">
        <v>5167</v>
      </c>
      <c r="B1564" t="s">
        <v>2961</v>
      </c>
      <c r="C1564" t="s">
        <v>962</v>
      </c>
      <c r="D1564">
        <v>2275</v>
      </c>
      <c r="E1564" t="s">
        <v>15</v>
      </c>
      <c r="F1564" t="s">
        <v>4885</v>
      </c>
      <c r="G1564" s="81">
        <v>44698</v>
      </c>
      <c r="H1564" t="s">
        <v>4048</v>
      </c>
      <c r="I1564" t="s">
        <v>5087</v>
      </c>
      <c r="J1564" t="s">
        <v>1680</v>
      </c>
      <c r="K1564" t="s">
        <v>5088</v>
      </c>
      <c r="L1564" t="s">
        <v>960</v>
      </c>
      <c r="M1564">
        <v>371</v>
      </c>
      <c r="N1564" t="s">
        <v>4057</v>
      </c>
    </row>
    <row r="1565" spans="1:16">
      <c r="A1565">
        <v>5168</v>
      </c>
      <c r="B1565" t="s">
        <v>4065</v>
      </c>
      <c r="C1565" t="s">
        <v>210</v>
      </c>
      <c r="D1565">
        <v>675</v>
      </c>
      <c r="E1565" t="s">
        <v>8</v>
      </c>
      <c r="F1565" t="s">
        <v>420</v>
      </c>
      <c r="G1565" s="81">
        <v>44698</v>
      </c>
      <c r="H1565" t="s">
        <v>4048</v>
      </c>
      <c r="I1565" t="s">
        <v>5089</v>
      </c>
      <c r="J1565" t="s">
        <v>1675</v>
      </c>
      <c r="K1565" t="s">
        <v>5090</v>
      </c>
      <c r="L1565" t="s">
        <v>208</v>
      </c>
      <c r="M1565">
        <v>20</v>
      </c>
      <c r="N1565" t="s">
        <v>4057</v>
      </c>
    </row>
    <row r="1566" spans="1:16">
      <c r="A1566">
        <v>5169</v>
      </c>
      <c r="B1566" t="s">
        <v>2961</v>
      </c>
      <c r="C1566" t="s">
        <v>2819</v>
      </c>
      <c r="D1566">
        <v>3350</v>
      </c>
      <c r="E1566" t="s">
        <v>67</v>
      </c>
      <c r="F1566" t="s">
        <v>4885</v>
      </c>
      <c r="G1566" s="81">
        <v>44699</v>
      </c>
      <c r="H1566" t="s">
        <v>4048</v>
      </c>
      <c r="I1566" t="s">
        <v>4445</v>
      </c>
      <c r="J1566" t="s">
        <v>1679</v>
      </c>
      <c r="K1566" t="s">
        <v>5091</v>
      </c>
      <c r="L1566" t="s">
        <v>2062</v>
      </c>
      <c r="M1566">
        <v>381</v>
      </c>
      <c r="N1566" t="s">
        <v>4057</v>
      </c>
    </row>
    <row r="1567" spans="1:16">
      <c r="A1567">
        <v>5170</v>
      </c>
      <c r="B1567" t="s">
        <v>4065</v>
      </c>
      <c r="C1567" t="s">
        <v>266</v>
      </c>
      <c r="D1567">
        <v>1350</v>
      </c>
      <c r="E1567" t="s">
        <v>8</v>
      </c>
      <c r="F1567" t="s">
        <v>420</v>
      </c>
      <c r="G1567" s="81">
        <v>44698</v>
      </c>
      <c r="H1567" t="s">
        <v>4048</v>
      </c>
      <c r="I1567" t="s">
        <v>4868</v>
      </c>
      <c r="J1567" t="s">
        <v>1675</v>
      </c>
      <c r="L1567" t="s">
        <v>264</v>
      </c>
      <c r="M1567">
        <v>32</v>
      </c>
      <c r="N1567" t="s">
        <v>4057</v>
      </c>
      <c r="P1567" t="s">
        <v>5092</v>
      </c>
    </row>
    <row r="1568" spans="1:16">
      <c r="A1568">
        <v>5171</v>
      </c>
      <c r="B1568" t="s">
        <v>2961</v>
      </c>
      <c r="C1568" t="s">
        <v>2066</v>
      </c>
      <c r="D1568">
        <v>2180</v>
      </c>
      <c r="E1568" t="s">
        <v>8</v>
      </c>
      <c r="F1568" t="s">
        <v>4885</v>
      </c>
      <c r="G1568" s="81">
        <v>44699</v>
      </c>
      <c r="H1568" t="s">
        <v>4048</v>
      </c>
      <c r="I1568" t="s">
        <v>5093</v>
      </c>
      <c r="J1568" t="s">
        <v>1675</v>
      </c>
      <c r="K1568" t="s">
        <v>5094</v>
      </c>
      <c r="L1568" t="s">
        <v>2065</v>
      </c>
      <c r="M1568">
        <v>382</v>
      </c>
      <c r="N1568" t="s">
        <v>4057</v>
      </c>
    </row>
    <row r="1569" spans="1:16">
      <c r="A1569">
        <v>5172</v>
      </c>
      <c r="B1569" t="s">
        <v>2961</v>
      </c>
      <c r="C1569" t="s">
        <v>1488</v>
      </c>
      <c r="D1569">
        <v>1180</v>
      </c>
      <c r="E1569" t="s">
        <v>17</v>
      </c>
      <c r="F1569" t="s">
        <v>4885</v>
      </c>
      <c r="G1569" s="81">
        <v>44692</v>
      </c>
      <c r="H1569" t="s">
        <v>4048</v>
      </c>
      <c r="I1569" t="s">
        <v>5095</v>
      </c>
      <c r="J1569" t="s">
        <v>1674</v>
      </c>
      <c r="K1569" t="s">
        <v>5096</v>
      </c>
      <c r="L1569" t="s">
        <v>1487</v>
      </c>
      <c r="M1569">
        <v>302</v>
      </c>
      <c r="N1569" t="s">
        <v>4057</v>
      </c>
    </row>
    <row r="1570" spans="1:16">
      <c r="A1570">
        <v>5173</v>
      </c>
      <c r="B1570" t="s">
        <v>2961</v>
      </c>
      <c r="C1570" t="s">
        <v>1764</v>
      </c>
      <c r="D1570">
        <v>8000</v>
      </c>
      <c r="E1570" t="s">
        <v>20</v>
      </c>
      <c r="F1570" t="s">
        <v>420</v>
      </c>
      <c r="G1570" s="81">
        <v>44700</v>
      </c>
      <c r="H1570" t="s">
        <v>4048</v>
      </c>
      <c r="I1570" t="s">
        <v>5097</v>
      </c>
      <c r="J1570" t="s">
        <v>1677</v>
      </c>
      <c r="K1570" t="s">
        <v>5098</v>
      </c>
      <c r="L1570" t="s">
        <v>1763</v>
      </c>
      <c r="M1570">
        <v>363</v>
      </c>
      <c r="N1570" t="s">
        <v>4057</v>
      </c>
    </row>
    <row r="1571" spans="1:16">
      <c r="A1571">
        <v>5174</v>
      </c>
      <c r="B1571" t="s">
        <v>4065</v>
      </c>
      <c r="C1571" t="s">
        <v>200</v>
      </c>
      <c r="D1571">
        <v>1350</v>
      </c>
      <c r="E1571" t="s">
        <v>8</v>
      </c>
      <c r="F1571" t="s">
        <v>420</v>
      </c>
      <c r="G1571" s="81">
        <v>44700</v>
      </c>
      <c r="H1571" t="s">
        <v>4048</v>
      </c>
      <c r="I1571" t="s">
        <v>5099</v>
      </c>
      <c r="J1571" t="s">
        <v>1675</v>
      </c>
      <c r="K1571" t="s">
        <v>5100</v>
      </c>
      <c r="L1571" t="s">
        <v>198</v>
      </c>
      <c r="M1571">
        <v>18</v>
      </c>
      <c r="N1571" t="s">
        <v>4057</v>
      </c>
    </row>
    <row r="1572" spans="1:16">
      <c r="A1572">
        <v>5175</v>
      </c>
      <c r="B1572" t="s">
        <v>34</v>
      </c>
      <c r="C1572" t="s">
        <v>875</v>
      </c>
      <c r="D1572">
        <v>4300</v>
      </c>
      <c r="E1572" t="s">
        <v>12</v>
      </c>
      <c r="F1572" t="s">
        <v>420</v>
      </c>
      <c r="G1572" s="81">
        <v>44699</v>
      </c>
      <c r="H1572" t="s">
        <v>4048</v>
      </c>
      <c r="I1572" t="s">
        <v>4659</v>
      </c>
      <c r="J1572" t="s">
        <v>13</v>
      </c>
      <c r="K1572">
        <v>771212</v>
      </c>
      <c r="L1572" t="s">
        <v>873</v>
      </c>
      <c r="M1572">
        <v>279</v>
      </c>
      <c r="N1572" t="s">
        <v>4057</v>
      </c>
    </row>
    <row r="1573" spans="1:16">
      <c r="A1573">
        <v>5176</v>
      </c>
      <c r="B1573" t="s">
        <v>2961</v>
      </c>
      <c r="C1573" t="s">
        <v>1153</v>
      </c>
      <c r="D1573">
        <v>2180</v>
      </c>
      <c r="E1573" t="s">
        <v>10</v>
      </c>
      <c r="F1573" t="s">
        <v>420</v>
      </c>
      <c r="G1573" s="81">
        <v>44699</v>
      </c>
      <c r="H1573" t="s">
        <v>4048</v>
      </c>
      <c r="I1573" t="s">
        <v>4380</v>
      </c>
      <c r="J1573" t="s">
        <v>2032</v>
      </c>
      <c r="K1573" t="s">
        <v>5101</v>
      </c>
      <c r="L1573" t="s">
        <v>1151</v>
      </c>
      <c r="M1573">
        <v>231</v>
      </c>
      <c r="N1573" t="s">
        <v>4057</v>
      </c>
      <c r="O1573" t="s">
        <v>4056</v>
      </c>
    </row>
    <row r="1574" spans="1:16">
      <c r="A1574">
        <v>5177</v>
      </c>
      <c r="B1574" t="s">
        <v>2961</v>
      </c>
      <c r="C1574" t="s">
        <v>376</v>
      </c>
      <c r="D1574">
        <v>2180</v>
      </c>
      <c r="E1574" t="s">
        <v>10</v>
      </c>
      <c r="F1574" t="s">
        <v>4885</v>
      </c>
      <c r="G1574" s="81">
        <v>44687</v>
      </c>
      <c r="H1574" t="s">
        <v>4048</v>
      </c>
      <c r="I1574" t="s">
        <v>5102</v>
      </c>
      <c r="J1574" t="s">
        <v>2032</v>
      </c>
      <c r="K1574">
        <v>440923</v>
      </c>
      <c r="L1574" t="s">
        <v>374</v>
      </c>
      <c r="M1574">
        <v>242</v>
      </c>
    </row>
    <row r="1575" spans="1:16">
      <c r="A1575">
        <v>5178</v>
      </c>
      <c r="B1575" t="s">
        <v>2961</v>
      </c>
      <c r="C1575" t="s">
        <v>559</v>
      </c>
      <c r="D1575">
        <v>8500</v>
      </c>
      <c r="E1575" t="s">
        <v>10</v>
      </c>
      <c r="F1575" t="s">
        <v>420</v>
      </c>
      <c r="G1575" s="81">
        <v>44701</v>
      </c>
      <c r="H1575" t="s">
        <v>4069</v>
      </c>
      <c r="I1575" t="s">
        <v>5103</v>
      </c>
      <c r="J1575" t="s">
        <v>2032</v>
      </c>
      <c r="K1575" t="s">
        <v>5104</v>
      </c>
      <c r="L1575" t="s">
        <v>557</v>
      </c>
      <c r="M1575">
        <v>93</v>
      </c>
      <c r="N1575" t="s">
        <v>4057</v>
      </c>
      <c r="O1575" t="s">
        <v>4056</v>
      </c>
    </row>
    <row r="1576" spans="1:16">
      <c r="A1576">
        <v>5179</v>
      </c>
      <c r="B1576" t="s">
        <v>33</v>
      </c>
      <c r="C1576" t="s">
        <v>531</v>
      </c>
      <c r="D1576">
        <v>5000</v>
      </c>
      <c r="E1576" t="s">
        <v>10</v>
      </c>
      <c r="F1576" t="s">
        <v>420</v>
      </c>
      <c r="G1576" s="81">
        <v>44701</v>
      </c>
      <c r="H1576" t="s">
        <v>4069</v>
      </c>
      <c r="I1576" t="s">
        <v>4659</v>
      </c>
      <c r="J1576" t="s">
        <v>2032</v>
      </c>
      <c r="K1576" t="s">
        <v>5105</v>
      </c>
      <c r="L1576" t="s">
        <v>529</v>
      </c>
      <c r="M1576">
        <v>251</v>
      </c>
      <c r="N1576" t="s">
        <v>4057</v>
      </c>
      <c r="O1576" t="s">
        <v>4056</v>
      </c>
    </row>
    <row r="1577" spans="1:16">
      <c r="A1577">
        <v>5180</v>
      </c>
      <c r="B1577" t="s">
        <v>2961</v>
      </c>
      <c r="C1577" t="s">
        <v>1488</v>
      </c>
      <c r="D1577">
        <v>5000</v>
      </c>
      <c r="E1577" t="s">
        <v>17</v>
      </c>
      <c r="F1577" t="s">
        <v>420</v>
      </c>
      <c r="G1577" s="81">
        <v>44701</v>
      </c>
      <c r="H1577" t="s">
        <v>4054</v>
      </c>
      <c r="I1577" t="s">
        <v>5106</v>
      </c>
      <c r="J1577" t="s">
        <v>1674</v>
      </c>
      <c r="K1577" t="s">
        <v>5107</v>
      </c>
      <c r="L1577" t="s">
        <v>1487</v>
      </c>
      <c r="M1577">
        <v>302</v>
      </c>
      <c r="N1577" t="s">
        <v>4057</v>
      </c>
    </row>
    <row r="1578" spans="1:16">
      <c r="A1578">
        <v>5181</v>
      </c>
      <c r="B1578" t="s">
        <v>2961</v>
      </c>
      <c r="C1578" t="s">
        <v>244</v>
      </c>
      <c r="D1578">
        <v>10000</v>
      </c>
      <c r="E1578" t="s">
        <v>17</v>
      </c>
      <c r="F1578" t="s">
        <v>420</v>
      </c>
      <c r="G1578" s="81">
        <v>44706</v>
      </c>
      <c r="H1578" t="s">
        <v>4069</v>
      </c>
      <c r="I1578" t="s">
        <v>5108</v>
      </c>
      <c r="J1578" t="s">
        <v>1674</v>
      </c>
      <c r="K1578" t="s">
        <v>5109</v>
      </c>
      <c r="L1578" t="s">
        <v>242</v>
      </c>
      <c r="M1578">
        <v>247</v>
      </c>
      <c r="N1578" t="s">
        <v>4057</v>
      </c>
    </row>
    <row r="1579" spans="1:16">
      <c r="A1579">
        <v>5182</v>
      </c>
      <c r="B1579" t="s">
        <v>2961</v>
      </c>
      <c r="C1579" t="s">
        <v>2442</v>
      </c>
      <c r="D1579">
        <v>3497</v>
      </c>
      <c r="E1579" t="s">
        <v>67</v>
      </c>
      <c r="F1579" t="s">
        <v>420</v>
      </c>
      <c r="G1579" s="81">
        <v>44706</v>
      </c>
      <c r="H1579" t="s">
        <v>4048</v>
      </c>
      <c r="I1579" t="s">
        <v>5110</v>
      </c>
      <c r="J1579" t="s">
        <v>1679</v>
      </c>
      <c r="K1579" t="s">
        <v>5111</v>
      </c>
      <c r="L1579" t="s">
        <v>1987</v>
      </c>
      <c r="M1579">
        <v>372</v>
      </c>
      <c r="N1579" t="s">
        <v>4057</v>
      </c>
    </row>
    <row r="1580" spans="1:16">
      <c r="A1580">
        <v>5183</v>
      </c>
      <c r="B1580" t="s">
        <v>2961</v>
      </c>
      <c r="C1580" t="s">
        <v>1332</v>
      </c>
      <c r="D1580">
        <v>3000</v>
      </c>
      <c r="E1580" t="s">
        <v>19</v>
      </c>
      <c r="F1580" t="s">
        <v>4885</v>
      </c>
      <c r="G1580" s="81">
        <v>44705</v>
      </c>
      <c r="H1580" t="s">
        <v>4069</v>
      </c>
      <c r="I1580" t="s">
        <v>4349</v>
      </c>
      <c r="J1580" t="s">
        <v>1678</v>
      </c>
      <c r="K1580" t="s">
        <v>5112</v>
      </c>
      <c r="L1580" t="s">
        <v>1330</v>
      </c>
      <c r="M1580">
        <v>269</v>
      </c>
      <c r="N1580" t="s">
        <v>4057</v>
      </c>
      <c r="P1580" t="s">
        <v>5113</v>
      </c>
    </row>
    <row r="1581" spans="1:16">
      <c r="A1581">
        <v>5184</v>
      </c>
      <c r="B1581" t="s">
        <v>1227</v>
      </c>
      <c r="C1581" t="s">
        <v>1327</v>
      </c>
      <c r="D1581">
        <v>10000</v>
      </c>
      <c r="E1581" t="s">
        <v>20</v>
      </c>
      <c r="F1581" t="s">
        <v>420</v>
      </c>
      <c r="G1581" s="81">
        <v>44705</v>
      </c>
      <c r="H1581" t="s">
        <v>4069</v>
      </c>
      <c r="I1581" t="s">
        <v>4577</v>
      </c>
      <c r="J1581" t="s">
        <v>1677</v>
      </c>
      <c r="K1581" t="s">
        <v>5114</v>
      </c>
      <c r="L1581" t="s">
        <v>1326</v>
      </c>
      <c r="M1581">
        <v>83</v>
      </c>
      <c r="N1581" t="s">
        <v>4057</v>
      </c>
    </row>
    <row r="1582" spans="1:16">
      <c r="A1582">
        <v>5185</v>
      </c>
      <c r="B1582" t="s">
        <v>2961</v>
      </c>
      <c r="C1582" t="s">
        <v>2066</v>
      </c>
      <c r="D1582">
        <v>2000</v>
      </c>
      <c r="E1582" t="s">
        <v>8</v>
      </c>
      <c r="F1582" t="s">
        <v>2266</v>
      </c>
      <c r="G1582" s="81">
        <v>44704</v>
      </c>
      <c r="H1582" t="s">
        <v>4048</v>
      </c>
      <c r="I1582" t="s">
        <v>5115</v>
      </c>
      <c r="J1582" t="s">
        <v>1675</v>
      </c>
      <c r="K1582" t="s">
        <v>5116</v>
      </c>
      <c r="L1582" t="s">
        <v>2065</v>
      </c>
      <c r="M1582">
        <v>382</v>
      </c>
      <c r="N1582" t="s">
        <v>4057</v>
      </c>
    </row>
    <row r="1583" spans="1:16">
      <c r="A1583">
        <v>5186</v>
      </c>
      <c r="B1583" t="s">
        <v>2961</v>
      </c>
      <c r="C1583" t="s">
        <v>2078</v>
      </c>
      <c r="D1583">
        <v>3350</v>
      </c>
      <c r="E1583" t="s">
        <v>67</v>
      </c>
      <c r="F1583" t="s">
        <v>2266</v>
      </c>
      <c r="G1583" s="81">
        <v>44704</v>
      </c>
      <c r="H1583" t="s">
        <v>4048</v>
      </c>
      <c r="I1583" t="s">
        <v>5117</v>
      </c>
      <c r="J1583" t="s">
        <v>1679</v>
      </c>
      <c r="K1583" t="s">
        <v>5118</v>
      </c>
      <c r="L1583" t="s">
        <v>2076</v>
      </c>
      <c r="M1583">
        <v>383</v>
      </c>
      <c r="N1583" t="s">
        <v>4057</v>
      </c>
    </row>
    <row r="1584" spans="1:16">
      <c r="A1584">
        <v>5187</v>
      </c>
      <c r="B1584" t="s">
        <v>2961</v>
      </c>
      <c r="C1584" t="s">
        <v>2087</v>
      </c>
      <c r="D1584">
        <v>140</v>
      </c>
      <c r="E1584" t="s">
        <v>8</v>
      </c>
      <c r="F1584" t="s">
        <v>420</v>
      </c>
      <c r="G1584" s="81">
        <v>44704</v>
      </c>
      <c r="H1584" t="s">
        <v>4267</v>
      </c>
      <c r="I1584" t="s">
        <v>4267</v>
      </c>
      <c r="J1584" t="s">
        <v>1675</v>
      </c>
      <c r="K1584" t="s">
        <v>5119</v>
      </c>
      <c r="L1584" t="s">
        <v>1562</v>
      </c>
      <c r="M1584">
        <v>318</v>
      </c>
      <c r="N1584" t="s">
        <v>4057</v>
      </c>
    </row>
    <row r="1585" spans="1:15">
      <c r="A1585">
        <v>5188</v>
      </c>
      <c r="B1585" t="s">
        <v>2961</v>
      </c>
      <c r="C1585" t="s">
        <v>1821</v>
      </c>
      <c r="D1585">
        <v>2180</v>
      </c>
      <c r="E1585" t="s">
        <v>15</v>
      </c>
      <c r="F1585" t="s">
        <v>420</v>
      </c>
      <c r="G1585" s="81">
        <v>44707</v>
      </c>
      <c r="H1585" t="s">
        <v>4048</v>
      </c>
      <c r="I1585" t="s">
        <v>5120</v>
      </c>
      <c r="J1585" t="s">
        <v>1680</v>
      </c>
      <c r="K1585" t="s">
        <v>5121</v>
      </c>
      <c r="L1585" t="s">
        <v>1822</v>
      </c>
      <c r="M1585">
        <v>87</v>
      </c>
      <c r="N1585" t="s">
        <v>4057</v>
      </c>
    </row>
    <row r="1586" spans="1:15">
      <c r="A1586">
        <v>5189</v>
      </c>
      <c r="B1586" t="s">
        <v>2961</v>
      </c>
      <c r="C1586" t="s">
        <v>1457</v>
      </c>
      <c r="D1586">
        <v>8000</v>
      </c>
      <c r="E1586" t="s">
        <v>20</v>
      </c>
      <c r="F1586" t="s">
        <v>4885</v>
      </c>
      <c r="G1586" s="81">
        <v>44707</v>
      </c>
      <c r="H1586" t="s">
        <v>4054</v>
      </c>
      <c r="I1586" t="s">
        <v>4054</v>
      </c>
      <c r="J1586" t="s">
        <v>1677</v>
      </c>
      <c r="K1586" t="s">
        <v>5122</v>
      </c>
      <c r="L1586" t="s">
        <v>1456</v>
      </c>
      <c r="M1586">
        <v>295</v>
      </c>
      <c r="N1586" t="s">
        <v>4057</v>
      </c>
    </row>
    <row r="1587" spans="1:15">
      <c r="A1587">
        <v>5190</v>
      </c>
      <c r="B1587" t="s">
        <v>2961</v>
      </c>
      <c r="C1587" t="s">
        <v>1036</v>
      </c>
      <c r="D1587">
        <v>3350</v>
      </c>
      <c r="E1587" t="s">
        <v>12</v>
      </c>
      <c r="F1587" t="s">
        <v>420</v>
      </c>
      <c r="G1587" s="81">
        <v>44707</v>
      </c>
      <c r="H1587" t="s">
        <v>4048</v>
      </c>
      <c r="I1587" t="s">
        <v>5123</v>
      </c>
      <c r="J1587" t="s">
        <v>13</v>
      </c>
      <c r="K1587" t="s">
        <v>5124</v>
      </c>
      <c r="L1587" t="s">
        <v>1034</v>
      </c>
      <c r="M1587">
        <v>196</v>
      </c>
      <c r="N1587" t="s">
        <v>4057</v>
      </c>
    </row>
    <row r="1588" spans="1:15">
      <c r="A1588">
        <v>5191</v>
      </c>
      <c r="B1588" t="s">
        <v>2961</v>
      </c>
      <c r="C1588" t="s">
        <v>2085</v>
      </c>
      <c r="D1588">
        <v>1600</v>
      </c>
      <c r="E1588" t="s">
        <v>8</v>
      </c>
      <c r="F1588" t="s">
        <v>4885</v>
      </c>
      <c r="G1588" s="81">
        <v>44707</v>
      </c>
      <c r="H1588" t="s">
        <v>4048</v>
      </c>
      <c r="I1588" t="s">
        <v>5125</v>
      </c>
      <c r="J1588" t="s">
        <v>1675</v>
      </c>
      <c r="K1588" t="s">
        <v>5126</v>
      </c>
      <c r="L1588" t="s">
        <v>2084</v>
      </c>
      <c r="M1588">
        <v>384</v>
      </c>
      <c r="N1588" t="s">
        <v>4057</v>
      </c>
    </row>
    <row r="1589" spans="1:15">
      <c r="A1589">
        <v>5192</v>
      </c>
      <c r="B1589" t="s">
        <v>1227</v>
      </c>
      <c r="C1589" t="s">
        <v>2085</v>
      </c>
      <c r="D1589">
        <v>1600</v>
      </c>
      <c r="E1589" t="s">
        <v>8</v>
      </c>
      <c r="F1589" t="s">
        <v>420</v>
      </c>
      <c r="G1589" s="81">
        <v>44818</v>
      </c>
      <c r="H1589" t="s">
        <v>4048</v>
      </c>
      <c r="I1589" t="s">
        <v>5069</v>
      </c>
      <c r="J1589" t="s">
        <v>1675</v>
      </c>
      <c r="K1589" t="s">
        <v>5127</v>
      </c>
      <c r="L1589" t="s">
        <v>2084</v>
      </c>
      <c r="M1589">
        <v>384</v>
      </c>
    </row>
    <row r="1590" spans="1:15">
      <c r="A1590">
        <v>5192</v>
      </c>
      <c r="B1590" t="s">
        <v>24</v>
      </c>
      <c r="C1590" t="s">
        <v>158</v>
      </c>
      <c r="D1590">
        <v>650</v>
      </c>
      <c r="E1590" t="s">
        <v>8</v>
      </c>
      <c r="F1590" t="s">
        <v>420</v>
      </c>
      <c r="G1590" s="81">
        <v>44708</v>
      </c>
      <c r="H1590" t="s">
        <v>4048</v>
      </c>
      <c r="I1590" t="s">
        <v>5128</v>
      </c>
      <c r="J1590" t="s">
        <v>1675</v>
      </c>
      <c r="K1590" t="s">
        <v>5129</v>
      </c>
      <c r="L1590" t="s">
        <v>157</v>
      </c>
      <c r="M1590">
        <v>8</v>
      </c>
      <c r="N1590" t="s">
        <v>4057</v>
      </c>
    </row>
    <row r="1591" spans="1:15">
      <c r="A1591">
        <v>5193</v>
      </c>
      <c r="B1591" t="s">
        <v>1227</v>
      </c>
      <c r="C1591" t="s">
        <v>2085</v>
      </c>
      <c r="D1591">
        <v>800</v>
      </c>
      <c r="E1591" t="s">
        <v>8</v>
      </c>
      <c r="F1591" t="s">
        <v>420</v>
      </c>
      <c r="G1591" s="81">
        <v>44817</v>
      </c>
      <c r="H1591" t="s">
        <v>4194</v>
      </c>
      <c r="I1591" t="s">
        <v>5077</v>
      </c>
      <c r="J1591" t="s">
        <v>1675</v>
      </c>
      <c r="K1591" t="s">
        <v>5130</v>
      </c>
      <c r="L1591" t="s">
        <v>2084</v>
      </c>
      <c r="M1591">
        <v>384</v>
      </c>
    </row>
    <row r="1592" spans="1:15">
      <c r="A1592">
        <v>5193</v>
      </c>
      <c r="B1592" t="s">
        <v>2961</v>
      </c>
      <c r="C1592" t="s">
        <v>1872</v>
      </c>
      <c r="D1592">
        <v>1000</v>
      </c>
      <c r="E1592" t="s">
        <v>10</v>
      </c>
      <c r="F1592" t="s">
        <v>420</v>
      </c>
      <c r="G1592" s="81">
        <v>44713</v>
      </c>
      <c r="H1592" t="s">
        <v>4069</v>
      </c>
      <c r="I1592" t="s">
        <v>4349</v>
      </c>
      <c r="J1592" t="s">
        <v>2032</v>
      </c>
      <c r="K1592" t="s">
        <v>5131</v>
      </c>
      <c r="L1592" t="s">
        <v>1641</v>
      </c>
      <c r="M1592">
        <v>343</v>
      </c>
      <c r="N1592" t="s">
        <v>4057</v>
      </c>
    </row>
    <row r="1593" spans="1:15">
      <c r="A1593">
        <v>5194</v>
      </c>
      <c r="B1593" t="s">
        <v>2961</v>
      </c>
      <c r="C1593" t="s">
        <v>2137</v>
      </c>
      <c r="D1593">
        <v>1600</v>
      </c>
      <c r="E1593" t="s">
        <v>8</v>
      </c>
      <c r="F1593" t="s">
        <v>420</v>
      </c>
      <c r="G1593" s="81">
        <v>44771</v>
      </c>
      <c r="H1593" t="s">
        <v>4048</v>
      </c>
      <c r="I1593" t="s">
        <v>5132</v>
      </c>
      <c r="J1593" t="s">
        <v>1675</v>
      </c>
      <c r="K1593">
        <v>607282</v>
      </c>
      <c r="L1593" t="s">
        <v>2084</v>
      </c>
      <c r="M1593">
        <v>384</v>
      </c>
    </row>
    <row r="1594" spans="1:15">
      <c r="A1594">
        <v>5194</v>
      </c>
      <c r="B1594" t="s">
        <v>2961</v>
      </c>
      <c r="D1594">
        <v>1600</v>
      </c>
      <c r="E1594" t="s">
        <v>8</v>
      </c>
      <c r="F1594" t="s">
        <v>420</v>
      </c>
      <c r="G1594" s="81">
        <v>44713</v>
      </c>
      <c r="H1594" t="s">
        <v>4048</v>
      </c>
      <c r="I1594" t="s">
        <v>5125</v>
      </c>
      <c r="J1594" t="s">
        <v>1675</v>
      </c>
      <c r="K1594" t="s">
        <v>5133</v>
      </c>
      <c r="L1594" t="s">
        <v>2136</v>
      </c>
      <c r="M1594">
        <v>409</v>
      </c>
      <c r="N1594" t="s">
        <v>4057</v>
      </c>
    </row>
    <row r="1595" spans="1:15">
      <c r="A1595">
        <v>5195</v>
      </c>
      <c r="B1595" t="s">
        <v>35</v>
      </c>
      <c r="C1595" t="s">
        <v>1447</v>
      </c>
      <c r="D1595">
        <v>2180</v>
      </c>
      <c r="E1595" t="s">
        <v>17</v>
      </c>
      <c r="F1595" t="s">
        <v>420</v>
      </c>
      <c r="G1595" s="81">
        <v>44713</v>
      </c>
      <c r="H1595" t="s">
        <v>4048</v>
      </c>
      <c r="I1595" t="s">
        <v>5134</v>
      </c>
      <c r="J1595" t="s">
        <v>1674</v>
      </c>
      <c r="K1595" t="s">
        <v>5135</v>
      </c>
      <c r="L1595" t="s">
        <v>1446</v>
      </c>
      <c r="M1595">
        <v>293</v>
      </c>
      <c r="N1595" t="s">
        <v>4057</v>
      </c>
    </row>
    <row r="1596" spans="1:15">
      <c r="A1596">
        <v>5196</v>
      </c>
      <c r="B1596" t="s">
        <v>1227</v>
      </c>
      <c r="G1596" s="81"/>
    </row>
    <row r="1597" spans="1:15">
      <c r="A1597">
        <v>5196</v>
      </c>
      <c r="B1597" t="s">
        <v>2961</v>
      </c>
      <c r="C1597" t="s">
        <v>1618</v>
      </c>
      <c r="D1597">
        <v>3350</v>
      </c>
      <c r="E1597" t="s">
        <v>12</v>
      </c>
      <c r="F1597" t="s">
        <v>420</v>
      </c>
      <c r="G1597" s="81">
        <v>44713</v>
      </c>
      <c r="H1597" t="s">
        <v>4048</v>
      </c>
      <c r="I1597" t="s">
        <v>4843</v>
      </c>
      <c r="J1597" t="s">
        <v>13</v>
      </c>
      <c r="K1597" t="s">
        <v>5136</v>
      </c>
      <c r="L1597" t="s">
        <v>1617</v>
      </c>
      <c r="M1597">
        <v>334</v>
      </c>
      <c r="N1597" t="s">
        <v>4057</v>
      </c>
    </row>
    <row r="1598" spans="1:15">
      <c r="A1598">
        <v>5197</v>
      </c>
      <c r="B1598" t="s">
        <v>2961</v>
      </c>
      <c r="C1598" t="s">
        <v>1045</v>
      </c>
      <c r="D1598">
        <v>3000</v>
      </c>
      <c r="E1598" t="s">
        <v>12</v>
      </c>
      <c r="F1598" t="s">
        <v>2266</v>
      </c>
      <c r="G1598" s="81">
        <v>44712</v>
      </c>
      <c r="H1598" t="s">
        <v>4066</v>
      </c>
      <c r="I1598" t="s">
        <v>5018</v>
      </c>
      <c r="J1598" t="s">
        <v>13</v>
      </c>
      <c r="K1598" t="s">
        <v>5137</v>
      </c>
      <c r="L1598" t="s">
        <v>1043</v>
      </c>
      <c r="M1598">
        <v>96</v>
      </c>
      <c r="N1598" t="s">
        <v>4057</v>
      </c>
      <c r="O1598" t="s">
        <v>4056</v>
      </c>
    </row>
    <row r="1599" spans="1:15">
      <c r="A1599">
        <v>5198</v>
      </c>
      <c r="B1599" t="s">
        <v>2961</v>
      </c>
      <c r="C1599" t="s">
        <v>1070</v>
      </c>
      <c r="D1599">
        <v>2180</v>
      </c>
      <c r="E1599" t="s">
        <v>10</v>
      </c>
      <c r="F1599" t="s">
        <v>2266</v>
      </c>
      <c r="G1599" s="81">
        <v>44714</v>
      </c>
      <c r="H1599" t="s">
        <v>4048</v>
      </c>
      <c r="I1599" t="s">
        <v>5138</v>
      </c>
      <c r="J1599" t="s">
        <v>2032</v>
      </c>
      <c r="K1599" t="s">
        <v>5139</v>
      </c>
      <c r="L1599" t="s">
        <v>1068</v>
      </c>
      <c r="M1599">
        <v>241</v>
      </c>
      <c r="N1599" t="s">
        <v>4057</v>
      </c>
    </row>
    <row r="1600" spans="1:15">
      <c r="A1600">
        <v>5199</v>
      </c>
      <c r="B1600" t="s">
        <v>2961</v>
      </c>
      <c r="C1600" t="s">
        <v>984</v>
      </c>
      <c r="D1600">
        <v>2234</v>
      </c>
      <c r="E1600" t="s">
        <v>12</v>
      </c>
      <c r="F1600" t="s">
        <v>420</v>
      </c>
      <c r="G1600" s="81">
        <v>44714</v>
      </c>
      <c r="H1600" t="s">
        <v>4048</v>
      </c>
      <c r="I1600" t="s">
        <v>5140</v>
      </c>
      <c r="J1600" t="s">
        <v>13</v>
      </c>
      <c r="K1600" t="s">
        <v>5141</v>
      </c>
      <c r="L1600" t="s">
        <v>982</v>
      </c>
      <c r="M1600">
        <v>191</v>
      </c>
      <c r="N1600" t="s">
        <v>4057</v>
      </c>
    </row>
    <row r="1601" spans="1:15">
      <c r="A1601">
        <v>5200</v>
      </c>
      <c r="B1601" t="s">
        <v>2961</v>
      </c>
      <c r="C1601" t="s">
        <v>2146</v>
      </c>
      <c r="D1601">
        <v>2180</v>
      </c>
      <c r="E1601" t="s">
        <v>17</v>
      </c>
      <c r="F1601" t="s">
        <v>420</v>
      </c>
      <c r="G1601" s="81">
        <v>44714</v>
      </c>
      <c r="H1601" t="s">
        <v>4048</v>
      </c>
      <c r="I1601" t="s">
        <v>5142</v>
      </c>
      <c r="J1601" t="s">
        <v>1674</v>
      </c>
      <c r="K1601" t="s">
        <v>5143</v>
      </c>
      <c r="L1601" t="s">
        <v>2145</v>
      </c>
      <c r="M1601">
        <v>410</v>
      </c>
      <c r="N1601" t="s">
        <v>4057</v>
      </c>
    </row>
    <row r="1602" spans="1:15">
      <c r="A1602">
        <v>5201</v>
      </c>
      <c r="B1602" t="s">
        <v>24</v>
      </c>
      <c r="C1602" t="s">
        <v>163</v>
      </c>
      <c r="D1602">
        <v>4002</v>
      </c>
      <c r="E1602" t="s">
        <v>8</v>
      </c>
      <c r="F1602" t="s">
        <v>420</v>
      </c>
      <c r="G1602" s="81">
        <v>44714</v>
      </c>
      <c r="H1602" t="s">
        <v>4069</v>
      </c>
      <c r="I1602" t="s">
        <v>4349</v>
      </c>
      <c r="J1602" t="s">
        <v>1675</v>
      </c>
      <c r="K1602" t="s">
        <v>5144</v>
      </c>
      <c r="L1602" t="s">
        <v>161</v>
      </c>
      <c r="M1602">
        <v>9</v>
      </c>
      <c r="N1602" t="s">
        <v>4057</v>
      </c>
    </row>
    <row r="1603" spans="1:15">
      <c r="A1603">
        <v>5202</v>
      </c>
      <c r="B1603" t="s">
        <v>4065</v>
      </c>
      <c r="C1603" t="s">
        <v>186</v>
      </c>
      <c r="D1603">
        <v>1350</v>
      </c>
      <c r="E1603" t="s">
        <v>8</v>
      </c>
      <c r="F1603" t="s">
        <v>420</v>
      </c>
      <c r="G1603" s="81">
        <v>44713</v>
      </c>
      <c r="H1603" t="s">
        <v>4048</v>
      </c>
      <c r="I1603" t="s">
        <v>4325</v>
      </c>
      <c r="J1603" t="s">
        <v>1675</v>
      </c>
      <c r="K1603" t="s">
        <v>5145</v>
      </c>
      <c r="L1603" t="s">
        <v>184</v>
      </c>
      <c r="M1603">
        <v>15</v>
      </c>
      <c r="N1603" t="s">
        <v>4057</v>
      </c>
    </row>
    <row r="1604" spans="1:15">
      <c r="A1604">
        <v>5203</v>
      </c>
      <c r="B1604" t="s">
        <v>1227</v>
      </c>
      <c r="C1604" t="s">
        <v>1305</v>
      </c>
      <c r="D1604">
        <v>3350</v>
      </c>
      <c r="E1604" t="s">
        <v>12</v>
      </c>
      <c r="F1604" t="s">
        <v>420</v>
      </c>
      <c r="G1604" s="81">
        <v>44713</v>
      </c>
      <c r="H1604" t="s">
        <v>4048</v>
      </c>
      <c r="I1604" t="s">
        <v>4330</v>
      </c>
      <c r="J1604" t="s">
        <v>13</v>
      </c>
      <c r="K1604" t="s">
        <v>5146</v>
      </c>
      <c r="L1604" t="s">
        <v>1303</v>
      </c>
      <c r="M1604">
        <v>92</v>
      </c>
      <c r="N1604" t="s">
        <v>4057</v>
      </c>
    </row>
    <row r="1605" spans="1:15">
      <c r="A1605">
        <v>5204</v>
      </c>
      <c r="B1605" t="s">
        <v>4173</v>
      </c>
      <c r="C1605" t="s">
        <v>1132</v>
      </c>
      <c r="D1605">
        <v>3000</v>
      </c>
      <c r="E1605" t="s">
        <v>12</v>
      </c>
      <c r="F1605" t="s">
        <v>420</v>
      </c>
      <c r="G1605" s="81">
        <v>44714</v>
      </c>
      <c r="H1605" t="s">
        <v>4048</v>
      </c>
      <c r="I1605" t="s">
        <v>4316</v>
      </c>
      <c r="J1605" t="s">
        <v>13</v>
      </c>
      <c r="K1605" t="s">
        <v>5147</v>
      </c>
      <c r="L1605" t="s">
        <v>1130</v>
      </c>
      <c r="M1605">
        <v>270</v>
      </c>
      <c r="N1605" t="s">
        <v>4057</v>
      </c>
      <c r="O1605" t="s">
        <v>5148</v>
      </c>
    </row>
    <row r="1606" spans="1:15">
      <c r="A1606">
        <v>5205</v>
      </c>
      <c r="B1606" t="s">
        <v>2961</v>
      </c>
      <c r="C1606" t="s">
        <v>1503</v>
      </c>
      <c r="D1606">
        <v>3350</v>
      </c>
      <c r="E1606" t="s">
        <v>67</v>
      </c>
      <c r="F1606" t="s">
        <v>4885</v>
      </c>
      <c r="G1606" s="81">
        <v>44714</v>
      </c>
      <c r="H1606" t="s">
        <v>4048</v>
      </c>
      <c r="I1606" t="s">
        <v>4339</v>
      </c>
      <c r="J1606" t="s">
        <v>1679</v>
      </c>
      <c r="K1606" t="s">
        <v>5149</v>
      </c>
      <c r="L1606" t="s">
        <v>2578</v>
      </c>
      <c r="M1606">
        <v>306</v>
      </c>
      <c r="N1606" t="s">
        <v>4057</v>
      </c>
    </row>
    <row r="1607" spans="1:15">
      <c r="A1607">
        <v>5206</v>
      </c>
      <c r="B1607" t="s">
        <v>2961</v>
      </c>
      <c r="C1607" t="s">
        <v>1452</v>
      </c>
      <c r="D1607">
        <v>3350</v>
      </c>
      <c r="E1607" t="s">
        <v>67</v>
      </c>
      <c r="F1607" t="s">
        <v>420</v>
      </c>
      <c r="G1607" s="81">
        <v>44714</v>
      </c>
      <c r="H1607" t="s">
        <v>4048</v>
      </c>
      <c r="I1607" t="s">
        <v>4339</v>
      </c>
      <c r="J1607" t="s">
        <v>1679</v>
      </c>
      <c r="K1607" t="s">
        <v>5150</v>
      </c>
      <c r="L1607" t="s">
        <v>1451</v>
      </c>
      <c r="M1607">
        <v>283</v>
      </c>
      <c r="N1607" t="s">
        <v>4057</v>
      </c>
      <c r="O1607" t="s">
        <v>5148</v>
      </c>
    </row>
    <row r="1608" spans="1:15">
      <c r="A1608">
        <v>5207</v>
      </c>
      <c r="B1608" t="s">
        <v>2961</v>
      </c>
      <c r="C1608" t="s">
        <v>2819</v>
      </c>
      <c r="D1608">
        <v>3350</v>
      </c>
      <c r="E1608" t="s">
        <v>67</v>
      </c>
      <c r="F1608" t="s">
        <v>4885</v>
      </c>
      <c r="G1608" s="81">
        <v>44714</v>
      </c>
      <c r="H1608" t="s">
        <v>4048</v>
      </c>
      <c r="I1608" t="s">
        <v>5151</v>
      </c>
      <c r="J1608" t="s">
        <v>1679</v>
      </c>
      <c r="K1608" t="s">
        <v>5152</v>
      </c>
      <c r="L1608" t="s">
        <v>2062</v>
      </c>
      <c r="M1608">
        <v>381</v>
      </c>
      <c r="N1608" t="s">
        <v>4057</v>
      </c>
    </row>
    <row r="1609" spans="1:15">
      <c r="A1609">
        <v>5208</v>
      </c>
      <c r="B1609" t="s">
        <v>2961</v>
      </c>
      <c r="C1609" t="s">
        <v>1718</v>
      </c>
      <c r="D1609">
        <v>2400</v>
      </c>
      <c r="E1609" t="s">
        <v>21</v>
      </c>
      <c r="F1609" t="s">
        <v>420</v>
      </c>
      <c r="G1609" s="81">
        <v>44714</v>
      </c>
      <c r="H1609" t="s">
        <v>4048</v>
      </c>
      <c r="I1609" t="s">
        <v>4717</v>
      </c>
      <c r="J1609" t="s">
        <v>1682</v>
      </c>
      <c r="K1609" t="s">
        <v>5153</v>
      </c>
      <c r="L1609" t="s">
        <v>1717</v>
      </c>
      <c r="M1609">
        <v>362</v>
      </c>
      <c r="N1609" t="s">
        <v>4057</v>
      </c>
    </row>
    <row r="1610" spans="1:15">
      <c r="A1610">
        <v>5209</v>
      </c>
      <c r="B1610" t="s">
        <v>2961</v>
      </c>
      <c r="C1610" t="s">
        <v>1870</v>
      </c>
      <c r="D1610">
        <v>4000</v>
      </c>
      <c r="E1610" t="s">
        <v>10</v>
      </c>
      <c r="F1610" t="s">
        <v>2266</v>
      </c>
      <c r="G1610" s="81">
        <v>44714</v>
      </c>
      <c r="H1610" t="s">
        <v>4048</v>
      </c>
      <c r="I1610" t="s">
        <v>2229</v>
      </c>
      <c r="J1610" t="s">
        <v>2032</v>
      </c>
      <c r="K1610" t="s">
        <v>5154</v>
      </c>
      <c r="L1610" t="s">
        <v>1639</v>
      </c>
      <c r="M1610">
        <v>341</v>
      </c>
      <c r="N1610" t="s">
        <v>4057</v>
      </c>
    </row>
    <row r="1611" spans="1:15">
      <c r="A1611">
        <v>5210</v>
      </c>
      <c r="B1611" t="s">
        <v>2961</v>
      </c>
      <c r="C1611" t="s">
        <v>612</v>
      </c>
      <c r="D1611">
        <v>4300</v>
      </c>
      <c r="E1611" t="s">
        <v>12</v>
      </c>
      <c r="F1611" t="s">
        <v>2266</v>
      </c>
      <c r="G1611" s="81">
        <v>44715</v>
      </c>
      <c r="H1611" t="s">
        <v>4048</v>
      </c>
      <c r="I1611" t="s">
        <v>5155</v>
      </c>
      <c r="J1611" t="s">
        <v>2032</v>
      </c>
      <c r="K1611" t="s">
        <v>5156</v>
      </c>
      <c r="L1611" t="s">
        <v>610</v>
      </c>
      <c r="M1611">
        <v>194</v>
      </c>
      <c r="N1611" t="s">
        <v>4057</v>
      </c>
    </row>
    <row r="1612" spans="1:15">
      <c r="A1612">
        <v>5211</v>
      </c>
      <c r="B1612" t="s">
        <v>2133</v>
      </c>
      <c r="C1612" t="s">
        <v>5157</v>
      </c>
      <c r="D1612">
        <v>144611</v>
      </c>
      <c r="E1612" t="s">
        <v>10</v>
      </c>
      <c r="F1612" t="s">
        <v>420</v>
      </c>
      <c r="G1612" s="81">
        <v>44715</v>
      </c>
      <c r="H1612" t="s">
        <v>4054</v>
      </c>
      <c r="I1612" t="s">
        <v>4149</v>
      </c>
      <c r="J1612" t="s">
        <v>1677</v>
      </c>
      <c r="K1612" t="s">
        <v>5158</v>
      </c>
      <c r="L1612" t="s">
        <v>1255</v>
      </c>
      <c r="N1612" t="s">
        <v>4057</v>
      </c>
      <c r="O1612" t="s">
        <v>5148</v>
      </c>
    </row>
    <row r="1613" spans="1:15">
      <c r="A1613">
        <v>5212</v>
      </c>
      <c r="B1613" t="s">
        <v>2961</v>
      </c>
      <c r="C1613" t="s">
        <v>962</v>
      </c>
      <c r="D1613">
        <v>3350</v>
      </c>
      <c r="E1613" t="s">
        <v>67</v>
      </c>
      <c r="F1613" t="s">
        <v>420</v>
      </c>
      <c r="G1613" s="81">
        <v>44715</v>
      </c>
      <c r="H1613" t="s">
        <v>4048</v>
      </c>
      <c r="I1613" t="s">
        <v>5159</v>
      </c>
      <c r="J1613" t="s">
        <v>1679</v>
      </c>
      <c r="K1613" t="s">
        <v>5160</v>
      </c>
      <c r="L1613" t="s">
        <v>960</v>
      </c>
      <c r="M1613">
        <v>299</v>
      </c>
      <c r="N1613" t="s">
        <v>4057</v>
      </c>
    </row>
    <row r="1614" spans="1:15">
      <c r="A1614">
        <v>5213</v>
      </c>
      <c r="B1614" t="s">
        <v>2961</v>
      </c>
      <c r="C1614" t="s">
        <v>1127</v>
      </c>
      <c r="D1614">
        <v>1400</v>
      </c>
      <c r="E1614" t="s">
        <v>8</v>
      </c>
      <c r="F1614" t="s">
        <v>420</v>
      </c>
      <c r="G1614" s="81">
        <v>44715</v>
      </c>
      <c r="H1614" t="s">
        <v>4048</v>
      </c>
      <c r="I1614" t="s">
        <v>4475</v>
      </c>
      <c r="J1614" t="s">
        <v>1675</v>
      </c>
      <c r="K1614" t="s">
        <v>5161</v>
      </c>
      <c r="L1614" t="s">
        <v>1126</v>
      </c>
      <c r="M1614">
        <v>200</v>
      </c>
      <c r="N1614" t="s">
        <v>4057</v>
      </c>
    </row>
    <row r="1615" spans="1:15">
      <c r="A1615">
        <v>5214</v>
      </c>
      <c r="B1615" t="s">
        <v>2961</v>
      </c>
      <c r="C1615" t="s">
        <v>1095</v>
      </c>
      <c r="D1615">
        <v>1400</v>
      </c>
      <c r="E1615" t="s">
        <v>8</v>
      </c>
      <c r="F1615" t="s">
        <v>420</v>
      </c>
      <c r="G1615" s="81">
        <v>44715</v>
      </c>
      <c r="H1615" t="s">
        <v>4048</v>
      </c>
      <c r="I1615" t="s">
        <v>4475</v>
      </c>
      <c r="J1615" t="s">
        <v>1675</v>
      </c>
      <c r="K1615" t="s">
        <v>5162</v>
      </c>
      <c r="L1615" t="s">
        <v>1093</v>
      </c>
      <c r="M1615">
        <v>268</v>
      </c>
      <c r="N1615" t="s">
        <v>4057</v>
      </c>
    </row>
    <row r="1616" spans="1:15">
      <c r="A1616">
        <v>5215</v>
      </c>
      <c r="B1616" t="s">
        <v>2961</v>
      </c>
      <c r="C1616" t="s">
        <v>1572</v>
      </c>
      <c r="D1616">
        <v>2180</v>
      </c>
      <c r="E1616" t="s">
        <v>10</v>
      </c>
      <c r="F1616" t="s">
        <v>420</v>
      </c>
      <c r="G1616" s="81">
        <v>44715</v>
      </c>
      <c r="H1616" t="s">
        <v>4048</v>
      </c>
      <c r="I1616" t="s">
        <v>5163</v>
      </c>
      <c r="J1616" t="s">
        <v>2032</v>
      </c>
      <c r="K1616" t="s">
        <v>5164</v>
      </c>
      <c r="L1616" t="s">
        <v>1570</v>
      </c>
      <c r="M1616">
        <v>187</v>
      </c>
      <c r="N1616" t="s">
        <v>4057</v>
      </c>
    </row>
    <row r="1617" spans="1:15">
      <c r="A1617">
        <v>5216</v>
      </c>
      <c r="B1617" t="s">
        <v>2961</v>
      </c>
      <c r="C1617" t="s">
        <v>1385</v>
      </c>
      <c r="D1617">
        <v>2180</v>
      </c>
      <c r="E1617" t="s">
        <v>10</v>
      </c>
      <c r="F1617" t="s">
        <v>420</v>
      </c>
      <c r="G1617" s="81">
        <v>44715</v>
      </c>
      <c r="H1617" t="s">
        <v>4048</v>
      </c>
      <c r="I1617" t="s">
        <v>5165</v>
      </c>
      <c r="J1617" t="s">
        <v>2032</v>
      </c>
      <c r="K1617" t="s">
        <v>5166</v>
      </c>
      <c r="L1617" t="s">
        <v>1384</v>
      </c>
      <c r="M1617">
        <v>220</v>
      </c>
      <c r="N1617" t="s">
        <v>4057</v>
      </c>
    </row>
    <row r="1618" spans="1:15">
      <c r="A1618">
        <v>5217</v>
      </c>
      <c r="B1618" t="s">
        <v>2961</v>
      </c>
      <c r="C1618" t="s">
        <v>2066</v>
      </c>
      <c r="D1618">
        <v>2180</v>
      </c>
      <c r="E1618" t="s">
        <v>8</v>
      </c>
      <c r="F1618" t="s">
        <v>420</v>
      </c>
      <c r="G1618" s="81">
        <v>44715</v>
      </c>
      <c r="H1618" t="s">
        <v>4048</v>
      </c>
      <c r="I1618" t="s">
        <v>5167</v>
      </c>
      <c r="J1618" t="s">
        <v>1675</v>
      </c>
      <c r="K1618" t="s">
        <v>5168</v>
      </c>
      <c r="L1618" t="s">
        <v>2065</v>
      </c>
      <c r="M1618">
        <v>382</v>
      </c>
      <c r="N1618" t="s">
        <v>4057</v>
      </c>
    </row>
    <row r="1619" spans="1:15">
      <c r="A1619">
        <v>5218</v>
      </c>
      <c r="B1619" t="s">
        <v>2961</v>
      </c>
      <c r="C1619" t="s">
        <v>2066</v>
      </c>
      <c r="D1619">
        <v>2180</v>
      </c>
      <c r="E1619" t="s">
        <v>8</v>
      </c>
      <c r="F1619" t="s">
        <v>4885</v>
      </c>
      <c r="G1619" s="81">
        <v>44746</v>
      </c>
      <c r="H1619" t="s">
        <v>4048</v>
      </c>
      <c r="I1619" t="s">
        <v>4407</v>
      </c>
      <c r="J1619" t="s">
        <v>1675</v>
      </c>
      <c r="K1619" t="s">
        <v>5094</v>
      </c>
      <c r="L1619" t="s">
        <v>2065</v>
      </c>
      <c r="M1619">
        <v>382</v>
      </c>
    </row>
    <row r="1620" spans="1:15">
      <c r="A1620">
        <v>5218</v>
      </c>
      <c r="B1620" t="s">
        <v>2961</v>
      </c>
      <c r="C1620" t="s">
        <v>1531</v>
      </c>
      <c r="D1620">
        <v>1800</v>
      </c>
      <c r="E1620" t="s">
        <v>10</v>
      </c>
      <c r="F1620" t="s">
        <v>420</v>
      </c>
      <c r="G1620" s="81">
        <v>44715</v>
      </c>
      <c r="H1620" t="s">
        <v>4048</v>
      </c>
      <c r="I1620" t="s">
        <v>4086</v>
      </c>
      <c r="J1620" t="s">
        <v>2032</v>
      </c>
      <c r="K1620" t="s">
        <v>5169</v>
      </c>
      <c r="L1620" t="s">
        <v>1529</v>
      </c>
      <c r="M1620">
        <v>311</v>
      </c>
      <c r="N1620" t="s">
        <v>4057</v>
      </c>
    </row>
    <row r="1621" spans="1:15">
      <c r="A1621">
        <v>5219</v>
      </c>
      <c r="B1621" t="s">
        <v>2961</v>
      </c>
      <c r="C1621" t="s">
        <v>954</v>
      </c>
      <c r="D1621">
        <v>9700</v>
      </c>
      <c r="E1621" t="s">
        <v>12</v>
      </c>
      <c r="F1621" t="s">
        <v>420</v>
      </c>
      <c r="G1621" s="81">
        <v>44718</v>
      </c>
      <c r="H1621" t="s">
        <v>4069</v>
      </c>
      <c r="I1621" t="s">
        <v>4847</v>
      </c>
      <c r="J1621" t="s">
        <v>13</v>
      </c>
      <c r="K1621" t="s">
        <v>5170</v>
      </c>
      <c r="L1621" t="s">
        <v>952</v>
      </c>
      <c r="M1621">
        <v>179</v>
      </c>
      <c r="N1621" t="s">
        <v>4057</v>
      </c>
    </row>
    <row r="1622" spans="1:15">
      <c r="A1622">
        <v>5220</v>
      </c>
      <c r="B1622" t="s">
        <v>2961</v>
      </c>
      <c r="C1622" t="s">
        <v>1991</v>
      </c>
      <c r="D1622">
        <v>3497</v>
      </c>
      <c r="E1622" t="s">
        <v>20</v>
      </c>
      <c r="F1622" t="s">
        <v>420</v>
      </c>
      <c r="G1622" s="81">
        <v>44718</v>
      </c>
      <c r="H1622" t="s">
        <v>4048</v>
      </c>
      <c r="I1622" t="s">
        <v>4756</v>
      </c>
      <c r="J1622" t="s">
        <v>1677</v>
      </c>
      <c r="K1622" t="s">
        <v>5171</v>
      </c>
      <c r="L1622" t="s">
        <v>1990</v>
      </c>
      <c r="M1622">
        <v>373</v>
      </c>
      <c r="N1622" t="s">
        <v>4057</v>
      </c>
    </row>
    <row r="1623" spans="1:15">
      <c r="A1623">
        <v>5221</v>
      </c>
      <c r="B1623" t="s">
        <v>2961</v>
      </c>
      <c r="C1623" t="s">
        <v>1123</v>
      </c>
      <c r="D1623">
        <v>1600</v>
      </c>
      <c r="E1623" t="s">
        <v>8</v>
      </c>
      <c r="F1623" t="s">
        <v>420</v>
      </c>
      <c r="G1623" s="81">
        <v>44718</v>
      </c>
      <c r="H1623" t="s">
        <v>4048</v>
      </c>
      <c r="I1623" t="s">
        <v>4455</v>
      </c>
      <c r="J1623" t="s">
        <v>1675</v>
      </c>
      <c r="K1623" t="s">
        <v>5172</v>
      </c>
      <c r="L1623" t="s">
        <v>1121</v>
      </c>
      <c r="M1623">
        <v>218</v>
      </c>
      <c r="N1623" t="s">
        <v>4057</v>
      </c>
    </row>
    <row r="1624" spans="1:15">
      <c r="A1624">
        <v>5222</v>
      </c>
      <c r="B1624" t="s">
        <v>2961</v>
      </c>
      <c r="C1624" t="s">
        <v>1718</v>
      </c>
      <c r="D1624">
        <v>2180</v>
      </c>
      <c r="E1624" t="s">
        <v>21</v>
      </c>
      <c r="F1624" t="s">
        <v>420</v>
      </c>
      <c r="G1624" s="81">
        <v>44718</v>
      </c>
      <c r="H1624" t="s">
        <v>4048</v>
      </c>
      <c r="I1624" t="s">
        <v>5173</v>
      </c>
      <c r="J1624" t="s">
        <v>1682</v>
      </c>
      <c r="K1624" t="s">
        <v>5174</v>
      </c>
      <c r="L1624" t="s">
        <v>1717</v>
      </c>
      <c r="M1624">
        <v>362</v>
      </c>
      <c r="N1624" t="s">
        <v>4057</v>
      </c>
    </row>
    <row r="1625" spans="1:15">
      <c r="A1625">
        <v>5223</v>
      </c>
      <c r="B1625" t="s">
        <v>2961</v>
      </c>
      <c r="C1625" t="s">
        <v>1437</v>
      </c>
      <c r="D1625">
        <v>13050</v>
      </c>
      <c r="E1625" t="s">
        <v>19</v>
      </c>
      <c r="F1625" t="s">
        <v>2266</v>
      </c>
      <c r="G1625" s="81">
        <v>44781</v>
      </c>
      <c r="H1625" t="s">
        <v>4069</v>
      </c>
      <c r="I1625" t="s">
        <v>4895</v>
      </c>
      <c r="J1625" t="s">
        <v>5024</v>
      </c>
      <c r="L1625" t="s">
        <v>1435</v>
      </c>
      <c r="M1625">
        <v>377</v>
      </c>
      <c r="N1625" t="s">
        <v>4057</v>
      </c>
      <c r="O1625" t="s">
        <v>4626</v>
      </c>
    </row>
    <row r="1626" spans="1:15">
      <c r="A1626">
        <v>5224</v>
      </c>
      <c r="B1626" t="s">
        <v>2961</v>
      </c>
      <c r="C1626" t="s">
        <v>1576</v>
      </c>
      <c r="D1626">
        <v>1800</v>
      </c>
      <c r="E1626" t="s">
        <v>10</v>
      </c>
      <c r="F1626" t="s">
        <v>420</v>
      </c>
      <c r="G1626" s="81">
        <v>44718</v>
      </c>
      <c r="H1626" t="s">
        <v>4048</v>
      </c>
      <c r="I1626" t="s">
        <v>5175</v>
      </c>
      <c r="J1626" t="s">
        <v>2032</v>
      </c>
      <c r="K1626" t="s">
        <v>5176</v>
      </c>
      <c r="L1626" t="s">
        <v>1575</v>
      </c>
      <c r="M1626">
        <v>321</v>
      </c>
      <c r="N1626" t="s">
        <v>4057</v>
      </c>
    </row>
    <row r="1627" spans="1:15">
      <c r="A1627">
        <v>5225</v>
      </c>
      <c r="B1627" t="s">
        <v>2961</v>
      </c>
      <c r="C1627" t="s">
        <v>1764</v>
      </c>
      <c r="D1627">
        <v>3350</v>
      </c>
      <c r="E1627" t="s">
        <v>20</v>
      </c>
      <c r="F1627" t="s">
        <v>420</v>
      </c>
      <c r="G1627" s="81">
        <v>44718</v>
      </c>
      <c r="H1627" t="s">
        <v>4048</v>
      </c>
      <c r="I1627" t="s">
        <v>5177</v>
      </c>
      <c r="J1627" t="s">
        <v>1677</v>
      </c>
      <c r="K1627" t="s">
        <v>5178</v>
      </c>
      <c r="L1627" t="s">
        <v>1763</v>
      </c>
      <c r="M1627">
        <v>363</v>
      </c>
      <c r="N1627" t="s">
        <v>4057</v>
      </c>
    </row>
    <row r="1628" spans="1:15">
      <c r="A1628">
        <v>5226</v>
      </c>
      <c r="B1628" t="s">
        <v>2961</v>
      </c>
      <c r="C1628" t="s">
        <v>1817</v>
      </c>
      <c r="D1628">
        <v>2180</v>
      </c>
      <c r="E1628" t="s">
        <v>10</v>
      </c>
      <c r="F1628" t="s">
        <v>2266</v>
      </c>
      <c r="G1628" s="81">
        <v>44718</v>
      </c>
      <c r="H1628" t="s">
        <v>4048</v>
      </c>
      <c r="I1628" t="s">
        <v>4321</v>
      </c>
      <c r="J1628" t="s">
        <v>2032</v>
      </c>
      <c r="K1628" t="s">
        <v>5179</v>
      </c>
      <c r="L1628" t="s">
        <v>2003</v>
      </c>
      <c r="M1628">
        <v>366</v>
      </c>
      <c r="N1628" t="s">
        <v>4057</v>
      </c>
    </row>
    <row r="1629" spans="1:15">
      <c r="A1629">
        <v>5227</v>
      </c>
      <c r="B1629" t="s">
        <v>2961</v>
      </c>
      <c r="C1629" t="s">
        <v>1463</v>
      </c>
      <c r="D1629">
        <v>2180</v>
      </c>
      <c r="E1629" t="s">
        <v>17</v>
      </c>
      <c r="F1629" t="s">
        <v>2266</v>
      </c>
      <c r="G1629" s="81">
        <v>44718</v>
      </c>
      <c r="H1629" t="s">
        <v>4048</v>
      </c>
      <c r="I1629" t="s">
        <v>4093</v>
      </c>
      <c r="J1629" t="s">
        <v>1674</v>
      </c>
      <c r="K1629" t="s">
        <v>5180</v>
      </c>
      <c r="L1629" t="s">
        <v>1462</v>
      </c>
      <c r="M1629">
        <v>296</v>
      </c>
      <c r="N1629" t="s">
        <v>4057</v>
      </c>
    </row>
    <row r="1630" spans="1:15">
      <c r="A1630">
        <v>5228</v>
      </c>
      <c r="B1630" t="s">
        <v>33</v>
      </c>
      <c r="C1630" t="s">
        <v>455</v>
      </c>
      <c r="D1630">
        <v>2500</v>
      </c>
      <c r="E1630" t="s">
        <v>10</v>
      </c>
      <c r="F1630" t="s">
        <v>420</v>
      </c>
      <c r="G1630" s="81">
        <v>44718</v>
      </c>
      <c r="H1630" t="s">
        <v>4069</v>
      </c>
      <c r="I1630" t="s">
        <v>4356</v>
      </c>
      <c r="J1630" t="s">
        <v>2032</v>
      </c>
      <c r="K1630" t="s">
        <v>5181</v>
      </c>
      <c r="L1630" t="s">
        <v>453</v>
      </c>
      <c r="M1630">
        <v>70</v>
      </c>
      <c r="N1630" t="s">
        <v>4057</v>
      </c>
    </row>
    <row r="1631" spans="1:15">
      <c r="A1631">
        <v>5229</v>
      </c>
      <c r="B1631" t="s">
        <v>2961</v>
      </c>
      <c r="C1631" t="s">
        <v>2087</v>
      </c>
      <c r="D1631">
        <v>1350</v>
      </c>
      <c r="E1631" t="s">
        <v>8</v>
      </c>
      <c r="F1631" t="s">
        <v>420</v>
      </c>
      <c r="G1631" s="81">
        <v>44718</v>
      </c>
      <c r="H1631" t="s">
        <v>4048</v>
      </c>
      <c r="I1631" t="s">
        <v>5175</v>
      </c>
      <c r="J1631" t="s">
        <v>1675</v>
      </c>
      <c r="K1631" t="s">
        <v>5182</v>
      </c>
      <c r="L1631" t="s">
        <v>1562</v>
      </c>
      <c r="M1631">
        <v>318</v>
      </c>
      <c r="N1631" t="s">
        <v>4057</v>
      </c>
    </row>
    <row r="1632" spans="1:15">
      <c r="A1632">
        <v>5230</v>
      </c>
      <c r="B1632" t="s">
        <v>2961</v>
      </c>
      <c r="C1632" t="s">
        <v>1371</v>
      </c>
      <c r="D1632">
        <v>2800</v>
      </c>
      <c r="E1632" t="s">
        <v>67</v>
      </c>
      <c r="F1632" t="s">
        <v>420</v>
      </c>
      <c r="G1632" s="81">
        <v>44718</v>
      </c>
      <c r="H1632" t="s">
        <v>4048</v>
      </c>
      <c r="I1632" t="s">
        <v>5183</v>
      </c>
      <c r="J1632" t="s">
        <v>1679</v>
      </c>
      <c r="K1632" t="s">
        <v>5184</v>
      </c>
      <c r="L1632" t="s">
        <v>1369</v>
      </c>
      <c r="M1632">
        <v>374</v>
      </c>
      <c r="N1632" t="s">
        <v>4057</v>
      </c>
      <c r="O1632" t="s">
        <v>5185</v>
      </c>
    </row>
    <row r="1633" spans="1:14">
      <c r="A1633">
        <v>5231</v>
      </c>
      <c r="B1633" t="s">
        <v>2961</v>
      </c>
      <c r="C1633" t="s">
        <v>1026</v>
      </c>
      <c r="D1633">
        <v>3350</v>
      </c>
      <c r="E1633" t="s">
        <v>12</v>
      </c>
      <c r="F1633" t="s">
        <v>2266</v>
      </c>
      <c r="G1633" s="81">
        <v>44718</v>
      </c>
      <c r="H1633" t="s">
        <v>4048</v>
      </c>
      <c r="I1633" t="s">
        <v>4369</v>
      </c>
      <c r="J1633" t="s">
        <v>13</v>
      </c>
      <c r="K1633" t="s">
        <v>5186</v>
      </c>
      <c r="L1633" t="s">
        <v>1024</v>
      </c>
      <c r="M1633">
        <v>193</v>
      </c>
      <c r="N1633" t="s">
        <v>4057</v>
      </c>
    </row>
    <row r="1634" spans="1:14">
      <c r="A1634">
        <v>5232</v>
      </c>
      <c r="B1634" t="s">
        <v>2961</v>
      </c>
      <c r="C1634" t="s">
        <v>633</v>
      </c>
      <c r="D1634">
        <v>2800</v>
      </c>
      <c r="E1634" t="s">
        <v>12</v>
      </c>
      <c r="F1634" t="s">
        <v>420</v>
      </c>
      <c r="G1634" s="81">
        <v>44718</v>
      </c>
      <c r="H1634" t="s">
        <v>4048</v>
      </c>
      <c r="I1634" t="s">
        <v>5187</v>
      </c>
      <c r="J1634" t="s">
        <v>13</v>
      </c>
      <c r="K1634" t="s">
        <v>5188</v>
      </c>
      <c r="L1634" t="s">
        <v>631</v>
      </c>
      <c r="M1634">
        <v>95</v>
      </c>
      <c r="N1634" t="s">
        <v>4057</v>
      </c>
    </row>
    <row r="1635" spans="1:14">
      <c r="A1635">
        <v>5233</v>
      </c>
      <c r="B1635" t="s">
        <v>2961</v>
      </c>
      <c r="C1635" t="s">
        <v>1551</v>
      </c>
      <c r="D1635">
        <v>2180</v>
      </c>
      <c r="E1635" t="s">
        <v>15</v>
      </c>
      <c r="F1635" t="s">
        <v>420</v>
      </c>
      <c r="G1635" s="81">
        <v>44718</v>
      </c>
      <c r="H1635" t="s">
        <v>4048</v>
      </c>
      <c r="I1635" t="s">
        <v>5163</v>
      </c>
      <c r="J1635" t="s">
        <v>1680</v>
      </c>
      <c r="K1635" t="s">
        <v>5189</v>
      </c>
      <c r="L1635" t="s">
        <v>1549</v>
      </c>
      <c r="M1635">
        <v>315</v>
      </c>
      <c r="N1635" t="s">
        <v>4057</v>
      </c>
    </row>
    <row r="1636" spans="1:14">
      <c r="A1636">
        <v>5234</v>
      </c>
      <c r="B1636" t="s">
        <v>2961</v>
      </c>
      <c r="C1636" t="s">
        <v>415</v>
      </c>
      <c r="D1636">
        <v>2800</v>
      </c>
      <c r="E1636" t="s">
        <v>12</v>
      </c>
      <c r="F1636" t="s">
        <v>420</v>
      </c>
      <c r="G1636" s="81">
        <v>44718</v>
      </c>
      <c r="H1636" t="s">
        <v>4048</v>
      </c>
      <c r="I1636" t="s">
        <v>4475</v>
      </c>
      <c r="J1636" t="s">
        <v>13</v>
      </c>
      <c r="K1636" t="s">
        <v>5190</v>
      </c>
      <c r="L1636" t="s">
        <v>413</v>
      </c>
      <c r="M1636">
        <v>195</v>
      </c>
      <c r="N1636" t="s">
        <v>4057</v>
      </c>
    </row>
    <row r="1637" spans="1:14">
      <c r="A1637">
        <v>5235</v>
      </c>
      <c r="B1637" t="s">
        <v>2961</v>
      </c>
      <c r="C1637" t="s">
        <v>1515</v>
      </c>
      <c r="D1637">
        <v>3350</v>
      </c>
      <c r="E1637" t="s">
        <v>12</v>
      </c>
      <c r="F1637" t="s">
        <v>420</v>
      </c>
      <c r="G1637" s="81">
        <v>44718</v>
      </c>
      <c r="H1637" t="s">
        <v>4048</v>
      </c>
      <c r="I1637" t="s">
        <v>4093</v>
      </c>
      <c r="J1637" t="s">
        <v>13</v>
      </c>
      <c r="K1637" t="s">
        <v>5191</v>
      </c>
      <c r="L1637" t="s">
        <v>1513</v>
      </c>
      <c r="M1637">
        <v>308</v>
      </c>
      <c r="N1637" t="s">
        <v>4057</v>
      </c>
    </row>
    <row r="1638" spans="1:14">
      <c r="A1638">
        <v>5236</v>
      </c>
      <c r="B1638" t="s">
        <v>35</v>
      </c>
      <c r="C1638" t="s">
        <v>1623</v>
      </c>
      <c r="D1638">
        <v>3350</v>
      </c>
      <c r="E1638" t="s">
        <v>20</v>
      </c>
      <c r="F1638" t="s">
        <v>2266</v>
      </c>
      <c r="G1638" s="81">
        <v>44719</v>
      </c>
      <c r="H1638" t="s">
        <v>4048</v>
      </c>
      <c r="I1638" t="s">
        <v>5192</v>
      </c>
      <c r="J1638" t="s">
        <v>1677</v>
      </c>
      <c r="K1638" t="s">
        <v>5193</v>
      </c>
      <c r="L1638" t="s">
        <v>1621</v>
      </c>
      <c r="M1638">
        <v>335</v>
      </c>
      <c r="N1638" t="s">
        <v>4057</v>
      </c>
    </row>
    <row r="1639" spans="1:14">
      <c r="A1639">
        <v>5237</v>
      </c>
      <c r="B1639" t="s">
        <v>35</v>
      </c>
      <c r="C1639" t="s">
        <v>1627</v>
      </c>
      <c r="D1639">
        <v>3350</v>
      </c>
      <c r="E1639" t="s">
        <v>20</v>
      </c>
      <c r="F1639" t="s">
        <v>420</v>
      </c>
      <c r="G1639" s="81">
        <v>44719</v>
      </c>
      <c r="H1639" t="s">
        <v>4048</v>
      </c>
      <c r="I1639" t="s">
        <v>5177</v>
      </c>
      <c r="J1639" t="s">
        <v>1677</v>
      </c>
      <c r="K1639" t="s">
        <v>5194</v>
      </c>
      <c r="L1639" t="s">
        <v>1625</v>
      </c>
      <c r="M1639">
        <v>336</v>
      </c>
      <c r="N1639" t="s">
        <v>4057</v>
      </c>
    </row>
    <row r="1640" spans="1:14">
      <c r="A1640">
        <v>5238</v>
      </c>
      <c r="B1640" t="s">
        <v>2961</v>
      </c>
      <c r="C1640" t="s">
        <v>386</v>
      </c>
      <c r="D1640">
        <v>2180</v>
      </c>
      <c r="E1640" t="s">
        <v>10</v>
      </c>
      <c r="F1640" t="s">
        <v>420</v>
      </c>
      <c r="G1640" s="81">
        <v>44719</v>
      </c>
      <c r="H1640" t="s">
        <v>4048</v>
      </c>
      <c r="I1640" t="s">
        <v>5195</v>
      </c>
      <c r="J1640" t="s">
        <v>2032</v>
      </c>
      <c r="K1640" t="s">
        <v>5196</v>
      </c>
      <c r="L1640" t="s">
        <v>384</v>
      </c>
      <c r="M1640">
        <v>230</v>
      </c>
      <c r="N1640" t="s">
        <v>4057</v>
      </c>
    </row>
    <row r="1641" spans="1:14">
      <c r="A1641">
        <v>5239</v>
      </c>
      <c r="B1641" t="s">
        <v>2961</v>
      </c>
      <c r="C1641" t="s">
        <v>1560</v>
      </c>
      <c r="D1641">
        <v>2800</v>
      </c>
      <c r="E1641" t="s">
        <v>12</v>
      </c>
      <c r="F1641" t="s">
        <v>420</v>
      </c>
      <c r="G1641" s="81">
        <v>44719</v>
      </c>
      <c r="H1641" t="s">
        <v>4048</v>
      </c>
      <c r="I1641" t="s">
        <v>5197</v>
      </c>
      <c r="J1641" t="s">
        <v>13</v>
      </c>
      <c r="K1641" t="s">
        <v>5198</v>
      </c>
      <c r="L1641" t="s">
        <v>1558</v>
      </c>
      <c r="M1641">
        <v>317</v>
      </c>
      <c r="N1641" t="s">
        <v>4057</v>
      </c>
    </row>
    <row r="1642" spans="1:14">
      <c r="A1642">
        <v>5240</v>
      </c>
      <c r="B1642" t="s">
        <v>2961</v>
      </c>
      <c r="C1642" t="s">
        <v>1105</v>
      </c>
      <c r="D1642">
        <v>1600</v>
      </c>
      <c r="E1642" t="s">
        <v>8</v>
      </c>
      <c r="F1642" t="s">
        <v>420</v>
      </c>
      <c r="G1642" s="81">
        <v>44718</v>
      </c>
      <c r="H1642" t="s">
        <v>4048</v>
      </c>
      <c r="I1642" t="s">
        <v>4210</v>
      </c>
      <c r="J1642" t="s">
        <v>1675</v>
      </c>
      <c r="K1642" t="s">
        <v>5199</v>
      </c>
      <c r="L1642" t="s">
        <v>1103</v>
      </c>
      <c r="M1642">
        <v>213</v>
      </c>
      <c r="N1642" t="s">
        <v>4057</v>
      </c>
    </row>
    <row r="1643" spans="1:14">
      <c r="A1643">
        <v>5241</v>
      </c>
      <c r="B1643" t="s">
        <v>2961</v>
      </c>
      <c r="C1643" t="s">
        <v>376</v>
      </c>
      <c r="D1643">
        <v>2180</v>
      </c>
      <c r="E1643" t="s">
        <v>10</v>
      </c>
      <c r="F1643" t="s">
        <v>623</v>
      </c>
      <c r="G1643" s="81">
        <v>44718</v>
      </c>
      <c r="H1643" t="s">
        <v>4048</v>
      </c>
      <c r="I1643" t="s">
        <v>5012</v>
      </c>
      <c r="J1643" t="s">
        <v>2032</v>
      </c>
      <c r="K1643">
        <v>864157</v>
      </c>
      <c r="L1643" t="s">
        <v>374</v>
      </c>
      <c r="M1643">
        <v>242</v>
      </c>
      <c r="N1643" t="s">
        <v>4057</v>
      </c>
    </row>
    <row r="1644" spans="1:14">
      <c r="A1644">
        <v>5242</v>
      </c>
      <c r="B1644" t="s">
        <v>1227</v>
      </c>
      <c r="C1644" t="s">
        <v>1310</v>
      </c>
      <c r="D1644">
        <v>3350</v>
      </c>
      <c r="E1644" t="s">
        <v>12</v>
      </c>
      <c r="F1644" t="s">
        <v>4885</v>
      </c>
      <c r="G1644" s="81">
        <v>44718</v>
      </c>
      <c r="H1644" t="s">
        <v>4048</v>
      </c>
      <c r="I1644" t="s">
        <v>5043</v>
      </c>
      <c r="J1644" t="s">
        <v>13</v>
      </c>
      <c r="K1644" t="s">
        <v>5200</v>
      </c>
      <c r="L1644" t="s">
        <v>1308</v>
      </c>
      <c r="M1644">
        <v>264</v>
      </c>
      <c r="N1644" t="s">
        <v>4057</v>
      </c>
    </row>
    <row r="1645" spans="1:14">
      <c r="A1645">
        <v>5243</v>
      </c>
      <c r="B1645" t="s">
        <v>2961</v>
      </c>
      <c r="C1645" t="s">
        <v>1587</v>
      </c>
      <c r="D1645">
        <v>2180</v>
      </c>
      <c r="E1645" t="s">
        <v>10</v>
      </c>
      <c r="F1645" t="s">
        <v>420</v>
      </c>
      <c r="G1645" s="81">
        <v>44718</v>
      </c>
      <c r="H1645" t="s">
        <v>4048</v>
      </c>
      <c r="I1645" t="s">
        <v>5201</v>
      </c>
      <c r="J1645" t="s">
        <v>2032</v>
      </c>
      <c r="K1645" t="s">
        <v>5202</v>
      </c>
      <c r="L1645" t="s">
        <v>1586</v>
      </c>
      <c r="M1645">
        <v>324</v>
      </c>
      <c r="N1645" t="s">
        <v>4057</v>
      </c>
    </row>
    <row r="1646" spans="1:14">
      <c r="A1646">
        <v>5244</v>
      </c>
      <c r="B1646" t="s">
        <v>2961</v>
      </c>
      <c r="C1646" t="s">
        <v>1602</v>
      </c>
      <c r="D1646">
        <v>8000</v>
      </c>
      <c r="E1646" t="s">
        <v>20</v>
      </c>
      <c r="F1646" t="s">
        <v>2266</v>
      </c>
      <c r="G1646" s="81">
        <v>44719</v>
      </c>
      <c r="H1646" t="s">
        <v>4054</v>
      </c>
      <c r="I1646" t="s">
        <v>5203</v>
      </c>
      <c r="J1646" t="s">
        <v>1677</v>
      </c>
      <c r="K1646" t="s">
        <v>5204</v>
      </c>
      <c r="L1646" t="s">
        <v>1601</v>
      </c>
      <c r="M1646">
        <v>248</v>
      </c>
      <c r="N1646" t="s">
        <v>4057</v>
      </c>
    </row>
    <row r="1647" spans="1:14">
      <c r="A1647">
        <v>5245</v>
      </c>
      <c r="B1647" t="s">
        <v>4065</v>
      </c>
      <c r="C1647" t="s">
        <v>191</v>
      </c>
      <c r="D1647">
        <v>1350</v>
      </c>
      <c r="E1647" t="s">
        <v>8</v>
      </c>
      <c r="F1647" t="s">
        <v>420</v>
      </c>
      <c r="G1647" s="81">
        <v>44719</v>
      </c>
      <c r="H1647" t="s">
        <v>4048</v>
      </c>
      <c r="I1647" t="s">
        <v>4325</v>
      </c>
      <c r="J1647" t="s">
        <v>1675</v>
      </c>
      <c r="K1647" t="s">
        <v>5205</v>
      </c>
      <c r="L1647" t="s">
        <v>189</v>
      </c>
      <c r="M1647">
        <v>16</v>
      </c>
      <c r="N1647" t="s">
        <v>4057</v>
      </c>
    </row>
    <row r="1648" spans="1:14">
      <c r="A1648">
        <v>5246</v>
      </c>
      <c r="B1648" t="s">
        <v>2961</v>
      </c>
      <c r="C1648" t="s">
        <v>1473</v>
      </c>
      <c r="D1648">
        <v>2180</v>
      </c>
      <c r="E1648" t="s">
        <v>15</v>
      </c>
      <c r="F1648" t="s">
        <v>2266</v>
      </c>
      <c r="G1648" s="81">
        <v>44720</v>
      </c>
      <c r="H1648" t="s">
        <v>4048</v>
      </c>
      <c r="I1648" t="s">
        <v>5206</v>
      </c>
      <c r="J1648" t="s">
        <v>1680</v>
      </c>
      <c r="K1648" t="s">
        <v>5207</v>
      </c>
      <c r="L1648" t="s">
        <v>1472</v>
      </c>
      <c r="M1648">
        <v>298</v>
      </c>
      <c r="N1648" t="s">
        <v>4057</v>
      </c>
    </row>
    <row r="1649" spans="1:16">
      <c r="A1649">
        <v>5247</v>
      </c>
      <c r="B1649" t="s">
        <v>2961</v>
      </c>
      <c r="C1649" t="s">
        <v>1115</v>
      </c>
      <c r="D1649">
        <v>1600</v>
      </c>
      <c r="E1649" t="s">
        <v>8</v>
      </c>
      <c r="F1649" t="s">
        <v>420</v>
      </c>
      <c r="G1649" s="81">
        <v>44720</v>
      </c>
      <c r="H1649" t="s">
        <v>4048</v>
      </c>
      <c r="I1649" t="s">
        <v>5043</v>
      </c>
      <c r="J1649" t="s">
        <v>1675</v>
      </c>
      <c r="K1649" t="s">
        <v>5208</v>
      </c>
      <c r="L1649" t="s">
        <v>1114</v>
      </c>
      <c r="M1649">
        <v>216</v>
      </c>
      <c r="N1649" t="s">
        <v>4057</v>
      </c>
    </row>
    <row r="1650" spans="1:16">
      <c r="A1650">
        <v>5248</v>
      </c>
      <c r="B1650" t="s">
        <v>2961</v>
      </c>
      <c r="C1650" t="s">
        <v>651</v>
      </c>
      <c r="D1650">
        <v>2180</v>
      </c>
      <c r="E1650" t="s">
        <v>10</v>
      </c>
      <c r="F1650" t="s">
        <v>420</v>
      </c>
      <c r="G1650" s="81">
        <v>44720</v>
      </c>
      <c r="H1650" t="s">
        <v>4048</v>
      </c>
      <c r="I1650" t="s">
        <v>5209</v>
      </c>
      <c r="J1650" t="s">
        <v>2032</v>
      </c>
      <c r="K1650" t="s">
        <v>5210</v>
      </c>
      <c r="L1650" t="s">
        <v>650</v>
      </c>
      <c r="M1650">
        <v>201</v>
      </c>
      <c r="N1650" t="s">
        <v>4057</v>
      </c>
      <c r="O1650" t="s">
        <v>5148</v>
      </c>
    </row>
    <row r="1651" spans="1:16">
      <c r="A1651">
        <v>5249</v>
      </c>
      <c r="B1651" t="s">
        <v>2961</v>
      </c>
      <c r="C1651" t="s">
        <v>1560</v>
      </c>
      <c r="D1651">
        <v>3000</v>
      </c>
      <c r="E1651" t="s">
        <v>12</v>
      </c>
      <c r="F1651" t="s">
        <v>4885</v>
      </c>
      <c r="G1651" s="81">
        <v>44720</v>
      </c>
      <c r="H1651" t="s">
        <v>4048</v>
      </c>
      <c r="I1651" t="s">
        <v>5211</v>
      </c>
      <c r="J1651" t="s">
        <v>13</v>
      </c>
      <c r="K1651" t="s">
        <v>5212</v>
      </c>
      <c r="L1651" t="s">
        <v>1558</v>
      </c>
      <c r="M1651">
        <v>317</v>
      </c>
      <c r="N1651" t="s">
        <v>4057</v>
      </c>
    </row>
    <row r="1652" spans="1:16">
      <c r="A1652">
        <v>5250</v>
      </c>
      <c r="B1652" t="s">
        <v>2961</v>
      </c>
      <c r="C1652" t="s">
        <v>1904</v>
      </c>
      <c r="D1652">
        <v>3350</v>
      </c>
      <c r="E1652" t="s">
        <v>12</v>
      </c>
      <c r="F1652" t="s">
        <v>420</v>
      </c>
      <c r="G1652" s="81">
        <v>44720</v>
      </c>
      <c r="H1652" t="s">
        <v>4048</v>
      </c>
      <c r="I1652" t="s">
        <v>4976</v>
      </c>
      <c r="J1652" t="s">
        <v>13</v>
      </c>
      <c r="K1652" t="s">
        <v>5213</v>
      </c>
      <c r="L1652" t="s">
        <v>1605</v>
      </c>
      <c r="M1652">
        <v>331</v>
      </c>
      <c r="N1652" t="s">
        <v>4057</v>
      </c>
    </row>
    <row r="1653" spans="1:16">
      <c r="A1653">
        <v>5251</v>
      </c>
      <c r="B1653" t="s">
        <v>2961</v>
      </c>
      <c r="C1653" t="s">
        <v>1590</v>
      </c>
      <c r="D1653">
        <v>2180</v>
      </c>
      <c r="E1653" t="s">
        <v>10</v>
      </c>
      <c r="F1653" t="s">
        <v>420</v>
      </c>
      <c r="G1653" s="81">
        <v>44719</v>
      </c>
      <c r="H1653" t="s">
        <v>4048</v>
      </c>
      <c r="I1653" t="s">
        <v>4976</v>
      </c>
      <c r="J1653" t="s">
        <v>2032</v>
      </c>
      <c r="K1653" t="s">
        <v>5214</v>
      </c>
      <c r="L1653" t="s">
        <v>1589</v>
      </c>
      <c r="M1653">
        <v>325</v>
      </c>
      <c r="N1653" t="s">
        <v>4057</v>
      </c>
    </row>
    <row r="1654" spans="1:16">
      <c r="A1654">
        <v>5252</v>
      </c>
      <c r="B1654" t="s">
        <v>2961</v>
      </c>
      <c r="C1654" t="s">
        <v>1560</v>
      </c>
      <c r="D1654">
        <v>2800</v>
      </c>
      <c r="E1654" t="s">
        <v>12</v>
      </c>
      <c r="F1654" t="s">
        <v>2266</v>
      </c>
      <c r="G1654" s="81">
        <v>44719</v>
      </c>
      <c r="H1654" t="s">
        <v>4048</v>
      </c>
      <c r="I1654" t="s">
        <v>5215</v>
      </c>
      <c r="J1654" t="s">
        <v>13</v>
      </c>
      <c r="K1654" t="s">
        <v>5216</v>
      </c>
      <c r="L1654" t="s">
        <v>1558</v>
      </c>
      <c r="M1654">
        <v>317</v>
      </c>
      <c r="N1654" t="s">
        <v>4057</v>
      </c>
      <c r="O1654" t="s">
        <v>5215</v>
      </c>
    </row>
    <row r="1655" spans="1:16">
      <c r="A1655">
        <v>5253</v>
      </c>
      <c r="B1655" t="s">
        <v>4173</v>
      </c>
      <c r="C1655" t="s">
        <v>2045</v>
      </c>
      <c r="D1655">
        <v>2180</v>
      </c>
      <c r="E1655" t="s">
        <v>19</v>
      </c>
      <c r="F1655" t="s">
        <v>420</v>
      </c>
      <c r="G1655" s="81">
        <v>44719</v>
      </c>
      <c r="H1655" t="s">
        <v>4048</v>
      </c>
      <c r="I1655" t="s">
        <v>5217</v>
      </c>
      <c r="J1655" t="s">
        <v>1678</v>
      </c>
      <c r="K1655">
        <v>98376</v>
      </c>
      <c r="L1655" t="s">
        <v>2044</v>
      </c>
      <c r="M1655">
        <v>379</v>
      </c>
      <c r="N1655" t="s">
        <v>4057</v>
      </c>
      <c r="P1655" t="s">
        <v>5218</v>
      </c>
    </row>
    <row r="1656" spans="1:16">
      <c r="A1656">
        <v>5254</v>
      </c>
      <c r="B1656" t="s">
        <v>2961</v>
      </c>
      <c r="C1656" t="s">
        <v>1488</v>
      </c>
      <c r="D1656">
        <v>2180</v>
      </c>
      <c r="E1656" t="s">
        <v>17</v>
      </c>
      <c r="F1656" t="s">
        <v>420</v>
      </c>
      <c r="G1656" s="81">
        <v>44719</v>
      </c>
      <c r="H1656" t="s">
        <v>4048</v>
      </c>
      <c r="I1656" t="s">
        <v>5219</v>
      </c>
      <c r="J1656" t="s">
        <v>1674</v>
      </c>
      <c r="K1656" t="s">
        <v>5220</v>
      </c>
      <c r="L1656" t="s">
        <v>1487</v>
      </c>
      <c r="M1656">
        <v>302</v>
      </c>
      <c r="N1656" t="s">
        <v>4057</v>
      </c>
    </row>
    <row r="1657" spans="1:16">
      <c r="A1657">
        <v>5255</v>
      </c>
      <c r="B1657" t="s">
        <v>2961</v>
      </c>
      <c r="C1657" t="s">
        <v>2048</v>
      </c>
      <c r="D1657">
        <v>3350</v>
      </c>
      <c r="E1657" t="s">
        <v>12</v>
      </c>
      <c r="F1657" t="s">
        <v>2266</v>
      </c>
      <c r="G1657" s="81">
        <v>44722</v>
      </c>
      <c r="H1657" t="s">
        <v>4048</v>
      </c>
      <c r="I1657" t="s">
        <v>5187</v>
      </c>
      <c r="J1657" t="s">
        <v>13</v>
      </c>
      <c r="K1657" t="s">
        <v>5221</v>
      </c>
      <c r="L1657" t="s">
        <v>1053</v>
      </c>
      <c r="M1657">
        <v>82</v>
      </c>
      <c r="N1657" t="s">
        <v>4057</v>
      </c>
    </row>
    <row r="1658" spans="1:16">
      <c r="A1658">
        <v>5256</v>
      </c>
      <c r="B1658" t="s">
        <v>2961</v>
      </c>
      <c r="C1658" t="s">
        <v>2185</v>
      </c>
      <c r="D1658">
        <v>2189</v>
      </c>
      <c r="E1658" t="s">
        <v>17</v>
      </c>
      <c r="F1658" t="s">
        <v>420</v>
      </c>
      <c r="G1658" s="81">
        <v>44722</v>
      </c>
      <c r="H1658" t="s">
        <v>4048</v>
      </c>
      <c r="I1658" t="s">
        <v>4073</v>
      </c>
      <c r="J1658" t="s">
        <v>1674</v>
      </c>
      <c r="K1658" t="s">
        <v>5222</v>
      </c>
      <c r="L1658" t="s">
        <v>2184</v>
      </c>
      <c r="M1658">
        <v>412</v>
      </c>
      <c r="N1658" t="s">
        <v>4057</v>
      </c>
    </row>
    <row r="1659" spans="1:16">
      <c r="A1659">
        <v>5257</v>
      </c>
      <c r="B1659" t="s">
        <v>2961</v>
      </c>
      <c r="C1659" t="s">
        <v>962</v>
      </c>
      <c r="D1659">
        <v>2275</v>
      </c>
      <c r="E1659" t="s">
        <v>15</v>
      </c>
      <c r="F1659" t="s">
        <v>4885</v>
      </c>
      <c r="G1659" s="81">
        <v>44722</v>
      </c>
      <c r="H1659" t="s">
        <v>4048</v>
      </c>
      <c r="I1659" t="s">
        <v>5223</v>
      </c>
      <c r="J1659" t="s">
        <v>1680</v>
      </c>
      <c r="K1659" t="s">
        <v>5224</v>
      </c>
      <c r="L1659" t="s">
        <v>960</v>
      </c>
      <c r="M1659">
        <v>371</v>
      </c>
      <c r="N1659" t="s">
        <v>4057</v>
      </c>
    </row>
    <row r="1660" spans="1:16">
      <c r="A1660">
        <v>5258</v>
      </c>
      <c r="B1660" t="s">
        <v>35</v>
      </c>
      <c r="C1660" t="s">
        <v>1181</v>
      </c>
      <c r="D1660">
        <v>2180</v>
      </c>
      <c r="E1660" t="s">
        <v>10</v>
      </c>
      <c r="F1660" t="s">
        <v>420</v>
      </c>
      <c r="G1660" s="81">
        <v>44722</v>
      </c>
      <c r="H1660" t="s">
        <v>4048</v>
      </c>
      <c r="I1660" t="s">
        <v>4075</v>
      </c>
      <c r="J1660" t="s">
        <v>2032</v>
      </c>
      <c r="K1660" t="s">
        <v>5225</v>
      </c>
      <c r="L1660" t="s">
        <v>1179</v>
      </c>
      <c r="M1660">
        <v>301</v>
      </c>
      <c r="N1660" t="s">
        <v>4057</v>
      </c>
    </row>
    <row r="1661" spans="1:16">
      <c r="A1661">
        <v>5259</v>
      </c>
      <c r="B1661" t="s">
        <v>35</v>
      </c>
      <c r="C1661" t="s">
        <v>1181</v>
      </c>
      <c r="D1661">
        <v>2000</v>
      </c>
      <c r="E1661" t="s">
        <v>10</v>
      </c>
      <c r="F1661" t="s">
        <v>420</v>
      </c>
      <c r="G1661" s="81">
        <v>44722</v>
      </c>
      <c r="H1661" t="s">
        <v>4048</v>
      </c>
      <c r="I1661" t="s">
        <v>5226</v>
      </c>
      <c r="J1661" t="s">
        <v>2032</v>
      </c>
      <c r="K1661" t="s">
        <v>5227</v>
      </c>
      <c r="L1661" t="s">
        <v>1179</v>
      </c>
      <c r="M1661">
        <v>301</v>
      </c>
      <c r="N1661" t="s">
        <v>4057</v>
      </c>
    </row>
    <row r="1662" spans="1:16">
      <c r="A1662">
        <v>5260</v>
      </c>
      <c r="B1662" t="s">
        <v>35</v>
      </c>
      <c r="C1662" t="s">
        <v>1181</v>
      </c>
      <c r="D1662">
        <v>2180</v>
      </c>
      <c r="E1662" t="s">
        <v>10</v>
      </c>
      <c r="F1662" t="s">
        <v>420</v>
      </c>
      <c r="G1662" s="81">
        <v>44722</v>
      </c>
      <c r="H1662" t="s">
        <v>4048</v>
      </c>
      <c r="I1662" t="s">
        <v>4352</v>
      </c>
      <c r="J1662" t="s">
        <v>2032</v>
      </c>
      <c r="K1662" t="s">
        <v>5228</v>
      </c>
      <c r="L1662" t="s">
        <v>1179</v>
      </c>
      <c r="M1662">
        <v>301</v>
      </c>
      <c r="N1662" t="s">
        <v>4057</v>
      </c>
    </row>
    <row r="1663" spans="1:16">
      <c r="A1663">
        <v>5261</v>
      </c>
      <c r="B1663" t="s">
        <v>35</v>
      </c>
      <c r="C1663" t="s">
        <v>1181</v>
      </c>
      <c r="D1663">
        <v>2180</v>
      </c>
      <c r="E1663" t="s">
        <v>10</v>
      </c>
      <c r="F1663" t="s">
        <v>2266</v>
      </c>
      <c r="G1663" s="81">
        <v>44722</v>
      </c>
      <c r="H1663" t="s">
        <v>4048</v>
      </c>
      <c r="I1663" t="s">
        <v>4344</v>
      </c>
      <c r="J1663" t="s">
        <v>2032</v>
      </c>
      <c r="K1663" t="s">
        <v>5229</v>
      </c>
      <c r="L1663" t="s">
        <v>1179</v>
      </c>
      <c r="M1663">
        <v>301</v>
      </c>
      <c r="N1663" t="s">
        <v>4057</v>
      </c>
    </row>
    <row r="1664" spans="1:16">
      <c r="A1664">
        <v>5262</v>
      </c>
      <c r="B1664" t="s">
        <v>35</v>
      </c>
      <c r="C1664" t="s">
        <v>1181</v>
      </c>
      <c r="D1664">
        <v>2180</v>
      </c>
      <c r="E1664" t="s">
        <v>10</v>
      </c>
      <c r="F1664" t="s">
        <v>420</v>
      </c>
      <c r="G1664" s="81">
        <v>44722</v>
      </c>
      <c r="H1664" t="s">
        <v>4048</v>
      </c>
      <c r="I1664" t="s">
        <v>4403</v>
      </c>
      <c r="J1664" t="s">
        <v>2032</v>
      </c>
      <c r="K1664" t="s">
        <v>5230</v>
      </c>
      <c r="L1664" t="s">
        <v>1179</v>
      </c>
      <c r="M1664">
        <v>301</v>
      </c>
      <c r="N1664" t="s">
        <v>4057</v>
      </c>
    </row>
    <row r="1665" spans="1:15">
      <c r="A1665">
        <v>5263</v>
      </c>
      <c r="B1665" t="s">
        <v>35</v>
      </c>
      <c r="C1665" t="s">
        <v>1181</v>
      </c>
      <c r="D1665">
        <v>2180</v>
      </c>
      <c r="E1665" t="s">
        <v>10</v>
      </c>
      <c r="F1665" t="s">
        <v>420</v>
      </c>
      <c r="G1665" s="81">
        <v>44722</v>
      </c>
      <c r="H1665" t="s">
        <v>4048</v>
      </c>
      <c r="I1665" t="s">
        <v>4357</v>
      </c>
      <c r="J1665" t="s">
        <v>2032</v>
      </c>
      <c r="K1665">
        <v>307137</v>
      </c>
      <c r="L1665" t="s">
        <v>1179</v>
      </c>
      <c r="M1665">
        <v>301</v>
      </c>
      <c r="N1665" t="s">
        <v>4057</v>
      </c>
    </row>
    <row r="1666" spans="1:15">
      <c r="A1666">
        <v>5264</v>
      </c>
      <c r="B1666" t="s">
        <v>3112</v>
      </c>
      <c r="C1666" t="s">
        <v>5231</v>
      </c>
      <c r="D1666">
        <v>794681</v>
      </c>
      <c r="E1666" t="s">
        <v>10</v>
      </c>
      <c r="F1666" t="s">
        <v>420</v>
      </c>
      <c r="G1666" s="81">
        <v>44721</v>
      </c>
      <c r="H1666" t="s">
        <v>4048</v>
      </c>
      <c r="I1666" t="s">
        <v>5232</v>
      </c>
      <c r="J1666" t="s">
        <v>2032</v>
      </c>
      <c r="K1666" t="s">
        <v>5233</v>
      </c>
      <c r="L1666" t="s">
        <v>2177</v>
      </c>
      <c r="N1666" t="s">
        <v>4057</v>
      </c>
      <c r="O1666" t="s">
        <v>4056</v>
      </c>
    </row>
    <row r="1667" spans="1:15">
      <c r="A1667">
        <v>5265</v>
      </c>
      <c r="B1667" t="s">
        <v>35</v>
      </c>
      <c r="C1667" t="s">
        <v>2178</v>
      </c>
      <c r="D1667">
        <v>2275</v>
      </c>
      <c r="E1667" t="s">
        <v>12</v>
      </c>
      <c r="F1667" t="s">
        <v>4477</v>
      </c>
      <c r="G1667" s="81">
        <v>44721</v>
      </c>
      <c r="K1667">
        <v>910181</v>
      </c>
      <c r="L1667" t="s">
        <v>2177</v>
      </c>
      <c r="N1667" t="s">
        <v>4057</v>
      </c>
    </row>
    <row r="1668" spans="1:15">
      <c r="A1668">
        <v>5266</v>
      </c>
      <c r="B1668" t="s">
        <v>33</v>
      </c>
      <c r="C1668" t="s">
        <v>461</v>
      </c>
      <c r="D1668">
        <v>5000</v>
      </c>
      <c r="E1668" t="s">
        <v>10</v>
      </c>
      <c r="F1668" t="s">
        <v>420</v>
      </c>
      <c r="G1668" s="81">
        <v>44721</v>
      </c>
      <c r="H1668" t="s">
        <v>4069</v>
      </c>
      <c r="I1668" t="s">
        <v>4349</v>
      </c>
      <c r="J1668" t="s">
        <v>2032</v>
      </c>
      <c r="K1668" t="s">
        <v>5234</v>
      </c>
      <c r="L1668" t="s">
        <v>459</v>
      </c>
      <c r="M1668">
        <v>71</v>
      </c>
      <c r="N1668" t="s">
        <v>4057</v>
      </c>
    </row>
    <row r="1669" spans="1:15">
      <c r="A1669">
        <v>5267</v>
      </c>
      <c r="B1669" t="s">
        <v>35</v>
      </c>
      <c r="C1669" t="s">
        <v>1015</v>
      </c>
      <c r="D1669">
        <v>3350</v>
      </c>
      <c r="E1669" t="s">
        <v>12</v>
      </c>
      <c r="F1669" t="s">
        <v>420</v>
      </c>
      <c r="G1669" s="81">
        <v>44721</v>
      </c>
      <c r="H1669" t="s">
        <v>4048</v>
      </c>
      <c r="I1669" t="s">
        <v>5043</v>
      </c>
      <c r="J1669" t="s">
        <v>13</v>
      </c>
      <c r="K1669" t="s">
        <v>5235</v>
      </c>
      <c r="L1669" t="s">
        <v>1820</v>
      </c>
      <c r="M1669">
        <v>303</v>
      </c>
      <c r="N1669" t="s">
        <v>4057</v>
      </c>
      <c r="O1669" t="s">
        <v>5185</v>
      </c>
    </row>
    <row r="1670" spans="1:15">
      <c r="A1670">
        <v>5268</v>
      </c>
      <c r="B1670" t="s">
        <v>2961</v>
      </c>
      <c r="C1670" t="s">
        <v>1437</v>
      </c>
      <c r="D1670">
        <v>4350</v>
      </c>
      <c r="E1670" t="s">
        <v>19</v>
      </c>
      <c r="F1670" t="s">
        <v>420</v>
      </c>
      <c r="G1670" s="81">
        <v>44721</v>
      </c>
      <c r="H1670" t="s">
        <v>4069</v>
      </c>
      <c r="I1670" t="s">
        <v>4847</v>
      </c>
      <c r="J1670" t="s">
        <v>1678</v>
      </c>
      <c r="K1670" t="s">
        <v>5236</v>
      </c>
      <c r="L1670" t="s">
        <v>1435</v>
      </c>
      <c r="M1670">
        <v>377</v>
      </c>
      <c r="N1670" t="s">
        <v>4057</v>
      </c>
      <c r="O1670" t="s">
        <v>5237</v>
      </c>
    </row>
    <row r="1671" spans="1:15">
      <c r="A1671">
        <v>5269</v>
      </c>
      <c r="B1671" t="s">
        <v>4065</v>
      </c>
      <c r="C1671" t="s">
        <v>181</v>
      </c>
      <c r="D1671">
        <v>1350</v>
      </c>
      <c r="E1671" t="s">
        <v>8</v>
      </c>
      <c r="F1671" t="s">
        <v>420</v>
      </c>
      <c r="G1671" s="81">
        <v>44721</v>
      </c>
      <c r="H1671" t="s">
        <v>4048</v>
      </c>
      <c r="I1671" t="s">
        <v>4325</v>
      </c>
      <c r="J1671" t="s">
        <v>1675</v>
      </c>
      <c r="K1671" t="s">
        <v>5238</v>
      </c>
      <c r="L1671" t="s">
        <v>2440</v>
      </c>
      <c r="M1671">
        <v>14</v>
      </c>
      <c r="N1671" t="s">
        <v>4057</v>
      </c>
    </row>
    <row r="1672" spans="1:15">
      <c r="A1672">
        <v>5270</v>
      </c>
      <c r="B1672" t="s">
        <v>2961</v>
      </c>
      <c r="C1672" t="s">
        <v>1594</v>
      </c>
      <c r="D1672">
        <v>1350</v>
      </c>
      <c r="E1672" t="s">
        <v>8</v>
      </c>
      <c r="F1672" t="s">
        <v>420</v>
      </c>
      <c r="G1672" s="81">
        <v>44722</v>
      </c>
      <c r="H1672" t="s">
        <v>4048</v>
      </c>
      <c r="I1672" t="s">
        <v>4315</v>
      </c>
      <c r="J1672" t="s">
        <v>1675</v>
      </c>
      <c r="K1672" t="s">
        <v>5239</v>
      </c>
      <c r="L1672" t="s">
        <v>1592</v>
      </c>
      <c r="M1672">
        <v>326</v>
      </c>
      <c r="N1672" t="s">
        <v>4057</v>
      </c>
      <c r="O1672" t="s">
        <v>5240</v>
      </c>
    </row>
    <row r="1673" spans="1:15">
      <c r="A1673">
        <v>5271</v>
      </c>
      <c r="B1673" t="s">
        <v>35</v>
      </c>
      <c r="C1673" t="s">
        <v>1020</v>
      </c>
      <c r="D1673">
        <v>3350</v>
      </c>
      <c r="E1673" t="s">
        <v>12</v>
      </c>
      <c r="F1673" t="s">
        <v>420</v>
      </c>
      <c r="G1673" s="81">
        <v>44722</v>
      </c>
      <c r="H1673" t="s">
        <v>4048</v>
      </c>
      <c r="I1673" t="s">
        <v>5241</v>
      </c>
      <c r="J1673" t="s">
        <v>13</v>
      </c>
      <c r="K1673" t="s">
        <v>5242</v>
      </c>
      <c r="L1673" t="s">
        <v>1018</v>
      </c>
      <c r="M1673">
        <v>281</v>
      </c>
      <c r="N1673" t="s">
        <v>4057</v>
      </c>
      <c r="O1673" t="s">
        <v>5185</v>
      </c>
    </row>
    <row r="1674" spans="1:15">
      <c r="A1674">
        <v>5272</v>
      </c>
      <c r="B1674" t="s">
        <v>1227</v>
      </c>
      <c r="C1674" t="s">
        <v>1610</v>
      </c>
      <c r="D1674">
        <v>1600</v>
      </c>
      <c r="E1674" t="s">
        <v>8</v>
      </c>
      <c r="F1674" t="s">
        <v>420</v>
      </c>
      <c r="G1674" s="81">
        <v>44725</v>
      </c>
      <c r="H1674" t="s">
        <v>4048</v>
      </c>
      <c r="I1674" t="s">
        <v>4090</v>
      </c>
      <c r="J1674" t="s">
        <v>1675</v>
      </c>
      <c r="K1674" t="s">
        <v>5243</v>
      </c>
      <c r="L1674" t="s">
        <v>1608</v>
      </c>
      <c r="M1674">
        <v>332</v>
      </c>
      <c r="N1674" t="s">
        <v>4057</v>
      </c>
    </row>
    <row r="1675" spans="1:15">
      <c r="A1675">
        <v>5273</v>
      </c>
      <c r="B1675" t="s">
        <v>2190</v>
      </c>
      <c r="C1675" t="s">
        <v>217</v>
      </c>
      <c r="D1675">
        <v>2700</v>
      </c>
      <c r="E1675" t="s">
        <v>8</v>
      </c>
      <c r="F1675" t="s">
        <v>420</v>
      </c>
      <c r="G1675" s="81">
        <v>44726</v>
      </c>
      <c r="H1675" t="s">
        <v>4048</v>
      </c>
      <c r="I1675" t="s">
        <v>5244</v>
      </c>
      <c r="J1675" t="s">
        <v>1675</v>
      </c>
      <c r="K1675" t="s">
        <v>5245</v>
      </c>
      <c r="L1675" t="s">
        <v>215</v>
      </c>
      <c r="M1675">
        <v>62</v>
      </c>
      <c r="N1675" t="s">
        <v>4057</v>
      </c>
    </row>
    <row r="1676" spans="1:15">
      <c r="A1676">
        <v>5274</v>
      </c>
      <c r="B1676" t="s">
        <v>1227</v>
      </c>
      <c r="C1676" t="s">
        <v>1665</v>
      </c>
      <c r="D1676">
        <v>1100</v>
      </c>
      <c r="E1676" t="s">
        <v>8</v>
      </c>
      <c r="F1676" t="s">
        <v>420</v>
      </c>
      <c r="G1676" s="81">
        <v>44726</v>
      </c>
      <c r="H1676" t="s">
        <v>4054</v>
      </c>
      <c r="I1676" t="s">
        <v>4672</v>
      </c>
      <c r="J1676" t="s">
        <v>1675</v>
      </c>
      <c r="K1676" t="s">
        <v>5246</v>
      </c>
      <c r="L1676" t="s">
        <v>1664</v>
      </c>
      <c r="M1676">
        <v>356</v>
      </c>
      <c r="N1676" t="s">
        <v>4057</v>
      </c>
    </row>
    <row r="1677" spans="1:15">
      <c r="A1677">
        <v>5275</v>
      </c>
      <c r="B1677" t="s">
        <v>1227</v>
      </c>
      <c r="C1677" t="s">
        <v>1064</v>
      </c>
      <c r="D1677">
        <v>8000</v>
      </c>
      <c r="E1677" t="s">
        <v>17</v>
      </c>
      <c r="F1677" t="s">
        <v>4477</v>
      </c>
      <c r="G1677" s="81">
        <v>44726</v>
      </c>
      <c r="H1677" t="s">
        <v>4069</v>
      </c>
      <c r="I1677" t="s">
        <v>4847</v>
      </c>
      <c r="J1677" t="s">
        <v>1674</v>
      </c>
      <c r="K1677" t="s">
        <v>5247</v>
      </c>
      <c r="L1677" t="s">
        <v>1062</v>
      </c>
      <c r="M1677">
        <v>202</v>
      </c>
      <c r="N1677" t="s">
        <v>4057</v>
      </c>
    </row>
    <row r="1678" spans="1:15">
      <c r="A1678">
        <v>5276</v>
      </c>
      <c r="B1678" t="s">
        <v>1227</v>
      </c>
      <c r="C1678" t="s">
        <v>1665</v>
      </c>
      <c r="D1678">
        <v>2000</v>
      </c>
      <c r="E1678" t="s">
        <v>8</v>
      </c>
      <c r="F1678" t="s">
        <v>420</v>
      </c>
      <c r="G1678" s="81">
        <v>44813</v>
      </c>
      <c r="H1678" t="s">
        <v>4069</v>
      </c>
      <c r="I1678" t="s">
        <v>5072</v>
      </c>
      <c r="J1678" t="s">
        <v>1675</v>
      </c>
      <c r="K1678" t="s">
        <v>5248</v>
      </c>
      <c r="L1678" t="s">
        <v>1664</v>
      </c>
      <c r="M1678">
        <v>356</v>
      </c>
      <c r="N1678" t="s">
        <v>4057</v>
      </c>
    </row>
    <row r="1679" spans="1:15">
      <c r="A1679">
        <v>5276</v>
      </c>
      <c r="B1679" t="s">
        <v>1227</v>
      </c>
      <c r="C1679" t="s">
        <v>1327</v>
      </c>
      <c r="D1679">
        <v>1500</v>
      </c>
      <c r="E1679" t="s">
        <v>20</v>
      </c>
      <c r="F1679" t="s">
        <v>420</v>
      </c>
      <c r="G1679" s="81">
        <v>44727</v>
      </c>
      <c r="H1679" t="s">
        <v>4069</v>
      </c>
      <c r="I1679" t="s">
        <v>4349</v>
      </c>
      <c r="J1679" t="s">
        <v>1677</v>
      </c>
      <c r="K1679" t="s">
        <v>5249</v>
      </c>
      <c r="L1679" t="s">
        <v>1326</v>
      </c>
      <c r="M1679">
        <v>83</v>
      </c>
      <c r="N1679" t="s">
        <v>4057</v>
      </c>
    </row>
    <row r="1680" spans="1:15">
      <c r="A1680">
        <v>5277</v>
      </c>
      <c r="B1680" t="s">
        <v>1227</v>
      </c>
      <c r="C1680" t="s">
        <v>1665</v>
      </c>
      <c r="D1680">
        <v>1150</v>
      </c>
      <c r="E1680" t="s">
        <v>8</v>
      </c>
      <c r="F1680" t="s">
        <v>420</v>
      </c>
      <c r="G1680" s="81">
        <v>44838</v>
      </c>
      <c r="H1680" t="s">
        <v>4069</v>
      </c>
      <c r="I1680" t="s">
        <v>4071</v>
      </c>
      <c r="J1680" t="s">
        <v>1675</v>
      </c>
      <c r="K1680" t="s">
        <v>5250</v>
      </c>
      <c r="L1680" t="s">
        <v>1664</v>
      </c>
      <c r="M1680">
        <v>356</v>
      </c>
    </row>
    <row r="1681" spans="1:16">
      <c r="A1681">
        <v>5277</v>
      </c>
      <c r="B1681" t="s">
        <v>2190</v>
      </c>
      <c r="C1681" t="s">
        <v>266</v>
      </c>
      <c r="D1681">
        <v>1350</v>
      </c>
      <c r="E1681" t="s">
        <v>8</v>
      </c>
      <c r="F1681" t="s">
        <v>420</v>
      </c>
      <c r="G1681" s="81">
        <v>44727</v>
      </c>
      <c r="H1681" t="s">
        <v>4048</v>
      </c>
      <c r="I1681" t="s">
        <v>4325</v>
      </c>
      <c r="J1681" t="s">
        <v>1675</v>
      </c>
      <c r="K1681" t="s">
        <v>5251</v>
      </c>
      <c r="L1681" t="s">
        <v>264</v>
      </c>
      <c r="M1681">
        <v>32</v>
      </c>
      <c r="N1681" t="s">
        <v>4057</v>
      </c>
    </row>
    <row r="1682" spans="1:16">
      <c r="A1682">
        <v>5278</v>
      </c>
      <c r="B1682" t="s">
        <v>1227</v>
      </c>
      <c r="C1682" t="s">
        <v>1110</v>
      </c>
      <c r="D1682">
        <v>1500</v>
      </c>
      <c r="E1682" t="s">
        <v>8</v>
      </c>
      <c r="F1682" t="s">
        <v>4885</v>
      </c>
      <c r="G1682" s="81">
        <v>44726</v>
      </c>
      <c r="H1682" t="s">
        <v>4048</v>
      </c>
      <c r="I1682" t="s">
        <v>4357</v>
      </c>
      <c r="J1682" t="s">
        <v>1675</v>
      </c>
      <c r="K1682" t="s">
        <v>5252</v>
      </c>
      <c r="L1682" t="s">
        <v>1108</v>
      </c>
      <c r="M1682">
        <v>214</v>
      </c>
      <c r="N1682" t="s">
        <v>4057</v>
      </c>
    </row>
    <row r="1683" spans="1:16">
      <c r="A1683">
        <v>5279</v>
      </c>
      <c r="B1683" t="s">
        <v>35</v>
      </c>
      <c r="C1683" t="s">
        <v>1241</v>
      </c>
      <c r="D1683">
        <v>3000</v>
      </c>
      <c r="E1683" t="s">
        <v>12</v>
      </c>
      <c r="F1683" t="s">
        <v>420</v>
      </c>
      <c r="G1683" s="81">
        <v>44726</v>
      </c>
      <c r="H1683" t="s">
        <v>4048</v>
      </c>
      <c r="I1683" t="s">
        <v>5253</v>
      </c>
      <c r="J1683" t="s">
        <v>13</v>
      </c>
      <c r="K1683" t="s">
        <v>5254</v>
      </c>
      <c r="L1683" t="s">
        <v>1239</v>
      </c>
      <c r="M1683">
        <v>250</v>
      </c>
      <c r="N1683" t="s">
        <v>4057</v>
      </c>
    </row>
    <row r="1684" spans="1:16">
      <c r="A1684">
        <v>5280</v>
      </c>
      <c r="B1684" t="s">
        <v>35</v>
      </c>
      <c r="C1684" t="s">
        <v>1241</v>
      </c>
      <c r="D1684">
        <v>3050</v>
      </c>
      <c r="E1684" t="s">
        <v>12</v>
      </c>
      <c r="F1684" t="s">
        <v>420</v>
      </c>
      <c r="G1684" s="81">
        <v>44726</v>
      </c>
      <c r="H1684" t="s">
        <v>4048</v>
      </c>
      <c r="I1684" t="s">
        <v>5255</v>
      </c>
      <c r="J1684" t="s">
        <v>13</v>
      </c>
      <c r="K1684" t="s">
        <v>5256</v>
      </c>
      <c r="L1684" t="s">
        <v>1239</v>
      </c>
      <c r="M1684">
        <v>250</v>
      </c>
      <c r="N1684" t="s">
        <v>4057</v>
      </c>
    </row>
    <row r="1685" spans="1:16">
      <c r="A1685">
        <v>5281</v>
      </c>
      <c r="B1685" t="s">
        <v>35</v>
      </c>
      <c r="C1685" t="s">
        <v>1241</v>
      </c>
      <c r="D1685">
        <v>4000</v>
      </c>
      <c r="E1685" t="s">
        <v>12</v>
      </c>
      <c r="F1685" t="s">
        <v>420</v>
      </c>
      <c r="G1685" s="81">
        <v>44726</v>
      </c>
      <c r="H1685" t="s">
        <v>4048</v>
      </c>
      <c r="I1685" t="s">
        <v>5257</v>
      </c>
      <c r="J1685" t="s">
        <v>13</v>
      </c>
      <c r="K1685" t="s">
        <v>5258</v>
      </c>
      <c r="L1685" t="s">
        <v>1239</v>
      </c>
      <c r="M1685">
        <v>250</v>
      </c>
      <c r="N1685" t="s">
        <v>4057</v>
      </c>
    </row>
    <row r="1686" spans="1:16">
      <c r="A1686">
        <v>5282</v>
      </c>
      <c r="B1686" t="s">
        <v>1227</v>
      </c>
      <c r="C1686" t="s">
        <v>1010</v>
      </c>
      <c r="D1686">
        <v>2350</v>
      </c>
      <c r="E1686" t="s">
        <v>12</v>
      </c>
      <c r="F1686" t="s">
        <v>2266</v>
      </c>
      <c r="G1686" s="81">
        <v>44726</v>
      </c>
      <c r="H1686" t="s">
        <v>4048</v>
      </c>
      <c r="I1686" t="s">
        <v>4357</v>
      </c>
      <c r="J1686" t="s">
        <v>13</v>
      </c>
      <c r="K1686" t="s">
        <v>5259</v>
      </c>
      <c r="L1686" t="s">
        <v>1008</v>
      </c>
      <c r="M1686">
        <v>190</v>
      </c>
      <c r="N1686" t="s">
        <v>4057</v>
      </c>
    </row>
    <row r="1687" spans="1:16">
      <c r="A1687">
        <v>5283</v>
      </c>
      <c r="B1687" t="s">
        <v>1227</v>
      </c>
      <c r="C1687" t="s">
        <v>1991</v>
      </c>
      <c r="D1687">
        <v>350</v>
      </c>
      <c r="E1687" t="s">
        <v>20</v>
      </c>
      <c r="F1687" t="s">
        <v>420</v>
      </c>
      <c r="G1687" s="81">
        <v>44726</v>
      </c>
      <c r="H1687" t="s">
        <v>4194</v>
      </c>
      <c r="I1687" t="s">
        <v>4717</v>
      </c>
      <c r="J1687" t="s">
        <v>1677</v>
      </c>
      <c r="K1687" t="s">
        <v>5260</v>
      </c>
      <c r="L1687" t="s">
        <v>1990</v>
      </c>
      <c r="M1687">
        <v>373</v>
      </c>
      <c r="N1687" t="s">
        <v>4057</v>
      </c>
    </row>
    <row r="1688" spans="1:16">
      <c r="A1688">
        <v>5284</v>
      </c>
      <c r="B1688" t="s">
        <v>1227</v>
      </c>
      <c r="C1688" t="s">
        <v>1327</v>
      </c>
      <c r="D1688">
        <v>1500</v>
      </c>
      <c r="E1688" t="s">
        <v>20</v>
      </c>
      <c r="F1688" t="s">
        <v>420</v>
      </c>
      <c r="G1688" s="81">
        <v>44727</v>
      </c>
      <c r="H1688" t="s">
        <v>4069</v>
      </c>
      <c r="I1688" t="s">
        <v>4069</v>
      </c>
      <c r="J1688" t="s">
        <v>1677</v>
      </c>
      <c r="K1688" t="s">
        <v>5249</v>
      </c>
      <c r="L1688" t="s">
        <v>1326</v>
      </c>
      <c r="M1688">
        <v>83</v>
      </c>
      <c r="N1688" t="s">
        <v>4057</v>
      </c>
      <c r="O1688" t="s">
        <v>5261</v>
      </c>
    </row>
    <row r="1689" spans="1:16">
      <c r="A1689">
        <v>5285</v>
      </c>
      <c r="B1689" t="s">
        <v>2190</v>
      </c>
      <c r="C1689" t="s">
        <v>266</v>
      </c>
      <c r="D1689">
        <v>1350</v>
      </c>
      <c r="E1689" t="s">
        <v>8</v>
      </c>
      <c r="F1689" t="s">
        <v>2266</v>
      </c>
      <c r="G1689" s="81">
        <v>44760</v>
      </c>
      <c r="H1689" t="s">
        <v>4048</v>
      </c>
      <c r="I1689" t="s">
        <v>4337</v>
      </c>
      <c r="J1689" t="s">
        <v>1675</v>
      </c>
      <c r="K1689" t="s">
        <v>5262</v>
      </c>
      <c r="L1689" t="s">
        <v>264</v>
      </c>
      <c r="M1689">
        <v>32</v>
      </c>
      <c r="N1689" t="s">
        <v>4057</v>
      </c>
      <c r="P1689" t="s">
        <v>5263</v>
      </c>
    </row>
    <row r="1690" spans="1:16">
      <c r="A1690">
        <v>5286</v>
      </c>
      <c r="B1690" t="s">
        <v>1227</v>
      </c>
      <c r="C1690" t="s">
        <v>346</v>
      </c>
      <c r="D1690">
        <v>5000</v>
      </c>
      <c r="E1690" t="s">
        <v>17</v>
      </c>
      <c r="F1690" t="s">
        <v>2266</v>
      </c>
      <c r="G1690" s="81">
        <v>44727</v>
      </c>
      <c r="H1690" t="s">
        <v>4054</v>
      </c>
      <c r="I1690" t="s">
        <v>5106</v>
      </c>
      <c r="J1690" t="s">
        <v>1674</v>
      </c>
      <c r="K1690" t="s">
        <v>5264</v>
      </c>
      <c r="L1690" t="s">
        <v>344</v>
      </c>
      <c r="M1690">
        <v>48</v>
      </c>
      <c r="N1690" t="s">
        <v>4057</v>
      </c>
    </row>
    <row r="1691" spans="1:16">
      <c r="A1691">
        <v>5287</v>
      </c>
      <c r="B1691" t="s">
        <v>1227</v>
      </c>
      <c r="C1691" t="s">
        <v>346</v>
      </c>
      <c r="D1691">
        <v>7000</v>
      </c>
      <c r="E1691" t="s">
        <v>17</v>
      </c>
      <c r="F1691" t="s">
        <v>4488</v>
      </c>
      <c r="G1691" s="81">
        <v>44727</v>
      </c>
      <c r="H1691" t="s">
        <v>4069</v>
      </c>
      <c r="I1691" t="s">
        <v>4356</v>
      </c>
      <c r="J1691" t="s">
        <v>1674</v>
      </c>
      <c r="K1691" t="s">
        <v>5265</v>
      </c>
      <c r="L1691" t="s">
        <v>344</v>
      </c>
      <c r="M1691">
        <v>48</v>
      </c>
      <c r="N1691" t="s">
        <v>4057</v>
      </c>
    </row>
    <row r="1692" spans="1:16">
      <c r="A1692">
        <v>5288</v>
      </c>
      <c r="B1692" t="s">
        <v>1227</v>
      </c>
      <c r="C1692" t="s">
        <v>1567</v>
      </c>
      <c r="D1692">
        <v>3350</v>
      </c>
      <c r="E1692" t="s">
        <v>67</v>
      </c>
      <c r="F1692" t="s">
        <v>4507</v>
      </c>
      <c r="G1692" s="81">
        <v>44727</v>
      </c>
      <c r="H1692" t="s">
        <v>4048</v>
      </c>
      <c r="I1692" t="s">
        <v>5163</v>
      </c>
      <c r="J1692" t="s">
        <v>1679</v>
      </c>
      <c r="K1692" t="s">
        <v>5266</v>
      </c>
      <c r="L1692" t="s">
        <v>1565</v>
      </c>
      <c r="M1692">
        <v>319</v>
      </c>
      <c r="N1692" t="s">
        <v>4057</v>
      </c>
    </row>
    <row r="1693" spans="1:16">
      <c r="A1693">
        <v>5289</v>
      </c>
      <c r="B1693" t="s">
        <v>1227</v>
      </c>
      <c r="C1693" t="s">
        <v>1567</v>
      </c>
      <c r="D1693">
        <v>3350</v>
      </c>
      <c r="E1693" t="s">
        <v>12</v>
      </c>
      <c r="F1693" t="s">
        <v>4507</v>
      </c>
      <c r="G1693" s="81">
        <v>44727</v>
      </c>
      <c r="H1693" t="s">
        <v>4048</v>
      </c>
      <c r="I1693" t="s">
        <v>5267</v>
      </c>
      <c r="J1693" t="s">
        <v>13</v>
      </c>
      <c r="K1693" t="s">
        <v>5268</v>
      </c>
      <c r="L1693" t="s">
        <v>1565</v>
      </c>
      <c r="M1693">
        <v>330</v>
      </c>
      <c r="N1693" t="s">
        <v>4057</v>
      </c>
    </row>
    <row r="1694" spans="1:16">
      <c r="A1694">
        <v>5290</v>
      </c>
      <c r="B1694" t="s">
        <v>1227</v>
      </c>
      <c r="C1694" t="s">
        <v>682</v>
      </c>
      <c r="D1694">
        <v>1800</v>
      </c>
      <c r="E1694" t="s">
        <v>10</v>
      </c>
      <c r="F1694" t="s">
        <v>420</v>
      </c>
      <c r="G1694" s="81">
        <v>44727</v>
      </c>
      <c r="H1694" t="s">
        <v>4048</v>
      </c>
      <c r="I1694" t="s">
        <v>5269</v>
      </c>
      <c r="J1694" t="s">
        <v>2032</v>
      </c>
      <c r="K1694" t="s">
        <v>5270</v>
      </c>
      <c r="L1694" t="s">
        <v>681</v>
      </c>
      <c r="M1694">
        <v>27</v>
      </c>
      <c r="N1694" t="s">
        <v>4057</v>
      </c>
    </row>
    <row r="1695" spans="1:16">
      <c r="A1695">
        <v>5291</v>
      </c>
      <c r="B1695" t="s">
        <v>1227</v>
      </c>
      <c r="C1695" t="s">
        <v>1463</v>
      </c>
      <c r="D1695">
        <v>5000</v>
      </c>
      <c r="E1695" t="s">
        <v>17</v>
      </c>
      <c r="F1695" t="s">
        <v>420</v>
      </c>
      <c r="G1695" s="81">
        <v>44727</v>
      </c>
      <c r="H1695" t="s">
        <v>4054</v>
      </c>
      <c r="I1695" t="s">
        <v>5106</v>
      </c>
      <c r="J1695" t="s">
        <v>1674</v>
      </c>
      <c r="K1695" t="s">
        <v>5271</v>
      </c>
      <c r="L1695" t="s">
        <v>1462</v>
      </c>
      <c r="M1695">
        <v>296</v>
      </c>
      <c r="N1695" t="s">
        <v>4057</v>
      </c>
    </row>
    <row r="1696" spans="1:16">
      <c r="A1696">
        <v>5292</v>
      </c>
      <c r="B1696" t="s">
        <v>2190</v>
      </c>
      <c r="C1696" t="s">
        <v>196</v>
      </c>
      <c r="D1696">
        <v>1350</v>
      </c>
      <c r="E1696" t="s">
        <v>8</v>
      </c>
      <c r="F1696" t="s">
        <v>420</v>
      </c>
      <c r="G1696" s="81">
        <v>44727</v>
      </c>
      <c r="H1696" t="s">
        <v>4048</v>
      </c>
      <c r="I1696" t="s">
        <v>4325</v>
      </c>
      <c r="J1696" t="s">
        <v>1675</v>
      </c>
      <c r="K1696" t="s">
        <v>5272</v>
      </c>
      <c r="L1696" t="s">
        <v>194</v>
      </c>
      <c r="M1696">
        <v>17</v>
      </c>
      <c r="N1696" t="s">
        <v>4057</v>
      </c>
    </row>
    <row r="1697" spans="1:15">
      <c r="A1697">
        <v>5293</v>
      </c>
      <c r="B1697" t="s">
        <v>1227</v>
      </c>
      <c r="C1697" t="s">
        <v>1441</v>
      </c>
      <c r="D1697">
        <v>2180</v>
      </c>
      <c r="E1697" t="s">
        <v>10</v>
      </c>
      <c r="F1697" t="s">
        <v>420</v>
      </c>
      <c r="G1697" s="81">
        <v>44728</v>
      </c>
      <c r="H1697" t="s">
        <v>4048</v>
      </c>
      <c r="I1697" t="s">
        <v>5273</v>
      </c>
      <c r="J1697" t="s">
        <v>2032</v>
      </c>
      <c r="K1697" t="s">
        <v>5274</v>
      </c>
      <c r="L1697" t="s">
        <v>1440</v>
      </c>
      <c r="M1697">
        <v>292</v>
      </c>
      <c r="N1697" t="s">
        <v>4057</v>
      </c>
    </row>
    <row r="1698" spans="1:15">
      <c r="A1698">
        <v>5294</v>
      </c>
      <c r="B1698" t="s">
        <v>2190</v>
      </c>
      <c r="C1698" t="s">
        <v>205</v>
      </c>
      <c r="D1698">
        <v>1350</v>
      </c>
      <c r="E1698" t="s">
        <v>8</v>
      </c>
      <c r="F1698" t="s">
        <v>420</v>
      </c>
      <c r="G1698" s="81">
        <v>44728</v>
      </c>
      <c r="H1698" t="s">
        <v>4048</v>
      </c>
      <c r="I1698" t="s">
        <v>4325</v>
      </c>
      <c r="J1698" t="s">
        <v>1675</v>
      </c>
      <c r="K1698" t="s">
        <v>5275</v>
      </c>
      <c r="L1698" t="s">
        <v>203</v>
      </c>
      <c r="M1698">
        <v>19</v>
      </c>
      <c r="N1698" t="s">
        <v>4057</v>
      </c>
    </row>
    <row r="1699" spans="1:15">
      <c r="A1699">
        <v>5295</v>
      </c>
      <c r="B1699" t="s">
        <v>1227</v>
      </c>
      <c r="C1699" t="s">
        <v>1702</v>
      </c>
      <c r="D1699">
        <v>6400</v>
      </c>
      <c r="E1699" t="s">
        <v>8</v>
      </c>
      <c r="F1699" t="s">
        <v>420</v>
      </c>
      <c r="G1699" s="81">
        <v>44728</v>
      </c>
      <c r="H1699" t="s">
        <v>4048</v>
      </c>
      <c r="I1699" t="s">
        <v>5276</v>
      </c>
      <c r="J1699" t="s">
        <v>1675</v>
      </c>
      <c r="K1699" t="s">
        <v>5277</v>
      </c>
      <c r="L1699" t="s">
        <v>1830</v>
      </c>
      <c r="M1699">
        <v>358</v>
      </c>
      <c r="N1699" t="s">
        <v>4057</v>
      </c>
    </row>
    <row r="1700" spans="1:15">
      <c r="A1700">
        <v>5296</v>
      </c>
      <c r="B1700" t="s">
        <v>2190</v>
      </c>
      <c r="C1700" t="s">
        <v>205</v>
      </c>
      <c r="D1700">
        <v>1350</v>
      </c>
      <c r="E1700" t="s">
        <v>8</v>
      </c>
      <c r="F1700" t="s">
        <v>420</v>
      </c>
      <c r="G1700" s="81">
        <v>44748</v>
      </c>
      <c r="H1700" t="s">
        <v>4048</v>
      </c>
      <c r="I1700" t="s">
        <v>4337</v>
      </c>
      <c r="J1700" t="s">
        <v>1675</v>
      </c>
      <c r="K1700" t="s">
        <v>5278</v>
      </c>
      <c r="L1700" t="s">
        <v>203</v>
      </c>
      <c r="M1700">
        <v>19</v>
      </c>
    </row>
    <row r="1701" spans="1:15">
      <c r="A1701">
        <v>5296</v>
      </c>
      <c r="B1701" t="s">
        <v>1227</v>
      </c>
      <c r="C1701" t="s">
        <v>2205</v>
      </c>
      <c r="D1701">
        <v>2180</v>
      </c>
      <c r="E1701" t="s">
        <v>10</v>
      </c>
      <c r="F1701" t="s">
        <v>4488</v>
      </c>
      <c r="G1701" s="81">
        <v>44728</v>
      </c>
      <c r="H1701" t="s">
        <v>4048</v>
      </c>
      <c r="I1701" t="s">
        <v>5279</v>
      </c>
      <c r="J1701" t="s">
        <v>2032</v>
      </c>
      <c r="K1701">
        <v>1</v>
      </c>
      <c r="L1701" t="s">
        <v>2204</v>
      </c>
      <c r="M1701">
        <v>664</v>
      </c>
      <c r="N1701" t="s">
        <v>4057</v>
      </c>
    </row>
    <row r="1702" spans="1:15">
      <c r="A1702">
        <v>5297</v>
      </c>
      <c r="B1702" t="s">
        <v>1227</v>
      </c>
      <c r="C1702" t="s">
        <v>984</v>
      </c>
      <c r="D1702">
        <v>650</v>
      </c>
      <c r="E1702" t="s">
        <v>12</v>
      </c>
      <c r="F1702" t="s">
        <v>420</v>
      </c>
      <c r="G1702" s="81">
        <v>44729</v>
      </c>
      <c r="H1702" t="s">
        <v>4194</v>
      </c>
      <c r="I1702" t="s">
        <v>5280</v>
      </c>
      <c r="J1702" t="s">
        <v>13</v>
      </c>
      <c r="K1702" t="s">
        <v>5281</v>
      </c>
      <c r="N1702" t="s">
        <v>4057</v>
      </c>
    </row>
    <row r="1703" spans="1:15">
      <c r="A1703">
        <v>5298</v>
      </c>
      <c r="B1703" t="s">
        <v>1227</v>
      </c>
      <c r="C1703" t="s">
        <v>1715</v>
      </c>
      <c r="D1703">
        <v>8400</v>
      </c>
      <c r="E1703" t="s">
        <v>10</v>
      </c>
      <c r="F1703" t="s">
        <v>4488</v>
      </c>
      <c r="G1703" s="81">
        <v>44729</v>
      </c>
      <c r="H1703" t="s">
        <v>4048</v>
      </c>
      <c r="I1703" t="s">
        <v>5282</v>
      </c>
      <c r="J1703" t="s">
        <v>2032</v>
      </c>
      <c r="K1703" t="s">
        <v>5283</v>
      </c>
      <c r="L1703" t="s">
        <v>1710</v>
      </c>
      <c r="M1703">
        <v>360</v>
      </c>
      <c r="N1703" t="s">
        <v>4057</v>
      </c>
    </row>
    <row r="1704" spans="1:15">
      <c r="A1704">
        <v>5299</v>
      </c>
      <c r="B1704" t="s">
        <v>1227</v>
      </c>
      <c r="C1704" t="s">
        <v>4053</v>
      </c>
      <c r="D1704">
        <v>2275</v>
      </c>
      <c r="E1704" t="s">
        <v>17</v>
      </c>
      <c r="F1704" t="s">
        <v>2266</v>
      </c>
      <c r="G1704" s="81">
        <v>44728</v>
      </c>
      <c r="H1704" t="s">
        <v>4048</v>
      </c>
      <c r="I1704" t="s">
        <v>4048</v>
      </c>
      <c r="K1704" t="s">
        <v>5284</v>
      </c>
      <c r="O1704" t="s">
        <v>5285</v>
      </c>
    </row>
    <row r="1705" spans="1:15">
      <c r="A1705">
        <v>5300</v>
      </c>
      <c r="B1705" t="s">
        <v>1227</v>
      </c>
      <c r="C1705" t="s">
        <v>651</v>
      </c>
      <c r="D1705">
        <v>2000</v>
      </c>
      <c r="E1705" t="s">
        <v>10</v>
      </c>
      <c r="F1705" t="s">
        <v>420</v>
      </c>
      <c r="G1705" s="81">
        <v>44728</v>
      </c>
      <c r="H1705" t="s">
        <v>4066</v>
      </c>
      <c r="I1705" t="s">
        <v>5286</v>
      </c>
      <c r="J1705" t="s">
        <v>2032</v>
      </c>
      <c r="K1705" t="s">
        <v>5287</v>
      </c>
      <c r="L1705" t="s">
        <v>650</v>
      </c>
      <c r="M1705">
        <v>201</v>
      </c>
      <c r="N1705" t="s">
        <v>4057</v>
      </c>
      <c r="O1705" t="s">
        <v>5148</v>
      </c>
    </row>
    <row r="1706" spans="1:15">
      <c r="A1706">
        <v>5301</v>
      </c>
      <c r="B1706" t="s">
        <v>2190</v>
      </c>
      <c r="C1706" t="s">
        <v>210</v>
      </c>
      <c r="D1706">
        <v>675</v>
      </c>
      <c r="E1706" t="s">
        <v>8</v>
      </c>
      <c r="F1706" t="s">
        <v>420</v>
      </c>
      <c r="G1706" s="81">
        <v>44728</v>
      </c>
      <c r="H1706" t="s">
        <v>4048</v>
      </c>
      <c r="I1706" t="s">
        <v>4325</v>
      </c>
      <c r="J1706" t="s">
        <v>1675</v>
      </c>
      <c r="K1706" t="s">
        <v>5288</v>
      </c>
      <c r="L1706" t="s">
        <v>208</v>
      </c>
      <c r="M1706">
        <v>20</v>
      </c>
      <c r="N1706" t="s">
        <v>4057</v>
      </c>
    </row>
    <row r="1707" spans="1:15">
      <c r="A1707">
        <v>5302</v>
      </c>
      <c r="B1707" t="s">
        <v>1227</v>
      </c>
      <c r="C1707" t="s">
        <v>2045</v>
      </c>
      <c r="D1707">
        <v>350</v>
      </c>
      <c r="E1707" t="s">
        <v>19</v>
      </c>
      <c r="F1707" t="s">
        <v>4488</v>
      </c>
      <c r="G1707" s="81">
        <v>44728</v>
      </c>
      <c r="H1707" t="s">
        <v>4048</v>
      </c>
      <c r="I1707" t="s">
        <v>5039</v>
      </c>
      <c r="J1707" t="s">
        <v>1678</v>
      </c>
      <c r="K1707" t="s">
        <v>5289</v>
      </c>
      <c r="L1707" t="s">
        <v>2044</v>
      </c>
      <c r="M1707">
        <v>379</v>
      </c>
      <c r="N1707" t="s">
        <v>4057</v>
      </c>
    </row>
    <row r="1708" spans="1:15">
      <c r="A1708">
        <v>5303</v>
      </c>
      <c r="B1708" t="s">
        <v>1227</v>
      </c>
      <c r="C1708" t="s">
        <v>2216</v>
      </c>
      <c r="D1708">
        <v>2180</v>
      </c>
      <c r="E1708" t="s">
        <v>17</v>
      </c>
      <c r="F1708" t="s">
        <v>4885</v>
      </c>
      <c r="G1708" s="81">
        <v>44728</v>
      </c>
      <c r="H1708" t="s">
        <v>4048</v>
      </c>
      <c r="I1708" t="s">
        <v>5290</v>
      </c>
      <c r="J1708" t="s">
        <v>1674</v>
      </c>
      <c r="K1708" t="s">
        <v>5291</v>
      </c>
      <c r="L1708" t="s">
        <v>2210</v>
      </c>
      <c r="M1708">
        <v>415</v>
      </c>
      <c r="N1708" t="s">
        <v>4057</v>
      </c>
    </row>
    <row r="1709" spans="1:15">
      <c r="A1709">
        <v>5304</v>
      </c>
      <c r="B1709" t="s">
        <v>1227</v>
      </c>
      <c r="C1709" t="s">
        <v>1441</v>
      </c>
      <c r="D1709">
        <v>2180</v>
      </c>
      <c r="E1709" t="s">
        <v>10</v>
      </c>
      <c r="F1709" t="s">
        <v>420</v>
      </c>
      <c r="G1709" s="81">
        <v>44728</v>
      </c>
      <c r="H1709" t="s">
        <v>4048</v>
      </c>
      <c r="I1709" t="s">
        <v>5292</v>
      </c>
      <c r="J1709" t="s">
        <v>2032</v>
      </c>
      <c r="K1709" t="s">
        <v>5274</v>
      </c>
      <c r="L1709" t="s">
        <v>1440</v>
      </c>
      <c r="M1709">
        <v>292</v>
      </c>
      <c r="N1709" t="s">
        <v>4057</v>
      </c>
    </row>
    <row r="1710" spans="1:15">
      <c r="A1710">
        <v>5305</v>
      </c>
      <c r="B1710" t="s">
        <v>1227</v>
      </c>
      <c r="C1710" t="s">
        <v>2208</v>
      </c>
      <c r="D1710">
        <v>2275</v>
      </c>
      <c r="E1710" t="s">
        <v>10</v>
      </c>
      <c r="F1710" t="s">
        <v>2266</v>
      </c>
      <c r="G1710" s="81">
        <v>44728</v>
      </c>
      <c r="H1710" t="s">
        <v>4048</v>
      </c>
      <c r="I1710" t="s">
        <v>5293</v>
      </c>
      <c r="J1710" t="s">
        <v>2032</v>
      </c>
      <c r="K1710" t="s">
        <v>5284</v>
      </c>
      <c r="L1710" t="s">
        <v>2207</v>
      </c>
      <c r="M1710">
        <v>414</v>
      </c>
      <c r="N1710" t="s">
        <v>4057</v>
      </c>
    </row>
    <row r="1711" spans="1:15">
      <c r="A1711">
        <v>5306</v>
      </c>
      <c r="B1711" t="s">
        <v>34</v>
      </c>
      <c r="C1711" t="s">
        <v>2285</v>
      </c>
      <c r="D1711">
        <v>3497</v>
      </c>
      <c r="E1711" t="s">
        <v>12</v>
      </c>
      <c r="F1711" t="s">
        <v>420</v>
      </c>
      <c r="G1711" s="81">
        <v>44805</v>
      </c>
      <c r="H1711" t="s">
        <v>4048</v>
      </c>
      <c r="I1711" t="s">
        <v>4095</v>
      </c>
      <c r="J1711" t="s">
        <v>13</v>
      </c>
      <c r="K1711" t="s">
        <v>5294</v>
      </c>
      <c r="L1711" t="s">
        <v>2284</v>
      </c>
      <c r="M1711">
        <v>423</v>
      </c>
    </row>
    <row r="1712" spans="1:15">
      <c r="A1712">
        <v>5306</v>
      </c>
      <c r="B1712" t="s">
        <v>1227</v>
      </c>
      <c r="C1712" t="s">
        <v>2041</v>
      </c>
      <c r="D1712">
        <v>3350</v>
      </c>
      <c r="E1712" t="s">
        <v>67</v>
      </c>
      <c r="F1712" t="s">
        <v>420</v>
      </c>
      <c r="G1712" s="81">
        <v>44729</v>
      </c>
      <c r="H1712" t="s">
        <v>4048</v>
      </c>
      <c r="I1712" t="s">
        <v>4049</v>
      </c>
      <c r="J1712" t="s">
        <v>1679</v>
      </c>
      <c r="K1712" t="s">
        <v>5295</v>
      </c>
      <c r="L1712" t="s">
        <v>2039</v>
      </c>
      <c r="M1712">
        <v>378</v>
      </c>
      <c r="N1712" t="s">
        <v>4057</v>
      </c>
    </row>
    <row r="1713" spans="1:16">
      <c r="A1713">
        <v>5307</v>
      </c>
      <c r="B1713" t="s">
        <v>34</v>
      </c>
      <c r="C1713" t="s">
        <v>2178</v>
      </c>
      <c r="D1713">
        <v>2180</v>
      </c>
      <c r="F1713" t="s">
        <v>4488</v>
      </c>
      <c r="G1713" s="81">
        <v>44810</v>
      </c>
      <c r="H1713" t="s">
        <v>4048</v>
      </c>
      <c r="K1713" t="s">
        <v>5296</v>
      </c>
    </row>
    <row r="1714" spans="1:16">
      <c r="A1714">
        <v>5307</v>
      </c>
      <c r="B1714" t="s">
        <v>1227</v>
      </c>
      <c r="C1714" t="s">
        <v>2214</v>
      </c>
      <c r="D1714">
        <v>2275</v>
      </c>
      <c r="E1714" t="s">
        <v>10</v>
      </c>
      <c r="F1714" t="s">
        <v>420</v>
      </c>
      <c r="G1714" s="81">
        <v>44729</v>
      </c>
      <c r="H1714" t="s">
        <v>4048</v>
      </c>
      <c r="I1714" t="s">
        <v>4095</v>
      </c>
      <c r="J1714" t="s">
        <v>2032</v>
      </c>
      <c r="K1714" t="s">
        <v>5297</v>
      </c>
      <c r="L1714" t="s">
        <v>2213</v>
      </c>
      <c r="M1714">
        <v>416</v>
      </c>
      <c r="N1714" t="s">
        <v>4057</v>
      </c>
    </row>
    <row r="1715" spans="1:16">
      <c r="A1715">
        <v>5308</v>
      </c>
      <c r="B1715" t="s">
        <v>1227</v>
      </c>
      <c r="C1715" t="s">
        <v>651</v>
      </c>
      <c r="D1715">
        <v>3497</v>
      </c>
      <c r="E1715" t="s">
        <v>10</v>
      </c>
      <c r="F1715" t="s">
        <v>420</v>
      </c>
      <c r="G1715" s="81">
        <v>44729</v>
      </c>
      <c r="H1715" t="s">
        <v>4048</v>
      </c>
      <c r="I1715" t="s">
        <v>5298</v>
      </c>
      <c r="J1715" t="s">
        <v>2032</v>
      </c>
      <c r="K1715" t="s">
        <v>5299</v>
      </c>
      <c r="L1715" t="s">
        <v>650</v>
      </c>
      <c r="M1715">
        <v>201</v>
      </c>
      <c r="N1715" t="s">
        <v>4057</v>
      </c>
      <c r="O1715" t="s">
        <v>5148</v>
      </c>
      <c r="P1715" t="s">
        <v>5300</v>
      </c>
    </row>
    <row r="1716" spans="1:16">
      <c r="A1716">
        <v>5309</v>
      </c>
      <c r="B1716" t="s">
        <v>1227</v>
      </c>
      <c r="C1716" t="s">
        <v>1879</v>
      </c>
      <c r="D1716">
        <v>3350</v>
      </c>
      <c r="E1716" t="s">
        <v>12</v>
      </c>
      <c r="F1716" t="s">
        <v>420</v>
      </c>
      <c r="G1716" s="81">
        <v>44718</v>
      </c>
      <c r="H1716" t="s">
        <v>4048</v>
      </c>
      <c r="I1716" t="s">
        <v>4352</v>
      </c>
      <c r="J1716" t="s">
        <v>13</v>
      </c>
      <c r="K1716" t="s">
        <v>5301</v>
      </c>
      <c r="L1716" t="s">
        <v>1223</v>
      </c>
      <c r="M1716">
        <v>211</v>
      </c>
      <c r="N1716" t="s">
        <v>4057</v>
      </c>
      <c r="O1716" t="s">
        <v>5148</v>
      </c>
    </row>
    <row r="1717" spans="1:16">
      <c r="A1717">
        <v>5310</v>
      </c>
      <c r="B1717" t="s">
        <v>2961</v>
      </c>
      <c r="C1717" t="s">
        <v>1332</v>
      </c>
      <c r="D1717">
        <v>3000</v>
      </c>
      <c r="E1717" t="s">
        <v>19</v>
      </c>
      <c r="F1717" t="s">
        <v>4885</v>
      </c>
      <c r="G1717" s="81">
        <v>44720</v>
      </c>
      <c r="H1717" t="s">
        <v>4069</v>
      </c>
      <c r="I1717" t="s">
        <v>5108</v>
      </c>
      <c r="J1717" t="s">
        <v>1678</v>
      </c>
      <c r="K1717">
        <v>2518</v>
      </c>
      <c r="L1717" t="s">
        <v>1330</v>
      </c>
      <c r="M1717">
        <v>269</v>
      </c>
      <c r="N1717" t="s">
        <v>4057</v>
      </c>
    </row>
    <row r="1718" spans="1:16">
      <c r="A1718">
        <v>5311</v>
      </c>
      <c r="B1718" t="s">
        <v>1227</v>
      </c>
      <c r="C1718" t="s">
        <v>1881</v>
      </c>
      <c r="D1718">
        <v>3200</v>
      </c>
      <c r="E1718" t="s">
        <v>8</v>
      </c>
      <c r="F1718" t="s">
        <v>420</v>
      </c>
      <c r="G1718" s="81">
        <v>44732</v>
      </c>
      <c r="H1718" t="s">
        <v>4048</v>
      </c>
      <c r="I1718" t="s">
        <v>5302</v>
      </c>
      <c r="J1718" t="s">
        <v>1675</v>
      </c>
      <c r="K1718" t="s">
        <v>5303</v>
      </c>
      <c r="L1718" t="s">
        <v>1880</v>
      </c>
      <c r="M1718">
        <v>369</v>
      </c>
      <c r="N1718" t="s">
        <v>4057</v>
      </c>
    </row>
    <row r="1719" spans="1:16">
      <c r="A1719">
        <v>5312</v>
      </c>
      <c r="B1719" t="s">
        <v>1227</v>
      </c>
      <c r="C1719" t="s">
        <v>1332</v>
      </c>
      <c r="D1719">
        <v>4000</v>
      </c>
      <c r="E1719" t="s">
        <v>19</v>
      </c>
      <c r="F1719" t="s">
        <v>4488</v>
      </c>
      <c r="G1719" s="81">
        <v>44778</v>
      </c>
      <c r="H1719" t="s">
        <v>4069</v>
      </c>
      <c r="I1719" t="s">
        <v>2229</v>
      </c>
      <c r="J1719" t="s">
        <v>1678</v>
      </c>
      <c r="K1719" t="s">
        <v>5304</v>
      </c>
      <c r="L1719" t="s">
        <v>1330</v>
      </c>
      <c r="M1719">
        <v>269</v>
      </c>
    </row>
    <row r="1720" spans="1:16">
      <c r="A1720">
        <v>5312</v>
      </c>
      <c r="B1720" t="s">
        <v>24</v>
      </c>
      <c r="C1720" t="s">
        <v>150</v>
      </c>
      <c r="D1720">
        <v>7250</v>
      </c>
      <c r="E1720" t="s">
        <v>8</v>
      </c>
      <c r="F1720" t="s">
        <v>420</v>
      </c>
      <c r="G1720" s="81">
        <v>44732</v>
      </c>
      <c r="H1720" t="s">
        <v>4048</v>
      </c>
      <c r="I1720" t="s">
        <v>5305</v>
      </c>
      <c r="J1720" t="s">
        <v>1675</v>
      </c>
      <c r="K1720" t="s">
        <v>5306</v>
      </c>
      <c r="L1720" t="s">
        <v>148</v>
      </c>
      <c r="M1720">
        <v>6</v>
      </c>
      <c r="N1720" t="s">
        <v>4057</v>
      </c>
    </row>
    <row r="1721" spans="1:16">
      <c r="A1721">
        <v>5313</v>
      </c>
      <c r="B1721" t="s">
        <v>1227</v>
      </c>
      <c r="G1721" s="81"/>
    </row>
    <row r="1722" spans="1:16">
      <c r="A1722">
        <v>5313</v>
      </c>
      <c r="B1722" t="s">
        <v>1227</v>
      </c>
      <c r="C1722" t="s">
        <v>1872</v>
      </c>
      <c r="D1722">
        <v>1000</v>
      </c>
      <c r="E1722" t="s">
        <v>10</v>
      </c>
      <c r="F1722" t="s">
        <v>2266</v>
      </c>
      <c r="G1722" s="81">
        <v>44733</v>
      </c>
      <c r="H1722" t="s">
        <v>4069</v>
      </c>
      <c r="I1722" t="s">
        <v>4356</v>
      </c>
      <c r="J1722" t="s">
        <v>2032</v>
      </c>
      <c r="K1722" t="s">
        <v>5307</v>
      </c>
      <c r="L1722" t="s">
        <v>1641</v>
      </c>
      <c r="M1722">
        <v>343</v>
      </c>
      <c r="N1722" t="s">
        <v>4057</v>
      </c>
    </row>
    <row r="1723" spans="1:16">
      <c r="A1723">
        <v>5314</v>
      </c>
      <c r="B1723" t="s">
        <v>1227</v>
      </c>
      <c r="C1723" t="s">
        <v>1821</v>
      </c>
      <c r="D1723">
        <v>2180</v>
      </c>
      <c r="E1723" t="s">
        <v>15</v>
      </c>
      <c r="F1723" t="s">
        <v>420</v>
      </c>
      <c r="G1723" s="81">
        <v>44732</v>
      </c>
      <c r="H1723" t="s">
        <v>4048</v>
      </c>
      <c r="I1723" t="s">
        <v>4972</v>
      </c>
      <c r="J1723" t="s">
        <v>1680</v>
      </c>
      <c r="K1723" t="s">
        <v>5308</v>
      </c>
      <c r="L1723" t="s">
        <v>1822</v>
      </c>
      <c r="M1723">
        <v>87</v>
      </c>
      <c r="N1723" t="s">
        <v>4057</v>
      </c>
    </row>
    <row r="1724" spans="1:16">
      <c r="A1724">
        <v>5315</v>
      </c>
      <c r="B1724" t="s">
        <v>2190</v>
      </c>
      <c r="C1724" t="s">
        <v>2217</v>
      </c>
      <c r="D1724">
        <v>1350</v>
      </c>
      <c r="E1724" t="s">
        <v>8</v>
      </c>
      <c r="F1724" t="s">
        <v>420</v>
      </c>
      <c r="G1724" s="81">
        <v>44733</v>
      </c>
      <c r="H1724" t="s">
        <v>4048</v>
      </c>
      <c r="I1724" t="s">
        <v>5309</v>
      </c>
      <c r="J1724" t="s">
        <v>1675</v>
      </c>
      <c r="K1724" t="s">
        <v>5310</v>
      </c>
      <c r="L1724" t="s">
        <v>212</v>
      </c>
      <c r="M1724">
        <v>21</v>
      </c>
      <c r="N1724" t="s">
        <v>4057</v>
      </c>
    </row>
    <row r="1725" spans="1:16">
      <c r="A1725">
        <v>5316</v>
      </c>
      <c r="B1725" t="s">
        <v>35</v>
      </c>
      <c r="C1725" t="s">
        <v>1813</v>
      </c>
      <c r="D1725">
        <v>1600</v>
      </c>
      <c r="E1725" t="s">
        <v>8</v>
      </c>
      <c r="F1725" t="s">
        <v>420</v>
      </c>
      <c r="G1725" s="81">
        <v>44734</v>
      </c>
      <c r="H1725" t="s">
        <v>4048</v>
      </c>
      <c r="I1725" t="s">
        <v>5132</v>
      </c>
      <c r="J1725" t="s">
        <v>1675</v>
      </c>
      <c r="K1725" t="s">
        <v>5311</v>
      </c>
      <c r="L1725" t="s">
        <v>1816</v>
      </c>
      <c r="M1725">
        <v>365</v>
      </c>
      <c r="N1725" t="s">
        <v>4057</v>
      </c>
    </row>
    <row r="1726" spans="1:16">
      <c r="A1726">
        <v>5317</v>
      </c>
      <c r="B1726" t="s">
        <v>1227</v>
      </c>
      <c r="C1726" t="s">
        <v>1118</v>
      </c>
      <c r="D1726">
        <v>1600</v>
      </c>
      <c r="E1726" t="s">
        <v>8</v>
      </c>
      <c r="F1726" t="s">
        <v>4488</v>
      </c>
      <c r="G1726" s="81">
        <v>44733</v>
      </c>
      <c r="H1726" t="s">
        <v>4048</v>
      </c>
      <c r="I1726" t="s">
        <v>5312</v>
      </c>
      <c r="J1726" t="s">
        <v>1675</v>
      </c>
      <c r="K1726" t="s">
        <v>5313</v>
      </c>
      <c r="L1726" t="s">
        <v>1116</v>
      </c>
      <c r="M1726">
        <v>217</v>
      </c>
      <c r="N1726" t="s">
        <v>4057</v>
      </c>
    </row>
    <row r="1727" spans="1:16">
      <c r="A1727">
        <v>5318</v>
      </c>
      <c r="B1727" t="s">
        <v>35</v>
      </c>
      <c r="C1727" t="s">
        <v>1447</v>
      </c>
      <c r="D1727">
        <v>5000</v>
      </c>
      <c r="E1727" t="s">
        <v>17</v>
      </c>
      <c r="F1727" t="s">
        <v>420</v>
      </c>
      <c r="G1727" s="81">
        <v>44734</v>
      </c>
      <c r="H1727" t="s">
        <v>4054</v>
      </c>
      <c r="I1727" t="s">
        <v>5314</v>
      </c>
      <c r="J1727" t="s">
        <v>1674</v>
      </c>
      <c r="K1727" t="s">
        <v>5315</v>
      </c>
      <c r="L1727" t="s">
        <v>1446</v>
      </c>
      <c r="M1727">
        <v>293</v>
      </c>
      <c r="N1727" t="s">
        <v>4057</v>
      </c>
    </row>
    <row r="1728" spans="1:16">
      <c r="A1728">
        <v>5319</v>
      </c>
      <c r="B1728" t="s">
        <v>1227</v>
      </c>
      <c r="C1728" t="s">
        <v>2442</v>
      </c>
      <c r="D1728">
        <v>3349</v>
      </c>
      <c r="E1728" t="s">
        <v>67</v>
      </c>
      <c r="F1728" t="s">
        <v>420</v>
      </c>
      <c r="G1728" s="81">
        <v>44734</v>
      </c>
      <c r="H1728" t="s">
        <v>4048</v>
      </c>
      <c r="I1728" t="s">
        <v>4922</v>
      </c>
      <c r="J1728" t="s">
        <v>1679</v>
      </c>
      <c r="K1728" t="s">
        <v>5316</v>
      </c>
      <c r="L1728" t="s">
        <v>1987</v>
      </c>
      <c r="M1728">
        <v>372</v>
      </c>
      <c r="N1728" t="s">
        <v>4057</v>
      </c>
    </row>
    <row r="1729" spans="1:15">
      <c r="A1729">
        <v>5320</v>
      </c>
      <c r="B1729" t="s">
        <v>1227</v>
      </c>
      <c r="C1729" t="s">
        <v>2137</v>
      </c>
      <c r="D1729">
        <v>1600</v>
      </c>
      <c r="E1729" t="s">
        <v>8</v>
      </c>
      <c r="F1729" t="s">
        <v>4885</v>
      </c>
      <c r="G1729" s="81">
        <v>44740</v>
      </c>
      <c r="H1729" t="s">
        <v>4048</v>
      </c>
      <c r="I1729" t="s">
        <v>5069</v>
      </c>
      <c r="J1729" t="s">
        <v>1675</v>
      </c>
      <c r="K1729" t="s">
        <v>5317</v>
      </c>
      <c r="L1729" t="s">
        <v>2136</v>
      </c>
      <c r="M1729">
        <v>409</v>
      </c>
      <c r="N1729" t="s">
        <v>4057</v>
      </c>
    </row>
    <row r="1730" spans="1:15">
      <c r="A1730">
        <v>5321</v>
      </c>
      <c r="B1730" t="s">
        <v>1227</v>
      </c>
      <c r="C1730" t="s">
        <v>1045</v>
      </c>
      <c r="D1730">
        <v>3350</v>
      </c>
      <c r="E1730" t="s">
        <v>12</v>
      </c>
      <c r="F1730" t="s">
        <v>4488</v>
      </c>
      <c r="G1730" s="81">
        <v>44740</v>
      </c>
      <c r="H1730" t="s">
        <v>4048</v>
      </c>
      <c r="I1730" t="s">
        <v>5043</v>
      </c>
      <c r="J1730" t="s">
        <v>13</v>
      </c>
      <c r="K1730" t="s">
        <v>5318</v>
      </c>
      <c r="L1730" t="s">
        <v>1043</v>
      </c>
      <c r="M1730">
        <v>96</v>
      </c>
      <c r="O1730" t="s">
        <v>4056</v>
      </c>
    </row>
    <row r="1731" spans="1:15">
      <c r="A1731">
        <v>5322</v>
      </c>
      <c r="B1731" t="s">
        <v>1227</v>
      </c>
      <c r="C1731" t="s">
        <v>1036</v>
      </c>
      <c r="D1731">
        <v>3350</v>
      </c>
      <c r="E1731" t="s">
        <v>12</v>
      </c>
      <c r="F1731" t="s">
        <v>420</v>
      </c>
      <c r="G1731" s="81">
        <v>44740</v>
      </c>
      <c r="H1731" t="s">
        <v>4048</v>
      </c>
      <c r="I1731" t="s">
        <v>5203</v>
      </c>
      <c r="J1731" t="s">
        <v>13</v>
      </c>
      <c r="K1731" t="s">
        <v>5319</v>
      </c>
      <c r="L1731" t="s">
        <v>1034</v>
      </c>
      <c r="M1731">
        <v>196</v>
      </c>
      <c r="N1731" t="s">
        <v>4057</v>
      </c>
    </row>
    <row r="1732" spans="1:15">
      <c r="A1732">
        <v>5323</v>
      </c>
      <c r="B1732" t="s">
        <v>1227</v>
      </c>
      <c r="C1732" t="s">
        <v>232</v>
      </c>
      <c r="D1732">
        <v>12000</v>
      </c>
      <c r="E1732" t="s">
        <v>17</v>
      </c>
      <c r="F1732" t="s">
        <v>2266</v>
      </c>
      <c r="G1732" s="81">
        <v>44741</v>
      </c>
      <c r="H1732" t="s">
        <v>4069</v>
      </c>
      <c r="I1732" t="s">
        <v>4356</v>
      </c>
      <c r="J1732" t="s">
        <v>1674</v>
      </c>
      <c r="K1732" t="s">
        <v>5320</v>
      </c>
      <c r="L1732" t="s">
        <v>230</v>
      </c>
      <c r="M1732">
        <v>25</v>
      </c>
      <c r="N1732" t="s">
        <v>4057</v>
      </c>
    </row>
    <row r="1733" spans="1:15">
      <c r="A1733">
        <v>5324</v>
      </c>
      <c r="B1733" t="s">
        <v>1227</v>
      </c>
      <c r="C1733" t="s">
        <v>2307</v>
      </c>
      <c r="D1733">
        <v>1350</v>
      </c>
      <c r="E1733" t="s">
        <v>8</v>
      </c>
      <c r="F1733" t="s">
        <v>420</v>
      </c>
      <c r="G1733" s="81">
        <v>44823</v>
      </c>
      <c r="H1733" t="s">
        <v>4048</v>
      </c>
      <c r="I1733" t="s">
        <v>5321</v>
      </c>
      <c r="J1733" t="s">
        <v>1675</v>
      </c>
      <c r="K1733" t="s">
        <v>5322</v>
      </c>
      <c r="L1733" t="s">
        <v>2306</v>
      </c>
      <c r="M1733">
        <v>428</v>
      </c>
    </row>
    <row r="1734" spans="1:15">
      <c r="A1734">
        <v>5324</v>
      </c>
      <c r="B1734" t="s">
        <v>1227</v>
      </c>
      <c r="C1734" t="s">
        <v>954</v>
      </c>
      <c r="D1734">
        <v>8000</v>
      </c>
      <c r="E1734" t="s">
        <v>12</v>
      </c>
      <c r="F1734" t="s">
        <v>420</v>
      </c>
      <c r="G1734" s="81">
        <v>44741</v>
      </c>
      <c r="H1734" t="s">
        <v>4069</v>
      </c>
      <c r="I1734" t="s">
        <v>4356</v>
      </c>
      <c r="J1734" t="s">
        <v>13</v>
      </c>
      <c r="K1734" t="s">
        <v>5323</v>
      </c>
      <c r="L1734" t="s">
        <v>952</v>
      </c>
      <c r="M1734">
        <v>179</v>
      </c>
      <c r="N1734" t="s">
        <v>4057</v>
      </c>
    </row>
    <row r="1735" spans="1:15">
      <c r="A1735">
        <v>5325</v>
      </c>
      <c r="B1735" t="s">
        <v>1227</v>
      </c>
      <c r="C1735" t="s">
        <v>2307</v>
      </c>
      <c r="D1735">
        <v>1350</v>
      </c>
      <c r="E1735" t="s">
        <v>8</v>
      </c>
      <c r="F1735" t="s">
        <v>2266</v>
      </c>
      <c r="G1735" s="81">
        <v>44840</v>
      </c>
      <c r="H1735" t="s">
        <v>4048</v>
      </c>
      <c r="I1735" t="s">
        <v>4516</v>
      </c>
      <c r="J1735" t="s">
        <v>1675</v>
      </c>
      <c r="K1735" t="s">
        <v>5324</v>
      </c>
      <c r="L1735" t="s">
        <v>2306</v>
      </c>
      <c r="M1735">
        <v>428</v>
      </c>
    </row>
    <row r="1736" spans="1:15">
      <c r="A1736">
        <v>5325</v>
      </c>
      <c r="B1736" t="s">
        <v>1227</v>
      </c>
      <c r="C1736" t="s">
        <v>2220</v>
      </c>
      <c r="D1736">
        <v>1500</v>
      </c>
      <c r="E1736" t="s">
        <v>12</v>
      </c>
      <c r="F1736" t="s">
        <v>4488</v>
      </c>
      <c r="G1736" s="81">
        <v>44741</v>
      </c>
      <c r="H1736" t="s">
        <v>4178</v>
      </c>
      <c r="I1736" t="s">
        <v>5325</v>
      </c>
      <c r="J1736" t="s">
        <v>13</v>
      </c>
      <c r="K1736" t="s">
        <v>5317</v>
      </c>
      <c r="L1736" t="s">
        <v>2219</v>
      </c>
      <c r="M1736">
        <v>417</v>
      </c>
      <c r="N1736" t="s">
        <v>4057</v>
      </c>
    </row>
    <row r="1737" spans="1:15">
      <c r="A1737">
        <v>5326</v>
      </c>
      <c r="B1737" t="s">
        <v>1227</v>
      </c>
      <c r="C1737" t="s">
        <v>430</v>
      </c>
      <c r="D1737">
        <v>3000</v>
      </c>
      <c r="E1737" t="s">
        <v>10</v>
      </c>
      <c r="F1737" t="s">
        <v>4488</v>
      </c>
      <c r="G1737" s="81">
        <v>44742</v>
      </c>
      <c r="H1737" t="s">
        <v>4048</v>
      </c>
      <c r="I1737" t="s">
        <v>4349</v>
      </c>
      <c r="J1737" t="s">
        <v>2032</v>
      </c>
      <c r="K1737" t="s">
        <v>5326</v>
      </c>
      <c r="L1737" t="s">
        <v>428</v>
      </c>
      <c r="M1737">
        <v>65</v>
      </c>
    </row>
    <row r="1738" spans="1:15">
      <c r="A1738">
        <v>5327</v>
      </c>
      <c r="B1738" t="s">
        <v>1227</v>
      </c>
      <c r="C1738" t="s">
        <v>1235</v>
      </c>
      <c r="D1738">
        <v>2800</v>
      </c>
      <c r="E1738" t="s">
        <v>12</v>
      </c>
      <c r="F1738" t="s">
        <v>420</v>
      </c>
      <c r="G1738" s="81">
        <v>44742</v>
      </c>
      <c r="H1738" t="s">
        <v>4048</v>
      </c>
      <c r="I1738" t="s">
        <v>5327</v>
      </c>
      <c r="J1738" t="s">
        <v>13</v>
      </c>
      <c r="K1738" t="s">
        <v>5328</v>
      </c>
      <c r="L1738" t="s">
        <v>1233</v>
      </c>
      <c r="M1738">
        <v>249</v>
      </c>
    </row>
    <row r="1739" spans="1:15">
      <c r="A1739">
        <v>5328</v>
      </c>
      <c r="B1739" t="s">
        <v>1227</v>
      </c>
      <c r="C1739" t="s">
        <v>1235</v>
      </c>
      <c r="D1739">
        <v>5600</v>
      </c>
      <c r="E1739" t="s">
        <v>12</v>
      </c>
      <c r="F1739" t="s">
        <v>2266</v>
      </c>
      <c r="G1739" s="81">
        <v>44834</v>
      </c>
      <c r="H1739" t="s">
        <v>4048</v>
      </c>
      <c r="I1739" t="s">
        <v>5329</v>
      </c>
      <c r="J1739" t="s">
        <v>13</v>
      </c>
      <c r="K1739" t="s">
        <v>5330</v>
      </c>
      <c r="L1739" t="s">
        <v>1233</v>
      </c>
      <c r="M1739">
        <v>249</v>
      </c>
    </row>
    <row r="1740" spans="1:15">
      <c r="A1740">
        <v>5328</v>
      </c>
      <c r="B1740" t="s">
        <v>1227</v>
      </c>
      <c r="C1740" t="s">
        <v>1684</v>
      </c>
      <c r="D1740">
        <v>3600</v>
      </c>
      <c r="E1740" t="s">
        <v>10</v>
      </c>
      <c r="F1740" t="s">
        <v>420</v>
      </c>
      <c r="G1740" s="81">
        <v>44740</v>
      </c>
      <c r="H1740" t="s">
        <v>4048</v>
      </c>
      <c r="I1740" t="s">
        <v>5331</v>
      </c>
      <c r="J1740" t="s">
        <v>2032</v>
      </c>
      <c r="K1740" t="s">
        <v>5332</v>
      </c>
      <c r="L1740" t="s">
        <v>645</v>
      </c>
      <c r="M1740">
        <v>289</v>
      </c>
    </row>
    <row r="1741" spans="1:15">
      <c r="A1741">
        <v>5329</v>
      </c>
      <c r="B1741" t="s">
        <v>1227</v>
      </c>
      <c r="C1741" t="s">
        <v>2226</v>
      </c>
      <c r="D1741">
        <v>3497</v>
      </c>
      <c r="E1741" t="s">
        <v>12</v>
      </c>
      <c r="F1741" t="s">
        <v>420</v>
      </c>
      <c r="G1741" s="81">
        <v>44742</v>
      </c>
      <c r="H1741" t="s">
        <v>4048</v>
      </c>
      <c r="I1741" t="s">
        <v>5333</v>
      </c>
      <c r="J1741" t="s">
        <v>13</v>
      </c>
      <c r="K1741" t="s">
        <v>5334</v>
      </c>
      <c r="L1741" t="s">
        <v>1412</v>
      </c>
      <c r="M1741">
        <v>418</v>
      </c>
    </row>
    <row r="1742" spans="1:15">
      <c r="A1742">
        <v>5330</v>
      </c>
      <c r="B1742" t="s">
        <v>1227</v>
      </c>
      <c r="C1742" t="s">
        <v>1295</v>
      </c>
      <c r="D1742">
        <v>2180</v>
      </c>
      <c r="E1742" t="s">
        <v>17</v>
      </c>
      <c r="F1742" t="s">
        <v>4488</v>
      </c>
      <c r="G1742" s="81">
        <v>44743</v>
      </c>
      <c r="H1742" t="s">
        <v>4048</v>
      </c>
      <c r="I1742" t="s">
        <v>5335</v>
      </c>
      <c r="J1742" t="s">
        <v>1674</v>
      </c>
      <c r="K1742" t="s">
        <v>5336</v>
      </c>
      <c r="L1742" t="s">
        <v>1293</v>
      </c>
      <c r="M1742">
        <v>261</v>
      </c>
    </row>
    <row r="1743" spans="1:15">
      <c r="A1743">
        <v>5331</v>
      </c>
      <c r="B1743" t="s">
        <v>1227</v>
      </c>
      <c r="C1743" t="s">
        <v>1295</v>
      </c>
      <c r="D1743">
        <v>5000</v>
      </c>
      <c r="E1743" t="s">
        <v>17</v>
      </c>
      <c r="F1743" t="s">
        <v>4507</v>
      </c>
      <c r="G1743" s="81">
        <v>44830</v>
      </c>
      <c r="H1743" t="s">
        <v>4054</v>
      </c>
      <c r="I1743" t="s">
        <v>4054</v>
      </c>
      <c r="J1743" t="s">
        <v>1674</v>
      </c>
      <c r="K1743" t="s">
        <v>5337</v>
      </c>
      <c r="L1743" t="s">
        <v>1293</v>
      </c>
      <c r="M1743">
        <v>261</v>
      </c>
    </row>
    <row r="1744" spans="1:15">
      <c r="A1744">
        <v>5331</v>
      </c>
      <c r="B1744" t="s">
        <v>1227</v>
      </c>
      <c r="C1744" t="s">
        <v>2045</v>
      </c>
      <c r="D1744">
        <v>2180</v>
      </c>
      <c r="E1744" t="s">
        <v>19</v>
      </c>
      <c r="F1744" t="s">
        <v>4488</v>
      </c>
      <c r="G1744" s="81">
        <v>44743</v>
      </c>
      <c r="H1744" t="s">
        <v>4048</v>
      </c>
      <c r="I1744" t="s">
        <v>5338</v>
      </c>
      <c r="J1744" t="s">
        <v>1678</v>
      </c>
      <c r="K1744" t="s">
        <v>5339</v>
      </c>
      <c r="L1744" t="s">
        <v>2044</v>
      </c>
      <c r="M1744">
        <v>379</v>
      </c>
    </row>
    <row r="1745" spans="1:13">
      <c r="A1745">
        <v>5332</v>
      </c>
      <c r="B1745" t="s">
        <v>1227</v>
      </c>
      <c r="C1745" t="s">
        <v>2078</v>
      </c>
      <c r="D1745">
        <v>3350</v>
      </c>
      <c r="E1745" t="s">
        <v>67</v>
      </c>
      <c r="F1745" t="s">
        <v>2266</v>
      </c>
      <c r="G1745" s="81">
        <v>44743</v>
      </c>
      <c r="H1745" t="s">
        <v>4048</v>
      </c>
      <c r="I1745" t="s">
        <v>4516</v>
      </c>
      <c r="J1745" t="s">
        <v>1679</v>
      </c>
      <c r="K1745" t="s">
        <v>5340</v>
      </c>
      <c r="L1745" t="s">
        <v>2076</v>
      </c>
      <c r="M1745">
        <v>383</v>
      </c>
    </row>
    <row r="1746" spans="1:13">
      <c r="A1746">
        <v>5333</v>
      </c>
      <c r="B1746" t="s">
        <v>1227</v>
      </c>
      <c r="C1746" t="s">
        <v>5064</v>
      </c>
      <c r="G1746" s="81"/>
    </row>
    <row r="1747" spans="1:13">
      <c r="A1747">
        <v>5333</v>
      </c>
      <c r="B1747" t="s">
        <v>1227</v>
      </c>
      <c r="C1747" t="s">
        <v>1050</v>
      </c>
      <c r="D1747">
        <v>2800</v>
      </c>
      <c r="E1747" t="s">
        <v>12</v>
      </c>
      <c r="F1747" t="s">
        <v>420</v>
      </c>
      <c r="G1747" s="81">
        <v>44743</v>
      </c>
      <c r="H1747" t="s">
        <v>4048</v>
      </c>
      <c r="I1747" t="s">
        <v>5341</v>
      </c>
      <c r="J1747" t="s">
        <v>13</v>
      </c>
      <c r="K1747" t="s">
        <v>5342</v>
      </c>
      <c r="L1747" t="s">
        <v>631</v>
      </c>
      <c r="M1747">
        <v>95</v>
      </c>
    </row>
    <row r="1748" spans="1:13">
      <c r="A1748">
        <v>5334</v>
      </c>
      <c r="B1748" t="s">
        <v>1227</v>
      </c>
      <c r="C1748" t="s">
        <v>1618</v>
      </c>
      <c r="D1748">
        <v>3350</v>
      </c>
      <c r="E1748" t="s">
        <v>12</v>
      </c>
      <c r="F1748" t="s">
        <v>420</v>
      </c>
      <c r="G1748" s="81">
        <v>44743</v>
      </c>
      <c r="H1748" t="s">
        <v>4048</v>
      </c>
      <c r="I1748" t="s">
        <v>4976</v>
      </c>
      <c r="J1748" t="s">
        <v>13</v>
      </c>
      <c r="K1748" t="s">
        <v>5343</v>
      </c>
      <c r="L1748" t="s">
        <v>1617</v>
      </c>
      <c r="M1748">
        <v>334</v>
      </c>
    </row>
    <row r="1749" spans="1:13">
      <c r="A1749">
        <v>5335</v>
      </c>
      <c r="B1749" t="s">
        <v>1227</v>
      </c>
      <c r="C1749" t="s">
        <v>559</v>
      </c>
      <c r="D1749">
        <v>16500</v>
      </c>
      <c r="E1749" t="s">
        <v>10</v>
      </c>
      <c r="F1749" t="s">
        <v>420</v>
      </c>
      <c r="G1749" s="81">
        <v>44743</v>
      </c>
      <c r="H1749" t="s">
        <v>4069</v>
      </c>
      <c r="I1749" t="s">
        <v>4659</v>
      </c>
      <c r="J1749" t="s">
        <v>2032</v>
      </c>
      <c r="K1749" t="s">
        <v>5344</v>
      </c>
      <c r="L1749" t="s">
        <v>557</v>
      </c>
      <c r="M1749">
        <v>93</v>
      </c>
    </row>
    <row r="1750" spans="1:13">
      <c r="A1750">
        <v>5336</v>
      </c>
      <c r="B1750" t="s">
        <v>2961</v>
      </c>
      <c r="C1750" t="s">
        <v>1618</v>
      </c>
      <c r="D1750">
        <v>3350</v>
      </c>
      <c r="E1750" t="s">
        <v>12</v>
      </c>
      <c r="F1750" t="s">
        <v>420</v>
      </c>
      <c r="G1750" s="81">
        <v>44800</v>
      </c>
      <c r="H1750" t="s">
        <v>4048</v>
      </c>
      <c r="I1750" t="s">
        <v>5345</v>
      </c>
      <c r="J1750" t="s">
        <v>1679</v>
      </c>
      <c r="K1750">
        <v>222</v>
      </c>
      <c r="L1750" t="s">
        <v>1617</v>
      </c>
      <c r="M1750">
        <v>334</v>
      </c>
    </row>
    <row r="1751" spans="1:13">
      <c r="A1751">
        <v>5336</v>
      </c>
      <c r="B1751" t="s">
        <v>1227</v>
      </c>
      <c r="C1751" t="s">
        <v>2087</v>
      </c>
      <c r="D1751">
        <v>1350</v>
      </c>
      <c r="E1751" t="s">
        <v>8</v>
      </c>
      <c r="F1751" t="s">
        <v>420</v>
      </c>
      <c r="G1751" s="81">
        <v>44743</v>
      </c>
      <c r="H1751" t="s">
        <v>4048</v>
      </c>
      <c r="I1751" t="s">
        <v>5346</v>
      </c>
      <c r="J1751" t="s">
        <v>1675</v>
      </c>
      <c r="K1751" t="s">
        <v>5347</v>
      </c>
      <c r="L1751" t="s">
        <v>1562</v>
      </c>
      <c r="M1751">
        <v>318</v>
      </c>
    </row>
    <row r="1752" spans="1:13">
      <c r="A1752">
        <v>5337</v>
      </c>
      <c r="B1752" t="s">
        <v>1227</v>
      </c>
      <c r="C1752" t="s">
        <v>1618</v>
      </c>
      <c r="D1752">
        <v>3350</v>
      </c>
      <c r="E1752" t="s">
        <v>12</v>
      </c>
      <c r="F1752" t="s">
        <v>420</v>
      </c>
      <c r="G1752" s="81">
        <v>44805</v>
      </c>
      <c r="H1752" t="s">
        <v>4048</v>
      </c>
      <c r="I1752" t="s">
        <v>5348</v>
      </c>
      <c r="J1752" t="s">
        <v>13</v>
      </c>
      <c r="K1752" t="s">
        <v>5349</v>
      </c>
      <c r="L1752" t="s">
        <v>1617</v>
      </c>
      <c r="M1752">
        <v>334</v>
      </c>
    </row>
    <row r="1753" spans="1:13">
      <c r="A1753">
        <v>5337</v>
      </c>
      <c r="B1753" t="s">
        <v>33</v>
      </c>
      <c r="C1753" t="s">
        <v>455</v>
      </c>
      <c r="D1753">
        <v>2500</v>
      </c>
      <c r="E1753" t="s">
        <v>10</v>
      </c>
      <c r="F1753" t="s">
        <v>420</v>
      </c>
      <c r="G1753" s="81">
        <v>44746</v>
      </c>
      <c r="H1753" t="s">
        <v>4069</v>
      </c>
      <c r="I1753" t="s">
        <v>5350</v>
      </c>
      <c r="J1753" t="s">
        <v>2032</v>
      </c>
      <c r="K1753" t="s">
        <v>5351</v>
      </c>
      <c r="L1753" t="s">
        <v>453</v>
      </c>
      <c r="M1753">
        <v>70</v>
      </c>
    </row>
    <row r="1754" spans="1:13">
      <c r="A1754">
        <v>5338</v>
      </c>
      <c r="B1754" t="s">
        <v>1227</v>
      </c>
      <c r="C1754" t="s">
        <v>1618</v>
      </c>
      <c r="D1754">
        <v>3350</v>
      </c>
      <c r="E1754" t="s">
        <v>12</v>
      </c>
      <c r="F1754" t="s">
        <v>2266</v>
      </c>
      <c r="G1754" s="81">
        <v>44837</v>
      </c>
      <c r="H1754" t="s">
        <v>4048</v>
      </c>
      <c r="I1754" t="s">
        <v>5273</v>
      </c>
      <c r="J1754" t="s">
        <v>13</v>
      </c>
      <c r="K1754" t="s">
        <v>5352</v>
      </c>
      <c r="L1754" t="s">
        <v>1617</v>
      </c>
      <c r="M1754">
        <v>334</v>
      </c>
    </row>
    <row r="1755" spans="1:13">
      <c r="A1755">
        <v>5338</v>
      </c>
      <c r="B1755" t="s">
        <v>1227</v>
      </c>
      <c r="C1755" t="s">
        <v>1594</v>
      </c>
      <c r="D1755">
        <v>1350</v>
      </c>
      <c r="E1755" t="s">
        <v>8</v>
      </c>
      <c r="F1755" t="s">
        <v>420</v>
      </c>
      <c r="G1755" s="81">
        <v>44746</v>
      </c>
      <c r="H1755" t="s">
        <v>4048</v>
      </c>
      <c r="I1755" t="s">
        <v>5353</v>
      </c>
      <c r="J1755" t="s">
        <v>1675</v>
      </c>
      <c r="K1755" t="s">
        <v>5354</v>
      </c>
      <c r="L1755" t="s">
        <v>1592</v>
      </c>
      <c r="M1755">
        <v>326</v>
      </c>
    </row>
    <row r="1756" spans="1:13">
      <c r="A1756">
        <v>5339</v>
      </c>
      <c r="B1756" t="s">
        <v>1227</v>
      </c>
      <c r="C1756" t="s">
        <v>2185</v>
      </c>
      <c r="D1756">
        <v>2189</v>
      </c>
      <c r="E1756" t="s">
        <v>17</v>
      </c>
      <c r="F1756" t="s">
        <v>2266</v>
      </c>
      <c r="G1756" s="81">
        <v>44746</v>
      </c>
      <c r="H1756" t="s">
        <v>4048</v>
      </c>
      <c r="I1756" t="s">
        <v>5355</v>
      </c>
      <c r="J1756" t="s">
        <v>1674</v>
      </c>
      <c r="K1756" t="s">
        <v>5356</v>
      </c>
      <c r="L1756" t="s">
        <v>2184</v>
      </c>
      <c r="M1756">
        <v>412</v>
      </c>
    </row>
    <row r="1757" spans="1:13">
      <c r="A1757">
        <v>5340</v>
      </c>
      <c r="B1757" t="s">
        <v>1227</v>
      </c>
      <c r="C1757" t="s">
        <v>1064</v>
      </c>
      <c r="D1757">
        <v>4650</v>
      </c>
      <c r="E1757" t="s">
        <v>17</v>
      </c>
      <c r="F1757" t="s">
        <v>4488</v>
      </c>
      <c r="G1757" s="81">
        <v>44746</v>
      </c>
      <c r="H1757" t="s">
        <v>4069</v>
      </c>
      <c r="I1757" t="s">
        <v>4349</v>
      </c>
      <c r="J1757" t="s">
        <v>1679</v>
      </c>
      <c r="K1757" t="s">
        <v>5357</v>
      </c>
      <c r="L1757" t="s">
        <v>1062</v>
      </c>
      <c r="M1757">
        <v>202</v>
      </c>
    </row>
    <row r="1758" spans="1:13">
      <c r="A1758">
        <v>5341</v>
      </c>
      <c r="B1758" t="s">
        <v>1227</v>
      </c>
      <c r="C1758" t="s">
        <v>1026</v>
      </c>
      <c r="D1758">
        <v>3350</v>
      </c>
      <c r="E1758" t="s">
        <v>12</v>
      </c>
      <c r="F1758" t="s">
        <v>420</v>
      </c>
      <c r="G1758" s="81">
        <v>44746</v>
      </c>
      <c r="H1758" t="s">
        <v>4048</v>
      </c>
      <c r="I1758" t="s">
        <v>5123</v>
      </c>
      <c r="J1758" t="s">
        <v>13</v>
      </c>
      <c r="K1758" t="s">
        <v>5358</v>
      </c>
      <c r="L1758" t="s">
        <v>1024</v>
      </c>
      <c r="M1758">
        <v>193</v>
      </c>
    </row>
    <row r="1759" spans="1:13">
      <c r="A1759">
        <v>5342</v>
      </c>
      <c r="B1759" t="s">
        <v>1227</v>
      </c>
      <c r="C1759" t="s">
        <v>2008</v>
      </c>
      <c r="D1759">
        <v>1600</v>
      </c>
      <c r="E1759" t="s">
        <v>8</v>
      </c>
      <c r="F1759" t="s">
        <v>420</v>
      </c>
      <c r="G1759" s="81">
        <v>44746</v>
      </c>
      <c r="H1759" t="s">
        <v>4048</v>
      </c>
      <c r="I1759" t="s">
        <v>5359</v>
      </c>
      <c r="J1759" t="s">
        <v>1675</v>
      </c>
      <c r="K1759" t="s">
        <v>5360</v>
      </c>
      <c r="L1759" t="s">
        <v>2000</v>
      </c>
      <c r="M1759">
        <v>376</v>
      </c>
    </row>
    <row r="1760" spans="1:13">
      <c r="A1760">
        <v>5343</v>
      </c>
      <c r="B1760" t="s">
        <v>2190</v>
      </c>
      <c r="C1760" t="s">
        <v>196</v>
      </c>
      <c r="D1760">
        <v>1350</v>
      </c>
      <c r="E1760" t="s">
        <v>8</v>
      </c>
      <c r="F1760" t="s">
        <v>420</v>
      </c>
      <c r="G1760" s="81">
        <v>44746</v>
      </c>
      <c r="H1760" t="s">
        <v>4048</v>
      </c>
      <c r="I1760" t="s">
        <v>4337</v>
      </c>
      <c r="J1760" t="s">
        <v>1675</v>
      </c>
      <c r="K1760" t="s">
        <v>5361</v>
      </c>
      <c r="L1760" t="s">
        <v>194</v>
      </c>
      <c r="M1760">
        <v>17</v>
      </c>
    </row>
    <row r="1761" spans="1:15">
      <c r="A1761">
        <v>5344</v>
      </c>
      <c r="B1761" t="s">
        <v>1227</v>
      </c>
      <c r="C1761" t="s">
        <v>1118</v>
      </c>
      <c r="D1761">
        <v>1600</v>
      </c>
      <c r="E1761" t="s">
        <v>8</v>
      </c>
      <c r="F1761" t="s">
        <v>420</v>
      </c>
      <c r="G1761" s="81">
        <v>44746</v>
      </c>
      <c r="H1761" t="s">
        <v>4048</v>
      </c>
      <c r="I1761" t="s">
        <v>5362</v>
      </c>
      <c r="J1761" t="s">
        <v>1675</v>
      </c>
      <c r="K1761" t="s">
        <v>5363</v>
      </c>
      <c r="L1761" t="s">
        <v>1116</v>
      </c>
      <c r="M1761">
        <v>217</v>
      </c>
    </row>
    <row r="1762" spans="1:15">
      <c r="A1762">
        <v>5345</v>
      </c>
      <c r="B1762" t="s">
        <v>3112</v>
      </c>
      <c r="C1762" t="s">
        <v>5364</v>
      </c>
      <c r="D1762">
        <v>66223</v>
      </c>
      <c r="E1762" t="s">
        <v>10</v>
      </c>
      <c r="F1762" t="s">
        <v>420</v>
      </c>
      <c r="G1762" s="81">
        <v>44746</v>
      </c>
      <c r="H1762" t="s">
        <v>4048</v>
      </c>
      <c r="I1762" t="s">
        <v>5365</v>
      </c>
      <c r="J1762" t="s">
        <v>2032</v>
      </c>
      <c r="K1762" t="s">
        <v>5366</v>
      </c>
      <c r="L1762" t="s">
        <v>2177</v>
      </c>
      <c r="N1762" t="s">
        <v>5367</v>
      </c>
    </row>
    <row r="1763" spans="1:15">
      <c r="A1763">
        <v>5346</v>
      </c>
      <c r="B1763" t="s">
        <v>1227</v>
      </c>
      <c r="C1763" t="s">
        <v>1991</v>
      </c>
      <c r="D1763">
        <v>3350</v>
      </c>
      <c r="E1763" t="s">
        <v>20</v>
      </c>
      <c r="F1763" t="s">
        <v>420</v>
      </c>
      <c r="G1763" s="81">
        <v>44746</v>
      </c>
      <c r="H1763" t="s">
        <v>4048</v>
      </c>
      <c r="I1763" t="s">
        <v>4997</v>
      </c>
      <c r="J1763" t="s">
        <v>1677</v>
      </c>
      <c r="K1763" t="s">
        <v>5368</v>
      </c>
      <c r="L1763" t="s">
        <v>1990</v>
      </c>
      <c r="M1763">
        <v>373</v>
      </c>
    </row>
    <row r="1764" spans="1:15">
      <c r="A1764">
        <v>5347</v>
      </c>
      <c r="B1764" t="s">
        <v>1227</v>
      </c>
      <c r="C1764" t="s">
        <v>1452</v>
      </c>
      <c r="D1764">
        <v>3350</v>
      </c>
      <c r="E1764" t="s">
        <v>67</v>
      </c>
      <c r="F1764" t="s">
        <v>420</v>
      </c>
      <c r="G1764" s="81">
        <v>44746</v>
      </c>
      <c r="H1764" t="s">
        <v>4048</v>
      </c>
      <c r="I1764" t="s">
        <v>5292</v>
      </c>
      <c r="J1764" t="s">
        <v>1679</v>
      </c>
      <c r="K1764" t="s">
        <v>5369</v>
      </c>
      <c r="L1764" t="s">
        <v>1451</v>
      </c>
      <c r="M1764">
        <v>283</v>
      </c>
      <c r="O1764" t="s">
        <v>5370</v>
      </c>
    </row>
    <row r="1765" spans="1:15">
      <c r="A1765">
        <v>5348</v>
      </c>
      <c r="B1765" t="s">
        <v>1227</v>
      </c>
      <c r="C1765" t="s">
        <v>1991</v>
      </c>
      <c r="D1765">
        <v>4000</v>
      </c>
      <c r="E1765" t="s">
        <v>20</v>
      </c>
      <c r="F1765" t="s">
        <v>420</v>
      </c>
      <c r="G1765" s="81">
        <v>44746</v>
      </c>
      <c r="H1765" t="s">
        <v>4054</v>
      </c>
      <c r="I1765" t="s">
        <v>5371</v>
      </c>
      <c r="J1765" t="s">
        <v>1677</v>
      </c>
      <c r="K1765" t="s">
        <v>5372</v>
      </c>
      <c r="L1765" t="s">
        <v>1990</v>
      </c>
      <c r="M1765">
        <v>373</v>
      </c>
    </row>
    <row r="1766" spans="1:15">
      <c r="A1766">
        <v>5349</v>
      </c>
      <c r="B1766" t="s">
        <v>1227</v>
      </c>
      <c r="C1766" t="s">
        <v>949</v>
      </c>
      <c r="D1766">
        <v>2800</v>
      </c>
      <c r="E1766" t="s">
        <v>12</v>
      </c>
      <c r="F1766" t="s">
        <v>420</v>
      </c>
      <c r="G1766" s="81">
        <v>44746</v>
      </c>
      <c r="H1766" t="s">
        <v>4048</v>
      </c>
      <c r="I1766" t="s">
        <v>5373</v>
      </c>
      <c r="J1766" t="s">
        <v>13</v>
      </c>
      <c r="K1766" t="s">
        <v>5374</v>
      </c>
      <c r="L1766" t="s">
        <v>947</v>
      </c>
      <c r="M1766">
        <v>178</v>
      </c>
    </row>
    <row r="1767" spans="1:15">
      <c r="A1767">
        <v>5350</v>
      </c>
      <c r="B1767" t="s">
        <v>24</v>
      </c>
      <c r="C1767" t="s">
        <v>163</v>
      </c>
      <c r="D1767">
        <v>3001</v>
      </c>
      <c r="E1767" t="s">
        <v>8</v>
      </c>
      <c r="F1767" t="s">
        <v>420</v>
      </c>
      <c r="G1767" s="81">
        <v>44746</v>
      </c>
      <c r="H1767" t="s">
        <v>4069</v>
      </c>
      <c r="I1767" t="s">
        <v>4659</v>
      </c>
      <c r="J1767" t="s">
        <v>1675</v>
      </c>
      <c r="K1767" t="s">
        <v>5375</v>
      </c>
      <c r="L1767" t="s">
        <v>161</v>
      </c>
      <c r="M1767">
        <v>9</v>
      </c>
    </row>
    <row r="1768" spans="1:15">
      <c r="A1768">
        <v>5351</v>
      </c>
      <c r="B1768" t="s">
        <v>2190</v>
      </c>
      <c r="C1768" t="s">
        <v>186</v>
      </c>
      <c r="D1768">
        <v>1350</v>
      </c>
      <c r="E1768" t="s">
        <v>8</v>
      </c>
      <c r="F1768" t="s">
        <v>420</v>
      </c>
      <c r="G1768" s="81">
        <v>44746</v>
      </c>
      <c r="H1768" t="s">
        <v>4048</v>
      </c>
      <c r="I1768" t="s">
        <v>4337</v>
      </c>
      <c r="J1768" t="s">
        <v>1675</v>
      </c>
      <c r="K1768" t="s">
        <v>5376</v>
      </c>
      <c r="L1768" t="s">
        <v>184</v>
      </c>
      <c r="M1768">
        <v>15</v>
      </c>
    </row>
    <row r="1769" spans="1:15">
      <c r="A1769">
        <v>5352</v>
      </c>
      <c r="B1769" t="s">
        <v>1227</v>
      </c>
      <c r="C1769" t="s">
        <v>2819</v>
      </c>
      <c r="D1769">
        <v>3350</v>
      </c>
      <c r="E1769" t="s">
        <v>67</v>
      </c>
      <c r="F1769" t="s">
        <v>4488</v>
      </c>
      <c r="G1769" s="81">
        <v>44746</v>
      </c>
      <c r="H1769" t="s">
        <v>4048</v>
      </c>
      <c r="I1769" t="s">
        <v>5377</v>
      </c>
      <c r="J1769" t="s">
        <v>1679</v>
      </c>
      <c r="K1769" t="s">
        <v>5378</v>
      </c>
      <c r="L1769" t="s">
        <v>2062</v>
      </c>
      <c r="M1769">
        <v>381</v>
      </c>
    </row>
    <row r="1770" spans="1:15">
      <c r="A1770">
        <v>5353</v>
      </c>
      <c r="B1770" t="s">
        <v>2961</v>
      </c>
      <c r="C1770" t="s">
        <v>962</v>
      </c>
      <c r="D1770">
        <v>3350</v>
      </c>
      <c r="E1770" t="s">
        <v>67</v>
      </c>
      <c r="F1770" t="s">
        <v>420</v>
      </c>
      <c r="G1770" s="81">
        <v>44746</v>
      </c>
      <c r="H1770" t="s">
        <v>4048</v>
      </c>
      <c r="I1770" t="s">
        <v>5327</v>
      </c>
      <c r="J1770" t="s">
        <v>1679</v>
      </c>
      <c r="K1770" t="s">
        <v>5379</v>
      </c>
      <c r="L1770" t="s">
        <v>960</v>
      </c>
      <c r="M1770">
        <v>299</v>
      </c>
    </row>
    <row r="1771" spans="1:15">
      <c r="A1771">
        <v>5354</v>
      </c>
      <c r="B1771" t="s">
        <v>1227</v>
      </c>
      <c r="C1771" t="s">
        <v>1105</v>
      </c>
      <c r="D1771">
        <v>1600</v>
      </c>
      <c r="E1771" t="s">
        <v>8</v>
      </c>
      <c r="F1771" t="s">
        <v>420</v>
      </c>
      <c r="G1771" s="81">
        <v>44746</v>
      </c>
      <c r="H1771" t="s">
        <v>4048</v>
      </c>
      <c r="I1771" t="s">
        <v>5380</v>
      </c>
      <c r="J1771" t="s">
        <v>4356</v>
      </c>
      <c r="K1771" t="s">
        <v>5381</v>
      </c>
      <c r="L1771" t="s">
        <v>1103</v>
      </c>
      <c r="M1771">
        <v>213</v>
      </c>
    </row>
    <row r="1772" spans="1:15">
      <c r="A1772">
        <v>5355</v>
      </c>
      <c r="B1772" t="s">
        <v>1227</v>
      </c>
      <c r="C1772" t="s">
        <v>1531</v>
      </c>
      <c r="D1772">
        <v>1800</v>
      </c>
      <c r="E1772" t="s">
        <v>10</v>
      </c>
      <c r="F1772" t="s">
        <v>420</v>
      </c>
      <c r="G1772" s="81">
        <v>44746</v>
      </c>
      <c r="H1772" t="s">
        <v>4048</v>
      </c>
      <c r="I1772" t="s">
        <v>5348</v>
      </c>
      <c r="J1772" t="s">
        <v>2032</v>
      </c>
      <c r="K1772" t="s">
        <v>5382</v>
      </c>
      <c r="L1772" t="s">
        <v>1529</v>
      </c>
      <c r="M1772">
        <v>311</v>
      </c>
    </row>
    <row r="1773" spans="1:15">
      <c r="A1773">
        <v>5356</v>
      </c>
      <c r="B1773" t="s">
        <v>1227</v>
      </c>
      <c r="C1773" t="s">
        <v>1572</v>
      </c>
      <c r="D1773">
        <v>2180</v>
      </c>
      <c r="E1773" t="s">
        <v>10</v>
      </c>
      <c r="F1773" t="s">
        <v>2266</v>
      </c>
      <c r="G1773" s="81">
        <v>44746</v>
      </c>
      <c r="H1773" t="s">
        <v>4048</v>
      </c>
      <c r="I1773" t="s">
        <v>5383</v>
      </c>
      <c r="J1773" t="s">
        <v>2032</v>
      </c>
      <c r="K1773" t="s">
        <v>5384</v>
      </c>
      <c r="L1773" t="s">
        <v>1570</v>
      </c>
      <c r="M1773">
        <v>187</v>
      </c>
    </row>
    <row r="1774" spans="1:15">
      <c r="A1774">
        <v>5357</v>
      </c>
      <c r="B1774" t="s">
        <v>1227</v>
      </c>
      <c r="C1774" t="s">
        <v>1385</v>
      </c>
      <c r="D1774">
        <v>2180</v>
      </c>
      <c r="E1774" t="s">
        <v>10</v>
      </c>
      <c r="F1774" t="s">
        <v>420</v>
      </c>
      <c r="G1774" s="81">
        <v>44746</v>
      </c>
      <c r="H1774" t="s">
        <v>4048</v>
      </c>
      <c r="I1774" t="s">
        <v>5348</v>
      </c>
      <c r="J1774" t="s">
        <v>2032</v>
      </c>
      <c r="K1774" t="s">
        <v>5385</v>
      </c>
      <c r="L1774" t="s">
        <v>1384</v>
      </c>
      <c r="M1774">
        <v>220</v>
      </c>
    </row>
    <row r="1775" spans="1:15">
      <c r="A1775">
        <v>5358</v>
      </c>
      <c r="B1775" t="s">
        <v>1227</v>
      </c>
      <c r="C1775" t="s">
        <v>2008</v>
      </c>
      <c r="D1775">
        <v>150</v>
      </c>
      <c r="E1775" t="s">
        <v>8</v>
      </c>
      <c r="F1775" t="s">
        <v>420</v>
      </c>
      <c r="G1775" s="81">
        <v>44746</v>
      </c>
      <c r="H1775" t="s">
        <v>4267</v>
      </c>
      <c r="I1775" t="s">
        <v>5386</v>
      </c>
      <c r="J1775" t="s">
        <v>1675</v>
      </c>
      <c r="K1775" t="s">
        <v>5387</v>
      </c>
      <c r="L1775" t="s">
        <v>2000</v>
      </c>
      <c r="M1775">
        <v>376</v>
      </c>
    </row>
    <row r="1776" spans="1:15">
      <c r="A1776">
        <v>5359</v>
      </c>
      <c r="B1776" t="s">
        <v>1227</v>
      </c>
      <c r="C1776" t="s">
        <v>415</v>
      </c>
      <c r="D1776">
        <v>2800</v>
      </c>
      <c r="E1776" t="s">
        <v>12</v>
      </c>
      <c r="F1776" t="s">
        <v>420</v>
      </c>
      <c r="G1776" s="81">
        <v>44746</v>
      </c>
      <c r="H1776" t="s">
        <v>4048</v>
      </c>
      <c r="I1776" t="s">
        <v>4320</v>
      </c>
      <c r="J1776" t="s">
        <v>13</v>
      </c>
      <c r="K1776" t="s">
        <v>5388</v>
      </c>
      <c r="L1776" t="s">
        <v>413</v>
      </c>
      <c r="M1776">
        <v>195</v>
      </c>
    </row>
    <row r="1777" spans="1:15">
      <c r="A1777">
        <v>5360</v>
      </c>
      <c r="B1777" t="s">
        <v>5389</v>
      </c>
      <c r="C1777" t="s">
        <v>1310</v>
      </c>
      <c r="D1777">
        <v>3350</v>
      </c>
      <c r="E1777" t="s">
        <v>12</v>
      </c>
      <c r="F1777" t="s">
        <v>4488</v>
      </c>
      <c r="G1777" s="81">
        <v>44746</v>
      </c>
      <c r="H1777" t="s">
        <v>4048</v>
      </c>
      <c r="I1777" t="s">
        <v>5390</v>
      </c>
      <c r="J1777" t="s">
        <v>13</v>
      </c>
      <c r="K1777" t="s">
        <v>5391</v>
      </c>
      <c r="L1777" t="s">
        <v>1308</v>
      </c>
      <c r="M1777">
        <v>264</v>
      </c>
    </row>
    <row r="1778" spans="1:15">
      <c r="A1778">
        <v>5361</v>
      </c>
      <c r="C1778" t="s">
        <v>5064</v>
      </c>
      <c r="G1778" s="81"/>
    </row>
    <row r="1779" spans="1:15">
      <c r="A1779">
        <v>5362</v>
      </c>
      <c r="B1779" t="s">
        <v>1227</v>
      </c>
      <c r="C1779" t="s">
        <v>1127</v>
      </c>
      <c r="D1779">
        <v>1400</v>
      </c>
      <c r="E1779" t="s">
        <v>8</v>
      </c>
      <c r="F1779" t="s">
        <v>420</v>
      </c>
      <c r="G1779" s="81">
        <v>44746</v>
      </c>
      <c r="H1779" t="s">
        <v>4048</v>
      </c>
      <c r="I1779" t="s">
        <v>5380</v>
      </c>
      <c r="J1779" t="s">
        <v>1675</v>
      </c>
      <c r="K1779" t="s">
        <v>5392</v>
      </c>
      <c r="L1779" t="s">
        <v>1126</v>
      </c>
      <c r="M1779">
        <v>200</v>
      </c>
    </row>
    <row r="1780" spans="1:15">
      <c r="A1780">
        <v>5363</v>
      </c>
      <c r="B1780" t="s">
        <v>1227</v>
      </c>
      <c r="C1780" t="s">
        <v>1118</v>
      </c>
      <c r="D1780">
        <v>200</v>
      </c>
      <c r="E1780" t="s">
        <v>8</v>
      </c>
      <c r="F1780" t="s">
        <v>420</v>
      </c>
      <c r="G1780" s="81">
        <v>44817</v>
      </c>
      <c r="H1780" t="s">
        <v>4194</v>
      </c>
      <c r="I1780" t="s">
        <v>5077</v>
      </c>
      <c r="J1780" t="s">
        <v>1675</v>
      </c>
      <c r="K1780" t="s">
        <v>5393</v>
      </c>
      <c r="L1780" t="s">
        <v>1116</v>
      </c>
      <c r="M1780">
        <v>217</v>
      </c>
    </row>
    <row r="1781" spans="1:15">
      <c r="A1781">
        <v>5363</v>
      </c>
      <c r="B1781" t="s">
        <v>1227</v>
      </c>
      <c r="C1781" t="s">
        <v>1095</v>
      </c>
      <c r="D1781">
        <v>1400</v>
      </c>
      <c r="E1781" t="s">
        <v>8</v>
      </c>
      <c r="F1781" t="s">
        <v>420</v>
      </c>
      <c r="G1781" s="81">
        <v>44746</v>
      </c>
      <c r="H1781" t="s">
        <v>4048</v>
      </c>
      <c r="I1781" t="s">
        <v>5380</v>
      </c>
      <c r="J1781" t="s">
        <v>1675</v>
      </c>
      <c r="K1781" t="s">
        <v>5394</v>
      </c>
      <c r="L1781" t="s">
        <v>1093</v>
      </c>
      <c r="M1781">
        <v>268</v>
      </c>
    </row>
    <row r="1782" spans="1:15">
      <c r="A1782">
        <v>5364</v>
      </c>
      <c r="B1782" t="s">
        <v>1227</v>
      </c>
      <c r="C1782" t="s">
        <v>1118</v>
      </c>
      <c r="D1782">
        <v>1600</v>
      </c>
      <c r="E1782" t="s">
        <v>8</v>
      </c>
      <c r="F1782" t="s">
        <v>420</v>
      </c>
      <c r="G1782" s="81">
        <v>44817</v>
      </c>
      <c r="H1782" t="s">
        <v>4048</v>
      </c>
      <c r="I1782" t="s">
        <v>5395</v>
      </c>
      <c r="J1782" t="s">
        <v>1675</v>
      </c>
      <c r="K1782" t="s">
        <v>5396</v>
      </c>
      <c r="L1782" t="s">
        <v>1116</v>
      </c>
      <c r="M1782">
        <v>217</v>
      </c>
      <c r="N1782" t="s">
        <v>5397</v>
      </c>
    </row>
    <row r="1783" spans="1:15">
      <c r="A1783">
        <v>5364</v>
      </c>
      <c r="B1783" t="s">
        <v>1227</v>
      </c>
      <c r="C1783" t="s">
        <v>612</v>
      </c>
      <c r="D1783">
        <v>2800</v>
      </c>
      <c r="E1783" t="s">
        <v>12</v>
      </c>
      <c r="F1783" t="s">
        <v>4488</v>
      </c>
      <c r="G1783" s="81">
        <v>44746</v>
      </c>
      <c r="H1783" t="s">
        <v>4048</v>
      </c>
      <c r="I1783" t="s">
        <v>5123</v>
      </c>
      <c r="J1783" t="s">
        <v>13</v>
      </c>
      <c r="K1783" t="s">
        <v>5398</v>
      </c>
      <c r="L1783" t="s">
        <v>610</v>
      </c>
      <c r="M1783">
        <v>194</v>
      </c>
    </row>
    <row r="1784" spans="1:15">
      <c r="A1784">
        <v>5365</v>
      </c>
      <c r="B1784" t="s">
        <v>35</v>
      </c>
      <c r="C1784" t="s">
        <v>1813</v>
      </c>
      <c r="D1784">
        <v>2600</v>
      </c>
      <c r="E1784" t="s">
        <v>8</v>
      </c>
      <c r="F1784" t="s">
        <v>420</v>
      </c>
      <c r="G1784" s="81">
        <v>44747</v>
      </c>
      <c r="H1784" t="s">
        <v>4048</v>
      </c>
      <c r="I1784" t="s">
        <v>5399</v>
      </c>
      <c r="J1784" t="s">
        <v>1675</v>
      </c>
      <c r="K1784" t="s">
        <v>5400</v>
      </c>
      <c r="L1784" t="s">
        <v>1816</v>
      </c>
      <c r="M1784">
        <v>365</v>
      </c>
      <c r="N1784" t="s">
        <v>4057</v>
      </c>
    </row>
    <row r="1785" spans="1:15">
      <c r="A1785">
        <v>5366</v>
      </c>
      <c r="B1785" t="s">
        <v>1227</v>
      </c>
      <c r="C1785" t="s">
        <v>1718</v>
      </c>
      <c r="D1785">
        <v>2180</v>
      </c>
      <c r="E1785" t="s">
        <v>21</v>
      </c>
      <c r="F1785" t="s">
        <v>420</v>
      </c>
      <c r="G1785" s="81">
        <v>44747</v>
      </c>
      <c r="H1785" t="s">
        <v>4048</v>
      </c>
      <c r="I1785" t="s">
        <v>5401</v>
      </c>
      <c r="J1785" t="s">
        <v>1682</v>
      </c>
      <c r="K1785" t="s">
        <v>5402</v>
      </c>
      <c r="L1785" t="s">
        <v>1717</v>
      </c>
      <c r="M1785">
        <v>362</v>
      </c>
    </row>
    <row r="1786" spans="1:15">
      <c r="A1786">
        <v>5367</v>
      </c>
      <c r="B1786" t="s">
        <v>1227</v>
      </c>
      <c r="C1786" t="s">
        <v>1718</v>
      </c>
      <c r="D1786">
        <v>6000</v>
      </c>
      <c r="E1786" t="s">
        <v>21</v>
      </c>
      <c r="F1786" t="s">
        <v>420</v>
      </c>
      <c r="G1786" s="81">
        <v>44747</v>
      </c>
      <c r="H1786" t="s">
        <v>4054</v>
      </c>
      <c r="I1786" t="s">
        <v>5403</v>
      </c>
      <c r="J1786" t="s">
        <v>1682</v>
      </c>
      <c r="K1786" t="s">
        <v>5404</v>
      </c>
      <c r="L1786" t="s">
        <v>1717</v>
      </c>
      <c r="M1786">
        <v>362</v>
      </c>
    </row>
    <row r="1787" spans="1:15">
      <c r="A1787">
        <v>5368</v>
      </c>
      <c r="B1787" t="s">
        <v>1227</v>
      </c>
      <c r="C1787" t="s">
        <v>1503</v>
      </c>
      <c r="D1787">
        <v>3350</v>
      </c>
      <c r="E1787" t="s">
        <v>67</v>
      </c>
      <c r="F1787" t="s">
        <v>4507</v>
      </c>
      <c r="G1787" s="81">
        <v>44747</v>
      </c>
      <c r="H1787" t="s">
        <v>4048</v>
      </c>
      <c r="I1787" t="s">
        <v>5405</v>
      </c>
      <c r="J1787" t="s">
        <v>1679</v>
      </c>
      <c r="K1787" t="s">
        <v>5406</v>
      </c>
      <c r="L1787" t="s">
        <v>2578</v>
      </c>
      <c r="M1787">
        <v>306</v>
      </c>
    </row>
    <row r="1788" spans="1:15">
      <c r="A1788">
        <v>5369</v>
      </c>
      <c r="B1788" t="s">
        <v>1227</v>
      </c>
      <c r="C1788" t="s">
        <v>656</v>
      </c>
      <c r="D1788">
        <v>2180</v>
      </c>
      <c r="E1788" t="s">
        <v>10</v>
      </c>
      <c r="F1788" t="s">
        <v>420</v>
      </c>
      <c r="G1788" s="81">
        <v>44747</v>
      </c>
      <c r="H1788" t="s">
        <v>4048</v>
      </c>
      <c r="I1788" t="s">
        <v>5043</v>
      </c>
      <c r="J1788" t="s">
        <v>2032</v>
      </c>
      <c r="K1788" t="s">
        <v>5407</v>
      </c>
      <c r="L1788" t="s">
        <v>654</v>
      </c>
      <c r="M1788">
        <v>177</v>
      </c>
      <c r="O1788" t="s">
        <v>4056</v>
      </c>
    </row>
    <row r="1789" spans="1:15">
      <c r="A1789">
        <v>5370</v>
      </c>
      <c r="B1789" t="s">
        <v>2961</v>
      </c>
      <c r="C1789" t="s">
        <v>2048</v>
      </c>
      <c r="D1789">
        <v>3350</v>
      </c>
      <c r="E1789" t="s">
        <v>12</v>
      </c>
      <c r="F1789" t="s">
        <v>4488</v>
      </c>
      <c r="G1789" s="81">
        <v>44747</v>
      </c>
      <c r="H1789" t="s">
        <v>4048</v>
      </c>
      <c r="I1789" t="s">
        <v>5123</v>
      </c>
      <c r="J1789" t="s">
        <v>13</v>
      </c>
      <c r="K1789" t="s">
        <v>5408</v>
      </c>
      <c r="L1789" t="s">
        <v>1053</v>
      </c>
      <c r="M1789">
        <v>82</v>
      </c>
    </row>
    <row r="1790" spans="1:15">
      <c r="A1790">
        <v>5371</v>
      </c>
      <c r="C1790" t="s">
        <v>5064</v>
      </c>
      <c r="G1790" s="81"/>
    </row>
    <row r="1791" spans="1:15">
      <c r="A1791">
        <v>5372</v>
      </c>
      <c r="B1791" t="s">
        <v>1227</v>
      </c>
      <c r="C1791" t="s">
        <v>4471</v>
      </c>
      <c r="D1791">
        <v>3350</v>
      </c>
      <c r="E1791" t="s">
        <v>12</v>
      </c>
      <c r="F1791" t="s">
        <v>420</v>
      </c>
      <c r="G1791" s="81">
        <v>44747</v>
      </c>
      <c r="H1791" t="s">
        <v>4048</v>
      </c>
      <c r="I1791" t="s">
        <v>5163</v>
      </c>
      <c r="J1791" t="s">
        <v>13</v>
      </c>
      <c r="K1791" t="s">
        <v>5409</v>
      </c>
      <c r="L1791" t="s">
        <v>1605</v>
      </c>
      <c r="M1791">
        <v>331</v>
      </c>
    </row>
    <row r="1792" spans="1:15">
      <c r="A1792">
        <v>5373</v>
      </c>
      <c r="B1792" t="s">
        <v>1227</v>
      </c>
      <c r="C1792" t="s">
        <v>2146</v>
      </c>
      <c r="D1792">
        <v>2180</v>
      </c>
      <c r="E1792" t="s">
        <v>17</v>
      </c>
      <c r="F1792" t="s">
        <v>4488</v>
      </c>
      <c r="G1792" s="81">
        <v>44747</v>
      </c>
      <c r="H1792" t="s">
        <v>4048</v>
      </c>
      <c r="I1792" t="s">
        <v>5355</v>
      </c>
      <c r="J1792" t="s">
        <v>1674</v>
      </c>
      <c r="K1792" t="s">
        <v>5410</v>
      </c>
      <c r="L1792" t="s">
        <v>2145</v>
      </c>
      <c r="M1792">
        <v>410</v>
      </c>
    </row>
    <row r="1793" spans="1:15">
      <c r="A1793">
        <v>5374</v>
      </c>
      <c r="B1793" t="s">
        <v>1227</v>
      </c>
      <c r="C1793" t="s">
        <v>1590</v>
      </c>
      <c r="D1793">
        <v>2180</v>
      </c>
      <c r="E1793" t="s">
        <v>10</v>
      </c>
      <c r="F1793" t="s">
        <v>2266</v>
      </c>
      <c r="G1793" s="81">
        <v>44688</v>
      </c>
      <c r="H1793" t="s">
        <v>4048</v>
      </c>
      <c r="I1793" t="s">
        <v>5163</v>
      </c>
      <c r="J1793" t="s">
        <v>2032</v>
      </c>
      <c r="K1793" t="s">
        <v>5411</v>
      </c>
      <c r="L1793" t="s">
        <v>1589</v>
      </c>
      <c r="M1793">
        <v>325</v>
      </c>
    </row>
    <row r="1794" spans="1:15">
      <c r="A1794">
        <v>5375</v>
      </c>
      <c r="B1794" t="s">
        <v>1227</v>
      </c>
      <c r="C1794" t="s">
        <v>1463</v>
      </c>
      <c r="D1794">
        <v>2180</v>
      </c>
      <c r="E1794" t="s">
        <v>17</v>
      </c>
      <c r="F1794" t="s">
        <v>420</v>
      </c>
      <c r="G1794" s="81">
        <v>44688</v>
      </c>
      <c r="H1794" t="s">
        <v>4048</v>
      </c>
      <c r="I1794" t="s">
        <v>5412</v>
      </c>
      <c r="J1794" t="s">
        <v>1674</v>
      </c>
      <c r="K1794" t="s">
        <v>5413</v>
      </c>
      <c r="L1794" t="s">
        <v>1462</v>
      </c>
      <c r="M1794">
        <v>296</v>
      </c>
    </row>
    <row r="1795" spans="1:15">
      <c r="A1795">
        <v>5375</v>
      </c>
      <c r="B1795" t="s">
        <v>1227</v>
      </c>
      <c r="C1795" t="s">
        <v>1123</v>
      </c>
      <c r="D1795">
        <v>1600</v>
      </c>
      <c r="E1795" t="s">
        <v>8</v>
      </c>
      <c r="F1795" t="s">
        <v>623</v>
      </c>
      <c r="G1795" s="81">
        <v>44688</v>
      </c>
      <c r="H1795" t="s">
        <v>4048</v>
      </c>
      <c r="I1795" t="s">
        <v>5414</v>
      </c>
      <c r="J1795" t="s">
        <v>1675</v>
      </c>
      <c r="K1795" t="s">
        <v>5415</v>
      </c>
      <c r="L1795" t="s">
        <v>1121</v>
      </c>
      <c r="M1795">
        <v>218</v>
      </c>
    </row>
    <row r="1796" spans="1:15">
      <c r="A1796">
        <v>5376</v>
      </c>
      <c r="B1796" t="s">
        <v>1227</v>
      </c>
      <c r="C1796" t="s">
        <v>1473</v>
      </c>
      <c r="D1796">
        <v>2180</v>
      </c>
      <c r="E1796" t="s">
        <v>15</v>
      </c>
      <c r="F1796" t="s">
        <v>420</v>
      </c>
      <c r="G1796" s="81">
        <v>44688</v>
      </c>
      <c r="H1796" t="s">
        <v>4048</v>
      </c>
      <c r="I1796" t="s">
        <v>5416</v>
      </c>
      <c r="J1796" t="s">
        <v>1680</v>
      </c>
      <c r="K1796" t="s">
        <v>5417</v>
      </c>
      <c r="L1796" t="s">
        <v>1472</v>
      </c>
      <c r="M1796">
        <v>298</v>
      </c>
    </row>
    <row r="1797" spans="1:15">
      <c r="A1797">
        <v>5377</v>
      </c>
      <c r="B1797" t="s">
        <v>1227</v>
      </c>
      <c r="C1797" t="s">
        <v>1581</v>
      </c>
      <c r="D1797">
        <v>2180</v>
      </c>
      <c r="E1797" t="s">
        <v>15</v>
      </c>
      <c r="F1797" t="s">
        <v>420</v>
      </c>
      <c r="G1797" s="81">
        <v>44688</v>
      </c>
      <c r="H1797" t="s">
        <v>4048</v>
      </c>
      <c r="I1797" t="s">
        <v>5418</v>
      </c>
      <c r="J1797" t="s">
        <v>1680</v>
      </c>
      <c r="K1797" t="s">
        <v>5419</v>
      </c>
      <c r="L1797" t="s">
        <v>1579</v>
      </c>
      <c r="M1797">
        <v>322</v>
      </c>
    </row>
    <row r="1798" spans="1:15">
      <c r="A1798">
        <v>5377</v>
      </c>
      <c r="B1798" t="s">
        <v>1227</v>
      </c>
      <c r="C1798" t="s">
        <v>1070</v>
      </c>
      <c r="D1798">
        <v>2180</v>
      </c>
      <c r="E1798" t="s">
        <v>10</v>
      </c>
      <c r="F1798" t="s">
        <v>420</v>
      </c>
      <c r="G1798" s="81">
        <v>44688</v>
      </c>
      <c r="H1798" t="s">
        <v>4048</v>
      </c>
      <c r="I1798" t="s">
        <v>5012</v>
      </c>
      <c r="J1798" t="s">
        <v>2032</v>
      </c>
      <c r="K1798" t="s">
        <v>5420</v>
      </c>
      <c r="L1798" t="s">
        <v>1068</v>
      </c>
      <c r="M1798">
        <v>241</v>
      </c>
    </row>
    <row r="1799" spans="1:15">
      <c r="A1799">
        <v>5378</v>
      </c>
      <c r="B1799" t="s">
        <v>1227</v>
      </c>
      <c r="C1799" t="s">
        <v>1817</v>
      </c>
      <c r="D1799">
        <v>2180</v>
      </c>
      <c r="E1799" t="s">
        <v>10</v>
      </c>
      <c r="F1799" t="s">
        <v>420</v>
      </c>
      <c r="G1799" s="81">
        <v>44719</v>
      </c>
      <c r="H1799" t="s">
        <v>4048</v>
      </c>
      <c r="I1799" t="s">
        <v>4843</v>
      </c>
      <c r="J1799" t="s">
        <v>4356</v>
      </c>
      <c r="K1799" t="s">
        <v>5421</v>
      </c>
      <c r="L1799" t="s">
        <v>2003</v>
      </c>
      <c r="M1799">
        <v>366</v>
      </c>
      <c r="N1799" t="s">
        <v>4057</v>
      </c>
    </row>
    <row r="1800" spans="1:15">
      <c r="A1800">
        <v>5379</v>
      </c>
      <c r="B1800" t="s">
        <v>1227</v>
      </c>
      <c r="C1800" t="s">
        <v>1371</v>
      </c>
      <c r="D1800">
        <v>2800</v>
      </c>
      <c r="E1800" t="s">
        <v>67</v>
      </c>
      <c r="F1800" t="s">
        <v>420</v>
      </c>
      <c r="G1800" s="81">
        <v>44748</v>
      </c>
      <c r="H1800" t="s">
        <v>4048</v>
      </c>
      <c r="I1800" t="s">
        <v>4750</v>
      </c>
      <c r="J1800" t="s">
        <v>1679</v>
      </c>
      <c r="K1800">
        <v>1</v>
      </c>
      <c r="L1800" t="s">
        <v>1369</v>
      </c>
      <c r="M1800">
        <v>374</v>
      </c>
    </row>
    <row r="1801" spans="1:15">
      <c r="A1801">
        <v>5380</v>
      </c>
      <c r="B1801" t="s">
        <v>1227</v>
      </c>
      <c r="C1801" t="s">
        <v>376</v>
      </c>
      <c r="D1801">
        <v>2180</v>
      </c>
      <c r="E1801" t="s">
        <v>10</v>
      </c>
      <c r="F1801" t="s">
        <v>4488</v>
      </c>
      <c r="G1801" s="81">
        <v>44719</v>
      </c>
      <c r="H1801" t="s">
        <v>4048</v>
      </c>
      <c r="I1801" t="s">
        <v>5043</v>
      </c>
      <c r="J1801" t="s">
        <v>2032</v>
      </c>
      <c r="K1801" t="s">
        <v>5422</v>
      </c>
      <c r="L1801" t="s">
        <v>374</v>
      </c>
      <c r="M1801">
        <v>242</v>
      </c>
    </row>
    <row r="1802" spans="1:15">
      <c r="A1802">
        <v>5381</v>
      </c>
      <c r="B1802" t="s">
        <v>1227</v>
      </c>
      <c r="C1802" t="s">
        <v>962</v>
      </c>
      <c r="D1802">
        <v>2275</v>
      </c>
      <c r="E1802" t="s">
        <v>15</v>
      </c>
      <c r="F1802" t="s">
        <v>4488</v>
      </c>
      <c r="G1802" s="81">
        <v>44749</v>
      </c>
      <c r="H1802" t="s">
        <v>4048</v>
      </c>
      <c r="I1802" t="s">
        <v>4972</v>
      </c>
      <c r="J1802" t="s">
        <v>1680</v>
      </c>
      <c r="K1802" t="s">
        <v>5423</v>
      </c>
      <c r="L1802" t="s">
        <v>960</v>
      </c>
      <c r="M1802">
        <v>371</v>
      </c>
    </row>
    <row r="1803" spans="1:15">
      <c r="A1803">
        <v>5382</v>
      </c>
      <c r="B1803" t="s">
        <v>1227</v>
      </c>
      <c r="C1803" t="s">
        <v>667</v>
      </c>
      <c r="D1803">
        <v>2180</v>
      </c>
      <c r="E1803" t="s">
        <v>10</v>
      </c>
      <c r="F1803" t="s">
        <v>420</v>
      </c>
      <c r="G1803" s="81">
        <v>44749</v>
      </c>
      <c r="H1803" t="s">
        <v>4048</v>
      </c>
      <c r="I1803" t="s">
        <v>5203</v>
      </c>
      <c r="J1803" t="s">
        <v>2032</v>
      </c>
      <c r="K1803" t="s">
        <v>5424</v>
      </c>
      <c r="L1803" t="s">
        <v>665</v>
      </c>
      <c r="M1803">
        <v>116</v>
      </c>
      <c r="O1803" t="s">
        <v>5370</v>
      </c>
    </row>
    <row r="1804" spans="1:15">
      <c r="A1804">
        <v>5383</v>
      </c>
      <c r="B1804" t="s">
        <v>1227</v>
      </c>
      <c r="C1804" t="s">
        <v>253</v>
      </c>
      <c r="D1804">
        <v>6300</v>
      </c>
      <c r="E1804" t="s">
        <v>17</v>
      </c>
      <c r="F1804" t="s">
        <v>4488</v>
      </c>
      <c r="G1804" s="81">
        <v>44749</v>
      </c>
      <c r="H1804" t="s">
        <v>4069</v>
      </c>
      <c r="I1804" t="s">
        <v>5108</v>
      </c>
      <c r="J1804" t="s">
        <v>1674</v>
      </c>
      <c r="K1804" t="s">
        <v>5425</v>
      </c>
      <c r="L1804" t="s">
        <v>251</v>
      </c>
      <c r="M1804">
        <v>254</v>
      </c>
    </row>
    <row r="1805" spans="1:15">
      <c r="A1805">
        <v>5384</v>
      </c>
      <c r="B1805" t="s">
        <v>1227</v>
      </c>
      <c r="C1805" t="s">
        <v>1587</v>
      </c>
      <c r="D1805">
        <v>2180</v>
      </c>
      <c r="E1805" t="s">
        <v>10</v>
      </c>
      <c r="F1805" t="s">
        <v>420</v>
      </c>
      <c r="G1805" s="81">
        <v>44749</v>
      </c>
      <c r="H1805" t="s">
        <v>4048</v>
      </c>
      <c r="I1805" t="s">
        <v>5163</v>
      </c>
      <c r="J1805" t="s">
        <v>2032</v>
      </c>
      <c r="K1805" t="s">
        <v>5426</v>
      </c>
      <c r="L1805" t="s">
        <v>1586</v>
      </c>
      <c r="M1805">
        <v>324</v>
      </c>
    </row>
    <row r="1806" spans="1:15">
      <c r="A1806">
        <v>5385</v>
      </c>
      <c r="B1806" t="s">
        <v>2190</v>
      </c>
      <c r="C1806" t="s">
        <v>205</v>
      </c>
      <c r="D1806">
        <v>1350</v>
      </c>
      <c r="E1806" t="s">
        <v>8</v>
      </c>
      <c r="F1806" t="s">
        <v>420</v>
      </c>
      <c r="G1806" s="81">
        <v>44719</v>
      </c>
      <c r="H1806" t="s">
        <v>4048</v>
      </c>
      <c r="I1806" t="s">
        <v>4337</v>
      </c>
      <c r="J1806" t="s">
        <v>1675</v>
      </c>
      <c r="K1806" t="s">
        <v>5427</v>
      </c>
      <c r="L1806" t="s">
        <v>203</v>
      </c>
      <c r="M1806">
        <v>19</v>
      </c>
    </row>
    <row r="1807" spans="1:15">
      <c r="A1807">
        <v>5386</v>
      </c>
      <c r="B1807" t="s">
        <v>2190</v>
      </c>
      <c r="C1807" t="s">
        <v>181</v>
      </c>
      <c r="D1807">
        <v>1350</v>
      </c>
      <c r="E1807" t="s">
        <v>8</v>
      </c>
      <c r="F1807" t="s">
        <v>420</v>
      </c>
      <c r="G1807" s="81">
        <v>44719</v>
      </c>
      <c r="H1807" t="s">
        <v>4048</v>
      </c>
      <c r="I1807" t="s">
        <v>4337</v>
      </c>
      <c r="J1807" t="s">
        <v>1675</v>
      </c>
      <c r="K1807" t="s">
        <v>5428</v>
      </c>
      <c r="L1807" t="s">
        <v>2440</v>
      </c>
      <c r="M1807">
        <v>14</v>
      </c>
    </row>
    <row r="1808" spans="1:15">
      <c r="A1808">
        <v>5387</v>
      </c>
      <c r="B1808" t="s">
        <v>1227</v>
      </c>
      <c r="C1808" t="s">
        <v>1764</v>
      </c>
      <c r="D1808">
        <v>25000</v>
      </c>
      <c r="E1808" t="s">
        <v>20</v>
      </c>
      <c r="F1808" t="s">
        <v>420</v>
      </c>
      <c r="G1808" s="81">
        <v>44780</v>
      </c>
      <c r="H1808" t="s">
        <v>4069</v>
      </c>
      <c r="I1808" t="s">
        <v>4048</v>
      </c>
      <c r="J1808" t="s">
        <v>1677</v>
      </c>
      <c r="K1808" t="s">
        <v>5429</v>
      </c>
      <c r="L1808" t="s">
        <v>1763</v>
      </c>
      <c r="M1808">
        <v>363</v>
      </c>
    </row>
    <row r="1809" spans="1:13">
      <c r="A1809">
        <v>5388</v>
      </c>
      <c r="B1809" t="s">
        <v>35</v>
      </c>
      <c r="C1809" t="s">
        <v>1623</v>
      </c>
      <c r="D1809">
        <v>8000</v>
      </c>
      <c r="E1809" t="s">
        <v>20</v>
      </c>
      <c r="F1809" t="s">
        <v>2266</v>
      </c>
      <c r="G1809" s="81">
        <v>44780</v>
      </c>
      <c r="H1809" t="s">
        <v>4054</v>
      </c>
      <c r="I1809" t="s">
        <v>5430</v>
      </c>
      <c r="J1809" t="s">
        <v>1677</v>
      </c>
      <c r="K1809" t="s">
        <v>5431</v>
      </c>
      <c r="L1809" t="s">
        <v>1621</v>
      </c>
      <c r="M1809">
        <v>335</v>
      </c>
    </row>
    <row r="1810" spans="1:13">
      <c r="A1810">
        <v>5389</v>
      </c>
      <c r="B1810" t="s">
        <v>2190</v>
      </c>
      <c r="C1810" t="s">
        <v>200</v>
      </c>
      <c r="D1810">
        <v>1700</v>
      </c>
      <c r="E1810" t="s">
        <v>8</v>
      </c>
      <c r="F1810" t="s">
        <v>420</v>
      </c>
      <c r="G1810" s="81">
        <v>44780</v>
      </c>
      <c r="H1810" t="s">
        <v>4048</v>
      </c>
      <c r="I1810" t="s">
        <v>5432</v>
      </c>
      <c r="J1810" t="s">
        <v>1675</v>
      </c>
      <c r="K1810" t="s">
        <v>5433</v>
      </c>
      <c r="L1810" t="s">
        <v>198</v>
      </c>
      <c r="M1810">
        <v>18</v>
      </c>
    </row>
    <row r="1811" spans="1:13">
      <c r="A1811">
        <v>5390</v>
      </c>
      <c r="B1811" t="s">
        <v>1227</v>
      </c>
      <c r="C1811" t="s">
        <v>2178</v>
      </c>
      <c r="D1811">
        <v>200</v>
      </c>
      <c r="E1811" t="s">
        <v>2178</v>
      </c>
      <c r="F1811" t="s">
        <v>623</v>
      </c>
      <c r="G1811" s="81">
        <v>44872</v>
      </c>
      <c r="J1811" t="s">
        <v>2178</v>
      </c>
      <c r="K1811" t="s">
        <v>5434</v>
      </c>
      <c r="L1811" t="s">
        <v>2177</v>
      </c>
      <c r="M1811">
        <v>411</v>
      </c>
    </row>
    <row r="1812" spans="1:13">
      <c r="A1812">
        <v>5391</v>
      </c>
      <c r="B1812" t="s">
        <v>24</v>
      </c>
      <c r="C1812" t="s">
        <v>1910</v>
      </c>
      <c r="D1812">
        <v>16000</v>
      </c>
      <c r="E1812" t="s">
        <v>8</v>
      </c>
      <c r="F1812" t="s">
        <v>2266</v>
      </c>
      <c r="G1812" s="81">
        <v>44872</v>
      </c>
      <c r="H1812" t="s">
        <v>4069</v>
      </c>
      <c r="I1812" t="s">
        <v>5108</v>
      </c>
      <c r="J1812" t="s">
        <v>1675</v>
      </c>
      <c r="K1812" t="s">
        <v>5435</v>
      </c>
      <c r="L1812" t="s">
        <v>126</v>
      </c>
      <c r="M1812">
        <v>1</v>
      </c>
    </row>
    <row r="1813" spans="1:13">
      <c r="A1813">
        <v>5392</v>
      </c>
      <c r="B1813" t="s">
        <v>1227</v>
      </c>
      <c r="C1813" t="s">
        <v>1105</v>
      </c>
      <c r="D1813">
        <v>400</v>
      </c>
      <c r="E1813" t="s">
        <v>8</v>
      </c>
      <c r="F1813" t="s">
        <v>420</v>
      </c>
      <c r="G1813" s="81">
        <v>44753</v>
      </c>
      <c r="H1813" t="s">
        <v>4140</v>
      </c>
      <c r="I1813" t="s">
        <v>5436</v>
      </c>
      <c r="J1813" t="s">
        <v>1675</v>
      </c>
      <c r="K1813" t="s">
        <v>5437</v>
      </c>
      <c r="L1813" t="s">
        <v>1103</v>
      </c>
      <c r="M1813">
        <v>213</v>
      </c>
    </row>
    <row r="1814" spans="1:13">
      <c r="A1814">
        <v>5394</v>
      </c>
      <c r="B1814" t="s">
        <v>1227</v>
      </c>
      <c r="C1814" t="s">
        <v>1115</v>
      </c>
      <c r="D1814">
        <v>1600</v>
      </c>
      <c r="E1814" t="s">
        <v>8</v>
      </c>
      <c r="F1814" t="s">
        <v>420</v>
      </c>
      <c r="G1814" s="81">
        <v>44753</v>
      </c>
      <c r="H1814" t="s">
        <v>4048</v>
      </c>
      <c r="I1814" t="s">
        <v>5123</v>
      </c>
      <c r="J1814" t="s">
        <v>1675</v>
      </c>
      <c r="K1814">
        <v>64953</v>
      </c>
      <c r="L1814" t="s">
        <v>1114</v>
      </c>
      <c r="M1814">
        <v>216</v>
      </c>
    </row>
    <row r="1815" spans="1:13">
      <c r="A1815">
        <v>5395</v>
      </c>
      <c r="B1815" t="s">
        <v>1227</v>
      </c>
      <c r="C1815" t="s">
        <v>2078</v>
      </c>
      <c r="D1815">
        <v>3350</v>
      </c>
      <c r="E1815" t="s">
        <v>67</v>
      </c>
      <c r="F1815" t="s">
        <v>4488</v>
      </c>
      <c r="G1815" s="81">
        <v>44872</v>
      </c>
      <c r="H1815" t="s">
        <v>4048</v>
      </c>
      <c r="I1815" t="s">
        <v>4922</v>
      </c>
      <c r="J1815" t="s">
        <v>1679</v>
      </c>
      <c r="K1815" t="s">
        <v>5438</v>
      </c>
      <c r="L1815" t="s">
        <v>2076</v>
      </c>
      <c r="M1815">
        <v>383</v>
      </c>
    </row>
    <row r="1816" spans="1:13">
      <c r="A1816">
        <v>5396</v>
      </c>
      <c r="B1816" t="s">
        <v>2190</v>
      </c>
      <c r="C1816" t="s">
        <v>217</v>
      </c>
      <c r="D1816">
        <v>1350</v>
      </c>
      <c r="E1816" t="s">
        <v>8</v>
      </c>
      <c r="F1816" t="s">
        <v>420</v>
      </c>
      <c r="G1816" s="81">
        <v>44754</v>
      </c>
      <c r="H1816" t="s">
        <v>4048</v>
      </c>
      <c r="I1816" t="s">
        <v>4325</v>
      </c>
      <c r="J1816" t="s">
        <v>1675</v>
      </c>
      <c r="K1816" t="s">
        <v>5439</v>
      </c>
      <c r="L1816" t="s">
        <v>215</v>
      </c>
      <c r="M1816">
        <v>62</v>
      </c>
    </row>
    <row r="1817" spans="1:13">
      <c r="A1817">
        <v>5397</v>
      </c>
      <c r="B1817" t="s">
        <v>2133</v>
      </c>
      <c r="C1817" t="s">
        <v>5440</v>
      </c>
      <c r="D1817">
        <v>25403</v>
      </c>
      <c r="E1817" t="s">
        <v>2178</v>
      </c>
      <c r="F1817" t="s">
        <v>2266</v>
      </c>
      <c r="G1817" s="81">
        <v>44599</v>
      </c>
      <c r="H1817" t="s">
        <v>4048</v>
      </c>
      <c r="I1817" t="s">
        <v>5441</v>
      </c>
      <c r="J1817" t="s">
        <v>1680</v>
      </c>
      <c r="K1817" t="s">
        <v>5442</v>
      </c>
      <c r="L1817" t="s">
        <v>2177</v>
      </c>
      <c r="M1817">
        <v>411</v>
      </c>
    </row>
    <row r="1818" spans="1:13">
      <c r="A1818">
        <v>5398</v>
      </c>
      <c r="B1818" t="s">
        <v>35</v>
      </c>
      <c r="C1818" t="s">
        <v>1627</v>
      </c>
      <c r="D1818">
        <v>25000</v>
      </c>
      <c r="E1818" t="s">
        <v>20</v>
      </c>
      <c r="F1818" t="s">
        <v>420</v>
      </c>
      <c r="G1818" s="81">
        <v>44754</v>
      </c>
      <c r="H1818" t="s">
        <v>4069</v>
      </c>
      <c r="I1818" t="s">
        <v>5443</v>
      </c>
      <c r="J1818" t="s">
        <v>1677</v>
      </c>
      <c r="K1818" t="s">
        <v>5444</v>
      </c>
      <c r="L1818" t="s">
        <v>1625</v>
      </c>
      <c r="M1818">
        <v>336</v>
      </c>
    </row>
    <row r="1819" spans="1:13">
      <c r="A1819">
        <v>5399</v>
      </c>
      <c r="B1819" t="s">
        <v>1227</v>
      </c>
      <c r="C1819" t="s">
        <v>272</v>
      </c>
      <c r="D1819">
        <v>350</v>
      </c>
      <c r="E1819" t="s">
        <v>17</v>
      </c>
      <c r="F1819" t="s">
        <v>420</v>
      </c>
      <c r="G1819" s="81">
        <v>44754</v>
      </c>
      <c r="H1819" t="s">
        <v>4194</v>
      </c>
      <c r="J1819" t="s">
        <v>1674</v>
      </c>
      <c r="K1819" t="s">
        <v>5445</v>
      </c>
      <c r="L1819" t="s">
        <v>270</v>
      </c>
      <c r="M1819">
        <v>33</v>
      </c>
    </row>
    <row r="1820" spans="1:13">
      <c r="A1820">
        <v>5400</v>
      </c>
      <c r="B1820" t="s">
        <v>1227</v>
      </c>
      <c r="C1820" t="s">
        <v>1463</v>
      </c>
      <c r="D1820">
        <v>17000</v>
      </c>
      <c r="E1820" t="s">
        <v>17</v>
      </c>
      <c r="F1820" t="s">
        <v>2266</v>
      </c>
      <c r="G1820" s="81">
        <v>44754</v>
      </c>
      <c r="H1820" t="s">
        <v>4069</v>
      </c>
      <c r="I1820" t="s">
        <v>5108</v>
      </c>
      <c r="J1820" t="s">
        <v>1674</v>
      </c>
      <c r="K1820" t="s">
        <v>5446</v>
      </c>
      <c r="L1820" t="s">
        <v>1462</v>
      </c>
      <c r="M1820">
        <v>296</v>
      </c>
    </row>
    <row r="1821" spans="1:13">
      <c r="A1821">
        <v>5401</v>
      </c>
      <c r="B1821" t="s">
        <v>35</v>
      </c>
      <c r="C1821" t="s">
        <v>1623</v>
      </c>
      <c r="D1821">
        <v>25000</v>
      </c>
      <c r="E1821" t="s">
        <v>20</v>
      </c>
      <c r="F1821" t="s">
        <v>420</v>
      </c>
      <c r="G1821" s="81">
        <v>44754</v>
      </c>
      <c r="H1821" t="s">
        <v>4069</v>
      </c>
      <c r="I1821" t="s">
        <v>4356</v>
      </c>
      <c r="J1821" t="s">
        <v>1677</v>
      </c>
      <c r="K1821" t="s">
        <v>5447</v>
      </c>
      <c r="L1821" t="s">
        <v>1621</v>
      </c>
      <c r="M1821">
        <v>335</v>
      </c>
    </row>
    <row r="1822" spans="1:13">
      <c r="A1822">
        <v>5402</v>
      </c>
      <c r="B1822" t="s">
        <v>1227</v>
      </c>
      <c r="C1822" t="s">
        <v>1463</v>
      </c>
      <c r="D1822">
        <v>700</v>
      </c>
      <c r="E1822" t="s">
        <v>17</v>
      </c>
      <c r="F1822" t="s">
        <v>420</v>
      </c>
      <c r="G1822" s="81">
        <v>44755</v>
      </c>
      <c r="H1822" t="s">
        <v>5448</v>
      </c>
      <c r="I1822" t="s">
        <v>5449</v>
      </c>
      <c r="J1822" t="s">
        <v>1674</v>
      </c>
      <c r="K1822" t="s">
        <v>5450</v>
      </c>
      <c r="L1822" t="s">
        <v>1462</v>
      </c>
      <c r="M1822">
        <v>296</v>
      </c>
    </row>
    <row r="1823" spans="1:13">
      <c r="A1823">
        <v>5403</v>
      </c>
      <c r="B1823" t="s">
        <v>1227</v>
      </c>
      <c r="C1823" t="s">
        <v>1463</v>
      </c>
      <c r="D1823">
        <v>1000</v>
      </c>
      <c r="E1823" t="s">
        <v>17</v>
      </c>
      <c r="F1823" t="s">
        <v>420</v>
      </c>
      <c r="G1823" s="81">
        <v>44755</v>
      </c>
      <c r="H1823" t="s">
        <v>5448</v>
      </c>
      <c r="I1823" t="s">
        <v>5443</v>
      </c>
      <c r="J1823" t="s">
        <v>1674</v>
      </c>
      <c r="K1823" t="s">
        <v>5451</v>
      </c>
      <c r="L1823" t="s">
        <v>1462</v>
      </c>
      <c r="M1823">
        <v>296</v>
      </c>
    </row>
    <row r="1824" spans="1:13">
      <c r="A1824">
        <v>5404</v>
      </c>
      <c r="B1824" t="s">
        <v>35</v>
      </c>
      <c r="C1824" t="s">
        <v>4196</v>
      </c>
      <c r="D1824">
        <v>3350</v>
      </c>
      <c r="E1824" t="s">
        <v>12</v>
      </c>
      <c r="F1824" t="s">
        <v>2266</v>
      </c>
      <c r="G1824" s="81">
        <v>44755</v>
      </c>
      <c r="H1824" t="s">
        <v>4048</v>
      </c>
      <c r="I1824" t="s">
        <v>5123</v>
      </c>
      <c r="J1824" t="s">
        <v>13</v>
      </c>
      <c r="K1824" t="s">
        <v>5452</v>
      </c>
      <c r="L1824" t="s">
        <v>1159</v>
      </c>
      <c r="M1824">
        <v>165</v>
      </c>
    </row>
    <row r="1825" spans="1:15">
      <c r="A1825">
        <v>5405</v>
      </c>
      <c r="B1825" t="s">
        <v>1227</v>
      </c>
      <c r="C1825" t="s">
        <v>1488</v>
      </c>
      <c r="D1825">
        <v>20000</v>
      </c>
      <c r="E1825" t="s">
        <v>17</v>
      </c>
      <c r="F1825" t="s">
        <v>420</v>
      </c>
      <c r="G1825" s="81">
        <v>44755</v>
      </c>
      <c r="H1825" t="s">
        <v>4048</v>
      </c>
      <c r="I1825" t="s">
        <v>5453</v>
      </c>
      <c r="J1825" t="s">
        <v>1674</v>
      </c>
      <c r="K1825" t="s">
        <v>5454</v>
      </c>
      <c r="L1825" t="s">
        <v>1487</v>
      </c>
      <c r="M1825">
        <v>302</v>
      </c>
    </row>
    <row r="1826" spans="1:15">
      <c r="A1826">
        <v>5406</v>
      </c>
      <c r="B1826" t="s">
        <v>1227</v>
      </c>
      <c r="C1826" t="s">
        <v>1045</v>
      </c>
      <c r="D1826">
        <v>3350</v>
      </c>
      <c r="E1826" t="s">
        <v>12</v>
      </c>
      <c r="F1826" t="s">
        <v>2266</v>
      </c>
      <c r="G1826" s="81">
        <v>44755</v>
      </c>
      <c r="H1826" t="s">
        <v>4048</v>
      </c>
      <c r="I1826" t="s">
        <v>4475</v>
      </c>
      <c r="J1826" t="s">
        <v>13</v>
      </c>
      <c r="K1826" t="s">
        <v>5455</v>
      </c>
      <c r="L1826" t="s">
        <v>1043</v>
      </c>
      <c r="M1826">
        <v>96</v>
      </c>
      <c r="O1826" t="s">
        <v>4056</v>
      </c>
    </row>
    <row r="1827" spans="1:15">
      <c r="A1827">
        <v>5406</v>
      </c>
      <c r="B1827" t="s">
        <v>24</v>
      </c>
      <c r="C1827" t="s">
        <v>141</v>
      </c>
      <c r="D1827">
        <v>3000</v>
      </c>
      <c r="E1827" t="s">
        <v>8</v>
      </c>
      <c r="F1827" t="s">
        <v>420</v>
      </c>
      <c r="G1827" s="81"/>
      <c r="H1827" t="s">
        <v>4048</v>
      </c>
      <c r="I1827" t="s">
        <v>5456</v>
      </c>
      <c r="J1827" t="s">
        <v>1675</v>
      </c>
      <c r="K1827" t="s">
        <v>5457</v>
      </c>
      <c r="L1827" t="s">
        <v>139</v>
      </c>
      <c r="M1827">
        <v>4</v>
      </c>
    </row>
    <row r="1828" spans="1:15">
      <c r="A1828">
        <v>5407</v>
      </c>
      <c r="B1828" t="s">
        <v>1227</v>
      </c>
      <c r="C1828" t="s">
        <v>1715</v>
      </c>
      <c r="D1828">
        <v>4400</v>
      </c>
      <c r="E1828" t="s">
        <v>10</v>
      </c>
      <c r="F1828" t="s">
        <v>4488</v>
      </c>
      <c r="G1828" s="81"/>
      <c r="H1828" t="s">
        <v>4048</v>
      </c>
      <c r="I1828" t="s">
        <v>5458</v>
      </c>
      <c r="J1828" t="s">
        <v>2032</v>
      </c>
      <c r="K1828" t="s">
        <v>5459</v>
      </c>
      <c r="L1828" t="s">
        <v>1710</v>
      </c>
      <c r="M1828">
        <v>360</v>
      </c>
    </row>
    <row r="1829" spans="1:15">
      <c r="A1829">
        <v>5407</v>
      </c>
      <c r="B1829" t="s">
        <v>1227</v>
      </c>
      <c r="C1829" t="s">
        <v>682</v>
      </c>
      <c r="D1829">
        <v>1800</v>
      </c>
      <c r="E1829" t="s">
        <v>10</v>
      </c>
      <c r="F1829" t="s">
        <v>2266</v>
      </c>
      <c r="G1829" s="81">
        <v>44756</v>
      </c>
      <c r="H1829" t="s">
        <v>4048</v>
      </c>
      <c r="I1829" t="s">
        <v>5159</v>
      </c>
      <c r="J1829" t="s">
        <v>2032</v>
      </c>
      <c r="K1829" t="s">
        <v>5460</v>
      </c>
      <c r="L1829" t="s">
        <v>681</v>
      </c>
      <c r="M1829">
        <v>27</v>
      </c>
    </row>
    <row r="1830" spans="1:15">
      <c r="A1830">
        <v>5408</v>
      </c>
      <c r="B1830" t="s">
        <v>1227</v>
      </c>
      <c r="C1830" t="s">
        <v>954</v>
      </c>
      <c r="D1830">
        <v>11300</v>
      </c>
      <c r="E1830" t="s">
        <v>12</v>
      </c>
      <c r="F1830" t="s">
        <v>420</v>
      </c>
      <c r="G1830" s="81"/>
      <c r="H1830" t="s">
        <v>4069</v>
      </c>
      <c r="I1830" t="s">
        <v>4356</v>
      </c>
      <c r="J1830" t="s">
        <v>13</v>
      </c>
      <c r="K1830" t="s">
        <v>5461</v>
      </c>
      <c r="L1830" t="s">
        <v>952</v>
      </c>
      <c r="M1830">
        <v>179</v>
      </c>
    </row>
    <row r="1831" spans="1:15">
      <c r="A1831">
        <v>5409</v>
      </c>
      <c r="B1831" t="s">
        <v>1227</v>
      </c>
      <c r="C1831" t="s">
        <v>1872</v>
      </c>
      <c r="D1831">
        <v>1000</v>
      </c>
      <c r="E1831" t="s">
        <v>10</v>
      </c>
      <c r="F1831" t="s">
        <v>420</v>
      </c>
      <c r="G1831" s="81"/>
      <c r="H1831" t="s">
        <v>4069</v>
      </c>
      <c r="I1831" t="s">
        <v>4356</v>
      </c>
      <c r="J1831" t="s">
        <v>2032</v>
      </c>
      <c r="K1831" t="s">
        <v>5462</v>
      </c>
      <c r="L1831" t="s">
        <v>1641</v>
      </c>
      <c r="M1831">
        <v>343</v>
      </c>
    </row>
    <row r="1832" spans="1:15">
      <c r="A1832">
        <v>5410</v>
      </c>
      <c r="B1832" t="s">
        <v>2961</v>
      </c>
      <c r="C1832" t="s">
        <v>1070</v>
      </c>
      <c r="D1832">
        <v>16000</v>
      </c>
      <c r="E1832" t="s">
        <v>5463</v>
      </c>
      <c r="F1832" t="s">
        <v>4477</v>
      </c>
      <c r="G1832" s="81"/>
      <c r="H1832" t="s">
        <v>4069</v>
      </c>
      <c r="I1832" t="s">
        <v>5443</v>
      </c>
      <c r="J1832" t="s">
        <v>2032</v>
      </c>
      <c r="K1832">
        <v>6518</v>
      </c>
      <c r="L1832" t="s">
        <v>1068</v>
      </c>
      <c r="M1832">
        <v>203</v>
      </c>
    </row>
    <row r="1833" spans="1:15">
      <c r="A1833">
        <v>5411</v>
      </c>
      <c r="B1833" t="s">
        <v>1227</v>
      </c>
      <c r="C1833" t="s">
        <v>2185</v>
      </c>
      <c r="D1833">
        <v>5000</v>
      </c>
      <c r="E1833" t="s">
        <v>17</v>
      </c>
      <c r="F1833" t="s">
        <v>420</v>
      </c>
      <c r="G1833" s="81"/>
      <c r="H1833" t="s">
        <v>4054</v>
      </c>
      <c r="I1833" t="s">
        <v>4054</v>
      </c>
      <c r="J1833" t="s">
        <v>1674</v>
      </c>
      <c r="K1833" t="s">
        <v>5464</v>
      </c>
      <c r="L1833" t="s">
        <v>2184</v>
      </c>
      <c r="M1833">
        <v>412</v>
      </c>
    </row>
    <row r="1834" spans="1:15">
      <c r="A1834">
        <v>5412</v>
      </c>
      <c r="B1834" t="s">
        <v>2190</v>
      </c>
      <c r="C1834" t="s">
        <v>266</v>
      </c>
      <c r="D1834">
        <v>1350</v>
      </c>
      <c r="E1834" t="s">
        <v>8</v>
      </c>
      <c r="F1834" t="s">
        <v>420</v>
      </c>
      <c r="G1834" s="81">
        <v>44834</v>
      </c>
      <c r="H1834" t="s">
        <v>4048</v>
      </c>
      <c r="I1834" t="s">
        <v>4378</v>
      </c>
      <c r="J1834" t="s">
        <v>1675</v>
      </c>
      <c r="K1834">
        <v>88311</v>
      </c>
      <c r="L1834" t="s">
        <v>264</v>
      </c>
      <c r="M1834">
        <v>32</v>
      </c>
    </row>
    <row r="1835" spans="1:15">
      <c r="A1835">
        <v>5413</v>
      </c>
      <c r="B1835" t="s">
        <v>2190</v>
      </c>
      <c r="C1835" t="s">
        <v>210</v>
      </c>
      <c r="D1835">
        <v>675</v>
      </c>
      <c r="E1835" t="s">
        <v>8</v>
      </c>
      <c r="F1835" t="s">
        <v>420</v>
      </c>
      <c r="G1835" s="81"/>
      <c r="H1835" t="s">
        <v>4048</v>
      </c>
      <c r="I1835" t="s">
        <v>4337</v>
      </c>
      <c r="J1835" t="s">
        <v>1675</v>
      </c>
      <c r="K1835" t="s">
        <v>5465</v>
      </c>
      <c r="L1835" t="s">
        <v>208</v>
      </c>
      <c r="M1835">
        <v>20</v>
      </c>
    </row>
    <row r="1836" spans="1:15">
      <c r="A1836">
        <v>5414</v>
      </c>
      <c r="B1836" t="s">
        <v>1227</v>
      </c>
      <c r="C1836" t="s">
        <v>356</v>
      </c>
      <c r="D1836">
        <v>18000</v>
      </c>
      <c r="E1836" t="s">
        <v>17</v>
      </c>
      <c r="F1836" t="s">
        <v>420</v>
      </c>
      <c r="G1836" s="81"/>
      <c r="H1836" t="s">
        <v>4069</v>
      </c>
      <c r="I1836" t="s">
        <v>4069</v>
      </c>
      <c r="J1836" t="s">
        <v>1674</v>
      </c>
      <c r="K1836" t="s">
        <v>5466</v>
      </c>
      <c r="L1836" t="s">
        <v>354</v>
      </c>
      <c r="M1836">
        <v>50</v>
      </c>
    </row>
    <row r="1837" spans="1:15">
      <c r="A1837">
        <v>5415</v>
      </c>
      <c r="B1837" t="s">
        <v>2961</v>
      </c>
      <c r="C1837" t="s">
        <v>1602</v>
      </c>
      <c r="D1837">
        <v>15000</v>
      </c>
      <c r="E1837" t="s">
        <v>20</v>
      </c>
      <c r="F1837" t="s">
        <v>623</v>
      </c>
      <c r="G1837" s="81"/>
      <c r="H1837" t="s">
        <v>4069</v>
      </c>
      <c r="I1837" t="s">
        <v>5443</v>
      </c>
      <c r="J1837" t="s">
        <v>1677</v>
      </c>
      <c r="L1837" t="s">
        <v>1601</v>
      </c>
      <c r="M1837">
        <v>248</v>
      </c>
    </row>
    <row r="1838" spans="1:15">
      <c r="A1838">
        <v>5416</v>
      </c>
      <c r="B1838" t="s">
        <v>35</v>
      </c>
      <c r="C1838" t="s">
        <v>5467</v>
      </c>
      <c r="D1838">
        <v>3350</v>
      </c>
      <c r="E1838" t="s">
        <v>12</v>
      </c>
      <c r="F1838" t="s">
        <v>2266</v>
      </c>
      <c r="G1838" s="81">
        <v>44761</v>
      </c>
      <c r="H1838" t="s">
        <v>4048</v>
      </c>
      <c r="I1838" t="s">
        <v>4344</v>
      </c>
      <c r="J1838" t="s">
        <v>13</v>
      </c>
      <c r="K1838" t="s">
        <v>5468</v>
      </c>
      <c r="L1838" t="s">
        <v>1239</v>
      </c>
      <c r="M1838">
        <v>250</v>
      </c>
    </row>
    <row r="1839" spans="1:15">
      <c r="A1839">
        <v>5417</v>
      </c>
      <c r="B1839" t="s">
        <v>1227</v>
      </c>
      <c r="C1839" t="s">
        <v>1463</v>
      </c>
      <c r="D1839">
        <v>700</v>
      </c>
      <c r="E1839" t="s">
        <v>17</v>
      </c>
      <c r="F1839" t="s">
        <v>420</v>
      </c>
      <c r="G1839" s="81"/>
      <c r="H1839" t="s">
        <v>4194</v>
      </c>
      <c r="I1839" t="s">
        <v>5449</v>
      </c>
      <c r="J1839" t="s">
        <v>1674</v>
      </c>
      <c r="K1839" t="s">
        <v>5469</v>
      </c>
      <c r="L1839" t="s">
        <v>1462</v>
      </c>
      <c r="M1839">
        <v>296</v>
      </c>
    </row>
    <row r="1840" spans="1:15">
      <c r="A1840">
        <v>5418</v>
      </c>
      <c r="B1840" t="s">
        <v>1227</v>
      </c>
      <c r="C1840" t="s">
        <v>2260</v>
      </c>
      <c r="D1840">
        <v>25000</v>
      </c>
      <c r="E1840" t="s">
        <v>17</v>
      </c>
      <c r="F1840" t="s">
        <v>4488</v>
      </c>
      <c r="G1840" s="81"/>
      <c r="H1840" t="s">
        <v>4048</v>
      </c>
      <c r="I1840" t="s">
        <v>4048</v>
      </c>
      <c r="J1840" t="s">
        <v>1674</v>
      </c>
      <c r="K1840" t="s">
        <v>5470</v>
      </c>
      <c r="L1840" t="s">
        <v>2354</v>
      </c>
      <c r="M1840">
        <v>419</v>
      </c>
    </row>
    <row r="1841" spans="1:15">
      <c r="A1841">
        <v>5419</v>
      </c>
      <c r="B1841" t="s">
        <v>1227</v>
      </c>
      <c r="C1841" t="s">
        <v>343</v>
      </c>
      <c r="D1841">
        <v>1500</v>
      </c>
      <c r="E1841" t="s">
        <v>17</v>
      </c>
      <c r="F1841" t="s">
        <v>4507</v>
      </c>
      <c r="G1841" s="81"/>
      <c r="H1841" t="s">
        <v>4054</v>
      </c>
      <c r="I1841" t="s">
        <v>5471</v>
      </c>
      <c r="J1841" t="s">
        <v>1674</v>
      </c>
      <c r="K1841">
        <v>497030</v>
      </c>
      <c r="L1841" t="s">
        <v>341</v>
      </c>
      <c r="M1841">
        <v>47</v>
      </c>
    </row>
    <row r="1842" spans="1:15">
      <c r="A1842">
        <v>5420</v>
      </c>
      <c r="B1842" t="s">
        <v>1227</v>
      </c>
      <c r="C1842" t="s">
        <v>1567</v>
      </c>
      <c r="D1842">
        <v>3350</v>
      </c>
      <c r="E1842" t="s">
        <v>67</v>
      </c>
      <c r="F1842" t="s">
        <v>2266</v>
      </c>
      <c r="G1842" s="81"/>
      <c r="H1842" t="s">
        <v>4048</v>
      </c>
      <c r="I1842" t="s">
        <v>5348</v>
      </c>
      <c r="J1842" t="s">
        <v>1679</v>
      </c>
      <c r="K1842" t="s">
        <v>5472</v>
      </c>
      <c r="L1842" t="s">
        <v>1565</v>
      </c>
      <c r="M1842">
        <v>319</v>
      </c>
    </row>
    <row r="1843" spans="1:15">
      <c r="A1843">
        <v>5421</v>
      </c>
      <c r="B1843" t="s">
        <v>1227</v>
      </c>
      <c r="C1843" t="s">
        <v>1567</v>
      </c>
      <c r="D1843">
        <v>3350</v>
      </c>
      <c r="E1843" t="s">
        <v>12</v>
      </c>
      <c r="F1843" t="s">
        <v>4488</v>
      </c>
      <c r="G1843" s="81"/>
      <c r="H1843" t="s">
        <v>4048</v>
      </c>
      <c r="I1843" t="s">
        <v>4953</v>
      </c>
      <c r="J1843" t="s">
        <v>13</v>
      </c>
      <c r="K1843" t="s">
        <v>5473</v>
      </c>
      <c r="L1843" t="s">
        <v>1565</v>
      </c>
      <c r="M1843">
        <v>330</v>
      </c>
    </row>
    <row r="1844" spans="1:15">
      <c r="A1844">
        <v>5422</v>
      </c>
      <c r="B1844" t="s">
        <v>1227</v>
      </c>
      <c r="C1844" t="s">
        <v>1263</v>
      </c>
      <c r="D1844">
        <v>4000</v>
      </c>
      <c r="E1844" t="s">
        <v>17</v>
      </c>
      <c r="F1844" t="s">
        <v>420</v>
      </c>
      <c r="G1844" s="81"/>
      <c r="H1844" t="s">
        <v>4069</v>
      </c>
      <c r="I1844" t="s">
        <v>5108</v>
      </c>
      <c r="J1844" t="s">
        <v>1674</v>
      </c>
      <c r="K1844" t="s">
        <v>5474</v>
      </c>
      <c r="L1844" t="s">
        <v>1261</v>
      </c>
      <c r="M1844">
        <v>172</v>
      </c>
    </row>
    <row r="1845" spans="1:15">
      <c r="A1845">
        <v>5423</v>
      </c>
      <c r="B1845" t="s">
        <v>24</v>
      </c>
      <c r="C1845" t="s">
        <v>141</v>
      </c>
      <c r="D1845">
        <v>1250</v>
      </c>
      <c r="E1845" t="s">
        <v>8</v>
      </c>
      <c r="F1845" t="s">
        <v>5475</v>
      </c>
      <c r="G1845" s="81"/>
      <c r="H1845" t="s">
        <v>4069</v>
      </c>
      <c r="I1845" t="s">
        <v>2229</v>
      </c>
      <c r="J1845" t="s">
        <v>1675</v>
      </c>
      <c r="L1845" t="s">
        <v>139</v>
      </c>
      <c r="M1845">
        <v>4</v>
      </c>
      <c r="N1845" t="s">
        <v>5476</v>
      </c>
      <c r="O1845" t="s">
        <v>5477</v>
      </c>
    </row>
    <row r="1846" spans="1:15">
      <c r="A1846">
        <v>5424</v>
      </c>
      <c r="B1846" t="s">
        <v>1227</v>
      </c>
      <c r="C1846" t="s">
        <v>2205</v>
      </c>
      <c r="D1846">
        <v>2180</v>
      </c>
      <c r="E1846" t="s">
        <v>8</v>
      </c>
      <c r="F1846" t="s">
        <v>4507</v>
      </c>
      <c r="G1846" s="81">
        <v>44764</v>
      </c>
      <c r="H1846" t="s">
        <v>5478</v>
      </c>
      <c r="I1846" t="s">
        <v>5479</v>
      </c>
      <c r="J1846" t="s">
        <v>1674</v>
      </c>
      <c r="K1846">
        <v>517070</v>
      </c>
      <c r="L1846" t="s">
        <v>2204</v>
      </c>
      <c r="M1846">
        <v>413</v>
      </c>
    </row>
    <row r="1847" spans="1:15">
      <c r="A1847">
        <v>5425</v>
      </c>
      <c r="B1847" t="s">
        <v>2190</v>
      </c>
      <c r="C1847" t="s">
        <v>191</v>
      </c>
      <c r="D1847">
        <v>1350</v>
      </c>
      <c r="E1847" t="s">
        <v>8</v>
      </c>
      <c r="F1847" t="s">
        <v>4472</v>
      </c>
      <c r="G1847" s="81">
        <v>44764</v>
      </c>
      <c r="H1847" t="s">
        <v>5480</v>
      </c>
      <c r="I1847" t="s">
        <v>4153</v>
      </c>
      <c r="J1847" t="s">
        <v>1674</v>
      </c>
      <c r="K1847">
        <v>76988</v>
      </c>
      <c r="L1847" t="s">
        <v>189</v>
      </c>
      <c r="M1847">
        <v>16</v>
      </c>
    </row>
    <row r="1848" spans="1:15">
      <c r="A1848">
        <v>5426</v>
      </c>
      <c r="B1848" t="s">
        <v>1227</v>
      </c>
      <c r="C1848" t="s">
        <v>2442</v>
      </c>
      <c r="D1848">
        <v>3349</v>
      </c>
      <c r="E1848" t="s">
        <v>67</v>
      </c>
      <c r="F1848" t="s">
        <v>2266</v>
      </c>
      <c r="G1848" s="81">
        <v>44764</v>
      </c>
      <c r="H1848" t="s">
        <v>4048</v>
      </c>
      <c r="I1848" t="s">
        <v>4843</v>
      </c>
      <c r="J1848" t="s">
        <v>1679</v>
      </c>
      <c r="K1848">
        <v>859062</v>
      </c>
      <c r="L1848" t="s">
        <v>1987</v>
      </c>
      <c r="M1848">
        <v>372</v>
      </c>
    </row>
    <row r="1849" spans="1:15">
      <c r="A1849">
        <v>5427</v>
      </c>
      <c r="B1849" t="s">
        <v>1227</v>
      </c>
      <c r="C1849" t="s">
        <v>667</v>
      </c>
      <c r="D1849">
        <v>4000</v>
      </c>
      <c r="E1849" t="s">
        <v>10</v>
      </c>
      <c r="F1849" t="s">
        <v>420</v>
      </c>
      <c r="G1849" s="81"/>
      <c r="H1849" t="s">
        <v>4066</v>
      </c>
      <c r="I1849" t="s">
        <v>5481</v>
      </c>
      <c r="J1849" t="s">
        <v>2032</v>
      </c>
      <c r="K1849" t="s">
        <v>5482</v>
      </c>
      <c r="L1849" t="s">
        <v>665</v>
      </c>
      <c r="M1849">
        <v>116</v>
      </c>
    </row>
    <row r="1850" spans="1:15">
      <c r="A1850">
        <v>5428</v>
      </c>
      <c r="B1850" t="s">
        <v>1227</v>
      </c>
      <c r="C1850" t="s">
        <v>1036</v>
      </c>
      <c r="D1850">
        <v>3350</v>
      </c>
      <c r="E1850" t="s">
        <v>12</v>
      </c>
      <c r="F1850" t="s">
        <v>420</v>
      </c>
      <c r="G1850" s="81"/>
      <c r="H1850" t="s">
        <v>4048</v>
      </c>
      <c r="I1850" t="s">
        <v>5483</v>
      </c>
      <c r="J1850" t="s">
        <v>13</v>
      </c>
      <c r="K1850" t="s">
        <v>5484</v>
      </c>
      <c r="L1850" t="s">
        <v>1034</v>
      </c>
      <c r="M1850">
        <v>196</v>
      </c>
    </row>
    <row r="1851" spans="1:15">
      <c r="A1851">
        <v>5429</v>
      </c>
      <c r="B1851" t="s">
        <v>1227</v>
      </c>
      <c r="C1851" t="s">
        <v>178</v>
      </c>
      <c r="D1851">
        <v>8000</v>
      </c>
      <c r="E1851" t="s">
        <v>8</v>
      </c>
      <c r="F1851" t="s">
        <v>4488</v>
      </c>
      <c r="G1851" s="81"/>
      <c r="H1851" t="s">
        <v>4048</v>
      </c>
      <c r="I1851" t="s">
        <v>5443</v>
      </c>
      <c r="J1851" t="s">
        <v>1675</v>
      </c>
      <c r="K1851" t="s">
        <v>5485</v>
      </c>
      <c r="L1851" t="s">
        <v>176</v>
      </c>
      <c r="M1851">
        <v>13</v>
      </c>
    </row>
    <row r="1852" spans="1:15">
      <c r="A1852">
        <v>5430</v>
      </c>
      <c r="B1852" t="s">
        <v>2190</v>
      </c>
      <c r="C1852" t="s">
        <v>2217</v>
      </c>
      <c r="D1852">
        <v>1350</v>
      </c>
      <c r="E1852" t="s">
        <v>8</v>
      </c>
      <c r="F1852" t="s">
        <v>2266</v>
      </c>
      <c r="G1852" s="81">
        <v>44767</v>
      </c>
      <c r="H1852" t="s">
        <v>4048</v>
      </c>
      <c r="I1852" t="s">
        <v>5486</v>
      </c>
      <c r="J1852" t="s">
        <v>1675</v>
      </c>
      <c r="K1852" t="s">
        <v>5487</v>
      </c>
      <c r="L1852" t="s">
        <v>212</v>
      </c>
      <c r="M1852">
        <v>21</v>
      </c>
    </row>
    <row r="1853" spans="1:15">
      <c r="A1853">
        <v>5431</v>
      </c>
      <c r="B1853" t="s">
        <v>1227</v>
      </c>
      <c r="C1853" t="s">
        <v>5488</v>
      </c>
      <c r="D1853">
        <v>400</v>
      </c>
      <c r="E1853" t="s">
        <v>8</v>
      </c>
      <c r="F1853" t="s">
        <v>420</v>
      </c>
      <c r="G1853" s="81"/>
      <c r="H1853" t="s">
        <v>4140</v>
      </c>
      <c r="J1853" t="s">
        <v>1675</v>
      </c>
      <c r="K1853" t="s">
        <v>5489</v>
      </c>
      <c r="L1853" t="s">
        <v>311</v>
      </c>
      <c r="M1853">
        <v>41</v>
      </c>
    </row>
    <row r="1854" spans="1:15">
      <c r="A1854">
        <v>5432</v>
      </c>
      <c r="B1854" t="s">
        <v>1227</v>
      </c>
      <c r="C1854" t="s">
        <v>1821</v>
      </c>
      <c r="D1854">
        <v>2180</v>
      </c>
      <c r="E1854" t="s">
        <v>15</v>
      </c>
      <c r="F1854" t="s">
        <v>420</v>
      </c>
      <c r="G1854" s="81"/>
      <c r="H1854" t="s">
        <v>4048</v>
      </c>
      <c r="I1854" t="s">
        <v>5418</v>
      </c>
      <c r="J1854" t="s">
        <v>1680</v>
      </c>
      <c r="K1854" t="s">
        <v>5490</v>
      </c>
      <c r="L1854" t="s">
        <v>1822</v>
      </c>
      <c r="M1854">
        <v>87</v>
      </c>
    </row>
    <row r="1855" spans="1:15">
      <c r="A1855">
        <v>5433</v>
      </c>
      <c r="B1855" t="s">
        <v>1227</v>
      </c>
      <c r="C1855" t="s">
        <v>2137</v>
      </c>
      <c r="D1855">
        <v>1600</v>
      </c>
      <c r="E1855" t="s">
        <v>8</v>
      </c>
      <c r="F1855" t="s">
        <v>420</v>
      </c>
      <c r="G1855" s="81"/>
      <c r="H1855" t="s">
        <v>4048</v>
      </c>
      <c r="I1855" t="s">
        <v>5132</v>
      </c>
      <c r="J1855" t="s">
        <v>1675</v>
      </c>
      <c r="K1855" t="s">
        <v>5491</v>
      </c>
      <c r="L1855" t="s">
        <v>2136</v>
      </c>
      <c r="M1855">
        <v>409</v>
      </c>
    </row>
    <row r="1856" spans="1:15">
      <c r="A1856">
        <v>5434</v>
      </c>
      <c r="B1856" t="s">
        <v>33</v>
      </c>
      <c r="C1856" t="s">
        <v>455</v>
      </c>
      <c r="D1856">
        <v>2500</v>
      </c>
      <c r="E1856" t="s">
        <v>10</v>
      </c>
      <c r="F1856" t="s">
        <v>420</v>
      </c>
      <c r="G1856" s="81"/>
      <c r="H1856" t="s">
        <v>4069</v>
      </c>
      <c r="I1856" t="s">
        <v>4356</v>
      </c>
      <c r="J1856" t="s">
        <v>2032</v>
      </c>
      <c r="K1856" t="s">
        <v>5492</v>
      </c>
      <c r="L1856" t="s">
        <v>453</v>
      </c>
      <c r="M1856">
        <v>70</v>
      </c>
    </row>
    <row r="1857" spans="1:16">
      <c r="A1857">
        <v>5434</v>
      </c>
      <c r="B1857" t="s">
        <v>1227</v>
      </c>
      <c r="C1857" t="s">
        <v>962</v>
      </c>
      <c r="D1857">
        <v>300</v>
      </c>
      <c r="E1857" t="s">
        <v>67</v>
      </c>
      <c r="F1857" t="s">
        <v>4488</v>
      </c>
      <c r="G1857" s="81"/>
      <c r="H1857" t="s">
        <v>4267</v>
      </c>
      <c r="J1857" t="s">
        <v>1679</v>
      </c>
      <c r="K1857">
        <v>586626</v>
      </c>
      <c r="L1857" t="s">
        <v>960</v>
      </c>
      <c r="M1857">
        <v>299</v>
      </c>
    </row>
    <row r="1858" spans="1:16">
      <c r="A1858">
        <v>5435</v>
      </c>
      <c r="B1858" t="s">
        <v>1227</v>
      </c>
      <c r="C1858" t="s">
        <v>5493</v>
      </c>
      <c r="D1858">
        <v>5000</v>
      </c>
      <c r="E1858" t="s">
        <v>17</v>
      </c>
      <c r="F1858" t="s">
        <v>420</v>
      </c>
      <c r="G1858" s="81"/>
      <c r="H1858" t="s">
        <v>4054</v>
      </c>
      <c r="I1858" t="s">
        <v>4054</v>
      </c>
      <c r="J1858" t="s">
        <v>1674</v>
      </c>
      <c r="K1858" t="s">
        <v>5494</v>
      </c>
      <c r="L1858" t="s">
        <v>1228</v>
      </c>
      <c r="M1858">
        <v>29</v>
      </c>
    </row>
    <row r="1859" spans="1:16">
      <c r="A1859">
        <v>5436</v>
      </c>
      <c r="B1859" t="s">
        <v>2190</v>
      </c>
      <c r="C1859" t="s">
        <v>181</v>
      </c>
      <c r="D1859">
        <v>1000</v>
      </c>
      <c r="E1859" t="s">
        <v>8</v>
      </c>
      <c r="F1859" t="s">
        <v>420</v>
      </c>
      <c r="G1859" s="81"/>
      <c r="H1859" t="s">
        <v>4066</v>
      </c>
      <c r="I1859" t="s">
        <v>5495</v>
      </c>
      <c r="J1859" t="s">
        <v>1675</v>
      </c>
      <c r="K1859" t="s">
        <v>5496</v>
      </c>
      <c r="L1859" t="s">
        <v>2440</v>
      </c>
      <c r="M1859">
        <v>14</v>
      </c>
    </row>
    <row r="1860" spans="1:16">
      <c r="A1860">
        <v>5436</v>
      </c>
      <c r="B1860" t="s">
        <v>24</v>
      </c>
      <c r="C1860" t="s">
        <v>145</v>
      </c>
      <c r="D1860">
        <v>16000</v>
      </c>
      <c r="E1860" t="s">
        <v>8</v>
      </c>
      <c r="F1860" t="s">
        <v>420</v>
      </c>
      <c r="G1860" s="81"/>
      <c r="H1860" t="s">
        <v>4069</v>
      </c>
      <c r="I1860" t="s">
        <v>4069</v>
      </c>
      <c r="J1860" t="s">
        <v>1675</v>
      </c>
      <c r="K1860" t="s">
        <v>5497</v>
      </c>
      <c r="L1860" t="s">
        <v>144</v>
      </c>
      <c r="M1860">
        <v>5</v>
      </c>
    </row>
    <row r="1861" spans="1:16">
      <c r="A1861">
        <v>5437</v>
      </c>
      <c r="B1861" t="s">
        <v>2190</v>
      </c>
      <c r="C1861" t="s">
        <v>217</v>
      </c>
      <c r="D1861">
        <v>2350</v>
      </c>
      <c r="E1861" t="s">
        <v>8</v>
      </c>
      <c r="F1861" t="s">
        <v>420</v>
      </c>
      <c r="G1861" s="81">
        <v>44569</v>
      </c>
      <c r="H1861" t="s">
        <v>4048</v>
      </c>
      <c r="I1861" t="s">
        <v>5498</v>
      </c>
      <c r="J1861" t="s">
        <v>1675</v>
      </c>
      <c r="K1861">
        <v>1799880</v>
      </c>
      <c r="L1861" t="s">
        <v>215</v>
      </c>
      <c r="M1861">
        <v>62</v>
      </c>
    </row>
    <row r="1862" spans="1:16">
      <c r="A1862">
        <v>5437</v>
      </c>
      <c r="B1862" t="s">
        <v>1227</v>
      </c>
      <c r="C1862" t="s">
        <v>415</v>
      </c>
      <c r="D1862">
        <v>2800</v>
      </c>
      <c r="E1862" t="s">
        <v>12</v>
      </c>
      <c r="F1862" t="s">
        <v>420</v>
      </c>
      <c r="G1862" s="81">
        <v>44774</v>
      </c>
      <c r="H1862" t="s">
        <v>5499</v>
      </c>
      <c r="I1862" t="s">
        <v>4398</v>
      </c>
      <c r="J1862" t="s">
        <v>13</v>
      </c>
      <c r="K1862">
        <v>1765466</v>
      </c>
      <c r="L1862" t="s">
        <v>413</v>
      </c>
      <c r="M1862">
        <v>195</v>
      </c>
    </row>
    <row r="1863" spans="1:16">
      <c r="A1863">
        <v>5438</v>
      </c>
      <c r="B1863" t="s">
        <v>1227</v>
      </c>
      <c r="C1863" t="s">
        <v>5500</v>
      </c>
      <c r="D1863">
        <v>3000</v>
      </c>
      <c r="E1863" t="s">
        <v>12</v>
      </c>
      <c r="F1863" t="s">
        <v>2266</v>
      </c>
      <c r="G1863" s="81">
        <v>44774</v>
      </c>
      <c r="H1863" t="s">
        <v>4048</v>
      </c>
      <c r="I1863" t="s">
        <v>5501</v>
      </c>
      <c r="J1863" t="s">
        <v>13</v>
      </c>
      <c r="K1863">
        <v>1669111</v>
      </c>
      <c r="L1863" t="s">
        <v>1130</v>
      </c>
      <c r="M1863">
        <v>270</v>
      </c>
    </row>
    <row r="1864" spans="1:16">
      <c r="A1864">
        <v>5439</v>
      </c>
      <c r="B1864" t="s">
        <v>1227</v>
      </c>
      <c r="C1864" t="s">
        <v>2185</v>
      </c>
      <c r="D1864">
        <v>2189</v>
      </c>
      <c r="E1864" t="s">
        <v>17</v>
      </c>
      <c r="F1864" t="s">
        <v>420</v>
      </c>
      <c r="G1864" s="81">
        <v>44774</v>
      </c>
      <c r="H1864" t="s">
        <v>4048</v>
      </c>
      <c r="I1864" t="s">
        <v>5502</v>
      </c>
      <c r="J1864" t="s">
        <v>1674</v>
      </c>
      <c r="K1864">
        <v>1653126</v>
      </c>
      <c r="L1864" t="s">
        <v>2184</v>
      </c>
      <c r="M1864">
        <v>412</v>
      </c>
    </row>
    <row r="1865" spans="1:16">
      <c r="A1865">
        <v>5440</v>
      </c>
      <c r="B1865" t="s">
        <v>2190</v>
      </c>
      <c r="C1865" t="s">
        <v>181</v>
      </c>
      <c r="D1865">
        <v>1350</v>
      </c>
      <c r="E1865" t="s">
        <v>8</v>
      </c>
      <c r="F1865" t="s">
        <v>420</v>
      </c>
      <c r="G1865" s="81">
        <v>44774</v>
      </c>
      <c r="H1865" t="s">
        <v>4048</v>
      </c>
      <c r="I1865" t="s">
        <v>4378</v>
      </c>
      <c r="J1865" t="s">
        <v>1675</v>
      </c>
      <c r="K1865">
        <v>1506590</v>
      </c>
      <c r="L1865" t="s">
        <v>2440</v>
      </c>
      <c r="M1865">
        <v>14</v>
      </c>
      <c r="P1865" t="s">
        <v>5503</v>
      </c>
    </row>
    <row r="1866" spans="1:16">
      <c r="A1866">
        <v>5441</v>
      </c>
      <c r="B1866" t="s">
        <v>2190</v>
      </c>
      <c r="C1866" t="s">
        <v>200</v>
      </c>
      <c r="D1866">
        <v>2350</v>
      </c>
      <c r="E1866" t="s">
        <v>8</v>
      </c>
      <c r="F1866" t="s">
        <v>420</v>
      </c>
      <c r="G1866" s="81">
        <v>44775</v>
      </c>
      <c r="H1866" t="s">
        <v>4048</v>
      </c>
      <c r="I1866" t="s">
        <v>5504</v>
      </c>
      <c r="J1866" t="s">
        <v>1675</v>
      </c>
      <c r="K1866">
        <v>198998</v>
      </c>
      <c r="L1866" t="s">
        <v>198</v>
      </c>
      <c r="M1866">
        <v>18</v>
      </c>
    </row>
    <row r="1867" spans="1:16">
      <c r="A1867">
        <v>5441</v>
      </c>
      <c r="B1867" t="s">
        <v>1227</v>
      </c>
      <c r="C1867" t="s">
        <v>2066</v>
      </c>
      <c r="D1867">
        <v>2180</v>
      </c>
      <c r="E1867" t="s">
        <v>8</v>
      </c>
      <c r="F1867" t="s">
        <v>4170</v>
      </c>
      <c r="G1867" s="81">
        <v>44775</v>
      </c>
      <c r="H1867" t="s">
        <v>4048</v>
      </c>
      <c r="I1867" t="s">
        <v>5505</v>
      </c>
      <c r="J1867" t="s">
        <v>1675</v>
      </c>
      <c r="K1867">
        <v>657668</v>
      </c>
      <c r="L1867" t="s">
        <v>2065</v>
      </c>
      <c r="M1867">
        <v>382</v>
      </c>
      <c r="N1867" t="s">
        <v>5506</v>
      </c>
    </row>
    <row r="1868" spans="1:16">
      <c r="A1868">
        <v>5442</v>
      </c>
      <c r="B1868" t="s">
        <v>1227</v>
      </c>
      <c r="C1868" t="s">
        <v>1050</v>
      </c>
      <c r="D1868">
        <v>2800</v>
      </c>
      <c r="E1868" t="s">
        <v>12</v>
      </c>
      <c r="F1868" t="s">
        <v>2266</v>
      </c>
      <c r="G1868" s="81">
        <v>44775</v>
      </c>
      <c r="H1868" t="s">
        <v>4048</v>
      </c>
      <c r="I1868" t="s">
        <v>5203</v>
      </c>
      <c r="J1868" t="s">
        <v>13</v>
      </c>
      <c r="K1868">
        <v>121820</v>
      </c>
      <c r="L1868" t="s">
        <v>631</v>
      </c>
      <c r="M1868">
        <v>95</v>
      </c>
    </row>
    <row r="1869" spans="1:16">
      <c r="A1869">
        <v>5442</v>
      </c>
      <c r="B1869" t="s">
        <v>2190</v>
      </c>
      <c r="C1869" t="s">
        <v>205</v>
      </c>
      <c r="D1869">
        <v>1000</v>
      </c>
      <c r="E1869" t="s">
        <v>8</v>
      </c>
      <c r="F1869" t="s">
        <v>420</v>
      </c>
      <c r="G1869" s="81">
        <v>44775</v>
      </c>
      <c r="H1869" t="s">
        <v>4048</v>
      </c>
      <c r="I1869" t="s">
        <v>5507</v>
      </c>
      <c r="J1869" t="s">
        <v>1675</v>
      </c>
      <c r="K1869">
        <v>105127</v>
      </c>
      <c r="L1869" t="s">
        <v>203</v>
      </c>
      <c r="M1869">
        <v>19</v>
      </c>
    </row>
    <row r="1870" spans="1:16">
      <c r="A1870">
        <v>5443</v>
      </c>
      <c r="B1870" t="s">
        <v>2190</v>
      </c>
      <c r="C1870" t="s">
        <v>186</v>
      </c>
      <c r="D1870">
        <v>2350</v>
      </c>
      <c r="E1870" t="s">
        <v>8</v>
      </c>
      <c r="F1870" t="s">
        <v>420</v>
      </c>
      <c r="G1870" s="81">
        <v>44774</v>
      </c>
      <c r="H1870" t="s">
        <v>4048</v>
      </c>
      <c r="I1870" t="s">
        <v>5508</v>
      </c>
      <c r="J1870" t="s">
        <v>1675</v>
      </c>
      <c r="K1870">
        <v>1961817</v>
      </c>
      <c r="L1870" t="s">
        <v>184</v>
      </c>
      <c r="M1870">
        <v>15</v>
      </c>
    </row>
    <row r="1871" spans="1:16">
      <c r="A1871">
        <v>5444</v>
      </c>
      <c r="B1871" t="s">
        <v>1227</v>
      </c>
      <c r="C1871" t="s">
        <v>1872</v>
      </c>
      <c r="D1871">
        <v>1000</v>
      </c>
      <c r="E1871" t="s">
        <v>10</v>
      </c>
      <c r="F1871" t="s">
        <v>420</v>
      </c>
      <c r="G1871" s="81">
        <v>44774</v>
      </c>
      <c r="H1871" t="s">
        <v>4069</v>
      </c>
      <c r="I1871" t="s">
        <v>4356</v>
      </c>
      <c r="J1871" t="s">
        <v>2032</v>
      </c>
      <c r="K1871">
        <v>2097579</v>
      </c>
      <c r="L1871" t="s">
        <v>1641</v>
      </c>
      <c r="M1871">
        <v>343</v>
      </c>
    </row>
    <row r="1872" spans="1:16">
      <c r="A1872">
        <v>5444</v>
      </c>
      <c r="C1872" t="s">
        <v>5064</v>
      </c>
      <c r="G1872" s="81"/>
    </row>
    <row r="1873" spans="1:13">
      <c r="A1873">
        <v>5445</v>
      </c>
      <c r="B1873" t="s">
        <v>1227</v>
      </c>
      <c r="C1873" t="s">
        <v>1503</v>
      </c>
      <c r="D1873">
        <v>3350</v>
      </c>
      <c r="E1873" t="s">
        <v>67</v>
      </c>
      <c r="F1873" t="s">
        <v>2266</v>
      </c>
      <c r="G1873" s="81">
        <v>44774</v>
      </c>
      <c r="H1873" t="s">
        <v>4048</v>
      </c>
      <c r="I1873" t="s">
        <v>5509</v>
      </c>
      <c r="J1873" t="s">
        <v>1679</v>
      </c>
      <c r="K1873">
        <v>18032</v>
      </c>
      <c r="L1873" t="s">
        <v>2578</v>
      </c>
      <c r="M1873">
        <v>306</v>
      </c>
    </row>
    <row r="1874" spans="1:13">
      <c r="A1874">
        <v>5445</v>
      </c>
      <c r="B1874" t="s">
        <v>1227</v>
      </c>
      <c r="C1874" t="s">
        <v>2008</v>
      </c>
      <c r="D1874">
        <v>1600</v>
      </c>
      <c r="E1874" t="s">
        <v>8</v>
      </c>
      <c r="F1874" t="s">
        <v>2266</v>
      </c>
      <c r="G1874" s="81">
        <v>44775</v>
      </c>
      <c r="H1874" t="s">
        <v>4048</v>
      </c>
      <c r="I1874" t="s">
        <v>5510</v>
      </c>
      <c r="J1874" t="s">
        <v>1675</v>
      </c>
      <c r="K1874">
        <v>859424</v>
      </c>
      <c r="L1874" t="s">
        <v>2000</v>
      </c>
      <c r="M1874">
        <v>376</v>
      </c>
    </row>
    <row r="1875" spans="1:13">
      <c r="A1875">
        <v>5446</v>
      </c>
      <c r="C1875" t="s">
        <v>5064</v>
      </c>
      <c r="G1875" s="81"/>
    </row>
    <row r="1876" spans="1:13">
      <c r="A1876">
        <v>5446</v>
      </c>
      <c r="B1876" t="s">
        <v>1227</v>
      </c>
      <c r="C1876" t="s">
        <v>1684</v>
      </c>
      <c r="D1876">
        <v>5400</v>
      </c>
      <c r="E1876" t="s">
        <v>10</v>
      </c>
      <c r="F1876" t="s">
        <v>420</v>
      </c>
      <c r="G1876" s="81">
        <v>44775</v>
      </c>
      <c r="H1876" t="s">
        <v>4048</v>
      </c>
      <c r="I1876" t="s">
        <v>5511</v>
      </c>
      <c r="J1876" t="s">
        <v>2032</v>
      </c>
      <c r="K1876">
        <v>329607</v>
      </c>
      <c r="L1876" t="s">
        <v>645</v>
      </c>
      <c r="M1876">
        <v>289</v>
      </c>
    </row>
    <row r="1877" spans="1:13">
      <c r="A1877">
        <v>5447</v>
      </c>
      <c r="B1877" t="s">
        <v>1227</v>
      </c>
      <c r="C1877" t="s">
        <v>929</v>
      </c>
      <c r="D1877">
        <v>29000</v>
      </c>
      <c r="E1877" t="s">
        <v>12</v>
      </c>
      <c r="F1877" t="s">
        <v>420</v>
      </c>
      <c r="G1877" s="81">
        <v>44775</v>
      </c>
      <c r="H1877" t="s">
        <v>4069</v>
      </c>
      <c r="I1877" t="s">
        <v>4069</v>
      </c>
      <c r="J1877" t="s">
        <v>13</v>
      </c>
      <c r="K1877">
        <v>331203</v>
      </c>
      <c r="L1877" t="s">
        <v>927</v>
      </c>
      <c r="M1877">
        <v>173</v>
      </c>
    </row>
    <row r="1878" spans="1:13">
      <c r="A1878">
        <v>5447</v>
      </c>
      <c r="B1878" t="s">
        <v>1227</v>
      </c>
      <c r="C1878" t="s">
        <v>2041</v>
      </c>
      <c r="D1878">
        <v>3350</v>
      </c>
      <c r="E1878" t="s">
        <v>67</v>
      </c>
      <c r="F1878" t="s">
        <v>420</v>
      </c>
      <c r="G1878" s="81">
        <v>44775</v>
      </c>
      <c r="H1878" t="s">
        <v>4048</v>
      </c>
      <c r="I1878" t="s">
        <v>4922</v>
      </c>
      <c r="J1878" t="s">
        <v>1679</v>
      </c>
      <c r="K1878">
        <v>325937</v>
      </c>
      <c r="L1878" t="s">
        <v>2039</v>
      </c>
      <c r="M1878">
        <v>378</v>
      </c>
    </row>
    <row r="1879" spans="1:13">
      <c r="A1879">
        <v>5448</v>
      </c>
      <c r="B1879" t="s">
        <v>1227</v>
      </c>
      <c r="C1879" t="s">
        <v>2041</v>
      </c>
      <c r="D1879">
        <v>3350</v>
      </c>
      <c r="E1879" t="s">
        <v>67</v>
      </c>
      <c r="F1879" t="s">
        <v>420</v>
      </c>
      <c r="G1879" s="81">
        <v>44775</v>
      </c>
      <c r="H1879" t="s">
        <v>4048</v>
      </c>
      <c r="I1879" t="s">
        <v>4843</v>
      </c>
      <c r="J1879" t="s">
        <v>1679</v>
      </c>
      <c r="K1879">
        <v>327254</v>
      </c>
      <c r="L1879" t="s">
        <v>2039</v>
      </c>
      <c r="M1879">
        <v>378</v>
      </c>
    </row>
    <row r="1880" spans="1:13">
      <c r="A1880">
        <v>5449</v>
      </c>
      <c r="B1880" t="s">
        <v>24</v>
      </c>
      <c r="C1880" t="s">
        <v>163</v>
      </c>
      <c r="D1880">
        <v>2000</v>
      </c>
      <c r="E1880" t="s">
        <v>10</v>
      </c>
      <c r="F1880" t="s">
        <v>2266</v>
      </c>
      <c r="G1880" s="81">
        <v>44776</v>
      </c>
      <c r="H1880" t="s">
        <v>4194</v>
      </c>
      <c r="I1880" t="s">
        <v>4085</v>
      </c>
      <c r="J1880" t="s">
        <v>2032</v>
      </c>
      <c r="K1880">
        <v>684479</v>
      </c>
      <c r="L1880" t="s">
        <v>161</v>
      </c>
      <c r="M1880">
        <v>9</v>
      </c>
    </row>
    <row r="1881" spans="1:13">
      <c r="A1881">
        <v>5450</v>
      </c>
      <c r="B1881" t="s">
        <v>1227</v>
      </c>
      <c r="C1881" t="s">
        <v>3528</v>
      </c>
      <c r="D1881">
        <v>1350</v>
      </c>
      <c r="E1881" t="s">
        <v>8</v>
      </c>
      <c r="F1881" t="s">
        <v>420</v>
      </c>
      <c r="G1881" s="81">
        <v>44776</v>
      </c>
      <c r="H1881" t="s">
        <v>4048</v>
      </c>
      <c r="I1881" t="s">
        <v>5512</v>
      </c>
      <c r="J1881" t="s">
        <v>1675</v>
      </c>
      <c r="K1881">
        <v>506839</v>
      </c>
      <c r="L1881" t="s">
        <v>1562</v>
      </c>
      <c r="M1881">
        <v>318</v>
      </c>
    </row>
    <row r="1882" spans="1:13">
      <c r="A1882">
        <v>5451</v>
      </c>
      <c r="B1882" t="s">
        <v>1227</v>
      </c>
      <c r="C1882" t="s">
        <v>1299</v>
      </c>
      <c r="D1882">
        <v>400</v>
      </c>
      <c r="E1882" t="s">
        <v>17</v>
      </c>
      <c r="F1882" t="s">
        <v>420</v>
      </c>
      <c r="G1882" s="81">
        <v>44776</v>
      </c>
      <c r="H1882" t="s">
        <v>4140</v>
      </c>
      <c r="I1882" t="s">
        <v>4140</v>
      </c>
      <c r="J1882" t="s">
        <v>1674</v>
      </c>
      <c r="K1882">
        <v>496532</v>
      </c>
      <c r="L1882" t="s">
        <v>1297</v>
      </c>
      <c r="M1882">
        <v>262</v>
      </c>
    </row>
    <row r="1883" spans="1:13">
      <c r="A1883">
        <v>5452</v>
      </c>
      <c r="B1883" t="s">
        <v>1227</v>
      </c>
      <c r="C1883" t="s">
        <v>1821</v>
      </c>
      <c r="D1883">
        <v>1050</v>
      </c>
      <c r="E1883" t="s">
        <v>17</v>
      </c>
      <c r="F1883" t="s">
        <v>420</v>
      </c>
      <c r="G1883" s="81">
        <v>44776</v>
      </c>
      <c r="H1883" t="s">
        <v>4194</v>
      </c>
      <c r="I1883" t="s">
        <v>4085</v>
      </c>
      <c r="J1883" t="s">
        <v>1674</v>
      </c>
      <c r="K1883">
        <v>694915</v>
      </c>
      <c r="L1883" t="s">
        <v>1822</v>
      </c>
      <c r="M1883">
        <v>80</v>
      </c>
    </row>
    <row r="1884" spans="1:13">
      <c r="A1884">
        <v>5453</v>
      </c>
      <c r="B1884" t="s">
        <v>1227</v>
      </c>
      <c r="C1884" t="s">
        <v>1310</v>
      </c>
      <c r="D1884">
        <v>3350</v>
      </c>
      <c r="E1884" t="s">
        <v>12</v>
      </c>
      <c r="F1884" t="s">
        <v>2266</v>
      </c>
      <c r="G1884" s="81">
        <v>44776</v>
      </c>
      <c r="H1884" t="s">
        <v>4048</v>
      </c>
      <c r="I1884" t="s">
        <v>5159</v>
      </c>
      <c r="J1884" t="s">
        <v>13</v>
      </c>
      <c r="K1884">
        <v>691352</v>
      </c>
      <c r="L1884" t="s">
        <v>1308</v>
      </c>
      <c r="M1884">
        <v>264</v>
      </c>
    </row>
    <row r="1885" spans="1:13">
      <c r="A1885">
        <v>5453</v>
      </c>
      <c r="C1885" t="s">
        <v>5064</v>
      </c>
      <c r="G1885" s="81"/>
    </row>
    <row r="1886" spans="1:13">
      <c r="A1886">
        <v>5454</v>
      </c>
      <c r="C1886" t="s">
        <v>5064</v>
      </c>
      <c r="G1886" s="81"/>
    </row>
    <row r="1887" spans="1:13">
      <c r="A1887">
        <v>5455</v>
      </c>
      <c r="C1887" t="s">
        <v>5064</v>
      </c>
      <c r="G1887" s="81"/>
    </row>
    <row r="1888" spans="1:13">
      <c r="A1888">
        <v>5456</v>
      </c>
      <c r="B1888" t="s">
        <v>1227</v>
      </c>
      <c r="C1888" t="s">
        <v>1473</v>
      </c>
      <c r="D1888">
        <v>2180</v>
      </c>
      <c r="E1888" t="s">
        <v>15</v>
      </c>
      <c r="F1888" t="s">
        <v>420</v>
      </c>
      <c r="G1888" s="81">
        <v>44777</v>
      </c>
      <c r="H1888" t="s">
        <v>4048</v>
      </c>
      <c r="I1888" t="s">
        <v>5513</v>
      </c>
      <c r="J1888" t="s">
        <v>1680</v>
      </c>
      <c r="K1888">
        <v>432162</v>
      </c>
      <c r="L1888" t="s">
        <v>1472</v>
      </c>
      <c r="M1888">
        <v>298</v>
      </c>
    </row>
    <row r="1889" spans="1:15">
      <c r="A1889">
        <v>5456</v>
      </c>
      <c r="B1889" t="s">
        <v>1227</v>
      </c>
      <c r="C1889" t="s">
        <v>962</v>
      </c>
      <c r="D1889">
        <v>3350</v>
      </c>
      <c r="E1889" t="s">
        <v>67</v>
      </c>
      <c r="F1889" t="s">
        <v>420</v>
      </c>
      <c r="G1889" s="81">
        <v>44777</v>
      </c>
      <c r="H1889" t="s">
        <v>4048</v>
      </c>
      <c r="I1889" t="s">
        <v>5102</v>
      </c>
      <c r="J1889" t="s">
        <v>1679</v>
      </c>
      <c r="K1889">
        <v>466205</v>
      </c>
      <c r="L1889" t="s">
        <v>960</v>
      </c>
      <c r="M1889">
        <v>299</v>
      </c>
    </row>
    <row r="1890" spans="1:15">
      <c r="A1890">
        <v>5457</v>
      </c>
      <c r="B1890" t="s">
        <v>24</v>
      </c>
      <c r="C1890" t="s">
        <v>150</v>
      </c>
      <c r="D1890">
        <v>3500</v>
      </c>
      <c r="E1890" t="s">
        <v>8</v>
      </c>
      <c r="F1890" t="s">
        <v>420</v>
      </c>
      <c r="G1890" s="81">
        <v>44777</v>
      </c>
      <c r="H1890" t="s">
        <v>4194</v>
      </c>
      <c r="I1890" t="s">
        <v>4085</v>
      </c>
      <c r="J1890" t="s">
        <v>1675</v>
      </c>
      <c r="K1890">
        <v>564058</v>
      </c>
      <c r="L1890" t="s">
        <v>148</v>
      </c>
      <c r="M1890">
        <v>6</v>
      </c>
    </row>
    <row r="1891" spans="1:15">
      <c r="A1891">
        <v>5458</v>
      </c>
      <c r="B1891" t="s">
        <v>24</v>
      </c>
      <c r="C1891" t="s">
        <v>145</v>
      </c>
      <c r="D1891">
        <v>2300</v>
      </c>
      <c r="E1891" t="s">
        <v>8</v>
      </c>
      <c r="F1891" t="s">
        <v>420</v>
      </c>
      <c r="G1891" s="81">
        <v>44777</v>
      </c>
      <c r="H1891" t="s">
        <v>4194</v>
      </c>
      <c r="I1891" t="s">
        <v>4085</v>
      </c>
      <c r="J1891" t="s">
        <v>1675</v>
      </c>
      <c r="K1891">
        <v>584407</v>
      </c>
      <c r="L1891" t="s">
        <v>144</v>
      </c>
      <c r="M1891">
        <v>5</v>
      </c>
    </row>
    <row r="1892" spans="1:15">
      <c r="A1892">
        <v>5459</v>
      </c>
      <c r="B1892" t="s">
        <v>1227</v>
      </c>
      <c r="C1892" t="s">
        <v>1991</v>
      </c>
      <c r="D1892">
        <v>3350</v>
      </c>
      <c r="E1892" t="s">
        <v>20</v>
      </c>
      <c r="F1892" t="s">
        <v>420</v>
      </c>
      <c r="G1892" s="81">
        <v>44777</v>
      </c>
      <c r="H1892" t="s">
        <v>4048</v>
      </c>
      <c r="I1892" t="s">
        <v>5177</v>
      </c>
      <c r="J1892" t="s">
        <v>1677</v>
      </c>
      <c r="K1892">
        <v>677112</v>
      </c>
      <c r="L1892" t="s">
        <v>1990</v>
      </c>
      <c r="M1892">
        <v>373</v>
      </c>
    </row>
    <row r="1893" spans="1:15">
      <c r="A1893">
        <v>5459</v>
      </c>
      <c r="B1893" t="s">
        <v>1227</v>
      </c>
      <c r="C1893" t="s">
        <v>2045</v>
      </c>
      <c r="D1893">
        <v>2180</v>
      </c>
      <c r="E1893" t="s">
        <v>19</v>
      </c>
      <c r="F1893" t="s">
        <v>2266</v>
      </c>
      <c r="G1893" s="81">
        <v>44777</v>
      </c>
      <c r="H1893" t="s">
        <v>4048</v>
      </c>
      <c r="I1893" t="s">
        <v>5173</v>
      </c>
      <c r="J1893" t="s">
        <v>1678</v>
      </c>
      <c r="K1893">
        <v>680578</v>
      </c>
      <c r="L1893" t="s">
        <v>2044</v>
      </c>
      <c r="M1893">
        <v>379</v>
      </c>
      <c r="O1893" t="s">
        <v>5370</v>
      </c>
    </row>
    <row r="1894" spans="1:15">
      <c r="A1894">
        <v>5460</v>
      </c>
      <c r="B1894" t="s">
        <v>1227</v>
      </c>
      <c r="C1894" t="s">
        <v>1594</v>
      </c>
      <c r="D1894">
        <v>1350</v>
      </c>
      <c r="E1894" t="s">
        <v>8</v>
      </c>
      <c r="F1894" t="s">
        <v>420</v>
      </c>
      <c r="G1894" s="81">
        <v>44777</v>
      </c>
      <c r="H1894" t="s">
        <v>4048</v>
      </c>
      <c r="I1894" t="s">
        <v>5514</v>
      </c>
      <c r="J1894" t="s">
        <v>1675</v>
      </c>
      <c r="K1894">
        <v>684149</v>
      </c>
      <c r="L1894" t="s">
        <v>1592</v>
      </c>
      <c r="M1894">
        <v>326</v>
      </c>
    </row>
    <row r="1895" spans="1:15">
      <c r="A1895">
        <v>5460</v>
      </c>
      <c r="B1895" t="s">
        <v>1227</v>
      </c>
      <c r="C1895" t="s">
        <v>5515</v>
      </c>
      <c r="D1895">
        <v>1400</v>
      </c>
      <c r="E1895" t="s">
        <v>8</v>
      </c>
      <c r="F1895" t="s">
        <v>420</v>
      </c>
      <c r="G1895" s="81">
        <v>44777</v>
      </c>
      <c r="H1895" t="s">
        <v>4048</v>
      </c>
      <c r="I1895" t="s">
        <v>5516</v>
      </c>
      <c r="J1895" t="s">
        <v>1675</v>
      </c>
      <c r="K1895">
        <v>847979</v>
      </c>
      <c r="L1895" t="s">
        <v>1126</v>
      </c>
      <c r="M1895">
        <v>200</v>
      </c>
    </row>
    <row r="1896" spans="1:15">
      <c r="A1896">
        <v>5461</v>
      </c>
      <c r="B1896" t="s">
        <v>24</v>
      </c>
      <c r="C1896" t="s">
        <v>178</v>
      </c>
      <c r="D1896">
        <v>2000</v>
      </c>
      <c r="E1896" t="s">
        <v>8</v>
      </c>
      <c r="F1896" t="s">
        <v>2266</v>
      </c>
      <c r="G1896" s="81">
        <v>44777</v>
      </c>
      <c r="H1896" t="s">
        <v>4194</v>
      </c>
      <c r="I1896" t="s">
        <v>4085</v>
      </c>
      <c r="J1896" t="s">
        <v>1675</v>
      </c>
      <c r="K1896">
        <v>707919</v>
      </c>
      <c r="L1896" t="s">
        <v>176</v>
      </c>
      <c r="M1896">
        <v>13</v>
      </c>
      <c r="N1896" t="s">
        <v>5215</v>
      </c>
    </row>
    <row r="1897" spans="1:15">
      <c r="A1897">
        <v>5461</v>
      </c>
      <c r="B1897" t="s">
        <v>2961</v>
      </c>
      <c r="C1897" t="s">
        <v>2078</v>
      </c>
      <c r="D1897">
        <v>3350</v>
      </c>
      <c r="E1897" t="s">
        <v>67</v>
      </c>
      <c r="F1897" t="s">
        <v>2266</v>
      </c>
      <c r="G1897" s="81">
        <v>44777</v>
      </c>
      <c r="H1897" t="s">
        <v>4048</v>
      </c>
      <c r="I1897" t="s">
        <v>4843</v>
      </c>
      <c r="J1897" t="s">
        <v>1679</v>
      </c>
      <c r="K1897">
        <v>6366</v>
      </c>
      <c r="L1897" t="s">
        <v>2076</v>
      </c>
      <c r="M1897">
        <v>383</v>
      </c>
    </row>
    <row r="1898" spans="1:15">
      <c r="A1898">
        <v>5462</v>
      </c>
      <c r="B1898" t="s">
        <v>1227</v>
      </c>
      <c r="C1898" t="s">
        <v>1879</v>
      </c>
      <c r="D1898">
        <v>3350</v>
      </c>
      <c r="E1898" t="s">
        <v>12</v>
      </c>
      <c r="F1898" t="s">
        <v>420</v>
      </c>
      <c r="G1898" s="81">
        <v>44777</v>
      </c>
      <c r="H1898" t="s">
        <v>4048</v>
      </c>
      <c r="I1898" t="s">
        <v>5102</v>
      </c>
      <c r="J1898" t="s">
        <v>13</v>
      </c>
      <c r="K1898">
        <v>715550</v>
      </c>
      <c r="L1898" t="s">
        <v>1223</v>
      </c>
      <c r="M1898">
        <v>211</v>
      </c>
      <c r="O1898" t="s">
        <v>5370</v>
      </c>
    </row>
    <row r="1899" spans="1:15">
      <c r="A1899">
        <v>5462</v>
      </c>
      <c r="B1899" t="s">
        <v>2190</v>
      </c>
      <c r="C1899" t="s">
        <v>210</v>
      </c>
      <c r="D1899">
        <v>1000</v>
      </c>
      <c r="E1899" t="s">
        <v>8</v>
      </c>
      <c r="F1899" t="s">
        <v>420</v>
      </c>
      <c r="G1899" s="81">
        <v>44778</v>
      </c>
      <c r="H1899" t="s">
        <v>4048</v>
      </c>
      <c r="I1899" t="s">
        <v>5517</v>
      </c>
      <c r="J1899" t="s">
        <v>1675</v>
      </c>
      <c r="K1899">
        <v>772030</v>
      </c>
      <c r="L1899" t="s">
        <v>208</v>
      </c>
      <c r="M1899">
        <v>20</v>
      </c>
    </row>
    <row r="1900" spans="1:15">
      <c r="A1900">
        <v>5463</v>
      </c>
      <c r="B1900" t="s">
        <v>1227</v>
      </c>
      <c r="C1900" t="s">
        <v>376</v>
      </c>
      <c r="D1900">
        <v>2180</v>
      </c>
      <c r="E1900" t="s">
        <v>10</v>
      </c>
      <c r="F1900" t="s">
        <v>2266</v>
      </c>
      <c r="G1900" s="81">
        <v>44778</v>
      </c>
      <c r="H1900" t="s">
        <v>4048</v>
      </c>
      <c r="I1900" t="s">
        <v>5201</v>
      </c>
      <c r="J1900" t="s">
        <v>2032</v>
      </c>
      <c r="K1900">
        <v>3579</v>
      </c>
      <c r="L1900" t="s">
        <v>374</v>
      </c>
      <c r="M1900">
        <v>242</v>
      </c>
    </row>
    <row r="1901" spans="1:15">
      <c r="A1901">
        <v>5464</v>
      </c>
      <c r="B1901" t="s">
        <v>1227</v>
      </c>
      <c r="C1901" t="s">
        <v>1095</v>
      </c>
      <c r="D1901">
        <v>1400</v>
      </c>
      <c r="E1901" t="s">
        <v>8</v>
      </c>
      <c r="F1901" t="s">
        <v>420</v>
      </c>
      <c r="G1901" s="81">
        <v>44777</v>
      </c>
      <c r="H1901" t="s">
        <v>4048</v>
      </c>
      <c r="I1901" t="s">
        <v>5516</v>
      </c>
      <c r="J1901" t="s">
        <v>1675</v>
      </c>
      <c r="K1901">
        <v>842059</v>
      </c>
      <c r="L1901" t="s">
        <v>1093</v>
      </c>
      <c r="M1901">
        <v>268</v>
      </c>
    </row>
    <row r="1902" spans="1:15">
      <c r="A1902">
        <v>5463</v>
      </c>
      <c r="B1902" t="s">
        <v>1227</v>
      </c>
      <c r="C1902" t="s">
        <v>1070</v>
      </c>
      <c r="D1902">
        <v>2180</v>
      </c>
      <c r="E1902" t="s">
        <v>10</v>
      </c>
      <c r="F1902" t="s">
        <v>420</v>
      </c>
      <c r="G1902" s="81">
        <v>44778</v>
      </c>
      <c r="H1902" t="s">
        <v>4048</v>
      </c>
      <c r="I1902" t="s">
        <v>5518</v>
      </c>
      <c r="J1902" t="s">
        <v>2032</v>
      </c>
      <c r="K1902">
        <v>895553</v>
      </c>
      <c r="L1902" t="s">
        <v>1068</v>
      </c>
      <c r="M1902">
        <v>241</v>
      </c>
    </row>
    <row r="1903" spans="1:15">
      <c r="A1903">
        <v>5464</v>
      </c>
      <c r="B1903" t="s">
        <v>1227</v>
      </c>
      <c r="C1903" t="s">
        <v>1105</v>
      </c>
      <c r="D1903">
        <v>1600</v>
      </c>
      <c r="E1903" t="s">
        <v>8</v>
      </c>
      <c r="F1903" t="s">
        <v>420</v>
      </c>
      <c r="G1903" s="81">
        <v>44778</v>
      </c>
      <c r="H1903" t="s">
        <v>4048</v>
      </c>
      <c r="I1903" t="s">
        <v>5516</v>
      </c>
      <c r="J1903" t="s">
        <v>1675</v>
      </c>
      <c r="K1903">
        <v>214493</v>
      </c>
      <c r="L1903" t="s">
        <v>1103</v>
      </c>
      <c r="M1903">
        <v>213</v>
      </c>
    </row>
    <row r="1904" spans="1:15">
      <c r="A1904">
        <v>5465</v>
      </c>
      <c r="G1904" s="81"/>
    </row>
    <row r="1905" spans="1:14">
      <c r="A1905">
        <v>5464</v>
      </c>
      <c r="B1905" t="s">
        <v>1227</v>
      </c>
      <c r="C1905" t="s">
        <v>5519</v>
      </c>
      <c r="D1905">
        <v>3350</v>
      </c>
      <c r="E1905" t="s">
        <v>12</v>
      </c>
      <c r="F1905" t="s">
        <v>2266</v>
      </c>
      <c r="G1905" s="81">
        <v>44778</v>
      </c>
      <c r="H1905" t="s">
        <v>4048</v>
      </c>
      <c r="I1905" t="s">
        <v>5327</v>
      </c>
      <c r="J1905" t="s">
        <v>13</v>
      </c>
      <c r="K1905">
        <v>986371</v>
      </c>
      <c r="L1905" t="s">
        <v>1303</v>
      </c>
      <c r="M1905">
        <v>92</v>
      </c>
    </row>
    <row r="1906" spans="1:14">
      <c r="A1906">
        <v>5465</v>
      </c>
      <c r="B1906" t="s">
        <v>1227</v>
      </c>
      <c r="C1906" t="s">
        <v>1026</v>
      </c>
      <c r="D1906">
        <v>3350</v>
      </c>
      <c r="E1906" t="s">
        <v>12</v>
      </c>
      <c r="F1906" t="s">
        <v>420</v>
      </c>
      <c r="G1906" s="81">
        <v>44778</v>
      </c>
      <c r="H1906" t="s">
        <v>4048</v>
      </c>
      <c r="I1906" t="s">
        <v>5520</v>
      </c>
      <c r="J1906" t="s">
        <v>13</v>
      </c>
      <c r="K1906">
        <v>866881</v>
      </c>
      <c r="L1906" t="s">
        <v>1024</v>
      </c>
      <c r="M1906">
        <v>193</v>
      </c>
    </row>
    <row r="1907" spans="1:14">
      <c r="A1907">
        <v>5466</v>
      </c>
      <c r="B1907" t="s">
        <v>1227</v>
      </c>
      <c r="C1907" t="s">
        <v>1718</v>
      </c>
      <c r="D1907">
        <v>2180</v>
      </c>
      <c r="E1907" t="s">
        <v>21</v>
      </c>
      <c r="F1907" t="s">
        <v>420</v>
      </c>
      <c r="G1907" s="81">
        <v>44778</v>
      </c>
      <c r="H1907" t="s">
        <v>4048</v>
      </c>
      <c r="I1907" t="s">
        <v>5521</v>
      </c>
      <c r="J1907" t="s">
        <v>1682</v>
      </c>
      <c r="K1907">
        <v>970371</v>
      </c>
      <c r="L1907" t="s">
        <v>1717</v>
      </c>
      <c r="M1907">
        <v>362</v>
      </c>
    </row>
    <row r="1908" spans="1:14">
      <c r="A1908">
        <v>5467</v>
      </c>
      <c r="C1908" t="s">
        <v>5064</v>
      </c>
      <c r="G1908" s="81"/>
      <c r="M1908">
        <v>187</v>
      </c>
    </row>
    <row r="1909" spans="1:14">
      <c r="A1909">
        <v>5465</v>
      </c>
      <c r="B1909" t="s">
        <v>1227</v>
      </c>
      <c r="C1909" t="s">
        <v>612</v>
      </c>
      <c r="D1909">
        <v>2800</v>
      </c>
      <c r="E1909" t="s">
        <v>10</v>
      </c>
      <c r="F1909" t="s">
        <v>2266</v>
      </c>
      <c r="G1909" s="81">
        <v>44778</v>
      </c>
      <c r="H1909" t="s">
        <v>4048</v>
      </c>
      <c r="I1909" t="s">
        <v>5203</v>
      </c>
      <c r="J1909" t="s">
        <v>13</v>
      </c>
      <c r="K1909">
        <v>8987</v>
      </c>
      <c r="L1909" t="s">
        <v>610</v>
      </c>
      <c r="M1909">
        <v>105</v>
      </c>
    </row>
    <row r="1910" spans="1:14">
      <c r="A1910">
        <v>5466</v>
      </c>
      <c r="C1910" t="s">
        <v>5064</v>
      </c>
      <c r="G1910" s="81"/>
    </row>
    <row r="1911" spans="1:14">
      <c r="A1911">
        <v>5467</v>
      </c>
      <c r="B1911" t="s">
        <v>1227</v>
      </c>
      <c r="C1911" t="s">
        <v>1590</v>
      </c>
      <c r="D1911">
        <v>2180</v>
      </c>
      <c r="E1911" t="s">
        <v>10</v>
      </c>
      <c r="F1911" t="s">
        <v>2266</v>
      </c>
      <c r="G1911" s="81">
        <v>44778</v>
      </c>
      <c r="H1911" t="s">
        <v>4048</v>
      </c>
      <c r="I1911" t="s">
        <v>5522</v>
      </c>
      <c r="J1911" t="s">
        <v>2032</v>
      </c>
      <c r="K1911">
        <v>329624</v>
      </c>
      <c r="L1911" t="s">
        <v>1589</v>
      </c>
      <c r="M1911">
        <v>325</v>
      </c>
    </row>
    <row r="1912" spans="1:14">
      <c r="A1912">
        <v>5466</v>
      </c>
      <c r="B1912" t="s">
        <v>1227</v>
      </c>
      <c r="C1912" t="s">
        <v>1817</v>
      </c>
      <c r="D1912">
        <v>2180</v>
      </c>
      <c r="E1912" t="s">
        <v>10</v>
      </c>
      <c r="F1912" t="s">
        <v>420</v>
      </c>
      <c r="G1912" s="81">
        <v>44779</v>
      </c>
      <c r="H1912" t="s">
        <v>4048</v>
      </c>
      <c r="I1912" t="s">
        <v>5523</v>
      </c>
      <c r="J1912" t="s">
        <v>2032</v>
      </c>
      <c r="K1912">
        <v>221487</v>
      </c>
      <c r="L1912" t="s">
        <v>2003</v>
      </c>
      <c r="M1912">
        <v>366</v>
      </c>
      <c r="N1912" t="s">
        <v>4057</v>
      </c>
    </row>
    <row r="1913" spans="1:14">
      <c r="A1913">
        <v>5467</v>
      </c>
      <c r="B1913" t="s">
        <v>1227</v>
      </c>
      <c r="C1913" t="s">
        <v>1452</v>
      </c>
      <c r="D1913">
        <v>3350</v>
      </c>
      <c r="E1913" t="s">
        <v>67</v>
      </c>
      <c r="F1913" t="s">
        <v>420</v>
      </c>
      <c r="G1913" s="81">
        <v>44778</v>
      </c>
      <c r="H1913" t="s">
        <v>4048</v>
      </c>
      <c r="I1913" t="s">
        <v>5524</v>
      </c>
      <c r="J1913" t="s">
        <v>1679</v>
      </c>
      <c r="K1913">
        <v>485043</v>
      </c>
      <c r="L1913" t="s">
        <v>1451</v>
      </c>
      <c r="M1913">
        <v>283</v>
      </c>
    </row>
    <row r="1914" spans="1:14">
      <c r="A1914">
        <v>5467</v>
      </c>
      <c r="C1914" t="s">
        <v>5064</v>
      </c>
      <c r="G1914" s="81"/>
    </row>
    <row r="1915" spans="1:14">
      <c r="A1915">
        <v>5468</v>
      </c>
      <c r="B1915" t="s">
        <v>1227</v>
      </c>
      <c r="C1915" t="s">
        <v>2178</v>
      </c>
      <c r="D1915">
        <v>10000</v>
      </c>
      <c r="E1915" t="s">
        <v>2178</v>
      </c>
      <c r="F1915" t="s">
        <v>2266</v>
      </c>
      <c r="G1915" s="81">
        <v>44844</v>
      </c>
      <c r="H1915" t="s">
        <v>4048</v>
      </c>
      <c r="J1915" t="s">
        <v>2178</v>
      </c>
      <c r="K1915" t="s">
        <v>5525</v>
      </c>
      <c r="L1915" t="s">
        <v>2177</v>
      </c>
      <c r="M1915">
        <v>411</v>
      </c>
    </row>
    <row r="1916" spans="1:14">
      <c r="A1916">
        <v>5469</v>
      </c>
      <c r="B1916" t="s">
        <v>1227</v>
      </c>
      <c r="C1916" t="s">
        <v>1050</v>
      </c>
      <c r="D1916">
        <v>2800</v>
      </c>
      <c r="E1916" t="s">
        <v>8</v>
      </c>
      <c r="F1916" t="s">
        <v>420</v>
      </c>
      <c r="G1916" s="81">
        <v>44837</v>
      </c>
      <c r="H1916" t="s">
        <v>4048</v>
      </c>
      <c r="I1916" t="s">
        <v>5526</v>
      </c>
      <c r="J1916" t="s">
        <v>13</v>
      </c>
      <c r="K1916" t="s">
        <v>5527</v>
      </c>
      <c r="L1916" t="s">
        <v>631</v>
      </c>
      <c r="M1916">
        <v>95</v>
      </c>
    </row>
    <row r="1917" spans="1:14">
      <c r="A1917">
        <v>5468</v>
      </c>
      <c r="B1917" t="s">
        <v>1227</v>
      </c>
      <c r="C1917" t="s">
        <v>1503</v>
      </c>
      <c r="D1917">
        <v>3350</v>
      </c>
      <c r="E1917" t="s">
        <v>67</v>
      </c>
      <c r="F1917" t="s">
        <v>4488</v>
      </c>
      <c r="G1917" s="81">
        <v>44774</v>
      </c>
      <c r="H1917" t="s">
        <v>4048</v>
      </c>
      <c r="I1917" t="s">
        <v>5509</v>
      </c>
      <c r="J1917" t="s">
        <v>1679</v>
      </c>
      <c r="K1917" t="s">
        <v>5528</v>
      </c>
      <c r="L1917" t="s">
        <v>2578</v>
      </c>
      <c r="M1917">
        <v>306</v>
      </c>
    </row>
    <row r="1918" spans="1:14">
      <c r="A1918">
        <v>5469</v>
      </c>
      <c r="B1918" t="s">
        <v>2190</v>
      </c>
      <c r="C1918" t="s">
        <v>186</v>
      </c>
      <c r="D1918">
        <v>1350</v>
      </c>
      <c r="E1918" t="s">
        <v>8</v>
      </c>
      <c r="F1918" t="s">
        <v>420</v>
      </c>
      <c r="G1918" s="81">
        <v>44837</v>
      </c>
      <c r="H1918" t="s">
        <v>4048</v>
      </c>
      <c r="I1918" t="s">
        <v>4780</v>
      </c>
      <c r="J1918" t="s">
        <v>1675</v>
      </c>
      <c r="K1918" t="s">
        <v>5529</v>
      </c>
      <c r="L1918" t="s">
        <v>184</v>
      </c>
      <c r="M1918">
        <v>15</v>
      </c>
    </row>
    <row r="1919" spans="1:14">
      <c r="A1919">
        <v>5470</v>
      </c>
      <c r="B1919" t="s">
        <v>2190</v>
      </c>
      <c r="C1919" t="s">
        <v>186</v>
      </c>
      <c r="D1919">
        <v>1350</v>
      </c>
      <c r="E1919" t="s">
        <v>8</v>
      </c>
      <c r="F1919" t="s">
        <v>420</v>
      </c>
      <c r="G1919" s="81">
        <v>44809</v>
      </c>
      <c r="H1919" t="s">
        <v>4048</v>
      </c>
      <c r="I1919" t="s">
        <v>5530</v>
      </c>
      <c r="J1919" t="s">
        <v>1675</v>
      </c>
      <c r="K1919" t="s">
        <v>5531</v>
      </c>
      <c r="L1919" t="s">
        <v>184</v>
      </c>
      <c r="M1919">
        <v>15</v>
      </c>
    </row>
    <row r="1920" spans="1:14">
      <c r="A1920">
        <v>5469</v>
      </c>
      <c r="B1920" t="s">
        <v>1227</v>
      </c>
      <c r="C1920" t="s">
        <v>1123</v>
      </c>
      <c r="D1920">
        <v>1600</v>
      </c>
      <c r="E1920" t="s">
        <v>8</v>
      </c>
      <c r="F1920" t="s">
        <v>420</v>
      </c>
      <c r="G1920" s="81">
        <v>44775</v>
      </c>
      <c r="H1920" t="s">
        <v>4048</v>
      </c>
      <c r="I1920" t="s">
        <v>5380</v>
      </c>
      <c r="J1920" t="s">
        <v>1675</v>
      </c>
      <c r="K1920" t="s">
        <v>5532</v>
      </c>
      <c r="L1920" t="s">
        <v>1121</v>
      </c>
      <c r="M1920">
        <v>218</v>
      </c>
    </row>
    <row r="1921" spans="1:13">
      <c r="A1921">
        <v>5470</v>
      </c>
      <c r="B1921" t="s">
        <v>1227</v>
      </c>
      <c r="C1921" t="s">
        <v>1503</v>
      </c>
      <c r="D1921">
        <v>3350</v>
      </c>
      <c r="E1921" t="s">
        <v>67</v>
      </c>
      <c r="F1921" t="s">
        <v>4488</v>
      </c>
      <c r="G1921" s="81">
        <v>44806</v>
      </c>
      <c r="H1921" t="s">
        <v>4048</v>
      </c>
      <c r="I1921" t="s">
        <v>5501</v>
      </c>
      <c r="J1921" t="s">
        <v>1679</v>
      </c>
      <c r="K1921" t="s">
        <v>5533</v>
      </c>
      <c r="L1921" t="s">
        <v>2578</v>
      </c>
      <c r="M1921">
        <v>306</v>
      </c>
    </row>
    <row r="1922" spans="1:13">
      <c r="A1922">
        <v>5471</v>
      </c>
      <c r="B1922" t="s">
        <v>1227</v>
      </c>
      <c r="C1922" t="s">
        <v>1503</v>
      </c>
      <c r="D1922">
        <v>150</v>
      </c>
      <c r="E1922" t="s">
        <v>67</v>
      </c>
      <c r="F1922" t="s">
        <v>4488</v>
      </c>
      <c r="G1922" s="81">
        <v>44824</v>
      </c>
      <c r="H1922" t="s">
        <v>4194</v>
      </c>
      <c r="I1922" t="s">
        <v>4267</v>
      </c>
      <c r="J1922" t="s">
        <v>1679</v>
      </c>
      <c r="K1922" t="s">
        <v>5534</v>
      </c>
      <c r="L1922" t="s">
        <v>2578</v>
      </c>
      <c r="M1922">
        <v>306</v>
      </c>
    </row>
    <row r="1923" spans="1:13">
      <c r="A1923">
        <v>5470</v>
      </c>
      <c r="B1923" t="s">
        <v>2190</v>
      </c>
      <c r="C1923" t="s">
        <v>196</v>
      </c>
      <c r="D1923">
        <v>1350</v>
      </c>
      <c r="E1923" t="s">
        <v>8</v>
      </c>
      <c r="F1923" t="s">
        <v>420</v>
      </c>
      <c r="G1923" s="81">
        <v>44775</v>
      </c>
      <c r="H1923" t="s">
        <v>4048</v>
      </c>
      <c r="I1923" t="s">
        <v>4378</v>
      </c>
      <c r="J1923" t="s">
        <v>1675</v>
      </c>
      <c r="K1923" t="s">
        <v>5535</v>
      </c>
      <c r="L1923" t="s">
        <v>194</v>
      </c>
      <c r="M1923">
        <v>17</v>
      </c>
    </row>
    <row r="1924" spans="1:13">
      <c r="A1924">
        <v>5471</v>
      </c>
      <c r="B1924" t="s">
        <v>1227</v>
      </c>
      <c r="C1924" t="s">
        <v>1123</v>
      </c>
      <c r="D1924">
        <v>1600</v>
      </c>
      <c r="E1924" t="s">
        <v>8</v>
      </c>
      <c r="F1924" t="s">
        <v>420</v>
      </c>
      <c r="G1924" s="81">
        <v>44806</v>
      </c>
      <c r="H1924" t="s">
        <v>4048</v>
      </c>
      <c r="I1924" t="s">
        <v>5516</v>
      </c>
      <c r="J1924" t="s">
        <v>1675</v>
      </c>
      <c r="K1924" t="s">
        <v>5536</v>
      </c>
      <c r="L1924" t="s">
        <v>1121</v>
      </c>
      <c r="M1924">
        <v>218</v>
      </c>
    </row>
    <row r="1925" spans="1:13">
      <c r="A1925">
        <v>5471</v>
      </c>
      <c r="G1925" s="81"/>
    </row>
    <row r="1926" spans="1:13">
      <c r="A1926">
        <v>5472</v>
      </c>
      <c r="B1926" t="s">
        <v>1227</v>
      </c>
      <c r="C1926" t="s">
        <v>1503</v>
      </c>
      <c r="D1926">
        <v>3350</v>
      </c>
      <c r="E1926" t="s">
        <v>67</v>
      </c>
      <c r="F1926" t="s">
        <v>2266</v>
      </c>
      <c r="G1926" s="81">
        <v>44839</v>
      </c>
      <c r="H1926" t="s">
        <v>4048</v>
      </c>
      <c r="I1926" t="s">
        <v>5327</v>
      </c>
      <c r="J1926" t="s">
        <v>1679</v>
      </c>
      <c r="K1926" t="s">
        <v>5537</v>
      </c>
      <c r="L1926" t="s">
        <v>2578</v>
      </c>
      <c r="M1926">
        <v>306</v>
      </c>
    </row>
    <row r="1927" spans="1:13">
      <c r="A1927">
        <v>5472</v>
      </c>
      <c r="C1927" t="s">
        <v>5064</v>
      </c>
      <c r="G1927" s="81"/>
    </row>
    <row r="1928" spans="1:13">
      <c r="A1928">
        <v>5473</v>
      </c>
      <c r="C1928" t="s">
        <v>5064</v>
      </c>
      <c r="G1928" s="81"/>
    </row>
    <row r="1929" spans="1:13">
      <c r="A1929">
        <v>5474</v>
      </c>
      <c r="B1929" t="s">
        <v>1227</v>
      </c>
      <c r="C1929" t="s">
        <v>5064</v>
      </c>
      <c r="G1929" s="81"/>
    </row>
    <row r="1930" spans="1:13">
      <c r="A1930">
        <v>5473</v>
      </c>
      <c r="B1930" t="s">
        <v>1227</v>
      </c>
      <c r="C1930" t="s">
        <v>929</v>
      </c>
      <c r="D1930">
        <v>29000</v>
      </c>
      <c r="E1930" t="s">
        <v>12</v>
      </c>
      <c r="F1930" t="s">
        <v>420</v>
      </c>
      <c r="G1930" s="81">
        <v>44775</v>
      </c>
      <c r="H1930" t="s">
        <v>4069</v>
      </c>
      <c r="I1930" t="s">
        <v>4069</v>
      </c>
      <c r="J1930" t="s">
        <v>13</v>
      </c>
      <c r="K1930" t="s">
        <v>5538</v>
      </c>
      <c r="L1930" t="s">
        <v>927</v>
      </c>
      <c r="M1930">
        <v>173</v>
      </c>
    </row>
    <row r="1931" spans="1:13">
      <c r="A1931">
        <v>5474</v>
      </c>
      <c r="C1931" t="s">
        <v>5064</v>
      </c>
      <c r="G1931" s="81"/>
    </row>
    <row r="1932" spans="1:13">
      <c r="A1932">
        <v>5475</v>
      </c>
      <c r="C1932" t="s">
        <v>5064</v>
      </c>
      <c r="G1932" s="81"/>
    </row>
    <row r="1933" spans="1:13">
      <c r="A1933">
        <v>5474</v>
      </c>
      <c r="B1933" t="s">
        <v>1227</v>
      </c>
      <c r="C1933" t="s">
        <v>5064</v>
      </c>
      <c r="G1933" s="81"/>
    </row>
    <row r="1934" spans="1:13">
      <c r="A1934">
        <v>5475</v>
      </c>
      <c r="B1934" t="s">
        <v>1227</v>
      </c>
      <c r="C1934" t="s">
        <v>2008</v>
      </c>
      <c r="D1934">
        <v>1600</v>
      </c>
      <c r="E1934" t="s">
        <v>8</v>
      </c>
      <c r="F1934" t="s">
        <v>420</v>
      </c>
      <c r="G1934" s="81">
        <v>44837</v>
      </c>
      <c r="H1934" t="s">
        <v>4048</v>
      </c>
      <c r="I1934" t="s">
        <v>5539</v>
      </c>
      <c r="J1934" t="s">
        <v>1675</v>
      </c>
      <c r="K1934" t="s">
        <v>5540</v>
      </c>
      <c r="L1934" t="s">
        <v>2000</v>
      </c>
      <c r="M1934">
        <v>376</v>
      </c>
    </row>
    <row r="1935" spans="1:13">
      <c r="A1935">
        <v>5475</v>
      </c>
      <c r="B1935" t="s">
        <v>1227</v>
      </c>
      <c r="G1935" s="81"/>
    </row>
    <row r="1936" spans="1:13">
      <c r="A1936">
        <v>5476</v>
      </c>
      <c r="B1936" t="s">
        <v>24</v>
      </c>
      <c r="C1936" t="s">
        <v>163</v>
      </c>
      <c r="D1936">
        <v>2000</v>
      </c>
      <c r="E1936" t="s">
        <v>10</v>
      </c>
      <c r="F1936" t="s">
        <v>4488</v>
      </c>
      <c r="G1936" s="81">
        <v>44776</v>
      </c>
      <c r="H1936" t="s">
        <v>4194</v>
      </c>
      <c r="I1936" t="s">
        <v>4085</v>
      </c>
      <c r="J1936" t="s">
        <v>2032</v>
      </c>
      <c r="K1936" t="s">
        <v>5541</v>
      </c>
      <c r="L1936" t="s">
        <v>161</v>
      </c>
      <c r="M1936">
        <v>9</v>
      </c>
    </row>
    <row r="1937" spans="1:14">
      <c r="A1937">
        <v>5477</v>
      </c>
      <c r="B1937" t="s">
        <v>24</v>
      </c>
      <c r="C1937" t="s">
        <v>163</v>
      </c>
      <c r="D1937">
        <v>2000</v>
      </c>
      <c r="E1937" t="s">
        <v>8</v>
      </c>
      <c r="F1937" t="s">
        <v>2266</v>
      </c>
      <c r="G1937" s="81">
        <v>44830</v>
      </c>
      <c r="H1937" t="s">
        <v>4194</v>
      </c>
      <c r="I1937" t="s">
        <v>4847</v>
      </c>
      <c r="J1937" t="s">
        <v>1675</v>
      </c>
      <c r="K1937" t="s">
        <v>5542</v>
      </c>
      <c r="L1937" t="s">
        <v>161</v>
      </c>
      <c r="M1937">
        <v>9</v>
      </c>
    </row>
    <row r="1938" spans="1:14">
      <c r="A1938">
        <v>5477</v>
      </c>
      <c r="B1938" t="s">
        <v>1227</v>
      </c>
      <c r="C1938" t="s">
        <v>2087</v>
      </c>
      <c r="D1938">
        <v>1350</v>
      </c>
      <c r="E1938" t="s">
        <v>8</v>
      </c>
      <c r="F1938" t="s">
        <v>420</v>
      </c>
      <c r="G1938" s="81">
        <v>44776</v>
      </c>
      <c r="H1938" t="s">
        <v>4048</v>
      </c>
      <c r="I1938" t="s">
        <v>5512</v>
      </c>
      <c r="J1938" t="s">
        <v>1675</v>
      </c>
      <c r="K1938" t="s">
        <v>5543</v>
      </c>
      <c r="L1938" t="s">
        <v>1562</v>
      </c>
      <c r="M1938">
        <v>318</v>
      </c>
    </row>
    <row r="1939" spans="1:14">
      <c r="A1939">
        <v>5478</v>
      </c>
      <c r="B1939" t="s">
        <v>24</v>
      </c>
      <c r="G1939" s="81"/>
    </row>
    <row r="1940" spans="1:14">
      <c r="A1940">
        <v>5478</v>
      </c>
      <c r="B1940" t="s">
        <v>1227</v>
      </c>
      <c r="C1940" t="s">
        <v>1299</v>
      </c>
      <c r="D1940">
        <v>400</v>
      </c>
      <c r="E1940" t="s">
        <v>17</v>
      </c>
      <c r="F1940" t="s">
        <v>420</v>
      </c>
      <c r="G1940" s="81">
        <v>44776</v>
      </c>
      <c r="H1940" t="s">
        <v>4140</v>
      </c>
      <c r="I1940" t="s">
        <v>4140</v>
      </c>
      <c r="J1940" t="s">
        <v>1674</v>
      </c>
      <c r="K1940" t="s">
        <v>5544</v>
      </c>
      <c r="L1940" t="s">
        <v>1297</v>
      </c>
      <c r="M1940">
        <v>262</v>
      </c>
    </row>
    <row r="1941" spans="1:14">
      <c r="A1941">
        <v>5479</v>
      </c>
      <c r="B1941" t="s">
        <v>1227</v>
      </c>
      <c r="C1941" t="s">
        <v>2087</v>
      </c>
      <c r="D1941">
        <v>1350</v>
      </c>
      <c r="E1941" t="s">
        <v>8</v>
      </c>
      <c r="F1941" t="s">
        <v>420</v>
      </c>
      <c r="G1941" s="81">
        <v>44805</v>
      </c>
      <c r="H1941" t="s">
        <v>4048</v>
      </c>
      <c r="I1941" t="s">
        <v>5545</v>
      </c>
      <c r="J1941" t="s">
        <v>1675</v>
      </c>
      <c r="K1941" t="s">
        <v>5546</v>
      </c>
      <c r="L1941" t="s">
        <v>1562</v>
      </c>
      <c r="M1941">
        <v>318</v>
      </c>
    </row>
    <row r="1942" spans="1:14">
      <c r="A1942">
        <v>5479</v>
      </c>
      <c r="B1942" t="s">
        <v>1227</v>
      </c>
      <c r="C1942" t="s">
        <v>1245</v>
      </c>
      <c r="D1942">
        <v>1050</v>
      </c>
      <c r="E1942" t="s">
        <v>17</v>
      </c>
      <c r="F1942" t="s">
        <v>420</v>
      </c>
      <c r="G1942" s="81">
        <v>44776</v>
      </c>
      <c r="H1942" t="s">
        <v>4194</v>
      </c>
      <c r="I1942" t="s">
        <v>4085</v>
      </c>
      <c r="J1942" t="s">
        <v>1674</v>
      </c>
      <c r="K1942" t="s">
        <v>5547</v>
      </c>
      <c r="L1942" t="s">
        <v>1822</v>
      </c>
      <c r="M1942">
        <v>80</v>
      </c>
    </row>
    <row r="1943" spans="1:14">
      <c r="A1943">
        <v>5480</v>
      </c>
      <c r="B1943" t="s">
        <v>1227</v>
      </c>
      <c r="C1943" t="s">
        <v>2087</v>
      </c>
      <c r="D1943">
        <v>1350</v>
      </c>
      <c r="E1943" t="s">
        <v>8</v>
      </c>
      <c r="F1943" t="s">
        <v>420</v>
      </c>
      <c r="G1943" s="81">
        <v>44825</v>
      </c>
      <c r="H1943" t="s">
        <v>4048</v>
      </c>
      <c r="I1943" t="s">
        <v>5548</v>
      </c>
      <c r="J1943" t="s">
        <v>1675</v>
      </c>
      <c r="K1943" t="s">
        <v>5549</v>
      </c>
      <c r="L1943" t="s">
        <v>1562</v>
      </c>
      <c r="M1943">
        <v>318</v>
      </c>
    </row>
    <row r="1944" spans="1:14">
      <c r="A1944">
        <v>5480</v>
      </c>
      <c r="C1944" t="s">
        <v>5064</v>
      </c>
      <c r="G1944" s="81"/>
    </row>
    <row r="1945" spans="1:14">
      <c r="A1945">
        <v>5481</v>
      </c>
      <c r="B1945" t="s">
        <v>1227</v>
      </c>
      <c r="C1945" t="s">
        <v>5064</v>
      </c>
      <c r="D1945">
        <v>0</v>
      </c>
      <c r="E1945" t="s">
        <v>12</v>
      </c>
      <c r="G1945" s="81"/>
      <c r="N1945" t="s">
        <v>5550</v>
      </c>
    </row>
    <row r="1946" spans="1:14">
      <c r="A1946">
        <v>5482</v>
      </c>
      <c r="B1946" t="s">
        <v>1227</v>
      </c>
      <c r="C1946" t="s">
        <v>1531</v>
      </c>
      <c r="D1946">
        <v>1800</v>
      </c>
      <c r="E1946" t="s">
        <v>10</v>
      </c>
      <c r="F1946" t="s">
        <v>420</v>
      </c>
      <c r="G1946" s="81">
        <v>44776</v>
      </c>
      <c r="H1946" t="s">
        <v>4048</v>
      </c>
      <c r="I1946" t="s">
        <v>4985</v>
      </c>
      <c r="J1946" t="s">
        <v>2032</v>
      </c>
      <c r="K1946" t="s">
        <v>5551</v>
      </c>
      <c r="L1946" t="s">
        <v>1529</v>
      </c>
      <c r="M1946">
        <v>311</v>
      </c>
    </row>
    <row r="1947" spans="1:14">
      <c r="A1947">
        <v>5483</v>
      </c>
      <c r="B1947" t="s">
        <v>1227</v>
      </c>
      <c r="C1947" t="s">
        <v>1310</v>
      </c>
      <c r="D1947">
        <v>3350</v>
      </c>
      <c r="E1947" t="s">
        <v>12</v>
      </c>
      <c r="F1947" t="s">
        <v>4488</v>
      </c>
      <c r="G1947" s="81">
        <v>44811</v>
      </c>
      <c r="H1947" t="s">
        <v>4048</v>
      </c>
      <c r="I1947" t="s">
        <v>5552</v>
      </c>
      <c r="J1947" t="s">
        <v>13</v>
      </c>
      <c r="K1947" t="s">
        <v>5553</v>
      </c>
      <c r="L1947" t="s">
        <v>1308</v>
      </c>
      <c r="M1947">
        <v>264</v>
      </c>
    </row>
    <row r="1948" spans="1:14">
      <c r="A1948">
        <v>5483</v>
      </c>
      <c r="B1948" t="s">
        <v>1227</v>
      </c>
      <c r="C1948" t="s">
        <v>1904</v>
      </c>
      <c r="D1948">
        <v>3350</v>
      </c>
      <c r="E1948" t="s">
        <v>12</v>
      </c>
      <c r="F1948" t="s">
        <v>420</v>
      </c>
      <c r="G1948" s="81">
        <v>44777</v>
      </c>
      <c r="H1948" t="s">
        <v>4048</v>
      </c>
      <c r="I1948" t="s">
        <v>5348</v>
      </c>
      <c r="J1948" t="s">
        <v>13</v>
      </c>
      <c r="K1948" t="s">
        <v>5554</v>
      </c>
      <c r="L1948" t="s">
        <v>1605</v>
      </c>
      <c r="M1948">
        <v>331</v>
      </c>
    </row>
    <row r="1949" spans="1:14">
      <c r="A1949">
        <v>5484</v>
      </c>
      <c r="B1949" t="s">
        <v>1227</v>
      </c>
      <c r="C1949" t="s">
        <v>1531</v>
      </c>
      <c r="D1949">
        <v>1800</v>
      </c>
      <c r="E1949" t="s">
        <v>10</v>
      </c>
      <c r="F1949" t="s">
        <v>420</v>
      </c>
      <c r="G1949" s="81">
        <v>44810</v>
      </c>
      <c r="H1949" t="s">
        <v>4048</v>
      </c>
      <c r="I1949" t="s">
        <v>5555</v>
      </c>
      <c r="J1949" t="s">
        <v>4062</v>
      </c>
      <c r="K1949" t="s">
        <v>5556</v>
      </c>
      <c r="L1949" t="s">
        <v>1529</v>
      </c>
      <c r="M1949">
        <v>311</v>
      </c>
    </row>
    <row r="1950" spans="1:14">
      <c r="A1950">
        <v>5484</v>
      </c>
      <c r="C1950" t="s">
        <v>5064</v>
      </c>
      <c r="G1950" s="81"/>
    </row>
    <row r="1951" spans="1:14">
      <c r="A1951">
        <v>5485</v>
      </c>
      <c r="C1951" t="s">
        <v>5064</v>
      </c>
      <c r="G1951" s="81"/>
    </row>
    <row r="1952" spans="1:14">
      <c r="A1952">
        <v>5485</v>
      </c>
      <c r="G1952" s="81"/>
    </row>
    <row r="1953" spans="1:13">
      <c r="A1953">
        <v>5486</v>
      </c>
      <c r="B1953" t="s">
        <v>1227</v>
      </c>
      <c r="C1953" t="s">
        <v>1473</v>
      </c>
      <c r="D1953">
        <v>2180</v>
      </c>
      <c r="E1953" t="s">
        <v>15</v>
      </c>
      <c r="F1953" t="s">
        <v>420</v>
      </c>
      <c r="G1953" s="81">
        <v>44810</v>
      </c>
      <c r="H1953" t="s">
        <v>4048</v>
      </c>
      <c r="I1953" t="s">
        <v>5557</v>
      </c>
      <c r="J1953" t="s">
        <v>1680</v>
      </c>
      <c r="K1953" t="s">
        <v>5558</v>
      </c>
      <c r="L1953" t="s">
        <v>1472</v>
      </c>
      <c r="M1953">
        <v>298</v>
      </c>
    </row>
    <row r="1954" spans="1:13">
      <c r="A1954">
        <v>5487</v>
      </c>
      <c r="C1954" t="s">
        <v>5064</v>
      </c>
      <c r="G1954" s="81"/>
    </row>
    <row r="1955" spans="1:13">
      <c r="A1955">
        <v>5486</v>
      </c>
      <c r="B1955" t="s">
        <v>24</v>
      </c>
      <c r="C1955" t="s">
        <v>150</v>
      </c>
      <c r="D1955">
        <v>4000</v>
      </c>
      <c r="E1955" t="s">
        <v>8</v>
      </c>
      <c r="F1955" t="s">
        <v>420</v>
      </c>
      <c r="G1955" s="81">
        <v>44804</v>
      </c>
      <c r="H1955" t="s">
        <v>4194</v>
      </c>
      <c r="I1955" t="s">
        <v>4356</v>
      </c>
      <c r="J1955" t="s">
        <v>1675</v>
      </c>
      <c r="K1955" t="s">
        <v>5559</v>
      </c>
      <c r="L1955" t="s">
        <v>148</v>
      </c>
      <c r="M1955">
        <v>6</v>
      </c>
    </row>
    <row r="1956" spans="1:13">
      <c r="A1956">
        <v>5487</v>
      </c>
      <c r="C1956" t="s">
        <v>5064</v>
      </c>
      <c r="G1956" s="81"/>
    </row>
    <row r="1957" spans="1:13">
      <c r="A1957">
        <v>5487</v>
      </c>
      <c r="B1957" t="s">
        <v>24</v>
      </c>
      <c r="C1957" t="s">
        <v>145</v>
      </c>
      <c r="D1957">
        <v>2300</v>
      </c>
      <c r="E1957" t="s">
        <v>8</v>
      </c>
      <c r="F1957" t="s">
        <v>420</v>
      </c>
      <c r="G1957" s="81">
        <v>44777</v>
      </c>
      <c r="H1957" t="s">
        <v>4194</v>
      </c>
      <c r="I1957" t="s">
        <v>4085</v>
      </c>
      <c r="J1957" t="s">
        <v>1675</v>
      </c>
      <c r="K1957" t="s">
        <v>5560</v>
      </c>
      <c r="L1957" t="s">
        <v>144</v>
      </c>
      <c r="M1957">
        <v>5</v>
      </c>
    </row>
    <row r="1958" spans="1:13">
      <c r="A1958">
        <v>5488</v>
      </c>
      <c r="B1958" t="s">
        <v>1227</v>
      </c>
      <c r="C1958" t="s">
        <v>5064</v>
      </c>
      <c r="G1958" s="81"/>
    </row>
    <row r="1959" spans="1:13">
      <c r="A1959">
        <v>5489</v>
      </c>
      <c r="B1959" t="s">
        <v>24</v>
      </c>
      <c r="C1959" t="s">
        <v>150</v>
      </c>
      <c r="D1959">
        <v>4000</v>
      </c>
      <c r="E1959" t="s">
        <v>8</v>
      </c>
      <c r="F1959" t="s">
        <v>420</v>
      </c>
      <c r="G1959" s="81">
        <v>44837</v>
      </c>
      <c r="H1959" t="s">
        <v>4069</v>
      </c>
      <c r="I1959" t="s">
        <v>4356</v>
      </c>
      <c r="J1959" t="s">
        <v>1675</v>
      </c>
      <c r="K1959" t="s">
        <v>5561</v>
      </c>
      <c r="L1959" t="s">
        <v>148</v>
      </c>
      <c r="M1959">
        <v>6</v>
      </c>
    </row>
    <row r="1960" spans="1:13">
      <c r="A1960">
        <v>5488</v>
      </c>
      <c r="C1960" t="s">
        <v>5064</v>
      </c>
      <c r="G1960" s="81"/>
    </row>
    <row r="1961" spans="1:13">
      <c r="A1961">
        <v>5489</v>
      </c>
      <c r="B1961" t="s">
        <v>1227</v>
      </c>
      <c r="C1961" t="s">
        <v>2045</v>
      </c>
      <c r="D1961">
        <v>2180</v>
      </c>
      <c r="E1961" t="s">
        <v>19</v>
      </c>
      <c r="F1961" t="s">
        <v>4488</v>
      </c>
      <c r="G1961" s="81">
        <v>44777</v>
      </c>
      <c r="H1961" t="s">
        <v>4048</v>
      </c>
      <c r="I1961" t="s">
        <v>5562</v>
      </c>
      <c r="J1961" t="s">
        <v>1678</v>
      </c>
      <c r="K1961" t="s">
        <v>5563</v>
      </c>
      <c r="L1961" t="s">
        <v>2044</v>
      </c>
      <c r="M1961">
        <v>379</v>
      </c>
    </row>
    <row r="1962" spans="1:13">
      <c r="A1962">
        <v>5490</v>
      </c>
      <c r="G1962" s="81"/>
      <c r="M1962">
        <v>326</v>
      </c>
    </row>
    <row r="1963" spans="1:13">
      <c r="A1963">
        <v>5491</v>
      </c>
      <c r="B1963" t="s">
        <v>1227</v>
      </c>
      <c r="C1963" t="s">
        <v>2045</v>
      </c>
      <c r="D1963">
        <v>2180</v>
      </c>
      <c r="E1963" t="s">
        <v>19</v>
      </c>
      <c r="F1963" t="s">
        <v>4488</v>
      </c>
      <c r="G1963" s="81">
        <v>44806</v>
      </c>
      <c r="H1963" t="s">
        <v>4048</v>
      </c>
      <c r="I1963" t="s">
        <v>5564</v>
      </c>
      <c r="J1963" t="s">
        <v>1678</v>
      </c>
      <c r="K1963" t="s">
        <v>5565</v>
      </c>
      <c r="L1963" t="s">
        <v>2044</v>
      </c>
      <c r="M1963">
        <v>379</v>
      </c>
    </row>
    <row r="1964" spans="1:13">
      <c r="A1964">
        <v>5491</v>
      </c>
      <c r="B1964" t="s">
        <v>24</v>
      </c>
      <c r="C1964" t="s">
        <v>178</v>
      </c>
      <c r="D1964">
        <v>2000</v>
      </c>
      <c r="E1964" t="s">
        <v>8</v>
      </c>
      <c r="F1964" t="s">
        <v>4488</v>
      </c>
      <c r="G1964" s="81">
        <v>44777</v>
      </c>
      <c r="H1964" t="s">
        <v>4194</v>
      </c>
      <c r="I1964" t="s">
        <v>4085</v>
      </c>
      <c r="J1964" t="s">
        <v>1675</v>
      </c>
      <c r="K1964" t="s">
        <v>5566</v>
      </c>
      <c r="L1964" t="s">
        <v>176</v>
      </c>
      <c r="M1964">
        <v>13</v>
      </c>
    </row>
    <row r="1965" spans="1:13">
      <c r="A1965">
        <v>5492</v>
      </c>
      <c r="B1965" t="s">
        <v>1227</v>
      </c>
      <c r="C1965" t="s">
        <v>2045</v>
      </c>
      <c r="D1965">
        <v>150</v>
      </c>
      <c r="E1965" t="s">
        <v>19</v>
      </c>
      <c r="F1965" t="s">
        <v>4488</v>
      </c>
      <c r="G1965" s="81">
        <v>44806</v>
      </c>
      <c r="H1965" t="s">
        <v>4267</v>
      </c>
      <c r="I1965" t="s">
        <v>4267</v>
      </c>
      <c r="J1965" t="s">
        <v>1678</v>
      </c>
      <c r="K1965" t="s">
        <v>5567</v>
      </c>
      <c r="L1965" t="s">
        <v>2044</v>
      </c>
      <c r="M1965">
        <v>379</v>
      </c>
    </row>
    <row r="1966" spans="1:13">
      <c r="A1966">
        <v>5492</v>
      </c>
      <c r="B1966" t="s">
        <v>1227</v>
      </c>
      <c r="G1966" s="81"/>
    </row>
    <row r="1967" spans="1:13">
      <c r="A1967">
        <v>5493</v>
      </c>
      <c r="B1967" t="s">
        <v>1227</v>
      </c>
      <c r="C1967" t="s">
        <v>2045</v>
      </c>
      <c r="D1967">
        <v>2180</v>
      </c>
      <c r="E1967" t="s">
        <v>19</v>
      </c>
      <c r="F1967" t="s">
        <v>420</v>
      </c>
      <c r="G1967" s="81">
        <v>44838</v>
      </c>
      <c r="H1967" t="s">
        <v>4048</v>
      </c>
      <c r="I1967" t="s">
        <v>4547</v>
      </c>
      <c r="J1967" t="s">
        <v>1678</v>
      </c>
      <c r="K1967" t="s">
        <v>5568</v>
      </c>
      <c r="L1967" t="s">
        <v>2044</v>
      </c>
      <c r="M1967">
        <v>379</v>
      </c>
    </row>
    <row r="1968" spans="1:13">
      <c r="A1968">
        <v>5493</v>
      </c>
      <c r="G1968" s="81"/>
    </row>
    <row r="1969" spans="1:15">
      <c r="A1969">
        <v>5494</v>
      </c>
      <c r="B1969" t="s">
        <v>1227</v>
      </c>
      <c r="C1969" t="s">
        <v>1879</v>
      </c>
      <c r="D1969">
        <v>3350</v>
      </c>
      <c r="E1969" t="s">
        <v>12</v>
      </c>
      <c r="F1969" t="s">
        <v>420</v>
      </c>
      <c r="G1969" s="81">
        <v>44816</v>
      </c>
      <c r="H1969" t="s">
        <v>4048</v>
      </c>
      <c r="I1969" t="s">
        <v>5012</v>
      </c>
      <c r="J1969" t="s">
        <v>13</v>
      </c>
      <c r="K1969" t="s">
        <v>5569</v>
      </c>
      <c r="L1969" t="s">
        <v>1223</v>
      </c>
      <c r="M1969">
        <v>211</v>
      </c>
    </row>
    <row r="1970" spans="1:15">
      <c r="A1970">
        <v>5494</v>
      </c>
      <c r="B1970" t="s">
        <v>1227</v>
      </c>
      <c r="G1970" s="81"/>
      <c r="J1970" t="s">
        <v>1675</v>
      </c>
    </row>
    <row r="1971" spans="1:15">
      <c r="A1971">
        <v>5495</v>
      </c>
      <c r="B1971" t="s">
        <v>1227</v>
      </c>
      <c r="C1971" t="s">
        <v>1879</v>
      </c>
      <c r="D1971">
        <v>3350</v>
      </c>
      <c r="E1971" t="s">
        <v>12</v>
      </c>
      <c r="F1971" t="s">
        <v>420</v>
      </c>
      <c r="G1971" s="81">
        <v>44840</v>
      </c>
      <c r="H1971" t="s">
        <v>4048</v>
      </c>
      <c r="I1971" t="s">
        <v>5043</v>
      </c>
      <c r="J1971" t="s">
        <v>13</v>
      </c>
      <c r="K1971" t="s">
        <v>5570</v>
      </c>
      <c r="L1971" t="s">
        <v>1223</v>
      </c>
      <c r="M1971">
        <v>211</v>
      </c>
    </row>
    <row r="1972" spans="1:15">
      <c r="A1972">
        <v>5495</v>
      </c>
      <c r="C1972" t="s">
        <v>5064</v>
      </c>
      <c r="G1972" s="81"/>
    </row>
    <row r="1973" spans="1:15">
      <c r="A1973">
        <v>5496</v>
      </c>
      <c r="B1973" t="s">
        <v>1227</v>
      </c>
      <c r="C1973" t="s">
        <v>1127</v>
      </c>
      <c r="D1973">
        <v>400</v>
      </c>
      <c r="E1973" t="s">
        <v>8</v>
      </c>
      <c r="F1973" t="s">
        <v>420</v>
      </c>
      <c r="G1973" s="81">
        <v>44817</v>
      </c>
      <c r="H1973" t="s">
        <v>4194</v>
      </c>
      <c r="I1973" t="s">
        <v>5077</v>
      </c>
      <c r="J1973" t="s">
        <v>1675</v>
      </c>
      <c r="K1973" t="s">
        <v>5571</v>
      </c>
      <c r="L1973" t="s">
        <v>1126</v>
      </c>
      <c r="M1973">
        <v>200</v>
      </c>
    </row>
    <row r="1974" spans="1:15">
      <c r="A1974">
        <v>5496</v>
      </c>
      <c r="B1974" t="s">
        <v>1227</v>
      </c>
      <c r="C1974" t="s">
        <v>5064</v>
      </c>
      <c r="G1974" s="81"/>
    </row>
    <row r="1975" spans="1:15">
      <c r="A1975">
        <v>5497</v>
      </c>
      <c r="B1975" t="s">
        <v>1227</v>
      </c>
      <c r="C1975" t="s">
        <v>2078</v>
      </c>
      <c r="D1975">
        <v>3350</v>
      </c>
      <c r="E1975" t="s">
        <v>67</v>
      </c>
      <c r="F1975" t="s">
        <v>420</v>
      </c>
      <c r="G1975" s="81">
        <v>44810</v>
      </c>
      <c r="H1975" t="s">
        <v>4048</v>
      </c>
      <c r="I1975" t="s">
        <v>5572</v>
      </c>
      <c r="J1975" t="s">
        <v>1679</v>
      </c>
      <c r="K1975" t="s">
        <v>5573</v>
      </c>
      <c r="L1975" t="s">
        <v>2076</v>
      </c>
      <c r="M1975">
        <v>383</v>
      </c>
    </row>
    <row r="1976" spans="1:15">
      <c r="A1976">
        <v>5497</v>
      </c>
      <c r="C1976" t="s">
        <v>5064</v>
      </c>
      <c r="G1976" s="81"/>
    </row>
    <row r="1977" spans="1:15">
      <c r="A1977">
        <v>5498</v>
      </c>
      <c r="B1977" t="s">
        <v>1227</v>
      </c>
      <c r="C1977" t="s">
        <v>5215</v>
      </c>
      <c r="G1977" s="81"/>
      <c r="K1977" t="s">
        <v>5574</v>
      </c>
      <c r="O1977" t="s">
        <v>5575</v>
      </c>
    </row>
    <row r="1978" spans="1:15">
      <c r="A1978">
        <v>5499</v>
      </c>
      <c r="C1978" t="s">
        <v>5064</v>
      </c>
      <c r="G1978" s="81"/>
    </row>
    <row r="1979" spans="1:15">
      <c r="A1979">
        <v>5498</v>
      </c>
      <c r="B1979" t="s">
        <v>1227</v>
      </c>
      <c r="C1979" t="s">
        <v>1385</v>
      </c>
      <c r="D1979">
        <v>2180</v>
      </c>
      <c r="E1979" t="s">
        <v>10</v>
      </c>
      <c r="F1979" t="s">
        <v>420</v>
      </c>
      <c r="G1979" s="81">
        <v>44778</v>
      </c>
      <c r="H1979" t="s">
        <v>4048</v>
      </c>
      <c r="I1979" t="s">
        <v>4985</v>
      </c>
      <c r="J1979" t="s">
        <v>2032</v>
      </c>
      <c r="K1979" t="s">
        <v>5576</v>
      </c>
      <c r="L1979" t="s">
        <v>1384</v>
      </c>
      <c r="M1979">
        <v>220</v>
      </c>
    </row>
    <row r="1980" spans="1:15">
      <c r="A1980">
        <v>5499</v>
      </c>
      <c r="B1980" t="s">
        <v>1227</v>
      </c>
      <c r="C1980" t="s">
        <v>2078</v>
      </c>
      <c r="D1980">
        <v>3350</v>
      </c>
      <c r="E1980" t="s">
        <v>67</v>
      </c>
      <c r="F1980" t="s">
        <v>420</v>
      </c>
      <c r="G1980" s="81">
        <v>44839</v>
      </c>
      <c r="H1980" t="s">
        <v>4048</v>
      </c>
      <c r="I1980" t="s">
        <v>5163</v>
      </c>
      <c r="J1980" t="s">
        <v>1679</v>
      </c>
      <c r="K1980" t="s">
        <v>5577</v>
      </c>
      <c r="L1980" t="s">
        <v>2076</v>
      </c>
      <c r="M1980">
        <v>383</v>
      </c>
    </row>
    <row r="1981" spans="1:15">
      <c r="A1981">
        <v>5499</v>
      </c>
      <c r="B1981" t="s">
        <v>1227</v>
      </c>
      <c r="C1981" t="s">
        <v>1572</v>
      </c>
      <c r="D1981">
        <v>2180</v>
      </c>
      <c r="E1981" t="s">
        <v>10</v>
      </c>
      <c r="F1981" t="s">
        <v>420</v>
      </c>
      <c r="G1981" s="81">
        <v>44778</v>
      </c>
      <c r="H1981" t="s">
        <v>4048</v>
      </c>
      <c r="I1981" t="s">
        <v>4985</v>
      </c>
      <c r="J1981" t="s">
        <v>2032</v>
      </c>
      <c r="K1981" t="s">
        <v>5578</v>
      </c>
      <c r="L1981" t="s">
        <v>1570</v>
      </c>
      <c r="M1981">
        <v>187</v>
      </c>
    </row>
    <row r="1982" spans="1:15">
      <c r="A1982">
        <v>5500</v>
      </c>
      <c r="C1982" t="s">
        <v>5064</v>
      </c>
      <c r="G1982" s="81"/>
    </row>
    <row r="1983" spans="1:15">
      <c r="A1983">
        <v>5501</v>
      </c>
      <c r="B1983" t="s">
        <v>1227</v>
      </c>
      <c r="C1983" t="s">
        <v>1385</v>
      </c>
      <c r="D1983">
        <v>2180</v>
      </c>
      <c r="E1983" t="s">
        <v>10</v>
      </c>
      <c r="F1983" t="s">
        <v>420</v>
      </c>
      <c r="G1983" s="81">
        <v>44809</v>
      </c>
      <c r="H1983" t="s">
        <v>4048</v>
      </c>
      <c r="I1983" t="s">
        <v>5555</v>
      </c>
      <c r="J1983" t="s">
        <v>4062</v>
      </c>
      <c r="K1983" t="s">
        <v>5579</v>
      </c>
      <c r="L1983" t="s">
        <v>1384</v>
      </c>
      <c r="M1983">
        <v>220</v>
      </c>
    </row>
    <row r="1984" spans="1:15">
      <c r="A1984">
        <v>5500</v>
      </c>
      <c r="B1984" t="s">
        <v>2190</v>
      </c>
      <c r="C1984" t="s">
        <v>210</v>
      </c>
      <c r="D1984">
        <v>1000</v>
      </c>
      <c r="E1984" t="s">
        <v>8</v>
      </c>
      <c r="F1984" t="s">
        <v>420</v>
      </c>
      <c r="G1984" s="81">
        <v>44778</v>
      </c>
      <c r="H1984" t="s">
        <v>4048</v>
      </c>
      <c r="I1984" t="s">
        <v>5580</v>
      </c>
      <c r="J1984" t="s">
        <v>1675</v>
      </c>
      <c r="K1984" t="s">
        <v>5581</v>
      </c>
      <c r="L1984" t="s">
        <v>208</v>
      </c>
      <c r="M1984">
        <v>20</v>
      </c>
    </row>
    <row r="1985" spans="1:15">
      <c r="A1985">
        <v>5501</v>
      </c>
      <c r="C1985" t="s">
        <v>5064</v>
      </c>
      <c r="G1985" s="81"/>
      <c r="O1985" t="s">
        <v>5263</v>
      </c>
    </row>
    <row r="1986" spans="1:15">
      <c r="A1986">
        <v>5502</v>
      </c>
      <c r="B1986" t="s">
        <v>1227</v>
      </c>
      <c r="C1986" t="s">
        <v>1572</v>
      </c>
      <c r="D1986">
        <v>2180</v>
      </c>
      <c r="E1986" t="s">
        <v>10</v>
      </c>
      <c r="F1986" t="s">
        <v>420</v>
      </c>
      <c r="G1986" s="81">
        <v>44809</v>
      </c>
      <c r="H1986" t="s">
        <v>4048</v>
      </c>
      <c r="I1986" t="s">
        <v>5582</v>
      </c>
      <c r="J1986" t="s">
        <v>4062</v>
      </c>
      <c r="K1986" t="s">
        <v>5583</v>
      </c>
      <c r="L1986" t="s">
        <v>1570</v>
      </c>
      <c r="M1986">
        <v>187</v>
      </c>
    </row>
    <row r="1987" spans="1:15">
      <c r="A1987">
        <v>5501</v>
      </c>
      <c r="B1987" t="s">
        <v>1227</v>
      </c>
      <c r="C1987" t="s">
        <v>1026</v>
      </c>
      <c r="D1987">
        <v>3350</v>
      </c>
      <c r="E1987" t="s">
        <v>12</v>
      </c>
      <c r="F1987" t="s">
        <v>420</v>
      </c>
      <c r="G1987" s="81">
        <v>44778</v>
      </c>
      <c r="H1987" t="s">
        <v>4048</v>
      </c>
      <c r="I1987" t="s">
        <v>5584</v>
      </c>
      <c r="J1987" t="s">
        <v>13</v>
      </c>
      <c r="K1987" t="s">
        <v>5585</v>
      </c>
      <c r="L1987" t="s">
        <v>1024</v>
      </c>
      <c r="M1987">
        <v>193</v>
      </c>
    </row>
    <row r="1988" spans="1:15">
      <c r="A1988">
        <v>5502</v>
      </c>
      <c r="C1988" t="s">
        <v>5064</v>
      </c>
      <c r="G1988" s="81"/>
    </row>
    <row r="1989" spans="1:15">
      <c r="A1989">
        <v>5502</v>
      </c>
      <c r="C1989" t="s">
        <v>5064</v>
      </c>
      <c r="G1989" s="81"/>
    </row>
    <row r="1990" spans="1:15">
      <c r="A1990">
        <v>5503</v>
      </c>
      <c r="C1990" t="s">
        <v>5064</v>
      </c>
      <c r="G1990" s="81"/>
    </row>
    <row r="1991" spans="1:15">
      <c r="A1991">
        <v>5503</v>
      </c>
      <c r="B1991" t="s">
        <v>1227</v>
      </c>
      <c r="C1991" t="s">
        <v>1718</v>
      </c>
      <c r="D1991">
        <v>2180</v>
      </c>
      <c r="E1991" t="s">
        <v>21</v>
      </c>
      <c r="F1991" t="s">
        <v>420</v>
      </c>
      <c r="G1991" s="81">
        <v>44778</v>
      </c>
      <c r="H1991" t="s">
        <v>4048</v>
      </c>
      <c r="I1991" t="s">
        <v>5521</v>
      </c>
      <c r="J1991" t="s">
        <v>1682</v>
      </c>
      <c r="K1991" t="s">
        <v>5586</v>
      </c>
      <c r="L1991" t="s">
        <v>1717</v>
      </c>
      <c r="M1991">
        <v>362</v>
      </c>
    </row>
    <row r="1992" spans="1:15">
      <c r="A1992">
        <v>5504</v>
      </c>
      <c r="B1992" t="s">
        <v>1227</v>
      </c>
      <c r="C1992" t="s">
        <v>1026</v>
      </c>
      <c r="D1992">
        <v>3350</v>
      </c>
      <c r="E1992" t="s">
        <v>12</v>
      </c>
      <c r="F1992" t="s">
        <v>420</v>
      </c>
      <c r="G1992" s="81">
        <v>44837</v>
      </c>
      <c r="H1992" t="s">
        <v>4048</v>
      </c>
      <c r="I1992" t="s">
        <v>5587</v>
      </c>
      <c r="J1992" t="s">
        <v>13</v>
      </c>
      <c r="K1992" t="s">
        <v>5588</v>
      </c>
      <c r="L1992" t="s">
        <v>1024</v>
      </c>
      <c r="M1992">
        <v>193</v>
      </c>
    </row>
    <row r="1993" spans="1:15">
      <c r="A1993">
        <v>5505</v>
      </c>
      <c r="B1993" t="s">
        <v>1227</v>
      </c>
      <c r="C1993" t="s">
        <v>1026</v>
      </c>
      <c r="D1993">
        <v>3350</v>
      </c>
      <c r="E1993" t="s">
        <v>12</v>
      </c>
      <c r="F1993" t="s">
        <v>4507</v>
      </c>
      <c r="G1993" s="81">
        <v>44809</v>
      </c>
      <c r="H1993" t="s">
        <v>4048</v>
      </c>
      <c r="I1993" t="s">
        <v>5589</v>
      </c>
      <c r="J1993" t="s">
        <v>13</v>
      </c>
      <c r="K1993" t="s">
        <v>5590</v>
      </c>
      <c r="L1993" t="s">
        <v>1024</v>
      </c>
      <c r="M1993">
        <v>193</v>
      </c>
    </row>
    <row r="1994" spans="1:15">
      <c r="A1994">
        <v>5504</v>
      </c>
      <c r="B1994" t="s">
        <v>1227</v>
      </c>
      <c r="C1994" t="s">
        <v>1070</v>
      </c>
      <c r="D1994">
        <v>2000</v>
      </c>
      <c r="E1994" t="s">
        <v>17</v>
      </c>
      <c r="F1994" t="s">
        <v>420</v>
      </c>
      <c r="G1994" s="81">
        <v>44778</v>
      </c>
      <c r="H1994" t="s">
        <v>4048</v>
      </c>
      <c r="I1994" t="s">
        <v>4349</v>
      </c>
      <c r="J1994" t="s">
        <v>4052</v>
      </c>
      <c r="K1994" t="s">
        <v>5591</v>
      </c>
      <c r="L1994" t="s">
        <v>1068</v>
      </c>
      <c r="M1994">
        <v>203</v>
      </c>
    </row>
    <row r="1995" spans="1:15">
      <c r="A1995">
        <v>5505</v>
      </c>
      <c r="B1995" t="s">
        <v>1227</v>
      </c>
      <c r="C1995" t="s">
        <v>1718</v>
      </c>
      <c r="D1995">
        <v>23000</v>
      </c>
      <c r="E1995" t="s">
        <v>21</v>
      </c>
      <c r="F1995" t="s">
        <v>420</v>
      </c>
      <c r="G1995" s="81">
        <v>44825</v>
      </c>
      <c r="H1995" t="s">
        <v>4069</v>
      </c>
      <c r="I1995" t="s">
        <v>2229</v>
      </c>
      <c r="J1995" t="s">
        <v>1682</v>
      </c>
      <c r="K1995" t="s">
        <v>5592</v>
      </c>
      <c r="L1995" t="s">
        <v>1717</v>
      </c>
      <c r="M1995">
        <v>362</v>
      </c>
    </row>
    <row r="1996" spans="1:15">
      <c r="A1996">
        <v>5505</v>
      </c>
      <c r="C1996" t="s">
        <v>5064</v>
      </c>
      <c r="G1996" s="81"/>
    </row>
    <row r="1997" spans="1:15">
      <c r="A1997">
        <v>5506</v>
      </c>
      <c r="G1997" s="81"/>
    </row>
    <row r="1998" spans="1:15">
      <c r="A1998">
        <v>5506</v>
      </c>
      <c r="B1998" t="s">
        <v>1227</v>
      </c>
      <c r="C1998" t="s">
        <v>612</v>
      </c>
      <c r="D1998">
        <v>2800</v>
      </c>
      <c r="E1998" t="s">
        <v>12</v>
      </c>
      <c r="F1998" t="s">
        <v>2266</v>
      </c>
      <c r="G1998" s="81">
        <v>44778</v>
      </c>
      <c r="H1998" t="s">
        <v>4048</v>
      </c>
      <c r="I1998" t="s">
        <v>5203</v>
      </c>
      <c r="J1998" t="s">
        <v>13</v>
      </c>
      <c r="K1998" t="s">
        <v>5593</v>
      </c>
      <c r="L1998" t="s">
        <v>610</v>
      </c>
      <c r="M1998">
        <v>194</v>
      </c>
    </row>
    <row r="1999" spans="1:15">
      <c r="A1999">
        <v>5507</v>
      </c>
      <c r="G1999" s="81"/>
      <c r="O1999" t="s">
        <v>5370</v>
      </c>
    </row>
    <row r="2000" spans="1:15">
      <c r="A2000">
        <v>5507</v>
      </c>
      <c r="G2000" s="81"/>
    </row>
    <row r="2001" spans="1:15">
      <c r="A2001">
        <v>5508</v>
      </c>
      <c r="B2001" t="s">
        <v>1227</v>
      </c>
      <c r="C2001" t="s">
        <v>612</v>
      </c>
      <c r="D2001">
        <v>2800</v>
      </c>
      <c r="E2001" t="s">
        <v>12</v>
      </c>
      <c r="F2001" t="s">
        <v>4488</v>
      </c>
      <c r="G2001" s="81">
        <v>44806</v>
      </c>
      <c r="H2001" t="s">
        <v>4048</v>
      </c>
      <c r="I2001" t="s">
        <v>5589</v>
      </c>
      <c r="J2001" t="s">
        <v>13</v>
      </c>
      <c r="K2001" t="s">
        <v>5594</v>
      </c>
      <c r="L2001" t="s">
        <v>610</v>
      </c>
      <c r="M2001">
        <v>194</v>
      </c>
    </row>
    <row r="2002" spans="1:15">
      <c r="A2002">
        <v>5508</v>
      </c>
      <c r="B2002" t="s">
        <v>1227</v>
      </c>
      <c r="C2002" t="s">
        <v>1452</v>
      </c>
      <c r="D2002">
        <v>3350</v>
      </c>
      <c r="E2002" t="s">
        <v>67</v>
      </c>
      <c r="F2002" t="s">
        <v>420</v>
      </c>
      <c r="G2002" s="81">
        <v>44778</v>
      </c>
      <c r="H2002" t="s">
        <v>4048</v>
      </c>
      <c r="I2002" t="s">
        <v>5524</v>
      </c>
      <c r="J2002" t="s">
        <v>1679</v>
      </c>
      <c r="K2002" t="s">
        <v>5595</v>
      </c>
      <c r="L2002" t="s">
        <v>1451</v>
      </c>
      <c r="M2002">
        <v>283</v>
      </c>
      <c r="O2002" t="s">
        <v>5370</v>
      </c>
    </row>
    <row r="2003" spans="1:15">
      <c r="A2003">
        <v>5509</v>
      </c>
      <c r="G2003" s="81"/>
    </row>
    <row r="2004" spans="1:15">
      <c r="A2004">
        <v>5510</v>
      </c>
      <c r="B2004" t="s">
        <v>1227</v>
      </c>
      <c r="C2004" t="s">
        <v>612</v>
      </c>
      <c r="D2004">
        <v>2800</v>
      </c>
      <c r="E2004" t="s">
        <v>12</v>
      </c>
      <c r="F2004" t="s">
        <v>4488</v>
      </c>
      <c r="G2004" s="81">
        <v>44837</v>
      </c>
      <c r="H2004" t="s">
        <v>4048</v>
      </c>
      <c r="I2004" t="s">
        <v>5596</v>
      </c>
      <c r="J2004" t="s">
        <v>13</v>
      </c>
      <c r="K2004" t="s">
        <v>5597</v>
      </c>
      <c r="L2004" t="s">
        <v>610</v>
      </c>
      <c r="M2004">
        <v>194</v>
      </c>
    </row>
    <row r="2005" spans="1:15">
      <c r="A2005">
        <v>5509</v>
      </c>
      <c r="C2005" t="s">
        <v>5064</v>
      </c>
      <c r="G2005" s="81"/>
    </row>
    <row r="2006" spans="1:15">
      <c r="A2006">
        <v>5510</v>
      </c>
      <c r="G2006" s="81"/>
    </row>
    <row r="2007" spans="1:15">
      <c r="A2007">
        <v>5510</v>
      </c>
      <c r="B2007" t="s">
        <v>1227</v>
      </c>
      <c r="C2007" t="s">
        <v>1587</v>
      </c>
      <c r="D2007">
        <v>2180</v>
      </c>
      <c r="E2007" t="s">
        <v>10</v>
      </c>
      <c r="F2007" t="s">
        <v>420</v>
      </c>
      <c r="G2007" s="81">
        <v>44779</v>
      </c>
      <c r="H2007" t="s">
        <v>4048</v>
      </c>
      <c r="I2007" t="s">
        <v>5522</v>
      </c>
      <c r="J2007" t="s">
        <v>2032</v>
      </c>
      <c r="K2007" t="s">
        <v>5598</v>
      </c>
      <c r="L2007" t="s">
        <v>1586</v>
      </c>
      <c r="M2007">
        <v>324</v>
      </c>
    </row>
    <row r="2008" spans="1:15">
      <c r="A2008">
        <v>5511</v>
      </c>
      <c r="G2008" s="81"/>
    </row>
    <row r="2009" spans="1:15">
      <c r="A2009">
        <v>5512</v>
      </c>
      <c r="C2009" t="s">
        <v>5064</v>
      </c>
      <c r="G2009" s="81"/>
      <c r="O2009" t="s">
        <v>5370</v>
      </c>
    </row>
    <row r="2010" spans="1:15">
      <c r="A2010">
        <v>5511</v>
      </c>
      <c r="B2010" t="s">
        <v>1227</v>
      </c>
      <c r="C2010" t="s">
        <v>1484</v>
      </c>
      <c r="D2010">
        <v>2800</v>
      </c>
      <c r="E2010" t="s">
        <v>12</v>
      </c>
      <c r="F2010" t="s">
        <v>2266</v>
      </c>
      <c r="G2010" s="81">
        <v>44779</v>
      </c>
      <c r="H2010" t="s">
        <v>4048</v>
      </c>
      <c r="I2010" t="s">
        <v>5599</v>
      </c>
      <c r="J2010" t="s">
        <v>13</v>
      </c>
      <c r="K2010" t="s">
        <v>5600</v>
      </c>
      <c r="L2010" t="s">
        <v>1483</v>
      </c>
      <c r="M2010">
        <v>420</v>
      </c>
    </row>
    <row r="2011" spans="1:15">
      <c r="A2011">
        <v>5512</v>
      </c>
      <c r="C2011" t="s">
        <v>5064</v>
      </c>
      <c r="G2011" s="81"/>
    </row>
    <row r="2012" spans="1:15">
      <c r="A2012">
        <v>5513</v>
      </c>
      <c r="C2012" t="s">
        <v>5064</v>
      </c>
      <c r="G2012" s="81"/>
    </row>
    <row r="2013" spans="1:15">
      <c r="A2013">
        <v>5512</v>
      </c>
      <c r="B2013" t="s">
        <v>1227</v>
      </c>
      <c r="C2013" t="s">
        <v>651</v>
      </c>
      <c r="D2013">
        <v>5000</v>
      </c>
      <c r="E2013" t="s">
        <v>10</v>
      </c>
      <c r="F2013" t="s">
        <v>420</v>
      </c>
      <c r="G2013" s="81">
        <v>44779</v>
      </c>
      <c r="H2013" t="s">
        <v>4069</v>
      </c>
      <c r="I2013" t="s">
        <v>4659</v>
      </c>
      <c r="J2013" t="s">
        <v>2032</v>
      </c>
      <c r="K2013" t="s">
        <v>5601</v>
      </c>
      <c r="L2013" t="s">
        <v>650</v>
      </c>
      <c r="M2013">
        <v>201</v>
      </c>
    </row>
    <row r="2014" spans="1:15">
      <c r="A2014">
        <v>5513</v>
      </c>
      <c r="B2014" t="s">
        <v>1227</v>
      </c>
      <c r="C2014" t="s">
        <v>1817</v>
      </c>
      <c r="D2014">
        <v>2180</v>
      </c>
      <c r="E2014" t="s">
        <v>10</v>
      </c>
      <c r="F2014" t="s">
        <v>420</v>
      </c>
      <c r="G2014" s="81">
        <v>44810</v>
      </c>
      <c r="H2014" t="s">
        <v>4048</v>
      </c>
      <c r="I2014" t="s">
        <v>4953</v>
      </c>
      <c r="J2014" t="s">
        <v>4062</v>
      </c>
      <c r="K2014" t="s">
        <v>5602</v>
      </c>
      <c r="L2014" t="s">
        <v>2003</v>
      </c>
      <c r="M2014">
        <v>366</v>
      </c>
      <c r="N2014" t="s">
        <v>4057</v>
      </c>
    </row>
    <row r="2015" spans="1:15">
      <c r="A2015">
        <v>5514</v>
      </c>
      <c r="B2015" t="s">
        <v>1227</v>
      </c>
      <c r="C2015" t="s">
        <v>1484</v>
      </c>
      <c r="D2015">
        <v>2800</v>
      </c>
      <c r="E2015" t="s">
        <v>12</v>
      </c>
      <c r="F2015" t="s">
        <v>420</v>
      </c>
      <c r="G2015" s="81">
        <v>44818</v>
      </c>
      <c r="H2015" t="s">
        <v>4048</v>
      </c>
      <c r="I2015" t="s">
        <v>5603</v>
      </c>
      <c r="J2015" t="s">
        <v>13</v>
      </c>
      <c r="K2015" t="s">
        <v>5604</v>
      </c>
      <c r="L2015" t="s">
        <v>1483</v>
      </c>
      <c r="M2015">
        <v>420</v>
      </c>
    </row>
    <row r="2016" spans="1:15">
      <c r="A2016">
        <v>5513</v>
      </c>
      <c r="B2016" t="s">
        <v>1227</v>
      </c>
      <c r="C2016" t="s">
        <v>962</v>
      </c>
      <c r="D2016">
        <v>2275</v>
      </c>
      <c r="E2016" t="s">
        <v>15</v>
      </c>
      <c r="F2016" t="s">
        <v>4488</v>
      </c>
      <c r="G2016" s="81">
        <v>44781</v>
      </c>
      <c r="H2016" t="s">
        <v>4048</v>
      </c>
      <c r="I2016" t="s">
        <v>5418</v>
      </c>
      <c r="J2016" t="s">
        <v>1680</v>
      </c>
      <c r="K2016" t="s">
        <v>5605</v>
      </c>
      <c r="L2016" t="s">
        <v>960</v>
      </c>
      <c r="M2016">
        <v>371</v>
      </c>
    </row>
    <row r="2017" spans="1:13">
      <c r="A2017">
        <v>5514</v>
      </c>
      <c r="B2017" t="s">
        <v>1227</v>
      </c>
      <c r="C2017" t="s">
        <v>1484</v>
      </c>
      <c r="D2017">
        <v>2800</v>
      </c>
      <c r="E2017" t="s">
        <v>12</v>
      </c>
      <c r="F2017" t="s">
        <v>420</v>
      </c>
      <c r="G2017" s="81">
        <v>44837</v>
      </c>
      <c r="H2017" t="s">
        <v>4048</v>
      </c>
      <c r="I2017" t="s">
        <v>5183</v>
      </c>
      <c r="J2017" t="s">
        <v>13</v>
      </c>
      <c r="K2017" t="s">
        <v>5606</v>
      </c>
      <c r="L2017" t="s">
        <v>1483</v>
      </c>
      <c r="M2017">
        <v>420</v>
      </c>
    </row>
    <row r="2018" spans="1:13">
      <c r="A2018">
        <v>5514</v>
      </c>
      <c r="B2018" t="s">
        <v>1227</v>
      </c>
      <c r="C2018" t="s">
        <v>1576</v>
      </c>
      <c r="D2018">
        <v>1800</v>
      </c>
      <c r="E2018" t="s">
        <v>10</v>
      </c>
      <c r="F2018" t="s">
        <v>420</v>
      </c>
      <c r="G2018" s="81">
        <v>44781</v>
      </c>
      <c r="H2018" t="s">
        <v>4048</v>
      </c>
      <c r="I2018" t="s">
        <v>5607</v>
      </c>
      <c r="J2018" t="s">
        <v>2032</v>
      </c>
      <c r="K2018" t="s">
        <v>5608</v>
      </c>
      <c r="L2018" t="s">
        <v>1575</v>
      </c>
      <c r="M2018">
        <v>321</v>
      </c>
    </row>
    <row r="2019" spans="1:13">
      <c r="A2019">
        <v>5515</v>
      </c>
      <c r="B2019" t="s">
        <v>1227</v>
      </c>
      <c r="C2019" t="s">
        <v>962</v>
      </c>
      <c r="D2019">
        <v>3350</v>
      </c>
      <c r="E2019" t="s">
        <v>67</v>
      </c>
      <c r="F2019" t="s">
        <v>420</v>
      </c>
      <c r="G2019" s="81">
        <v>44809</v>
      </c>
      <c r="H2019" t="s">
        <v>4048</v>
      </c>
      <c r="I2019" t="s">
        <v>5609</v>
      </c>
      <c r="J2019" t="s">
        <v>1679</v>
      </c>
      <c r="K2019" t="s">
        <v>5610</v>
      </c>
      <c r="L2019" t="s">
        <v>960</v>
      </c>
      <c r="M2019">
        <v>299</v>
      </c>
    </row>
    <row r="2020" spans="1:13">
      <c r="A2020">
        <v>5515</v>
      </c>
      <c r="B2020" t="s">
        <v>1227</v>
      </c>
      <c r="C2020" t="s">
        <v>667</v>
      </c>
      <c r="D2020">
        <v>5000</v>
      </c>
      <c r="E2020" t="s">
        <v>10</v>
      </c>
      <c r="F2020" t="s">
        <v>420</v>
      </c>
      <c r="G2020" s="81">
        <v>44781</v>
      </c>
      <c r="H2020" t="s">
        <v>4048</v>
      </c>
      <c r="I2020" t="s">
        <v>5611</v>
      </c>
      <c r="J2020" t="s">
        <v>2032</v>
      </c>
      <c r="K2020" t="s">
        <v>5612</v>
      </c>
      <c r="L2020" t="s">
        <v>665</v>
      </c>
      <c r="M2020">
        <v>116</v>
      </c>
    </row>
    <row r="2021" spans="1:13">
      <c r="A2021">
        <v>5516</v>
      </c>
      <c r="G2021" s="81"/>
    </row>
    <row r="2022" spans="1:13">
      <c r="A2022">
        <v>5516</v>
      </c>
      <c r="B2022" t="s">
        <v>2190</v>
      </c>
      <c r="C2022" t="s">
        <v>191</v>
      </c>
      <c r="D2022">
        <v>1000</v>
      </c>
      <c r="E2022" t="s">
        <v>8</v>
      </c>
      <c r="F2022" t="s">
        <v>420</v>
      </c>
      <c r="G2022" s="81">
        <v>44781</v>
      </c>
      <c r="H2022" t="s">
        <v>4066</v>
      </c>
      <c r="I2022" t="s">
        <v>5613</v>
      </c>
      <c r="J2022" t="s">
        <v>1675</v>
      </c>
      <c r="K2022" t="s">
        <v>5614</v>
      </c>
      <c r="L2022" t="s">
        <v>189</v>
      </c>
      <c r="M2022">
        <v>16</v>
      </c>
    </row>
    <row r="2023" spans="1:13">
      <c r="A2023">
        <v>5517</v>
      </c>
      <c r="B2023" t="s">
        <v>1227</v>
      </c>
      <c r="C2023" t="s">
        <v>962</v>
      </c>
      <c r="D2023">
        <v>3350</v>
      </c>
      <c r="E2023" t="s">
        <v>67</v>
      </c>
      <c r="F2023" t="s">
        <v>420</v>
      </c>
      <c r="G2023" s="81">
        <v>44838</v>
      </c>
      <c r="H2023" t="s">
        <v>4048</v>
      </c>
      <c r="I2023" t="s">
        <v>5043</v>
      </c>
      <c r="J2023" t="s">
        <v>1679</v>
      </c>
      <c r="K2023" t="s">
        <v>5615</v>
      </c>
      <c r="L2023" t="s">
        <v>960</v>
      </c>
      <c r="M2023">
        <v>299</v>
      </c>
    </row>
    <row r="2024" spans="1:13">
      <c r="A2024">
        <v>5517</v>
      </c>
      <c r="B2024" t="s">
        <v>2190</v>
      </c>
      <c r="C2024" t="s">
        <v>191</v>
      </c>
      <c r="D2024">
        <v>1350</v>
      </c>
      <c r="E2024" t="s">
        <v>8</v>
      </c>
      <c r="F2024" t="s">
        <v>420</v>
      </c>
      <c r="G2024" s="81">
        <v>44781</v>
      </c>
      <c r="H2024" t="s">
        <v>4048</v>
      </c>
      <c r="I2024" t="s">
        <v>4378</v>
      </c>
      <c r="J2024" t="s">
        <v>1675</v>
      </c>
      <c r="K2024" t="s">
        <v>5616</v>
      </c>
      <c r="L2024" t="s">
        <v>189</v>
      </c>
      <c r="M2024">
        <v>16</v>
      </c>
    </row>
    <row r="2025" spans="1:13">
      <c r="A2025">
        <v>5518</v>
      </c>
      <c r="B2025" t="s">
        <v>1227</v>
      </c>
      <c r="C2025" t="s">
        <v>667</v>
      </c>
      <c r="D2025">
        <v>10000</v>
      </c>
      <c r="E2025" t="s">
        <v>10</v>
      </c>
      <c r="F2025" t="s">
        <v>420</v>
      </c>
      <c r="G2025" s="81">
        <v>44827</v>
      </c>
      <c r="H2025" t="s">
        <v>4048</v>
      </c>
      <c r="I2025" t="s">
        <v>5617</v>
      </c>
      <c r="J2025" t="s">
        <v>2032</v>
      </c>
      <c r="K2025" t="s">
        <v>5618</v>
      </c>
      <c r="L2025" t="s">
        <v>665</v>
      </c>
      <c r="M2025">
        <v>116</v>
      </c>
    </row>
    <row r="2026" spans="1:13">
      <c r="A2026">
        <v>5519</v>
      </c>
      <c r="G2026" s="81"/>
    </row>
    <row r="2027" spans="1:13">
      <c r="A2027">
        <v>5518</v>
      </c>
      <c r="B2027" t="s">
        <v>24</v>
      </c>
      <c r="C2027" t="s">
        <v>1912</v>
      </c>
      <c r="D2027">
        <v>4700</v>
      </c>
      <c r="E2027" t="s">
        <v>8</v>
      </c>
      <c r="F2027" t="s">
        <v>420</v>
      </c>
      <c r="G2027" s="81">
        <v>44781</v>
      </c>
      <c r="H2027" t="s">
        <v>4194</v>
      </c>
      <c r="I2027" t="s">
        <v>5619</v>
      </c>
      <c r="J2027" t="s">
        <v>1675</v>
      </c>
      <c r="K2027" t="s">
        <v>5620</v>
      </c>
      <c r="L2027" t="s">
        <v>165</v>
      </c>
      <c r="M2027">
        <v>10</v>
      </c>
    </row>
    <row r="2028" spans="1:13">
      <c r="A2028">
        <v>5519</v>
      </c>
      <c r="B2028" t="s">
        <v>2190</v>
      </c>
      <c r="C2028" t="s">
        <v>191</v>
      </c>
      <c r="D2028">
        <v>1350</v>
      </c>
      <c r="E2028" t="s">
        <v>8</v>
      </c>
      <c r="F2028" t="s">
        <v>420</v>
      </c>
      <c r="G2028" s="81">
        <v>44816</v>
      </c>
      <c r="H2028" t="s">
        <v>4048</v>
      </c>
      <c r="I2028" t="s">
        <v>5621</v>
      </c>
      <c r="J2028" t="s">
        <v>1675</v>
      </c>
      <c r="K2028" t="s">
        <v>5622</v>
      </c>
      <c r="L2028" t="s">
        <v>189</v>
      </c>
      <c r="M2028">
        <v>16</v>
      </c>
    </row>
    <row r="2029" spans="1:13">
      <c r="A2029">
        <v>5519</v>
      </c>
      <c r="B2029" t="s">
        <v>1227</v>
      </c>
      <c r="C2029" t="s">
        <v>1371</v>
      </c>
      <c r="D2029">
        <v>2800</v>
      </c>
      <c r="E2029" t="s">
        <v>67</v>
      </c>
      <c r="F2029" t="s">
        <v>420</v>
      </c>
      <c r="G2029" s="81">
        <v>44781</v>
      </c>
      <c r="H2029" t="s">
        <v>4048</v>
      </c>
      <c r="I2029" t="s">
        <v>5623</v>
      </c>
      <c r="J2029" t="s">
        <v>1679</v>
      </c>
      <c r="K2029" t="s">
        <v>5624</v>
      </c>
      <c r="L2029" t="s">
        <v>1369</v>
      </c>
      <c r="M2029">
        <v>374</v>
      </c>
    </row>
    <row r="2030" spans="1:13">
      <c r="A2030">
        <v>5520</v>
      </c>
      <c r="C2030" t="s">
        <v>5064</v>
      </c>
      <c r="G2030" s="81"/>
    </row>
    <row r="2031" spans="1:13">
      <c r="A2031">
        <v>5520</v>
      </c>
      <c r="B2031" t="s">
        <v>1227</v>
      </c>
      <c r="C2031" t="s">
        <v>2178</v>
      </c>
      <c r="D2031">
        <v>1600</v>
      </c>
      <c r="E2031" t="s">
        <v>8</v>
      </c>
      <c r="F2031" t="s">
        <v>4488</v>
      </c>
      <c r="G2031" s="81">
        <v>44781</v>
      </c>
      <c r="H2031" t="s">
        <v>4048</v>
      </c>
      <c r="J2031" t="s">
        <v>1675</v>
      </c>
      <c r="K2031" t="s">
        <v>5625</v>
      </c>
      <c r="L2031" t="s">
        <v>2177</v>
      </c>
    </row>
    <row r="2032" spans="1:13">
      <c r="A2032">
        <v>5521</v>
      </c>
      <c r="B2032" t="s">
        <v>1227</v>
      </c>
      <c r="C2032" t="s">
        <v>1371</v>
      </c>
      <c r="D2032">
        <v>2800</v>
      </c>
      <c r="E2032" t="s">
        <v>67</v>
      </c>
      <c r="F2032" t="s">
        <v>420</v>
      </c>
      <c r="G2032" s="81">
        <v>44810</v>
      </c>
      <c r="H2032" t="s">
        <v>4048</v>
      </c>
      <c r="I2032" t="s">
        <v>5626</v>
      </c>
      <c r="J2032" t="s">
        <v>1679</v>
      </c>
      <c r="K2032" t="s">
        <v>5627</v>
      </c>
      <c r="L2032" t="s">
        <v>1369</v>
      </c>
      <c r="M2032">
        <v>374</v>
      </c>
    </row>
    <row r="2033" spans="1:15">
      <c r="A2033">
        <v>5521</v>
      </c>
      <c r="B2033" t="s">
        <v>1227</v>
      </c>
      <c r="C2033" t="s">
        <v>411</v>
      </c>
      <c r="D2033">
        <v>5000</v>
      </c>
      <c r="E2033" t="s">
        <v>17</v>
      </c>
      <c r="F2033" t="s">
        <v>420</v>
      </c>
      <c r="G2033" s="81">
        <v>44781</v>
      </c>
      <c r="H2033" t="s">
        <v>4054</v>
      </c>
      <c r="I2033" t="s">
        <v>5628</v>
      </c>
      <c r="J2033" t="s">
        <v>1674</v>
      </c>
      <c r="K2033" t="s">
        <v>5629</v>
      </c>
      <c r="L2033" t="s">
        <v>409</v>
      </c>
      <c r="M2033">
        <v>61</v>
      </c>
    </row>
    <row r="2034" spans="1:15">
      <c r="A2034">
        <v>5522</v>
      </c>
      <c r="C2034" t="s">
        <v>5064</v>
      </c>
      <c r="G2034" s="81"/>
    </row>
    <row r="2035" spans="1:15">
      <c r="A2035">
        <v>5523</v>
      </c>
      <c r="G2035" s="81"/>
    </row>
    <row r="2036" spans="1:15">
      <c r="A2036">
        <v>5522</v>
      </c>
      <c r="B2036" t="s">
        <v>1227</v>
      </c>
      <c r="C2036" t="s">
        <v>1263</v>
      </c>
      <c r="D2036">
        <v>4000</v>
      </c>
      <c r="E2036" t="s">
        <v>8</v>
      </c>
      <c r="F2036" t="s">
        <v>420</v>
      </c>
      <c r="G2036" s="81">
        <v>44782</v>
      </c>
      <c r="H2036" t="s">
        <v>4069</v>
      </c>
      <c r="I2036" t="s">
        <v>4659</v>
      </c>
      <c r="J2036" t="s">
        <v>1674</v>
      </c>
      <c r="K2036" t="s">
        <v>5630</v>
      </c>
      <c r="L2036" t="s">
        <v>1261</v>
      </c>
      <c r="M2036">
        <v>172</v>
      </c>
    </row>
    <row r="2037" spans="1:15">
      <c r="A2037">
        <v>5523</v>
      </c>
      <c r="G2037" s="81"/>
    </row>
    <row r="2038" spans="1:15">
      <c r="A2038">
        <v>5523</v>
      </c>
      <c r="B2038" t="s">
        <v>1227</v>
      </c>
      <c r="C2038" t="s">
        <v>949</v>
      </c>
      <c r="D2038">
        <v>2800</v>
      </c>
      <c r="E2038" t="s">
        <v>12</v>
      </c>
      <c r="F2038" t="s">
        <v>420</v>
      </c>
      <c r="G2038" s="81">
        <v>44782</v>
      </c>
      <c r="H2038" t="s">
        <v>4048</v>
      </c>
      <c r="I2038" t="s">
        <v>5631</v>
      </c>
      <c r="J2038" t="s">
        <v>13</v>
      </c>
      <c r="K2038" t="s">
        <v>5632</v>
      </c>
      <c r="L2038" t="s">
        <v>947</v>
      </c>
      <c r="M2038">
        <v>178</v>
      </c>
    </row>
    <row r="2039" spans="1:15">
      <c r="A2039">
        <v>5524</v>
      </c>
      <c r="B2039" t="s">
        <v>24</v>
      </c>
      <c r="C2039" t="s">
        <v>2011</v>
      </c>
      <c r="D2039">
        <v>5500</v>
      </c>
      <c r="E2039" t="s">
        <v>8</v>
      </c>
      <c r="F2039" t="s">
        <v>420</v>
      </c>
      <c r="G2039" s="81">
        <v>44782</v>
      </c>
      <c r="H2039" t="s">
        <v>4048</v>
      </c>
      <c r="I2039" t="s">
        <v>5633</v>
      </c>
      <c r="J2039" t="s">
        <v>1675</v>
      </c>
      <c r="K2039" t="s">
        <v>5634</v>
      </c>
      <c r="L2039" t="s">
        <v>169</v>
      </c>
      <c r="M2039">
        <v>11</v>
      </c>
    </row>
    <row r="2040" spans="1:15">
      <c r="A2040">
        <v>5525</v>
      </c>
      <c r="B2040" t="s">
        <v>2961</v>
      </c>
      <c r="C2040" t="s">
        <v>1015</v>
      </c>
      <c r="D2040">
        <v>3350</v>
      </c>
      <c r="E2040" t="s">
        <v>12</v>
      </c>
      <c r="F2040" t="s">
        <v>420</v>
      </c>
      <c r="G2040" s="81">
        <v>44783</v>
      </c>
      <c r="H2040" t="s">
        <v>4048</v>
      </c>
      <c r="I2040" t="s">
        <v>5203</v>
      </c>
      <c r="J2040" t="s">
        <v>13</v>
      </c>
      <c r="K2040" t="s">
        <v>5635</v>
      </c>
      <c r="L2040" t="s">
        <v>1820</v>
      </c>
      <c r="M2040">
        <v>303</v>
      </c>
      <c r="O2040" t="s">
        <v>5370</v>
      </c>
    </row>
    <row r="2041" spans="1:15">
      <c r="A2041">
        <v>5526</v>
      </c>
      <c r="B2041" t="s">
        <v>35</v>
      </c>
      <c r="C2041" t="s">
        <v>1015</v>
      </c>
      <c r="D2041">
        <v>3350</v>
      </c>
      <c r="E2041" t="s">
        <v>12</v>
      </c>
      <c r="F2041" t="s">
        <v>420</v>
      </c>
      <c r="G2041" s="81">
        <v>44806</v>
      </c>
      <c r="H2041" t="s">
        <v>4048</v>
      </c>
      <c r="I2041" t="s">
        <v>5589</v>
      </c>
      <c r="J2041" t="s">
        <v>13</v>
      </c>
      <c r="K2041" t="s">
        <v>5636</v>
      </c>
      <c r="L2041" t="s">
        <v>1820</v>
      </c>
      <c r="M2041">
        <v>303</v>
      </c>
      <c r="O2041" t="s">
        <v>5370</v>
      </c>
    </row>
    <row r="2042" spans="1:15">
      <c r="A2042">
        <v>5526</v>
      </c>
      <c r="B2042" t="s">
        <v>35</v>
      </c>
      <c r="C2042" t="s">
        <v>1020</v>
      </c>
      <c r="D2042">
        <v>3350</v>
      </c>
      <c r="E2042" t="s">
        <v>12</v>
      </c>
      <c r="F2042" t="s">
        <v>420</v>
      </c>
      <c r="G2042" s="81">
        <v>44783</v>
      </c>
      <c r="H2042" t="s">
        <v>4048</v>
      </c>
      <c r="I2042" t="s">
        <v>5203</v>
      </c>
      <c r="J2042" t="s">
        <v>13</v>
      </c>
      <c r="K2042" t="s">
        <v>5637</v>
      </c>
      <c r="L2042" t="s">
        <v>1018</v>
      </c>
      <c r="M2042">
        <v>281</v>
      </c>
      <c r="O2042" t="s">
        <v>5370</v>
      </c>
    </row>
    <row r="2043" spans="1:15">
      <c r="A2043">
        <v>5527</v>
      </c>
      <c r="B2043" t="s">
        <v>1227</v>
      </c>
      <c r="C2043" t="s">
        <v>9012</v>
      </c>
      <c r="D2043">
        <v>1500</v>
      </c>
      <c r="E2043" t="s">
        <v>12</v>
      </c>
      <c r="F2043" t="s">
        <v>420</v>
      </c>
      <c r="G2043" s="81">
        <v>44784</v>
      </c>
      <c r="H2043" t="s">
        <v>4178</v>
      </c>
      <c r="I2043" t="s">
        <v>5638</v>
      </c>
      <c r="J2043" t="s">
        <v>13</v>
      </c>
      <c r="K2043" t="s">
        <v>5639</v>
      </c>
      <c r="L2043" t="s">
        <v>2280</v>
      </c>
      <c r="M2043">
        <v>422</v>
      </c>
    </row>
    <row r="2044" spans="1:15">
      <c r="A2044">
        <v>5528</v>
      </c>
      <c r="B2044" t="s">
        <v>35</v>
      </c>
      <c r="C2044" t="s">
        <v>1015</v>
      </c>
      <c r="D2044">
        <v>3350</v>
      </c>
      <c r="E2044" t="s">
        <v>12</v>
      </c>
      <c r="F2044" t="s">
        <v>420</v>
      </c>
      <c r="G2044" s="81">
        <v>44845</v>
      </c>
      <c r="H2044" t="s">
        <v>4048</v>
      </c>
      <c r="J2044" t="s">
        <v>13</v>
      </c>
      <c r="K2044" t="s">
        <v>5640</v>
      </c>
      <c r="L2044" t="s">
        <v>1820</v>
      </c>
      <c r="M2044">
        <v>303</v>
      </c>
    </row>
    <row r="2045" spans="1:15">
      <c r="A2045">
        <v>5528</v>
      </c>
      <c r="B2045" t="s">
        <v>35</v>
      </c>
      <c r="C2045" t="s">
        <v>1813</v>
      </c>
      <c r="D2045">
        <v>600</v>
      </c>
      <c r="E2045" t="s">
        <v>8</v>
      </c>
      <c r="F2045" t="s">
        <v>420</v>
      </c>
      <c r="G2045" s="81">
        <v>44784</v>
      </c>
      <c r="H2045" t="s">
        <v>4048</v>
      </c>
      <c r="I2045" t="s">
        <v>5641</v>
      </c>
      <c r="J2045" t="s">
        <v>1675</v>
      </c>
      <c r="K2045" t="s">
        <v>5642</v>
      </c>
      <c r="L2045" t="s">
        <v>1816</v>
      </c>
      <c r="M2045">
        <v>365</v>
      </c>
      <c r="N2045" t="s">
        <v>4057</v>
      </c>
    </row>
    <row r="2046" spans="1:15">
      <c r="A2046">
        <v>5529</v>
      </c>
      <c r="B2046" t="s">
        <v>35</v>
      </c>
      <c r="C2046" t="s">
        <v>1020</v>
      </c>
      <c r="D2046">
        <v>3350</v>
      </c>
      <c r="E2046" t="s">
        <v>12</v>
      </c>
      <c r="F2046" t="s">
        <v>2266</v>
      </c>
      <c r="G2046" s="81">
        <v>44817</v>
      </c>
      <c r="H2046" t="s">
        <v>4048</v>
      </c>
      <c r="I2046" t="s">
        <v>5643</v>
      </c>
      <c r="J2046" t="s">
        <v>13</v>
      </c>
      <c r="K2046" t="s">
        <v>5644</v>
      </c>
      <c r="L2046" t="s">
        <v>1018</v>
      </c>
      <c r="M2046">
        <v>281</v>
      </c>
    </row>
    <row r="2047" spans="1:15">
      <c r="A2047">
        <v>5529</v>
      </c>
      <c r="B2047" t="s">
        <v>35</v>
      </c>
      <c r="C2047" t="s">
        <v>1160</v>
      </c>
      <c r="D2047">
        <v>3350</v>
      </c>
      <c r="E2047" t="s">
        <v>12</v>
      </c>
      <c r="F2047" t="s">
        <v>420</v>
      </c>
      <c r="G2047" s="81">
        <v>44785</v>
      </c>
      <c r="H2047" t="s">
        <v>4048</v>
      </c>
      <c r="I2047" t="s">
        <v>5203</v>
      </c>
      <c r="J2047" t="s">
        <v>13</v>
      </c>
      <c r="K2047" t="s">
        <v>5645</v>
      </c>
      <c r="L2047" t="s">
        <v>1159</v>
      </c>
      <c r="M2047">
        <v>165</v>
      </c>
    </row>
    <row r="2048" spans="1:15">
      <c r="A2048">
        <v>5530</v>
      </c>
      <c r="G2048" s="81"/>
    </row>
    <row r="2049" spans="1:15">
      <c r="A2049">
        <v>5531</v>
      </c>
      <c r="B2049" t="s">
        <v>33</v>
      </c>
      <c r="C2049" t="s">
        <v>779</v>
      </c>
      <c r="D2049">
        <v>10000</v>
      </c>
      <c r="E2049" t="s">
        <v>12</v>
      </c>
      <c r="F2049" t="s">
        <v>4488</v>
      </c>
      <c r="G2049" s="81">
        <v>44825</v>
      </c>
      <c r="H2049" t="s">
        <v>4069</v>
      </c>
      <c r="I2049" t="s">
        <v>2229</v>
      </c>
      <c r="J2049" t="s">
        <v>13</v>
      </c>
      <c r="K2049" t="s">
        <v>5646</v>
      </c>
      <c r="L2049" t="s">
        <v>777</v>
      </c>
      <c r="M2049">
        <v>139</v>
      </c>
    </row>
    <row r="2050" spans="1:15">
      <c r="A2050">
        <v>5530</v>
      </c>
      <c r="B2050" t="s">
        <v>1227</v>
      </c>
      <c r="C2050" t="s">
        <v>984</v>
      </c>
      <c r="D2050">
        <v>2234</v>
      </c>
      <c r="E2050" t="s">
        <v>12</v>
      </c>
      <c r="F2050" t="s">
        <v>420</v>
      </c>
      <c r="G2050" s="81">
        <v>44785</v>
      </c>
      <c r="H2050" t="s">
        <v>4048</v>
      </c>
      <c r="I2050" t="s">
        <v>5647</v>
      </c>
      <c r="J2050" t="s">
        <v>13</v>
      </c>
      <c r="K2050" t="s">
        <v>5648</v>
      </c>
      <c r="L2050" t="s">
        <v>982</v>
      </c>
      <c r="M2050">
        <v>191</v>
      </c>
    </row>
    <row r="2051" spans="1:15">
      <c r="A2051">
        <v>5531</v>
      </c>
      <c r="B2051" t="s">
        <v>35</v>
      </c>
      <c r="C2051" t="s">
        <v>1160</v>
      </c>
      <c r="D2051">
        <v>3350</v>
      </c>
      <c r="E2051" t="s">
        <v>12</v>
      </c>
      <c r="F2051" t="s">
        <v>420</v>
      </c>
      <c r="G2051" s="81">
        <v>44817</v>
      </c>
      <c r="H2051" t="s">
        <v>4048</v>
      </c>
      <c r="I2051" t="s">
        <v>5643</v>
      </c>
      <c r="J2051" t="s">
        <v>13</v>
      </c>
      <c r="K2051" t="s">
        <v>5649</v>
      </c>
      <c r="L2051" t="s">
        <v>1159</v>
      </c>
      <c r="M2051">
        <v>165</v>
      </c>
    </row>
    <row r="2052" spans="1:15">
      <c r="A2052">
        <v>5531</v>
      </c>
      <c r="B2052" t="s">
        <v>1227</v>
      </c>
      <c r="C2052" t="s">
        <v>1598</v>
      </c>
      <c r="D2052">
        <v>1350</v>
      </c>
      <c r="E2052" t="s">
        <v>8</v>
      </c>
      <c r="F2052" t="s">
        <v>420</v>
      </c>
      <c r="G2052" s="81">
        <v>44785</v>
      </c>
      <c r="H2052" t="s">
        <v>4048</v>
      </c>
      <c r="I2052" t="s">
        <v>5650</v>
      </c>
      <c r="J2052" t="s">
        <v>1675</v>
      </c>
      <c r="K2052" t="s">
        <v>5651</v>
      </c>
      <c r="L2052" t="s">
        <v>1596</v>
      </c>
      <c r="M2052">
        <v>328</v>
      </c>
    </row>
    <row r="2053" spans="1:15">
      <c r="A2053">
        <v>5532</v>
      </c>
      <c r="B2053" t="s">
        <v>35</v>
      </c>
      <c r="C2053" t="s">
        <v>1160</v>
      </c>
      <c r="D2053">
        <v>3350</v>
      </c>
      <c r="E2053" t="s">
        <v>12</v>
      </c>
      <c r="F2053" t="s">
        <v>420</v>
      </c>
      <c r="G2053" s="81">
        <v>44834</v>
      </c>
      <c r="H2053" t="s">
        <v>4048</v>
      </c>
      <c r="I2053" t="s">
        <v>5587</v>
      </c>
      <c r="J2053" t="s">
        <v>13</v>
      </c>
      <c r="K2053" t="s">
        <v>5652</v>
      </c>
      <c r="L2053" t="s">
        <v>1159</v>
      </c>
      <c r="M2053">
        <v>165</v>
      </c>
    </row>
    <row r="2054" spans="1:15">
      <c r="A2054">
        <v>5532</v>
      </c>
      <c r="B2054" t="s">
        <v>1227</v>
      </c>
      <c r="C2054" t="s">
        <v>1045</v>
      </c>
      <c r="D2054">
        <v>3350</v>
      </c>
      <c r="E2054" t="s">
        <v>12</v>
      </c>
      <c r="F2054" t="s">
        <v>420</v>
      </c>
      <c r="G2054" s="81">
        <v>44785</v>
      </c>
      <c r="H2054" t="s">
        <v>4048</v>
      </c>
      <c r="I2054" t="s">
        <v>5653</v>
      </c>
      <c r="J2054" t="s">
        <v>13</v>
      </c>
      <c r="K2054" t="s">
        <v>5654</v>
      </c>
      <c r="L2054" t="s">
        <v>1043</v>
      </c>
      <c r="M2054">
        <v>96</v>
      </c>
      <c r="O2054" t="s">
        <v>4056</v>
      </c>
    </row>
    <row r="2055" spans="1:15">
      <c r="A2055">
        <v>5533</v>
      </c>
      <c r="B2055" t="s">
        <v>1227</v>
      </c>
      <c r="C2055" t="s">
        <v>1598</v>
      </c>
      <c r="D2055">
        <v>150</v>
      </c>
      <c r="E2055" t="s">
        <v>8</v>
      </c>
      <c r="F2055" t="s">
        <v>420</v>
      </c>
      <c r="G2055" s="81">
        <v>44830</v>
      </c>
      <c r="H2055" t="s">
        <v>4267</v>
      </c>
      <c r="J2055" t="s">
        <v>1675</v>
      </c>
      <c r="K2055" t="s">
        <v>5655</v>
      </c>
      <c r="L2055" t="s">
        <v>1596</v>
      </c>
      <c r="M2055">
        <v>328</v>
      </c>
    </row>
    <row r="2056" spans="1:15">
      <c r="A2056">
        <v>5533</v>
      </c>
      <c r="B2056" t="s">
        <v>1227</v>
      </c>
      <c r="C2056" t="s">
        <v>386</v>
      </c>
      <c r="D2056">
        <v>2180</v>
      </c>
      <c r="E2056" t="s">
        <v>10</v>
      </c>
      <c r="F2056" t="s">
        <v>420</v>
      </c>
      <c r="G2056" s="81">
        <v>44785</v>
      </c>
      <c r="H2056" t="s">
        <v>4048</v>
      </c>
      <c r="I2056" t="s">
        <v>5587</v>
      </c>
      <c r="J2056" t="s">
        <v>2032</v>
      </c>
      <c r="K2056" t="s">
        <v>5656</v>
      </c>
      <c r="L2056" t="s">
        <v>384</v>
      </c>
      <c r="M2056">
        <v>230</v>
      </c>
    </row>
    <row r="2057" spans="1:15">
      <c r="A2057">
        <v>5534</v>
      </c>
      <c r="B2057" t="s">
        <v>1227</v>
      </c>
      <c r="C2057" t="s">
        <v>1598</v>
      </c>
      <c r="D2057">
        <v>1350</v>
      </c>
      <c r="E2057" t="s">
        <v>8</v>
      </c>
      <c r="F2057" t="s">
        <v>420</v>
      </c>
      <c r="G2057" s="81">
        <v>44830</v>
      </c>
      <c r="H2057" t="s">
        <v>4048</v>
      </c>
      <c r="I2057" t="s">
        <v>5539</v>
      </c>
      <c r="J2057" t="s">
        <v>1675</v>
      </c>
      <c r="K2057" t="s">
        <v>5657</v>
      </c>
      <c r="L2057" t="s">
        <v>1596</v>
      </c>
      <c r="M2057">
        <v>328</v>
      </c>
    </row>
    <row r="2058" spans="1:15">
      <c r="A2058">
        <v>5535</v>
      </c>
      <c r="B2058" t="s">
        <v>35</v>
      </c>
      <c r="C2058" t="s">
        <v>1160</v>
      </c>
      <c r="D2058">
        <v>3350</v>
      </c>
      <c r="E2058" t="s">
        <v>12</v>
      </c>
      <c r="F2058" t="s">
        <v>420</v>
      </c>
      <c r="G2058" s="81">
        <v>44838</v>
      </c>
      <c r="H2058" t="s">
        <v>4048</v>
      </c>
      <c r="I2058" t="s">
        <v>5658</v>
      </c>
      <c r="J2058" t="s">
        <v>13</v>
      </c>
      <c r="K2058" t="s">
        <v>5659</v>
      </c>
      <c r="L2058" t="s">
        <v>1159</v>
      </c>
      <c r="M2058">
        <v>165</v>
      </c>
    </row>
    <row r="2059" spans="1:15">
      <c r="A2059">
        <v>5534</v>
      </c>
      <c r="B2059" t="s">
        <v>1227</v>
      </c>
      <c r="C2059" t="s">
        <v>1567</v>
      </c>
      <c r="D2059">
        <v>3350</v>
      </c>
      <c r="E2059" t="s">
        <v>67</v>
      </c>
      <c r="F2059" t="s">
        <v>4488</v>
      </c>
      <c r="G2059" s="81">
        <v>44785</v>
      </c>
      <c r="H2059" t="s">
        <v>4048</v>
      </c>
      <c r="I2059" t="s">
        <v>5273</v>
      </c>
      <c r="J2059" t="s">
        <v>1679</v>
      </c>
      <c r="K2059" t="s">
        <v>5660</v>
      </c>
      <c r="L2059" t="s">
        <v>1565</v>
      </c>
      <c r="M2059">
        <v>319</v>
      </c>
    </row>
    <row r="2060" spans="1:15">
      <c r="A2060">
        <v>5535</v>
      </c>
      <c r="C2060" t="s">
        <v>5215</v>
      </c>
      <c r="G2060" s="81"/>
    </row>
    <row r="2061" spans="1:15">
      <c r="A2061">
        <v>5535</v>
      </c>
      <c r="B2061" t="s">
        <v>1227</v>
      </c>
      <c r="C2061" t="s">
        <v>1567</v>
      </c>
      <c r="D2061">
        <v>3350</v>
      </c>
      <c r="E2061" t="s">
        <v>12</v>
      </c>
      <c r="F2061" t="s">
        <v>2266</v>
      </c>
      <c r="G2061" s="81">
        <v>44785</v>
      </c>
      <c r="H2061" t="s">
        <v>4048</v>
      </c>
      <c r="I2061" t="s">
        <v>5383</v>
      </c>
      <c r="J2061" t="s">
        <v>13</v>
      </c>
      <c r="K2061" t="s">
        <v>5661</v>
      </c>
      <c r="L2061" t="s">
        <v>1565</v>
      </c>
      <c r="M2061">
        <v>330</v>
      </c>
    </row>
    <row r="2062" spans="1:15">
      <c r="A2062">
        <v>5536</v>
      </c>
      <c r="C2062" t="s">
        <v>5215</v>
      </c>
      <c r="G2062" s="81"/>
    </row>
    <row r="2063" spans="1:15">
      <c r="A2063">
        <v>5536</v>
      </c>
      <c r="B2063" t="s">
        <v>1227</v>
      </c>
      <c r="C2063" t="s">
        <v>2048</v>
      </c>
      <c r="D2063">
        <v>3350</v>
      </c>
      <c r="E2063" t="s">
        <v>12</v>
      </c>
      <c r="F2063" t="s">
        <v>2266</v>
      </c>
      <c r="G2063" s="81">
        <v>44785</v>
      </c>
      <c r="H2063" t="s">
        <v>4048</v>
      </c>
      <c r="I2063" t="s">
        <v>5203</v>
      </c>
      <c r="J2063" t="s">
        <v>13</v>
      </c>
      <c r="K2063" t="s">
        <v>5662</v>
      </c>
      <c r="L2063" t="s">
        <v>1053</v>
      </c>
      <c r="M2063">
        <v>82</v>
      </c>
    </row>
    <row r="2064" spans="1:15">
      <c r="A2064">
        <v>5537</v>
      </c>
      <c r="G2064" s="81"/>
    </row>
    <row r="2065" spans="1:13">
      <c r="A2065">
        <v>5537</v>
      </c>
      <c r="B2065" t="s">
        <v>1227</v>
      </c>
      <c r="C2065" t="s">
        <v>998</v>
      </c>
      <c r="D2065">
        <v>7000</v>
      </c>
      <c r="E2065" t="s">
        <v>10</v>
      </c>
      <c r="F2065" t="s">
        <v>4488</v>
      </c>
      <c r="G2065" s="81">
        <v>44788</v>
      </c>
      <c r="H2065" t="s">
        <v>4069</v>
      </c>
      <c r="I2065" t="s">
        <v>2229</v>
      </c>
      <c r="J2065" t="s">
        <v>2032</v>
      </c>
      <c r="K2065" t="s">
        <v>5663</v>
      </c>
      <c r="L2065" t="s">
        <v>996</v>
      </c>
      <c r="M2065">
        <v>188</v>
      </c>
    </row>
    <row r="2066" spans="1:13">
      <c r="A2066">
        <v>5538</v>
      </c>
      <c r="B2066" t="s">
        <v>1227</v>
      </c>
      <c r="C2066" t="s">
        <v>2048</v>
      </c>
      <c r="D2066">
        <v>3350</v>
      </c>
      <c r="E2066" t="s">
        <v>12</v>
      </c>
      <c r="F2066" t="s">
        <v>4488</v>
      </c>
      <c r="G2066" s="81">
        <v>44813</v>
      </c>
      <c r="H2066" t="s">
        <v>4048</v>
      </c>
      <c r="I2066" t="s">
        <v>5664</v>
      </c>
      <c r="J2066" t="s">
        <v>13</v>
      </c>
      <c r="K2066" t="s">
        <v>5665</v>
      </c>
      <c r="L2066" t="s">
        <v>1053</v>
      </c>
      <c r="M2066">
        <v>82</v>
      </c>
    </row>
    <row r="2067" spans="1:13">
      <c r="A2067">
        <v>5538</v>
      </c>
      <c r="B2067" t="s">
        <v>1227</v>
      </c>
      <c r="C2067" t="s">
        <v>386</v>
      </c>
      <c r="D2067">
        <v>2180</v>
      </c>
      <c r="E2067" t="s">
        <v>10</v>
      </c>
      <c r="F2067" t="s">
        <v>420</v>
      </c>
      <c r="G2067" s="81">
        <v>44788</v>
      </c>
      <c r="H2067" t="s">
        <v>4048</v>
      </c>
      <c r="I2067" t="s">
        <v>5658</v>
      </c>
      <c r="J2067" t="s">
        <v>2032</v>
      </c>
      <c r="K2067" t="s">
        <v>5666</v>
      </c>
      <c r="L2067" t="s">
        <v>384</v>
      </c>
      <c r="M2067">
        <v>230</v>
      </c>
    </row>
    <row r="2068" spans="1:13">
      <c r="A2068">
        <v>5539</v>
      </c>
      <c r="B2068" t="s">
        <v>1227</v>
      </c>
      <c r="G2068" s="81"/>
    </row>
    <row r="2069" spans="1:13">
      <c r="A2069">
        <v>5539</v>
      </c>
      <c r="B2069" t="s">
        <v>1227</v>
      </c>
      <c r="C2069" t="s">
        <v>1426</v>
      </c>
      <c r="D2069">
        <v>13400</v>
      </c>
      <c r="E2069" t="s">
        <v>12</v>
      </c>
      <c r="F2069" t="s">
        <v>420</v>
      </c>
      <c r="G2069" s="81">
        <v>44788</v>
      </c>
      <c r="H2069" t="s">
        <v>4048</v>
      </c>
      <c r="I2069" t="s">
        <v>5667</v>
      </c>
      <c r="J2069" t="s">
        <v>13</v>
      </c>
      <c r="K2069">
        <v>2018744</v>
      </c>
      <c r="L2069" t="s">
        <v>1425</v>
      </c>
      <c r="M2069">
        <v>265</v>
      </c>
    </row>
    <row r="2070" spans="1:13">
      <c r="A2070">
        <v>5540</v>
      </c>
      <c r="B2070" t="s">
        <v>1227</v>
      </c>
      <c r="C2070" t="s">
        <v>2048</v>
      </c>
      <c r="D2070">
        <v>3350</v>
      </c>
      <c r="E2070" t="s">
        <v>12</v>
      </c>
      <c r="F2070" t="s">
        <v>4488</v>
      </c>
      <c r="G2070" s="81">
        <v>44837</v>
      </c>
      <c r="H2070" t="s">
        <v>4048</v>
      </c>
      <c r="I2070" t="s">
        <v>5587</v>
      </c>
      <c r="J2070" t="s">
        <v>13</v>
      </c>
      <c r="K2070" t="s">
        <v>5668</v>
      </c>
      <c r="L2070" t="s">
        <v>1053</v>
      </c>
      <c r="M2070">
        <v>82</v>
      </c>
    </row>
    <row r="2071" spans="1:13">
      <c r="A2071">
        <v>5541</v>
      </c>
      <c r="B2071" t="s">
        <v>2190</v>
      </c>
      <c r="C2071" t="s">
        <v>2217</v>
      </c>
      <c r="D2071">
        <v>3500</v>
      </c>
      <c r="E2071" t="s">
        <v>8</v>
      </c>
      <c r="F2071" t="s">
        <v>420</v>
      </c>
      <c r="G2071" s="81">
        <v>44788</v>
      </c>
      <c r="H2071" t="s">
        <v>4048</v>
      </c>
      <c r="I2071" t="s">
        <v>5669</v>
      </c>
      <c r="J2071" t="s">
        <v>1675</v>
      </c>
      <c r="K2071">
        <v>1803173</v>
      </c>
      <c r="L2071" t="s">
        <v>212</v>
      </c>
      <c r="M2071">
        <v>21</v>
      </c>
    </row>
    <row r="2072" spans="1:13">
      <c r="A2072">
        <v>5540</v>
      </c>
      <c r="B2072" t="s">
        <v>2190</v>
      </c>
      <c r="C2072" t="s">
        <v>205</v>
      </c>
      <c r="D2072">
        <v>4050</v>
      </c>
      <c r="E2072" t="s">
        <v>8</v>
      </c>
      <c r="F2072" t="s">
        <v>420</v>
      </c>
      <c r="G2072" s="81">
        <v>44789</v>
      </c>
      <c r="H2072" t="s">
        <v>4048</v>
      </c>
      <c r="I2072" t="s">
        <v>5670</v>
      </c>
      <c r="J2072" t="s">
        <v>1675</v>
      </c>
      <c r="K2072">
        <v>129715</v>
      </c>
      <c r="L2072" t="s">
        <v>203</v>
      </c>
      <c r="M2072">
        <v>19</v>
      </c>
    </row>
    <row r="2073" spans="1:13">
      <c r="A2073">
        <v>5541</v>
      </c>
      <c r="B2073" t="s">
        <v>1227</v>
      </c>
      <c r="C2073" t="s">
        <v>1426</v>
      </c>
      <c r="D2073">
        <v>650</v>
      </c>
      <c r="E2073" t="s">
        <v>12</v>
      </c>
      <c r="F2073" t="s">
        <v>420</v>
      </c>
      <c r="G2073" s="81">
        <v>44788</v>
      </c>
      <c r="H2073" t="s">
        <v>4048</v>
      </c>
      <c r="I2073" t="s">
        <v>4140</v>
      </c>
      <c r="J2073" t="s">
        <v>13</v>
      </c>
      <c r="K2073">
        <v>2015321</v>
      </c>
      <c r="L2073" t="s">
        <v>1425</v>
      </c>
      <c r="M2073">
        <v>265</v>
      </c>
    </row>
    <row r="2074" spans="1:13">
      <c r="A2074">
        <v>5541</v>
      </c>
      <c r="B2074" t="s">
        <v>1227</v>
      </c>
      <c r="C2074" t="s">
        <v>1457</v>
      </c>
      <c r="D2074">
        <v>10000</v>
      </c>
      <c r="E2074" t="s">
        <v>20</v>
      </c>
      <c r="F2074" t="s">
        <v>2266</v>
      </c>
      <c r="G2074" s="81">
        <v>44790</v>
      </c>
      <c r="H2074" t="s">
        <v>4069</v>
      </c>
      <c r="I2074" t="s">
        <v>5108</v>
      </c>
      <c r="J2074" t="s">
        <v>1677</v>
      </c>
      <c r="K2074">
        <v>40101</v>
      </c>
      <c r="L2074" t="s">
        <v>1456</v>
      </c>
      <c r="M2074">
        <v>295</v>
      </c>
    </row>
    <row r="2075" spans="1:13">
      <c r="A2075">
        <v>5542</v>
      </c>
      <c r="B2075" t="s">
        <v>1227</v>
      </c>
      <c r="C2075" t="s">
        <v>1457</v>
      </c>
      <c r="D2075">
        <v>10000</v>
      </c>
      <c r="E2075" t="s">
        <v>20</v>
      </c>
      <c r="F2075" t="s">
        <v>2266</v>
      </c>
      <c r="G2075" s="81">
        <v>44790</v>
      </c>
      <c r="H2075" t="s">
        <v>4069</v>
      </c>
      <c r="I2075" t="s">
        <v>5108</v>
      </c>
      <c r="J2075" t="s">
        <v>2032</v>
      </c>
      <c r="K2075">
        <v>40165</v>
      </c>
      <c r="L2075" t="s">
        <v>1456</v>
      </c>
      <c r="M2075">
        <v>295</v>
      </c>
    </row>
    <row r="2076" spans="1:13">
      <c r="A2076">
        <v>5543</v>
      </c>
      <c r="B2076" t="s">
        <v>1227</v>
      </c>
      <c r="C2076" t="s">
        <v>1457</v>
      </c>
      <c r="D2076">
        <v>5000</v>
      </c>
      <c r="E2076" t="s">
        <v>20</v>
      </c>
      <c r="F2076" t="s">
        <v>2266</v>
      </c>
      <c r="G2076" s="81">
        <v>44790</v>
      </c>
      <c r="H2076" t="s">
        <v>4069</v>
      </c>
      <c r="I2076" t="s">
        <v>5108</v>
      </c>
      <c r="J2076" t="s">
        <v>1677</v>
      </c>
      <c r="K2076">
        <v>40230</v>
      </c>
      <c r="L2076" t="s">
        <v>1456</v>
      </c>
      <c r="M2076">
        <v>295</v>
      </c>
    </row>
    <row r="2077" spans="1:13">
      <c r="A2077">
        <v>5544</v>
      </c>
      <c r="B2077" t="s">
        <v>2190</v>
      </c>
      <c r="C2077" t="s">
        <v>210</v>
      </c>
      <c r="D2077">
        <v>1350</v>
      </c>
      <c r="E2077" t="s">
        <v>8</v>
      </c>
      <c r="F2077" t="s">
        <v>420</v>
      </c>
      <c r="G2077" s="81">
        <v>44790</v>
      </c>
      <c r="H2077" t="s">
        <v>4048</v>
      </c>
      <c r="I2077" t="s">
        <v>4378</v>
      </c>
      <c r="J2077" t="s">
        <v>1675</v>
      </c>
      <c r="K2077">
        <v>333174</v>
      </c>
      <c r="L2077" t="s">
        <v>208</v>
      </c>
      <c r="M2077">
        <v>20</v>
      </c>
    </row>
    <row r="2078" spans="1:13">
      <c r="A2078">
        <v>5545</v>
      </c>
      <c r="B2078" t="s">
        <v>1227</v>
      </c>
      <c r="C2078" t="s">
        <v>253</v>
      </c>
      <c r="D2078">
        <v>3500</v>
      </c>
      <c r="E2078" t="s">
        <v>17</v>
      </c>
      <c r="F2078" t="s">
        <v>420</v>
      </c>
      <c r="G2078" s="81">
        <v>44790</v>
      </c>
      <c r="H2078" t="s">
        <v>4194</v>
      </c>
      <c r="I2078" t="s">
        <v>4085</v>
      </c>
      <c r="J2078" t="s">
        <v>1674</v>
      </c>
      <c r="K2078">
        <v>379301</v>
      </c>
      <c r="L2078" t="s">
        <v>251</v>
      </c>
      <c r="M2078">
        <v>254</v>
      </c>
    </row>
    <row r="2079" spans="1:13">
      <c r="A2079">
        <v>5546</v>
      </c>
      <c r="B2079" t="s">
        <v>1227</v>
      </c>
      <c r="C2079" t="s">
        <v>656</v>
      </c>
      <c r="D2079">
        <v>2000</v>
      </c>
      <c r="E2079" t="s">
        <v>10</v>
      </c>
      <c r="F2079" t="s">
        <v>420</v>
      </c>
      <c r="G2079" s="81">
        <v>44790</v>
      </c>
      <c r="H2079" t="s">
        <v>4066</v>
      </c>
      <c r="I2079" t="s">
        <v>5671</v>
      </c>
      <c r="J2079" t="s">
        <v>2032</v>
      </c>
      <c r="K2079">
        <v>503730</v>
      </c>
      <c r="L2079" t="s">
        <v>654</v>
      </c>
      <c r="M2079">
        <v>177</v>
      </c>
    </row>
    <row r="2080" spans="1:13">
      <c r="A2080">
        <v>5547</v>
      </c>
      <c r="B2080" t="s">
        <v>1227</v>
      </c>
      <c r="C2080" t="s">
        <v>2819</v>
      </c>
      <c r="D2080">
        <v>3350</v>
      </c>
      <c r="E2080" t="s">
        <v>67</v>
      </c>
      <c r="F2080" t="s">
        <v>420</v>
      </c>
      <c r="G2080" s="81">
        <v>44790</v>
      </c>
      <c r="H2080" t="s">
        <v>4048</v>
      </c>
      <c r="I2080" t="s">
        <v>4843</v>
      </c>
      <c r="J2080" t="s">
        <v>1679</v>
      </c>
      <c r="K2080">
        <v>782601</v>
      </c>
      <c r="L2080" t="s">
        <v>2062</v>
      </c>
      <c r="M2080">
        <v>381</v>
      </c>
    </row>
    <row r="2081" spans="1:13">
      <c r="A2081">
        <v>5548</v>
      </c>
      <c r="B2081" t="s">
        <v>1227</v>
      </c>
      <c r="C2081" t="s">
        <v>1581</v>
      </c>
      <c r="D2081">
        <v>2180</v>
      </c>
      <c r="E2081" t="s">
        <v>15</v>
      </c>
      <c r="F2081" t="s">
        <v>420</v>
      </c>
      <c r="G2081" s="81">
        <v>44791</v>
      </c>
      <c r="H2081" t="s">
        <v>4048</v>
      </c>
      <c r="I2081" t="s">
        <v>5672</v>
      </c>
      <c r="J2081" t="s">
        <v>1680</v>
      </c>
      <c r="K2081">
        <v>85331</v>
      </c>
      <c r="L2081" t="s">
        <v>1579</v>
      </c>
      <c r="M2081">
        <v>322</v>
      </c>
    </row>
    <row r="2082" spans="1:13">
      <c r="A2082">
        <v>5549</v>
      </c>
      <c r="B2082" t="s">
        <v>1227</v>
      </c>
      <c r="C2082" t="s">
        <v>1821</v>
      </c>
      <c r="D2082">
        <v>2180</v>
      </c>
      <c r="E2082" t="s">
        <v>15</v>
      </c>
      <c r="F2082" t="s">
        <v>420</v>
      </c>
      <c r="G2082" s="81">
        <v>44791</v>
      </c>
      <c r="H2082" t="s">
        <v>4048</v>
      </c>
      <c r="I2082" t="s">
        <v>5673</v>
      </c>
      <c r="J2082" t="s">
        <v>1680</v>
      </c>
      <c r="K2082">
        <v>342370</v>
      </c>
      <c r="L2082" t="s">
        <v>1822</v>
      </c>
      <c r="M2082">
        <v>87</v>
      </c>
    </row>
    <row r="2083" spans="1:13">
      <c r="A2083">
        <v>5549</v>
      </c>
      <c r="B2083" t="s">
        <v>1227</v>
      </c>
      <c r="C2083" t="s">
        <v>4355</v>
      </c>
      <c r="D2083">
        <v>23367</v>
      </c>
      <c r="E2083" t="s">
        <v>17</v>
      </c>
      <c r="F2083" t="s">
        <v>420</v>
      </c>
      <c r="G2083" s="81">
        <v>44792</v>
      </c>
      <c r="H2083" t="s">
        <v>4069</v>
      </c>
      <c r="I2083" t="s">
        <v>2229</v>
      </c>
      <c r="J2083" t="s">
        <v>1674</v>
      </c>
      <c r="K2083">
        <v>21657</v>
      </c>
      <c r="L2083" t="s">
        <v>1507</v>
      </c>
      <c r="M2083">
        <v>307</v>
      </c>
    </row>
    <row r="2084" spans="1:13">
      <c r="A2084">
        <v>5550</v>
      </c>
      <c r="B2084" t="s">
        <v>2961</v>
      </c>
      <c r="C2084" t="s">
        <v>1153</v>
      </c>
      <c r="D2084">
        <v>4360</v>
      </c>
      <c r="E2084" t="s">
        <v>10</v>
      </c>
      <c r="F2084" t="s">
        <v>420</v>
      </c>
      <c r="G2084" s="81">
        <v>44792</v>
      </c>
      <c r="H2084" t="s">
        <v>4048</v>
      </c>
      <c r="I2084" t="s">
        <v>5674</v>
      </c>
      <c r="J2084" t="s">
        <v>2032</v>
      </c>
      <c r="K2084">
        <v>1054929</v>
      </c>
      <c r="L2084" t="s">
        <v>1151</v>
      </c>
      <c r="M2084">
        <v>231</v>
      </c>
    </row>
    <row r="2085" spans="1:13">
      <c r="A2085">
        <v>5550</v>
      </c>
      <c r="B2085" t="s">
        <v>1227</v>
      </c>
      <c r="C2085" t="s">
        <v>1715</v>
      </c>
      <c r="D2085">
        <v>4400</v>
      </c>
      <c r="E2085" t="s">
        <v>10</v>
      </c>
      <c r="F2085" t="s">
        <v>2266</v>
      </c>
      <c r="G2085" s="81">
        <v>44792</v>
      </c>
      <c r="H2085" t="s">
        <v>4048</v>
      </c>
      <c r="I2085" t="s">
        <v>5675</v>
      </c>
      <c r="J2085" t="s">
        <v>2032</v>
      </c>
      <c r="K2085">
        <v>74314</v>
      </c>
      <c r="L2085" t="s">
        <v>1710</v>
      </c>
      <c r="M2085">
        <v>360</v>
      </c>
    </row>
    <row r="2086" spans="1:13">
      <c r="A2086">
        <v>5551</v>
      </c>
      <c r="B2086" t="s">
        <v>1227</v>
      </c>
      <c r="C2086" t="s">
        <v>1715</v>
      </c>
      <c r="D2086">
        <v>200</v>
      </c>
      <c r="E2086" t="s">
        <v>10</v>
      </c>
      <c r="F2086" t="s">
        <v>2266</v>
      </c>
      <c r="G2086" s="81">
        <v>44792</v>
      </c>
      <c r="H2086" t="s">
        <v>4048</v>
      </c>
      <c r="I2086" t="s">
        <v>5675</v>
      </c>
      <c r="J2086" t="s">
        <v>2032</v>
      </c>
      <c r="K2086">
        <v>74410</v>
      </c>
      <c r="L2086" t="s">
        <v>1710</v>
      </c>
      <c r="M2086">
        <v>360</v>
      </c>
    </row>
    <row r="2087" spans="1:13">
      <c r="A2087">
        <v>5551</v>
      </c>
      <c r="B2087" t="s">
        <v>1227</v>
      </c>
      <c r="C2087" t="s">
        <v>682</v>
      </c>
      <c r="D2087">
        <v>1800</v>
      </c>
      <c r="E2087" t="s">
        <v>10</v>
      </c>
      <c r="F2087" t="s">
        <v>420</v>
      </c>
      <c r="G2087" s="81">
        <v>44795</v>
      </c>
      <c r="H2087" t="s">
        <v>4048</v>
      </c>
      <c r="I2087" t="s">
        <v>5327</v>
      </c>
      <c r="J2087" t="s">
        <v>2032</v>
      </c>
      <c r="K2087">
        <v>220643</v>
      </c>
      <c r="L2087" t="s">
        <v>681</v>
      </c>
      <c r="M2087">
        <v>27</v>
      </c>
    </row>
    <row r="2088" spans="1:13">
      <c r="A2088">
        <v>5552</v>
      </c>
      <c r="B2088" t="s">
        <v>1227</v>
      </c>
      <c r="C2088" t="s">
        <v>244</v>
      </c>
      <c r="D2088">
        <v>36000</v>
      </c>
      <c r="E2088" t="s">
        <v>17</v>
      </c>
      <c r="F2088" t="s">
        <v>420</v>
      </c>
      <c r="G2088" s="81">
        <v>44795</v>
      </c>
      <c r="H2088" t="s">
        <v>4069</v>
      </c>
      <c r="J2088" t="s">
        <v>1674</v>
      </c>
      <c r="K2088">
        <v>657365</v>
      </c>
      <c r="L2088" t="s">
        <v>242</v>
      </c>
      <c r="M2088">
        <v>247</v>
      </c>
    </row>
    <row r="2089" spans="1:13">
      <c r="A2089">
        <v>5552</v>
      </c>
      <c r="B2089" t="s">
        <v>24</v>
      </c>
      <c r="C2089" t="s">
        <v>145</v>
      </c>
      <c r="D2089">
        <v>1200</v>
      </c>
      <c r="E2089" t="s">
        <v>8</v>
      </c>
      <c r="F2089" t="s">
        <v>420</v>
      </c>
      <c r="G2089" s="81">
        <v>44795</v>
      </c>
      <c r="H2089" t="s">
        <v>4194</v>
      </c>
      <c r="I2089" t="s">
        <v>4085</v>
      </c>
      <c r="J2089" t="s">
        <v>1675</v>
      </c>
      <c r="K2089">
        <v>1586320</v>
      </c>
      <c r="L2089" t="s">
        <v>144</v>
      </c>
      <c r="M2089">
        <v>5</v>
      </c>
    </row>
    <row r="2090" spans="1:13">
      <c r="A2090">
        <v>5553</v>
      </c>
      <c r="B2090" t="s">
        <v>1227</v>
      </c>
      <c r="C2090" t="s">
        <v>1263</v>
      </c>
      <c r="D2090">
        <v>5000</v>
      </c>
      <c r="E2090" t="s">
        <v>17</v>
      </c>
      <c r="F2090" t="s">
        <v>420</v>
      </c>
      <c r="G2090" s="81">
        <v>44796</v>
      </c>
      <c r="H2090" t="s">
        <v>4069</v>
      </c>
      <c r="I2090" t="s">
        <v>4356</v>
      </c>
      <c r="J2090" t="s">
        <v>1674</v>
      </c>
      <c r="K2090">
        <v>181664</v>
      </c>
      <c r="L2090" t="s">
        <v>1261</v>
      </c>
      <c r="M2090">
        <v>172</v>
      </c>
    </row>
    <row r="2091" spans="1:13">
      <c r="A2091">
        <v>5554</v>
      </c>
      <c r="B2091" t="s">
        <v>1227</v>
      </c>
      <c r="C2091" t="s">
        <v>2819</v>
      </c>
      <c r="D2091">
        <v>3350</v>
      </c>
      <c r="E2091" t="s">
        <v>67</v>
      </c>
      <c r="F2091" t="s">
        <v>2266</v>
      </c>
      <c r="G2091" s="81">
        <v>44799</v>
      </c>
      <c r="H2091" t="s">
        <v>4048</v>
      </c>
      <c r="I2091" t="s">
        <v>5523</v>
      </c>
      <c r="J2091" t="s">
        <v>1679</v>
      </c>
      <c r="K2091">
        <v>177573</v>
      </c>
      <c r="L2091" t="s">
        <v>2062</v>
      </c>
      <c r="M2091">
        <v>381</v>
      </c>
    </row>
    <row r="2092" spans="1:13">
      <c r="A2092">
        <v>5554</v>
      </c>
      <c r="B2092" t="s">
        <v>1227</v>
      </c>
      <c r="C2092" t="s">
        <v>2819</v>
      </c>
      <c r="D2092">
        <v>3350</v>
      </c>
      <c r="E2092" t="s">
        <v>67</v>
      </c>
      <c r="F2092" t="s">
        <v>2266</v>
      </c>
      <c r="G2092" s="81">
        <v>44799</v>
      </c>
      <c r="H2092" t="s">
        <v>4048</v>
      </c>
      <c r="I2092" t="s">
        <v>5676</v>
      </c>
      <c r="J2092" t="s">
        <v>1679</v>
      </c>
      <c r="K2092">
        <v>177627</v>
      </c>
      <c r="L2092" t="s">
        <v>2062</v>
      </c>
      <c r="M2092">
        <v>381</v>
      </c>
    </row>
    <row r="2093" spans="1:13">
      <c r="A2093">
        <v>5555</v>
      </c>
      <c r="B2093" t="s">
        <v>1227</v>
      </c>
      <c r="C2093" t="s">
        <v>2819</v>
      </c>
      <c r="D2093">
        <v>6700</v>
      </c>
      <c r="E2093" t="s">
        <v>67</v>
      </c>
      <c r="F2093" t="s">
        <v>2266</v>
      </c>
      <c r="G2093" s="81">
        <v>44799</v>
      </c>
      <c r="H2093" t="s">
        <v>4048</v>
      </c>
      <c r="I2093" t="s">
        <v>5677</v>
      </c>
      <c r="J2093" t="s">
        <v>1679</v>
      </c>
      <c r="K2093">
        <v>177697</v>
      </c>
      <c r="L2093" t="s">
        <v>2062</v>
      </c>
      <c r="M2093">
        <v>381</v>
      </c>
    </row>
    <row r="2094" spans="1:13">
      <c r="A2094">
        <v>5556</v>
      </c>
      <c r="B2094" t="s">
        <v>1227</v>
      </c>
      <c r="C2094" t="s">
        <v>1884</v>
      </c>
      <c r="D2094">
        <v>4000</v>
      </c>
      <c r="E2094" t="s">
        <v>8</v>
      </c>
      <c r="F2094" t="s">
        <v>2266</v>
      </c>
      <c r="G2094" s="81">
        <v>44802</v>
      </c>
      <c r="H2094" t="s">
        <v>4069</v>
      </c>
      <c r="I2094" t="s">
        <v>4847</v>
      </c>
      <c r="J2094" t="s">
        <v>1675</v>
      </c>
      <c r="K2094" t="s">
        <v>2830</v>
      </c>
      <c r="L2094" t="s">
        <v>154</v>
      </c>
      <c r="M2094">
        <v>7</v>
      </c>
    </row>
    <row r="2095" spans="1:13">
      <c r="A2095">
        <v>5557</v>
      </c>
      <c r="B2095" t="s">
        <v>1227</v>
      </c>
      <c r="C2095" t="s">
        <v>1381</v>
      </c>
      <c r="D2095">
        <v>18000</v>
      </c>
      <c r="E2095" t="s">
        <v>20</v>
      </c>
      <c r="F2095" t="s">
        <v>4314</v>
      </c>
      <c r="G2095" s="81">
        <v>44802</v>
      </c>
      <c r="H2095" t="s">
        <v>4069</v>
      </c>
      <c r="I2095" t="s">
        <v>4356</v>
      </c>
      <c r="J2095" t="s">
        <v>1677</v>
      </c>
      <c r="K2095">
        <v>12506</v>
      </c>
      <c r="L2095" t="s">
        <v>1379</v>
      </c>
      <c r="M2095">
        <v>280</v>
      </c>
    </row>
    <row r="2096" spans="1:13">
      <c r="A2096">
        <v>5557</v>
      </c>
      <c r="B2096" t="s">
        <v>1227</v>
      </c>
      <c r="C2096" t="s">
        <v>984</v>
      </c>
      <c r="D2096">
        <v>150</v>
      </c>
      <c r="E2096" t="s">
        <v>12</v>
      </c>
      <c r="F2096" t="s">
        <v>420</v>
      </c>
      <c r="G2096" s="81">
        <v>44802</v>
      </c>
      <c r="H2096" t="s">
        <v>4267</v>
      </c>
      <c r="J2096" t="s">
        <v>13</v>
      </c>
      <c r="K2096">
        <v>573529</v>
      </c>
      <c r="L2096" t="s">
        <v>982</v>
      </c>
      <c r="M2096">
        <v>191</v>
      </c>
    </row>
    <row r="2097" spans="1:13">
      <c r="A2097">
        <v>5558</v>
      </c>
      <c r="B2097" t="s">
        <v>24</v>
      </c>
      <c r="C2097" t="s">
        <v>178</v>
      </c>
      <c r="D2097">
        <v>1500</v>
      </c>
      <c r="E2097" t="s">
        <v>8</v>
      </c>
      <c r="F2097" t="s">
        <v>2266</v>
      </c>
      <c r="G2097" s="81">
        <v>44802</v>
      </c>
      <c r="H2097" t="s">
        <v>4194</v>
      </c>
      <c r="I2097" t="s">
        <v>4085</v>
      </c>
      <c r="J2097" t="s">
        <v>1675</v>
      </c>
      <c r="K2097">
        <v>187319</v>
      </c>
      <c r="L2097" t="s">
        <v>176</v>
      </c>
      <c r="M2097">
        <v>13</v>
      </c>
    </row>
    <row r="2098" spans="1:13">
      <c r="A2098">
        <v>5559</v>
      </c>
      <c r="B2098" t="s">
        <v>1227</v>
      </c>
      <c r="C2098" t="s">
        <v>1821</v>
      </c>
      <c r="D2098">
        <v>150</v>
      </c>
      <c r="E2098" t="s">
        <v>15</v>
      </c>
      <c r="F2098" t="s">
        <v>420</v>
      </c>
      <c r="G2098" s="81">
        <v>44802</v>
      </c>
      <c r="H2098" t="s">
        <v>4267</v>
      </c>
      <c r="J2098" t="s">
        <v>1680</v>
      </c>
      <c r="K2098">
        <v>741400</v>
      </c>
      <c r="L2098" t="s">
        <v>1822</v>
      </c>
      <c r="M2098">
        <v>87</v>
      </c>
    </row>
    <row r="2099" spans="1:13">
      <c r="A2099">
        <v>5559</v>
      </c>
      <c r="B2099" t="s">
        <v>1227</v>
      </c>
      <c r="C2099" t="s">
        <v>1105</v>
      </c>
      <c r="D2099">
        <v>1000</v>
      </c>
      <c r="E2099" t="s">
        <v>8</v>
      </c>
      <c r="F2099" t="s">
        <v>420</v>
      </c>
      <c r="G2099" s="81">
        <v>44802</v>
      </c>
      <c r="H2099" t="s">
        <v>4066</v>
      </c>
      <c r="I2099" t="s">
        <v>5678</v>
      </c>
      <c r="J2099" t="s">
        <v>1675</v>
      </c>
      <c r="K2099">
        <v>1214099</v>
      </c>
      <c r="L2099" t="s">
        <v>1103</v>
      </c>
      <c r="M2099">
        <v>213</v>
      </c>
    </row>
    <row r="2100" spans="1:13">
      <c r="A2100">
        <v>5560</v>
      </c>
      <c r="C2100" t="s">
        <v>5064</v>
      </c>
      <c r="G2100" s="81"/>
    </row>
    <row r="2101" spans="1:13">
      <c r="A2101">
        <v>5561</v>
      </c>
      <c r="B2101" t="s">
        <v>2190</v>
      </c>
      <c r="C2101" t="s">
        <v>210</v>
      </c>
      <c r="D2101">
        <v>675</v>
      </c>
      <c r="E2101" t="s">
        <v>8</v>
      </c>
      <c r="F2101" t="s">
        <v>420</v>
      </c>
      <c r="G2101" s="81">
        <v>44805</v>
      </c>
      <c r="H2101" t="s">
        <v>4048</v>
      </c>
      <c r="I2101" t="s">
        <v>5679</v>
      </c>
      <c r="J2101" t="s">
        <v>1675</v>
      </c>
      <c r="K2101">
        <v>143396</v>
      </c>
      <c r="L2101" t="s">
        <v>208</v>
      </c>
      <c r="M2101">
        <v>20</v>
      </c>
    </row>
    <row r="2102" spans="1:13">
      <c r="A2102">
        <v>5561</v>
      </c>
      <c r="B2102" t="s">
        <v>1227</v>
      </c>
      <c r="C2102" t="s">
        <v>1452</v>
      </c>
      <c r="D2102">
        <v>3350</v>
      </c>
      <c r="E2102" t="s">
        <v>67</v>
      </c>
      <c r="F2102" t="s">
        <v>420</v>
      </c>
      <c r="G2102" s="81">
        <v>44805</v>
      </c>
      <c r="H2102" t="s">
        <v>4048</v>
      </c>
      <c r="I2102" t="s">
        <v>5159</v>
      </c>
      <c r="J2102" t="s">
        <v>1679</v>
      </c>
      <c r="K2102">
        <v>367214</v>
      </c>
      <c r="L2102" t="s">
        <v>1451</v>
      </c>
      <c r="M2102">
        <v>283</v>
      </c>
    </row>
    <row r="2103" spans="1:13">
      <c r="A2103">
        <v>5562</v>
      </c>
      <c r="B2103" t="s">
        <v>1227</v>
      </c>
      <c r="C2103" t="s">
        <v>5500</v>
      </c>
      <c r="D2103">
        <v>3000</v>
      </c>
      <c r="E2103" t="s">
        <v>12</v>
      </c>
      <c r="F2103" t="s">
        <v>2266</v>
      </c>
      <c r="G2103" s="81">
        <v>44805</v>
      </c>
      <c r="H2103" t="s">
        <v>4048</v>
      </c>
      <c r="I2103" t="s">
        <v>5327</v>
      </c>
      <c r="J2103" t="s">
        <v>13</v>
      </c>
      <c r="K2103">
        <v>380856</v>
      </c>
      <c r="L2103" t="s">
        <v>1130</v>
      </c>
      <c r="M2103">
        <v>270</v>
      </c>
    </row>
    <row r="2104" spans="1:13">
      <c r="A2104">
        <v>5563</v>
      </c>
      <c r="B2104" t="s">
        <v>1227</v>
      </c>
      <c r="C2104" t="s">
        <v>1263</v>
      </c>
      <c r="D2104">
        <v>5000</v>
      </c>
      <c r="E2104" t="s">
        <v>17</v>
      </c>
      <c r="F2104" t="s">
        <v>420</v>
      </c>
      <c r="G2104" s="81">
        <v>44805</v>
      </c>
      <c r="H2104" t="s">
        <v>4069</v>
      </c>
      <c r="I2104" t="s">
        <v>4356</v>
      </c>
      <c r="J2104" t="s">
        <v>1674</v>
      </c>
      <c r="K2104">
        <v>758208</v>
      </c>
      <c r="L2104" t="s">
        <v>1261</v>
      </c>
      <c r="M2104">
        <v>172</v>
      </c>
    </row>
    <row r="2105" spans="1:13">
      <c r="A2105">
        <v>5564</v>
      </c>
      <c r="C2105" t="s">
        <v>5064</v>
      </c>
      <c r="G2105" s="81"/>
    </row>
    <row r="2106" spans="1:13">
      <c r="A2106">
        <v>5565</v>
      </c>
      <c r="C2106" t="s">
        <v>5064</v>
      </c>
      <c r="G2106" s="81"/>
    </row>
    <row r="2107" spans="1:13">
      <c r="A2107">
        <v>5566</v>
      </c>
      <c r="B2107" t="s">
        <v>1227</v>
      </c>
      <c r="C2107" t="s">
        <v>3528</v>
      </c>
      <c r="D2107">
        <v>1350</v>
      </c>
      <c r="E2107" t="s">
        <v>8</v>
      </c>
      <c r="F2107" t="s">
        <v>420</v>
      </c>
      <c r="G2107" s="81">
        <v>44805</v>
      </c>
      <c r="H2107" t="s">
        <v>4048</v>
      </c>
      <c r="I2107" t="s">
        <v>5545</v>
      </c>
      <c r="J2107" t="s">
        <v>1675</v>
      </c>
      <c r="K2107">
        <v>1124144</v>
      </c>
      <c r="L2107" t="s">
        <v>1562</v>
      </c>
      <c r="M2107">
        <v>318</v>
      </c>
    </row>
    <row r="2108" spans="1:13">
      <c r="A2108">
        <v>5566</v>
      </c>
      <c r="B2108" t="s">
        <v>1227</v>
      </c>
      <c r="C2108" t="s">
        <v>2185</v>
      </c>
      <c r="D2108">
        <v>2189</v>
      </c>
      <c r="E2108" t="s">
        <v>17</v>
      </c>
      <c r="F2108" t="s">
        <v>420</v>
      </c>
      <c r="G2108" s="81">
        <v>44806</v>
      </c>
      <c r="H2108" t="s">
        <v>4048</v>
      </c>
      <c r="I2108" t="s">
        <v>5680</v>
      </c>
      <c r="J2108" t="s">
        <v>1674</v>
      </c>
      <c r="K2108">
        <v>141960</v>
      </c>
      <c r="L2108" t="s">
        <v>2184</v>
      </c>
      <c r="M2108">
        <v>412</v>
      </c>
    </row>
    <row r="2109" spans="1:13">
      <c r="A2109">
        <v>5567</v>
      </c>
      <c r="B2109" t="s">
        <v>1227</v>
      </c>
      <c r="C2109" t="s">
        <v>2045</v>
      </c>
      <c r="D2109">
        <v>2180</v>
      </c>
      <c r="E2109" t="s">
        <v>19</v>
      </c>
      <c r="F2109" t="s">
        <v>2266</v>
      </c>
      <c r="G2109" s="81">
        <v>44806</v>
      </c>
      <c r="H2109" t="s">
        <v>4048</v>
      </c>
      <c r="I2109" t="s">
        <v>5564</v>
      </c>
      <c r="J2109" t="s">
        <v>1678</v>
      </c>
      <c r="K2109">
        <v>19124</v>
      </c>
      <c r="L2109" t="s">
        <v>2044</v>
      </c>
      <c r="M2109">
        <v>379</v>
      </c>
    </row>
    <row r="2110" spans="1:13">
      <c r="A2110">
        <v>5568</v>
      </c>
      <c r="B2110" t="s">
        <v>1227</v>
      </c>
      <c r="C2110" t="s">
        <v>2045</v>
      </c>
      <c r="D2110">
        <v>150</v>
      </c>
      <c r="E2110" t="s">
        <v>19</v>
      </c>
      <c r="F2110" t="s">
        <v>2266</v>
      </c>
      <c r="G2110" s="81">
        <v>44806</v>
      </c>
      <c r="H2110" t="s">
        <v>4267</v>
      </c>
      <c r="I2110" t="s">
        <v>4267</v>
      </c>
      <c r="J2110" t="s">
        <v>1678</v>
      </c>
      <c r="K2110">
        <v>194165</v>
      </c>
      <c r="L2110" t="s">
        <v>2044</v>
      </c>
      <c r="M2110">
        <v>379</v>
      </c>
    </row>
    <row r="2111" spans="1:13">
      <c r="A2111">
        <v>5569</v>
      </c>
      <c r="B2111" t="s">
        <v>35</v>
      </c>
      <c r="C2111" t="s">
        <v>1015</v>
      </c>
      <c r="D2111">
        <v>3350</v>
      </c>
      <c r="E2111" t="s">
        <v>12</v>
      </c>
      <c r="F2111" t="s">
        <v>420</v>
      </c>
      <c r="G2111" s="81">
        <v>44806</v>
      </c>
      <c r="H2111" t="s">
        <v>4048</v>
      </c>
      <c r="I2111" t="s">
        <v>5589</v>
      </c>
      <c r="J2111" t="s">
        <v>13</v>
      </c>
      <c r="K2111">
        <v>757696</v>
      </c>
      <c r="L2111" t="s">
        <v>1820</v>
      </c>
      <c r="M2111">
        <v>303</v>
      </c>
    </row>
    <row r="2112" spans="1:13">
      <c r="A2112">
        <v>5570</v>
      </c>
      <c r="B2112" t="s">
        <v>1227</v>
      </c>
      <c r="C2112" t="s">
        <v>5064</v>
      </c>
      <c r="G2112" s="81"/>
    </row>
    <row r="2113" spans="1:13">
      <c r="A2113">
        <v>5571</v>
      </c>
      <c r="B2113" t="s">
        <v>1227</v>
      </c>
      <c r="C2113" t="s">
        <v>5519</v>
      </c>
      <c r="D2113">
        <v>3350</v>
      </c>
      <c r="E2113" t="s">
        <v>12</v>
      </c>
      <c r="F2113" t="s">
        <v>420</v>
      </c>
      <c r="G2113" s="81">
        <v>44806</v>
      </c>
      <c r="H2113" t="s">
        <v>4048</v>
      </c>
      <c r="I2113" t="s">
        <v>5102</v>
      </c>
      <c r="J2113" t="s">
        <v>13</v>
      </c>
      <c r="K2113">
        <v>996894</v>
      </c>
      <c r="L2113" t="s">
        <v>1303</v>
      </c>
      <c r="M2113">
        <v>92</v>
      </c>
    </row>
    <row r="2114" spans="1:13">
      <c r="A2114">
        <v>5572</v>
      </c>
      <c r="B2114" t="s">
        <v>1227</v>
      </c>
      <c r="C2114" t="s">
        <v>612</v>
      </c>
      <c r="D2114">
        <v>2800</v>
      </c>
      <c r="E2114" t="s">
        <v>67</v>
      </c>
      <c r="F2114" t="s">
        <v>2266</v>
      </c>
      <c r="G2114" s="81">
        <v>44806</v>
      </c>
      <c r="H2114" t="s">
        <v>4048</v>
      </c>
      <c r="I2114" t="s">
        <v>5589</v>
      </c>
      <c r="J2114" t="s">
        <v>1679</v>
      </c>
      <c r="K2114">
        <v>12287</v>
      </c>
      <c r="L2114" t="s">
        <v>610</v>
      </c>
      <c r="M2114">
        <v>194</v>
      </c>
    </row>
    <row r="2115" spans="1:13">
      <c r="A2115">
        <v>5573</v>
      </c>
      <c r="B2115" t="s">
        <v>2190</v>
      </c>
      <c r="C2115" t="s">
        <v>196</v>
      </c>
      <c r="D2115">
        <v>1350</v>
      </c>
      <c r="E2115" t="s">
        <v>8</v>
      </c>
      <c r="F2115" t="s">
        <v>420</v>
      </c>
      <c r="G2115" s="81">
        <v>44806</v>
      </c>
      <c r="H2115" t="s">
        <v>4048</v>
      </c>
      <c r="I2115" t="s">
        <v>5530</v>
      </c>
      <c r="J2115" t="s">
        <v>1675</v>
      </c>
      <c r="K2115">
        <v>13381</v>
      </c>
      <c r="L2115" t="s">
        <v>194</v>
      </c>
      <c r="M2115">
        <v>17</v>
      </c>
    </row>
    <row r="2116" spans="1:13">
      <c r="A2116">
        <v>5574</v>
      </c>
      <c r="B2116" t="s">
        <v>1227</v>
      </c>
      <c r="C2116" t="s">
        <v>1503</v>
      </c>
      <c r="D2116">
        <v>3350</v>
      </c>
      <c r="E2116" t="s">
        <v>67</v>
      </c>
      <c r="F2116" t="s">
        <v>2266</v>
      </c>
      <c r="G2116" s="81">
        <v>44806</v>
      </c>
      <c r="H2116" t="s">
        <v>4048</v>
      </c>
      <c r="I2116" t="s">
        <v>5501</v>
      </c>
      <c r="J2116" t="s">
        <v>1679</v>
      </c>
      <c r="K2116">
        <v>19961</v>
      </c>
      <c r="L2116" t="s">
        <v>2578</v>
      </c>
      <c r="M2116">
        <v>306</v>
      </c>
    </row>
    <row r="2117" spans="1:13">
      <c r="A2117">
        <v>5575</v>
      </c>
      <c r="B2117" t="s">
        <v>2961</v>
      </c>
      <c r="C2117" t="s">
        <v>5681</v>
      </c>
      <c r="D2117">
        <v>7100</v>
      </c>
      <c r="E2117" t="s">
        <v>17</v>
      </c>
      <c r="F2117" t="s">
        <v>420</v>
      </c>
      <c r="G2117" s="81">
        <v>44809</v>
      </c>
      <c r="H2117" t="s">
        <v>4194</v>
      </c>
      <c r="I2117" t="s">
        <v>4085</v>
      </c>
      <c r="J2117" t="s">
        <v>1674</v>
      </c>
      <c r="K2117">
        <v>594057</v>
      </c>
      <c r="L2117" t="s">
        <v>234</v>
      </c>
      <c r="M2117">
        <v>26</v>
      </c>
    </row>
    <row r="2118" spans="1:13">
      <c r="A2118">
        <v>5576</v>
      </c>
      <c r="B2118" t="s">
        <v>1227</v>
      </c>
      <c r="C2118" t="s">
        <v>2008</v>
      </c>
      <c r="D2118">
        <v>1600</v>
      </c>
      <c r="E2118" t="s">
        <v>8</v>
      </c>
      <c r="F2118" t="s">
        <v>420</v>
      </c>
      <c r="G2118" s="81">
        <v>44809</v>
      </c>
      <c r="H2118" t="s">
        <v>4048</v>
      </c>
      <c r="I2118" t="s">
        <v>5682</v>
      </c>
      <c r="J2118" t="s">
        <v>1675</v>
      </c>
      <c r="K2118">
        <v>1009241</v>
      </c>
      <c r="L2118" t="s">
        <v>2000</v>
      </c>
      <c r="M2118">
        <v>376</v>
      </c>
    </row>
    <row r="2119" spans="1:13">
      <c r="A2119">
        <v>5577</v>
      </c>
      <c r="B2119" t="s">
        <v>1227</v>
      </c>
      <c r="C2119" t="s">
        <v>1026</v>
      </c>
      <c r="D2119">
        <v>3350</v>
      </c>
      <c r="E2119" t="s">
        <v>12</v>
      </c>
      <c r="F2119" t="s">
        <v>4314</v>
      </c>
      <c r="G2119" s="81">
        <v>44809</v>
      </c>
      <c r="H2119" t="s">
        <v>4048</v>
      </c>
      <c r="I2119" t="s">
        <v>5589</v>
      </c>
      <c r="J2119" t="s">
        <v>13</v>
      </c>
      <c r="K2119">
        <v>301464</v>
      </c>
      <c r="L2119" t="s">
        <v>1024</v>
      </c>
      <c r="M2119">
        <v>193</v>
      </c>
    </row>
    <row r="2120" spans="1:13">
      <c r="A2120">
        <v>5578</v>
      </c>
      <c r="B2120" t="s">
        <v>2190</v>
      </c>
      <c r="C2120" t="s">
        <v>186</v>
      </c>
      <c r="D2120">
        <v>1350</v>
      </c>
      <c r="E2120" t="s">
        <v>8</v>
      </c>
      <c r="F2120" t="s">
        <v>420</v>
      </c>
      <c r="G2120" s="81">
        <v>44809</v>
      </c>
      <c r="H2120" t="s">
        <v>4048</v>
      </c>
      <c r="I2120" t="s">
        <v>5530</v>
      </c>
      <c r="J2120" t="s">
        <v>1675</v>
      </c>
      <c r="K2120">
        <v>1406258</v>
      </c>
      <c r="L2120" t="s">
        <v>184</v>
      </c>
      <c r="M2120">
        <v>15</v>
      </c>
    </row>
    <row r="2121" spans="1:13">
      <c r="A2121">
        <v>5579</v>
      </c>
      <c r="B2121" t="s">
        <v>1227</v>
      </c>
      <c r="C2121" t="s">
        <v>1105</v>
      </c>
      <c r="D2121">
        <v>1600</v>
      </c>
      <c r="E2121" t="s">
        <v>8</v>
      </c>
      <c r="F2121" t="s">
        <v>420</v>
      </c>
      <c r="G2121" s="81">
        <v>44809</v>
      </c>
      <c r="H2121" t="s">
        <v>4048</v>
      </c>
      <c r="I2121" t="s">
        <v>5683</v>
      </c>
      <c r="J2121" t="s">
        <v>1675</v>
      </c>
      <c r="K2121">
        <v>813837</v>
      </c>
      <c r="L2121" t="s">
        <v>1103</v>
      </c>
      <c r="M2121">
        <v>213</v>
      </c>
    </row>
    <row r="2122" spans="1:13">
      <c r="A2122">
        <v>5580</v>
      </c>
      <c r="G2122" s="81"/>
    </row>
    <row r="2123" spans="1:13">
      <c r="A2123">
        <v>5581</v>
      </c>
      <c r="B2123" t="s">
        <v>1227</v>
      </c>
      <c r="C2123" t="s">
        <v>1050</v>
      </c>
      <c r="D2123">
        <v>2800</v>
      </c>
      <c r="E2123" t="s">
        <v>12</v>
      </c>
      <c r="F2123" t="s">
        <v>420</v>
      </c>
      <c r="G2123" s="81">
        <v>44809</v>
      </c>
      <c r="H2123" t="s">
        <v>4048</v>
      </c>
      <c r="I2123" t="s">
        <v>5643</v>
      </c>
      <c r="J2123" t="s">
        <v>13</v>
      </c>
      <c r="K2123">
        <v>1267256</v>
      </c>
      <c r="L2123" t="s">
        <v>631</v>
      </c>
      <c r="M2123">
        <v>95</v>
      </c>
    </row>
    <row r="2124" spans="1:13">
      <c r="A2124">
        <v>5582</v>
      </c>
      <c r="B2124" t="s">
        <v>1227</v>
      </c>
      <c r="C2124" t="s">
        <v>415</v>
      </c>
      <c r="D2124">
        <v>2800</v>
      </c>
      <c r="E2124" t="s">
        <v>12</v>
      </c>
      <c r="F2124" t="s">
        <v>420</v>
      </c>
      <c r="G2124" s="81">
        <v>44809</v>
      </c>
      <c r="H2124" t="s">
        <v>4048</v>
      </c>
      <c r="I2124" t="s">
        <v>5684</v>
      </c>
      <c r="J2124" t="s">
        <v>13</v>
      </c>
      <c r="K2124">
        <v>2144518</v>
      </c>
      <c r="L2124" t="s">
        <v>413</v>
      </c>
      <c r="M2124">
        <v>195</v>
      </c>
    </row>
    <row r="2125" spans="1:13">
      <c r="A2125">
        <v>5583</v>
      </c>
      <c r="B2125" t="s">
        <v>2961</v>
      </c>
      <c r="C2125" t="s">
        <v>2290</v>
      </c>
      <c r="D2125">
        <v>5000</v>
      </c>
      <c r="E2125" t="s">
        <v>12</v>
      </c>
      <c r="F2125" t="s">
        <v>4314</v>
      </c>
      <c r="G2125" s="81">
        <v>44809</v>
      </c>
      <c r="H2125" t="s">
        <v>4069</v>
      </c>
      <c r="I2125" t="s">
        <v>4944</v>
      </c>
      <c r="J2125" t="s">
        <v>13</v>
      </c>
      <c r="K2125">
        <v>8019</v>
      </c>
      <c r="L2125" t="s">
        <v>2289</v>
      </c>
      <c r="M2125">
        <v>424</v>
      </c>
    </row>
    <row r="2126" spans="1:13">
      <c r="A2126">
        <v>5584</v>
      </c>
      <c r="B2126" t="s">
        <v>1227</v>
      </c>
      <c r="C2126" t="s">
        <v>1821</v>
      </c>
      <c r="D2126">
        <v>2450</v>
      </c>
      <c r="E2126" t="s">
        <v>17</v>
      </c>
      <c r="F2126" t="s">
        <v>2266</v>
      </c>
      <c r="G2126" s="81">
        <v>44809</v>
      </c>
      <c r="H2126" t="s">
        <v>4194</v>
      </c>
      <c r="I2126" t="s">
        <v>4085</v>
      </c>
      <c r="J2126" t="s">
        <v>5685</v>
      </c>
      <c r="K2126">
        <v>66749</v>
      </c>
      <c r="L2126" t="s">
        <v>1822</v>
      </c>
      <c r="M2126">
        <v>80</v>
      </c>
    </row>
    <row r="2127" spans="1:13">
      <c r="A2127">
        <v>5585</v>
      </c>
      <c r="B2127" t="s">
        <v>1227</v>
      </c>
      <c r="C2127" t="s">
        <v>2137</v>
      </c>
      <c r="D2127">
        <v>1600</v>
      </c>
      <c r="E2127" t="s">
        <v>8</v>
      </c>
      <c r="F2127" t="s">
        <v>420</v>
      </c>
      <c r="G2127" s="81">
        <v>44809</v>
      </c>
      <c r="H2127" t="s">
        <v>4048</v>
      </c>
      <c r="I2127" t="s">
        <v>5686</v>
      </c>
      <c r="J2127" t="s">
        <v>1675</v>
      </c>
      <c r="K2127">
        <v>1620331</v>
      </c>
      <c r="L2127" t="s">
        <v>2136</v>
      </c>
      <c r="M2127">
        <v>409</v>
      </c>
    </row>
    <row r="2128" spans="1:13">
      <c r="A2128">
        <v>5586</v>
      </c>
      <c r="C2128" t="s">
        <v>5064</v>
      </c>
      <c r="G2128" s="81"/>
    </row>
    <row r="2129" spans="1:13">
      <c r="A2129">
        <v>5587</v>
      </c>
      <c r="B2129" t="s">
        <v>1227</v>
      </c>
      <c r="C2129" t="s">
        <v>2066</v>
      </c>
      <c r="D2129">
        <v>2180</v>
      </c>
      <c r="E2129" t="s">
        <v>8</v>
      </c>
      <c r="F2129" t="s">
        <v>2266</v>
      </c>
      <c r="G2129" s="81">
        <v>44810</v>
      </c>
      <c r="H2129" t="s">
        <v>4048</v>
      </c>
      <c r="I2129" t="s">
        <v>5687</v>
      </c>
      <c r="J2129" t="s">
        <v>1675</v>
      </c>
      <c r="K2129">
        <v>18212</v>
      </c>
      <c r="L2129" t="s">
        <v>2065</v>
      </c>
      <c r="M2129">
        <v>382</v>
      </c>
    </row>
    <row r="2130" spans="1:13">
      <c r="A2130">
        <v>5588</v>
      </c>
      <c r="G2130" s="81"/>
    </row>
    <row r="2131" spans="1:13">
      <c r="A2131">
        <v>5589</v>
      </c>
      <c r="B2131" t="s">
        <v>1227</v>
      </c>
      <c r="C2131" t="s">
        <v>1115</v>
      </c>
      <c r="D2131">
        <v>1600</v>
      </c>
      <c r="E2131" t="s">
        <v>8</v>
      </c>
      <c r="F2131" t="s">
        <v>420</v>
      </c>
      <c r="G2131" s="81">
        <v>44810</v>
      </c>
      <c r="H2131" t="s">
        <v>4048</v>
      </c>
      <c r="I2131" t="s">
        <v>5688</v>
      </c>
      <c r="J2131" t="s">
        <v>1675</v>
      </c>
      <c r="K2131">
        <v>181682</v>
      </c>
      <c r="L2131" t="s">
        <v>1114</v>
      </c>
      <c r="M2131">
        <v>216</v>
      </c>
    </row>
    <row r="2132" spans="1:13">
      <c r="A2132">
        <v>5590</v>
      </c>
      <c r="B2132" t="s">
        <v>1227</v>
      </c>
      <c r="C2132" t="s">
        <v>1115</v>
      </c>
      <c r="D2132">
        <v>1600</v>
      </c>
      <c r="E2132" t="s">
        <v>8</v>
      </c>
      <c r="F2132" t="s">
        <v>420</v>
      </c>
      <c r="G2132" s="81">
        <v>44841</v>
      </c>
      <c r="H2132" t="s">
        <v>4048</v>
      </c>
      <c r="I2132" t="s">
        <v>5552</v>
      </c>
      <c r="J2132" t="s">
        <v>1675</v>
      </c>
      <c r="K2132" t="s">
        <v>5689</v>
      </c>
      <c r="L2132" t="s">
        <v>1114</v>
      </c>
      <c r="M2132">
        <v>216</v>
      </c>
    </row>
    <row r="2133" spans="1:13">
      <c r="A2133">
        <v>5591</v>
      </c>
      <c r="G2133" s="81"/>
    </row>
    <row r="2134" spans="1:13">
      <c r="A2134">
        <v>5592</v>
      </c>
      <c r="C2134" t="s">
        <v>5064</v>
      </c>
      <c r="G2134" s="81"/>
    </row>
    <row r="2135" spans="1:13">
      <c r="A2135">
        <v>5593</v>
      </c>
      <c r="C2135" t="s">
        <v>5064</v>
      </c>
      <c r="G2135" s="81"/>
    </row>
    <row r="2136" spans="1:13">
      <c r="A2136">
        <v>5594</v>
      </c>
      <c r="C2136" t="s">
        <v>5064</v>
      </c>
      <c r="G2136" s="81"/>
    </row>
    <row r="2137" spans="1:13">
      <c r="A2137">
        <v>5595</v>
      </c>
      <c r="C2137" t="s">
        <v>5064</v>
      </c>
      <c r="G2137" s="81"/>
    </row>
    <row r="2138" spans="1:13">
      <c r="A2138">
        <v>5596</v>
      </c>
      <c r="C2138" t="s">
        <v>5064</v>
      </c>
      <c r="G2138" s="81"/>
    </row>
    <row r="2139" spans="1:13">
      <c r="A2139">
        <v>5597</v>
      </c>
      <c r="B2139" t="s">
        <v>1227</v>
      </c>
      <c r="C2139" t="s">
        <v>5690</v>
      </c>
      <c r="D2139">
        <v>2275</v>
      </c>
      <c r="E2139" t="s">
        <v>15</v>
      </c>
      <c r="F2139" t="s">
        <v>2266</v>
      </c>
      <c r="G2139" s="81">
        <v>44810</v>
      </c>
      <c r="H2139" t="s">
        <v>4048</v>
      </c>
      <c r="I2139" t="s">
        <v>5691</v>
      </c>
      <c r="J2139" t="s">
        <v>1680</v>
      </c>
      <c r="K2139">
        <v>332623</v>
      </c>
      <c r="L2139" t="s">
        <v>2303</v>
      </c>
      <c r="M2139">
        <v>427</v>
      </c>
    </row>
    <row r="2140" spans="1:13">
      <c r="A2140">
        <v>5598</v>
      </c>
      <c r="C2140" t="s">
        <v>5064</v>
      </c>
      <c r="G2140" s="81"/>
    </row>
    <row r="2141" spans="1:13">
      <c r="A2141">
        <v>5599</v>
      </c>
      <c r="C2141" t="s">
        <v>5064</v>
      </c>
      <c r="G2141" s="81"/>
    </row>
    <row r="2142" spans="1:13">
      <c r="A2142">
        <v>5600</v>
      </c>
      <c r="B2142" t="s">
        <v>1227</v>
      </c>
      <c r="C2142" t="s">
        <v>1821</v>
      </c>
      <c r="D2142">
        <v>2450</v>
      </c>
      <c r="E2142" t="s">
        <v>17</v>
      </c>
      <c r="F2142" t="s">
        <v>2266</v>
      </c>
      <c r="G2142" s="81">
        <v>44809</v>
      </c>
      <c r="H2142" t="s">
        <v>4194</v>
      </c>
      <c r="I2142" t="s">
        <v>4085</v>
      </c>
      <c r="J2142" t="s">
        <v>5685</v>
      </c>
      <c r="K2142">
        <v>66749</v>
      </c>
      <c r="L2142" t="s">
        <v>1822</v>
      </c>
      <c r="M2142">
        <v>80</v>
      </c>
    </row>
    <row r="2143" spans="1:13">
      <c r="A2143">
        <v>5601</v>
      </c>
      <c r="C2143" t="s">
        <v>5064</v>
      </c>
      <c r="G2143" s="81"/>
    </row>
    <row r="2144" spans="1:13">
      <c r="A2144">
        <v>5602</v>
      </c>
      <c r="C2144" t="s">
        <v>5064</v>
      </c>
      <c r="G2144" s="81"/>
    </row>
    <row r="2145" spans="1:13">
      <c r="A2145">
        <v>5603</v>
      </c>
      <c r="C2145" t="s">
        <v>5064</v>
      </c>
      <c r="G2145" s="81"/>
    </row>
    <row r="2146" spans="1:13">
      <c r="A2146">
        <v>5604</v>
      </c>
      <c r="G2146" s="81"/>
    </row>
    <row r="2147" spans="1:13">
      <c r="A2147">
        <v>5605</v>
      </c>
      <c r="C2147" t="s">
        <v>5064</v>
      </c>
      <c r="G2147" s="81"/>
    </row>
    <row r="2148" spans="1:13">
      <c r="A2148">
        <v>5606</v>
      </c>
      <c r="C2148" t="s">
        <v>5064</v>
      </c>
      <c r="G2148" s="81"/>
    </row>
    <row r="2149" spans="1:13">
      <c r="A2149">
        <v>5607</v>
      </c>
      <c r="B2149" t="s">
        <v>1227</v>
      </c>
      <c r="C2149" t="s">
        <v>1070</v>
      </c>
      <c r="D2149">
        <v>2180</v>
      </c>
      <c r="E2149" t="s">
        <v>10</v>
      </c>
      <c r="F2149" t="s">
        <v>420</v>
      </c>
      <c r="G2149" s="81">
        <v>44809</v>
      </c>
      <c r="H2149" t="s">
        <v>4048</v>
      </c>
      <c r="I2149" t="s">
        <v>5201</v>
      </c>
      <c r="J2149" t="s">
        <v>4062</v>
      </c>
      <c r="K2149">
        <v>1660396</v>
      </c>
      <c r="L2149" t="s">
        <v>1068</v>
      </c>
      <c r="M2149">
        <v>241</v>
      </c>
    </row>
    <row r="2150" spans="1:13">
      <c r="A2150">
        <v>5608</v>
      </c>
      <c r="C2150" t="s">
        <v>5064</v>
      </c>
      <c r="G2150" s="81"/>
      <c r="M2150">
        <v>187</v>
      </c>
    </row>
    <row r="2151" spans="1:13">
      <c r="A2151">
        <v>5609</v>
      </c>
      <c r="C2151" t="s">
        <v>5064</v>
      </c>
      <c r="G2151" s="81"/>
    </row>
    <row r="2152" spans="1:13">
      <c r="A2152">
        <v>5610</v>
      </c>
      <c r="B2152" t="s">
        <v>1227</v>
      </c>
      <c r="C2152" t="s">
        <v>376</v>
      </c>
      <c r="D2152">
        <v>2180</v>
      </c>
      <c r="E2152" t="s">
        <v>10</v>
      </c>
      <c r="F2152" t="s">
        <v>2266</v>
      </c>
      <c r="G2152" s="81">
        <v>44810</v>
      </c>
      <c r="H2152" t="s">
        <v>4048</v>
      </c>
      <c r="I2152" t="s">
        <v>5203</v>
      </c>
      <c r="J2152" t="s">
        <v>4062</v>
      </c>
      <c r="K2152">
        <v>18212</v>
      </c>
      <c r="L2152" t="s">
        <v>374</v>
      </c>
      <c r="M2152">
        <v>242</v>
      </c>
    </row>
    <row r="2153" spans="1:13">
      <c r="A2153">
        <v>5611</v>
      </c>
      <c r="C2153" t="s">
        <v>5064</v>
      </c>
      <c r="G2153" s="81"/>
    </row>
    <row r="2154" spans="1:13">
      <c r="A2154">
        <v>5612</v>
      </c>
      <c r="B2154" t="s">
        <v>1227</v>
      </c>
      <c r="C2154" t="s">
        <v>1115</v>
      </c>
      <c r="D2154">
        <v>1600</v>
      </c>
      <c r="E2154" t="s">
        <v>8</v>
      </c>
      <c r="F2154" t="s">
        <v>2266</v>
      </c>
      <c r="G2154" s="81">
        <v>44779</v>
      </c>
      <c r="H2154" t="s">
        <v>4048</v>
      </c>
      <c r="I2154" t="s">
        <v>5589</v>
      </c>
      <c r="J2154" t="s">
        <v>1675</v>
      </c>
      <c r="K2154">
        <v>753</v>
      </c>
      <c r="L2154" t="s">
        <v>1114</v>
      </c>
      <c r="M2154">
        <v>216</v>
      </c>
    </row>
    <row r="2155" spans="1:13">
      <c r="A2155">
        <v>5613</v>
      </c>
      <c r="C2155" t="s">
        <v>5064</v>
      </c>
      <c r="G2155" s="81"/>
    </row>
    <row r="2156" spans="1:13">
      <c r="A2156">
        <v>5614</v>
      </c>
      <c r="C2156" t="s">
        <v>5064</v>
      </c>
      <c r="G2156" s="81"/>
    </row>
    <row r="2157" spans="1:13">
      <c r="A2157">
        <v>5615</v>
      </c>
      <c r="G2157" s="81"/>
    </row>
    <row r="2158" spans="1:13">
      <c r="A2158">
        <v>5616</v>
      </c>
      <c r="C2158" t="s">
        <v>5064</v>
      </c>
      <c r="G2158" s="81"/>
    </row>
    <row r="2159" spans="1:13">
      <c r="A2159">
        <v>5617</v>
      </c>
      <c r="B2159" t="s">
        <v>1227</v>
      </c>
      <c r="C2159" t="s">
        <v>2442</v>
      </c>
      <c r="D2159">
        <v>3349</v>
      </c>
      <c r="E2159" t="s">
        <v>67</v>
      </c>
      <c r="F2159" t="s">
        <v>420</v>
      </c>
      <c r="G2159" s="81">
        <v>44810</v>
      </c>
      <c r="H2159" t="s">
        <v>4048</v>
      </c>
      <c r="I2159" t="s">
        <v>5572</v>
      </c>
      <c r="J2159" t="s">
        <v>1679</v>
      </c>
      <c r="K2159">
        <v>642025</v>
      </c>
      <c r="L2159" t="s">
        <v>1987</v>
      </c>
      <c r="M2159">
        <v>372</v>
      </c>
    </row>
    <row r="2160" spans="1:13">
      <c r="A2160">
        <v>5618</v>
      </c>
      <c r="B2160" t="s">
        <v>1227</v>
      </c>
      <c r="C2160" t="s">
        <v>1594</v>
      </c>
      <c r="D2160">
        <v>1350</v>
      </c>
      <c r="E2160" t="s">
        <v>8</v>
      </c>
      <c r="F2160" t="s">
        <v>420</v>
      </c>
      <c r="G2160" s="81">
        <v>44810</v>
      </c>
      <c r="H2160" t="s">
        <v>4048</v>
      </c>
      <c r="I2160" t="s">
        <v>5512</v>
      </c>
      <c r="J2160" t="s">
        <v>1675</v>
      </c>
      <c r="K2160">
        <v>732206</v>
      </c>
      <c r="L2160" t="s">
        <v>1592</v>
      </c>
      <c r="M2160">
        <v>326</v>
      </c>
    </row>
    <row r="2161" spans="1:13">
      <c r="A2161">
        <v>5619</v>
      </c>
      <c r="B2161" t="s">
        <v>1227</v>
      </c>
      <c r="C2161" t="s">
        <v>5064</v>
      </c>
      <c r="G2161" s="81"/>
    </row>
    <row r="2162" spans="1:13">
      <c r="A2162">
        <v>5620</v>
      </c>
      <c r="C2162" t="s">
        <v>5064</v>
      </c>
      <c r="G2162" s="81"/>
    </row>
    <row r="2163" spans="1:13">
      <c r="A2163">
        <v>5621</v>
      </c>
      <c r="B2163" t="s">
        <v>2190</v>
      </c>
      <c r="C2163" t="s">
        <v>217</v>
      </c>
      <c r="D2163">
        <v>1350</v>
      </c>
      <c r="E2163" t="s">
        <v>8</v>
      </c>
      <c r="F2163" t="s">
        <v>420</v>
      </c>
      <c r="G2163" s="81">
        <v>44810</v>
      </c>
      <c r="H2163" t="s">
        <v>4048</v>
      </c>
      <c r="I2163" t="s">
        <v>4410</v>
      </c>
      <c r="J2163" t="s">
        <v>1675</v>
      </c>
      <c r="K2163">
        <v>270074</v>
      </c>
      <c r="L2163" t="s">
        <v>215</v>
      </c>
      <c r="M2163">
        <v>62</v>
      </c>
    </row>
    <row r="2164" spans="1:13">
      <c r="A2164">
        <v>5622</v>
      </c>
      <c r="B2164" t="s">
        <v>1227</v>
      </c>
      <c r="C2164" t="s">
        <v>253</v>
      </c>
      <c r="D2164">
        <v>1200</v>
      </c>
      <c r="E2164" t="s">
        <v>8</v>
      </c>
      <c r="F2164" t="s">
        <v>420</v>
      </c>
      <c r="G2164" s="81">
        <v>44811</v>
      </c>
      <c r="H2164" t="s">
        <v>4194</v>
      </c>
      <c r="I2164" t="s">
        <v>5072</v>
      </c>
      <c r="J2164" t="s">
        <v>1675</v>
      </c>
      <c r="K2164">
        <v>345623</v>
      </c>
      <c r="L2164" t="s">
        <v>251</v>
      </c>
      <c r="M2164">
        <v>254</v>
      </c>
    </row>
    <row r="2165" spans="1:13">
      <c r="A2165">
        <v>5623</v>
      </c>
      <c r="B2165" t="s">
        <v>1227</v>
      </c>
      <c r="C2165" t="s">
        <v>1576</v>
      </c>
      <c r="D2165">
        <v>1800</v>
      </c>
      <c r="E2165" t="s">
        <v>10</v>
      </c>
      <c r="F2165" t="s">
        <v>420</v>
      </c>
      <c r="G2165" s="81">
        <v>44811</v>
      </c>
      <c r="H2165" t="s">
        <v>4048</v>
      </c>
      <c r="I2165" t="s">
        <v>5692</v>
      </c>
      <c r="J2165" t="s">
        <v>4062</v>
      </c>
      <c r="K2165">
        <v>533278</v>
      </c>
      <c r="L2165" t="s">
        <v>1575</v>
      </c>
      <c r="M2165">
        <v>321</v>
      </c>
    </row>
    <row r="2166" spans="1:13">
      <c r="A2166">
        <v>5624</v>
      </c>
      <c r="C2166" t="s">
        <v>5064</v>
      </c>
      <c r="G2166" s="81"/>
    </row>
    <row r="2167" spans="1:13">
      <c r="A2167">
        <v>5625</v>
      </c>
      <c r="B2167" t="s">
        <v>2961</v>
      </c>
      <c r="C2167" t="s">
        <v>5493</v>
      </c>
      <c r="D2167">
        <v>18000</v>
      </c>
      <c r="E2167" t="s">
        <v>17</v>
      </c>
      <c r="F2167" t="s">
        <v>2266</v>
      </c>
      <c r="G2167" s="81">
        <v>44812</v>
      </c>
      <c r="H2167" t="s">
        <v>4069</v>
      </c>
      <c r="I2167" t="s">
        <v>4069</v>
      </c>
      <c r="J2167" t="s">
        <v>1674</v>
      </c>
      <c r="K2167">
        <v>18121</v>
      </c>
      <c r="L2167" t="s">
        <v>1228</v>
      </c>
      <c r="M2167">
        <v>29</v>
      </c>
    </row>
    <row r="2168" spans="1:13">
      <c r="A2168">
        <v>5626</v>
      </c>
      <c r="B2168" t="s">
        <v>1227</v>
      </c>
      <c r="C2168" t="s">
        <v>1665</v>
      </c>
      <c r="D2168">
        <v>2000</v>
      </c>
      <c r="E2168" t="s">
        <v>8</v>
      </c>
      <c r="F2168" t="s">
        <v>420</v>
      </c>
      <c r="G2168" s="81">
        <v>44813</v>
      </c>
      <c r="H2168" t="s">
        <v>4069</v>
      </c>
      <c r="I2168" t="s">
        <v>5072</v>
      </c>
      <c r="J2168" t="s">
        <v>1675</v>
      </c>
      <c r="K2168">
        <v>237873</v>
      </c>
      <c r="L2168" t="s">
        <v>1664</v>
      </c>
      <c r="M2168">
        <v>356</v>
      </c>
    </row>
    <row r="2169" spans="1:13">
      <c r="A2169">
        <v>5627</v>
      </c>
      <c r="B2169" t="s">
        <v>1227</v>
      </c>
      <c r="C2169" t="s">
        <v>2048</v>
      </c>
      <c r="D2169">
        <v>3350</v>
      </c>
      <c r="E2169" t="s">
        <v>12</v>
      </c>
      <c r="F2169" t="s">
        <v>2266</v>
      </c>
      <c r="G2169" s="81">
        <v>44813</v>
      </c>
      <c r="H2169" t="s">
        <v>4048</v>
      </c>
      <c r="I2169" t="s">
        <v>5483</v>
      </c>
      <c r="J2169" t="s">
        <v>13</v>
      </c>
      <c r="K2169">
        <v>378754</v>
      </c>
      <c r="L2169" t="s">
        <v>1053</v>
      </c>
      <c r="M2169">
        <v>82</v>
      </c>
    </row>
    <row r="2170" spans="1:13">
      <c r="A2170">
        <v>5628</v>
      </c>
      <c r="B2170" t="s">
        <v>1227</v>
      </c>
      <c r="C2170" t="s">
        <v>1567</v>
      </c>
      <c r="D2170">
        <v>3350</v>
      </c>
      <c r="E2170" t="s">
        <v>67</v>
      </c>
      <c r="F2170" t="s">
        <v>2266</v>
      </c>
      <c r="G2170" s="81">
        <v>44816</v>
      </c>
      <c r="H2170" t="s">
        <v>4048</v>
      </c>
      <c r="I2170" t="s">
        <v>5292</v>
      </c>
      <c r="J2170" t="s">
        <v>1679</v>
      </c>
      <c r="K2170">
        <v>26714</v>
      </c>
      <c r="L2170" t="s">
        <v>1565</v>
      </c>
      <c r="M2170">
        <v>319</v>
      </c>
    </row>
    <row r="2171" spans="1:13">
      <c r="A2171">
        <v>5629</v>
      </c>
      <c r="B2171" t="s">
        <v>1227</v>
      </c>
      <c r="C2171" t="s">
        <v>1567</v>
      </c>
      <c r="D2171">
        <v>3350</v>
      </c>
      <c r="E2171" t="s">
        <v>12</v>
      </c>
      <c r="F2171" t="s">
        <v>2266</v>
      </c>
      <c r="G2171" s="81">
        <v>44816</v>
      </c>
      <c r="H2171" t="s">
        <v>4048</v>
      </c>
      <c r="I2171" t="s">
        <v>5273</v>
      </c>
      <c r="J2171" t="s">
        <v>13</v>
      </c>
      <c r="K2171">
        <v>26798</v>
      </c>
      <c r="L2171" t="s">
        <v>1565</v>
      </c>
      <c r="M2171">
        <v>330</v>
      </c>
    </row>
    <row r="2172" spans="1:13">
      <c r="A2172">
        <v>5630</v>
      </c>
      <c r="B2172" t="s">
        <v>1227</v>
      </c>
      <c r="C2172" t="s">
        <v>5064</v>
      </c>
      <c r="G2172" s="81"/>
    </row>
    <row r="2173" spans="1:13">
      <c r="A2173">
        <v>5631</v>
      </c>
      <c r="C2173" t="s">
        <v>5064</v>
      </c>
      <c r="G2173" s="81"/>
    </row>
    <row r="2174" spans="1:13">
      <c r="A2174">
        <v>5632</v>
      </c>
      <c r="B2174" t="s">
        <v>1227</v>
      </c>
      <c r="C2174" t="s">
        <v>1590</v>
      </c>
      <c r="D2174">
        <v>2180</v>
      </c>
      <c r="E2174" t="s">
        <v>10</v>
      </c>
      <c r="F2174" t="s">
        <v>420</v>
      </c>
      <c r="G2174" s="81">
        <v>44816</v>
      </c>
      <c r="H2174" t="s">
        <v>4048</v>
      </c>
      <c r="I2174" t="s">
        <v>5273</v>
      </c>
      <c r="J2174" t="s">
        <v>2032</v>
      </c>
      <c r="K2174">
        <v>466368</v>
      </c>
      <c r="L2174" t="s">
        <v>1589</v>
      </c>
      <c r="M2174">
        <v>325</v>
      </c>
    </row>
    <row r="2175" spans="1:13">
      <c r="A2175">
        <v>5633</v>
      </c>
      <c r="B2175" t="s">
        <v>1227</v>
      </c>
      <c r="C2175" t="s">
        <v>5064</v>
      </c>
      <c r="G2175" s="81"/>
    </row>
    <row r="2176" spans="1:13">
      <c r="A2176">
        <v>5634</v>
      </c>
      <c r="B2176" t="s">
        <v>1227</v>
      </c>
      <c r="C2176" t="s">
        <v>5064</v>
      </c>
      <c r="G2176" s="81"/>
    </row>
    <row r="2177" spans="1:13">
      <c r="A2177">
        <v>5635</v>
      </c>
      <c r="B2177" t="s">
        <v>1227</v>
      </c>
      <c r="C2177" t="s">
        <v>1881</v>
      </c>
      <c r="D2177">
        <v>3200</v>
      </c>
      <c r="E2177" t="s">
        <v>8</v>
      </c>
      <c r="F2177" t="s">
        <v>2266</v>
      </c>
      <c r="G2177" s="81">
        <v>44816</v>
      </c>
      <c r="H2177" t="s">
        <v>4048</v>
      </c>
      <c r="I2177" t="s">
        <v>5693</v>
      </c>
      <c r="J2177" t="s">
        <v>1675</v>
      </c>
      <c r="K2177">
        <v>2000907</v>
      </c>
      <c r="L2177" t="s">
        <v>1880</v>
      </c>
      <c r="M2177">
        <v>369</v>
      </c>
    </row>
    <row r="2178" spans="1:13">
      <c r="A2178">
        <v>5636</v>
      </c>
      <c r="B2178" t="s">
        <v>1227</v>
      </c>
      <c r="C2178" t="s">
        <v>5064</v>
      </c>
      <c r="G2178" s="81"/>
    </row>
    <row r="2179" spans="1:13">
      <c r="A2179">
        <v>5637</v>
      </c>
      <c r="B2179" t="s">
        <v>2190</v>
      </c>
      <c r="C2179" t="s">
        <v>181</v>
      </c>
      <c r="D2179">
        <v>1350</v>
      </c>
      <c r="E2179" t="s">
        <v>8</v>
      </c>
      <c r="F2179" t="s">
        <v>420</v>
      </c>
      <c r="G2179" s="81">
        <v>44818</v>
      </c>
      <c r="H2179" t="s">
        <v>4048</v>
      </c>
      <c r="I2179" t="s">
        <v>5694</v>
      </c>
      <c r="J2179" t="s">
        <v>1675</v>
      </c>
      <c r="K2179">
        <v>120829</v>
      </c>
      <c r="L2179" t="s">
        <v>2440</v>
      </c>
      <c r="M2179">
        <v>14</v>
      </c>
    </row>
    <row r="2180" spans="1:13">
      <c r="A2180">
        <v>5638</v>
      </c>
      <c r="B2180" t="s">
        <v>35</v>
      </c>
      <c r="C2180" t="s">
        <v>1020</v>
      </c>
      <c r="D2180">
        <v>3350</v>
      </c>
      <c r="E2180" t="s">
        <v>12</v>
      </c>
      <c r="F2180" t="s">
        <v>2266</v>
      </c>
      <c r="G2180" s="81">
        <v>44817</v>
      </c>
      <c r="H2180" t="s">
        <v>4048</v>
      </c>
      <c r="I2180" t="s">
        <v>5643</v>
      </c>
      <c r="J2180" t="s">
        <v>13</v>
      </c>
      <c r="K2180">
        <v>447253</v>
      </c>
      <c r="L2180" t="s">
        <v>1018</v>
      </c>
      <c r="M2180">
        <v>281</v>
      </c>
    </row>
    <row r="2181" spans="1:13">
      <c r="A2181">
        <v>5639</v>
      </c>
      <c r="B2181" t="s">
        <v>35</v>
      </c>
      <c r="C2181" t="s">
        <v>4196</v>
      </c>
      <c r="D2181">
        <v>3350</v>
      </c>
      <c r="E2181" t="s">
        <v>12</v>
      </c>
      <c r="F2181" t="s">
        <v>420</v>
      </c>
      <c r="G2181" s="81">
        <v>44817</v>
      </c>
      <c r="H2181" t="s">
        <v>4048</v>
      </c>
      <c r="I2181" t="s">
        <v>5643</v>
      </c>
      <c r="J2181" t="s">
        <v>13</v>
      </c>
      <c r="K2181">
        <v>766797</v>
      </c>
      <c r="L2181" t="s">
        <v>1159</v>
      </c>
      <c r="M2181">
        <v>165</v>
      </c>
    </row>
    <row r="2182" spans="1:13">
      <c r="A2182">
        <v>5640</v>
      </c>
      <c r="C2182" t="s">
        <v>5064</v>
      </c>
      <c r="G2182" s="81"/>
    </row>
    <row r="2183" spans="1:13">
      <c r="A2183">
        <v>5641</v>
      </c>
      <c r="B2183" t="s">
        <v>1227</v>
      </c>
      <c r="C2183" t="s">
        <v>1598</v>
      </c>
      <c r="D2183">
        <v>200</v>
      </c>
      <c r="E2183" t="s">
        <v>8</v>
      </c>
      <c r="F2183" t="s">
        <v>420</v>
      </c>
      <c r="G2183" s="81">
        <v>44817</v>
      </c>
      <c r="H2183" t="s">
        <v>4194</v>
      </c>
      <c r="I2183" t="s">
        <v>5695</v>
      </c>
      <c r="J2183" t="s">
        <v>1675</v>
      </c>
      <c r="K2183">
        <v>817223</v>
      </c>
      <c r="L2183" t="s">
        <v>1596</v>
      </c>
      <c r="M2183">
        <v>328</v>
      </c>
    </row>
    <row r="2184" spans="1:13">
      <c r="A2184">
        <v>5642</v>
      </c>
      <c r="B2184" t="s">
        <v>1227</v>
      </c>
      <c r="C2184" t="s">
        <v>5515</v>
      </c>
      <c r="D2184">
        <v>400</v>
      </c>
      <c r="E2184" t="s">
        <v>8</v>
      </c>
      <c r="F2184" t="s">
        <v>420</v>
      </c>
      <c r="G2184" s="81">
        <v>44817</v>
      </c>
      <c r="H2184" t="s">
        <v>4194</v>
      </c>
      <c r="I2184" t="s">
        <v>5695</v>
      </c>
      <c r="J2184" t="s">
        <v>1675</v>
      </c>
      <c r="K2184">
        <v>925362</v>
      </c>
      <c r="L2184" t="s">
        <v>1126</v>
      </c>
      <c r="M2184">
        <v>200</v>
      </c>
    </row>
    <row r="2185" spans="1:13">
      <c r="A2185">
        <v>5643</v>
      </c>
      <c r="B2185" t="s">
        <v>1227</v>
      </c>
      <c r="C2185" t="s">
        <v>1503</v>
      </c>
      <c r="D2185">
        <v>150</v>
      </c>
      <c r="E2185" t="s">
        <v>67</v>
      </c>
      <c r="F2185" t="s">
        <v>2266</v>
      </c>
      <c r="G2185" s="81">
        <v>44824</v>
      </c>
      <c r="H2185" t="s">
        <v>4194</v>
      </c>
      <c r="I2185" t="s">
        <v>4267</v>
      </c>
      <c r="J2185" t="s">
        <v>1679</v>
      </c>
      <c r="K2185">
        <v>367541</v>
      </c>
      <c r="L2185" t="s">
        <v>2578</v>
      </c>
      <c r="M2185">
        <v>306</v>
      </c>
    </row>
    <row r="2186" spans="1:13">
      <c r="A2186">
        <v>5644</v>
      </c>
      <c r="B2186" t="s">
        <v>1227</v>
      </c>
      <c r="C2186" t="s">
        <v>5064</v>
      </c>
      <c r="G2186" s="81"/>
    </row>
    <row r="2187" spans="1:13">
      <c r="A2187">
        <v>5645</v>
      </c>
      <c r="B2187" t="s">
        <v>1227</v>
      </c>
      <c r="C2187" t="s">
        <v>4471</v>
      </c>
      <c r="D2187">
        <v>3350</v>
      </c>
      <c r="E2187" t="s">
        <v>12</v>
      </c>
      <c r="F2187" t="s">
        <v>420</v>
      </c>
      <c r="G2187" s="81">
        <v>44823</v>
      </c>
      <c r="H2187" t="s">
        <v>4048</v>
      </c>
      <c r="I2187" t="s">
        <v>5696</v>
      </c>
      <c r="J2187" t="s">
        <v>13</v>
      </c>
      <c r="K2187">
        <v>1746376</v>
      </c>
      <c r="L2187" t="s">
        <v>1605</v>
      </c>
      <c r="M2187">
        <v>331</v>
      </c>
    </row>
    <row r="2188" spans="1:13">
      <c r="A2188">
        <v>5646</v>
      </c>
      <c r="B2188" t="s">
        <v>24</v>
      </c>
      <c r="C2188" t="s">
        <v>174</v>
      </c>
      <c r="D2188">
        <v>5500</v>
      </c>
      <c r="E2188" t="s">
        <v>8</v>
      </c>
      <c r="F2188" t="s">
        <v>420</v>
      </c>
      <c r="G2188" s="81">
        <v>44823</v>
      </c>
      <c r="H2188" t="s">
        <v>4069</v>
      </c>
      <c r="I2188" t="s">
        <v>4356</v>
      </c>
      <c r="J2188" t="s">
        <v>1675</v>
      </c>
      <c r="K2188">
        <v>2155540</v>
      </c>
      <c r="L2188" t="s">
        <v>172</v>
      </c>
      <c r="M2188">
        <v>12</v>
      </c>
    </row>
    <row r="2189" spans="1:13">
      <c r="A2189">
        <v>5647</v>
      </c>
      <c r="B2189" t="s">
        <v>1227</v>
      </c>
      <c r="C2189" t="s">
        <v>1706</v>
      </c>
      <c r="D2189">
        <v>800</v>
      </c>
      <c r="E2189" t="s">
        <v>8</v>
      </c>
      <c r="F2189" t="s">
        <v>420</v>
      </c>
      <c r="G2189" s="81">
        <v>44823</v>
      </c>
      <c r="H2189" t="s">
        <v>4194</v>
      </c>
      <c r="I2189" t="s">
        <v>5695</v>
      </c>
      <c r="J2189" t="s">
        <v>1675</v>
      </c>
      <c r="K2189">
        <v>2242845</v>
      </c>
      <c r="L2189" t="s">
        <v>1705</v>
      </c>
      <c r="M2189">
        <v>359</v>
      </c>
    </row>
    <row r="2190" spans="1:13">
      <c r="A2190">
        <v>5648</v>
      </c>
      <c r="B2190" t="s">
        <v>1227</v>
      </c>
      <c r="C2190" t="s">
        <v>1153</v>
      </c>
      <c r="D2190">
        <v>4360</v>
      </c>
      <c r="E2190" t="s">
        <v>10</v>
      </c>
      <c r="F2190" t="s">
        <v>420</v>
      </c>
      <c r="G2190" s="81">
        <v>44819</v>
      </c>
      <c r="H2190" t="s">
        <v>4048</v>
      </c>
      <c r="I2190" t="s">
        <v>5697</v>
      </c>
      <c r="J2190" t="s">
        <v>2032</v>
      </c>
      <c r="K2190">
        <v>160262</v>
      </c>
      <c r="L2190" t="s">
        <v>1151</v>
      </c>
      <c r="M2190">
        <v>231</v>
      </c>
    </row>
    <row r="2191" spans="1:13">
      <c r="A2191">
        <v>5649</v>
      </c>
      <c r="B2191" t="s">
        <v>1227</v>
      </c>
      <c r="C2191" t="s">
        <v>370</v>
      </c>
      <c r="D2191">
        <v>300</v>
      </c>
      <c r="E2191" t="s">
        <v>8</v>
      </c>
      <c r="F2191" t="s">
        <v>420</v>
      </c>
      <c r="G2191" s="81">
        <v>44818</v>
      </c>
      <c r="H2191" t="s">
        <v>4194</v>
      </c>
      <c r="I2191" t="s">
        <v>4879</v>
      </c>
      <c r="J2191" t="s">
        <v>1675</v>
      </c>
      <c r="K2191">
        <v>1146334</v>
      </c>
      <c r="L2191" t="s">
        <v>368</v>
      </c>
      <c r="M2191">
        <v>53</v>
      </c>
    </row>
    <row r="2192" spans="1:13">
      <c r="A2192">
        <v>5650</v>
      </c>
      <c r="C2192" t="s">
        <v>5064</v>
      </c>
      <c r="G2192" s="81"/>
    </row>
    <row r="2193" spans="1:13">
      <c r="A2193">
        <v>5651</v>
      </c>
      <c r="B2193" t="s">
        <v>2961</v>
      </c>
      <c r="C2193" t="s">
        <v>5064</v>
      </c>
      <c r="G2193" s="81"/>
    </row>
    <row r="2194" spans="1:13">
      <c r="A2194">
        <v>5652</v>
      </c>
      <c r="B2194" t="s">
        <v>1227</v>
      </c>
      <c r="C2194" t="s">
        <v>2085</v>
      </c>
      <c r="D2194">
        <v>1600</v>
      </c>
      <c r="E2194" t="s">
        <v>8</v>
      </c>
      <c r="F2194" t="s">
        <v>420</v>
      </c>
      <c r="G2194" s="81">
        <v>44804</v>
      </c>
      <c r="H2194" t="s">
        <v>4048</v>
      </c>
      <c r="I2194" t="s">
        <v>5650</v>
      </c>
      <c r="J2194" t="s">
        <v>1675</v>
      </c>
      <c r="K2194">
        <v>831</v>
      </c>
      <c r="L2194" t="s">
        <v>2084</v>
      </c>
      <c r="M2194">
        <v>384</v>
      </c>
    </row>
    <row r="2195" spans="1:13">
      <c r="A2195">
        <v>5653</v>
      </c>
      <c r="B2195" t="s">
        <v>1227</v>
      </c>
      <c r="C2195" t="s">
        <v>370</v>
      </c>
      <c r="D2195">
        <v>5900</v>
      </c>
      <c r="E2195" t="s">
        <v>8</v>
      </c>
      <c r="F2195" t="s">
        <v>420</v>
      </c>
      <c r="G2195" s="81">
        <v>44804</v>
      </c>
      <c r="H2195" t="s">
        <v>4194</v>
      </c>
      <c r="I2195" t="s">
        <v>4085</v>
      </c>
      <c r="J2195" t="s">
        <v>1675</v>
      </c>
      <c r="K2195">
        <v>558807</v>
      </c>
      <c r="L2195" t="s">
        <v>368</v>
      </c>
      <c r="M2195">
        <v>53</v>
      </c>
    </row>
    <row r="2196" spans="1:13">
      <c r="A2196">
        <v>5654</v>
      </c>
      <c r="B2196" t="s">
        <v>1227</v>
      </c>
      <c r="C2196" t="s">
        <v>901</v>
      </c>
      <c r="D2196">
        <v>29000</v>
      </c>
      <c r="E2196" t="s">
        <v>12</v>
      </c>
      <c r="F2196" t="s">
        <v>420</v>
      </c>
      <c r="G2196" s="81">
        <v>44803</v>
      </c>
      <c r="H2196" t="s">
        <v>4069</v>
      </c>
      <c r="I2196" t="s">
        <v>4356</v>
      </c>
      <c r="J2196" t="s">
        <v>13</v>
      </c>
      <c r="K2196">
        <v>826965</v>
      </c>
      <c r="L2196" t="s">
        <v>899</v>
      </c>
      <c r="M2196">
        <v>167</v>
      </c>
    </row>
    <row r="2197" spans="1:13">
      <c r="A2197">
        <v>5655</v>
      </c>
      <c r="B2197" t="s">
        <v>1227</v>
      </c>
      <c r="C2197" t="s">
        <v>2316</v>
      </c>
      <c r="D2197">
        <v>2275</v>
      </c>
      <c r="E2197" t="s">
        <v>15</v>
      </c>
      <c r="F2197" t="s">
        <v>420</v>
      </c>
      <c r="G2197" s="81">
        <v>44826</v>
      </c>
      <c r="H2197" t="s">
        <v>4048</v>
      </c>
      <c r="I2197" t="s">
        <v>5093</v>
      </c>
      <c r="J2197" t="s">
        <v>1680</v>
      </c>
      <c r="K2197">
        <v>555666</v>
      </c>
      <c r="L2197" t="s">
        <v>2314</v>
      </c>
      <c r="M2197">
        <v>430</v>
      </c>
    </row>
    <row r="2198" spans="1:13">
      <c r="A2198">
        <v>5656</v>
      </c>
      <c r="B2198" t="s">
        <v>1227</v>
      </c>
      <c r="C2198" t="s">
        <v>2311</v>
      </c>
      <c r="D2198">
        <v>2275</v>
      </c>
      <c r="E2198" t="s">
        <v>15</v>
      </c>
      <c r="F2198" t="s">
        <v>420</v>
      </c>
      <c r="G2198" s="81">
        <v>44826</v>
      </c>
      <c r="H2198" t="s">
        <v>4048</v>
      </c>
      <c r="I2198" t="s">
        <v>5093</v>
      </c>
      <c r="J2198" t="s">
        <v>1680</v>
      </c>
      <c r="K2198">
        <v>552886</v>
      </c>
      <c r="L2198" t="s">
        <v>5698</v>
      </c>
      <c r="M2198">
        <v>429</v>
      </c>
    </row>
    <row r="2199" spans="1:13">
      <c r="A2199">
        <v>5657</v>
      </c>
      <c r="B2199" t="s">
        <v>1227</v>
      </c>
      <c r="C2199" t="s">
        <v>298</v>
      </c>
      <c r="D2199">
        <v>350</v>
      </c>
      <c r="E2199" t="s">
        <v>17</v>
      </c>
      <c r="F2199" t="s">
        <v>2266</v>
      </c>
      <c r="G2199" s="81">
        <v>44826</v>
      </c>
      <c r="H2199" t="s">
        <v>4140</v>
      </c>
      <c r="J2199" t="s">
        <v>1674</v>
      </c>
      <c r="K2199">
        <v>312595</v>
      </c>
      <c r="L2199" t="s">
        <v>296</v>
      </c>
      <c r="M2199">
        <v>38</v>
      </c>
    </row>
    <row r="2200" spans="1:13">
      <c r="A2200">
        <v>5658</v>
      </c>
      <c r="B2200" t="s">
        <v>33</v>
      </c>
      <c r="C2200" t="s">
        <v>779</v>
      </c>
      <c r="D2200">
        <v>10000</v>
      </c>
      <c r="E2200" t="s">
        <v>12</v>
      </c>
      <c r="F2200" t="s">
        <v>2266</v>
      </c>
      <c r="G2200" s="81">
        <v>44825</v>
      </c>
      <c r="H2200" t="s">
        <v>4069</v>
      </c>
      <c r="I2200" t="s">
        <v>2229</v>
      </c>
      <c r="J2200" t="s">
        <v>13</v>
      </c>
      <c r="K2200">
        <v>572</v>
      </c>
      <c r="L2200" t="s">
        <v>777</v>
      </c>
      <c r="M2200">
        <v>139</v>
      </c>
    </row>
    <row r="2201" spans="1:13">
      <c r="A2201">
        <v>5659</v>
      </c>
      <c r="B2201" t="s">
        <v>1227</v>
      </c>
      <c r="C2201" t="s">
        <v>1718</v>
      </c>
      <c r="D2201">
        <v>23000</v>
      </c>
      <c r="E2201" t="s">
        <v>21</v>
      </c>
      <c r="F2201" t="s">
        <v>420</v>
      </c>
      <c r="G2201" s="81">
        <v>44825</v>
      </c>
      <c r="H2201" t="s">
        <v>4069</v>
      </c>
      <c r="I2201" t="s">
        <v>2229</v>
      </c>
      <c r="J2201" t="s">
        <v>1682</v>
      </c>
      <c r="K2201">
        <v>160788</v>
      </c>
      <c r="L2201" t="s">
        <v>1717</v>
      </c>
      <c r="M2201">
        <v>362</v>
      </c>
    </row>
    <row r="2202" spans="1:13">
      <c r="A2202">
        <v>5660</v>
      </c>
      <c r="B2202" t="s">
        <v>1227</v>
      </c>
      <c r="C2202" t="s">
        <v>3528</v>
      </c>
      <c r="D2202">
        <v>1350</v>
      </c>
      <c r="E2202" t="s">
        <v>8</v>
      </c>
      <c r="F2202" t="s">
        <v>420</v>
      </c>
      <c r="G2202" s="81">
        <v>44825</v>
      </c>
      <c r="H2202" t="s">
        <v>4048</v>
      </c>
      <c r="I2202" t="s">
        <v>5548</v>
      </c>
      <c r="J2202" t="s">
        <v>1675</v>
      </c>
      <c r="K2202">
        <v>657597</v>
      </c>
      <c r="L2202" t="s">
        <v>1562</v>
      </c>
      <c r="M2202">
        <v>318</v>
      </c>
    </row>
    <row r="2203" spans="1:13">
      <c r="A2203">
        <v>5661</v>
      </c>
      <c r="B2203" t="s">
        <v>24</v>
      </c>
      <c r="C2203" t="s">
        <v>174</v>
      </c>
      <c r="D2203">
        <v>10500</v>
      </c>
      <c r="E2203" t="s">
        <v>8</v>
      </c>
      <c r="F2203" t="s">
        <v>420</v>
      </c>
      <c r="G2203" s="81">
        <v>44827</v>
      </c>
      <c r="H2203" t="s">
        <v>4069</v>
      </c>
      <c r="I2203" t="s">
        <v>4847</v>
      </c>
      <c r="J2203" t="s">
        <v>1675</v>
      </c>
      <c r="K2203">
        <v>17055</v>
      </c>
      <c r="L2203" t="s">
        <v>172</v>
      </c>
      <c r="M2203">
        <v>12</v>
      </c>
    </row>
    <row r="2204" spans="1:13">
      <c r="A2204">
        <v>5662</v>
      </c>
      <c r="B2204" t="s">
        <v>24</v>
      </c>
      <c r="C2204" t="s">
        <v>174</v>
      </c>
      <c r="D2204">
        <v>1250</v>
      </c>
      <c r="E2204" t="s">
        <v>8</v>
      </c>
      <c r="F2204" t="s">
        <v>420</v>
      </c>
      <c r="G2204" s="81">
        <v>44827</v>
      </c>
      <c r="H2204" t="s">
        <v>4048</v>
      </c>
      <c r="I2204" t="s">
        <v>5699</v>
      </c>
      <c r="J2204" t="s">
        <v>1675</v>
      </c>
      <c r="K2204">
        <v>16210</v>
      </c>
      <c r="L2204" t="s">
        <v>172</v>
      </c>
      <c r="M2204">
        <v>12</v>
      </c>
    </row>
    <row r="2205" spans="1:13">
      <c r="A2205">
        <v>5663</v>
      </c>
      <c r="B2205" t="s">
        <v>1227</v>
      </c>
      <c r="C2205" t="s">
        <v>1045</v>
      </c>
      <c r="D2205">
        <v>3350</v>
      </c>
      <c r="E2205" t="s">
        <v>12</v>
      </c>
      <c r="F2205" t="s">
        <v>2266</v>
      </c>
      <c r="G2205" s="81">
        <v>44827</v>
      </c>
      <c r="H2205" t="s">
        <v>4048</v>
      </c>
      <c r="I2205" t="s">
        <v>5643</v>
      </c>
      <c r="J2205" t="s">
        <v>13</v>
      </c>
      <c r="K2205">
        <v>509794</v>
      </c>
      <c r="L2205" t="s">
        <v>1043</v>
      </c>
      <c r="M2205">
        <v>96</v>
      </c>
    </row>
    <row r="2206" spans="1:13">
      <c r="A2206">
        <v>5664</v>
      </c>
      <c r="B2206" t="s">
        <v>1227</v>
      </c>
      <c r="C2206" t="s">
        <v>1821</v>
      </c>
      <c r="D2206">
        <v>2180</v>
      </c>
      <c r="E2206" t="s">
        <v>15</v>
      </c>
      <c r="F2206" t="s">
        <v>420</v>
      </c>
      <c r="G2206" s="81">
        <v>44827</v>
      </c>
      <c r="H2206" t="s">
        <v>4048</v>
      </c>
      <c r="I2206" t="s">
        <v>5206</v>
      </c>
      <c r="J2206" t="s">
        <v>1680</v>
      </c>
      <c r="K2206">
        <v>506607</v>
      </c>
      <c r="L2206" t="s">
        <v>1822</v>
      </c>
      <c r="M2206">
        <v>87</v>
      </c>
    </row>
    <row r="2207" spans="1:13">
      <c r="A2207">
        <v>5665</v>
      </c>
      <c r="C2207" t="s">
        <v>5064</v>
      </c>
      <c r="G2207" s="81"/>
      <c r="M2207">
        <v>116</v>
      </c>
    </row>
    <row r="2208" spans="1:13">
      <c r="A2208">
        <v>5666</v>
      </c>
      <c r="B2208" t="s">
        <v>1227</v>
      </c>
      <c r="C2208" t="s">
        <v>339</v>
      </c>
      <c r="D2208">
        <v>5000</v>
      </c>
      <c r="E2208" t="s">
        <v>17</v>
      </c>
      <c r="F2208" t="s">
        <v>420</v>
      </c>
      <c r="G2208" s="81">
        <v>44826</v>
      </c>
      <c r="H2208" t="s">
        <v>4194</v>
      </c>
      <c r="I2208" t="s">
        <v>93</v>
      </c>
      <c r="J2208" t="s">
        <v>1674</v>
      </c>
      <c r="K2208">
        <v>722410</v>
      </c>
      <c r="L2208" t="s">
        <v>337</v>
      </c>
      <c r="M2208">
        <v>46</v>
      </c>
    </row>
    <row r="2209" spans="1:13">
      <c r="A2209">
        <v>5667</v>
      </c>
      <c r="B2209" t="s">
        <v>1227</v>
      </c>
      <c r="C2209" t="s">
        <v>1715</v>
      </c>
      <c r="D2209">
        <v>4400</v>
      </c>
      <c r="E2209" t="s">
        <v>10</v>
      </c>
      <c r="F2209" t="s">
        <v>2266</v>
      </c>
      <c r="G2209" s="81">
        <v>44827</v>
      </c>
      <c r="H2209" t="s">
        <v>4048</v>
      </c>
      <c r="I2209" t="s">
        <v>5700</v>
      </c>
      <c r="J2209" t="s">
        <v>2032</v>
      </c>
      <c r="K2209">
        <v>367541</v>
      </c>
      <c r="L2209" t="s">
        <v>1710</v>
      </c>
      <c r="M2209">
        <v>360</v>
      </c>
    </row>
    <row r="2210" spans="1:13">
      <c r="A2210">
        <v>5668</v>
      </c>
      <c r="B2210" t="s">
        <v>1227</v>
      </c>
      <c r="C2210" t="s">
        <v>2205</v>
      </c>
      <c r="D2210">
        <v>2180</v>
      </c>
      <c r="E2210" t="s">
        <v>17</v>
      </c>
      <c r="F2210" t="s">
        <v>2266</v>
      </c>
      <c r="G2210" s="81">
        <v>44827</v>
      </c>
      <c r="H2210" t="s">
        <v>4048</v>
      </c>
      <c r="I2210" t="s">
        <v>5502</v>
      </c>
      <c r="J2210" t="s">
        <v>1674</v>
      </c>
      <c r="K2210">
        <v>566661</v>
      </c>
      <c r="L2210" t="s">
        <v>2204</v>
      </c>
      <c r="M2210">
        <v>413</v>
      </c>
    </row>
    <row r="2211" spans="1:13">
      <c r="A2211">
        <v>5669</v>
      </c>
      <c r="B2211" t="s">
        <v>24</v>
      </c>
      <c r="C2211" t="s">
        <v>163</v>
      </c>
      <c r="D2211">
        <v>2000</v>
      </c>
      <c r="E2211" t="s">
        <v>8</v>
      </c>
      <c r="F2211" t="s">
        <v>2266</v>
      </c>
      <c r="G2211" s="81">
        <v>44830</v>
      </c>
      <c r="H2211" t="s">
        <v>4194</v>
      </c>
      <c r="I2211" t="s">
        <v>4847</v>
      </c>
      <c r="J2211" t="s">
        <v>1675</v>
      </c>
      <c r="K2211">
        <v>205804</v>
      </c>
      <c r="L2211" t="s">
        <v>161</v>
      </c>
      <c r="M2211">
        <v>9</v>
      </c>
    </row>
    <row r="2212" spans="1:13">
      <c r="A2212">
        <v>5670</v>
      </c>
      <c r="B2212" t="s">
        <v>35</v>
      </c>
      <c r="C2212" t="s">
        <v>5467</v>
      </c>
      <c r="D2212">
        <v>3350</v>
      </c>
      <c r="E2212" t="s">
        <v>12</v>
      </c>
      <c r="F2212" t="s">
        <v>420</v>
      </c>
      <c r="G2212" s="81">
        <v>44830</v>
      </c>
      <c r="H2212" t="s">
        <v>4048</v>
      </c>
      <c r="I2212" t="s">
        <v>4380</v>
      </c>
      <c r="J2212" t="s">
        <v>13</v>
      </c>
      <c r="K2212">
        <v>108003</v>
      </c>
      <c r="L2212" t="s">
        <v>1239</v>
      </c>
      <c r="M2212">
        <v>250</v>
      </c>
    </row>
    <row r="2213" spans="1:13">
      <c r="A2213">
        <v>5671</v>
      </c>
      <c r="C2213" t="s">
        <v>5701</v>
      </c>
      <c r="G2213" s="81"/>
      <c r="M2213">
        <v>328</v>
      </c>
    </row>
    <row r="2214" spans="1:13">
      <c r="A2214">
        <v>5672</v>
      </c>
      <c r="B2214" t="s">
        <v>1227</v>
      </c>
      <c r="C2214" t="s">
        <v>1598</v>
      </c>
      <c r="D2214">
        <v>1350</v>
      </c>
      <c r="E2214" t="s">
        <v>8</v>
      </c>
      <c r="F2214" t="s">
        <v>420</v>
      </c>
      <c r="G2214" s="81">
        <v>44830</v>
      </c>
      <c r="H2214" t="s">
        <v>4048</v>
      </c>
      <c r="I2214" t="s">
        <v>5702</v>
      </c>
      <c r="J2214" t="s">
        <v>1675</v>
      </c>
      <c r="K2214">
        <v>991230</v>
      </c>
      <c r="L2214" t="s">
        <v>1596</v>
      </c>
      <c r="M2214">
        <v>328</v>
      </c>
    </row>
    <row r="2215" spans="1:13">
      <c r="A2215">
        <v>5673</v>
      </c>
      <c r="B2215" t="s">
        <v>1227</v>
      </c>
      <c r="C2215" t="s">
        <v>1036</v>
      </c>
      <c r="D2215">
        <v>3350</v>
      </c>
      <c r="E2215" t="s">
        <v>12</v>
      </c>
      <c r="F2215" t="s">
        <v>420</v>
      </c>
      <c r="G2215" s="81">
        <v>44831</v>
      </c>
      <c r="H2215" t="s">
        <v>4048</v>
      </c>
      <c r="I2215" t="s">
        <v>5587</v>
      </c>
      <c r="J2215" t="s">
        <v>13</v>
      </c>
      <c r="K2215">
        <v>509576</v>
      </c>
      <c r="L2215" t="s">
        <v>1034</v>
      </c>
      <c r="M2215">
        <v>196</v>
      </c>
    </row>
    <row r="2216" spans="1:13">
      <c r="A2216">
        <v>5674</v>
      </c>
      <c r="C2216" t="s">
        <v>5064</v>
      </c>
      <c r="G2216" s="81"/>
    </row>
    <row r="2217" spans="1:13">
      <c r="A2217">
        <v>5675</v>
      </c>
      <c r="B2217" t="s">
        <v>35</v>
      </c>
      <c r="C2217" t="s">
        <v>4196</v>
      </c>
      <c r="D2217">
        <v>3350</v>
      </c>
      <c r="E2217" t="s">
        <v>12</v>
      </c>
      <c r="F2217" t="s">
        <v>420</v>
      </c>
      <c r="G2217" s="81">
        <v>44834</v>
      </c>
      <c r="H2217" t="s">
        <v>4048</v>
      </c>
      <c r="I2217" t="s">
        <v>5587</v>
      </c>
      <c r="J2217" t="s">
        <v>13</v>
      </c>
      <c r="K2217">
        <v>166220</v>
      </c>
      <c r="L2217" t="s">
        <v>1159</v>
      </c>
      <c r="M2217">
        <v>165</v>
      </c>
    </row>
    <row r="2218" spans="1:13">
      <c r="A2218">
        <v>5676</v>
      </c>
      <c r="B2218" t="s">
        <v>1227</v>
      </c>
      <c r="C2218" t="s">
        <v>5064</v>
      </c>
      <c r="G2218" s="81"/>
    </row>
    <row r="2219" spans="1:13">
      <c r="A2219">
        <v>5677</v>
      </c>
      <c r="B2219" t="s">
        <v>2190</v>
      </c>
      <c r="C2219" t="s">
        <v>210</v>
      </c>
      <c r="D2219">
        <v>675</v>
      </c>
      <c r="E2219" t="s">
        <v>8</v>
      </c>
      <c r="F2219" t="s">
        <v>420</v>
      </c>
      <c r="G2219" s="81">
        <v>44833</v>
      </c>
      <c r="H2219" t="s">
        <v>4048</v>
      </c>
      <c r="I2219" t="s">
        <v>4780</v>
      </c>
      <c r="J2219" t="s">
        <v>1675</v>
      </c>
      <c r="K2219">
        <v>1031714</v>
      </c>
      <c r="L2219" t="s">
        <v>208</v>
      </c>
      <c r="M2219">
        <v>20</v>
      </c>
    </row>
    <row r="2220" spans="1:13">
      <c r="A2220">
        <v>5678</v>
      </c>
      <c r="B2220" t="s">
        <v>1227</v>
      </c>
      <c r="C2220" t="s">
        <v>612</v>
      </c>
      <c r="D2220">
        <v>2800</v>
      </c>
      <c r="E2220" t="s">
        <v>12</v>
      </c>
      <c r="F2220" t="s">
        <v>2266</v>
      </c>
      <c r="G2220" s="81">
        <v>44837</v>
      </c>
      <c r="H2220" t="s">
        <v>4048</v>
      </c>
      <c r="I2220" t="s">
        <v>5596</v>
      </c>
      <c r="J2220" t="s">
        <v>13</v>
      </c>
      <c r="K2220">
        <v>16071</v>
      </c>
      <c r="L2220" t="s">
        <v>610</v>
      </c>
      <c r="M2220">
        <v>194</v>
      </c>
    </row>
    <row r="2221" spans="1:13">
      <c r="A2221">
        <v>5679</v>
      </c>
      <c r="C2221" t="s">
        <v>5064</v>
      </c>
      <c r="G2221" s="81"/>
    </row>
    <row r="2222" spans="1:13">
      <c r="A2222">
        <v>5680</v>
      </c>
      <c r="C2222" t="s">
        <v>5064</v>
      </c>
      <c r="G2222" s="81"/>
    </row>
    <row r="2223" spans="1:13">
      <c r="A2223">
        <v>5681</v>
      </c>
      <c r="B2223" t="s">
        <v>1227</v>
      </c>
      <c r="C2223" t="s">
        <v>5519</v>
      </c>
      <c r="D2223">
        <v>3350</v>
      </c>
      <c r="E2223" t="s">
        <v>12</v>
      </c>
      <c r="F2223" t="s">
        <v>420</v>
      </c>
      <c r="G2223" s="81">
        <v>44837</v>
      </c>
      <c r="H2223" t="s">
        <v>4048</v>
      </c>
      <c r="I2223" t="s">
        <v>5012</v>
      </c>
      <c r="J2223" t="s">
        <v>13</v>
      </c>
      <c r="K2223">
        <v>450841</v>
      </c>
      <c r="L2223" t="s">
        <v>1303</v>
      </c>
      <c r="M2223">
        <v>92</v>
      </c>
    </row>
    <row r="2224" spans="1:13">
      <c r="A2224">
        <v>5682</v>
      </c>
      <c r="B2224" t="s">
        <v>1227</v>
      </c>
      <c r="C2224" t="s">
        <v>2300</v>
      </c>
      <c r="D2224">
        <v>10000</v>
      </c>
      <c r="E2224" t="s">
        <v>19</v>
      </c>
      <c r="F2224" t="s">
        <v>420</v>
      </c>
      <c r="G2224" s="81">
        <v>44837</v>
      </c>
      <c r="H2224" t="s">
        <v>4069</v>
      </c>
      <c r="I2224" t="s">
        <v>4416</v>
      </c>
      <c r="J2224" t="s">
        <v>1678</v>
      </c>
      <c r="K2224">
        <v>451643</v>
      </c>
      <c r="L2224" t="s">
        <v>2299</v>
      </c>
      <c r="M2224">
        <v>425</v>
      </c>
    </row>
    <row r="2225" spans="1:13">
      <c r="A2225">
        <v>5683</v>
      </c>
      <c r="B2225" t="s">
        <v>1227</v>
      </c>
      <c r="C2225" t="s">
        <v>2066</v>
      </c>
      <c r="D2225">
        <v>2180</v>
      </c>
      <c r="E2225" t="s">
        <v>8</v>
      </c>
      <c r="F2225" t="s">
        <v>2266</v>
      </c>
      <c r="G2225" s="81">
        <v>44837</v>
      </c>
      <c r="H2225" t="s">
        <v>4048</v>
      </c>
      <c r="I2225" t="s">
        <v>4972</v>
      </c>
      <c r="J2225" t="s">
        <v>1675</v>
      </c>
      <c r="K2225">
        <v>691394</v>
      </c>
      <c r="L2225" t="s">
        <v>2065</v>
      </c>
      <c r="M2225">
        <v>382</v>
      </c>
    </row>
    <row r="2226" spans="1:13">
      <c r="A2226">
        <v>5684</v>
      </c>
      <c r="B2226" t="s">
        <v>1227</v>
      </c>
      <c r="C2226" t="s">
        <v>1332</v>
      </c>
      <c r="D2226">
        <v>5000</v>
      </c>
      <c r="E2226" t="s">
        <v>19</v>
      </c>
      <c r="F2226" t="s">
        <v>2266</v>
      </c>
      <c r="G2226" s="81">
        <v>44837</v>
      </c>
      <c r="H2226" t="s">
        <v>4069</v>
      </c>
      <c r="I2226" t="s">
        <v>2229</v>
      </c>
      <c r="J2226" t="s">
        <v>1678</v>
      </c>
      <c r="K2226">
        <v>696065</v>
      </c>
      <c r="L2226" t="s">
        <v>1330</v>
      </c>
      <c r="M2226">
        <v>269</v>
      </c>
    </row>
    <row r="2227" spans="1:13">
      <c r="A2227">
        <v>5685</v>
      </c>
      <c r="B2227" t="s">
        <v>1227</v>
      </c>
      <c r="C2227" t="s">
        <v>2048</v>
      </c>
      <c r="D2227">
        <v>3350</v>
      </c>
      <c r="E2227" t="s">
        <v>12</v>
      </c>
      <c r="F2227" t="s">
        <v>2266</v>
      </c>
      <c r="G2227" s="81">
        <v>44837</v>
      </c>
      <c r="H2227" t="s">
        <v>4048</v>
      </c>
      <c r="I2227" t="s">
        <v>5587</v>
      </c>
      <c r="J2227" t="s">
        <v>13</v>
      </c>
      <c r="K2227">
        <v>701611</v>
      </c>
      <c r="L2227" t="s">
        <v>1053</v>
      </c>
      <c r="M2227">
        <v>82</v>
      </c>
    </row>
    <row r="2228" spans="1:13">
      <c r="A2228">
        <v>5686</v>
      </c>
      <c r="B2228" t="s">
        <v>24</v>
      </c>
      <c r="C2228" t="s">
        <v>150</v>
      </c>
      <c r="D2228">
        <v>4000</v>
      </c>
      <c r="E2228" t="s">
        <v>8</v>
      </c>
      <c r="F2228" t="s">
        <v>240</v>
      </c>
      <c r="G2228" s="81">
        <v>44903</v>
      </c>
      <c r="H2228" t="s">
        <v>4048</v>
      </c>
      <c r="I2228" t="s">
        <v>4356</v>
      </c>
      <c r="J2228" t="s">
        <v>1675</v>
      </c>
      <c r="K2228" t="s">
        <v>5703</v>
      </c>
      <c r="L2228" t="s">
        <v>148</v>
      </c>
      <c r="M2228">
        <v>6</v>
      </c>
    </row>
    <row r="2229" spans="1:13">
      <c r="A2229">
        <v>5687</v>
      </c>
      <c r="B2229" t="s">
        <v>1227</v>
      </c>
      <c r="C2229" t="s">
        <v>2185</v>
      </c>
      <c r="D2229">
        <v>2189</v>
      </c>
      <c r="E2229" t="s">
        <v>17</v>
      </c>
      <c r="F2229" t="s">
        <v>420</v>
      </c>
      <c r="G2229" s="81">
        <v>44837</v>
      </c>
      <c r="H2229" t="s">
        <v>4048</v>
      </c>
      <c r="I2229" t="s">
        <v>5704</v>
      </c>
      <c r="J2229" t="s">
        <v>1674</v>
      </c>
      <c r="K2229">
        <v>1077529</v>
      </c>
      <c r="L2229" t="s">
        <v>2184</v>
      </c>
      <c r="M2229">
        <v>412</v>
      </c>
    </row>
    <row r="2230" spans="1:13">
      <c r="A2230">
        <v>5688</v>
      </c>
      <c r="B2230" t="s">
        <v>2190</v>
      </c>
      <c r="C2230" t="s">
        <v>196</v>
      </c>
      <c r="D2230">
        <v>1350</v>
      </c>
      <c r="E2230" t="s">
        <v>8</v>
      </c>
      <c r="F2230" t="s">
        <v>420</v>
      </c>
      <c r="G2230" s="81">
        <v>44837</v>
      </c>
      <c r="H2230" t="s">
        <v>4048</v>
      </c>
      <c r="I2230" t="s">
        <v>5705</v>
      </c>
      <c r="J2230" t="s">
        <v>1675</v>
      </c>
      <c r="K2230">
        <v>1168484</v>
      </c>
      <c r="L2230" t="s">
        <v>194</v>
      </c>
      <c r="M2230">
        <v>17</v>
      </c>
    </row>
    <row r="2231" spans="1:13">
      <c r="A2231">
        <v>5689</v>
      </c>
      <c r="B2231" t="s">
        <v>1227</v>
      </c>
      <c r="C2231" t="s">
        <v>1026</v>
      </c>
      <c r="D2231">
        <v>3350</v>
      </c>
      <c r="E2231" t="s">
        <v>12</v>
      </c>
      <c r="F2231" t="s">
        <v>420</v>
      </c>
      <c r="G2231" s="81">
        <v>44837</v>
      </c>
      <c r="H2231" t="s">
        <v>4048</v>
      </c>
      <c r="I2231" t="s">
        <v>5587</v>
      </c>
      <c r="J2231" t="s">
        <v>13</v>
      </c>
      <c r="K2231">
        <v>1240361</v>
      </c>
      <c r="L2231" t="s">
        <v>1024</v>
      </c>
      <c r="M2231">
        <v>193</v>
      </c>
    </row>
    <row r="2232" spans="1:13">
      <c r="A2232">
        <v>5690</v>
      </c>
      <c r="C2232" t="s">
        <v>5064</v>
      </c>
      <c r="G2232" s="81"/>
    </row>
    <row r="2233" spans="1:13">
      <c r="A2233">
        <v>5691</v>
      </c>
      <c r="B2233" t="s">
        <v>1227</v>
      </c>
      <c r="C2233" t="s">
        <v>1050</v>
      </c>
      <c r="D2233">
        <v>2800</v>
      </c>
      <c r="E2233" t="s">
        <v>67</v>
      </c>
      <c r="F2233" t="s">
        <v>420</v>
      </c>
      <c r="G2233" s="81">
        <v>44837</v>
      </c>
      <c r="H2233" t="s">
        <v>4048</v>
      </c>
      <c r="I2233" t="s">
        <v>5587</v>
      </c>
      <c r="J2233" t="s">
        <v>13</v>
      </c>
      <c r="K2233">
        <v>1632808</v>
      </c>
      <c r="L2233" t="s">
        <v>631</v>
      </c>
      <c r="M2233">
        <v>95</v>
      </c>
    </row>
    <row r="2234" spans="1:13">
      <c r="A2234">
        <v>5692</v>
      </c>
      <c r="B2234" t="s">
        <v>1227</v>
      </c>
      <c r="C2234" t="s">
        <v>1123</v>
      </c>
      <c r="D2234">
        <v>1600</v>
      </c>
      <c r="E2234" t="s">
        <v>8</v>
      </c>
      <c r="F2234" t="s">
        <v>420</v>
      </c>
      <c r="G2234" s="81">
        <v>44837</v>
      </c>
      <c r="H2234" t="s">
        <v>4048</v>
      </c>
      <c r="I2234" t="s">
        <v>4545</v>
      </c>
      <c r="J2234" t="s">
        <v>1675</v>
      </c>
      <c r="K2234">
        <v>1666596</v>
      </c>
      <c r="L2234" t="s">
        <v>1121</v>
      </c>
      <c r="M2234">
        <v>218</v>
      </c>
    </row>
    <row r="2235" spans="1:13">
      <c r="A2235">
        <v>5693</v>
      </c>
      <c r="B2235" t="s">
        <v>1227</v>
      </c>
      <c r="C2235" t="s">
        <v>386</v>
      </c>
      <c r="D2235">
        <v>18000</v>
      </c>
      <c r="E2235" t="s">
        <v>17</v>
      </c>
      <c r="F2235" t="s">
        <v>420</v>
      </c>
      <c r="G2235" s="81">
        <v>44837</v>
      </c>
      <c r="H2235" t="s">
        <v>4069</v>
      </c>
      <c r="I2235" t="s">
        <v>4356</v>
      </c>
      <c r="J2235" t="s">
        <v>1674</v>
      </c>
      <c r="K2235">
        <v>1689395</v>
      </c>
      <c r="L2235" t="s">
        <v>384</v>
      </c>
      <c r="M2235">
        <v>56</v>
      </c>
    </row>
    <row r="2236" spans="1:13">
      <c r="A2236">
        <v>5694</v>
      </c>
      <c r="B2236" t="s">
        <v>2961</v>
      </c>
      <c r="C2236" t="s">
        <v>5500</v>
      </c>
      <c r="D2236">
        <v>3000</v>
      </c>
      <c r="E2236" t="s">
        <v>12</v>
      </c>
      <c r="F2236" t="s">
        <v>420</v>
      </c>
      <c r="G2236" s="81">
        <v>44837</v>
      </c>
      <c r="H2236" t="s">
        <v>4048</v>
      </c>
      <c r="I2236" t="s">
        <v>5102</v>
      </c>
      <c r="J2236" t="s">
        <v>13</v>
      </c>
      <c r="K2236">
        <v>1728630</v>
      </c>
      <c r="L2236" t="s">
        <v>1130</v>
      </c>
      <c r="M2236">
        <v>270</v>
      </c>
    </row>
    <row r="2237" spans="1:13">
      <c r="A2237">
        <v>5695</v>
      </c>
      <c r="C2237" t="s">
        <v>5064</v>
      </c>
      <c r="G2237" s="81"/>
    </row>
    <row r="2238" spans="1:13">
      <c r="A2238">
        <v>5696</v>
      </c>
      <c r="B2238" t="s">
        <v>2190</v>
      </c>
      <c r="C2238" t="s">
        <v>210</v>
      </c>
      <c r="D2238">
        <v>675</v>
      </c>
      <c r="E2238" t="s">
        <v>8</v>
      </c>
      <c r="F2238" t="s">
        <v>420</v>
      </c>
      <c r="G2238" s="81">
        <v>44862</v>
      </c>
      <c r="H2238" t="s">
        <v>4048</v>
      </c>
      <c r="I2238" t="s">
        <v>4441</v>
      </c>
      <c r="J2238" t="s">
        <v>1675</v>
      </c>
      <c r="K2238" t="s">
        <v>5706</v>
      </c>
      <c r="L2238" t="s">
        <v>208</v>
      </c>
      <c r="M2238">
        <v>20</v>
      </c>
    </row>
    <row r="2239" spans="1:13">
      <c r="A2239">
        <v>5697</v>
      </c>
      <c r="B2239" t="s">
        <v>2190</v>
      </c>
      <c r="C2239" t="s">
        <v>186</v>
      </c>
      <c r="D2239">
        <v>1350</v>
      </c>
      <c r="E2239" t="s">
        <v>8</v>
      </c>
      <c r="F2239" t="s">
        <v>420</v>
      </c>
      <c r="G2239" s="81">
        <v>44837</v>
      </c>
      <c r="H2239" t="s">
        <v>4048</v>
      </c>
      <c r="I2239" t="s">
        <v>4780</v>
      </c>
      <c r="J2239" t="s">
        <v>1675</v>
      </c>
      <c r="K2239">
        <v>2094324</v>
      </c>
      <c r="L2239" t="s">
        <v>184</v>
      </c>
      <c r="M2239">
        <v>15</v>
      </c>
    </row>
    <row r="2240" spans="1:13">
      <c r="A2240">
        <v>5698</v>
      </c>
      <c r="B2240" t="s">
        <v>1227</v>
      </c>
      <c r="C2240" t="s">
        <v>2323</v>
      </c>
      <c r="D2240">
        <v>3197</v>
      </c>
      <c r="E2240" t="s">
        <v>67</v>
      </c>
      <c r="F2240" t="s">
        <v>2266</v>
      </c>
      <c r="G2240" s="81">
        <v>44837</v>
      </c>
      <c r="H2240" t="s">
        <v>4048</v>
      </c>
      <c r="I2240" t="s">
        <v>4445</v>
      </c>
      <c r="J2240" t="s">
        <v>1679</v>
      </c>
      <c r="K2240">
        <v>10390</v>
      </c>
      <c r="L2240" t="s">
        <v>2322</v>
      </c>
      <c r="M2240">
        <v>431</v>
      </c>
    </row>
    <row r="2241" spans="1:13">
      <c r="A2241">
        <v>5699</v>
      </c>
      <c r="B2241" t="s">
        <v>1227</v>
      </c>
      <c r="C2241" t="s">
        <v>2290</v>
      </c>
      <c r="D2241">
        <v>10000</v>
      </c>
      <c r="E2241" t="s">
        <v>12</v>
      </c>
      <c r="F2241" t="s">
        <v>2266</v>
      </c>
      <c r="G2241" s="81">
        <v>44837</v>
      </c>
      <c r="H2241" t="s">
        <v>4069</v>
      </c>
      <c r="I2241" t="s">
        <v>2229</v>
      </c>
      <c r="J2241" t="s">
        <v>13</v>
      </c>
      <c r="K2241">
        <v>111</v>
      </c>
      <c r="L2241" t="s">
        <v>2289</v>
      </c>
      <c r="M2241">
        <v>424</v>
      </c>
    </row>
    <row r="2242" spans="1:13">
      <c r="A2242">
        <v>5700</v>
      </c>
      <c r="B2242" t="s">
        <v>1227</v>
      </c>
      <c r="C2242" t="s">
        <v>1665</v>
      </c>
      <c r="D2242">
        <v>1150</v>
      </c>
      <c r="E2242" t="s">
        <v>8</v>
      </c>
      <c r="F2242" t="s">
        <v>420</v>
      </c>
      <c r="G2242" s="81">
        <v>44838</v>
      </c>
      <c r="H2242" t="s">
        <v>4069</v>
      </c>
      <c r="I2242" t="s">
        <v>4071</v>
      </c>
      <c r="J2242" t="s">
        <v>1675</v>
      </c>
      <c r="K2242">
        <v>213329</v>
      </c>
      <c r="L2242" t="s">
        <v>1664</v>
      </c>
      <c r="M2242">
        <v>356</v>
      </c>
    </row>
    <row r="2243" spans="1:13">
      <c r="A2243">
        <v>5701</v>
      </c>
      <c r="B2243" t="s">
        <v>1227</v>
      </c>
      <c r="C2243" t="s">
        <v>5690</v>
      </c>
      <c r="D2243">
        <v>2275</v>
      </c>
      <c r="E2243" t="s">
        <v>15</v>
      </c>
      <c r="F2243" t="s">
        <v>2266</v>
      </c>
      <c r="G2243" s="81">
        <v>44838</v>
      </c>
      <c r="H2243" t="s">
        <v>4048</v>
      </c>
      <c r="I2243" t="s">
        <v>5115</v>
      </c>
      <c r="J2243" t="s">
        <v>1680</v>
      </c>
      <c r="K2243">
        <v>711742</v>
      </c>
      <c r="L2243" t="s">
        <v>2303</v>
      </c>
      <c r="M2243">
        <v>427</v>
      </c>
    </row>
    <row r="2244" spans="1:13">
      <c r="A2244">
        <v>5702</v>
      </c>
      <c r="B2244" t="s">
        <v>1227</v>
      </c>
      <c r="C2244" t="s">
        <v>415</v>
      </c>
      <c r="D2244">
        <v>2800</v>
      </c>
      <c r="E2244" t="s">
        <v>10</v>
      </c>
      <c r="F2244" t="s">
        <v>420</v>
      </c>
      <c r="G2244" s="81">
        <v>44839</v>
      </c>
      <c r="H2244" t="s">
        <v>4048</v>
      </c>
      <c r="I2244" t="s">
        <v>5707</v>
      </c>
      <c r="J2244" t="s">
        <v>2032</v>
      </c>
      <c r="K2244">
        <v>58111</v>
      </c>
      <c r="L2244" t="s">
        <v>413</v>
      </c>
      <c r="M2244">
        <v>223</v>
      </c>
    </row>
    <row r="2245" spans="1:13">
      <c r="A2245">
        <v>5703</v>
      </c>
      <c r="C2245" t="s">
        <v>5064</v>
      </c>
      <c r="G2245" s="81"/>
    </row>
    <row r="2246" spans="1:13">
      <c r="A2246">
        <v>5704</v>
      </c>
      <c r="B2246" t="s">
        <v>1227</v>
      </c>
      <c r="C2246" t="s">
        <v>1452</v>
      </c>
      <c r="D2246">
        <v>3350</v>
      </c>
      <c r="E2246" t="s">
        <v>67</v>
      </c>
      <c r="F2246" t="s">
        <v>2266</v>
      </c>
      <c r="G2246" s="81">
        <v>44839</v>
      </c>
      <c r="H2246" t="s">
        <v>4048</v>
      </c>
      <c r="I2246" t="s">
        <v>5327</v>
      </c>
      <c r="J2246" t="s">
        <v>1679</v>
      </c>
      <c r="K2246">
        <v>405328</v>
      </c>
      <c r="L2246" t="s">
        <v>1451</v>
      </c>
      <c r="M2246">
        <v>283</v>
      </c>
    </row>
    <row r="2247" spans="1:13">
      <c r="A2247">
        <v>5705</v>
      </c>
      <c r="B2247" t="s">
        <v>1227</v>
      </c>
      <c r="C2247" t="s">
        <v>2316</v>
      </c>
      <c r="D2247">
        <v>2275</v>
      </c>
      <c r="E2247" t="s">
        <v>15</v>
      </c>
      <c r="F2247" t="s">
        <v>420</v>
      </c>
      <c r="G2247" s="81">
        <v>44839</v>
      </c>
      <c r="H2247" t="s">
        <v>4048</v>
      </c>
      <c r="I2247" t="s">
        <v>5708</v>
      </c>
      <c r="J2247" t="s">
        <v>1680</v>
      </c>
      <c r="K2247">
        <v>273485</v>
      </c>
      <c r="L2247" t="s">
        <v>2314</v>
      </c>
      <c r="M2247">
        <v>430</v>
      </c>
    </row>
    <row r="2248" spans="1:13">
      <c r="A2248">
        <v>5706</v>
      </c>
      <c r="B2248" t="s">
        <v>1227</v>
      </c>
      <c r="C2248" t="s">
        <v>2311</v>
      </c>
      <c r="D2248">
        <v>2275</v>
      </c>
      <c r="E2248" t="s">
        <v>15</v>
      </c>
      <c r="F2248" t="s">
        <v>420</v>
      </c>
      <c r="G2248" s="81">
        <v>44839</v>
      </c>
      <c r="H2248" t="s">
        <v>4048</v>
      </c>
      <c r="I2248" t="s">
        <v>5709</v>
      </c>
      <c r="J2248" t="s">
        <v>1680</v>
      </c>
      <c r="K2248">
        <v>268969</v>
      </c>
      <c r="L2248" t="s">
        <v>5698</v>
      </c>
      <c r="M2248">
        <v>429</v>
      </c>
    </row>
    <row r="2249" spans="1:13">
      <c r="A2249">
        <v>5707</v>
      </c>
      <c r="B2249" t="s">
        <v>2961</v>
      </c>
      <c r="C2249" t="s">
        <v>1310</v>
      </c>
      <c r="D2249">
        <v>3350</v>
      </c>
      <c r="E2249" t="s">
        <v>12</v>
      </c>
      <c r="F2249" t="s">
        <v>2266</v>
      </c>
      <c r="G2249" s="81">
        <v>44838</v>
      </c>
      <c r="H2249" t="s">
        <v>4048</v>
      </c>
      <c r="I2249" t="s">
        <v>5102</v>
      </c>
      <c r="J2249" t="s">
        <v>13</v>
      </c>
      <c r="K2249">
        <v>726494</v>
      </c>
      <c r="L2249" t="s">
        <v>1308</v>
      </c>
      <c r="M2249">
        <v>264</v>
      </c>
    </row>
    <row r="2250" spans="1:13">
      <c r="A2250">
        <v>5708</v>
      </c>
      <c r="B2250" t="s">
        <v>1227</v>
      </c>
      <c r="C2250" t="s">
        <v>1105</v>
      </c>
      <c r="D2250">
        <v>1600</v>
      </c>
      <c r="E2250" t="s">
        <v>8</v>
      </c>
      <c r="F2250" t="s">
        <v>2266</v>
      </c>
      <c r="G2250" s="81">
        <v>44839</v>
      </c>
      <c r="H2250" t="s">
        <v>4048</v>
      </c>
      <c r="I2250" t="s">
        <v>4831</v>
      </c>
      <c r="J2250" t="s">
        <v>1675</v>
      </c>
      <c r="K2250">
        <v>745697</v>
      </c>
      <c r="L2250" t="s">
        <v>1103</v>
      </c>
      <c r="M2250">
        <v>213</v>
      </c>
    </row>
    <row r="2251" spans="1:13">
      <c r="A2251">
        <v>5709</v>
      </c>
      <c r="B2251" t="s">
        <v>1227</v>
      </c>
      <c r="C2251" t="s">
        <v>1581</v>
      </c>
      <c r="D2251">
        <v>2180</v>
      </c>
      <c r="E2251" t="s">
        <v>15</v>
      </c>
      <c r="F2251" t="s">
        <v>420</v>
      </c>
      <c r="G2251" s="81">
        <v>44839</v>
      </c>
      <c r="H2251" t="s">
        <v>4048</v>
      </c>
      <c r="I2251" t="s">
        <v>5206</v>
      </c>
      <c r="J2251" t="s">
        <v>1680</v>
      </c>
      <c r="K2251">
        <v>635180</v>
      </c>
      <c r="L2251" t="s">
        <v>1579</v>
      </c>
      <c r="M2251">
        <v>322</v>
      </c>
    </row>
    <row r="2252" spans="1:13">
      <c r="A2252">
        <v>5710</v>
      </c>
      <c r="B2252" t="s">
        <v>1227</v>
      </c>
      <c r="C2252" t="s">
        <v>1503</v>
      </c>
      <c r="D2252">
        <v>3350</v>
      </c>
      <c r="E2252" t="s">
        <v>67</v>
      </c>
      <c r="F2252" t="s">
        <v>2266</v>
      </c>
      <c r="G2252" s="81">
        <v>44839</v>
      </c>
      <c r="H2252" t="s">
        <v>4048</v>
      </c>
      <c r="I2252" t="s">
        <v>5327</v>
      </c>
      <c r="J2252" t="s">
        <v>1679</v>
      </c>
      <c r="K2252">
        <v>521928</v>
      </c>
      <c r="L2252" t="s">
        <v>2578</v>
      </c>
      <c r="M2252">
        <v>306</v>
      </c>
    </row>
    <row r="2253" spans="1:13">
      <c r="A2253">
        <v>5711</v>
      </c>
      <c r="B2253" t="s">
        <v>1227</v>
      </c>
      <c r="C2253" t="s">
        <v>1473</v>
      </c>
      <c r="D2253">
        <v>2180</v>
      </c>
      <c r="E2253" t="s">
        <v>15</v>
      </c>
      <c r="F2253" t="s">
        <v>420</v>
      </c>
      <c r="G2253" s="81">
        <v>44839</v>
      </c>
      <c r="H2253" t="s">
        <v>4048</v>
      </c>
      <c r="I2253" t="s">
        <v>5710</v>
      </c>
      <c r="J2253" t="s">
        <v>1680</v>
      </c>
      <c r="K2253">
        <v>477128</v>
      </c>
      <c r="L2253" t="s">
        <v>1472</v>
      </c>
      <c r="M2253">
        <v>298</v>
      </c>
    </row>
    <row r="2254" spans="1:13">
      <c r="A2254">
        <v>5712</v>
      </c>
      <c r="B2254" t="s">
        <v>1227</v>
      </c>
      <c r="C2254" t="s">
        <v>376</v>
      </c>
      <c r="D2254">
        <v>2180</v>
      </c>
      <c r="E2254" t="s">
        <v>10</v>
      </c>
      <c r="F2254" t="s">
        <v>2266</v>
      </c>
      <c r="G2254" s="81">
        <v>44840</v>
      </c>
      <c r="H2254" t="s">
        <v>4048</v>
      </c>
      <c r="I2254" t="s">
        <v>5643</v>
      </c>
      <c r="J2254" t="s">
        <v>2032</v>
      </c>
      <c r="K2254">
        <v>6351</v>
      </c>
      <c r="L2254" t="s">
        <v>374</v>
      </c>
      <c r="M2254">
        <v>242</v>
      </c>
    </row>
    <row r="2255" spans="1:13">
      <c r="A2255">
        <v>5713</v>
      </c>
      <c r="B2255" t="s">
        <v>1227</v>
      </c>
      <c r="C2255" t="s">
        <v>1594</v>
      </c>
      <c r="D2255">
        <v>1350</v>
      </c>
      <c r="E2255" t="s">
        <v>8</v>
      </c>
      <c r="F2255" t="s">
        <v>420</v>
      </c>
      <c r="G2255" s="81">
        <v>44840</v>
      </c>
      <c r="H2255" t="s">
        <v>4048</v>
      </c>
      <c r="I2255" t="s">
        <v>5711</v>
      </c>
      <c r="J2255" t="s">
        <v>1675</v>
      </c>
      <c r="K2255">
        <v>229576</v>
      </c>
      <c r="L2255" t="s">
        <v>1592</v>
      </c>
      <c r="M2255">
        <v>326</v>
      </c>
    </row>
    <row r="2256" spans="1:13">
      <c r="A2256">
        <v>5714</v>
      </c>
      <c r="B2256" t="s">
        <v>1227</v>
      </c>
      <c r="C2256" t="s">
        <v>5064</v>
      </c>
      <c r="G2256" s="81"/>
    </row>
    <row r="2257" spans="1:14">
      <c r="A2257">
        <v>5715</v>
      </c>
      <c r="B2257" t="s">
        <v>1227</v>
      </c>
      <c r="C2257" t="s">
        <v>1590</v>
      </c>
      <c r="D2257">
        <v>2180</v>
      </c>
      <c r="E2257" t="s">
        <v>10</v>
      </c>
      <c r="F2257" t="s">
        <v>420</v>
      </c>
      <c r="G2257" s="81">
        <v>44840</v>
      </c>
      <c r="H2257" t="s">
        <v>4048</v>
      </c>
      <c r="I2257" t="s">
        <v>5692</v>
      </c>
      <c r="J2257" t="s">
        <v>2032</v>
      </c>
      <c r="K2257">
        <v>172795</v>
      </c>
      <c r="L2257" t="s">
        <v>1589</v>
      </c>
      <c r="M2257">
        <v>325</v>
      </c>
    </row>
    <row r="2258" spans="1:14">
      <c r="A2258">
        <v>5716</v>
      </c>
      <c r="B2258" t="s">
        <v>1227</v>
      </c>
      <c r="C2258" t="s">
        <v>1817</v>
      </c>
      <c r="D2258">
        <v>2180</v>
      </c>
      <c r="E2258" t="s">
        <v>10</v>
      </c>
      <c r="F2258" t="s">
        <v>420</v>
      </c>
      <c r="G2258" s="81">
        <v>44840</v>
      </c>
      <c r="H2258" t="s">
        <v>4048</v>
      </c>
      <c r="I2258" t="s">
        <v>5348</v>
      </c>
      <c r="J2258" t="s">
        <v>2032</v>
      </c>
      <c r="K2258">
        <v>147145</v>
      </c>
      <c r="L2258" t="s">
        <v>2003</v>
      </c>
      <c r="M2258">
        <v>366</v>
      </c>
      <c r="N2258" t="s">
        <v>4057</v>
      </c>
    </row>
    <row r="2259" spans="1:14">
      <c r="A2259">
        <v>5717</v>
      </c>
      <c r="B2259" t="s">
        <v>1227</v>
      </c>
      <c r="C2259" t="s">
        <v>1371</v>
      </c>
      <c r="D2259">
        <v>2800</v>
      </c>
      <c r="E2259" t="s">
        <v>67</v>
      </c>
      <c r="F2259" t="s">
        <v>420</v>
      </c>
      <c r="G2259" s="81">
        <v>44840</v>
      </c>
      <c r="H2259" t="s">
        <v>4048</v>
      </c>
      <c r="I2259" t="s">
        <v>5211</v>
      </c>
      <c r="J2259" t="s">
        <v>1679</v>
      </c>
      <c r="K2259">
        <v>19790</v>
      </c>
      <c r="L2259" t="s">
        <v>1369</v>
      </c>
      <c r="M2259">
        <v>374</v>
      </c>
    </row>
    <row r="2260" spans="1:14">
      <c r="A2260">
        <v>5718</v>
      </c>
      <c r="B2260" t="s">
        <v>1227</v>
      </c>
      <c r="C2260" t="s">
        <v>1385</v>
      </c>
      <c r="D2260">
        <v>2180</v>
      </c>
      <c r="E2260" t="s">
        <v>10</v>
      </c>
      <c r="F2260" t="s">
        <v>420</v>
      </c>
      <c r="G2260" s="81">
        <v>44840</v>
      </c>
      <c r="H2260" t="s">
        <v>4048</v>
      </c>
      <c r="I2260" t="s">
        <v>5269</v>
      </c>
      <c r="J2260" t="s">
        <v>2032</v>
      </c>
      <c r="K2260">
        <v>451771</v>
      </c>
      <c r="L2260" t="s">
        <v>1384</v>
      </c>
      <c r="M2260">
        <v>220</v>
      </c>
    </row>
    <row r="2261" spans="1:14">
      <c r="A2261">
        <v>5719</v>
      </c>
      <c r="B2261" t="s">
        <v>1227</v>
      </c>
      <c r="C2261" t="s">
        <v>4425</v>
      </c>
      <c r="D2261">
        <v>2180</v>
      </c>
      <c r="E2261" t="s">
        <v>10</v>
      </c>
      <c r="F2261" t="s">
        <v>420</v>
      </c>
      <c r="G2261" s="81">
        <v>44840</v>
      </c>
      <c r="H2261" t="s">
        <v>4048</v>
      </c>
      <c r="I2261" t="s">
        <v>5269</v>
      </c>
      <c r="J2261" t="s">
        <v>2032</v>
      </c>
      <c r="K2261">
        <v>446422</v>
      </c>
      <c r="L2261" t="s">
        <v>1570</v>
      </c>
      <c r="M2261">
        <v>187</v>
      </c>
    </row>
    <row r="2262" spans="1:14">
      <c r="A2262">
        <v>5720</v>
      </c>
      <c r="B2262" t="s">
        <v>2190</v>
      </c>
      <c r="C2262" t="s">
        <v>217</v>
      </c>
      <c r="D2262">
        <v>1350</v>
      </c>
      <c r="E2262" t="s">
        <v>8</v>
      </c>
      <c r="F2262" t="s">
        <v>420</v>
      </c>
      <c r="G2262" s="81">
        <v>44855</v>
      </c>
      <c r="H2262" t="s">
        <v>4048</v>
      </c>
      <c r="I2262" t="s">
        <v>5694</v>
      </c>
      <c r="J2262" t="s">
        <v>1675</v>
      </c>
      <c r="K2262" t="s">
        <v>5712</v>
      </c>
      <c r="L2262" t="s">
        <v>215</v>
      </c>
      <c r="M2262">
        <v>62</v>
      </c>
    </row>
    <row r="2263" spans="1:14">
      <c r="A2263">
        <v>5721</v>
      </c>
      <c r="B2263" t="s">
        <v>2190</v>
      </c>
      <c r="C2263" t="s">
        <v>181</v>
      </c>
      <c r="D2263">
        <v>1350</v>
      </c>
      <c r="E2263" t="s">
        <v>8</v>
      </c>
      <c r="F2263" t="s">
        <v>420</v>
      </c>
      <c r="G2263" s="81">
        <v>44838</v>
      </c>
      <c r="H2263" t="s">
        <v>4048</v>
      </c>
      <c r="I2263" t="s">
        <v>4780</v>
      </c>
      <c r="J2263" t="s">
        <v>1675</v>
      </c>
      <c r="K2263">
        <v>403446</v>
      </c>
      <c r="L2263" t="s">
        <v>2440</v>
      </c>
      <c r="M2263">
        <v>14</v>
      </c>
    </row>
    <row r="2264" spans="1:14">
      <c r="A2264">
        <v>5722</v>
      </c>
      <c r="B2264" t="s">
        <v>1227</v>
      </c>
      <c r="C2264" t="s">
        <v>2045</v>
      </c>
      <c r="D2264">
        <v>2180</v>
      </c>
      <c r="E2264" t="s">
        <v>19</v>
      </c>
      <c r="F2264" t="s">
        <v>420</v>
      </c>
      <c r="G2264" s="81">
        <v>44838</v>
      </c>
      <c r="H2264" t="s">
        <v>4048</v>
      </c>
      <c r="I2264" t="s">
        <v>4547</v>
      </c>
      <c r="J2264" t="s">
        <v>1678</v>
      </c>
      <c r="K2264">
        <v>601634</v>
      </c>
      <c r="L2264" t="s">
        <v>2044</v>
      </c>
      <c r="M2264">
        <v>379</v>
      </c>
    </row>
    <row r="2265" spans="1:14">
      <c r="A2265">
        <v>5723</v>
      </c>
      <c r="B2265" t="s">
        <v>35</v>
      </c>
      <c r="C2265" t="s">
        <v>4196</v>
      </c>
      <c r="D2265">
        <v>3350</v>
      </c>
      <c r="E2265" t="s">
        <v>12</v>
      </c>
      <c r="F2265" t="s">
        <v>420</v>
      </c>
      <c r="G2265" s="81">
        <v>44838</v>
      </c>
      <c r="H2265" t="s">
        <v>4048</v>
      </c>
      <c r="I2265" t="s">
        <v>5713</v>
      </c>
      <c r="J2265" t="s">
        <v>13</v>
      </c>
      <c r="K2265">
        <v>583993</v>
      </c>
      <c r="L2265" t="s">
        <v>1159</v>
      </c>
      <c r="M2265">
        <v>165</v>
      </c>
    </row>
    <row r="2266" spans="1:14">
      <c r="A2266">
        <v>5724</v>
      </c>
      <c r="B2266" t="s">
        <v>1227</v>
      </c>
      <c r="C2266" t="s">
        <v>2178</v>
      </c>
      <c r="D2266">
        <v>2180</v>
      </c>
      <c r="E2266" t="s">
        <v>2178</v>
      </c>
      <c r="F2266" t="s">
        <v>2266</v>
      </c>
      <c r="G2266" s="81">
        <v>44840</v>
      </c>
      <c r="H2266" t="s">
        <v>4048</v>
      </c>
      <c r="J2266" t="s">
        <v>2178</v>
      </c>
      <c r="K2266">
        <v>6351</v>
      </c>
      <c r="L2266" t="s">
        <v>2177</v>
      </c>
      <c r="M2266">
        <v>411</v>
      </c>
    </row>
    <row r="2267" spans="1:14">
      <c r="A2267">
        <v>5725</v>
      </c>
      <c r="B2267" t="s">
        <v>1227</v>
      </c>
      <c r="C2267" t="s">
        <v>1531</v>
      </c>
      <c r="D2267">
        <v>1800</v>
      </c>
      <c r="E2267" t="s">
        <v>10</v>
      </c>
      <c r="F2267" t="s">
        <v>420</v>
      </c>
      <c r="G2267" s="81">
        <v>44840</v>
      </c>
      <c r="H2267" t="s">
        <v>4048</v>
      </c>
      <c r="I2267" t="s">
        <v>5269</v>
      </c>
      <c r="J2267" t="s">
        <v>2032</v>
      </c>
      <c r="K2267">
        <v>787698</v>
      </c>
      <c r="L2267" t="s">
        <v>1529</v>
      </c>
      <c r="M2267">
        <v>311</v>
      </c>
    </row>
    <row r="2268" spans="1:14">
      <c r="A2268">
        <v>5726</v>
      </c>
      <c r="B2268" t="s">
        <v>1227</v>
      </c>
      <c r="C2268" t="s">
        <v>5064</v>
      </c>
      <c r="G2268" s="81"/>
    </row>
    <row r="2269" spans="1:14">
      <c r="A2269">
        <v>5727</v>
      </c>
      <c r="B2269" t="s">
        <v>1227</v>
      </c>
      <c r="C2269" t="s">
        <v>1576</v>
      </c>
      <c r="D2269">
        <v>1800</v>
      </c>
      <c r="E2269" t="s">
        <v>10</v>
      </c>
      <c r="F2269" t="s">
        <v>420</v>
      </c>
      <c r="G2269" s="81">
        <v>44840</v>
      </c>
      <c r="H2269" t="s">
        <v>4048</v>
      </c>
      <c r="I2269" t="s">
        <v>5269</v>
      </c>
      <c r="J2269" t="s">
        <v>2032</v>
      </c>
      <c r="K2269">
        <v>787090</v>
      </c>
      <c r="L2269" t="s">
        <v>1575</v>
      </c>
      <c r="M2269">
        <v>321</v>
      </c>
    </row>
    <row r="2270" spans="1:14">
      <c r="A2270">
        <v>5728</v>
      </c>
      <c r="B2270" t="s">
        <v>2190</v>
      </c>
      <c r="C2270" t="s">
        <v>191</v>
      </c>
      <c r="D2270">
        <v>1350</v>
      </c>
      <c r="E2270" t="s">
        <v>8</v>
      </c>
      <c r="F2270" t="s">
        <v>420</v>
      </c>
      <c r="G2270" s="81">
        <v>44841</v>
      </c>
      <c r="H2270" t="s">
        <v>4048</v>
      </c>
      <c r="I2270" t="s">
        <v>5714</v>
      </c>
      <c r="J2270" t="s">
        <v>1675</v>
      </c>
      <c r="K2270">
        <v>691074</v>
      </c>
      <c r="L2270" t="s">
        <v>189</v>
      </c>
      <c r="M2270">
        <v>16</v>
      </c>
    </row>
    <row r="2271" spans="1:14">
      <c r="A2271">
        <v>5729</v>
      </c>
      <c r="B2271" t="s">
        <v>1227</v>
      </c>
      <c r="C2271" t="s">
        <v>1295</v>
      </c>
      <c r="D2271">
        <v>2180</v>
      </c>
      <c r="E2271" t="s">
        <v>17</v>
      </c>
      <c r="F2271" t="s">
        <v>420</v>
      </c>
      <c r="G2271" s="81">
        <v>44841</v>
      </c>
      <c r="H2271" t="s">
        <v>4048</v>
      </c>
      <c r="I2271" t="s">
        <v>5715</v>
      </c>
      <c r="J2271" t="s">
        <v>1674</v>
      </c>
      <c r="K2271">
        <v>463340</v>
      </c>
      <c r="L2271" t="s">
        <v>1293</v>
      </c>
      <c r="M2271">
        <v>261</v>
      </c>
    </row>
    <row r="2272" spans="1:14">
      <c r="A2272">
        <v>5730</v>
      </c>
      <c r="B2272" t="s">
        <v>35</v>
      </c>
      <c r="C2272" t="s">
        <v>1015</v>
      </c>
      <c r="D2272">
        <v>3350</v>
      </c>
      <c r="E2272" t="s">
        <v>12</v>
      </c>
      <c r="F2272" t="s">
        <v>420</v>
      </c>
      <c r="G2272" s="81">
        <v>44845</v>
      </c>
      <c r="H2272" t="s">
        <v>4048</v>
      </c>
      <c r="I2272" t="s">
        <v>5587</v>
      </c>
      <c r="J2272" t="s">
        <v>13</v>
      </c>
      <c r="K2272" t="s">
        <v>5640</v>
      </c>
      <c r="L2272" t="s">
        <v>1820</v>
      </c>
      <c r="M2272">
        <v>303</v>
      </c>
    </row>
    <row r="2273" spans="1:14">
      <c r="A2273">
        <v>5731</v>
      </c>
      <c r="B2273" t="s">
        <v>1227</v>
      </c>
      <c r="C2273" t="s">
        <v>2442</v>
      </c>
      <c r="D2273">
        <v>3350</v>
      </c>
      <c r="E2273" t="s">
        <v>67</v>
      </c>
      <c r="F2273" t="s">
        <v>420</v>
      </c>
      <c r="G2273" s="81">
        <v>44845</v>
      </c>
      <c r="H2273" t="s">
        <v>4048</v>
      </c>
      <c r="I2273" t="s">
        <v>5163</v>
      </c>
      <c r="J2273" t="s">
        <v>1679</v>
      </c>
      <c r="K2273" t="s">
        <v>5716</v>
      </c>
      <c r="L2273" t="s">
        <v>1987</v>
      </c>
      <c r="M2273">
        <v>372</v>
      </c>
    </row>
    <row r="2274" spans="1:14">
      <c r="A2274">
        <v>5732</v>
      </c>
      <c r="B2274" t="s">
        <v>1227</v>
      </c>
      <c r="C2274" t="s">
        <v>1567</v>
      </c>
      <c r="D2274">
        <v>3350</v>
      </c>
      <c r="E2274" t="s">
        <v>67</v>
      </c>
      <c r="F2274" t="s">
        <v>4488</v>
      </c>
      <c r="G2274" s="81">
        <v>44846</v>
      </c>
      <c r="H2274" t="s">
        <v>4048</v>
      </c>
      <c r="I2274" t="s">
        <v>5269</v>
      </c>
      <c r="J2274" t="s">
        <v>1679</v>
      </c>
      <c r="K2274" t="s">
        <v>5717</v>
      </c>
      <c r="L2274" t="s">
        <v>1565</v>
      </c>
      <c r="M2274">
        <v>319</v>
      </c>
    </row>
    <row r="2275" spans="1:14">
      <c r="A2275">
        <v>5733</v>
      </c>
      <c r="B2275" t="s">
        <v>1227</v>
      </c>
      <c r="C2275" t="s">
        <v>1567</v>
      </c>
      <c r="D2275">
        <v>3350</v>
      </c>
      <c r="E2275" t="s">
        <v>12</v>
      </c>
      <c r="F2275" t="s">
        <v>4488</v>
      </c>
      <c r="G2275" s="81">
        <v>44846</v>
      </c>
      <c r="H2275" t="s">
        <v>4048</v>
      </c>
      <c r="I2275" t="s">
        <v>5292</v>
      </c>
      <c r="J2275" t="s">
        <v>13</v>
      </c>
      <c r="K2275" t="s">
        <v>5718</v>
      </c>
      <c r="L2275" t="s">
        <v>1565</v>
      </c>
      <c r="M2275">
        <v>330</v>
      </c>
    </row>
    <row r="2276" spans="1:14">
      <c r="A2276">
        <v>5734</v>
      </c>
      <c r="B2276" t="s">
        <v>1227</v>
      </c>
      <c r="C2276" t="s">
        <v>1070</v>
      </c>
      <c r="D2276">
        <v>2180</v>
      </c>
      <c r="E2276" t="s">
        <v>10</v>
      </c>
      <c r="F2276" t="s">
        <v>420</v>
      </c>
      <c r="G2276" s="81">
        <v>44848</v>
      </c>
      <c r="H2276" t="s">
        <v>4048</v>
      </c>
      <c r="I2276" t="s">
        <v>5203</v>
      </c>
      <c r="J2276" t="s">
        <v>2032</v>
      </c>
      <c r="K2276" t="s">
        <v>5719</v>
      </c>
      <c r="L2276" t="s">
        <v>1068</v>
      </c>
      <c r="M2276">
        <v>241</v>
      </c>
    </row>
    <row r="2277" spans="1:14">
      <c r="A2277">
        <v>5735</v>
      </c>
      <c r="B2277" t="s">
        <v>1227</v>
      </c>
      <c r="C2277" t="s">
        <v>1095</v>
      </c>
      <c r="D2277">
        <v>1400</v>
      </c>
      <c r="E2277" t="s">
        <v>8</v>
      </c>
      <c r="F2277" t="s">
        <v>420</v>
      </c>
      <c r="G2277" s="81">
        <v>44848</v>
      </c>
      <c r="H2277" t="s">
        <v>4048</v>
      </c>
      <c r="I2277" t="s">
        <v>4545</v>
      </c>
      <c r="J2277" t="s">
        <v>1675</v>
      </c>
      <c r="K2277" t="s">
        <v>5720</v>
      </c>
      <c r="L2277" t="s">
        <v>1093</v>
      </c>
      <c r="M2277">
        <v>268</v>
      </c>
    </row>
    <row r="2278" spans="1:14">
      <c r="A2278">
        <v>5736</v>
      </c>
      <c r="B2278" t="s">
        <v>1227</v>
      </c>
      <c r="C2278" t="s">
        <v>1127</v>
      </c>
      <c r="D2278">
        <v>1400</v>
      </c>
      <c r="E2278" t="s">
        <v>8</v>
      </c>
      <c r="F2278" t="s">
        <v>420</v>
      </c>
      <c r="G2278" s="81">
        <v>44848</v>
      </c>
      <c r="H2278" t="s">
        <v>4048</v>
      </c>
      <c r="I2278" t="s">
        <v>4545</v>
      </c>
      <c r="J2278" t="s">
        <v>1675</v>
      </c>
      <c r="K2278" t="s">
        <v>5721</v>
      </c>
      <c r="L2278" t="s">
        <v>1126</v>
      </c>
      <c r="M2278">
        <v>200</v>
      </c>
    </row>
    <row r="2279" spans="1:14">
      <c r="A2279">
        <v>5737</v>
      </c>
      <c r="B2279" t="s">
        <v>1227</v>
      </c>
      <c r="C2279" t="s">
        <v>1713</v>
      </c>
      <c r="D2279">
        <v>2200</v>
      </c>
      <c r="E2279" t="s">
        <v>10</v>
      </c>
      <c r="F2279" t="s">
        <v>420</v>
      </c>
      <c r="G2279" s="81">
        <v>44848</v>
      </c>
      <c r="H2279" t="s">
        <v>4048</v>
      </c>
      <c r="I2279" t="s">
        <v>5696</v>
      </c>
      <c r="J2279" t="s">
        <v>2032</v>
      </c>
      <c r="K2279" t="s">
        <v>5722</v>
      </c>
      <c r="L2279" t="s">
        <v>1714</v>
      </c>
      <c r="M2279">
        <v>361</v>
      </c>
    </row>
    <row r="2280" spans="1:14">
      <c r="A2280">
        <v>5738</v>
      </c>
      <c r="B2280" t="s">
        <v>1227</v>
      </c>
      <c r="C2280" t="s">
        <v>651</v>
      </c>
      <c r="D2280">
        <v>3500</v>
      </c>
      <c r="E2280" t="s">
        <v>10</v>
      </c>
      <c r="F2280" t="s">
        <v>420</v>
      </c>
      <c r="G2280" s="81">
        <v>44848</v>
      </c>
      <c r="H2280" t="s">
        <v>4069</v>
      </c>
      <c r="I2280" t="s">
        <v>4659</v>
      </c>
      <c r="J2280" t="s">
        <v>2032</v>
      </c>
      <c r="K2280" t="s">
        <v>5723</v>
      </c>
      <c r="L2280" t="s">
        <v>650</v>
      </c>
      <c r="M2280">
        <v>201</v>
      </c>
    </row>
    <row r="2281" spans="1:14">
      <c r="A2281">
        <v>5739</v>
      </c>
      <c r="B2281" t="s">
        <v>1227</v>
      </c>
      <c r="C2281" t="s">
        <v>682</v>
      </c>
      <c r="D2281">
        <v>1800</v>
      </c>
      <c r="E2281" t="s">
        <v>10</v>
      </c>
      <c r="F2281" t="s">
        <v>420</v>
      </c>
      <c r="G2281" s="81">
        <v>44848</v>
      </c>
      <c r="H2281" t="s">
        <v>4048</v>
      </c>
      <c r="I2281" t="s">
        <v>5724</v>
      </c>
      <c r="J2281" t="s">
        <v>2032</v>
      </c>
      <c r="K2281" t="s">
        <v>5725</v>
      </c>
      <c r="L2281" t="s">
        <v>681</v>
      </c>
      <c r="M2281">
        <v>27</v>
      </c>
    </row>
    <row r="2282" spans="1:14">
      <c r="A2282">
        <v>5740</v>
      </c>
      <c r="B2282" t="s">
        <v>1227</v>
      </c>
      <c r="C2282" t="s">
        <v>1715</v>
      </c>
      <c r="D2282">
        <v>2200</v>
      </c>
      <c r="E2282" t="s">
        <v>10</v>
      </c>
      <c r="F2282" t="s">
        <v>420</v>
      </c>
      <c r="G2282" s="81">
        <v>44848</v>
      </c>
      <c r="H2282" t="s">
        <v>4048</v>
      </c>
      <c r="I2282" t="s">
        <v>5726</v>
      </c>
      <c r="J2282" t="s">
        <v>2032</v>
      </c>
      <c r="K2282" t="s">
        <v>5727</v>
      </c>
      <c r="L2282" t="s">
        <v>1710</v>
      </c>
      <c r="M2282">
        <v>360</v>
      </c>
    </row>
    <row r="2283" spans="1:14">
      <c r="A2283">
        <v>5741</v>
      </c>
      <c r="B2283" t="s">
        <v>1227</v>
      </c>
      <c r="C2283" t="s">
        <v>2045</v>
      </c>
      <c r="D2283">
        <v>6000</v>
      </c>
      <c r="E2283" t="s">
        <v>10</v>
      </c>
      <c r="F2283" t="s">
        <v>4488</v>
      </c>
      <c r="G2283" s="81">
        <v>44844</v>
      </c>
      <c r="H2283" t="s">
        <v>4048</v>
      </c>
      <c r="I2283" t="s">
        <v>93</v>
      </c>
      <c r="J2283" t="s">
        <v>2032</v>
      </c>
      <c r="K2283" t="s">
        <v>5728</v>
      </c>
      <c r="L2283" t="s">
        <v>2044</v>
      </c>
      <c r="M2283">
        <v>379</v>
      </c>
    </row>
    <row r="2284" spans="1:14">
      <c r="A2284">
        <v>5742</v>
      </c>
      <c r="B2284" t="s">
        <v>24</v>
      </c>
      <c r="C2284" t="s">
        <v>163</v>
      </c>
      <c r="D2284">
        <v>2000</v>
      </c>
      <c r="E2284" t="s">
        <v>8</v>
      </c>
      <c r="F2284" t="s">
        <v>420</v>
      </c>
      <c r="G2284" s="81">
        <v>44844</v>
      </c>
      <c r="H2284" t="s">
        <v>4069</v>
      </c>
      <c r="I2284" t="s">
        <v>4356</v>
      </c>
      <c r="J2284" t="s">
        <v>1675</v>
      </c>
      <c r="K2284" t="s">
        <v>5729</v>
      </c>
      <c r="L2284" t="s">
        <v>161</v>
      </c>
      <c r="M2284">
        <v>9</v>
      </c>
    </row>
    <row r="2285" spans="1:14">
      <c r="A2285">
        <v>5743</v>
      </c>
      <c r="B2285" t="s">
        <v>1227</v>
      </c>
      <c r="C2285" t="s">
        <v>376</v>
      </c>
      <c r="D2285">
        <v>10000</v>
      </c>
      <c r="E2285" t="s">
        <v>17</v>
      </c>
      <c r="F2285" t="s">
        <v>4488</v>
      </c>
      <c r="G2285" s="81">
        <v>44844</v>
      </c>
      <c r="H2285" t="s">
        <v>4069</v>
      </c>
      <c r="I2285" t="s">
        <v>4847</v>
      </c>
      <c r="J2285" t="s">
        <v>1675</v>
      </c>
      <c r="K2285" t="s">
        <v>5730</v>
      </c>
      <c r="L2285" t="s">
        <v>374</v>
      </c>
      <c r="M2285">
        <v>54</v>
      </c>
    </row>
    <row r="2286" spans="1:14">
      <c r="A2286">
        <v>5744</v>
      </c>
      <c r="B2286" t="s">
        <v>35</v>
      </c>
      <c r="C2286" t="s">
        <v>1813</v>
      </c>
      <c r="D2286">
        <v>2600</v>
      </c>
      <c r="E2286" t="s">
        <v>8</v>
      </c>
      <c r="F2286" t="s">
        <v>420</v>
      </c>
      <c r="G2286" s="81">
        <v>44844</v>
      </c>
      <c r="H2286" t="s">
        <v>4048</v>
      </c>
      <c r="I2286" t="s">
        <v>5731</v>
      </c>
      <c r="J2286" t="s">
        <v>1675</v>
      </c>
      <c r="K2286" t="s">
        <v>5732</v>
      </c>
      <c r="L2286" t="s">
        <v>1816</v>
      </c>
      <c r="M2286">
        <v>365</v>
      </c>
      <c r="N2286" t="s">
        <v>4057</v>
      </c>
    </row>
    <row r="2287" spans="1:14">
      <c r="A2287">
        <v>5745</v>
      </c>
      <c r="B2287" t="s">
        <v>2961</v>
      </c>
      <c r="C2287" t="s">
        <v>298</v>
      </c>
      <c r="D2287">
        <v>3000</v>
      </c>
      <c r="E2287" t="s">
        <v>17</v>
      </c>
      <c r="F2287" t="s">
        <v>420</v>
      </c>
      <c r="G2287" s="81">
        <v>44844</v>
      </c>
      <c r="H2287" t="s">
        <v>4069</v>
      </c>
      <c r="I2287" t="s">
        <v>4847</v>
      </c>
      <c r="J2287" t="s">
        <v>1674</v>
      </c>
      <c r="K2287" t="s">
        <v>4910</v>
      </c>
      <c r="L2287" t="s">
        <v>296</v>
      </c>
      <c r="M2287">
        <v>38</v>
      </c>
    </row>
    <row r="2288" spans="1:14">
      <c r="A2288">
        <v>5746</v>
      </c>
      <c r="B2288" t="s">
        <v>1227</v>
      </c>
      <c r="C2288" t="s">
        <v>2146</v>
      </c>
      <c r="D2288">
        <v>2180</v>
      </c>
      <c r="E2288" t="s">
        <v>17</v>
      </c>
      <c r="F2288" t="s">
        <v>4488</v>
      </c>
      <c r="G2288" s="81">
        <v>44851</v>
      </c>
      <c r="H2288" t="s">
        <v>4048</v>
      </c>
      <c r="I2288" t="s">
        <v>5733</v>
      </c>
      <c r="J2288" t="s">
        <v>1674</v>
      </c>
      <c r="K2288" t="s">
        <v>5734</v>
      </c>
      <c r="L2288" t="s">
        <v>2145</v>
      </c>
      <c r="M2288">
        <v>410</v>
      </c>
    </row>
    <row r="2289" spans="1:13">
      <c r="A2289">
        <v>5747</v>
      </c>
      <c r="B2289" t="s">
        <v>1227</v>
      </c>
      <c r="C2289" t="s">
        <v>2352</v>
      </c>
      <c r="D2289">
        <v>3497</v>
      </c>
      <c r="E2289" t="s">
        <v>12</v>
      </c>
      <c r="F2289" t="s">
        <v>420</v>
      </c>
      <c r="G2289" s="81">
        <v>44851</v>
      </c>
      <c r="H2289" t="s">
        <v>4048</v>
      </c>
      <c r="I2289" t="s">
        <v>4445</v>
      </c>
      <c r="J2289" t="s">
        <v>13</v>
      </c>
      <c r="K2289" t="s">
        <v>5735</v>
      </c>
      <c r="L2289" t="s">
        <v>2350</v>
      </c>
      <c r="M2289">
        <v>445</v>
      </c>
    </row>
    <row r="2290" spans="1:13">
      <c r="A2290">
        <v>5748</v>
      </c>
      <c r="B2290" t="s">
        <v>24</v>
      </c>
      <c r="C2290" t="s">
        <v>2011</v>
      </c>
      <c r="D2290">
        <v>2000</v>
      </c>
      <c r="E2290" t="s">
        <v>8</v>
      </c>
      <c r="F2290" t="s">
        <v>420</v>
      </c>
      <c r="G2290" s="81">
        <v>44851</v>
      </c>
      <c r="H2290" t="s">
        <v>4048</v>
      </c>
      <c r="I2290" t="s">
        <v>5736</v>
      </c>
      <c r="J2290" t="s">
        <v>1675</v>
      </c>
      <c r="K2290" t="s">
        <v>5737</v>
      </c>
      <c r="L2290" t="s">
        <v>169</v>
      </c>
      <c r="M2290">
        <v>11</v>
      </c>
    </row>
    <row r="2291" spans="1:13">
      <c r="A2291">
        <v>5749</v>
      </c>
      <c r="B2291" t="s">
        <v>35</v>
      </c>
      <c r="C2291" t="s">
        <v>1241</v>
      </c>
      <c r="D2291">
        <v>2350</v>
      </c>
      <c r="E2291" t="s">
        <v>12</v>
      </c>
      <c r="F2291" t="s">
        <v>420</v>
      </c>
      <c r="G2291" s="81">
        <v>44851</v>
      </c>
      <c r="H2291" t="s">
        <v>4048</v>
      </c>
      <c r="I2291" t="s">
        <v>4066</v>
      </c>
      <c r="J2291" t="s">
        <v>13</v>
      </c>
      <c r="K2291" t="s">
        <v>5738</v>
      </c>
      <c r="L2291" t="s">
        <v>1239</v>
      </c>
      <c r="M2291">
        <v>250</v>
      </c>
    </row>
    <row r="2292" spans="1:13">
      <c r="A2292">
        <v>5750</v>
      </c>
      <c r="B2292" t="s">
        <v>35</v>
      </c>
      <c r="C2292" t="s">
        <v>1241</v>
      </c>
      <c r="D2292">
        <v>4000</v>
      </c>
      <c r="E2292" t="s">
        <v>12</v>
      </c>
      <c r="F2292" t="s">
        <v>420</v>
      </c>
      <c r="G2292" s="81">
        <v>44851</v>
      </c>
      <c r="H2292" t="s">
        <v>4048</v>
      </c>
      <c r="I2292" t="s">
        <v>4357</v>
      </c>
      <c r="J2292" t="s">
        <v>13</v>
      </c>
      <c r="K2292" t="s">
        <v>5739</v>
      </c>
      <c r="L2292" t="s">
        <v>1239</v>
      </c>
      <c r="M2292">
        <v>250</v>
      </c>
    </row>
    <row r="2293" spans="1:13">
      <c r="A2293">
        <v>5751</v>
      </c>
      <c r="B2293" t="s">
        <v>1227</v>
      </c>
      <c r="C2293" t="s">
        <v>2205</v>
      </c>
      <c r="D2293">
        <v>2180</v>
      </c>
      <c r="E2293" t="s">
        <v>17</v>
      </c>
      <c r="F2293" t="s">
        <v>4488</v>
      </c>
      <c r="G2293" s="81">
        <v>44851</v>
      </c>
      <c r="H2293" t="s">
        <v>4048</v>
      </c>
      <c r="I2293" t="s">
        <v>5740</v>
      </c>
      <c r="J2293" t="s">
        <v>1674</v>
      </c>
      <c r="K2293" t="s">
        <v>5741</v>
      </c>
      <c r="L2293" t="s">
        <v>2204</v>
      </c>
      <c r="M2293">
        <v>413</v>
      </c>
    </row>
    <row r="2294" spans="1:13">
      <c r="A2294">
        <v>5752</v>
      </c>
      <c r="B2294" t="s">
        <v>1227</v>
      </c>
      <c r="C2294" t="s">
        <v>2146</v>
      </c>
      <c r="D2294">
        <v>2180</v>
      </c>
      <c r="E2294" t="s">
        <v>17</v>
      </c>
      <c r="F2294" t="s">
        <v>4488</v>
      </c>
      <c r="G2294" s="81">
        <v>44852</v>
      </c>
      <c r="H2294" t="s">
        <v>4048</v>
      </c>
      <c r="I2294" t="s">
        <v>5742</v>
      </c>
      <c r="J2294" t="s">
        <v>1674</v>
      </c>
      <c r="K2294" t="s">
        <v>5743</v>
      </c>
      <c r="L2294" t="s">
        <v>2145</v>
      </c>
      <c r="M2294">
        <v>410</v>
      </c>
    </row>
    <row r="2295" spans="1:13">
      <c r="A2295">
        <v>5753</v>
      </c>
      <c r="B2295" t="s">
        <v>1227</v>
      </c>
      <c r="C2295" t="s">
        <v>2146</v>
      </c>
      <c r="D2295">
        <v>2180</v>
      </c>
      <c r="E2295" t="s">
        <v>17</v>
      </c>
      <c r="F2295" t="s">
        <v>4488</v>
      </c>
      <c r="G2295" s="81">
        <v>44852</v>
      </c>
      <c r="H2295" t="s">
        <v>4048</v>
      </c>
      <c r="I2295" t="s">
        <v>5744</v>
      </c>
      <c r="J2295" t="s">
        <v>1674</v>
      </c>
      <c r="K2295" t="s">
        <v>5745</v>
      </c>
      <c r="L2295" t="s">
        <v>2145</v>
      </c>
      <c r="M2295">
        <v>410</v>
      </c>
    </row>
    <row r="2296" spans="1:13">
      <c r="A2296">
        <v>5754</v>
      </c>
      <c r="B2296" t="s">
        <v>35</v>
      </c>
      <c r="C2296" t="s">
        <v>1020</v>
      </c>
      <c r="D2296">
        <v>3350</v>
      </c>
      <c r="E2296" t="s">
        <v>12</v>
      </c>
      <c r="F2296" t="s">
        <v>420</v>
      </c>
      <c r="G2296" s="81">
        <v>44852</v>
      </c>
      <c r="H2296" t="s">
        <v>4048</v>
      </c>
      <c r="I2296" t="s">
        <v>5746</v>
      </c>
      <c r="J2296" t="s">
        <v>13</v>
      </c>
      <c r="K2296" t="s">
        <v>5747</v>
      </c>
      <c r="L2296" t="s">
        <v>1018</v>
      </c>
      <c r="M2296">
        <v>281</v>
      </c>
    </row>
    <row r="2297" spans="1:13">
      <c r="A2297">
        <v>5755</v>
      </c>
      <c r="B2297" t="s">
        <v>1227</v>
      </c>
      <c r="C2297" t="s">
        <v>984</v>
      </c>
      <c r="D2297">
        <v>5000</v>
      </c>
      <c r="E2297" t="s">
        <v>12</v>
      </c>
      <c r="F2297" t="s">
        <v>420</v>
      </c>
      <c r="G2297" s="81">
        <v>44852</v>
      </c>
      <c r="H2297" t="s">
        <v>4048</v>
      </c>
      <c r="I2297" t="s">
        <v>5748</v>
      </c>
      <c r="J2297" t="s">
        <v>13</v>
      </c>
      <c r="K2297" t="s">
        <v>5749</v>
      </c>
      <c r="L2297" t="s">
        <v>982</v>
      </c>
      <c r="M2297">
        <v>191</v>
      </c>
    </row>
    <row r="2298" spans="1:13">
      <c r="A2298">
        <v>5756</v>
      </c>
      <c r="B2298" t="s">
        <v>1227</v>
      </c>
      <c r="C2298" t="s">
        <v>1598</v>
      </c>
      <c r="D2298">
        <v>1000</v>
      </c>
      <c r="E2298" t="s">
        <v>8</v>
      </c>
      <c r="F2298" t="s">
        <v>420</v>
      </c>
      <c r="G2298" s="81">
        <v>44852</v>
      </c>
      <c r="H2298" t="s">
        <v>4048</v>
      </c>
      <c r="I2298" t="s">
        <v>5750</v>
      </c>
      <c r="J2298" t="s">
        <v>1675</v>
      </c>
      <c r="K2298" t="s">
        <v>5751</v>
      </c>
      <c r="L2298" t="s">
        <v>1596</v>
      </c>
      <c r="M2298">
        <v>328</v>
      </c>
    </row>
    <row r="2299" spans="1:13">
      <c r="A2299">
        <v>5757</v>
      </c>
      <c r="B2299" t="s">
        <v>1227</v>
      </c>
      <c r="C2299" t="s">
        <v>1598</v>
      </c>
      <c r="D2299">
        <v>3050</v>
      </c>
      <c r="E2299" t="s">
        <v>8</v>
      </c>
      <c r="F2299" t="s">
        <v>420</v>
      </c>
      <c r="G2299" s="81">
        <v>44854</v>
      </c>
      <c r="H2299" t="s">
        <v>4048</v>
      </c>
      <c r="I2299" t="s">
        <v>5752</v>
      </c>
      <c r="J2299" t="s">
        <v>1675</v>
      </c>
      <c r="K2299" t="s">
        <v>5753</v>
      </c>
      <c r="L2299" t="s">
        <v>1596</v>
      </c>
      <c r="M2299">
        <v>328</v>
      </c>
    </row>
    <row r="2300" spans="1:13">
      <c r="A2300">
        <v>5758</v>
      </c>
      <c r="B2300" t="s">
        <v>1227</v>
      </c>
      <c r="C2300" t="s">
        <v>298</v>
      </c>
      <c r="D2300">
        <v>400</v>
      </c>
      <c r="E2300" t="s">
        <v>17</v>
      </c>
      <c r="F2300" t="s">
        <v>420</v>
      </c>
      <c r="G2300" s="81">
        <v>44854</v>
      </c>
      <c r="H2300" t="s">
        <v>4194</v>
      </c>
      <c r="I2300" t="s">
        <v>4140</v>
      </c>
      <c r="J2300" t="s">
        <v>1674</v>
      </c>
      <c r="K2300" t="s">
        <v>5754</v>
      </c>
      <c r="L2300" t="s">
        <v>296</v>
      </c>
      <c r="M2300">
        <v>38</v>
      </c>
    </row>
    <row r="2301" spans="1:13">
      <c r="A2301">
        <v>5759</v>
      </c>
      <c r="B2301" t="s">
        <v>33</v>
      </c>
      <c r="C2301" t="s">
        <v>806</v>
      </c>
      <c r="D2301">
        <v>350</v>
      </c>
      <c r="E2301" t="s">
        <v>12</v>
      </c>
      <c r="F2301" t="s">
        <v>4507</v>
      </c>
      <c r="G2301" s="81">
        <v>44854</v>
      </c>
      <c r="H2301" t="s">
        <v>4194</v>
      </c>
      <c r="I2301" t="s">
        <v>5280</v>
      </c>
      <c r="J2301" t="s">
        <v>13</v>
      </c>
      <c r="K2301" t="s">
        <v>5755</v>
      </c>
      <c r="L2301" t="s">
        <v>804</v>
      </c>
      <c r="M2301">
        <v>145</v>
      </c>
    </row>
    <row r="2302" spans="1:13">
      <c r="A2302">
        <v>5760</v>
      </c>
      <c r="B2302" t="s">
        <v>2190</v>
      </c>
      <c r="C2302" t="s">
        <v>266</v>
      </c>
      <c r="D2302">
        <v>2700</v>
      </c>
      <c r="E2302" t="s">
        <v>8</v>
      </c>
      <c r="F2302" t="s">
        <v>420</v>
      </c>
      <c r="G2302" s="81">
        <v>44854</v>
      </c>
      <c r="H2302" t="s">
        <v>4048</v>
      </c>
      <c r="I2302" t="s">
        <v>5456</v>
      </c>
      <c r="J2302" t="s">
        <v>1675</v>
      </c>
      <c r="K2302" t="s">
        <v>5756</v>
      </c>
      <c r="L2302" t="s">
        <v>264</v>
      </c>
      <c r="M2302">
        <v>32</v>
      </c>
    </row>
    <row r="2303" spans="1:13">
      <c r="A2303">
        <v>5761</v>
      </c>
      <c r="B2303" t="s">
        <v>1227</v>
      </c>
      <c r="C2303" t="s">
        <v>1118</v>
      </c>
      <c r="D2303">
        <v>1600</v>
      </c>
      <c r="E2303" t="s">
        <v>8</v>
      </c>
      <c r="F2303" t="s">
        <v>420</v>
      </c>
      <c r="G2303" s="81">
        <v>44854</v>
      </c>
      <c r="H2303" t="s">
        <v>4048</v>
      </c>
      <c r="I2303" t="s">
        <v>5757</v>
      </c>
      <c r="J2303" t="s">
        <v>1675</v>
      </c>
      <c r="K2303" t="s">
        <v>5758</v>
      </c>
      <c r="L2303" t="s">
        <v>1116</v>
      </c>
      <c r="M2303">
        <v>217</v>
      </c>
    </row>
    <row r="2304" spans="1:13">
      <c r="A2304">
        <v>5762</v>
      </c>
      <c r="B2304" t="s">
        <v>1227</v>
      </c>
      <c r="C2304" t="s">
        <v>5759</v>
      </c>
      <c r="D2304">
        <v>350</v>
      </c>
      <c r="E2304" t="s">
        <v>12</v>
      </c>
      <c r="F2304" t="s">
        <v>420</v>
      </c>
      <c r="G2304" s="81">
        <v>44854</v>
      </c>
      <c r="H2304" t="s">
        <v>4194</v>
      </c>
      <c r="I2304" t="s">
        <v>5280</v>
      </c>
      <c r="J2304" t="s">
        <v>13</v>
      </c>
      <c r="K2304" t="s">
        <v>5760</v>
      </c>
      <c r="L2304" t="s">
        <v>835</v>
      </c>
      <c r="M2304">
        <v>152</v>
      </c>
    </row>
    <row r="2305" spans="1:13">
      <c r="A2305">
        <v>5763</v>
      </c>
      <c r="B2305" t="s">
        <v>1227</v>
      </c>
      <c r="C2305" t="s">
        <v>949</v>
      </c>
      <c r="D2305">
        <v>2800</v>
      </c>
      <c r="E2305" t="s">
        <v>12</v>
      </c>
      <c r="F2305" t="s">
        <v>420</v>
      </c>
      <c r="G2305" s="81">
        <v>44854</v>
      </c>
      <c r="H2305" t="s">
        <v>4048</v>
      </c>
      <c r="I2305" t="s">
        <v>5761</v>
      </c>
      <c r="J2305" t="s">
        <v>13</v>
      </c>
      <c r="K2305" t="s">
        <v>5762</v>
      </c>
      <c r="L2305" t="s">
        <v>947</v>
      </c>
      <c r="M2305">
        <v>178</v>
      </c>
    </row>
    <row r="2306" spans="1:13">
      <c r="A2306">
        <v>5764</v>
      </c>
      <c r="B2306" t="s">
        <v>1227</v>
      </c>
      <c r="C2306" t="s">
        <v>2008</v>
      </c>
      <c r="D2306">
        <v>1000</v>
      </c>
      <c r="E2306" t="s">
        <v>8</v>
      </c>
      <c r="F2306" t="s">
        <v>420</v>
      </c>
      <c r="G2306" s="81">
        <v>44855</v>
      </c>
      <c r="H2306" t="s">
        <v>4048</v>
      </c>
      <c r="I2306" t="s">
        <v>5517</v>
      </c>
      <c r="J2306" t="s">
        <v>1675</v>
      </c>
      <c r="K2306" t="s">
        <v>5763</v>
      </c>
      <c r="L2306" t="s">
        <v>2000</v>
      </c>
      <c r="M2306">
        <v>376</v>
      </c>
    </row>
    <row r="2307" spans="1:13">
      <c r="A2307">
        <v>5765</v>
      </c>
      <c r="B2307" t="s">
        <v>1227</v>
      </c>
      <c r="C2307" t="s">
        <v>406</v>
      </c>
      <c r="D2307">
        <v>3200</v>
      </c>
      <c r="E2307" t="s">
        <v>17</v>
      </c>
      <c r="F2307" t="s">
        <v>420</v>
      </c>
      <c r="G2307" s="81">
        <v>44858</v>
      </c>
      <c r="H2307" t="s">
        <v>4194</v>
      </c>
      <c r="I2307" t="s">
        <v>4066</v>
      </c>
      <c r="J2307" t="s">
        <v>1674</v>
      </c>
      <c r="K2307" t="s">
        <v>5764</v>
      </c>
      <c r="L2307" t="s">
        <v>404</v>
      </c>
      <c r="M2307">
        <v>60</v>
      </c>
    </row>
    <row r="2308" spans="1:13">
      <c r="A2308">
        <v>5766</v>
      </c>
      <c r="B2308" t="s">
        <v>1227</v>
      </c>
      <c r="C2308" t="s">
        <v>406</v>
      </c>
      <c r="D2308">
        <v>1600</v>
      </c>
      <c r="E2308" t="s">
        <v>17</v>
      </c>
      <c r="F2308" t="s">
        <v>420</v>
      </c>
      <c r="G2308" s="81">
        <v>44858</v>
      </c>
      <c r="H2308" t="s">
        <v>4194</v>
      </c>
      <c r="I2308" t="s">
        <v>5765</v>
      </c>
      <c r="J2308" t="s">
        <v>1674</v>
      </c>
      <c r="K2308" t="s">
        <v>5766</v>
      </c>
      <c r="L2308" t="s">
        <v>404</v>
      </c>
      <c r="M2308">
        <v>60</v>
      </c>
    </row>
    <row r="2309" spans="1:13">
      <c r="A2309">
        <v>5767</v>
      </c>
      <c r="B2309" t="s">
        <v>1227</v>
      </c>
      <c r="C2309" t="s">
        <v>949</v>
      </c>
      <c r="D2309">
        <v>2800</v>
      </c>
      <c r="E2309" t="s">
        <v>12</v>
      </c>
      <c r="F2309" t="s">
        <v>420</v>
      </c>
      <c r="G2309" s="81">
        <v>44858</v>
      </c>
      <c r="H2309" t="s">
        <v>4048</v>
      </c>
      <c r="I2309" t="s">
        <v>5767</v>
      </c>
      <c r="J2309" t="s">
        <v>13</v>
      </c>
      <c r="K2309" t="s">
        <v>5768</v>
      </c>
      <c r="L2309" t="s">
        <v>947</v>
      </c>
      <c r="M2309">
        <v>178</v>
      </c>
    </row>
    <row r="2310" spans="1:13">
      <c r="A2310">
        <v>5768</v>
      </c>
      <c r="B2310" t="s">
        <v>1227</v>
      </c>
      <c r="C2310" t="s">
        <v>2041</v>
      </c>
      <c r="D2310">
        <v>3350</v>
      </c>
      <c r="E2310" t="s">
        <v>67</v>
      </c>
      <c r="F2310" t="s">
        <v>5769</v>
      </c>
      <c r="G2310" s="81">
        <v>44858</v>
      </c>
      <c r="H2310" t="s">
        <v>4048</v>
      </c>
      <c r="I2310" t="s">
        <v>5770</v>
      </c>
      <c r="J2310" t="s">
        <v>1679</v>
      </c>
      <c r="K2310" t="s">
        <v>5771</v>
      </c>
      <c r="L2310" t="s">
        <v>2039</v>
      </c>
      <c r="M2310">
        <v>378</v>
      </c>
    </row>
    <row r="2311" spans="1:13">
      <c r="A2311">
        <v>5769</v>
      </c>
      <c r="B2311" t="s">
        <v>1227</v>
      </c>
      <c r="C2311" t="s">
        <v>2041</v>
      </c>
      <c r="D2311">
        <v>3350</v>
      </c>
      <c r="E2311" t="s">
        <v>67</v>
      </c>
      <c r="F2311" t="s">
        <v>5769</v>
      </c>
      <c r="G2311" s="81">
        <v>44858</v>
      </c>
      <c r="H2311" t="s">
        <v>4048</v>
      </c>
      <c r="I2311" t="s">
        <v>5772</v>
      </c>
      <c r="J2311" t="s">
        <v>1679</v>
      </c>
      <c r="K2311" t="s">
        <v>5773</v>
      </c>
      <c r="L2311" t="s">
        <v>2039</v>
      </c>
      <c r="M2311">
        <v>378</v>
      </c>
    </row>
    <row r="2312" spans="1:13">
      <c r="A2312">
        <v>5770</v>
      </c>
      <c r="B2312" t="s">
        <v>2190</v>
      </c>
      <c r="C2312" t="s">
        <v>2217</v>
      </c>
      <c r="D2312">
        <v>5400</v>
      </c>
      <c r="E2312" t="s">
        <v>8</v>
      </c>
      <c r="F2312" t="s">
        <v>420</v>
      </c>
      <c r="G2312" s="81">
        <v>44859</v>
      </c>
      <c r="H2312" t="s">
        <v>4048</v>
      </c>
      <c r="I2312" t="s">
        <v>5774</v>
      </c>
      <c r="J2312" t="s">
        <v>1675</v>
      </c>
      <c r="K2312" t="s">
        <v>5775</v>
      </c>
      <c r="L2312" t="s">
        <v>212</v>
      </c>
      <c r="M2312">
        <v>21</v>
      </c>
    </row>
    <row r="2313" spans="1:13">
      <c r="A2313">
        <v>5771</v>
      </c>
      <c r="B2313" t="s">
        <v>1227</v>
      </c>
      <c r="C2313" t="s">
        <v>1295</v>
      </c>
      <c r="D2313">
        <v>2180</v>
      </c>
      <c r="E2313" t="s">
        <v>17</v>
      </c>
      <c r="F2313" t="s">
        <v>420</v>
      </c>
      <c r="G2313" s="81">
        <v>44855</v>
      </c>
      <c r="H2313" t="s">
        <v>4048</v>
      </c>
      <c r="I2313" t="s">
        <v>5704</v>
      </c>
      <c r="J2313" t="s">
        <v>1674</v>
      </c>
      <c r="K2313" t="s">
        <v>5776</v>
      </c>
      <c r="L2313" t="s">
        <v>1293</v>
      </c>
      <c r="M2313">
        <v>261</v>
      </c>
    </row>
    <row r="2314" spans="1:13">
      <c r="A2314">
        <v>5772</v>
      </c>
      <c r="B2314" t="s">
        <v>1227</v>
      </c>
      <c r="C2314" t="s">
        <v>2045</v>
      </c>
      <c r="D2314">
        <v>23000</v>
      </c>
      <c r="E2314" t="s">
        <v>19</v>
      </c>
      <c r="F2314" t="s">
        <v>420</v>
      </c>
      <c r="G2314" s="81">
        <v>44855</v>
      </c>
      <c r="H2314" t="s">
        <v>4069</v>
      </c>
      <c r="I2314" t="s">
        <v>5777</v>
      </c>
      <c r="J2314" t="s">
        <v>1678</v>
      </c>
      <c r="K2314" t="s">
        <v>5778</v>
      </c>
      <c r="L2314" t="s">
        <v>2044</v>
      </c>
      <c r="M2314">
        <v>379</v>
      </c>
    </row>
    <row r="2315" spans="1:13">
      <c r="A2315">
        <v>5773</v>
      </c>
      <c r="B2315" t="s">
        <v>1227</v>
      </c>
      <c r="C2315" t="s">
        <v>1885</v>
      </c>
      <c r="D2315">
        <v>102137</v>
      </c>
      <c r="E2315" t="s">
        <v>12</v>
      </c>
      <c r="F2315" t="s">
        <v>420</v>
      </c>
      <c r="G2315" s="81">
        <v>44860</v>
      </c>
      <c r="H2315" t="s">
        <v>4048</v>
      </c>
      <c r="I2315" t="s">
        <v>5779</v>
      </c>
      <c r="J2315" t="s">
        <v>13</v>
      </c>
      <c r="K2315" t="s">
        <v>5780</v>
      </c>
      <c r="L2315" t="s">
        <v>2359</v>
      </c>
      <c r="M2315">
        <v>446</v>
      </c>
    </row>
    <row r="2316" spans="1:13">
      <c r="A2316">
        <v>5774</v>
      </c>
      <c r="B2316" t="s">
        <v>1227</v>
      </c>
      <c r="C2316" t="s">
        <v>2205</v>
      </c>
      <c r="D2316">
        <v>2180</v>
      </c>
      <c r="E2316" t="s">
        <v>17</v>
      </c>
      <c r="F2316" t="s">
        <v>4488</v>
      </c>
      <c r="G2316" s="81">
        <v>44865</v>
      </c>
      <c r="H2316" t="s">
        <v>4048</v>
      </c>
      <c r="I2316" t="s">
        <v>5781</v>
      </c>
      <c r="J2316" t="s">
        <v>1674</v>
      </c>
      <c r="K2316" t="s">
        <v>5782</v>
      </c>
      <c r="L2316" t="s">
        <v>2204</v>
      </c>
      <c r="M2316">
        <v>413</v>
      </c>
    </row>
    <row r="2317" spans="1:13">
      <c r="A2317">
        <v>5775</v>
      </c>
      <c r="B2317" t="s">
        <v>1227</v>
      </c>
      <c r="C2317" t="s">
        <v>1026</v>
      </c>
      <c r="D2317">
        <v>3350</v>
      </c>
      <c r="E2317" t="s">
        <v>12</v>
      </c>
      <c r="F2317" t="s">
        <v>420</v>
      </c>
      <c r="G2317" s="81">
        <v>44865</v>
      </c>
      <c r="H2317" t="s">
        <v>4048</v>
      </c>
      <c r="I2317" t="s">
        <v>5713</v>
      </c>
      <c r="J2317" t="s">
        <v>13</v>
      </c>
      <c r="K2317" t="s">
        <v>5783</v>
      </c>
      <c r="L2317" t="s">
        <v>1024</v>
      </c>
      <c r="M2317">
        <v>193</v>
      </c>
    </row>
    <row r="2318" spans="1:13">
      <c r="A2318">
        <v>5776</v>
      </c>
      <c r="B2318" t="s">
        <v>24</v>
      </c>
      <c r="C2318" t="s">
        <v>1884</v>
      </c>
      <c r="D2318">
        <v>4000</v>
      </c>
      <c r="E2318" t="s">
        <v>8</v>
      </c>
      <c r="F2318" t="s">
        <v>420</v>
      </c>
      <c r="G2318" s="81">
        <v>44867</v>
      </c>
      <c r="H2318" t="s">
        <v>4048</v>
      </c>
      <c r="I2318" t="s">
        <v>4349</v>
      </c>
      <c r="J2318" t="s">
        <v>1675</v>
      </c>
      <c r="K2318" t="s">
        <v>5784</v>
      </c>
      <c r="L2318" t="s">
        <v>154</v>
      </c>
      <c r="M2318">
        <v>7</v>
      </c>
    </row>
    <row r="2319" spans="1:13">
      <c r="A2319">
        <v>5777</v>
      </c>
      <c r="B2319" t="s">
        <v>1227</v>
      </c>
      <c r="C2319" t="s">
        <v>1618</v>
      </c>
      <c r="D2319">
        <v>3350</v>
      </c>
      <c r="E2319" t="s">
        <v>12</v>
      </c>
      <c r="F2319" t="s">
        <v>420</v>
      </c>
      <c r="G2319" s="81">
        <v>44866</v>
      </c>
      <c r="H2319" t="s">
        <v>4048</v>
      </c>
      <c r="I2319" t="s">
        <v>5785</v>
      </c>
      <c r="J2319" t="s">
        <v>13</v>
      </c>
      <c r="K2319" t="s">
        <v>5786</v>
      </c>
      <c r="L2319" t="s">
        <v>1617</v>
      </c>
      <c r="M2319">
        <v>334</v>
      </c>
    </row>
    <row r="2320" spans="1:13">
      <c r="A2320">
        <v>5778</v>
      </c>
      <c r="B2320" t="s">
        <v>1227</v>
      </c>
      <c r="C2320" t="s">
        <v>415</v>
      </c>
      <c r="D2320">
        <v>5800</v>
      </c>
      <c r="E2320" t="s">
        <v>12</v>
      </c>
      <c r="F2320" t="s">
        <v>420</v>
      </c>
      <c r="G2320" s="81">
        <v>44866</v>
      </c>
      <c r="H2320" t="s">
        <v>4048</v>
      </c>
      <c r="I2320" t="s">
        <v>5787</v>
      </c>
      <c r="J2320" t="s">
        <v>13</v>
      </c>
      <c r="K2320" t="s">
        <v>5788</v>
      </c>
      <c r="L2320" t="s">
        <v>413</v>
      </c>
      <c r="M2320">
        <v>195</v>
      </c>
    </row>
    <row r="2321" spans="1:14">
      <c r="A2321">
        <v>5779</v>
      </c>
      <c r="B2321" t="s">
        <v>1227</v>
      </c>
      <c r="C2321" t="s">
        <v>415</v>
      </c>
      <c r="D2321">
        <v>14500</v>
      </c>
      <c r="E2321" t="s">
        <v>12</v>
      </c>
      <c r="F2321" t="s">
        <v>420</v>
      </c>
      <c r="G2321" s="81">
        <v>44866</v>
      </c>
      <c r="H2321" t="s">
        <v>4048</v>
      </c>
      <c r="I2321" t="s">
        <v>4847</v>
      </c>
      <c r="J2321" t="s">
        <v>13</v>
      </c>
      <c r="K2321" t="s">
        <v>5789</v>
      </c>
      <c r="L2321" t="s">
        <v>413</v>
      </c>
      <c r="M2321">
        <v>195</v>
      </c>
    </row>
    <row r="2322" spans="1:14">
      <c r="A2322">
        <v>5780</v>
      </c>
      <c r="B2322" t="s">
        <v>1227</v>
      </c>
      <c r="C2322" t="s">
        <v>998</v>
      </c>
      <c r="D2322">
        <v>8000</v>
      </c>
      <c r="E2322" t="s">
        <v>10</v>
      </c>
      <c r="F2322" t="s">
        <v>420</v>
      </c>
      <c r="G2322" s="81">
        <v>44866</v>
      </c>
      <c r="H2322" t="s">
        <v>4069</v>
      </c>
      <c r="I2322" t="s">
        <v>4847</v>
      </c>
      <c r="J2322" t="s">
        <v>2032</v>
      </c>
      <c r="K2322" t="s">
        <v>5790</v>
      </c>
      <c r="L2322" t="s">
        <v>996</v>
      </c>
      <c r="M2322">
        <v>188</v>
      </c>
    </row>
    <row r="2323" spans="1:14">
      <c r="A2323">
        <v>5781</v>
      </c>
      <c r="B2323" t="s">
        <v>1227</v>
      </c>
      <c r="C2323" t="s">
        <v>998</v>
      </c>
      <c r="D2323">
        <v>1000</v>
      </c>
      <c r="E2323" t="s">
        <v>10</v>
      </c>
      <c r="F2323" t="s">
        <v>420</v>
      </c>
      <c r="G2323" s="81">
        <v>44866</v>
      </c>
      <c r="H2323" t="s">
        <v>4069</v>
      </c>
      <c r="I2323" t="s">
        <v>5777</v>
      </c>
      <c r="J2323" t="s">
        <v>2032</v>
      </c>
      <c r="K2323" t="s">
        <v>5791</v>
      </c>
      <c r="L2323" t="s">
        <v>996</v>
      </c>
      <c r="M2323">
        <v>188</v>
      </c>
    </row>
    <row r="2324" spans="1:14">
      <c r="A2324">
        <v>5782</v>
      </c>
      <c r="B2324" t="s">
        <v>1227</v>
      </c>
      <c r="C2324" t="s">
        <v>1904</v>
      </c>
      <c r="D2324">
        <v>3350</v>
      </c>
      <c r="E2324" t="s">
        <v>12</v>
      </c>
      <c r="F2324" t="s">
        <v>420</v>
      </c>
      <c r="G2324" s="81">
        <v>44881</v>
      </c>
      <c r="H2324" t="s">
        <v>4048</v>
      </c>
      <c r="I2324" t="s">
        <v>5792</v>
      </c>
      <c r="J2324" t="s">
        <v>13</v>
      </c>
      <c r="K2324" t="s">
        <v>5793</v>
      </c>
      <c r="L2324" t="s">
        <v>1605</v>
      </c>
      <c r="M2324">
        <v>331</v>
      </c>
    </row>
    <row r="2325" spans="1:14">
      <c r="A2325">
        <v>5783</v>
      </c>
      <c r="B2325" t="s">
        <v>1227</v>
      </c>
      <c r="C2325" t="s">
        <v>682</v>
      </c>
      <c r="D2325">
        <v>1800</v>
      </c>
      <c r="E2325" t="s">
        <v>10</v>
      </c>
      <c r="F2325" t="s">
        <v>420</v>
      </c>
      <c r="G2325" s="81">
        <v>44866</v>
      </c>
      <c r="H2325" t="s">
        <v>4048</v>
      </c>
      <c r="I2325" t="s">
        <v>5012</v>
      </c>
      <c r="J2325" t="s">
        <v>2032</v>
      </c>
      <c r="K2325" t="s">
        <v>5794</v>
      </c>
      <c r="L2325" t="s">
        <v>681</v>
      </c>
      <c r="M2325">
        <v>27</v>
      </c>
    </row>
    <row r="2326" spans="1:14">
      <c r="A2326">
        <v>5784</v>
      </c>
      <c r="B2326" t="s">
        <v>1227</v>
      </c>
      <c r="C2326" t="s">
        <v>682</v>
      </c>
      <c r="D2326">
        <v>1800</v>
      </c>
      <c r="E2326" t="s">
        <v>10</v>
      </c>
      <c r="F2326" t="s">
        <v>420</v>
      </c>
      <c r="G2326" s="81">
        <v>44866</v>
      </c>
      <c r="H2326" t="s">
        <v>4048</v>
      </c>
      <c r="I2326" t="s">
        <v>5795</v>
      </c>
      <c r="J2326" t="s">
        <v>2032</v>
      </c>
      <c r="K2326" t="s">
        <v>5796</v>
      </c>
      <c r="L2326" t="s">
        <v>681</v>
      </c>
      <c r="M2326">
        <v>27</v>
      </c>
    </row>
    <row r="2327" spans="1:14">
      <c r="A2327">
        <v>5785</v>
      </c>
      <c r="B2327" t="s">
        <v>1227</v>
      </c>
      <c r="C2327" t="s">
        <v>1572</v>
      </c>
      <c r="D2327">
        <v>2180</v>
      </c>
      <c r="E2327" t="s">
        <v>10</v>
      </c>
      <c r="F2327" t="s">
        <v>420</v>
      </c>
      <c r="G2327" s="81">
        <v>44866</v>
      </c>
      <c r="H2327" t="s">
        <v>4048</v>
      </c>
      <c r="I2327" t="s">
        <v>5797</v>
      </c>
      <c r="J2327" t="s">
        <v>2032</v>
      </c>
      <c r="K2327" t="s">
        <v>5798</v>
      </c>
      <c r="L2327" t="s">
        <v>1570</v>
      </c>
      <c r="M2327">
        <v>187</v>
      </c>
    </row>
    <row r="2328" spans="1:14">
      <c r="A2328">
        <v>5786</v>
      </c>
      <c r="B2328" t="s">
        <v>1227</v>
      </c>
      <c r="C2328" t="s">
        <v>1385</v>
      </c>
      <c r="D2328">
        <v>2180</v>
      </c>
      <c r="E2328" t="s">
        <v>10</v>
      </c>
      <c r="F2328" t="s">
        <v>420</v>
      </c>
      <c r="G2328" s="81">
        <v>44866</v>
      </c>
      <c r="H2328" t="s">
        <v>4048</v>
      </c>
      <c r="I2328" t="s">
        <v>5799</v>
      </c>
      <c r="J2328" t="s">
        <v>2032</v>
      </c>
      <c r="K2328" t="s">
        <v>5800</v>
      </c>
      <c r="L2328" t="s">
        <v>1384</v>
      </c>
      <c r="M2328">
        <v>220</v>
      </c>
    </row>
    <row r="2329" spans="1:14">
      <c r="A2329">
        <v>5787</v>
      </c>
      <c r="B2329" t="s">
        <v>1227</v>
      </c>
      <c r="C2329" t="s">
        <v>962</v>
      </c>
      <c r="D2329">
        <v>2275</v>
      </c>
      <c r="E2329" t="s">
        <v>15</v>
      </c>
      <c r="F2329" t="s">
        <v>4488</v>
      </c>
      <c r="G2329" s="81">
        <v>44866</v>
      </c>
      <c r="H2329" t="s">
        <v>4048</v>
      </c>
      <c r="I2329" t="s">
        <v>5673</v>
      </c>
      <c r="J2329" t="s">
        <v>1680</v>
      </c>
      <c r="K2329" t="s">
        <v>5801</v>
      </c>
      <c r="L2329" t="s">
        <v>960</v>
      </c>
      <c r="M2329">
        <v>371</v>
      </c>
    </row>
    <row r="2330" spans="1:14">
      <c r="A2330">
        <v>5788</v>
      </c>
      <c r="B2330" t="s">
        <v>1227</v>
      </c>
      <c r="C2330" t="s">
        <v>1045</v>
      </c>
      <c r="D2330">
        <v>3350</v>
      </c>
      <c r="E2330" t="s">
        <v>12</v>
      </c>
      <c r="F2330" t="s">
        <v>4488</v>
      </c>
      <c r="G2330" s="81">
        <v>44865</v>
      </c>
      <c r="H2330" t="s">
        <v>4048</v>
      </c>
      <c r="I2330" t="s">
        <v>5802</v>
      </c>
      <c r="J2330" t="s">
        <v>13</v>
      </c>
      <c r="K2330" t="s">
        <v>5803</v>
      </c>
      <c r="L2330" t="s">
        <v>1043</v>
      </c>
      <c r="M2330">
        <v>96</v>
      </c>
    </row>
    <row r="2331" spans="1:14">
      <c r="A2331">
        <v>5789</v>
      </c>
      <c r="B2331" t="s">
        <v>1227</v>
      </c>
      <c r="C2331" t="s">
        <v>232</v>
      </c>
      <c r="D2331">
        <v>2000</v>
      </c>
      <c r="E2331" t="s">
        <v>17</v>
      </c>
      <c r="F2331" t="s">
        <v>420</v>
      </c>
      <c r="G2331" s="81">
        <v>44865</v>
      </c>
      <c r="H2331" t="s">
        <v>4048</v>
      </c>
      <c r="I2331" t="s">
        <v>5777</v>
      </c>
      <c r="J2331" t="s">
        <v>1674</v>
      </c>
      <c r="K2331" t="s">
        <v>5804</v>
      </c>
      <c r="L2331" t="s">
        <v>230</v>
      </c>
      <c r="M2331">
        <v>25</v>
      </c>
    </row>
    <row r="2332" spans="1:14">
      <c r="A2332">
        <v>5790</v>
      </c>
      <c r="B2332" t="s">
        <v>2961</v>
      </c>
      <c r="C2332" t="s">
        <v>1036</v>
      </c>
      <c r="D2332">
        <v>3350</v>
      </c>
      <c r="E2332" t="s">
        <v>12</v>
      </c>
      <c r="F2332" t="s">
        <v>420</v>
      </c>
      <c r="G2332" s="81">
        <v>44865</v>
      </c>
      <c r="H2332" t="s">
        <v>4048</v>
      </c>
      <c r="I2332" t="s">
        <v>5805</v>
      </c>
      <c r="J2332" t="s">
        <v>13</v>
      </c>
      <c r="K2332" t="s">
        <v>5806</v>
      </c>
      <c r="L2332" t="s">
        <v>1034</v>
      </c>
      <c r="M2332">
        <v>196</v>
      </c>
    </row>
    <row r="2333" spans="1:14">
      <c r="A2333">
        <v>5791</v>
      </c>
      <c r="B2333" t="s">
        <v>1227</v>
      </c>
      <c r="C2333" t="s">
        <v>5064</v>
      </c>
      <c r="G2333" s="81"/>
      <c r="N2333" t="s">
        <v>5807</v>
      </c>
    </row>
    <row r="2334" spans="1:14">
      <c r="A2334">
        <v>5792</v>
      </c>
      <c r="B2334" t="s">
        <v>1227</v>
      </c>
      <c r="C2334" t="s">
        <v>1123</v>
      </c>
      <c r="D2334">
        <v>1600</v>
      </c>
      <c r="E2334" t="s">
        <v>8</v>
      </c>
      <c r="F2334" t="s">
        <v>420</v>
      </c>
      <c r="G2334" s="81">
        <v>44868</v>
      </c>
      <c r="H2334" t="s">
        <v>4048</v>
      </c>
      <c r="I2334" t="s">
        <v>5808</v>
      </c>
      <c r="J2334" t="s">
        <v>1675</v>
      </c>
      <c r="K2334" t="s">
        <v>5809</v>
      </c>
      <c r="L2334" t="s">
        <v>1121</v>
      </c>
      <c r="M2334">
        <v>218</v>
      </c>
    </row>
    <row r="2335" spans="1:14">
      <c r="A2335">
        <v>5793</v>
      </c>
      <c r="B2335" t="s">
        <v>1227</v>
      </c>
      <c r="C2335" t="s">
        <v>2185</v>
      </c>
      <c r="D2335">
        <v>2189</v>
      </c>
      <c r="E2335" t="s">
        <v>17</v>
      </c>
      <c r="F2335" t="s">
        <v>420</v>
      </c>
      <c r="G2335" s="81">
        <v>44868</v>
      </c>
      <c r="H2335" t="s">
        <v>4048</v>
      </c>
      <c r="I2335" t="s">
        <v>5810</v>
      </c>
      <c r="J2335" t="s">
        <v>1674</v>
      </c>
      <c r="K2335" t="s">
        <v>5811</v>
      </c>
      <c r="L2335" t="s">
        <v>2184</v>
      </c>
      <c r="M2335">
        <v>412</v>
      </c>
    </row>
    <row r="2336" spans="1:14">
      <c r="A2336">
        <v>5794</v>
      </c>
      <c r="B2336" t="s">
        <v>1227</v>
      </c>
      <c r="C2336" t="s">
        <v>1576</v>
      </c>
      <c r="D2336">
        <v>1800</v>
      </c>
      <c r="E2336" t="s">
        <v>10</v>
      </c>
      <c r="F2336" t="s">
        <v>420</v>
      </c>
      <c r="G2336" s="81">
        <v>44872</v>
      </c>
      <c r="H2336" t="s">
        <v>4048</v>
      </c>
      <c r="I2336" t="s">
        <v>5159</v>
      </c>
      <c r="J2336" t="s">
        <v>2032</v>
      </c>
      <c r="K2336" t="s">
        <v>5812</v>
      </c>
      <c r="L2336" t="s">
        <v>1575</v>
      </c>
      <c r="M2336">
        <v>321</v>
      </c>
    </row>
    <row r="2337" spans="1:14">
      <c r="A2337">
        <v>5795</v>
      </c>
      <c r="B2337" t="s">
        <v>1227</v>
      </c>
      <c r="C2337" t="s">
        <v>1821</v>
      </c>
      <c r="D2337">
        <v>2180</v>
      </c>
      <c r="E2337" t="s">
        <v>15</v>
      </c>
      <c r="F2337" t="s">
        <v>420</v>
      </c>
      <c r="G2337" s="81">
        <v>44872</v>
      </c>
      <c r="H2337" t="s">
        <v>4048</v>
      </c>
      <c r="I2337" t="s">
        <v>5813</v>
      </c>
      <c r="J2337" t="s">
        <v>1680</v>
      </c>
      <c r="K2337" t="s">
        <v>5814</v>
      </c>
      <c r="L2337" t="s">
        <v>1822</v>
      </c>
      <c r="M2337">
        <v>87</v>
      </c>
    </row>
    <row r="2338" spans="1:14">
      <c r="A2338">
        <v>5796</v>
      </c>
      <c r="B2338" t="s">
        <v>1227</v>
      </c>
      <c r="C2338" t="s">
        <v>1473</v>
      </c>
      <c r="D2338">
        <v>2180</v>
      </c>
      <c r="E2338" t="s">
        <v>15</v>
      </c>
      <c r="F2338" t="s">
        <v>420</v>
      </c>
      <c r="G2338" s="81">
        <v>44872</v>
      </c>
      <c r="H2338" t="s">
        <v>4048</v>
      </c>
      <c r="I2338" t="s">
        <v>5815</v>
      </c>
      <c r="J2338" t="s">
        <v>1680</v>
      </c>
      <c r="K2338" t="s">
        <v>5816</v>
      </c>
      <c r="L2338" t="s">
        <v>1472</v>
      </c>
      <c r="M2338">
        <v>298</v>
      </c>
    </row>
    <row r="2339" spans="1:14">
      <c r="A2339">
        <v>5797</v>
      </c>
      <c r="B2339" t="s">
        <v>1227</v>
      </c>
      <c r="C2339" t="s">
        <v>2316</v>
      </c>
      <c r="D2339">
        <v>2275</v>
      </c>
      <c r="E2339" t="s">
        <v>15</v>
      </c>
      <c r="F2339" t="s">
        <v>420</v>
      </c>
      <c r="G2339" s="81">
        <v>44872</v>
      </c>
      <c r="H2339" t="s">
        <v>4048</v>
      </c>
      <c r="I2339" t="s">
        <v>5817</v>
      </c>
      <c r="J2339" t="s">
        <v>1680</v>
      </c>
      <c r="K2339" t="s">
        <v>5818</v>
      </c>
      <c r="L2339" t="s">
        <v>2314</v>
      </c>
      <c r="M2339">
        <v>430</v>
      </c>
    </row>
    <row r="2340" spans="1:14">
      <c r="A2340">
        <v>5798</v>
      </c>
      <c r="B2340" t="s">
        <v>1227</v>
      </c>
      <c r="C2340" t="s">
        <v>2311</v>
      </c>
      <c r="D2340">
        <v>2275</v>
      </c>
      <c r="E2340" t="s">
        <v>15</v>
      </c>
      <c r="F2340" t="s">
        <v>420</v>
      </c>
      <c r="G2340" s="81">
        <v>44872</v>
      </c>
      <c r="H2340" t="s">
        <v>4048</v>
      </c>
      <c r="I2340" t="s">
        <v>5819</v>
      </c>
      <c r="J2340" t="s">
        <v>1680</v>
      </c>
      <c r="K2340" t="s">
        <v>5820</v>
      </c>
      <c r="L2340" t="s">
        <v>2328</v>
      </c>
      <c r="M2340">
        <v>429</v>
      </c>
    </row>
    <row r="2341" spans="1:14">
      <c r="A2341">
        <v>5799</v>
      </c>
      <c r="B2341" t="s">
        <v>1227</v>
      </c>
      <c r="C2341" t="s">
        <v>1531</v>
      </c>
      <c r="D2341">
        <v>1800</v>
      </c>
      <c r="E2341" t="s">
        <v>10</v>
      </c>
      <c r="F2341" t="s">
        <v>420</v>
      </c>
      <c r="G2341" s="81">
        <v>44872</v>
      </c>
      <c r="H2341" t="s">
        <v>4048</v>
      </c>
      <c r="I2341" t="s">
        <v>5799</v>
      </c>
      <c r="J2341" t="s">
        <v>2032</v>
      </c>
      <c r="K2341" t="s">
        <v>5821</v>
      </c>
      <c r="L2341" t="s">
        <v>1529</v>
      </c>
      <c r="M2341">
        <v>311</v>
      </c>
    </row>
    <row r="2342" spans="1:14">
      <c r="A2342">
        <v>5800</v>
      </c>
      <c r="B2342" t="s">
        <v>1227</v>
      </c>
      <c r="C2342" t="s">
        <v>2078</v>
      </c>
      <c r="D2342">
        <v>3350</v>
      </c>
      <c r="E2342" t="s">
        <v>67</v>
      </c>
      <c r="F2342" t="s">
        <v>420</v>
      </c>
      <c r="G2342" s="81">
        <v>44872</v>
      </c>
      <c r="H2342" t="s">
        <v>4048</v>
      </c>
      <c r="I2342" t="s">
        <v>5348</v>
      </c>
      <c r="J2342" t="s">
        <v>1679</v>
      </c>
      <c r="K2342" t="s">
        <v>5822</v>
      </c>
      <c r="L2342" t="s">
        <v>2076</v>
      </c>
      <c r="M2342">
        <v>383</v>
      </c>
    </row>
    <row r="2343" spans="1:14">
      <c r="A2343">
        <v>5801</v>
      </c>
      <c r="B2343" t="s">
        <v>1227</v>
      </c>
      <c r="C2343" t="s">
        <v>1115</v>
      </c>
      <c r="D2343">
        <v>1600</v>
      </c>
      <c r="E2343" t="s">
        <v>8</v>
      </c>
      <c r="F2343" t="s">
        <v>420</v>
      </c>
      <c r="G2343" s="81">
        <v>44872</v>
      </c>
      <c r="H2343" t="s">
        <v>4048</v>
      </c>
      <c r="I2343" t="s">
        <v>4545</v>
      </c>
      <c r="J2343" t="s">
        <v>1675</v>
      </c>
      <c r="K2343" t="s">
        <v>5823</v>
      </c>
      <c r="L2343" t="s">
        <v>1114</v>
      </c>
      <c r="M2343">
        <v>216</v>
      </c>
    </row>
    <row r="2344" spans="1:14">
      <c r="A2344">
        <v>5802</v>
      </c>
      <c r="B2344" t="s">
        <v>1227</v>
      </c>
      <c r="C2344" t="s">
        <v>2307</v>
      </c>
      <c r="D2344">
        <v>1350</v>
      </c>
      <c r="E2344" t="s">
        <v>8</v>
      </c>
      <c r="F2344" t="s">
        <v>420</v>
      </c>
      <c r="G2344" s="81">
        <v>44872</v>
      </c>
      <c r="H2344" t="s">
        <v>4048</v>
      </c>
      <c r="I2344" t="s">
        <v>5132</v>
      </c>
      <c r="J2344" t="s">
        <v>1675</v>
      </c>
      <c r="K2344" t="s">
        <v>5824</v>
      </c>
      <c r="L2344" t="s">
        <v>2306</v>
      </c>
      <c r="M2344">
        <v>428</v>
      </c>
    </row>
    <row r="2345" spans="1:14">
      <c r="A2345">
        <v>5803</v>
      </c>
      <c r="B2345" t="s">
        <v>1227</v>
      </c>
      <c r="C2345" t="s">
        <v>1817</v>
      </c>
      <c r="D2345">
        <v>2180</v>
      </c>
      <c r="E2345" t="s">
        <v>10</v>
      </c>
      <c r="F2345" t="s">
        <v>420</v>
      </c>
      <c r="G2345" s="81">
        <v>44872</v>
      </c>
      <c r="H2345" t="s">
        <v>4048</v>
      </c>
      <c r="I2345" t="s">
        <v>5825</v>
      </c>
      <c r="J2345" t="s">
        <v>2032</v>
      </c>
      <c r="K2345" t="s">
        <v>5826</v>
      </c>
      <c r="L2345" t="s">
        <v>2003</v>
      </c>
      <c r="M2345">
        <v>366</v>
      </c>
      <c r="N2345" t="s">
        <v>4057</v>
      </c>
    </row>
    <row r="2346" spans="1:14">
      <c r="A2346">
        <v>5804</v>
      </c>
      <c r="B2346" t="s">
        <v>1227</v>
      </c>
      <c r="C2346" t="s">
        <v>1095</v>
      </c>
      <c r="D2346">
        <v>1400</v>
      </c>
      <c r="E2346" t="s">
        <v>8</v>
      </c>
      <c r="F2346" t="s">
        <v>420</v>
      </c>
      <c r="G2346" s="81">
        <v>44872</v>
      </c>
      <c r="H2346" t="s">
        <v>4048</v>
      </c>
      <c r="I2346" t="s">
        <v>5827</v>
      </c>
      <c r="J2346" t="s">
        <v>1675</v>
      </c>
      <c r="K2346" t="s">
        <v>5828</v>
      </c>
      <c r="L2346" t="s">
        <v>1093</v>
      </c>
      <c r="M2346">
        <v>268</v>
      </c>
    </row>
    <row r="2347" spans="1:14">
      <c r="A2347">
        <v>5805</v>
      </c>
      <c r="B2347" t="s">
        <v>1227</v>
      </c>
      <c r="C2347" t="s">
        <v>1127</v>
      </c>
      <c r="D2347">
        <v>1400</v>
      </c>
      <c r="E2347" t="s">
        <v>8</v>
      </c>
      <c r="F2347" t="s">
        <v>420</v>
      </c>
      <c r="G2347" s="81">
        <v>44872</v>
      </c>
      <c r="H2347" t="s">
        <v>4048</v>
      </c>
      <c r="I2347" t="s">
        <v>4831</v>
      </c>
      <c r="J2347" t="s">
        <v>1675</v>
      </c>
      <c r="K2347" t="s">
        <v>5829</v>
      </c>
      <c r="L2347" t="s">
        <v>1126</v>
      </c>
      <c r="M2347">
        <v>200</v>
      </c>
    </row>
    <row r="2348" spans="1:14">
      <c r="A2348">
        <v>5806</v>
      </c>
      <c r="B2348" t="s">
        <v>2961</v>
      </c>
      <c r="C2348" t="s">
        <v>1594</v>
      </c>
      <c r="D2348">
        <v>1350</v>
      </c>
      <c r="E2348" t="s">
        <v>8</v>
      </c>
      <c r="F2348" t="s">
        <v>420</v>
      </c>
      <c r="G2348" s="81">
        <v>44872</v>
      </c>
      <c r="H2348" t="s">
        <v>4048</v>
      </c>
      <c r="I2348" t="s">
        <v>5830</v>
      </c>
      <c r="J2348" t="s">
        <v>1675</v>
      </c>
      <c r="K2348" t="s">
        <v>5831</v>
      </c>
      <c r="L2348" t="s">
        <v>1592</v>
      </c>
      <c r="M2348">
        <v>326</v>
      </c>
    </row>
    <row r="2349" spans="1:14">
      <c r="A2349">
        <v>5807</v>
      </c>
      <c r="B2349" t="s">
        <v>1227</v>
      </c>
      <c r="C2349" t="s">
        <v>2008</v>
      </c>
      <c r="D2349">
        <v>1600</v>
      </c>
      <c r="E2349" t="s">
        <v>8</v>
      </c>
      <c r="F2349" t="s">
        <v>420</v>
      </c>
      <c r="G2349" s="81">
        <v>44869</v>
      </c>
      <c r="H2349" t="s">
        <v>4048</v>
      </c>
      <c r="I2349" t="s">
        <v>5832</v>
      </c>
      <c r="J2349" t="s">
        <v>1675</v>
      </c>
      <c r="K2349" t="s">
        <v>5833</v>
      </c>
      <c r="L2349" t="s">
        <v>2000</v>
      </c>
      <c r="M2349">
        <v>376</v>
      </c>
    </row>
    <row r="2350" spans="1:14">
      <c r="A2350">
        <v>5808</v>
      </c>
      <c r="B2350" t="s">
        <v>1227</v>
      </c>
      <c r="C2350" t="s">
        <v>1105</v>
      </c>
      <c r="D2350">
        <v>1600</v>
      </c>
      <c r="E2350" t="s">
        <v>8</v>
      </c>
      <c r="F2350" t="s">
        <v>420</v>
      </c>
      <c r="G2350" s="81">
        <v>44869</v>
      </c>
      <c r="H2350" t="s">
        <v>4048</v>
      </c>
      <c r="I2350" t="s">
        <v>5834</v>
      </c>
      <c r="J2350" t="s">
        <v>1675</v>
      </c>
      <c r="K2350" t="s">
        <v>5835</v>
      </c>
      <c r="L2350" t="s">
        <v>1103</v>
      </c>
      <c r="M2350">
        <v>213</v>
      </c>
    </row>
    <row r="2351" spans="1:14">
      <c r="A2351">
        <v>5809</v>
      </c>
      <c r="B2351" t="s">
        <v>2190</v>
      </c>
      <c r="C2351" t="s">
        <v>186</v>
      </c>
      <c r="D2351">
        <v>1350</v>
      </c>
      <c r="E2351" t="s">
        <v>8</v>
      </c>
      <c r="F2351" t="s">
        <v>420</v>
      </c>
      <c r="G2351" s="81">
        <v>44869</v>
      </c>
      <c r="H2351" t="s">
        <v>4048</v>
      </c>
      <c r="I2351" t="s">
        <v>4441</v>
      </c>
      <c r="J2351" t="s">
        <v>1675</v>
      </c>
      <c r="K2351" t="s">
        <v>5836</v>
      </c>
      <c r="L2351" t="s">
        <v>184</v>
      </c>
      <c r="M2351">
        <v>15</v>
      </c>
    </row>
    <row r="2352" spans="1:14">
      <c r="A2352">
        <v>5810</v>
      </c>
      <c r="B2352" t="s">
        <v>1227</v>
      </c>
      <c r="C2352" t="s">
        <v>612</v>
      </c>
      <c r="D2352">
        <v>2800</v>
      </c>
      <c r="E2352" t="s">
        <v>12</v>
      </c>
      <c r="F2352" t="s">
        <v>5769</v>
      </c>
      <c r="G2352" s="81">
        <v>44869</v>
      </c>
      <c r="H2352" t="s">
        <v>4048</v>
      </c>
      <c r="I2352" t="s">
        <v>5658</v>
      </c>
      <c r="J2352" t="s">
        <v>13</v>
      </c>
      <c r="K2352" t="s">
        <v>5837</v>
      </c>
      <c r="L2352" t="s">
        <v>610</v>
      </c>
      <c r="M2352">
        <v>194</v>
      </c>
    </row>
    <row r="2353" spans="1:13">
      <c r="A2353">
        <v>5811</v>
      </c>
      <c r="B2353" t="s">
        <v>1227</v>
      </c>
      <c r="C2353" t="s">
        <v>1050</v>
      </c>
      <c r="D2353">
        <v>2800</v>
      </c>
      <c r="E2353" t="s">
        <v>12</v>
      </c>
      <c r="F2353" t="s">
        <v>420</v>
      </c>
      <c r="G2353" s="81">
        <v>44868</v>
      </c>
      <c r="H2353" t="s">
        <v>4048</v>
      </c>
      <c r="I2353" t="s">
        <v>5805</v>
      </c>
      <c r="J2353" t="s">
        <v>13</v>
      </c>
      <c r="K2353" t="s">
        <v>5838</v>
      </c>
      <c r="L2353" t="s">
        <v>631</v>
      </c>
      <c r="M2353">
        <v>95</v>
      </c>
    </row>
    <row r="2354" spans="1:13">
      <c r="A2354">
        <v>5812</v>
      </c>
      <c r="B2354" t="s">
        <v>2190</v>
      </c>
      <c r="C2354" t="s">
        <v>191</v>
      </c>
      <c r="D2354">
        <v>1350</v>
      </c>
      <c r="E2354" t="s">
        <v>8</v>
      </c>
      <c r="F2354" t="s">
        <v>420</v>
      </c>
      <c r="G2354" s="81">
        <v>44868</v>
      </c>
      <c r="H2354" t="s">
        <v>4048</v>
      </c>
      <c r="I2354" t="s">
        <v>4441</v>
      </c>
      <c r="J2354" t="s">
        <v>1675</v>
      </c>
      <c r="K2354" t="s">
        <v>5839</v>
      </c>
      <c r="L2354" t="s">
        <v>189</v>
      </c>
      <c r="M2354">
        <v>16</v>
      </c>
    </row>
    <row r="2355" spans="1:13">
      <c r="A2355">
        <v>5813</v>
      </c>
      <c r="B2355" t="s">
        <v>1227</v>
      </c>
      <c r="C2355" t="s">
        <v>1132</v>
      </c>
      <c r="D2355">
        <v>3000</v>
      </c>
      <c r="E2355" t="s">
        <v>12</v>
      </c>
      <c r="F2355" t="s">
        <v>420</v>
      </c>
      <c r="G2355" s="81">
        <v>44868</v>
      </c>
      <c r="H2355" t="s">
        <v>4048</v>
      </c>
      <c r="I2355" t="s">
        <v>5840</v>
      </c>
      <c r="J2355" t="s">
        <v>13</v>
      </c>
      <c r="K2355" t="s">
        <v>5841</v>
      </c>
      <c r="L2355" t="s">
        <v>1130</v>
      </c>
      <c r="M2355">
        <v>270</v>
      </c>
    </row>
    <row r="2356" spans="1:13">
      <c r="A2356">
        <v>5814</v>
      </c>
      <c r="B2356" t="s">
        <v>1227</v>
      </c>
      <c r="C2356" t="s">
        <v>2087</v>
      </c>
      <c r="D2356">
        <v>1350</v>
      </c>
      <c r="E2356" t="s">
        <v>8</v>
      </c>
      <c r="F2356" t="s">
        <v>420</v>
      </c>
      <c r="G2356" s="81">
        <v>44868</v>
      </c>
      <c r="H2356" t="s">
        <v>4048</v>
      </c>
      <c r="I2356" t="s">
        <v>5842</v>
      </c>
      <c r="J2356" t="s">
        <v>1675</v>
      </c>
      <c r="K2356" t="s">
        <v>5843</v>
      </c>
      <c r="L2356" t="s">
        <v>1562</v>
      </c>
      <c r="M2356">
        <v>318</v>
      </c>
    </row>
    <row r="2357" spans="1:13">
      <c r="A2357">
        <v>5815</v>
      </c>
      <c r="B2357" t="s">
        <v>1227</v>
      </c>
      <c r="C2357" t="s">
        <v>376</v>
      </c>
      <c r="D2357">
        <v>13000</v>
      </c>
      <c r="E2357" t="s">
        <v>17</v>
      </c>
      <c r="F2357" t="s">
        <v>5769</v>
      </c>
      <c r="G2357" s="81">
        <v>44869</v>
      </c>
      <c r="H2357" t="s">
        <v>4069</v>
      </c>
      <c r="I2357" t="s">
        <v>5844</v>
      </c>
      <c r="J2357" t="s">
        <v>1675</v>
      </c>
      <c r="K2357" t="s">
        <v>5845</v>
      </c>
      <c r="L2357" t="s">
        <v>374</v>
      </c>
      <c r="M2357">
        <v>54</v>
      </c>
    </row>
    <row r="2358" spans="1:13">
      <c r="A2358">
        <v>5816</v>
      </c>
      <c r="B2358" t="s">
        <v>1227</v>
      </c>
      <c r="C2358" t="s">
        <v>1503</v>
      </c>
      <c r="D2358">
        <v>3350</v>
      </c>
      <c r="E2358" t="s">
        <v>67</v>
      </c>
      <c r="F2358" t="s">
        <v>2266</v>
      </c>
      <c r="G2358" s="81">
        <v>44869</v>
      </c>
      <c r="H2358" t="s">
        <v>4048</v>
      </c>
      <c r="I2358" t="s">
        <v>5102</v>
      </c>
      <c r="J2358" t="s">
        <v>1679</v>
      </c>
      <c r="K2358" t="s">
        <v>5846</v>
      </c>
      <c r="L2358" t="s">
        <v>2578</v>
      </c>
      <c r="M2358">
        <v>306</v>
      </c>
    </row>
    <row r="2359" spans="1:13">
      <c r="A2359">
        <v>5817</v>
      </c>
      <c r="B2359" t="s">
        <v>1227</v>
      </c>
      <c r="C2359" t="s">
        <v>5690</v>
      </c>
      <c r="D2359">
        <v>2275</v>
      </c>
      <c r="E2359" t="s">
        <v>15</v>
      </c>
      <c r="F2359" t="s">
        <v>2266</v>
      </c>
      <c r="G2359" s="81">
        <v>44869</v>
      </c>
      <c r="H2359" t="s">
        <v>4048</v>
      </c>
      <c r="I2359" t="s">
        <v>5817</v>
      </c>
      <c r="J2359" t="s">
        <v>1680</v>
      </c>
      <c r="K2359" t="s">
        <v>5847</v>
      </c>
      <c r="L2359" t="s">
        <v>2303</v>
      </c>
      <c r="M2359">
        <v>427</v>
      </c>
    </row>
    <row r="2360" spans="1:13">
      <c r="A2360">
        <v>5818</v>
      </c>
      <c r="B2360" t="s">
        <v>1227</v>
      </c>
      <c r="C2360" t="s">
        <v>1310</v>
      </c>
      <c r="D2360">
        <v>3350</v>
      </c>
      <c r="E2360" t="s">
        <v>12</v>
      </c>
      <c r="F2360" t="s">
        <v>4488</v>
      </c>
      <c r="G2360" s="81">
        <v>44869</v>
      </c>
      <c r="H2360" t="s">
        <v>4048</v>
      </c>
      <c r="I2360" t="s">
        <v>5848</v>
      </c>
      <c r="J2360" t="s">
        <v>13</v>
      </c>
      <c r="K2360" t="s">
        <v>5849</v>
      </c>
      <c r="L2360" t="s">
        <v>1308</v>
      </c>
      <c r="M2360">
        <v>264</v>
      </c>
    </row>
    <row r="2361" spans="1:13">
      <c r="A2361">
        <v>5819</v>
      </c>
      <c r="B2361" t="s">
        <v>1227</v>
      </c>
      <c r="C2361" t="s">
        <v>376</v>
      </c>
      <c r="D2361">
        <v>2180</v>
      </c>
      <c r="E2361" t="s">
        <v>10</v>
      </c>
      <c r="F2361" t="s">
        <v>5769</v>
      </c>
      <c r="G2361" s="81">
        <v>44869</v>
      </c>
      <c r="H2361" t="s">
        <v>4048</v>
      </c>
      <c r="I2361" t="s">
        <v>5526</v>
      </c>
      <c r="J2361" t="s">
        <v>2032</v>
      </c>
      <c r="K2361" t="s">
        <v>5850</v>
      </c>
      <c r="L2361" t="s">
        <v>374</v>
      </c>
      <c r="M2361">
        <v>242</v>
      </c>
    </row>
    <row r="2362" spans="1:13">
      <c r="A2362">
        <v>5820</v>
      </c>
      <c r="B2362" t="s">
        <v>1227</v>
      </c>
      <c r="C2362" t="s">
        <v>2066</v>
      </c>
      <c r="D2362">
        <v>2180</v>
      </c>
      <c r="E2362" t="s">
        <v>8</v>
      </c>
      <c r="F2362" t="s">
        <v>4507</v>
      </c>
      <c r="G2362" s="81">
        <v>44872</v>
      </c>
      <c r="H2362" t="s">
        <v>4048</v>
      </c>
      <c r="I2362" t="s">
        <v>5851</v>
      </c>
      <c r="J2362" t="s">
        <v>1675</v>
      </c>
      <c r="K2362">
        <v>71351</v>
      </c>
      <c r="L2362" t="s">
        <v>2065</v>
      </c>
      <c r="M2362">
        <v>382</v>
      </c>
    </row>
    <row r="2363" spans="1:13">
      <c r="A2363">
        <v>5821</v>
      </c>
      <c r="B2363" t="s">
        <v>1227</v>
      </c>
      <c r="C2363" t="s">
        <v>1332</v>
      </c>
      <c r="D2363">
        <v>2000</v>
      </c>
      <c r="E2363" t="s">
        <v>19</v>
      </c>
      <c r="F2363" t="s">
        <v>5769</v>
      </c>
      <c r="G2363" s="81">
        <v>44872</v>
      </c>
      <c r="H2363" t="s">
        <v>4069</v>
      </c>
      <c r="I2363" t="s">
        <v>4069</v>
      </c>
      <c r="J2363" t="s">
        <v>1678</v>
      </c>
      <c r="K2363" t="s">
        <v>5852</v>
      </c>
      <c r="L2363" t="s">
        <v>1330</v>
      </c>
      <c r="M2363">
        <v>269</v>
      </c>
    </row>
    <row r="2364" spans="1:13">
      <c r="A2364">
        <v>5822</v>
      </c>
      <c r="B2364" t="s">
        <v>1227</v>
      </c>
      <c r="C2364" t="s">
        <v>1305</v>
      </c>
      <c r="D2364">
        <v>3350</v>
      </c>
      <c r="E2364" t="s">
        <v>12</v>
      </c>
      <c r="F2364" t="s">
        <v>420</v>
      </c>
      <c r="G2364" s="81">
        <v>44868</v>
      </c>
      <c r="H2364" t="s">
        <v>4048</v>
      </c>
      <c r="I2364" t="s">
        <v>5853</v>
      </c>
      <c r="J2364" t="s">
        <v>13</v>
      </c>
      <c r="K2364" t="s">
        <v>5854</v>
      </c>
      <c r="L2364" t="s">
        <v>1303</v>
      </c>
      <c r="M2364">
        <v>92</v>
      </c>
    </row>
    <row r="2365" spans="1:13">
      <c r="A2365">
        <v>5823</v>
      </c>
      <c r="B2365" t="s">
        <v>1227</v>
      </c>
      <c r="C2365" t="s">
        <v>1702</v>
      </c>
      <c r="D2365">
        <v>6400</v>
      </c>
      <c r="E2365" t="s">
        <v>8</v>
      </c>
      <c r="F2365" t="s">
        <v>420</v>
      </c>
      <c r="G2365" s="81">
        <v>44873</v>
      </c>
      <c r="H2365" t="s">
        <v>4048</v>
      </c>
      <c r="I2365" t="s">
        <v>5855</v>
      </c>
      <c r="J2365" t="s">
        <v>1675</v>
      </c>
      <c r="K2365" t="s">
        <v>5856</v>
      </c>
      <c r="L2365" t="s">
        <v>1830</v>
      </c>
      <c r="M2365">
        <v>358</v>
      </c>
    </row>
    <row r="2366" spans="1:13">
      <c r="A2366">
        <v>5824</v>
      </c>
      <c r="B2366" t="s">
        <v>1227</v>
      </c>
      <c r="C2366" t="s">
        <v>962</v>
      </c>
      <c r="D2366">
        <v>3350</v>
      </c>
      <c r="E2366" t="s">
        <v>67</v>
      </c>
      <c r="F2366" t="s">
        <v>420</v>
      </c>
      <c r="G2366" s="81">
        <v>44873</v>
      </c>
      <c r="H2366" t="s">
        <v>4048</v>
      </c>
      <c r="I2366" t="s">
        <v>5857</v>
      </c>
      <c r="J2366" t="s">
        <v>1679</v>
      </c>
      <c r="K2366" t="s">
        <v>5858</v>
      </c>
      <c r="L2366" t="s">
        <v>960</v>
      </c>
      <c r="M2366">
        <v>299</v>
      </c>
    </row>
    <row r="2367" spans="1:13">
      <c r="A2367">
        <v>5825</v>
      </c>
      <c r="B2367" t="s">
        <v>1227</v>
      </c>
      <c r="C2367" t="s">
        <v>1452</v>
      </c>
      <c r="D2367">
        <v>3350</v>
      </c>
      <c r="E2367" t="s">
        <v>67</v>
      </c>
      <c r="F2367" t="s">
        <v>420</v>
      </c>
      <c r="G2367" s="81">
        <v>44873</v>
      </c>
      <c r="H2367" t="s">
        <v>4048</v>
      </c>
      <c r="I2367" t="s">
        <v>5859</v>
      </c>
      <c r="J2367" t="s">
        <v>1679</v>
      </c>
      <c r="K2367" t="s">
        <v>5860</v>
      </c>
      <c r="L2367" t="s">
        <v>1451</v>
      </c>
      <c r="M2367">
        <v>283</v>
      </c>
    </row>
    <row r="2368" spans="1:13">
      <c r="A2368">
        <v>5826</v>
      </c>
      <c r="B2368" t="s">
        <v>1227</v>
      </c>
      <c r="C2368" t="s">
        <v>249</v>
      </c>
      <c r="D2368">
        <v>7000</v>
      </c>
      <c r="E2368" t="s">
        <v>17</v>
      </c>
      <c r="F2368" t="s">
        <v>420</v>
      </c>
      <c r="G2368" s="81">
        <v>44874</v>
      </c>
      <c r="H2368" t="s">
        <v>4069</v>
      </c>
      <c r="I2368" t="s">
        <v>4847</v>
      </c>
      <c r="J2368" t="s">
        <v>1674</v>
      </c>
      <c r="K2368" t="s">
        <v>5861</v>
      </c>
      <c r="L2368" t="s">
        <v>247</v>
      </c>
      <c r="M2368">
        <v>28</v>
      </c>
    </row>
    <row r="2369" spans="1:14">
      <c r="A2369">
        <v>5827</v>
      </c>
      <c r="B2369" t="s">
        <v>1227</v>
      </c>
      <c r="C2369" t="s">
        <v>949</v>
      </c>
      <c r="D2369">
        <v>2800</v>
      </c>
      <c r="E2369" t="s">
        <v>12</v>
      </c>
      <c r="F2369" t="s">
        <v>420</v>
      </c>
      <c r="G2369" s="81">
        <v>44873</v>
      </c>
      <c r="H2369" t="s">
        <v>4048</v>
      </c>
      <c r="I2369" t="s">
        <v>5862</v>
      </c>
      <c r="J2369" t="s">
        <v>13</v>
      </c>
      <c r="K2369" t="s">
        <v>5863</v>
      </c>
      <c r="L2369" t="s">
        <v>947</v>
      </c>
      <c r="M2369">
        <v>178</v>
      </c>
    </row>
    <row r="2370" spans="1:14">
      <c r="A2370">
        <v>5828</v>
      </c>
      <c r="B2370" t="s">
        <v>2190</v>
      </c>
      <c r="C2370" t="s">
        <v>200</v>
      </c>
      <c r="D2370">
        <v>1350</v>
      </c>
      <c r="E2370" t="s">
        <v>8</v>
      </c>
      <c r="F2370" t="s">
        <v>420</v>
      </c>
      <c r="G2370" s="81">
        <v>44876</v>
      </c>
      <c r="H2370" t="s">
        <v>4048</v>
      </c>
      <c r="I2370" t="s">
        <v>4528</v>
      </c>
      <c r="J2370" t="s">
        <v>1675</v>
      </c>
      <c r="K2370" t="s">
        <v>5864</v>
      </c>
      <c r="L2370" t="s">
        <v>198</v>
      </c>
      <c r="M2370">
        <v>18</v>
      </c>
    </row>
    <row r="2371" spans="1:14">
      <c r="A2371">
        <v>5829</v>
      </c>
      <c r="B2371" t="s">
        <v>1227</v>
      </c>
      <c r="C2371" t="s">
        <v>1153</v>
      </c>
      <c r="D2371">
        <v>8720</v>
      </c>
      <c r="E2371" t="s">
        <v>10</v>
      </c>
      <c r="F2371" t="s">
        <v>420</v>
      </c>
      <c r="G2371" s="81">
        <v>44876</v>
      </c>
      <c r="H2371" t="s">
        <v>4048</v>
      </c>
      <c r="I2371" t="s">
        <v>5865</v>
      </c>
      <c r="J2371" t="s">
        <v>2032</v>
      </c>
      <c r="K2371" t="s">
        <v>5866</v>
      </c>
      <c r="L2371" t="s">
        <v>1151</v>
      </c>
      <c r="M2371">
        <v>231</v>
      </c>
    </row>
    <row r="2372" spans="1:14">
      <c r="A2372">
        <v>5830</v>
      </c>
      <c r="B2372" t="s">
        <v>1227</v>
      </c>
      <c r="C2372" t="s">
        <v>2048</v>
      </c>
      <c r="D2372">
        <v>3350</v>
      </c>
      <c r="E2372" t="s">
        <v>12</v>
      </c>
      <c r="F2372" t="s">
        <v>5769</v>
      </c>
      <c r="G2372" s="81">
        <v>44875</v>
      </c>
      <c r="H2372" t="s">
        <v>4048</v>
      </c>
      <c r="I2372" t="s">
        <v>5658</v>
      </c>
      <c r="J2372" t="s">
        <v>13</v>
      </c>
      <c r="K2372" t="s">
        <v>5867</v>
      </c>
      <c r="L2372" t="s">
        <v>1053</v>
      </c>
      <c r="M2372">
        <v>82</v>
      </c>
    </row>
    <row r="2373" spans="1:14">
      <c r="A2373">
        <v>5831</v>
      </c>
      <c r="B2373" t="s">
        <v>35</v>
      </c>
      <c r="C2373" t="s">
        <v>1160</v>
      </c>
      <c r="D2373">
        <v>7000</v>
      </c>
      <c r="E2373" t="s">
        <v>12</v>
      </c>
      <c r="F2373" t="s">
        <v>420</v>
      </c>
      <c r="G2373" s="81">
        <v>44876</v>
      </c>
      <c r="H2373" t="s">
        <v>4069</v>
      </c>
      <c r="I2373" t="s">
        <v>5072</v>
      </c>
      <c r="J2373" t="s">
        <v>13</v>
      </c>
      <c r="K2373" t="s">
        <v>5868</v>
      </c>
      <c r="L2373" t="s">
        <v>1159</v>
      </c>
      <c r="M2373">
        <v>165</v>
      </c>
    </row>
    <row r="2374" spans="1:14">
      <c r="A2374">
        <v>5832</v>
      </c>
      <c r="B2374" t="s">
        <v>35</v>
      </c>
      <c r="C2374" t="s">
        <v>1015</v>
      </c>
      <c r="D2374">
        <v>3350</v>
      </c>
      <c r="E2374" t="s">
        <v>12</v>
      </c>
      <c r="F2374" t="s">
        <v>420</v>
      </c>
      <c r="G2374" s="81">
        <v>44876</v>
      </c>
      <c r="H2374" t="s">
        <v>4048</v>
      </c>
      <c r="I2374" t="s">
        <v>5805</v>
      </c>
      <c r="J2374" t="s">
        <v>13</v>
      </c>
      <c r="K2374" t="s">
        <v>5869</v>
      </c>
      <c r="L2374" t="s">
        <v>1820</v>
      </c>
      <c r="M2374">
        <v>303</v>
      </c>
    </row>
    <row r="2375" spans="1:14">
      <c r="A2375">
        <v>5833</v>
      </c>
      <c r="B2375" t="s">
        <v>1227</v>
      </c>
      <c r="C2375" t="s">
        <v>1045</v>
      </c>
      <c r="D2375">
        <v>3350</v>
      </c>
      <c r="E2375" t="s">
        <v>12</v>
      </c>
      <c r="F2375" t="s">
        <v>4488</v>
      </c>
      <c r="G2375" s="81">
        <v>44876</v>
      </c>
      <c r="H2375" t="s">
        <v>4048</v>
      </c>
      <c r="I2375" t="s">
        <v>5870</v>
      </c>
      <c r="J2375" t="s">
        <v>13</v>
      </c>
      <c r="K2375" t="s">
        <v>5871</v>
      </c>
      <c r="L2375" t="s">
        <v>1043</v>
      </c>
      <c r="M2375">
        <v>96</v>
      </c>
    </row>
    <row r="2376" spans="1:14">
      <c r="A2376">
        <v>5834</v>
      </c>
      <c r="B2376" t="s">
        <v>1227</v>
      </c>
      <c r="C2376" t="s">
        <v>682</v>
      </c>
      <c r="D2376">
        <v>1800</v>
      </c>
      <c r="E2376" t="s">
        <v>10</v>
      </c>
      <c r="F2376" t="s">
        <v>420</v>
      </c>
      <c r="G2376" s="81">
        <v>44879</v>
      </c>
      <c r="H2376" t="s">
        <v>4048</v>
      </c>
      <c r="I2376" t="s">
        <v>5201</v>
      </c>
      <c r="J2376" t="s">
        <v>2032</v>
      </c>
      <c r="K2376" t="s">
        <v>5872</v>
      </c>
      <c r="L2376" t="s">
        <v>681</v>
      </c>
      <c r="M2376">
        <v>27</v>
      </c>
    </row>
    <row r="2377" spans="1:14">
      <c r="A2377">
        <v>5835</v>
      </c>
      <c r="B2377" t="s">
        <v>1227</v>
      </c>
      <c r="C2377" t="s">
        <v>682</v>
      </c>
      <c r="D2377">
        <v>1800</v>
      </c>
      <c r="E2377" t="s">
        <v>10</v>
      </c>
      <c r="F2377" t="s">
        <v>420</v>
      </c>
      <c r="G2377" s="81">
        <v>44879</v>
      </c>
      <c r="H2377" t="s">
        <v>4048</v>
      </c>
      <c r="I2377" t="s">
        <v>5203</v>
      </c>
      <c r="J2377" t="s">
        <v>2032</v>
      </c>
      <c r="K2377" t="s">
        <v>5873</v>
      </c>
      <c r="L2377" t="s">
        <v>681</v>
      </c>
      <c r="M2377">
        <v>27</v>
      </c>
    </row>
    <row r="2378" spans="1:14">
      <c r="A2378">
        <v>5836</v>
      </c>
      <c r="B2378" t="s">
        <v>35</v>
      </c>
      <c r="C2378" t="s">
        <v>1160</v>
      </c>
      <c r="D2378">
        <v>4000</v>
      </c>
      <c r="E2378" t="s">
        <v>12</v>
      </c>
      <c r="F2378" t="s">
        <v>420</v>
      </c>
      <c r="G2378" s="81">
        <v>44880</v>
      </c>
      <c r="H2378" t="s">
        <v>4069</v>
      </c>
      <c r="I2378" t="s">
        <v>4349</v>
      </c>
      <c r="J2378" t="s">
        <v>13</v>
      </c>
      <c r="K2378" t="s">
        <v>5874</v>
      </c>
      <c r="L2378" t="s">
        <v>1159</v>
      </c>
      <c r="M2378">
        <v>165</v>
      </c>
    </row>
    <row r="2379" spans="1:14">
      <c r="A2379">
        <v>5837</v>
      </c>
      <c r="B2379" t="s">
        <v>35</v>
      </c>
      <c r="C2379" t="s">
        <v>1813</v>
      </c>
      <c r="D2379">
        <v>1600</v>
      </c>
      <c r="E2379" t="s">
        <v>8</v>
      </c>
      <c r="F2379" t="s">
        <v>420</v>
      </c>
      <c r="G2379" s="81">
        <v>44879</v>
      </c>
      <c r="H2379" t="s">
        <v>4048</v>
      </c>
      <c r="I2379" t="s">
        <v>5346</v>
      </c>
      <c r="J2379" t="s">
        <v>1675</v>
      </c>
      <c r="K2379" t="s">
        <v>5875</v>
      </c>
      <c r="L2379" t="s">
        <v>1816</v>
      </c>
      <c r="M2379">
        <v>365</v>
      </c>
      <c r="N2379" t="s">
        <v>4057</v>
      </c>
    </row>
    <row r="2380" spans="1:14">
      <c r="A2380">
        <v>5838</v>
      </c>
      <c r="B2380" t="s">
        <v>2190</v>
      </c>
      <c r="C2380" t="s">
        <v>205</v>
      </c>
      <c r="D2380">
        <v>1350</v>
      </c>
      <c r="E2380" t="s">
        <v>8</v>
      </c>
      <c r="F2380" t="s">
        <v>420</v>
      </c>
      <c r="G2380" s="81">
        <v>44879</v>
      </c>
      <c r="H2380" t="s">
        <v>4048</v>
      </c>
      <c r="I2380" t="s">
        <v>5876</v>
      </c>
      <c r="J2380" t="s">
        <v>1675</v>
      </c>
      <c r="K2380" t="s">
        <v>5877</v>
      </c>
      <c r="L2380" t="s">
        <v>203</v>
      </c>
      <c r="M2380">
        <v>19</v>
      </c>
    </row>
    <row r="2381" spans="1:14">
      <c r="A2381">
        <v>5839</v>
      </c>
      <c r="B2381" t="s">
        <v>1227</v>
      </c>
      <c r="C2381" t="s">
        <v>2146</v>
      </c>
      <c r="D2381">
        <v>2180</v>
      </c>
      <c r="E2381" t="s">
        <v>17</v>
      </c>
      <c r="F2381" t="s">
        <v>4488</v>
      </c>
      <c r="G2381" s="81">
        <v>44881</v>
      </c>
      <c r="H2381" t="s">
        <v>4048</v>
      </c>
      <c r="I2381" t="s">
        <v>5878</v>
      </c>
      <c r="J2381" t="s">
        <v>1674</v>
      </c>
      <c r="K2381" t="s">
        <v>5879</v>
      </c>
      <c r="L2381" t="s">
        <v>2145</v>
      </c>
      <c r="M2381">
        <v>410</v>
      </c>
    </row>
    <row r="2382" spans="1:14">
      <c r="A2382">
        <v>5840</v>
      </c>
      <c r="B2382" t="s">
        <v>24</v>
      </c>
      <c r="C2382" t="s">
        <v>2011</v>
      </c>
      <c r="D2382">
        <v>2000</v>
      </c>
      <c r="E2382" t="s">
        <v>8</v>
      </c>
      <c r="F2382" t="s">
        <v>420</v>
      </c>
      <c r="G2382" s="81">
        <v>44881</v>
      </c>
      <c r="H2382" t="s">
        <v>4048</v>
      </c>
      <c r="I2382" t="s">
        <v>5736</v>
      </c>
      <c r="J2382" t="s">
        <v>1675</v>
      </c>
      <c r="K2382" t="s">
        <v>5880</v>
      </c>
      <c r="L2382" t="s">
        <v>169</v>
      </c>
      <c r="M2382">
        <v>11</v>
      </c>
    </row>
    <row r="2383" spans="1:14">
      <c r="A2383">
        <v>5841</v>
      </c>
      <c r="B2383" t="s">
        <v>1227</v>
      </c>
      <c r="C2383" t="s">
        <v>1332</v>
      </c>
      <c r="D2383">
        <v>2000</v>
      </c>
      <c r="E2383" t="s">
        <v>19</v>
      </c>
      <c r="F2383" t="s">
        <v>4488</v>
      </c>
      <c r="G2383" s="81">
        <v>44880</v>
      </c>
      <c r="H2383" t="s">
        <v>4069</v>
      </c>
      <c r="I2383" t="s">
        <v>4069</v>
      </c>
      <c r="J2383" t="s">
        <v>1678</v>
      </c>
      <c r="K2383" t="s">
        <v>5881</v>
      </c>
      <c r="L2383" t="s">
        <v>1330</v>
      </c>
      <c r="M2383">
        <v>269</v>
      </c>
    </row>
    <row r="2384" spans="1:14">
      <c r="A2384">
        <v>5842</v>
      </c>
      <c r="B2384" t="s">
        <v>1227</v>
      </c>
      <c r="C2384" t="s">
        <v>1567</v>
      </c>
      <c r="D2384">
        <v>3500</v>
      </c>
      <c r="E2384" t="s">
        <v>67</v>
      </c>
      <c r="F2384" t="s">
        <v>4488</v>
      </c>
      <c r="G2384" s="81">
        <v>44880</v>
      </c>
      <c r="H2384" t="s">
        <v>4048</v>
      </c>
      <c r="I2384" t="s">
        <v>5882</v>
      </c>
      <c r="J2384" t="s">
        <v>1679</v>
      </c>
      <c r="K2384" t="s">
        <v>5883</v>
      </c>
      <c r="L2384" t="s">
        <v>1565</v>
      </c>
      <c r="M2384">
        <v>319</v>
      </c>
    </row>
    <row r="2385" spans="1:13">
      <c r="A2385">
        <v>5843</v>
      </c>
      <c r="B2385" t="s">
        <v>1227</v>
      </c>
      <c r="C2385" t="s">
        <v>1567</v>
      </c>
      <c r="D2385">
        <v>3500</v>
      </c>
      <c r="E2385" t="s">
        <v>12</v>
      </c>
      <c r="F2385" t="s">
        <v>4488</v>
      </c>
      <c r="G2385" s="81">
        <v>44880</v>
      </c>
      <c r="H2385" t="s">
        <v>4048</v>
      </c>
      <c r="I2385" t="s">
        <v>5269</v>
      </c>
      <c r="J2385" t="s">
        <v>13</v>
      </c>
      <c r="K2385" t="s">
        <v>5884</v>
      </c>
      <c r="L2385" t="s">
        <v>1565</v>
      </c>
      <c r="M2385">
        <v>330</v>
      </c>
    </row>
    <row r="2386" spans="1:13">
      <c r="A2386">
        <v>5844</v>
      </c>
      <c r="B2386" t="s">
        <v>1227</v>
      </c>
      <c r="C2386" t="s">
        <v>9012</v>
      </c>
      <c r="D2386">
        <v>1350</v>
      </c>
      <c r="E2386" t="s">
        <v>12</v>
      </c>
      <c r="F2386" t="s">
        <v>420</v>
      </c>
      <c r="G2386" s="81">
        <v>44883</v>
      </c>
      <c r="H2386" t="s">
        <v>4048</v>
      </c>
      <c r="I2386" t="s">
        <v>2373</v>
      </c>
      <c r="J2386" t="s">
        <v>13</v>
      </c>
      <c r="K2386" t="s">
        <v>5885</v>
      </c>
      <c r="L2386" t="s">
        <v>2280</v>
      </c>
      <c r="M2386">
        <v>422</v>
      </c>
    </row>
    <row r="2387" spans="1:13">
      <c r="A2387">
        <v>5845</v>
      </c>
      <c r="B2387" t="s">
        <v>1227</v>
      </c>
      <c r="C2387" t="s">
        <v>1127</v>
      </c>
      <c r="D2387">
        <v>2700</v>
      </c>
      <c r="E2387" t="s">
        <v>8</v>
      </c>
      <c r="F2387" t="s">
        <v>420</v>
      </c>
      <c r="G2387" s="81">
        <v>44883</v>
      </c>
      <c r="H2387" t="s">
        <v>4048</v>
      </c>
      <c r="I2387" t="s">
        <v>2373</v>
      </c>
      <c r="J2387" t="s">
        <v>5886</v>
      </c>
      <c r="K2387" t="s">
        <v>5887</v>
      </c>
      <c r="L2387" t="s">
        <v>1126</v>
      </c>
    </row>
    <row r="2388" spans="1:13">
      <c r="A2388">
        <v>5846</v>
      </c>
      <c r="B2388" t="s">
        <v>1227</v>
      </c>
      <c r="C2388" t="s">
        <v>651</v>
      </c>
      <c r="D2388">
        <v>136</v>
      </c>
      <c r="E2388" t="s">
        <v>10</v>
      </c>
      <c r="F2388" t="s">
        <v>420</v>
      </c>
      <c r="G2388" s="81">
        <v>44883</v>
      </c>
      <c r="H2388" t="s">
        <v>4069</v>
      </c>
      <c r="I2388" t="s">
        <v>4659</v>
      </c>
      <c r="J2388" t="s">
        <v>2032</v>
      </c>
      <c r="K2388" t="s">
        <v>5888</v>
      </c>
      <c r="L2388" t="s">
        <v>650</v>
      </c>
      <c r="M2388">
        <v>201</v>
      </c>
    </row>
    <row r="2389" spans="1:13">
      <c r="A2389">
        <v>5847</v>
      </c>
      <c r="B2389" t="s">
        <v>1227</v>
      </c>
      <c r="C2389" t="s">
        <v>651</v>
      </c>
      <c r="D2389">
        <v>5000</v>
      </c>
      <c r="E2389" t="s">
        <v>10</v>
      </c>
      <c r="F2389" t="s">
        <v>420</v>
      </c>
      <c r="G2389" s="81">
        <v>44883</v>
      </c>
      <c r="H2389" t="s">
        <v>4069</v>
      </c>
      <c r="I2389" t="s">
        <v>4659</v>
      </c>
      <c r="J2389" t="s">
        <v>2032</v>
      </c>
      <c r="K2389" t="s">
        <v>5889</v>
      </c>
      <c r="L2389" t="s">
        <v>650</v>
      </c>
      <c r="M2389">
        <v>201</v>
      </c>
    </row>
    <row r="2390" spans="1:13">
      <c r="A2390">
        <v>5848</v>
      </c>
      <c r="B2390" t="s">
        <v>1227</v>
      </c>
      <c r="C2390" t="s">
        <v>651</v>
      </c>
      <c r="D2390">
        <v>5000</v>
      </c>
      <c r="E2390" t="s">
        <v>10</v>
      </c>
      <c r="F2390" t="s">
        <v>420</v>
      </c>
      <c r="G2390" s="81">
        <v>44883</v>
      </c>
      <c r="H2390" t="s">
        <v>4069</v>
      </c>
      <c r="I2390" t="s">
        <v>4659</v>
      </c>
      <c r="J2390" t="s">
        <v>2032</v>
      </c>
      <c r="K2390" t="s">
        <v>5890</v>
      </c>
      <c r="L2390" t="s">
        <v>650</v>
      </c>
      <c r="M2390">
        <v>201</v>
      </c>
    </row>
    <row r="2391" spans="1:13">
      <c r="A2391">
        <v>5849</v>
      </c>
      <c r="B2391" t="s">
        <v>1227</v>
      </c>
      <c r="C2391" t="s">
        <v>651</v>
      </c>
      <c r="D2391">
        <v>5000</v>
      </c>
      <c r="E2391" t="s">
        <v>10</v>
      </c>
      <c r="F2391" t="s">
        <v>420</v>
      </c>
      <c r="G2391" s="81">
        <v>44883</v>
      </c>
      <c r="H2391" t="s">
        <v>4069</v>
      </c>
      <c r="I2391" t="s">
        <v>4659</v>
      </c>
      <c r="J2391" t="s">
        <v>2032</v>
      </c>
      <c r="K2391" t="s">
        <v>5891</v>
      </c>
      <c r="L2391" t="s">
        <v>650</v>
      </c>
      <c r="M2391">
        <v>201</v>
      </c>
    </row>
    <row r="2392" spans="1:13">
      <c r="A2392">
        <v>5850</v>
      </c>
      <c r="B2392" t="s">
        <v>1227</v>
      </c>
      <c r="C2392" t="s">
        <v>920</v>
      </c>
      <c r="D2392">
        <v>10000</v>
      </c>
      <c r="E2392" t="s">
        <v>12</v>
      </c>
      <c r="F2392" t="s">
        <v>420</v>
      </c>
      <c r="G2392" s="81">
        <v>44883</v>
      </c>
      <c r="H2392" t="s">
        <v>4069</v>
      </c>
      <c r="I2392" t="s">
        <v>5777</v>
      </c>
      <c r="J2392" t="s">
        <v>13</v>
      </c>
      <c r="K2392" t="s">
        <v>5892</v>
      </c>
      <c r="L2392" t="s">
        <v>918</v>
      </c>
      <c r="M2392">
        <v>171</v>
      </c>
    </row>
    <row r="2393" spans="1:13">
      <c r="A2393">
        <v>5851</v>
      </c>
      <c r="B2393" t="s">
        <v>1227</v>
      </c>
      <c r="C2393" t="s">
        <v>920</v>
      </c>
      <c r="D2393">
        <v>10000</v>
      </c>
      <c r="E2393" t="s">
        <v>12</v>
      </c>
      <c r="F2393" t="s">
        <v>420</v>
      </c>
      <c r="G2393" s="81">
        <v>44883</v>
      </c>
      <c r="H2393" t="s">
        <v>4069</v>
      </c>
      <c r="I2393" t="s">
        <v>5777</v>
      </c>
      <c r="J2393" t="s">
        <v>13</v>
      </c>
      <c r="K2393" t="s">
        <v>5893</v>
      </c>
      <c r="L2393" t="s">
        <v>918</v>
      </c>
      <c r="M2393">
        <v>171</v>
      </c>
    </row>
    <row r="2394" spans="1:13">
      <c r="A2394">
        <v>5852</v>
      </c>
      <c r="B2394" t="s">
        <v>1227</v>
      </c>
      <c r="C2394" t="s">
        <v>920</v>
      </c>
      <c r="D2394">
        <v>9000</v>
      </c>
      <c r="E2394" t="s">
        <v>12</v>
      </c>
      <c r="F2394" t="s">
        <v>420</v>
      </c>
      <c r="G2394" s="81">
        <v>44883</v>
      </c>
      <c r="H2394" t="s">
        <v>4069</v>
      </c>
      <c r="I2394" t="s">
        <v>5777</v>
      </c>
      <c r="J2394" t="s">
        <v>13</v>
      </c>
      <c r="K2394" t="s">
        <v>5894</v>
      </c>
      <c r="L2394" t="s">
        <v>918</v>
      </c>
      <c r="M2394">
        <v>171</v>
      </c>
    </row>
    <row r="2395" spans="1:13">
      <c r="A2395">
        <v>5853</v>
      </c>
      <c r="B2395" t="s">
        <v>1227</v>
      </c>
      <c r="C2395" t="s">
        <v>962</v>
      </c>
      <c r="D2395">
        <v>1300</v>
      </c>
      <c r="E2395" t="s">
        <v>15</v>
      </c>
      <c r="F2395" t="s">
        <v>4488</v>
      </c>
      <c r="G2395" s="81">
        <v>44882</v>
      </c>
      <c r="H2395" t="s">
        <v>4048</v>
      </c>
      <c r="I2395" t="s">
        <v>2373</v>
      </c>
      <c r="J2395" t="s">
        <v>5886</v>
      </c>
      <c r="K2395" t="s">
        <v>5895</v>
      </c>
      <c r="L2395" t="s">
        <v>960</v>
      </c>
    </row>
    <row r="2396" spans="1:13">
      <c r="A2396">
        <v>5854</v>
      </c>
      <c r="B2396" t="s">
        <v>1227</v>
      </c>
      <c r="C2396" t="s">
        <v>403</v>
      </c>
      <c r="D2396">
        <v>2500</v>
      </c>
      <c r="E2396" t="s">
        <v>17</v>
      </c>
      <c r="F2396" t="s">
        <v>4488</v>
      </c>
      <c r="G2396" s="81">
        <v>44882</v>
      </c>
      <c r="H2396" t="s">
        <v>4054</v>
      </c>
      <c r="I2396" t="s">
        <v>5896</v>
      </c>
      <c r="J2396" t="s">
        <v>1674</v>
      </c>
      <c r="K2396" t="s">
        <v>5897</v>
      </c>
      <c r="L2396" t="s">
        <v>401</v>
      </c>
      <c r="M2396">
        <v>59</v>
      </c>
    </row>
    <row r="2397" spans="1:13">
      <c r="A2397">
        <v>5855</v>
      </c>
      <c r="B2397" t="s">
        <v>1227</v>
      </c>
      <c r="C2397" t="s">
        <v>403</v>
      </c>
      <c r="D2397">
        <v>2500</v>
      </c>
      <c r="E2397" t="s">
        <v>17</v>
      </c>
      <c r="F2397" t="s">
        <v>4488</v>
      </c>
      <c r="G2397" s="81">
        <v>44882</v>
      </c>
      <c r="H2397" t="s">
        <v>4054</v>
      </c>
      <c r="I2397" t="s">
        <v>5898</v>
      </c>
      <c r="J2397" t="s">
        <v>1674</v>
      </c>
      <c r="K2397" t="s">
        <v>5899</v>
      </c>
      <c r="L2397" t="s">
        <v>401</v>
      </c>
      <c r="M2397">
        <v>59</v>
      </c>
    </row>
    <row r="2398" spans="1:13">
      <c r="A2398">
        <v>5856</v>
      </c>
      <c r="B2398" t="s">
        <v>2190</v>
      </c>
      <c r="C2398" t="s">
        <v>200</v>
      </c>
      <c r="D2398">
        <v>2700</v>
      </c>
      <c r="E2398" t="s">
        <v>8</v>
      </c>
      <c r="F2398" t="s">
        <v>420</v>
      </c>
      <c r="G2398" s="81">
        <v>44882</v>
      </c>
      <c r="H2398" t="s">
        <v>4048</v>
      </c>
      <c r="I2398" t="s">
        <v>5900</v>
      </c>
      <c r="J2398" t="s">
        <v>1675</v>
      </c>
      <c r="K2398" t="s">
        <v>5901</v>
      </c>
      <c r="L2398" t="s">
        <v>198</v>
      </c>
      <c r="M2398">
        <v>18</v>
      </c>
    </row>
    <row r="2399" spans="1:13">
      <c r="A2399">
        <v>5857</v>
      </c>
      <c r="B2399" t="s">
        <v>35</v>
      </c>
      <c r="C2399" t="s">
        <v>1020</v>
      </c>
      <c r="D2399">
        <v>3350</v>
      </c>
      <c r="E2399" t="s">
        <v>12</v>
      </c>
      <c r="F2399" t="s">
        <v>420</v>
      </c>
      <c r="G2399" s="81">
        <v>44882</v>
      </c>
      <c r="H2399" t="s">
        <v>4048</v>
      </c>
      <c r="I2399" t="s">
        <v>5870</v>
      </c>
      <c r="J2399" t="s">
        <v>13</v>
      </c>
      <c r="K2399" t="s">
        <v>5902</v>
      </c>
      <c r="L2399" t="s">
        <v>1018</v>
      </c>
      <c r="M2399">
        <v>281</v>
      </c>
    </row>
    <row r="2400" spans="1:13">
      <c r="A2400">
        <v>5858</v>
      </c>
      <c r="B2400" t="s">
        <v>1227</v>
      </c>
      <c r="C2400" t="s">
        <v>1581</v>
      </c>
      <c r="D2400">
        <v>2180</v>
      </c>
      <c r="E2400" t="s">
        <v>15</v>
      </c>
      <c r="F2400" t="s">
        <v>420</v>
      </c>
      <c r="G2400" s="81">
        <v>44884</v>
      </c>
      <c r="H2400" t="s">
        <v>5903</v>
      </c>
      <c r="I2400" t="s">
        <v>5904</v>
      </c>
      <c r="J2400" t="s">
        <v>1680</v>
      </c>
      <c r="K2400" t="s">
        <v>5905</v>
      </c>
      <c r="L2400" t="s">
        <v>1579</v>
      </c>
      <c r="M2400">
        <v>322</v>
      </c>
    </row>
    <row r="2401" spans="1:14">
      <c r="A2401">
        <v>5859</v>
      </c>
      <c r="B2401" t="s">
        <v>2190</v>
      </c>
      <c r="C2401" t="s">
        <v>196</v>
      </c>
      <c r="D2401">
        <v>1350</v>
      </c>
      <c r="E2401" t="s">
        <v>8</v>
      </c>
      <c r="F2401" t="s">
        <v>420</v>
      </c>
      <c r="G2401" s="81">
        <v>44884</v>
      </c>
      <c r="H2401" t="s">
        <v>4048</v>
      </c>
      <c r="I2401" t="s">
        <v>5714</v>
      </c>
      <c r="J2401" t="s">
        <v>1675</v>
      </c>
      <c r="K2401" t="s">
        <v>5906</v>
      </c>
      <c r="L2401" t="s">
        <v>194</v>
      </c>
      <c r="M2401">
        <v>17</v>
      </c>
    </row>
    <row r="2402" spans="1:14">
      <c r="A2402">
        <v>5860</v>
      </c>
      <c r="B2402" t="s">
        <v>1227</v>
      </c>
      <c r="C2402" t="s">
        <v>2178</v>
      </c>
      <c r="D2402">
        <v>3350</v>
      </c>
      <c r="E2402" t="s">
        <v>12</v>
      </c>
      <c r="F2402" t="s">
        <v>420</v>
      </c>
      <c r="G2402" s="81">
        <v>44883</v>
      </c>
      <c r="H2402" t="s">
        <v>4048</v>
      </c>
      <c r="J2402" t="s">
        <v>13</v>
      </c>
      <c r="K2402" t="s">
        <v>5907</v>
      </c>
    </row>
    <row r="2403" spans="1:14">
      <c r="A2403">
        <v>5861</v>
      </c>
      <c r="B2403" t="s">
        <v>1227</v>
      </c>
      <c r="C2403" t="s">
        <v>1332</v>
      </c>
      <c r="D2403">
        <v>2000</v>
      </c>
      <c r="E2403" t="s">
        <v>19</v>
      </c>
      <c r="F2403" t="s">
        <v>5475</v>
      </c>
      <c r="G2403" s="81">
        <v>44888</v>
      </c>
      <c r="H2403" t="s">
        <v>4069</v>
      </c>
      <c r="I2403" t="s">
        <v>4069</v>
      </c>
      <c r="J2403" t="s">
        <v>1678</v>
      </c>
      <c r="K2403">
        <v>131120</v>
      </c>
      <c r="L2403" t="s">
        <v>1330</v>
      </c>
      <c r="M2403">
        <v>269</v>
      </c>
    </row>
    <row r="2404" spans="1:14">
      <c r="A2404">
        <v>5862</v>
      </c>
      <c r="B2404" t="s">
        <v>1227</v>
      </c>
      <c r="C2404" t="s">
        <v>1821</v>
      </c>
      <c r="D2404">
        <v>2180</v>
      </c>
      <c r="E2404" t="s">
        <v>15</v>
      </c>
      <c r="F2404" t="s">
        <v>420</v>
      </c>
      <c r="G2404" s="81">
        <v>44887</v>
      </c>
      <c r="H2404" t="s">
        <v>4048</v>
      </c>
      <c r="I2404" t="s">
        <v>5908</v>
      </c>
      <c r="J2404" t="s">
        <v>1680</v>
      </c>
      <c r="K2404" t="s">
        <v>5909</v>
      </c>
      <c r="L2404" t="s">
        <v>1822</v>
      </c>
      <c r="M2404">
        <v>87</v>
      </c>
      <c r="N2404" t="s">
        <v>5910</v>
      </c>
    </row>
    <row r="2405" spans="1:14">
      <c r="A2405">
        <v>5863</v>
      </c>
      <c r="B2405" t="s">
        <v>35</v>
      </c>
      <c r="C2405" t="s">
        <v>1241</v>
      </c>
      <c r="D2405">
        <v>3050</v>
      </c>
      <c r="E2405" t="s">
        <v>12</v>
      </c>
      <c r="F2405" t="s">
        <v>420</v>
      </c>
      <c r="G2405" s="81">
        <v>44887</v>
      </c>
      <c r="H2405" t="s">
        <v>5480</v>
      </c>
      <c r="I2405" t="s">
        <v>5043</v>
      </c>
      <c r="J2405" t="s">
        <v>13</v>
      </c>
      <c r="K2405" t="s">
        <v>5911</v>
      </c>
      <c r="L2405" t="s">
        <v>1239</v>
      </c>
      <c r="M2405">
        <v>250</v>
      </c>
    </row>
    <row r="2406" spans="1:14">
      <c r="A2406">
        <v>5864</v>
      </c>
      <c r="B2406" t="s">
        <v>1227</v>
      </c>
      <c r="C2406" t="s">
        <v>2442</v>
      </c>
      <c r="D2406">
        <v>3699</v>
      </c>
      <c r="E2406" t="s">
        <v>67</v>
      </c>
      <c r="F2406" t="s">
        <v>420</v>
      </c>
      <c r="G2406" s="81">
        <v>44887</v>
      </c>
      <c r="H2406" t="s">
        <v>4048</v>
      </c>
      <c r="I2406" t="s">
        <v>5912</v>
      </c>
      <c r="J2406" t="s">
        <v>1679</v>
      </c>
      <c r="K2406">
        <v>2410717</v>
      </c>
      <c r="L2406" t="s">
        <v>1987</v>
      </c>
      <c r="M2406">
        <v>372</v>
      </c>
    </row>
    <row r="2407" spans="1:14">
      <c r="A2407">
        <v>5865</v>
      </c>
      <c r="B2407" t="s">
        <v>2190</v>
      </c>
      <c r="C2407" t="s">
        <v>200</v>
      </c>
      <c r="D2407">
        <v>32400</v>
      </c>
      <c r="E2407" t="s">
        <v>8</v>
      </c>
      <c r="F2407" t="s">
        <v>420</v>
      </c>
      <c r="G2407" s="81"/>
      <c r="H2407" t="s">
        <v>4048</v>
      </c>
      <c r="I2407" t="s">
        <v>5913</v>
      </c>
      <c r="J2407" t="s">
        <v>1675</v>
      </c>
      <c r="K2407" t="s">
        <v>5901</v>
      </c>
      <c r="L2407" t="s">
        <v>198</v>
      </c>
      <c r="M2407">
        <v>18</v>
      </c>
    </row>
    <row r="2408" spans="1:14">
      <c r="A2408">
        <v>5866</v>
      </c>
      <c r="B2408" t="s">
        <v>1227</v>
      </c>
      <c r="C2408" t="s">
        <v>332</v>
      </c>
      <c r="D2408">
        <v>7000</v>
      </c>
      <c r="E2408" t="s">
        <v>17</v>
      </c>
      <c r="F2408" t="s">
        <v>420</v>
      </c>
      <c r="G2408" s="81">
        <v>44890</v>
      </c>
      <c r="H2408" t="s">
        <v>4069</v>
      </c>
      <c r="I2408" t="s">
        <v>2229</v>
      </c>
      <c r="J2408" t="s">
        <v>1674</v>
      </c>
      <c r="K2408" t="s">
        <v>5914</v>
      </c>
      <c r="L2408" t="s">
        <v>330</v>
      </c>
      <c r="M2408">
        <v>44</v>
      </c>
    </row>
    <row r="2409" spans="1:14">
      <c r="A2409">
        <v>5867</v>
      </c>
      <c r="B2409" t="s">
        <v>1227</v>
      </c>
      <c r="C2409" t="s">
        <v>302</v>
      </c>
      <c r="D2409">
        <v>14000</v>
      </c>
      <c r="E2409" t="s">
        <v>17</v>
      </c>
      <c r="F2409" t="s">
        <v>420</v>
      </c>
      <c r="G2409" s="81">
        <v>44889</v>
      </c>
      <c r="H2409" t="s">
        <v>4069</v>
      </c>
      <c r="I2409" t="s">
        <v>2229</v>
      </c>
      <c r="J2409" t="s">
        <v>1674</v>
      </c>
      <c r="K2409">
        <v>27634</v>
      </c>
      <c r="L2409" t="s">
        <v>300</v>
      </c>
      <c r="M2409">
        <v>39</v>
      </c>
    </row>
    <row r="2410" spans="1:14">
      <c r="A2410">
        <v>5868</v>
      </c>
      <c r="B2410" t="s">
        <v>1227</v>
      </c>
      <c r="C2410" t="s">
        <v>2300</v>
      </c>
      <c r="D2410">
        <v>25000</v>
      </c>
      <c r="E2410" t="s">
        <v>19</v>
      </c>
      <c r="F2410" t="s">
        <v>420</v>
      </c>
      <c r="G2410" s="81">
        <v>44889</v>
      </c>
      <c r="H2410" t="s">
        <v>4069</v>
      </c>
      <c r="I2410" t="s">
        <v>2229</v>
      </c>
      <c r="J2410" t="s">
        <v>1678</v>
      </c>
      <c r="K2410" t="s">
        <v>5915</v>
      </c>
      <c r="L2410" t="s">
        <v>2299</v>
      </c>
      <c r="M2410">
        <v>425</v>
      </c>
    </row>
    <row r="2411" spans="1:14">
      <c r="A2411">
        <v>5869</v>
      </c>
      <c r="B2411" t="s">
        <v>1227</v>
      </c>
      <c r="C2411" t="s">
        <v>2403</v>
      </c>
      <c r="D2411">
        <v>1000</v>
      </c>
      <c r="E2411" t="s">
        <v>15</v>
      </c>
      <c r="F2411" t="s">
        <v>420</v>
      </c>
      <c r="G2411" s="81">
        <v>44889</v>
      </c>
      <c r="H2411" t="s">
        <v>4178</v>
      </c>
      <c r="I2411" t="s">
        <v>5916</v>
      </c>
      <c r="J2411" t="s">
        <v>1680</v>
      </c>
      <c r="K2411" t="s">
        <v>5917</v>
      </c>
      <c r="L2411" t="s">
        <v>2402</v>
      </c>
      <c r="M2411">
        <v>459</v>
      </c>
    </row>
    <row r="2412" spans="1:14">
      <c r="A2412">
        <v>5870</v>
      </c>
      <c r="B2412" t="s">
        <v>1227</v>
      </c>
      <c r="C2412" t="s">
        <v>2407</v>
      </c>
      <c r="D2412">
        <v>1000</v>
      </c>
      <c r="E2412" t="s">
        <v>15</v>
      </c>
      <c r="F2412" t="s">
        <v>420</v>
      </c>
      <c r="G2412" s="81">
        <v>44890</v>
      </c>
      <c r="H2412" t="s">
        <v>5480</v>
      </c>
      <c r="I2412" t="s">
        <v>2229</v>
      </c>
      <c r="J2412" t="s">
        <v>1680</v>
      </c>
      <c r="K2412">
        <v>162533</v>
      </c>
      <c r="L2412" t="s">
        <v>2406</v>
      </c>
      <c r="M2412">
        <v>460</v>
      </c>
    </row>
    <row r="2413" spans="1:14">
      <c r="A2413">
        <v>5871</v>
      </c>
      <c r="B2413" t="s">
        <v>1227</v>
      </c>
      <c r="C2413" t="s">
        <v>9012</v>
      </c>
      <c r="D2413">
        <v>10500</v>
      </c>
      <c r="E2413" t="s">
        <v>12</v>
      </c>
      <c r="F2413" t="s">
        <v>420</v>
      </c>
      <c r="G2413" s="81">
        <v>44890</v>
      </c>
      <c r="H2413" t="s">
        <v>5480</v>
      </c>
      <c r="I2413" t="s">
        <v>5918</v>
      </c>
      <c r="J2413" t="s">
        <v>13</v>
      </c>
      <c r="K2413" t="s">
        <v>5919</v>
      </c>
      <c r="L2413" t="s">
        <v>2280</v>
      </c>
      <c r="M2413">
        <v>422</v>
      </c>
    </row>
    <row r="2414" spans="1:14">
      <c r="A2414">
        <v>5872</v>
      </c>
      <c r="B2414" t="s">
        <v>2190</v>
      </c>
      <c r="C2414" t="s">
        <v>266</v>
      </c>
      <c r="D2414">
        <v>1350</v>
      </c>
      <c r="E2414" t="s">
        <v>8</v>
      </c>
      <c r="F2414" t="s">
        <v>420</v>
      </c>
      <c r="G2414" s="81">
        <v>44888</v>
      </c>
      <c r="H2414" t="s">
        <v>5480</v>
      </c>
      <c r="I2414" t="s">
        <v>4441</v>
      </c>
      <c r="J2414" t="s">
        <v>1675</v>
      </c>
      <c r="K2414" t="s">
        <v>5920</v>
      </c>
      <c r="L2414" t="s">
        <v>264</v>
      </c>
      <c r="M2414">
        <v>32</v>
      </c>
    </row>
    <row r="2415" spans="1:14">
      <c r="A2415">
        <v>5873</v>
      </c>
      <c r="B2415" t="s">
        <v>1227</v>
      </c>
      <c r="C2415" t="s">
        <v>2411</v>
      </c>
      <c r="D2415">
        <v>5200</v>
      </c>
      <c r="E2415" t="s">
        <v>67</v>
      </c>
      <c r="F2415" t="s">
        <v>420</v>
      </c>
      <c r="G2415" s="81">
        <v>44890</v>
      </c>
      <c r="H2415" t="s">
        <v>5480</v>
      </c>
      <c r="I2415" t="s">
        <v>5921</v>
      </c>
      <c r="J2415" t="s">
        <v>1679</v>
      </c>
      <c r="K2415" t="s">
        <v>5922</v>
      </c>
      <c r="L2415" t="s">
        <v>5923</v>
      </c>
      <c r="M2415">
        <v>461</v>
      </c>
    </row>
    <row r="2416" spans="1:14">
      <c r="A2416">
        <v>5874</v>
      </c>
      <c r="B2416" t="s">
        <v>1227</v>
      </c>
      <c r="C2416" t="s">
        <v>411</v>
      </c>
      <c r="D2416">
        <v>7000</v>
      </c>
      <c r="E2416" t="s">
        <v>17</v>
      </c>
      <c r="F2416" t="s">
        <v>420</v>
      </c>
      <c r="G2416" s="81">
        <v>44873</v>
      </c>
      <c r="H2416" t="s">
        <v>4069</v>
      </c>
      <c r="I2416" t="s">
        <v>4416</v>
      </c>
      <c r="J2416" t="s">
        <v>1674</v>
      </c>
      <c r="K2416" t="s">
        <v>5924</v>
      </c>
      <c r="L2416" t="s">
        <v>409</v>
      </c>
      <c r="M2416">
        <v>61</v>
      </c>
    </row>
    <row r="2417" spans="1:13">
      <c r="A2417">
        <v>5875</v>
      </c>
      <c r="B2417" t="s">
        <v>35</v>
      </c>
      <c r="C2417" t="s">
        <v>1160</v>
      </c>
      <c r="D2417">
        <v>3000</v>
      </c>
      <c r="E2417" t="s">
        <v>12</v>
      </c>
      <c r="F2417" t="s">
        <v>420</v>
      </c>
      <c r="G2417" s="81">
        <v>44893</v>
      </c>
      <c r="H2417" t="s">
        <v>4069</v>
      </c>
      <c r="I2417" t="s">
        <v>2229</v>
      </c>
      <c r="J2417" t="s">
        <v>13</v>
      </c>
      <c r="K2417" t="s">
        <v>5925</v>
      </c>
      <c r="L2417" t="s">
        <v>1159</v>
      </c>
      <c r="M2417">
        <v>165</v>
      </c>
    </row>
    <row r="2418" spans="1:13">
      <c r="A2418">
        <v>5876</v>
      </c>
      <c r="B2418" t="s">
        <v>1227</v>
      </c>
      <c r="C2418" t="s">
        <v>1144</v>
      </c>
      <c r="D2418">
        <v>12000</v>
      </c>
      <c r="E2418" t="s">
        <v>10</v>
      </c>
      <c r="F2418" t="s">
        <v>240</v>
      </c>
      <c r="G2418" s="81">
        <v>44894</v>
      </c>
      <c r="H2418" t="s">
        <v>4048</v>
      </c>
      <c r="I2418" t="s">
        <v>5777</v>
      </c>
      <c r="J2418" t="s">
        <v>2032</v>
      </c>
      <c r="K2418" t="s">
        <v>5925</v>
      </c>
      <c r="L2418" t="s">
        <v>259</v>
      </c>
      <c r="M2418">
        <v>227</v>
      </c>
    </row>
    <row r="2419" spans="1:13">
      <c r="A2419">
        <v>5877</v>
      </c>
      <c r="B2419" t="s">
        <v>35</v>
      </c>
      <c r="C2419" t="s">
        <v>1879</v>
      </c>
      <c r="D2419">
        <v>10050</v>
      </c>
      <c r="E2419" t="s">
        <v>12</v>
      </c>
      <c r="F2419" t="s">
        <v>420</v>
      </c>
      <c r="G2419" s="81">
        <v>44883</v>
      </c>
      <c r="H2419" t="s">
        <v>4048</v>
      </c>
      <c r="I2419" t="s">
        <v>5926</v>
      </c>
      <c r="J2419" t="s">
        <v>13</v>
      </c>
      <c r="K2419" t="s">
        <v>5927</v>
      </c>
      <c r="L2419" t="s">
        <v>1223</v>
      </c>
      <c r="M2419">
        <v>211</v>
      </c>
    </row>
    <row r="2420" spans="1:13">
      <c r="A2420">
        <v>5878</v>
      </c>
      <c r="B2420" t="s">
        <v>35</v>
      </c>
      <c r="C2420" t="s">
        <v>1879</v>
      </c>
      <c r="D2420">
        <v>3350</v>
      </c>
      <c r="E2420" t="s">
        <v>12</v>
      </c>
      <c r="F2420" t="s">
        <v>420</v>
      </c>
      <c r="G2420" s="81">
        <v>44749</v>
      </c>
      <c r="H2420" t="s">
        <v>4048</v>
      </c>
      <c r="I2420" t="s">
        <v>4344</v>
      </c>
      <c r="J2420" t="s">
        <v>13</v>
      </c>
      <c r="K2420">
        <v>3586</v>
      </c>
      <c r="L2420" t="s">
        <v>1223</v>
      </c>
      <c r="M2420">
        <v>211</v>
      </c>
    </row>
    <row r="2421" spans="1:13">
      <c r="A2421">
        <v>5879</v>
      </c>
      <c r="B2421" t="s">
        <v>35</v>
      </c>
      <c r="C2421" t="s">
        <v>1241</v>
      </c>
      <c r="D2421">
        <v>3050</v>
      </c>
      <c r="E2421" t="s">
        <v>12</v>
      </c>
      <c r="F2421" t="s">
        <v>420</v>
      </c>
      <c r="G2421" s="81">
        <v>44900</v>
      </c>
      <c r="H2421" t="s">
        <v>4048</v>
      </c>
      <c r="I2421" t="s">
        <v>5123</v>
      </c>
      <c r="J2421" t="s">
        <v>13</v>
      </c>
      <c r="K2421" t="s">
        <v>5928</v>
      </c>
      <c r="L2421" t="s">
        <v>1239</v>
      </c>
      <c r="M2421">
        <v>250</v>
      </c>
    </row>
    <row r="2422" spans="1:13">
      <c r="A2422">
        <v>5880</v>
      </c>
      <c r="B2422" t="s">
        <v>1227</v>
      </c>
      <c r="C2422" t="s">
        <v>2407</v>
      </c>
      <c r="D2422">
        <v>1137</v>
      </c>
      <c r="E2422" t="s">
        <v>15</v>
      </c>
      <c r="F2422" t="s">
        <v>420</v>
      </c>
      <c r="G2422" s="81">
        <v>44900</v>
      </c>
      <c r="H2422" t="s">
        <v>4048</v>
      </c>
      <c r="I2422" t="s">
        <v>5929</v>
      </c>
      <c r="J2422" t="s">
        <v>1680</v>
      </c>
      <c r="K2422" t="s">
        <v>5930</v>
      </c>
      <c r="L2422" t="s">
        <v>2406</v>
      </c>
      <c r="M2422">
        <v>460</v>
      </c>
    </row>
    <row r="2423" spans="1:13">
      <c r="A2423">
        <v>5881</v>
      </c>
      <c r="B2423" t="s">
        <v>1227</v>
      </c>
      <c r="C2423" t="s">
        <v>984</v>
      </c>
      <c r="D2423">
        <v>3000</v>
      </c>
      <c r="E2423" t="s">
        <v>12</v>
      </c>
      <c r="F2423" t="s">
        <v>420</v>
      </c>
      <c r="G2423" s="81">
        <v>44900</v>
      </c>
      <c r="H2423" t="s">
        <v>4048</v>
      </c>
      <c r="I2423" t="s">
        <v>5931</v>
      </c>
      <c r="J2423" t="s">
        <v>13</v>
      </c>
      <c r="K2423" t="s">
        <v>5932</v>
      </c>
      <c r="L2423" t="s">
        <v>982</v>
      </c>
      <c r="M2423">
        <v>191</v>
      </c>
    </row>
    <row r="2424" spans="1:13">
      <c r="A2424">
        <v>5882</v>
      </c>
      <c r="B2424" t="s">
        <v>1227</v>
      </c>
      <c r="C2424" t="s">
        <v>1598</v>
      </c>
      <c r="D2424">
        <v>2700</v>
      </c>
      <c r="E2424" t="s">
        <v>8</v>
      </c>
      <c r="F2424" t="s">
        <v>420</v>
      </c>
      <c r="G2424" s="81">
        <v>44900</v>
      </c>
      <c r="H2424" t="s">
        <v>4048</v>
      </c>
      <c r="I2424" t="s">
        <v>5933</v>
      </c>
      <c r="J2424" t="s">
        <v>1675</v>
      </c>
      <c r="K2424" t="s">
        <v>5934</v>
      </c>
      <c r="L2424" t="s">
        <v>1596</v>
      </c>
      <c r="M2424">
        <v>328</v>
      </c>
    </row>
    <row r="2425" spans="1:13">
      <c r="A2425">
        <v>5883</v>
      </c>
      <c r="B2425" t="s">
        <v>1227</v>
      </c>
      <c r="C2425" t="s">
        <v>1305</v>
      </c>
      <c r="D2425">
        <v>3350</v>
      </c>
      <c r="E2425" t="s">
        <v>12</v>
      </c>
      <c r="F2425" t="s">
        <v>420</v>
      </c>
      <c r="G2425" s="81">
        <v>44900</v>
      </c>
      <c r="H2425" t="s">
        <v>4048</v>
      </c>
      <c r="I2425" t="s">
        <v>5341</v>
      </c>
      <c r="J2425" t="s">
        <v>13</v>
      </c>
      <c r="K2425" t="s">
        <v>5935</v>
      </c>
      <c r="L2425" t="s">
        <v>1303</v>
      </c>
      <c r="M2425">
        <v>92</v>
      </c>
    </row>
    <row r="2426" spans="1:13">
      <c r="A2426">
        <v>5884</v>
      </c>
      <c r="B2426" t="s">
        <v>1227</v>
      </c>
      <c r="C2426" t="s">
        <v>2078</v>
      </c>
      <c r="D2426">
        <v>3350</v>
      </c>
      <c r="E2426" t="s">
        <v>67</v>
      </c>
      <c r="F2426" t="s">
        <v>420</v>
      </c>
      <c r="G2426" s="81">
        <v>44900</v>
      </c>
      <c r="H2426" t="s">
        <v>4048</v>
      </c>
      <c r="I2426" t="s">
        <v>5936</v>
      </c>
      <c r="J2426" t="s">
        <v>1679</v>
      </c>
      <c r="K2426" t="s">
        <v>5937</v>
      </c>
      <c r="L2426" t="s">
        <v>2076</v>
      </c>
      <c r="M2426">
        <v>383</v>
      </c>
    </row>
    <row r="2427" spans="1:13">
      <c r="A2427">
        <v>5885</v>
      </c>
      <c r="B2427" t="s">
        <v>1227</v>
      </c>
      <c r="C2427" t="s">
        <v>1123</v>
      </c>
      <c r="D2427">
        <v>1600</v>
      </c>
      <c r="E2427" t="s">
        <v>8</v>
      </c>
      <c r="F2427" t="s">
        <v>420</v>
      </c>
      <c r="G2427" s="81">
        <v>44900</v>
      </c>
      <c r="H2427" t="s">
        <v>4048</v>
      </c>
      <c r="I2427" t="s">
        <v>5938</v>
      </c>
      <c r="J2427" t="s">
        <v>1675</v>
      </c>
      <c r="K2427" t="s">
        <v>5939</v>
      </c>
      <c r="L2427" t="s">
        <v>1121</v>
      </c>
      <c r="M2427">
        <v>218</v>
      </c>
    </row>
    <row r="2428" spans="1:13">
      <c r="A2428">
        <v>5886</v>
      </c>
      <c r="B2428" t="s">
        <v>1227</v>
      </c>
      <c r="C2428" t="s">
        <v>962</v>
      </c>
      <c r="D2428">
        <v>2275</v>
      </c>
      <c r="E2428" t="s">
        <v>15</v>
      </c>
      <c r="F2428" t="s">
        <v>420</v>
      </c>
      <c r="G2428" s="81">
        <v>44897</v>
      </c>
      <c r="H2428" t="s">
        <v>4048</v>
      </c>
      <c r="I2428" t="s">
        <v>5206</v>
      </c>
      <c r="J2428" t="s">
        <v>1680</v>
      </c>
      <c r="K2428">
        <v>260993</v>
      </c>
      <c r="L2428" t="s">
        <v>960</v>
      </c>
      <c r="M2428">
        <v>371</v>
      </c>
    </row>
    <row r="2429" spans="1:13">
      <c r="A2429">
        <v>5887</v>
      </c>
      <c r="B2429" t="s">
        <v>1227</v>
      </c>
      <c r="C2429" t="s">
        <v>1385</v>
      </c>
      <c r="D2429">
        <v>2180</v>
      </c>
      <c r="E2429" t="s">
        <v>10</v>
      </c>
      <c r="F2429" t="s">
        <v>420</v>
      </c>
      <c r="G2429" s="81">
        <v>44897</v>
      </c>
      <c r="H2429" t="s">
        <v>4048</v>
      </c>
      <c r="I2429" t="s">
        <v>5940</v>
      </c>
      <c r="J2429" t="s">
        <v>2032</v>
      </c>
      <c r="K2429" t="s">
        <v>5941</v>
      </c>
      <c r="L2429" t="s">
        <v>1384</v>
      </c>
      <c r="M2429">
        <v>220</v>
      </c>
    </row>
    <row r="2430" spans="1:13">
      <c r="A2430">
        <v>5888</v>
      </c>
      <c r="B2430" t="s">
        <v>1227</v>
      </c>
      <c r="C2430" t="s">
        <v>1572</v>
      </c>
      <c r="D2430">
        <v>2180</v>
      </c>
      <c r="E2430" t="s">
        <v>10</v>
      </c>
      <c r="F2430" t="s">
        <v>420</v>
      </c>
      <c r="G2430" s="81">
        <v>44897</v>
      </c>
      <c r="H2430" t="s">
        <v>4048</v>
      </c>
      <c r="I2430" t="s">
        <v>5942</v>
      </c>
      <c r="J2430" t="s">
        <v>2032</v>
      </c>
      <c r="K2430" t="s">
        <v>5943</v>
      </c>
      <c r="L2430" t="s">
        <v>1570</v>
      </c>
      <c r="M2430">
        <v>187</v>
      </c>
    </row>
    <row r="2431" spans="1:13">
      <c r="A2431">
        <v>5889</v>
      </c>
      <c r="B2431" t="s">
        <v>1227</v>
      </c>
      <c r="C2431" t="s">
        <v>1618</v>
      </c>
      <c r="D2431">
        <v>3350</v>
      </c>
      <c r="E2431" t="s">
        <v>12</v>
      </c>
      <c r="F2431" t="s">
        <v>420</v>
      </c>
      <c r="G2431" s="81">
        <v>44896</v>
      </c>
      <c r="H2431" t="s">
        <v>4048</v>
      </c>
      <c r="I2431" t="s">
        <v>5390</v>
      </c>
      <c r="J2431" t="s">
        <v>13</v>
      </c>
      <c r="K2431" t="s">
        <v>5944</v>
      </c>
      <c r="L2431" t="s">
        <v>1617</v>
      </c>
      <c r="M2431">
        <v>334</v>
      </c>
    </row>
    <row r="2432" spans="1:13">
      <c r="A2432">
        <v>5890</v>
      </c>
      <c r="B2432" t="s">
        <v>1227</v>
      </c>
      <c r="C2432" t="s">
        <v>2205</v>
      </c>
      <c r="D2432">
        <v>2180</v>
      </c>
      <c r="E2432" t="s">
        <v>17</v>
      </c>
      <c r="F2432" t="s">
        <v>420</v>
      </c>
      <c r="G2432" s="81">
        <v>44896</v>
      </c>
      <c r="H2432" t="s">
        <v>4048</v>
      </c>
      <c r="I2432" t="s">
        <v>5945</v>
      </c>
      <c r="J2432" t="s">
        <v>1674</v>
      </c>
      <c r="K2432">
        <v>252311</v>
      </c>
      <c r="L2432" t="s">
        <v>2204</v>
      </c>
      <c r="M2432">
        <v>413</v>
      </c>
    </row>
    <row r="2433" spans="1:14">
      <c r="A2433">
        <v>5891</v>
      </c>
      <c r="B2433" t="s">
        <v>1227</v>
      </c>
      <c r="C2433" t="s">
        <v>2185</v>
      </c>
      <c r="D2433">
        <v>2189</v>
      </c>
      <c r="E2433" t="s">
        <v>17</v>
      </c>
      <c r="F2433" t="s">
        <v>420</v>
      </c>
      <c r="G2433" s="81">
        <v>44896</v>
      </c>
      <c r="H2433" t="s">
        <v>4048</v>
      </c>
      <c r="I2433" t="s">
        <v>5945</v>
      </c>
      <c r="J2433" t="s">
        <v>1674</v>
      </c>
      <c r="K2433" t="s">
        <v>5946</v>
      </c>
      <c r="L2433" t="s">
        <v>2184</v>
      </c>
      <c r="M2433">
        <v>412</v>
      </c>
    </row>
    <row r="2434" spans="1:14">
      <c r="A2434">
        <v>5892</v>
      </c>
      <c r="B2434" t="s">
        <v>35</v>
      </c>
      <c r="C2434" t="s">
        <v>1813</v>
      </c>
      <c r="D2434">
        <v>1600</v>
      </c>
      <c r="E2434" t="s">
        <v>8</v>
      </c>
      <c r="F2434" t="s">
        <v>420</v>
      </c>
      <c r="G2434" s="81">
        <v>44896</v>
      </c>
      <c r="H2434" t="s">
        <v>4048</v>
      </c>
      <c r="I2434" t="s">
        <v>5947</v>
      </c>
      <c r="J2434" t="s">
        <v>1675</v>
      </c>
      <c r="K2434" t="s">
        <v>5948</v>
      </c>
      <c r="L2434" t="s">
        <v>1816</v>
      </c>
      <c r="M2434">
        <v>365</v>
      </c>
      <c r="N2434" t="s">
        <v>4057</v>
      </c>
    </row>
    <row r="2435" spans="1:14">
      <c r="A2435">
        <v>5893</v>
      </c>
      <c r="B2435" t="s">
        <v>1227</v>
      </c>
      <c r="C2435" t="s">
        <v>1045</v>
      </c>
      <c r="D2435">
        <v>29000</v>
      </c>
      <c r="E2435" t="s">
        <v>12</v>
      </c>
      <c r="F2435" t="s">
        <v>420</v>
      </c>
      <c r="G2435" s="81">
        <v>44895</v>
      </c>
      <c r="H2435" t="s">
        <v>4069</v>
      </c>
      <c r="I2435" t="s">
        <v>5777</v>
      </c>
      <c r="J2435" t="s">
        <v>13</v>
      </c>
      <c r="K2435" t="s">
        <v>5949</v>
      </c>
      <c r="L2435" t="s">
        <v>1043</v>
      </c>
      <c r="M2435">
        <v>96</v>
      </c>
    </row>
    <row r="2436" spans="1:14">
      <c r="A2436">
        <v>5894</v>
      </c>
      <c r="B2436" t="s">
        <v>1227</v>
      </c>
      <c r="C2436" t="s">
        <v>1036</v>
      </c>
      <c r="D2436">
        <v>29000</v>
      </c>
      <c r="E2436" t="s">
        <v>12</v>
      </c>
      <c r="F2436" t="s">
        <v>420</v>
      </c>
      <c r="G2436" s="81">
        <v>44895</v>
      </c>
      <c r="H2436" t="s">
        <v>4069</v>
      </c>
      <c r="I2436" t="s">
        <v>5777</v>
      </c>
      <c r="J2436" t="s">
        <v>13</v>
      </c>
      <c r="K2436" t="s">
        <v>5950</v>
      </c>
      <c r="L2436" t="s">
        <v>1034</v>
      </c>
      <c r="M2436">
        <v>196</v>
      </c>
    </row>
    <row r="2437" spans="1:14">
      <c r="A2437">
        <v>5895</v>
      </c>
      <c r="B2437" t="s">
        <v>1227</v>
      </c>
      <c r="C2437" t="s">
        <v>1105</v>
      </c>
      <c r="D2437">
        <v>1600</v>
      </c>
      <c r="E2437" t="s">
        <v>8</v>
      </c>
      <c r="F2437" t="s">
        <v>420</v>
      </c>
      <c r="G2437" s="81">
        <v>44900</v>
      </c>
      <c r="H2437" t="s">
        <v>4048</v>
      </c>
      <c r="I2437" t="s">
        <v>5951</v>
      </c>
      <c r="J2437" t="s">
        <v>1675</v>
      </c>
      <c r="K2437" t="s">
        <v>5952</v>
      </c>
      <c r="L2437" t="s">
        <v>1103</v>
      </c>
      <c r="M2437">
        <v>213</v>
      </c>
    </row>
    <row r="2438" spans="1:14">
      <c r="A2438">
        <v>5896</v>
      </c>
      <c r="B2438" t="s">
        <v>1227</v>
      </c>
      <c r="C2438" t="s">
        <v>2066</v>
      </c>
      <c r="D2438">
        <v>2180</v>
      </c>
      <c r="E2438" t="s">
        <v>8</v>
      </c>
      <c r="F2438" t="s">
        <v>420</v>
      </c>
      <c r="G2438" s="81">
        <v>44900</v>
      </c>
      <c r="H2438" t="s">
        <v>4048</v>
      </c>
      <c r="I2438" t="s">
        <v>5673</v>
      </c>
      <c r="J2438" t="s">
        <v>1675</v>
      </c>
      <c r="K2438">
        <v>298882</v>
      </c>
      <c r="L2438" t="s">
        <v>2065</v>
      </c>
      <c r="M2438">
        <v>382</v>
      </c>
    </row>
    <row r="2439" spans="1:14">
      <c r="A2439">
        <v>5897</v>
      </c>
      <c r="B2439" t="s">
        <v>1227</v>
      </c>
      <c r="C2439" t="s">
        <v>1503</v>
      </c>
      <c r="D2439">
        <v>3350</v>
      </c>
      <c r="E2439" t="s">
        <v>67</v>
      </c>
      <c r="F2439" t="s">
        <v>420</v>
      </c>
      <c r="G2439" s="81">
        <v>44900</v>
      </c>
      <c r="H2439" t="s">
        <v>4048</v>
      </c>
      <c r="I2439" t="s">
        <v>5012</v>
      </c>
      <c r="J2439" t="s">
        <v>1679</v>
      </c>
      <c r="K2439">
        <v>383544</v>
      </c>
      <c r="L2439" t="s">
        <v>2578</v>
      </c>
      <c r="M2439">
        <v>306</v>
      </c>
    </row>
    <row r="2440" spans="1:14">
      <c r="A2440">
        <v>5898</v>
      </c>
      <c r="G2440" s="81"/>
    </row>
    <row r="2441" spans="1:14">
      <c r="A2441">
        <v>5899</v>
      </c>
      <c r="B2441" t="s">
        <v>1227</v>
      </c>
      <c r="C2441" t="s">
        <v>1879</v>
      </c>
      <c r="D2441">
        <v>3350</v>
      </c>
      <c r="E2441" t="s">
        <v>12</v>
      </c>
      <c r="F2441" t="s">
        <v>420</v>
      </c>
      <c r="G2441" s="81">
        <v>44900</v>
      </c>
      <c r="H2441" t="s">
        <v>4048</v>
      </c>
      <c r="I2441" t="s">
        <v>5587</v>
      </c>
      <c r="J2441" t="s">
        <v>13</v>
      </c>
      <c r="K2441" t="s">
        <v>5953</v>
      </c>
      <c r="L2441" t="s">
        <v>1223</v>
      </c>
      <c r="M2441">
        <v>211</v>
      </c>
    </row>
    <row r="2442" spans="1:14">
      <c r="A2442">
        <v>5900</v>
      </c>
      <c r="B2442" t="s">
        <v>1227</v>
      </c>
      <c r="C2442" t="s">
        <v>1095</v>
      </c>
      <c r="D2442">
        <v>1400</v>
      </c>
      <c r="E2442" t="s">
        <v>8</v>
      </c>
      <c r="F2442" t="s">
        <v>420</v>
      </c>
      <c r="G2442" s="81">
        <v>44900</v>
      </c>
      <c r="H2442" t="s">
        <v>4048</v>
      </c>
      <c r="I2442" t="s">
        <v>4911</v>
      </c>
      <c r="J2442" t="s">
        <v>1675</v>
      </c>
      <c r="K2442" t="s">
        <v>5954</v>
      </c>
      <c r="L2442" t="s">
        <v>1093</v>
      </c>
      <c r="M2442">
        <v>268</v>
      </c>
    </row>
    <row r="2443" spans="1:14">
      <c r="A2443">
        <v>5901</v>
      </c>
      <c r="B2443" t="s">
        <v>1227</v>
      </c>
      <c r="C2443" t="s">
        <v>1127</v>
      </c>
      <c r="D2443">
        <v>1400</v>
      </c>
      <c r="E2443" t="s">
        <v>8</v>
      </c>
      <c r="F2443" t="s">
        <v>420</v>
      </c>
      <c r="G2443" s="81">
        <v>44900</v>
      </c>
      <c r="H2443" t="s">
        <v>4048</v>
      </c>
      <c r="I2443" t="s">
        <v>4911</v>
      </c>
      <c r="J2443" t="s">
        <v>1675</v>
      </c>
      <c r="K2443" t="s">
        <v>5955</v>
      </c>
      <c r="L2443" t="s">
        <v>1126</v>
      </c>
      <c r="M2443">
        <v>200</v>
      </c>
    </row>
    <row r="2444" spans="1:14">
      <c r="A2444">
        <v>5902</v>
      </c>
      <c r="B2444" t="s">
        <v>1227</v>
      </c>
      <c r="C2444" t="s">
        <v>282</v>
      </c>
      <c r="D2444">
        <v>480</v>
      </c>
      <c r="E2444" t="s">
        <v>17</v>
      </c>
      <c r="F2444" t="s">
        <v>420</v>
      </c>
      <c r="G2444" s="81">
        <v>44901</v>
      </c>
      <c r="H2444" t="s">
        <v>4140</v>
      </c>
      <c r="I2444" t="s">
        <v>5956</v>
      </c>
      <c r="J2444" t="s">
        <v>1674</v>
      </c>
      <c r="K2444" t="s">
        <v>5957</v>
      </c>
      <c r="L2444" t="s">
        <v>280</v>
      </c>
    </row>
    <row r="2445" spans="1:14">
      <c r="A2445">
        <v>5903</v>
      </c>
      <c r="B2445" t="s">
        <v>2190</v>
      </c>
      <c r="C2445" t="s">
        <v>181</v>
      </c>
      <c r="D2445">
        <v>1350</v>
      </c>
      <c r="E2445" t="s">
        <v>8</v>
      </c>
      <c r="F2445" t="s">
        <v>420</v>
      </c>
      <c r="G2445" s="81">
        <v>44901</v>
      </c>
      <c r="H2445" t="s">
        <v>4048</v>
      </c>
      <c r="I2445" t="s">
        <v>4441</v>
      </c>
      <c r="J2445" t="s">
        <v>1675</v>
      </c>
      <c r="K2445" t="s">
        <v>5958</v>
      </c>
      <c r="L2445" t="s">
        <v>2440</v>
      </c>
      <c r="M2445">
        <v>14</v>
      </c>
    </row>
    <row r="2446" spans="1:14">
      <c r="A2446">
        <v>5904</v>
      </c>
      <c r="B2446" t="s">
        <v>1227</v>
      </c>
      <c r="C2446" t="s">
        <v>1817</v>
      </c>
      <c r="D2446">
        <v>2180</v>
      </c>
      <c r="E2446" t="s">
        <v>10</v>
      </c>
      <c r="F2446" t="s">
        <v>420</v>
      </c>
      <c r="G2446" s="81">
        <v>44901</v>
      </c>
      <c r="H2446" t="s">
        <v>4048</v>
      </c>
      <c r="I2446" t="s">
        <v>5959</v>
      </c>
      <c r="J2446" t="s">
        <v>2032</v>
      </c>
      <c r="K2446" t="s">
        <v>5960</v>
      </c>
      <c r="L2446" t="s">
        <v>2003</v>
      </c>
      <c r="M2446">
        <v>366</v>
      </c>
      <c r="N2446" t="s">
        <v>4057</v>
      </c>
    </row>
    <row r="2447" spans="1:14">
      <c r="A2447">
        <v>5905</v>
      </c>
      <c r="B2447" t="s">
        <v>1227</v>
      </c>
      <c r="C2447" t="s">
        <v>2307</v>
      </c>
      <c r="D2447">
        <v>1350</v>
      </c>
      <c r="E2447" t="s">
        <v>8</v>
      </c>
      <c r="F2447" t="s">
        <v>420</v>
      </c>
      <c r="G2447" s="81">
        <v>44901</v>
      </c>
      <c r="H2447" t="s">
        <v>4048</v>
      </c>
      <c r="I2447" t="s">
        <v>5650</v>
      </c>
      <c r="J2447" t="s">
        <v>1675</v>
      </c>
      <c r="K2447" t="s">
        <v>5961</v>
      </c>
      <c r="L2447" t="s">
        <v>2306</v>
      </c>
      <c r="M2447">
        <v>428</v>
      </c>
    </row>
    <row r="2448" spans="1:14">
      <c r="A2448">
        <v>5906</v>
      </c>
      <c r="B2448" t="s">
        <v>1227</v>
      </c>
      <c r="C2448" t="s">
        <v>2051</v>
      </c>
      <c r="D2448">
        <v>2180</v>
      </c>
      <c r="E2448" t="s">
        <v>17</v>
      </c>
      <c r="F2448" t="s">
        <v>420</v>
      </c>
      <c r="G2448" s="81">
        <v>44901</v>
      </c>
      <c r="H2448" t="s">
        <v>4048</v>
      </c>
      <c r="I2448" t="s">
        <v>5962</v>
      </c>
      <c r="J2448" t="s">
        <v>1674</v>
      </c>
      <c r="K2448" t="s">
        <v>5963</v>
      </c>
      <c r="L2448" t="s">
        <v>2052</v>
      </c>
      <c r="M2448">
        <v>380</v>
      </c>
    </row>
    <row r="2449" spans="1:13">
      <c r="A2449">
        <v>5907</v>
      </c>
      <c r="B2449" t="s">
        <v>1227</v>
      </c>
      <c r="C2449" t="s">
        <v>1531</v>
      </c>
      <c r="D2449">
        <v>1800</v>
      </c>
      <c r="E2449" t="s">
        <v>10</v>
      </c>
      <c r="F2449" t="s">
        <v>420</v>
      </c>
      <c r="G2449" s="81">
        <v>44901</v>
      </c>
      <c r="H2449" t="s">
        <v>4048</v>
      </c>
      <c r="I2449" t="s">
        <v>5964</v>
      </c>
      <c r="J2449" t="s">
        <v>2032</v>
      </c>
      <c r="K2449" t="s">
        <v>5965</v>
      </c>
      <c r="L2449" t="s">
        <v>1529</v>
      </c>
      <c r="M2449">
        <v>311</v>
      </c>
    </row>
    <row r="2450" spans="1:13">
      <c r="A2450">
        <v>5908</v>
      </c>
      <c r="B2450" t="s">
        <v>1227</v>
      </c>
      <c r="C2450" t="s">
        <v>1576</v>
      </c>
      <c r="D2450">
        <v>1800</v>
      </c>
      <c r="E2450" t="s">
        <v>10</v>
      </c>
      <c r="F2450" t="s">
        <v>420</v>
      </c>
      <c r="G2450" s="81">
        <v>44901</v>
      </c>
      <c r="H2450" t="s">
        <v>4048</v>
      </c>
      <c r="I2450" t="s">
        <v>5327</v>
      </c>
      <c r="J2450" t="s">
        <v>2032</v>
      </c>
      <c r="K2450" t="s">
        <v>5966</v>
      </c>
      <c r="L2450" t="s">
        <v>1575</v>
      </c>
      <c r="M2450">
        <v>321</v>
      </c>
    </row>
    <row r="2451" spans="1:13">
      <c r="A2451">
        <v>5909</v>
      </c>
      <c r="B2451" t="s">
        <v>1227</v>
      </c>
      <c r="C2451" t="s">
        <v>1132</v>
      </c>
      <c r="D2451">
        <v>3000</v>
      </c>
      <c r="E2451" t="s">
        <v>12</v>
      </c>
      <c r="F2451" t="s">
        <v>420</v>
      </c>
      <c r="G2451" s="81">
        <v>44902</v>
      </c>
      <c r="H2451" t="s">
        <v>4048</v>
      </c>
      <c r="I2451" t="s">
        <v>5043</v>
      </c>
      <c r="J2451" t="s">
        <v>13</v>
      </c>
      <c r="K2451" t="s">
        <v>5967</v>
      </c>
      <c r="L2451" t="s">
        <v>1130</v>
      </c>
      <c r="M2451">
        <v>270</v>
      </c>
    </row>
    <row r="2452" spans="1:13">
      <c r="A2452">
        <v>5910</v>
      </c>
      <c r="B2452" t="s">
        <v>1227</v>
      </c>
      <c r="C2452" t="s">
        <v>2041</v>
      </c>
      <c r="D2452">
        <v>3350</v>
      </c>
      <c r="E2452" t="s">
        <v>67</v>
      </c>
      <c r="F2452" t="s">
        <v>420</v>
      </c>
      <c r="G2452" s="81">
        <v>44902</v>
      </c>
      <c r="H2452" t="s">
        <v>4048</v>
      </c>
      <c r="I2452" t="s">
        <v>5348</v>
      </c>
      <c r="J2452" t="s">
        <v>1679</v>
      </c>
      <c r="K2452" t="s">
        <v>5968</v>
      </c>
      <c r="L2452" t="s">
        <v>2039</v>
      </c>
      <c r="M2452">
        <v>378</v>
      </c>
    </row>
    <row r="2453" spans="1:13">
      <c r="A2453">
        <v>5911</v>
      </c>
      <c r="B2453" t="s">
        <v>1227</v>
      </c>
      <c r="C2453" t="s">
        <v>2041</v>
      </c>
      <c r="D2453">
        <v>3350</v>
      </c>
      <c r="E2453" t="s">
        <v>67</v>
      </c>
      <c r="F2453" t="s">
        <v>420</v>
      </c>
      <c r="G2453" s="81">
        <v>44902</v>
      </c>
      <c r="H2453" t="s">
        <v>4048</v>
      </c>
      <c r="I2453" t="s">
        <v>5273</v>
      </c>
      <c r="J2453" t="s">
        <v>1679</v>
      </c>
      <c r="K2453" t="s">
        <v>5969</v>
      </c>
      <c r="L2453" t="s">
        <v>2039</v>
      </c>
      <c r="M2453">
        <v>378</v>
      </c>
    </row>
    <row r="2454" spans="1:13">
      <c r="A2454">
        <v>5912</v>
      </c>
      <c r="B2454" t="s">
        <v>1227</v>
      </c>
      <c r="C2454" t="s">
        <v>2260</v>
      </c>
      <c r="D2454">
        <v>40000</v>
      </c>
      <c r="E2454" t="s">
        <v>17</v>
      </c>
      <c r="F2454" t="s">
        <v>420</v>
      </c>
      <c r="G2454" s="81">
        <v>44902</v>
      </c>
      <c r="H2454" t="s">
        <v>4048</v>
      </c>
      <c r="I2454" t="s">
        <v>4048</v>
      </c>
      <c r="J2454" t="s">
        <v>1674</v>
      </c>
      <c r="K2454" t="s">
        <v>5970</v>
      </c>
      <c r="L2454" t="s">
        <v>2354</v>
      </c>
      <c r="M2454">
        <v>419</v>
      </c>
    </row>
    <row r="2455" spans="1:13">
      <c r="A2455">
        <v>5913</v>
      </c>
      <c r="B2455" t="s">
        <v>1227</v>
      </c>
      <c r="C2455" t="s">
        <v>249</v>
      </c>
      <c r="D2455">
        <v>7000</v>
      </c>
      <c r="E2455" t="s">
        <v>17</v>
      </c>
      <c r="F2455" t="s">
        <v>420</v>
      </c>
      <c r="G2455" s="81">
        <v>44901</v>
      </c>
      <c r="H2455" t="s">
        <v>4069</v>
      </c>
      <c r="I2455" t="s">
        <v>5777</v>
      </c>
      <c r="J2455" t="s">
        <v>1674</v>
      </c>
      <c r="K2455" t="s">
        <v>5971</v>
      </c>
      <c r="L2455" t="s">
        <v>247</v>
      </c>
      <c r="M2455">
        <v>28</v>
      </c>
    </row>
    <row r="2456" spans="1:13">
      <c r="A2456">
        <v>5914</v>
      </c>
      <c r="B2456" t="s">
        <v>1227</v>
      </c>
      <c r="C2456" t="s">
        <v>1070</v>
      </c>
      <c r="D2456">
        <v>2180</v>
      </c>
      <c r="E2456" t="s">
        <v>10</v>
      </c>
      <c r="F2456" t="s">
        <v>420</v>
      </c>
      <c r="G2456" s="81">
        <v>44901</v>
      </c>
      <c r="H2456" t="s">
        <v>4048</v>
      </c>
      <c r="I2456" t="s">
        <v>5643</v>
      </c>
      <c r="J2456" t="s">
        <v>2032</v>
      </c>
      <c r="K2456" t="s">
        <v>5972</v>
      </c>
      <c r="L2456" t="s">
        <v>1068</v>
      </c>
      <c r="M2456">
        <v>241</v>
      </c>
    </row>
    <row r="2457" spans="1:13">
      <c r="A2457">
        <v>5915</v>
      </c>
      <c r="B2457" t="s">
        <v>1227</v>
      </c>
      <c r="C2457" t="s">
        <v>1594</v>
      </c>
      <c r="D2457">
        <v>1350</v>
      </c>
      <c r="E2457" t="s">
        <v>8</v>
      </c>
      <c r="F2457" t="s">
        <v>420</v>
      </c>
      <c r="G2457" s="81">
        <v>44901</v>
      </c>
      <c r="H2457" t="s">
        <v>4048</v>
      </c>
      <c r="I2457" t="s">
        <v>5973</v>
      </c>
      <c r="J2457" t="s">
        <v>1675</v>
      </c>
      <c r="K2457" t="s">
        <v>5974</v>
      </c>
      <c r="L2457" t="s">
        <v>1592</v>
      </c>
      <c r="M2457">
        <v>326</v>
      </c>
    </row>
    <row r="2458" spans="1:13">
      <c r="A2458">
        <v>5916</v>
      </c>
      <c r="B2458" t="s">
        <v>1227</v>
      </c>
      <c r="C2458" t="s">
        <v>2352</v>
      </c>
      <c r="D2458">
        <v>3497</v>
      </c>
      <c r="E2458" t="s">
        <v>12</v>
      </c>
      <c r="F2458" t="s">
        <v>420</v>
      </c>
      <c r="G2458" s="81">
        <v>44901</v>
      </c>
      <c r="H2458" t="s">
        <v>4048</v>
      </c>
      <c r="I2458" t="s">
        <v>4670</v>
      </c>
      <c r="J2458" t="s">
        <v>13</v>
      </c>
      <c r="K2458" t="s">
        <v>5975</v>
      </c>
      <c r="L2458" t="s">
        <v>2350</v>
      </c>
      <c r="M2458">
        <v>445</v>
      </c>
    </row>
    <row r="2459" spans="1:13">
      <c r="A2459">
        <v>5917</v>
      </c>
      <c r="B2459" t="s">
        <v>1227</v>
      </c>
      <c r="C2459" t="s">
        <v>1452</v>
      </c>
      <c r="D2459">
        <v>3350</v>
      </c>
      <c r="E2459" t="s">
        <v>67</v>
      </c>
      <c r="F2459" t="s">
        <v>420</v>
      </c>
      <c r="G2459" s="81">
        <v>44901</v>
      </c>
      <c r="H2459" t="s">
        <v>4048</v>
      </c>
      <c r="I2459" t="s">
        <v>5012</v>
      </c>
      <c r="J2459" t="s">
        <v>1679</v>
      </c>
      <c r="K2459" t="s">
        <v>5976</v>
      </c>
      <c r="L2459" t="s">
        <v>1451</v>
      </c>
      <c r="M2459">
        <v>283</v>
      </c>
    </row>
    <row r="2460" spans="1:13">
      <c r="A2460">
        <v>5918</v>
      </c>
      <c r="B2460" t="s">
        <v>1227</v>
      </c>
      <c r="C2460" t="s">
        <v>1310</v>
      </c>
      <c r="D2460">
        <v>3350</v>
      </c>
      <c r="E2460" t="s">
        <v>12</v>
      </c>
      <c r="F2460" t="s">
        <v>420</v>
      </c>
      <c r="G2460" s="81">
        <v>44901</v>
      </c>
      <c r="H2460" t="s">
        <v>4048</v>
      </c>
      <c r="I2460" t="s">
        <v>5043</v>
      </c>
      <c r="J2460" t="s">
        <v>13</v>
      </c>
      <c r="K2460">
        <v>324963</v>
      </c>
      <c r="L2460" t="s">
        <v>1308</v>
      </c>
      <c r="M2460">
        <v>264</v>
      </c>
    </row>
    <row r="2461" spans="1:13">
      <c r="A2461">
        <v>5919</v>
      </c>
      <c r="B2461" t="s">
        <v>1227</v>
      </c>
      <c r="C2461" t="s">
        <v>1371</v>
      </c>
      <c r="D2461">
        <v>2800</v>
      </c>
      <c r="E2461" t="s">
        <v>67</v>
      </c>
      <c r="F2461" t="s">
        <v>420</v>
      </c>
      <c r="G2461" s="81">
        <v>44901</v>
      </c>
      <c r="H2461" t="s">
        <v>4048</v>
      </c>
      <c r="I2461" t="s">
        <v>5977</v>
      </c>
      <c r="J2461" t="s">
        <v>1679</v>
      </c>
      <c r="K2461" t="s">
        <v>5978</v>
      </c>
      <c r="L2461" t="s">
        <v>1369</v>
      </c>
      <c r="M2461">
        <v>374</v>
      </c>
    </row>
    <row r="2462" spans="1:13">
      <c r="A2462">
        <v>5920</v>
      </c>
      <c r="B2462" t="s">
        <v>1227</v>
      </c>
      <c r="C2462" t="s">
        <v>5690</v>
      </c>
      <c r="D2462">
        <v>2275</v>
      </c>
      <c r="E2462" t="s">
        <v>15</v>
      </c>
      <c r="F2462" t="s">
        <v>420</v>
      </c>
      <c r="G2462" s="81">
        <v>44901</v>
      </c>
      <c r="H2462" t="s">
        <v>4048</v>
      </c>
      <c r="I2462" t="s">
        <v>4972</v>
      </c>
      <c r="J2462" t="s">
        <v>1680</v>
      </c>
      <c r="K2462">
        <v>326481</v>
      </c>
      <c r="L2462" t="s">
        <v>2303</v>
      </c>
      <c r="M2462">
        <v>427</v>
      </c>
    </row>
    <row r="2463" spans="1:13">
      <c r="A2463">
        <v>5921</v>
      </c>
      <c r="B2463" t="s">
        <v>1227</v>
      </c>
      <c r="C2463" t="s">
        <v>282</v>
      </c>
      <c r="D2463">
        <v>1455</v>
      </c>
      <c r="E2463" t="s">
        <v>17</v>
      </c>
      <c r="F2463" t="s">
        <v>420</v>
      </c>
      <c r="G2463" s="81">
        <v>44901</v>
      </c>
      <c r="H2463" t="s">
        <v>4048</v>
      </c>
      <c r="I2463" t="s">
        <v>5979</v>
      </c>
      <c r="J2463" t="s">
        <v>1674</v>
      </c>
      <c r="K2463" t="s">
        <v>5980</v>
      </c>
      <c r="L2463" t="s">
        <v>280</v>
      </c>
      <c r="M2463">
        <v>35</v>
      </c>
    </row>
    <row r="2464" spans="1:13">
      <c r="A2464">
        <v>5922</v>
      </c>
      <c r="B2464" t="s">
        <v>1227</v>
      </c>
      <c r="C2464" t="s">
        <v>376</v>
      </c>
      <c r="D2464">
        <v>2180</v>
      </c>
      <c r="E2464" t="s">
        <v>10</v>
      </c>
      <c r="F2464" t="s">
        <v>4488</v>
      </c>
      <c r="G2464" s="81">
        <v>44901</v>
      </c>
      <c r="H2464" t="s">
        <v>4048</v>
      </c>
      <c r="I2464" t="s">
        <v>5805</v>
      </c>
      <c r="J2464" t="s">
        <v>2032</v>
      </c>
      <c r="K2464">
        <v>8945</v>
      </c>
      <c r="L2464" t="s">
        <v>374</v>
      </c>
      <c r="M2464">
        <v>242</v>
      </c>
    </row>
    <row r="2465" spans="1:13">
      <c r="A2465">
        <v>5923</v>
      </c>
      <c r="B2465" t="s">
        <v>1227</v>
      </c>
      <c r="C2465" t="s">
        <v>949</v>
      </c>
      <c r="D2465">
        <v>2800</v>
      </c>
      <c r="E2465" t="s">
        <v>12</v>
      </c>
      <c r="F2465" t="s">
        <v>420</v>
      </c>
      <c r="G2465" s="81">
        <v>44901</v>
      </c>
      <c r="H2465" t="s">
        <v>4048</v>
      </c>
      <c r="I2465" t="s">
        <v>5981</v>
      </c>
      <c r="J2465" t="s">
        <v>13</v>
      </c>
      <c r="K2465">
        <v>27324</v>
      </c>
      <c r="L2465" t="s">
        <v>947</v>
      </c>
      <c r="M2465">
        <v>178</v>
      </c>
    </row>
    <row r="2466" spans="1:13">
      <c r="A2466">
        <v>5924</v>
      </c>
      <c r="B2466" t="s">
        <v>1227</v>
      </c>
      <c r="C2466" t="s">
        <v>949</v>
      </c>
      <c r="D2466">
        <v>2800</v>
      </c>
      <c r="E2466" t="s">
        <v>12</v>
      </c>
      <c r="F2466" t="s">
        <v>420</v>
      </c>
      <c r="G2466" s="81">
        <v>44901</v>
      </c>
      <c r="H2466" t="s">
        <v>4048</v>
      </c>
      <c r="I2466" t="s">
        <v>5982</v>
      </c>
      <c r="J2466" t="s">
        <v>13</v>
      </c>
      <c r="K2466">
        <v>27250</v>
      </c>
      <c r="L2466" t="s">
        <v>947</v>
      </c>
      <c r="M2466">
        <v>178</v>
      </c>
    </row>
    <row r="2467" spans="1:13">
      <c r="A2467">
        <v>5925</v>
      </c>
      <c r="B2467" t="s">
        <v>1227</v>
      </c>
      <c r="C2467" t="s">
        <v>949</v>
      </c>
      <c r="D2467">
        <v>2800</v>
      </c>
      <c r="E2467" t="s">
        <v>12</v>
      </c>
      <c r="F2467" t="s">
        <v>420</v>
      </c>
      <c r="G2467" s="81">
        <v>44901</v>
      </c>
      <c r="H2467" t="s">
        <v>4048</v>
      </c>
      <c r="I2467" t="s">
        <v>5983</v>
      </c>
      <c r="J2467" t="s">
        <v>13</v>
      </c>
      <c r="K2467">
        <v>27352</v>
      </c>
      <c r="L2467" t="s">
        <v>947</v>
      </c>
      <c r="M2467">
        <v>178</v>
      </c>
    </row>
    <row r="2468" spans="1:13">
      <c r="A2468">
        <v>5926</v>
      </c>
      <c r="B2468" t="s">
        <v>1227</v>
      </c>
      <c r="C2468" t="s">
        <v>949</v>
      </c>
      <c r="D2468">
        <v>2800</v>
      </c>
      <c r="E2468" t="s">
        <v>12</v>
      </c>
      <c r="F2468" t="s">
        <v>420</v>
      </c>
      <c r="G2468" s="81">
        <v>44901</v>
      </c>
      <c r="H2468" t="s">
        <v>4048</v>
      </c>
      <c r="I2468" t="s">
        <v>5984</v>
      </c>
      <c r="J2468" t="s">
        <v>13</v>
      </c>
      <c r="K2468">
        <v>27330</v>
      </c>
      <c r="L2468" t="s">
        <v>947</v>
      </c>
      <c r="M2468">
        <v>178</v>
      </c>
    </row>
    <row r="2469" spans="1:13">
      <c r="A2469">
        <v>5927</v>
      </c>
      <c r="B2469" t="s">
        <v>1227</v>
      </c>
      <c r="C2469" t="s">
        <v>962</v>
      </c>
      <c r="D2469">
        <v>3350</v>
      </c>
      <c r="E2469" t="s">
        <v>67</v>
      </c>
      <c r="F2469" t="s">
        <v>420</v>
      </c>
      <c r="G2469" s="81">
        <v>44901</v>
      </c>
      <c r="H2469" t="s">
        <v>4048</v>
      </c>
      <c r="I2469" t="s">
        <v>4320</v>
      </c>
      <c r="J2469" t="s">
        <v>1679</v>
      </c>
      <c r="K2469" t="s">
        <v>5985</v>
      </c>
      <c r="L2469" t="s">
        <v>960</v>
      </c>
      <c r="M2469">
        <v>299</v>
      </c>
    </row>
    <row r="2470" spans="1:13">
      <c r="A2470">
        <v>5928</v>
      </c>
      <c r="B2470" t="s">
        <v>1227</v>
      </c>
      <c r="C2470" t="s">
        <v>1026</v>
      </c>
      <c r="D2470">
        <v>29000</v>
      </c>
      <c r="E2470" t="s">
        <v>12</v>
      </c>
      <c r="F2470" t="s">
        <v>420</v>
      </c>
      <c r="G2470" s="81">
        <v>44901</v>
      </c>
      <c r="H2470" t="s">
        <v>4069</v>
      </c>
      <c r="I2470" t="s">
        <v>5777</v>
      </c>
      <c r="J2470" t="s">
        <v>13</v>
      </c>
      <c r="K2470" t="s">
        <v>5986</v>
      </c>
      <c r="L2470" t="s">
        <v>1024</v>
      </c>
      <c r="M2470">
        <v>193</v>
      </c>
    </row>
    <row r="2471" spans="1:13">
      <c r="A2471">
        <v>5929</v>
      </c>
      <c r="B2471" t="s">
        <v>1227</v>
      </c>
      <c r="C2471" t="s">
        <v>2316</v>
      </c>
      <c r="D2471">
        <v>2275</v>
      </c>
      <c r="E2471" t="s">
        <v>15</v>
      </c>
      <c r="F2471" t="s">
        <v>420</v>
      </c>
      <c r="G2471" s="81">
        <v>44901</v>
      </c>
      <c r="H2471" t="s">
        <v>4048</v>
      </c>
      <c r="I2471" t="s">
        <v>4972</v>
      </c>
      <c r="J2471" t="s">
        <v>1680</v>
      </c>
      <c r="K2471" t="s">
        <v>5987</v>
      </c>
      <c r="L2471" t="s">
        <v>2314</v>
      </c>
      <c r="M2471">
        <v>430</v>
      </c>
    </row>
    <row r="2472" spans="1:13">
      <c r="A2472">
        <v>5930</v>
      </c>
      <c r="B2472" t="s">
        <v>1227</v>
      </c>
      <c r="C2472" t="s">
        <v>2311</v>
      </c>
      <c r="D2472">
        <v>2275</v>
      </c>
      <c r="E2472" t="s">
        <v>15</v>
      </c>
      <c r="F2472" t="s">
        <v>420</v>
      </c>
      <c r="G2472" s="81">
        <v>44901</v>
      </c>
      <c r="H2472" t="s">
        <v>4048</v>
      </c>
      <c r="I2472" t="s">
        <v>4972</v>
      </c>
      <c r="J2472" t="s">
        <v>1680</v>
      </c>
      <c r="K2472" t="s">
        <v>5988</v>
      </c>
      <c r="L2472" t="s">
        <v>2328</v>
      </c>
      <c r="M2472">
        <v>429</v>
      </c>
    </row>
    <row r="2473" spans="1:13">
      <c r="A2473">
        <v>5931</v>
      </c>
      <c r="B2473" t="s">
        <v>1227</v>
      </c>
      <c r="C2473" t="s">
        <v>1484</v>
      </c>
      <c r="D2473">
        <v>2800</v>
      </c>
      <c r="E2473" t="s">
        <v>12</v>
      </c>
      <c r="F2473" t="s">
        <v>420</v>
      </c>
      <c r="G2473" s="81">
        <v>44904</v>
      </c>
      <c r="H2473" t="s">
        <v>4048</v>
      </c>
      <c r="I2473" t="s">
        <v>5989</v>
      </c>
      <c r="J2473" t="s">
        <v>13</v>
      </c>
      <c r="K2473" t="s">
        <v>5990</v>
      </c>
      <c r="L2473" t="s">
        <v>1483</v>
      </c>
      <c r="M2473">
        <v>420</v>
      </c>
    </row>
    <row r="2474" spans="1:13">
      <c r="A2474">
        <v>5932</v>
      </c>
      <c r="B2474" t="s">
        <v>35</v>
      </c>
      <c r="C2474" t="s">
        <v>1160</v>
      </c>
      <c r="D2474">
        <v>5000</v>
      </c>
      <c r="E2474" t="s">
        <v>12</v>
      </c>
      <c r="F2474" t="s">
        <v>420</v>
      </c>
      <c r="G2474" s="81">
        <v>44904</v>
      </c>
      <c r="H2474" t="s">
        <v>4069</v>
      </c>
      <c r="I2474" t="s">
        <v>5108</v>
      </c>
      <c r="J2474" t="s">
        <v>13</v>
      </c>
      <c r="K2474" t="s">
        <v>5991</v>
      </c>
      <c r="L2474" t="s">
        <v>1159</v>
      </c>
      <c r="M2474">
        <v>165</v>
      </c>
    </row>
    <row r="2475" spans="1:13">
      <c r="A2475">
        <v>5933</v>
      </c>
      <c r="B2475" t="s">
        <v>1227</v>
      </c>
      <c r="C2475" t="s">
        <v>1991</v>
      </c>
      <c r="D2475">
        <v>8000</v>
      </c>
      <c r="E2475" t="s">
        <v>20</v>
      </c>
      <c r="F2475" t="s">
        <v>420</v>
      </c>
      <c r="G2475" s="81">
        <v>44903</v>
      </c>
      <c r="H2475" t="s">
        <v>4069</v>
      </c>
      <c r="I2475" t="s">
        <v>4349</v>
      </c>
      <c r="J2475" t="s">
        <v>1677</v>
      </c>
      <c r="K2475" t="s">
        <v>5992</v>
      </c>
      <c r="L2475" t="s">
        <v>1990</v>
      </c>
      <c r="M2475">
        <v>373</v>
      </c>
    </row>
    <row r="2476" spans="1:13">
      <c r="A2476">
        <v>5934</v>
      </c>
      <c r="B2476" t="s">
        <v>1227</v>
      </c>
      <c r="C2476" t="s">
        <v>232</v>
      </c>
      <c r="D2476">
        <v>6000</v>
      </c>
      <c r="E2476" t="s">
        <v>10</v>
      </c>
      <c r="F2476" t="s">
        <v>420</v>
      </c>
      <c r="G2476" s="81">
        <v>44903</v>
      </c>
      <c r="H2476" t="s">
        <v>4048</v>
      </c>
      <c r="I2476" t="s">
        <v>5993</v>
      </c>
      <c r="J2476" t="s">
        <v>2032</v>
      </c>
      <c r="K2476" t="s">
        <v>5994</v>
      </c>
      <c r="L2476" t="s">
        <v>230</v>
      </c>
      <c r="M2476">
        <v>224</v>
      </c>
    </row>
    <row r="2477" spans="1:13">
      <c r="A2477">
        <v>5935</v>
      </c>
      <c r="B2477" t="s">
        <v>2190</v>
      </c>
      <c r="C2477" t="s">
        <v>210</v>
      </c>
      <c r="D2477">
        <v>2700</v>
      </c>
      <c r="E2477" t="s">
        <v>8</v>
      </c>
      <c r="F2477" t="s">
        <v>420</v>
      </c>
      <c r="G2477" s="81">
        <v>44903</v>
      </c>
      <c r="H2477" t="s">
        <v>4069</v>
      </c>
      <c r="I2477" t="s">
        <v>4356</v>
      </c>
      <c r="J2477" t="s">
        <v>1675</v>
      </c>
      <c r="K2477" t="s">
        <v>5995</v>
      </c>
      <c r="L2477" t="s">
        <v>208</v>
      </c>
      <c r="M2477">
        <v>20</v>
      </c>
    </row>
    <row r="2478" spans="1:13">
      <c r="A2478">
        <v>5936</v>
      </c>
      <c r="B2478" t="s">
        <v>1227</v>
      </c>
      <c r="C2478" t="s">
        <v>1115</v>
      </c>
      <c r="D2478">
        <v>1600</v>
      </c>
      <c r="E2478" t="s">
        <v>8</v>
      </c>
      <c r="F2478" t="s">
        <v>420</v>
      </c>
      <c r="G2478" s="81">
        <v>44903</v>
      </c>
      <c r="H2478" t="s">
        <v>4048</v>
      </c>
      <c r="I2478" t="s">
        <v>5996</v>
      </c>
      <c r="J2478" t="s">
        <v>1675</v>
      </c>
      <c r="K2478" t="s">
        <v>5997</v>
      </c>
      <c r="L2478" t="s">
        <v>1114</v>
      </c>
      <c r="M2478">
        <v>216</v>
      </c>
    </row>
    <row r="2479" spans="1:13">
      <c r="A2479">
        <v>5937</v>
      </c>
      <c r="B2479" t="s">
        <v>1227</v>
      </c>
      <c r="C2479" t="s">
        <v>1473</v>
      </c>
      <c r="D2479">
        <v>2180</v>
      </c>
      <c r="E2479" t="s">
        <v>15</v>
      </c>
      <c r="F2479" t="s">
        <v>420</v>
      </c>
      <c r="G2479" s="81">
        <v>44902</v>
      </c>
      <c r="H2479" t="s">
        <v>4048</v>
      </c>
      <c r="I2479" t="s">
        <v>5998</v>
      </c>
      <c r="J2479" t="s">
        <v>1680</v>
      </c>
      <c r="K2479">
        <v>20739</v>
      </c>
      <c r="L2479" t="s">
        <v>1472</v>
      </c>
      <c r="M2479">
        <v>298</v>
      </c>
    </row>
    <row r="2480" spans="1:13">
      <c r="A2480">
        <v>5938</v>
      </c>
      <c r="B2480" t="s">
        <v>1227</v>
      </c>
      <c r="C2480" t="s">
        <v>2008</v>
      </c>
      <c r="D2480">
        <v>1600</v>
      </c>
      <c r="E2480" t="s">
        <v>8</v>
      </c>
      <c r="F2480" t="s">
        <v>420</v>
      </c>
      <c r="G2480" s="81">
        <v>44907</v>
      </c>
      <c r="H2480" t="s">
        <v>4048</v>
      </c>
      <c r="I2480" t="s">
        <v>5999</v>
      </c>
      <c r="J2480" t="s">
        <v>1675</v>
      </c>
      <c r="K2480" t="s">
        <v>6000</v>
      </c>
      <c r="L2480" t="s">
        <v>2000</v>
      </c>
      <c r="M2480">
        <v>376</v>
      </c>
    </row>
    <row r="2481" spans="1:13">
      <c r="A2481">
        <v>5939</v>
      </c>
      <c r="B2481" t="s">
        <v>1227</v>
      </c>
      <c r="C2481" t="s">
        <v>914</v>
      </c>
      <c r="D2481">
        <v>1245</v>
      </c>
      <c r="E2481" t="s">
        <v>12</v>
      </c>
      <c r="F2481" t="s">
        <v>420</v>
      </c>
      <c r="G2481" s="81">
        <v>44907</v>
      </c>
      <c r="H2481" t="s">
        <v>6001</v>
      </c>
      <c r="I2481" t="s">
        <v>6002</v>
      </c>
      <c r="J2481" t="s">
        <v>13</v>
      </c>
      <c r="K2481" t="s">
        <v>6003</v>
      </c>
      <c r="L2481" t="s">
        <v>1809</v>
      </c>
      <c r="M2481">
        <v>170</v>
      </c>
    </row>
    <row r="2482" spans="1:13">
      <c r="A2482">
        <v>5940</v>
      </c>
      <c r="B2482" t="s">
        <v>1227</v>
      </c>
      <c r="C2482" t="s">
        <v>6004</v>
      </c>
      <c r="D2482">
        <v>400</v>
      </c>
      <c r="E2482" t="s">
        <v>10</v>
      </c>
      <c r="F2482" t="s">
        <v>420</v>
      </c>
      <c r="G2482" s="81">
        <v>44907</v>
      </c>
      <c r="H2482" t="s">
        <v>6005</v>
      </c>
      <c r="I2482" t="s">
        <v>6006</v>
      </c>
      <c r="J2482" t="s">
        <v>2032</v>
      </c>
      <c r="K2482" t="s">
        <v>6007</v>
      </c>
      <c r="L2482" t="s">
        <v>1990</v>
      </c>
      <c r="M2482">
        <v>373</v>
      </c>
    </row>
    <row r="2483" spans="1:13">
      <c r="A2483">
        <v>5941</v>
      </c>
      <c r="B2483" t="s">
        <v>1227</v>
      </c>
      <c r="C2483" t="s">
        <v>2403</v>
      </c>
      <c r="D2483">
        <v>1137</v>
      </c>
      <c r="E2483" t="s">
        <v>15</v>
      </c>
      <c r="F2483" t="s">
        <v>420</v>
      </c>
      <c r="G2483" s="81">
        <v>44904</v>
      </c>
      <c r="H2483" t="s">
        <v>4048</v>
      </c>
      <c r="I2483" t="s">
        <v>6008</v>
      </c>
      <c r="J2483" t="s">
        <v>1680</v>
      </c>
      <c r="K2483" t="s">
        <v>6009</v>
      </c>
      <c r="L2483" t="s">
        <v>2402</v>
      </c>
      <c r="M2483">
        <v>459</v>
      </c>
    </row>
    <row r="2484" spans="1:13">
      <c r="A2484">
        <v>5942</v>
      </c>
      <c r="B2484" t="s">
        <v>1227</v>
      </c>
      <c r="C2484" t="s">
        <v>1432</v>
      </c>
      <c r="D2484">
        <v>1245</v>
      </c>
      <c r="E2484" t="s">
        <v>20</v>
      </c>
      <c r="F2484" t="s">
        <v>420</v>
      </c>
      <c r="G2484" s="81">
        <v>44907</v>
      </c>
      <c r="H2484" t="s">
        <v>4085</v>
      </c>
      <c r="I2484" t="s">
        <v>6010</v>
      </c>
      <c r="J2484" t="s">
        <v>1677</v>
      </c>
      <c r="K2484" t="s">
        <v>6011</v>
      </c>
      <c r="L2484" t="s">
        <v>1430</v>
      </c>
      <c r="M2484">
        <v>290</v>
      </c>
    </row>
    <row r="2485" spans="1:13">
      <c r="A2485">
        <v>5943</v>
      </c>
      <c r="B2485" t="s">
        <v>1227</v>
      </c>
      <c r="C2485" t="s">
        <v>1036</v>
      </c>
      <c r="D2485">
        <v>3000</v>
      </c>
      <c r="E2485" t="s">
        <v>12</v>
      </c>
      <c r="F2485" t="s">
        <v>420</v>
      </c>
      <c r="G2485" s="81">
        <v>44911</v>
      </c>
      <c r="H2485" t="s">
        <v>4085</v>
      </c>
      <c r="I2485" t="s">
        <v>6010</v>
      </c>
      <c r="J2485" t="s">
        <v>13</v>
      </c>
      <c r="K2485" t="s">
        <v>6012</v>
      </c>
      <c r="L2485" t="s">
        <v>1034</v>
      </c>
      <c r="M2485">
        <v>196</v>
      </c>
    </row>
    <row r="2486" spans="1:13">
      <c r="A2486">
        <v>5944</v>
      </c>
      <c r="B2486" t="s">
        <v>1227</v>
      </c>
      <c r="C2486" t="s">
        <v>984</v>
      </c>
      <c r="D2486">
        <v>1800</v>
      </c>
      <c r="E2486" t="s">
        <v>12</v>
      </c>
      <c r="F2486" t="s">
        <v>420</v>
      </c>
      <c r="G2486" s="81">
        <v>44911</v>
      </c>
      <c r="H2486" t="s">
        <v>4085</v>
      </c>
      <c r="I2486" t="s">
        <v>6010</v>
      </c>
      <c r="J2486" t="s">
        <v>13</v>
      </c>
      <c r="K2486" t="s">
        <v>6013</v>
      </c>
      <c r="L2486" t="s">
        <v>982</v>
      </c>
      <c r="M2486">
        <v>191</v>
      </c>
    </row>
    <row r="2487" spans="1:13">
      <c r="A2487">
        <v>5945</v>
      </c>
      <c r="B2487" t="s">
        <v>1227</v>
      </c>
      <c r="C2487" t="s">
        <v>2178</v>
      </c>
      <c r="D2487">
        <v>1800</v>
      </c>
      <c r="E2487" t="s">
        <v>2178</v>
      </c>
      <c r="F2487" t="s">
        <v>240</v>
      </c>
      <c r="G2487" s="81">
        <v>44910</v>
      </c>
      <c r="H2487" t="s">
        <v>4048</v>
      </c>
      <c r="J2487" t="s">
        <v>2178</v>
      </c>
      <c r="K2487" t="s">
        <v>6014</v>
      </c>
      <c r="L2487" t="s">
        <v>2177</v>
      </c>
      <c r="M2487">
        <v>411</v>
      </c>
    </row>
    <row r="2488" spans="1:13">
      <c r="A2488">
        <v>5946</v>
      </c>
      <c r="B2488" t="s">
        <v>1227</v>
      </c>
      <c r="C2488" t="s">
        <v>1567</v>
      </c>
      <c r="D2488">
        <v>3500</v>
      </c>
      <c r="E2488" t="s">
        <v>67</v>
      </c>
      <c r="F2488" t="s">
        <v>6015</v>
      </c>
      <c r="G2488" s="81">
        <v>44910</v>
      </c>
      <c r="H2488" t="s">
        <v>4048</v>
      </c>
      <c r="I2488" t="s">
        <v>5940</v>
      </c>
      <c r="J2488" t="s">
        <v>1679</v>
      </c>
      <c r="K2488" t="s">
        <v>6016</v>
      </c>
      <c r="L2488" t="s">
        <v>1565</v>
      </c>
      <c r="M2488">
        <v>319</v>
      </c>
    </row>
    <row r="2489" spans="1:13">
      <c r="A2489">
        <v>5947</v>
      </c>
      <c r="B2489" t="s">
        <v>1227</v>
      </c>
      <c r="C2489" t="s">
        <v>1567</v>
      </c>
      <c r="D2489">
        <v>3500</v>
      </c>
      <c r="E2489" t="s">
        <v>12</v>
      </c>
      <c r="F2489" t="s">
        <v>6015</v>
      </c>
      <c r="G2489" s="81">
        <v>44910</v>
      </c>
      <c r="H2489" t="s">
        <v>4048</v>
      </c>
      <c r="I2489" t="s">
        <v>6017</v>
      </c>
      <c r="J2489" t="s">
        <v>13</v>
      </c>
      <c r="K2489" t="s">
        <v>6018</v>
      </c>
      <c r="L2489" t="s">
        <v>1565</v>
      </c>
      <c r="M2489">
        <v>319</v>
      </c>
    </row>
    <row r="2490" spans="1:13">
      <c r="A2490">
        <v>5948</v>
      </c>
      <c r="B2490" t="s">
        <v>1227</v>
      </c>
      <c r="C2490" t="s">
        <v>612</v>
      </c>
      <c r="D2490">
        <v>3945</v>
      </c>
      <c r="E2490" t="s">
        <v>12</v>
      </c>
      <c r="F2490" t="s">
        <v>6015</v>
      </c>
      <c r="G2490" s="81">
        <v>44910</v>
      </c>
      <c r="H2490" t="s">
        <v>4085</v>
      </c>
      <c r="I2490" t="s">
        <v>6010</v>
      </c>
      <c r="J2490" t="s">
        <v>13</v>
      </c>
      <c r="K2490" t="s">
        <v>6019</v>
      </c>
      <c r="L2490" t="s">
        <v>610</v>
      </c>
      <c r="M2490">
        <v>194</v>
      </c>
    </row>
    <row r="2491" spans="1:13">
      <c r="A2491">
        <v>5949</v>
      </c>
      <c r="B2491" t="s">
        <v>1227</v>
      </c>
      <c r="C2491" t="s">
        <v>415</v>
      </c>
      <c r="D2491">
        <v>14500</v>
      </c>
      <c r="E2491" t="s">
        <v>12</v>
      </c>
      <c r="F2491" t="s">
        <v>420</v>
      </c>
      <c r="G2491" s="81">
        <v>44910</v>
      </c>
      <c r="H2491" t="s">
        <v>4069</v>
      </c>
      <c r="I2491" t="s">
        <v>5777</v>
      </c>
      <c r="J2491" t="s">
        <v>13</v>
      </c>
      <c r="K2491" t="s">
        <v>6020</v>
      </c>
      <c r="L2491" t="s">
        <v>413</v>
      </c>
      <c r="M2491">
        <v>195</v>
      </c>
    </row>
    <row r="2492" spans="1:13">
      <c r="A2492">
        <v>5950</v>
      </c>
      <c r="B2492" t="s">
        <v>35</v>
      </c>
      <c r="C2492" t="s">
        <v>1020</v>
      </c>
      <c r="D2492">
        <v>29000</v>
      </c>
      <c r="E2492" t="s">
        <v>12</v>
      </c>
      <c r="F2492" t="s">
        <v>420</v>
      </c>
      <c r="G2492" s="81">
        <v>44909</v>
      </c>
      <c r="H2492" t="s">
        <v>4069</v>
      </c>
      <c r="I2492" t="s">
        <v>5777</v>
      </c>
      <c r="J2492" t="s">
        <v>13</v>
      </c>
      <c r="K2492" t="s">
        <v>6021</v>
      </c>
      <c r="L2492" t="s">
        <v>1018</v>
      </c>
      <c r="M2492">
        <v>281</v>
      </c>
    </row>
    <row r="2493" spans="1:13">
      <c r="A2493">
        <v>5951</v>
      </c>
      <c r="B2493" t="s">
        <v>35</v>
      </c>
      <c r="C2493" t="s">
        <v>1015</v>
      </c>
      <c r="D2493">
        <v>29000</v>
      </c>
      <c r="E2493" t="s">
        <v>12</v>
      </c>
      <c r="F2493" t="s">
        <v>420</v>
      </c>
      <c r="G2493" s="81">
        <v>44909</v>
      </c>
      <c r="H2493" t="s">
        <v>4069</v>
      </c>
      <c r="I2493" t="s">
        <v>5777</v>
      </c>
      <c r="J2493" t="s">
        <v>13</v>
      </c>
      <c r="K2493" t="s">
        <v>6022</v>
      </c>
      <c r="L2493" t="s">
        <v>1820</v>
      </c>
      <c r="M2493">
        <v>303</v>
      </c>
    </row>
    <row r="2494" spans="1:13">
      <c r="A2494">
        <v>5952</v>
      </c>
      <c r="B2494" t="s">
        <v>1227</v>
      </c>
      <c r="C2494" t="s">
        <v>1396</v>
      </c>
      <c r="D2494">
        <v>2000</v>
      </c>
      <c r="E2494" t="s">
        <v>20</v>
      </c>
      <c r="F2494" t="s">
        <v>420</v>
      </c>
      <c r="G2494" s="81">
        <v>44909</v>
      </c>
      <c r="H2494" t="s">
        <v>6001</v>
      </c>
      <c r="I2494" t="s">
        <v>4085</v>
      </c>
      <c r="J2494" t="s">
        <v>1677</v>
      </c>
      <c r="K2494" t="s">
        <v>6023</v>
      </c>
      <c r="L2494" t="s">
        <v>1394</v>
      </c>
      <c r="M2494">
        <v>111</v>
      </c>
    </row>
    <row r="2495" spans="1:13">
      <c r="A2495">
        <v>5953</v>
      </c>
      <c r="B2495" t="s">
        <v>1227</v>
      </c>
      <c r="C2495" t="s">
        <v>415</v>
      </c>
      <c r="D2495">
        <v>3150</v>
      </c>
      <c r="E2495" t="s">
        <v>12</v>
      </c>
      <c r="F2495" t="s">
        <v>420</v>
      </c>
      <c r="G2495" s="81">
        <v>44909</v>
      </c>
      <c r="H2495" t="s">
        <v>4085</v>
      </c>
      <c r="I2495" t="s">
        <v>6010</v>
      </c>
      <c r="J2495" t="s">
        <v>13</v>
      </c>
      <c r="K2495" t="s">
        <v>6024</v>
      </c>
      <c r="L2495" t="s">
        <v>413</v>
      </c>
      <c r="M2495">
        <v>195</v>
      </c>
    </row>
    <row r="2496" spans="1:13">
      <c r="A2496">
        <v>5954</v>
      </c>
      <c r="B2496" t="s">
        <v>1227</v>
      </c>
      <c r="C2496" t="s">
        <v>1105</v>
      </c>
      <c r="D2496">
        <v>1000</v>
      </c>
      <c r="E2496" t="s">
        <v>8</v>
      </c>
      <c r="F2496" t="s">
        <v>420</v>
      </c>
      <c r="G2496" s="81">
        <v>44909</v>
      </c>
      <c r="H2496" t="s">
        <v>4048</v>
      </c>
      <c r="I2496" t="s">
        <v>6025</v>
      </c>
      <c r="J2496" t="s">
        <v>1675</v>
      </c>
      <c r="K2496" t="s">
        <v>6026</v>
      </c>
      <c r="L2496" t="s">
        <v>1103</v>
      </c>
      <c r="M2496">
        <v>213</v>
      </c>
    </row>
    <row r="2497" spans="1:13">
      <c r="A2497">
        <v>5955</v>
      </c>
      <c r="B2497" t="s">
        <v>1227</v>
      </c>
      <c r="C2497" t="s">
        <v>1590</v>
      </c>
      <c r="D2497">
        <v>2180</v>
      </c>
      <c r="E2497" t="s">
        <v>10</v>
      </c>
      <c r="F2497" t="s">
        <v>420</v>
      </c>
      <c r="G2497" s="81">
        <v>44909</v>
      </c>
      <c r="H2497" t="s">
        <v>4048</v>
      </c>
      <c r="I2497" t="s">
        <v>6027</v>
      </c>
      <c r="J2497" t="s">
        <v>2032</v>
      </c>
      <c r="K2497" t="s">
        <v>6028</v>
      </c>
      <c r="L2497" t="s">
        <v>1589</v>
      </c>
      <c r="M2497">
        <v>325</v>
      </c>
    </row>
    <row r="2498" spans="1:13">
      <c r="A2498">
        <v>5956</v>
      </c>
      <c r="B2498" t="s">
        <v>1227</v>
      </c>
      <c r="C2498" t="s">
        <v>1346</v>
      </c>
      <c r="D2498">
        <v>3495</v>
      </c>
      <c r="E2498" t="s">
        <v>20</v>
      </c>
      <c r="F2498" t="s">
        <v>420</v>
      </c>
      <c r="G2498" s="81">
        <v>44908</v>
      </c>
      <c r="H2498" t="s">
        <v>4085</v>
      </c>
      <c r="I2498" t="s">
        <v>6010</v>
      </c>
      <c r="J2498" t="s">
        <v>1677</v>
      </c>
      <c r="K2498" t="s">
        <v>6029</v>
      </c>
      <c r="L2498" t="s">
        <v>1344</v>
      </c>
      <c r="M2498">
        <v>239</v>
      </c>
    </row>
    <row r="2499" spans="1:13">
      <c r="A2499">
        <v>5957</v>
      </c>
      <c r="B2499" t="s">
        <v>1227</v>
      </c>
      <c r="C2499" t="s">
        <v>1432</v>
      </c>
      <c r="D2499">
        <v>1245</v>
      </c>
      <c r="E2499" t="s">
        <v>20</v>
      </c>
      <c r="F2499" t="s">
        <v>420</v>
      </c>
      <c r="G2499" s="81">
        <v>44907</v>
      </c>
      <c r="H2499" t="s">
        <v>4085</v>
      </c>
      <c r="I2499" t="s">
        <v>6010</v>
      </c>
      <c r="J2499" t="s">
        <v>1677</v>
      </c>
      <c r="K2499" t="s">
        <v>6011</v>
      </c>
      <c r="L2499" t="s">
        <v>1430</v>
      </c>
      <c r="M2499">
        <v>290</v>
      </c>
    </row>
    <row r="2500" spans="1:13">
      <c r="A2500">
        <v>5958</v>
      </c>
      <c r="B2500" t="s">
        <v>35</v>
      </c>
      <c r="C2500" t="s">
        <v>1015</v>
      </c>
      <c r="D2500">
        <v>1590</v>
      </c>
      <c r="E2500" t="s">
        <v>12</v>
      </c>
      <c r="F2500" t="s">
        <v>420</v>
      </c>
      <c r="G2500" s="81">
        <v>44911</v>
      </c>
      <c r="H2500" t="s">
        <v>4085</v>
      </c>
      <c r="I2500" t="s">
        <v>4085</v>
      </c>
      <c r="J2500" t="s">
        <v>13</v>
      </c>
      <c r="K2500" t="s">
        <v>6030</v>
      </c>
      <c r="L2500" t="s">
        <v>1820</v>
      </c>
      <c r="M2500">
        <v>303</v>
      </c>
    </row>
    <row r="2501" spans="1:13">
      <c r="A2501">
        <v>5959</v>
      </c>
      <c r="B2501" t="s">
        <v>2190</v>
      </c>
      <c r="C2501" t="s">
        <v>205</v>
      </c>
      <c r="D2501">
        <v>16000</v>
      </c>
      <c r="E2501" t="s">
        <v>8</v>
      </c>
      <c r="F2501" t="s">
        <v>420</v>
      </c>
      <c r="G2501" s="81">
        <v>44911</v>
      </c>
      <c r="H2501" t="s">
        <v>6031</v>
      </c>
      <c r="I2501" t="s">
        <v>4069</v>
      </c>
      <c r="J2501" t="s">
        <v>1675</v>
      </c>
      <c r="K2501" t="s">
        <v>6032</v>
      </c>
      <c r="L2501" t="s">
        <v>203</v>
      </c>
      <c r="M2501">
        <v>19</v>
      </c>
    </row>
    <row r="2502" spans="1:13">
      <c r="A2502">
        <v>5960</v>
      </c>
      <c r="B2502" t="s">
        <v>2190</v>
      </c>
      <c r="C2502" t="s">
        <v>2217</v>
      </c>
      <c r="D2502">
        <v>4350</v>
      </c>
      <c r="E2502" t="s">
        <v>8</v>
      </c>
      <c r="F2502" t="s">
        <v>420</v>
      </c>
      <c r="G2502" s="81">
        <v>44911</v>
      </c>
      <c r="H2502" t="s">
        <v>4048</v>
      </c>
      <c r="I2502" t="s">
        <v>6033</v>
      </c>
      <c r="J2502" t="s">
        <v>1675</v>
      </c>
      <c r="K2502" t="s">
        <v>6034</v>
      </c>
      <c r="L2502" t="s">
        <v>212</v>
      </c>
      <c r="M2502">
        <v>21</v>
      </c>
    </row>
    <row r="2503" spans="1:13">
      <c r="A2503">
        <v>5961</v>
      </c>
      <c r="B2503" t="s">
        <v>1227</v>
      </c>
      <c r="C2503" t="s">
        <v>1036</v>
      </c>
      <c r="D2503">
        <v>3000</v>
      </c>
      <c r="E2503" t="s">
        <v>12</v>
      </c>
      <c r="F2503" t="s">
        <v>420</v>
      </c>
      <c r="G2503" s="81">
        <v>44952</v>
      </c>
      <c r="H2503" t="s">
        <v>4085</v>
      </c>
      <c r="I2503" t="s">
        <v>6010</v>
      </c>
      <c r="J2503" t="s">
        <v>13</v>
      </c>
      <c r="K2503" t="s">
        <v>6035</v>
      </c>
      <c r="L2503" t="s">
        <v>1034</v>
      </c>
      <c r="M2503">
        <v>196</v>
      </c>
    </row>
    <row r="2504" spans="1:13">
      <c r="A2504">
        <v>5962</v>
      </c>
      <c r="B2504" t="s">
        <v>1227</v>
      </c>
      <c r="C2504" t="s">
        <v>2442</v>
      </c>
      <c r="D2504">
        <v>3349</v>
      </c>
      <c r="E2504" t="s">
        <v>67</v>
      </c>
      <c r="F2504" t="s">
        <v>420</v>
      </c>
      <c r="G2504" s="81">
        <v>44911</v>
      </c>
      <c r="H2504" t="s">
        <v>4048</v>
      </c>
      <c r="I2504" t="s">
        <v>5273</v>
      </c>
      <c r="J2504" t="s">
        <v>1679</v>
      </c>
      <c r="K2504" t="s">
        <v>6036</v>
      </c>
      <c r="L2504" t="s">
        <v>1987</v>
      </c>
      <c r="M2504">
        <v>372</v>
      </c>
    </row>
    <row r="2505" spans="1:13">
      <c r="A2505">
        <v>5963</v>
      </c>
      <c r="B2505" t="s">
        <v>1227</v>
      </c>
      <c r="C2505" t="s">
        <v>612</v>
      </c>
      <c r="D2505">
        <v>2145</v>
      </c>
      <c r="E2505" t="s">
        <v>12</v>
      </c>
      <c r="F2505" t="s">
        <v>420</v>
      </c>
      <c r="G2505" s="81">
        <v>44911</v>
      </c>
      <c r="H2505" t="s">
        <v>4085</v>
      </c>
      <c r="I2505" t="s">
        <v>6010</v>
      </c>
      <c r="J2505" t="s">
        <v>13</v>
      </c>
      <c r="K2505">
        <v>486030</v>
      </c>
      <c r="L2505" t="s">
        <v>610</v>
      </c>
      <c r="M2505">
        <v>194</v>
      </c>
    </row>
    <row r="2506" spans="1:13">
      <c r="A2506">
        <v>5964</v>
      </c>
      <c r="B2506" t="s">
        <v>1227</v>
      </c>
      <c r="C2506" t="s">
        <v>1332</v>
      </c>
      <c r="D2506">
        <v>2000</v>
      </c>
      <c r="E2506" t="s">
        <v>12</v>
      </c>
      <c r="F2506" t="s">
        <v>420</v>
      </c>
      <c r="G2506" s="81">
        <v>44914</v>
      </c>
      <c r="H2506" t="s">
        <v>4178</v>
      </c>
      <c r="I2506" t="s">
        <v>6037</v>
      </c>
      <c r="J2506" t="s">
        <v>13</v>
      </c>
      <c r="K2506">
        <v>500207</v>
      </c>
      <c r="L2506" t="s">
        <v>1330</v>
      </c>
      <c r="M2506">
        <v>462</v>
      </c>
    </row>
    <row r="2507" spans="1:13">
      <c r="A2507">
        <v>5965</v>
      </c>
      <c r="B2507" t="s">
        <v>2190</v>
      </c>
      <c r="C2507" t="s">
        <v>6038</v>
      </c>
      <c r="D2507">
        <v>2700</v>
      </c>
      <c r="E2507" t="s">
        <v>8</v>
      </c>
      <c r="F2507" t="s">
        <v>420</v>
      </c>
      <c r="G2507" s="81">
        <v>44914</v>
      </c>
      <c r="H2507" t="s">
        <v>4048</v>
      </c>
      <c r="I2507" t="s">
        <v>6039</v>
      </c>
      <c r="J2507" t="s">
        <v>1675</v>
      </c>
      <c r="K2507" t="s">
        <v>6040</v>
      </c>
      <c r="L2507" t="s">
        <v>2177</v>
      </c>
      <c r="M2507">
        <v>411</v>
      </c>
    </row>
    <row r="2508" spans="1:13">
      <c r="A2508">
        <v>5966</v>
      </c>
      <c r="B2508" t="s">
        <v>2190</v>
      </c>
      <c r="C2508" t="s">
        <v>6041</v>
      </c>
      <c r="D2508">
        <v>1350</v>
      </c>
      <c r="E2508" t="s">
        <v>8</v>
      </c>
      <c r="F2508" t="s">
        <v>420</v>
      </c>
      <c r="G2508" s="81">
        <v>44914</v>
      </c>
      <c r="H2508" t="s">
        <v>4048</v>
      </c>
      <c r="I2508" t="s">
        <v>6039</v>
      </c>
      <c r="J2508" t="s">
        <v>1675</v>
      </c>
      <c r="K2508" t="s">
        <v>6042</v>
      </c>
      <c r="L2508" t="s">
        <v>2177</v>
      </c>
      <c r="M2508">
        <v>411</v>
      </c>
    </row>
    <row r="2509" spans="1:13">
      <c r="A2509">
        <v>5967</v>
      </c>
      <c r="B2509" t="s">
        <v>1227</v>
      </c>
      <c r="C2509" t="s">
        <v>386</v>
      </c>
      <c r="D2509">
        <v>10000</v>
      </c>
      <c r="E2509" t="s">
        <v>10</v>
      </c>
      <c r="F2509" t="s">
        <v>420</v>
      </c>
      <c r="G2509" s="81">
        <v>44915</v>
      </c>
      <c r="H2509" t="s">
        <v>4069</v>
      </c>
      <c r="I2509" t="s">
        <v>4356</v>
      </c>
      <c r="J2509" t="s">
        <v>2032</v>
      </c>
      <c r="K2509" t="s">
        <v>6043</v>
      </c>
      <c r="L2509" t="s">
        <v>384</v>
      </c>
      <c r="M2509">
        <v>230</v>
      </c>
    </row>
    <row r="2510" spans="1:13">
      <c r="A2510">
        <v>5968</v>
      </c>
      <c r="B2510" t="s">
        <v>1227</v>
      </c>
      <c r="C2510" t="s">
        <v>376</v>
      </c>
      <c r="D2510">
        <v>2000</v>
      </c>
      <c r="E2510" t="s">
        <v>12</v>
      </c>
      <c r="F2510" t="s">
        <v>420</v>
      </c>
      <c r="G2510" s="81">
        <v>44917</v>
      </c>
      <c r="H2510" t="s">
        <v>4178</v>
      </c>
      <c r="I2510" t="s">
        <v>6044</v>
      </c>
      <c r="J2510" t="s">
        <v>13</v>
      </c>
      <c r="K2510">
        <v>32591</v>
      </c>
      <c r="L2510" t="s">
        <v>374</v>
      </c>
      <c r="M2510">
        <v>463</v>
      </c>
    </row>
    <row r="2511" spans="1:13">
      <c r="A2511">
        <v>5969</v>
      </c>
      <c r="B2511" t="s">
        <v>33</v>
      </c>
      <c r="C2511" t="s">
        <v>779</v>
      </c>
      <c r="D2511">
        <v>10000</v>
      </c>
      <c r="E2511" t="s">
        <v>12</v>
      </c>
      <c r="F2511" t="s">
        <v>420</v>
      </c>
      <c r="G2511" s="81">
        <v>44916</v>
      </c>
      <c r="H2511" t="s">
        <v>4069</v>
      </c>
      <c r="I2511" t="s">
        <v>4659</v>
      </c>
      <c r="J2511" t="s">
        <v>13</v>
      </c>
      <c r="K2511" t="s">
        <v>6045</v>
      </c>
      <c r="L2511" t="s">
        <v>777</v>
      </c>
      <c r="M2511">
        <v>139</v>
      </c>
    </row>
    <row r="2512" spans="1:13">
      <c r="A2512">
        <v>5970</v>
      </c>
      <c r="B2512" t="s">
        <v>1227</v>
      </c>
      <c r="C2512" t="s">
        <v>2066</v>
      </c>
      <c r="D2512">
        <v>2180</v>
      </c>
      <c r="E2512" t="s">
        <v>8</v>
      </c>
      <c r="F2512" t="s">
        <v>420</v>
      </c>
      <c r="G2512" s="81">
        <v>44921</v>
      </c>
      <c r="H2512" t="s">
        <v>4048</v>
      </c>
      <c r="I2512" t="s">
        <v>5206</v>
      </c>
      <c r="J2512" t="s">
        <v>1675</v>
      </c>
      <c r="K2512">
        <v>604677</v>
      </c>
      <c r="L2512" t="s">
        <v>2065</v>
      </c>
      <c r="M2512">
        <v>382</v>
      </c>
    </row>
    <row r="2513" spans="1:13">
      <c r="A2513">
        <v>5971</v>
      </c>
      <c r="B2513" t="s">
        <v>1227</v>
      </c>
      <c r="C2513" t="s">
        <v>2066</v>
      </c>
      <c r="D2513">
        <v>2500</v>
      </c>
      <c r="E2513" t="s">
        <v>8</v>
      </c>
      <c r="F2513" t="s">
        <v>420</v>
      </c>
      <c r="G2513" s="81">
        <v>44921</v>
      </c>
      <c r="H2513" t="s">
        <v>4054</v>
      </c>
      <c r="I2513" t="s">
        <v>5371</v>
      </c>
      <c r="J2513" t="s">
        <v>1675</v>
      </c>
      <c r="K2513">
        <v>604658</v>
      </c>
      <c r="L2513" t="s">
        <v>2065</v>
      </c>
      <c r="M2513">
        <v>382</v>
      </c>
    </row>
    <row r="2514" spans="1:13">
      <c r="A2514">
        <v>5972</v>
      </c>
      <c r="B2514" t="s">
        <v>1227</v>
      </c>
      <c r="C2514" t="s">
        <v>325</v>
      </c>
      <c r="D2514">
        <v>3000</v>
      </c>
      <c r="E2514" t="s">
        <v>17</v>
      </c>
      <c r="F2514" t="s">
        <v>420</v>
      </c>
      <c r="G2514" s="81">
        <v>44918</v>
      </c>
      <c r="H2514" t="s">
        <v>4069</v>
      </c>
      <c r="I2514" t="s">
        <v>4349</v>
      </c>
      <c r="J2514" t="s">
        <v>1674</v>
      </c>
      <c r="K2514" t="s">
        <v>6046</v>
      </c>
      <c r="L2514" t="s">
        <v>323</v>
      </c>
    </row>
    <row r="2515" spans="1:13">
      <c r="A2515">
        <v>5973</v>
      </c>
      <c r="B2515" t="s">
        <v>1227</v>
      </c>
      <c r="C2515" t="s">
        <v>2205</v>
      </c>
      <c r="D2515">
        <v>5000</v>
      </c>
      <c r="E2515" t="s">
        <v>17</v>
      </c>
      <c r="F2515" t="s">
        <v>420</v>
      </c>
      <c r="G2515" s="81">
        <v>44925</v>
      </c>
      <c r="H2515" t="s">
        <v>4054</v>
      </c>
      <c r="I2515" t="s">
        <v>5097</v>
      </c>
      <c r="J2515" t="s">
        <v>1674</v>
      </c>
      <c r="K2515" t="s">
        <v>6047</v>
      </c>
      <c r="L2515" t="s">
        <v>2204</v>
      </c>
      <c r="M2515">
        <v>413</v>
      </c>
    </row>
    <row r="2516" spans="1:13">
      <c r="A2516">
        <v>5974</v>
      </c>
      <c r="B2516" t="s">
        <v>1227</v>
      </c>
      <c r="C2516" t="s">
        <v>612</v>
      </c>
      <c r="D2516">
        <v>6000</v>
      </c>
      <c r="E2516" t="s">
        <v>12</v>
      </c>
      <c r="F2516" t="s">
        <v>420</v>
      </c>
      <c r="G2516" s="81">
        <v>44925</v>
      </c>
      <c r="H2516" t="s">
        <v>4069</v>
      </c>
      <c r="I2516" t="s">
        <v>6048</v>
      </c>
      <c r="J2516" t="s">
        <v>13</v>
      </c>
      <c r="K2516" t="s">
        <v>6049</v>
      </c>
      <c r="L2516" t="s">
        <v>610</v>
      </c>
      <c r="M2516">
        <v>194</v>
      </c>
    </row>
    <row r="2517" spans="1:13">
      <c r="A2517">
        <v>5975</v>
      </c>
      <c r="B2517" t="s">
        <v>1227</v>
      </c>
      <c r="C2517" t="s">
        <v>1821</v>
      </c>
      <c r="D2517">
        <v>2180</v>
      </c>
      <c r="E2517" t="s">
        <v>15</v>
      </c>
      <c r="F2517" t="s">
        <v>420</v>
      </c>
      <c r="G2517" s="81">
        <v>44925</v>
      </c>
      <c r="H2517" t="s">
        <v>4048</v>
      </c>
      <c r="I2517" t="s">
        <v>6050</v>
      </c>
      <c r="J2517" t="s">
        <v>1680</v>
      </c>
      <c r="K2517" t="s">
        <v>6051</v>
      </c>
      <c r="L2517" t="s">
        <v>1822</v>
      </c>
      <c r="M2517">
        <v>87</v>
      </c>
    </row>
    <row r="2518" spans="1:13">
      <c r="A2518">
        <v>5976</v>
      </c>
      <c r="B2518" t="s">
        <v>1227</v>
      </c>
      <c r="C2518" t="s">
        <v>5440</v>
      </c>
      <c r="D2518">
        <v>66397</v>
      </c>
      <c r="E2518" t="s">
        <v>15</v>
      </c>
      <c r="F2518" t="s">
        <v>420</v>
      </c>
      <c r="G2518" s="81">
        <v>44924</v>
      </c>
      <c r="H2518" t="s">
        <v>4048</v>
      </c>
      <c r="I2518" t="s">
        <v>6052</v>
      </c>
      <c r="J2518" t="s">
        <v>2032</v>
      </c>
      <c r="K2518" t="s">
        <v>6053</v>
      </c>
      <c r="L2518" t="s">
        <v>2177</v>
      </c>
    </row>
    <row r="2519" spans="1:13">
      <c r="A2519">
        <v>5977</v>
      </c>
      <c r="B2519" t="s">
        <v>1227</v>
      </c>
      <c r="C2519" t="s">
        <v>2269</v>
      </c>
      <c r="D2519">
        <v>38000</v>
      </c>
      <c r="E2519" t="s">
        <v>8</v>
      </c>
      <c r="F2519" t="s">
        <v>240</v>
      </c>
      <c r="G2519" s="81">
        <v>44930</v>
      </c>
      <c r="H2519" t="s">
        <v>4069</v>
      </c>
      <c r="I2519" t="s">
        <v>6054</v>
      </c>
      <c r="J2519" t="s">
        <v>1675</v>
      </c>
      <c r="K2519" t="s">
        <v>6053</v>
      </c>
      <c r="L2519" t="s">
        <v>2268</v>
      </c>
      <c r="M2519">
        <v>421</v>
      </c>
    </row>
    <row r="2520" spans="1:13">
      <c r="A2520">
        <v>5978</v>
      </c>
      <c r="B2520" t="s">
        <v>1227</v>
      </c>
      <c r="C2520" t="s">
        <v>1305</v>
      </c>
      <c r="D2520">
        <v>3350</v>
      </c>
      <c r="E2520" t="s">
        <v>12</v>
      </c>
      <c r="F2520" t="s">
        <v>420</v>
      </c>
      <c r="G2520" s="81">
        <v>44928</v>
      </c>
      <c r="H2520" t="s">
        <v>4048</v>
      </c>
      <c r="I2520" t="s">
        <v>5203</v>
      </c>
      <c r="J2520" t="s">
        <v>13</v>
      </c>
      <c r="K2520" t="s">
        <v>6055</v>
      </c>
      <c r="L2520" t="s">
        <v>1303</v>
      </c>
      <c r="M2520">
        <v>92</v>
      </c>
    </row>
    <row r="2521" spans="1:13">
      <c r="A2521">
        <v>5979</v>
      </c>
      <c r="B2521" t="s">
        <v>1227</v>
      </c>
      <c r="C2521" t="s">
        <v>2290</v>
      </c>
      <c r="D2521">
        <v>5000</v>
      </c>
      <c r="E2521" t="s">
        <v>12</v>
      </c>
      <c r="F2521" t="s">
        <v>420</v>
      </c>
      <c r="G2521" s="81">
        <v>44928</v>
      </c>
      <c r="H2521" t="s">
        <v>4069</v>
      </c>
      <c r="I2521" t="s">
        <v>6056</v>
      </c>
      <c r="J2521" t="s">
        <v>13</v>
      </c>
      <c r="K2521" t="s">
        <v>6057</v>
      </c>
      <c r="L2521" t="s">
        <v>2289</v>
      </c>
      <c r="M2521">
        <v>424</v>
      </c>
    </row>
    <row r="2522" spans="1:13">
      <c r="A2522">
        <v>5980</v>
      </c>
      <c r="B2522" t="s">
        <v>1227</v>
      </c>
      <c r="C2522" t="s">
        <v>2008</v>
      </c>
      <c r="D2522">
        <v>1600</v>
      </c>
      <c r="E2522" t="s">
        <v>8</v>
      </c>
      <c r="F2522" t="s">
        <v>420</v>
      </c>
      <c r="G2522" s="81">
        <v>44928</v>
      </c>
      <c r="H2522" t="s">
        <v>4048</v>
      </c>
      <c r="I2522" t="s">
        <v>5512</v>
      </c>
      <c r="J2522" t="s">
        <v>1675</v>
      </c>
      <c r="K2522" t="s">
        <v>6058</v>
      </c>
      <c r="L2522" t="s">
        <v>2000</v>
      </c>
      <c r="M2522">
        <v>376</v>
      </c>
    </row>
    <row r="2523" spans="1:13">
      <c r="A2523">
        <v>5981</v>
      </c>
      <c r="B2523" t="s">
        <v>1227</v>
      </c>
      <c r="C2523" t="s">
        <v>2819</v>
      </c>
      <c r="D2523">
        <v>3350</v>
      </c>
      <c r="E2523" t="s">
        <v>67</v>
      </c>
      <c r="F2523" t="s">
        <v>420</v>
      </c>
      <c r="G2523" s="81">
        <v>44928</v>
      </c>
      <c r="H2523" t="s">
        <v>4048</v>
      </c>
      <c r="I2523" t="s">
        <v>4380</v>
      </c>
      <c r="J2523" t="s">
        <v>1679</v>
      </c>
      <c r="K2523">
        <v>675789</v>
      </c>
      <c r="L2523" t="s">
        <v>2062</v>
      </c>
      <c r="M2523">
        <v>381</v>
      </c>
    </row>
    <row r="2524" spans="1:13">
      <c r="A2524">
        <v>5982</v>
      </c>
      <c r="B2524" t="s">
        <v>1227</v>
      </c>
      <c r="C2524" t="s">
        <v>2819</v>
      </c>
      <c r="D2524">
        <v>6700</v>
      </c>
      <c r="E2524" t="s">
        <v>67</v>
      </c>
      <c r="F2524" t="s">
        <v>420</v>
      </c>
      <c r="G2524" s="81">
        <v>44928</v>
      </c>
      <c r="H2524" t="s">
        <v>4048</v>
      </c>
      <c r="I2524" t="s">
        <v>6059</v>
      </c>
      <c r="J2524" t="s">
        <v>1679</v>
      </c>
      <c r="K2524">
        <v>675763</v>
      </c>
      <c r="L2524" t="s">
        <v>2062</v>
      </c>
      <c r="M2524">
        <v>381</v>
      </c>
    </row>
    <row r="2525" spans="1:13">
      <c r="A2525">
        <v>5983</v>
      </c>
      <c r="B2525" t="s">
        <v>1227</v>
      </c>
      <c r="C2525" t="s">
        <v>2819</v>
      </c>
      <c r="D2525">
        <v>6700</v>
      </c>
      <c r="E2525" t="s">
        <v>67</v>
      </c>
      <c r="F2525" t="s">
        <v>420</v>
      </c>
      <c r="G2525" s="81">
        <v>44928</v>
      </c>
      <c r="H2525" t="s">
        <v>4048</v>
      </c>
      <c r="I2525" t="s">
        <v>6060</v>
      </c>
      <c r="J2525" t="s">
        <v>1679</v>
      </c>
      <c r="K2525">
        <v>675754</v>
      </c>
      <c r="L2525" t="s">
        <v>2062</v>
      </c>
      <c r="M2525">
        <v>381</v>
      </c>
    </row>
    <row r="2526" spans="1:13">
      <c r="A2526">
        <v>5984</v>
      </c>
      <c r="B2526" t="s">
        <v>1227</v>
      </c>
      <c r="C2526" t="s">
        <v>1618</v>
      </c>
      <c r="D2526">
        <v>3350</v>
      </c>
      <c r="E2526" t="s">
        <v>12</v>
      </c>
      <c r="F2526" t="s">
        <v>420</v>
      </c>
      <c r="G2526" s="81">
        <v>44929</v>
      </c>
      <c r="H2526" t="s">
        <v>4048</v>
      </c>
      <c r="I2526" t="s">
        <v>5797</v>
      </c>
      <c r="J2526" t="s">
        <v>13</v>
      </c>
      <c r="K2526" t="s">
        <v>6061</v>
      </c>
      <c r="L2526" t="s">
        <v>1617</v>
      </c>
      <c r="M2526">
        <v>334</v>
      </c>
    </row>
    <row r="2527" spans="1:13">
      <c r="A2527">
        <v>5985</v>
      </c>
      <c r="B2527" t="s">
        <v>1227</v>
      </c>
      <c r="C2527" t="s">
        <v>2819</v>
      </c>
      <c r="D2527">
        <v>3000</v>
      </c>
      <c r="E2527" t="s">
        <v>67</v>
      </c>
      <c r="F2527" t="s">
        <v>420</v>
      </c>
      <c r="G2527" s="81">
        <v>44928</v>
      </c>
      <c r="H2527" t="s">
        <v>4066</v>
      </c>
      <c r="I2527" t="s">
        <v>5018</v>
      </c>
      <c r="J2527" t="s">
        <v>1679</v>
      </c>
      <c r="K2527">
        <v>697458</v>
      </c>
      <c r="L2527" t="s">
        <v>2062</v>
      </c>
      <c r="M2527">
        <v>381</v>
      </c>
    </row>
    <row r="2528" spans="1:13">
      <c r="A2528">
        <v>5986</v>
      </c>
      <c r="B2528" t="s">
        <v>1227</v>
      </c>
      <c r="C2528" t="s">
        <v>1385</v>
      </c>
      <c r="D2528">
        <v>2180</v>
      </c>
      <c r="E2528" t="s">
        <v>10</v>
      </c>
      <c r="F2528" t="s">
        <v>420</v>
      </c>
      <c r="G2528" s="81">
        <v>44930</v>
      </c>
      <c r="H2528" t="s">
        <v>4048</v>
      </c>
      <c r="I2528" t="s">
        <v>6062</v>
      </c>
      <c r="J2528" t="s">
        <v>2032</v>
      </c>
      <c r="K2528" t="s">
        <v>6063</v>
      </c>
      <c r="L2528" t="s">
        <v>1384</v>
      </c>
      <c r="M2528">
        <v>220</v>
      </c>
    </row>
    <row r="2529" spans="1:13">
      <c r="A2529">
        <v>5987</v>
      </c>
      <c r="B2529" t="s">
        <v>1227</v>
      </c>
      <c r="C2529" t="s">
        <v>1572</v>
      </c>
      <c r="D2529">
        <v>2180</v>
      </c>
      <c r="E2529" t="s">
        <v>10</v>
      </c>
      <c r="F2529" t="s">
        <v>420</v>
      </c>
      <c r="G2529" s="81">
        <v>44930</v>
      </c>
      <c r="H2529" t="s">
        <v>4048</v>
      </c>
      <c r="I2529" t="s">
        <v>5102</v>
      </c>
      <c r="J2529" t="s">
        <v>2032</v>
      </c>
      <c r="K2529" t="s">
        <v>6064</v>
      </c>
      <c r="L2529" t="s">
        <v>1570</v>
      </c>
      <c r="M2529">
        <v>187</v>
      </c>
    </row>
    <row r="2530" spans="1:13">
      <c r="A2530">
        <v>5988</v>
      </c>
      <c r="B2530" t="s">
        <v>2190</v>
      </c>
      <c r="C2530" t="s">
        <v>200</v>
      </c>
      <c r="D2530">
        <v>16000</v>
      </c>
      <c r="E2530" t="s">
        <v>8</v>
      </c>
      <c r="F2530" t="s">
        <v>420</v>
      </c>
      <c r="G2530" s="81">
        <v>44930</v>
      </c>
      <c r="H2530" t="s">
        <v>4069</v>
      </c>
      <c r="I2530" t="s">
        <v>6065</v>
      </c>
      <c r="J2530" t="s">
        <v>1675</v>
      </c>
      <c r="K2530" t="s">
        <v>6066</v>
      </c>
      <c r="L2530" t="s">
        <v>198</v>
      </c>
      <c r="M2530">
        <v>18</v>
      </c>
    </row>
    <row r="2531" spans="1:13">
      <c r="A2531">
        <v>5989</v>
      </c>
      <c r="B2531" t="s">
        <v>1227</v>
      </c>
      <c r="C2531" t="s">
        <v>1371</v>
      </c>
      <c r="D2531">
        <v>2800</v>
      </c>
      <c r="E2531" t="s">
        <v>67</v>
      </c>
      <c r="F2531" t="s">
        <v>420</v>
      </c>
      <c r="G2531" s="81">
        <v>44930</v>
      </c>
      <c r="H2531" t="s">
        <v>4048</v>
      </c>
      <c r="I2531" t="s">
        <v>6067</v>
      </c>
      <c r="J2531" t="s">
        <v>1679</v>
      </c>
      <c r="K2531" t="s">
        <v>6068</v>
      </c>
      <c r="L2531" t="s">
        <v>1369</v>
      </c>
      <c r="M2531">
        <v>374</v>
      </c>
    </row>
    <row r="2532" spans="1:13">
      <c r="A2532">
        <v>5990</v>
      </c>
      <c r="B2532" t="s">
        <v>35</v>
      </c>
      <c r="C2532" t="s">
        <v>1160</v>
      </c>
      <c r="D2532">
        <v>10000</v>
      </c>
      <c r="E2532" t="s">
        <v>12</v>
      </c>
      <c r="F2532" t="s">
        <v>420</v>
      </c>
      <c r="G2532" s="81">
        <v>44935</v>
      </c>
      <c r="H2532" t="s">
        <v>4069</v>
      </c>
      <c r="I2532" t="s">
        <v>6054</v>
      </c>
      <c r="J2532" t="s">
        <v>13</v>
      </c>
      <c r="K2532" t="s">
        <v>6069</v>
      </c>
      <c r="L2532" t="s">
        <v>1159</v>
      </c>
      <c r="M2532">
        <v>165</v>
      </c>
    </row>
    <row r="2533" spans="1:13">
      <c r="A2533">
        <v>5991</v>
      </c>
      <c r="B2533" t="s">
        <v>2190</v>
      </c>
      <c r="C2533" t="s">
        <v>191</v>
      </c>
      <c r="D2533">
        <v>16000</v>
      </c>
      <c r="E2533" t="s">
        <v>8</v>
      </c>
      <c r="F2533" t="s">
        <v>420</v>
      </c>
      <c r="G2533" s="81">
        <v>44935</v>
      </c>
      <c r="H2533" t="s">
        <v>4069</v>
      </c>
      <c r="I2533" t="s">
        <v>6054</v>
      </c>
      <c r="J2533" t="s">
        <v>1675</v>
      </c>
      <c r="K2533" t="s">
        <v>6070</v>
      </c>
      <c r="L2533" t="s">
        <v>189</v>
      </c>
      <c r="M2533">
        <v>16</v>
      </c>
    </row>
    <row r="2534" spans="1:13">
      <c r="A2534">
        <v>5992</v>
      </c>
      <c r="B2534" t="s">
        <v>1227</v>
      </c>
      <c r="C2534" t="s">
        <v>962</v>
      </c>
      <c r="D2534">
        <v>2275</v>
      </c>
      <c r="E2534" t="s">
        <v>15</v>
      </c>
      <c r="F2534" t="s">
        <v>420</v>
      </c>
      <c r="G2534" s="81">
        <v>44935</v>
      </c>
      <c r="H2534" t="s">
        <v>4048</v>
      </c>
      <c r="I2534" t="s">
        <v>6071</v>
      </c>
      <c r="J2534" t="s">
        <v>1680</v>
      </c>
      <c r="K2534">
        <v>780606</v>
      </c>
      <c r="L2534" t="s">
        <v>960</v>
      </c>
      <c r="M2534">
        <v>371</v>
      </c>
    </row>
    <row r="2535" spans="1:13">
      <c r="A2535">
        <v>5993</v>
      </c>
      <c r="B2535" t="s">
        <v>1227</v>
      </c>
      <c r="C2535" t="s">
        <v>962</v>
      </c>
      <c r="D2535">
        <v>3350</v>
      </c>
      <c r="E2535" t="s">
        <v>67</v>
      </c>
      <c r="F2535" t="s">
        <v>420</v>
      </c>
      <c r="G2535" s="81">
        <v>44935</v>
      </c>
      <c r="H2535" t="s">
        <v>4048</v>
      </c>
      <c r="I2535" t="s">
        <v>6072</v>
      </c>
      <c r="J2535" t="s">
        <v>1679</v>
      </c>
      <c r="K2535">
        <v>780554</v>
      </c>
      <c r="L2535" t="s">
        <v>960</v>
      </c>
      <c r="M2535">
        <v>299</v>
      </c>
    </row>
    <row r="2536" spans="1:13">
      <c r="A2536">
        <v>5994</v>
      </c>
      <c r="B2536" t="s">
        <v>1227</v>
      </c>
      <c r="C2536" t="s">
        <v>2078</v>
      </c>
      <c r="D2536">
        <v>3350</v>
      </c>
      <c r="E2536" t="s">
        <v>67</v>
      </c>
      <c r="F2536" t="s">
        <v>420</v>
      </c>
      <c r="G2536" s="81">
        <v>44935</v>
      </c>
      <c r="H2536" t="s">
        <v>4048</v>
      </c>
      <c r="I2536" t="s">
        <v>5292</v>
      </c>
      <c r="J2536" t="s">
        <v>1679</v>
      </c>
      <c r="K2536" t="s">
        <v>6073</v>
      </c>
      <c r="L2536" t="s">
        <v>2076</v>
      </c>
      <c r="M2536">
        <v>383</v>
      </c>
    </row>
    <row r="2537" spans="1:13">
      <c r="A2537">
        <v>5995</v>
      </c>
      <c r="B2537" t="s">
        <v>1227</v>
      </c>
      <c r="C2537" t="s">
        <v>1594</v>
      </c>
      <c r="D2537">
        <v>1350</v>
      </c>
      <c r="E2537" t="s">
        <v>8</v>
      </c>
      <c r="F2537" t="s">
        <v>420</v>
      </c>
      <c r="G2537" s="81">
        <v>44935</v>
      </c>
      <c r="H2537" t="s">
        <v>4048</v>
      </c>
      <c r="I2537" t="s">
        <v>6074</v>
      </c>
      <c r="J2537" t="s">
        <v>1675</v>
      </c>
      <c r="K2537" t="s">
        <v>6075</v>
      </c>
      <c r="L2537" t="s">
        <v>1592</v>
      </c>
      <c r="M2537">
        <v>326</v>
      </c>
    </row>
    <row r="2538" spans="1:13">
      <c r="A2538">
        <v>5996</v>
      </c>
      <c r="B2538" t="s">
        <v>1227</v>
      </c>
      <c r="C2538" t="s">
        <v>1590</v>
      </c>
      <c r="D2538">
        <v>2180</v>
      </c>
      <c r="E2538" t="s">
        <v>10</v>
      </c>
      <c r="F2538" t="s">
        <v>420</v>
      </c>
      <c r="G2538" s="81">
        <v>44935</v>
      </c>
      <c r="H2538" t="s">
        <v>4048</v>
      </c>
      <c r="I2538" t="s">
        <v>5159</v>
      </c>
      <c r="J2538" t="s">
        <v>2032</v>
      </c>
      <c r="K2538" t="s">
        <v>6076</v>
      </c>
      <c r="L2538" t="s">
        <v>1589</v>
      </c>
      <c r="M2538">
        <v>325</v>
      </c>
    </row>
    <row r="2539" spans="1:13">
      <c r="A2539">
        <v>5997</v>
      </c>
      <c r="B2539" t="s">
        <v>1227</v>
      </c>
      <c r="C2539" t="s">
        <v>343</v>
      </c>
      <c r="D2539">
        <v>8000</v>
      </c>
      <c r="E2539" t="s">
        <v>17</v>
      </c>
      <c r="F2539" t="s">
        <v>420</v>
      </c>
      <c r="G2539" s="81">
        <v>44932</v>
      </c>
      <c r="H2539" t="s">
        <v>4048</v>
      </c>
      <c r="I2539" t="s">
        <v>6077</v>
      </c>
      <c r="J2539" t="s">
        <v>1674</v>
      </c>
      <c r="K2539">
        <v>8021</v>
      </c>
      <c r="L2539" t="s">
        <v>341</v>
      </c>
      <c r="M2539">
        <v>47</v>
      </c>
    </row>
    <row r="2540" spans="1:13">
      <c r="A2540">
        <v>5998</v>
      </c>
      <c r="B2540" t="s">
        <v>1227</v>
      </c>
      <c r="C2540" t="s">
        <v>376</v>
      </c>
      <c r="D2540">
        <v>5200</v>
      </c>
      <c r="E2540" t="s">
        <v>12</v>
      </c>
      <c r="F2540" t="s">
        <v>420</v>
      </c>
      <c r="G2540" s="81">
        <v>44932</v>
      </c>
      <c r="H2540" t="s">
        <v>4048</v>
      </c>
      <c r="I2540" t="s">
        <v>6078</v>
      </c>
      <c r="J2540" t="s">
        <v>13</v>
      </c>
      <c r="K2540">
        <v>27388</v>
      </c>
      <c r="L2540" t="s">
        <v>374</v>
      </c>
      <c r="M2540">
        <v>463</v>
      </c>
    </row>
    <row r="2541" spans="1:13">
      <c r="A2541">
        <v>5999</v>
      </c>
      <c r="B2541" t="s">
        <v>1227</v>
      </c>
      <c r="C2541" t="s">
        <v>2316</v>
      </c>
      <c r="D2541">
        <v>2275</v>
      </c>
      <c r="E2541" t="s">
        <v>15</v>
      </c>
      <c r="F2541" t="s">
        <v>420</v>
      </c>
      <c r="G2541" s="81">
        <v>44932</v>
      </c>
      <c r="H2541" t="s">
        <v>4048</v>
      </c>
      <c r="I2541" t="s">
        <v>6079</v>
      </c>
      <c r="J2541" t="s">
        <v>1680</v>
      </c>
      <c r="K2541" t="s">
        <v>6080</v>
      </c>
      <c r="L2541" t="s">
        <v>2314</v>
      </c>
      <c r="M2541">
        <v>430</v>
      </c>
    </row>
    <row r="2542" spans="1:13">
      <c r="A2542">
        <v>6000</v>
      </c>
      <c r="B2542" t="s">
        <v>1227</v>
      </c>
      <c r="C2542" t="s">
        <v>2311</v>
      </c>
      <c r="D2542">
        <v>2275</v>
      </c>
      <c r="E2542" t="s">
        <v>15</v>
      </c>
      <c r="F2542" t="s">
        <v>420</v>
      </c>
      <c r="G2542" s="81">
        <v>44932</v>
      </c>
      <c r="H2542" t="s">
        <v>4085</v>
      </c>
      <c r="I2542" t="s">
        <v>6079</v>
      </c>
      <c r="J2542" t="s">
        <v>1680</v>
      </c>
      <c r="K2542" t="s">
        <v>6081</v>
      </c>
      <c r="L2542" t="s">
        <v>2328</v>
      </c>
      <c r="M2542">
        <v>429</v>
      </c>
    </row>
    <row r="2543" spans="1:13">
      <c r="A2543">
        <v>6001</v>
      </c>
      <c r="B2543" t="s">
        <v>1227</v>
      </c>
      <c r="C2543" t="s">
        <v>1123</v>
      </c>
      <c r="D2543">
        <v>1850</v>
      </c>
      <c r="E2543" t="s">
        <v>8</v>
      </c>
      <c r="F2543" t="s">
        <v>420</v>
      </c>
      <c r="G2543" s="81">
        <v>44932</v>
      </c>
      <c r="H2543" t="s">
        <v>4048</v>
      </c>
      <c r="I2543" t="s">
        <v>5951</v>
      </c>
      <c r="J2543" t="s">
        <v>1675</v>
      </c>
      <c r="K2543" t="s">
        <v>6082</v>
      </c>
      <c r="L2543" t="s">
        <v>1121</v>
      </c>
      <c r="M2543">
        <v>218</v>
      </c>
    </row>
    <row r="2544" spans="1:13">
      <c r="A2544">
        <v>6002</v>
      </c>
      <c r="B2544" t="s">
        <v>1227</v>
      </c>
      <c r="C2544" t="s">
        <v>1123</v>
      </c>
      <c r="D2544">
        <v>1000</v>
      </c>
      <c r="E2544" t="s">
        <v>8</v>
      </c>
      <c r="F2544" t="s">
        <v>420</v>
      </c>
      <c r="G2544" s="81">
        <v>44932</v>
      </c>
      <c r="H2544" t="s">
        <v>4048</v>
      </c>
      <c r="I2544" t="s">
        <v>5580</v>
      </c>
      <c r="J2544" t="s">
        <v>1675</v>
      </c>
      <c r="K2544" t="s">
        <v>6083</v>
      </c>
      <c r="L2544" t="s">
        <v>1121</v>
      </c>
      <c r="M2544">
        <v>218</v>
      </c>
    </row>
    <row r="2545" spans="1:14">
      <c r="A2545">
        <v>6003</v>
      </c>
      <c r="B2545" t="s">
        <v>24</v>
      </c>
      <c r="C2545" t="s">
        <v>178</v>
      </c>
      <c r="D2545">
        <v>8000</v>
      </c>
      <c r="E2545" t="s">
        <v>8</v>
      </c>
      <c r="F2545" t="s">
        <v>420</v>
      </c>
      <c r="G2545" s="81">
        <v>44932</v>
      </c>
      <c r="H2545" t="s">
        <v>4069</v>
      </c>
      <c r="I2545" t="s">
        <v>6054</v>
      </c>
      <c r="J2545" t="s">
        <v>1675</v>
      </c>
      <c r="K2545">
        <v>752220</v>
      </c>
      <c r="L2545" t="s">
        <v>176</v>
      </c>
      <c r="M2545">
        <v>13</v>
      </c>
    </row>
    <row r="2546" spans="1:14">
      <c r="A2546">
        <v>6004</v>
      </c>
      <c r="B2546" t="s">
        <v>1227</v>
      </c>
      <c r="C2546" t="s">
        <v>1310</v>
      </c>
      <c r="D2546">
        <v>3350</v>
      </c>
      <c r="E2546" t="s">
        <v>12</v>
      </c>
      <c r="F2546" t="s">
        <v>420</v>
      </c>
      <c r="G2546" s="81">
        <v>44932</v>
      </c>
      <c r="H2546" t="s">
        <v>4048</v>
      </c>
      <c r="I2546" t="s">
        <v>6084</v>
      </c>
      <c r="J2546" t="s">
        <v>13</v>
      </c>
      <c r="K2546">
        <v>755532</v>
      </c>
      <c r="L2546" t="s">
        <v>1308</v>
      </c>
      <c r="M2546">
        <v>264</v>
      </c>
    </row>
    <row r="2547" spans="1:14">
      <c r="A2547">
        <v>6005</v>
      </c>
      <c r="B2547" t="s">
        <v>1227</v>
      </c>
      <c r="C2547" t="s">
        <v>2048</v>
      </c>
      <c r="D2547">
        <v>9000</v>
      </c>
      <c r="E2547" t="s">
        <v>12</v>
      </c>
      <c r="F2547" t="s">
        <v>420</v>
      </c>
      <c r="G2547" s="81">
        <v>44932</v>
      </c>
      <c r="H2547" t="s">
        <v>1139</v>
      </c>
      <c r="I2547" t="s">
        <v>5108</v>
      </c>
      <c r="J2547" t="s">
        <v>13</v>
      </c>
      <c r="K2547">
        <v>761834</v>
      </c>
      <c r="L2547" t="s">
        <v>1053</v>
      </c>
      <c r="M2547">
        <v>82</v>
      </c>
    </row>
    <row r="2548" spans="1:14">
      <c r="A2548">
        <v>6006</v>
      </c>
      <c r="B2548" t="s">
        <v>1227</v>
      </c>
      <c r="C2548" t="s">
        <v>5690</v>
      </c>
      <c r="D2548">
        <v>2275</v>
      </c>
      <c r="E2548" t="s">
        <v>15</v>
      </c>
      <c r="F2548" t="s">
        <v>420</v>
      </c>
      <c r="G2548" s="81">
        <v>44932</v>
      </c>
      <c r="H2548" t="s">
        <v>4048</v>
      </c>
      <c r="I2548" t="s">
        <v>5418</v>
      </c>
      <c r="J2548" t="s">
        <v>1680</v>
      </c>
      <c r="K2548">
        <v>764609</v>
      </c>
      <c r="L2548" t="s">
        <v>2303</v>
      </c>
      <c r="M2548">
        <v>427</v>
      </c>
    </row>
    <row r="2549" spans="1:14">
      <c r="A2549">
        <v>6007</v>
      </c>
      <c r="B2549" t="s">
        <v>1227</v>
      </c>
      <c r="C2549" t="s">
        <v>2307</v>
      </c>
      <c r="D2549">
        <v>1350</v>
      </c>
      <c r="E2549" t="s">
        <v>8</v>
      </c>
      <c r="F2549" t="s">
        <v>420</v>
      </c>
      <c r="G2549" s="81">
        <v>44932</v>
      </c>
      <c r="H2549" t="s">
        <v>4048</v>
      </c>
      <c r="I2549" t="s">
        <v>6085</v>
      </c>
      <c r="J2549" t="s">
        <v>1675</v>
      </c>
      <c r="K2549" t="s">
        <v>6086</v>
      </c>
      <c r="L2549" t="s">
        <v>2306</v>
      </c>
      <c r="M2549">
        <v>428</v>
      </c>
    </row>
    <row r="2550" spans="1:14">
      <c r="A2550">
        <v>6008</v>
      </c>
      <c r="B2550" t="s">
        <v>1227</v>
      </c>
      <c r="C2550" t="s">
        <v>1817</v>
      </c>
      <c r="D2550">
        <v>2180</v>
      </c>
      <c r="E2550" t="s">
        <v>10</v>
      </c>
      <c r="F2550" t="s">
        <v>420</v>
      </c>
      <c r="G2550" s="81">
        <v>44932</v>
      </c>
      <c r="H2550" t="s">
        <v>4048</v>
      </c>
      <c r="I2550" t="s">
        <v>6087</v>
      </c>
      <c r="J2550" t="s">
        <v>2032</v>
      </c>
      <c r="K2550" t="s">
        <v>6088</v>
      </c>
      <c r="L2550" t="s">
        <v>2003</v>
      </c>
      <c r="M2550">
        <v>366</v>
      </c>
      <c r="N2550" t="s">
        <v>4057</v>
      </c>
    </row>
    <row r="2551" spans="1:14">
      <c r="A2551">
        <v>6009</v>
      </c>
      <c r="B2551" t="s">
        <v>1227</v>
      </c>
      <c r="C2551" t="s">
        <v>667</v>
      </c>
      <c r="D2551">
        <v>4900</v>
      </c>
      <c r="E2551" t="s">
        <v>10</v>
      </c>
      <c r="F2551" t="s">
        <v>420</v>
      </c>
      <c r="G2551" s="81">
        <v>44932</v>
      </c>
      <c r="H2551" t="s">
        <v>4085</v>
      </c>
      <c r="I2551" t="s">
        <v>2229</v>
      </c>
      <c r="J2551" t="s">
        <v>2032</v>
      </c>
      <c r="K2551" t="s">
        <v>6089</v>
      </c>
      <c r="L2551" t="s">
        <v>665</v>
      </c>
      <c r="M2551">
        <v>116</v>
      </c>
    </row>
    <row r="2552" spans="1:14">
      <c r="A2552">
        <v>6010</v>
      </c>
      <c r="B2552" t="s">
        <v>1227</v>
      </c>
      <c r="C2552" t="s">
        <v>1503</v>
      </c>
      <c r="D2552">
        <v>3350</v>
      </c>
      <c r="E2552" t="s">
        <v>67</v>
      </c>
      <c r="F2552" t="s">
        <v>420</v>
      </c>
      <c r="G2552" s="81">
        <v>44931</v>
      </c>
      <c r="H2552" t="s">
        <v>4048</v>
      </c>
      <c r="I2552" t="s">
        <v>5043</v>
      </c>
      <c r="J2552" t="s">
        <v>1679</v>
      </c>
      <c r="K2552">
        <v>27466</v>
      </c>
      <c r="L2552" t="s">
        <v>2578</v>
      </c>
      <c r="M2552">
        <v>306</v>
      </c>
    </row>
    <row r="2553" spans="1:14">
      <c r="A2553">
        <v>6011</v>
      </c>
      <c r="B2553" t="s">
        <v>1227</v>
      </c>
      <c r="C2553" t="s">
        <v>962</v>
      </c>
      <c r="D2553">
        <v>3350</v>
      </c>
      <c r="E2553" t="s">
        <v>67</v>
      </c>
      <c r="F2553" t="s">
        <v>420</v>
      </c>
      <c r="G2553" s="81">
        <v>44931</v>
      </c>
      <c r="H2553" t="s">
        <v>4048</v>
      </c>
      <c r="I2553" t="s">
        <v>4326</v>
      </c>
      <c r="J2553" t="s">
        <v>1679</v>
      </c>
      <c r="K2553" t="s">
        <v>6090</v>
      </c>
      <c r="L2553" t="s">
        <v>960</v>
      </c>
      <c r="M2553">
        <v>299</v>
      </c>
    </row>
    <row r="2554" spans="1:14">
      <c r="A2554">
        <v>6012</v>
      </c>
      <c r="B2554" t="s">
        <v>1227</v>
      </c>
      <c r="C2554" t="s">
        <v>1452</v>
      </c>
      <c r="D2554">
        <v>3350</v>
      </c>
      <c r="E2554" t="s">
        <v>67</v>
      </c>
      <c r="F2554" t="s">
        <v>420</v>
      </c>
      <c r="G2554" s="81">
        <v>44931</v>
      </c>
      <c r="H2554" t="s">
        <v>4048</v>
      </c>
      <c r="I2554" t="s">
        <v>5043</v>
      </c>
      <c r="J2554" t="s">
        <v>1679</v>
      </c>
      <c r="K2554" t="s">
        <v>6091</v>
      </c>
      <c r="L2554" t="s">
        <v>1451</v>
      </c>
      <c r="M2554">
        <v>283</v>
      </c>
    </row>
    <row r="2555" spans="1:14">
      <c r="A2555">
        <v>6013</v>
      </c>
      <c r="B2555" t="s">
        <v>1227</v>
      </c>
      <c r="C2555" t="s">
        <v>1531</v>
      </c>
      <c r="D2555">
        <v>1800</v>
      </c>
      <c r="E2555" t="s">
        <v>10</v>
      </c>
      <c r="F2555" t="s">
        <v>420</v>
      </c>
      <c r="G2555" s="81">
        <v>44931</v>
      </c>
      <c r="H2555" t="s">
        <v>4048</v>
      </c>
      <c r="I2555" t="s">
        <v>6092</v>
      </c>
      <c r="J2555" t="s">
        <v>2032</v>
      </c>
      <c r="K2555">
        <v>744313</v>
      </c>
      <c r="L2555" t="s">
        <v>1529</v>
      </c>
      <c r="M2555">
        <v>311</v>
      </c>
    </row>
    <row r="2556" spans="1:14">
      <c r="A2556">
        <v>6014</v>
      </c>
      <c r="B2556" t="s">
        <v>1227</v>
      </c>
      <c r="C2556" t="s">
        <v>2352</v>
      </c>
      <c r="D2556">
        <v>3497</v>
      </c>
      <c r="E2556" t="s">
        <v>12</v>
      </c>
      <c r="F2556" t="s">
        <v>420</v>
      </c>
      <c r="G2556" s="81">
        <v>44931</v>
      </c>
      <c r="H2556" t="s">
        <v>4048</v>
      </c>
      <c r="I2556" t="s">
        <v>6093</v>
      </c>
      <c r="J2556" t="s">
        <v>13</v>
      </c>
      <c r="K2556" t="s">
        <v>6094</v>
      </c>
      <c r="L2556" t="s">
        <v>2350</v>
      </c>
      <c r="M2556">
        <v>445</v>
      </c>
    </row>
    <row r="2557" spans="1:14">
      <c r="A2557">
        <v>6015</v>
      </c>
      <c r="B2557" t="s">
        <v>1227</v>
      </c>
      <c r="C2557" t="s">
        <v>1576</v>
      </c>
      <c r="D2557">
        <v>1800</v>
      </c>
      <c r="E2557" t="s">
        <v>10</v>
      </c>
      <c r="F2557" t="s">
        <v>420</v>
      </c>
      <c r="G2557" s="81">
        <v>44931</v>
      </c>
      <c r="H2557" t="s">
        <v>4048</v>
      </c>
      <c r="I2557" t="s">
        <v>5724</v>
      </c>
      <c r="J2557" t="s">
        <v>2032</v>
      </c>
      <c r="K2557" t="s">
        <v>6095</v>
      </c>
      <c r="L2557" t="s">
        <v>1575</v>
      </c>
      <c r="M2557">
        <v>321</v>
      </c>
    </row>
    <row r="2558" spans="1:14">
      <c r="A2558">
        <v>6016</v>
      </c>
      <c r="B2558" t="s">
        <v>2190</v>
      </c>
      <c r="C2558" t="s">
        <v>217</v>
      </c>
      <c r="D2558">
        <v>16000</v>
      </c>
      <c r="E2558" t="s">
        <v>8</v>
      </c>
      <c r="F2558" t="s">
        <v>240</v>
      </c>
      <c r="G2558" s="81">
        <v>44933</v>
      </c>
      <c r="H2558" t="s">
        <v>4069</v>
      </c>
      <c r="I2558" t="s">
        <v>6065</v>
      </c>
      <c r="J2558" t="s">
        <v>1675</v>
      </c>
      <c r="K2558">
        <v>1112</v>
      </c>
      <c r="L2558" t="s">
        <v>215</v>
      </c>
      <c r="M2558">
        <v>62</v>
      </c>
    </row>
    <row r="2559" spans="1:14">
      <c r="A2559">
        <v>6017</v>
      </c>
      <c r="B2559" t="s">
        <v>2190</v>
      </c>
      <c r="C2559" t="s">
        <v>210</v>
      </c>
      <c r="D2559">
        <v>16000</v>
      </c>
      <c r="E2559" t="s">
        <v>8</v>
      </c>
      <c r="F2559" t="s">
        <v>240</v>
      </c>
      <c r="G2559" s="81">
        <v>44933</v>
      </c>
      <c r="H2559" t="s">
        <v>4069</v>
      </c>
      <c r="I2559" t="s">
        <v>6065</v>
      </c>
      <c r="J2559" t="s">
        <v>1675</v>
      </c>
      <c r="K2559">
        <v>1122</v>
      </c>
      <c r="L2559" t="s">
        <v>208</v>
      </c>
      <c r="M2559">
        <v>20</v>
      </c>
    </row>
    <row r="2560" spans="1:14">
      <c r="A2560">
        <v>6018</v>
      </c>
      <c r="B2560" t="s">
        <v>2190</v>
      </c>
      <c r="C2560" t="s">
        <v>181</v>
      </c>
      <c r="D2560">
        <v>16000</v>
      </c>
      <c r="E2560" t="s">
        <v>8</v>
      </c>
      <c r="F2560" t="s">
        <v>240</v>
      </c>
      <c r="G2560" s="81">
        <v>44933</v>
      </c>
      <c r="H2560" t="s">
        <v>4069</v>
      </c>
      <c r="I2560" t="s">
        <v>6065</v>
      </c>
      <c r="J2560" t="s">
        <v>1675</v>
      </c>
      <c r="K2560">
        <v>1122</v>
      </c>
      <c r="L2560" t="s">
        <v>2440</v>
      </c>
      <c r="M2560">
        <v>14</v>
      </c>
    </row>
    <row r="2561" spans="1:13">
      <c r="A2561">
        <v>6019</v>
      </c>
      <c r="B2561" t="s">
        <v>2190</v>
      </c>
      <c r="C2561" t="s">
        <v>2217</v>
      </c>
      <c r="D2561">
        <v>9000</v>
      </c>
      <c r="E2561" t="s">
        <v>8</v>
      </c>
      <c r="F2561" t="s">
        <v>240</v>
      </c>
      <c r="G2561" s="81">
        <v>44933</v>
      </c>
      <c r="H2561" t="s">
        <v>4069</v>
      </c>
      <c r="I2561" t="s">
        <v>2229</v>
      </c>
      <c r="J2561" t="s">
        <v>1675</v>
      </c>
      <c r="K2561">
        <v>12223</v>
      </c>
      <c r="L2561" t="s">
        <v>212</v>
      </c>
      <c r="M2561">
        <v>21</v>
      </c>
    </row>
    <row r="2562" spans="1:13">
      <c r="A2562">
        <v>6020</v>
      </c>
      <c r="B2562" t="s">
        <v>2190</v>
      </c>
      <c r="C2562" t="s">
        <v>186</v>
      </c>
      <c r="D2562">
        <v>16000</v>
      </c>
      <c r="E2562" t="s">
        <v>8</v>
      </c>
      <c r="F2562" t="s">
        <v>240</v>
      </c>
      <c r="G2562" s="81">
        <v>44933</v>
      </c>
      <c r="H2562" t="s">
        <v>4069</v>
      </c>
      <c r="I2562" t="s">
        <v>6065</v>
      </c>
      <c r="J2562" t="s">
        <v>1675</v>
      </c>
      <c r="K2562">
        <v>1122</v>
      </c>
      <c r="L2562" t="s">
        <v>184</v>
      </c>
      <c r="M2562">
        <v>15</v>
      </c>
    </row>
    <row r="2563" spans="1:13">
      <c r="A2563">
        <v>6021</v>
      </c>
      <c r="B2563" t="s">
        <v>2190</v>
      </c>
      <c r="C2563" t="s">
        <v>196</v>
      </c>
      <c r="D2563">
        <v>16000</v>
      </c>
      <c r="E2563" t="s">
        <v>8</v>
      </c>
      <c r="F2563" t="s">
        <v>240</v>
      </c>
      <c r="G2563" s="81">
        <v>44933</v>
      </c>
      <c r="H2563" t="s">
        <v>4069</v>
      </c>
      <c r="I2563" t="s">
        <v>6065</v>
      </c>
      <c r="J2563" t="s">
        <v>1675</v>
      </c>
      <c r="K2563">
        <v>2333</v>
      </c>
      <c r="L2563" t="s">
        <v>194</v>
      </c>
      <c r="M2563">
        <v>17</v>
      </c>
    </row>
    <row r="2564" spans="1:13">
      <c r="A2564">
        <v>6022</v>
      </c>
      <c r="B2564" t="s">
        <v>1227</v>
      </c>
      <c r="C2564" t="s">
        <v>1594</v>
      </c>
      <c r="D2564">
        <v>3000</v>
      </c>
      <c r="E2564" t="s">
        <v>8</v>
      </c>
      <c r="F2564" t="s">
        <v>420</v>
      </c>
      <c r="G2564" s="81">
        <v>44935</v>
      </c>
      <c r="H2564" t="s">
        <v>4048</v>
      </c>
      <c r="I2564" t="s">
        <v>6096</v>
      </c>
      <c r="J2564" t="s">
        <v>1675</v>
      </c>
      <c r="K2564" t="s">
        <v>6097</v>
      </c>
      <c r="L2564" t="s">
        <v>1592</v>
      </c>
      <c r="M2564">
        <v>326</v>
      </c>
    </row>
    <row r="2565" spans="1:13">
      <c r="A2565">
        <v>6023</v>
      </c>
      <c r="B2565" t="s">
        <v>1227</v>
      </c>
      <c r="C2565" t="s">
        <v>1127</v>
      </c>
      <c r="D2565">
        <v>2800</v>
      </c>
      <c r="E2565" t="s">
        <v>8</v>
      </c>
      <c r="F2565" t="s">
        <v>420</v>
      </c>
      <c r="G2565" s="81">
        <v>44935</v>
      </c>
      <c r="H2565" t="s">
        <v>4048</v>
      </c>
      <c r="I2565" t="s">
        <v>6098</v>
      </c>
      <c r="J2565" t="s">
        <v>1675</v>
      </c>
      <c r="K2565" t="s">
        <v>6099</v>
      </c>
      <c r="L2565" t="s">
        <v>1126</v>
      </c>
      <c r="M2565">
        <v>200</v>
      </c>
    </row>
    <row r="2566" spans="1:13">
      <c r="A2566">
        <v>6024</v>
      </c>
      <c r="B2566" t="s">
        <v>33</v>
      </c>
      <c r="C2566" t="s">
        <v>779</v>
      </c>
      <c r="D2566">
        <v>9000</v>
      </c>
      <c r="E2566" t="s">
        <v>12</v>
      </c>
      <c r="F2566" t="s">
        <v>4488</v>
      </c>
      <c r="G2566" s="81">
        <v>44936</v>
      </c>
      <c r="H2566" t="s">
        <v>4069</v>
      </c>
      <c r="I2566" t="s">
        <v>6054</v>
      </c>
      <c r="J2566" t="s">
        <v>13</v>
      </c>
      <c r="K2566" t="s">
        <v>6100</v>
      </c>
      <c r="L2566" t="s">
        <v>777</v>
      </c>
      <c r="M2566">
        <v>139</v>
      </c>
    </row>
    <row r="2567" spans="1:13">
      <c r="A2567">
        <v>6025</v>
      </c>
      <c r="B2567" t="s">
        <v>2190</v>
      </c>
      <c r="C2567" t="s">
        <v>266</v>
      </c>
      <c r="D2567">
        <v>16000</v>
      </c>
      <c r="E2567" t="s">
        <v>8</v>
      </c>
      <c r="F2567" t="s">
        <v>420</v>
      </c>
      <c r="G2567" s="81">
        <v>44935</v>
      </c>
      <c r="H2567" t="s">
        <v>4069</v>
      </c>
      <c r="I2567" t="s">
        <v>6054</v>
      </c>
      <c r="J2567" t="s">
        <v>1675</v>
      </c>
      <c r="K2567" t="s">
        <v>6101</v>
      </c>
      <c r="L2567" t="s">
        <v>264</v>
      </c>
      <c r="M2567">
        <v>32</v>
      </c>
    </row>
    <row r="2568" spans="1:13">
      <c r="A2568">
        <v>6026</v>
      </c>
      <c r="B2568" t="s">
        <v>1227</v>
      </c>
      <c r="C2568" t="s">
        <v>2455</v>
      </c>
      <c r="D2568">
        <v>5200</v>
      </c>
      <c r="E2568" t="s">
        <v>12</v>
      </c>
      <c r="F2568" t="s">
        <v>420</v>
      </c>
      <c r="G2568" s="81">
        <v>44935</v>
      </c>
      <c r="H2568" t="s">
        <v>4048</v>
      </c>
      <c r="I2568" t="s">
        <v>6102</v>
      </c>
      <c r="J2568" t="s">
        <v>6103</v>
      </c>
      <c r="K2568" t="s">
        <v>6104</v>
      </c>
      <c r="L2568" t="s">
        <v>2452</v>
      </c>
      <c r="M2568">
        <v>464</v>
      </c>
    </row>
    <row r="2569" spans="1:13">
      <c r="A2569">
        <v>6027</v>
      </c>
      <c r="B2569" t="s">
        <v>1227</v>
      </c>
      <c r="C2569" t="s">
        <v>1132</v>
      </c>
      <c r="D2569">
        <v>3000</v>
      </c>
      <c r="E2569" t="s">
        <v>12</v>
      </c>
      <c r="F2569" t="s">
        <v>420</v>
      </c>
      <c r="G2569" s="81">
        <v>44935</v>
      </c>
      <c r="H2569" t="s">
        <v>4048</v>
      </c>
      <c r="I2569" t="s">
        <v>5857</v>
      </c>
      <c r="J2569" t="s">
        <v>13</v>
      </c>
      <c r="K2569" t="s">
        <v>6105</v>
      </c>
      <c r="L2569" t="s">
        <v>1130</v>
      </c>
      <c r="M2569">
        <v>270</v>
      </c>
    </row>
    <row r="2570" spans="1:13">
      <c r="A2570">
        <v>6028</v>
      </c>
      <c r="B2570" t="s">
        <v>1227</v>
      </c>
      <c r="C2570" t="s">
        <v>1153</v>
      </c>
      <c r="D2570">
        <v>2180</v>
      </c>
      <c r="E2570" t="s">
        <v>10</v>
      </c>
      <c r="F2570" t="s">
        <v>420</v>
      </c>
      <c r="G2570" s="81">
        <v>44935</v>
      </c>
      <c r="H2570" t="s">
        <v>1139</v>
      </c>
      <c r="I2570" t="s">
        <v>4847</v>
      </c>
      <c r="J2570" t="s">
        <v>2032</v>
      </c>
      <c r="K2570" t="s">
        <v>6106</v>
      </c>
      <c r="L2570" t="s">
        <v>1151</v>
      </c>
      <c r="M2570">
        <v>231</v>
      </c>
    </row>
    <row r="2571" spans="1:13">
      <c r="A2571">
        <v>6029</v>
      </c>
      <c r="B2571" t="s">
        <v>1227</v>
      </c>
      <c r="C2571" t="s">
        <v>1426</v>
      </c>
      <c r="D2571">
        <v>13400</v>
      </c>
      <c r="E2571" t="s">
        <v>12</v>
      </c>
      <c r="F2571" t="s">
        <v>420</v>
      </c>
      <c r="G2571" s="81">
        <v>44936</v>
      </c>
      <c r="H2571" t="s">
        <v>4048</v>
      </c>
      <c r="I2571" t="s">
        <v>6107</v>
      </c>
      <c r="J2571" t="s">
        <v>13</v>
      </c>
      <c r="K2571" t="s">
        <v>6108</v>
      </c>
      <c r="L2571" t="s">
        <v>1425</v>
      </c>
      <c r="M2571">
        <v>265</v>
      </c>
    </row>
    <row r="2572" spans="1:13">
      <c r="A2572">
        <v>6030</v>
      </c>
      <c r="B2572" t="s">
        <v>1227</v>
      </c>
      <c r="C2572" t="s">
        <v>1305</v>
      </c>
      <c r="D2572">
        <v>3000</v>
      </c>
      <c r="E2572" t="s">
        <v>12</v>
      </c>
      <c r="F2572" t="s">
        <v>420</v>
      </c>
      <c r="G2572" s="81">
        <v>44936</v>
      </c>
      <c r="H2572" t="s">
        <v>4066</v>
      </c>
      <c r="I2572" t="s">
        <v>4066</v>
      </c>
      <c r="J2572" t="s">
        <v>13</v>
      </c>
      <c r="K2572" t="s">
        <v>6109</v>
      </c>
      <c r="L2572" t="s">
        <v>1303</v>
      </c>
      <c r="M2572">
        <v>92</v>
      </c>
    </row>
    <row r="2573" spans="1:13">
      <c r="A2573">
        <v>6031</v>
      </c>
      <c r="B2573" t="s">
        <v>1227</v>
      </c>
      <c r="C2573" t="s">
        <v>2041</v>
      </c>
      <c r="D2573">
        <v>3350</v>
      </c>
      <c r="E2573" t="s">
        <v>67</v>
      </c>
      <c r="F2573" t="s">
        <v>420</v>
      </c>
      <c r="G2573" s="81">
        <v>44936</v>
      </c>
      <c r="H2573" t="s">
        <v>4048</v>
      </c>
      <c r="I2573" t="s">
        <v>6110</v>
      </c>
      <c r="J2573" t="s">
        <v>1679</v>
      </c>
      <c r="K2573" t="s">
        <v>6111</v>
      </c>
      <c r="L2573" t="s">
        <v>2039</v>
      </c>
      <c r="M2573">
        <v>378</v>
      </c>
    </row>
    <row r="2574" spans="1:13">
      <c r="A2574">
        <v>6032</v>
      </c>
      <c r="B2574" t="s">
        <v>1227</v>
      </c>
      <c r="C2574" t="s">
        <v>2411</v>
      </c>
      <c r="D2574">
        <v>5200</v>
      </c>
      <c r="E2574" t="s">
        <v>67</v>
      </c>
      <c r="F2574" t="s">
        <v>420</v>
      </c>
      <c r="G2574" s="81">
        <v>44938</v>
      </c>
      <c r="H2574" t="s">
        <v>4048</v>
      </c>
      <c r="I2574" t="s">
        <v>6112</v>
      </c>
      <c r="J2574" t="s">
        <v>1679</v>
      </c>
      <c r="K2574" t="s">
        <v>6113</v>
      </c>
      <c r="L2574" t="s">
        <v>2406</v>
      </c>
      <c r="M2574">
        <v>461</v>
      </c>
    </row>
    <row r="2575" spans="1:13">
      <c r="A2575">
        <v>6033</v>
      </c>
      <c r="B2575" t="s">
        <v>1227</v>
      </c>
      <c r="C2575" t="s">
        <v>1473</v>
      </c>
      <c r="D2575">
        <v>2180</v>
      </c>
      <c r="E2575" t="s">
        <v>15</v>
      </c>
      <c r="F2575" t="s">
        <v>420</v>
      </c>
      <c r="G2575" s="81">
        <v>44938</v>
      </c>
      <c r="H2575" t="s">
        <v>4048</v>
      </c>
      <c r="I2575" t="s">
        <v>6114</v>
      </c>
      <c r="J2575" t="s">
        <v>1680</v>
      </c>
      <c r="K2575" t="s">
        <v>6115</v>
      </c>
      <c r="L2575" t="s">
        <v>1472</v>
      </c>
      <c r="M2575">
        <v>298</v>
      </c>
    </row>
    <row r="2576" spans="1:13">
      <c r="A2576">
        <v>6034</v>
      </c>
      <c r="B2576" t="s">
        <v>1227</v>
      </c>
      <c r="C2576" t="s">
        <v>2290</v>
      </c>
      <c r="D2576">
        <v>9000</v>
      </c>
      <c r="E2576" t="s">
        <v>12</v>
      </c>
      <c r="F2576" t="s">
        <v>420</v>
      </c>
      <c r="G2576" s="81">
        <v>44937</v>
      </c>
      <c r="H2576" t="s">
        <v>4069</v>
      </c>
      <c r="I2576" t="s">
        <v>2229</v>
      </c>
      <c r="J2576" t="s">
        <v>13</v>
      </c>
      <c r="K2576">
        <v>2081</v>
      </c>
      <c r="L2576" t="s">
        <v>2289</v>
      </c>
      <c r="M2576">
        <v>424</v>
      </c>
    </row>
    <row r="2577" spans="1:14">
      <c r="A2577">
        <v>6035</v>
      </c>
      <c r="B2577" t="s">
        <v>1227</v>
      </c>
      <c r="C2577" t="s">
        <v>984</v>
      </c>
      <c r="D2577">
        <v>4000</v>
      </c>
      <c r="E2577" t="s">
        <v>12</v>
      </c>
      <c r="F2577" t="s">
        <v>420</v>
      </c>
      <c r="G2577" s="81">
        <v>44937</v>
      </c>
      <c r="H2577" t="s">
        <v>4048</v>
      </c>
      <c r="I2577" t="s">
        <v>6116</v>
      </c>
      <c r="J2577" t="s">
        <v>13</v>
      </c>
      <c r="K2577" t="s">
        <v>6117</v>
      </c>
      <c r="L2577" t="s">
        <v>982</v>
      </c>
      <c r="M2577">
        <v>191</v>
      </c>
    </row>
    <row r="2578" spans="1:14">
      <c r="A2578">
        <v>6036</v>
      </c>
      <c r="B2578" t="s">
        <v>1227</v>
      </c>
      <c r="C2578" t="s">
        <v>1123</v>
      </c>
      <c r="D2578">
        <v>350</v>
      </c>
      <c r="E2578" t="s">
        <v>8</v>
      </c>
      <c r="F2578" t="s">
        <v>420</v>
      </c>
      <c r="G2578" s="81">
        <v>44937</v>
      </c>
      <c r="H2578" t="s">
        <v>4140</v>
      </c>
      <c r="I2578" t="s">
        <v>4140</v>
      </c>
      <c r="J2578" t="s">
        <v>1675</v>
      </c>
      <c r="K2578" t="s">
        <v>6118</v>
      </c>
      <c r="L2578" t="s">
        <v>1121</v>
      </c>
      <c r="M2578">
        <v>218</v>
      </c>
    </row>
    <row r="2579" spans="1:14">
      <c r="A2579">
        <v>6037</v>
      </c>
      <c r="B2579" t="s">
        <v>1227</v>
      </c>
      <c r="C2579" t="s">
        <v>1567</v>
      </c>
      <c r="D2579">
        <v>3350</v>
      </c>
      <c r="E2579" t="s">
        <v>67</v>
      </c>
      <c r="F2579" t="s">
        <v>420</v>
      </c>
      <c r="G2579" s="81">
        <v>44937</v>
      </c>
      <c r="H2579" t="s">
        <v>4048</v>
      </c>
      <c r="I2579" t="s">
        <v>5102</v>
      </c>
      <c r="J2579" t="s">
        <v>1679</v>
      </c>
      <c r="K2579">
        <v>759040</v>
      </c>
      <c r="L2579" t="s">
        <v>1565</v>
      </c>
      <c r="M2579">
        <v>319</v>
      </c>
    </row>
    <row r="2580" spans="1:14">
      <c r="A2580">
        <v>6038</v>
      </c>
      <c r="B2580" t="s">
        <v>1227</v>
      </c>
      <c r="C2580" t="s">
        <v>1567</v>
      </c>
      <c r="D2580">
        <v>3350</v>
      </c>
      <c r="E2580" t="s">
        <v>12</v>
      </c>
      <c r="F2580" t="s">
        <v>420</v>
      </c>
      <c r="G2580" s="81">
        <v>44937</v>
      </c>
      <c r="H2580" t="s">
        <v>4048</v>
      </c>
      <c r="I2580" t="s">
        <v>5327</v>
      </c>
      <c r="J2580" t="s">
        <v>13</v>
      </c>
      <c r="K2580">
        <v>759096</v>
      </c>
      <c r="L2580" t="s">
        <v>1565</v>
      </c>
      <c r="M2580">
        <v>330</v>
      </c>
    </row>
    <row r="2581" spans="1:14">
      <c r="A2581">
        <v>6039</v>
      </c>
      <c r="B2581" t="s">
        <v>1227</v>
      </c>
      <c r="C2581" t="s">
        <v>1153</v>
      </c>
      <c r="D2581">
        <v>25450</v>
      </c>
      <c r="E2581" t="s">
        <v>10</v>
      </c>
      <c r="F2581" t="s">
        <v>420</v>
      </c>
      <c r="G2581" s="81">
        <v>44939</v>
      </c>
      <c r="H2581" t="s">
        <v>4069</v>
      </c>
      <c r="I2581" t="s">
        <v>6054</v>
      </c>
      <c r="J2581" t="s">
        <v>2032</v>
      </c>
      <c r="K2581" t="s">
        <v>6119</v>
      </c>
      <c r="L2581" t="s">
        <v>1151</v>
      </c>
      <c r="M2581">
        <v>231</v>
      </c>
    </row>
    <row r="2582" spans="1:14">
      <c r="A2582">
        <v>6040</v>
      </c>
      <c r="B2582" t="s">
        <v>1227</v>
      </c>
      <c r="C2582" t="s">
        <v>2146</v>
      </c>
      <c r="D2582">
        <v>2180</v>
      </c>
      <c r="E2582" t="s">
        <v>17</v>
      </c>
      <c r="F2582" t="s">
        <v>6120</v>
      </c>
      <c r="G2582" s="81">
        <v>44939</v>
      </c>
      <c r="H2582" t="s">
        <v>4048</v>
      </c>
      <c r="I2582" t="s">
        <v>6121</v>
      </c>
      <c r="J2582" t="s">
        <v>1675</v>
      </c>
      <c r="K2582">
        <v>18450</v>
      </c>
      <c r="L2582" t="s">
        <v>2145</v>
      </c>
      <c r="M2582">
        <v>410</v>
      </c>
    </row>
    <row r="2583" spans="1:14">
      <c r="A2583">
        <v>6041</v>
      </c>
      <c r="B2583" t="s">
        <v>1227</v>
      </c>
      <c r="C2583" t="s">
        <v>2146</v>
      </c>
      <c r="D2583">
        <v>2180</v>
      </c>
      <c r="E2583" t="s">
        <v>17</v>
      </c>
      <c r="F2583" t="s">
        <v>6120</v>
      </c>
      <c r="G2583" s="81">
        <v>44939</v>
      </c>
      <c r="H2583" t="s">
        <v>4048</v>
      </c>
      <c r="I2583" t="s">
        <v>6122</v>
      </c>
      <c r="J2583" t="s">
        <v>1675</v>
      </c>
      <c r="K2583">
        <v>18538</v>
      </c>
      <c r="L2583" t="s">
        <v>2145</v>
      </c>
      <c r="M2583">
        <v>410</v>
      </c>
    </row>
    <row r="2584" spans="1:14">
      <c r="A2584">
        <v>6042</v>
      </c>
      <c r="B2584" t="s">
        <v>1227</v>
      </c>
      <c r="C2584" t="s">
        <v>651</v>
      </c>
      <c r="D2584">
        <v>1500</v>
      </c>
      <c r="E2584" t="s">
        <v>10</v>
      </c>
      <c r="F2584" t="s">
        <v>420</v>
      </c>
      <c r="G2584" s="81">
        <v>44939</v>
      </c>
      <c r="H2584" t="s">
        <v>4085</v>
      </c>
      <c r="I2584" t="s">
        <v>6123</v>
      </c>
      <c r="J2584" t="s">
        <v>2032</v>
      </c>
      <c r="K2584" t="s">
        <v>6124</v>
      </c>
      <c r="L2584" t="s">
        <v>650</v>
      </c>
      <c r="M2584">
        <v>201</v>
      </c>
    </row>
    <row r="2585" spans="1:14">
      <c r="A2585">
        <v>6043</v>
      </c>
      <c r="B2585" t="s">
        <v>1227</v>
      </c>
      <c r="C2585" t="s">
        <v>1371</v>
      </c>
      <c r="D2585">
        <v>2800</v>
      </c>
      <c r="E2585" t="s">
        <v>67</v>
      </c>
      <c r="F2585" t="s">
        <v>420</v>
      </c>
      <c r="G2585" s="81">
        <v>44869</v>
      </c>
      <c r="H2585" t="s">
        <v>4048</v>
      </c>
      <c r="I2585" t="s">
        <v>6125</v>
      </c>
      <c r="J2585" t="s">
        <v>1679</v>
      </c>
      <c r="K2585" t="s">
        <v>6126</v>
      </c>
      <c r="L2585" t="s">
        <v>1369</v>
      </c>
      <c r="M2585">
        <v>374</v>
      </c>
    </row>
    <row r="2586" spans="1:14">
      <c r="A2586">
        <v>6044</v>
      </c>
      <c r="B2586" t="s">
        <v>35</v>
      </c>
      <c r="C2586" t="s">
        <v>1813</v>
      </c>
      <c r="D2586">
        <v>1600</v>
      </c>
      <c r="E2586" t="s">
        <v>8</v>
      </c>
      <c r="F2586" t="s">
        <v>420</v>
      </c>
      <c r="G2586" s="81">
        <v>44942</v>
      </c>
      <c r="H2586" t="s">
        <v>4048</v>
      </c>
      <c r="I2586" t="s">
        <v>6127</v>
      </c>
      <c r="J2586" t="s">
        <v>1675</v>
      </c>
      <c r="K2586" t="s">
        <v>6128</v>
      </c>
      <c r="L2586" t="s">
        <v>1816</v>
      </c>
      <c r="M2586">
        <v>365</v>
      </c>
      <c r="N2586" t="s">
        <v>4057</v>
      </c>
    </row>
    <row r="2587" spans="1:14">
      <c r="A2587">
        <v>6045</v>
      </c>
      <c r="B2587" t="s">
        <v>1227</v>
      </c>
      <c r="C2587" t="s">
        <v>2407</v>
      </c>
      <c r="D2587">
        <v>2275</v>
      </c>
      <c r="E2587" t="s">
        <v>15</v>
      </c>
      <c r="F2587" t="s">
        <v>420</v>
      </c>
      <c r="G2587" s="81">
        <v>44942</v>
      </c>
      <c r="H2587" t="s">
        <v>4048</v>
      </c>
      <c r="I2587" t="s">
        <v>5115</v>
      </c>
      <c r="J2587" t="s">
        <v>1680</v>
      </c>
      <c r="K2587" t="s">
        <v>6129</v>
      </c>
      <c r="L2587" t="s">
        <v>2406</v>
      </c>
      <c r="M2587">
        <v>460</v>
      </c>
    </row>
    <row r="2588" spans="1:14">
      <c r="A2588">
        <v>6046</v>
      </c>
      <c r="B2588" t="s">
        <v>1227</v>
      </c>
      <c r="C2588" t="s">
        <v>1118</v>
      </c>
      <c r="D2588">
        <v>3200</v>
      </c>
      <c r="E2588" t="s">
        <v>8</v>
      </c>
      <c r="F2588" t="s">
        <v>420</v>
      </c>
      <c r="G2588" s="81">
        <v>44942</v>
      </c>
      <c r="H2588" t="s">
        <v>4048</v>
      </c>
      <c r="I2588" t="s">
        <v>6130</v>
      </c>
      <c r="J2588" t="s">
        <v>1675</v>
      </c>
      <c r="K2588" t="s">
        <v>6131</v>
      </c>
      <c r="L2588" t="s">
        <v>1116</v>
      </c>
      <c r="M2588">
        <v>217</v>
      </c>
    </row>
    <row r="2589" spans="1:14">
      <c r="A2589">
        <v>6047</v>
      </c>
      <c r="B2589" t="s">
        <v>1227</v>
      </c>
      <c r="C2589" t="s">
        <v>2205</v>
      </c>
      <c r="D2589">
        <v>4360</v>
      </c>
      <c r="E2589" t="s">
        <v>17</v>
      </c>
      <c r="F2589" t="s">
        <v>420</v>
      </c>
      <c r="G2589" s="81">
        <v>44942</v>
      </c>
      <c r="H2589" t="s">
        <v>4048</v>
      </c>
      <c r="I2589" t="s">
        <v>6132</v>
      </c>
      <c r="J2589" t="s">
        <v>1674</v>
      </c>
      <c r="K2589">
        <v>874684</v>
      </c>
      <c r="L2589" t="s">
        <v>2204</v>
      </c>
      <c r="M2589">
        <v>413</v>
      </c>
    </row>
    <row r="2590" spans="1:14">
      <c r="A2590">
        <v>6048</v>
      </c>
      <c r="B2590" t="s">
        <v>1227</v>
      </c>
      <c r="C2590" t="s">
        <v>1484</v>
      </c>
      <c r="D2590">
        <v>2800</v>
      </c>
      <c r="E2590" t="s">
        <v>12</v>
      </c>
      <c r="F2590" t="s">
        <v>420</v>
      </c>
      <c r="G2590" s="81">
        <v>44939</v>
      </c>
      <c r="H2590" t="s">
        <v>4048</v>
      </c>
      <c r="I2590" t="s">
        <v>6133</v>
      </c>
      <c r="J2590" t="s">
        <v>13</v>
      </c>
      <c r="K2590" t="s">
        <v>6134</v>
      </c>
      <c r="L2590" t="s">
        <v>1483</v>
      </c>
      <c r="M2590">
        <v>420</v>
      </c>
    </row>
    <row r="2591" spans="1:14">
      <c r="A2591">
        <v>6049</v>
      </c>
      <c r="B2591" t="s">
        <v>1227</v>
      </c>
      <c r="C2591" t="s">
        <v>1295</v>
      </c>
      <c r="D2591">
        <v>2180</v>
      </c>
      <c r="E2591" t="s">
        <v>17</v>
      </c>
      <c r="F2591" t="s">
        <v>420</v>
      </c>
      <c r="G2591" s="81">
        <v>44939</v>
      </c>
      <c r="H2591" t="s">
        <v>4048</v>
      </c>
      <c r="I2591" t="s">
        <v>5810</v>
      </c>
      <c r="J2591" t="s">
        <v>1674</v>
      </c>
      <c r="K2591" t="s">
        <v>6135</v>
      </c>
      <c r="L2591" t="s">
        <v>1293</v>
      </c>
      <c r="M2591">
        <v>261</v>
      </c>
    </row>
    <row r="2592" spans="1:14">
      <c r="A2592">
        <v>6050</v>
      </c>
      <c r="B2592" t="s">
        <v>1227</v>
      </c>
      <c r="C2592" t="s">
        <v>1904</v>
      </c>
      <c r="D2592">
        <v>3350</v>
      </c>
      <c r="E2592" t="s">
        <v>12</v>
      </c>
      <c r="F2592" t="s">
        <v>420</v>
      </c>
      <c r="G2592" s="81">
        <v>44939</v>
      </c>
      <c r="H2592" t="s">
        <v>4048</v>
      </c>
      <c r="I2592" t="s">
        <v>6027</v>
      </c>
      <c r="J2592" t="s">
        <v>13</v>
      </c>
      <c r="K2592" t="s">
        <v>6136</v>
      </c>
      <c r="L2592" t="s">
        <v>1605</v>
      </c>
      <c r="M2592">
        <v>331</v>
      </c>
    </row>
    <row r="2593" spans="1:13">
      <c r="A2593">
        <v>6051</v>
      </c>
      <c r="B2593" t="s">
        <v>1227</v>
      </c>
      <c r="C2593" t="s">
        <v>2352</v>
      </c>
      <c r="D2593">
        <v>3497</v>
      </c>
      <c r="E2593" t="s">
        <v>12</v>
      </c>
      <c r="F2593" t="s">
        <v>420</v>
      </c>
      <c r="G2593" s="81">
        <v>44869</v>
      </c>
      <c r="H2593" t="s">
        <v>4048</v>
      </c>
      <c r="I2593" t="s">
        <v>6137</v>
      </c>
      <c r="J2593" t="s">
        <v>13</v>
      </c>
      <c r="K2593" t="s">
        <v>6138</v>
      </c>
      <c r="L2593" t="s">
        <v>2350</v>
      </c>
      <c r="M2593">
        <v>445</v>
      </c>
    </row>
    <row r="2594" spans="1:13">
      <c r="A2594">
        <v>6052</v>
      </c>
      <c r="B2594" t="s">
        <v>1227</v>
      </c>
      <c r="C2594" t="s">
        <v>1879</v>
      </c>
      <c r="D2594">
        <v>3350</v>
      </c>
      <c r="E2594" t="s">
        <v>12</v>
      </c>
      <c r="F2594" t="s">
        <v>420</v>
      </c>
      <c r="G2594" s="81">
        <v>44944</v>
      </c>
      <c r="H2594" t="s">
        <v>4048</v>
      </c>
      <c r="I2594" t="s">
        <v>5707</v>
      </c>
      <c r="J2594" t="s">
        <v>13</v>
      </c>
      <c r="K2594" t="s">
        <v>6139</v>
      </c>
      <c r="L2594" t="s">
        <v>1223</v>
      </c>
      <c r="M2594">
        <v>211</v>
      </c>
    </row>
    <row r="2595" spans="1:13">
      <c r="A2595">
        <v>6053</v>
      </c>
      <c r="B2595" t="s">
        <v>1227</v>
      </c>
      <c r="C2595" t="s">
        <v>1396</v>
      </c>
      <c r="D2595">
        <v>2150</v>
      </c>
      <c r="E2595" t="s">
        <v>20</v>
      </c>
      <c r="F2595" t="s">
        <v>420</v>
      </c>
      <c r="G2595" s="81">
        <v>44943</v>
      </c>
      <c r="H2595" t="s">
        <v>4085</v>
      </c>
      <c r="I2595" t="s">
        <v>6123</v>
      </c>
      <c r="J2595" t="s">
        <v>1677</v>
      </c>
      <c r="K2595">
        <v>18413</v>
      </c>
      <c r="L2595" t="s">
        <v>1394</v>
      </c>
      <c r="M2595">
        <v>111</v>
      </c>
    </row>
    <row r="2596" spans="1:13">
      <c r="A2596">
        <v>6054</v>
      </c>
      <c r="B2596" t="s">
        <v>1227</v>
      </c>
      <c r="C2596" t="s">
        <v>1432</v>
      </c>
      <c r="D2596">
        <v>2905</v>
      </c>
      <c r="E2596" t="s">
        <v>20</v>
      </c>
      <c r="F2596" t="s">
        <v>420</v>
      </c>
      <c r="G2596" s="81">
        <v>44943</v>
      </c>
      <c r="H2596" t="s">
        <v>4085</v>
      </c>
      <c r="I2596" t="s">
        <v>2229</v>
      </c>
      <c r="J2596" t="s">
        <v>1677</v>
      </c>
      <c r="K2596" t="s">
        <v>6140</v>
      </c>
      <c r="L2596" t="s">
        <v>1430</v>
      </c>
      <c r="M2596">
        <v>290</v>
      </c>
    </row>
    <row r="2597" spans="1:13">
      <c r="A2597">
        <v>6055</v>
      </c>
      <c r="B2597" t="s">
        <v>1227</v>
      </c>
      <c r="C2597" t="s">
        <v>1332</v>
      </c>
      <c r="D2597">
        <v>2000</v>
      </c>
      <c r="E2597" t="s">
        <v>19</v>
      </c>
      <c r="F2597" t="s">
        <v>420</v>
      </c>
      <c r="G2597" s="81">
        <v>44943</v>
      </c>
      <c r="H2597" t="s">
        <v>4085</v>
      </c>
      <c r="I2597" t="s">
        <v>2229</v>
      </c>
      <c r="J2597" t="s">
        <v>1678</v>
      </c>
      <c r="K2597">
        <v>924713</v>
      </c>
      <c r="L2597" t="s">
        <v>1330</v>
      </c>
      <c r="M2597">
        <v>269</v>
      </c>
    </row>
    <row r="2598" spans="1:13">
      <c r="A2598">
        <v>6056</v>
      </c>
      <c r="B2598" t="s">
        <v>1227</v>
      </c>
      <c r="C2598" t="s">
        <v>386</v>
      </c>
      <c r="D2598">
        <v>3000</v>
      </c>
      <c r="E2598" t="s">
        <v>17</v>
      </c>
      <c r="F2598" t="s">
        <v>420</v>
      </c>
      <c r="G2598" s="81">
        <v>44942</v>
      </c>
      <c r="H2598" t="s">
        <v>4085</v>
      </c>
      <c r="I2598" t="s">
        <v>2229</v>
      </c>
      <c r="J2598" t="s">
        <v>2032</v>
      </c>
      <c r="K2598" t="s">
        <v>6141</v>
      </c>
      <c r="L2598" t="s">
        <v>384</v>
      </c>
      <c r="M2598">
        <v>56</v>
      </c>
    </row>
    <row r="2599" spans="1:13">
      <c r="A2599">
        <v>6057</v>
      </c>
      <c r="B2599" t="s">
        <v>1227</v>
      </c>
      <c r="C2599" t="s">
        <v>1346</v>
      </c>
      <c r="D2599">
        <v>8155</v>
      </c>
      <c r="E2599" t="s">
        <v>20</v>
      </c>
      <c r="F2599" t="s">
        <v>420</v>
      </c>
      <c r="G2599" s="81">
        <v>44942</v>
      </c>
      <c r="H2599" t="s">
        <v>4085</v>
      </c>
      <c r="I2599" t="s">
        <v>6054</v>
      </c>
      <c r="J2599" t="s">
        <v>1677</v>
      </c>
      <c r="K2599" t="s">
        <v>6142</v>
      </c>
      <c r="L2599" t="s">
        <v>1344</v>
      </c>
      <c r="M2599">
        <v>239</v>
      </c>
    </row>
    <row r="2600" spans="1:13">
      <c r="A2600">
        <v>6058</v>
      </c>
      <c r="B2600" t="s">
        <v>1227</v>
      </c>
      <c r="C2600" t="s">
        <v>612</v>
      </c>
      <c r="D2600">
        <v>6000</v>
      </c>
      <c r="E2600" t="s">
        <v>12</v>
      </c>
      <c r="F2600" t="s">
        <v>420</v>
      </c>
      <c r="G2600" s="81">
        <v>44946</v>
      </c>
      <c r="H2600" t="s">
        <v>4069</v>
      </c>
      <c r="I2600" t="s">
        <v>6048</v>
      </c>
      <c r="J2600" t="s">
        <v>13</v>
      </c>
      <c r="K2600">
        <v>28052</v>
      </c>
      <c r="L2600" t="s">
        <v>610</v>
      </c>
      <c r="M2600">
        <v>194</v>
      </c>
    </row>
    <row r="2601" spans="1:13">
      <c r="A2601">
        <v>6059</v>
      </c>
      <c r="B2601" t="s">
        <v>1227</v>
      </c>
      <c r="C2601" t="s">
        <v>656</v>
      </c>
      <c r="D2601">
        <v>5000</v>
      </c>
      <c r="E2601" t="s">
        <v>10</v>
      </c>
      <c r="F2601" t="s">
        <v>420</v>
      </c>
      <c r="G2601" s="81">
        <v>44946</v>
      </c>
      <c r="H2601" t="s">
        <v>4048</v>
      </c>
      <c r="I2601" t="s">
        <v>6143</v>
      </c>
      <c r="J2601" t="s">
        <v>2032</v>
      </c>
      <c r="K2601" t="s">
        <v>6144</v>
      </c>
      <c r="L2601" t="s">
        <v>654</v>
      </c>
      <c r="M2601">
        <v>177</v>
      </c>
    </row>
    <row r="2602" spans="1:13">
      <c r="A2602">
        <v>6060</v>
      </c>
      <c r="B2602" t="s">
        <v>2961</v>
      </c>
      <c r="C2602" t="s">
        <v>346</v>
      </c>
      <c r="D2602">
        <v>11000</v>
      </c>
      <c r="E2602" t="s">
        <v>17</v>
      </c>
      <c r="F2602" t="s">
        <v>2266</v>
      </c>
      <c r="G2602" s="81">
        <v>44916</v>
      </c>
      <c r="H2602" t="s">
        <v>4069</v>
      </c>
      <c r="I2602" t="s">
        <v>4356</v>
      </c>
      <c r="J2602" t="s">
        <v>1674</v>
      </c>
      <c r="K2602">
        <v>28244</v>
      </c>
      <c r="L2602" t="s">
        <v>344</v>
      </c>
      <c r="M2602">
        <v>48</v>
      </c>
    </row>
    <row r="2603" spans="1:13">
      <c r="A2603">
        <v>6061</v>
      </c>
      <c r="B2603" t="s">
        <v>1227</v>
      </c>
      <c r="C2603" t="s">
        <v>1115</v>
      </c>
      <c r="D2603">
        <v>1600</v>
      </c>
      <c r="E2603" t="s">
        <v>8</v>
      </c>
      <c r="F2603" t="s">
        <v>420</v>
      </c>
      <c r="G2603" s="81">
        <v>44949</v>
      </c>
      <c r="H2603" t="s">
        <v>4048</v>
      </c>
      <c r="I2603" t="s">
        <v>6145</v>
      </c>
      <c r="J2603" t="s">
        <v>1675</v>
      </c>
      <c r="K2603" t="s">
        <v>6146</v>
      </c>
      <c r="L2603" t="s">
        <v>1114</v>
      </c>
      <c r="M2603">
        <v>216</v>
      </c>
    </row>
    <row r="2604" spans="1:13">
      <c r="A2604">
        <v>6062</v>
      </c>
      <c r="B2604" t="s">
        <v>1227</v>
      </c>
      <c r="C2604" t="s">
        <v>2048</v>
      </c>
      <c r="D2604">
        <v>20000</v>
      </c>
      <c r="E2604" t="s">
        <v>12</v>
      </c>
      <c r="F2604" t="s">
        <v>4488</v>
      </c>
      <c r="G2604" s="81">
        <v>44949</v>
      </c>
      <c r="H2604" t="s">
        <v>4069</v>
      </c>
      <c r="I2604" t="s">
        <v>6147</v>
      </c>
      <c r="J2604" t="s">
        <v>13</v>
      </c>
      <c r="K2604" t="s">
        <v>6148</v>
      </c>
      <c r="L2604" t="s">
        <v>1053</v>
      </c>
      <c r="M2604">
        <v>82</v>
      </c>
    </row>
    <row r="2605" spans="1:13">
      <c r="A2605">
        <v>6063</v>
      </c>
      <c r="B2605" t="s">
        <v>1227</v>
      </c>
      <c r="C2605" t="s">
        <v>1602</v>
      </c>
      <c r="D2605">
        <v>1800</v>
      </c>
      <c r="E2605" t="s">
        <v>20</v>
      </c>
      <c r="F2605" t="s">
        <v>420</v>
      </c>
      <c r="G2605" s="81">
        <v>44949</v>
      </c>
      <c r="H2605" t="s">
        <v>4085</v>
      </c>
      <c r="I2605" t="s">
        <v>4085</v>
      </c>
      <c r="J2605" t="s">
        <v>1677</v>
      </c>
      <c r="K2605">
        <v>54210</v>
      </c>
      <c r="L2605" t="s">
        <v>1601</v>
      </c>
      <c r="M2605">
        <v>248</v>
      </c>
    </row>
    <row r="2606" spans="1:13">
      <c r="A2606">
        <v>6064</v>
      </c>
      <c r="B2606" t="s">
        <v>2961</v>
      </c>
      <c r="C2606" t="s">
        <v>2048</v>
      </c>
      <c r="D2606">
        <v>3350</v>
      </c>
      <c r="E2606" t="s">
        <v>12</v>
      </c>
      <c r="F2606" t="s">
        <v>2266</v>
      </c>
      <c r="G2606" s="81">
        <v>44480</v>
      </c>
      <c r="H2606" t="s">
        <v>4048</v>
      </c>
      <c r="I2606" t="s">
        <v>5522</v>
      </c>
      <c r="J2606" t="s">
        <v>6149</v>
      </c>
      <c r="K2606">
        <v>6134483</v>
      </c>
      <c r="L2606" t="s">
        <v>1053</v>
      </c>
      <c r="M2606">
        <v>82</v>
      </c>
    </row>
    <row r="2607" spans="1:13">
      <c r="A2607">
        <v>6065</v>
      </c>
      <c r="B2607" t="s">
        <v>1227</v>
      </c>
      <c r="C2607" t="s">
        <v>1821</v>
      </c>
      <c r="D2607">
        <v>2180</v>
      </c>
      <c r="E2607" t="s">
        <v>15</v>
      </c>
      <c r="F2607" t="s">
        <v>420</v>
      </c>
      <c r="G2607" s="81">
        <v>44949</v>
      </c>
      <c r="H2607" t="s">
        <v>4048</v>
      </c>
      <c r="I2607" t="s">
        <v>6150</v>
      </c>
      <c r="J2607" t="s">
        <v>1680</v>
      </c>
      <c r="K2607" t="s">
        <v>6151</v>
      </c>
      <c r="L2607" t="s">
        <v>1822</v>
      </c>
      <c r="M2607">
        <v>87</v>
      </c>
    </row>
    <row r="2608" spans="1:13">
      <c r="A2608">
        <v>6066</v>
      </c>
      <c r="B2608" t="s">
        <v>1227</v>
      </c>
      <c r="C2608" t="s">
        <v>1879</v>
      </c>
      <c r="D2608">
        <v>4150</v>
      </c>
      <c r="E2608" t="s">
        <v>12</v>
      </c>
      <c r="F2608" t="s">
        <v>420</v>
      </c>
      <c r="G2608" s="81">
        <v>44949</v>
      </c>
      <c r="H2608" t="s">
        <v>4085</v>
      </c>
      <c r="I2608" t="s">
        <v>4085</v>
      </c>
      <c r="J2608" t="s">
        <v>13</v>
      </c>
      <c r="K2608" t="s">
        <v>6152</v>
      </c>
      <c r="L2608" t="s">
        <v>1223</v>
      </c>
      <c r="M2608">
        <v>211</v>
      </c>
    </row>
    <row r="2609" spans="1:13">
      <c r="A2609">
        <v>6067</v>
      </c>
      <c r="B2609" t="s">
        <v>2961</v>
      </c>
      <c r="C2609" t="s">
        <v>1105</v>
      </c>
      <c r="D2609">
        <v>1600</v>
      </c>
      <c r="E2609" t="s">
        <v>8</v>
      </c>
      <c r="F2609" t="s">
        <v>420</v>
      </c>
      <c r="G2609" s="81">
        <v>44930</v>
      </c>
      <c r="H2609" t="s">
        <v>4048</v>
      </c>
      <c r="I2609" t="s">
        <v>6153</v>
      </c>
      <c r="J2609" t="s">
        <v>1675</v>
      </c>
      <c r="K2609">
        <v>645529</v>
      </c>
      <c r="L2609" t="s">
        <v>1103</v>
      </c>
      <c r="M2609">
        <v>213</v>
      </c>
    </row>
    <row r="2610" spans="1:13">
      <c r="A2610">
        <v>6068</v>
      </c>
      <c r="B2610" t="s">
        <v>34</v>
      </c>
      <c r="C2610" t="s">
        <v>639</v>
      </c>
      <c r="D2610">
        <v>1400</v>
      </c>
      <c r="E2610" t="s">
        <v>10</v>
      </c>
      <c r="F2610" t="s">
        <v>420</v>
      </c>
      <c r="G2610" s="81">
        <v>44951</v>
      </c>
      <c r="H2610" t="s">
        <v>4069</v>
      </c>
      <c r="I2610" t="s">
        <v>4277</v>
      </c>
      <c r="J2610" t="s">
        <v>2032</v>
      </c>
      <c r="K2610" t="s">
        <v>6154</v>
      </c>
      <c r="L2610" t="s">
        <v>637</v>
      </c>
      <c r="M2610">
        <v>110</v>
      </c>
    </row>
    <row r="2611" spans="1:13">
      <c r="A2611">
        <v>6069</v>
      </c>
      <c r="B2611" t="s">
        <v>1227</v>
      </c>
      <c r="C2611" t="s">
        <v>1991</v>
      </c>
      <c r="D2611">
        <v>8000</v>
      </c>
      <c r="E2611" t="s">
        <v>20</v>
      </c>
      <c r="F2611" t="s">
        <v>420</v>
      </c>
      <c r="G2611" s="81">
        <v>44951</v>
      </c>
      <c r="H2611" t="s">
        <v>4069</v>
      </c>
      <c r="I2611" t="s">
        <v>2229</v>
      </c>
      <c r="J2611" t="s">
        <v>1677</v>
      </c>
      <c r="K2611" t="s">
        <v>6155</v>
      </c>
      <c r="L2611" t="s">
        <v>1990</v>
      </c>
      <c r="M2611">
        <v>373</v>
      </c>
    </row>
    <row r="2612" spans="1:13">
      <c r="A2612">
        <v>6070</v>
      </c>
      <c r="B2612" t="s">
        <v>1227</v>
      </c>
      <c r="C2612" t="s">
        <v>1385</v>
      </c>
      <c r="D2612">
        <v>2000</v>
      </c>
      <c r="E2612" t="s">
        <v>10</v>
      </c>
      <c r="F2612" t="s">
        <v>420</v>
      </c>
      <c r="G2612" s="81">
        <v>44950</v>
      </c>
      <c r="H2612" t="s">
        <v>4066</v>
      </c>
      <c r="I2612" t="s">
        <v>6156</v>
      </c>
      <c r="J2612" t="s">
        <v>2032</v>
      </c>
      <c r="K2612" t="s">
        <v>6157</v>
      </c>
      <c r="L2612" t="s">
        <v>1384</v>
      </c>
      <c r="M2612">
        <v>220</v>
      </c>
    </row>
    <row r="2613" spans="1:13">
      <c r="A2613">
        <v>6071</v>
      </c>
      <c r="B2613" t="s">
        <v>1227</v>
      </c>
      <c r="C2613" t="s">
        <v>1572</v>
      </c>
      <c r="D2613">
        <v>2000</v>
      </c>
      <c r="E2613" t="s">
        <v>10</v>
      </c>
      <c r="F2613" t="s">
        <v>420</v>
      </c>
      <c r="G2613" s="81">
        <v>44950</v>
      </c>
      <c r="H2613" t="s">
        <v>4066</v>
      </c>
      <c r="I2613" t="s">
        <v>6156</v>
      </c>
      <c r="J2613" t="s">
        <v>2032</v>
      </c>
      <c r="K2613" t="s">
        <v>6158</v>
      </c>
      <c r="L2613" t="s">
        <v>1570</v>
      </c>
      <c r="M2613">
        <v>187</v>
      </c>
    </row>
    <row r="2614" spans="1:13">
      <c r="A2614">
        <v>6072</v>
      </c>
      <c r="B2614" t="s">
        <v>1227</v>
      </c>
      <c r="C2614" t="s">
        <v>1684</v>
      </c>
      <c r="D2614">
        <v>3000</v>
      </c>
      <c r="E2614" t="s">
        <v>10</v>
      </c>
      <c r="F2614" t="s">
        <v>420</v>
      </c>
      <c r="G2614" s="81">
        <v>44950</v>
      </c>
      <c r="H2614" t="s">
        <v>4085</v>
      </c>
      <c r="I2614" t="s">
        <v>6123</v>
      </c>
      <c r="J2614" t="s">
        <v>2032</v>
      </c>
      <c r="K2614" t="s">
        <v>6159</v>
      </c>
      <c r="L2614" t="s">
        <v>645</v>
      </c>
      <c r="M2614">
        <v>289</v>
      </c>
    </row>
    <row r="2615" spans="1:13">
      <c r="A2615">
        <v>6073</v>
      </c>
      <c r="B2615" t="s">
        <v>1227</v>
      </c>
      <c r="C2615" t="s">
        <v>1332</v>
      </c>
      <c r="D2615">
        <v>4335</v>
      </c>
      <c r="E2615" t="s">
        <v>12</v>
      </c>
      <c r="F2615" t="s">
        <v>420</v>
      </c>
      <c r="G2615" s="81">
        <v>44952</v>
      </c>
      <c r="H2615" t="s">
        <v>4048</v>
      </c>
      <c r="I2615" t="s">
        <v>4423</v>
      </c>
      <c r="J2615" t="s">
        <v>13</v>
      </c>
      <c r="K2615">
        <v>112265</v>
      </c>
      <c r="L2615" t="s">
        <v>1330</v>
      </c>
      <c r="M2615">
        <v>462</v>
      </c>
    </row>
    <row r="2616" spans="1:13">
      <c r="A2616">
        <v>6074</v>
      </c>
      <c r="B2616" t="s">
        <v>34</v>
      </c>
      <c r="C2616" t="s">
        <v>626</v>
      </c>
      <c r="D2616">
        <v>1500</v>
      </c>
      <c r="E2616" t="s">
        <v>12</v>
      </c>
      <c r="F2616" t="s">
        <v>420</v>
      </c>
      <c r="G2616" s="81">
        <v>44952</v>
      </c>
      <c r="H2616" t="s">
        <v>4048</v>
      </c>
      <c r="I2616" t="s">
        <v>4423</v>
      </c>
      <c r="J2616" t="s">
        <v>13</v>
      </c>
      <c r="K2616">
        <v>112127</v>
      </c>
      <c r="L2616" t="s">
        <v>624</v>
      </c>
      <c r="M2616">
        <v>467</v>
      </c>
    </row>
    <row r="2617" spans="1:13">
      <c r="A2617">
        <v>6075</v>
      </c>
      <c r="B2617" t="s">
        <v>1227</v>
      </c>
      <c r="C2617" t="s">
        <v>2458</v>
      </c>
      <c r="D2617">
        <v>2000</v>
      </c>
      <c r="E2617" t="s">
        <v>67</v>
      </c>
      <c r="F2617" t="s">
        <v>420</v>
      </c>
      <c r="G2617" s="81">
        <v>44952</v>
      </c>
      <c r="H2617" t="s">
        <v>99</v>
      </c>
      <c r="I2617" t="s">
        <v>6037</v>
      </c>
      <c r="J2617" t="s">
        <v>1679</v>
      </c>
      <c r="K2617" t="s">
        <v>6160</v>
      </c>
      <c r="L2617" t="s">
        <v>2457</v>
      </c>
      <c r="M2617">
        <v>466</v>
      </c>
    </row>
    <row r="2618" spans="1:13">
      <c r="A2618">
        <v>6076</v>
      </c>
      <c r="B2618" t="s">
        <v>1227</v>
      </c>
      <c r="C2618" t="s">
        <v>1702</v>
      </c>
      <c r="D2618">
        <v>4200</v>
      </c>
      <c r="E2618" t="s">
        <v>8</v>
      </c>
      <c r="F2618" t="s">
        <v>420</v>
      </c>
      <c r="G2618" s="81">
        <v>44951</v>
      </c>
      <c r="H2618" t="s">
        <v>4048</v>
      </c>
      <c r="I2618" t="s">
        <v>6161</v>
      </c>
      <c r="J2618" t="s">
        <v>1675</v>
      </c>
      <c r="K2618" t="s">
        <v>6162</v>
      </c>
      <c r="L2618" t="s">
        <v>1830</v>
      </c>
      <c r="M2618">
        <v>358</v>
      </c>
    </row>
    <row r="2619" spans="1:13">
      <c r="A2619">
        <v>6077</v>
      </c>
      <c r="B2619" t="s">
        <v>1227</v>
      </c>
      <c r="C2619" t="s">
        <v>1095</v>
      </c>
      <c r="D2619">
        <v>250</v>
      </c>
      <c r="E2619" t="s">
        <v>8</v>
      </c>
      <c r="F2619" t="s">
        <v>420</v>
      </c>
      <c r="G2619" s="81">
        <v>44951</v>
      </c>
      <c r="H2619" t="s">
        <v>4048</v>
      </c>
      <c r="I2619" t="s">
        <v>6163</v>
      </c>
      <c r="J2619" t="s">
        <v>1675</v>
      </c>
      <c r="K2619" t="s">
        <v>6164</v>
      </c>
      <c r="L2619" t="s">
        <v>1093</v>
      </c>
      <c r="M2619">
        <v>268</v>
      </c>
    </row>
    <row r="2620" spans="1:13">
      <c r="A2620">
        <v>6078</v>
      </c>
      <c r="B2620" t="s">
        <v>34</v>
      </c>
      <c r="C2620" t="s">
        <v>605</v>
      </c>
      <c r="D2620">
        <v>2000</v>
      </c>
      <c r="E2620" t="s">
        <v>12</v>
      </c>
      <c r="F2620" t="s">
        <v>420</v>
      </c>
      <c r="G2620" s="81">
        <v>44956</v>
      </c>
      <c r="H2620" t="s">
        <v>99</v>
      </c>
      <c r="I2620" t="s">
        <v>6165</v>
      </c>
      <c r="J2620" t="s">
        <v>13</v>
      </c>
      <c r="K2620" t="s">
        <v>6166</v>
      </c>
      <c r="L2620" t="s">
        <v>603</v>
      </c>
      <c r="M2620">
        <v>468</v>
      </c>
    </row>
    <row r="2621" spans="1:13">
      <c r="A2621">
        <v>6079</v>
      </c>
      <c r="B2621" t="s">
        <v>1227</v>
      </c>
      <c r="C2621" t="s">
        <v>1295</v>
      </c>
      <c r="D2621">
        <v>2180</v>
      </c>
      <c r="E2621" t="s">
        <v>17</v>
      </c>
      <c r="F2621" t="s">
        <v>420</v>
      </c>
      <c r="G2621" s="81">
        <v>44956</v>
      </c>
      <c r="H2621" t="s">
        <v>4048</v>
      </c>
      <c r="I2621" t="s">
        <v>6167</v>
      </c>
      <c r="J2621" t="s">
        <v>1674</v>
      </c>
      <c r="K2621" t="s">
        <v>6168</v>
      </c>
      <c r="L2621" t="s">
        <v>1293</v>
      </c>
      <c r="M2621">
        <v>261</v>
      </c>
    </row>
    <row r="2622" spans="1:13">
      <c r="A2622">
        <v>6080</v>
      </c>
      <c r="B2622" t="s">
        <v>1227</v>
      </c>
      <c r="C2622" t="s">
        <v>343</v>
      </c>
      <c r="D2622">
        <v>3500</v>
      </c>
      <c r="E2622" t="s">
        <v>17</v>
      </c>
      <c r="F2622" t="s">
        <v>420</v>
      </c>
      <c r="G2622" s="81">
        <v>44956</v>
      </c>
      <c r="H2622" t="s">
        <v>4672</v>
      </c>
      <c r="I2622" t="s">
        <v>4847</v>
      </c>
      <c r="J2622" t="s">
        <v>1674</v>
      </c>
      <c r="K2622" t="s">
        <v>6169</v>
      </c>
      <c r="L2622" t="s">
        <v>341</v>
      </c>
      <c r="M2622">
        <v>47</v>
      </c>
    </row>
    <row r="2623" spans="1:13">
      <c r="A2623">
        <v>6081</v>
      </c>
      <c r="B2623" t="s">
        <v>1227</v>
      </c>
      <c r="C2623" t="s">
        <v>1045</v>
      </c>
      <c r="D2623">
        <v>10000</v>
      </c>
      <c r="E2623" t="s">
        <v>12</v>
      </c>
      <c r="F2623" t="s">
        <v>420</v>
      </c>
      <c r="G2623" s="81">
        <v>44953</v>
      </c>
      <c r="H2623" t="s">
        <v>4085</v>
      </c>
      <c r="I2623" t="s">
        <v>6170</v>
      </c>
      <c r="J2623" t="s">
        <v>13</v>
      </c>
      <c r="K2623" t="s">
        <v>6171</v>
      </c>
      <c r="L2623" t="s">
        <v>1043</v>
      </c>
      <c r="M2623">
        <v>96</v>
      </c>
    </row>
    <row r="2624" spans="1:13">
      <c r="A2624">
        <v>6082</v>
      </c>
      <c r="B2624" t="s">
        <v>1227</v>
      </c>
      <c r="C2624" t="s">
        <v>1879</v>
      </c>
      <c r="D2624">
        <v>1500</v>
      </c>
      <c r="E2624" t="s">
        <v>12</v>
      </c>
      <c r="F2624" t="s">
        <v>420</v>
      </c>
      <c r="G2624" s="81">
        <v>44953</v>
      </c>
      <c r="H2624" t="s">
        <v>4066</v>
      </c>
      <c r="I2624" t="s">
        <v>6172</v>
      </c>
      <c r="J2624" t="s">
        <v>13</v>
      </c>
      <c r="K2624" t="s">
        <v>6173</v>
      </c>
      <c r="L2624" t="s">
        <v>1223</v>
      </c>
      <c r="M2624">
        <v>211</v>
      </c>
    </row>
    <row r="2625" spans="1:13">
      <c r="A2625">
        <v>6083</v>
      </c>
      <c r="B2625" t="s">
        <v>1227</v>
      </c>
      <c r="C2625" t="s">
        <v>406</v>
      </c>
      <c r="D2625">
        <v>18000</v>
      </c>
      <c r="E2625" t="s">
        <v>17</v>
      </c>
      <c r="F2625" t="s">
        <v>420</v>
      </c>
      <c r="G2625" s="81">
        <v>44953</v>
      </c>
      <c r="H2625" t="s">
        <v>4048</v>
      </c>
      <c r="I2625" t="s">
        <v>4069</v>
      </c>
      <c r="J2625" t="s">
        <v>1674</v>
      </c>
      <c r="K2625">
        <v>19098</v>
      </c>
      <c r="L2625" t="s">
        <v>404</v>
      </c>
      <c r="M2625">
        <v>60</v>
      </c>
    </row>
    <row r="2626" spans="1:13">
      <c r="A2626">
        <v>6084</v>
      </c>
      <c r="B2626" t="s">
        <v>1227</v>
      </c>
      <c r="C2626" t="s">
        <v>9012</v>
      </c>
      <c r="D2626">
        <v>3500</v>
      </c>
      <c r="E2626" t="s">
        <v>12</v>
      </c>
      <c r="F2626" t="s">
        <v>420</v>
      </c>
      <c r="G2626" s="81">
        <v>44957</v>
      </c>
      <c r="H2626" t="s">
        <v>4048</v>
      </c>
      <c r="I2626" t="s">
        <v>6174</v>
      </c>
      <c r="J2626" t="s">
        <v>13</v>
      </c>
      <c r="K2626" t="s">
        <v>6175</v>
      </c>
      <c r="L2626" t="s">
        <v>2280</v>
      </c>
      <c r="M2626">
        <v>422</v>
      </c>
    </row>
    <row r="2627" spans="1:13">
      <c r="A2627">
        <v>6085</v>
      </c>
      <c r="B2627" t="s">
        <v>1227</v>
      </c>
      <c r="C2627" t="s">
        <v>391</v>
      </c>
      <c r="D2627">
        <v>8000</v>
      </c>
      <c r="E2627" t="s">
        <v>17</v>
      </c>
      <c r="F2627" t="s">
        <v>420</v>
      </c>
      <c r="G2627" s="81">
        <v>44957</v>
      </c>
      <c r="H2627" t="s">
        <v>4069</v>
      </c>
      <c r="I2627" t="s">
        <v>2229</v>
      </c>
      <c r="J2627" t="s">
        <v>1674</v>
      </c>
      <c r="K2627">
        <v>19061</v>
      </c>
      <c r="L2627" t="s">
        <v>389</v>
      </c>
      <c r="M2627">
        <v>57</v>
      </c>
    </row>
    <row r="2628" spans="1:13">
      <c r="A2628">
        <v>6086</v>
      </c>
      <c r="B2628" t="s">
        <v>1227</v>
      </c>
      <c r="C2628" t="s">
        <v>2078</v>
      </c>
      <c r="D2628">
        <v>3350</v>
      </c>
      <c r="E2628" t="s">
        <v>67</v>
      </c>
      <c r="F2628" t="s">
        <v>420</v>
      </c>
      <c r="G2628" s="81">
        <v>44959</v>
      </c>
      <c r="H2628" t="s">
        <v>4048</v>
      </c>
      <c r="I2628" t="s">
        <v>5524</v>
      </c>
      <c r="J2628" t="s">
        <v>1679</v>
      </c>
      <c r="K2628" t="s">
        <v>6176</v>
      </c>
      <c r="L2628" t="s">
        <v>2076</v>
      </c>
      <c r="M2628">
        <v>383</v>
      </c>
    </row>
    <row r="2629" spans="1:13">
      <c r="A2629">
        <v>6087</v>
      </c>
      <c r="B2629" t="s">
        <v>1227</v>
      </c>
      <c r="C2629" t="s">
        <v>962</v>
      </c>
      <c r="D2629">
        <v>3350</v>
      </c>
      <c r="E2629" t="s">
        <v>67</v>
      </c>
      <c r="F2629" t="s">
        <v>420</v>
      </c>
      <c r="G2629" s="81">
        <v>44959</v>
      </c>
      <c r="H2629" t="s">
        <v>4048</v>
      </c>
      <c r="I2629" t="s">
        <v>4066</v>
      </c>
      <c r="J2629" t="s">
        <v>1679</v>
      </c>
      <c r="K2629" t="s">
        <v>6177</v>
      </c>
      <c r="L2629" t="s">
        <v>960</v>
      </c>
      <c r="M2629">
        <v>299</v>
      </c>
    </row>
    <row r="2630" spans="1:13">
      <c r="A2630">
        <v>6088</v>
      </c>
      <c r="B2630" t="s">
        <v>1227</v>
      </c>
      <c r="C2630" t="s">
        <v>2048</v>
      </c>
      <c r="D2630">
        <v>5005</v>
      </c>
      <c r="E2630" t="s">
        <v>12</v>
      </c>
      <c r="F2630" t="s">
        <v>420</v>
      </c>
      <c r="G2630" s="81">
        <v>44959</v>
      </c>
      <c r="H2630" t="s">
        <v>4085</v>
      </c>
      <c r="I2630" t="s">
        <v>4085</v>
      </c>
      <c r="J2630" t="s">
        <v>13</v>
      </c>
      <c r="K2630">
        <v>23974</v>
      </c>
      <c r="L2630" t="s">
        <v>1053</v>
      </c>
      <c r="M2630">
        <v>82</v>
      </c>
    </row>
    <row r="2631" spans="1:13">
      <c r="A2631">
        <v>6089</v>
      </c>
      <c r="B2631" t="s">
        <v>1227</v>
      </c>
      <c r="C2631" t="s">
        <v>1123</v>
      </c>
      <c r="D2631">
        <v>1850</v>
      </c>
      <c r="E2631" t="s">
        <v>8</v>
      </c>
      <c r="F2631" t="s">
        <v>420</v>
      </c>
      <c r="G2631" s="81">
        <v>44959</v>
      </c>
      <c r="H2631" t="s">
        <v>4048</v>
      </c>
      <c r="I2631" t="s">
        <v>6178</v>
      </c>
      <c r="J2631" t="s">
        <v>1675</v>
      </c>
      <c r="K2631" t="s">
        <v>6179</v>
      </c>
      <c r="L2631" t="s">
        <v>1121</v>
      </c>
      <c r="M2631">
        <v>218</v>
      </c>
    </row>
    <row r="2632" spans="1:13">
      <c r="A2632">
        <v>6090</v>
      </c>
      <c r="B2632" t="s">
        <v>1227</v>
      </c>
      <c r="C2632" t="s">
        <v>2458</v>
      </c>
      <c r="D2632">
        <v>5200</v>
      </c>
      <c r="E2632" t="s">
        <v>67</v>
      </c>
      <c r="F2632" t="s">
        <v>420</v>
      </c>
      <c r="G2632" s="81">
        <v>44959</v>
      </c>
      <c r="H2632" t="s">
        <v>4048</v>
      </c>
      <c r="I2632" t="s">
        <v>5016</v>
      </c>
      <c r="J2632" t="s">
        <v>1679</v>
      </c>
      <c r="K2632" t="s">
        <v>6180</v>
      </c>
      <c r="L2632" t="s">
        <v>2457</v>
      </c>
      <c r="M2632">
        <v>466</v>
      </c>
    </row>
    <row r="2633" spans="1:13">
      <c r="A2633">
        <v>6091</v>
      </c>
      <c r="B2633" t="s">
        <v>1227</v>
      </c>
      <c r="C2633" t="s">
        <v>2008</v>
      </c>
      <c r="D2633">
        <v>1000</v>
      </c>
      <c r="E2633" t="s">
        <v>8</v>
      </c>
      <c r="F2633" t="s">
        <v>420</v>
      </c>
      <c r="G2633" s="81">
        <v>44958</v>
      </c>
      <c r="H2633" t="s">
        <v>4048</v>
      </c>
      <c r="I2633" t="s">
        <v>5671</v>
      </c>
      <c r="J2633" t="s">
        <v>1675</v>
      </c>
      <c r="K2633" t="s">
        <v>6181</v>
      </c>
      <c r="L2633" t="s">
        <v>2000</v>
      </c>
      <c r="M2633">
        <v>376</v>
      </c>
    </row>
    <row r="2634" spans="1:13">
      <c r="A2634">
        <v>6092</v>
      </c>
      <c r="B2634" t="s">
        <v>1227</v>
      </c>
      <c r="C2634" t="s">
        <v>2008</v>
      </c>
      <c r="D2634">
        <v>1600</v>
      </c>
      <c r="E2634" t="s">
        <v>8</v>
      </c>
      <c r="F2634" t="s">
        <v>420</v>
      </c>
      <c r="G2634" s="81">
        <v>44958</v>
      </c>
      <c r="H2634" t="s">
        <v>4048</v>
      </c>
      <c r="I2634" t="s">
        <v>6182</v>
      </c>
      <c r="J2634" t="s">
        <v>1675</v>
      </c>
      <c r="K2634" t="s">
        <v>6183</v>
      </c>
      <c r="L2634" t="s">
        <v>2000</v>
      </c>
      <c r="M2634">
        <v>376</v>
      </c>
    </row>
    <row r="2635" spans="1:13">
      <c r="A2635">
        <v>6093</v>
      </c>
      <c r="B2635" t="s">
        <v>1227</v>
      </c>
      <c r="C2635" t="s">
        <v>2455</v>
      </c>
      <c r="D2635">
        <v>5200</v>
      </c>
      <c r="E2635" t="s">
        <v>12</v>
      </c>
      <c r="F2635" t="s">
        <v>420</v>
      </c>
      <c r="G2635" s="81">
        <v>44958</v>
      </c>
      <c r="H2635" t="s">
        <v>4048</v>
      </c>
      <c r="I2635" t="s">
        <v>6184</v>
      </c>
      <c r="J2635" t="s">
        <v>13</v>
      </c>
      <c r="K2635" t="s">
        <v>6185</v>
      </c>
      <c r="L2635" t="s">
        <v>2452</v>
      </c>
      <c r="M2635">
        <v>464</v>
      </c>
    </row>
    <row r="2636" spans="1:13">
      <c r="A2636">
        <v>6094</v>
      </c>
      <c r="B2636" t="s">
        <v>1227</v>
      </c>
      <c r="C2636" t="s">
        <v>2087</v>
      </c>
      <c r="D2636">
        <v>4050</v>
      </c>
      <c r="E2636" t="s">
        <v>8</v>
      </c>
      <c r="F2636" t="s">
        <v>420</v>
      </c>
      <c r="G2636" s="81">
        <v>44958</v>
      </c>
      <c r="H2636" t="s">
        <v>4048</v>
      </c>
      <c r="I2636" t="s">
        <v>6186</v>
      </c>
      <c r="J2636" t="s">
        <v>1675</v>
      </c>
      <c r="K2636" t="s">
        <v>6187</v>
      </c>
      <c r="L2636" t="s">
        <v>1562</v>
      </c>
      <c r="M2636">
        <v>318</v>
      </c>
    </row>
    <row r="2637" spans="1:13">
      <c r="A2637">
        <v>6095</v>
      </c>
      <c r="B2637" t="s">
        <v>1227</v>
      </c>
      <c r="C2637" t="s">
        <v>1618</v>
      </c>
      <c r="D2637">
        <v>3350</v>
      </c>
      <c r="E2637" t="s">
        <v>12</v>
      </c>
      <c r="F2637" t="s">
        <v>420</v>
      </c>
      <c r="G2637" s="81">
        <v>44958</v>
      </c>
      <c r="H2637" t="s">
        <v>4048</v>
      </c>
      <c r="I2637" t="s">
        <v>6188</v>
      </c>
      <c r="J2637" t="s">
        <v>13</v>
      </c>
      <c r="K2637" t="s">
        <v>6189</v>
      </c>
      <c r="L2637" t="s">
        <v>1617</v>
      </c>
      <c r="M2637">
        <v>334</v>
      </c>
    </row>
    <row r="2638" spans="1:13">
      <c r="A2638">
        <v>6096</v>
      </c>
      <c r="B2638" t="s">
        <v>1227</v>
      </c>
      <c r="C2638" t="s">
        <v>1305</v>
      </c>
      <c r="D2638">
        <v>3350</v>
      </c>
      <c r="E2638" t="s">
        <v>12</v>
      </c>
      <c r="F2638" t="s">
        <v>420</v>
      </c>
      <c r="G2638" s="81">
        <v>44958</v>
      </c>
      <c r="H2638" t="s">
        <v>4048</v>
      </c>
      <c r="I2638" t="s">
        <v>6190</v>
      </c>
      <c r="J2638" t="s">
        <v>13</v>
      </c>
      <c r="K2638" t="s">
        <v>6191</v>
      </c>
      <c r="L2638" t="s">
        <v>1303</v>
      </c>
      <c r="M2638">
        <v>92</v>
      </c>
    </row>
    <row r="2639" spans="1:13">
      <c r="A2639">
        <v>6097</v>
      </c>
      <c r="B2639" t="s">
        <v>1227</v>
      </c>
      <c r="C2639" t="s">
        <v>1132</v>
      </c>
      <c r="D2639">
        <v>3000</v>
      </c>
      <c r="E2639" t="s">
        <v>12</v>
      </c>
      <c r="F2639" t="s">
        <v>420</v>
      </c>
      <c r="G2639" s="81">
        <v>44958</v>
      </c>
      <c r="H2639" t="s">
        <v>4048</v>
      </c>
      <c r="I2639" t="s">
        <v>5203</v>
      </c>
      <c r="J2639" t="s">
        <v>13</v>
      </c>
      <c r="K2639" t="s">
        <v>6192</v>
      </c>
      <c r="L2639" t="s">
        <v>1130</v>
      </c>
      <c r="M2639">
        <v>270</v>
      </c>
    </row>
    <row r="2640" spans="1:13">
      <c r="A2640">
        <v>6098</v>
      </c>
      <c r="B2640" t="s">
        <v>1227</v>
      </c>
      <c r="C2640" t="s">
        <v>1095</v>
      </c>
      <c r="D2640">
        <v>2650</v>
      </c>
      <c r="E2640" t="s">
        <v>8</v>
      </c>
      <c r="F2640" t="s">
        <v>420</v>
      </c>
      <c r="G2640" s="81">
        <v>44965</v>
      </c>
      <c r="H2640" t="s">
        <v>4048</v>
      </c>
      <c r="I2640" t="s">
        <v>6193</v>
      </c>
      <c r="J2640" t="s">
        <v>1675</v>
      </c>
      <c r="K2640" t="s">
        <v>6194</v>
      </c>
      <c r="L2640" t="s">
        <v>1093</v>
      </c>
      <c r="M2640">
        <v>268</v>
      </c>
    </row>
    <row r="2641" spans="1:14">
      <c r="A2641">
        <v>6099</v>
      </c>
      <c r="B2641" t="s">
        <v>1227</v>
      </c>
      <c r="C2641" t="s">
        <v>2048</v>
      </c>
      <c r="D2641">
        <v>100</v>
      </c>
      <c r="E2641" t="s">
        <v>12</v>
      </c>
      <c r="F2641" t="s">
        <v>420</v>
      </c>
      <c r="G2641" s="81">
        <v>44965</v>
      </c>
      <c r="H2641" t="s">
        <v>4069</v>
      </c>
      <c r="I2641" t="s">
        <v>6195</v>
      </c>
      <c r="J2641" t="s">
        <v>13</v>
      </c>
      <c r="K2641">
        <v>24227</v>
      </c>
      <c r="L2641" t="s">
        <v>1053</v>
      </c>
      <c r="M2641">
        <v>82</v>
      </c>
    </row>
    <row r="2642" spans="1:14">
      <c r="A2642">
        <v>6100</v>
      </c>
      <c r="B2642" t="s">
        <v>1227</v>
      </c>
      <c r="C2642" t="s">
        <v>1503</v>
      </c>
      <c r="D2642">
        <v>3350</v>
      </c>
      <c r="E2642" t="s">
        <v>67</v>
      </c>
      <c r="F2642" t="s">
        <v>420</v>
      </c>
      <c r="G2642" s="81">
        <v>44964</v>
      </c>
      <c r="H2642" t="s">
        <v>4048</v>
      </c>
      <c r="I2642" t="s">
        <v>5201</v>
      </c>
      <c r="J2642" t="s">
        <v>1679</v>
      </c>
      <c r="K2642">
        <v>4019</v>
      </c>
      <c r="L2642" t="s">
        <v>2578</v>
      </c>
      <c r="M2642">
        <v>306</v>
      </c>
    </row>
    <row r="2643" spans="1:14">
      <c r="A2643">
        <v>6101</v>
      </c>
      <c r="B2643" t="s">
        <v>1227</v>
      </c>
      <c r="C2643" t="s">
        <v>1452</v>
      </c>
      <c r="D2643">
        <v>3350</v>
      </c>
      <c r="E2643" t="s">
        <v>67</v>
      </c>
      <c r="F2643" t="s">
        <v>420</v>
      </c>
      <c r="G2643" s="81">
        <v>44964</v>
      </c>
      <c r="H2643" t="s">
        <v>4048</v>
      </c>
      <c r="I2643" t="s">
        <v>5123</v>
      </c>
      <c r="J2643" t="s">
        <v>1679</v>
      </c>
      <c r="K2643" t="s">
        <v>6196</v>
      </c>
      <c r="L2643" t="s">
        <v>1451</v>
      </c>
      <c r="M2643">
        <v>283</v>
      </c>
    </row>
    <row r="2644" spans="1:14">
      <c r="A2644">
        <v>6102</v>
      </c>
      <c r="B2644" t="s">
        <v>1227</v>
      </c>
      <c r="C2644" t="s">
        <v>2066</v>
      </c>
      <c r="D2644">
        <v>2180</v>
      </c>
      <c r="E2644" t="s">
        <v>8</v>
      </c>
      <c r="F2644" t="s">
        <v>420</v>
      </c>
      <c r="G2644" s="81">
        <v>44964</v>
      </c>
      <c r="H2644" t="s">
        <v>4048</v>
      </c>
      <c r="I2644" t="s">
        <v>5416</v>
      </c>
      <c r="J2644" t="s">
        <v>1675</v>
      </c>
      <c r="K2644">
        <v>257972</v>
      </c>
      <c r="L2644" t="s">
        <v>2065</v>
      </c>
      <c r="M2644">
        <v>382</v>
      </c>
    </row>
    <row r="2645" spans="1:14">
      <c r="A2645">
        <v>6103</v>
      </c>
      <c r="B2645" t="s">
        <v>1227</v>
      </c>
      <c r="C2645" t="s">
        <v>1531</v>
      </c>
      <c r="D2645">
        <v>1800</v>
      </c>
      <c r="E2645" t="s">
        <v>6197</v>
      </c>
      <c r="F2645" t="s">
        <v>420</v>
      </c>
      <c r="G2645" s="81">
        <v>44964</v>
      </c>
      <c r="H2645" t="s">
        <v>4048</v>
      </c>
      <c r="I2645" t="s">
        <v>6198</v>
      </c>
      <c r="J2645" t="s">
        <v>2032</v>
      </c>
      <c r="K2645">
        <v>259955</v>
      </c>
      <c r="L2645" t="s">
        <v>1529</v>
      </c>
      <c r="M2645">
        <v>311</v>
      </c>
    </row>
    <row r="2646" spans="1:14">
      <c r="A2646">
        <v>6104</v>
      </c>
      <c r="B2646" t="s">
        <v>1227</v>
      </c>
      <c r="C2646" t="s">
        <v>2611</v>
      </c>
      <c r="D2646">
        <v>2275</v>
      </c>
      <c r="E2646" t="s">
        <v>15</v>
      </c>
      <c r="F2646" t="s">
        <v>420</v>
      </c>
      <c r="G2646" s="81">
        <v>44964</v>
      </c>
      <c r="H2646" t="s">
        <v>4048</v>
      </c>
      <c r="I2646" t="s">
        <v>6199</v>
      </c>
      <c r="J2646" t="s">
        <v>1680</v>
      </c>
      <c r="K2646">
        <v>269657</v>
      </c>
      <c r="L2646" t="s">
        <v>2303</v>
      </c>
      <c r="M2646">
        <v>427</v>
      </c>
    </row>
    <row r="2647" spans="1:14">
      <c r="A2647">
        <v>6105</v>
      </c>
      <c r="B2647" t="s">
        <v>1227</v>
      </c>
      <c r="C2647" t="s">
        <v>1118</v>
      </c>
      <c r="D2647">
        <v>1600</v>
      </c>
      <c r="E2647" t="s">
        <v>8</v>
      </c>
      <c r="F2647" t="s">
        <v>420</v>
      </c>
      <c r="G2647" s="81">
        <v>44964</v>
      </c>
      <c r="H2647" t="s">
        <v>4048</v>
      </c>
      <c r="I2647" t="s">
        <v>4866</v>
      </c>
      <c r="J2647" t="s">
        <v>1675</v>
      </c>
      <c r="K2647">
        <v>547723</v>
      </c>
      <c r="L2647" t="s">
        <v>1116</v>
      </c>
      <c r="M2647">
        <v>217</v>
      </c>
    </row>
    <row r="2648" spans="1:14">
      <c r="A2648">
        <v>6106</v>
      </c>
      <c r="B2648" t="s">
        <v>1227</v>
      </c>
      <c r="C2648" t="s">
        <v>682</v>
      </c>
      <c r="D2648">
        <v>1800</v>
      </c>
      <c r="E2648" t="s">
        <v>10</v>
      </c>
      <c r="F2648" t="s">
        <v>420</v>
      </c>
      <c r="G2648" s="81">
        <v>44964</v>
      </c>
      <c r="H2648" t="s">
        <v>4048</v>
      </c>
      <c r="I2648" t="s">
        <v>5589</v>
      </c>
      <c r="J2648" t="s">
        <v>2032</v>
      </c>
      <c r="K2648" t="s">
        <v>6200</v>
      </c>
      <c r="L2648" t="s">
        <v>681</v>
      </c>
      <c r="M2648">
        <v>27</v>
      </c>
    </row>
    <row r="2649" spans="1:14">
      <c r="A2649">
        <v>6107</v>
      </c>
      <c r="B2649" t="s">
        <v>1227</v>
      </c>
      <c r="C2649" t="s">
        <v>605</v>
      </c>
      <c r="D2649">
        <v>2800</v>
      </c>
      <c r="E2649" t="s">
        <v>12</v>
      </c>
      <c r="F2649" t="s">
        <v>420</v>
      </c>
      <c r="G2649" s="81">
        <v>44964</v>
      </c>
      <c r="H2649" t="s">
        <v>4048</v>
      </c>
      <c r="I2649" t="s">
        <v>6201</v>
      </c>
      <c r="J2649" t="s">
        <v>13</v>
      </c>
      <c r="K2649" t="s">
        <v>6202</v>
      </c>
      <c r="L2649" t="s">
        <v>603</v>
      </c>
      <c r="M2649">
        <v>468</v>
      </c>
    </row>
    <row r="2650" spans="1:14">
      <c r="A2650">
        <v>6108</v>
      </c>
      <c r="B2650" t="s">
        <v>1227</v>
      </c>
      <c r="C2650" t="s">
        <v>1105</v>
      </c>
      <c r="D2650">
        <v>1600</v>
      </c>
      <c r="E2650" t="s">
        <v>8</v>
      </c>
      <c r="F2650" t="s">
        <v>420</v>
      </c>
      <c r="G2650" s="81">
        <v>44964</v>
      </c>
      <c r="H2650" t="s">
        <v>5903</v>
      </c>
      <c r="I2650" t="s">
        <v>6203</v>
      </c>
      <c r="J2650" t="s">
        <v>1675</v>
      </c>
      <c r="K2650" t="s">
        <v>6204</v>
      </c>
      <c r="L2650" t="s">
        <v>1103</v>
      </c>
      <c r="M2650">
        <v>213</v>
      </c>
    </row>
    <row r="2651" spans="1:14">
      <c r="A2651">
        <v>6109</v>
      </c>
      <c r="B2651" t="s">
        <v>1227</v>
      </c>
      <c r="C2651" t="s">
        <v>1026</v>
      </c>
      <c r="D2651">
        <v>5650</v>
      </c>
      <c r="E2651" t="s">
        <v>12</v>
      </c>
      <c r="F2651" t="s">
        <v>420</v>
      </c>
      <c r="G2651" s="81">
        <v>44964</v>
      </c>
      <c r="H2651" t="s">
        <v>4085</v>
      </c>
      <c r="I2651" t="s">
        <v>6205</v>
      </c>
      <c r="J2651" t="s">
        <v>13</v>
      </c>
      <c r="K2651" t="s">
        <v>6206</v>
      </c>
      <c r="L2651" t="s">
        <v>1024</v>
      </c>
      <c r="M2651">
        <v>193</v>
      </c>
    </row>
    <row r="2652" spans="1:14">
      <c r="A2652">
        <v>6110</v>
      </c>
      <c r="B2652" t="s">
        <v>1227</v>
      </c>
      <c r="C2652" t="s">
        <v>1590</v>
      </c>
      <c r="D2652">
        <v>2180</v>
      </c>
      <c r="E2652" t="s">
        <v>10</v>
      </c>
      <c r="F2652" t="s">
        <v>420</v>
      </c>
      <c r="G2652" s="81">
        <v>44964</v>
      </c>
      <c r="H2652" t="s">
        <v>4048</v>
      </c>
      <c r="I2652" t="s">
        <v>6207</v>
      </c>
      <c r="J2652" t="s">
        <v>2032</v>
      </c>
      <c r="K2652" t="s">
        <v>6208</v>
      </c>
      <c r="L2652" t="s">
        <v>1589</v>
      </c>
      <c r="M2652">
        <v>325</v>
      </c>
    </row>
    <row r="2653" spans="1:14">
      <c r="A2653">
        <v>6111</v>
      </c>
      <c r="B2653" t="s">
        <v>1227</v>
      </c>
      <c r="C2653" t="s">
        <v>1371</v>
      </c>
      <c r="D2653">
        <v>2800</v>
      </c>
      <c r="E2653" t="s">
        <v>67</v>
      </c>
      <c r="F2653" t="s">
        <v>420</v>
      </c>
      <c r="G2653" s="81">
        <v>44964</v>
      </c>
      <c r="H2653" t="s">
        <v>4048</v>
      </c>
      <c r="I2653" t="s">
        <v>6209</v>
      </c>
      <c r="J2653" t="s">
        <v>1679</v>
      </c>
      <c r="K2653" t="s">
        <v>6210</v>
      </c>
      <c r="L2653" t="s">
        <v>1369</v>
      </c>
      <c r="M2653">
        <v>374</v>
      </c>
    </row>
    <row r="2654" spans="1:14">
      <c r="A2654">
        <v>6112</v>
      </c>
      <c r="B2654" t="s">
        <v>1227</v>
      </c>
      <c r="C2654" t="s">
        <v>1817</v>
      </c>
      <c r="D2654">
        <v>2180</v>
      </c>
      <c r="E2654" t="s">
        <v>10</v>
      </c>
      <c r="F2654" t="s">
        <v>420</v>
      </c>
      <c r="G2654" s="81">
        <v>44964</v>
      </c>
      <c r="H2654" t="s">
        <v>4048</v>
      </c>
      <c r="I2654" t="s">
        <v>5159</v>
      </c>
      <c r="J2654" t="s">
        <v>2032</v>
      </c>
      <c r="K2654" t="s">
        <v>6211</v>
      </c>
      <c r="L2654" t="s">
        <v>2003</v>
      </c>
      <c r="M2654">
        <v>366</v>
      </c>
      <c r="N2654" t="s">
        <v>4057</v>
      </c>
    </row>
    <row r="2655" spans="1:14">
      <c r="A2655">
        <v>6113</v>
      </c>
      <c r="B2655" t="s">
        <v>1227</v>
      </c>
      <c r="C2655" t="s">
        <v>2307</v>
      </c>
      <c r="D2655">
        <v>1350</v>
      </c>
      <c r="E2655" t="s">
        <v>8</v>
      </c>
      <c r="F2655" t="s">
        <v>420</v>
      </c>
      <c r="G2655" s="81">
        <v>44964</v>
      </c>
      <c r="H2655" t="s">
        <v>4048</v>
      </c>
      <c r="I2655" t="s">
        <v>6212</v>
      </c>
      <c r="J2655" t="s">
        <v>1675</v>
      </c>
      <c r="K2655" t="s">
        <v>6213</v>
      </c>
      <c r="L2655" t="s">
        <v>2306</v>
      </c>
      <c r="M2655">
        <v>428</v>
      </c>
    </row>
    <row r="2656" spans="1:14">
      <c r="A2656">
        <v>6114</v>
      </c>
      <c r="B2656" t="s">
        <v>1227</v>
      </c>
      <c r="C2656" t="s">
        <v>2316</v>
      </c>
      <c r="D2656">
        <v>2275</v>
      </c>
      <c r="E2656" t="s">
        <v>15</v>
      </c>
      <c r="F2656" t="s">
        <v>420</v>
      </c>
      <c r="G2656" s="81">
        <v>44964</v>
      </c>
      <c r="H2656" t="s">
        <v>4048</v>
      </c>
      <c r="I2656" t="s">
        <v>5673</v>
      </c>
      <c r="J2656" t="s">
        <v>1680</v>
      </c>
      <c r="K2656" t="s">
        <v>6214</v>
      </c>
      <c r="L2656" t="s">
        <v>2314</v>
      </c>
      <c r="M2656">
        <v>430</v>
      </c>
    </row>
    <row r="2657" spans="1:13">
      <c r="A2657">
        <v>6115</v>
      </c>
      <c r="B2657" t="s">
        <v>1227</v>
      </c>
      <c r="C2657" t="s">
        <v>2311</v>
      </c>
      <c r="D2657">
        <v>2275</v>
      </c>
      <c r="E2657" t="s">
        <v>15</v>
      </c>
      <c r="F2657" t="s">
        <v>420</v>
      </c>
      <c r="G2657" s="81">
        <v>44964</v>
      </c>
      <c r="H2657" t="s">
        <v>4048</v>
      </c>
      <c r="I2657" t="s">
        <v>6199</v>
      </c>
      <c r="J2657" t="s">
        <v>1680</v>
      </c>
      <c r="K2657" t="s">
        <v>6215</v>
      </c>
      <c r="L2657" t="s">
        <v>2328</v>
      </c>
      <c r="M2657">
        <v>429</v>
      </c>
    </row>
    <row r="2658" spans="1:13">
      <c r="A2658">
        <v>6116</v>
      </c>
      <c r="B2658" t="s">
        <v>1227</v>
      </c>
      <c r="C2658" t="s">
        <v>1713</v>
      </c>
      <c r="D2658">
        <v>4400</v>
      </c>
      <c r="E2658" t="s">
        <v>10</v>
      </c>
      <c r="F2658" t="s">
        <v>420</v>
      </c>
      <c r="G2658" s="81">
        <v>44964</v>
      </c>
      <c r="H2658" t="s">
        <v>4048</v>
      </c>
      <c r="I2658" t="s">
        <v>6216</v>
      </c>
      <c r="J2658" t="s">
        <v>2032</v>
      </c>
      <c r="K2658" t="s">
        <v>6217</v>
      </c>
      <c r="L2658" t="s">
        <v>1714</v>
      </c>
      <c r="M2658">
        <v>361</v>
      </c>
    </row>
    <row r="2659" spans="1:13">
      <c r="A2659">
        <v>6117</v>
      </c>
      <c r="B2659" t="s">
        <v>1227</v>
      </c>
      <c r="C2659" t="s">
        <v>6218</v>
      </c>
      <c r="D2659">
        <v>49758</v>
      </c>
      <c r="E2659" t="s">
        <v>15</v>
      </c>
      <c r="F2659" t="s">
        <v>420</v>
      </c>
      <c r="G2659" s="81">
        <v>44960</v>
      </c>
      <c r="H2659" t="s">
        <v>4048</v>
      </c>
      <c r="I2659" t="s">
        <v>6219</v>
      </c>
      <c r="J2659" t="s">
        <v>1680</v>
      </c>
      <c r="K2659" t="s">
        <v>6220</v>
      </c>
      <c r="L2659" t="s">
        <v>2177</v>
      </c>
      <c r="M2659">
        <v>411</v>
      </c>
    </row>
    <row r="2660" spans="1:13">
      <c r="A2660">
        <v>6118</v>
      </c>
      <c r="B2660" t="s">
        <v>1227</v>
      </c>
      <c r="C2660" t="s">
        <v>6218</v>
      </c>
      <c r="D2660">
        <v>43779</v>
      </c>
      <c r="E2660" t="s">
        <v>15</v>
      </c>
      <c r="F2660" t="s">
        <v>420</v>
      </c>
      <c r="G2660" s="81">
        <v>44960</v>
      </c>
      <c r="H2660" t="s">
        <v>4085</v>
      </c>
      <c r="I2660" t="s">
        <v>6221</v>
      </c>
      <c r="J2660" t="s">
        <v>1680</v>
      </c>
      <c r="K2660" t="s">
        <v>6222</v>
      </c>
      <c r="L2660" t="s">
        <v>2177</v>
      </c>
      <c r="M2660">
        <v>411</v>
      </c>
    </row>
    <row r="2661" spans="1:13">
      <c r="A2661">
        <v>6119</v>
      </c>
      <c r="B2661" t="s">
        <v>1227</v>
      </c>
      <c r="C2661" t="s">
        <v>612</v>
      </c>
      <c r="D2661">
        <v>9205</v>
      </c>
      <c r="E2661" t="s">
        <v>12</v>
      </c>
      <c r="F2661" t="s">
        <v>420</v>
      </c>
      <c r="G2661" s="81">
        <v>44960</v>
      </c>
      <c r="H2661" t="s">
        <v>4085</v>
      </c>
      <c r="I2661" t="s">
        <v>6054</v>
      </c>
      <c r="J2661" t="s">
        <v>13</v>
      </c>
      <c r="K2661">
        <v>29500</v>
      </c>
      <c r="L2661" t="s">
        <v>610</v>
      </c>
      <c r="M2661">
        <v>194</v>
      </c>
    </row>
    <row r="2662" spans="1:13">
      <c r="A2662">
        <v>6120</v>
      </c>
      <c r="B2662" t="s">
        <v>1227</v>
      </c>
      <c r="C2662" t="s">
        <v>376</v>
      </c>
      <c r="D2662">
        <v>5200</v>
      </c>
      <c r="E2662" t="s">
        <v>12</v>
      </c>
      <c r="F2662" t="s">
        <v>420</v>
      </c>
      <c r="G2662" s="81">
        <v>44960</v>
      </c>
      <c r="H2662" t="s">
        <v>4048</v>
      </c>
      <c r="I2662" t="s">
        <v>6223</v>
      </c>
      <c r="J2662" t="s">
        <v>6224</v>
      </c>
      <c r="K2662">
        <v>29589</v>
      </c>
      <c r="L2662" t="s">
        <v>374</v>
      </c>
      <c r="M2662">
        <v>463</v>
      </c>
    </row>
    <row r="2663" spans="1:13">
      <c r="A2663">
        <v>6121</v>
      </c>
      <c r="B2663" t="s">
        <v>1227</v>
      </c>
      <c r="C2663" t="s">
        <v>1594</v>
      </c>
      <c r="D2663">
        <v>2650</v>
      </c>
      <c r="E2663" t="s">
        <v>8</v>
      </c>
      <c r="F2663" t="s">
        <v>420</v>
      </c>
      <c r="G2663" s="81">
        <v>44960</v>
      </c>
      <c r="H2663" t="s">
        <v>4048</v>
      </c>
      <c r="I2663" t="s">
        <v>6225</v>
      </c>
      <c r="J2663" t="s">
        <v>1675</v>
      </c>
      <c r="K2663" t="s">
        <v>6226</v>
      </c>
      <c r="L2663" t="s">
        <v>1592</v>
      </c>
      <c r="M2663">
        <v>326</v>
      </c>
    </row>
    <row r="2664" spans="1:13">
      <c r="A2664">
        <v>6122</v>
      </c>
      <c r="B2664" t="s">
        <v>1227</v>
      </c>
      <c r="C2664" t="s">
        <v>1572</v>
      </c>
      <c r="D2664">
        <v>2180</v>
      </c>
      <c r="E2664" t="s">
        <v>10</v>
      </c>
      <c r="F2664" t="s">
        <v>420</v>
      </c>
      <c r="G2664" s="81">
        <v>44960</v>
      </c>
      <c r="H2664" t="s">
        <v>4048</v>
      </c>
      <c r="I2664" t="s">
        <v>6227</v>
      </c>
      <c r="J2664" t="s">
        <v>2032</v>
      </c>
      <c r="K2664" t="s">
        <v>6228</v>
      </c>
      <c r="L2664" t="s">
        <v>1570</v>
      </c>
      <c r="M2664">
        <v>187</v>
      </c>
    </row>
    <row r="2665" spans="1:13">
      <c r="A2665">
        <v>6123</v>
      </c>
      <c r="B2665" t="s">
        <v>1227</v>
      </c>
      <c r="C2665" t="s">
        <v>1385</v>
      </c>
      <c r="D2665">
        <v>2180</v>
      </c>
      <c r="E2665" t="s">
        <v>10</v>
      </c>
      <c r="F2665" t="s">
        <v>420</v>
      </c>
      <c r="G2665" s="81">
        <v>44960</v>
      </c>
      <c r="H2665" t="s">
        <v>4048</v>
      </c>
      <c r="I2665" t="s">
        <v>6227</v>
      </c>
      <c r="J2665" t="s">
        <v>2032</v>
      </c>
      <c r="K2665" t="s">
        <v>6229</v>
      </c>
      <c r="L2665" t="s">
        <v>1384</v>
      </c>
      <c r="M2665">
        <v>220</v>
      </c>
    </row>
    <row r="2666" spans="1:13">
      <c r="A2666">
        <v>6124</v>
      </c>
      <c r="B2666" t="s">
        <v>1227</v>
      </c>
      <c r="C2666" t="s">
        <v>1115</v>
      </c>
      <c r="D2666">
        <v>1000</v>
      </c>
      <c r="E2666" t="s">
        <v>8</v>
      </c>
      <c r="F2666" t="s">
        <v>420</v>
      </c>
      <c r="G2666" s="81">
        <v>44960</v>
      </c>
      <c r="H2666" t="s">
        <v>4066</v>
      </c>
      <c r="I2666" t="s">
        <v>6230</v>
      </c>
      <c r="J2666" t="s">
        <v>1675</v>
      </c>
      <c r="K2666" t="s">
        <v>6231</v>
      </c>
      <c r="L2666" t="s">
        <v>1114</v>
      </c>
      <c r="M2666">
        <v>216</v>
      </c>
    </row>
    <row r="2667" spans="1:13">
      <c r="A2667">
        <v>6125</v>
      </c>
      <c r="B2667" t="s">
        <v>1227</v>
      </c>
      <c r="C2667" t="s">
        <v>1115</v>
      </c>
      <c r="D2667">
        <v>1670</v>
      </c>
      <c r="E2667" t="s">
        <v>8</v>
      </c>
      <c r="F2667" t="s">
        <v>420</v>
      </c>
      <c r="G2667" s="81">
        <v>44960</v>
      </c>
      <c r="H2667" t="s">
        <v>4048</v>
      </c>
      <c r="I2667" t="s">
        <v>5951</v>
      </c>
      <c r="J2667" t="s">
        <v>1675</v>
      </c>
      <c r="K2667" t="s">
        <v>6232</v>
      </c>
      <c r="L2667" t="s">
        <v>1114</v>
      </c>
      <c r="M2667">
        <v>216</v>
      </c>
    </row>
    <row r="2668" spans="1:13">
      <c r="A2668">
        <v>6126</v>
      </c>
      <c r="B2668" t="s">
        <v>1227</v>
      </c>
      <c r="C2668" t="s">
        <v>1702</v>
      </c>
      <c r="D2668">
        <v>600</v>
      </c>
      <c r="E2668" t="s">
        <v>8</v>
      </c>
      <c r="F2668" t="s">
        <v>420</v>
      </c>
      <c r="G2668" s="81">
        <v>44960</v>
      </c>
      <c r="H2668" t="s">
        <v>6233</v>
      </c>
      <c r="I2668" t="s">
        <v>6234</v>
      </c>
      <c r="J2668" t="s">
        <v>1675</v>
      </c>
      <c r="K2668" t="s">
        <v>6235</v>
      </c>
      <c r="L2668" t="s">
        <v>1830</v>
      </c>
      <c r="M2668">
        <v>358</v>
      </c>
    </row>
    <row r="2669" spans="1:13">
      <c r="A2669">
        <v>6127</v>
      </c>
      <c r="B2669" t="s">
        <v>1227</v>
      </c>
      <c r="C2669" t="s">
        <v>2352</v>
      </c>
      <c r="D2669">
        <v>3497</v>
      </c>
      <c r="E2669" t="s">
        <v>12</v>
      </c>
      <c r="F2669" t="s">
        <v>420</v>
      </c>
      <c r="G2669" s="81">
        <v>44960</v>
      </c>
      <c r="H2669" t="s">
        <v>4048</v>
      </c>
      <c r="I2669" t="s">
        <v>6085</v>
      </c>
      <c r="J2669" t="s">
        <v>13</v>
      </c>
      <c r="K2669" t="s">
        <v>6236</v>
      </c>
      <c r="L2669" t="s">
        <v>2350</v>
      </c>
      <c r="M2669">
        <v>445</v>
      </c>
    </row>
    <row r="2670" spans="1:13">
      <c r="A2670">
        <v>6128</v>
      </c>
      <c r="B2670" t="s">
        <v>1227</v>
      </c>
      <c r="C2670" t="s">
        <v>914</v>
      </c>
      <c r="D2670">
        <v>2905</v>
      </c>
      <c r="E2670" t="s">
        <v>12</v>
      </c>
      <c r="F2670" t="s">
        <v>420</v>
      </c>
      <c r="G2670" s="81">
        <v>44959</v>
      </c>
      <c r="H2670" t="s">
        <v>4085</v>
      </c>
      <c r="I2670" t="s">
        <v>6237</v>
      </c>
      <c r="J2670" t="s">
        <v>13</v>
      </c>
      <c r="K2670" t="s">
        <v>6238</v>
      </c>
      <c r="L2670" t="s">
        <v>1809</v>
      </c>
      <c r="M2670">
        <v>170</v>
      </c>
    </row>
    <row r="2671" spans="1:13">
      <c r="A2671">
        <v>6129</v>
      </c>
      <c r="B2671" t="s">
        <v>1227</v>
      </c>
      <c r="C2671" t="s">
        <v>2411</v>
      </c>
      <c r="D2671">
        <v>5200</v>
      </c>
      <c r="E2671" t="s">
        <v>67</v>
      </c>
      <c r="F2671" t="s">
        <v>420</v>
      </c>
      <c r="G2671" s="81">
        <v>44966</v>
      </c>
      <c r="H2671" t="s">
        <v>4048</v>
      </c>
      <c r="I2671" t="s">
        <v>6239</v>
      </c>
      <c r="J2671" t="s">
        <v>1679</v>
      </c>
      <c r="K2671" t="s">
        <v>6240</v>
      </c>
      <c r="L2671" t="s">
        <v>2406</v>
      </c>
      <c r="M2671">
        <v>461</v>
      </c>
    </row>
    <row r="2672" spans="1:13">
      <c r="A2672">
        <v>6130</v>
      </c>
      <c r="B2672" t="s">
        <v>1227</v>
      </c>
      <c r="C2672" t="s">
        <v>2541</v>
      </c>
      <c r="D2672">
        <v>1300</v>
      </c>
      <c r="E2672" t="s">
        <v>12</v>
      </c>
      <c r="F2672" t="s">
        <v>420</v>
      </c>
      <c r="G2672" s="81">
        <v>44966</v>
      </c>
      <c r="H2672" t="s">
        <v>4048</v>
      </c>
      <c r="I2672" t="s">
        <v>6241</v>
      </c>
      <c r="J2672" t="s">
        <v>13</v>
      </c>
      <c r="K2672">
        <v>332168</v>
      </c>
      <c r="L2672" t="s">
        <v>624</v>
      </c>
      <c r="M2672">
        <v>467</v>
      </c>
    </row>
    <row r="2673" spans="1:13">
      <c r="A2673">
        <v>6131</v>
      </c>
      <c r="B2673" t="s">
        <v>1227</v>
      </c>
      <c r="C2673" t="s">
        <v>2087</v>
      </c>
      <c r="D2673">
        <v>1000</v>
      </c>
      <c r="E2673" t="s">
        <v>8</v>
      </c>
      <c r="F2673" t="s">
        <v>420</v>
      </c>
      <c r="G2673" s="81">
        <v>44966</v>
      </c>
      <c r="H2673" t="s">
        <v>4048</v>
      </c>
      <c r="I2673" t="s">
        <v>6230</v>
      </c>
      <c r="J2673" t="s">
        <v>1675</v>
      </c>
      <c r="K2673" t="s">
        <v>6242</v>
      </c>
      <c r="L2673" t="s">
        <v>1562</v>
      </c>
      <c r="M2673">
        <v>318</v>
      </c>
    </row>
    <row r="2674" spans="1:13">
      <c r="A2674">
        <v>6132</v>
      </c>
      <c r="B2674" t="s">
        <v>1227</v>
      </c>
      <c r="C2674" t="s">
        <v>1036</v>
      </c>
      <c r="D2674">
        <v>3000</v>
      </c>
      <c r="E2674" t="s">
        <v>12</v>
      </c>
      <c r="F2674" t="s">
        <v>420</v>
      </c>
      <c r="G2674" s="81">
        <v>44965</v>
      </c>
      <c r="H2674" t="s">
        <v>4085</v>
      </c>
      <c r="I2674" t="s">
        <v>6010</v>
      </c>
      <c r="J2674" t="s">
        <v>13</v>
      </c>
      <c r="K2674" t="s">
        <v>6243</v>
      </c>
      <c r="L2674" t="s">
        <v>1034</v>
      </c>
      <c r="M2674">
        <v>196</v>
      </c>
    </row>
    <row r="2675" spans="1:13">
      <c r="A2675">
        <v>6133</v>
      </c>
      <c r="B2675" t="s">
        <v>1227</v>
      </c>
      <c r="C2675" t="s">
        <v>2442</v>
      </c>
      <c r="D2675">
        <v>3349</v>
      </c>
      <c r="E2675" t="s">
        <v>67</v>
      </c>
      <c r="F2675" t="s">
        <v>420</v>
      </c>
      <c r="G2675" s="81">
        <v>44965</v>
      </c>
      <c r="H2675" t="s">
        <v>4048</v>
      </c>
      <c r="I2675" t="s">
        <v>6110</v>
      </c>
      <c r="J2675" t="s">
        <v>1679</v>
      </c>
      <c r="K2675" t="s">
        <v>6244</v>
      </c>
      <c r="L2675" t="s">
        <v>1987</v>
      </c>
      <c r="M2675">
        <v>372</v>
      </c>
    </row>
    <row r="2676" spans="1:13">
      <c r="A2676">
        <v>6134</v>
      </c>
      <c r="B2676" t="s">
        <v>1227</v>
      </c>
      <c r="C2676" t="s">
        <v>1576</v>
      </c>
      <c r="D2676">
        <v>1800</v>
      </c>
      <c r="E2676" t="s">
        <v>10</v>
      </c>
      <c r="F2676" t="s">
        <v>420</v>
      </c>
      <c r="G2676" s="81">
        <v>44965</v>
      </c>
      <c r="H2676" t="s">
        <v>4048</v>
      </c>
      <c r="I2676" t="s">
        <v>6245</v>
      </c>
      <c r="J2676" t="s">
        <v>2032</v>
      </c>
      <c r="K2676" t="s">
        <v>6246</v>
      </c>
      <c r="L2676" t="s">
        <v>1575</v>
      </c>
      <c r="M2676">
        <v>321</v>
      </c>
    </row>
    <row r="2677" spans="1:13">
      <c r="A2677">
        <v>6135</v>
      </c>
      <c r="B2677" t="s">
        <v>1227</v>
      </c>
      <c r="C2677" t="s">
        <v>2407</v>
      </c>
      <c r="D2677">
        <v>2275</v>
      </c>
      <c r="E2677" t="s">
        <v>15</v>
      </c>
      <c r="F2677" t="s">
        <v>420</v>
      </c>
      <c r="G2677" s="81">
        <v>44965</v>
      </c>
      <c r="H2677" t="s">
        <v>4048</v>
      </c>
      <c r="I2677" t="s">
        <v>5817</v>
      </c>
      <c r="J2677" t="s">
        <v>1680</v>
      </c>
      <c r="K2677" t="s">
        <v>6247</v>
      </c>
      <c r="L2677" t="s">
        <v>2406</v>
      </c>
      <c r="M2677">
        <v>460</v>
      </c>
    </row>
    <row r="2678" spans="1:13">
      <c r="A2678">
        <v>6136</v>
      </c>
      <c r="B2678" t="s">
        <v>1227</v>
      </c>
      <c r="C2678" t="s">
        <v>2466</v>
      </c>
      <c r="D2678">
        <v>1000</v>
      </c>
      <c r="E2678" t="s">
        <v>8</v>
      </c>
      <c r="F2678" t="s">
        <v>420</v>
      </c>
      <c r="G2678" s="81">
        <v>44967</v>
      </c>
      <c r="H2678" t="s">
        <v>4178</v>
      </c>
      <c r="I2678" t="s">
        <v>6248</v>
      </c>
      <c r="J2678" t="s">
        <v>1675</v>
      </c>
      <c r="K2678">
        <v>346883</v>
      </c>
      <c r="L2678" t="s">
        <v>2468</v>
      </c>
    </row>
    <row r="2679" spans="1:13">
      <c r="A2679">
        <v>6137</v>
      </c>
      <c r="B2679" t="s">
        <v>1227</v>
      </c>
      <c r="C2679" t="s">
        <v>1310</v>
      </c>
      <c r="D2679">
        <v>3350</v>
      </c>
      <c r="E2679" t="s">
        <v>12</v>
      </c>
      <c r="F2679" t="s">
        <v>420</v>
      </c>
      <c r="G2679" s="81">
        <v>44967</v>
      </c>
      <c r="H2679" t="s">
        <v>4048</v>
      </c>
      <c r="I2679" t="s">
        <v>6249</v>
      </c>
      <c r="J2679" t="s">
        <v>13</v>
      </c>
      <c r="K2679">
        <v>19828</v>
      </c>
      <c r="L2679" t="s">
        <v>1308</v>
      </c>
      <c r="M2679">
        <v>264</v>
      </c>
    </row>
    <row r="2680" spans="1:13">
      <c r="A2680">
        <v>6138</v>
      </c>
      <c r="B2680" t="s">
        <v>1227</v>
      </c>
      <c r="C2680" t="s">
        <v>1045</v>
      </c>
      <c r="D2680">
        <v>6405</v>
      </c>
      <c r="E2680" t="s">
        <v>12</v>
      </c>
      <c r="F2680" t="s">
        <v>420</v>
      </c>
      <c r="G2680" s="81">
        <v>44967</v>
      </c>
      <c r="H2680" t="s">
        <v>6001</v>
      </c>
      <c r="I2680" t="s">
        <v>6054</v>
      </c>
      <c r="J2680" t="s">
        <v>13</v>
      </c>
      <c r="K2680" t="s">
        <v>6250</v>
      </c>
      <c r="L2680" t="s">
        <v>1043</v>
      </c>
      <c r="M2680">
        <v>96</v>
      </c>
    </row>
    <row r="2681" spans="1:13">
      <c r="A2681">
        <v>6139</v>
      </c>
      <c r="B2681" t="s">
        <v>1227</v>
      </c>
      <c r="C2681" t="s">
        <v>1473</v>
      </c>
      <c r="D2681">
        <v>2180</v>
      </c>
      <c r="E2681" t="s">
        <v>15</v>
      </c>
      <c r="F2681" t="s">
        <v>420</v>
      </c>
      <c r="G2681" s="81">
        <v>44970</v>
      </c>
      <c r="H2681" t="s">
        <v>4048</v>
      </c>
      <c r="I2681" t="s">
        <v>6251</v>
      </c>
      <c r="J2681" t="s">
        <v>1680</v>
      </c>
      <c r="K2681" t="s">
        <v>6252</v>
      </c>
      <c r="L2681" t="s">
        <v>1472</v>
      </c>
      <c r="M2681">
        <v>298</v>
      </c>
    </row>
    <row r="2682" spans="1:13">
      <c r="A2682">
        <v>6140</v>
      </c>
      <c r="B2682" t="s">
        <v>2961</v>
      </c>
      <c r="C2682" t="s">
        <v>2185</v>
      </c>
      <c r="D2682">
        <v>2189</v>
      </c>
      <c r="E2682" t="s">
        <v>17</v>
      </c>
      <c r="F2682" t="s">
        <v>420</v>
      </c>
      <c r="G2682" s="81">
        <v>44959</v>
      </c>
      <c r="H2682" t="s">
        <v>4048</v>
      </c>
      <c r="I2682" t="s">
        <v>6253</v>
      </c>
      <c r="J2682" t="s">
        <v>4052</v>
      </c>
      <c r="K2682">
        <v>905315</v>
      </c>
      <c r="L2682" t="s">
        <v>2184</v>
      </c>
      <c r="M2682">
        <v>412</v>
      </c>
    </row>
    <row r="2683" spans="1:13">
      <c r="A2683">
        <v>6141</v>
      </c>
      <c r="B2683" t="s">
        <v>1227</v>
      </c>
      <c r="C2683" t="s">
        <v>2470</v>
      </c>
      <c r="D2683">
        <v>2000</v>
      </c>
      <c r="E2683" t="s">
        <v>12</v>
      </c>
      <c r="F2683" t="s">
        <v>420</v>
      </c>
      <c r="G2683" s="81">
        <v>44973</v>
      </c>
      <c r="H2683" t="s">
        <v>99</v>
      </c>
      <c r="I2683" t="s">
        <v>6165</v>
      </c>
      <c r="J2683" t="s">
        <v>13</v>
      </c>
      <c r="K2683" t="s">
        <v>6254</v>
      </c>
      <c r="L2683" t="s">
        <v>2469</v>
      </c>
    </row>
    <row r="2684" spans="1:13">
      <c r="A2684">
        <v>6142</v>
      </c>
      <c r="B2684" t="s">
        <v>1227</v>
      </c>
      <c r="C2684" t="s">
        <v>651</v>
      </c>
      <c r="D2684">
        <v>2075</v>
      </c>
      <c r="E2684" t="s">
        <v>10</v>
      </c>
      <c r="F2684" t="s">
        <v>420</v>
      </c>
      <c r="G2684" s="81">
        <v>44972</v>
      </c>
      <c r="H2684" t="s">
        <v>4085</v>
      </c>
      <c r="I2684" t="s">
        <v>6123</v>
      </c>
      <c r="J2684" t="s">
        <v>2032</v>
      </c>
      <c r="K2684" t="s">
        <v>6255</v>
      </c>
      <c r="L2684" t="s">
        <v>650</v>
      </c>
      <c r="M2684">
        <v>201</v>
      </c>
    </row>
    <row r="2685" spans="1:13">
      <c r="A2685">
        <v>6143</v>
      </c>
      <c r="B2685" t="s">
        <v>1227</v>
      </c>
      <c r="C2685" t="s">
        <v>651</v>
      </c>
      <c r="D2685">
        <v>1325</v>
      </c>
      <c r="E2685" t="s">
        <v>10</v>
      </c>
      <c r="F2685" t="s">
        <v>420</v>
      </c>
      <c r="G2685" s="81">
        <v>44972</v>
      </c>
      <c r="H2685" t="s">
        <v>4085</v>
      </c>
      <c r="I2685" t="s">
        <v>6123</v>
      </c>
      <c r="J2685" t="s">
        <v>2032</v>
      </c>
      <c r="K2685" t="s">
        <v>6256</v>
      </c>
      <c r="L2685" t="s">
        <v>650</v>
      </c>
      <c r="M2685">
        <v>201</v>
      </c>
    </row>
    <row r="2686" spans="1:13">
      <c r="A2686">
        <v>6144</v>
      </c>
      <c r="B2686" t="s">
        <v>1227</v>
      </c>
      <c r="C2686" t="s">
        <v>651</v>
      </c>
      <c r="D2686">
        <v>2250</v>
      </c>
      <c r="E2686" t="s">
        <v>10</v>
      </c>
      <c r="F2686" t="s">
        <v>420</v>
      </c>
      <c r="G2686" s="81">
        <v>44972</v>
      </c>
      <c r="H2686" t="s">
        <v>4085</v>
      </c>
      <c r="I2686" t="s">
        <v>6123</v>
      </c>
      <c r="J2686" t="s">
        <v>2032</v>
      </c>
      <c r="K2686" t="s">
        <v>6257</v>
      </c>
      <c r="L2686" t="s">
        <v>650</v>
      </c>
      <c r="M2686">
        <v>201</v>
      </c>
    </row>
    <row r="2687" spans="1:13">
      <c r="A2687">
        <v>6145</v>
      </c>
      <c r="B2687" t="s">
        <v>1227</v>
      </c>
      <c r="C2687" t="s">
        <v>1332</v>
      </c>
      <c r="D2687">
        <v>2150</v>
      </c>
      <c r="E2687" t="s">
        <v>19</v>
      </c>
      <c r="F2687" t="s">
        <v>420</v>
      </c>
      <c r="G2687" s="81">
        <v>44972</v>
      </c>
      <c r="H2687" t="s">
        <v>4085</v>
      </c>
      <c r="I2687" t="s">
        <v>4071</v>
      </c>
      <c r="J2687" t="s">
        <v>1678</v>
      </c>
      <c r="K2687">
        <v>418953</v>
      </c>
      <c r="L2687" t="s">
        <v>1330</v>
      </c>
      <c r="M2687">
        <v>269</v>
      </c>
    </row>
    <row r="2688" spans="1:13">
      <c r="A2688">
        <v>6146</v>
      </c>
      <c r="B2688" t="s">
        <v>1227</v>
      </c>
      <c r="C2688" t="s">
        <v>1684</v>
      </c>
      <c r="D2688">
        <v>1500</v>
      </c>
      <c r="E2688" t="s">
        <v>10</v>
      </c>
      <c r="F2688" t="s">
        <v>420</v>
      </c>
      <c r="G2688" s="81">
        <v>44972</v>
      </c>
      <c r="H2688" t="s">
        <v>4085</v>
      </c>
      <c r="I2688" t="s">
        <v>6123</v>
      </c>
      <c r="J2688" t="s">
        <v>2032</v>
      </c>
      <c r="K2688" t="s">
        <v>6258</v>
      </c>
      <c r="L2688" t="s">
        <v>645</v>
      </c>
      <c r="M2688">
        <v>289</v>
      </c>
    </row>
    <row r="2689" spans="1:14">
      <c r="A2689">
        <v>6147</v>
      </c>
      <c r="B2689" t="s">
        <v>1227</v>
      </c>
      <c r="C2689" t="s">
        <v>1567</v>
      </c>
      <c r="D2689">
        <v>3350</v>
      </c>
      <c r="E2689" t="s">
        <v>67</v>
      </c>
      <c r="F2689" t="s">
        <v>420</v>
      </c>
      <c r="G2689" s="81">
        <v>44971</v>
      </c>
      <c r="H2689" t="s">
        <v>4048</v>
      </c>
      <c r="I2689" t="s">
        <v>5012</v>
      </c>
      <c r="J2689" t="s">
        <v>1679</v>
      </c>
      <c r="K2689">
        <v>50726</v>
      </c>
      <c r="L2689" t="s">
        <v>1565</v>
      </c>
      <c r="M2689">
        <v>319</v>
      </c>
    </row>
    <row r="2690" spans="1:14">
      <c r="A2690">
        <v>6148</v>
      </c>
      <c r="B2690" t="s">
        <v>1227</v>
      </c>
      <c r="C2690" t="s">
        <v>1567</v>
      </c>
      <c r="D2690">
        <v>3350</v>
      </c>
      <c r="E2690" t="s">
        <v>12</v>
      </c>
      <c r="F2690" t="s">
        <v>420</v>
      </c>
      <c r="G2690" s="81">
        <v>44971</v>
      </c>
      <c r="H2690" t="s">
        <v>4048</v>
      </c>
      <c r="I2690" t="s">
        <v>5102</v>
      </c>
      <c r="J2690" t="s">
        <v>13</v>
      </c>
      <c r="K2690">
        <v>107302</v>
      </c>
      <c r="L2690" t="s">
        <v>1565</v>
      </c>
      <c r="M2690">
        <v>330</v>
      </c>
    </row>
    <row r="2691" spans="1:14">
      <c r="A2691">
        <v>6149</v>
      </c>
      <c r="B2691" t="s">
        <v>1227</v>
      </c>
      <c r="C2691" t="s">
        <v>1245</v>
      </c>
      <c r="D2691">
        <v>2180</v>
      </c>
      <c r="E2691" t="s">
        <v>15</v>
      </c>
      <c r="F2691" t="s">
        <v>420</v>
      </c>
      <c r="G2691" s="81">
        <v>44977</v>
      </c>
      <c r="H2691" t="s">
        <v>4048</v>
      </c>
      <c r="I2691" t="s">
        <v>6259</v>
      </c>
      <c r="J2691" t="s">
        <v>1680</v>
      </c>
      <c r="K2691" t="s">
        <v>6260</v>
      </c>
      <c r="L2691" t="s">
        <v>1822</v>
      </c>
      <c r="M2691">
        <v>87</v>
      </c>
    </row>
    <row r="2692" spans="1:14">
      <c r="A2692">
        <v>6150</v>
      </c>
      <c r="B2692" t="s">
        <v>35</v>
      </c>
      <c r="C2692" t="s">
        <v>1813</v>
      </c>
      <c r="D2692">
        <v>2600</v>
      </c>
      <c r="E2692" t="s">
        <v>8</v>
      </c>
      <c r="F2692" t="s">
        <v>420</v>
      </c>
      <c r="G2692" s="81">
        <v>44977</v>
      </c>
      <c r="H2692" t="s">
        <v>4048</v>
      </c>
      <c r="I2692" t="s">
        <v>6261</v>
      </c>
      <c r="J2692" t="s">
        <v>1675</v>
      </c>
      <c r="K2692" t="s">
        <v>6262</v>
      </c>
      <c r="L2692" t="s">
        <v>1816</v>
      </c>
      <c r="M2692">
        <v>365</v>
      </c>
      <c r="N2692" t="s">
        <v>4057</v>
      </c>
    </row>
    <row r="2693" spans="1:14">
      <c r="A2693">
        <v>6151</v>
      </c>
      <c r="B2693" t="s">
        <v>1227</v>
      </c>
      <c r="C2693" t="s">
        <v>1235</v>
      </c>
      <c r="D2693">
        <v>2800</v>
      </c>
      <c r="E2693" t="s">
        <v>12</v>
      </c>
      <c r="F2693" t="s">
        <v>420</v>
      </c>
      <c r="G2693" s="81">
        <v>44977</v>
      </c>
      <c r="H2693" t="s">
        <v>4048</v>
      </c>
      <c r="I2693" t="s">
        <v>6263</v>
      </c>
      <c r="J2693" t="s">
        <v>13</v>
      </c>
      <c r="K2693" t="s">
        <v>6264</v>
      </c>
      <c r="L2693" t="s">
        <v>1233</v>
      </c>
      <c r="M2693">
        <v>249</v>
      </c>
    </row>
    <row r="2694" spans="1:14">
      <c r="A2694">
        <v>6152</v>
      </c>
      <c r="B2694" t="s">
        <v>1227</v>
      </c>
      <c r="C2694" t="s">
        <v>1713</v>
      </c>
      <c r="D2694">
        <v>4400</v>
      </c>
      <c r="E2694" t="s">
        <v>10</v>
      </c>
      <c r="F2694" t="s">
        <v>420</v>
      </c>
      <c r="G2694" s="81">
        <v>44974</v>
      </c>
      <c r="H2694" t="s">
        <v>4048</v>
      </c>
      <c r="I2694" t="s">
        <v>6265</v>
      </c>
      <c r="J2694" t="s">
        <v>2032</v>
      </c>
      <c r="K2694">
        <v>456638</v>
      </c>
      <c r="L2694" t="s">
        <v>1714</v>
      </c>
      <c r="M2694">
        <v>361</v>
      </c>
    </row>
    <row r="2695" spans="1:14">
      <c r="A2695">
        <v>6153</v>
      </c>
      <c r="B2695" t="s">
        <v>1227</v>
      </c>
      <c r="C2695" t="s">
        <v>386</v>
      </c>
      <c r="D2695">
        <v>2650</v>
      </c>
      <c r="E2695" t="s">
        <v>10</v>
      </c>
      <c r="F2695" t="s">
        <v>420</v>
      </c>
      <c r="G2695" s="81">
        <v>44950</v>
      </c>
      <c r="H2695" t="s">
        <v>4085</v>
      </c>
      <c r="I2695" t="s">
        <v>2229</v>
      </c>
      <c r="J2695" t="s">
        <v>2032</v>
      </c>
      <c r="K2695">
        <v>240123</v>
      </c>
      <c r="L2695" t="s">
        <v>384</v>
      </c>
      <c r="M2695">
        <v>230</v>
      </c>
    </row>
    <row r="2696" spans="1:14">
      <c r="A2696">
        <v>6154</v>
      </c>
      <c r="B2696" t="s">
        <v>1227</v>
      </c>
      <c r="C2696" t="s">
        <v>1598</v>
      </c>
      <c r="D2696">
        <v>1350</v>
      </c>
      <c r="E2696" t="s">
        <v>8</v>
      </c>
      <c r="F2696" t="s">
        <v>420</v>
      </c>
      <c r="G2696" s="81">
        <v>44979</v>
      </c>
      <c r="H2696" t="s">
        <v>4048</v>
      </c>
      <c r="I2696" t="s">
        <v>6266</v>
      </c>
      <c r="J2696" t="s">
        <v>1675</v>
      </c>
      <c r="K2696" t="s">
        <v>6267</v>
      </c>
      <c r="L2696" t="s">
        <v>1596</v>
      </c>
    </row>
    <row r="2697" spans="1:14">
      <c r="A2697">
        <v>6155</v>
      </c>
      <c r="B2697" t="s">
        <v>1227</v>
      </c>
      <c r="C2697" t="s">
        <v>984</v>
      </c>
      <c r="D2697">
        <v>6850</v>
      </c>
      <c r="E2697" t="s">
        <v>12</v>
      </c>
      <c r="F2697" t="s">
        <v>420</v>
      </c>
      <c r="G2697" s="81">
        <v>44979</v>
      </c>
      <c r="H2697" t="s">
        <v>4085</v>
      </c>
      <c r="I2697" t="s">
        <v>6268</v>
      </c>
      <c r="J2697" t="s">
        <v>13</v>
      </c>
      <c r="K2697" t="s">
        <v>6269</v>
      </c>
      <c r="L2697" t="s">
        <v>982</v>
      </c>
      <c r="M2697">
        <v>191</v>
      </c>
    </row>
    <row r="2698" spans="1:14">
      <c r="A2698">
        <v>6156</v>
      </c>
      <c r="B2698" t="s">
        <v>1227</v>
      </c>
      <c r="C2698" t="s">
        <v>2478</v>
      </c>
      <c r="D2698">
        <v>3187</v>
      </c>
      <c r="E2698" t="s">
        <v>10</v>
      </c>
      <c r="F2698" t="s">
        <v>420</v>
      </c>
      <c r="G2698" s="81">
        <v>44979</v>
      </c>
      <c r="H2698" t="s">
        <v>4048</v>
      </c>
      <c r="I2698" t="s">
        <v>4073</v>
      </c>
      <c r="J2698" t="s">
        <v>2032</v>
      </c>
      <c r="K2698" t="s">
        <v>6270</v>
      </c>
      <c r="L2698" t="s">
        <v>2477</v>
      </c>
      <c r="M2698">
        <v>472</v>
      </c>
    </row>
    <row r="2699" spans="1:14">
      <c r="A2699">
        <v>6157</v>
      </c>
      <c r="B2699" t="s">
        <v>1227</v>
      </c>
      <c r="C2699" t="s">
        <v>244</v>
      </c>
      <c r="D2699">
        <v>4200</v>
      </c>
      <c r="E2699" t="s">
        <v>10</v>
      </c>
      <c r="F2699" t="s">
        <v>4170</v>
      </c>
      <c r="G2699" s="81">
        <v>44979</v>
      </c>
      <c r="H2699" t="s">
        <v>4048</v>
      </c>
      <c r="I2699" t="s">
        <v>4073</v>
      </c>
      <c r="J2699" t="s">
        <v>2032</v>
      </c>
      <c r="K2699">
        <v>27939</v>
      </c>
      <c r="L2699" t="s">
        <v>242</v>
      </c>
      <c r="M2699">
        <v>471</v>
      </c>
    </row>
    <row r="2700" spans="1:14">
      <c r="A2700">
        <v>6158</v>
      </c>
      <c r="B2700" t="s">
        <v>1227</v>
      </c>
      <c r="C2700" t="s">
        <v>2066</v>
      </c>
      <c r="D2700">
        <v>2500</v>
      </c>
      <c r="E2700" t="s">
        <v>8</v>
      </c>
      <c r="F2700" t="s">
        <v>6271</v>
      </c>
      <c r="G2700" s="81">
        <v>44978</v>
      </c>
      <c r="H2700" t="s">
        <v>4054</v>
      </c>
      <c r="I2700" t="s">
        <v>5471</v>
      </c>
      <c r="J2700" t="s">
        <v>1675</v>
      </c>
      <c r="K2700">
        <v>501273</v>
      </c>
      <c r="L2700" t="s">
        <v>2065</v>
      </c>
      <c r="M2700">
        <v>382</v>
      </c>
    </row>
    <row r="2701" spans="1:14">
      <c r="A2701">
        <v>6159</v>
      </c>
      <c r="B2701" t="s">
        <v>1227</v>
      </c>
      <c r="C2701" t="s">
        <v>6272</v>
      </c>
      <c r="D2701">
        <v>1000</v>
      </c>
      <c r="E2701" t="s">
        <v>15</v>
      </c>
      <c r="F2701" t="s">
        <v>420</v>
      </c>
      <c r="G2701" s="81">
        <v>44979</v>
      </c>
      <c r="H2701" t="s">
        <v>99</v>
      </c>
      <c r="I2701" t="s">
        <v>99</v>
      </c>
      <c r="J2701" t="s">
        <v>1680</v>
      </c>
      <c r="K2701" t="s">
        <v>6273</v>
      </c>
      <c r="L2701" t="s">
        <v>2484</v>
      </c>
    </row>
    <row r="2702" spans="1:14">
      <c r="A2702">
        <v>6160</v>
      </c>
      <c r="B2702" t="s">
        <v>1227</v>
      </c>
      <c r="C2702" t="s">
        <v>2503</v>
      </c>
      <c r="D2702">
        <v>3800</v>
      </c>
      <c r="E2702" t="s">
        <v>12</v>
      </c>
      <c r="F2702" t="s">
        <v>420</v>
      </c>
      <c r="G2702" s="81">
        <v>44981</v>
      </c>
      <c r="H2702" t="s">
        <v>5499</v>
      </c>
      <c r="I2702" t="s">
        <v>4073</v>
      </c>
      <c r="J2702" t="s">
        <v>13</v>
      </c>
      <c r="K2702" t="s">
        <v>6274</v>
      </c>
      <c r="L2702" t="s">
        <v>2496</v>
      </c>
      <c r="M2702">
        <v>479</v>
      </c>
    </row>
    <row r="2703" spans="1:14">
      <c r="A2703">
        <v>6161</v>
      </c>
      <c r="B2703" t="s">
        <v>1227</v>
      </c>
      <c r="C2703" t="s">
        <v>6275</v>
      </c>
      <c r="D2703">
        <v>4200</v>
      </c>
      <c r="E2703" t="s">
        <v>10</v>
      </c>
      <c r="F2703" t="s">
        <v>420</v>
      </c>
      <c r="G2703" s="81">
        <v>44981</v>
      </c>
      <c r="H2703" t="s">
        <v>4048</v>
      </c>
      <c r="I2703" t="s">
        <v>4073</v>
      </c>
      <c r="J2703" t="s">
        <v>2032</v>
      </c>
      <c r="K2703" t="s">
        <v>6276</v>
      </c>
      <c r="L2703" t="s">
        <v>2486</v>
      </c>
      <c r="M2703">
        <v>474</v>
      </c>
    </row>
    <row r="2704" spans="1:14">
      <c r="A2704">
        <v>6162</v>
      </c>
      <c r="B2704" t="s">
        <v>2190</v>
      </c>
      <c r="C2704" t="s">
        <v>2217</v>
      </c>
      <c r="D2704">
        <v>5000</v>
      </c>
      <c r="E2704" t="s">
        <v>8</v>
      </c>
      <c r="F2704" t="s">
        <v>420</v>
      </c>
      <c r="G2704" s="81">
        <v>44981</v>
      </c>
      <c r="H2704" t="s">
        <v>4672</v>
      </c>
      <c r="I2704" t="s">
        <v>2229</v>
      </c>
      <c r="J2704" t="s">
        <v>1675</v>
      </c>
      <c r="K2704" t="s">
        <v>6277</v>
      </c>
      <c r="L2704" t="s">
        <v>212</v>
      </c>
      <c r="M2704">
        <v>21</v>
      </c>
    </row>
    <row r="2705" spans="1:13">
      <c r="A2705">
        <v>6163</v>
      </c>
      <c r="B2705" t="s">
        <v>1227</v>
      </c>
      <c r="C2705" t="s">
        <v>2494</v>
      </c>
      <c r="D2705">
        <v>3000</v>
      </c>
      <c r="E2705" t="s">
        <v>20</v>
      </c>
      <c r="F2705" t="s">
        <v>2266</v>
      </c>
      <c r="G2705" s="81">
        <v>44981</v>
      </c>
      <c r="H2705" t="s">
        <v>99</v>
      </c>
      <c r="I2705" t="s">
        <v>99</v>
      </c>
      <c r="J2705" t="s">
        <v>1677</v>
      </c>
      <c r="K2705" t="s">
        <v>6277</v>
      </c>
      <c r="L2705" t="s">
        <v>2493</v>
      </c>
      <c r="M2705">
        <v>478</v>
      </c>
    </row>
    <row r="2706" spans="1:13">
      <c r="A2706">
        <v>6164</v>
      </c>
      <c r="B2706" t="s">
        <v>1227</v>
      </c>
      <c r="C2706" t="s">
        <v>2494</v>
      </c>
      <c r="D2706">
        <v>4200</v>
      </c>
      <c r="E2706" t="s">
        <v>15</v>
      </c>
      <c r="F2706" t="s">
        <v>2266</v>
      </c>
      <c r="G2706" s="81">
        <v>44981</v>
      </c>
      <c r="H2706" t="s">
        <v>5499</v>
      </c>
      <c r="I2706" t="s">
        <v>5093</v>
      </c>
      <c r="J2706" t="s">
        <v>1680</v>
      </c>
      <c r="K2706" t="s">
        <v>6274</v>
      </c>
      <c r="L2706" t="s">
        <v>2493</v>
      </c>
      <c r="M2706">
        <v>477</v>
      </c>
    </row>
    <row r="2707" spans="1:13">
      <c r="A2707">
        <v>6165</v>
      </c>
      <c r="B2707" t="s">
        <v>1227</v>
      </c>
      <c r="C2707" t="s">
        <v>2489</v>
      </c>
      <c r="D2707">
        <v>4200</v>
      </c>
      <c r="E2707" t="s">
        <v>15</v>
      </c>
      <c r="F2707" t="s">
        <v>2266</v>
      </c>
      <c r="G2707" s="81">
        <v>44981</v>
      </c>
      <c r="H2707" t="s">
        <v>4048</v>
      </c>
      <c r="I2707" t="s">
        <v>4365</v>
      </c>
      <c r="J2707" t="s">
        <v>1680</v>
      </c>
      <c r="K2707">
        <v>1</v>
      </c>
      <c r="L2707" t="s">
        <v>2488</v>
      </c>
      <c r="M2707">
        <v>476</v>
      </c>
    </row>
    <row r="2708" spans="1:13">
      <c r="A2708">
        <v>6166</v>
      </c>
      <c r="B2708" t="s">
        <v>1227</v>
      </c>
      <c r="C2708" t="s">
        <v>2489</v>
      </c>
      <c r="D2708">
        <v>1500</v>
      </c>
      <c r="E2708" t="s">
        <v>20</v>
      </c>
      <c r="F2708" t="s">
        <v>2266</v>
      </c>
      <c r="G2708" s="81">
        <v>44979</v>
      </c>
      <c r="H2708" t="s">
        <v>6278</v>
      </c>
      <c r="I2708" t="s">
        <v>4139</v>
      </c>
      <c r="J2708" t="s">
        <v>1677</v>
      </c>
      <c r="K2708">
        <v>1</v>
      </c>
      <c r="L2708" t="s">
        <v>2488</v>
      </c>
      <c r="M2708">
        <v>476</v>
      </c>
    </row>
    <row r="2709" spans="1:13">
      <c r="A2709">
        <v>6167</v>
      </c>
      <c r="B2709" t="s">
        <v>1227</v>
      </c>
      <c r="C2709" t="s">
        <v>1305</v>
      </c>
      <c r="D2709">
        <v>3350</v>
      </c>
      <c r="E2709" t="s">
        <v>12</v>
      </c>
      <c r="F2709" t="s">
        <v>420</v>
      </c>
      <c r="G2709" s="81">
        <v>44987</v>
      </c>
      <c r="H2709" t="s">
        <v>4048</v>
      </c>
      <c r="I2709" t="s">
        <v>5746</v>
      </c>
      <c r="J2709" t="s">
        <v>13</v>
      </c>
      <c r="K2709" t="s">
        <v>6279</v>
      </c>
      <c r="L2709" t="s">
        <v>1303</v>
      </c>
      <c r="M2709">
        <v>92</v>
      </c>
    </row>
    <row r="2710" spans="1:13">
      <c r="A2710">
        <v>6168</v>
      </c>
      <c r="B2710" t="s">
        <v>1227</v>
      </c>
      <c r="C2710" t="s">
        <v>2458</v>
      </c>
      <c r="D2710">
        <v>5200</v>
      </c>
      <c r="E2710" t="s">
        <v>67</v>
      </c>
      <c r="F2710" t="s">
        <v>420</v>
      </c>
      <c r="G2710" s="81">
        <v>44987</v>
      </c>
      <c r="H2710" t="s">
        <v>4048</v>
      </c>
      <c r="I2710" t="s">
        <v>4670</v>
      </c>
      <c r="J2710" t="s">
        <v>1679</v>
      </c>
      <c r="K2710" t="s">
        <v>6280</v>
      </c>
      <c r="L2710" t="s">
        <v>2457</v>
      </c>
      <c r="M2710">
        <v>466</v>
      </c>
    </row>
    <row r="2711" spans="1:13">
      <c r="A2711">
        <v>6169</v>
      </c>
      <c r="B2711" t="s">
        <v>1227</v>
      </c>
      <c r="C2711" t="s">
        <v>1123</v>
      </c>
      <c r="D2711">
        <v>1850</v>
      </c>
      <c r="E2711" t="s">
        <v>8</v>
      </c>
      <c r="F2711" t="s">
        <v>420</v>
      </c>
      <c r="G2711" s="81">
        <v>44987</v>
      </c>
      <c r="H2711" t="s">
        <v>4048</v>
      </c>
      <c r="I2711" t="s">
        <v>6281</v>
      </c>
      <c r="J2711" t="s">
        <v>1675</v>
      </c>
      <c r="K2711" t="s">
        <v>6282</v>
      </c>
      <c r="L2711" t="s">
        <v>1121</v>
      </c>
      <c r="M2711">
        <v>218</v>
      </c>
    </row>
    <row r="2712" spans="1:13">
      <c r="A2712">
        <v>6170</v>
      </c>
      <c r="B2712" t="s">
        <v>1227</v>
      </c>
      <c r="C2712" t="s">
        <v>2008</v>
      </c>
      <c r="D2712">
        <v>1600</v>
      </c>
      <c r="E2712" t="s">
        <v>8</v>
      </c>
      <c r="F2712" t="s">
        <v>420</v>
      </c>
      <c r="G2712" s="81">
        <v>44987</v>
      </c>
      <c r="H2712" t="s">
        <v>4048</v>
      </c>
      <c r="I2712" t="s">
        <v>5548</v>
      </c>
      <c r="J2712" t="s">
        <v>1675</v>
      </c>
      <c r="K2712" t="s">
        <v>6283</v>
      </c>
      <c r="L2712" t="s">
        <v>2000</v>
      </c>
      <c r="M2712">
        <v>376</v>
      </c>
    </row>
    <row r="2713" spans="1:13">
      <c r="A2713">
        <v>6171</v>
      </c>
      <c r="B2713" t="s">
        <v>1227</v>
      </c>
      <c r="C2713" t="s">
        <v>639</v>
      </c>
      <c r="D2713">
        <v>2800</v>
      </c>
      <c r="E2713" t="s">
        <v>12</v>
      </c>
      <c r="F2713" t="s">
        <v>420</v>
      </c>
      <c r="G2713" s="81">
        <v>44986</v>
      </c>
      <c r="H2713" t="s">
        <v>4048</v>
      </c>
      <c r="I2713" t="s">
        <v>6284</v>
      </c>
      <c r="J2713" t="s">
        <v>13</v>
      </c>
      <c r="K2713" t="s">
        <v>6285</v>
      </c>
      <c r="L2713" t="s">
        <v>637</v>
      </c>
      <c r="M2713">
        <v>465</v>
      </c>
    </row>
    <row r="2714" spans="1:13">
      <c r="A2714">
        <v>6172</v>
      </c>
      <c r="B2714" t="s">
        <v>1227</v>
      </c>
      <c r="C2714" t="s">
        <v>639</v>
      </c>
      <c r="D2714">
        <v>2800</v>
      </c>
      <c r="E2714" t="s">
        <v>12</v>
      </c>
      <c r="F2714" t="s">
        <v>420</v>
      </c>
      <c r="G2714" s="81">
        <v>44986</v>
      </c>
      <c r="H2714" t="s">
        <v>4048</v>
      </c>
      <c r="I2714" t="s">
        <v>5603</v>
      </c>
      <c r="J2714" t="s">
        <v>13</v>
      </c>
      <c r="K2714" t="s">
        <v>6286</v>
      </c>
      <c r="L2714" t="s">
        <v>637</v>
      </c>
      <c r="M2714">
        <v>465</v>
      </c>
    </row>
    <row r="2715" spans="1:13">
      <c r="A2715">
        <v>6173</v>
      </c>
      <c r="B2715" t="s">
        <v>1227</v>
      </c>
      <c r="C2715" t="s">
        <v>2455</v>
      </c>
      <c r="D2715">
        <v>5200</v>
      </c>
      <c r="E2715" t="s">
        <v>12</v>
      </c>
      <c r="F2715" t="s">
        <v>420</v>
      </c>
      <c r="G2715" s="81">
        <v>44986</v>
      </c>
      <c r="H2715" t="s">
        <v>4048</v>
      </c>
      <c r="I2715" t="s">
        <v>6287</v>
      </c>
      <c r="J2715" t="s">
        <v>13</v>
      </c>
      <c r="K2715" t="s">
        <v>6288</v>
      </c>
      <c r="L2715" t="s">
        <v>2452</v>
      </c>
      <c r="M2715">
        <v>464</v>
      </c>
    </row>
    <row r="2716" spans="1:13">
      <c r="A2716">
        <v>6174</v>
      </c>
      <c r="B2716" t="s">
        <v>2190</v>
      </c>
      <c r="C2716" t="s">
        <v>2217</v>
      </c>
      <c r="D2716">
        <v>1100</v>
      </c>
      <c r="E2716" t="s">
        <v>8</v>
      </c>
      <c r="F2716" t="s">
        <v>420</v>
      </c>
      <c r="G2716" s="81">
        <v>44986</v>
      </c>
      <c r="H2716" t="s">
        <v>4085</v>
      </c>
      <c r="I2716" t="s">
        <v>6289</v>
      </c>
      <c r="J2716" t="s">
        <v>1675</v>
      </c>
      <c r="K2716" t="s">
        <v>6290</v>
      </c>
      <c r="L2716" t="s">
        <v>212</v>
      </c>
      <c r="M2716">
        <v>21</v>
      </c>
    </row>
    <row r="2717" spans="1:13">
      <c r="A2717">
        <v>6175</v>
      </c>
      <c r="B2717" t="s">
        <v>1227</v>
      </c>
      <c r="C2717" t="s">
        <v>1618</v>
      </c>
      <c r="D2717">
        <v>3350</v>
      </c>
      <c r="E2717" t="s">
        <v>12</v>
      </c>
      <c r="F2717" t="s">
        <v>420</v>
      </c>
      <c r="G2717" s="81">
        <v>44986</v>
      </c>
      <c r="H2717" t="s">
        <v>4048</v>
      </c>
      <c r="I2717" t="s">
        <v>5724</v>
      </c>
      <c r="J2717" t="s">
        <v>13</v>
      </c>
      <c r="K2717" t="s">
        <v>6291</v>
      </c>
      <c r="L2717" t="s">
        <v>1617</v>
      </c>
      <c r="M2717">
        <v>334</v>
      </c>
    </row>
    <row r="2718" spans="1:13">
      <c r="A2718">
        <v>6176</v>
      </c>
      <c r="B2718" t="s">
        <v>2190</v>
      </c>
      <c r="C2718" t="s">
        <v>181</v>
      </c>
      <c r="D2718">
        <v>1100</v>
      </c>
      <c r="E2718" t="s">
        <v>8</v>
      </c>
      <c r="F2718" t="s">
        <v>420</v>
      </c>
      <c r="G2718" s="81">
        <v>44986</v>
      </c>
      <c r="H2718" t="s">
        <v>4085</v>
      </c>
      <c r="I2718" t="s">
        <v>6289</v>
      </c>
      <c r="J2718" t="s">
        <v>1675</v>
      </c>
      <c r="K2718" t="s">
        <v>6292</v>
      </c>
      <c r="L2718" t="s">
        <v>2440</v>
      </c>
      <c r="M2718">
        <v>14</v>
      </c>
    </row>
    <row r="2719" spans="1:13">
      <c r="A2719">
        <v>6177</v>
      </c>
      <c r="B2719" t="s">
        <v>1227</v>
      </c>
      <c r="C2719" t="s">
        <v>1132</v>
      </c>
      <c r="D2719">
        <v>3000</v>
      </c>
      <c r="E2719" t="s">
        <v>12</v>
      </c>
      <c r="F2719" t="s">
        <v>420</v>
      </c>
      <c r="G2719" s="81">
        <v>44986</v>
      </c>
      <c r="H2719" t="s">
        <v>4048</v>
      </c>
      <c r="I2719" t="s">
        <v>5643</v>
      </c>
      <c r="J2719" t="s">
        <v>13</v>
      </c>
      <c r="K2719" t="s">
        <v>6293</v>
      </c>
      <c r="L2719" t="s">
        <v>1130</v>
      </c>
      <c r="M2719">
        <v>270</v>
      </c>
    </row>
    <row r="2720" spans="1:13">
      <c r="A2720">
        <v>6178</v>
      </c>
      <c r="B2720" t="s">
        <v>2190</v>
      </c>
      <c r="C2720" t="s">
        <v>191</v>
      </c>
      <c r="D2720">
        <v>1100</v>
      </c>
      <c r="E2720" t="s">
        <v>8</v>
      </c>
      <c r="F2720" t="s">
        <v>420</v>
      </c>
      <c r="G2720" s="81">
        <v>44985</v>
      </c>
      <c r="H2720" t="s">
        <v>4085</v>
      </c>
      <c r="I2720" t="s">
        <v>6289</v>
      </c>
      <c r="J2720" t="s">
        <v>1675</v>
      </c>
      <c r="K2720" t="s">
        <v>6294</v>
      </c>
      <c r="L2720" t="s">
        <v>189</v>
      </c>
      <c r="M2720">
        <v>16</v>
      </c>
    </row>
    <row r="2721" spans="1:13">
      <c r="A2721">
        <v>6179</v>
      </c>
      <c r="B2721" t="s">
        <v>2190</v>
      </c>
      <c r="C2721" t="s">
        <v>205</v>
      </c>
      <c r="D2721">
        <v>1100</v>
      </c>
      <c r="E2721" t="s">
        <v>8</v>
      </c>
      <c r="F2721" t="s">
        <v>420</v>
      </c>
      <c r="G2721" s="81">
        <v>44985</v>
      </c>
      <c r="H2721" t="s">
        <v>4085</v>
      </c>
      <c r="I2721" t="s">
        <v>6289</v>
      </c>
      <c r="J2721" t="s">
        <v>1675</v>
      </c>
      <c r="K2721" t="s">
        <v>6295</v>
      </c>
      <c r="L2721" t="s">
        <v>203</v>
      </c>
      <c r="M2721">
        <v>19</v>
      </c>
    </row>
    <row r="2722" spans="1:13">
      <c r="A2722">
        <v>6180</v>
      </c>
      <c r="B2722" t="s">
        <v>2190</v>
      </c>
      <c r="C2722" t="s">
        <v>186</v>
      </c>
      <c r="D2722">
        <v>1100</v>
      </c>
      <c r="E2722" t="s">
        <v>8</v>
      </c>
      <c r="F2722" t="s">
        <v>420</v>
      </c>
      <c r="G2722" s="81">
        <v>44985</v>
      </c>
      <c r="H2722" t="s">
        <v>4085</v>
      </c>
      <c r="I2722" t="s">
        <v>6296</v>
      </c>
      <c r="J2722" t="s">
        <v>1675</v>
      </c>
      <c r="K2722" t="s">
        <v>6297</v>
      </c>
      <c r="L2722" t="s">
        <v>184</v>
      </c>
      <c r="M2722">
        <v>15</v>
      </c>
    </row>
    <row r="2723" spans="1:13">
      <c r="A2723">
        <v>6181</v>
      </c>
      <c r="B2723" t="s">
        <v>2190</v>
      </c>
      <c r="C2723" t="s">
        <v>200</v>
      </c>
      <c r="D2723">
        <v>1100</v>
      </c>
      <c r="E2723" t="s">
        <v>8</v>
      </c>
      <c r="F2723" t="s">
        <v>420</v>
      </c>
      <c r="G2723" s="81">
        <v>44985</v>
      </c>
      <c r="H2723" t="s">
        <v>4085</v>
      </c>
      <c r="I2723" t="s">
        <v>6289</v>
      </c>
      <c r="J2723" t="s">
        <v>1675</v>
      </c>
      <c r="K2723" t="s">
        <v>6298</v>
      </c>
      <c r="L2723" t="s">
        <v>198</v>
      </c>
      <c r="M2723">
        <v>18</v>
      </c>
    </row>
    <row r="2724" spans="1:13">
      <c r="A2724">
        <v>6182</v>
      </c>
      <c r="B2724" t="s">
        <v>2190</v>
      </c>
      <c r="C2724" t="s">
        <v>266</v>
      </c>
      <c r="D2724">
        <v>1100</v>
      </c>
      <c r="E2724" t="s">
        <v>8</v>
      </c>
      <c r="F2724" t="s">
        <v>420</v>
      </c>
      <c r="G2724" s="81">
        <v>44985</v>
      </c>
      <c r="H2724" t="s">
        <v>4085</v>
      </c>
      <c r="I2724" t="s">
        <v>6289</v>
      </c>
      <c r="J2724" t="s">
        <v>1675</v>
      </c>
      <c r="K2724" t="s">
        <v>6299</v>
      </c>
      <c r="L2724" t="s">
        <v>264</v>
      </c>
      <c r="M2724">
        <v>32</v>
      </c>
    </row>
    <row r="2725" spans="1:13">
      <c r="A2725">
        <v>6183</v>
      </c>
      <c r="B2725" t="s">
        <v>1227</v>
      </c>
      <c r="C2725" t="s">
        <v>282</v>
      </c>
      <c r="D2725">
        <v>5000</v>
      </c>
      <c r="E2725" t="s">
        <v>17</v>
      </c>
      <c r="F2725" t="s">
        <v>420</v>
      </c>
      <c r="G2725" s="81">
        <v>44985</v>
      </c>
      <c r="H2725" t="s">
        <v>4048</v>
      </c>
      <c r="I2725" t="s">
        <v>5097</v>
      </c>
      <c r="J2725" t="s">
        <v>1674</v>
      </c>
      <c r="K2725" t="s">
        <v>6300</v>
      </c>
      <c r="L2725" t="s">
        <v>280</v>
      </c>
      <c r="M2725">
        <v>35</v>
      </c>
    </row>
    <row r="2726" spans="1:13">
      <c r="A2726">
        <v>6184</v>
      </c>
      <c r="B2726" t="s">
        <v>2190</v>
      </c>
      <c r="C2726" t="s">
        <v>2217</v>
      </c>
      <c r="D2726">
        <v>2000</v>
      </c>
      <c r="E2726" t="s">
        <v>8</v>
      </c>
      <c r="F2726" t="s">
        <v>420</v>
      </c>
      <c r="G2726" s="81">
        <v>44985</v>
      </c>
      <c r="H2726" t="s">
        <v>4069</v>
      </c>
      <c r="I2726" t="s">
        <v>2229</v>
      </c>
      <c r="J2726" t="s">
        <v>1675</v>
      </c>
      <c r="K2726" t="s">
        <v>6301</v>
      </c>
      <c r="L2726" t="s">
        <v>212</v>
      </c>
      <c r="M2726">
        <v>21</v>
      </c>
    </row>
    <row r="2727" spans="1:13">
      <c r="A2727">
        <v>6185</v>
      </c>
      <c r="B2727" t="s">
        <v>2190</v>
      </c>
      <c r="C2727" t="s">
        <v>196</v>
      </c>
      <c r="D2727">
        <v>1100</v>
      </c>
      <c r="E2727" t="s">
        <v>8</v>
      </c>
      <c r="F2727" t="s">
        <v>420</v>
      </c>
      <c r="G2727" s="81">
        <v>44985</v>
      </c>
      <c r="H2727" t="s">
        <v>4085</v>
      </c>
      <c r="I2727" t="s">
        <v>6289</v>
      </c>
      <c r="J2727" t="s">
        <v>1675</v>
      </c>
      <c r="K2727" t="s">
        <v>6302</v>
      </c>
      <c r="L2727" t="s">
        <v>194</v>
      </c>
      <c r="M2727">
        <v>17</v>
      </c>
    </row>
    <row r="2728" spans="1:13">
      <c r="A2728">
        <v>6186</v>
      </c>
      <c r="B2728" t="s">
        <v>1227</v>
      </c>
      <c r="C2728" t="s">
        <v>386</v>
      </c>
      <c r="D2728">
        <v>500</v>
      </c>
      <c r="E2728" t="s">
        <v>10</v>
      </c>
      <c r="F2728" t="s">
        <v>420</v>
      </c>
      <c r="G2728" s="81">
        <v>44984</v>
      </c>
      <c r="H2728" t="s">
        <v>4069</v>
      </c>
      <c r="I2728" t="s">
        <v>4356</v>
      </c>
      <c r="J2728" t="s">
        <v>2032</v>
      </c>
      <c r="K2728" t="s">
        <v>6303</v>
      </c>
      <c r="L2728" t="s">
        <v>384</v>
      </c>
      <c r="M2728">
        <v>230</v>
      </c>
    </row>
    <row r="2729" spans="1:13">
      <c r="A2729">
        <v>6187</v>
      </c>
      <c r="B2729" t="s">
        <v>1227</v>
      </c>
      <c r="C2729" t="s">
        <v>386</v>
      </c>
      <c r="D2729">
        <v>2650</v>
      </c>
      <c r="E2729" t="s">
        <v>10</v>
      </c>
      <c r="F2729" t="s">
        <v>420</v>
      </c>
      <c r="G2729" s="81">
        <v>44984</v>
      </c>
      <c r="H2729" t="s">
        <v>4069</v>
      </c>
      <c r="I2729" t="s">
        <v>4356</v>
      </c>
      <c r="J2729" t="s">
        <v>2032</v>
      </c>
      <c r="K2729" t="s">
        <v>6304</v>
      </c>
      <c r="L2729" t="s">
        <v>384</v>
      </c>
      <c r="M2729">
        <v>230</v>
      </c>
    </row>
    <row r="2730" spans="1:13">
      <c r="A2730">
        <v>6188</v>
      </c>
      <c r="B2730" t="s">
        <v>1227</v>
      </c>
      <c r="C2730" t="s">
        <v>1059</v>
      </c>
      <c r="D2730">
        <v>23000</v>
      </c>
      <c r="E2730" t="s">
        <v>17</v>
      </c>
      <c r="F2730" t="s">
        <v>6305</v>
      </c>
      <c r="G2730" s="81">
        <v>44984</v>
      </c>
      <c r="H2730" t="s">
        <v>4069</v>
      </c>
      <c r="I2730" t="s">
        <v>5777</v>
      </c>
      <c r="J2730" t="s">
        <v>1674</v>
      </c>
      <c r="K2730">
        <v>35343</v>
      </c>
      <c r="L2730" t="s">
        <v>1057</v>
      </c>
      <c r="M2730">
        <v>367</v>
      </c>
    </row>
    <row r="2731" spans="1:13">
      <c r="A2731">
        <v>6189</v>
      </c>
      <c r="B2731" t="s">
        <v>1227</v>
      </c>
      <c r="C2731" t="s">
        <v>3519</v>
      </c>
      <c r="D2731">
        <v>4200</v>
      </c>
      <c r="E2731" t="s">
        <v>15</v>
      </c>
      <c r="F2731" t="s">
        <v>6305</v>
      </c>
      <c r="G2731" s="81">
        <v>44984</v>
      </c>
      <c r="H2731" t="s">
        <v>4048</v>
      </c>
      <c r="I2731" t="s">
        <v>6306</v>
      </c>
      <c r="J2731" t="s">
        <v>1680</v>
      </c>
      <c r="K2731">
        <v>983060</v>
      </c>
      <c r="L2731" t="s">
        <v>2504</v>
      </c>
      <c r="M2731">
        <v>480</v>
      </c>
    </row>
    <row r="2732" spans="1:13">
      <c r="A2732">
        <v>6190</v>
      </c>
      <c r="B2732" t="s">
        <v>1227</v>
      </c>
      <c r="C2732" t="s">
        <v>1531</v>
      </c>
      <c r="D2732">
        <v>1800</v>
      </c>
      <c r="E2732" t="s">
        <v>10</v>
      </c>
      <c r="F2732" t="s">
        <v>420</v>
      </c>
      <c r="G2732" s="81">
        <v>44987</v>
      </c>
      <c r="H2732" t="s">
        <v>4048</v>
      </c>
      <c r="I2732" t="s">
        <v>6307</v>
      </c>
      <c r="J2732" t="s">
        <v>2032</v>
      </c>
      <c r="K2732" t="s">
        <v>6308</v>
      </c>
      <c r="L2732" t="s">
        <v>1529</v>
      </c>
    </row>
    <row r="2733" spans="1:13">
      <c r="A2733">
        <v>6191</v>
      </c>
      <c r="B2733" t="s">
        <v>1227</v>
      </c>
      <c r="C2733" t="s">
        <v>2352</v>
      </c>
      <c r="D2733">
        <v>3497</v>
      </c>
      <c r="E2733" t="s">
        <v>12</v>
      </c>
      <c r="F2733" t="s">
        <v>420</v>
      </c>
      <c r="G2733" s="81">
        <v>44987</v>
      </c>
      <c r="H2733" t="s">
        <v>4048</v>
      </c>
      <c r="I2733" t="s">
        <v>6309</v>
      </c>
      <c r="J2733" t="s">
        <v>13</v>
      </c>
      <c r="K2733" t="s">
        <v>6310</v>
      </c>
      <c r="L2733" t="s">
        <v>2350</v>
      </c>
      <c r="M2733">
        <v>445</v>
      </c>
    </row>
    <row r="2734" spans="1:13">
      <c r="A2734">
        <v>6192</v>
      </c>
      <c r="B2734" t="s">
        <v>1227</v>
      </c>
      <c r="C2734" t="s">
        <v>2087</v>
      </c>
      <c r="D2734">
        <v>1350</v>
      </c>
      <c r="E2734" t="s">
        <v>8</v>
      </c>
      <c r="F2734" t="s">
        <v>420</v>
      </c>
      <c r="G2734" s="81">
        <v>44987</v>
      </c>
      <c r="H2734" t="s">
        <v>4048</v>
      </c>
      <c r="I2734" t="s">
        <v>6311</v>
      </c>
      <c r="J2734" t="s">
        <v>1675</v>
      </c>
      <c r="K2734" t="s">
        <v>6312</v>
      </c>
      <c r="L2734" t="s">
        <v>1562</v>
      </c>
      <c r="M2734">
        <v>318</v>
      </c>
    </row>
    <row r="2735" spans="1:13">
      <c r="A2735">
        <v>6193</v>
      </c>
      <c r="B2735" t="s">
        <v>1227</v>
      </c>
      <c r="C2735" t="s">
        <v>2494</v>
      </c>
      <c r="D2735">
        <v>3350</v>
      </c>
      <c r="E2735" t="s">
        <v>20</v>
      </c>
      <c r="F2735" t="s">
        <v>6305</v>
      </c>
      <c r="G2735" s="81">
        <v>44986</v>
      </c>
      <c r="H2735" t="s">
        <v>4048</v>
      </c>
      <c r="I2735" t="s">
        <v>4901</v>
      </c>
      <c r="J2735" t="s">
        <v>1677</v>
      </c>
      <c r="K2735">
        <v>1</v>
      </c>
      <c r="L2735" t="s">
        <v>2493</v>
      </c>
      <c r="M2735">
        <v>478</v>
      </c>
    </row>
    <row r="2736" spans="1:13">
      <c r="A2736">
        <v>6194</v>
      </c>
      <c r="B2736" t="s">
        <v>1227</v>
      </c>
      <c r="C2736" t="s">
        <v>339</v>
      </c>
      <c r="D2736">
        <v>5900</v>
      </c>
      <c r="E2736" t="s">
        <v>17</v>
      </c>
      <c r="F2736" t="s">
        <v>420</v>
      </c>
      <c r="G2736" s="81">
        <v>44991</v>
      </c>
      <c r="H2736" t="s">
        <v>4069</v>
      </c>
      <c r="I2736" t="s">
        <v>2229</v>
      </c>
      <c r="J2736" t="s">
        <v>1674</v>
      </c>
      <c r="K2736" t="s">
        <v>6313</v>
      </c>
      <c r="L2736" t="s">
        <v>337</v>
      </c>
      <c r="M2736">
        <v>46</v>
      </c>
    </row>
    <row r="2737" spans="1:13">
      <c r="A2737">
        <v>6195</v>
      </c>
      <c r="B2737" t="s">
        <v>1227</v>
      </c>
      <c r="C2737" t="s">
        <v>2307</v>
      </c>
      <c r="D2737">
        <v>1350</v>
      </c>
      <c r="E2737" t="s">
        <v>8</v>
      </c>
      <c r="F2737" t="s">
        <v>420</v>
      </c>
      <c r="G2737" s="81">
        <v>44991</v>
      </c>
      <c r="H2737" t="s">
        <v>4048</v>
      </c>
      <c r="I2737" t="s">
        <v>5383</v>
      </c>
      <c r="J2737" t="s">
        <v>1675</v>
      </c>
      <c r="K2737" t="s">
        <v>6314</v>
      </c>
      <c r="L2737" t="s">
        <v>2306</v>
      </c>
      <c r="M2737">
        <v>428</v>
      </c>
    </row>
    <row r="2738" spans="1:13">
      <c r="A2738">
        <v>6196</v>
      </c>
      <c r="B2738" t="s">
        <v>1227</v>
      </c>
      <c r="C2738" t="s">
        <v>2316</v>
      </c>
      <c r="D2738">
        <v>2275</v>
      </c>
      <c r="E2738" t="s">
        <v>15</v>
      </c>
      <c r="F2738" t="s">
        <v>420</v>
      </c>
      <c r="G2738" s="81">
        <v>44991</v>
      </c>
      <c r="H2738" t="s">
        <v>4048</v>
      </c>
      <c r="I2738" t="s">
        <v>5206</v>
      </c>
      <c r="J2738" t="s">
        <v>1680</v>
      </c>
      <c r="K2738" t="s">
        <v>6315</v>
      </c>
      <c r="L2738" t="s">
        <v>2314</v>
      </c>
      <c r="M2738">
        <v>430</v>
      </c>
    </row>
    <row r="2739" spans="1:13">
      <c r="A2739">
        <v>6197</v>
      </c>
      <c r="B2739" t="s">
        <v>1227</v>
      </c>
      <c r="C2739" t="s">
        <v>2311</v>
      </c>
      <c r="D2739">
        <v>2275</v>
      </c>
      <c r="E2739" t="s">
        <v>15</v>
      </c>
      <c r="F2739" t="s">
        <v>420</v>
      </c>
      <c r="G2739" s="81">
        <v>44991</v>
      </c>
      <c r="H2739" t="s">
        <v>4048</v>
      </c>
      <c r="I2739" t="s">
        <v>6316</v>
      </c>
      <c r="J2739" t="s">
        <v>1680</v>
      </c>
      <c r="K2739" t="s">
        <v>6317</v>
      </c>
      <c r="L2739" t="s">
        <v>2328</v>
      </c>
      <c r="M2739">
        <v>429</v>
      </c>
    </row>
    <row r="2740" spans="1:13">
      <c r="A2740">
        <v>6198</v>
      </c>
      <c r="B2740" t="s">
        <v>1227</v>
      </c>
      <c r="C2740" t="s">
        <v>962</v>
      </c>
      <c r="D2740">
        <v>3350</v>
      </c>
      <c r="E2740" t="s">
        <v>67</v>
      </c>
      <c r="F2740" t="s">
        <v>420</v>
      </c>
      <c r="G2740" s="81">
        <v>44991</v>
      </c>
      <c r="H2740" t="s">
        <v>4069</v>
      </c>
      <c r="I2740" t="s">
        <v>6048</v>
      </c>
      <c r="J2740" t="s">
        <v>1679</v>
      </c>
      <c r="K2740" t="s">
        <v>6318</v>
      </c>
      <c r="L2740" t="s">
        <v>960</v>
      </c>
      <c r="M2740">
        <v>299</v>
      </c>
    </row>
    <row r="2741" spans="1:13">
      <c r="A2741">
        <v>6199</v>
      </c>
      <c r="B2741" t="s">
        <v>1227</v>
      </c>
      <c r="C2741" t="s">
        <v>1590</v>
      </c>
      <c r="D2741">
        <v>2180</v>
      </c>
      <c r="E2741" t="s">
        <v>10</v>
      </c>
      <c r="F2741" t="s">
        <v>420</v>
      </c>
      <c r="G2741" s="81">
        <v>44991</v>
      </c>
      <c r="H2741" t="s">
        <v>4048</v>
      </c>
      <c r="I2741" t="s">
        <v>5724</v>
      </c>
      <c r="J2741" t="s">
        <v>2032</v>
      </c>
      <c r="K2741" t="s">
        <v>6319</v>
      </c>
      <c r="L2741" t="s">
        <v>1589</v>
      </c>
      <c r="M2741">
        <v>325</v>
      </c>
    </row>
    <row r="2742" spans="1:13">
      <c r="A2742">
        <v>6200</v>
      </c>
      <c r="B2742" t="s">
        <v>1227</v>
      </c>
      <c r="C2742" t="s">
        <v>1105</v>
      </c>
      <c r="D2742">
        <v>1600</v>
      </c>
      <c r="E2742" t="s">
        <v>8</v>
      </c>
      <c r="F2742" t="s">
        <v>420</v>
      </c>
      <c r="G2742" s="81">
        <v>44991</v>
      </c>
      <c r="H2742" t="s">
        <v>4048</v>
      </c>
      <c r="I2742" t="s">
        <v>6320</v>
      </c>
      <c r="J2742" t="s">
        <v>1675</v>
      </c>
      <c r="K2742" t="s">
        <v>6321</v>
      </c>
      <c r="L2742" t="s">
        <v>1103</v>
      </c>
      <c r="M2742">
        <v>213</v>
      </c>
    </row>
    <row r="2743" spans="1:13">
      <c r="A2743">
        <v>6201</v>
      </c>
      <c r="B2743" t="s">
        <v>1227</v>
      </c>
      <c r="C2743" t="s">
        <v>2611</v>
      </c>
      <c r="D2743">
        <v>2275</v>
      </c>
      <c r="E2743" t="s">
        <v>15</v>
      </c>
      <c r="F2743" t="s">
        <v>6305</v>
      </c>
      <c r="G2743" s="81">
        <v>44991</v>
      </c>
      <c r="H2743" t="s">
        <v>4048</v>
      </c>
      <c r="I2743" t="s">
        <v>5416</v>
      </c>
      <c r="J2743" t="s">
        <v>1680</v>
      </c>
      <c r="K2743">
        <v>682818</v>
      </c>
      <c r="L2743" t="s">
        <v>2303</v>
      </c>
      <c r="M2743">
        <v>427</v>
      </c>
    </row>
    <row r="2744" spans="1:13">
      <c r="A2744">
        <v>6202</v>
      </c>
      <c r="B2744" t="s">
        <v>1227</v>
      </c>
      <c r="C2744" t="s">
        <v>1118</v>
      </c>
      <c r="D2744">
        <v>1600</v>
      </c>
      <c r="E2744" t="s">
        <v>8</v>
      </c>
      <c r="F2744" t="s">
        <v>420</v>
      </c>
      <c r="G2744" s="81">
        <v>44991</v>
      </c>
      <c r="H2744" t="s">
        <v>4048</v>
      </c>
      <c r="I2744" t="s">
        <v>6322</v>
      </c>
      <c r="J2744" t="s">
        <v>1675</v>
      </c>
      <c r="K2744" t="s">
        <v>6323</v>
      </c>
      <c r="L2744" t="s">
        <v>1116</v>
      </c>
      <c r="M2744">
        <v>217</v>
      </c>
    </row>
    <row r="2745" spans="1:13">
      <c r="A2745">
        <v>6203</v>
      </c>
      <c r="B2745" t="s">
        <v>1227</v>
      </c>
      <c r="C2745" t="s">
        <v>2066</v>
      </c>
      <c r="D2745">
        <v>2180</v>
      </c>
      <c r="E2745" t="s">
        <v>8</v>
      </c>
      <c r="F2745" t="s">
        <v>6305</v>
      </c>
      <c r="G2745" s="81">
        <v>44991</v>
      </c>
      <c r="H2745" t="s">
        <v>4048</v>
      </c>
      <c r="I2745" t="s">
        <v>6324</v>
      </c>
      <c r="J2745" t="s">
        <v>1675</v>
      </c>
      <c r="K2745">
        <v>675916</v>
      </c>
      <c r="L2745" t="s">
        <v>2065</v>
      </c>
      <c r="M2745">
        <v>382</v>
      </c>
    </row>
    <row r="2746" spans="1:13">
      <c r="A2746">
        <v>6204</v>
      </c>
      <c r="B2746" t="s">
        <v>1227</v>
      </c>
      <c r="C2746" t="s">
        <v>656</v>
      </c>
      <c r="D2746">
        <v>5000</v>
      </c>
      <c r="E2746" t="s">
        <v>10</v>
      </c>
      <c r="F2746" t="s">
        <v>420</v>
      </c>
      <c r="G2746" s="81">
        <v>44991</v>
      </c>
      <c r="H2746" t="s">
        <v>4048</v>
      </c>
      <c r="I2746" t="s">
        <v>6325</v>
      </c>
      <c r="J2746" t="s">
        <v>2032</v>
      </c>
      <c r="K2746" t="s">
        <v>6326</v>
      </c>
      <c r="L2746" t="s">
        <v>654</v>
      </c>
      <c r="M2746">
        <v>177</v>
      </c>
    </row>
    <row r="2747" spans="1:13">
      <c r="A2747">
        <v>6205</v>
      </c>
      <c r="B2747" t="s">
        <v>1227</v>
      </c>
      <c r="C2747" t="s">
        <v>376</v>
      </c>
      <c r="D2747">
        <v>5200</v>
      </c>
      <c r="E2747" t="s">
        <v>12</v>
      </c>
      <c r="F2747" t="s">
        <v>6305</v>
      </c>
      <c r="G2747" s="81">
        <v>44991</v>
      </c>
      <c r="H2747" t="s">
        <v>4048</v>
      </c>
      <c r="I2747" t="s">
        <v>6327</v>
      </c>
      <c r="J2747" t="s">
        <v>13</v>
      </c>
      <c r="K2747">
        <v>12795</v>
      </c>
      <c r="L2747" t="s">
        <v>374</v>
      </c>
      <c r="M2747">
        <v>463</v>
      </c>
    </row>
    <row r="2748" spans="1:13">
      <c r="A2748">
        <v>6206</v>
      </c>
      <c r="B2748" t="s">
        <v>1227</v>
      </c>
      <c r="C2748" t="s">
        <v>9012</v>
      </c>
      <c r="D2748">
        <v>3500</v>
      </c>
      <c r="E2748" t="s">
        <v>12</v>
      </c>
      <c r="F2748" t="s">
        <v>420</v>
      </c>
      <c r="G2748" s="81">
        <v>44991</v>
      </c>
      <c r="H2748" t="s">
        <v>4048</v>
      </c>
      <c r="I2748" t="s">
        <v>6328</v>
      </c>
      <c r="J2748" t="s">
        <v>13</v>
      </c>
      <c r="K2748" t="s">
        <v>6329</v>
      </c>
      <c r="L2748" t="s">
        <v>2280</v>
      </c>
      <c r="M2748">
        <v>422</v>
      </c>
    </row>
    <row r="2749" spans="1:13">
      <c r="A2749">
        <v>6207</v>
      </c>
      <c r="B2749" t="s">
        <v>1227</v>
      </c>
      <c r="C2749" t="s">
        <v>1371</v>
      </c>
      <c r="D2749">
        <v>2800</v>
      </c>
      <c r="E2749" t="s">
        <v>67</v>
      </c>
      <c r="F2749" t="s">
        <v>420</v>
      </c>
      <c r="G2749" s="81">
        <v>44991</v>
      </c>
      <c r="H2749" t="s">
        <v>4048</v>
      </c>
      <c r="I2749" t="s">
        <v>5373</v>
      </c>
      <c r="J2749" t="s">
        <v>1679</v>
      </c>
      <c r="K2749" t="s">
        <v>6330</v>
      </c>
      <c r="L2749" t="s">
        <v>1369</v>
      </c>
      <c r="M2749">
        <v>374</v>
      </c>
    </row>
    <row r="2750" spans="1:13">
      <c r="A2750">
        <v>6208</v>
      </c>
      <c r="B2750" t="s">
        <v>1227</v>
      </c>
      <c r="C2750" t="s">
        <v>1503</v>
      </c>
      <c r="D2750">
        <v>3350</v>
      </c>
      <c r="E2750" t="s">
        <v>67</v>
      </c>
      <c r="F2750" t="s">
        <v>6331</v>
      </c>
      <c r="G2750" s="81">
        <v>44988</v>
      </c>
      <c r="H2750" t="s">
        <v>4048</v>
      </c>
      <c r="I2750" t="s">
        <v>5653</v>
      </c>
      <c r="J2750" t="s">
        <v>1679</v>
      </c>
      <c r="K2750">
        <v>28768</v>
      </c>
      <c r="L2750" t="s">
        <v>2578</v>
      </c>
      <c r="M2750">
        <v>306</v>
      </c>
    </row>
    <row r="2751" spans="1:13">
      <c r="A2751">
        <v>6209</v>
      </c>
      <c r="B2751" t="s">
        <v>1227</v>
      </c>
      <c r="C2751" t="s">
        <v>1452</v>
      </c>
      <c r="D2751">
        <v>3350</v>
      </c>
      <c r="E2751" t="s">
        <v>67</v>
      </c>
      <c r="F2751" t="s">
        <v>420</v>
      </c>
      <c r="G2751" s="81">
        <v>44988</v>
      </c>
      <c r="H2751" t="s">
        <v>4048</v>
      </c>
      <c r="I2751" t="s">
        <v>5203</v>
      </c>
      <c r="J2751" t="s">
        <v>1679</v>
      </c>
      <c r="K2751" t="s">
        <v>6332</v>
      </c>
      <c r="L2751" t="s">
        <v>1451</v>
      </c>
      <c r="M2751">
        <v>283</v>
      </c>
    </row>
    <row r="2752" spans="1:13">
      <c r="A2752">
        <v>6210</v>
      </c>
      <c r="B2752" t="s">
        <v>1227</v>
      </c>
      <c r="C2752" t="s">
        <v>2407</v>
      </c>
      <c r="D2752">
        <v>2275</v>
      </c>
      <c r="E2752" t="s">
        <v>15</v>
      </c>
      <c r="F2752" t="s">
        <v>420</v>
      </c>
      <c r="G2752" s="81">
        <v>44988</v>
      </c>
      <c r="H2752" t="s">
        <v>4048</v>
      </c>
      <c r="I2752" t="s">
        <v>6333</v>
      </c>
      <c r="J2752" t="s">
        <v>1680</v>
      </c>
      <c r="K2752" t="s">
        <v>6334</v>
      </c>
      <c r="L2752" t="s">
        <v>2406</v>
      </c>
      <c r="M2752">
        <v>460</v>
      </c>
    </row>
    <row r="2753" spans="1:13">
      <c r="A2753">
        <v>6211</v>
      </c>
      <c r="B2753" t="s">
        <v>1227</v>
      </c>
      <c r="C2753" t="s">
        <v>605</v>
      </c>
      <c r="D2753">
        <v>2800</v>
      </c>
      <c r="E2753" t="s">
        <v>12</v>
      </c>
      <c r="F2753" t="s">
        <v>420</v>
      </c>
      <c r="G2753" s="81">
        <v>44988</v>
      </c>
      <c r="H2753" t="s">
        <v>4048</v>
      </c>
      <c r="I2753" t="s">
        <v>5002</v>
      </c>
      <c r="J2753" t="s">
        <v>13</v>
      </c>
      <c r="K2753" t="s">
        <v>6335</v>
      </c>
      <c r="L2753" t="s">
        <v>603</v>
      </c>
      <c r="M2753">
        <v>468</v>
      </c>
    </row>
    <row r="2754" spans="1:13">
      <c r="A2754">
        <v>6212</v>
      </c>
      <c r="B2754" t="s">
        <v>1227</v>
      </c>
      <c r="C2754" t="s">
        <v>984</v>
      </c>
      <c r="D2754">
        <v>2000</v>
      </c>
      <c r="E2754" t="s">
        <v>12</v>
      </c>
      <c r="F2754" t="s">
        <v>420</v>
      </c>
      <c r="G2754" s="81">
        <v>44992</v>
      </c>
      <c r="H2754" t="s">
        <v>4048</v>
      </c>
      <c r="I2754" t="s">
        <v>6336</v>
      </c>
      <c r="J2754" t="s">
        <v>13</v>
      </c>
      <c r="K2754" t="s">
        <v>6337</v>
      </c>
      <c r="L2754" t="s">
        <v>982</v>
      </c>
      <c r="M2754">
        <v>191</v>
      </c>
    </row>
    <row r="2755" spans="1:13">
      <c r="A2755">
        <v>6213</v>
      </c>
      <c r="B2755" t="s">
        <v>1227</v>
      </c>
      <c r="C2755" t="s">
        <v>1991</v>
      </c>
      <c r="D2755">
        <v>9000</v>
      </c>
      <c r="E2755" t="s">
        <v>20</v>
      </c>
      <c r="F2755" t="s">
        <v>420</v>
      </c>
      <c r="G2755" s="81">
        <v>44992</v>
      </c>
      <c r="H2755" t="s">
        <v>4069</v>
      </c>
      <c r="I2755" t="s">
        <v>6338</v>
      </c>
      <c r="J2755" t="s">
        <v>1677</v>
      </c>
      <c r="K2755" t="s">
        <v>6339</v>
      </c>
      <c r="L2755" t="s">
        <v>1990</v>
      </c>
      <c r="M2755">
        <v>373</v>
      </c>
    </row>
    <row r="2756" spans="1:13">
      <c r="A2756">
        <v>6214</v>
      </c>
      <c r="B2756" t="s">
        <v>1227</v>
      </c>
      <c r="C2756" t="s">
        <v>2041</v>
      </c>
      <c r="D2756">
        <v>3350</v>
      </c>
      <c r="E2756" t="s">
        <v>67</v>
      </c>
      <c r="F2756" t="s">
        <v>420</v>
      </c>
      <c r="G2756" s="81">
        <v>44991</v>
      </c>
      <c r="H2756" t="s">
        <v>4048</v>
      </c>
      <c r="I2756" t="s">
        <v>6340</v>
      </c>
      <c r="J2756" t="s">
        <v>1679</v>
      </c>
      <c r="K2756" t="s">
        <v>6341</v>
      </c>
      <c r="L2756" t="s">
        <v>2039</v>
      </c>
      <c r="M2756">
        <v>378</v>
      </c>
    </row>
    <row r="2757" spans="1:13">
      <c r="A2757">
        <v>6215</v>
      </c>
      <c r="B2757" t="s">
        <v>1227</v>
      </c>
      <c r="C2757" t="s">
        <v>339</v>
      </c>
      <c r="D2757">
        <v>20000</v>
      </c>
      <c r="E2757" t="s">
        <v>17</v>
      </c>
      <c r="F2757" t="s">
        <v>240</v>
      </c>
      <c r="G2757" s="81">
        <v>44973</v>
      </c>
      <c r="H2757" t="s">
        <v>4069</v>
      </c>
      <c r="I2757" t="s">
        <v>2229</v>
      </c>
      <c r="J2757" t="s">
        <v>1674</v>
      </c>
      <c r="K2757" t="s">
        <v>6342</v>
      </c>
      <c r="L2757" t="s">
        <v>337</v>
      </c>
      <c r="M2757">
        <v>46</v>
      </c>
    </row>
    <row r="2758" spans="1:13">
      <c r="A2758">
        <v>6216</v>
      </c>
      <c r="B2758" t="s">
        <v>2961</v>
      </c>
      <c r="C2758" t="s">
        <v>1581</v>
      </c>
      <c r="D2758">
        <v>6540</v>
      </c>
      <c r="E2758" t="s">
        <v>15</v>
      </c>
      <c r="F2758" t="s">
        <v>420</v>
      </c>
      <c r="G2758" s="81">
        <v>44973</v>
      </c>
      <c r="H2758" t="s">
        <v>4048</v>
      </c>
      <c r="I2758" t="s">
        <v>6343</v>
      </c>
      <c r="J2758" t="s">
        <v>1680</v>
      </c>
      <c r="K2758">
        <v>1673157</v>
      </c>
      <c r="L2758" t="s">
        <v>1579</v>
      </c>
      <c r="M2758">
        <v>322</v>
      </c>
    </row>
    <row r="2759" spans="1:13">
      <c r="A2759">
        <v>6217</v>
      </c>
      <c r="B2759" t="s">
        <v>1227</v>
      </c>
      <c r="C2759" t="s">
        <v>282</v>
      </c>
      <c r="D2759">
        <v>5000</v>
      </c>
      <c r="E2759" t="s">
        <v>17</v>
      </c>
      <c r="F2759" t="s">
        <v>420</v>
      </c>
      <c r="G2759" s="81">
        <v>44973</v>
      </c>
      <c r="H2759" t="s">
        <v>4048</v>
      </c>
      <c r="I2759" t="s">
        <v>6344</v>
      </c>
      <c r="J2759" t="s">
        <v>1674</v>
      </c>
      <c r="K2759" t="s">
        <v>6300</v>
      </c>
      <c r="L2759" t="s">
        <v>280</v>
      </c>
      <c r="M2759">
        <v>35</v>
      </c>
    </row>
    <row r="2760" spans="1:13">
      <c r="A2760">
        <v>6218</v>
      </c>
      <c r="B2760" t="s">
        <v>1227</v>
      </c>
      <c r="C2760" t="s">
        <v>1385</v>
      </c>
      <c r="D2760">
        <v>2180</v>
      </c>
      <c r="E2760" t="s">
        <v>10</v>
      </c>
      <c r="F2760" t="s">
        <v>420</v>
      </c>
      <c r="G2760" s="81">
        <v>44993</v>
      </c>
      <c r="H2760" t="s">
        <v>4048</v>
      </c>
      <c r="I2760" t="s">
        <v>5043</v>
      </c>
      <c r="J2760" t="s">
        <v>2032</v>
      </c>
      <c r="K2760" t="s">
        <v>6345</v>
      </c>
      <c r="L2760" t="s">
        <v>1384</v>
      </c>
      <c r="M2760">
        <v>220</v>
      </c>
    </row>
    <row r="2761" spans="1:13">
      <c r="A2761">
        <v>6219</v>
      </c>
      <c r="B2761" t="s">
        <v>35</v>
      </c>
      <c r="C2761" t="s">
        <v>1241</v>
      </c>
      <c r="D2761">
        <v>3300</v>
      </c>
      <c r="E2761" t="s">
        <v>12</v>
      </c>
      <c r="F2761" t="s">
        <v>420</v>
      </c>
      <c r="G2761" s="81">
        <v>44993</v>
      </c>
      <c r="H2761" t="s">
        <v>4048</v>
      </c>
      <c r="I2761" t="s">
        <v>5203</v>
      </c>
      <c r="J2761" t="s">
        <v>13</v>
      </c>
      <c r="K2761" t="s">
        <v>6346</v>
      </c>
      <c r="L2761" t="s">
        <v>1239</v>
      </c>
      <c r="M2761">
        <v>250</v>
      </c>
    </row>
    <row r="2762" spans="1:13">
      <c r="A2762">
        <v>6220</v>
      </c>
      <c r="B2762" t="s">
        <v>35</v>
      </c>
      <c r="C2762" t="s">
        <v>1241</v>
      </c>
      <c r="D2762">
        <v>4000</v>
      </c>
      <c r="E2762" t="s">
        <v>12</v>
      </c>
      <c r="F2762" t="s">
        <v>420</v>
      </c>
      <c r="G2762" s="81">
        <v>44993</v>
      </c>
      <c r="H2762" t="s">
        <v>4048</v>
      </c>
      <c r="I2762" t="s">
        <v>6347</v>
      </c>
      <c r="J2762" t="s">
        <v>13</v>
      </c>
      <c r="K2762" t="s">
        <v>6348</v>
      </c>
      <c r="L2762" t="s">
        <v>1239</v>
      </c>
      <c r="M2762">
        <v>250</v>
      </c>
    </row>
    <row r="2763" spans="1:13">
      <c r="A2763">
        <v>6221</v>
      </c>
      <c r="B2763" t="s">
        <v>1227</v>
      </c>
      <c r="C2763" t="s">
        <v>1310</v>
      </c>
      <c r="D2763">
        <v>3350</v>
      </c>
      <c r="E2763" t="s">
        <v>12</v>
      </c>
      <c r="F2763" t="s">
        <v>6305</v>
      </c>
      <c r="G2763" s="81">
        <v>44993</v>
      </c>
      <c r="H2763" t="s">
        <v>4048</v>
      </c>
      <c r="I2763" t="s">
        <v>5664</v>
      </c>
      <c r="J2763" t="s">
        <v>13</v>
      </c>
      <c r="K2763">
        <v>733885</v>
      </c>
      <c r="L2763" t="s">
        <v>1308</v>
      </c>
      <c r="M2763">
        <v>264</v>
      </c>
    </row>
    <row r="2764" spans="1:13">
      <c r="A2764">
        <v>6222</v>
      </c>
      <c r="B2764" t="s">
        <v>1227</v>
      </c>
      <c r="C2764" t="s">
        <v>1594</v>
      </c>
      <c r="D2764">
        <v>1650</v>
      </c>
      <c r="E2764" t="s">
        <v>8</v>
      </c>
      <c r="F2764" t="s">
        <v>420</v>
      </c>
      <c r="G2764" s="81">
        <v>44993</v>
      </c>
      <c r="H2764" t="s">
        <v>4048</v>
      </c>
      <c r="I2764" t="s">
        <v>6245</v>
      </c>
      <c r="J2764" t="s">
        <v>1675</v>
      </c>
      <c r="K2764" t="s">
        <v>6349</v>
      </c>
      <c r="L2764" t="s">
        <v>1592</v>
      </c>
      <c r="M2764">
        <v>326</v>
      </c>
    </row>
    <row r="2765" spans="1:13">
      <c r="A2765">
        <v>6223</v>
      </c>
      <c r="B2765" t="s">
        <v>1227</v>
      </c>
      <c r="C2765" t="s">
        <v>2551</v>
      </c>
      <c r="D2765">
        <v>1000</v>
      </c>
      <c r="E2765" t="s">
        <v>17</v>
      </c>
      <c r="F2765" t="s">
        <v>6305</v>
      </c>
      <c r="G2765" s="81">
        <v>44995</v>
      </c>
      <c r="H2765" t="s">
        <v>99</v>
      </c>
      <c r="I2765" t="s">
        <v>6350</v>
      </c>
      <c r="J2765" t="s">
        <v>1674</v>
      </c>
      <c r="K2765">
        <v>765504</v>
      </c>
      <c r="L2765" t="s">
        <v>2550</v>
      </c>
      <c r="M2765">
        <v>488</v>
      </c>
    </row>
    <row r="2766" spans="1:13">
      <c r="A2766">
        <v>6224</v>
      </c>
      <c r="B2766" t="s">
        <v>1227</v>
      </c>
      <c r="C2766" t="s">
        <v>2466</v>
      </c>
      <c r="D2766">
        <v>1650</v>
      </c>
      <c r="E2766" t="s">
        <v>8</v>
      </c>
      <c r="F2766" t="s">
        <v>6305</v>
      </c>
      <c r="G2766" s="81">
        <v>44995</v>
      </c>
      <c r="H2766" t="s">
        <v>4048</v>
      </c>
      <c r="I2766" t="s">
        <v>6351</v>
      </c>
      <c r="J2766" t="s">
        <v>1675</v>
      </c>
      <c r="K2766">
        <v>763442</v>
      </c>
      <c r="L2766" t="s">
        <v>2468</v>
      </c>
      <c r="M2766">
        <v>469</v>
      </c>
    </row>
    <row r="2767" spans="1:13">
      <c r="A2767">
        <v>6225</v>
      </c>
      <c r="B2767" t="s">
        <v>1227</v>
      </c>
      <c r="C2767" t="s">
        <v>1572</v>
      </c>
      <c r="D2767">
        <v>2180</v>
      </c>
      <c r="E2767" t="s">
        <v>10</v>
      </c>
      <c r="F2767" t="s">
        <v>420</v>
      </c>
      <c r="G2767" s="81">
        <v>44988</v>
      </c>
      <c r="H2767" t="s">
        <v>4048</v>
      </c>
      <c r="I2767" t="s">
        <v>6352</v>
      </c>
      <c r="J2767" t="s">
        <v>2032</v>
      </c>
      <c r="K2767" t="s">
        <v>6353</v>
      </c>
      <c r="L2767" t="s">
        <v>1570</v>
      </c>
      <c r="M2767">
        <v>187</v>
      </c>
    </row>
    <row r="2768" spans="1:13">
      <c r="A2768">
        <v>6226</v>
      </c>
      <c r="B2768" t="s">
        <v>1227</v>
      </c>
      <c r="C2768" t="s">
        <v>1567</v>
      </c>
      <c r="D2768">
        <v>3350</v>
      </c>
      <c r="E2768" t="s">
        <v>67</v>
      </c>
      <c r="F2768" t="s">
        <v>6354</v>
      </c>
      <c r="G2768" s="81">
        <v>44999</v>
      </c>
      <c r="H2768" t="s">
        <v>4048</v>
      </c>
      <c r="I2768" t="s">
        <v>5043</v>
      </c>
      <c r="J2768" t="s">
        <v>1679</v>
      </c>
      <c r="K2768">
        <v>27739</v>
      </c>
      <c r="L2768" t="s">
        <v>1565</v>
      </c>
      <c r="M2768">
        <v>319</v>
      </c>
    </row>
    <row r="2769" spans="1:14">
      <c r="A2769">
        <v>6227</v>
      </c>
      <c r="B2769" t="s">
        <v>1227</v>
      </c>
      <c r="C2769" t="s">
        <v>1567</v>
      </c>
      <c r="D2769">
        <v>3350</v>
      </c>
      <c r="E2769" t="s">
        <v>12</v>
      </c>
      <c r="F2769" t="s">
        <v>6354</v>
      </c>
      <c r="G2769" s="81">
        <v>44999</v>
      </c>
      <c r="H2769" t="s">
        <v>4048</v>
      </c>
      <c r="I2769" t="s">
        <v>5609</v>
      </c>
      <c r="J2769" t="s">
        <v>13</v>
      </c>
      <c r="K2769">
        <v>27720</v>
      </c>
      <c r="L2769" t="s">
        <v>1565</v>
      </c>
      <c r="M2769">
        <v>330</v>
      </c>
    </row>
    <row r="2770" spans="1:14">
      <c r="A2770">
        <v>6228</v>
      </c>
      <c r="B2770" t="s">
        <v>33</v>
      </c>
      <c r="C2770" t="s">
        <v>451</v>
      </c>
      <c r="D2770">
        <v>50000</v>
      </c>
      <c r="E2770" t="s">
        <v>10</v>
      </c>
      <c r="F2770" t="s">
        <v>420</v>
      </c>
      <c r="G2770" s="81">
        <v>45001</v>
      </c>
      <c r="H2770" t="s">
        <v>4577</v>
      </c>
      <c r="I2770" t="s">
        <v>6355</v>
      </c>
      <c r="J2770" t="s">
        <v>2032</v>
      </c>
      <c r="K2770" t="s">
        <v>6356</v>
      </c>
      <c r="L2770" t="s">
        <v>449</v>
      </c>
      <c r="M2770">
        <v>69</v>
      </c>
    </row>
    <row r="2771" spans="1:14">
      <c r="A2771">
        <v>6229</v>
      </c>
      <c r="B2771" t="s">
        <v>1227</v>
      </c>
      <c r="C2771" t="s">
        <v>2323</v>
      </c>
      <c r="D2771">
        <v>3800</v>
      </c>
      <c r="E2771" t="s">
        <v>67</v>
      </c>
      <c r="F2771" t="s">
        <v>4170</v>
      </c>
      <c r="G2771" s="81">
        <v>45002</v>
      </c>
      <c r="H2771" t="s">
        <v>4048</v>
      </c>
      <c r="I2771" t="s">
        <v>4730</v>
      </c>
      <c r="J2771" t="s">
        <v>1679</v>
      </c>
      <c r="K2771">
        <v>37376</v>
      </c>
      <c r="L2771" t="s">
        <v>2322</v>
      </c>
      <c r="M2771">
        <v>431</v>
      </c>
    </row>
    <row r="2772" spans="1:14">
      <c r="A2772">
        <v>6230</v>
      </c>
      <c r="B2772" t="s">
        <v>33</v>
      </c>
      <c r="C2772" t="s">
        <v>816</v>
      </c>
      <c r="D2772">
        <v>29000</v>
      </c>
      <c r="E2772" t="s">
        <v>12</v>
      </c>
      <c r="F2772" t="s">
        <v>6305</v>
      </c>
      <c r="G2772" s="81">
        <v>45002</v>
      </c>
      <c r="H2772" t="s">
        <v>4069</v>
      </c>
      <c r="I2772" t="s">
        <v>6357</v>
      </c>
      <c r="J2772" t="s">
        <v>13</v>
      </c>
      <c r="K2772">
        <v>12584</v>
      </c>
      <c r="L2772" t="s">
        <v>814</v>
      </c>
      <c r="M2772">
        <v>147</v>
      </c>
    </row>
    <row r="2773" spans="1:14">
      <c r="A2773">
        <v>6231</v>
      </c>
      <c r="B2773" t="s">
        <v>1227</v>
      </c>
      <c r="C2773" t="s">
        <v>2551</v>
      </c>
      <c r="D2773">
        <v>2275</v>
      </c>
      <c r="E2773" t="s">
        <v>17</v>
      </c>
      <c r="F2773" t="s">
        <v>6358</v>
      </c>
      <c r="G2773" s="81">
        <v>45002</v>
      </c>
      <c r="H2773" t="s">
        <v>4048</v>
      </c>
      <c r="I2773" t="s">
        <v>6359</v>
      </c>
      <c r="J2773" t="s">
        <v>1674</v>
      </c>
      <c r="K2773" t="s">
        <v>6360</v>
      </c>
      <c r="L2773" t="s">
        <v>2550</v>
      </c>
      <c r="M2773">
        <v>488</v>
      </c>
    </row>
    <row r="2774" spans="1:14">
      <c r="A2774">
        <v>6232</v>
      </c>
      <c r="B2774" t="s">
        <v>1227</v>
      </c>
      <c r="C2774" t="s">
        <v>1715</v>
      </c>
      <c r="D2774">
        <v>4400</v>
      </c>
      <c r="E2774" t="s">
        <v>10</v>
      </c>
      <c r="F2774" t="s">
        <v>6305</v>
      </c>
      <c r="G2774" s="81">
        <v>45002</v>
      </c>
      <c r="H2774" t="s">
        <v>4048</v>
      </c>
      <c r="I2774" t="s">
        <v>6361</v>
      </c>
      <c r="J2774" t="s">
        <v>2032</v>
      </c>
      <c r="K2774">
        <v>870140</v>
      </c>
      <c r="L2774" t="s">
        <v>1710</v>
      </c>
      <c r="M2774">
        <v>360</v>
      </c>
    </row>
    <row r="2775" spans="1:14">
      <c r="A2775">
        <v>6233</v>
      </c>
      <c r="B2775" t="s">
        <v>1227</v>
      </c>
      <c r="C2775" t="s">
        <v>356</v>
      </c>
      <c r="D2775">
        <v>900</v>
      </c>
      <c r="E2775" t="s">
        <v>17</v>
      </c>
      <c r="F2775" t="s">
        <v>420</v>
      </c>
      <c r="G2775" s="81">
        <v>45006</v>
      </c>
      <c r="H2775" t="s">
        <v>4194</v>
      </c>
      <c r="I2775" t="s">
        <v>6289</v>
      </c>
      <c r="J2775" t="s">
        <v>1674</v>
      </c>
      <c r="K2775" t="s">
        <v>6362</v>
      </c>
      <c r="L2775" t="s">
        <v>354</v>
      </c>
      <c r="M2775">
        <v>50</v>
      </c>
    </row>
    <row r="2776" spans="1:14">
      <c r="A2776">
        <v>6234</v>
      </c>
      <c r="B2776" t="s">
        <v>1227</v>
      </c>
      <c r="C2776" t="s">
        <v>1127</v>
      </c>
      <c r="D2776">
        <v>3450</v>
      </c>
      <c r="E2776" t="s">
        <v>8</v>
      </c>
      <c r="F2776" t="s">
        <v>420</v>
      </c>
      <c r="G2776" s="81">
        <v>45006</v>
      </c>
      <c r="H2776" t="s">
        <v>4048</v>
      </c>
      <c r="I2776" t="s">
        <v>6363</v>
      </c>
      <c r="J2776" t="s">
        <v>1675</v>
      </c>
      <c r="K2776" t="s">
        <v>6364</v>
      </c>
      <c r="L2776" t="s">
        <v>1126</v>
      </c>
      <c r="M2776">
        <v>200</v>
      </c>
    </row>
    <row r="2777" spans="1:14">
      <c r="A2777">
        <v>6235</v>
      </c>
      <c r="B2777" t="s">
        <v>1227</v>
      </c>
      <c r="C2777" t="s">
        <v>1473</v>
      </c>
      <c r="D2777">
        <v>2000</v>
      </c>
      <c r="E2777" t="s">
        <v>15</v>
      </c>
      <c r="F2777" t="s">
        <v>420</v>
      </c>
      <c r="G2777" s="81">
        <v>45006</v>
      </c>
      <c r="H2777" t="s">
        <v>4066</v>
      </c>
      <c r="I2777" t="s">
        <v>6365</v>
      </c>
      <c r="J2777" t="s">
        <v>1680</v>
      </c>
      <c r="K2777" t="s">
        <v>6366</v>
      </c>
      <c r="L2777" t="s">
        <v>1472</v>
      </c>
      <c r="M2777">
        <v>298</v>
      </c>
    </row>
    <row r="2778" spans="1:14">
      <c r="A2778">
        <v>6236</v>
      </c>
      <c r="B2778" t="s">
        <v>1227</v>
      </c>
      <c r="C2778" t="s">
        <v>1870</v>
      </c>
      <c r="D2778">
        <v>23000</v>
      </c>
      <c r="E2778" t="s">
        <v>10</v>
      </c>
      <c r="F2778" t="s">
        <v>6305</v>
      </c>
      <c r="G2778" s="81">
        <v>45006</v>
      </c>
      <c r="H2778" t="s">
        <v>4069</v>
      </c>
      <c r="I2778" t="s">
        <v>6147</v>
      </c>
      <c r="J2778" t="s">
        <v>2032</v>
      </c>
      <c r="K2778">
        <v>33979</v>
      </c>
      <c r="L2778" t="s">
        <v>1639</v>
      </c>
      <c r="M2778">
        <v>341</v>
      </c>
      <c r="N2778" t="s">
        <v>4057</v>
      </c>
    </row>
    <row r="2779" spans="1:14">
      <c r="A2779">
        <v>6237</v>
      </c>
      <c r="B2779" t="s">
        <v>1227</v>
      </c>
      <c r="C2779" t="s">
        <v>1332</v>
      </c>
      <c r="D2779">
        <v>4335</v>
      </c>
      <c r="E2779" t="s">
        <v>12</v>
      </c>
      <c r="F2779" t="s">
        <v>6305</v>
      </c>
      <c r="G2779" s="81">
        <v>45007</v>
      </c>
      <c r="H2779" t="s">
        <v>4048</v>
      </c>
      <c r="I2779" t="s">
        <v>6367</v>
      </c>
      <c r="J2779" t="s">
        <v>13</v>
      </c>
      <c r="K2779">
        <v>34249</v>
      </c>
      <c r="L2779" t="s">
        <v>1330</v>
      </c>
      <c r="M2779">
        <v>462</v>
      </c>
      <c r="N2779" t="s">
        <v>4057</v>
      </c>
    </row>
    <row r="2780" spans="1:14">
      <c r="A2780">
        <v>6238</v>
      </c>
      <c r="B2780" t="s">
        <v>1227</v>
      </c>
      <c r="C2780" t="s">
        <v>343</v>
      </c>
      <c r="D2780">
        <v>2000</v>
      </c>
      <c r="E2780" t="s">
        <v>17</v>
      </c>
      <c r="F2780" t="s">
        <v>420</v>
      </c>
      <c r="G2780" s="81">
        <v>45007</v>
      </c>
      <c r="H2780" t="s">
        <v>4672</v>
      </c>
      <c r="I2780" t="s">
        <v>4847</v>
      </c>
      <c r="J2780" t="s">
        <v>1674</v>
      </c>
      <c r="K2780" t="s">
        <v>6368</v>
      </c>
      <c r="L2780" t="s">
        <v>341</v>
      </c>
      <c r="M2780">
        <v>47</v>
      </c>
      <c r="N2780" t="s">
        <v>4057</v>
      </c>
    </row>
    <row r="2781" spans="1:14">
      <c r="A2781">
        <v>6239</v>
      </c>
      <c r="B2781" t="s">
        <v>1227</v>
      </c>
      <c r="C2781" t="s">
        <v>2501</v>
      </c>
      <c r="D2781">
        <v>200</v>
      </c>
      <c r="E2781" t="s">
        <v>15</v>
      </c>
      <c r="F2781" t="s">
        <v>420</v>
      </c>
      <c r="G2781" s="81">
        <v>45007</v>
      </c>
      <c r="H2781" t="s">
        <v>4194</v>
      </c>
      <c r="I2781" t="s">
        <v>4267</v>
      </c>
      <c r="J2781" t="s">
        <v>1680</v>
      </c>
      <c r="K2781" t="s">
        <v>6369</v>
      </c>
      <c r="L2781" t="s">
        <v>2486</v>
      </c>
      <c r="M2781">
        <v>474</v>
      </c>
      <c r="N2781" t="s">
        <v>4057</v>
      </c>
    </row>
    <row r="2782" spans="1:14">
      <c r="A2782">
        <v>6240</v>
      </c>
      <c r="B2782" t="s">
        <v>1227</v>
      </c>
      <c r="C2782" t="s">
        <v>2411</v>
      </c>
      <c r="D2782">
        <v>5200</v>
      </c>
      <c r="E2782" t="s">
        <v>67</v>
      </c>
      <c r="F2782" t="s">
        <v>420</v>
      </c>
      <c r="G2782" s="81">
        <v>45008</v>
      </c>
      <c r="H2782" t="s">
        <v>4048</v>
      </c>
      <c r="I2782" t="s">
        <v>6370</v>
      </c>
      <c r="J2782" t="s">
        <v>1679</v>
      </c>
      <c r="K2782" t="s">
        <v>6371</v>
      </c>
      <c r="L2782" t="s">
        <v>2406</v>
      </c>
      <c r="M2782">
        <v>461</v>
      </c>
      <c r="N2782" t="s">
        <v>4057</v>
      </c>
    </row>
    <row r="2783" spans="1:14">
      <c r="A2783">
        <v>6241</v>
      </c>
      <c r="B2783" t="s">
        <v>1227</v>
      </c>
      <c r="C2783" t="s">
        <v>2146</v>
      </c>
      <c r="D2783">
        <v>2180</v>
      </c>
      <c r="E2783" t="s">
        <v>17</v>
      </c>
      <c r="F2783" t="s">
        <v>2266</v>
      </c>
      <c r="G2783" s="81">
        <v>45008</v>
      </c>
      <c r="H2783" t="s">
        <v>4048</v>
      </c>
      <c r="I2783" t="s">
        <v>5513</v>
      </c>
      <c r="J2783" t="s">
        <v>2178</v>
      </c>
      <c r="K2783">
        <v>23887</v>
      </c>
      <c r="L2783" t="s">
        <v>2145</v>
      </c>
      <c r="M2783">
        <v>410</v>
      </c>
      <c r="N2783" t="s">
        <v>4057</v>
      </c>
    </row>
    <row r="2784" spans="1:14">
      <c r="A2784">
        <v>6242</v>
      </c>
      <c r="B2784" t="s">
        <v>1227</v>
      </c>
      <c r="C2784" t="s">
        <v>9012</v>
      </c>
      <c r="D2784">
        <v>7000</v>
      </c>
      <c r="E2784" t="s">
        <v>12</v>
      </c>
      <c r="F2784" t="s">
        <v>420</v>
      </c>
      <c r="G2784" s="81">
        <v>45009</v>
      </c>
      <c r="H2784" t="s">
        <v>4048</v>
      </c>
      <c r="I2784" t="s">
        <v>6372</v>
      </c>
      <c r="J2784" t="s">
        <v>13</v>
      </c>
      <c r="K2784" t="s">
        <v>6373</v>
      </c>
      <c r="L2784" t="s">
        <v>2280</v>
      </c>
      <c r="M2784">
        <v>422</v>
      </c>
      <c r="N2784" t="s">
        <v>4057</v>
      </c>
    </row>
    <row r="2785" spans="1:14">
      <c r="A2785">
        <v>6243</v>
      </c>
      <c r="B2785" t="s">
        <v>1227</v>
      </c>
      <c r="C2785" t="s">
        <v>2566</v>
      </c>
      <c r="D2785">
        <v>2000</v>
      </c>
      <c r="E2785" t="s">
        <v>12</v>
      </c>
      <c r="F2785" t="s">
        <v>420</v>
      </c>
      <c r="G2785" s="81">
        <v>45008</v>
      </c>
      <c r="H2785" t="s">
        <v>99</v>
      </c>
      <c r="I2785" t="s">
        <v>6374</v>
      </c>
      <c r="J2785" t="s">
        <v>13</v>
      </c>
      <c r="K2785" t="s">
        <v>6375</v>
      </c>
      <c r="L2785" t="s">
        <v>2565</v>
      </c>
      <c r="M2785">
        <v>491</v>
      </c>
      <c r="N2785" t="s">
        <v>4057</v>
      </c>
    </row>
    <row r="2786" spans="1:14">
      <c r="A2786">
        <v>6244</v>
      </c>
      <c r="B2786" t="s">
        <v>1227</v>
      </c>
      <c r="C2786" t="s">
        <v>2541</v>
      </c>
      <c r="D2786">
        <v>2800</v>
      </c>
      <c r="E2786" t="s">
        <v>12</v>
      </c>
      <c r="F2786" t="s">
        <v>6305</v>
      </c>
      <c r="G2786" s="81">
        <v>45009</v>
      </c>
      <c r="H2786" t="s">
        <v>4048</v>
      </c>
      <c r="I2786" t="s">
        <v>6376</v>
      </c>
      <c r="J2786" t="s">
        <v>13</v>
      </c>
      <c r="K2786">
        <v>959668</v>
      </c>
      <c r="L2786" t="s">
        <v>624</v>
      </c>
      <c r="M2786">
        <v>467</v>
      </c>
      <c r="N2786" t="s">
        <v>4057</v>
      </c>
    </row>
    <row r="2787" spans="1:14">
      <c r="A2787">
        <v>6245</v>
      </c>
      <c r="B2787" t="s">
        <v>35</v>
      </c>
      <c r="C2787" t="s">
        <v>1813</v>
      </c>
      <c r="D2787">
        <v>1600</v>
      </c>
      <c r="E2787" t="s">
        <v>8</v>
      </c>
      <c r="F2787" t="s">
        <v>420</v>
      </c>
      <c r="G2787" s="81">
        <v>45009</v>
      </c>
      <c r="H2787" t="s">
        <v>4048</v>
      </c>
      <c r="I2787" t="s">
        <v>6377</v>
      </c>
      <c r="J2787" t="s">
        <v>1675</v>
      </c>
      <c r="K2787" t="s">
        <v>6378</v>
      </c>
      <c r="L2787" t="s">
        <v>1816</v>
      </c>
      <c r="M2787">
        <v>365</v>
      </c>
      <c r="N2787" t="s">
        <v>4057</v>
      </c>
    </row>
    <row r="2788" spans="1:14">
      <c r="A2788">
        <v>6246</v>
      </c>
      <c r="B2788" t="s">
        <v>1227</v>
      </c>
      <c r="C2788" t="s">
        <v>244</v>
      </c>
      <c r="D2788">
        <v>4200</v>
      </c>
      <c r="E2788" t="s">
        <v>10</v>
      </c>
      <c r="F2788" t="s">
        <v>420</v>
      </c>
      <c r="G2788" s="81">
        <v>45013</v>
      </c>
      <c r="H2788" t="s">
        <v>4048</v>
      </c>
      <c r="I2788" t="s">
        <v>4285</v>
      </c>
      <c r="J2788" t="s">
        <v>2032</v>
      </c>
      <c r="K2788" t="s">
        <v>6379</v>
      </c>
      <c r="L2788" t="s">
        <v>242</v>
      </c>
      <c r="M2788">
        <v>471</v>
      </c>
      <c r="N2788" t="s">
        <v>4057</v>
      </c>
    </row>
    <row r="2789" spans="1:14">
      <c r="A2789">
        <v>6247</v>
      </c>
      <c r="B2789" t="s">
        <v>1227</v>
      </c>
      <c r="C2789" t="s">
        <v>949</v>
      </c>
      <c r="D2789">
        <v>11200</v>
      </c>
      <c r="E2789" t="s">
        <v>12</v>
      </c>
      <c r="F2789" t="s">
        <v>6305</v>
      </c>
      <c r="G2789" s="81">
        <v>45012</v>
      </c>
      <c r="H2789" t="s">
        <v>4048</v>
      </c>
      <c r="I2789" t="s">
        <v>6380</v>
      </c>
      <c r="J2789" t="s">
        <v>13</v>
      </c>
      <c r="K2789">
        <v>43493</v>
      </c>
      <c r="L2789" t="s">
        <v>947</v>
      </c>
      <c r="M2789">
        <v>178</v>
      </c>
      <c r="N2789" t="s">
        <v>4057</v>
      </c>
    </row>
    <row r="2790" spans="1:14">
      <c r="A2790">
        <v>6248</v>
      </c>
      <c r="B2790" t="s">
        <v>1227</v>
      </c>
      <c r="C2790" t="s">
        <v>1305</v>
      </c>
      <c r="D2790">
        <v>3350</v>
      </c>
      <c r="E2790" t="s">
        <v>12</v>
      </c>
      <c r="F2790" t="s">
        <v>420</v>
      </c>
      <c r="G2790" s="81">
        <v>45012</v>
      </c>
      <c r="H2790" t="s">
        <v>4048</v>
      </c>
      <c r="I2790" t="s">
        <v>5707</v>
      </c>
      <c r="J2790" t="s">
        <v>13</v>
      </c>
      <c r="K2790" t="s">
        <v>6381</v>
      </c>
      <c r="L2790" t="s">
        <v>1303</v>
      </c>
      <c r="M2790">
        <v>92</v>
      </c>
      <c r="N2790" t="s">
        <v>4057</v>
      </c>
    </row>
    <row r="2791" spans="1:14">
      <c r="A2791">
        <v>6249</v>
      </c>
      <c r="B2791" t="s">
        <v>1227</v>
      </c>
      <c r="C2791" t="s">
        <v>612</v>
      </c>
      <c r="D2791">
        <v>5667</v>
      </c>
      <c r="E2791" t="s">
        <v>12</v>
      </c>
      <c r="F2791" t="s">
        <v>6305</v>
      </c>
      <c r="G2791" s="81">
        <v>45012</v>
      </c>
      <c r="H2791" t="s">
        <v>4069</v>
      </c>
      <c r="I2791" t="s">
        <v>6048</v>
      </c>
      <c r="J2791" t="s">
        <v>13</v>
      </c>
      <c r="K2791">
        <v>21441</v>
      </c>
      <c r="L2791" t="s">
        <v>610</v>
      </c>
      <c r="M2791">
        <v>194</v>
      </c>
      <c r="N2791" t="s">
        <v>4057</v>
      </c>
    </row>
    <row r="2792" spans="1:14">
      <c r="A2792">
        <v>6250</v>
      </c>
      <c r="B2792" t="s">
        <v>2961</v>
      </c>
      <c r="C2792" t="s">
        <v>1115</v>
      </c>
      <c r="D2792">
        <v>3000</v>
      </c>
      <c r="E2792" t="s">
        <v>8</v>
      </c>
      <c r="F2792" t="s">
        <v>6382</v>
      </c>
      <c r="G2792" s="81">
        <v>44988</v>
      </c>
      <c r="H2792" t="s">
        <v>4048</v>
      </c>
      <c r="I2792" t="s">
        <v>6383</v>
      </c>
      <c r="J2792" t="s">
        <v>1675</v>
      </c>
      <c r="K2792" t="s">
        <v>6384</v>
      </c>
      <c r="L2792" t="s">
        <v>1114</v>
      </c>
      <c r="M2792">
        <v>216</v>
      </c>
      <c r="N2792" t="s">
        <v>4057</v>
      </c>
    </row>
    <row r="2793" spans="1:14">
      <c r="A2793">
        <v>6251</v>
      </c>
      <c r="B2793" t="s">
        <v>2961</v>
      </c>
      <c r="C2793" t="s">
        <v>2489</v>
      </c>
      <c r="D2793">
        <v>4900</v>
      </c>
      <c r="E2793" t="s">
        <v>20</v>
      </c>
      <c r="F2793" t="s">
        <v>623</v>
      </c>
      <c r="G2793" s="81">
        <v>45015</v>
      </c>
      <c r="H2793" t="s">
        <v>4048</v>
      </c>
      <c r="I2793" t="s">
        <v>6385</v>
      </c>
      <c r="J2793" t="s">
        <v>1677</v>
      </c>
      <c r="K2793">
        <v>757</v>
      </c>
      <c r="L2793" t="s">
        <v>2488</v>
      </c>
      <c r="M2793">
        <v>476</v>
      </c>
      <c r="N2793" t="s">
        <v>4057</v>
      </c>
    </row>
    <row r="2794" spans="1:14">
      <c r="A2794">
        <v>6252</v>
      </c>
      <c r="B2794" t="s">
        <v>1227</v>
      </c>
      <c r="C2794" t="s">
        <v>962</v>
      </c>
      <c r="D2794">
        <v>2250</v>
      </c>
      <c r="E2794" t="s">
        <v>15</v>
      </c>
      <c r="F2794" t="s">
        <v>6305</v>
      </c>
      <c r="G2794" s="81">
        <v>45015</v>
      </c>
      <c r="H2794" t="s">
        <v>4048</v>
      </c>
      <c r="I2794" t="s">
        <v>4316</v>
      </c>
      <c r="J2794" t="s">
        <v>1680</v>
      </c>
      <c r="K2794">
        <v>22911</v>
      </c>
      <c r="L2794" t="s">
        <v>960</v>
      </c>
      <c r="M2794">
        <v>371</v>
      </c>
      <c r="N2794" t="s">
        <v>4057</v>
      </c>
    </row>
    <row r="2795" spans="1:14">
      <c r="A2795">
        <v>6253</v>
      </c>
      <c r="B2795" t="s">
        <v>1227</v>
      </c>
      <c r="C2795" t="s">
        <v>962</v>
      </c>
      <c r="D2795">
        <v>2200</v>
      </c>
      <c r="E2795" t="s">
        <v>15</v>
      </c>
      <c r="F2795" t="s">
        <v>6305</v>
      </c>
      <c r="G2795" s="81">
        <v>45015</v>
      </c>
      <c r="H2795" t="s">
        <v>4048</v>
      </c>
      <c r="I2795" t="s">
        <v>6386</v>
      </c>
      <c r="J2795" t="s">
        <v>1680</v>
      </c>
      <c r="K2795">
        <v>22913</v>
      </c>
      <c r="L2795" t="s">
        <v>960</v>
      </c>
      <c r="M2795">
        <v>371</v>
      </c>
      <c r="N2795" t="s">
        <v>4057</v>
      </c>
    </row>
    <row r="2796" spans="1:14">
      <c r="A2796">
        <v>6254</v>
      </c>
      <c r="B2796" t="s">
        <v>1227</v>
      </c>
      <c r="C2796" t="s">
        <v>411</v>
      </c>
      <c r="D2796">
        <v>7000</v>
      </c>
      <c r="E2796" t="s">
        <v>17</v>
      </c>
      <c r="F2796" t="s">
        <v>420</v>
      </c>
      <c r="G2796" s="81">
        <v>45015</v>
      </c>
      <c r="H2796" t="s">
        <v>4577</v>
      </c>
      <c r="I2796" t="s">
        <v>2229</v>
      </c>
      <c r="J2796" t="s">
        <v>1674</v>
      </c>
      <c r="K2796" t="s">
        <v>6387</v>
      </c>
      <c r="L2796" t="s">
        <v>409</v>
      </c>
      <c r="M2796">
        <v>61</v>
      </c>
      <c r="N2796" t="s">
        <v>4057</v>
      </c>
    </row>
    <row r="2797" spans="1:14">
      <c r="A2797">
        <v>6255</v>
      </c>
      <c r="B2797" t="s">
        <v>1227</v>
      </c>
      <c r="C2797" t="s">
        <v>682</v>
      </c>
      <c r="D2797">
        <v>1800</v>
      </c>
      <c r="E2797" t="s">
        <v>10</v>
      </c>
      <c r="F2797" t="s">
        <v>420</v>
      </c>
      <c r="G2797" s="81">
        <v>45015</v>
      </c>
      <c r="H2797" t="s">
        <v>4048</v>
      </c>
      <c r="I2797" t="s">
        <v>5587</v>
      </c>
      <c r="J2797" t="s">
        <v>2032</v>
      </c>
      <c r="K2797" t="s">
        <v>6388</v>
      </c>
      <c r="L2797" t="s">
        <v>681</v>
      </c>
      <c r="M2797">
        <v>27</v>
      </c>
      <c r="N2797" t="s">
        <v>4057</v>
      </c>
    </row>
    <row r="2798" spans="1:14">
      <c r="A2798">
        <v>6256</v>
      </c>
      <c r="B2798" t="s">
        <v>1227</v>
      </c>
      <c r="C2798" t="s">
        <v>339</v>
      </c>
      <c r="D2798">
        <v>2500</v>
      </c>
      <c r="E2798" t="s">
        <v>17</v>
      </c>
      <c r="F2798" t="s">
        <v>420</v>
      </c>
      <c r="G2798" s="81">
        <v>45015</v>
      </c>
      <c r="H2798" t="s">
        <v>6389</v>
      </c>
      <c r="I2798" t="s">
        <v>6390</v>
      </c>
      <c r="J2798" t="s">
        <v>1674</v>
      </c>
      <c r="K2798" t="s">
        <v>6391</v>
      </c>
      <c r="L2798" t="s">
        <v>337</v>
      </c>
      <c r="M2798">
        <v>46</v>
      </c>
      <c r="N2798" t="s">
        <v>4057</v>
      </c>
    </row>
    <row r="2799" spans="1:14">
      <c r="A2799">
        <v>6257</v>
      </c>
      <c r="B2799" t="s">
        <v>1227</v>
      </c>
      <c r="C2799" t="s">
        <v>1059</v>
      </c>
      <c r="D2799">
        <v>900</v>
      </c>
      <c r="E2799" t="s">
        <v>17</v>
      </c>
      <c r="F2799" t="s">
        <v>6305</v>
      </c>
      <c r="G2799" s="81">
        <v>45013</v>
      </c>
      <c r="H2799" t="s">
        <v>4194</v>
      </c>
      <c r="I2799" t="s">
        <v>6289</v>
      </c>
      <c r="J2799" t="s">
        <v>1674</v>
      </c>
      <c r="K2799">
        <v>37980</v>
      </c>
      <c r="L2799" t="s">
        <v>1057</v>
      </c>
      <c r="M2799">
        <v>367</v>
      </c>
      <c r="N2799" t="s">
        <v>4057</v>
      </c>
    </row>
    <row r="2800" spans="1:14">
      <c r="A2800">
        <v>6258</v>
      </c>
      <c r="B2800" t="s">
        <v>1227</v>
      </c>
      <c r="C2800" t="s">
        <v>605</v>
      </c>
      <c r="D2800">
        <v>2800</v>
      </c>
      <c r="E2800" t="s">
        <v>12</v>
      </c>
      <c r="F2800" t="s">
        <v>420</v>
      </c>
      <c r="G2800" s="81">
        <v>45019</v>
      </c>
      <c r="H2800" t="s">
        <v>4048</v>
      </c>
      <c r="I2800" t="s">
        <v>6392</v>
      </c>
      <c r="J2800" t="s">
        <v>13</v>
      </c>
      <c r="K2800" t="s">
        <v>6393</v>
      </c>
      <c r="L2800" t="s">
        <v>603</v>
      </c>
      <c r="M2800">
        <v>468</v>
      </c>
      <c r="N2800" t="s">
        <v>4057</v>
      </c>
    </row>
    <row r="2801" spans="1:14">
      <c r="A2801">
        <v>6259</v>
      </c>
      <c r="B2801" t="s">
        <v>1227</v>
      </c>
      <c r="C2801" t="s">
        <v>2455</v>
      </c>
      <c r="D2801">
        <v>5200</v>
      </c>
      <c r="E2801" t="s">
        <v>12</v>
      </c>
      <c r="F2801" t="s">
        <v>420</v>
      </c>
      <c r="G2801" s="81">
        <v>45019</v>
      </c>
      <c r="H2801" t="s">
        <v>4048</v>
      </c>
      <c r="I2801" t="s">
        <v>4091</v>
      </c>
      <c r="J2801" t="s">
        <v>13</v>
      </c>
      <c r="K2801" t="s">
        <v>6394</v>
      </c>
      <c r="L2801" t="s">
        <v>2452</v>
      </c>
      <c r="M2801">
        <v>464</v>
      </c>
      <c r="N2801" t="s">
        <v>4057</v>
      </c>
    </row>
    <row r="2802" spans="1:14">
      <c r="A2802">
        <v>6260</v>
      </c>
      <c r="B2802" t="s">
        <v>1227</v>
      </c>
      <c r="C2802" t="s">
        <v>1618</v>
      </c>
      <c r="D2802">
        <v>3350</v>
      </c>
      <c r="E2802" t="s">
        <v>12</v>
      </c>
      <c r="F2802" t="s">
        <v>420</v>
      </c>
      <c r="G2802" s="81">
        <v>45019</v>
      </c>
      <c r="H2802" t="s">
        <v>4048</v>
      </c>
      <c r="I2802" t="s">
        <v>6395</v>
      </c>
      <c r="J2802" t="s">
        <v>13</v>
      </c>
      <c r="K2802" t="s">
        <v>6396</v>
      </c>
      <c r="L2802" t="s">
        <v>1617</v>
      </c>
      <c r="M2802">
        <v>334</v>
      </c>
      <c r="N2802" t="s">
        <v>4057</v>
      </c>
    </row>
    <row r="2803" spans="1:14">
      <c r="A2803">
        <v>6261</v>
      </c>
      <c r="B2803" t="s">
        <v>1227</v>
      </c>
      <c r="C2803" t="s">
        <v>2501</v>
      </c>
      <c r="D2803">
        <v>4200</v>
      </c>
      <c r="E2803" t="s">
        <v>15</v>
      </c>
      <c r="F2803" t="s">
        <v>420</v>
      </c>
      <c r="G2803" s="81">
        <v>45020</v>
      </c>
      <c r="H2803" t="s">
        <v>4048</v>
      </c>
      <c r="I2803" t="s">
        <v>6397</v>
      </c>
      <c r="J2803" t="s">
        <v>1680</v>
      </c>
      <c r="K2803" t="s">
        <v>6398</v>
      </c>
      <c r="L2803" t="s">
        <v>2486</v>
      </c>
      <c r="M2803">
        <v>474</v>
      </c>
      <c r="N2803" t="s">
        <v>4057</v>
      </c>
    </row>
    <row r="2804" spans="1:14">
      <c r="A2804">
        <v>6262</v>
      </c>
      <c r="B2804" t="s">
        <v>1227</v>
      </c>
      <c r="C2804" t="s">
        <v>1123</v>
      </c>
      <c r="D2804">
        <v>1850</v>
      </c>
      <c r="E2804" t="s">
        <v>8</v>
      </c>
      <c r="F2804" t="s">
        <v>420</v>
      </c>
      <c r="G2804" s="81">
        <v>45019</v>
      </c>
      <c r="H2804" t="s">
        <v>4048</v>
      </c>
      <c r="I2804" t="s">
        <v>5757</v>
      </c>
      <c r="J2804" t="s">
        <v>1675</v>
      </c>
      <c r="K2804" t="s">
        <v>6399</v>
      </c>
      <c r="L2804" t="s">
        <v>1121</v>
      </c>
      <c r="M2804">
        <v>218</v>
      </c>
      <c r="N2804" t="s">
        <v>4057</v>
      </c>
    </row>
    <row r="2805" spans="1:14">
      <c r="A2805">
        <v>6263</v>
      </c>
      <c r="B2805" t="s">
        <v>1227</v>
      </c>
      <c r="C2805" t="s">
        <v>1452</v>
      </c>
      <c r="D2805">
        <v>3350</v>
      </c>
      <c r="E2805" t="s">
        <v>67</v>
      </c>
      <c r="F2805" t="s">
        <v>420</v>
      </c>
      <c r="G2805" s="81">
        <v>45019</v>
      </c>
      <c r="H2805" t="s">
        <v>4048</v>
      </c>
      <c r="I2805" t="s">
        <v>5643</v>
      </c>
      <c r="J2805" t="s">
        <v>1679</v>
      </c>
      <c r="K2805" t="s">
        <v>6400</v>
      </c>
      <c r="L2805" t="s">
        <v>1451</v>
      </c>
      <c r="M2805">
        <v>283</v>
      </c>
      <c r="N2805" t="s">
        <v>4057</v>
      </c>
    </row>
    <row r="2806" spans="1:14">
      <c r="A2806">
        <v>6264</v>
      </c>
      <c r="B2806" t="s">
        <v>1227</v>
      </c>
      <c r="C2806" t="s">
        <v>1385</v>
      </c>
      <c r="D2806">
        <v>2180</v>
      </c>
      <c r="E2806" t="s">
        <v>10</v>
      </c>
      <c r="F2806" t="s">
        <v>420</v>
      </c>
      <c r="G2806" s="81">
        <v>45019</v>
      </c>
      <c r="H2806" t="s">
        <v>4048</v>
      </c>
      <c r="I2806" t="s">
        <v>5123</v>
      </c>
      <c r="J2806" t="s">
        <v>2032</v>
      </c>
      <c r="K2806" t="s">
        <v>6401</v>
      </c>
      <c r="L2806" t="s">
        <v>1384</v>
      </c>
      <c r="M2806">
        <v>220</v>
      </c>
      <c r="N2806" t="s">
        <v>4057</v>
      </c>
    </row>
    <row r="2807" spans="1:14">
      <c r="A2807">
        <v>6265</v>
      </c>
      <c r="B2807" t="s">
        <v>1227</v>
      </c>
      <c r="C2807" t="s">
        <v>1572</v>
      </c>
      <c r="D2807">
        <v>2180</v>
      </c>
      <c r="E2807" t="s">
        <v>10</v>
      </c>
      <c r="F2807" t="s">
        <v>420</v>
      </c>
      <c r="G2807" s="81">
        <v>45019</v>
      </c>
      <c r="H2807" t="s">
        <v>4048</v>
      </c>
      <c r="I2807" t="s">
        <v>6402</v>
      </c>
      <c r="J2807" t="s">
        <v>2032</v>
      </c>
      <c r="K2807" t="s">
        <v>6403</v>
      </c>
      <c r="L2807" t="s">
        <v>1570</v>
      </c>
      <c r="M2807">
        <v>187</v>
      </c>
      <c r="N2807" t="s">
        <v>4057</v>
      </c>
    </row>
    <row r="2808" spans="1:14">
      <c r="A2808">
        <v>6266</v>
      </c>
      <c r="B2808" t="s">
        <v>1227</v>
      </c>
      <c r="C2808" t="s">
        <v>1590</v>
      </c>
      <c r="D2808">
        <v>2180</v>
      </c>
      <c r="E2808" t="s">
        <v>10</v>
      </c>
      <c r="F2808" t="s">
        <v>420</v>
      </c>
      <c r="G2808" s="81">
        <v>45019</v>
      </c>
      <c r="H2808" t="s">
        <v>4048</v>
      </c>
      <c r="I2808" t="s">
        <v>5012</v>
      </c>
      <c r="J2808" t="s">
        <v>2032</v>
      </c>
      <c r="K2808" t="s">
        <v>6404</v>
      </c>
      <c r="L2808" t="s">
        <v>1589</v>
      </c>
      <c r="M2808">
        <v>325</v>
      </c>
      <c r="N2808" t="s">
        <v>4057</v>
      </c>
    </row>
    <row r="2809" spans="1:14">
      <c r="A2809">
        <v>6267</v>
      </c>
      <c r="B2809" t="s">
        <v>1227</v>
      </c>
      <c r="C2809" t="s">
        <v>2352</v>
      </c>
      <c r="D2809">
        <v>3497</v>
      </c>
      <c r="E2809" t="s">
        <v>12</v>
      </c>
      <c r="F2809" t="s">
        <v>420</v>
      </c>
      <c r="G2809" s="81">
        <v>45019</v>
      </c>
      <c r="H2809" t="s">
        <v>4048</v>
      </c>
      <c r="I2809" t="s">
        <v>5522</v>
      </c>
      <c r="J2809" t="s">
        <v>13</v>
      </c>
      <c r="K2809" t="s">
        <v>6405</v>
      </c>
      <c r="L2809" t="s">
        <v>2350</v>
      </c>
      <c r="M2809">
        <v>445</v>
      </c>
      <c r="N2809" t="s">
        <v>4057</v>
      </c>
    </row>
    <row r="2810" spans="1:14">
      <c r="A2810">
        <v>6268</v>
      </c>
      <c r="B2810" t="s">
        <v>1227</v>
      </c>
      <c r="C2810" t="s">
        <v>962</v>
      </c>
      <c r="D2810">
        <v>3350</v>
      </c>
      <c r="E2810" t="s">
        <v>67</v>
      </c>
      <c r="F2810" t="s">
        <v>420</v>
      </c>
      <c r="G2810" s="81">
        <v>45020</v>
      </c>
      <c r="H2810" t="s">
        <v>4048</v>
      </c>
      <c r="I2810" t="s">
        <v>4310</v>
      </c>
      <c r="J2810" t="s">
        <v>1679</v>
      </c>
      <c r="K2810" t="s">
        <v>6406</v>
      </c>
      <c r="L2810" t="s">
        <v>960</v>
      </c>
      <c r="M2810">
        <v>299</v>
      </c>
      <c r="N2810" t="s">
        <v>4057</v>
      </c>
    </row>
    <row r="2811" spans="1:14">
      <c r="A2811">
        <v>6269</v>
      </c>
      <c r="B2811" t="s">
        <v>1227</v>
      </c>
      <c r="C2811" t="s">
        <v>1531</v>
      </c>
      <c r="D2811">
        <v>2000</v>
      </c>
      <c r="E2811" t="s">
        <v>10</v>
      </c>
      <c r="F2811" t="s">
        <v>420</v>
      </c>
      <c r="G2811" s="81">
        <v>45020</v>
      </c>
      <c r="H2811" t="s">
        <v>4066</v>
      </c>
      <c r="I2811" t="s">
        <v>6407</v>
      </c>
      <c r="J2811" t="s">
        <v>2032</v>
      </c>
      <c r="K2811" t="s">
        <v>6408</v>
      </c>
      <c r="L2811" t="s">
        <v>1529</v>
      </c>
      <c r="M2811">
        <v>311</v>
      </c>
      <c r="N2811" t="s">
        <v>4057</v>
      </c>
    </row>
    <row r="2812" spans="1:14">
      <c r="A2812">
        <v>6270</v>
      </c>
      <c r="B2812" t="s">
        <v>1227</v>
      </c>
      <c r="C2812" t="s">
        <v>1105</v>
      </c>
      <c r="D2812">
        <v>1600</v>
      </c>
      <c r="E2812" t="s">
        <v>8</v>
      </c>
      <c r="F2812" t="s">
        <v>420</v>
      </c>
      <c r="G2812" s="81">
        <v>45020</v>
      </c>
      <c r="H2812" t="s">
        <v>4048</v>
      </c>
      <c r="I2812" t="s">
        <v>6409</v>
      </c>
      <c r="J2812" t="s">
        <v>1675</v>
      </c>
      <c r="K2812" t="s">
        <v>6410</v>
      </c>
      <c r="L2812" t="s">
        <v>1103</v>
      </c>
      <c r="M2812">
        <v>213</v>
      </c>
      <c r="N2812" t="s">
        <v>4057</v>
      </c>
    </row>
    <row r="2813" spans="1:14">
      <c r="A2813">
        <v>6271</v>
      </c>
      <c r="B2813" t="s">
        <v>1227</v>
      </c>
      <c r="C2813" t="s">
        <v>1531</v>
      </c>
      <c r="D2813">
        <v>1800</v>
      </c>
      <c r="E2813" t="s">
        <v>10</v>
      </c>
      <c r="F2813" t="s">
        <v>420</v>
      </c>
      <c r="G2813" s="81">
        <v>45020</v>
      </c>
      <c r="H2813" t="s">
        <v>4048</v>
      </c>
      <c r="I2813" t="s">
        <v>6411</v>
      </c>
      <c r="J2813" t="s">
        <v>2032</v>
      </c>
      <c r="K2813" t="s">
        <v>6412</v>
      </c>
      <c r="L2813" t="s">
        <v>1529</v>
      </c>
      <c r="M2813">
        <v>311</v>
      </c>
      <c r="N2813" t="s">
        <v>4057</v>
      </c>
    </row>
    <row r="2814" spans="1:14">
      <c r="A2814">
        <v>6272</v>
      </c>
      <c r="B2814" t="s">
        <v>1227</v>
      </c>
      <c r="C2814" t="s">
        <v>2501</v>
      </c>
      <c r="D2814">
        <v>4200</v>
      </c>
      <c r="E2814" t="s">
        <v>15</v>
      </c>
      <c r="F2814" t="s">
        <v>420</v>
      </c>
      <c r="G2814" s="81">
        <v>44981</v>
      </c>
      <c r="H2814" t="s">
        <v>4048</v>
      </c>
      <c r="I2814" t="s">
        <v>4095</v>
      </c>
      <c r="J2814" t="s">
        <v>1680</v>
      </c>
      <c r="K2814">
        <v>1</v>
      </c>
      <c r="L2814" t="s">
        <v>2486</v>
      </c>
      <c r="M2814">
        <v>474</v>
      </c>
      <c r="N2814" t="s">
        <v>4057</v>
      </c>
    </row>
    <row r="2815" spans="1:14">
      <c r="A2815">
        <v>6273</v>
      </c>
      <c r="B2815" t="s">
        <v>2133</v>
      </c>
      <c r="C2815" t="s">
        <v>6413</v>
      </c>
      <c r="D2815">
        <v>120933</v>
      </c>
      <c r="E2815" t="s">
        <v>67</v>
      </c>
      <c r="F2815" t="s">
        <v>420</v>
      </c>
      <c r="G2815" s="81">
        <v>45020</v>
      </c>
      <c r="H2815" t="s">
        <v>4048</v>
      </c>
      <c r="I2815" t="s">
        <v>6414</v>
      </c>
      <c r="J2815" t="s">
        <v>1679</v>
      </c>
      <c r="K2815">
        <v>21623</v>
      </c>
      <c r="N2815" t="s">
        <v>4057</v>
      </c>
    </row>
    <row r="2816" spans="1:14">
      <c r="A2816">
        <v>6274</v>
      </c>
      <c r="B2816" t="s">
        <v>1227</v>
      </c>
      <c r="C2816" t="s">
        <v>1817</v>
      </c>
      <c r="D2816">
        <v>2180</v>
      </c>
      <c r="E2816" t="s">
        <v>10</v>
      </c>
      <c r="F2816" t="s">
        <v>420</v>
      </c>
      <c r="G2816" s="81">
        <v>45026</v>
      </c>
      <c r="H2816" t="s">
        <v>4048</v>
      </c>
      <c r="I2816" t="s">
        <v>6415</v>
      </c>
      <c r="J2816" t="s">
        <v>2032</v>
      </c>
      <c r="K2816" t="s">
        <v>6416</v>
      </c>
      <c r="L2816" t="s">
        <v>2003</v>
      </c>
      <c r="M2816">
        <v>366</v>
      </c>
      <c r="N2816" t="s">
        <v>4057</v>
      </c>
    </row>
    <row r="2817" spans="1:14">
      <c r="A2817">
        <v>6275</v>
      </c>
      <c r="B2817" t="s">
        <v>1227</v>
      </c>
      <c r="C2817" t="s">
        <v>1904</v>
      </c>
      <c r="D2817">
        <v>3350</v>
      </c>
      <c r="E2817" t="s">
        <v>12</v>
      </c>
      <c r="F2817" t="s">
        <v>420</v>
      </c>
      <c r="G2817" s="81">
        <v>45026</v>
      </c>
      <c r="H2817" t="s">
        <v>4048</v>
      </c>
      <c r="I2817" t="s">
        <v>6417</v>
      </c>
      <c r="J2817" t="s">
        <v>13</v>
      </c>
      <c r="K2817" t="s">
        <v>6418</v>
      </c>
      <c r="L2817" t="s">
        <v>1605</v>
      </c>
      <c r="M2817">
        <v>331</v>
      </c>
      <c r="N2817" t="s">
        <v>4057</v>
      </c>
    </row>
    <row r="2818" spans="1:14">
      <c r="A2818">
        <v>6276</v>
      </c>
      <c r="B2818" t="s">
        <v>1227</v>
      </c>
      <c r="C2818" t="s">
        <v>376</v>
      </c>
      <c r="D2818">
        <v>5200</v>
      </c>
      <c r="E2818" t="s">
        <v>12</v>
      </c>
      <c r="F2818" t="s">
        <v>6305</v>
      </c>
      <c r="G2818" s="81">
        <v>45026</v>
      </c>
      <c r="H2818" t="s">
        <v>4048</v>
      </c>
      <c r="I2818" t="s">
        <v>6419</v>
      </c>
      <c r="J2818" t="s">
        <v>13</v>
      </c>
      <c r="K2818">
        <v>143725</v>
      </c>
      <c r="L2818" t="s">
        <v>374</v>
      </c>
      <c r="M2818">
        <v>463</v>
      </c>
      <c r="N2818" t="s">
        <v>4057</v>
      </c>
    </row>
    <row r="2819" spans="1:14">
      <c r="A2819">
        <v>6277</v>
      </c>
      <c r="B2819" t="s">
        <v>1227</v>
      </c>
      <c r="C2819" t="s">
        <v>2087</v>
      </c>
      <c r="D2819">
        <v>1350</v>
      </c>
      <c r="E2819" t="s">
        <v>8</v>
      </c>
      <c r="F2819" t="s">
        <v>420</v>
      </c>
      <c r="G2819" s="81">
        <v>45026</v>
      </c>
      <c r="H2819" t="s">
        <v>4048</v>
      </c>
      <c r="I2819" t="s">
        <v>6420</v>
      </c>
      <c r="J2819" t="s">
        <v>1675</v>
      </c>
      <c r="K2819" t="s">
        <v>6421</v>
      </c>
      <c r="L2819" t="s">
        <v>1562</v>
      </c>
      <c r="M2819">
        <v>318</v>
      </c>
      <c r="N2819" t="s">
        <v>4057</v>
      </c>
    </row>
    <row r="2820" spans="1:14">
      <c r="A2820">
        <v>6278</v>
      </c>
      <c r="B2820" t="s">
        <v>1227</v>
      </c>
      <c r="C2820" t="s">
        <v>1594</v>
      </c>
      <c r="D2820">
        <v>1650</v>
      </c>
      <c r="E2820" t="s">
        <v>8</v>
      </c>
      <c r="F2820" t="s">
        <v>420</v>
      </c>
      <c r="G2820" s="81">
        <v>45026</v>
      </c>
      <c r="H2820" t="s">
        <v>4048</v>
      </c>
      <c r="I2820" t="s">
        <v>6422</v>
      </c>
      <c r="J2820" t="s">
        <v>1675</v>
      </c>
      <c r="K2820" t="s">
        <v>6423</v>
      </c>
      <c r="L2820" t="s">
        <v>1592</v>
      </c>
      <c r="M2820">
        <v>326</v>
      </c>
      <c r="N2820" t="s">
        <v>4057</v>
      </c>
    </row>
    <row r="2821" spans="1:14">
      <c r="A2821">
        <v>6279</v>
      </c>
      <c r="B2821" t="s">
        <v>1227</v>
      </c>
      <c r="C2821" t="s">
        <v>1821</v>
      </c>
      <c r="D2821">
        <v>2180</v>
      </c>
      <c r="E2821" t="s">
        <v>15</v>
      </c>
      <c r="F2821" t="s">
        <v>6305</v>
      </c>
      <c r="G2821" s="81">
        <v>45021</v>
      </c>
      <c r="H2821" t="s">
        <v>4048</v>
      </c>
      <c r="I2821" t="s">
        <v>6424</v>
      </c>
      <c r="J2821" t="s">
        <v>1680</v>
      </c>
      <c r="K2821">
        <v>50423</v>
      </c>
      <c r="L2821" t="s">
        <v>1822</v>
      </c>
      <c r="M2821">
        <v>87</v>
      </c>
      <c r="N2821" t="s">
        <v>4057</v>
      </c>
    </row>
    <row r="2822" spans="1:14">
      <c r="A2822">
        <v>6280</v>
      </c>
      <c r="B2822" t="s">
        <v>1227</v>
      </c>
      <c r="C2822" t="s">
        <v>667</v>
      </c>
      <c r="D2822">
        <v>900</v>
      </c>
      <c r="E2822" t="s">
        <v>10</v>
      </c>
      <c r="F2822" t="s">
        <v>420</v>
      </c>
      <c r="G2822" s="81">
        <v>45021</v>
      </c>
      <c r="H2822" t="s">
        <v>4194</v>
      </c>
      <c r="I2822" t="s">
        <v>6289</v>
      </c>
      <c r="J2822" t="s">
        <v>2032</v>
      </c>
      <c r="K2822" t="s">
        <v>6425</v>
      </c>
      <c r="L2822" t="s">
        <v>665</v>
      </c>
      <c r="M2822">
        <v>116</v>
      </c>
      <c r="N2822" t="s">
        <v>4057</v>
      </c>
    </row>
    <row r="2823" spans="1:14">
      <c r="A2823">
        <v>6281</v>
      </c>
      <c r="B2823" t="s">
        <v>1227</v>
      </c>
      <c r="C2823" t="s">
        <v>1503</v>
      </c>
      <c r="D2823">
        <v>3350</v>
      </c>
      <c r="E2823" t="s">
        <v>67</v>
      </c>
      <c r="F2823" t="s">
        <v>6354</v>
      </c>
      <c r="G2823" s="81">
        <v>45020</v>
      </c>
      <c r="H2823" t="s">
        <v>4048</v>
      </c>
      <c r="I2823" t="s">
        <v>6426</v>
      </c>
      <c r="J2823" t="s">
        <v>1679</v>
      </c>
      <c r="K2823">
        <v>31329</v>
      </c>
      <c r="L2823" t="s">
        <v>2578</v>
      </c>
      <c r="M2823">
        <v>306</v>
      </c>
      <c r="N2823" t="s">
        <v>4057</v>
      </c>
    </row>
    <row r="2824" spans="1:14">
      <c r="A2824">
        <v>6282</v>
      </c>
      <c r="B2824" t="s">
        <v>1227</v>
      </c>
      <c r="C2824" t="s">
        <v>1115</v>
      </c>
      <c r="D2824">
        <v>200</v>
      </c>
      <c r="E2824" t="s">
        <v>8</v>
      </c>
      <c r="F2824" t="s">
        <v>420</v>
      </c>
      <c r="G2824" s="81">
        <v>45020</v>
      </c>
      <c r="H2824" t="s">
        <v>4048</v>
      </c>
      <c r="I2824" t="s">
        <v>6427</v>
      </c>
      <c r="J2824" t="s">
        <v>1675</v>
      </c>
      <c r="K2824" t="s">
        <v>6428</v>
      </c>
      <c r="L2824" t="s">
        <v>1114</v>
      </c>
      <c r="M2824">
        <v>216</v>
      </c>
      <c r="N2824" t="s">
        <v>4057</v>
      </c>
    </row>
    <row r="2825" spans="1:14">
      <c r="A2825">
        <v>6283</v>
      </c>
      <c r="B2825" t="s">
        <v>1227</v>
      </c>
      <c r="C2825" t="s">
        <v>2078</v>
      </c>
      <c r="D2825">
        <v>3350</v>
      </c>
      <c r="E2825" t="s">
        <v>67</v>
      </c>
      <c r="F2825" t="s">
        <v>420</v>
      </c>
      <c r="G2825" s="81">
        <v>45020</v>
      </c>
      <c r="H2825" t="s">
        <v>4048</v>
      </c>
      <c r="I2825" t="s">
        <v>6417</v>
      </c>
      <c r="J2825" t="s">
        <v>1679</v>
      </c>
      <c r="K2825" t="s">
        <v>6429</v>
      </c>
      <c r="L2825" t="s">
        <v>2076</v>
      </c>
      <c r="M2825">
        <v>383</v>
      </c>
      <c r="N2825" t="s">
        <v>4057</v>
      </c>
    </row>
    <row r="2826" spans="1:14">
      <c r="A2826">
        <v>6284</v>
      </c>
      <c r="B2826" t="s">
        <v>1227</v>
      </c>
      <c r="C2826" t="s">
        <v>2574</v>
      </c>
      <c r="D2826">
        <v>3000</v>
      </c>
      <c r="E2826" t="s">
        <v>12</v>
      </c>
      <c r="F2826" t="s">
        <v>420</v>
      </c>
      <c r="G2826" s="81">
        <v>45026</v>
      </c>
      <c r="H2826" t="s">
        <v>99</v>
      </c>
      <c r="I2826" t="s">
        <v>6430</v>
      </c>
      <c r="J2826" t="s">
        <v>13</v>
      </c>
      <c r="K2826" t="s">
        <v>6431</v>
      </c>
      <c r="L2826" t="s">
        <v>2572</v>
      </c>
      <c r="M2826">
        <v>492</v>
      </c>
      <c r="N2826" t="s">
        <v>4057</v>
      </c>
    </row>
    <row r="2827" spans="1:14">
      <c r="A2827">
        <v>6285</v>
      </c>
      <c r="B2827" t="s">
        <v>1227</v>
      </c>
      <c r="C2827" t="s">
        <v>1095</v>
      </c>
      <c r="D2827">
        <v>1650</v>
      </c>
      <c r="E2827" t="s">
        <v>8</v>
      </c>
      <c r="F2827" t="s">
        <v>420</v>
      </c>
      <c r="G2827" s="81">
        <v>45026</v>
      </c>
      <c r="H2827" t="s">
        <v>4048</v>
      </c>
      <c r="I2827" t="s">
        <v>5757</v>
      </c>
      <c r="J2827" t="s">
        <v>1675</v>
      </c>
      <c r="K2827" t="s">
        <v>6432</v>
      </c>
      <c r="L2827" t="s">
        <v>1093</v>
      </c>
      <c r="M2827">
        <v>268</v>
      </c>
      <c r="N2827" t="s">
        <v>4057</v>
      </c>
    </row>
    <row r="2828" spans="1:14">
      <c r="A2828">
        <v>6286</v>
      </c>
      <c r="B2828" t="s">
        <v>1227</v>
      </c>
      <c r="C2828" t="s">
        <v>1127</v>
      </c>
      <c r="D2828">
        <v>1400</v>
      </c>
      <c r="E2828" t="s">
        <v>8</v>
      </c>
      <c r="F2828" t="s">
        <v>420</v>
      </c>
      <c r="G2828" s="81">
        <v>45026</v>
      </c>
      <c r="H2828" t="s">
        <v>4048</v>
      </c>
      <c r="I2828" t="s">
        <v>6433</v>
      </c>
      <c r="J2828" t="s">
        <v>1675</v>
      </c>
      <c r="K2828" t="s">
        <v>6434</v>
      </c>
      <c r="L2828" t="s">
        <v>1126</v>
      </c>
      <c r="M2828">
        <v>200</v>
      </c>
      <c r="N2828" t="s">
        <v>4057</v>
      </c>
    </row>
    <row r="2829" spans="1:14">
      <c r="A2829">
        <v>6287</v>
      </c>
      <c r="B2829" t="s">
        <v>2961</v>
      </c>
      <c r="C2829" t="s">
        <v>1235</v>
      </c>
      <c r="D2829">
        <v>8100</v>
      </c>
      <c r="E2829" t="s">
        <v>12</v>
      </c>
      <c r="F2829" t="s">
        <v>420</v>
      </c>
      <c r="G2829" s="81">
        <v>44970</v>
      </c>
      <c r="H2829" t="s">
        <v>4048</v>
      </c>
      <c r="I2829" t="s">
        <v>6435</v>
      </c>
      <c r="J2829" t="s">
        <v>13</v>
      </c>
      <c r="K2829">
        <v>1302230</v>
      </c>
      <c r="L2829" t="s">
        <v>1233</v>
      </c>
      <c r="M2829">
        <v>249</v>
      </c>
      <c r="N2829" t="s">
        <v>4057</v>
      </c>
    </row>
    <row r="2830" spans="1:14">
      <c r="A2830">
        <v>6288</v>
      </c>
      <c r="B2830" t="s">
        <v>1227</v>
      </c>
      <c r="C2830" t="s">
        <v>5690</v>
      </c>
      <c r="D2830">
        <v>2275</v>
      </c>
      <c r="E2830" t="s">
        <v>15</v>
      </c>
      <c r="F2830" t="s">
        <v>6305</v>
      </c>
      <c r="G2830" s="81">
        <v>45020</v>
      </c>
      <c r="H2830" t="s">
        <v>4048</v>
      </c>
      <c r="I2830" t="s">
        <v>6121</v>
      </c>
      <c r="J2830" t="s">
        <v>1680</v>
      </c>
      <c r="K2830">
        <v>112423</v>
      </c>
      <c r="L2830" t="s">
        <v>2303</v>
      </c>
      <c r="M2830">
        <v>427</v>
      </c>
      <c r="N2830" t="s">
        <v>4057</v>
      </c>
    </row>
    <row r="2831" spans="1:14">
      <c r="A2831">
        <v>6289</v>
      </c>
      <c r="B2831" t="s">
        <v>1227</v>
      </c>
      <c r="C2831" t="s">
        <v>2458</v>
      </c>
      <c r="D2831">
        <v>5200</v>
      </c>
      <c r="E2831" t="s">
        <v>67</v>
      </c>
      <c r="F2831" t="s">
        <v>420</v>
      </c>
      <c r="G2831" s="81">
        <v>45019</v>
      </c>
      <c r="H2831" t="s">
        <v>4048</v>
      </c>
      <c r="I2831" t="s">
        <v>6436</v>
      </c>
      <c r="J2831" t="s">
        <v>1679</v>
      </c>
      <c r="K2831" t="s">
        <v>6437</v>
      </c>
      <c r="L2831" t="s">
        <v>2457</v>
      </c>
      <c r="M2831">
        <v>466</v>
      </c>
      <c r="N2831" t="s">
        <v>4057</v>
      </c>
    </row>
    <row r="2832" spans="1:14">
      <c r="A2832">
        <v>6290</v>
      </c>
      <c r="B2832" t="s">
        <v>1227</v>
      </c>
      <c r="C2832" t="s">
        <v>2008</v>
      </c>
      <c r="D2832">
        <v>1600</v>
      </c>
      <c r="E2832" t="s">
        <v>8</v>
      </c>
      <c r="F2832" t="s">
        <v>420</v>
      </c>
      <c r="G2832" s="81">
        <v>45020</v>
      </c>
      <c r="H2832" t="s">
        <v>4048</v>
      </c>
      <c r="I2832" t="s">
        <v>6377</v>
      </c>
      <c r="J2832" t="s">
        <v>1675</v>
      </c>
      <c r="K2832" t="s">
        <v>6438</v>
      </c>
      <c r="L2832" t="s">
        <v>2000</v>
      </c>
      <c r="M2832">
        <v>376</v>
      </c>
      <c r="N2832" t="s">
        <v>4057</v>
      </c>
    </row>
    <row r="2833" spans="1:14">
      <c r="A2833">
        <v>6291</v>
      </c>
      <c r="B2833" t="s">
        <v>1227</v>
      </c>
      <c r="C2833" t="s">
        <v>2260</v>
      </c>
      <c r="D2833">
        <v>39068</v>
      </c>
      <c r="E2833" t="s">
        <v>17</v>
      </c>
      <c r="F2833" t="s">
        <v>420</v>
      </c>
      <c r="G2833" s="81">
        <v>45028</v>
      </c>
      <c r="H2833" t="s">
        <v>4048</v>
      </c>
      <c r="I2833" t="s">
        <v>6439</v>
      </c>
      <c r="J2833" t="s">
        <v>1674</v>
      </c>
      <c r="K2833" t="s">
        <v>6440</v>
      </c>
      <c r="L2833" t="s">
        <v>2354</v>
      </c>
      <c r="M2833">
        <v>419</v>
      </c>
      <c r="N2833" t="s">
        <v>4057</v>
      </c>
    </row>
    <row r="2834" spans="1:14">
      <c r="A2834">
        <v>6292</v>
      </c>
      <c r="B2834" t="s">
        <v>1227</v>
      </c>
      <c r="C2834" t="s">
        <v>6441</v>
      </c>
      <c r="D2834">
        <v>3187</v>
      </c>
      <c r="E2834" t="s">
        <v>15</v>
      </c>
      <c r="F2834" t="s">
        <v>420</v>
      </c>
      <c r="G2834" s="81">
        <v>45020</v>
      </c>
      <c r="H2834" t="s">
        <v>4048</v>
      </c>
      <c r="I2834" t="s">
        <v>6442</v>
      </c>
      <c r="J2834" t="s">
        <v>1680</v>
      </c>
      <c r="K2834" t="s">
        <v>6443</v>
      </c>
      <c r="L2834" t="s">
        <v>2577</v>
      </c>
      <c r="M2834">
        <v>489</v>
      </c>
      <c r="N2834" t="s">
        <v>4057</v>
      </c>
    </row>
    <row r="2835" spans="1:14">
      <c r="A2835">
        <v>6293</v>
      </c>
      <c r="B2835" t="s">
        <v>1227</v>
      </c>
      <c r="C2835" t="s">
        <v>2585</v>
      </c>
      <c r="D2835">
        <v>3575</v>
      </c>
      <c r="E2835" t="s">
        <v>10</v>
      </c>
      <c r="F2835" t="s">
        <v>420</v>
      </c>
      <c r="G2835" s="81">
        <v>45029</v>
      </c>
      <c r="H2835" t="s">
        <v>4048</v>
      </c>
      <c r="I2835" t="s">
        <v>4095</v>
      </c>
      <c r="J2835" t="s">
        <v>2032</v>
      </c>
      <c r="K2835" t="s">
        <v>6444</v>
      </c>
      <c r="L2835" t="s">
        <v>2584</v>
      </c>
      <c r="M2835">
        <v>494</v>
      </c>
      <c r="N2835" t="s">
        <v>4057</v>
      </c>
    </row>
    <row r="2836" spans="1:14">
      <c r="A2836">
        <v>6294</v>
      </c>
      <c r="B2836" t="s">
        <v>1227</v>
      </c>
      <c r="C2836" t="s">
        <v>2582</v>
      </c>
      <c r="D2836">
        <v>1000</v>
      </c>
      <c r="E2836" t="s">
        <v>15</v>
      </c>
      <c r="F2836" t="s">
        <v>420</v>
      </c>
      <c r="G2836" s="81">
        <v>45029</v>
      </c>
      <c r="H2836" t="s">
        <v>99</v>
      </c>
      <c r="I2836" t="s">
        <v>99</v>
      </c>
      <c r="J2836" t="s">
        <v>1680</v>
      </c>
      <c r="K2836" t="s">
        <v>6445</v>
      </c>
      <c r="L2836" t="s">
        <v>2581</v>
      </c>
      <c r="M2836">
        <v>493</v>
      </c>
      <c r="N2836" t="s">
        <v>4057</v>
      </c>
    </row>
    <row r="2837" spans="1:14">
      <c r="A2837">
        <v>6295</v>
      </c>
      <c r="B2837" t="s">
        <v>1227</v>
      </c>
      <c r="C2837" t="s">
        <v>1560</v>
      </c>
      <c r="D2837">
        <v>600</v>
      </c>
      <c r="E2837" t="s">
        <v>12</v>
      </c>
      <c r="F2837" t="s">
        <v>420</v>
      </c>
      <c r="G2837" s="81">
        <v>45030</v>
      </c>
      <c r="H2837" t="s">
        <v>4072</v>
      </c>
      <c r="I2837" t="s">
        <v>6446</v>
      </c>
      <c r="J2837" t="s">
        <v>13</v>
      </c>
      <c r="K2837" t="s">
        <v>6447</v>
      </c>
      <c r="L2837" t="s">
        <v>1558</v>
      </c>
      <c r="M2837">
        <v>317</v>
      </c>
      <c r="N2837" t="s">
        <v>4057</v>
      </c>
    </row>
    <row r="2838" spans="1:14">
      <c r="A2838">
        <v>6296</v>
      </c>
      <c r="B2838" t="s">
        <v>1227</v>
      </c>
      <c r="C2838" t="s">
        <v>2591</v>
      </c>
      <c r="D2838">
        <v>2800</v>
      </c>
      <c r="E2838" t="s">
        <v>12</v>
      </c>
      <c r="F2838" t="s">
        <v>420</v>
      </c>
      <c r="G2838" s="81">
        <v>45030</v>
      </c>
      <c r="H2838" t="s">
        <v>4048</v>
      </c>
      <c r="I2838" t="s">
        <v>4903</v>
      </c>
      <c r="J2838" t="s">
        <v>13</v>
      </c>
      <c r="K2838" t="s">
        <v>6448</v>
      </c>
      <c r="L2838" t="s">
        <v>2590</v>
      </c>
      <c r="M2838">
        <v>495</v>
      </c>
      <c r="N2838" t="s">
        <v>4057</v>
      </c>
    </row>
    <row r="2839" spans="1:14">
      <c r="A2839">
        <v>6297</v>
      </c>
      <c r="B2839" t="s">
        <v>1227</v>
      </c>
      <c r="C2839" t="s">
        <v>2442</v>
      </c>
      <c r="D2839">
        <v>3349</v>
      </c>
      <c r="E2839" t="s">
        <v>67</v>
      </c>
      <c r="F2839" t="s">
        <v>420</v>
      </c>
      <c r="G2839" s="81">
        <v>45030</v>
      </c>
      <c r="H2839" t="s">
        <v>4048</v>
      </c>
      <c r="I2839" t="s">
        <v>5524</v>
      </c>
      <c r="J2839" t="s">
        <v>1679</v>
      </c>
      <c r="K2839" t="s">
        <v>6449</v>
      </c>
      <c r="L2839" t="s">
        <v>1987</v>
      </c>
      <c r="M2839">
        <v>372</v>
      </c>
      <c r="N2839" t="s">
        <v>4057</v>
      </c>
    </row>
    <row r="2840" spans="1:14">
      <c r="A2840">
        <v>6298</v>
      </c>
      <c r="B2840" t="s">
        <v>1227</v>
      </c>
      <c r="C2840" t="s">
        <v>2597</v>
      </c>
      <c r="D2840">
        <v>1500</v>
      </c>
      <c r="E2840" t="s">
        <v>12</v>
      </c>
      <c r="F2840" t="s">
        <v>420</v>
      </c>
      <c r="G2840" s="81">
        <v>45030</v>
      </c>
      <c r="H2840" t="s">
        <v>99</v>
      </c>
      <c r="I2840" t="s">
        <v>6450</v>
      </c>
      <c r="J2840" t="s">
        <v>13</v>
      </c>
      <c r="K2840" t="s">
        <v>6451</v>
      </c>
      <c r="L2840" t="s">
        <v>2596</v>
      </c>
      <c r="M2840">
        <v>497</v>
      </c>
      <c r="N2840" t="s">
        <v>4057</v>
      </c>
    </row>
    <row r="2841" spans="1:14">
      <c r="A2841">
        <v>6299</v>
      </c>
      <c r="B2841" t="s">
        <v>1227</v>
      </c>
      <c r="C2841" t="s">
        <v>2594</v>
      </c>
      <c r="D2841">
        <v>5200</v>
      </c>
      <c r="E2841" t="s">
        <v>67</v>
      </c>
      <c r="F2841" t="s">
        <v>420</v>
      </c>
      <c r="G2841" s="81">
        <v>45030</v>
      </c>
      <c r="H2841" t="s">
        <v>99</v>
      </c>
      <c r="I2841" t="s">
        <v>4095</v>
      </c>
      <c r="J2841" t="s">
        <v>1679</v>
      </c>
      <c r="K2841" t="s">
        <v>6452</v>
      </c>
      <c r="L2841" t="s">
        <v>2593</v>
      </c>
      <c r="M2841">
        <v>496</v>
      </c>
      <c r="N2841" t="s">
        <v>4057</v>
      </c>
    </row>
    <row r="2842" spans="1:14">
      <c r="A2842">
        <v>6300</v>
      </c>
      <c r="B2842" t="s">
        <v>1227</v>
      </c>
      <c r="C2842" t="s">
        <v>1567</v>
      </c>
      <c r="D2842">
        <v>3350</v>
      </c>
      <c r="E2842" t="s">
        <v>67</v>
      </c>
      <c r="F2842" t="s">
        <v>6453</v>
      </c>
      <c r="G2842" s="81">
        <v>45030</v>
      </c>
      <c r="H2842" t="s">
        <v>4048</v>
      </c>
      <c r="I2842" t="s">
        <v>6454</v>
      </c>
      <c r="J2842" t="s">
        <v>1679</v>
      </c>
      <c r="K2842">
        <v>73028</v>
      </c>
      <c r="L2842" t="s">
        <v>1565</v>
      </c>
      <c r="M2842">
        <v>319</v>
      </c>
      <c r="N2842" t="s">
        <v>4057</v>
      </c>
    </row>
    <row r="2843" spans="1:14">
      <c r="A2843">
        <v>6301</v>
      </c>
      <c r="B2843" t="s">
        <v>1227</v>
      </c>
      <c r="C2843" t="s">
        <v>1567</v>
      </c>
      <c r="D2843">
        <v>3350</v>
      </c>
      <c r="E2843" t="s">
        <v>12</v>
      </c>
      <c r="F2843" t="s">
        <v>6453</v>
      </c>
      <c r="G2843" s="81">
        <v>45030</v>
      </c>
      <c r="H2843" t="s">
        <v>4048</v>
      </c>
      <c r="I2843" t="s">
        <v>5518</v>
      </c>
      <c r="J2843" t="s">
        <v>13</v>
      </c>
      <c r="K2843">
        <v>730271</v>
      </c>
      <c r="L2843" t="s">
        <v>1565</v>
      </c>
      <c r="M2843">
        <v>330</v>
      </c>
      <c r="N2843" t="s">
        <v>4057</v>
      </c>
    </row>
    <row r="2844" spans="1:14">
      <c r="A2844">
        <v>6302</v>
      </c>
      <c r="B2844" t="s">
        <v>1227</v>
      </c>
      <c r="C2844" t="s">
        <v>1713</v>
      </c>
      <c r="D2844">
        <v>4400</v>
      </c>
      <c r="E2844" t="s">
        <v>10</v>
      </c>
      <c r="F2844" t="s">
        <v>420</v>
      </c>
      <c r="G2844" s="81">
        <v>45030</v>
      </c>
      <c r="H2844" t="s">
        <v>4048</v>
      </c>
      <c r="I2844" t="s">
        <v>6455</v>
      </c>
      <c r="J2844" t="s">
        <v>2032</v>
      </c>
      <c r="K2844" t="s">
        <v>6456</v>
      </c>
      <c r="L2844" t="s">
        <v>1714</v>
      </c>
      <c r="M2844">
        <v>361</v>
      </c>
      <c r="N2844" t="s">
        <v>4057</v>
      </c>
    </row>
    <row r="2845" spans="1:14">
      <c r="A2845">
        <v>6303</v>
      </c>
      <c r="B2845" t="s">
        <v>1227</v>
      </c>
      <c r="C2845" t="s">
        <v>1576</v>
      </c>
      <c r="D2845">
        <v>1800</v>
      </c>
      <c r="E2845" t="s">
        <v>10</v>
      </c>
      <c r="F2845" t="s">
        <v>420</v>
      </c>
      <c r="G2845" s="81">
        <v>45030</v>
      </c>
      <c r="H2845" t="s">
        <v>4048</v>
      </c>
      <c r="I2845" t="s">
        <v>6457</v>
      </c>
      <c r="J2845" t="s">
        <v>2032</v>
      </c>
      <c r="K2845" t="s">
        <v>6458</v>
      </c>
      <c r="L2845" t="s">
        <v>1575</v>
      </c>
      <c r="M2845">
        <v>321</v>
      </c>
      <c r="N2845" t="s">
        <v>4057</v>
      </c>
    </row>
    <row r="2846" spans="1:14">
      <c r="A2846">
        <v>6304</v>
      </c>
      <c r="B2846" t="s">
        <v>1227</v>
      </c>
      <c r="C2846" t="s">
        <v>2311</v>
      </c>
      <c r="D2846">
        <v>2275</v>
      </c>
      <c r="E2846" t="s">
        <v>15</v>
      </c>
      <c r="F2846" t="s">
        <v>420</v>
      </c>
      <c r="G2846" s="81">
        <v>45030</v>
      </c>
      <c r="H2846" t="s">
        <v>4048</v>
      </c>
      <c r="I2846" t="s">
        <v>6459</v>
      </c>
      <c r="J2846" t="s">
        <v>1680</v>
      </c>
      <c r="K2846" t="s">
        <v>6460</v>
      </c>
      <c r="L2846" t="s">
        <v>2328</v>
      </c>
      <c r="M2846">
        <v>429</v>
      </c>
      <c r="N2846" t="s">
        <v>4057</v>
      </c>
    </row>
    <row r="2847" spans="1:14">
      <c r="A2847">
        <v>6305</v>
      </c>
      <c r="B2847" t="s">
        <v>1227</v>
      </c>
      <c r="C2847" t="s">
        <v>2489</v>
      </c>
      <c r="D2847">
        <v>4200</v>
      </c>
      <c r="E2847" t="s">
        <v>15</v>
      </c>
      <c r="F2847" t="s">
        <v>2266</v>
      </c>
      <c r="G2847" s="81">
        <v>45030</v>
      </c>
      <c r="H2847" t="s">
        <v>4048</v>
      </c>
      <c r="I2847" t="s">
        <v>4058</v>
      </c>
      <c r="J2847" t="s">
        <v>1680</v>
      </c>
      <c r="K2847">
        <v>1</v>
      </c>
      <c r="L2847" t="s">
        <v>2488</v>
      </c>
      <c r="M2847">
        <v>476</v>
      </c>
      <c r="N2847" t="s">
        <v>4057</v>
      </c>
    </row>
    <row r="2848" spans="1:14">
      <c r="A2848">
        <v>6306</v>
      </c>
      <c r="B2848" t="s">
        <v>1227</v>
      </c>
      <c r="C2848" t="s">
        <v>6441</v>
      </c>
      <c r="D2848">
        <v>3187</v>
      </c>
      <c r="E2848" t="s">
        <v>15</v>
      </c>
      <c r="F2848" t="s">
        <v>2266</v>
      </c>
      <c r="G2848" s="81">
        <v>45030</v>
      </c>
      <c r="H2848" t="s">
        <v>4048</v>
      </c>
      <c r="I2848" t="s">
        <v>6461</v>
      </c>
      <c r="J2848" t="s">
        <v>1680</v>
      </c>
      <c r="K2848" t="s">
        <v>6443</v>
      </c>
      <c r="L2848" t="s">
        <v>2577</v>
      </c>
      <c r="M2848">
        <v>489</v>
      </c>
      <c r="N2848" t="s">
        <v>4057</v>
      </c>
    </row>
    <row r="2849" spans="1:14">
      <c r="A2849">
        <v>6307</v>
      </c>
      <c r="B2849" t="s">
        <v>1227</v>
      </c>
      <c r="C2849" t="s">
        <v>1118</v>
      </c>
      <c r="D2849">
        <v>200</v>
      </c>
      <c r="E2849" t="s">
        <v>8</v>
      </c>
      <c r="F2849" t="s">
        <v>420</v>
      </c>
      <c r="G2849" s="81">
        <v>45030</v>
      </c>
      <c r="H2849" t="s">
        <v>4072</v>
      </c>
      <c r="I2849" t="s">
        <v>6462</v>
      </c>
      <c r="J2849" t="s">
        <v>1675</v>
      </c>
      <c r="K2849" t="s">
        <v>6463</v>
      </c>
      <c r="L2849" t="s">
        <v>1116</v>
      </c>
      <c r="M2849">
        <v>217</v>
      </c>
      <c r="N2849" t="s">
        <v>4057</v>
      </c>
    </row>
    <row r="2850" spans="1:14">
      <c r="A2850">
        <v>6308</v>
      </c>
      <c r="B2850" t="s">
        <v>1227</v>
      </c>
      <c r="C2850" t="s">
        <v>1115</v>
      </c>
      <c r="D2850">
        <v>200</v>
      </c>
      <c r="E2850" t="s">
        <v>8</v>
      </c>
      <c r="F2850" t="s">
        <v>420</v>
      </c>
      <c r="G2850" s="81">
        <v>45030</v>
      </c>
      <c r="H2850" t="s">
        <v>4072</v>
      </c>
      <c r="I2850" t="s">
        <v>6462</v>
      </c>
      <c r="J2850" t="s">
        <v>1675</v>
      </c>
      <c r="K2850" t="s">
        <v>6464</v>
      </c>
      <c r="L2850" t="s">
        <v>1114</v>
      </c>
      <c r="M2850">
        <v>216</v>
      </c>
      <c r="N2850" t="s">
        <v>4057</v>
      </c>
    </row>
    <row r="2851" spans="1:14">
      <c r="A2851">
        <v>6309</v>
      </c>
      <c r="B2851" t="s">
        <v>1227</v>
      </c>
      <c r="C2851" t="s">
        <v>2494</v>
      </c>
      <c r="D2851">
        <v>4200</v>
      </c>
      <c r="E2851" t="s">
        <v>15</v>
      </c>
      <c r="F2851" t="s">
        <v>420</v>
      </c>
      <c r="G2851" s="81">
        <v>45030</v>
      </c>
      <c r="H2851" t="s">
        <v>4048</v>
      </c>
      <c r="I2851" t="s">
        <v>6465</v>
      </c>
      <c r="J2851" t="s">
        <v>1680</v>
      </c>
      <c r="K2851" t="s">
        <v>6466</v>
      </c>
      <c r="L2851" t="s">
        <v>2493</v>
      </c>
      <c r="M2851">
        <v>477</v>
      </c>
      <c r="N2851" t="s">
        <v>4057</v>
      </c>
    </row>
    <row r="2852" spans="1:14">
      <c r="A2852">
        <v>6310</v>
      </c>
      <c r="B2852" t="s">
        <v>1227</v>
      </c>
      <c r="C2852" t="s">
        <v>2833</v>
      </c>
      <c r="D2852">
        <v>6374</v>
      </c>
      <c r="E2852" t="s">
        <v>15</v>
      </c>
      <c r="F2852" t="s">
        <v>2266</v>
      </c>
      <c r="G2852" s="81">
        <v>45020</v>
      </c>
      <c r="H2852" t="s">
        <v>4048</v>
      </c>
      <c r="I2852" t="s">
        <v>6467</v>
      </c>
      <c r="J2852" t="s">
        <v>1680</v>
      </c>
      <c r="K2852" t="s">
        <v>6443</v>
      </c>
      <c r="L2852" t="s">
        <v>2601</v>
      </c>
      <c r="M2852">
        <v>498</v>
      </c>
      <c r="N2852" t="s">
        <v>4057</v>
      </c>
    </row>
    <row r="2853" spans="1:14">
      <c r="A2853">
        <v>6311</v>
      </c>
      <c r="B2853" t="s">
        <v>1227</v>
      </c>
      <c r="C2853" t="s">
        <v>1095</v>
      </c>
      <c r="D2853">
        <v>200</v>
      </c>
      <c r="E2853" t="s">
        <v>8</v>
      </c>
      <c r="F2853" t="s">
        <v>420</v>
      </c>
      <c r="G2853" s="81">
        <v>45033</v>
      </c>
      <c r="H2853" t="s">
        <v>4072</v>
      </c>
      <c r="I2853" t="s">
        <v>6446</v>
      </c>
      <c r="J2853" t="s">
        <v>1675</v>
      </c>
      <c r="K2853" t="s">
        <v>6468</v>
      </c>
      <c r="L2853" t="s">
        <v>1093</v>
      </c>
      <c r="N2853" t="s">
        <v>4057</v>
      </c>
    </row>
    <row r="2854" spans="1:14">
      <c r="A2854">
        <v>6312</v>
      </c>
      <c r="B2854" t="s">
        <v>1227</v>
      </c>
      <c r="C2854" t="s">
        <v>2041</v>
      </c>
      <c r="D2854">
        <v>3350</v>
      </c>
      <c r="E2854" t="s">
        <v>67</v>
      </c>
      <c r="F2854" t="s">
        <v>420</v>
      </c>
      <c r="G2854" s="81">
        <v>45033</v>
      </c>
      <c r="H2854" t="s">
        <v>4048</v>
      </c>
      <c r="I2854" t="s">
        <v>6417</v>
      </c>
      <c r="J2854" t="s">
        <v>1679</v>
      </c>
      <c r="K2854" t="s">
        <v>6469</v>
      </c>
      <c r="L2854" t="s">
        <v>2039</v>
      </c>
      <c r="M2854">
        <v>378</v>
      </c>
      <c r="N2854" t="s">
        <v>4057</v>
      </c>
    </row>
    <row r="2855" spans="1:14">
      <c r="A2855">
        <v>6313</v>
      </c>
      <c r="B2855" t="s">
        <v>1227</v>
      </c>
      <c r="C2855" t="s">
        <v>984</v>
      </c>
      <c r="D2855">
        <v>2000</v>
      </c>
      <c r="E2855" t="s">
        <v>12</v>
      </c>
      <c r="F2855" t="s">
        <v>420</v>
      </c>
      <c r="G2855" s="81">
        <v>45033</v>
      </c>
      <c r="H2855" t="s">
        <v>4048</v>
      </c>
      <c r="I2855" t="s">
        <v>6470</v>
      </c>
      <c r="J2855" t="s">
        <v>13</v>
      </c>
      <c r="K2855" t="s">
        <v>6471</v>
      </c>
      <c r="L2855" t="s">
        <v>982</v>
      </c>
      <c r="M2855">
        <v>191</v>
      </c>
      <c r="N2855" t="s">
        <v>4057</v>
      </c>
    </row>
    <row r="2856" spans="1:14">
      <c r="A2856">
        <v>6314</v>
      </c>
      <c r="B2856" t="s">
        <v>1227</v>
      </c>
      <c r="C2856" t="s">
        <v>3519</v>
      </c>
      <c r="D2856">
        <v>4200</v>
      </c>
      <c r="E2856" t="s">
        <v>15</v>
      </c>
      <c r="F2856" t="s">
        <v>420</v>
      </c>
      <c r="G2856" s="81">
        <v>45033</v>
      </c>
      <c r="H2856" t="s">
        <v>4048</v>
      </c>
      <c r="I2856" t="s">
        <v>6465</v>
      </c>
      <c r="J2856" t="s">
        <v>1680</v>
      </c>
      <c r="K2856" t="s">
        <v>6472</v>
      </c>
      <c r="L2856" t="s">
        <v>2504</v>
      </c>
      <c r="M2856">
        <v>480</v>
      </c>
      <c r="N2856" t="s">
        <v>4057</v>
      </c>
    </row>
    <row r="2857" spans="1:14">
      <c r="A2857">
        <v>6315</v>
      </c>
      <c r="B2857" t="s">
        <v>1227</v>
      </c>
      <c r="C2857" t="s">
        <v>2260</v>
      </c>
      <c r="D2857">
        <v>10300</v>
      </c>
      <c r="E2857" t="s">
        <v>17</v>
      </c>
      <c r="F2857" t="s">
        <v>420</v>
      </c>
      <c r="G2857" s="81">
        <v>45033</v>
      </c>
      <c r="H2857" t="s">
        <v>4069</v>
      </c>
      <c r="I2857" t="s">
        <v>5777</v>
      </c>
      <c r="J2857" t="s">
        <v>1674</v>
      </c>
      <c r="K2857" t="s">
        <v>6473</v>
      </c>
      <c r="L2857" t="s">
        <v>2354</v>
      </c>
      <c r="M2857">
        <v>419</v>
      </c>
      <c r="N2857" t="s">
        <v>4057</v>
      </c>
    </row>
    <row r="2858" spans="1:14">
      <c r="A2858">
        <v>6316</v>
      </c>
      <c r="B2858" t="s">
        <v>34</v>
      </c>
      <c r="C2858" t="s">
        <v>907</v>
      </c>
      <c r="D2858">
        <v>750</v>
      </c>
      <c r="E2858" t="s">
        <v>67</v>
      </c>
      <c r="F2858" t="s">
        <v>420</v>
      </c>
      <c r="G2858" s="81">
        <v>45033</v>
      </c>
      <c r="H2858" t="s">
        <v>99</v>
      </c>
      <c r="I2858" t="s">
        <v>99</v>
      </c>
      <c r="J2858" t="s">
        <v>1679</v>
      </c>
      <c r="K2858" t="s">
        <v>6474</v>
      </c>
      <c r="L2858" t="s">
        <v>905</v>
      </c>
      <c r="M2858">
        <v>499</v>
      </c>
      <c r="N2858" t="s">
        <v>4057</v>
      </c>
    </row>
    <row r="2859" spans="1:14">
      <c r="A2859">
        <v>6317</v>
      </c>
      <c r="B2859" t="s">
        <v>1227</v>
      </c>
      <c r="C2859" t="s">
        <v>367</v>
      </c>
      <c r="D2859">
        <v>9000</v>
      </c>
      <c r="E2859" t="s">
        <v>17</v>
      </c>
      <c r="F2859" t="s">
        <v>420</v>
      </c>
      <c r="G2859" s="81">
        <v>44075</v>
      </c>
      <c r="H2859" t="s">
        <v>4048</v>
      </c>
      <c r="I2859" t="s">
        <v>6475</v>
      </c>
      <c r="J2859" t="s">
        <v>1674</v>
      </c>
      <c r="K2859" t="s">
        <v>6384</v>
      </c>
      <c r="L2859" t="s">
        <v>365</v>
      </c>
      <c r="M2859">
        <v>52</v>
      </c>
      <c r="N2859" t="s">
        <v>4057</v>
      </c>
    </row>
    <row r="2860" spans="1:14">
      <c r="A2860">
        <v>6318</v>
      </c>
      <c r="B2860" t="s">
        <v>1227</v>
      </c>
      <c r="C2860" t="s">
        <v>1132</v>
      </c>
      <c r="D2860">
        <v>3000</v>
      </c>
      <c r="E2860" t="s">
        <v>12</v>
      </c>
      <c r="F2860" t="s">
        <v>420</v>
      </c>
      <c r="G2860" s="81">
        <v>45035</v>
      </c>
      <c r="H2860" t="s">
        <v>4048</v>
      </c>
      <c r="I2860" t="s">
        <v>6476</v>
      </c>
      <c r="J2860" t="s">
        <v>13</v>
      </c>
      <c r="K2860" t="s">
        <v>6477</v>
      </c>
      <c r="L2860" t="s">
        <v>1130</v>
      </c>
      <c r="M2860">
        <v>270</v>
      </c>
      <c r="N2860" t="s">
        <v>4057</v>
      </c>
    </row>
    <row r="2861" spans="1:14">
      <c r="A2861">
        <v>6319</v>
      </c>
      <c r="B2861" t="s">
        <v>1227</v>
      </c>
      <c r="C2861" t="s">
        <v>1132</v>
      </c>
      <c r="D2861">
        <v>3000</v>
      </c>
      <c r="E2861" t="s">
        <v>12</v>
      </c>
      <c r="F2861" t="s">
        <v>420</v>
      </c>
      <c r="G2861" s="81">
        <v>45035</v>
      </c>
      <c r="H2861" t="s">
        <v>4048</v>
      </c>
      <c r="I2861" t="s">
        <v>5707</v>
      </c>
      <c r="J2861" t="s">
        <v>13</v>
      </c>
      <c r="K2861" t="s">
        <v>6478</v>
      </c>
      <c r="L2861" t="s">
        <v>1130</v>
      </c>
      <c r="M2861">
        <v>270</v>
      </c>
      <c r="N2861" t="s">
        <v>4057</v>
      </c>
    </row>
    <row r="2862" spans="1:14">
      <c r="A2862">
        <v>6320</v>
      </c>
      <c r="B2862" t="s">
        <v>1227</v>
      </c>
      <c r="C2862" t="s">
        <v>1132</v>
      </c>
      <c r="D2862">
        <v>3000</v>
      </c>
      <c r="E2862" t="s">
        <v>12</v>
      </c>
      <c r="F2862" t="s">
        <v>420</v>
      </c>
      <c r="G2862" s="81">
        <v>45035</v>
      </c>
      <c r="H2862" t="s">
        <v>4066</v>
      </c>
      <c r="I2862" t="s">
        <v>4066</v>
      </c>
      <c r="J2862" t="s">
        <v>13</v>
      </c>
      <c r="K2862" t="s">
        <v>6479</v>
      </c>
      <c r="L2862" t="s">
        <v>1130</v>
      </c>
      <c r="M2862">
        <v>270</v>
      </c>
      <c r="N2862" t="s">
        <v>4057</v>
      </c>
    </row>
    <row r="2863" spans="1:14">
      <c r="A2863">
        <v>6321</v>
      </c>
      <c r="B2863" t="s">
        <v>1227</v>
      </c>
      <c r="C2863" t="s">
        <v>612</v>
      </c>
      <c r="D2863">
        <v>5667</v>
      </c>
      <c r="E2863" t="s">
        <v>12</v>
      </c>
      <c r="F2863" t="s">
        <v>420</v>
      </c>
      <c r="G2863" s="81">
        <v>45035</v>
      </c>
      <c r="H2863" t="s">
        <v>4069</v>
      </c>
      <c r="I2863" t="s">
        <v>6048</v>
      </c>
      <c r="J2863" t="s">
        <v>13</v>
      </c>
      <c r="K2863" t="s">
        <v>6480</v>
      </c>
      <c r="L2863" t="s">
        <v>610</v>
      </c>
      <c r="M2863">
        <v>194</v>
      </c>
      <c r="N2863" t="s">
        <v>4057</v>
      </c>
    </row>
    <row r="2864" spans="1:14">
      <c r="A2864">
        <v>6322</v>
      </c>
      <c r="B2864" t="s">
        <v>1227</v>
      </c>
      <c r="C2864" t="s">
        <v>1473</v>
      </c>
      <c r="D2864">
        <v>3497</v>
      </c>
      <c r="E2864" t="s">
        <v>12</v>
      </c>
      <c r="F2864" t="s">
        <v>420</v>
      </c>
      <c r="G2864" s="81">
        <v>45034</v>
      </c>
      <c r="H2864" t="s">
        <v>4048</v>
      </c>
      <c r="I2864" t="s">
        <v>4095</v>
      </c>
      <c r="J2864" t="s">
        <v>13</v>
      </c>
      <c r="K2864" t="s">
        <v>6481</v>
      </c>
      <c r="L2864" t="s">
        <v>1472</v>
      </c>
      <c r="M2864">
        <v>560</v>
      </c>
      <c r="N2864" t="s">
        <v>4057</v>
      </c>
    </row>
    <row r="2865" spans="1:14">
      <c r="A2865">
        <v>6323</v>
      </c>
      <c r="B2865" t="s">
        <v>1227</v>
      </c>
      <c r="C2865" t="s">
        <v>1105</v>
      </c>
      <c r="D2865">
        <v>1000</v>
      </c>
      <c r="E2865" t="s">
        <v>8</v>
      </c>
      <c r="F2865" t="s">
        <v>420</v>
      </c>
      <c r="G2865" s="81">
        <v>45034</v>
      </c>
      <c r="H2865" t="s">
        <v>4066</v>
      </c>
      <c r="I2865" t="s">
        <v>6407</v>
      </c>
      <c r="J2865" t="s">
        <v>1675</v>
      </c>
      <c r="K2865" t="s">
        <v>6482</v>
      </c>
      <c r="L2865" t="s">
        <v>1103</v>
      </c>
      <c r="M2865">
        <v>213</v>
      </c>
      <c r="N2865" t="s">
        <v>4057</v>
      </c>
    </row>
    <row r="2866" spans="1:14">
      <c r="A2866">
        <v>6324</v>
      </c>
      <c r="B2866" t="s">
        <v>1227</v>
      </c>
      <c r="C2866" t="s">
        <v>2442</v>
      </c>
      <c r="D2866">
        <v>3349</v>
      </c>
      <c r="E2866" t="s">
        <v>67</v>
      </c>
      <c r="F2866" t="s">
        <v>420</v>
      </c>
      <c r="G2866" s="81">
        <v>45035</v>
      </c>
      <c r="H2866" t="s">
        <v>4048</v>
      </c>
      <c r="I2866" t="s">
        <v>6483</v>
      </c>
      <c r="J2866" t="s">
        <v>1679</v>
      </c>
      <c r="K2866" t="s">
        <v>6484</v>
      </c>
      <c r="L2866" t="s">
        <v>1987</v>
      </c>
      <c r="M2866">
        <v>372</v>
      </c>
      <c r="N2866" t="s">
        <v>4057</v>
      </c>
    </row>
    <row r="2867" spans="1:14">
      <c r="A2867">
        <v>6325</v>
      </c>
      <c r="B2867" t="s">
        <v>1227</v>
      </c>
      <c r="C2867" t="s">
        <v>1590</v>
      </c>
      <c r="D2867">
        <v>2000</v>
      </c>
      <c r="E2867" t="s">
        <v>10</v>
      </c>
      <c r="F2867" t="s">
        <v>420</v>
      </c>
      <c r="G2867" s="81">
        <v>45035</v>
      </c>
      <c r="H2867" t="s">
        <v>4066</v>
      </c>
      <c r="I2867" t="s">
        <v>4066</v>
      </c>
      <c r="J2867" t="s">
        <v>2032</v>
      </c>
      <c r="K2867" t="s">
        <v>6485</v>
      </c>
      <c r="L2867" t="s">
        <v>1589</v>
      </c>
      <c r="M2867">
        <v>325</v>
      </c>
      <c r="N2867" t="s">
        <v>4057</v>
      </c>
    </row>
    <row r="2868" spans="1:14">
      <c r="A2868">
        <v>6326</v>
      </c>
      <c r="B2868" t="s">
        <v>1227</v>
      </c>
      <c r="C2868" t="s">
        <v>2442</v>
      </c>
      <c r="D2868">
        <v>3000</v>
      </c>
      <c r="E2868" t="s">
        <v>67</v>
      </c>
      <c r="F2868" t="s">
        <v>420</v>
      </c>
      <c r="G2868" s="81">
        <v>45035</v>
      </c>
      <c r="H2868" t="s">
        <v>4066</v>
      </c>
      <c r="I2868" t="s">
        <v>4066</v>
      </c>
      <c r="J2868" t="s">
        <v>1679</v>
      </c>
      <c r="K2868" t="s">
        <v>6486</v>
      </c>
      <c r="L2868" t="s">
        <v>1987</v>
      </c>
      <c r="M2868">
        <v>372</v>
      </c>
      <c r="N2868" t="s">
        <v>4057</v>
      </c>
    </row>
    <row r="2869" spans="1:14">
      <c r="A2869">
        <v>6327</v>
      </c>
      <c r="B2869" t="s">
        <v>1227</v>
      </c>
      <c r="C2869" t="s">
        <v>2494</v>
      </c>
      <c r="D2869">
        <v>3350</v>
      </c>
      <c r="E2869" t="s">
        <v>20</v>
      </c>
      <c r="F2869" t="s">
        <v>2266</v>
      </c>
      <c r="G2869" s="81">
        <v>45037</v>
      </c>
      <c r="H2869" t="s">
        <v>4048</v>
      </c>
      <c r="I2869" t="s">
        <v>6487</v>
      </c>
      <c r="J2869" t="s">
        <v>1677</v>
      </c>
      <c r="K2869" t="s">
        <v>6277</v>
      </c>
      <c r="L2869" t="s">
        <v>2493</v>
      </c>
      <c r="M2869">
        <v>478</v>
      </c>
      <c r="N2869" t="s">
        <v>4057</v>
      </c>
    </row>
    <row r="2870" spans="1:14">
      <c r="A2870">
        <v>6328</v>
      </c>
      <c r="B2870" t="s">
        <v>1227</v>
      </c>
      <c r="C2870" t="s">
        <v>2407</v>
      </c>
      <c r="D2870">
        <v>2000</v>
      </c>
      <c r="E2870" t="s">
        <v>15</v>
      </c>
      <c r="F2870" t="s">
        <v>420</v>
      </c>
      <c r="G2870" s="81">
        <v>45037</v>
      </c>
      <c r="H2870" t="s">
        <v>4048</v>
      </c>
      <c r="I2870" t="s">
        <v>6488</v>
      </c>
      <c r="J2870" t="s">
        <v>1680</v>
      </c>
      <c r="K2870" t="s">
        <v>6489</v>
      </c>
      <c r="L2870" t="s">
        <v>2406</v>
      </c>
      <c r="M2870">
        <v>460</v>
      </c>
      <c r="N2870" t="s">
        <v>4057</v>
      </c>
    </row>
    <row r="2871" spans="1:14">
      <c r="A2871">
        <v>6329</v>
      </c>
      <c r="B2871" t="s">
        <v>1227</v>
      </c>
      <c r="C2871" t="s">
        <v>639</v>
      </c>
      <c r="D2871">
        <v>2800</v>
      </c>
      <c r="E2871" t="s">
        <v>12</v>
      </c>
      <c r="F2871" t="s">
        <v>420</v>
      </c>
      <c r="G2871" s="81">
        <v>45037</v>
      </c>
      <c r="H2871" t="s">
        <v>4048</v>
      </c>
      <c r="I2871" t="s">
        <v>6490</v>
      </c>
      <c r="J2871" t="s">
        <v>13</v>
      </c>
      <c r="K2871" t="s">
        <v>6491</v>
      </c>
      <c r="L2871" t="s">
        <v>637</v>
      </c>
      <c r="M2871">
        <v>465</v>
      </c>
      <c r="N2871" t="s">
        <v>4057</v>
      </c>
    </row>
    <row r="2872" spans="1:14">
      <c r="A2872">
        <v>6330</v>
      </c>
      <c r="B2872" t="s">
        <v>1227</v>
      </c>
      <c r="C2872" t="s">
        <v>2323</v>
      </c>
      <c r="D2872">
        <v>6500</v>
      </c>
      <c r="E2872" t="s">
        <v>67</v>
      </c>
      <c r="F2872" t="s">
        <v>6305</v>
      </c>
      <c r="G2872" s="81">
        <v>45036</v>
      </c>
      <c r="H2872" t="s">
        <v>4048</v>
      </c>
      <c r="I2872" t="s">
        <v>6492</v>
      </c>
      <c r="J2872" t="s">
        <v>1679</v>
      </c>
      <c r="K2872">
        <v>325694</v>
      </c>
      <c r="L2872" t="s">
        <v>2322</v>
      </c>
      <c r="M2872">
        <v>431</v>
      </c>
      <c r="N2872" t="s">
        <v>4057</v>
      </c>
    </row>
    <row r="2873" spans="1:14">
      <c r="A2873">
        <v>6331</v>
      </c>
      <c r="B2873" t="s">
        <v>1227</v>
      </c>
      <c r="C2873" t="s">
        <v>2551</v>
      </c>
      <c r="D2873">
        <v>2275</v>
      </c>
      <c r="E2873" t="s">
        <v>17</v>
      </c>
      <c r="F2873" t="s">
        <v>6354</v>
      </c>
      <c r="G2873" s="81">
        <v>45040</v>
      </c>
      <c r="H2873" t="s">
        <v>4048</v>
      </c>
      <c r="I2873" t="s">
        <v>6493</v>
      </c>
      <c r="J2873" t="s">
        <v>1674</v>
      </c>
      <c r="K2873">
        <v>344501</v>
      </c>
      <c r="L2873" t="s">
        <v>2550</v>
      </c>
      <c r="M2873">
        <v>488</v>
      </c>
      <c r="N2873" t="s">
        <v>4057</v>
      </c>
    </row>
    <row r="2874" spans="1:14">
      <c r="A2874">
        <v>6332</v>
      </c>
      <c r="B2874" t="s">
        <v>1227</v>
      </c>
      <c r="C2874" t="s">
        <v>1598</v>
      </c>
      <c r="D2874">
        <v>5400</v>
      </c>
      <c r="E2874" t="s">
        <v>8</v>
      </c>
      <c r="F2874" t="s">
        <v>420</v>
      </c>
      <c r="G2874" s="81">
        <v>45040</v>
      </c>
      <c r="H2874" t="s">
        <v>4048</v>
      </c>
      <c r="I2874" t="s">
        <v>6494</v>
      </c>
      <c r="J2874" t="s">
        <v>1675</v>
      </c>
      <c r="K2874" t="s">
        <v>6495</v>
      </c>
      <c r="L2874" t="s">
        <v>1596</v>
      </c>
      <c r="M2874">
        <v>328</v>
      </c>
      <c r="N2874" t="s">
        <v>4057</v>
      </c>
    </row>
    <row r="2875" spans="1:14">
      <c r="A2875">
        <v>6333</v>
      </c>
      <c r="B2875" t="s">
        <v>1227</v>
      </c>
      <c r="C2875" t="s">
        <v>2041</v>
      </c>
      <c r="D2875">
        <v>3000</v>
      </c>
      <c r="E2875" t="s">
        <v>67</v>
      </c>
      <c r="F2875" t="s">
        <v>420</v>
      </c>
      <c r="G2875" s="81">
        <v>45037</v>
      </c>
      <c r="H2875" t="s">
        <v>4066</v>
      </c>
      <c r="I2875" t="s">
        <v>6365</v>
      </c>
      <c r="J2875" t="s">
        <v>1679</v>
      </c>
      <c r="K2875" t="s">
        <v>6496</v>
      </c>
      <c r="L2875" t="s">
        <v>2039</v>
      </c>
      <c r="M2875">
        <v>378</v>
      </c>
      <c r="N2875" t="s">
        <v>4057</v>
      </c>
    </row>
    <row r="2876" spans="1:14">
      <c r="A2876">
        <v>6334</v>
      </c>
      <c r="B2876" t="s">
        <v>1227</v>
      </c>
      <c r="C2876" t="s">
        <v>1904</v>
      </c>
      <c r="D2876">
        <v>3350</v>
      </c>
      <c r="E2876" t="s">
        <v>12</v>
      </c>
      <c r="F2876" t="s">
        <v>420</v>
      </c>
      <c r="G2876" s="81">
        <v>45041</v>
      </c>
      <c r="H2876" t="s">
        <v>4048</v>
      </c>
      <c r="I2876" t="s">
        <v>6415</v>
      </c>
      <c r="J2876" t="s">
        <v>13</v>
      </c>
      <c r="K2876" t="s">
        <v>6497</v>
      </c>
      <c r="L2876" t="s">
        <v>1605</v>
      </c>
      <c r="M2876">
        <v>331</v>
      </c>
      <c r="N2876" t="s">
        <v>4057</v>
      </c>
    </row>
    <row r="2877" spans="1:14">
      <c r="A2877">
        <v>6335</v>
      </c>
      <c r="B2877" t="s">
        <v>1227</v>
      </c>
      <c r="C2877" t="s">
        <v>1684</v>
      </c>
      <c r="D2877">
        <v>4000</v>
      </c>
      <c r="E2877" t="s">
        <v>10</v>
      </c>
      <c r="F2877" t="s">
        <v>420</v>
      </c>
      <c r="G2877" s="81">
        <v>45041</v>
      </c>
      <c r="H2877" t="s">
        <v>4069</v>
      </c>
      <c r="I2877" t="s">
        <v>6048</v>
      </c>
      <c r="J2877" t="s">
        <v>2032</v>
      </c>
      <c r="K2877" t="s">
        <v>6498</v>
      </c>
      <c r="L2877" t="s">
        <v>645</v>
      </c>
      <c r="M2877">
        <v>289</v>
      </c>
      <c r="N2877" t="s">
        <v>4057</v>
      </c>
    </row>
    <row r="2878" spans="1:14">
      <c r="A2878">
        <v>6336</v>
      </c>
      <c r="B2878" t="s">
        <v>1227</v>
      </c>
      <c r="C2878" t="s">
        <v>2146</v>
      </c>
      <c r="D2878">
        <v>4360</v>
      </c>
      <c r="E2878" t="s">
        <v>8</v>
      </c>
      <c r="F2878" t="s">
        <v>6499</v>
      </c>
      <c r="G2878" s="81">
        <v>45044</v>
      </c>
      <c r="H2878" t="s">
        <v>4048</v>
      </c>
      <c r="I2878" t="s">
        <v>6500</v>
      </c>
      <c r="J2878" t="s">
        <v>1675</v>
      </c>
      <c r="K2878">
        <v>420857</v>
      </c>
      <c r="L2878" t="s">
        <v>2145</v>
      </c>
      <c r="M2878">
        <v>410</v>
      </c>
      <c r="N2878" t="s">
        <v>4057</v>
      </c>
    </row>
    <row r="2879" spans="1:14">
      <c r="A2879">
        <v>6337</v>
      </c>
      <c r="B2879" t="s">
        <v>1227</v>
      </c>
      <c r="C2879" t="s">
        <v>2466</v>
      </c>
      <c r="D2879">
        <v>1200</v>
      </c>
      <c r="E2879" t="s">
        <v>8</v>
      </c>
      <c r="F2879" t="s">
        <v>6305</v>
      </c>
      <c r="G2879" s="81">
        <v>45043</v>
      </c>
      <c r="H2879" t="s">
        <v>4048</v>
      </c>
      <c r="I2879" t="s">
        <v>6501</v>
      </c>
      <c r="J2879" t="s">
        <v>1675</v>
      </c>
      <c r="K2879">
        <v>415161</v>
      </c>
      <c r="L2879" t="s">
        <v>2468</v>
      </c>
      <c r="M2879">
        <v>469</v>
      </c>
      <c r="N2879" t="s">
        <v>4057</v>
      </c>
    </row>
    <row r="2880" spans="1:14">
      <c r="A2880">
        <v>6338</v>
      </c>
      <c r="B2880" t="s">
        <v>1227</v>
      </c>
      <c r="C2880" t="s">
        <v>2466</v>
      </c>
      <c r="D2880">
        <v>500</v>
      </c>
      <c r="E2880" t="s">
        <v>8</v>
      </c>
      <c r="F2880" t="s">
        <v>6305</v>
      </c>
      <c r="G2880" s="81">
        <v>45043</v>
      </c>
      <c r="H2880" t="s">
        <v>4048</v>
      </c>
      <c r="I2880" t="s">
        <v>6502</v>
      </c>
      <c r="J2880" t="s">
        <v>1675</v>
      </c>
      <c r="K2880">
        <v>415187</v>
      </c>
      <c r="L2880" t="s">
        <v>2468</v>
      </c>
      <c r="M2880">
        <v>469</v>
      </c>
      <c r="N2880" t="s">
        <v>4057</v>
      </c>
    </row>
    <row r="2881" spans="1:14">
      <c r="A2881">
        <v>6339</v>
      </c>
      <c r="B2881" t="s">
        <v>1227</v>
      </c>
      <c r="C2881" t="s">
        <v>2541</v>
      </c>
      <c r="D2881">
        <v>2800</v>
      </c>
      <c r="E2881" t="s">
        <v>12</v>
      </c>
      <c r="F2881" t="s">
        <v>6305</v>
      </c>
      <c r="G2881" s="81">
        <v>45043</v>
      </c>
      <c r="H2881" t="s">
        <v>4048</v>
      </c>
      <c r="I2881" t="s">
        <v>6490</v>
      </c>
      <c r="J2881" t="s">
        <v>13</v>
      </c>
      <c r="K2881">
        <v>415387</v>
      </c>
      <c r="L2881" t="s">
        <v>624</v>
      </c>
      <c r="M2881">
        <v>467</v>
      </c>
      <c r="N2881" t="s">
        <v>4057</v>
      </c>
    </row>
    <row r="2882" spans="1:14">
      <c r="A2882">
        <v>6340</v>
      </c>
      <c r="B2882" t="s">
        <v>1227</v>
      </c>
      <c r="C2882" t="s">
        <v>2597</v>
      </c>
      <c r="D2882">
        <v>3000</v>
      </c>
      <c r="E2882" t="s">
        <v>12</v>
      </c>
      <c r="F2882" t="s">
        <v>420</v>
      </c>
      <c r="G2882" s="81">
        <v>45043</v>
      </c>
      <c r="H2882" t="s">
        <v>4048</v>
      </c>
      <c r="I2882" t="s">
        <v>6503</v>
      </c>
      <c r="J2882" t="s">
        <v>13</v>
      </c>
      <c r="K2882" t="s">
        <v>6504</v>
      </c>
      <c r="L2882" t="s">
        <v>2596</v>
      </c>
      <c r="M2882">
        <v>497</v>
      </c>
      <c r="N2882" t="s">
        <v>4057</v>
      </c>
    </row>
    <row r="2883" spans="1:14">
      <c r="A2883">
        <v>6341</v>
      </c>
      <c r="B2883" t="s">
        <v>35</v>
      </c>
      <c r="C2883" t="s">
        <v>1813</v>
      </c>
      <c r="D2883">
        <v>1600</v>
      </c>
      <c r="E2883" t="s">
        <v>8</v>
      </c>
      <c r="F2883" t="s">
        <v>420</v>
      </c>
      <c r="G2883" s="81">
        <v>45043</v>
      </c>
      <c r="H2883" t="s">
        <v>4048</v>
      </c>
      <c r="I2883" t="s">
        <v>6505</v>
      </c>
      <c r="J2883" t="s">
        <v>1675</v>
      </c>
      <c r="K2883" t="s">
        <v>6506</v>
      </c>
      <c r="L2883" t="s">
        <v>1816</v>
      </c>
      <c r="M2883">
        <v>365</v>
      </c>
      <c r="N2883" t="s">
        <v>4057</v>
      </c>
    </row>
    <row r="2884" spans="1:14">
      <c r="A2884">
        <v>6342</v>
      </c>
      <c r="B2884" t="s">
        <v>1227</v>
      </c>
      <c r="C2884" t="s">
        <v>1332</v>
      </c>
      <c r="D2884">
        <v>4335</v>
      </c>
      <c r="E2884" t="s">
        <v>12</v>
      </c>
      <c r="F2884" t="s">
        <v>6305</v>
      </c>
      <c r="G2884" s="81">
        <v>45042</v>
      </c>
      <c r="H2884" t="s">
        <v>4048</v>
      </c>
      <c r="I2884" t="s">
        <v>6507</v>
      </c>
      <c r="J2884" t="s">
        <v>13</v>
      </c>
      <c r="K2884">
        <v>396014</v>
      </c>
      <c r="L2884" t="s">
        <v>1330</v>
      </c>
      <c r="M2884">
        <v>462</v>
      </c>
      <c r="N2884" t="s">
        <v>4057</v>
      </c>
    </row>
    <row r="2885" spans="1:14">
      <c r="A2885">
        <v>6343</v>
      </c>
      <c r="B2885" t="s">
        <v>1227</v>
      </c>
      <c r="C2885" t="s">
        <v>1581</v>
      </c>
      <c r="D2885">
        <v>5400</v>
      </c>
      <c r="E2885" t="s">
        <v>15</v>
      </c>
      <c r="F2885" t="s">
        <v>420</v>
      </c>
      <c r="G2885" s="81">
        <v>45024</v>
      </c>
      <c r="H2885" t="s">
        <v>4048</v>
      </c>
      <c r="I2885" t="s">
        <v>6508</v>
      </c>
      <c r="J2885" t="s">
        <v>1680</v>
      </c>
      <c r="K2885" t="s">
        <v>6509</v>
      </c>
      <c r="L2885" t="s">
        <v>1579</v>
      </c>
      <c r="M2885">
        <v>322</v>
      </c>
    </row>
    <row r="2886" spans="1:14">
      <c r="A2886">
        <v>6344</v>
      </c>
      <c r="B2886" t="s">
        <v>1227</v>
      </c>
      <c r="C2886" t="s">
        <v>1581</v>
      </c>
      <c r="D2886">
        <v>7500</v>
      </c>
      <c r="E2886" t="s">
        <v>15</v>
      </c>
      <c r="F2886" t="s">
        <v>420</v>
      </c>
      <c r="G2886" s="81">
        <v>45041</v>
      </c>
      <c r="H2886" t="s">
        <v>4048</v>
      </c>
      <c r="I2886" t="s">
        <v>6510</v>
      </c>
      <c r="J2886" t="s">
        <v>1680</v>
      </c>
      <c r="K2886" t="s">
        <v>6511</v>
      </c>
      <c r="L2886" t="s">
        <v>1579</v>
      </c>
      <c r="M2886">
        <v>322</v>
      </c>
    </row>
    <row r="2887" spans="1:14">
      <c r="A2887">
        <v>6345</v>
      </c>
      <c r="B2887" t="s">
        <v>1227</v>
      </c>
      <c r="C2887" t="s">
        <v>949</v>
      </c>
      <c r="D2887">
        <v>2000</v>
      </c>
      <c r="E2887" t="s">
        <v>12</v>
      </c>
      <c r="F2887" t="s">
        <v>6305</v>
      </c>
      <c r="G2887" s="81">
        <v>45044</v>
      </c>
      <c r="H2887" t="s">
        <v>4066</v>
      </c>
      <c r="I2887" t="s">
        <v>4066</v>
      </c>
      <c r="J2887" t="s">
        <v>13</v>
      </c>
      <c r="K2887">
        <v>433151</v>
      </c>
      <c r="L2887" t="s">
        <v>947</v>
      </c>
      <c r="M2887">
        <v>178</v>
      </c>
    </row>
    <row r="2888" spans="1:14">
      <c r="A2888">
        <v>6346</v>
      </c>
      <c r="B2888" t="s">
        <v>1227</v>
      </c>
      <c r="C2888" t="s">
        <v>949</v>
      </c>
      <c r="D2888">
        <v>10000</v>
      </c>
      <c r="E2888" t="s">
        <v>12</v>
      </c>
      <c r="F2888" t="s">
        <v>6305</v>
      </c>
      <c r="G2888" s="81">
        <v>45044</v>
      </c>
      <c r="H2888" t="s">
        <v>4672</v>
      </c>
      <c r="I2888" t="s">
        <v>5443</v>
      </c>
      <c r="J2888" t="s">
        <v>13</v>
      </c>
      <c r="K2888">
        <v>433103</v>
      </c>
      <c r="L2888" t="s">
        <v>947</v>
      </c>
      <c r="M2888">
        <v>178</v>
      </c>
    </row>
    <row r="2889" spans="1:14">
      <c r="A2889">
        <v>6347</v>
      </c>
      <c r="B2889" t="s">
        <v>1227</v>
      </c>
      <c r="C2889" t="s">
        <v>949</v>
      </c>
      <c r="D2889">
        <v>10000</v>
      </c>
      <c r="E2889" t="s">
        <v>12</v>
      </c>
      <c r="F2889" t="s">
        <v>6305</v>
      </c>
      <c r="G2889" s="81">
        <v>45044</v>
      </c>
      <c r="H2889" t="s">
        <v>4672</v>
      </c>
      <c r="I2889" t="s">
        <v>5443</v>
      </c>
      <c r="J2889" t="s">
        <v>13</v>
      </c>
      <c r="K2889">
        <v>433062</v>
      </c>
      <c r="L2889" t="s">
        <v>947</v>
      </c>
      <c r="M2889">
        <v>178</v>
      </c>
    </row>
    <row r="2890" spans="1:14">
      <c r="A2890">
        <v>6348</v>
      </c>
      <c r="B2890" t="s">
        <v>1227</v>
      </c>
      <c r="C2890" t="s">
        <v>949</v>
      </c>
      <c r="D2890">
        <v>5000</v>
      </c>
      <c r="E2890" t="s">
        <v>12</v>
      </c>
      <c r="F2890" t="s">
        <v>6305</v>
      </c>
      <c r="G2890" s="81">
        <v>45044</v>
      </c>
      <c r="H2890" t="s">
        <v>4672</v>
      </c>
      <c r="I2890" t="s">
        <v>5443</v>
      </c>
      <c r="J2890" t="s">
        <v>13</v>
      </c>
      <c r="K2890">
        <v>433150</v>
      </c>
      <c r="L2890" t="s">
        <v>947</v>
      </c>
      <c r="M2890">
        <v>178</v>
      </c>
    </row>
    <row r="2891" spans="1:14">
      <c r="A2891">
        <v>6349</v>
      </c>
      <c r="B2891" t="s">
        <v>1227</v>
      </c>
      <c r="C2891" t="s">
        <v>1904</v>
      </c>
      <c r="D2891">
        <v>3350</v>
      </c>
      <c r="E2891" t="s">
        <v>12</v>
      </c>
      <c r="F2891" t="s">
        <v>420</v>
      </c>
      <c r="G2891" s="81">
        <v>44866</v>
      </c>
      <c r="H2891" t="s">
        <v>4048</v>
      </c>
      <c r="I2891" t="s">
        <v>6512</v>
      </c>
      <c r="J2891" t="s">
        <v>13</v>
      </c>
      <c r="K2891" t="s">
        <v>6513</v>
      </c>
      <c r="L2891" t="s">
        <v>1605</v>
      </c>
      <c r="M2891">
        <v>331</v>
      </c>
    </row>
    <row r="2892" spans="1:14">
      <c r="A2892">
        <v>6350</v>
      </c>
      <c r="B2892" t="s">
        <v>1227</v>
      </c>
      <c r="C2892" t="s">
        <v>1904</v>
      </c>
      <c r="D2892">
        <v>3350</v>
      </c>
      <c r="E2892" t="s">
        <v>12</v>
      </c>
      <c r="F2892" t="s">
        <v>420</v>
      </c>
      <c r="G2892" s="81">
        <v>44916</v>
      </c>
      <c r="H2892" t="s">
        <v>4048</v>
      </c>
      <c r="I2892" t="s">
        <v>6514</v>
      </c>
      <c r="J2892" t="s">
        <v>13</v>
      </c>
      <c r="K2892" t="s">
        <v>6515</v>
      </c>
      <c r="L2892" t="s">
        <v>1605</v>
      </c>
      <c r="M2892">
        <v>331</v>
      </c>
    </row>
    <row r="2893" spans="1:14">
      <c r="A2893">
        <v>6351</v>
      </c>
      <c r="B2893" t="s">
        <v>1227</v>
      </c>
      <c r="C2893" t="s">
        <v>2659</v>
      </c>
      <c r="D2893">
        <v>2275</v>
      </c>
      <c r="E2893" t="s">
        <v>10</v>
      </c>
      <c r="F2893" t="s">
        <v>420</v>
      </c>
      <c r="G2893" s="81">
        <v>45048</v>
      </c>
      <c r="H2893" t="s">
        <v>4048</v>
      </c>
      <c r="I2893" t="s">
        <v>5117</v>
      </c>
      <c r="J2893" t="s">
        <v>2032</v>
      </c>
      <c r="K2893" t="s">
        <v>6516</v>
      </c>
      <c r="L2893" t="s">
        <v>2612</v>
      </c>
      <c r="M2893">
        <v>500</v>
      </c>
    </row>
    <row r="2894" spans="1:14">
      <c r="A2894">
        <v>6352</v>
      </c>
      <c r="B2894" t="s">
        <v>1227</v>
      </c>
      <c r="C2894" t="s">
        <v>2008</v>
      </c>
      <c r="D2894">
        <v>1600</v>
      </c>
      <c r="E2894" t="s">
        <v>8</v>
      </c>
      <c r="F2894" t="s">
        <v>420</v>
      </c>
      <c r="G2894" s="81">
        <v>45050</v>
      </c>
      <c r="H2894" t="s">
        <v>4048</v>
      </c>
      <c r="I2894" t="s">
        <v>6517</v>
      </c>
      <c r="J2894" t="s">
        <v>1675</v>
      </c>
      <c r="K2894" t="s">
        <v>6518</v>
      </c>
      <c r="L2894" t="s">
        <v>2000</v>
      </c>
      <c r="M2894">
        <v>376</v>
      </c>
    </row>
    <row r="2895" spans="1:14">
      <c r="A2895">
        <v>6353</v>
      </c>
      <c r="B2895" t="s">
        <v>1227</v>
      </c>
      <c r="C2895" t="s">
        <v>2078</v>
      </c>
      <c r="D2895">
        <v>3000</v>
      </c>
      <c r="E2895" t="s">
        <v>67</v>
      </c>
      <c r="F2895" t="s">
        <v>420</v>
      </c>
      <c r="G2895" s="81">
        <v>45048</v>
      </c>
      <c r="H2895" t="s">
        <v>4066</v>
      </c>
      <c r="I2895" t="s">
        <v>6519</v>
      </c>
      <c r="J2895" t="s">
        <v>1679</v>
      </c>
      <c r="K2895" t="s">
        <v>6520</v>
      </c>
      <c r="L2895" t="s">
        <v>2076</v>
      </c>
      <c r="M2895">
        <v>383</v>
      </c>
    </row>
    <row r="2896" spans="1:14">
      <c r="A2896">
        <v>6354</v>
      </c>
      <c r="B2896" t="s">
        <v>1227</v>
      </c>
      <c r="C2896" t="s">
        <v>1371</v>
      </c>
      <c r="D2896">
        <v>2800</v>
      </c>
      <c r="E2896" t="s">
        <v>67</v>
      </c>
      <c r="F2896" t="s">
        <v>420</v>
      </c>
      <c r="G2896" s="81">
        <v>45049</v>
      </c>
      <c r="H2896" t="s">
        <v>4048</v>
      </c>
      <c r="I2896" t="s">
        <v>5631</v>
      </c>
      <c r="J2896" t="s">
        <v>1679</v>
      </c>
      <c r="K2896" t="s">
        <v>6521</v>
      </c>
      <c r="L2896" t="s">
        <v>1369</v>
      </c>
      <c r="M2896">
        <v>374</v>
      </c>
    </row>
    <row r="2897" spans="1:13">
      <c r="A2897">
        <v>6355</v>
      </c>
      <c r="B2897" t="s">
        <v>1227</v>
      </c>
      <c r="C2897" t="s">
        <v>1371</v>
      </c>
      <c r="D2897">
        <v>3000</v>
      </c>
      <c r="E2897" t="s">
        <v>67</v>
      </c>
      <c r="F2897" t="s">
        <v>420</v>
      </c>
      <c r="G2897" s="81">
        <v>45049</v>
      </c>
      <c r="H2897" t="s">
        <v>4066</v>
      </c>
      <c r="I2897" t="s">
        <v>6522</v>
      </c>
      <c r="J2897" t="s">
        <v>1679</v>
      </c>
      <c r="K2897" t="s">
        <v>6523</v>
      </c>
      <c r="L2897" t="s">
        <v>1369</v>
      </c>
      <c r="M2897">
        <v>374</v>
      </c>
    </row>
    <row r="2898" spans="1:13">
      <c r="A2898">
        <v>6356</v>
      </c>
      <c r="B2898" t="s">
        <v>1227</v>
      </c>
      <c r="C2898" t="s">
        <v>244</v>
      </c>
      <c r="D2898">
        <v>4200</v>
      </c>
      <c r="E2898" t="s">
        <v>10</v>
      </c>
      <c r="F2898" t="s">
        <v>420</v>
      </c>
      <c r="G2898" s="81">
        <v>45049</v>
      </c>
      <c r="H2898" t="s">
        <v>4048</v>
      </c>
      <c r="I2898" t="s">
        <v>4922</v>
      </c>
      <c r="J2898" t="s">
        <v>2032</v>
      </c>
      <c r="K2898" t="s">
        <v>6524</v>
      </c>
      <c r="L2898" t="s">
        <v>242</v>
      </c>
      <c r="M2898">
        <v>471</v>
      </c>
    </row>
    <row r="2899" spans="1:13">
      <c r="A2899">
        <v>6357</v>
      </c>
      <c r="B2899" t="s">
        <v>1227</v>
      </c>
      <c r="C2899" t="s">
        <v>1123</v>
      </c>
      <c r="D2899">
        <v>1850</v>
      </c>
      <c r="E2899" t="s">
        <v>8</v>
      </c>
      <c r="F2899" t="s">
        <v>420</v>
      </c>
      <c r="G2899" s="81">
        <v>45049</v>
      </c>
      <c r="H2899" t="s">
        <v>4048</v>
      </c>
      <c r="I2899" t="s">
        <v>6525</v>
      </c>
      <c r="J2899" t="s">
        <v>1675</v>
      </c>
      <c r="K2899" t="s">
        <v>6526</v>
      </c>
      <c r="L2899" t="s">
        <v>1121</v>
      </c>
      <c r="M2899">
        <v>218</v>
      </c>
    </row>
    <row r="2900" spans="1:13">
      <c r="A2900">
        <v>6358</v>
      </c>
      <c r="B2900" t="s">
        <v>1227</v>
      </c>
      <c r="C2900" t="s">
        <v>1385</v>
      </c>
      <c r="D2900">
        <v>2180</v>
      </c>
      <c r="E2900" t="s">
        <v>10</v>
      </c>
      <c r="F2900" t="s">
        <v>420</v>
      </c>
      <c r="G2900" s="81">
        <v>45049</v>
      </c>
      <c r="H2900" t="s">
        <v>4048</v>
      </c>
      <c r="I2900" t="s">
        <v>5203</v>
      </c>
      <c r="J2900" t="s">
        <v>2032</v>
      </c>
      <c r="K2900" t="s">
        <v>6527</v>
      </c>
      <c r="L2900" t="s">
        <v>1384</v>
      </c>
      <c r="M2900">
        <v>220</v>
      </c>
    </row>
    <row r="2901" spans="1:13">
      <c r="A2901">
        <v>6359</v>
      </c>
      <c r="B2901" t="s">
        <v>1227</v>
      </c>
      <c r="C2901" t="s">
        <v>1572</v>
      </c>
      <c r="D2901">
        <v>2180</v>
      </c>
      <c r="E2901" t="s">
        <v>10</v>
      </c>
      <c r="F2901" t="s">
        <v>420</v>
      </c>
      <c r="G2901" s="81">
        <v>45049</v>
      </c>
      <c r="H2901" t="s">
        <v>4048</v>
      </c>
      <c r="I2901" t="s">
        <v>6528</v>
      </c>
      <c r="J2901" t="s">
        <v>2032</v>
      </c>
      <c r="K2901" t="s">
        <v>6529</v>
      </c>
      <c r="L2901" t="s">
        <v>1570</v>
      </c>
      <c r="M2901">
        <v>187</v>
      </c>
    </row>
    <row r="2902" spans="1:13">
      <c r="A2902">
        <v>6360</v>
      </c>
      <c r="B2902" t="s">
        <v>1227</v>
      </c>
      <c r="C2902" t="s">
        <v>2594</v>
      </c>
      <c r="D2902">
        <v>5200</v>
      </c>
      <c r="E2902" t="s">
        <v>67</v>
      </c>
      <c r="F2902" t="s">
        <v>420</v>
      </c>
      <c r="G2902" s="81">
        <v>45049</v>
      </c>
      <c r="H2902" t="s">
        <v>4048</v>
      </c>
      <c r="I2902" t="s">
        <v>4670</v>
      </c>
      <c r="J2902" t="s">
        <v>1679</v>
      </c>
      <c r="K2902" t="s">
        <v>6530</v>
      </c>
      <c r="L2902" t="s">
        <v>2593</v>
      </c>
      <c r="M2902">
        <v>496</v>
      </c>
    </row>
    <row r="2903" spans="1:13">
      <c r="A2903">
        <v>6361</v>
      </c>
      <c r="B2903" t="s">
        <v>1227</v>
      </c>
      <c r="C2903" t="s">
        <v>1452</v>
      </c>
      <c r="D2903">
        <v>3350</v>
      </c>
      <c r="E2903" t="s">
        <v>67</v>
      </c>
      <c r="F2903" t="s">
        <v>420</v>
      </c>
      <c r="G2903" s="81">
        <v>45049</v>
      </c>
      <c r="H2903" t="s">
        <v>4048</v>
      </c>
      <c r="I2903" t="s">
        <v>5587</v>
      </c>
      <c r="J2903" t="s">
        <v>1679</v>
      </c>
      <c r="K2903" t="s">
        <v>6531</v>
      </c>
      <c r="L2903" t="s">
        <v>1451</v>
      </c>
      <c r="M2903">
        <v>283</v>
      </c>
    </row>
    <row r="2904" spans="1:13">
      <c r="A2904">
        <v>6362</v>
      </c>
      <c r="B2904" t="s">
        <v>1227</v>
      </c>
      <c r="C2904" t="s">
        <v>2656</v>
      </c>
      <c r="D2904">
        <v>1000</v>
      </c>
      <c r="E2904" t="s">
        <v>8</v>
      </c>
      <c r="F2904" t="s">
        <v>420</v>
      </c>
      <c r="G2904" s="81">
        <v>45049</v>
      </c>
      <c r="H2904" t="s">
        <v>99</v>
      </c>
      <c r="I2904" t="s">
        <v>6532</v>
      </c>
      <c r="J2904" t="s">
        <v>1675</v>
      </c>
      <c r="K2904" t="s">
        <v>6533</v>
      </c>
      <c r="L2904" t="s">
        <v>2655</v>
      </c>
      <c r="M2904">
        <v>525</v>
      </c>
    </row>
    <row r="2905" spans="1:13">
      <c r="A2905">
        <v>6363</v>
      </c>
      <c r="B2905" t="s">
        <v>1227</v>
      </c>
      <c r="C2905" t="s">
        <v>1821</v>
      </c>
      <c r="D2905">
        <v>2180</v>
      </c>
      <c r="E2905" t="s">
        <v>15</v>
      </c>
      <c r="F2905" t="s">
        <v>420</v>
      </c>
      <c r="G2905" s="81">
        <v>45049</v>
      </c>
      <c r="H2905" t="s">
        <v>4048</v>
      </c>
      <c r="I2905" t="s">
        <v>6534</v>
      </c>
      <c r="J2905" t="s">
        <v>1680</v>
      </c>
      <c r="K2905" t="s">
        <v>6535</v>
      </c>
      <c r="L2905" t="s">
        <v>1822</v>
      </c>
      <c r="M2905">
        <v>87</v>
      </c>
    </row>
    <row r="2906" spans="1:13">
      <c r="A2906">
        <v>6364</v>
      </c>
      <c r="B2906" t="s">
        <v>1227</v>
      </c>
      <c r="C2906" t="s">
        <v>1904</v>
      </c>
      <c r="D2906">
        <v>3350</v>
      </c>
      <c r="E2906" t="s">
        <v>12</v>
      </c>
      <c r="F2906" t="s">
        <v>420</v>
      </c>
      <c r="G2906" s="81">
        <v>45049</v>
      </c>
      <c r="H2906" t="s">
        <v>4048</v>
      </c>
      <c r="I2906" t="s">
        <v>5795</v>
      </c>
      <c r="J2906" t="s">
        <v>13</v>
      </c>
      <c r="K2906" t="s">
        <v>6536</v>
      </c>
      <c r="L2906" t="s">
        <v>1605</v>
      </c>
      <c r="M2906">
        <v>331</v>
      </c>
    </row>
    <row r="2907" spans="1:13">
      <c r="A2907">
        <v>6365</v>
      </c>
      <c r="B2907" t="s">
        <v>1227</v>
      </c>
      <c r="C2907" t="s">
        <v>2078</v>
      </c>
      <c r="D2907">
        <v>3350</v>
      </c>
      <c r="E2907" t="s">
        <v>67</v>
      </c>
      <c r="F2907" t="s">
        <v>420</v>
      </c>
      <c r="G2907" s="81">
        <v>45048</v>
      </c>
      <c r="H2907" t="s">
        <v>4048</v>
      </c>
      <c r="I2907" t="s">
        <v>5327</v>
      </c>
      <c r="J2907" t="s">
        <v>1679</v>
      </c>
      <c r="K2907" t="s">
        <v>6537</v>
      </c>
      <c r="L2907" t="s">
        <v>2076</v>
      </c>
      <c r="M2907">
        <v>383</v>
      </c>
    </row>
    <row r="2908" spans="1:13">
      <c r="A2908">
        <v>6366</v>
      </c>
      <c r="B2908" t="s">
        <v>1227</v>
      </c>
      <c r="C2908" t="s">
        <v>1118</v>
      </c>
      <c r="D2908">
        <v>1600</v>
      </c>
      <c r="E2908" t="s">
        <v>8</v>
      </c>
      <c r="F2908" t="s">
        <v>420</v>
      </c>
      <c r="G2908" s="81">
        <v>45048</v>
      </c>
      <c r="H2908" t="s">
        <v>4048</v>
      </c>
      <c r="I2908" t="s">
        <v>4868</v>
      </c>
      <c r="J2908" t="s">
        <v>1675</v>
      </c>
      <c r="K2908" t="s">
        <v>6538</v>
      </c>
      <c r="L2908" t="s">
        <v>1116</v>
      </c>
      <c r="M2908">
        <v>217</v>
      </c>
    </row>
    <row r="2909" spans="1:13">
      <c r="A2909">
        <v>6367</v>
      </c>
      <c r="B2909" t="s">
        <v>1227</v>
      </c>
      <c r="C2909" t="s">
        <v>1618</v>
      </c>
      <c r="D2909">
        <v>3350</v>
      </c>
      <c r="E2909" t="s">
        <v>12</v>
      </c>
      <c r="F2909" t="s">
        <v>420</v>
      </c>
      <c r="G2909" s="81">
        <v>45048</v>
      </c>
      <c r="H2909" t="s">
        <v>4048</v>
      </c>
      <c r="I2909" t="s">
        <v>6539</v>
      </c>
      <c r="J2909" t="s">
        <v>13</v>
      </c>
      <c r="K2909" t="s">
        <v>6540</v>
      </c>
      <c r="L2909" t="s">
        <v>1617</v>
      </c>
      <c r="M2909">
        <v>334</v>
      </c>
    </row>
    <row r="2910" spans="1:13">
      <c r="A2910">
        <v>6368</v>
      </c>
      <c r="B2910" t="s">
        <v>1227</v>
      </c>
      <c r="C2910" t="s">
        <v>2087</v>
      </c>
      <c r="D2910">
        <v>1350</v>
      </c>
      <c r="E2910" t="s">
        <v>8</v>
      </c>
      <c r="F2910" t="s">
        <v>420</v>
      </c>
      <c r="G2910" s="81">
        <v>45048</v>
      </c>
      <c r="H2910" t="s">
        <v>4048</v>
      </c>
      <c r="I2910" t="s">
        <v>6541</v>
      </c>
      <c r="J2910" t="s">
        <v>6542</v>
      </c>
      <c r="K2910" t="s">
        <v>6543</v>
      </c>
      <c r="L2910" t="s">
        <v>1562</v>
      </c>
      <c r="M2910">
        <v>318</v>
      </c>
    </row>
    <row r="2911" spans="1:13">
      <c r="A2911">
        <v>6369</v>
      </c>
      <c r="B2911" t="s">
        <v>1227</v>
      </c>
      <c r="C2911" t="s">
        <v>605</v>
      </c>
      <c r="D2911">
        <v>2800</v>
      </c>
      <c r="E2911" t="s">
        <v>12</v>
      </c>
      <c r="F2911" t="s">
        <v>420</v>
      </c>
      <c r="G2911" s="81">
        <v>45048</v>
      </c>
      <c r="H2911" t="s">
        <v>4048</v>
      </c>
      <c r="I2911" t="s">
        <v>6544</v>
      </c>
      <c r="J2911" t="s">
        <v>13</v>
      </c>
      <c r="K2911" t="s">
        <v>6545</v>
      </c>
      <c r="L2911" t="s">
        <v>603</v>
      </c>
      <c r="M2911">
        <v>468</v>
      </c>
    </row>
    <row r="2912" spans="1:13">
      <c r="A2912">
        <v>6370</v>
      </c>
      <c r="B2912" t="s">
        <v>1227</v>
      </c>
      <c r="C2912" t="s">
        <v>1105</v>
      </c>
      <c r="D2912">
        <v>1600</v>
      </c>
      <c r="E2912" t="s">
        <v>8</v>
      </c>
      <c r="F2912" t="s">
        <v>420</v>
      </c>
      <c r="G2912" s="81">
        <v>45048</v>
      </c>
      <c r="H2912" t="s">
        <v>4048</v>
      </c>
      <c r="I2912" t="s">
        <v>6546</v>
      </c>
      <c r="J2912" t="s">
        <v>1675</v>
      </c>
      <c r="K2912" t="s">
        <v>6547</v>
      </c>
      <c r="L2912" t="s">
        <v>1103</v>
      </c>
      <c r="M2912">
        <v>213</v>
      </c>
    </row>
    <row r="2913" spans="1:13">
      <c r="A2913">
        <v>6371</v>
      </c>
      <c r="B2913" t="s">
        <v>1227</v>
      </c>
      <c r="C2913" t="s">
        <v>9012</v>
      </c>
      <c r="D2913">
        <v>3500</v>
      </c>
      <c r="E2913" t="s">
        <v>12</v>
      </c>
      <c r="F2913" t="s">
        <v>420</v>
      </c>
      <c r="G2913" s="81">
        <v>45048</v>
      </c>
      <c r="H2913" t="s">
        <v>4048</v>
      </c>
      <c r="I2913" t="s">
        <v>6548</v>
      </c>
      <c r="J2913" t="s">
        <v>13</v>
      </c>
      <c r="K2913" t="s">
        <v>6549</v>
      </c>
      <c r="L2913" t="s">
        <v>2280</v>
      </c>
      <c r="M2913">
        <v>422</v>
      </c>
    </row>
    <row r="2914" spans="1:13">
      <c r="A2914">
        <v>6372</v>
      </c>
      <c r="B2914" t="s">
        <v>1227</v>
      </c>
      <c r="C2914" t="s">
        <v>1991</v>
      </c>
      <c r="D2914">
        <v>900</v>
      </c>
      <c r="E2914" t="s">
        <v>20</v>
      </c>
      <c r="F2914" t="s">
        <v>420</v>
      </c>
      <c r="G2914" s="81">
        <v>45048</v>
      </c>
      <c r="H2914" t="s">
        <v>4069</v>
      </c>
      <c r="I2914" t="s">
        <v>6289</v>
      </c>
      <c r="J2914" t="s">
        <v>1677</v>
      </c>
      <c r="K2914" t="s">
        <v>6550</v>
      </c>
      <c r="L2914" t="s">
        <v>1990</v>
      </c>
      <c r="M2914">
        <v>373</v>
      </c>
    </row>
    <row r="2915" spans="1:13">
      <c r="A2915">
        <v>6373</v>
      </c>
      <c r="B2915" t="s">
        <v>1227</v>
      </c>
      <c r="C2915" t="s">
        <v>2455</v>
      </c>
      <c r="D2915">
        <v>5200</v>
      </c>
      <c r="E2915" t="s">
        <v>12</v>
      </c>
      <c r="F2915" t="s">
        <v>420</v>
      </c>
      <c r="G2915" s="81">
        <v>45048</v>
      </c>
      <c r="H2915" t="s">
        <v>4048</v>
      </c>
      <c r="I2915" t="s">
        <v>6551</v>
      </c>
      <c r="J2915" t="s">
        <v>13</v>
      </c>
      <c r="K2915" t="s">
        <v>6552</v>
      </c>
      <c r="L2915" t="s">
        <v>2452</v>
      </c>
      <c r="M2915">
        <v>464</v>
      </c>
    </row>
    <row r="2916" spans="1:13">
      <c r="A2916">
        <v>6374</v>
      </c>
      <c r="B2916" t="s">
        <v>1227</v>
      </c>
      <c r="C2916" t="s">
        <v>2066</v>
      </c>
      <c r="D2916">
        <v>400</v>
      </c>
      <c r="E2916" t="s">
        <v>8</v>
      </c>
      <c r="F2916" t="s">
        <v>6305</v>
      </c>
      <c r="G2916" s="81">
        <v>45048</v>
      </c>
      <c r="H2916" t="s">
        <v>4140</v>
      </c>
      <c r="I2916" t="s">
        <v>4140</v>
      </c>
      <c r="J2916" t="s">
        <v>1675</v>
      </c>
      <c r="K2916">
        <v>462827</v>
      </c>
      <c r="L2916" t="s">
        <v>2065</v>
      </c>
      <c r="M2916">
        <v>382</v>
      </c>
    </row>
    <row r="2917" spans="1:13">
      <c r="A2917">
        <v>6375</v>
      </c>
      <c r="B2917" t="s">
        <v>1227</v>
      </c>
      <c r="C2917" t="s">
        <v>1371</v>
      </c>
      <c r="D2917">
        <v>2800</v>
      </c>
      <c r="E2917" t="s">
        <v>67</v>
      </c>
      <c r="F2917" t="s">
        <v>420</v>
      </c>
      <c r="G2917" s="81">
        <v>45021</v>
      </c>
      <c r="H2917" t="s">
        <v>4048</v>
      </c>
      <c r="I2917" t="s">
        <v>6553</v>
      </c>
      <c r="J2917" t="s">
        <v>1679</v>
      </c>
      <c r="K2917">
        <v>43586</v>
      </c>
      <c r="L2917" t="s">
        <v>1369</v>
      </c>
      <c r="M2917">
        <v>374</v>
      </c>
    </row>
    <row r="2918" spans="1:13">
      <c r="A2918">
        <v>6376</v>
      </c>
      <c r="B2918" t="s">
        <v>1227</v>
      </c>
      <c r="C2918" t="s">
        <v>2466</v>
      </c>
      <c r="D2918">
        <v>1650</v>
      </c>
      <c r="E2918" t="s">
        <v>8</v>
      </c>
      <c r="F2918" t="s">
        <v>4170</v>
      </c>
      <c r="G2918" s="81">
        <v>45054</v>
      </c>
      <c r="H2918" t="s">
        <v>4048</v>
      </c>
      <c r="I2918" t="s">
        <v>5132</v>
      </c>
      <c r="J2918" t="s">
        <v>1675</v>
      </c>
      <c r="K2918">
        <v>557401</v>
      </c>
      <c r="L2918" t="s">
        <v>2468</v>
      </c>
      <c r="M2918">
        <v>469</v>
      </c>
    </row>
    <row r="2919" spans="1:13">
      <c r="A2919">
        <v>6377</v>
      </c>
      <c r="B2919" t="s">
        <v>1227</v>
      </c>
      <c r="C2919" t="s">
        <v>1115</v>
      </c>
      <c r="D2919">
        <v>1670</v>
      </c>
      <c r="E2919" t="s">
        <v>8</v>
      </c>
      <c r="F2919" t="s">
        <v>420</v>
      </c>
      <c r="G2919" s="81">
        <v>45054</v>
      </c>
      <c r="H2919" t="s">
        <v>4048</v>
      </c>
      <c r="I2919" t="s">
        <v>5757</v>
      </c>
      <c r="J2919" t="s">
        <v>1675</v>
      </c>
      <c r="K2919" t="s">
        <v>6554</v>
      </c>
      <c r="L2919" t="s">
        <v>1114</v>
      </c>
      <c r="M2919">
        <v>216</v>
      </c>
    </row>
    <row r="2920" spans="1:13">
      <c r="A2920">
        <v>6378</v>
      </c>
      <c r="B2920" t="s">
        <v>1227</v>
      </c>
      <c r="C2920" t="s">
        <v>962</v>
      </c>
      <c r="D2920">
        <v>3350</v>
      </c>
      <c r="E2920" t="s">
        <v>67</v>
      </c>
      <c r="F2920" t="s">
        <v>420</v>
      </c>
      <c r="G2920" s="81">
        <v>45051</v>
      </c>
      <c r="H2920" t="s">
        <v>4069</v>
      </c>
      <c r="I2920" t="s">
        <v>6555</v>
      </c>
      <c r="J2920" t="s">
        <v>1679</v>
      </c>
      <c r="K2920" t="s">
        <v>6556</v>
      </c>
      <c r="L2920" t="s">
        <v>960</v>
      </c>
      <c r="M2920">
        <v>299</v>
      </c>
    </row>
    <row r="2921" spans="1:13">
      <c r="A2921">
        <v>6379</v>
      </c>
      <c r="B2921" t="s">
        <v>1227</v>
      </c>
      <c r="C2921" t="s">
        <v>2597</v>
      </c>
      <c r="D2921">
        <v>3497</v>
      </c>
      <c r="E2921" t="s">
        <v>12</v>
      </c>
      <c r="F2921" t="s">
        <v>420</v>
      </c>
      <c r="G2921" s="81">
        <v>45051</v>
      </c>
      <c r="H2921" t="s">
        <v>4048</v>
      </c>
      <c r="I2921" t="s">
        <v>6557</v>
      </c>
      <c r="J2921" t="s">
        <v>13</v>
      </c>
      <c r="K2921" t="s">
        <v>6558</v>
      </c>
      <c r="L2921" t="s">
        <v>2596</v>
      </c>
      <c r="M2921">
        <v>497</v>
      </c>
    </row>
    <row r="2922" spans="1:13">
      <c r="A2922">
        <v>6380</v>
      </c>
      <c r="B2922" t="s">
        <v>1227</v>
      </c>
      <c r="C2922" t="s">
        <v>2307</v>
      </c>
      <c r="D2922">
        <v>1350</v>
      </c>
      <c r="E2922" t="s">
        <v>8</v>
      </c>
      <c r="F2922" t="s">
        <v>420</v>
      </c>
      <c r="G2922" s="81">
        <v>45051</v>
      </c>
      <c r="H2922" t="s">
        <v>4048</v>
      </c>
      <c r="I2922" t="s">
        <v>5936</v>
      </c>
      <c r="J2922" t="s">
        <v>1675</v>
      </c>
      <c r="K2922" t="s">
        <v>6559</v>
      </c>
      <c r="L2922" t="s">
        <v>2306</v>
      </c>
      <c r="M2922">
        <v>428</v>
      </c>
    </row>
    <row r="2923" spans="1:13">
      <c r="A2923">
        <v>6381</v>
      </c>
      <c r="B2923" t="s">
        <v>1227</v>
      </c>
      <c r="C2923" t="s">
        <v>2470</v>
      </c>
      <c r="D2923">
        <v>5200</v>
      </c>
      <c r="E2923" t="s">
        <v>12</v>
      </c>
      <c r="F2923" t="s">
        <v>420</v>
      </c>
      <c r="G2923" s="81">
        <v>45051</v>
      </c>
      <c r="H2923" t="s">
        <v>4048</v>
      </c>
      <c r="I2923" t="s">
        <v>6560</v>
      </c>
      <c r="J2923" t="s">
        <v>13</v>
      </c>
      <c r="K2923" t="s">
        <v>6561</v>
      </c>
      <c r="L2923" t="s">
        <v>2469</v>
      </c>
      <c r="M2923">
        <v>470</v>
      </c>
    </row>
    <row r="2924" spans="1:13">
      <c r="A2924">
        <v>6382</v>
      </c>
      <c r="B2924" t="s">
        <v>1227</v>
      </c>
      <c r="C2924" t="s">
        <v>2458</v>
      </c>
      <c r="D2924">
        <v>5200</v>
      </c>
      <c r="E2924" t="s">
        <v>67</v>
      </c>
      <c r="F2924" t="s">
        <v>420</v>
      </c>
      <c r="G2924" s="81">
        <v>45050</v>
      </c>
      <c r="H2924" t="s">
        <v>4048</v>
      </c>
      <c r="I2924" t="s">
        <v>6562</v>
      </c>
      <c r="J2924" t="s">
        <v>1679</v>
      </c>
      <c r="K2924" t="s">
        <v>6563</v>
      </c>
      <c r="L2924" t="s">
        <v>2457</v>
      </c>
      <c r="M2924">
        <v>466</v>
      </c>
    </row>
    <row r="2925" spans="1:13">
      <c r="A2925">
        <v>6383</v>
      </c>
      <c r="B2925" t="s">
        <v>1227</v>
      </c>
      <c r="C2925" t="s">
        <v>2066</v>
      </c>
      <c r="D2925">
        <v>2180</v>
      </c>
      <c r="E2925" t="s">
        <v>8</v>
      </c>
      <c r="F2925" t="s">
        <v>6305</v>
      </c>
      <c r="G2925" s="81">
        <v>45050</v>
      </c>
      <c r="H2925" t="s">
        <v>4048</v>
      </c>
      <c r="I2925" t="s">
        <v>6564</v>
      </c>
      <c r="J2925" t="s">
        <v>1675</v>
      </c>
      <c r="K2925">
        <v>508863</v>
      </c>
      <c r="L2925" t="s">
        <v>2065</v>
      </c>
      <c r="M2925">
        <v>382</v>
      </c>
    </row>
    <row r="2926" spans="1:13">
      <c r="A2926">
        <v>6384</v>
      </c>
      <c r="B2926" t="s">
        <v>1227</v>
      </c>
      <c r="C2926" t="s">
        <v>376</v>
      </c>
      <c r="D2926">
        <v>5200</v>
      </c>
      <c r="E2926" t="s">
        <v>12</v>
      </c>
      <c r="F2926" t="s">
        <v>6305</v>
      </c>
      <c r="G2926" s="81">
        <v>45050</v>
      </c>
      <c r="H2926" t="s">
        <v>4048</v>
      </c>
      <c r="I2926" t="s">
        <v>6565</v>
      </c>
      <c r="J2926" t="s">
        <v>13</v>
      </c>
      <c r="K2926">
        <v>514590</v>
      </c>
      <c r="L2926" t="s">
        <v>374</v>
      </c>
      <c r="M2926">
        <v>463</v>
      </c>
    </row>
    <row r="2927" spans="1:13">
      <c r="A2927">
        <v>6385</v>
      </c>
      <c r="B2927" t="s">
        <v>1227</v>
      </c>
      <c r="C2927" t="s">
        <v>5690</v>
      </c>
      <c r="D2927">
        <v>4275</v>
      </c>
      <c r="E2927" t="s">
        <v>15</v>
      </c>
      <c r="F2927" t="s">
        <v>6305</v>
      </c>
      <c r="G2927" s="81">
        <v>45050</v>
      </c>
      <c r="H2927" t="s">
        <v>4048</v>
      </c>
      <c r="I2927" t="s">
        <v>6566</v>
      </c>
      <c r="J2927" t="s">
        <v>1680</v>
      </c>
      <c r="K2927">
        <v>518130</v>
      </c>
      <c r="L2927" t="s">
        <v>2303</v>
      </c>
      <c r="M2927">
        <v>427</v>
      </c>
    </row>
    <row r="2928" spans="1:13">
      <c r="A2928">
        <v>6386</v>
      </c>
      <c r="B2928" t="s">
        <v>1227</v>
      </c>
      <c r="C2928" t="s">
        <v>1531</v>
      </c>
      <c r="D2928">
        <v>1800</v>
      </c>
      <c r="E2928" t="s">
        <v>10</v>
      </c>
      <c r="F2928" t="s">
        <v>6305</v>
      </c>
      <c r="G2928" s="81">
        <v>45050</v>
      </c>
      <c r="H2928" t="s">
        <v>4048</v>
      </c>
      <c r="I2928" t="s">
        <v>6263</v>
      </c>
      <c r="J2928" t="s">
        <v>2032</v>
      </c>
      <c r="K2928">
        <v>518651</v>
      </c>
      <c r="L2928" t="s">
        <v>1529</v>
      </c>
      <c r="M2928">
        <v>311</v>
      </c>
    </row>
    <row r="2929" spans="1:14">
      <c r="A2929">
        <v>6387</v>
      </c>
      <c r="B2929" t="s">
        <v>1227</v>
      </c>
      <c r="C2929" t="s">
        <v>1503</v>
      </c>
      <c r="D2929">
        <v>6350</v>
      </c>
      <c r="E2929" t="s">
        <v>67</v>
      </c>
      <c r="F2929" t="s">
        <v>420</v>
      </c>
      <c r="G2929" s="81">
        <v>45050</v>
      </c>
      <c r="H2929" t="s">
        <v>4048</v>
      </c>
      <c r="I2929" t="s">
        <v>6567</v>
      </c>
      <c r="J2929" t="s">
        <v>1679</v>
      </c>
      <c r="K2929" t="s">
        <v>6568</v>
      </c>
      <c r="L2929" t="s">
        <v>2578</v>
      </c>
      <c r="M2929">
        <v>306</v>
      </c>
    </row>
    <row r="2930" spans="1:14">
      <c r="A2930">
        <v>6388</v>
      </c>
      <c r="B2930" t="s">
        <v>1227</v>
      </c>
      <c r="C2930" t="s">
        <v>2352</v>
      </c>
      <c r="D2930">
        <v>3497</v>
      </c>
      <c r="E2930" t="s">
        <v>12</v>
      </c>
      <c r="F2930" t="s">
        <v>420</v>
      </c>
      <c r="G2930" s="81">
        <v>45050</v>
      </c>
      <c r="H2930" t="s">
        <v>4048</v>
      </c>
      <c r="I2930" t="s">
        <v>5273</v>
      </c>
      <c r="J2930" t="s">
        <v>13</v>
      </c>
      <c r="K2930" t="s">
        <v>6569</v>
      </c>
      <c r="L2930" t="s">
        <v>2350</v>
      </c>
      <c r="M2930">
        <v>445</v>
      </c>
    </row>
    <row r="2931" spans="1:14">
      <c r="A2931">
        <v>6389</v>
      </c>
      <c r="C2931" t="s">
        <v>5064</v>
      </c>
      <c r="G2931" s="81"/>
    </row>
    <row r="2932" spans="1:14">
      <c r="A2932">
        <v>6390</v>
      </c>
      <c r="B2932" t="s">
        <v>1227</v>
      </c>
      <c r="C2932" t="s">
        <v>962</v>
      </c>
      <c r="D2932">
        <v>2275</v>
      </c>
      <c r="E2932" t="s">
        <v>15</v>
      </c>
      <c r="F2932" t="s">
        <v>6305</v>
      </c>
      <c r="G2932" s="81">
        <v>45056</v>
      </c>
      <c r="H2932" t="s">
        <v>4048</v>
      </c>
      <c r="I2932" t="s">
        <v>4352</v>
      </c>
      <c r="J2932" t="s">
        <v>1680</v>
      </c>
      <c r="K2932" t="s">
        <v>6570</v>
      </c>
      <c r="L2932" t="s">
        <v>960</v>
      </c>
      <c r="M2932">
        <v>371</v>
      </c>
    </row>
    <row r="2933" spans="1:14">
      <c r="A2933">
        <v>6391</v>
      </c>
      <c r="B2933" t="s">
        <v>1227</v>
      </c>
      <c r="C2933" t="s">
        <v>1165</v>
      </c>
      <c r="D2933">
        <v>5000</v>
      </c>
      <c r="E2933" t="s">
        <v>17</v>
      </c>
      <c r="F2933" t="s">
        <v>6305</v>
      </c>
      <c r="G2933" s="81">
        <v>45056</v>
      </c>
      <c r="H2933" t="s">
        <v>93</v>
      </c>
      <c r="I2933" t="s">
        <v>5097</v>
      </c>
      <c r="J2933" t="s">
        <v>1674</v>
      </c>
      <c r="K2933">
        <v>586764</v>
      </c>
      <c r="L2933" t="s">
        <v>1163</v>
      </c>
      <c r="M2933">
        <v>234</v>
      </c>
    </row>
    <row r="2934" spans="1:14">
      <c r="A2934">
        <v>6392</v>
      </c>
      <c r="B2934" t="s">
        <v>1227</v>
      </c>
      <c r="C2934" t="s">
        <v>2442</v>
      </c>
      <c r="D2934">
        <v>3349</v>
      </c>
      <c r="E2934" t="s">
        <v>67</v>
      </c>
      <c r="F2934" t="s">
        <v>420</v>
      </c>
      <c r="G2934" s="81">
        <v>45055</v>
      </c>
      <c r="H2934" t="s">
        <v>4048</v>
      </c>
      <c r="I2934" t="s">
        <v>5327</v>
      </c>
      <c r="J2934" t="s">
        <v>1679</v>
      </c>
      <c r="K2934" t="s">
        <v>6571</v>
      </c>
      <c r="L2934" t="s">
        <v>1987</v>
      </c>
      <c r="M2934">
        <v>372</v>
      </c>
    </row>
    <row r="2935" spans="1:14">
      <c r="A2935">
        <v>6393</v>
      </c>
      <c r="B2935" t="s">
        <v>1227</v>
      </c>
      <c r="C2935" t="s">
        <v>2591</v>
      </c>
      <c r="D2935">
        <v>2800</v>
      </c>
      <c r="E2935" t="s">
        <v>12</v>
      </c>
      <c r="F2935" t="s">
        <v>420</v>
      </c>
      <c r="G2935" s="81">
        <v>45054</v>
      </c>
      <c r="H2935" t="s">
        <v>4048</v>
      </c>
      <c r="I2935" t="s">
        <v>5603</v>
      </c>
      <c r="J2935" t="s">
        <v>13</v>
      </c>
      <c r="K2935" t="s">
        <v>6572</v>
      </c>
      <c r="L2935" t="s">
        <v>2590</v>
      </c>
      <c r="M2935">
        <v>495</v>
      </c>
      <c r="N2935" t="s">
        <v>4057</v>
      </c>
    </row>
    <row r="2936" spans="1:14">
      <c r="A2936">
        <v>6394</v>
      </c>
      <c r="B2936" t="s">
        <v>1227</v>
      </c>
      <c r="C2936" t="s">
        <v>2323</v>
      </c>
      <c r="D2936">
        <v>3500</v>
      </c>
      <c r="E2936" t="s">
        <v>67</v>
      </c>
      <c r="F2936" t="s">
        <v>6305</v>
      </c>
      <c r="G2936" s="81">
        <v>45058</v>
      </c>
      <c r="H2936" t="s">
        <v>4048</v>
      </c>
      <c r="I2936" t="s">
        <v>6573</v>
      </c>
      <c r="J2936" t="s">
        <v>1679</v>
      </c>
      <c r="K2936">
        <v>623822</v>
      </c>
      <c r="L2936" t="s">
        <v>2322</v>
      </c>
      <c r="M2936">
        <v>431</v>
      </c>
    </row>
    <row r="2937" spans="1:14">
      <c r="A2937">
        <v>6395</v>
      </c>
      <c r="B2937" t="s">
        <v>1227</v>
      </c>
      <c r="C2937" t="s">
        <v>1713</v>
      </c>
      <c r="D2937">
        <v>4400</v>
      </c>
      <c r="E2937" t="s">
        <v>10</v>
      </c>
      <c r="F2937" t="s">
        <v>420</v>
      </c>
      <c r="G2937" s="81">
        <v>45058</v>
      </c>
      <c r="H2937" t="s">
        <v>4048</v>
      </c>
      <c r="I2937" t="s">
        <v>6574</v>
      </c>
      <c r="J2937" t="s">
        <v>2032</v>
      </c>
      <c r="K2937" t="s">
        <v>6575</v>
      </c>
      <c r="L2937" t="s">
        <v>1714</v>
      </c>
      <c r="M2937">
        <v>361</v>
      </c>
    </row>
    <row r="2938" spans="1:14">
      <c r="A2938">
        <v>6396</v>
      </c>
      <c r="B2938" t="s">
        <v>1227</v>
      </c>
      <c r="C2938" t="s">
        <v>1576</v>
      </c>
      <c r="D2938">
        <v>1800</v>
      </c>
      <c r="E2938" t="s">
        <v>10</v>
      </c>
      <c r="F2938" t="s">
        <v>420</v>
      </c>
      <c r="G2938" s="81">
        <v>45058</v>
      </c>
      <c r="H2938" t="s">
        <v>4048</v>
      </c>
      <c r="I2938" t="s">
        <v>5341</v>
      </c>
      <c r="J2938" t="s">
        <v>2032</v>
      </c>
      <c r="K2938" t="s">
        <v>6576</v>
      </c>
      <c r="L2938" t="s">
        <v>1575</v>
      </c>
      <c r="M2938">
        <v>321</v>
      </c>
    </row>
    <row r="2939" spans="1:14">
      <c r="A2939">
        <v>6397</v>
      </c>
      <c r="B2939" t="s">
        <v>1227</v>
      </c>
      <c r="C2939" t="s">
        <v>2041</v>
      </c>
      <c r="D2939">
        <v>3350</v>
      </c>
      <c r="E2939" t="s">
        <v>67</v>
      </c>
      <c r="F2939" t="s">
        <v>420</v>
      </c>
      <c r="G2939" s="81">
        <v>45058</v>
      </c>
      <c r="H2939" t="s">
        <v>4048</v>
      </c>
      <c r="I2939" t="s">
        <v>4344</v>
      </c>
      <c r="J2939" t="s">
        <v>1679</v>
      </c>
      <c r="K2939" t="s">
        <v>6577</v>
      </c>
      <c r="L2939" t="s">
        <v>2039</v>
      </c>
      <c r="M2939">
        <v>378</v>
      </c>
    </row>
    <row r="2940" spans="1:14">
      <c r="A2940">
        <v>6398</v>
      </c>
      <c r="B2940" t="s">
        <v>1227</v>
      </c>
      <c r="C2940" t="s">
        <v>1590</v>
      </c>
      <c r="D2940">
        <v>2180</v>
      </c>
      <c r="E2940" t="s">
        <v>10</v>
      </c>
      <c r="F2940" t="s">
        <v>420</v>
      </c>
      <c r="G2940" s="81">
        <v>45058</v>
      </c>
      <c r="H2940" t="s">
        <v>4048</v>
      </c>
      <c r="I2940" t="s">
        <v>5795</v>
      </c>
      <c r="J2940" t="s">
        <v>2032</v>
      </c>
      <c r="K2940" t="s">
        <v>6578</v>
      </c>
      <c r="L2940" t="s">
        <v>1589</v>
      </c>
      <c r="M2940">
        <v>325</v>
      </c>
    </row>
    <row r="2941" spans="1:14">
      <c r="A2941">
        <v>6399</v>
      </c>
      <c r="B2941" t="s">
        <v>1227</v>
      </c>
      <c r="C2941" t="s">
        <v>1235</v>
      </c>
      <c r="D2941">
        <v>5600</v>
      </c>
      <c r="E2941" t="s">
        <v>12</v>
      </c>
      <c r="F2941" t="s">
        <v>420</v>
      </c>
      <c r="G2941" s="81">
        <v>45061</v>
      </c>
      <c r="H2941" t="s">
        <v>4048</v>
      </c>
      <c r="I2941" t="s">
        <v>6579</v>
      </c>
      <c r="J2941" t="s">
        <v>13</v>
      </c>
      <c r="K2941" t="s">
        <v>6580</v>
      </c>
      <c r="L2941" t="s">
        <v>1233</v>
      </c>
      <c r="M2941">
        <v>249</v>
      </c>
    </row>
    <row r="2942" spans="1:14">
      <c r="A2942">
        <v>6400</v>
      </c>
      <c r="B2942" t="s">
        <v>1227</v>
      </c>
      <c r="C2942" t="s">
        <v>1086</v>
      </c>
      <c r="D2942">
        <v>2175</v>
      </c>
      <c r="E2942" t="s">
        <v>17</v>
      </c>
      <c r="F2942" t="s">
        <v>420</v>
      </c>
      <c r="G2942" s="81">
        <v>45061</v>
      </c>
      <c r="H2942" t="s">
        <v>4048</v>
      </c>
      <c r="I2942" t="s">
        <v>6581</v>
      </c>
      <c r="J2942" t="s">
        <v>1674</v>
      </c>
      <c r="K2942" t="s">
        <v>6582</v>
      </c>
      <c r="L2942" t="s">
        <v>1085</v>
      </c>
      <c r="M2942">
        <v>207</v>
      </c>
    </row>
    <row r="2943" spans="1:14">
      <c r="A2943">
        <v>6401</v>
      </c>
      <c r="B2943" t="s">
        <v>1227</v>
      </c>
      <c r="C2943" t="s">
        <v>2407</v>
      </c>
      <c r="D2943">
        <v>2275</v>
      </c>
      <c r="E2943" t="s">
        <v>15</v>
      </c>
      <c r="F2943" t="s">
        <v>420</v>
      </c>
      <c r="G2943" s="81">
        <v>45061</v>
      </c>
      <c r="H2943" t="s">
        <v>4048</v>
      </c>
      <c r="I2943" t="s">
        <v>5673</v>
      </c>
      <c r="J2943" t="s">
        <v>1680</v>
      </c>
      <c r="K2943" t="s">
        <v>6583</v>
      </c>
      <c r="L2943" t="s">
        <v>2406</v>
      </c>
      <c r="M2943">
        <v>460</v>
      </c>
    </row>
    <row r="2944" spans="1:14">
      <c r="A2944">
        <v>6402</v>
      </c>
      <c r="B2944" t="s">
        <v>1227</v>
      </c>
      <c r="C2944" t="s">
        <v>612</v>
      </c>
      <c r="D2944">
        <v>5666</v>
      </c>
      <c r="E2944" t="s">
        <v>12</v>
      </c>
      <c r="F2944" t="s">
        <v>6305</v>
      </c>
      <c r="G2944" s="81">
        <v>45063</v>
      </c>
      <c r="H2944" t="s">
        <v>4069</v>
      </c>
      <c r="I2944" t="s">
        <v>6584</v>
      </c>
      <c r="J2944" t="s">
        <v>13</v>
      </c>
      <c r="K2944">
        <v>39705</v>
      </c>
      <c r="L2944" t="s">
        <v>610</v>
      </c>
      <c r="M2944">
        <v>194</v>
      </c>
    </row>
    <row r="2945" spans="1:13">
      <c r="A2945">
        <v>6403</v>
      </c>
      <c r="B2945" t="s">
        <v>1227</v>
      </c>
      <c r="C2945" t="s">
        <v>1426</v>
      </c>
      <c r="D2945">
        <v>29000</v>
      </c>
      <c r="E2945" t="s">
        <v>12</v>
      </c>
      <c r="F2945" t="s">
        <v>420</v>
      </c>
      <c r="G2945" s="81">
        <v>45063</v>
      </c>
      <c r="H2945" t="s">
        <v>4069</v>
      </c>
      <c r="I2945" t="s">
        <v>4069</v>
      </c>
      <c r="J2945" t="s">
        <v>13</v>
      </c>
      <c r="K2945" t="s">
        <v>6585</v>
      </c>
      <c r="L2945" t="s">
        <v>1425</v>
      </c>
      <c r="M2945">
        <v>265</v>
      </c>
    </row>
    <row r="2946" spans="1:13">
      <c r="A2946">
        <v>6404</v>
      </c>
      <c r="B2946" t="s">
        <v>1227</v>
      </c>
      <c r="C2946" t="s">
        <v>2316</v>
      </c>
      <c r="D2946">
        <v>2275</v>
      </c>
      <c r="E2946" t="s">
        <v>15</v>
      </c>
      <c r="F2946" t="s">
        <v>420</v>
      </c>
      <c r="G2946" s="81">
        <v>45030</v>
      </c>
      <c r="H2946" t="s">
        <v>4048</v>
      </c>
      <c r="I2946" t="s">
        <v>6586</v>
      </c>
      <c r="J2946" t="s">
        <v>1680</v>
      </c>
      <c r="K2946">
        <v>533959</v>
      </c>
      <c r="L2946" t="s">
        <v>2314</v>
      </c>
      <c r="M2946">
        <v>430</v>
      </c>
    </row>
    <row r="2947" spans="1:13">
      <c r="A2947">
        <v>6405</v>
      </c>
      <c r="B2947" t="s">
        <v>1227</v>
      </c>
      <c r="C2947" t="s">
        <v>2311</v>
      </c>
      <c r="D2947">
        <v>2275</v>
      </c>
      <c r="E2947" t="s">
        <v>15</v>
      </c>
      <c r="F2947" t="s">
        <v>420</v>
      </c>
      <c r="G2947" s="81">
        <v>45062</v>
      </c>
      <c r="H2947" t="s">
        <v>4048</v>
      </c>
      <c r="I2947" t="s">
        <v>5513</v>
      </c>
      <c r="J2947" t="s">
        <v>1680</v>
      </c>
      <c r="K2947" t="s">
        <v>6587</v>
      </c>
      <c r="L2947" t="s">
        <v>2328</v>
      </c>
      <c r="M2947">
        <v>429</v>
      </c>
    </row>
    <row r="2948" spans="1:13">
      <c r="A2948">
        <v>6406</v>
      </c>
      <c r="B2948" t="s">
        <v>1227</v>
      </c>
      <c r="C2948" t="s">
        <v>2574</v>
      </c>
      <c r="D2948">
        <v>5200</v>
      </c>
      <c r="E2948" t="s">
        <v>12</v>
      </c>
      <c r="F2948" t="s">
        <v>420</v>
      </c>
      <c r="G2948" s="81">
        <v>45062</v>
      </c>
      <c r="H2948" t="s">
        <v>4048</v>
      </c>
      <c r="I2948" t="s">
        <v>6560</v>
      </c>
      <c r="J2948" t="s">
        <v>13</v>
      </c>
      <c r="K2948" t="s">
        <v>6588</v>
      </c>
      <c r="L2948" t="s">
        <v>2572</v>
      </c>
      <c r="M2948">
        <v>492</v>
      </c>
    </row>
    <row r="2949" spans="1:13">
      <c r="A2949">
        <v>6407</v>
      </c>
      <c r="B2949" t="s">
        <v>1227</v>
      </c>
      <c r="C2949" t="s">
        <v>2316</v>
      </c>
      <c r="D2949">
        <v>2275</v>
      </c>
      <c r="E2949" t="s">
        <v>15</v>
      </c>
      <c r="F2949" t="s">
        <v>420</v>
      </c>
      <c r="G2949" s="81">
        <v>45062</v>
      </c>
      <c r="H2949" t="s">
        <v>4048</v>
      </c>
      <c r="I2949" t="s">
        <v>5513</v>
      </c>
      <c r="J2949" t="s">
        <v>1680</v>
      </c>
      <c r="K2949">
        <v>1093184</v>
      </c>
      <c r="L2949" t="s">
        <v>2314</v>
      </c>
      <c r="M2949">
        <v>430</v>
      </c>
    </row>
    <row r="2950" spans="1:13">
      <c r="A2950">
        <v>6408</v>
      </c>
      <c r="B2950" t="s">
        <v>2133</v>
      </c>
      <c r="C2950" t="s">
        <v>6413</v>
      </c>
      <c r="D2950">
        <v>46460</v>
      </c>
      <c r="E2950" t="s">
        <v>15</v>
      </c>
      <c r="F2950" t="s">
        <v>420</v>
      </c>
      <c r="G2950" s="81">
        <v>45064</v>
      </c>
      <c r="H2950" t="s">
        <v>4048</v>
      </c>
      <c r="I2950" t="s">
        <v>6589</v>
      </c>
      <c r="J2950" t="s">
        <v>6590</v>
      </c>
      <c r="K2950" t="s">
        <v>6591</v>
      </c>
      <c r="L2950" t="s">
        <v>2177</v>
      </c>
      <c r="M2950">
        <v>411</v>
      </c>
    </row>
    <row r="2951" spans="1:13">
      <c r="A2951">
        <v>6409</v>
      </c>
      <c r="B2951" t="s">
        <v>35</v>
      </c>
      <c r="C2951" t="s">
        <v>1181</v>
      </c>
      <c r="D2951">
        <v>6000</v>
      </c>
      <c r="E2951" t="s">
        <v>10</v>
      </c>
      <c r="F2951" t="s">
        <v>420</v>
      </c>
      <c r="G2951" s="81">
        <v>45064</v>
      </c>
      <c r="H2951" t="s">
        <v>4048</v>
      </c>
      <c r="I2951" t="s">
        <v>6592</v>
      </c>
      <c r="J2951" t="s">
        <v>2032</v>
      </c>
      <c r="K2951" t="s">
        <v>6593</v>
      </c>
      <c r="L2951" t="s">
        <v>1179</v>
      </c>
      <c r="M2951">
        <v>301</v>
      </c>
    </row>
    <row r="2952" spans="1:13">
      <c r="A2952">
        <v>6410</v>
      </c>
      <c r="B2952" t="s">
        <v>1227</v>
      </c>
      <c r="C2952" t="s">
        <v>1095</v>
      </c>
      <c r="D2952">
        <v>1650</v>
      </c>
      <c r="E2952" t="s">
        <v>8</v>
      </c>
      <c r="F2952" t="s">
        <v>420</v>
      </c>
      <c r="G2952" s="81">
        <v>45063</v>
      </c>
      <c r="H2952" t="s">
        <v>4048</v>
      </c>
      <c r="I2952" t="s">
        <v>6594</v>
      </c>
      <c r="J2952" t="s">
        <v>1675</v>
      </c>
      <c r="K2952" t="s">
        <v>6595</v>
      </c>
      <c r="L2952" t="s">
        <v>1093</v>
      </c>
      <c r="M2952">
        <v>268</v>
      </c>
    </row>
    <row r="2953" spans="1:13">
      <c r="A2953">
        <v>6411</v>
      </c>
      <c r="B2953" t="s">
        <v>1227</v>
      </c>
      <c r="C2953" t="s">
        <v>1132</v>
      </c>
      <c r="D2953">
        <v>10000</v>
      </c>
      <c r="E2953" t="s">
        <v>12</v>
      </c>
      <c r="F2953" t="s">
        <v>420</v>
      </c>
      <c r="G2953" s="81">
        <v>45063</v>
      </c>
      <c r="H2953" t="s">
        <v>4672</v>
      </c>
      <c r="I2953" t="s">
        <v>4356</v>
      </c>
      <c r="J2953" t="s">
        <v>13</v>
      </c>
      <c r="K2953" t="s">
        <v>6596</v>
      </c>
      <c r="L2953" t="s">
        <v>1130</v>
      </c>
      <c r="M2953">
        <v>270</v>
      </c>
    </row>
    <row r="2954" spans="1:13">
      <c r="A2954">
        <v>6412</v>
      </c>
      <c r="B2954" t="s">
        <v>35</v>
      </c>
      <c r="C2954" t="s">
        <v>1181</v>
      </c>
      <c r="D2954">
        <v>3000</v>
      </c>
      <c r="E2954" t="s">
        <v>10</v>
      </c>
      <c r="F2954" t="s">
        <v>420</v>
      </c>
      <c r="G2954" s="81">
        <v>45063</v>
      </c>
      <c r="H2954" t="s">
        <v>4048</v>
      </c>
      <c r="I2954" t="s">
        <v>6597</v>
      </c>
      <c r="J2954" t="s">
        <v>2032</v>
      </c>
      <c r="K2954" t="s">
        <v>6598</v>
      </c>
      <c r="L2954" t="s">
        <v>1179</v>
      </c>
      <c r="M2954">
        <v>301</v>
      </c>
    </row>
    <row r="2955" spans="1:13">
      <c r="A2955">
        <v>6413</v>
      </c>
      <c r="B2955" t="s">
        <v>1227</v>
      </c>
      <c r="C2955" t="s">
        <v>1127</v>
      </c>
      <c r="D2955">
        <v>1400</v>
      </c>
      <c r="E2955" t="s">
        <v>8</v>
      </c>
      <c r="F2955" t="s">
        <v>420</v>
      </c>
      <c r="G2955" s="81">
        <v>45063</v>
      </c>
      <c r="H2955" t="s">
        <v>4048</v>
      </c>
      <c r="I2955" t="s">
        <v>6599</v>
      </c>
      <c r="J2955" t="s">
        <v>1675</v>
      </c>
      <c r="K2955" t="s">
        <v>6600</v>
      </c>
      <c r="L2955" t="s">
        <v>1126</v>
      </c>
      <c r="M2955">
        <v>200</v>
      </c>
    </row>
    <row r="2956" spans="1:13">
      <c r="A2956">
        <v>6414</v>
      </c>
      <c r="B2956" t="s">
        <v>1227</v>
      </c>
      <c r="C2956" t="s">
        <v>1567</v>
      </c>
      <c r="D2956">
        <v>3350</v>
      </c>
      <c r="E2956" t="s">
        <v>67</v>
      </c>
      <c r="F2956" t="s">
        <v>6305</v>
      </c>
      <c r="G2956" s="81">
        <v>45063</v>
      </c>
      <c r="H2956" t="s">
        <v>4048</v>
      </c>
      <c r="I2956" t="s">
        <v>5203</v>
      </c>
      <c r="J2956" t="s">
        <v>1679</v>
      </c>
      <c r="K2956">
        <v>67847</v>
      </c>
      <c r="L2956" t="s">
        <v>1565</v>
      </c>
      <c r="M2956">
        <v>319</v>
      </c>
    </row>
    <row r="2957" spans="1:13">
      <c r="A2957">
        <v>6415</v>
      </c>
      <c r="B2957" t="s">
        <v>1227</v>
      </c>
      <c r="C2957" t="s">
        <v>1567</v>
      </c>
      <c r="D2957">
        <v>3350</v>
      </c>
      <c r="E2957" t="s">
        <v>12</v>
      </c>
      <c r="F2957" t="s">
        <v>6305</v>
      </c>
      <c r="G2957" s="81">
        <v>45063</v>
      </c>
      <c r="H2957" t="s">
        <v>4048</v>
      </c>
      <c r="I2957" t="s">
        <v>6601</v>
      </c>
      <c r="J2957" t="s">
        <v>13</v>
      </c>
      <c r="K2957">
        <v>67755</v>
      </c>
      <c r="L2957" t="s">
        <v>1565</v>
      </c>
      <c r="M2957">
        <v>330</v>
      </c>
    </row>
    <row r="2958" spans="1:13">
      <c r="A2958">
        <v>6416</v>
      </c>
      <c r="B2958" t="s">
        <v>1227</v>
      </c>
      <c r="C2958" t="s">
        <v>2582</v>
      </c>
      <c r="D2958">
        <v>7000</v>
      </c>
      <c r="E2958" t="s">
        <v>15</v>
      </c>
      <c r="F2958" t="s">
        <v>420</v>
      </c>
      <c r="G2958" s="81">
        <v>45064</v>
      </c>
      <c r="H2958" t="s">
        <v>4048</v>
      </c>
      <c r="I2958" t="s">
        <v>6602</v>
      </c>
      <c r="J2958" t="s">
        <v>1680</v>
      </c>
      <c r="K2958" t="s">
        <v>6603</v>
      </c>
      <c r="L2958" t="s">
        <v>2581</v>
      </c>
      <c r="M2958">
        <v>493</v>
      </c>
    </row>
    <row r="2959" spans="1:13">
      <c r="A2959">
        <v>6417</v>
      </c>
      <c r="B2959" t="s">
        <v>1227</v>
      </c>
      <c r="C2959" t="s">
        <v>2489</v>
      </c>
      <c r="D2959">
        <v>4200</v>
      </c>
      <c r="E2959" t="s">
        <v>15</v>
      </c>
      <c r="F2959" t="s">
        <v>623</v>
      </c>
      <c r="G2959" s="81">
        <v>45065</v>
      </c>
      <c r="H2959" t="s">
        <v>4048</v>
      </c>
      <c r="I2959" t="s">
        <v>4079</v>
      </c>
      <c r="J2959" t="s">
        <v>1680</v>
      </c>
      <c r="K2959">
        <v>1</v>
      </c>
      <c r="L2959" t="s">
        <v>2488</v>
      </c>
      <c r="M2959">
        <v>476</v>
      </c>
    </row>
    <row r="2960" spans="1:13">
      <c r="A2960">
        <v>6418</v>
      </c>
      <c r="B2960" t="s">
        <v>1227</v>
      </c>
      <c r="C2960" t="s">
        <v>3519</v>
      </c>
      <c r="D2960">
        <v>4200</v>
      </c>
      <c r="E2960" t="s">
        <v>15</v>
      </c>
      <c r="F2960" t="s">
        <v>623</v>
      </c>
      <c r="G2960" s="81">
        <v>45065</v>
      </c>
      <c r="H2960" t="s">
        <v>4048</v>
      </c>
      <c r="I2960" t="s">
        <v>4079</v>
      </c>
      <c r="J2960" t="s">
        <v>1680</v>
      </c>
      <c r="K2960">
        <v>1</v>
      </c>
      <c r="L2960" t="s">
        <v>2504</v>
      </c>
      <c r="M2960">
        <v>480</v>
      </c>
    </row>
    <row r="2961" spans="1:14">
      <c r="A2961">
        <v>6419</v>
      </c>
      <c r="B2961" t="s">
        <v>1227</v>
      </c>
      <c r="C2961" t="s">
        <v>2494</v>
      </c>
      <c r="D2961">
        <v>4200</v>
      </c>
      <c r="E2961" t="s">
        <v>15</v>
      </c>
      <c r="F2961" t="s">
        <v>623</v>
      </c>
      <c r="G2961" s="81">
        <v>45065</v>
      </c>
      <c r="H2961" t="s">
        <v>4048</v>
      </c>
      <c r="I2961" t="s">
        <v>4079</v>
      </c>
      <c r="J2961" t="s">
        <v>1680</v>
      </c>
      <c r="K2961">
        <v>1</v>
      </c>
      <c r="L2961" t="s">
        <v>2493</v>
      </c>
      <c r="M2961">
        <v>477</v>
      </c>
    </row>
    <row r="2962" spans="1:14">
      <c r="A2962">
        <v>6420</v>
      </c>
      <c r="B2962" t="s">
        <v>1227</v>
      </c>
      <c r="C2962" t="s">
        <v>2300</v>
      </c>
      <c r="D2962">
        <v>20000</v>
      </c>
      <c r="F2962" t="s">
        <v>623</v>
      </c>
      <c r="G2962" s="81">
        <v>45065</v>
      </c>
      <c r="H2962" t="s">
        <v>4194</v>
      </c>
      <c r="I2962" t="s">
        <v>6604</v>
      </c>
      <c r="J2962" t="s">
        <v>1679</v>
      </c>
      <c r="K2962">
        <v>1</v>
      </c>
      <c r="L2962" t="s">
        <v>2299</v>
      </c>
    </row>
    <row r="2963" spans="1:14">
      <c r="A2963">
        <v>6421</v>
      </c>
      <c r="B2963" t="s">
        <v>1227</v>
      </c>
      <c r="C2963" t="s">
        <v>2501</v>
      </c>
      <c r="D2963">
        <v>4200</v>
      </c>
      <c r="E2963" t="s">
        <v>15</v>
      </c>
      <c r="F2963" t="s">
        <v>623</v>
      </c>
      <c r="G2963" s="81">
        <v>45066</v>
      </c>
      <c r="H2963" t="s">
        <v>4048</v>
      </c>
      <c r="I2963" t="s">
        <v>4668</v>
      </c>
      <c r="J2963" t="s">
        <v>1680</v>
      </c>
      <c r="K2963">
        <v>1</v>
      </c>
      <c r="L2963" t="s">
        <v>2486</v>
      </c>
      <c r="M2963">
        <v>474</v>
      </c>
    </row>
    <row r="2964" spans="1:14">
      <c r="A2964">
        <v>6422</v>
      </c>
      <c r="B2964" t="s">
        <v>1227</v>
      </c>
      <c r="C2964" t="s">
        <v>2833</v>
      </c>
      <c r="D2964">
        <v>3187</v>
      </c>
      <c r="E2964" t="s">
        <v>15</v>
      </c>
      <c r="F2964" t="s">
        <v>623</v>
      </c>
      <c r="G2964" s="81">
        <v>45066</v>
      </c>
      <c r="H2964" t="s">
        <v>4048</v>
      </c>
      <c r="I2964" t="s">
        <v>6605</v>
      </c>
      <c r="J2964" t="s">
        <v>1680</v>
      </c>
      <c r="K2964">
        <v>1</v>
      </c>
      <c r="L2964" t="s">
        <v>2601</v>
      </c>
      <c r="M2964">
        <v>498</v>
      </c>
    </row>
    <row r="2965" spans="1:14">
      <c r="A2965">
        <v>6423</v>
      </c>
      <c r="B2965" t="s">
        <v>1227</v>
      </c>
      <c r="C2965" t="s">
        <v>6441</v>
      </c>
      <c r="D2965">
        <v>3200</v>
      </c>
      <c r="E2965" t="s">
        <v>15</v>
      </c>
      <c r="F2965" t="s">
        <v>623</v>
      </c>
      <c r="G2965" s="81">
        <v>45066</v>
      </c>
      <c r="H2965" t="s">
        <v>4048</v>
      </c>
      <c r="I2965" t="s">
        <v>6606</v>
      </c>
      <c r="J2965" t="s">
        <v>1680</v>
      </c>
      <c r="K2965">
        <v>1</v>
      </c>
      <c r="L2965" t="s">
        <v>2577</v>
      </c>
      <c r="M2965">
        <v>489</v>
      </c>
    </row>
    <row r="2966" spans="1:14">
      <c r="A2966">
        <v>6424</v>
      </c>
      <c r="B2966" t="s">
        <v>1227</v>
      </c>
      <c r="C2966" t="s">
        <v>1567</v>
      </c>
      <c r="D2966">
        <v>3000</v>
      </c>
      <c r="E2966" t="s">
        <v>67</v>
      </c>
      <c r="F2966" t="s">
        <v>6305</v>
      </c>
      <c r="G2966" s="81">
        <v>45065</v>
      </c>
      <c r="H2966" t="s">
        <v>4066</v>
      </c>
      <c r="I2966" t="s">
        <v>6607</v>
      </c>
      <c r="J2966" t="s">
        <v>1679</v>
      </c>
      <c r="K2966">
        <v>90580</v>
      </c>
      <c r="L2966" t="s">
        <v>1565</v>
      </c>
      <c r="M2966">
        <v>319</v>
      </c>
    </row>
    <row r="2967" spans="1:14">
      <c r="A2967">
        <v>6425</v>
      </c>
      <c r="B2967" t="s">
        <v>1227</v>
      </c>
      <c r="C2967" t="s">
        <v>1567</v>
      </c>
      <c r="D2967">
        <v>3000</v>
      </c>
      <c r="E2967" t="s">
        <v>12</v>
      </c>
      <c r="F2967" t="s">
        <v>6305</v>
      </c>
      <c r="G2967" s="81">
        <v>45065</v>
      </c>
      <c r="H2967" t="s">
        <v>4066</v>
      </c>
      <c r="I2967" t="s">
        <v>6607</v>
      </c>
      <c r="J2967" t="s">
        <v>13</v>
      </c>
      <c r="K2967">
        <v>90611</v>
      </c>
      <c r="L2967" t="s">
        <v>1565</v>
      </c>
      <c r="M2967">
        <v>330</v>
      </c>
    </row>
    <row r="2968" spans="1:14">
      <c r="A2968">
        <v>6426</v>
      </c>
      <c r="B2968" t="s">
        <v>1227</v>
      </c>
      <c r="C2968" t="s">
        <v>2185</v>
      </c>
      <c r="D2968">
        <v>14000</v>
      </c>
      <c r="E2968" t="s">
        <v>17</v>
      </c>
      <c r="F2968" t="s">
        <v>420</v>
      </c>
      <c r="G2968" s="81">
        <v>45068</v>
      </c>
      <c r="H2968" t="s">
        <v>4672</v>
      </c>
      <c r="I2968" t="s">
        <v>2229</v>
      </c>
      <c r="J2968" t="s">
        <v>1674</v>
      </c>
      <c r="K2968" t="s">
        <v>6608</v>
      </c>
      <c r="L2968" t="s">
        <v>2184</v>
      </c>
      <c r="M2968">
        <v>412</v>
      </c>
    </row>
    <row r="2969" spans="1:14">
      <c r="A2969">
        <v>6427</v>
      </c>
      <c r="B2969" t="s">
        <v>35</v>
      </c>
      <c r="C2969" t="s">
        <v>1181</v>
      </c>
      <c r="D2969">
        <v>1500</v>
      </c>
      <c r="E2969" t="s">
        <v>10</v>
      </c>
      <c r="F2969" t="s">
        <v>420</v>
      </c>
      <c r="G2969" s="81">
        <v>45068</v>
      </c>
      <c r="H2969" t="s">
        <v>4066</v>
      </c>
      <c r="I2969" t="s">
        <v>6607</v>
      </c>
      <c r="J2969" t="s">
        <v>2032</v>
      </c>
      <c r="K2969" t="s">
        <v>6609</v>
      </c>
      <c r="L2969" t="s">
        <v>1179</v>
      </c>
      <c r="M2969">
        <v>301</v>
      </c>
    </row>
    <row r="2970" spans="1:14">
      <c r="A2970">
        <v>6428</v>
      </c>
      <c r="B2970" t="s">
        <v>1227</v>
      </c>
      <c r="C2970" t="s">
        <v>2551</v>
      </c>
      <c r="D2970">
        <v>2275</v>
      </c>
      <c r="E2970" t="s">
        <v>17</v>
      </c>
      <c r="F2970" t="s">
        <v>6305</v>
      </c>
      <c r="G2970" s="81">
        <v>45068</v>
      </c>
      <c r="H2970" t="s">
        <v>4048</v>
      </c>
      <c r="I2970" t="s">
        <v>6610</v>
      </c>
      <c r="J2970" t="s">
        <v>1674</v>
      </c>
      <c r="K2970">
        <v>730943</v>
      </c>
      <c r="L2970" t="s">
        <v>2550</v>
      </c>
      <c r="M2970">
        <v>488</v>
      </c>
    </row>
    <row r="2971" spans="1:14">
      <c r="A2971">
        <v>6429</v>
      </c>
      <c r="B2971" t="s">
        <v>1227</v>
      </c>
      <c r="C2971" t="s">
        <v>9012</v>
      </c>
      <c r="D2971">
        <v>3500</v>
      </c>
      <c r="E2971" t="s">
        <v>12</v>
      </c>
      <c r="F2971" t="s">
        <v>420</v>
      </c>
      <c r="G2971" s="81">
        <v>45066</v>
      </c>
      <c r="H2971" t="s">
        <v>4048</v>
      </c>
      <c r="I2971" t="s">
        <v>6611</v>
      </c>
      <c r="J2971" t="s">
        <v>13</v>
      </c>
      <c r="K2971" t="s">
        <v>6612</v>
      </c>
      <c r="L2971" t="s">
        <v>2280</v>
      </c>
      <c r="M2971">
        <v>422</v>
      </c>
    </row>
    <row r="2972" spans="1:14">
      <c r="A2972">
        <v>6430</v>
      </c>
      <c r="B2972" t="s">
        <v>1227</v>
      </c>
      <c r="C2972" t="s">
        <v>1598</v>
      </c>
      <c r="D2972">
        <v>200</v>
      </c>
      <c r="E2972" t="s">
        <v>8</v>
      </c>
      <c r="F2972" t="s">
        <v>420</v>
      </c>
      <c r="G2972" s="81">
        <v>45072</v>
      </c>
      <c r="H2972" t="s">
        <v>4072</v>
      </c>
      <c r="I2972" t="s">
        <v>6613</v>
      </c>
      <c r="J2972" t="s">
        <v>1675</v>
      </c>
      <c r="K2972" t="s">
        <v>6614</v>
      </c>
      <c r="L2972" t="s">
        <v>1596</v>
      </c>
      <c r="M2972">
        <v>328</v>
      </c>
    </row>
    <row r="2973" spans="1:14">
      <c r="A2973">
        <v>6431</v>
      </c>
      <c r="B2973" t="s">
        <v>1227</v>
      </c>
      <c r="C2973" t="s">
        <v>1332</v>
      </c>
      <c r="D2973">
        <v>4335</v>
      </c>
      <c r="E2973" t="s">
        <v>12</v>
      </c>
      <c r="F2973" t="s">
        <v>6305</v>
      </c>
      <c r="G2973" s="81">
        <v>45069</v>
      </c>
      <c r="H2973" t="s">
        <v>4048</v>
      </c>
      <c r="I2973" t="s">
        <v>6615</v>
      </c>
      <c r="J2973" t="s">
        <v>13</v>
      </c>
      <c r="K2973">
        <v>761997</v>
      </c>
      <c r="L2973" t="s">
        <v>1330</v>
      </c>
      <c r="M2973">
        <v>462</v>
      </c>
    </row>
    <row r="2974" spans="1:14">
      <c r="A2974">
        <v>6432</v>
      </c>
      <c r="B2974" t="s">
        <v>1227</v>
      </c>
      <c r="C2974" t="s">
        <v>1332</v>
      </c>
      <c r="D2974">
        <v>0</v>
      </c>
      <c r="E2974" t="s">
        <v>12</v>
      </c>
      <c r="F2974" t="s">
        <v>6305</v>
      </c>
      <c r="G2974" s="81">
        <v>45069</v>
      </c>
      <c r="H2974" t="s">
        <v>4048</v>
      </c>
      <c r="I2974" t="s">
        <v>6616</v>
      </c>
      <c r="J2974" t="s">
        <v>13</v>
      </c>
      <c r="K2974">
        <v>762091</v>
      </c>
      <c r="L2974" t="s">
        <v>1330</v>
      </c>
      <c r="M2974">
        <v>462</v>
      </c>
      <c r="N2974" t="s">
        <v>6617</v>
      </c>
    </row>
    <row r="2975" spans="1:14">
      <c r="A2975">
        <v>6433</v>
      </c>
      <c r="B2975" t="s">
        <v>1227</v>
      </c>
      <c r="C2975" t="s">
        <v>639</v>
      </c>
      <c r="D2975">
        <v>2800</v>
      </c>
      <c r="E2975" t="s">
        <v>12</v>
      </c>
      <c r="F2975" t="s">
        <v>420</v>
      </c>
      <c r="G2975" s="81">
        <v>45072</v>
      </c>
      <c r="H2975" t="s">
        <v>4048</v>
      </c>
      <c r="I2975" t="s">
        <v>6618</v>
      </c>
      <c r="J2975" t="s">
        <v>13</v>
      </c>
      <c r="K2975" t="s">
        <v>6619</v>
      </c>
      <c r="L2975" t="s">
        <v>637</v>
      </c>
      <c r="M2975">
        <v>465</v>
      </c>
    </row>
    <row r="2976" spans="1:14">
      <c r="A2976">
        <v>6434</v>
      </c>
      <c r="B2976" t="s">
        <v>1227</v>
      </c>
      <c r="C2976" t="s">
        <v>2455</v>
      </c>
      <c r="D2976">
        <v>5200</v>
      </c>
      <c r="E2976" t="s">
        <v>12</v>
      </c>
      <c r="F2976" t="s">
        <v>420</v>
      </c>
      <c r="G2976" s="81">
        <v>45078</v>
      </c>
      <c r="H2976" t="s">
        <v>4048</v>
      </c>
      <c r="I2976" t="s">
        <v>5163</v>
      </c>
      <c r="J2976" t="s">
        <v>13</v>
      </c>
      <c r="K2976" t="s">
        <v>6620</v>
      </c>
      <c r="L2976" t="s">
        <v>2452</v>
      </c>
      <c r="M2976">
        <v>464</v>
      </c>
    </row>
    <row r="2977" spans="1:13">
      <c r="A2977">
        <v>6435</v>
      </c>
      <c r="B2977" t="s">
        <v>1227</v>
      </c>
      <c r="C2977" t="s">
        <v>2455</v>
      </c>
      <c r="D2977">
        <v>200</v>
      </c>
      <c r="E2977" t="s">
        <v>12</v>
      </c>
      <c r="F2977" t="s">
        <v>420</v>
      </c>
      <c r="G2977" s="81">
        <v>45078</v>
      </c>
      <c r="H2977" t="s">
        <v>4267</v>
      </c>
      <c r="I2977" t="s">
        <v>6621</v>
      </c>
      <c r="J2977" t="s">
        <v>13</v>
      </c>
      <c r="K2977" t="s">
        <v>6622</v>
      </c>
      <c r="L2977" t="s">
        <v>2452</v>
      </c>
      <c r="M2977">
        <v>464</v>
      </c>
    </row>
    <row r="2978" spans="1:13">
      <c r="A2978">
        <v>6436</v>
      </c>
      <c r="B2978" t="s">
        <v>1227</v>
      </c>
      <c r="C2978" t="s">
        <v>2146</v>
      </c>
      <c r="D2978">
        <v>2500</v>
      </c>
      <c r="E2978" t="s">
        <v>17</v>
      </c>
      <c r="F2978" t="s">
        <v>6305</v>
      </c>
      <c r="G2978" s="81">
        <v>45076</v>
      </c>
      <c r="H2978" t="s">
        <v>93</v>
      </c>
      <c r="I2978" t="s">
        <v>2229</v>
      </c>
      <c r="J2978" t="s">
        <v>1674</v>
      </c>
      <c r="K2978">
        <v>846970</v>
      </c>
      <c r="L2978" t="s">
        <v>2145</v>
      </c>
      <c r="M2978">
        <v>410</v>
      </c>
    </row>
    <row r="2979" spans="1:13">
      <c r="A2979">
        <v>6437</v>
      </c>
      <c r="B2979" t="s">
        <v>1227</v>
      </c>
      <c r="C2979" t="s">
        <v>2146</v>
      </c>
      <c r="D2979">
        <v>2180</v>
      </c>
      <c r="E2979" t="s">
        <v>17</v>
      </c>
      <c r="F2979" t="s">
        <v>6305</v>
      </c>
      <c r="G2979" s="81">
        <v>45076</v>
      </c>
      <c r="H2979" t="s">
        <v>4048</v>
      </c>
      <c r="I2979" t="s">
        <v>6259</v>
      </c>
      <c r="J2979" t="s">
        <v>1674</v>
      </c>
      <c r="K2979">
        <v>847028</v>
      </c>
      <c r="L2979" t="s">
        <v>2145</v>
      </c>
      <c r="M2979">
        <v>410</v>
      </c>
    </row>
    <row r="2980" spans="1:13">
      <c r="A2980">
        <v>6438</v>
      </c>
      <c r="B2980" t="s">
        <v>1227</v>
      </c>
      <c r="C2980" t="s">
        <v>2541</v>
      </c>
      <c r="D2980">
        <v>2800</v>
      </c>
      <c r="E2980" t="s">
        <v>12</v>
      </c>
      <c r="F2980" t="s">
        <v>6305</v>
      </c>
      <c r="G2980" s="81">
        <v>45075</v>
      </c>
      <c r="H2980" t="s">
        <v>4048</v>
      </c>
      <c r="I2980" t="s">
        <v>6623</v>
      </c>
      <c r="J2980" t="s">
        <v>13</v>
      </c>
      <c r="K2980">
        <v>811593</v>
      </c>
      <c r="L2980" t="s">
        <v>624</v>
      </c>
      <c r="M2980">
        <v>467</v>
      </c>
    </row>
    <row r="2981" spans="1:13">
      <c r="A2981">
        <v>6439</v>
      </c>
      <c r="B2981" t="s">
        <v>1227</v>
      </c>
      <c r="C2981" t="s">
        <v>1618</v>
      </c>
      <c r="D2981">
        <v>3000</v>
      </c>
      <c r="E2981" t="s">
        <v>12</v>
      </c>
      <c r="F2981" t="s">
        <v>420</v>
      </c>
      <c r="G2981" s="81">
        <v>45078</v>
      </c>
      <c r="H2981" t="s">
        <v>4066</v>
      </c>
      <c r="I2981" t="s">
        <v>6621</v>
      </c>
      <c r="J2981" t="s">
        <v>13</v>
      </c>
      <c r="K2981" t="s">
        <v>6624</v>
      </c>
      <c r="L2981" t="s">
        <v>1617</v>
      </c>
      <c r="M2981">
        <v>334</v>
      </c>
    </row>
    <row r="2982" spans="1:13">
      <c r="A2982">
        <v>6440</v>
      </c>
      <c r="B2982" t="s">
        <v>1227</v>
      </c>
      <c r="C2982" t="s">
        <v>1618</v>
      </c>
      <c r="D2982">
        <v>3350</v>
      </c>
      <c r="E2982" t="s">
        <v>12</v>
      </c>
      <c r="F2982" t="s">
        <v>420</v>
      </c>
      <c r="G2982" s="81">
        <v>45078</v>
      </c>
      <c r="H2982" t="s">
        <v>4048</v>
      </c>
      <c r="I2982" t="s">
        <v>6625</v>
      </c>
      <c r="J2982" t="s">
        <v>13</v>
      </c>
      <c r="K2982" t="s">
        <v>6626</v>
      </c>
      <c r="L2982" t="s">
        <v>1617</v>
      </c>
      <c r="M2982">
        <v>334</v>
      </c>
    </row>
    <row r="2983" spans="1:13">
      <c r="A2983">
        <v>6441</v>
      </c>
      <c r="B2983" t="s">
        <v>1227</v>
      </c>
      <c r="C2983" t="s">
        <v>1132</v>
      </c>
      <c r="D2983">
        <v>10000</v>
      </c>
      <c r="E2983" t="s">
        <v>12</v>
      </c>
      <c r="F2983" t="s">
        <v>420</v>
      </c>
      <c r="G2983" s="81">
        <v>45078</v>
      </c>
      <c r="H2983" t="s">
        <v>4672</v>
      </c>
      <c r="I2983" t="s">
        <v>6627</v>
      </c>
      <c r="J2983" t="s">
        <v>13</v>
      </c>
      <c r="K2983" t="s">
        <v>6628</v>
      </c>
      <c r="L2983" t="s">
        <v>1130</v>
      </c>
      <c r="M2983">
        <v>270</v>
      </c>
    </row>
    <row r="2984" spans="1:13">
      <c r="A2984">
        <v>6442</v>
      </c>
      <c r="B2984" t="s">
        <v>1227</v>
      </c>
      <c r="C2984" t="s">
        <v>2494</v>
      </c>
      <c r="D2984">
        <v>3350</v>
      </c>
      <c r="E2984" t="s">
        <v>20</v>
      </c>
      <c r="F2984" t="s">
        <v>2266</v>
      </c>
      <c r="G2984" s="81">
        <v>45082</v>
      </c>
      <c r="H2984" t="s">
        <v>4048</v>
      </c>
      <c r="I2984" t="s">
        <v>6629</v>
      </c>
      <c r="J2984" t="s">
        <v>1677</v>
      </c>
      <c r="K2984">
        <v>1</v>
      </c>
      <c r="L2984" t="s">
        <v>2493</v>
      </c>
      <c r="M2984">
        <v>478</v>
      </c>
    </row>
    <row r="2985" spans="1:13">
      <c r="A2985">
        <v>6443</v>
      </c>
      <c r="B2985" t="s">
        <v>1227</v>
      </c>
      <c r="C2985" t="s">
        <v>1503</v>
      </c>
      <c r="D2985">
        <v>3350</v>
      </c>
      <c r="E2985" t="s">
        <v>67</v>
      </c>
      <c r="F2985" t="s">
        <v>420</v>
      </c>
      <c r="G2985" s="81">
        <v>45079</v>
      </c>
      <c r="H2985" t="s">
        <v>4048</v>
      </c>
      <c r="I2985" t="s">
        <v>5707</v>
      </c>
      <c r="J2985" t="s">
        <v>1679</v>
      </c>
      <c r="K2985" t="s">
        <v>6630</v>
      </c>
      <c r="L2985" t="s">
        <v>2578</v>
      </c>
      <c r="M2985">
        <v>306</v>
      </c>
    </row>
    <row r="2986" spans="1:13">
      <c r="A2986">
        <v>6444</v>
      </c>
      <c r="B2986" t="s">
        <v>1227</v>
      </c>
      <c r="C2986" t="s">
        <v>1123</v>
      </c>
      <c r="D2986">
        <v>1850</v>
      </c>
      <c r="E2986" t="s">
        <v>8</v>
      </c>
      <c r="F2986" t="s">
        <v>420</v>
      </c>
      <c r="G2986" s="81">
        <v>45079</v>
      </c>
      <c r="H2986" t="s">
        <v>4048</v>
      </c>
      <c r="I2986" t="s">
        <v>5074</v>
      </c>
      <c r="J2986" t="s">
        <v>1675</v>
      </c>
      <c r="K2986" t="s">
        <v>6631</v>
      </c>
      <c r="L2986" t="s">
        <v>1121</v>
      </c>
      <c r="M2986">
        <v>218</v>
      </c>
    </row>
    <row r="2987" spans="1:13">
      <c r="A2987">
        <v>6445</v>
      </c>
      <c r="B2987" t="s">
        <v>1227</v>
      </c>
      <c r="C2987" t="s">
        <v>2466</v>
      </c>
      <c r="D2987">
        <v>5200</v>
      </c>
      <c r="E2987" t="s">
        <v>8</v>
      </c>
      <c r="F2987" t="s">
        <v>420</v>
      </c>
      <c r="G2987" s="81">
        <v>45079</v>
      </c>
      <c r="H2987" t="s">
        <v>4048</v>
      </c>
      <c r="I2987" t="s">
        <v>5650</v>
      </c>
      <c r="J2987" t="s">
        <v>1675</v>
      </c>
      <c r="K2987" t="s">
        <v>6632</v>
      </c>
      <c r="L2987" t="s">
        <v>2468</v>
      </c>
      <c r="M2987">
        <v>469</v>
      </c>
    </row>
    <row r="2988" spans="1:13">
      <c r="A2988">
        <v>6446</v>
      </c>
      <c r="B2988" t="s">
        <v>1227</v>
      </c>
      <c r="C2988" t="s">
        <v>1105</v>
      </c>
      <c r="D2988">
        <v>1600</v>
      </c>
      <c r="E2988" t="s">
        <v>8</v>
      </c>
      <c r="F2988" t="s">
        <v>420</v>
      </c>
      <c r="G2988" s="81">
        <v>45079</v>
      </c>
      <c r="H2988" t="s">
        <v>4048</v>
      </c>
      <c r="I2988" t="s">
        <v>6633</v>
      </c>
      <c r="J2988" t="s">
        <v>1675</v>
      </c>
      <c r="K2988" t="s">
        <v>6634</v>
      </c>
      <c r="L2988" t="s">
        <v>1103</v>
      </c>
      <c r="M2988">
        <v>213</v>
      </c>
    </row>
    <row r="2989" spans="1:13">
      <c r="A2989">
        <v>6447</v>
      </c>
      <c r="B2989" t="s">
        <v>1227</v>
      </c>
      <c r="C2989" t="s">
        <v>2041</v>
      </c>
      <c r="D2989">
        <v>600</v>
      </c>
      <c r="E2989" t="s">
        <v>67</v>
      </c>
      <c r="F2989" t="s">
        <v>420</v>
      </c>
      <c r="G2989" s="81">
        <v>45079</v>
      </c>
      <c r="H2989" t="s">
        <v>4267</v>
      </c>
      <c r="I2989" t="s">
        <v>6607</v>
      </c>
      <c r="J2989" t="s">
        <v>1679</v>
      </c>
      <c r="K2989" t="s">
        <v>6635</v>
      </c>
      <c r="L2989" t="s">
        <v>2039</v>
      </c>
      <c r="M2989">
        <v>378</v>
      </c>
    </row>
    <row r="2990" spans="1:13">
      <c r="A2990">
        <v>6448</v>
      </c>
      <c r="B2990" t="s">
        <v>1227</v>
      </c>
      <c r="C2990" t="s">
        <v>2819</v>
      </c>
      <c r="D2990">
        <v>3000</v>
      </c>
      <c r="E2990" t="s">
        <v>67</v>
      </c>
      <c r="F2990" t="s">
        <v>6305</v>
      </c>
      <c r="G2990" s="81">
        <v>45079</v>
      </c>
      <c r="H2990" t="s">
        <v>4048</v>
      </c>
      <c r="I2990" t="s">
        <v>6636</v>
      </c>
      <c r="J2990" t="s">
        <v>1679</v>
      </c>
      <c r="K2990">
        <v>899018</v>
      </c>
      <c r="L2990" t="s">
        <v>2062</v>
      </c>
      <c r="M2990">
        <v>381</v>
      </c>
    </row>
    <row r="2991" spans="1:13">
      <c r="A2991">
        <v>6449</v>
      </c>
      <c r="B2991" t="s">
        <v>1227</v>
      </c>
      <c r="C2991" t="s">
        <v>2819</v>
      </c>
      <c r="D2991">
        <v>350</v>
      </c>
      <c r="E2991" t="s">
        <v>67</v>
      </c>
      <c r="F2991" t="s">
        <v>6305</v>
      </c>
      <c r="G2991" s="81">
        <v>45079</v>
      </c>
      <c r="H2991" t="s">
        <v>4048</v>
      </c>
      <c r="I2991" t="s">
        <v>6637</v>
      </c>
      <c r="J2991" t="s">
        <v>1679</v>
      </c>
      <c r="K2991">
        <v>900184</v>
      </c>
      <c r="L2991" t="s">
        <v>2062</v>
      </c>
      <c r="M2991">
        <v>381</v>
      </c>
    </row>
    <row r="2992" spans="1:13">
      <c r="A2992">
        <v>6450</v>
      </c>
      <c r="B2992" t="s">
        <v>1227</v>
      </c>
      <c r="C2992" t="s">
        <v>2757</v>
      </c>
      <c r="D2992">
        <v>4275</v>
      </c>
      <c r="E2992" t="s">
        <v>15</v>
      </c>
      <c r="F2992" t="s">
        <v>420</v>
      </c>
      <c r="G2992" s="81">
        <v>45079</v>
      </c>
      <c r="H2992" t="s">
        <v>4048</v>
      </c>
      <c r="I2992" t="s">
        <v>5290</v>
      </c>
      <c r="J2992" t="s">
        <v>1680</v>
      </c>
      <c r="K2992" t="s">
        <v>6638</v>
      </c>
      <c r="L2992" t="s">
        <v>2755</v>
      </c>
      <c r="M2992">
        <v>563</v>
      </c>
    </row>
    <row r="2993" spans="1:14">
      <c r="A2993">
        <v>6451</v>
      </c>
      <c r="B2993" t="s">
        <v>1227</v>
      </c>
      <c r="C2993" t="s">
        <v>1452</v>
      </c>
      <c r="D2993">
        <v>3000</v>
      </c>
      <c r="E2993" t="s">
        <v>67</v>
      </c>
      <c r="F2993" t="s">
        <v>420</v>
      </c>
      <c r="G2993" s="81">
        <v>45079</v>
      </c>
      <c r="H2993" t="s">
        <v>4066</v>
      </c>
      <c r="I2993" t="s">
        <v>5956</v>
      </c>
      <c r="J2993" t="s">
        <v>1679</v>
      </c>
      <c r="K2993" t="s">
        <v>6639</v>
      </c>
      <c r="L2993" t="s">
        <v>1451</v>
      </c>
      <c r="M2993">
        <v>283</v>
      </c>
    </row>
    <row r="2994" spans="1:14">
      <c r="A2994">
        <v>6452</v>
      </c>
      <c r="B2994" t="s">
        <v>1227</v>
      </c>
      <c r="C2994" t="s">
        <v>5690</v>
      </c>
      <c r="D2994">
        <v>2275</v>
      </c>
      <c r="E2994" t="s">
        <v>15</v>
      </c>
      <c r="F2994" t="s">
        <v>6305</v>
      </c>
      <c r="G2994" s="81">
        <v>45082</v>
      </c>
      <c r="H2994" t="s">
        <v>4048</v>
      </c>
      <c r="I2994" t="s">
        <v>6640</v>
      </c>
      <c r="J2994" t="s">
        <v>1680</v>
      </c>
      <c r="K2994">
        <v>921677</v>
      </c>
      <c r="L2994" t="s">
        <v>2303</v>
      </c>
      <c r="M2994">
        <v>427</v>
      </c>
    </row>
    <row r="2995" spans="1:14">
      <c r="A2995">
        <v>6453</v>
      </c>
      <c r="B2995" t="s">
        <v>1227</v>
      </c>
      <c r="C2995" t="s">
        <v>2352</v>
      </c>
      <c r="D2995">
        <v>3497</v>
      </c>
      <c r="E2995" t="s">
        <v>12</v>
      </c>
      <c r="F2995" t="s">
        <v>420</v>
      </c>
      <c r="G2995" s="81">
        <v>45082</v>
      </c>
      <c r="H2995" t="s">
        <v>4048</v>
      </c>
      <c r="I2995" t="s">
        <v>5292</v>
      </c>
      <c r="J2995" t="s">
        <v>13</v>
      </c>
      <c r="K2995" t="s">
        <v>6641</v>
      </c>
      <c r="L2995" t="s">
        <v>2350</v>
      </c>
      <c r="M2995">
        <v>445</v>
      </c>
    </row>
    <row r="2996" spans="1:14">
      <c r="A2996">
        <v>6454</v>
      </c>
      <c r="B2996" t="s">
        <v>1227</v>
      </c>
      <c r="C2996" t="s">
        <v>962</v>
      </c>
      <c r="D2996">
        <v>3350</v>
      </c>
      <c r="E2996" t="s">
        <v>67</v>
      </c>
      <c r="F2996" t="s">
        <v>420</v>
      </c>
      <c r="G2996" s="81">
        <v>45082</v>
      </c>
      <c r="H2996" t="s">
        <v>4069</v>
      </c>
      <c r="I2996" t="s">
        <v>6642</v>
      </c>
      <c r="J2996" t="s">
        <v>1679</v>
      </c>
      <c r="K2996" t="s">
        <v>6643</v>
      </c>
      <c r="L2996" t="s">
        <v>960</v>
      </c>
      <c r="M2996">
        <v>299</v>
      </c>
      <c r="N2996" t="s">
        <v>4057</v>
      </c>
    </row>
    <row r="2997" spans="1:14">
      <c r="A2997">
        <v>6455</v>
      </c>
      <c r="B2997" t="s">
        <v>1227</v>
      </c>
      <c r="C2997" t="s">
        <v>2087</v>
      </c>
      <c r="D2997">
        <v>50</v>
      </c>
      <c r="E2997" t="s">
        <v>8</v>
      </c>
      <c r="F2997" t="s">
        <v>420</v>
      </c>
      <c r="G2997" s="81">
        <v>45082</v>
      </c>
      <c r="H2997" t="s">
        <v>4048</v>
      </c>
      <c r="I2997" t="s">
        <v>6644</v>
      </c>
      <c r="J2997" t="s">
        <v>1675</v>
      </c>
      <c r="K2997" t="s">
        <v>6645</v>
      </c>
      <c r="L2997" t="s">
        <v>1562</v>
      </c>
      <c r="M2997">
        <v>318</v>
      </c>
    </row>
    <row r="2998" spans="1:14">
      <c r="A2998">
        <v>6456</v>
      </c>
      <c r="B2998" t="s">
        <v>1227</v>
      </c>
      <c r="C2998" t="s">
        <v>2087</v>
      </c>
      <c r="D2998">
        <v>1300</v>
      </c>
      <c r="E2998" t="s">
        <v>8</v>
      </c>
      <c r="F2998" t="s">
        <v>420</v>
      </c>
      <c r="G2998" s="81">
        <v>45082</v>
      </c>
      <c r="H2998" t="s">
        <v>4048</v>
      </c>
      <c r="I2998" t="s">
        <v>6646</v>
      </c>
      <c r="J2998" t="s">
        <v>1675</v>
      </c>
      <c r="K2998" t="s">
        <v>6647</v>
      </c>
      <c r="L2998" t="s">
        <v>1562</v>
      </c>
      <c r="M2998">
        <v>318</v>
      </c>
    </row>
    <row r="2999" spans="1:14">
      <c r="A2999">
        <v>6457</v>
      </c>
      <c r="B2999" t="s">
        <v>1227</v>
      </c>
      <c r="C2999" t="s">
        <v>2008</v>
      </c>
      <c r="D2999">
        <v>1600</v>
      </c>
      <c r="E2999" t="s">
        <v>8</v>
      </c>
      <c r="F2999" t="s">
        <v>420</v>
      </c>
      <c r="G2999" s="81">
        <v>45082</v>
      </c>
      <c r="H2999" t="s">
        <v>4048</v>
      </c>
      <c r="I2999" t="s">
        <v>6648</v>
      </c>
      <c r="J2999" t="s">
        <v>1675</v>
      </c>
      <c r="K2999" t="s">
        <v>6649</v>
      </c>
      <c r="L2999" t="s">
        <v>2000</v>
      </c>
      <c r="M2999">
        <v>376</v>
      </c>
    </row>
    <row r="3000" spans="1:14">
      <c r="A3000">
        <v>6458</v>
      </c>
      <c r="B3000" t="s">
        <v>1227</v>
      </c>
      <c r="C3000" t="s">
        <v>2585</v>
      </c>
      <c r="D3000">
        <v>3575</v>
      </c>
      <c r="E3000" t="s">
        <v>10</v>
      </c>
      <c r="F3000" t="s">
        <v>420</v>
      </c>
      <c r="G3000" s="81">
        <v>45082</v>
      </c>
      <c r="H3000" t="s">
        <v>4048</v>
      </c>
      <c r="I3000" t="s">
        <v>6397</v>
      </c>
      <c r="J3000" t="s">
        <v>2032</v>
      </c>
      <c r="K3000" t="s">
        <v>6650</v>
      </c>
      <c r="L3000" t="s">
        <v>2584</v>
      </c>
      <c r="M3000">
        <v>494</v>
      </c>
    </row>
    <row r="3001" spans="1:14">
      <c r="A3001">
        <v>6459</v>
      </c>
      <c r="B3001" t="s">
        <v>1227</v>
      </c>
      <c r="C3001" t="s">
        <v>2458</v>
      </c>
      <c r="D3001">
        <v>5200</v>
      </c>
      <c r="E3001" t="s">
        <v>67</v>
      </c>
      <c r="F3001" t="s">
        <v>420</v>
      </c>
      <c r="G3001" s="81">
        <v>45082</v>
      </c>
      <c r="H3001" t="s">
        <v>4048</v>
      </c>
      <c r="I3001" t="s">
        <v>4976</v>
      </c>
      <c r="J3001" t="s">
        <v>1679</v>
      </c>
      <c r="K3001" t="s">
        <v>6651</v>
      </c>
      <c r="L3001" t="s">
        <v>2457</v>
      </c>
      <c r="M3001">
        <v>466</v>
      </c>
    </row>
    <row r="3002" spans="1:14">
      <c r="A3002">
        <v>6460</v>
      </c>
      <c r="B3002" t="s">
        <v>1227</v>
      </c>
      <c r="C3002" t="s">
        <v>605</v>
      </c>
      <c r="D3002">
        <v>2800</v>
      </c>
      <c r="E3002" t="s">
        <v>12</v>
      </c>
      <c r="F3002" t="s">
        <v>420</v>
      </c>
      <c r="G3002" s="81">
        <v>45082</v>
      </c>
      <c r="H3002" t="s">
        <v>4048</v>
      </c>
      <c r="I3002" t="s">
        <v>6652</v>
      </c>
      <c r="J3002" t="s">
        <v>13</v>
      </c>
      <c r="K3002" t="s">
        <v>6653</v>
      </c>
      <c r="L3002" t="s">
        <v>603</v>
      </c>
      <c r="M3002">
        <v>468</v>
      </c>
    </row>
    <row r="3003" spans="1:14">
      <c r="A3003">
        <v>6461</v>
      </c>
      <c r="B3003" t="s">
        <v>1227</v>
      </c>
      <c r="C3003" t="s">
        <v>2763</v>
      </c>
      <c r="D3003">
        <v>3034</v>
      </c>
      <c r="E3003" t="s">
        <v>17</v>
      </c>
      <c r="F3003" t="s">
        <v>420</v>
      </c>
      <c r="G3003" s="81">
        <v>45077</v>
      </c>
      <c r="H3003" t="s">
        <v>4048</v>
      </c>
      <c r="I3003" t="s">
        <v>6654</v>
      </c>
      <c r="J3003" t="s">
        <v>1674</v>
      </c>
      <c r="K3003" t="s">
        <v>6655</v>
      </c>
      <c r="L3003" t="s">
        <v>1255</v>
      </c>
      <c r="M3003">
        <v>565</v>
      </c>
    </row>
    <row r="3004" spans="1:14">
      <c r="A3004">
        <v>6462</v>
      </c>
      <c r="B3004" t="s">
        <v>1227</v>
      </c>
      <c r="C3004" t="s">
        <v>2041</v>
      </c>
      <c r="D3004">
        <v>3350</v>
      </c>
      <c r="E3004" t="s">
        <v>67</v>
      </c>
      <c r="F3004" t="s">
        <v>6656</v>
      </c>
      <c r="G3004" s="81">
        <v>45085</v>
      </c>
      <c r="H3004" t="s">
        <v>4048</v>
      </c>
      <c r="I3004" t="s">
        <v>6657</v>
      </c>
      <c r="J3004" t="s">
        <v>1679</v>
      </c>
      <c r="K3004">
        <v>202861</v>
      </c>
      <c r="L3004" t="s">
        <v>2039</v>
      </c>
      <c r="M3004">
        <v>378</v>
      </c>
    </row>
    <row r="3005" spans="1:14">
      <c r="A3005">
        <v>6463</v>
      </c>
      <c r="B3005" t="s">
        <v>1227</v>
      </c>
      <c r="C3005" t="s">
        <v>2768</v>
      </c>
      <c r="D3005">
        <v>5200</v>
      </c>
      <c r="E3005" t="s">
        <v>12</v>
      </c>
      <c r="F3005" t="s">
        <v>420</v>
      </c>
      <c r="G3005" s="81">
        <v>45085</v>
      </c>
      <c r="H3005" t="s">
        <v>4048</v>
      </c>
      <c r="I3005" t="s">
        <v>6560</v>
      </c>
      <c r="J3005" t="s">
        <v>13</v>
      </c>
      <c r="K3005" t="s">
        <v>6658</v>
      </c>
      <c r="L3005" t="s">
        <v>2767</v>
      </c>
      <c r="M3005">
        <v>566</v>
      </c>
    </row>
    <row r="3006" spans="1:14">
      <c r="A3006">
        <v>6464</v>
      </c>
      <c r="B3006" t="s">
        <v>1227</v>
      </c>
      <c r="C3006" t="s">
        <v>2066</v>
      </c>
      <c r="D3006">
        <v>2180</v>
      </c>
      <c r="E3006" t="s">
        <v>8</v>
      </c>
      <c r="F3006" t="s">
        <v>6305</v>
      </c>
      <c r="G3006" s="81">
        <v>45084</v>
      </c>
      <c r="H3006" t="s">
        <v>4048</v>
      </c>
      <c r="I3006" t="s">
        <v>6659</v>
      </c>
      <c r="J3006" t="s">
        <v>1675</v>
      </c>
      <c r="K3006">
        <v>976927</v>
      </c>
      <c r="L3006" t="s">
        <v>2065</v>
      </c>
      <c r="M3006">
        <v>382</v>
      </c>
    </row>
    <row r="3007" spans="1:14">
      <c r="A3007">
        <v>6465</v>
      </c>
      <c r="B3007" t="s">
        <v>1227</v>
      </c>
      <c r="C3007" t="s">
        <v>2597</v>
      </c>
      <c r="D3007">
        <v>3497</v>
      </c>
      <c r="E3007" t="s">
        <v>12</v>
      </c>
      <c r="F3007" t="s">
        <v>420</v>
      </c>
      <c r="G3007" s="81">
        <v>45084</v>
      </c>
      <c r="H3007" t="s">
        <v>4048</v>
      </c>
      <c r="I3007" t="s">
        <v>6660</v>
      </c>
      <c r="J3007" t="s">
        <v>1675</v>
      </c>
      <c r="K3007" t="s">
        <v>6661</v>
      </c>
      <c r="L3007" t="s">
        <v>2596</v>
      </c>
      <c r="M3007">
        <v>497</v>
      </c>
      <c r="N3007" t="s">
        <v>4057</v>
      </c>
    </row>
    <row r="3008" spans="1:14">
      <c r="A3008">
        <v>6466</v>
      </c>
      <c r="C3008" t="s">
        <v>5064</v>
      </c>
      <c r="G3008" s="81"/>
    </row>
    <row r="3009" spans="1:13">
      <c r="A3009">
        <v>6467</v>
      </c>
      <c r="B3009" t="s">
        <v>1227</v>
      </c>
      <c r="C3009" t="s">
        <v>1572</v>
      </c>
      <c r="D3009">
        <v>2180</v>
      </c>
      <c r="E3009" t="s">
        <v>10</v>
      </c>
      <c r="F3009" t="s">
        <v>420</v>
      </c>
      <c r="G3009" s="81">
        <v>45083</v>
      </c>
      <c r="H3009" t="s">
        <v>4048</v>
      </c>
      <c r="I3009" t="s">
        <v>5483</v>
      </c>
      <c r="J3009" t="s">
        <v>2032</v>
      </c>
      <c r="K3009" t="s">
        <v>6662</v>
      </c>
      <c r="L3009" t="s">
        <v>1570</v>
      </c>
      <c r="M3009">
        <v>187</v>
      </c>
    </row>
    <row r="3010" spans="1:13">
      <c r="A3010">
        <v>6468</v>
      </c>
      <c r="B3010" t="s">
        <v>1227</v>
      </c>
      <c r="C3010" t="s">
        <v>2470</v>
      </c>
      <c r="D3010">
        <v>5200</v>
      </c>
      <c r="E3010" t="s">
        <v>12</v>
      </c>
      <c r="F3010" t="s">
        <v>420</v>
      </c>
      <c r="G3010" s="81">
        <v>45083</v>
      </c>
      <c r="H3010" t="s">
        <v>4048</v>
      </c>
      <c r="I3010" t="s">
        <v>6663</v>
      </c>
      <c r="J3010" t="s">
        <v>13</v>
      </c>
      <c r="K3010" t="s">
        <v>6664</v>
      </c>
      <c r="L3010" t="s">
        <v>2469</v>
      </c>
      <c r="M3010">
        <v>470</v>
      </c>
    </row>
    <row r="3011" spans="1:13">
      <c r="A3011">
        <v>6469</v>
      </c>
      <c r="B3011" t="s">
        <v>1227</v>
      </c>
      <c r="C3011" t="s">
        <v>1371</v>
      </c>
      <c r="D3011">
        <v>2800</v>
      </c>
      <c r="E3011" t="s">
        <v>67</v>
      </c>
      <c r="F3011" t="s">
        <v>420</v>
      </c>
      <c r="G3011" s="81">
        <v>45083</v>
      </c>
      <c r="H3011" t="s">
        <v>4048</v>
      </c>
      <c r="I3011" t="s">
        <v>5767</v>
      </c>
      <c r="J3011" t="s">
        <v>1679</v>
      </c>
      <c r="K3011" t="s">
        <v>6665</v>
      </c>
      <c r="L3011" t="s">
        <v>1369</v>
      </c>
      <c r="M3011">
        <v>374</v>
      </c>
    </row>
    <row r="3012" spans="1:13">
      <c r="A3012">
        <v>6470</v>
      </c>
      <c r="B3012" t="s">
        <v>1227</v>
      </c>
      <c r="C3012" t="s">
        <v>1385</v>
      </c>
      <c r="D3012">
        <v>2180</v>
      </c>
      <c r="E3012" t="s">
        <v>10</v>
      </c>
      <c r="F3012" t="s">
        <v>420</v>
      </c>
      <c r="G3012" s="81">
        <v>45083</v>
      </c>
      <c r="H3012" t="s">
        <v>4048</v>
      </c>
      <c r="I3012" t="s">
        <v>5643</v>
      </c>
      <c r="J3012" t="s">
        <v>2032</v>
      </c>
      <c r="K3012" t="s">
        <v>6666</v>
      </c>
      <c r="L3012" t="s">
        <v>1384</v>
      </c>
      <c r="M3012">
        <v>220</v>
      </c>
    </row>
    <row r="3013" spans="1:13">
      <c r="A3013">
        <v>6471</v>
      </c>
      <c r="B3013" t="s">
        <v>1227</v>
      </c>
      <c r="C3013" t="s">
        <v>2307</v>
      </c>
      <c r="D3013">
        <v>1350</v>
      </c>
      <c r="E3013" t="s">
        <v>8</v>
      </c>
      <c r="F3013" t="s">
        <v>420</v>
      </c>
      <c r="G3013" s="81">
        <v>45082</v>
      </c>
      <c r="H3013" t="s">
        <v>4048</v>
      </c>
      <c r="I3013" t="s">
        <v>5792</v>
      </c>
      <c r="J3013" t="s">
        <v>1675</v>
      </c>
      <c r="K3013" t="s">
        <v>6667</v>
      </c>
      <c r="L3013" t="s">
        <v>2306</v>
      </c>
      <c r="M3013">
        <v>428</v>
      </c>
    </row>
    <row r="3014" spans="1:13">
      <c r="A3014">
        <v>6472</v>
      </c>
      <c r="B3014" t="s">
        <v>1227</v>
      </c>
      <c r="C3014" t="s">
        <v>2594</v>
      </c>
      <c r="D3014">
        <v>5200</v>
      </c>
      <c r="E3014" t="s">
        <v>67</v>
      </c>
      <c r="F3014" t="s">
        <v>420</v>
      </c>
      <c r="G3014" s="81">
        <v>45079</v>
      </c>
      <c r="H3014" t="s">
        <v>4048</v>
      </c>
      <c r="I3014" t="s">
        <v>6668</v>
      </c>
      <c r="J3014" t="s">
        <v>1679</v>
      </c>
      <c r="K3014" t="s">
        <v>6632</v>
      </c>
      <c r="L3014" t="s">
        <v>2593</v>
      </c>
      <c r="M3014">
        <v>496</v>
      </c>
    </row>
    <row r="3015" spans="1:13">
      <c r="A3015">
        <v>6473</v>
      </c>
      <c r="B3015" t="s">
        <v>1227</v>
      </c>
      <c r="C3015" t="s">
        <v>1567</v>
      </c>
      <c r="D3015">
        <v>3350</v>
      </c>
      <c r="E3015" t="s">
        <v>67</v>
      </c>
      <c r="F3015" t="s">
        <v>6305</v>
      </c>
      <c r="G3015" s="81">
        <v>45086</v>
      </c>
      <c r="H3015" t="s">
        <v>4048</v>
      </c>
      <c r="I3015" t="s">
        <v>5643</v>
      </c>
      <c r="J3015" t="s">
        <v>1679</v>
      </c>
      <c r="K3015">
        <v>67734</v>
      </c>
      <c r="L3015" t="s">
        <v>1565</v>
      </c>
      <c r="M3015">
        <v>319</v>
      </c>
    </row>
    <row r="3016" spans="1:13">
      <c r="A3016">
        <v>6474</v>
      </c>
      <c r="B3016" t="s">
        <v>1227</v>
      </c>
      <c r="C3016" t="s">
        <v>2307</v>
      </c>
      <c r="D3016">
        <v>2500</v>
      </c>
      <c r="E3016" t="s">
        <v>8</v>
      </c>
      <c r="F3016" t="s">
        <v>420</v>
      </c>
      <c r="G3016" s="81">
        <v>45086</v>
      </c>
      <c r="H3016" t="s">
        <v>93</v>
      </c>
      <c r="I3016" t="s">
        <v>6669</v>
      </c>
      <c r="J3016" t="s">
        <v>1675</v>
      </c>
      <c r="K3016" t="s">
        <v>6670</v>
      </c>
      <c r="L3016" t="s">
        <v>2306</v>
      </c>
      <c r="M3016">
        <v>428</v>
      </c>
    </row>
    <row r="3017" spans="1:13">
      <c r="A3017">
        <v>6475</v>
      </c>
      <c r="B3017" t="s">
        <v>1227</v>
      </c>
      <c r="C3017" t="s">
        <v>1567</v>
      </c>
      <c r="D3017">
        <v>3350</v>
      </c>
      <c r="E3017" t="s">
        <v>12</v>
      </c>
      <c r="F3017" t="s">
        <v>6305</v>
      </c>
      <c r="G3017" s="81">
        <v>45086</v>
      </c>
      <c r="H3017" t="s">
        <v>4048</v>
      </c>
      <c r="I3017" t="s">
        <v>5203</v>
      </c>
      <c r="J3017" t="s">
        <v>13</v>
      </c>
      <c r="K3017">
        <v>67733</v>
      </c>
      <c r="L3017" t="s">
        <v>1565</v>
      </c>
      <c r="M3017">
        <v>330</v>
      </c>
    </row>
    <row r="3018" spans="1:13">
      <c r="A3018">
        <v>6476</v>
      </c>
      <c r="B3018" t="s">
        <v>1227</v>
      </c>
      <c r="C3018" t="s">
        <v>3519</v>
      </c>
      <c r="D3018">
        <v>4200</v>
      </c>
      <c r="E3018" t="s">
        <v>15</v>
      </c>
      <c r="F3018" t="s">
        <v>420</v>
      </c>
      <c r="G3018" s="81">
        <v>45086</v>
      </c>
      <c r="H3018" t="s">
        <v>4048</v>
      </c>
      <c r="I3018" t="s">
        <v>6671</v>
      </c>
      <c r="J3018" t="s">
        <v>1680</v>
      </c>
      <c r="K3018" t="s">
        <v>6672</v>
      </c>
      <c r="L3018" t="s">
        <v>2504</v>
      </c>
      <c r="M3018">
        <v>480</v>
      </c>
    </row>
    <row r="3019" spans="1:13">
      <c r="A3019">
        <v>6477</v>
      </c>
      <c r="B3019" t="s">
        <v>1227</v>
      </c>
      <c r="C3019" t="s">
        <v>1305</v>
      </c>
      <c r="D3019">
        <v>7250</v>
      </c>
      <c r="E3019" t="s">
        <v>12</v>
      </c>
      <c r="F3019" t="s">
        <v>420</v>
      </c>
      <c r="G3019" s="81">
        <v>45090</v>
      </c>
      <c r="H3019" t="s">
        <v>4672</v>
      </c>
      <c r="I3019" t="s">
        <v>4281</v>
      </c>
      <c r="J3019" t="s">
        <v>13</v>
      </c>
      <c r="K3019" t="s">
        <v>6673</v>
      </c>
      <c r="L3019" t="s">
        <v>1303</v>
      </c>
      <c r="M3019">
        <v>92</v>
      </c>
    </row>
    <row r="3020" spans="1:13">
      <c r="A3020">
        <v>6478</v>
      </c>
      <c r="B3020" t="s">
        <v>1227</v>
      </c>
      <c r="C3020" t="s">
        <v>2323</v>
      </c>
      <c r="D3020">
        <v>3500</v>
      </c>
      <c r="E3020" t="s">
        <v>67</v>
      </c>
      <c r="F3020" t="s">
        <v>6305</v>
      </c>
      <c r="G3020" s="81">
        <v>45084</v>
      </c>
      <c r="H3020" t="s">
        <v>4048</v>
      </c>
      <c r="I3020" t="s">
        <v>5572</v>
      </c>
      <c r="J3020" t="s">
        <v>1679</v>
      </c>
      <c r="K3020">
        <v>92379</v>
      </c>
      <c r="L3020" t="s">
        <v>2322</v>
      </c>
      <c r="M3020">
        <v>431</v>
      </c>
    </row>
    <row r="3021" spans="1:13">
      <c r="A3021">
        <v>6479</v>
      </c>
      <c r="B3021" t="s">
        <v>1227</v>
      </c>
      <c r="C3021" t="s">
        <v>1473</v>
      </c>
      <c r="D3021">
        <v>5000</v>
      </c>
      <c r="E3021" t="s">
        <v>12</v>
      </c>
      <c r="F3021" t="s">
        <v>420</v>
      </c>
      <c r="G3021" s="81">
        <v>45089</v>
      </c>
      <c r="H3021" t="s">
        <v>4069</v>
      </c>
      <c r="I3021" t="s">
        <v>4281</v>
      </c>
      <c r="J3021" t="s">
        <v>13</v>
      </c>
      <c r="K3021" t="s">
        <v>6674</v>
      </c>
      <c r="L3021" t="s">
        <v>1472</v>
      </c>
      <c r="M3021">
        <v>560</v>
      </c>
    </row>
    <row r="3022" spans="1:13">
      <c r="A3022">
        <v>6480</v>
      </c>
      <c r="B3022" t="s">
        <v>1227</v>
      </c>
      <c r="C3022" t="s">
        <v>1473</v>
      </c>
      <c r="D3022">
        <v>2180</v>
      </c>
      <c r="E3022" t="s">
        <v>15</v>
      </c>
      <c r="F3022" t="s">
        <v>420</v>
      </c>
      <c r="G3022" s="81">
        <v>45089</v>
      </c>
      <c r="H3022" t="s">
        <v>4048</v>
      </c>
      <c r="I3022" t="s">
        <v>6675</v>
      </c>
      <c r="J3022" t="s">
        <v>1680</v>
      </c>
      <c r="K3022" t="s">
        <v>6676</v>
      </c>
      <c r="L3022" t="s">
        <v>1472</v>
      </c>
      <c r="M3022">
        <v>298</v>
      </c>
    </row>
    <row r="3023" spans="1:13">
      <c r="A3023">
        <v>6481</v>
      </c>
      <c r="B3023" t="s">
        <v>1227</v>
      </c>
      <c r="C3023" t="s">
        <v>1473</v>
      </c>
      <c r="D3023">
        <v>3497</v>
      </c>
      <c r="E3023" t="s">
        <v>12</v>
      </c>
      <c r="F3023" t="s">
        <v>420</v>
      </c>
      <c r="G3023" s="81">
        <v>45089</v>
      </c>
      <c r="H3023" t="s">
        <v>4048</v>
      </c>
      <c r="I3023" t="s">
        <v>6397</v>
      </c>
      <c r="J3023" t="s">
        <v>13</v>
      </c>
      <c r="K3023" t="s">
        <v>6677</v>
      </c>
      <c r="L3023" t="s">
        <v>1472</v>
      </c>
      <c r="M3023">
        <v>560</v>
      </c>
    </row>
    <row r="3024" spans="1:13">
      <c r="A3024">
        <v>6482</v>
      </c>
      <c r="B3024" t="s">
        <v>1227</v>
      </c>
      <c r="C3024" t="s">
        <v>1618</v>
      </c>
      <c r="D3024">
        <v>200</v>
      </c>
      <c r="E3024" t="s">
        <v>12</v>
      </c>
      <c r="F3024" t="s">
        <v>420</v>
      </c>
      <c r="G3024" s="81">
        <v>45089</v>
      </c>
      <c r="H3024" t="s">
        <v>4267</v>
      </c>
      <c r="I3024" t="s">
        <v>5956</v>
      </c>
      <c r="J3024" t="s">
        <v>13</v>
      </c>
      <c r="K3024" t="s">
        <v>6678</v>
      </c>
      <c r="L3024" t="s">
        <v>1617</v>
      </c>
      <c r="M3024">
        <v>334</v>
      </c>
    </row>
    <row r="3025" spans="1:13">
      <c r="A3025">
        <v>6483</v>
      </c>
      <c r="B3025" t="s">
        <v>1227</v>
      </c>
      <c r="C3025" t="s">
        <v>2352</v>
      </c>
      <c r="D3025">
        <v>200</v>
      </c>
      <c r="E3025" t="s">
        <v>12</v>
      </c>
      <c r="F3025" t="s">
        <v>420</v>
      </c>
      <c r="G3025" s="81">
        <v>45089</v>
      </c>
      <c r="H3025" t="s">
        <v>4267</v>
      </c>
      <c r="I3025" t="s">
        <v>5956</v>
      </c>
      <c r="J3025" t="s">
        <v>13</v>
      </c>
      <c r="K3025" t="s">
        <v>6679</v>
      </c>
      <c r="L3025" t="s">
        <v>2350</v>
      </c>
      <c r="M3025">
        <v>445</v>
      </c>
    </row>
    <row r="3026" spans="1:13">
      <c r="A3026">
        <v>6484</v>
      </c>
      <c r="B3026" t="s">
        <v>1227</v>
      </c>
      <c r="C3026" t="s">
        <v>2360</v>
      </c>
      <c r="D3026">
        <v>200</v>
      </c>
      <c r="E3026" t="s">
        <v>12</v>
      </c>
      <c r="F3026" t="s">
        <v>420</v>
      </c>
      <c r="G3026" s="81">
        <v>45089</v>
      </c>
      <c r="H3026" t="s">
        <v>4267</v>
      </c>
      <c r="I3026" t="s">
        <v>5956</v>
      </c>
      <c r="J3026" t="s">
        <v>13</v>
      </c>
      <c r="K3026" t="s">
        <v>6680</v>
      </c>
      <c r="L3026" t="s">
        <v>2359</v>
      </c>
      <c r="M3026">
        <v>446</v>
      </c>
    </row>
    <row r="3027" spans="1:13">
      <c r="A3027">
        <v>6485</v>
      </c>
      <c r="B3027" t="s">
        <v>1227</v>
      </c>
      <c r="C3027" t="s">
        <v>2833</v>
      </c>
      <c r="D3027">
        <v>3186</v>
      </c>
      <c r="E3027" t="s">
        <v>15</v>
      </c>
      <c r="F3027" t="s">
        <v>420</v>
      </c>
      <c r="G3027" s="81">
        <v>45089</v>
      </c>
      <c r="H3027" t="s">
        <v>4048</v>
      </c>
      <c r="I3027" t="s">
        <v>6681</v>
      </c>
      <c r="J3027" t="s">
        <v>1680</v>
      </c>
      <c r="K3027" t="s">
        <v>6682</v>
      </c>
      <c r="L3027" t="s">
        <v>2601</v>
      </c>
      <c r="M3027">
        <v>498</v>
      </c>
    </row>
    <row r="3028" spans="1:13">
      <c r="A3028">
        <v>6486</v>
      </c>
      <c r="B3028" t="s">
        <v>1227</v>
      </c>
      <c r="C3028" t="s">
        <v>2501</v>
      </c>
      <c r="D3028">
        <v>4200</v>
      </c>
      <c r="E3028" t="s">
        <v>15</v>
      </c>
      <c r="F3028" t="s">
        <v>420</v>
      </c>
      <c r="G3028" s="81">
        <v>45089</v>
      </c>
      <c r="H3028" t="s">
        <v>4048</v>
      </c>
      <c r="I3028" t="s">
        <v>6683</v>
      </c>
      <c r="J3028" t="s">
        <v>1680</v>
      </c>
      <c r="K3028" t="s">
        <v>6684</v>
      </c>
      <c r="L3028" t="s">
        <v>2486</v>
      </c>
      <c r="M3028">
        <v>474</v>
      </c>
    </row>
    <row r="3029" spans="1:13">
      <c r="A3029">
        <v>6487</v>
      </c>
      <c r="B3029" t="s">
        <v>1227</v>
      </c>
      <c r="C3029" t="s">
        <v>1115</v>
      </c>
      <c r="D3029">
        <v>1670</v>
      </c>
      <c r="E3029" t="s">
        <v>8</v>
      </c>
      <c r="F3029" t="s">
        <v>420</v>
      </c>
      <c r="G3029" s="81">
        <v>45089</v>
      </c>
      <c r="H3029" t="s">
        <v>4048</v>
      </c>
      <c r="I3029" t="s">
        <v>6594</v>
      </c>
      <c r="J3029" t="s">
        <v>1675</v>
      </c>
      <c r="K3029" t="s">
        <v>6685</v>
      </c>
      <c r="L3029" t="s">
        <v>1114</v>
      </c>
      <c r="M3029">
        <v>216</v>
      </c>
    </row>
    <row r="3030" spans="1:13">
      <c r="A3030">
        <v>6488</v>
      </c>
      <c r="B3030" t="s">
        <v>1227</v>
      </c>
      <c r="C3030" t="s">
        <v>2411</v>
      </c>
      <c r="D3030">
        <v>5200</v>
      </c>
      <c r="E3030" t="s">
        <v>67</v>
      </c>
      <c r="F3030" t="s">
        <v>420</v>
      </c>
      <c r="G3030" s="81">
        <v>45089</v>
      </c>
      <c r="H3030" t="s">
        <v>4048</v>
      </c>
      <c r="I3030" t="s">
        <v>6686</v>
      </c>
      <c r="J3030" t="s">
        <v>1679</v>
      </c>
      <c r="K3030" t="s">
        <v>6687</v>
      </c>
      <c r="L3030" t="s">
        <v>2406</v>
      </c>
      <c r="M3030">
        <v>461</v>
      </c>
    </row>
    <row r="3031" spans="1:13">
      <c r="A3031">
        <v>6489</v>
      </c>
      <c r="B3031" t="s">
        <v>1227</v>
      </c>
      <c r="C3031" t="s">
        <v>2594</v>
      </c>
      <c r="D3031">
        <v>200</v>
      </c>
      <c r="E3031" t="s">
        <v>67</v>
      </c>
      <c r="F3031" t="s">
        <v>420</v>
      </c>
      <c r="G3031" s="81">
        <v>45089</v>
      </c>
      <c r="H3031" t="s">
        <v>4267</v>
      </c>
      <c r="I3031" t="s">
        <v>5956</v>
      </c>
      <c r="J3031" t="s">
        <v>1679</v>
      </c>
      <c r="K3031" t="s">
        <v>6688</v>
      </c>
      <c r="L3031" t="s">
        <v>2593</v>
      </c>
      <c r="M3031">
        <v>496</v>
      </c>
    </row>
    <row r="3032" spans="1:13">
      <c r="A3032">
        <v>6490</v>
      </c>
      <c r="B3032" t="s">
        <v>1227</v>
      </c>
      <c r="C3032" t="s">
        <v>2574</v>
      </c>
      <c r="D3032">
        <v>5200</v>
      </c>
      <c r="E3032" t="s">
        <v>12</v>
      </c>
      <c r="F3032" t="s">
        <v>420</v>
      </c>
      <c r="G3032" s="81">
        <v>45089</v>
      </c>
      <c r="H3032" t="s">
        <v>4048</v>
      </c>
      <c r="I3032" t="s">
        <v>4516</v>
      </c>
      <c r="J3032" t="s">
        <v>13</v>
      </c>
      <c r="K3032" t="s">
        <v>6689</v>
      </c>
      <c r="L3032" t="s">
        <v>2572</v>
      </c>
      <c r="M3032">
        <v>492</v>
      </c>
    </row>
    <row r="3033" spans="1:13">
      <c r="A3033">
        <v>6491</v>
      </c>
      <c r="B3033" t="s">
        <v>1227</v>
      </c>
      <c r="C3033" t="s">
        <v>1531</v>
      </c>
      <c r="D3033">
        <v>3800</v>
      </c>
      <c r="E3033" t="s">
        <v>10</v>
      </c>
      <c r="F3033" t="s">
        <v>6305</v>
      </c>
      <c r="G3033" s="81">
        <v>45083</v>
      </c>
      <c r="H3033" t="s">
        <v>4048</v>
      </c>
      <c r="I3033" t="s">
        <v>6690</v>
      </c>
      <c r="J3033" t="s">
        <v>2032</v>
      </c>
      <c r="K3033">
        <v>6193963</v>
      </c>
      <c r="L3033" t="s">
        <v>1529</v>
      </c>
      <c r="M3033">
        <v>311</v>
      </c>
    </row>
    <row r="3034" spans="1:13">
      <c r="A3034">
        <v>6492</v>
      </c>
      <c r="B3034" t="s">
        <v>1227</v>
      </c>
      <c r="C3034" t="s">
        <v>1590</v>
      </c>
      <c r="D3034">
        <v>2180</v>
      </c>
      <c r="E3034" t="s">
        <v>10</v>
      </c>
      <c r="F3034" t="s">
        <v>420</v>
      </c>
      <c r="G3034" s="81">
        <v>45091</v>
      </c>
      <c r="H3034" t="s">
        <v>4048</v>
      </c>
      <c r="I3034" t="s">
        <v>5341</v>
      </c>
      <c r="J3034" t="s">
        <v>2032</v>
      </c>
      <c r="K3034" t="s">
        <v>6691</v>
      </c>
      <c r="L3034" t="s">
        <v>1589</v>
      </c>
      <c r="M3034">
        <v>325</v>
      </c>
    </row>
    <row r="3035" spans="1:13">
      <c r="A3035">
        <v>6493</v>
      </c>
      <c r="B3035" t="s">
        <v>1227</v>
      </c>
      <c r="C3035" t="s">
        <v>1118</v>
      </c>
      <c r="D3035">
        <v>10400</v>
      </c>
      <c r="E3035" t="s">
        <v>8</v>
      </c>
      <c r="F3035" t="s">
        <v>420</v>
      </c>
      <c r="G3035" s="81">
        <v>45090</v>
      </c>
      <c r="H3035" t="s">
        <v>4048</v>
      </c>
      <c r="I3035" t="s">
        <v>6692</v>
      </c>
      <c r="J3035" t="s">
        <v>1675</v>
      </c>
      <c r="K3035" t="s">
        <v>6693</v>
      </c>
      <c r="L3035" t="s">
        <v>1116</v>
      </c>
      <c r="M3035">
        <v>217</v>
      </c>
    </row>
    <row r="3036" spans="1:13">
      <c r="A3036">
        <v>6494</v>
      </c>
      <c r="B3036" t="s">
        <v>1227</v>
      </c>
      <c r="C3036" t="s">
        <v>2779</v>
      </c>
      <c r="D3036">
        <v>11793</v>
      </c>
      <c r="E3036" t="s">
        <v>22</v>
      </c>
      <c r="F3036" t="s">
        <v>420</v>
      </c>
      <c r="G3036" s="81">
        <v>45093</v>
      </c>
      <c r="H3036" t="s">
        <v>99</v>
      </c>
      <c r="I3036" t="s">
        <v>6694</v>
      </c>
      <c r="J3036" t="s">
        <v>1681</v>
      </c>
      <c r="K3036" t="s">
        <v>6695</v>
      </c>
      <c r="L3036" t="s">
        <v>1255</v>
      </c>
      <c r="M3036">
        <v>571</v>
      </c>
    </row>
    <row r="3037" spans="1:13">
      <c r="A3037">
        <v>6495</v>
      </c>
      <c r="B3037" t="s">
        <v>1227</v>
      </c>
      <c r="C3037" t="s">
        <v>2781</v>
      </c>
      <c r="D3037">
        <v>3497</v>
      </c>
      <c r="E3037" t="s">
        <v>12</v>
      </c>
      <c r="F3037" t="s">
        <v>420</v>
      </c>
      <c r="G3037" s="81">
        <v>45093</v>
      </c>
      <c r="H3037" t="s">
        <v>4048</v>
      </c>
      <c r="I3037" t="s">
        <v>4445</v>
      </c>
      <c r="J3037" t="s">
        <v>13</v>
      </c>
      <c r="K3037" t="s">
        <v>6696</v>
      </c>
      <c r="L3037" t="s">
        <v>2772</v>
      </c>
      <c r="M3037">
        <v>572</v>
      </c>
    </row>
    <row r="3038" spans="1:13">
      <c r="A3038">
        <v>6496</v>
      </c>
      <c r="B3038" t="s">
        <v>1227</v>
      </c>
      <c r="C3038" t="s">
        <v>1713</v>
      </c>
      <c r="D3038">
        <v>4400</v>
      </c>
      <c r="E3038" t="s">
        <v>10</v>
      </c>
      <c r="F3038" t="s">
        <v>420</v>
      </c>
      <c r="G3038" s="81">
        <v>45093</v>
      </c>
      <c r="H3038" t="s">
        <v>4048</v>
      </c>
      <c r="I3038" t="s">
        <v>6724</v>
      </c>
      <c r="J3038" t="s">
        <v>2032</v>
      </c>
      <c r="K3038" t="s">
        <v>6697</v>
      </c>
      <c r="L3038" t="s">
        <v>1714</v>
      </c>
      <c r="M3038">
        <v>361</v>
      </c>
    </row>
    <row r="3039" spans="1:13">
      <c r="A3039">
        <v>6497</v>
      </c>
      <c r="B3039" t="s">
        <v>1227</v>
      </c>
      <c r="C3039" t="s">
        <v>2809</v>
      </c>
      <c r="D3039">
        <v>3575</v>
      </c>
      <c r="E3039" t="s">
        <v>15</v>
      </c>
      <c r="F3039" t="s">
        <v>623</v>
      </c>
      <c r="G3039" s="81">
        <v>45103</v>
      </c>
      <c r="H3039" t="s">
        <v>4048</v>
      </c>
      <c r="I3039" t="s">
        <v>6137</v>
      </c>
      <c r="J3039" t="s">
        <v>1680</v>
      </c>
      <c r="K3039">
        <v>1</v>
      </c>
      <c r="L3039" t="s">
        <v>2813</v>
      </c>
      <c r="M3039">
        <v>574</v>
      </c>
    </row>
    <row r="3040" spans="1:13">
      <c r="A3040">
        <v>6498</v>
      </c>
      <c r="B3040" t="s">
        <v>1227</v>
      </c>
      <c r="C3040" t="s">
        <v>2489</v>
      </c>
      <c r="D3040">
        <v>4200</v>
      </c>
      <c r="E3040" t="s">
        <v>15</v>
      </c>
      <c r="F3040" t="s">
        <v>623</v>
      </c>
      <c r="G3040" s="81">
        <v>45086</v>
      </c>
      <c r="H3040" t="s">
        <v>4048</v>
      </c>
      <c r="I3040" t="s">
        <v>6137</v>
      </c>
      <c r="J3040" t="s">
        <v>1680</v>
      </c>
      <c r="K3040">
        <v>1</v>
      </c>
      <c r="L3040" t="s">
        <v>2488</v>
      </c>
      <c r="M3040">
        <v>476</v>
      </c>
    </row>
    <row r="3041" spans="1:13">
      <c r="A3041">
        <v>6499</v>
      </c>
      <c r="B3041" t="s">
        <v>1227</v>
      </c>
      <c r="C3041" t="s">
        <v>6441</v>
      </c>
      <c r="D3041">
        <v>3200</v>
      </c>
      <c r="E3041" t="s">
        <v>15</v>
      </c>
      <c r="F3041" t="s">
        <v>623</v>
      </c>
      <c r="G3041" s="81">
        <v>45097</v>
      </c>
      <c r="H3041" t="s">
        <v>4048</v>
      </c>
      <c r="I3041" t="s">
        <v>6698</v>
      </c>
      <c r="J3041" t="s">
        <v>1680</v>
      </c>
      <c r="K3041">
        <v>1</v>
      </c>
      <c r="L3041" t="s">
        <v>2577</v>
      </c>
      <c r="M3041">
        <v>489</v>
      </c>
    </row>
    <row r="3042" spans="1:13">
      <c r="A3042">
        <v>6500</v>
      </c>
      <c r="B3042" t="s">
        <v>2961</v>
      </c>
      <c r="C3042" t="s">
        <v>222</v>
      </c>
      <c r="D3042">
        <v>14000</v>
      </c>
      <c r="E3042" t="s">
        <v>17</v>
      </c>
      <c r="F3042" t="s">
        <v>623</v>
      </c>
      <c r="G3042" s="81">
        <v>45091</v>
      </c>
      <c r="H3042" t="s">
        <v>4069</v>
      </c>
      <c r="I3042" t="s">
        <v>5348</v>
      </c>
      <c r="J3042" t="s">
        <v>1674</v>
      </c>
      <c r="K3042">
        <v>135992</v>
      </c>
      <c r="L3042" t="s">
        <v>220</v>
      </c>
      <c r="M3042">
        <v>23</v>
      </c>
    </row>
    <row r="3043" spans="1:13">
      <c r="A3043">
        <v>6501</v>
      </c>
      <c r="B3043" t="s">
        <v>1227</v>
      </c>
      <c r="C3043" t="s">
        <v>2442</v>
      </c>
      <c r="D3043">
        <v>3349</v>
      </c>
      <c r="E3043" t="s">
        <v>67</v>
      </c>
      <c r="F3043" t="s">
        <v>420</v>
      </c>
      <c r="G3043" s="81">
        <v>44944</v>
      </c>
      <c r="H3043" t="s">
        <v>4048</v>
      </c>
      <c r="I3043" t="s">
        <v>5273</v>
      </c>
      <c r="J3043" t="s">
        <v>1679</v>
      </c>
      <c r="K3043">
        <v>1801230</v>
      </c>
      <c r="L3043" t="s">
        <v>1987</v>
      </c>
      <c r="M3043">
        <v>372</v>
      </c>
    </row>
    <row r="3044" spans="1:13">
      <c r="A3044">
        <v>6502</v>
      </c>
      <c r="B3044" t="s">
        <v>1227</v>
      </c>
      <c r="C3044" t="s">
        <v>2551</v>
      </c>
      <c r="D3044">
        <v>2275</v>
      </c>
      <c r="E3044" t="s">
        <v>17</v>
      </c>
      <c r="F3044" t="s">
        <v>6305</v>
      </c>
      <c r="G3044" s="81">
        <v>45098</v>
      </c>
      <c r="H3044" t="s">
        <v>4048</v>
      </c>
      <c r="I3044" t="s">
        <v>6699</v>
      </c>
      <c r="J3044" t="s">
        <v>1674</v>
      </c>
      <c r="K3044">
        <v>138853</v>
      </c>
      <c r="L3044" t="s">
        <v>2550</v>
      </c>
      <c r="M3044">
        <v>488</v>
      </c>
    </row>
    <row r="3045" spans="1:13">
      <c r="A3045">
        <v>6503</v>
      </c>
      <c r="B3045" t="s">
        <v>1227</v>
      </c>
      <c r="C3045" t="s">
        <v>2407</v>
      </c>
      <c r="D3045">
        <v>2275</v>
      </c>
      <c r="E3045" t="s">
        <v>15</v>
      </c>
      <c r="F3045" t="s">
        <v>420</v>
      </c>
      <c r="G3045" s="81">
        <v>45098</v>
      </c>
      <c r="H3045" t="s">
        <v>4048</v>
      </c>
      <c r="I3045" t="s">
        <v>6700</v>
      </c>
      <c r="J3045" t="s">
        <v>1680</v>
      </c>
      <c r="K3045" t="s">
        <v>6701</v>
      </c>
      <c r="L3045" t="s">
        <v>2406</v>
      </c>
      <c r="M3045">
        <v>460</v>
      </c>
    </row>
    <row r="3046" spans="1:13">
      <c r="A3046">
        <v>6504</v>
      </c>
      <c r="B3046" t="s">
        <v>1227</v>
      </c>
      <c r="C3046" t="s">
        <v>1095</v>
      </c>
      <c r="D3046">
        <v>1650</v>
      </c>
      <c r="E3046" t="s">
        <v>8</v>
      </c>
      <c r="F3046" t="s">
        <v>420</v>
      </c>
      <c r="G3046" s="81">
        <v>45096</v>
      </c>
      <c r="H3046" t="s">
        <v>4048</v>
      </c>
      <c r="I3046" t="s">
        <v>6702</v>
      </c>
      <c r="J3046" t="s">
        <v>1675</v>
      </c>
      <c r="K3046">
        <v>356229</v>
      </c>
      <c r="L3046" t="s">
        <v>1093</v>
      </c>
      <c r="M3046">
        <v>268</v>
      </c>
    </row>
    <row r="3047" spans="1:13">
      <c r="A3047">
        <v>6505</v>
      </c>
      <c r="B3047" t="s">
        <v>1227</v>
      </c>
      <c r="C3047" t="s">
        <v>1127</v>
      </c>
      <c r="D3047">
        <v>1400</v>
      </c>
      <c r="E3047" t="s">
        <v>8</v>
      </c>
      <c r="F3047" t="s">
        <v>420</v>
      </c>
      <c r="G3047" s="81">
        <v>45096</v>
      </c>
      <c r="H3047" t="s">
        <v>4048</v>
      </c>
      <c r="I3047" t="s">
        <v>5074</v>
      </c>
      <c r="J3047" t="s">
        <v>1675</v>
      </c>
      <c r="K3047">
        <v>352765</v>
      </c>
      <c r="L3047" t="s">
        <v>1126</v>
      </c>
      <c r="M3047">
        <v>200</v>
      </c>
    </row>
    <row r="3048" spans="1:13">
      <c r="A3048">
        <v>6506</v>
      </c>
      <c r="B3048" t="s">
        <v>1227</v>
      </c>
      <c r="C3048" t="s">
        <v>2812</v>
      </c>
      <c r="D3048">
        <v>3497</v>
      </c>
      <c r="E3048" t="s">
        <v>12</v>
      </c>
      <c r="F3048" t="s">
        <v>6305</v>
      </c>
      <c r="G3048" s="81">
        <v>45096</v>
      </c>
      <c r="H3048" t="s">
        <v>4048</v>
      </c>
      <c r="I3048" t="s">
        <v>4095</v>
      </c>
      <c r="J3048" t="s">
        <v>13</v>
      </c>
      <c r="K3048">
        <v>393154</v>
      </c>
      <c r="L3048" t="s">
        <v>6703</v>
      </c>
      <c r="M3048">
        <v>573</v>
      </c>
    </row>
    <row r="3049" spans="1:13">
      <c r="A3049">
        <v>6507</v>
      </c>
      <c r="B3049" t="s">
        <v>1227</v>
      </c>
      <c r="C3049" t="s">
        <v>1235</v>
      </c>
      <c r="D3049">
        <v>5600</v>
      </c>
      <c r="E3049" t="s">
        <v>12</v>
      </c>
      <c r="F3049" t="s">
        <v>420</v>
      </c>
      <c r="G3049" s="81">
        <v>45091</v>
      </c>
      <c r="H3049" t="s">
        <v>4048</v>
      </c>
      <c r="I3049" t="s">
        <v>6704</v>
      </c>
      <c r="J3049" t="s">
        <v>13</v>
      </c>
      <c r="K3049" t="s">
        <v>6705</v>
      </c>
      <c r="L3049" t="s">
        <v>1233</v>
      </c>
      <c r="M3049">
        <v>249</v>
      </c>
    </row>
    <row r="3050" spans="1:13">
      <c r="A3050">
        <v>6508</v>
      </c>
      <c r="B3050" t="s">
        <v>1227</v>
      </c>
      <c r="C3050" t="s">
        <v>940</v>
      </c>
      <c r="D3050">
        <v>7500</v>
      </c>
      <c r="E3050" t="s">
        <v>12</v>
      </c>
      <c r="F3050" t="s">
        <v>420</v>
      </c>
      <c r="G3050" s="81">
        <v>45103</v>
      </c>
      <c r="H3050" t="s">
        <v>4048</v>
      </c>
      <c r="I3050" t="s">
        <v>6706</v>
      </c>
      <c r="J3050" t="s">
        <v>13</v>
      </c>
      <c r="K3050" t="s">
        <v>6707</v>
      </c>
      <c r="L3050" t="s">
        <v>938</v>
      </c>
      <c r="M3050">
        <v>176</v>
      </c>
    </row>
    <row r="3051" spans="1:13">
      <c r="A3051">
        <v>6509</v>
      </c>
      <c r="B3051" t="s">
        <v>1227</v>
      </c>
      <c r="C3051" t="s">
        <v>1473</v>
      </c>
      <c r="D3051">
        <v>3497</v>
      </c>
      <c r="E3051" t="s">
        <v>12</v>
      </c>
      <c r="F3051" t="s">
        <v>420</v>
      </c>
      <c r="G3051" s="81">
        <v>45099</v>
      </c>
      <c r="H3051" t="s">
        <v>4048</v>
      </c>
      <c r="I3051" t="s">
        <v>4922</v>
      </c>
      <c r="J3051" t="s">
        <v>13</v>
      </c>
      <c r="K3051" t="s">
        <v>6708</v>
      </c>
      <c r="L3051" t="s">
        <v>1472</v>
      </c>
      <c r="M3051">
        <v>560</v>
      </c>
    </row>
    <row r="3052" spans="1:13">
      <c r="A3052">
        <v>6510</v>
      </c>
      <c r="B3052" t="s">
        <v>1227</v>
      </c>
      <c r="C3052" t="s">
        <v>2085</v>
      </c>
      <c r="D3052">
        <v>4200</v>
      </c>
      <c r="E3052" t="s">
        <v>8</v>
      </c>
      <c r="F3052" t="s">
        <v>6305</v>
      </c>
      <c r="G3052" s="81">
        <v>45099</v>
      </c>
      <c r="H3052" t="s">
        <v>4048</v>
      </c>
      <c r="I3052" t="s">
        <v>6709</v>
      </c>
      <c r="J3052" t="s">
        <v>1675</v>
      </c>
      <c r="K3052">
        <v>149056</v>
      </c>
      <c r="L3052" t="s">
        <v>2084</v>
      </c>
      <c r="M3052">
        <v>384</v>
      </c>
    </row>
    <row r="3053" spans="1:13">
      <c r="A3053">
        <v>6511</v>
      </c>
      <c r="B3053" t="s">
        <v>1227</v>
      </c>
      <c r="C3053" t="s">
        <v>5157</v>
      </c>
      <c r="D3053">
        <v>139503</v>
      </c>
      <c r="E3053" t="s">
        <v>12</v>
      </c>
      <c r="F3053" t="s">
        <v>420</v>
      </c>
      <c r="G3053" s="81">
        <v>45099</v>
      </c>
      <c r="H3053" t="s">
        <v>4048</v>
      </c>
      <c r="I3053" t="s">
        <v>6710</v>
      </c>
      <c r="J3053" t="s">
        <v>13</v>
      </c>
      <c r="K3053">
        <v>2780117335</v>
      </c>
      <c r="L3053" t="s">
        <v>2177</v>
      </c>
    </row>
    <row r="3054" spans="1:13">
      <c r="A3054">
        <v>6512</v>
      </c>
      <c r="B3054" t="s">
        <v>1227</v>
      </c>
      <c r="C3054" t="s">
        <v>639</v>
      </c>
      <c r="D3054">
        <v>2800</v>
      </c>
      <c r="E3054" t="s">
        <v>12</v>
      </c>
      <c r="F3054" t="s">
        <v>420</v>
      </c>
      <c r="G3054" s="81">
        <v>45098</v>
      </c>
      <c r="H3054" t="s">
        <v>4048</v>
      </c>
      <c r="I3054" t="s">
        <v>5623</v>
      </c>
      <c r="J3054" t="s">
        <v>13</v>
      </c>
      <c r="K3054" t="s">
        <v>6711</v>
      </c>
      <c r="L3054" t="s">
        <v>637</v>
      </c>
      <c r="M3054">
        <v>465</v>
      </c>
    </row>
    <row r="3055" spans="1:13">
      <c r="A3055">
        <v>6513</v>
      </c>
      <c r="C3055" t="s">
        <v>5064</v>
      </c>
      <c r="G3055" s="81"/>
    </row>
    <row r="3056" spans="1:13">
      <c r="A3056">
        <v>6514</v>
      </c>
      <c r="C3056" t="s">
        <v>5064</v>
      </c>
      <c r="G3056" s="81"/>
    </row>
    <row r="3057" spans="1:14">
      <c r="A3057">
        <v>6515</v>
      </c>
      <c r="B3057" t="s">
        <v>1227</v>
      </c>
      <c r="C3057" t="s">
        <v>1235</v>
      </c>
      <c r="D3057">
        <v>2800</v>
      </c>
      <c r="E3057" t="s">
        <v>12</v>
      </c>
      <c r="F3057" t="s">
        <v>420</v>
      </c>
      <c r="G3057" s="81">
        <v>45096</v>
      </c>
      <c r="H3057" t="s">
        <v>4048</v>
      </c>
      <c r="I3057" t="s">
        <v>6712</v>
      </c>
      <c r="J3057" t="s">
        <v>13</v>
      </c>
      <c r="K3057" t="s">
        <v>6713</v>
      </c>
      <c r="L3057" t="s">
        <v>1233</v>
      </c>
      <c r="M3057">
        <v>249</v>
      </c>
    </row>
    <row r="3058" spans="1:14">
      <c r="A3058">
        <v>6516</v>
      </c>
      <c r="B3058" t="s">
        <v>1227</v>
      </c>
      <c r="C3058" t="s">
        <v>2816</v>
      </c>
      <c r="D3058">
        <v>1600</v>
      </c>
      <c r="E3058" t="s">
        <v>8</v>
      </c>
      <c r="F3058" t="s">
        <v>420</v>
      </c>
      <c r="G3058" s="81">
        <v>45106</v>
      </c>
      <c r="H3058" t="s">
        <v>4048</v>
      </c>
      <c r="I3058" t="s">
        <v>6714</v>
      </c>
      <c r="J3058" t="s">
        <v>1675</v>
      </c>
      <c r="K3058" t="s">
        <v>6715</v>
      </c>
      <c r="L3058" t="s">
        <v>2815</v>
      </c>
      <c r="M3058">
        <v>575</v>
      </c>
    </row>
    <row r="3059" spans="1:14">
      <c r="A3059">
        <v>6517</v>
      </c>
      <c r="B3059" t="s">
        <v>1227</v>
      </c>
      <c r="C3059" t="s">
        <v>2146</v>
      </c>
      <c r="D3059">
        <v>2500</v>
      </c>
      <c r="E3059" t="s">
        <v>17</v>
      </c>
      <c r="F3059" t="s">
        <v>6305</v>
      </c>
      <c r="G3059" s="81">
        <v>45106</v>
      </c>
      <c r="H3059" t="s">
        <v>93</v>
      </c>
      <c r="I3059" t="s">
        <v>6716</v>
      </c>
      <c r="J3059" t="s">
        <v>1674</v>
      </c>
      <c r="K3059">
        <v>29725</v>
      </c>
      <c r="L3059" t="s">
        <v>2145</v>
      </c>
      <c r="M3059">
        <v>410</v>
      </c>
    </row>
    <row r="3060" spans="1:14">
      <c r="A3060">
        <v>6518</v>
      </c>
      <c r="B3060" t="s">
        <v>1227</v>
      </c>
      <c r="C3060" t="s">
        <v>2146</v>
      </c>
      <c r="D3060">
        <v>2180</v>
      </c>
      <c r="E3060" t="s">
        <v>17</v>
      </c>
      <c r="F3060" t="s">
        <v>6305</v>
      </c>
      <c r="G3060" s="81">
        <v>45106</v>
      </c>
      <c r="H3060" t="s">
        <v>4048</v>
      </c>
      <c r="I3060" t="s">
        <v>6717</v>
      </c>
      <c r="J3060" t="s">
        <v>1674</v>
      </c>
      <c r="K3060">
        <v>29712</v>
      </c>
      <c r="L3060" t="s">
        <v>2145</v>
      </c>
      <c r="M3060">
        <v>410</v>
      </c>
    </row>
    <row r="3061" spans="1:14">
      <c r="A3061">
        <v>6519</v>
      </c>
      <c r="B3061" t="s">
        <v>1227</v>
      </c>
      <c r="C3061" t="s">
        <v>2316</v>
      </c>
      <c r="D3061">
        <v>2275</v>
      </c>
      <c r="E3061" t="s">
        <v>15</v>
      </c>
      <c r="F3061" t="s">
        <v>420</v>
      </c>
      <c r="G3061" s="81">
        <v>45106</v>
      </c>
      <c r="H3061" t="s">
        <v>4048</v>
      </c>
      <c r="I3061" t="s">
        <v>6718</v>
      </c>
      <c r="J3061" t="s">
        <v>1680</v>
      </c>
      <c r="K3061" t="s">
        <v>6719</v>
      </c>
      <c r="L3061" t="s">
        <v>2314</v>
      </c>
      <c r="M3061">
        <v>430</v>
      </c>
    </row>
    <row r="3062" spans="1:14">
      <c r="A3062">
        <v>6520</v>
      </c>
      <c r="B3062" t="s">
        <v>1227</v>
      </c>
      <c r="C3062" t="s">
        <v>2311</v>
      </c>
      <c r="D3062">
        <v>2275</v>
      </c>
      <c r="E3062" t="s">
        <v>15</v>
      </c>
      <c r="F3062" t="s">
        <v>420</v>
      </c>
      <c r="G3062" s="81">
        <v>45106</v>
      </c>
      <c r="H3062" t="s">
        <v>4048</v>
      </c>
      <c r="I3062" t="s">
        <v>6720</v>
      </c>
      <c r="J3062" t="s">
        <v>1680</v>
      </c>
      <c r="K3062" t="s">
        <v>6721</v>
      </c>
      <c r="L3062" t="s">
        <v>2328</v>
      </c>
      <c r="M3062">
        <v>429</v>
      </c>
    </row>
    <row r="3063" spans="1:14">
      <c r="A3063">
        <v>6521</v>
      </c>
      <c r="B3063" t="s">
        <v>1227</v>
      </c>
      <c r="C3063" t="s">
        <v>244</v>
      </c>
      <c r="D3063">
        <v>4200</v>
      </c>
      <c r="E3063" t="s">
        <v>10</v>
      </c>
      <c r="F3063" t="s">
        <v>420</v>
      </c>
      <c r="G3063" s="81">
        <v>45104</v>
      </c>
      <c r="H3063" t="s">
        <v>4048</v>
      </c>
      <c r="I3063" t="s">
        <v>6137</v>
      </c>
      <c r="J3063" t="s">
        <v>2032</v>
      </c>
      <c r="K3063" t="s">
        <v>6722</v>
      </c>
      <c r="L3063" t="s">
        <v>242</v>
      </c>
      <c r="M3063">
        <v>471</v>
      </c>
    </row>
    <row r="3064" spans="1:14">
      <c r="A3064">
        <v>6522</v>
      </c>
      <c r="B3064" t="s">
        <v>1227</v>
      </c>
      <c r="C3064" t="s">
        <v>1332</v>
      </c>
      <c r="D3064">
        <v>4335</v>
      </c>
      <c r="E3064" t="s">
        <v>12</v>
      </c>
      <c r="F3064" t="s">
        <v>6305</v>
      </c>
      <c r="G3064" s="81">
        <v>45103</v>
      </c>
      <c r="H3064" t="s">
        <v>4048</v>
      </c>
      <c r="I3064" t="s">
        <v>6652</v>
      </c>
      <c r="J3064" t="s">
        <v>13</v>
      </c>
      <c r="K3064">
        <v>197041</v>
      </c>
      <c r="L3064" t="s">
        <v>1330</v>
      </c>
      <c r="M3064">
        <v>462</v>
      </c>
    </row>
    <row r="3065" spans="1:14">
      <c r="A3065">
        <v>6523</v>
      </c>
      <c r="B3065" t="s">
        <v>1227</v>
      </c>
      <c r="C3065" t="s">
        <v>1576</v>
      </c>
      <c r="D3065">
        <v>1800</v>
      </c>
      <c r="E3065" t="s">
        <v>10</v>
      </c>
      <c r="F3065" t="s">
        <v>420</v>
      </c>
      <c r="G3065" s="81">
        <v>45083</v>
      </c>
      <c r="H3065" t="s">
        <v>4048</v>
      </c>
      <c r="I3065" t="s">
        <v>6723</v>
      </c>
      <c r="J3065" t="s">
        <v>2032</v>
      </c>
      <c r="K3065">
        <v>655476</v>
      </c>
      <c r="L3065" t="s">
        <v>1575</v>
      </c>
      <c r="M3065">
        <v>321</v>
      </c>
    </row>
    <row r="3066" spans="1:14">
      <c r="A3066">
        <v>6524</v>
      </c>
      <c r="B3066" t="s">
        <v>1227</v>
      </c>
      <c r="C3066" t="s">
        <v>1817</v>
      </c>
      <c r="D3066">
        <v>2180</v>
      </c>
      <c r="E3066" t="s">
        <v>10</v>
      </c>
      <c r="F3066" t="s">
        <v>420</v>
      </c>
      <c r="G3066" s="81">
        <v>45054</v>
      </c>
      <c r="H3066" t="s">
        <v>4048</v>
      </c>
      <c r="I3066" t="s">
        <v>6724</v>
      </c>
      <c r="J3066" t="s">
        <v>2032</v>
      </c>
      <c r="K3066">
        <v>210391</v>
      </c>
      <c r="L3066" t="s">
        <v>2003</v>
      </c>
      <c r="M3066">
        <v>366</v>
      </c>
    </row>
    <row r="3067" spans="1:14">
      <c r="A3067">
        <v>6525</v>
      </c>
      <c r="B3067" t="s">
        <v>1227</v>
      </c>
      <c r="C3067" t="s">
        <v>1817</v>
      </c>
      <c r="D3067">
        <v>2180</v>
      </c>
      <c r="E3067" t="s">
        <v>10</v>
      </c>
      <c r="F3067" t="s">
        <v>420</v>
      </c>
      <c r="G3067" s="81">
        <v>45083</v>
      </c>
      <c r="H3067" t="s">
        <v>4048</v>
      </c>
      <c r="I3067" t="s">
        <v>6725</v>
      </c>
      <c r="J3067" t="s">
        <v>2032</v>
      </c>
      <c r="K3067">
        <v>657601</v>
      </c>
      <c r="L3067" t="s">
        <v>2003</v>
      </c>
      <c r="M3067">
        <v>366</v>
      </c>
    </row>
    <row r="3068" spans="1:14">
      <c r="A3068">
        <v>6526</v>
      </c>
      <c r="B3068" t="s">
        <v>1227</v>
      </c>
      <c r="C3068" t="s">
        <v>2591</v>
      </c>
      <c r="D3068">
        <v>2800</v>
      </c>
      <c r="E3068" t="s">
        <v>12</v>
      </c>
      <c r="F3068" t="s">
        <v>420</v>
      </c>
      <c r="G3068" s="81">
        <v>45085</v>
      </c>
      <c r="H3068" t="s">
        <v>4048</v>
      </c>
      <c r="I3068" t="s">
        <v>6490</v>
      </c>
      <c r="J3068" t="s">
        <v>13</v>
      </c>
      <c r="K3068">
        <v>896150</v>
      </c>
      <c r="L3068" t="s">
        <v>2590</v>
      </c>
      <c r="M3068">
        <v>495</v>
      </c>
      <c r="N3068" t="s">
        <v>4057</v>
      </c>
    </row>
    <row r="3069" spans="1:14">
      <c r="A3069">
        <v>6527</v>
      </c>
      <c r="B3069" t="s">
        <v>1227</v>
      </c>
      <c r="C3069" t="s">
        <v>376</v>
      </c>
      <c r="D3069">
        <v>5200</v>
      </c>
      <c r="E3069" t="s">
        <v>12</v>
      </c>
      <c r="F3069" t="s">
        <v>6305</v>
      </c>
      <c r="G3069" s="81">
        <v>45083</v>
      </c>
      <c r="H3069" t="s">
        <v>4048</v>
      </c>
      <c r="I3069" t="s">
        <v>5383</v>
      </c>
      <c r="J3069" t="s">
        <v>13</v>
      </c>
      <c r="K3069">
        <v>958548</v>
      </c>
      <c r="L3069" t="s">
        <v>374</v>
      </c>
      <c r="M3069">
        <v>463</v>
      </c>
    </row>
    <row r="3070" spans="1:14">
      <c r="A3070">
        <v>6528</v>
      </c>
      <c r="B3070" t="s">
        <v>1227</v>
      </c>
      <c r="C3070" t="s">
        <v>2078</v>
      </c>
      <c r="D3070">
        <v>3350</v>
      </c>
      <c r="E3070" t="s">
        <v>67</v>
      </c>
      <c r="F3070" t="s">
        <v>420</v>
      </c>
      <c r="G3070" s="81">
        <v>45083</v>
      </c>
      <c r="H3070" t="s">
        <v>4048</v>
      </c>
      <c r="I3070" t="s">
        <v>5102</v>
      </c>
      <c r="J3070" t="s">
        <v>1679</v>
      </c>
      <c r="K3070" t="s">
        <v>6726</v>
      </c>
      <c r="L3070" t="s">
        <v>2076</v>
      </c>
      <c r="M3070">
        <v>383</v>
      </c>
    </row>
    <row r="3071" spans="1:14">
      <c r="A3071">
        <v>6529</v>
      </c>
      <c r="B3071" t="s">
        <v>1227</v>
      </c>
      <c r="C3071" t="s">
        <v>1086</v>
      </c>
      <c r="D3071">
        <v>2175</v>
      </c>
      <c r="E3071" t="s">
        <v>17</v>
      </c>
      <c r="F3071" t="s">
        <v>420</v>
      </c>
      <c r="G3071" s="81">
        <v>45083</v>
      </c>
      <c r="H3071" t="s">
        <v>4048</v>
      </c>
      <c r="I3071" t="s">
        <v>6727</v>
      </c>
      <c r="J3071" t="s">
        <v>1674</v>
      </c>
      <c r="K3071" t="s">
        <v>6728</v>
      </c>
      <c r="L3071" t="s">
        <v>1085</v>
      </c>
      <c r="M3071">
        <v>207</v>
      </c>
    </row>
    <row r="3072" spans="1:14">
      <c r="A3072">
        <v>6530</v>
      </c>
      <c r="B3072" t="s">
        <v>1227</v>
      </c>
      <c r="C3072" t="s">
        <v>1821</v>
      </c>
      <c r="D3072">
        <v>2180</v>
      </c>
      <c r="E3072" t="s">
        <v>15</v>
      </c>
      <c r="F3072" t="s">
        <v>420</v>
      </c>
      <c r="G3072" s="81">
        <v>45083</v>
      </c>
      <c r="H3072" t="s">
        <v>4048</v>
      </c>
      <c r="I3072" t="s">
        <v>6729</v>
      </c>
      <c r="J3072" t="s">
        <v>1680</v>
      </c>
      <c r="K3072" t="s">
        <v>6730</v>
      </c>
      <c r="L3072" t="s">
        <v>1822</v>
      </c>
      <c r="M3072">
        <v>87</v>
      </c>
    </row>
    <row r="3073" spans="1:14">
      <c r="A3073">
        <v>6531</v>
      </c>
      <c r="B3073" t="s">
        <v>1227</v>
      </c>
      <c r="C3073" t="s">
        <v>1310</v>
      </c>
      <c r="D3073">
        <v>6700</v>
      </c>
      <c r="E3073" t="s">
        <v>12</v>
      </c>
      <c r="F3073" t="s">
        <v>6305</v>
      </c>
      <c r="G3073" s="81">
        <v>45106</v>
      </c>
      <c r="H3073" t="s">
        <v>4048</v>
      </c>
      <c r="I3073" t="s">
        <v>6731</v>
      </c>
      <c r="J3073" t="s">
        <v>13</v>
      </c>
      <c r="K3073">
        <v>239253</v>
      </c>
      <c r="L3073" t="s">
        <v>1308</v>
      </c>
      <c r="M3073">
        <v>264</v>
      </c>
    </row>
    <row r="3074" spans="1:14">
      <c r="A3074">
        <v>6532</v>
      </c>
      <c r="B3074" t="s">
        <v>1227</v>
      </c>
      <c r="C3074" t="s">
        <v>2307</v>
      </c>
      <c r="D3074">
        <v>2500</v>
      </c>
      <c r="E3074" t="s">
        <v>8</v>
      </c>
      <c r="F3074" t="s">
        <v>420</v>
      </c>
      <c r="G3074" s="81">
        <v>45106</v>
      </c>
      <c r="H3074" t="s">
        <v>93</v>
      </c>
      <c r="I3074" t="s">
        <v>6732</v>
      </c>
      <c r="J3074" t="s">
        <v>1675</v>
      </c>
      <c r="K3074" t="s">
        <v>6733</v>
      </c>
      <c r="L3074" t="s">
        <v>2306</v>
      </c>
      <c r="M3074">
        <v>428</v>
      </c>
    </row>
    <row r="3075" spans="1:14">
      <c r="A3075">
        <v>6533</v>
      </c>
      <c r="B3075" t="s">
        <v>1227</v>
      </c>
      <c r="C3075" t="s">
        <v>962</v>
      </c>
      <c r="D3075">
        <v>2275</v>
      </c>
      <c r="E3075" t="s">
        <v>15</v>
      </c>
      <c r="F3075" t="s">
        <v>420</v>
      </c>
      <c r="G3075" s="81">
        <v>45106</v>
      </c>
      <c r="H3075" t="s">
        <v>4048</v>
      </c>
      <c r="I3075" t="s">
        <v>6259</v>
      </c>
      <c r="J3075" t="s">
        <v>1680</v>
      </c>
      <c r="K3075" t="s">
        <v>6734</v>
      </c>
      <c r="L3075" t="s">
        <v>960</v>
      </c>
      <c r="M3075">
        <v>371</v>
      </c>
    </row>
    <row r="3076" spans="1:14">
      <c r="A3076">
        <v>6534</v>
      </c>
      <c r="B3076" t="s">
        <v>1227</v>
      </c>
      <c r="C3076" t="s">
        <v>2494</v>
      </c>
      <c r="D3076">
        <v>3350</v>
      </c>
      <c r="E3076" t="s">
        <v>20</v>
      </c>
      <c r="F3076" t="s">
        <v>420</v>
      </c>
      <c r="G3076" s="81">
        <v>45106</v>
      </c>
      <c r="H3076" t="s">
        <v>4048</v>
      </c>
      <c r="I3076" t="s">
        <v>6735</v>
      </c>
      <c r="J3076" t="s">
        <v>1677</v>
      </c>
      <c r="K3076" t="s">
        <v>6736</v>
      </c>
      <c r="L3076" t="s">
        <v>2493</v>
      </c>
      <c r="M3076">
        <v>478</v>
      </c>
    </row>
    <row r="3077" spans="1:14">
      <c r="A3077">
        <v>6535</v>
      </c>
      <c r="B3077" t="s">
        <v>1227</v>
      </c>
      <c r="C3077" t="s">
        <v>1598</v>
      </c>
      <c r="D3077">
        <v>1350</v>
      </c>
      <c r="E3077" t="s">
        <v>8</v>
      </c>
      <c r="F3077" t="s">
        <v>420</v>
      </c>
      <c r="G3077" s="81">
        <v>45106</v>
      </c>
      <c r="H3077" t="s">
        <v>4048</v>
      </c>
      <c r="I3077" t="s">
        <v>6737</v>
      </c>
      <c r="J3077" t="s">
        <v>1675</v>
      </c>
      <c r="K3077" t="s">
        <v>6738</v>
      </c>
      <c r="L3077" t="s">
        <v>1596</v>
      </c>
      <c r="M3077">
        <v>328</v>
      </c>
    </row>
    <row r="3078" spans="1:14">
      <c r="A3078">
        <v>6536</v>
      </c>
      <c r="B3078" t="s">
        <v>1227</v>
      </c>
      <c r="C3078" t="s">
        <v>605</v>
      </c>
      <c r="D3078">
        <v>2800</v>
      </c>
      <c r="E3078" t="s">
        <v>12</v>
      </c>
      <c r="F3078" t="s">
        <v>420</v>
      </c>
      <c r="G3078" s="81">
        <v>45111</v>
      </c>
      <c r="H3078" t="s">
        <v>4048</v>
      </c>
      <c r="I3078" t="s">
        <v>6739</v>
      </c>
      <c r="J3078" t="s">
        <v>13</v>
      </c>
      <c r="K3078" t="s">
        <v>6740</v>
      </c>
      <c r="L3078" t="s">
        <v>603</v>
      </c>
      <c r="M3078">
        <v>468</v>
      </c>
      <c r="N3078" t="s">
        <v>4057</v>
      </c>
    </row>
    <row r="3079" spans="1:14">
      <c r="A3079">
        <v>6537</v>
      </c>
      <c r="B3079" t="s">
        <v>1227</v>
      </c>
      <c r="C3079" t="s">
        <v>2594</v>
      </c>
      <c r="D3079">
        <v>5200</v>
      </c>
      <c r="E3079" t="s">
        <v>67</v>
      </c>
      <c r="F3079" t="s">
        <v>420</v>
      </c>
      <c r="G3079" s="81">
        <v>45111</v>
      </c>
      <c r="H3079" t="s">
        <v>4048</v>
      </c>
      <c r="I3079" t="s">
        <v>6741</v>
      </c>
      <c r="J3079" t="s">
        <v>1679</v>
      </c>
      <c r="K3079" t="s">
        <v>6742</v>
      </c>
      <c r="L3079" t="s">
        <v>2593</v>
      </c>
      <c r="M3079">
        <v>496</v>
      </c>
      <c r="N3079" t="s">
        <v>4057</v>
      </c>
    </row>
    <row r="3080" spans="1:14">
      <c r="A3080">
        <v>6538</v>
      </c>
      <c r="B3080" t="s">
        <v>1227</v>
      </c>
      <c r="C3080" t="s">
        <v>2087</v>
      </c>
      <c r="D3080">
        <v>1350</v>
      </c>
      <c r="E3080" t="s">
        <v>8</v>
      </c>
      <c r="F3080" t="s">
        <v>420</v>
      </c>
      <c r="G3080" s="81">
        <v>45110</v>
      </c>
      <c r="H3080" t="s">
        <v>4048</v>
      </c>
      <c r="I3080" t="s">
        <v>4545</v>
      </c>
      <c r="J3080" t="s">
        <v>1675</v>
      </c>
      <c r="K3080" t="s">
        <v>6743</v>
      </c>
      <c r="L3080" t="s">
        <v>1562</v>
      </c>
      <c r="M3080">
        <v>318</v>
      </c>
      <c r="N3080" t="s">
        <v>4057</v>
      </c>
    </row>
    <row r="3081" spans="1:14">
      <c r="A3081">
        <v>6539</v>
      </c>
      <c r="B3081" t="s">
        <v>1227</v>
      </c>
      <c r="C3081" t="s">
        <v>1123</v>
      </c>
      <c r="D3081">
        <v>1850</v>
      </c>
      <c r="E3081" t="s">
        <v>8</v>
      </c>
      <c r="F3081" t="s">
        <v>420</v>
      </c>
      <c r="G3081" s="81">
        <v>45110</v>
      </c>
      <c r="H3081" t="s">
        <v>4048</v>
      </c>
      <c r="I3081" t="s">
        <v>6744</v>
      </c>
      <c r="J3081" t="s">
        <v>1675</v>
      </c>
      <c r="K3081" t="s">
        <v>6745</v>
      </c>
      <c r="L3081" t="s">
        <v>1121</v>
      </c>
      <c r="M3081">
        <v>218</v>
      </c>
      <c r="N3081" t="s">
        <v>4057</v>
      </c>
    </row>
    <row r="3082" spans="1:14">
      <c r="A3082">
        <v>6540</v>
      </c>
      <c r="B3082" t="s">
        <v>1227</v>
      </c>
      <c r="C3082" t="s">
        <v>2819</v>
      </c>
      <c r="D3082">
        <v>3350</v>
      </c>
      <c r="E3082" t="s">
        <v>67</v>
      </c>
      <c r="F3082" t="s">
        <v>6305</v>
      </c>
      <c r="G3082" s="81">
        <v>45110</v>
      </c>
      <c r="H3082" t="s">
        <v>4048</v>
      </c>
      <c r="I3082" t="s">
        <v>6746</v>
      </c>
      <c r="J3082" t="s">
        <v>1679</v>
      </c>
      <c r="K3082">
        <v>296192</v>
      </c>
      <c r="L3082" t="s">
        <v>2062</v>
      </c>
      <c r="M3082">
        <v>381</v>
      </c>
      <c r="N3082" t="s">
        <v>4057</v>
      </c>
    </row>
    <row r="3083" spans="1:14">
      <c r="A3083">
        <v>6541</v>
      </c>
      <c r="B3083" t="s">
        <v>1227</v>
      </c>
      <c r="C3083" t="s">
        <v>376</v>
      </c>
      <c r="D3083">
        <v>25000</v>
      </c>
      <c r="E3083" t="s">
        <v>10</v>
      </c>
      <c r="F3083" t="s">
        <v>6305</v>
      </c>
      <c r="G3083" s="81">
        <v>45110</v>
      </c>
      <c r="H3083" t="s">
        <v>4069</v>
      </c>
      <c r="I3083" t="s">
        <v>5956</v>
      </c>
      <c r="J3083" t="s">
        <v>2032</v>
      </c>
      <c r="K3083" t="s">
        <v>6747</v>
      </c>
      <c r="L3083" t="s">
        <v>374</v>
      </c>
      <c r="M3083">
        <v>242</v>
      </c>
      <c r="N3083" t="s">
        <v>4057</v>
      </c>
    </row>
    <row r="3084" spans="1:14">
      <c r="A3084">
        <v>6542</v>
      </c>
      <c r="B3084" t="s">
        <v>1227</v>
      </c>
      <c r="C3084" t="s">
        <v>2455</v>
      </c>
      <c r="D3084">
        <v>5200</v>
      </c>
      <c r="E3084" t="s">
        <v>12</v>
      </c>
      <c r="F3084" t="s">
        <v>420</v>
      </c>
      <c r="G3084" s="81">
        <v>45110</v>
      </c>
      <c r="H3084" t="s">
        <v>4048</v>
      </c>
      <c r="I3084" t="s">
        <v>5348</v>
      </c>
      <c r="J3084" t="s">
        <v>13</v>
      </c>
      <c r="K3084" t="s">
        <v>6748</v>
      </c>
      <c r="L3084" t="s">
        <v>2452</v>
      </c>
      <c r="M3084">
        <v>464</v>
      </c>
      <c r="N3084" t="s">
        <v>4057</v>
      </c>
    </row>
    <row r="3085" spans="1:14">
      <c r="A3085">
        <v>6543</v>
      </c>
      <c r="B3085" t="s">
        <v>1227</v>
      </c>
      <c r="C3085" t="s">
        <v>2066</v>
      </c>
      <c r="D3085">
        <v>2180</v>
      </c>
      <c r="E3085" t="s">
        <v>8</v>
      </c>
      <c r="F3085" t="s">
        <v>6305</v>
      </c>
      <c r="G3085" s="81">
        <v>45110</v>
      </c>
      <c r="H3085" t="s">
        <v>4048</v>
      </c>
      <c r="I3085" t="s">
        <v>6534</v>
      </c>
      <c r="J3085" t="s">
        <v>1675</v>
      </c>
      <c r="K3085">
        <v>272952</v>
      </c>
      <c r="L3085" t="s">
        <v>2065</v>
      </c>
      <c r="M3085">
        <v>382</v>
      </c>
      <c r="N3085" t="s">
        <v>4057</v>
      </c>
    </row>
    <row r="3086" spans="1:14">
      <c r="A3086">
        <v>6544</v>
      </c>
      <c r="B3086" t="s">
        <v>1227</v>
      </c>
      <c r="C3086" t="s">
        <v>2008</v>
      </c>
      <c r="D3086">
        <v>1600</v>
      </c>
      <c r="E3086" t="s">
        <v>8</v>
      </c>
      <c r="F3086" t="s">
        <v>420</v>
      </c>
      <c r="G3086" s="81">
        <v>45110</v>
      </c>
      <c r="H3086" t="s">
        <v>4048</v>
      </c>
      <c r="I3086" t="s">
        <v>6749</v>
      </c>
      <c r="J3086" t="s">
        <v>1675</v>
      </c>
      <c r="K3086" t="s">
        <v>6750</v>
      </c>
      <c r="L3086" t="s">
        <v>2000</v>
      </c>
      <c r="M3086">
        <v>376</v>
      </c>
      <c r="N3086" t="s">
        <v>4057</v>
      </c>
    </row>
    <row r="3087" spans="1:14">
      <c r="A3087">
        <v>6545</v>
      </c>
      <c r="B3087" t="s">
        <v>1227</v>
      </c>
      <c r="C3087" t="s">
        <v>1132</v>
      </c>
      <c r="D3087">
        <v>9000</v>
      </c>
      <c r="E3087" t="s">
        <v>12</v>
      </c>
      <c r="F3087" t="s">
        <v>420</v>
      </c>
      <c r="G3087" s="81">
        <v>45110</v>
      </c>
      <c r="H3087" t="s">
        <v>4672</v>
      </c>
      <c r="I3087" t="s">
        <v>6751</v>
      </c>
      <c r="J3087" t="s">
        <v>13</v>
      </c>
      <c r="K3087" t="s">
        <v>6752</v>
      </c>
      <c r="L3087" t="s">
        <v>1130</v>
      </c>
      <c r="M3087">
        <v>270</v>
      </c>
      <c r="N3087" t="s">
        <v>4057</v>
      </c>
    </row>
    <row r="3088" spans="1:14">
      <c r="A3088">
        <v>6546</v>
      </c>
      <c r="B3088" t="s">
        <v>1227</v>
      </c>
      <c r="C3088" t="s">
        <v>2352</v>
      </c>
      <c r="D3088">
        <v>3497</v>
      </c>
      <c r="E3088" t="s">
        <v>12</v>
      </c>
      <c r="F3088" t="s">
        <v>420</v>
      </c>
      <c r="G3088" s="81">
        <v>45110</v>
      </c>
      <c r="H3088" t="s">
        <v>4048</v>
      </c>
      <c r="I3088" t="s">
        <v>5269</v>
      </c>
      <c r="J3088" t="s">
        <v>13</v>
      </c>
      <c r="K3088" t="s">
        <v>6753</v>
      </c>
      <c r="L3088" t="s">
        <v>2350</v>
      </c>
      <c r="M3088">
        <v>445</v>
      </c>
      <c r="N3088" t="s">
        <v>4057</v>
      </c>
    </row>
    <row r="3089" spans="1:14">
      <c r="A3089">
        <v>6547</v>
      </c>
      <c r="B3089" t="s">
        <v>1227</v>
      </c>
      <c r="C3089" t="s">
        <v>1576</v>
      </c>
      <c r="D3089">
        <v>1800</v>
      </c>
      <c r="E3089" t="s">
        <v>10</v>
      </c>
      <c r="F3089" t="s">
        <v>420</v>
      </c>
      <c r="G3089" s="81">
        <v>45110</v>
      </c>
      <c r="H3089" t="s">
        <v>4048</v>
      </c>
      <c r="I3089" t="s">
        <v>6754</v>
      </c>
      <c r="J3089" t="s">
        <v>2032</v>
      </c>
      <c r="K3089" t="s">
        <v>6755</v>
      </c>
      <c r="L3089" t="s">
        <v>1575</v>
      </c>
      <c r="M3089">
        <v>321</v>
      </c>
      <c r="N3089" t="s">
        <v>4057</v>
      </c>
    </row>
    <row r="3090" spans="1:14">
      <c r="A3090">
        <v>6548</v>
      </c>
      <c r="B3090" t="s">
        <v>24</v>
      </c>
      <c r="C3090" t="s">
        <v>1884</v>
      </c>
      <c r="D3090">
        <v>4000</v>
      </c>
      <c r="E3090" t="s">
        <v>8</v>
      </c>
      <c r="F3090" t="s">
        <v>420</v>
      </c>
      <c r="G3090" s="81">
        <v>45110</v>
      </c>
      <c r="H3090" t="s">
        <v>4069</v>
      </c>
      <c r="I3090" t="s">
        <v>6756</v>
      </c>
      <c r="J3090" t="s">
        <v>1675</v>
      </c>
      <c r="K3090" t="s">
        <v>6757</v>
      </c>
      <c r="L3090" t="s">
        <v>154</v>
      </c>
      <c r="M3090">
        <v>7</v>
      </c>
      <c r="N3090" t="s">
        <v>4057</v>
      </c>
    </row>
    <row r="3091" spans="1:14">
      <c r="A3091">
        <v>6549</v>
      </c>
      <c r="B3091" t="s">
        <v>1227</v>
      </c>
      <c r="C3091" t="s">
        <v>2781</v>
      </c>
      <c r="D3091">
        <v>3497</v>
      </c>
      <c r="E3091" t="s">
        <v>12</v>
      </c>
      <c r="F3091" t="s">
        <v>420</v>
      </c>
      <c r="G3091" s="81">
        <v>45110</v>
      </c>
      <c r="H3091" t="s">
        <v>4048</v>
      </c>
      <c r="I3091" t="s">
        <v>6397</v>
      </c>
      <c r="J3091" t="s">
        <v>13</v>
      </c>
      <c r="K3091" t="s">
        <v>6758</v>
      </c>
      <c r="L3091" t="s">
        <v>2772</v>
      </c>
      <c r="M3091">
        <v>572</v>
      </c>
      <c r="N3091" t="s">
        <v>4057</v>
      </c>
    </row>
    <row r="3092" spans="1:14">
      <c r="A3092">
        <v>6550</v>
      </c>
      <c r="B3092" t="s">
        <v>1227</v>
      </c>
      <c r="C3092" t="s">
        <v>1105</v>
      </c>
      <c r="D3092">
        <v>1600</v>
      </c>
      <c r="E3092" t="s">
        <v>8</v>
      </c>
      <c r="F3092" t="s">
        <v>420</v>
      </c>
      <c r="G3092" s="81">
        <v>45110</v>
      </c>
      <c r="H3092" t="s">
        <v>4048</v>
      </c>
      <c r="I3092" t="s">
        <v>6137</v>
      </c>
      <c r="J3092" t="s">
        <v>1675</v>
      </c>
      <c r="K3092" t="s">
        <v>6759</v>
      </c>
      <c r="L3092" t="s">
        <v>1103</v>
      </c>
      <c r="M3092">
        <v>213</v>
      </c>
      <c r="N3092" t="s">
        <v>4057</v>
      </c>
    </row>
    <row r="3093" spans="1:14">
      <c r="A3093">
        <v>6551</v>
      </c>
      <c r="B3093" t="s">
        <v>1227</v>
      </c>
      <c r="C3093" t="s">
        <v>1618</v>
      </c>
      <c r="D3093">
        <v>3350</v>
      </c>
      <c r="E3093" t="s">
        <v>12</v>
      </c>
      <c r="F3093" t="s">
        <v>420</v>
      </c>
      <c r="G3093" s="81">
        <v>45110</v>
      </c>
      <c r="H3093" t="s">
        <v>4048</v>
      </c>
      <c r="I3093" t="s">
        <v>5523</v>
      </c>
      <c r="J3093" t="s">
        <v>13</v>
      </c>
      <c r="K3093" t="s">
        <v>6760</v>
      </c>
      <c r="L3093" t="s">
        <v>1617</v>
      </c>
      <c r="M3093">
        <v>334</v>
      </c>
      <c r="N3093" t="s">
        <v>4057</v>
      </c>
    </row>
    <row r="3094" spans="1:14">
      <c r="A3094">
        <v>6552</v>
      </c>
      <c r="B3094" t="s">
        <v>1227</v>
      </c>
      <c r="C3094" t="s">
        <v>2185</v>
      </c>
      <c r="D3094">
        <v>4000</v>
      </c>
      <c r="E3094" t="s">
        <v>17</v>
      </c>
      <c r="F3094" t="s">
        <v>420</v>
      </c>
      <c r="G3094" s="81">
        <v>45110</v>
      </c>
      <c r="H3094" t="s">
        <v>4577</v>
      </c>
      <c r="I3094" t="s">
        <v>6761</v>
      </c>
      <c r="J3094" t="s">
        <v>1674</v>
      </c>
      <c r="K3094" t="s">
        <v>6762</v>
      </c>
      <c r="L3094" t="s">
        <v>2184</v>
      </c>
      <c r="M3094">
        <v>412</v>
      </c>
      <c r="N3094" t="s">
        <v>4057</v>
      </c>
    </row>
    <row r="3095" spans="1:14">
      <c r="A3095">
        <v>6553</v>
      </c>
      <c r="B3095" t="s">
        <v>1227</v>
      </c>
      <c r="C3095" t="s">
        <v>1295</v>
      </c>
      <c r="D3095">
        <v>2180</v>
      </c>
      <c r="E3095" t="s">
        <v>17</v>
      </c>
      <c r="F3095" t="s">
        <v>420</v>
      </c>
      <c r="G3095" s="81">
        <v>45110</v>
      </c>
      <c r="H3095" t="s">
        <v>4048</v>
      </c>
      <c r="I3095" t="s">
        <v>6763</v>
      </c>
      <c r="J3095" t="s">
        <v>1674</v>
      </c>
      <c r="K3095" t="s">
        <v>6764</v>
      </c>
      <c r="L3095" t="s">
        <v>1293</v>
      </c>
      <c r="M3095">
        <v>261</v>
      </c>
      <c r="N3095" t="s">
        <v>4057</v>
      </c>
    </row>
    <row r="3096" spans="1:14">
      <c r="A3096">
        <v>6554</v>
      </c>
      <c r="B3096" t="s">
        <v>1227</v>
      </c>
      <c r="C3096" t="s">
        <v>1437</v>
      </c>
      <c r="D3096">
        <v>22500</v>
      </c>
      <c r="E3096" t="s">
        <v>20</v>
      </c>
      <c r="F3096" t="s">
        <v>6305</v>
      </c>
      <c r="G3096" s="81">
        <v>45110</v>
      </c>
      <c r="H3096" t="s">
        <v>4672</v>
      </c>
      <c r="I3096" t="s">
        <v>5273</v>
      </c>
      <c r="J3096" t="s">
        <v>1677</v>
      </c>
      <c r="K3096" t="s">
        <v>6765</v>
      </c>
      <c r="L3096" t="s">
        <v>1435</v>
      </c>
      <c r="M3096">
        <v>291</v>
      </c>
      <c r="N3096" t="s">
        <v>4057</v>
      </c>
    </row>
    <row r="3097" spans="1:14">
      <c r="A3097">
        <v>6555</v>
      </c>
      <c r="B3097" t="s">
        <v>1227</v>
      </c>
      <c r="C3097" t="s">
        <v>2078</v>
      </c>
      <c r="D3097">
        <v>3350</v>
      </c>
      <c r="E3097" t="s">
        <v>67</v>
      </c>
      <c r="F3097" t="s">
        <v>420</v>
      </c>
      <c r="G3097" s="81">
        <v>45110</v>
      </c>
      <c r="H3097" t="s">
        <v>4048</v>
      </c>
      <c r="I3097" t="s">
        <v>5012</v>
      </c>
      <c r="J3097" t="s">
        <v>1679</v>
      </c>
      <c r="K3097" t="s">
        <v>6766</v>
      </c>
      <c r="L3097" t="s">
        <v>2076</v>
      </c>
      <c r="M3097">
        <v>383</v>
      </c>
      <c r="N3097" t="s">
        <v>4057</v>
      </c>
    </row>
    <row r="3098" spans="1:14">
      <c r="A3098">
        <v>6556</v>
      </c>
      <c r="B3098" t="s">
        <v>1227</v>
      </c>
      <c r="C3098" t="s">
        <v>2757</v>
      </c>
      <c r="D3098">
        <v>2275</v>
      </c>
      <c r="E3098" t="s">
        <v>15</v>
      </c>
      <c r="F3098" t="s">
        <v>420</v>
      </c>
      <c r="G3098" s="81">
        <v>45110</v>
      </c>
      <c r="H3098" t="s">
        <v>4048</v>
      </c>
      <c r="I3098" t="s">
        <v>6767</v>
      </c>
      <c r="J3098" t="s">
        <v>1680</v>
      </c>
      <c r="K3098" t="s">
        <v>6768</v>
      </c>
      <c r="L3098" t="s">
        <v>2755</v>
      </c>
      <c r="M3098">
        <v>563</v>
      </c>
      <c r="N3098" t="s">
        <v>4057</v>
      </c>
    </row>
    <row r="3099" spans="1:14">
      <c r="A3099">
        <v>6557</v>
      </c>
      <c r="B3099" t="s">
        <v>1227</v>
      </c>
      <c r="C3099" t="s">
        <v>1503</v>
      </c>
      <c r="D3099">
        <v>6000</v>
      </c>
      <c r="E3099" t="s">
        <v>67</v>
      </c>
      <c r="F3099" t="s">
        <v>420</v>
      </c>
      <c r="G3099" s="81">
        <v>45111</v>
      </c>
      <c r="H3099" t="s">
        <v>4069</v>
      </c>
      <c r="I3099" t="s">
        <v>5108</v>
      </c>
      <c r="J3099" t="s">
        <v>1679</v>
      </c>
      <c r="K3099" t="s">
        <v>6769</v>
      </c>
      <c r="L3099" t="s">
        <v>2578</v>
      </c>
      <c r="M3099">
        <v>306</v>
      </c>
      <c r="N3099" t="s">
        <v>4057</v>
      </c>
    </row>
    <row r="3100" spans="1:14">
      <c r="A3100">
        <v>6558</v>
      </c>
      <c r="B3100" t="s">
        <v>1227</v>
      </c>
      <c r="C3100" t="s">
        <v>1235</v>
      </c>
      <c r="D3100">
        <v>2800</v>
      </c>
      <c r="E3100" t="s">
        <v>12</v>
      </c>
      <c r="F3100" t="s">
        <v>420</v>
      </c>
      <c r="G3100" s="81">
        <v>45112</v>
      </c>
      <c r="H3100" t="s">
        <v>4048</v>
      </c>
      <c r="I3100" t="s">
        <v>6770</v>
      </c>
      <c r="J3100" t="s">
        <v>13</v>
      </c>
      <c r="K3100" t="s">
        <v>6771</v>
      </c>
      <c r="L3100" t="s">
        <v>1233</v>
      </c>
      <c r="M3100">
        <v>249</v>
      </c>
    </row>
    <row r="3101" spans="1:14">
      <c r="A3101">
        <v>6559</v>
      </c>
      <c r="B3101" t="s">
        <v>1227</v>
      </c>
      <c r="C3101" t="s">
        <v>1572</v>
      </c>
      <c r="D3101">
        <v>2180</v>
      </c>
      <c r="E3101" t="s">
        <v>10</v>
      </c>
      <c r="F3101" t="s">
        <v>420</v>
      </c>
      <c r="G3101" s="81">
        <v>45112</v>
      </c>
      <c r="H3101" t="s">
        <v>4048</v>
      </c>
      <c r="I3101" t="s">
        <v>5526</v>
      </c>
      <c r="J3101" t="s">
        <v>2032</v>
      </c>
      <c r="K3101" t="s">
        <v>6772</v>
      </c>
      <c r="L3101" t="s">
        <v>1570</v>
      </c>
      <c r="M3101">
        <v>187</v>
      </c>
    </row>
    <row r="3102" spans="1:14">
      <c r="A3102">
        <v>6560</v>
      </c>
      <c r="B3102" t="s">
        <v>1227</v>
      </c>
      <c r="C3102" t="s">
        <v>2470</v>
      </c>
      <c r="D3102">
        <v>5200</v>
      </c>
      <c r="E3102" t="s">
        <v>12</v>
      </c>
      <c r="F3102" t="s">
        <v>420</v>
      </c>
      <c r="G3102" s="81">
        <v>45112</v>
      </c>
      <c r="H3102" t="s">
        <v>4048</v>
      </c>
      <c r="I3102" t="s">
        <v>4922</v>
      </c>
      <c r="J3102" t="s">
        <v>13</v>
      </c>
      <c r="K3102" t="s">
        <v>6773</v>
      </c>
      <c r="L3102" t="s">
        <v>2469</v>
      </c>
      <c r="M3102">
        <v>470</v>
      </c>
    </row>
    <row r="3103" spans="1:14">
      <c r="A3103">
        <v>6561</v>
      </c>
      <c r="B3103" t="s">
        <v>1227</v>
      </c>
      <c r="C3103" t="s">
        <v>2763</v>
      </c>
      <c r="D3103">
        <v>17806</v>
      </c>
      <c r="E3103" t="s">
        <v>17</v>
      </c>
      <c r="F3103" t="s">
        <v>420</v>
      </c>
      <c r="G3103" s="81">
        <v>45112</v>
      </c>
      <c r="H3103" t="s">
        <v>4048</v>
      </c>
      <c r="I3103" t="s">
        <v>6774</v>
      </c>
      <c r="J3103" t="s">
        <v>1674</v>
      </c>
      <c r="K3103" t="s">
        <v>6775</v>
      </c>
      <c r="L3103" t="s">
        <v>1255</v>
      </c>
      <c r="M3103">
        <v>565</v>
      </c>
    </row>
    <row r="3104" spans="1:14">
      <c r="A3104">
        <v>6562</v>
      </c>
      <c r="B3104" t="s">
        <v>1227</v>
      </c>
      <c r="C3104" t="s">
        <v>2458</v>
      </c>
      <c r="D3104">
        <v>5200</v>
      </c>
      <c r="E3104" t="s">
        <v>67</v>
      </c>
      <c r="F3104" t="s">
        <v>420</v>
      </c>
      <c r="G3104" s="81">
        <v>45112</v>
      </c>
      <c r="H3104" t="s">
        <v>4048</v>
      </c>
      <c r="I3104" t="s">
        <v>5772</v>
      </c>
      <c r="J3104" t="s">
        <v>1679</v>
      </c>
      <c r="K3104" t="s">
        <v>6776</v>
      </c>
      <c r="L3104" t="s">
        <v>2457</v>
      </c>
      <c r="M3104">
        <v>466</v>
      </c>
    </row>
    <row r="3105" spans="1:14">
      <c r="A3105">
        <v>6563</v>
      </c>
      <c r="B3105" t="s">
        <v>1227</v>
      </c>
      <c r="C3105" t="s">
        <v>1385</v>
      </c>
      <c r="D3105">
        <v>2180</v>
      </c>
      <c r="E3105" t="s">
        <v>10</v>
      </c>
      <c r="F3105" t="s">
        <v>420</v>
      </c>
      <c r="G3105" s="81">
        <v>45112</v>
      </c>
      <c r="H3105" t="s">
        <v>4048</v>
      </c>
      <c r="I3105" t="s">
        <v>5526</v>
      </c>
      <c r="J3105" t="s">
        <v>2032</v>
      </c>
      <c r="K3105" t="s">
        <v>6777</v>
      </c>
      <c r="L3105" t="s">
        <v>1384</v>
      </c>
      <c r="M3105">
        <v>220</v>
      </c>
    </row>
    <row r="3106" spans="1:14">
      <c r="A3106">
        <v>6564</v>
      </c>
      <c r="B3106" t="s">
        <v>1227</v>
      </c>
      <c r="C3106" t="s">
        <v>2307</v>
      </c>
      <c r="D3106">
        <v>1350</v>
      </c>
      <c r="E3106" t="s">
        <v>8</v>
      </c>
      <c r="F3106" t="s">
        <v>420</v>
      </c>
      <c r="G3106" s="81">
        <v>45111</v>
      </c>
      <c r="H3106" t="s">
        <v>4048</v>
      </c>
      <c r="I3106" t="s">
        <v>5390</v>
      </c>
      <c r="J3106" t="s">
        <v>1675</v>
      </c>
      <c r="K3106" t="s">
        <v>6778</v>
      </c>
      <c r="L3106" t="s">
        <v>2306</v>
      </c>
      <c r="M3106">
        <v>428</v>
      </c>
    </row>
    <row r="3107" spans="1:14">
      <c r="A3107">
        <v>6565</v>
      </c>
      <c r="B3107" t="s">
        <v>1227</v>
      </c>
      <c r="C3107" t="s">
        <v>962</v>
      </c>
      <c r="D3107">
        <v>2275</v>
      </c>
      <c r="E3107" t="s">
        <v>15</v>
      </c>
      <c r="F3107" t="s">
        <v>6499</v>
      </c>
      <c r="G3107" s="81">
        <v>45107</v>
      </c>
      <c r="H3107" t="s">
        <v>4048</v>
      </c>
      <c r="I3107" t="s">
        <v>5998</v>
      </c>
      <c r="J3107" t="s">
        <v>1680</v>
      </c>
      <c r="K3107" t="s">
        <v>6779</v>
      </c>
      <c r="L3107" t="s">
        <v>960</v>
      </c>
      <c r="M3107">
        <v>371</v>
      </c>
    </row>
    <row r="3108" spans="1:14">
      <c r="A3108">
        <v>6566</v>
      </c>
      <c r="B3108" t="s">
        <v>1227</v>
      </c>
      <c r="C3108" t="s">
        <v>1452</v>
      </c>
      <c r="D3108">
        <v>3350</v>
      </c>
      <c r="E3108" t="s">
        <v>67</v>
      </c>
      <c r="F3108" t="s">
        <v>420</v>
      </c>
      <c r="G3108" s="81">
        <v>45107</v>
      </c>
      <c r="H3108" t="s">
        <v>4048</v>
      </c>
      <c r="I3108" t="s">
        <v>6780</v>
      </c>
      <c r="J3108" t="s">
        <v>1679</v>
      </c>
      <c r="K3108" t="s">
        <v>6781</v>
      </c>
      <c r="L3108" t="s">
        <v>1451</v>
      </c>
      <c r="M3108">
        <v>283</v>
      </c>
    </row>
    <row r="3109" spans="1:14">
      <c r="A3109">
        <v>6567</v>
      </c>
      <c r="B3109" t="s">
        <v>1227</v>
      </c>
      <c r="C3109" t="s">
        <v>1531</v>
      </c>
      <c r="D3109">
        <v>1800</v>
      </c>
      <c r="E3109" t="s">
        <v>10</v>
      </c>
      <c r="F3109" t="s">
        <v>420</v>
      </c>
      <c r="G3109" s="81">
        <v>45113</v>
      </c>
      <c r="H3109" t="s">
        <v>4048</v>
      </c>
      <c r="I3109" t="s">
        <v>6782</v>
      </c>
      <c r="J3109" t="s">
        <v>2032</v>
      </c>
      <c r="K3109" t="s">
        <v>6783</v>
      </c>
      <c r="L3109" t="s">
        <v>1529</v>
      </c>
      <c r="M3109">
        <v>311</v>
      </c>
    </row>
    <row r="3110" spans="1:14">
      <c r="A3110">
        <v>6568</v>
      </c>
      <c r="B3110" t="s">
        <v>1227</v>
      </c>
      <c r="C3110" t="s">
        <v>2822</v>
      </c>
      <c r="D3110">
        <v>20940</v>
      </c>
      <c r="E3110" t="s">
        <v>20</v>
      </c>
      <c r="F3110" t="s">
        <v>6305</v>
      </c>
      <c r="G3110" s="81">
        <v>45113</v>
      </c>
      <c r="H3110" t="s">
        <v>4048</v>
      </c>
      <c r="I3110" t="s">
        <v>6784</v>
      </c>
      <c r="J3110" t="s">
        <v>1677</v>
      </c>
      <c r="K3110" t="s">
        <v>6785</v>
      </c>
      <c r="L3110" t="s">
        <v>2821</v>
      </c>
      <c r="M3110">
        <v>576</v>
      </c>
    </row>
    <row r="3111" spans="1:14">
      <c r="A3111">
        <v>6569</v>
      </c>
      <c r="B3111" t="s">
        <v>1227</v>
      </c>
      <c r="C3111" t="s">
        <v>1371</v>
      </c>
      <c r="D3111">
        <v>2800</v>
      </c>
      <c r="E3111" t="s">
        <v>67</v>
      </c>
      <c r="F3111" t="s">
        <v>420</v>
      </c>
      <c r="G3111" s="81">
        <v>45113</v>
      </c>
      <c r="H3111" t="s">
        <v>4048</v>
      </c>
      <c r="I3111" t="s">
        <v>6786</v>
      </c>
      <c r="J3111" t="s">
        <v>1679</v>
      </c>
      <c r="K3111" t="s">
        <v>6787</v>
      </c>
      <c r="L3111" t="s">
        <v>1369</v>
      </c>
      <c r="M3111">
        <v>374</v>
      </c>
    </row>
    <row r="3112" spans="1:14">
      <c r="A3112">
        <v>6570</v>
      </c>
      <c r="B3112" t="s">
        <v>1227</v>
      </c>
      <c r="C3112" t="s">
        <v>5690</v>
      </c>
      <c r="D3112">
        <v>2275</v>
      </c>
      <c r="E3112" t="s">
        <v>15</v>
      </c>
      <c r="F3112" t="s">
        <v>6305</v>
      </c>
      <c r="G3112" s="81">
        <v>45112</v>
      </c>
      <c r="H3112" t="s">
        <v>4048</v>
      </c>
      <c r="I3112" t="s">
        <v>6788</v>
      </c>
      <c r="J3112" t="s">
        <v>1680</v>
      </c>
      <c r="K3112" t="s">
        <v>6789</v>
      </c>
      <c r="L3112" t="s">
        <v>2303</v>
      </c>
      <c r="M3112">
        <v>427</v>
      </c>
    </row>
    <row r="3113" spans="1:14">
      <c r="A3113">
        <v>6571</v>
      </c>
      <c r="B3113" t="s">
        <v>1227</v>
      </c>
      <c r="C3113" t="s">
        <v>2819</v>
      </c>
      <c r="D3113">
        <v>10000</v>
      </c>
      <c r="E3113" t="s">
        <v>67</v>
      </c>
      <c r="F3113" t="s">
        <v>6305</v>
      </c>
      <c r="G3113" s="81">
        <v>45112</v>
      </c>
      <c r="H3113" t="s">
        <v>4048</v>
      </c>
      <c r="I3113" t="s">
        <v>6790</v>
      </c>
      <c r="J3113" t="s">
        <v>1679</v>
      </c>
      <c r="K3113" t="s">
        <v>6791</v>
      </c>
      <c r="L3113" t="s">
        <v>2062</v>
      </c>
      <c r="M3113">
        <v>381</v>
      </c>
    </row>
    <row r="3114" spans="1:14">
      <c r="A3114">
        <v>6572</v>
      </c>
      <c r="B3114" t="s">
        <v>1227</v>
      </c>
      <c r="C3114" t="s">
        <v>2819</v>
      </c>
      <c r="D3114">
        <v>6750</v>
      </c>
      <c r="E3114" t="s">
        <v>67</v>
      </c>
      <c r="F3114" t="s">
        <v>6305</v>
      </c>
      <c r="G3114" s="81">
        <v>45112</v>
      </c>
      <c r="H3114" t="s">
        <v>4048</v>
      </c>
      <c r="I3114" t="s">
        <v>6792</v>
      </c>
      <c r="J3114" t="s">
        <v>1679</v>
      </c>
      <c r="K3114" t="s">
        <v>6793</v>
      </c>
      <c r="L3114" t="s">
        <v>2062</v>
      </c>
      <c r="M3114">
        <v>381</v>
      </c>
    </row>
    <row r="3115" spans="1:14">
      <c r="A3115">
        <v>6573</v>
      </c>
      <c r="B3115" t="s">
        <v>1227</v>
      </c>
      <c r="C3115" t="s">
        <v>2307</v>
      </c>
      <c r="D3115">
        <v>1000</v>
      </c>
      <c r="E3115" t="s">
        <v>8</v>
      </c>
      <c r="F3115" t="s">
        <v>6305</v>
      </c>
      <c r="G3115" s="81">
        <v>45112</v>
      </c>
      <c r="H3115" t="s">
        <v>4048</v>
      </c>
      <c r="I3115" t="s">
        <v>5517</v>
      </c>
      <c r="J3115" t="s">
        <v>1675</v>
      </c>
      <c r="K3115" t="s">
        <v>6794</v>
      </c>
      <c r="L3115" t="s">
        <v>2306</v>
      </c>
      <c r="M3115">
        <v>428</v>
      </c>
    </row>
    <row r="3116" spans="1:14">
      <c r="A3116">
        <v>6574</v>
      </c>
      <c r="B3116" t="s">
        <v>1227</v>
      </c>
      <c r="C3116" t="s">
        <v>2494</v>
      </c>
      <c r="D3116">
        <v>4200</v>
      </c>
      <c r="E3116" t="s">
        <v>15</v>
      </c>
      <c r="F3116" t="s">
        <v>623</v>
      </c>
      <c r="G3116" s="81">
        <v>45114</v>
      </c>
      <c r="H3116" t="s">
        <v>4048</v>
      </c>
      <c r="I3116" t="s">
        <v>6795</v>
      </c>
      <c r="J3116" t="s">
        <v>1680</v>
      </c>
      <c r="K3116">
        <v>1</v>
      </c>
      <c r="L3116" t="s">
        <v>2493</v>
      </c>
      <c r="M3116">
        <v>477</v>
      </c>
    </row>
    <row r="3117" spans="1:14">
      <c r="A3117">
        <v>6575</v>
      </c>
      <c r="B3117" t="s">
        <v>1227</v>
      </c>
      <c r="C3117" t="s">
        <v>2178</v>
      </c>
      <c r="D3117">
        <v>1200</v>
      </c>
      <c r="E3117" t="s">
        <v>2178</v>
      </c>
      <c r="F3117" t="s">
        <v>623</v>
      </c>
      <c r="G3117" s="81">
        <v>45113</v>
      </c>
      <c r="H3117" t="s">
        <v>4672</v>
      </c>
      <c r="K3117">
        <v>2</v>
      </c>
      <c r="L3117" t="s">
        <v>2177</v>
      </c>
      <c r="M3117">
        <v>411</v>
      </c>
    </row>
    <row r="3118" spans="1:14">
      <c r="A3118">
        <v>6576</v>
      </c>
      <c r="B3118" t="s">
        <v>1227</v>
      </c>
      <c r="C3118" t="s">
        <v>2489</v>
      </c>
      <c r="D3118">
        <v>4200</v>
      </c>
      <c r="E3118" t="s">
        <v>15</v>
      </c>
      <c r="F3118" t="s">
        <v>623</v>
      </c>
      <c r="G3118" s="81">
        <v>45114</v>
      </c>
      <c r="H3118" t="s">
        <v>4048</v>
      </c>
      <c r="I3118" t="s">
        <v>6796</v>
      </c>
      <c r="J3118" t="s">
        <v>1680</v>
      </c>
      <c r="K3118">
        <v>1</v>
      </c>
      <c r="L3118" t="s">
        <v>2488</v>
      </c>
      <c r="M3118">
        <v>476</v>
      </c>
    </row>
    <row r="3119" spans="1:14">
      <c r="A3119">
        <v>6577</v>
      </c>
      <c r="B3119" t="s">
        <v>1227</v>
      </c>
      <c r="C3119" t="s">
        <v>2591</v>
      </c>
      <c r="D3119">
        <v>2800</v>
      </c>
      <c r="E3119" t="s">
        <v>12</v>
      </c>
      <c r="F3119" t="s">
        <v>420</v>
      </c>
      <c r="G3119" s="81">
        <v>45114</v>
      </c>
      <c r="H3119" t="s">
        <v>4048</v>
      </c>
      <c r="I3119" t="s">
        <v>4750</v>
      </c>
      <c r="J3119" t="s">
        <v>13</v>
      </c>
      <c r="K3119" t="s">
        <v>6797</v>
      </c>
      <c r="L3119" t="s">
        <v>2590</v>
      </c>
      <c r="M3119">
        <v>495</v>
      </c>
      <c r="N3119" t="s">
        <v>4057</v>
      </c>
    </row>
    <row r="3120" spans="1:14">
      <c r="A3120">
        <v>6578</v>
      </c>
      <c r="B3120" t="s">
        <v>1227</v>
      </c>
      <c r="C3120" t="s">
        <v>1817</v>
      </c>
      <c r="D3120">
        <v>2180</v>
      </c>
      <c r="E3120" t="s">
        <v>10</v>
      </c>
      <c r="F3120" t="s">
        <v>420</v>
      </c>
      <c r="G3120" s="81">
        <v>45114</v>
      </c>
      <c r="H3120" t="s">
        <v>4048</v>
      </c>
      <c r="I3120" t="s">
        <v>5795</v>
      </c>
      <c r="J3120" t="s">
        <v>2032</v>
      </c>
      <c r="K3120" t="s">
        <v>6798</v>
      </c>
      <c r="L3120" t="s">
        <v>2003</v>
      </c>
      <c r="M3120">
        <v>366</v>
      </c>
    </row>
    <row r="3121" spans="1:13">
      <c r="A3121">
        <v>6579</v>
      </c>
      <c r="B3121" t="s">
        <v>1227</v>
      </c>
      <c r="C3121" t="s">
        <v>962</v>
      </c>
      <c r="D3121">
        <v>3350</v>
      </c>
      <c r="E3121" t="s">
        <v>67</v>
      </c>
      <c r="F3121" t="s">
        <v>420</v>
      </c>
      <c r="G3121" s="81">
        <v>45114</v>
      </c>
      <c r="H3121" t="s">
        <v>4069</v>
      </c>
      <c r="I3121" t="s">
        <v>6799</v>
      </c>
      <c r="J3121" t="s">
        <v>1679</v>
      </c>
      <c r="K3121" t="s">
        <v>6800</v>
      </c>
      <c r="L3121" t="s">
        <v>960</v>
      </c>
      <c r="M3121">
        <v>299</v>
      </c>
    </row>
    <row r="3122" spans="1:13">
      <c r="A3122">
        <v>6580</v>
      </c>
      <c r="B3122" t="s">
        <v>1227</v>
      </c>
      <c r="C3122" t="s">
        <v>2597</v>
      </c>
      <c r="D3122">
        <v>3497</v>
      </c>
      <c r="E3122" t="s">
        <v>12</v>
      </c>
      <c r="F3122" t="s">
        <v>420</v>
      </c>
      <c r="G3122" s="81">
        <v>45114</v>
      </c>
      <c r="H3122" t="s">
        <v>4048</v>
      </c>
      <c r="I3122" t="s">
        <v>6801</v>
      </c>
      <c r="J3122" t="s">
        <v>13</v>
      </c>
      <c r="K3122" t="s">
        <v>6802</v>
      </c>
      <c r="L3122" t="s">
        <v>2596</v>
      </c>
      <c r="M3122">
        <v>497</v>
      </c>
    </row>
    <row r="3123" spans="1:13">
      <c r="A3123">
        <v>6581</v>
      </c>
      <c r="B3123" t="s">
        <v>1227</v>
      </c>
      <c r="C3123" t="s">
        <v>1821</v>
      </c>
      <c r="D3123">
        <v>2180</v>
      </c>
      <c r="E3123" t="s">
        <v>15</v>
      </c>
      <c r="F3123" t="s">
        <v>420</v>
      </c>
      <c r="G3123" s="81">
        <v>45113</v>
      </c>
      <c r="H3123" t="s">
        <v>4048</v>
      </c>
      <c r="I3123" t="s">
        <v>6803</v>
      </c>
      <c r="J3123" t="s">
        <v>1680</v>
      </c>
      <c r="K3123" t="s">
        <v>6804</v>
      </c>
      <c r="L3123" t="s">
        <v>1822</v>
      </c>
      <c r="M3123">
        <v>87</v>
      </c>
    </row>
    <row r="3124" spans="1:13">
      <c r="A3124">
        <v>6582</v>
      </c>
      <c r="B3124" t="s">
        <v>1227</v>
      </c>
      <c r="C3124" t="s">
        <v>376</v>
      </c>
      <c r="D3124">
        <v>5200</v>
      </c>
      <c r="E3124" t="s">
        <v>12</v>
      </c>
      <c r="F3124" t="s">
        <v>6305</v>
      </c>
      <c r="G3124" s="81">
        <v>45113</v>
      </c>
      <c r="H3124" t="s">
        <v>4048</v>
      </c>
      <c r="I3124" t="s">
        <v>5163</v>
      </c>
      <c r="J3124" t="s">
        <v>13</v>
      </c>
      <c r="K3124" t="s">
        <v>6805</v>
      </c>
      <c r="L3124" t="s">
        <v>374</v>
      </c>
      <c r="M3124">
        <v>463</v>
      </c>
    </row>
    <row r="3125" spans="1:13">
      <c r="A3125">
        <v>6583</v>
      </c>
      <c r="B3125" t="s">
        <v>1227</v>
      </c>
      <c r="C3125" t="s">
        <v>2779</v>
      </c>
      <c r="D3125">
        <v>4515</v>
      </c>
      <c r="E3125" t="s">
        <v>22</v>
      </c>
      <c r="F3125" t="s">
        <v>420</v>
      </c>
      <c r="G3125" s="81">
        <v>45113</v>
      </c>
      <c r="H3125" t="s">
        <v>4048</v>
      </c>
      <c r="I3125" t="s">
        <v>6806</v>
      </c>
      <c r="J3125" t="s">
        <v>1681</v>
      </c>
      <c r="K3125" t="s">
        <v>6807</v>
      </c>
      <c r="L3125" t="s">
        <v>1255</v>
      </c>
      <c r="M3125">
        <v>571</v>
      </c>
    </row>
    <row r="3126" spans="1:13">
      <c r="A3126">
        <v>6584</v>
      </c>
      <c r="B3126" t="s">
        <v>1227</v>
      </c>
      <c r="C3126" t="s">
        <v>3519</v>
      </c>
      <c r="D3126">
        <v>4200</v>
      </c>
      <c r="E3126" t="s">
        <v>15</v>
      </c>
      <c r="F3126" t="s">
        <v>420</v>
      </c>
      <c r="G3126" s="81">
        <v>45114</v>
      </c>
      <c r="H3126" t="s">
        <v>4048</v>
      </c>
      <c r="I3126" t="s">
        <v>5418</v>
      </c>
      <c r="J3126" t="s">
        <v>1680</v>
      </c>
      <c r="K3126" t="s">
        <v>6808</v>
      </c>
      <c r="L3126" t="s">
        <v>2504</v>
      </c>
      <c r="M3126">
        <v>480</v>
      </c>
    </row>
    <row r="3127" spans="1:13">
      <c r="A3127">
        <v>6585</v>
      </c>
      <c r="B3127" t="s">
        <v>1227</v>
      </c>
      <c r="C3127" t="s">
        <v>2411</v>
      </c>
      <c r="D3127">
        <v>200</v>
      </c>
      <c r="E3127" t="s">
        <v>67</v>
      </c>
      <c r="F3127" t="s">
        <v>420</v>
      </c>
      <c r="G3127" s="81">
        <v>45114</v>
      </c>
      <c r="H3127" t="s">
        <v>4267</v>
      </c>
      <c r="I3127" t="s">
        <v>6809</v>
      </c>
      <c r="J3127" t="s">
        <v>1679</v>
      </c>
      <c r="K3127" t="s">
        <v>6810</v>
      </c>
      <c r="L3127" t="s">
        <v>2406</v>
      </c>
      <c r="M3127">
        <v>461</v>
      </c>
    </row>
    <row r="3128" spans="1:13">
      <c r="A3128">
        <v>6586</v>
      </c>
      <c r="B3128" t="s">
        <v>1227</v>
      </c>
      <c r="C3128" t="s">
        <v>2774</v>
      </c>
      <c r="D3128">
        <v>4515</v>
      </c>
      <c r="E3128" t="s">
        <v>22</v>
      </c>
      <c r="F3128" t="s">
        <v>420</v>
      </c>
      <c r="G3128" s="81">
        <v>45113</v>
      </c>
      <c r="H3128" t="s">
        <v>4048</v>
      </c>
      <c r="I3128" t="s">
        <v>6806</v>
      </c>
      <c r="J3128" t="s">
        <v>1681</v>
      </c>
      <c r="K3128" t="s">
        <v>6807</v>
      </c>
      <c r="M3128">
        <v>568</v>
      </c>
    </row>
    <row r="3129" spans="1:13">
      <c r="A3129">
        <v>6587</v>
      </c>
      <c r="B3129" t="s">
        <v>1227</v>
      </c>
      <c r="C3129" t="s">
        <v>2829</v>
      </c>
      <c r="D3129">
        <v>4515</v>
      </c>
      <c r="E3129" t="s">
        <v>22</v>
      </c>
      <c r="F3129" t="s">
        <v>420</v>
      </c>
      <c r="G3129" s="81">
        <v>45113</v>
      </c>
      <c r="H3129" t="s">
        <v>4048</v>
      </c>
      <c r="I3129" t="s">
        <v>6806</v>
      </c>
      <c r="J3129" t="s">
        <v>1681</v>
      </c>
      <c r="K3129" t="s">
        <v>6807</v>
      </c>
      <c r="M3129">
        <v>569</v>
      </c>
    </row>
    <row r="3130" spans="1:13">
      <c r="A3130">
        <v>6588</v>
      </c>
      <c r="B3130" t="s">
        <v>1227</v>
      </c>
      <c r="C3130" t="s">
        <v>2777</v>
      </c>
      <c r="D3130">
        <v>4515</v>
      </c>
      <c r="E3130" t="s">
        <v>22</v>
      </c>
      <c r="F3130" t="s">
        <v>420</v>
      </c>
      <c r="G3130" s="81">
        <v>45113</v>
      </c>
      <c r="H3130" t="s">
        <v>4048</v>
      </c>
      <c r="I3130" t="s">
        <v>6806</v>
      </c>
      <c r="J3130" t="s">
        <v>1681</v>
      </c>
      <c r="K3130" t="s">
        <v>6807</v>
      </c>
      <c r="M3130">
        <v>570</v>
      </c>
    </row>
    <row r="3131" spans="1:13">
      <c r="A3131">
        <v>6589</v>
      </c>
      <c r="B3131" t="s">
        <v>1227</v>
      </c>
      <c r="C3131" t="s">
        <v>1821</v>
      </c>
      <c r="D3131">
        <v>2180</v>
      </c>
      <c r="E3131" t="s">
        <v>15</v>
      </c>
      <c r="F3131" t="s">
        <v>420</v>
      </c>
      <c r="G3131" s="81">
        <v>44889</v>
      </c>
      <c r="H3131" t="s">
        <v>4066</v>
      </c>
      <c r="I3131" t="s">
        <v>4066</v>
      </c>
      <c r="J3131" t="s">
        <v>1680</v>
      </c>
      <c r="K3131" t="s">
        <v>6804</v>
      </c>
      <c r="L3131" t="s">
        <v>1822</v>
      </c>
      <c r="M3131">
        <v>87</v>
      </c>
    </row>
    <row r="3132" spans="1:13">
      <c r="A3132">
        <v>6590</v>
      </c>
      <c r="B3132" t="s">
        <v>1227</v>
      </c>
      <c r="C3132" t="s">
        <v>2501</v>
      </c>
      <c r="D3132">
        <v>4200</v>
      </c>
      <c r="E3132" t="s">
        <v>15</v>
      </c>
      <c r="F3132" t="s">
        <v>623</v>
      </c>
      <c r="G3132" s="81">
        <v>45089</v>
      </c>
      <c r="H3132" t="s">
        <v>4048</v>
      </c>
      <c r="I3132" t="s">
        <v>6811</v>
      </c>
      <c r="J3132" t="s">
        <v>1680</v>
      </c>
      <c r="K3132">
        <v>1</v>
      </c>
      <c r="L3132" t="s">
        <v>2486</v>
      </c>
      <c r="M3132">
        <v>474</v>
      </c>
    </row>
    <row r="3133" spans="1:13">
      <c r="A3133">
        <v>6591</v>
      </c>
      <c r="B3133" t="s">
        <v>1227</v>
      </c>
      <c r="C3133" t="s">
        <v>1590</v>
      </c>
      <c r="D3133">
        <v>2180</v>
      </c>
      <c r="E3133" t="s">
        <v>10</v>
      </c>
      <c r="F3133" t="s">
        <v>420</v>
      </c>
      <c r="G3133" s="81">
        <v>45117</v>
      </c>
      <c r="H3133" t="s">
        <v>4048</v>
      </c>
      <c r="I3133" t="s">
        <v>6812</v>
      </c>
      <c r="J3133" t="s">
        <v>2032</v>
      </c>
      <c r="K3133" t="s">
        <v>6813</v>
      </c>
      <c r="L3133" t="s">
        <v>1589</v>
      </c>
      <c r="M3133">
        <v>325</v>
      </c>
    </row>
    <row r="3134" spans="1:13">
      <c r="A3134">
        <v>6592</v>
      </c>
      <c r="B3134" t="s">
        <v>1227</v>
      </c>
      <c r="C3134" t="s">
        <v>2833</v>
      </c>
      <c r="D3134">
        <v>3180</v>
      </c>
      <c r="E3134" t="s">
        <v>15</v>
      </c>
      <c r="F3134" t="s">
        <v>420</v>
      </c>
      <c r="G3134" s="81">
        <v>45117</v>
      </c>
      <c r="H3134" t="s">
        <v>4048</v>
      </c>
      <c r="I3134" t="s">
        <v>5770</v>
      </c>
      <c r="J3134" t="s">
        <v>1680</v>
      </c>
      <c r="K3134" t="s">
        <v>6814</v>
      </c>
      <c r="L3134" t="s">
        <v>2601</v>
      </c>
      <c r="M3134">
        <v>498</v>
      </c>
    </row>
    <row r="3135" spans="1:13">
      <c r="A3135">
        <v>6593</v>
      </c>
      <c r="B3135" t="s">
        <v>35</v>
      </c>
      <c r="C3135" t="s">
        <v>1241</v>
      </c>
      <c r="D3135">
        <v>3350</v>
      </c>
      <c r="E3135" t="s">
        <v>12</v>
      </c>
      <c r="F3135" t="s">
        <v>420</v>
      </c>
      <c r="G3135" s="81">
        <v>45117</v>
      </c>
      <c r="H3135" t="s">
        <v>4048</v>
      </c>
      <c r="I3135" t="s">
        <v>4326</v>
      </c>
      <c r="J3135" t="s">
        <v>13</v>
      </c>
      <c r="K3135" t="s">
        <v>6815</v>
      </c>
      <c r="L3135" t="s">
        <v>1239</v>
      </c>
      <c r="M3135">
        <v>250</v>
      </c>
    </row>
    <row r="3136" spans="1:13">
      <c r="A3136">
        <v>6594</v>
      </c>
      <c r="B3136" t="s">
        <v>35</v>
      </c>
      <c r="C3136" t="s">
        <v>1241</v>
      </c>
      <c r="D3136">
        <v>3350</v>
      </c>
      <c r="E3136" t="s">
        <v>12</v>
      </c>
      <c r="F3136" t="s">
        <v>420</v>
      </c>
      <c r="G3136" s="81">
        <v>45117</v>
      </c>
      <c r="H3136" t="s">
        <v>4048</v>
      </c>
      <c r="I3136" t="s">
        <v>6816</v>
      </c>
      <c r="J3136" t="s">
        <v>13</v>
      </c>
      <c r="K3136" t="s">
        <v>6817</v>
      </c>
      <c r="L3136" t="s">
        <v>1239</v>
      </c>
      <c r="M3136">
        <v>250</v>
      </c>
    </row>
    <row r="3137" spans="1:13">
      <c r="A3137">
        <v>6595</v>
      </c>
      <c r="B3137" t="s">
        <v>1227</v>
      </c>
      <c r="C3137" t="s">
        <v>1086</v>
      </c>
      <c r="D3137">
        <v>2175</v>
      </c>
      <c r="E3137" t="s">
        <v>17</v>
      </c>
      <c r="F3137" t="s">
        <v>420</v>
      </c>
      <c r="G3137" s="81">
        <v>45117</v>
      </c>
      <c r="H3137" t="s">
        <v>4048</v>
      </c>
      <c r="I3137" t="s">
        <v>6818</v>
      </c>
      <c r="J3137" t="s">
        <v>1674</v>
      </c>
      <c r="K3137" t="s">
        <v>6819</v>
      </c>
      <c r="L3137" t="s">
        <v>1085</v>
      </c>
      <c r="M3137">
        <v>207</v>
      </c>
    </row>
    <row r="3138" spans="1:13">
      <c r="A3138">
        <v>6596</v>
      </c>
      <c r="B3138" t="s">
        <v>1227</v>
      </c>
      <c r="C3138" t="s">
        <v>244</v>
      </c>
      <c r="D3138">
        <v>4200</v>
      </c>
      <c r="E3138" t="s">
        <v>10</v>
      </c>
      <c r="F3138" t="s">
        <v>420</v>
      </c>
      <c r="G3138" s="81">
        <v>45117</v>
      </c>
      <c r="H3138" t="s">
        <v>4048</v>
      </c>
      <c r="I3138" t="s">
        <v>5770</v>
      </c>
      <c r="J3138" t="s">
        <v>2032</v>
      </c>
      <c r="K3138" t="s">
        <v>6820</v>
      </c>
      <c r="L3138" t="s">
        <v>242</v>
      </c>
      <c r="M3138">
        <v>471</v>
      </c>
    </row>
    <row r="3139" spans="1:13">
      <c r="A3139">
        <v>6597</v>
      </c>
      <c r="B3139" t="s">
        <v>1227</v>
      </c>
      <c r="C3139" t="s">
        <v>1715</v>
      </c>
      <c r="D3139">
        <v>200</v>
      </c>
      <c r="E3139" t="s">
        <v>10</v>
      </c>
      <c r="F3139" t="s">
        <v>420</v>
      </c>
      <c r="G3139" s="81">
        <v>45118</v>
      </c>
      <c r="H3139" t="s">
        <v>4267</v>
      </c>
      <c r="I3139" t="s">
        <v>6821</v>
      </c>
      <c r="J3139" t="s">
        <v>2032</v>
      </c>
      <c r="K3139" t="s">
        <v>6822</v>
      </c>
      <c r="L3139" t="s">
        <v>1710</v>
      </c>
      <c r="M3139">
        <v>360</v>
      </c>
    </row>
    <row r="3140" spans="1:13">
      <c r="A3140">
        <v>6598</v>
      </c>
      <c r="B3140" t="s">
        <v>1227</v>
      </c>
      <c r="C3140" t="s">
        <v>1713</v>
      </c>
      <c r="D3140">
        <v>200</v>
      </c>
      <c r="E3140" t="s">
        <v>10</v>
      </c>
      <c r="F3140" t="s">
        <v>420</v>
      </c>
      <c r="G3140" s="81">
        <v>45118</v>
      </c>
      <c r="H3140" t="s">
        <v>4267</v>
      </c>
      <c r="I3140" t="s">
        <v>6821</v>
      </c>
      <c r="J3140" t="s">
        <v>2032</v>
      </c>
      <c r="K3140" t="s">
        <v>6823</v>
      </c>
      <c r="L3140" t="s">
        <v>1714</v>
      </c>
      <c r="M3140">
        <v>361</v>
      </c>
    </row>
    <row r="3141" spans="1:13">
      <c r="A3141">
        <v>6599</v>
      </c>
      <c r="B3141" t="s">
        <v>1227</v>
      </c>
      <c r="C3141" t="s">
        <v>1473</v>
      </c>
      <c r="D3141">
        <v>700</v>
      </c>
      <c r="E3141" t="s">
        <v>15</v>
      </c>
      <c r="F3141" t="s">
        <v>420</v>
      </c>
      <c r="G3141" s="81">
        <v>45121</v>
      </c>
      <c r="H3141" t="s">
        <v>4194</v>
      </c>
      <c r="I3141" t="s">
        <v>6824</v>
      </c>
      <c r="J3141" t="s">
        <v>1680</v>
      </c>
      <c r="K3141" t="s">
        <v>6825</v>
      </c>
      <c r="L3141" t="s">
        <v>1472</v>
      </c>
      <c r="M3141">
        <v>298</v>
      </c>
    </row>
    <row r="3142" spans="1:13">
      <c r="A3142">
        <v>6600</v>
      </c>
      <c r="B3142" t="s">
        <v>1227</v>
      </c>
      <c r="C3142" t="s">
        <v>1713</v>
      </c>
      <c r="D3142">
        <v>4400</v>
      </c>
      <c r="E3142" t="s">
        <v>10</v>
      </c>
      <c r="F3142" t="s">
        <v>420</v>
      </c>
      <c r="G3142" s="81">
        <v>45121</v>
      </c>
      <c r="H3142" t="s">
        <v>4048</v>
      </c>
      <c r="I3142" t="s">
        <v>6826</v>
      </c>
      <c r="J3142" t="s">
        <v>2032</v>
      </c>
      <c r="K3142" t="s">
        <v>6827</v>
      </c>
      <c r="L3142" t="s">
        <v>1714</v>
      </c>
      <c r="M3142">
        <v>361</v>
      </c>
    </row>
    <row r="3143" spans="1:13">
      <c r="A3143">
        <v>6601</v>
      </c>
      <c r="B3143" t="s">
        <v>1227</v>
      </c>
      <c r="C3143" t="s">
        <v>1235</v>
      </c>
      <c r="D3143">
        <v>2800</v>
      </c>
      <c r="E3143" t="s">
        <v>12</v>
      </c>
      <c r="F3143" t="s">
        <v>420</v>
      </c>
      <c r="G3143" s="81">
        <v>45121</v>
      </c>
      <c r="H3143" t="s">
        <v>4048</v>
      </c>
      <c r="I3143" t="s">
        <v>6828</v>
      </c>
      <c r="J3143" t="s">
        <v>13</v>
      </c>
      <c r="K3143" t="s">
        <v>6829</v>
      </c>
      <c r="L3143" t="s">
        <v>1233</v>
      </c>
      <c r="M3143">
        <v>249</v>
      </c>
    </row>
    <row r="3144" spans="1:13">
      <c r="A3144">
        <v>6602</v>
      </c>
      <c r="B3144" t="s">
        <v>2961</v>
      </c>
      <c r="C3144" t="s">
        <v>1165</v>
      </c>
      <c r="D3144">
        <v>17000</v>
      </c>
      <c r="E3144" t="s">
        <v>17</v>
      </c>
      <c r="F3144" t="s">
        <v>623</v>
      </c>
      <c r="G3144" s="81">
        <v>45120</v>
      </c>
      <c r="H3144" t="s">
        <v>4672</v>
      </c>
      <c r="I3144" t="s">
        <v>4944</v>
      </c>
      <c r="J3144" t="s">
        <v>1674</v>
      </c>
      <c r="K3144">
        <v>1</v>
      </c>
      <c r="L3144" t="s">
        <v>1163</v>
      </c>
      <c r="M3144">
        <v>234</v>
      </c>
    </row>
    <row r="3145" spans="1:13">
      <c r="A3145">
        <v>6603</v>
      </c>
      <c r="B3145" t="s">
        <v>1227</v>
      </c>
      <c r="C3145" t="s">
        <v>1050</v>
      </c>
      <c r="D3145">
        <v>10000</v>
      </c>
      <c r="E3145" t="s">
        <v>12</v>
      </c>
      <c r="F3145" t="s">
        <v>420</v>
      </c>
      <c r="G3145" s="81">
        <v>45121</v>
      </c>
      <c r="H3145" t="s">
        <v>4672</v>
      </c>
      <c r="I3145" t="s">
        <v>4944</v>
      </c>
      <c r="J3145" t="s">
        <v>13</v>
      </c>
      <c r="K3145">
        <v>1</v>
      </c>
      <c r="L3145" t="s">
        <v>631</v>
      </c>
      <c r="M3145">
        <v>95</v>
      </c>
    </row>
    <row r="3146" spans="1:13">
      <c r="A3146">
        <v>6604</v>
      </c>
      <c r="B3146" t="s">
        <v>1227</v>
      </c>
      <c r="C3146" t="s">
        <v>1305</v>
      </c>
      <c r="D3146">
        <v>7250</v>
      </c>
      <c r="E3146" t="s">
        <v>12</v>
      </c>
      <c r="F3146" t="s">
        <v>420</v>
      </c>
      <c r="G3146" s="81">
        <v>45124</v>
      </c>
      <c r="H3146" t="s">
        <v>4672</v>
      </c>
      <c r="I3146" t="s">
        <v>4254</v>
      </c>
      <c r="J3146" t="s">
        <v>13</v>
      </c>
      <c r="K3146" t="s">
        <v>6830</v>
      </c>
      <c r="L3146" t="s">
        <v>1303</v>
      </c>
      <c r="M3146">
        <v>92</v>
      </c>
    </row>
    <row r="3147" spans="1:13">
      <c r="A3147">
        <v>6605</v>
      </c>
      <c r="B3147" t="s">
        <v>1227</v>
      </c>
      <c r="C3147" t="s">
        <v>1267</v>
      </c>
      <c r="D3147">
        <v>4000</v>
      </c>
      <c r="E3147" t="s">
        <v>17</v>
      </c>
      <c r="F3147" t="s">
        <v>6305</v>
      </c>
      <c r="G3147" s="81">
        <v>45128</v>
      </c>
      <c r="H3147" t="s">
        <v>4069</v>
      </c>
      <c r="I3147" t="s">
        <v>4944</v>
      </c>
      <c r="J3147" t="s">
        <v>1674</v>
      </c>
      <c r="K3147" t="s">
        <v>6831</v>
      </c>
      <c r="L3147" t="s">
        <v>1266</v>
      </c>
      <c r="M3147">
        <v>255</v>
      </c>
    </row>
    <row r="3148" spans="1:13">
      <c r="A3148">
        <v>6606</v>
      </c>
      <c r="B3148" t="s">
        <v>1227</v>
      </c>
      <c r="C3148" t="s">
        <v>1332</v>
      </c>
      <c r="D3148">
        <v>4335</v>
      </c>
      <c r="E3148" t="s">
        <v>12</v>
      </c>
      <c r="F3148" t="s">
        <v>6305</v>
      </c>
      <c r="G3148" s="81">
        <v>45128</v>
      </c>
      <c r="H3148" t="s">
        <v>4048</v>
      </c>
      <c r="I3148" t="s">
        <v>6832</v>
      </c>
      <c r="J3148" t="s">
        <v>13</v>
      </c>
      <c r="K3148" t="s">
        <v>6833</v>
      </c>
      <c r="L3148" t="s">
        <v>1330</v>
      </c>
      <c r="M3148">
        <v>462</v>
      </c>
    </row>
    <row r="3149" spans="1:13">
      <c r="A3149">
        <v>6607</v>
      </c>
      <c r="B3149" t="s">
        <v>1227</v>
      </c>
      <c r="C3149" t="s">
        <v>2316</v>
      </c>
      <c r="D3149">
        <v>2275</v>
      </c>
      <c r="E3149" t="s">
        <v>15</v>
      </c>
      <c r="F3149" t="s">
        <v>420</v>
      </c>
      <c r="G3149" s="81">
        <v>45128</v>
      </c>
      <c r="H3149" t="s">
        <v>4048</v>
      </c>
      <c r="I3149" t="s">
        <v>6834</v>
      </c>
      <c r="J3149" t="s">
        <v>1680</v>
      </c>
      <c r="K3149" t="s">
        <v>6835</v>
      </c>
      <c r="L3149" t="s">
        <v>2314</v>
      </c>
      <c r="M3149">
        <v>430</v>
      </c>
    </row>
    <row r="3150" spans="1:13">
      <c r="A3150">
        <v>6608</v>
      </c>
      <c r="B3150" t="s">
        <v>1227</v>
      </c>
      <c r="C3150" t="s">
        <v>2311</v>
      </c>
      <c r="D3150">
        <v>2275</v>
      </c>
      <c r="E3150" t="s">
        <v>15</v>
      </c>
      <c r="F3150" t="s">
        <v>420</v>
      </c>
      <c r="G3150" s="81">
        <v>45128</v>
      </c>
      <c r="H3150" t="s">
        <v>4048</v>
      </c>
      <c r="I3150" t="s">
        <v>6834</v>
      </c>
      <c r="J3150" t="s">
        <v>1680</v>
      </c>
      <c r="K3150" t="s">
        <v>6836</v>
      </c>
      <c r="L3150" t="s">
        <v>2328</v>
      </c>
      <c r="M3150">
        <v>429</v>
      </c>
    </row>
    <row r="3151" spans="1:13">
      <c r="A3151">
        <v>6609</v>
      </c>
      <c r="B3151" t="s">
        <v>1227</v>
      </c>
      <c r="C3151" t="s">
        <v>2407</v>
      </c>
      <c r="D3151">
        <v>2275</v>
      </c>
      <c r="E3151" t="s">
        <v>15</v>
      </c>
      <c r="F3151" t="s">
        <v>420</v>
      </c>
      <c r="G3151" s="81">
        <v>45108</v>
      </c>
      <c r="H3151" t="s">
        <v>4048</v>
      </c>
      <c r="I3151" t="s">
        <v>5813</v>
      </c>
      <c r="J3151" t="s">
        <v>1680</v>
      </c>
      <c r="K3151" t="s">
        <v>6837</v>
      </c>
      <c r="L3151" t="s">
        <v>2406</v>
      </c>
      <c r="M3151">
        <v>460</v>
      </c>
    </row>
    <row r="3152" spans="1:13">
      <c r="A3152">
        <v>6610</v>
      </c>
      <c r="B3152" t="s">
        <v>1227</v>
      </c>
      <c r="C3152" t="s">
        <v>9012</v>
      </c>
      <c r="D3152">
        <v>6700</v>
      </c>
      <c r="E3152" t="s">
        <v>12</v>
      </c>
      <c r="F3152" t="s">
        <v>420</v>
      </c>
      <c r="G3152" s="81">
        <v>45127</v>
      </c>
      <c r="H3152" t="s">
        <v>4048</v>
      </c>
      <c r="I3152" t="s">
        <v>6838</v>
      </c>
      <c r="J3152" t="s">
        <v>13</v>
      </c>
      <c r="K3152" t="s">
        <v>6839</v>
      </c>
      <c r="L3152" t="s">
        <v>2280</v>
      </c>
      <c r="M3152">
        <v>422</v>
      </c>
    </row>
    <row r="3153" spans="1:13">
      <c r="A3153">
        <v>6611</v>
      </c>
      <c r="B3153" t="s">
        <v>1227</v>
      </c>
      <c r="C3153" t="s">
        <v>2768</v>
      </c>
      <c r="D3153">
        <v>5200</v>
      </c>
      <c r="E3153" t="s">
        <v>12</v>
      </c>
      <c r="F3153" t="s">
        <v>420</v>
      </c>
      <c r="G3153" s="81">
        <v>45127</v>
      </c>
      <c r="H3153" t="s">
        <v>4048</v>
      </c>
      <c r="I3153" t="s">
        <v>6840</v>
      </c>
      <c r="J3153" t="s">
        <v>13</v>
      </c>
      <c r="K3153" t="s">
        <v>6841</v>
      </c>
      <c r="L3153" t="s">
        <v>2767</v>
      </c>
      <c r="M3153">
        <v>566</v>
      </c>
    </row>
    <row r="3154" spans="1:13">
      <c r="A3154">
        <v>6612</v>
      </c>
      <c r="B3154" t="s">
        <v>1227</v>
      </c>
      <c r="C3154" t="s">
        <v>2585</v>
      </c>
      <c r="D3154">
        <v>3575</v>
      </c>
      <c r="E3154" t="s">
        <v>10</v>
      </c>
      <c r="F3154" t="s">
        <v>420</v>
      </c>
      <c r="G3154" s="81">
        <v>45127</v>
      </c>
      <c r="H3154" t="s">
        <v>4048</v>
      </c>
      <c r="I3154" t="s">
        <v>4668</v>
      </c>
      <c r="J3154" t="s">
        <v>2032</v>
      </c>
      <c r="K3154" t="s">
        <v>6842</v>
      </c>
      <c r="L3154" t="s">
        <v>2584</v>
      </c>
      <c r="M3154">
        <v>494</v>
      </c>
    </row>
    <row r="3155" spans="1:13">
      <c r="A3155">
        <v>6613</v>
      </c>
      <c r="B3155" t="s">
        <v>1227</v>
      </c>
      <c r="C3155" t="s">
        <v>1821</v>
      </c>
      <c r="D3155">
        <v>5000</v>
      </c>
      <c r="E3155" t="s">
        <v>15</v>
      </c>
      <c r="F3155" t="s">
        <v>420</v>
      </c>
      <c r="G3155" s="81">
        <v>45126</v>
      </c>
      <c r="H3155" t="s">
        <v>4672</v>
      </c>
      <c r="I3155" t="s">
        <v>4356</v>
      </c>
      <c r="J3155" t="s">
        <v>1680</v>
      </c>
      <c r="K3155" t="s">
        <v>6843</v>
      </c>
      <c r="L3155" t="s">
        <v>1822</v>
      </c>
    </row>
    <row r="3156" spans="1:13">
      <c r="A3156">
        <v>6614</v>
      </c>
      <c r="B3156" t="s">
        <v>2961</v>
      </c>
      <c r="C3156" t="s">
        <v>6844</v>
      </c>
      <c r="D3156">
        <v>1163200</v>
      </c>
      <c r="E3156" t="s">
        <v>1255</v>
      </c>
      <c r="F3156" t="s">
        <v>420</v>
      </c>
      <c r="G3156" s="81">
        <v>45126</v>
      </c>
      <c r="H3156" t="s">
        <v>4267</v>
      </c>
      <c r="I3156" t="s">
        <v>6845</v>
      </c>
      <c r="J3156" t="s">
        <v>2032</v>
      </c>
      <c r="K3156" t="s">
        <v>6846</v>
      </c>
      <c r="L3156" t="s">
        <v>1255</v>
      </c>
      <c r="M3156">
        <v>0</v>
      </c>
    </row>
    <row r="3157" spans="1:13">
      <c r="A3157">
        <v>6615</v>
      </c>
      <c r="B3157" t="s">
        <v>1227</v>
      </c>
      <c r="C3157" t="s">
        <v>2551</v>
      </c>
      <c r="D3157">
        <v>2275</v>
      </c>
      <c r="E3157" t="s">
        <v>17</v>
      </c>
      <c r="F3157" t="s">
        <v>6305</v>
      </c>
      <c r="G3157" s="81">
        <v>45125</v>
      </c>
      <c r="H3157" t="s">
        <v>4048</v>
      </c>
      <c r="I3157" t="s">
        <v>6818</v>
      </c>
      <c r="J3157" t="s">
        <v>1674</v>
      </c>
      <c r="K3157" t="s">
        <v>6847</v>
      </c>
      <c r="L3157" t="s">
        <v>2550</v>
      </c>
      <c r="M3157">
        <v>488</v>
      </c>
    </row>
    <row r="3158" spans="1:13">
      <c r="A3158">
        <v>6616</v>
      </c>
      <c r="B3158" t="s">
        <v>1227</v>
      </c>
      <c r="C3158" t="s">
        <v>639</v>
      </c>
      <c r="D3158">
        <v>2800</v>
      </c>
      <c r="E3158" t="s">
        <v>12</v>
      </c>
      <c r="F3158" t="s">
        <v>420</v>
      </c>
      <c r="G3158" s="81">
        <v>45125</v>
      </c>
      <c r="H3158" t="s">
        <v>4048</v>
      </c>
      <c r="I3158" t="s">
        <v>5197</v>
      </c>
      <c r="J3158" t="s">
        <v>2032</v>
      </c>
      <c r="K3158" t="s">
        <v>6848</v>
      </c>
      <c r="L3158" t="s">
        <v>637</v>
      </c>
      <c r="M3158">
        <v>465</v>
      </c>
    </row>
    <row r="3159" spans="1:13">
      <c r="A3159">
        <v>6617</v>
      </c>
      <c r="B3159" t="s">
        <v>24</v>
      </c>
      <c r="C3159" t="s">
        <v>1884</v>
      </c>
      <c r="D3159">
        <v>4000</v>
      </c>
      <c r="E3159" t="s">
        <v>8</v>
      </c>
      <c r="F3159" t="s">
        <v>420</v>
      </c>
      <c r="G3159" s="81">
        <v>45125</v>
      </c>
      <c r="H3159" t="s">
        <v>4069</v>
      </c>
      <c r="I3159" t="s">
        <v>6849</v>
      </c>
      <c r="J3159" t="s">
        <v>1675</v>
      </c>
      <c r="K3159" t="s">
        <v>6850</v>
      </c>
      <c r="L3159" t="s">
        <v>154</v>
      </c>
      <c r="M3159">
        <v>7</v>
      </c>
    </row>
    <row r="3160" spans="1:13">
      <c r="A3160">
        <v>6618</v>
      </c>
      <c r="B3160" t="s">
        <v>1227</v>
      </c>
      <c r="C3160" t="s">
        <v>2837</v>
      </c>
      <c r="D3160">
        <v>2800</v>
      </c>
      <c r="E3160" t="s">
        <v>12</v>
      </c>
      <c r="F3160" t="s">
        <v>420</v>
      </c>
      <c r="G3160" s="81">
        <v>45125</v>
      </c>
      <c r="H3160" t="s">
        <v>4048</v>
      </c>
      <c r="I3160" t="s">
        <v>4903</v>
      </c>
      <c r="J3160" t="s">
        <v>13</v>
      </c>
      <c r="K3160" t="s">
        <v>6851</v>
      </c>
      <c r="L3160" t="s">
        <v>1255</v>
      </c>
      <c r="M3160">
        <v>579</v>
      </c>
    </row>
    <row r="3161" spans="1:13">
      <c r="A3161">
        <v>6619</v>
      </c>
      <c r="B3161" t="s">
        <v>1227</v>
      </c>
      <c r="C3161" t="s">
        <v>2442</v>
      </c>
      <c r="D3161">
        <v>650</v>
      </c>
      <c r="E3161" t="s">
        <v>67</v>
      </c>
      <c r="F3161" t="s">
        <v>420</v>
      </c>
      <c r="G3161" s="81">
        <v>45124</v>
      </c>
      <c r="H3161" t="s">
        <v>4194</v>
      </c>
      <c r="I3161" t="s">
        <v>4140</v>
      </c>
      <c r="J3161" t="s">
        <v>1679</v>
      </c>
      <c r="K3161" t="s">
        <v>6852</v>
      </c>
      <c r="L3161" t="s">
        <v>1987</v>
      </c>
      <c r="M3161">
        <v>372</v>
      </c>
    </row>
    <row r="3162" spans="1:13">
      <c r="A3162">
        <v>6620</v>
      </c>
      <c r="B3162" t="s">
        <v>1227</v>
      </c>
      <c r="C3162" t="s">
        <v>2041</v>
      </c>
      <c r="D3162">
        <v>3350</v>
      </c>
      <c r="E3162" t="s">
        <v>67</v>
      </c>
      <c r="F3162" t="s">
        <v>420</v>
      </c>
      <c r="G3162" s="81">
        <v>45124</v>
      </c>
      <c r="H3162" t="s">
        <v>4048</v>
      </c>
      <c r="I3162" t="s">
        <v>5609</v>
      </c>
      <c r="J3162" t="s">
        <v>1679</v>
      </c>
      <c r="K3162" t="s">
        <v>6853</v>
      </c>
      <c r="L3162" t="s">
        <v>2039</v>
      </c>
      <c r="M3162">
        <v>378</v>
      </c>
    </row>
    <row r="3163" spans="1:13">
      <c r="A3163">
        <v>6621</v>
      </c>
      <c r="B3163" t="s">
        <v>1227</v>
      </c>
      <c r="C3163" t="s">
        <v>2041</v>
      </c>
      <c r="D3163">
        <v>3350</v>
      </c>
      <c r="E3163" t="s">
        <v>67</v>
      </c>
      <c r="F3163" t="s">
        <v>420</v>
      </c>
      <c r="G3163" s="81">
        <v>45124</v>
      </c>
      <c r="H3163" t="s">
        <v>4048</v>
      </c>
      <c r="I3163" t="s">
        <v>6854</v>
      </c>
      <c r="J3163" t="s">
        <v>1679</v>
      </c>
      <c r="K3163" t="s">
        <v>6855</v>
      </c>
      <c r="L3163" t="s">
        <v>2039</v>
      </c>
      <c r="M3163">
        <v>378</v>
      </c>
    </row>
    <row r="3164" spans="1:13">
      <c r="A3164">
        <v>6622</v>
      </c>
      <c r="B3164" t="s">
        <v>1227</v>
      </c>
      <c r="C3164" t="s">
        <v>2541</v>
      </c>
      <c r="D3164">
        <v>2800</v>
      </c>
      <c r="E3164" t="s">
        <v>12</v>
      </c>
      <c r="F3164" t="s">
        <v>6499</v>
      </c>
      <c r="G3164" s="81">
        <v>45124</v>
      </c>
      <c r="H3164" t="s">
        <v>4048</v>
      </c>
      <c r="I3164" t="s">
        <v>6856</v>
      </c>
      <c r="J3164" t="s">
        <v>13</v>
      </c>
      <c r="K3164">
        <v>492710</v>
      </c>
      <c r="L3164" t="s">
        <v>624</v>
      </c>
      <c r="M3164">
        <v>467</v>
      </c>
    </row>
    <row r="3165" spans="1:13">
      <c r="A3165">
        <v>6623</v>
      </c>
      <c r="B3165" t="s">
        <v>1227</v>
      </c>
      <c r="C3165" t="s">
        <v>1165</v>
      </c>
      <c r="D3165">
        <v>1000</v>
      </c>
      <c r="E3165" t="s">
        <v>17</v>
      </c>
      <c r="F3165" t="s">
        <v>6305</v>
      </c>
      <c r="G3165" s="81">
        <v>45128</v>
      </c>
      <c r="H3165" t="s">
        <v>4069</v>
      </c>
      <c r="I3165" t="s">
        <v>4946</v>
      </c>
      <c r="J3165" t="s">
        <v>1674</v>
      </c>
      <c r="K3165">
        <v>550187</v>
      </c>
      <c r="L3165" t="s">
        <v>1163</v>
      </c>
      <c r="M3165">
        <v>234</v>
      </c>
    </row>
    <row r="3166" spans="1:13">
      <c r="A3166">
        <v>6624</v>
      </c>
      <c r="B3166" t="s">
        <v>1227</v>
      </c>
      <c r="C3166" t="s">
        <v>962</v>
      </c>
      <c r="D3166">
        <v>2250</v>
      </c>
      <c r="E3166" t="s">
        <v>15</v>
      </c>
      <c r="F3166" t="s">
        <v>6305</v>
      </c>
      <c r="G3166" s="81">
        <v>45131</v>
      </c>
      <c r="H3166" t="s">
        <v>4048</v>
      </c>
      <c r="I3166" t="s">
        <v>6534</v>
      </c>
      <c r="J3166" t="s">
        <v>1680</v>
      </c>
      <c r="K3166">
        <v>564397</v>
      </c>
      <c r="L3166" t="s">
        <v>960</v>
      </c>
      <c r="M3166">
        <v>371</v>
      </c>
    </row>
    <row r="3167" spans="1:13">
      <c r="A3167">
        <v>6625</v>
      </c>
      <c r="B3167" t="s">
        <v>2133</v>
      </c>
      <c r="C3167" t="s">
        <v>6413</v>
      </c>
      <c r="D3167">
        <v>48836</v>
      </c>
      <c r="E3167" t="s">
        <v>15</v>
      </c>
      <c r="F3167" t="s">
        <v>420</v>
      </c>
      <c r="G3167" s="81">
        <v>45133</v>
      </c>
      <c r="H3167" t="s">
        <v>4048</v>
      </c>
      <c r="I3167" t="s">
        <v>6857</v>
      </c>
      <c r="J3167" t="s">
        <v>1680</v>
      </c>
      <c r="K3167">
        <v>22330</v>
      </c>
      <c r="L3167" t="s">
        <v>2178</v>
      </c>
    </row>
    <row r="3168" spans="1:13">
      <c r="A3168">
        <v>6626</v>
      </c>
      <c r="B3168" t="s">
        <v>1227</v>
      </c>
      <c r="C3168" t="s">
        <v>2411</v>
      </c>
      <c r="D3168">
        <v>5200</v>
      </c>
      <c r="E3168" t="s">
        <v>67</v>
      </c>
      <c r="F3168" t="s">
        <v>420</v>
      </c>
      <c r="G3168" s="81">
        <v>45131</v>
      </c>
      <c r="H3168" t="s">
        <v>4048</v>
      </c>
      <c r="I3168" t="s">
        <v>6858</v>
      </c>
      <c r="J3168" t="s">
        <v>1679</v>
      </c>
      <c r="K3168" t="s">
        <v>6859</v>
      </c>
      <c r="L3168" t="s">
        <v>2406</v>
      </c>
      <c r="M3168">
        <v>461</v>
      </c>
    </row>
    <row r="3169" spans="1:13">
      <c r="A3169">
        <v>6627</v>
      </c>
      <c r="B3169" t="s">
        <v>1227</v>
      </c>
      <c r="C3169" t="s">
        <v>2015</v>
      </c>
      <c r="D3169">
        <v>1600</v>
      </c>
      <c r="E3169" t="s">
        <v>8</v>
      </c>
      <c r="F3169" t="s">
        <v>420</v>
      </c>
      <c r="G3169" s="81">
        <v>45131</v>
      </c>
      <c r="H3169" t="s">
        <v>4048</v>
      </c>
      <c r="I3169" t="s">
        <v>4049</v>
      </c>
      <c r="J3169" t="s">
        <v>1675</v>
      </c>
      <c r="K3169" t="s">
        <v>6860</v>
      </c>
      <c r="L3169" t="s">
        <v>1883</v>
      </c>
      <c r="M3169">
        <v>368</v>
      </c>
    </row>
    <row r="3170" spans="1:13">
      <c r="A3170">
        <v>6628</v>
      </c>
      <c r="B3170" t="s">
        <v>1227</v>
      </c>
      <c r="C3170" t="s">
        <v>343</v>
      </c>
      <c r="D3170">
        <v>6400</v>
      </c>
      <c r="E3170" t="s">
        <v>17</v>
      </c>
      <c r="F3170" t="s">
        <v>420</v>
      </c>
      <c r="G3170" s="81">
        <v>45131</v>
      </c>
      <c r="H3170" t="s">
        <v>4069</v>
      </c>
      <c r="I3170" t="s">
        <v>6861</v>
      </c>
      <c r="J3170" t="s">
        <v>1674</v>
      </c>
      <c r="K3170" t="s">
        <v>6860</v>
      </c>
      <c r="L3170" t="s">
        <v>341</v>
      </c>
      <c r="M3170">
        <v>47</v>
      </c>
    </row>
    <row r="3171" spans="1:13">
      <c r="A3171">
        <v>6629</v>
      </c>
      <c r="B3171" t="s">
        <v>1227</v>
      </c>
      <c r="C3171" t="s">
        <v>2066</v>
      </c>
      <c r="D3171">
        <v>2180</v>
      </c>
      <c r="E3171" t="s">
        <v>8</v>
      </c>
      <c r="F3171" t="s">
        <v>6305</v>
      </c>
      <c r="G3171" s="81">
        <v>45021</v>
      </c>
      <c r="H3171" t="s">
        <v>4048</v>
      </c>
      <c r="I3171" t="s">
        <v>6862</v>
      </c>
      <c r="J3171" t="s">
        <v>1675</v>
      </c>
      <c r="K3171">
        <v>550187</v>
      </c>
      <c r="L3171" t="s">
        <v>2065</v>
      </c>
      <c r="M3171">
        <v>382</v>
      </c>
    </row>
    <row r="3172" spans="1:13">
      <c r="A3172">
        <v>6630</v>
      </c>
      <c r="B3172" t="s">
        <v>35</v>
      </c>
      <c r="C3172" t="s">
        <v>1813</v>
      </c>
      <c r="D3172">
        <v>4000</v>
      </c>
      <c r="E3172" t="s">
        <v>8</v>
      </c>
      <c r="F3172" t="s">
        <v>420</v>
      </c>
      <c r="G3172" s="81">
        <v>45114</v>
      </c>
      <c r="H3172" t="s">
        <v>4048</v>
      </c>
      <c r="I3172" t="s">
        <v>6863</v>
      </c>
      <c r="J3172" t="s">
        <v>1675</v>
      </c>
      <c r="K3172" t="s">
        <v>6864</v>
      </c>
      <c r="L3172" t="s">
        <v>1816</v>
      </c>
      <c r="M3172">
        <v>365</v>
      </c>
    </row>
    <row r="3173" spans="1:13">
      <c r="A3173">
        <v>6631</v>
      </c>
      <c r="B3173" t="s">
        <v>1227</v>
      </c>
      <c r="C3173" t="s">
        <v>1567</v>
      </c>
      <c r="D3173">
        <v>200</v>
      </c>
      <c r="E3173" t="s">
        <v>67</v>
      </c>
      <c r="F3173" t="s">
        <v>6354</v>
      </c>
      <c r="G3173" s="81">
        <v>45134</v>
      </c>
      <c r="H3173" t="s">
        <v>4267</v>
      </c>
      <c r="I3173" t="s">
        <v>6809</v>
      </c>
      <c r="J3173" t="s">
        <v>1679</v>
      </c>
      <c r="K3173">
        <v>802573</v>
      </c>
      <c r="L3173" t="s">
        <v>1565</v>
      </c>
      <c r="M3173">
        <v>319</v>
      </c>
    </row>
    <row r="3174" spans="1:13">
      <c r="A3174">
        <v>6632</v>
      </c>
      <c r="B3174" t="s">
        <v>1227</v>
      </c>
      <c r="C3174" t="s">
        <v>1567</v>
      </c>
      <c r="D3174">
        <v>200</v>
      </c>
      <c r="E3174" t="s">
        <v>12</v>
      </c>
      <c r="F3174" t="s">
        <v>6354</v>
      </c>
      <c r="G3174" s="81">
        <v>45134</v>
      </c>
      <c r="H3174" t="s">
        <v>4267</v>
      </c>
      <c r="I3174" t="s">
        <v>6809</v>
      </c>
      <c r="J3174" t="s">
        <v>13</v>
      </c>
      <c r="K3174">
        <v>802575</v>
      </c>
      <c r="L3174" t="s">
        <v>1565</v>
      </c>
      <c r="M3174">
        <v>330</v>
      </c>
    </row>
    <row r="3175" spans="1:13">
      <c r="A3175">
        <v>6633</v>
      </c>
      <c r="B3175" t="s">
        <v>1227</v>
      </c>
      <c r="C3175" t="s">
        <v>2146</v>
      </c>
      <c r="D3175">
        <v>2180</v>
      </c>
      <c r="E3175" t="s">
        <v>17</v>
      </c>
      <c r="F3175" t="s">
        <v>6305</v>
      </c>
      <c r="G3175" s="81">
        <v>45138</v>
      </c>
      <c r="H3175" t="s">
        <v>4048</v>
      </c>
      <c r="I3175" t="s">
        <v>6865</v>
      </c>
      <c r="J3175" t="s">
        <v>1674</v>
      </c>
      <c r="K3175">
        <v>31435</v>
      </c>
      <c r="L3175" t="s">
        <v>2145</v>
      </c>
      <c r="M3175">
        <v>410</v>
      </c>
    </row>
    <row r="3176" spans="1:13">
      <c r="A3176">
        <v>6634</v>
      </c>
      <c r="B3176" t="s">
        <v>1227</v>
      </c>
      <c r="C3176" t="s">
        <v>2816</v>
      </c>
      <c r="D3176">
        <v>1000</v>
      </c>
      <c r="E3176" t="s">
        <v>8</v>
      </c>
      <c r="F3176" t="s">
        <v>420</v>
      </c>
      <c r="G3176" s="81">
        <v>45138</v>
      </c>
      <c r="H3176" t="s">
        <v>99</v>
      </c>
      <c r="I3176" t="s">
        <v>6866</v>
      </c>
      <c r="J3176" t="s">
        <v>1675</v>
      </c>
      <c r="K3176" t="s">
        <v>6867</v>
      </c>
      <c r="L3176" t="s">
        <v>2815</v>
      </c>
      <c r="M3176">
        <v>575</v>
      </c>
    </row>
    <row r="3177" spans="1:13">
      <c r="A3177">
        <v>6635</v>
      </c>
      <c r="B3177" t="s">
        <v>1227</v>
      </c>
      <c r="C3177" t="s">
        <v>1115</v>
      </c>
      <c r="D3177">
        <v>1670</v>
      </c>
      <c r="E3177" t="s">
        <v>8</v>
      </c>
      <c r="F3177" t="s">
        <v>420</v>
      </c>
      <c r="G3177" s="81">
        <v>45138</v>
      </c>
      <c r="H3177" t="s">
        <v>4048</v>
      </c>
      <c r="I3177" t="s">
        <v>6868</v>
      </c>
      <c r="J3177" t="s">
        <v>1675</v>
      </c>
      <c r="K3177" t="s">
        <v>6869</v>
      </c>
      <c r="L3177" t="s">
        <v>1114</v>
      </c>
      <c r="M3177">
        <v>216</v>
      </c>
    </row>
    <row r="3178" spans="1:13">
      <c r="A3178">
        <v>6636</v>
      </c>
      <c r="B3178" t="s">
        <v>1227</v>
      </c>
      <c r="C3178" t="s">
        <v>282</v>
      </c>
      <c r="D3178">
        <v>3000</v>
      </c>
      <c r="E3178" t="s">
        <v>17</v>
      </c>
      <c r="F3178" t="s">
        <v>420</v>
      </c>
      <c r="G3178" s="81">
        <v>45138</v>
      </c>
      <c r="H3178" t="s">
        <v>4069</v>
      </c>
      <c r="I3178" t="s">
        <v>6870</v>
      </c>
      <c r="J3178" t="s">
        <v>1674</v>
      </c>
      <c r="K3178" t="s">
        <v>6871</v>
      </c>
      <c r="L3178" t="s">
        <v>280</v>
      </c>
      <c r="M3178">
        <v>35</v>
      </c>
    </row>
    <row r="3179" spans="1:13">
      <c r="A3179">
        <v>6637</v>
      </c>
      <c r="B3179" t="s">
        <v>1227</v>
      </c>
      <c r="C3179" t="s">
        <v>2809</v>
      </c>
      <c r="D3179">
        <v>3575</v>
      </c>
      <c r="E3179" t="s">
        <v>15</v>
      </c>
      <c r="F3179" t="s">
        <v>420</v>
      </c>
      <c r="G3179" s="81">
        <v>45112</v>
      </c>
      <c r="H3179" t="s">
        <v>4048</v>
      </c>
      <c r="I3179" t="s">
        <v>5115</v>
      </c>
      <c r="J3179" t="s">
        <v>1680</v>
      </c>
      <c r="K3179">
        <v>716628</v>
      </c>
      <c r="L3179" t="s">
        <v>2813</v>
      </c>
      <c r="M3179">
        <v>574</v>
      </c>
    </row>
    <row r="3180" spans="1:13">
      <c r="A3180">
        <v>6638</v>
      </c>
      <c r="B3180" t="s">
        <v>1227</v>
      </c>
      <c r="C3180" t="s">
        <v>1118</v>
      </c>
      <c r="D3180">
        <v>200</v>
      </c>
      <c r="E3180" t="s">
        <v>8</v>
      </c>
      <c r="F3180" t="s">
        <v>420</v>
      </c>
      <c r="G3180" s="81">
        <v>45138</v>
      </c>
      <c r="H3180" t="s">
        <v>4072</v>
      </c>
      <c r="I3180" t="s">
        <v>6872</v>
      </c>
      <c r="J3180" t="s">
        <v>1675</v>
      </c>
      <c r="K3180" t="s">
        <v>6873</v>
      </c>
      <c r="L3180" t="s">
        <v>1116</v>
      </c>
      <c r="M3180">
        <v>217</v>
      </c>
    </row>
    <row r="3181" spans="1:13">
      <c r="A3181">
        <v>6639</v>
      </c>
      <c r="B3181" t="s">
        <v>1227</v>
      </c>
      <c r="C3181" t="s">
        <v>1118</v>
      </c>
      <c r="D3181">
        <v>1600</v>
      </c>
      <c r="E3181" t="s">
        <v>8</v>
      </c>
      <c r="F3181" t="s">
        <v>420</v>
      </c>
      <c r="G3181" s="81">
        <v>45138</v>
      </c>
      <c r="H3181" t="s">
        <v>4048</v>
      </c>
      <c r="I3181" t="s">
        <v>4389</v>
      </c>
      <c r="J3181" t="s">
        <v>1675</v>
      </c>
      <c r="K3181" t="s">
        <v>6874</v>
      </c>
      <c r="L3181" t="s">
        <v>1116</v>
      </c>
      <c r="M3181">
        <v>217</v>
      </c>
    </row>
    <row r="3182" spans="1:13">
      <c r="A3182">
        <v>6640</v>
      </c>
      <c r="B3182" t="s">
        <v>1227</v>
      </c>
      <c r="C3182" t="s">
        <v>2455</v>
      </c>
      <c r="D3182">
        <v>5200</v>
      </c>
      <c r="E3182" t="s">
        <v>12</v>
      </c>
      <c r="F3182" t="s">
        <v>420</v>
      </c>
      <c r="G3182" s="81">
        <v>45139</v>
      </c>
      <c r="H3182" t="s">
        <v>5499</v>
      </c>
      <c r="I3182" t="s">
        <v>4339</v>
      </c>
      <c r="J3182" t="s">
        <v>13</v>
      </c>
      <c r="K3182" t="s">
        <v>6875</v>
      </c>
      <c r="L3182" t="s">
        <v>2452</v>
      </c>
      <c r="M3182">
        <v>464</v>
      </c>
    </row>
    <row r="3183" spans="1:13">
      <c r="A3183">
        <v>6641</v>
      </c>
      <c r="B3183" t="s">
        <v>1227</v>
      </c>
      <c r="C3183" t="s">
        <v>2781</v>
      </c>
      <c r="D3183">
        <v>3497</v>
      </c>
      <c r="E3183" t="s">
        <v>12</v>
      </c>
      <c r="F3183" t="s">
        <v>420</v>
      </c>
      <c r="G3183" s="81">
        <v>45139</v>
      </c>
      <c r="H3183" t="s">
        <v>4048</v>
      </c>
      <c r="I3183" t="s">
        <v>6093</v>
      </c>
      <c r="J3183" t="s">
        <v>13</v>
      </c>
      <c r="K3183" t="s">
        <v>6876</v>
      </c>
      <c r="L3183" t="s">
        <v>2772</v>
      </c>
      <c r="M3183">
        <v>572</v>
      </c>
    </row>
    <row r="3184" spans="1:13">
      <c r="A3184">
        <v>6642</v>
      </c>
      <c r="B3184" t="s">
        <v>1227</v>
      </c>
      <c r="C3184" t="s">
        <v>639</v>
      </c>
      <c r="D3184">
        <v>2800</v>
      </c>
      <c r="E3184" t="s">
        <v>12</v>
      </c>
      <c r="F3184" t="s">
        <v>420</v>
      </c>
      <c r="G3184" s="81">
        <v>45139</v>
      </c>
      <c r="H3184" t="s">
        <v>4048</v>
      </c>
      <c r="I3184" t="s">
        <v>5211</v>
      </c>
      <c r="J3184" t="s">
        <v>13</v>
      </c>
      <c r="K3184" t="s">
        <v>6877</v>
      </c>
      <c r="L3184" t="s">
        <v>637</v>
      </c>
      <c r="M3184">
        <v>465</v>
      </c>
    </row>
    <row r="3185" spans="1:13">
      <c r="A3185">
        <v>6643</v>
      </c>
      <c r="B3185" t="s">
        <v>1227</v>
      </c>
      <c r="C3185" t="s">
        <v>2594</v>
      </c>
      <c r="D3185">
        <v>5200</v>
      </c>
      <c r="E3185" t="s">
        <v>67</v>
      </c>
      <c r="F3185" t="s">
        <v>420</v>
      </c>
      <c r="G3185" s="81">
        <v>45140</v>
      </c>
      <c r="H3185" t="s">
        <v>4048</v>
      </c>
      <c r="I3185" t="s">
        <v>5770</v>
      </c>
      <c r="J3185" t="s">
        <v>1679</v>
      </c>
      <c r="K3185" t="s">
        <v>6878</v>
      </c>
      <c r="L3185" t="s">
        <v>2593</v>
      </c>
      <c r="M3185">
        <v>496</v>
      </c>
    </row>
    <row r="3186" spans="1:13">
      <c r="A3186">
        <v>6644</v>
      </c>
      <c r="B3186" t="s">
        <v>1227</v>
      </c>
      <c r="C3186" t="s">
        <v>2078</v>
      </c>
      <c r="D3186">
        <v>3350</v>
      </c>
      <c r="E3186" t="s">
        <v>67</v>
      </c>
      <c r="F3186" t="s">
        <v>420</v>
      </c>
      <c r="G3186" s="81">
        <v>45140</v>
      </c>
      <c r="H3186" t="s">
        <v>4048</v>
      </c>
      <c r="I3186" t="s">
        <v>5043</v>
      </c>
      <c r="J3186" t="s">
        <v>1679</v>
      </c>
      <c r="K3186" t="s">
        <v>6879</v>
      </c>
      <c r="L3186" t="s">
        <v>2076</v>
      </c>
      <c r="M3186">
        <v>383</v>
      </c>
    </row>
    <row r="3187" spans="1:13">
      <c r="A3187">
        <v>6645</v>
      </c>
      <c r="B3187" t="s">
        <v>1227</v>
      </c>
      <c r="C3187" t="s">
        <v>2470</v>
      </c>
      <c r="D3187">
        <v>5200</v>
      </c>
      <c r="E3187" t="s">
        <v>12</v>
      </c>
      <c r="F3187" t="s">
        <v>420</v>
      </c>
      <c r="G3187" s="81">
        <v>45140</v>
      </c>
      <c r="H3187" t="s">
        <v>4048</v>
      </c>
      <c r="I3187" t="s">
        <v>4843</v>
      </c>
      <c r="J3187" t="s">
        <v>13</v>
      </c>
      <c r="K3187" t="s">
        <v>6880</v>
      </c>
      <c r="L3187" t="s">
        <v>2469</v>
      </c>
      <c r="M3187">
        <v>470</v>
      </c>
    </row>
    <row r="3188" spans="1:13">
      <c r="A3188">
        <v>6646</v>
      </c>
      <c r="B3188" t="s">
        <v>1227</v>
      </c>
      <c r="C3188" t="s">
        <v>2822</v>
      </c>
      <c r="D3188">
        <v>8000</v>
      </c>
      <c r="E3188" t="s">
        <v>20</v>
      </c>
      <c r="F3188" t="s">
        <v>6305</v>
      </c>
      <c r="G3188" s="81">
        <v>45140</v>
      </c>
      <c r="H3188" t="s">
        <v>93</v>
      </c>
      <c r="I3188" t="s">
        <v>5956</v>
      </c>
      <c r="J3188" t="s">
        <v>1677</v>
      </c>
      <c r="K3188">
        <v>54013</v>
      </c>
      <c r="L3188" t="s">
        <v>2821</v>
      </c>
      <c r="M3188">
        <v>576</v>
      </c>
    </row>
    <row r="3189" spans="1:13">
      <c r="A3189">
        <v>6647</v>
      </c>
      <c r="B3189" t="s">
        <v>1227</v>
      </c>
      <c r="C3189" t="s">
        <v>2574</v>
      </c>
      <c r="D3189">
        <v>5200</v>
      </c>
      <c r="E3189" t="s">
        <v>12</v>
      </c>
      <c r="F3189" t="s">
        <v>420</v>
      </c>
      <c r="G3189" s="81">
        <v>45139</v>
      </c>
      <c r="H3189" t="s">
        <v>4048</v>
      </c>
      <c r="I3189" t="s">
        <v>4922</v>
      </c>
      <c r="J3189" t="s">
        <v>13</v>
      </c>
      <c r="K3189" t="s">
        <v>6881</v>
      </c>
      <c r="L3189" t="s">
        <v>2572</v>
      </c>
      <c r="M3189">
        <v>492</v>
      </c>
    </row>
    <row r="3190" spans="1:13">
      <c r="A3190">
        <v>6648</v>
      </c>
      <c r="B3190" t="s">
        <v>1227</v>
      </c>
      <c r="C3190" t="s">
        <v>1618</v>
      </c>
      <c r="D3190">
        <v>3350</v>
      </c>
      <c r="E3190" t="s">
        <v>12</v>
      </c>
      <c r="F3190" t="s">
        <v>420</v>
      </c>
      <c r="G3190" s="81">
        <v>45139</v>
      </c>
      <c r="H3190" t="s">
        <v>4048</v>
      </c>
      <c r="I3190" t="s">
        <v>5643</v>
      </c>
      <c r="J3190" t="s">
        <v>13</v>
      </c>
      <c r="K3190" t="s">
        <v>6882</v>
      </c>
      <c r="L3190" t="s">
        <v>1617</v>
      </c>
      <c r="M3190">
        <v>334</v>
      </c>
    </row>
    <row r="3191" spans="1:13">
      <c r="A3191">
        <v>6649</v>
      </c>
      <c r="B3191" t="s">
        <v>1227</v>
      </c>
      <c r="C3191" t="s">
        <v>1821</v>
      </c>
      <c r="D3191">
        <v>5000</v>
      </c>
      <c r="E3191" t="s">
        <v>15</v>
      </c>
      <c r="F3191" t="s">
        <v>420</v>
      </c>
      <c r="G3191" s="81">
        <v>45139</v>
      </c>
      <c r="H3191" t="s">
        <v>4672</v>
      </c>
      <c r="I3191" t="s">
        <v>4356</v>
      </c>
      <c r="J3191" t="s">
        <v>1680</v>
      </c>
      <c r="K3191" t="s">
        <v>6883</v>
      </c>
      <c r="L3191" t="s">
        <v>1822</v>
      </c>
      <c r="M3191">
        <v>87</v>
      </c>
    </row>
    <row r="3192" spans="1:13">
      <c r="A3192">
        <v>6650</v>
      </c>
      <c r="B3192" t="s">
        <v>1227</v>
      </c>
      <c r="C3192" t="s">
        <v>1371</v>
      </c>
      <c r="D3192">
        <v>2800</v>
      </c>
      <c r="E3192" t="s">
        <v>67</v>
      </c>
      <c r="F3192" t="s">
        <v>420</v>
      </c>
      <c r="G3192" s="81">
        <v>45141</v>
      </c>
      <c r="H3192" t="s">
        <v>4048</v>
      </c>
      <c r="I3192" t="s">
        <v>6884</v>
      </c>
      <c r="J3192" t="s">
        <v>1679</v>
      </c>
      <c r="K3192" t="s">
        <v>6885</v>
      </c>
      <c r="L3192" t="s">
        <v>1369</v>
      </c>
      <c r="M3192">
        <v>374</v>
      </c>
    </row>
    <row r="3193" spans="1:13">
      <c r="A3193">
        <v>6651</v>
      </c>
      <c r="B3193" t="s">
        <v>1227</v>
      </c>
      <c r="C3193" t="s">
        <v>2087</v>
      </c>
      <c r="D3193">
        <v>1350</v>
      </c>
      <c r="E3193" t="s">
        <v>8</v>
      </c>
      <c r="F3193" t="s">
        <v>6305</v>
      </c>
      <c r="G3193" s="81">
        <v>45141</v>
      </c>
      <c r="H3193" t="s">
        <v>4048</v>
      </c>
      <c r="I3193" t="s">
        <v>6886</v>
      </c>
      <c r="J3193" t="s">
        <v>1675</v>
      </c>
      <c r="K3193">
        <v>561013</v>
      </c>
      <c r="L3193" t="s">
        <v>1562</v>
      </c>
      <c r="M3193">
        <v>318</v>
      </c>
    </row>
    <row r="3194" spans="1:13">
      <c r="A3194">
        <v>6652</v>
      </c>
      <c r="B3194" t="s">
        <v>1227</v>
      </c>
      <c r="C3194" t="s">
        <v>1821</v>
      </c>
      <c r="D3194">
        <v>5000</v>
      </c>
      <c r="E3194" t="s">
        <v>15</v>
      </c>
      <c r="F3194" t="s">
        <v>420</v>
      </c>
      <c r="G3194" s="81">
        <v>45141</v>
      </c>
      <c r="H3194" t="s">
        <v>4672</v>
      </c>
      <c r="I3194" t="s">
        <v>4356</v>
      </c>
      <c r="J3194" t="s">
        <v>1680</v>
      </c>
      <c r="K3194" t="s">
        <v>6887</v>
      </c>
      <c r="L3194" t="s">
        <v>1822</v>
      </c>
      <c r="M3194">
        <v>87</v>
      </c>
    </row>
    <row r="3195" spans="1:13">
      <c r="A3195">
        <v>6653</v>
      </c>
      <c r="B3195" t="s">
        <v>1227</v>
      </c>
      <c r="C3195" t="s">
        <v>2757</v>
      </c>
      <c r="D3195">
        <v>2275</v>
      </c>
      <c r="E3195" t="s">
        <v>15</v>
      </c>
      <c r="F3195" t="s">
        <v>420</v>
      </c>
      <c r="G3195" s="81">
        <v>45141</v>
      </c>
      <c r="H3195" t="s">
        <v>4048</v>
      </c>
      <c r="I3195" t="s">
        <v>5817</v>
      </c>
      <c r="J3195" t="s">
        <v>1680</v>
      </c>
      <c r="K3195" t="s">
        <v>6888</v>
      </c>
      <c r="L3195" t="s">
        <v>2755</v>
      </c>
      <c r="M3195">
        <v>563</v>
      </c>
    </row>
    <row r="3196" spans="1:13">
      <c r="A3196">
        <v>6654</v>
      </c>
      <c r="B3196" t="s">
        <v>1227</v>
      </c>
      <c r="C3196" t="s">
        <v>682</v>
      </c>
      <c r="D3196">
        <v>2000</v>
      </c>
      <c r="E3196" t="s">
        <v>10</v>
      </c>
      <c r="F3196" t="s">
        <v>420</v>
      </c>
      <c r="G3196" s="81">
        <v>45139</v>
      </c>
      <c r="H3196" t="s">
        <v>4048</v>
      </c>
      <c r="I3196" t="s">
        <v>4066</v>
      </c>
      <c r="J3196" t="s">
        <v>2032</v>
      </c>
      <c r="K3196" t="s">
        <v>6889</v>
      </c>
      <c r="L3196" t="s">
        <v>681</v>
      </c>
      <c r="M3196">
        <v>27</v>
      </c>
    </row>
    <row r="3197" spans="1:13">
      <c r="A3197">
        <v>6655</v>
      </c>
      <c r="B3197" t="s">
        <v>1227</v>
      </c>
      <c r="C3197" t="s">
        <v>1572</v>
      </c>
      <c r="D3197">
        <v>2180</v>
      </c>
      <c r="E3197" t="s">
        <v>10</v>
      </c>
      <c r="F3197" t="s">
        <v>420</v>
      </c>
      <c r="G3197" s="81">
        <v>45142</v>
      </c>
      <c r="H3197" t="s">
        <v>4048</v>
      </c>
      <c r="I3197" t="s">
        <v>5658</v>
      </c>
      <c r="J3197" t="s">
        <v>2032</v>
      </c>
      <c r="K3197" t="s">
        <v>6890</v>
      </c>
      <c r="L3197" t="s">
        <v>1570</v>
      </c>
      <c r="M3197">
        <v>187</v>
      </c>
    </row>
    <row r="3198" spans="1:13">
      <c r="A3198">
        <v>6656</v>
      </c>
      <c r="B3198" t="s">
        <v>1227</v>
      </c>
      <c r="C3198" t="s">
        <v>1385</v>
      </c>
      <c r="D3198">
        <v>2180</v>
      </c>
      <c r="E3198" t="s">
        <v>10</v>
      </c>
      <c r="F3198" t="s">
        <v>420</v>
      </c>
      <c r="G3198" s="81">
        <v>45142</v>
      </c>
      <c r="H3198" t="s">
        <v>4048</v>
      </c>
      <c r="I3198" t="s">
        <v>5870</v>
      </c>
      <c r="J3198" t="s">
        <v>2032</v>
      </c>
      <c r="K3198" t="s">
        <v>6891</v>
      </c>
      <c r="L3198" t="s">
        <v>1384</v>
      </c>
      <c r="M3198">
        <v>220</v>
      </c>
    </row>
    <row r="3199" spans="1:13">
      <c r="A3199">
        <v>6657</v>
      </c>
      <c r="B3199" t="s">
        <v>1227</v>
      </c>
      <c r="C3199" t="s">
        <v>2611</v>
      </c>
      <c r="D3199">
        <v>2275</v>
      </c>
      <c r="E3199" t="s">
        <v>15</v>
      </c>
      <c r="F3199" t="s">
        <v>6305</v>
      </c>
      <c r="G3199" s="81">
        <v>45142</v>
      </c>
      <c r="H3199" t="s">
        <v>4048</v>
      </c>
      <c r="I3199" t="s">
        <v>6892</v>
      </c>
      <c r="J3199" t="s">
        <v>1680</v>
      </c>
      <c r="K3199">
        <v>756026</v>
      </c>
      <c r="L3199" t="s">
        <v>2303</v>
      </c>
      <c r="M3199">
        <v>427</v>
      </c>
    </row>
    <row r="3200" spans="1:13">
      <c r="A3200">
        <v>6658</v>
      </c>
      <c r="B3200" t="s">
        <v>1227</v>
      </c>
      <c r="C3200" t="s">
        <v>2458</v>
      </c>
      <c r="D3200">
        <v>700</v>
      </c>
      <c r="E3200" t="s">
        <v>67</v>
      </c>
      <c r="F3200" t="s">
        <v>420</v>
      </c>
      <c r="G3200" s="81">
        <v>45142</v>
      </c>
      <c r="H3200" t="s">
        <v>6893</v>
      </c>
      <c r="I3200" t="s">
        <v>6894</v>
      </c>
      <c r="J3200" t="s">
        <v>1679</v>
      </c>
      <c r="K3200" t="s">
        <v>6895</v>
      </c>
      <c r="L3200" t="s">
        <v>2457</v>
      </c>
      <c r="M3200">
        <v>466</v>
      </c>
    </row>
    <row r="3201" spans="1:13">
      <c r="A3201">
        <v>6659</v>
      </c>
      <c r="B3201" t="s">
        <v>1227</v>
      </c>
      <c r="C3201" t="s">
        <v>2458</v>
      </c>
      <c r="D3201">
        <v>5200</v>
      </c>
      <c r="E3201" t="s">
        <v>67</v>
      </c>
      <c r="F3201" t="s">
        <v>6305</v>
      </c>
      <c r="G3201" s="81">
        <v>45142</v>
      </c>
      <c r="H3201" t="s">
        <v>4048</v>
      </c>
      <c r="I3201" t="s">
        <v>5203</v>
      </c>
      <c r="J3201" t="s">
        <v>1680</v>
      </c>
      <c r="K3201">
        <v>755969</v>
      </c>
      <c r="L3201" t="s">
        <v>2457</v>
      </c>
      <c r="M3201">
        <v>427</v>
      </c>
    </row>
    <row r="3202" spans="1:13">
      <c r="A3202">
        <v>6660</v>
      </c>
      <c r="B3202" t="s">
        <v>1227</v>
      </c>
      <c r="C3202" t="s">
        <v>1123</v>
      </c>
      <c r="D3202">
        <v>1850</v>
      </c>
      <c r="E3202" t="s">
        <v>8</v>
      </c>
      <c r="F3202" t="s">
        <v>420</v>
      </c>
      <c r="G3202" s="81">
        <v>45142</v>
      </c>
      <c r="H3202" t="s">
        <v>4048</v>
      </c>
      <c r="I3202" t="s">
        <v>6896</v>
      </c>
      <c r="J3202" t="s">
        <v>1675</v>
      </c>
      <c r="K3202" t="s">
        <v>6897</v>
      </c>
      <c r="L3202" t="s">
        <v>1121</v>
      </c>
      <c r="M3202">
        <v>218</v>
      </c>
    </row>
    <row r="3203" spans="1:13">
      <c r="A3203">
        <v>6661</v>
      </c>
      <c r="B3203" t="s">
        <v>1227</v>
      </c>
      <c r="C3203" t="s">
        <v>2041</v>
      </c>
      <c r="D3203">
        <v>3350</v>
      </c>
      <c r="E3203" t="s">
        <v>67</v>
      </c>
      <c r="F3203" t="s">
        <v>420</v>
      </c>
      <c r="G3203" s="81">
        <v>45142</v>
      </c>
      <c r="H3203" t="s">
        <v>4048</v>
      </c>
      <c r="I3203" t="s">
        <v>5123</v>
      </c>
      <c r="J3203" t="s">
        <v>1679</v>
      </c>
      <c r="K3203" t="s">
        <v>6898</v>
      </c>
      <c r="L3203" t="s">
        <v>2039</v>
      </c>
      <c r="M3203">
        <v>378</v>
      </c>
    </row>
    <row r="3204" spans="1:13">
      <c r="A3204">
        <v>6662</v>
      </c>
      <c r="B3204" t="s">
        <v>1227</v>
      </c>
      <c r="C3204" t="s">
        <v>605</v>
      </c>
      <c r="D3204">
        <v>2800</v>
      </c>
      <c r="E3204" t="s">
        <v>12</v>
      </c>
      <c r="F3204" t="s">
        <v>420</v>
      </c>
      <c r="G3204" s="81">
        <v>45142</v>
      </c>
      <c r="H3204" t="s">
        <v>4048</v>
      </c>
      <c r="I3204" t="s">
        <v>6899</v>
      </c>
      <c r="J3204" t="s">
        <v>13</v>
      </c>
      <c r="K3204" t="s">
        <v>6900</v>
      </c>
      <c r="L3204" t="s">
        <v>603</v>
      </c>
      <c r="M3204">
        <v>468</v>
      </c>
    </row>
    <row r="3205" spans="1:13">
      <c r="A3205">
        <v>6663</v>
      </c>
      <c r="B3205" t="s">
        <v>1227</v>
      </c>
      <c r="C3205" t="s">
        <v>1105</v>
      </c>
      <c r="D3205">
        <v>1600</v>
      </c>
      <c r="E3205" t="s">
        <v>8</v>
      </c>
      <c r="F3205" t="s">
        <v>420</v>
      </c>
      <c r="G3205" s="81">
        <v>45142</v>
      </c>
      <c r="H3205" t="s">
        <v>4048</v>
      </c>
      <c r="I3205" t="s">
        <v>4868</v>
      </c>
      <c r="J3205" t="s">
        <v>1675</v>
      </c>
      <c r="K3205" t="s">
        <v>6901</v>
      </c>
      <c r="L3205" t="s">
        <v>1103</v>
      </c>
      <c r="M3205">
        <v>213</v>
      </c>
    </row>
    <row r="3206" spans="1:13">
      <c r="A3206">
        <v>6664</v>
      </c>
      <c r="B3206" t="s">
        <v>1227</v>
      </c>
      <c r="C3206" t="s">
        <v>376</v>
      </c>
      <c r="D3206">
        <v>5200</v>
      </c>
      <c r="E3206" t="s">
        <v>12</v>
      </c>
      <c r="F3206" t="s">
        <v>6305</v>
      </c>
      <c r="G3206" s="81">
        <v>45083</v>
      </c>
      <c r="H3206" t="s">
        <v>4048</v>
      </c>
      <c r="I3206" t="s">
        <v>5936</v>
      </c>
      <c r="J3206" t="s">
        <v>13</v>
      </c>
      <c r="K3206">
        <v>41662</v>
      </c>
      <c r="L3206" t="s">
        <v>374</v>
      </c>
      <c r="M3206">
        <v>463</v>
      </c>
    </row>
    <row r="3207" spans="1:13">
      <c r="A3207">
        <v>6665</v>
      </c>
      <c r="B3207" t="s">
        <v>1227</v>
      </c>
      <c r="C3207" t="s">
        <v>1817</v>
      </c>
      <c r="D3207">
        <v>2180</v>
      </c>
      <c r="E3207" t="s">
        <v>10</v>
      </c>
      <c r="F3207" t="s">
        <v>420</v>
      </c>
      <c r="G3207" s="81">
        <v>45145</v>
      </c>
      <c r="H3207" t="s">
        <v>4048</v>
      </c>
      <c r="I3207" t="s">
        <v>5341</v>
      </c>
      <c r="J3207" t="s">
        <v>2032</v>
      </c>
      <c r="K3207" t="s">
        <v>6902</v>
      </c>
      <c r="L3207" t="s">
        <v>2003</v>
      </c>
      <c r="M3207">
        <v>366</v>
      </c>
    </row>
    <row r="3208" spans="1:13">
      <c r="A3208">
        <v>6666</v>
      </c>
      <c r="B3208" t="s">
        <v>1227</v>
      </c>
      <c r="C3208" t="s">
        <v>2597</v>
      </c>
      <c r="D3208">
        <v>3497</v>
      </c>
      <c r="E3208" t="s">
        <v>12</v>
      </c>
      <c r="F3208" t="s">
        <v>420</v>
      </c>
      <c r="G3208" s="81">
        <v>45145</v>
      </c>
      <c r="H3208" t="s">
        <v>4048</v>
      </c>
      <c r="I3208" t="s">
        <v>6903</v>
      </c>
      <c r="J3208" t="s">
        <v>13</v>
      </c>
      <c r="K3208" t="s">
        <v>6904</v>
      </c>
      <c r="L3208" t="s">
        <v>2596</v>
      </c>
      <c r="M3208">
        <v>497</v>
      </c>
    </row>
    <row r="3209" spans="1:13">
      <c r="A3209">
        <v>6667</v>
      </c>
      <c r="B3209" t="s">
        <v>35</v>
      </c>
      <c r="C3209" t="s">
        <v>1241</v>
      </c>
      <c r="D3209">
        <v>2000</v>
      </c>
      <c r="E3209" t="s">
        <v>12</v>
      </c>
      <c r="F3209" t="s">
        <v>420</v>
      </c>
      <c r="G3209" s="81">
        <v>45145</v>
      </c>
      <c r="H3209" t="s">
        <v>4069</v>
      </c>
      <c r="I3209" t="s">
        <v>2229</v>
      </c>
      <c r="J3209" t="s">
        <v>13</v>
      </c>
      <c r="K3209" t="s">
        <v>6905</v>
      </c>
      <c r="L3209" t="s">
        <v>1239</v>
      </c>
      <c r="M3209">
        <v>250</v>
      </c>
    </row>
    <row r="3210" spans="1:13">
      <c r="A3210">
        <v>6668</v>
      </c>
      <c r="B3210" t="s">
        <v>35</v>
      </c>
      <c r="C3210" t="s">
        <v>1241</v>
      </c>
      <c r="D3210">
        <v>10000</v>
      </c>
      <c r="E3210" t="s">
        <v>12</v>
      </c>
      <c r="F3210" t="s">
        <v>420</v>
      </c>
      <c r="G3210" s="81">
        <v>45145</v>
      </c>
      <c r="H3210" t="s">
        <v>4069</v>
      </c>
      <c r="I3210" t="s">
        <v>2229</v>
      </c>
      <c r="J3210" t="s">
        <v>13</v>
      </c>
      <c r="K3210" t="s">
        <v>6906</v>
      </c>
      <c r="L3210" t="s">
        <v>1239</v>
      </c>
      <c r="M3210">
        <v>250</v>
      </c>
    </row>
    <row r="3211" spans="1:13">
      <c r="A3211">
        <v>6669</v>
      </c>
      <c r="B3211" t="s">
        <v>1227</v>
      </c>
      <c r="C3211" t="s">
        <v>1531</v>
      </c>
      <c r="D3211">
        <v>1800</v>
      </c>
      <c r="E3211" t="s">
        <v>10</v>
      </c>
      <c r="F3211" t="s">
        <v>420</v>
      </c>
      <c r="G3211" s="81">
        <v>45145</v>
      </c>
      <c r="H3211" t="s">
        <v>4048</v>
      </c>
      <c r="I3211" t="s">
        <v>6907</v>
      </c>
      <c r="J3211" t="s">
        <v>2032</v>
      </c>
      <c r="K3211" t="s">
        <v>6908</v>
      </c>
      <c r="L3211" t="s">
        <v>1529</v>
      </c>
      <c r="M3211">
        <v>311</v>
      </c>
    </row>
    <row r="3212" spans="1:13">
      <c r="A3212">
        <v>6670</v>
      </c>
      <c r="B3212" t="s">
        <v>1227</v>
      </c>
      <c r="C3212" t="s">
        <v>2066</v>
      </c>
      <c r="D3212">
        <v>2180</v>
      </c>
      <c r="E3212" t="s">
        <v>8</v>
      </c>
      <c r="F3212" t="s">
        <v>6305</v>
      </c>
      <c r="G3212" s="81">
        <v>45145</v>
      </c>
      <c r="H3212" t="s">
        <v>4048</v>
      </c>
      <c r="I3212" t="s">
        <v>6909</v>
      </c>
      <c r="J3212" t="s">
        <v>1675</v>
      </c>
      <c r="K3212">
        <v>782617</v>
      </c>
      <c r="L3212" t="s">
        <v>2065</v>
      </c>
      <c r="M3212">
        <v>382</v>
      </c>
    </row>
    <row r="3213" spans="1:13">
      <c r="A3213">
        <v>6671</v>
      </c>
      <c r="B3213" t="s">
        <v>1227</v>
      </c>
      <c r="C3213" t="s">
        <v>1590</v>
      </c>
      <c r="D3213">
        <v>2180</v>
      </c>
      <c r="E3213" t="s">
        <v>10</v>
      </c>
      <c r="F3213" t="s">
        <v>420</v>
      </c>
      <c r="G3213" s="81">
        <v>45145</v>
      </c>
      <c r="H3213" t="s">
        <v>4048</v>
      </c>
      <c r="I3213" t="s">
        <v>6910</v>
      </c>
      <c r="J3213" t="s">
        <v>2032</v>
      </c>
      <c r="K3213" t="s">
        <v>6911</v>
      </c>
      <c r="L3213" t="s">
        <v>1589</v>
      </c>
      <c r="M3213">
        <v>325</v>
      </c>
    </row>
    <row r="3214" spans="1:13">
      <c r="A3214">
        <v>6672</v>
      </c>
      <c r="B3214" t="s">
        <v>1227</v>
      </c>
      <c r="C3214" t="s">
        <v>2591</v>
      </c>
      <c r="D3214">
        <v>2800</v>
      </c>
      <c r="E3214" t="s">
        <v>12</v>
      </c>
      <c r="F3214" t="s">
        <v>420</v>
      </c>
      <c r="G3214" s="81">
        <v>45145</v>
      </c>
      <c r="H3214" t="s">
        <v>4048</v>
      </c>
      <c r="I3214" t="s">
        <v>5623</v>
      </c>
      <c r="J3214" t="s">
        <v>13</v>
      </c>
      <c r="K3214" t="s">
        <v>6912</v>
      </c>
      <c r="L3214" t="s">
        <v>2590</v>
      </c>
      <c r="M3214">
        <v>495</v>
      </c>
    </row>
    <row r="3215" spans="1:13">
      <c r="A3215">
        <v>6673</v>
      </c>
      <c r="B3215" t="s">
        <v>1227</v>
      </c>
      <c r="C3215" t="s">
        <v>1305</v>
      </c>
      <c r="D3215">
        <v>14500</v>
      </c>
      <c r="E3215" t="s">
        <v>12</v>
      </c>
      <c r="F3215" t="s">
        <v>420</v>
      </c>
      <c r="G3215" s="81">
        <v>45145</v>
      </c>
      <c r="H3215" t="s">
        <v>4672</v>
      </c>
      <c r="I3215" t="s">
        <v>4083</v>
      </c>
      <c r="J3215" t="s">
        <v>13</v>
      </c>
      <c r="K3215" t="s">
        <v>6913</v>
      </c>
      <c r="L3215" t="s">
        <v>1303</v>
      </c>
      <c r="M3215">
        <v>92</v>
      </c>
    </row>
    <row r="3216" spans="1:13">
      <c r="A3216">
        <v>6674</v>
      </c>
      <c r="B3216" t="s">
        <v>1227</v>
      </c>
      <c r="C3216" t="s">
        <v>672</v>
      </c>
      <c r="D3216">
        <v>580</v>
      </c>
      <c r="E3216" t="s">
        <v>10</v>
      </c>
      <c r="F3216" t="s">
        <v>420</v>
      </c>
      <c r="G3216" s="81">
        <v>45145</v>
      </c>
      <c r="H3216" t="s">
        <v>4194</v>
      </c>
      <c r="I3216" t="s">
        <v>6914</v>
      </c>
      <c r="J3216" t="s">
        <v>2032</v>
      </c>
      <c r="K3216" t="s">
        <v>6915</v>
      </c>
      <c r="L3216" t="s">
        <v>670</v>
      </c>
      <c r="M3216">
        <v>117</v>
      </c>
    </row>
    <row r="3217" spans="1:13">
      <c r="A3217">
        <v>6675</v>
      </c>
      <c r="B3217" t="s">
        <v>1227</v>
      </c>
      <c r="C3217" t="s">
        <v>2779</v>
      </c>
      <c r="D3217">
        <v>18050</v>
      </c>
      <c r="E3217" t="s">
        <v>22</v>
      </c>
      <c r="F3217" t="s">
        <v>6305</v>
      </c>
      <c r="G3217" s="81">
        <v>45145</v>
      </c>
      <c r="H3217" t="s">
        <v>4048</v>
      </c>
      <c r="I3217" t="s">
        <v>6916</v>
      </c>
      <c r="J3217" t="s">
        <v>1681</v>
      </c>
      <c r="K3217">
        <v>21833</v>
      </c>
      <c r="L3217" t="s">
        <v>1255</v>
      </c>
      <c r="M3217">
        <v>571</v>
      </c>
    </row>
    <row r="3218" spans="1:13">
      <c r="A3218">
        <v>6676</v>
      </c>
      <c r="B3218" t="s">
        <v>1227</v>
      </c>
      <c r="C3218" t="s">
        <v>2809</v>
      </c>
      <c r="D3218">
        <v>3575</v>
      </c>
      <c r="E3218" t="s">
        <v>15</v>
      </c>
      <c r="F3218" t="s">
        <v>420</v>
      </c>
      <c r="G3218" s="81">
        <v>45145</v>
      </c>
      <c r="H3218" t="s">
        <v>4048</v>
      </c>
      <c r="I3218" t="s">
        <v>5120</v>
      </c>
      <c r="J3218" t="s">
        <v>1680</v>
      </c>
      <c r="K3218" t="s">
        <v>6917</v>
      </c>
      <c r="L3218" t="s">
        <v>2813</v>
      </c>
      <c r="M3218">
        <v>574</v>
      </c>
    </row>
    <row r="3219" spans="1:13">
      <c r="A3219">
        <v>6677</v>
      </c>
      <c r="B3219" t="s">
        <v>1227</v>
      </c>
      <c r="C3219" t="s">
        <v>2008</v>
      </c>
      <c r="D3219">
        <v>1600</v>
      </c>
      <c r="E3219" t="s">
        <v>8</v>
      </c>
      <c r="F3219" t="s">
        <v>420</v>
      </c>
      <c r="G3219" s="81">
        <v>45145</v>
      </c>
      <c r="H3219" t="s">
        <v>4048</v>
      </c>
      <c r="I3219" t="s">
        <v>6918</v>
      </c>
      <c r="J3219" t="s">
        <v>1675</v>
      </c>
      <c r="K3219" t="s">
        <v>6919</v>
      </c>
      <c r="L3219" t="s">
        <v>2000</v>
      </c>
      <c r="M3219">
        <v>376</v>
      </c>
    </row>
    <row r="3220" spans="1:13">
      <c r="A3220">
        <v>6678</v>
      </c>
      <c r="B3220" t="s">
        <v>1227</v>
      </c>
      <c r="C3220" t="s">
        <v>3463</v>
      </c>
      <c r="D3220">
        <v>7187</v>
      </c>
      <c r="E3220" t="s">
        <v>12</v>
      </c>
      <c r="F3220" t="s">
        <v>420</v>
      </c>
      <c r="G3220" s="81">
        <v>45147</v>
      </c>
      <c r="H3220" t="s">
        <v>4048</v>
      </c>
      <c r="I3220" t="s">
        <v>6920</v>
      </c>
      <c r="J3220" t="s">
        <v>13</v>
      </c>
      <c r="K3220" t="s">
        <v>6921</v>
      </c>
      <c r="L3220" t="s">
        <v>1255</v>
      </c>
      <c r="M3220">
        <v>583</v>
      </c>
    </row>
    <row r="3221" spans="1:13">
      <c r="A3221">
        <v>6679</v>
      </c>
      <c r="B3221" t="s">
        <v>1227</v>
      </c>
      <c r="C3221" t="s">
        <v>1105</v>
      </c>
      <c r="D3221">
        <v>400</v>
      </c>
      <c r="E3221" t="s">
        <v>8</v>
      </c>
      <c r="F3221" t="s">
        <v>420</v>
      </c>
      <c r="G3221" s="81">
        <v>45146</v>
      </c>
      <c r="H3221" t="s">
        <v>4140</v>
      </c>
      <c r="I3221" t="s">
        <v>5956</v>
      </c>
      <c r="J3221" t="s">
        <v>1675</v>
      </c>
      <c r="K3221" t="s">
        <v>6922</v>
      </c>
      <c r="L3221" t="s">
        <v>1103</v>
      </c>
      <c r="M3221">
        <v>213</v>
      </c>
    </row>
    <row r="3222" spans="1:13">
      <c r="A3222">
        <v>6680</v>
      </c>
      <c r="B3222" t="s">
        <v>1227</v>
      </c>
      <c r="C3222" t="s">
        <v>1576</v>
      </c>
      <c r="D3222">
        <v>1800</v>
      </c>
      <c r="E3222" t="s">
        <v>10</v>
      </c>
      <c r="F3222" t="s">
        <v>420</v>
      </c>
      <c r="G3222" s="81">
        <v>45146</v>
      </c>
      <c r="H3222" t="s">
        <v>4048</v>
      </c>
      <c r="I3222" t="s">
        <v>6923</v>
      </c>
      <c r="J3222" t="s">
        <v>2032</v>
      </c>
      <c r="K3222" t="s">
        <v>6924</v>
      </c>
      <c r="L3222" t="s">
        <v>1575</v>
      </c>
      <c r="M3222">
        <v>321</v>
      </c>
    </row>
    <row r="3223" spans="1:13">
      <c r="A3223">
        <v>6681</v>
      </c>
      <c r="B3223" t="s">
        <v>1227</v>
      </c>
      <c r="C3223" t="s">
        <v>1332</v>
      </c>
      <c r="D3223">
        <v>4335</v>
      </c>
      <c r="E3223" t="s">
        <v>12</v>
      </c>
      <c r="F3223" t="s">
        <v>6305</v>
      </c>
      <c r="G3223" s="81">
        <v>45146</v>
      </c>
      <c r="H3223" t="s">
        <v>4048</v>
      </c>
      <c r="I3223" t="s">
        <v>6899</v>
      </c>
      <c r="J3223" t="s">
        <v>13</v>
      </c>
      <c r="K3223">
        <v>800466</v>
      </c>
      <c r="L3223" t="s">
        <v>1330</v>
      </c>
      <c r="M3223">
        <v>462</v>
      </c>
    </row>
    <row r="3224" spans="1:13">
      <c r="A3224">
        <v>6682</v>
      </c>
      <c r="B3224" t="s">
        <v>1227</v>
      </c>
      <c r="C3224" t="s">
        <v>1713</v>
      </c>
      <c r="D3224">
        <v>4400</v>
      </c>
      <c r="E3224" t="s">
        <v>10</v>
      </c>
      <c r="F3224" t="s">
        <v>420</v>
      </c>
      <c r="G3224" s="81">
        <v>45148</v>
      </c>
      <c r="H3224" t="s">
        <v>4048</v>
      </c>
      <c r="I3224" t="s">
        <v>6925</v>
      </c>
      <c r="J3224" t="s">
        <v>2032</v>
      </c>
      <c r="K3224" t="s">
        <v>6926</v>
      </c>
      <c r="L3224" t="s">
        <v>1714</v>
      </c>
      <c r="M3224">
        <v>361</v>
      </c>
    </row>
    <row r="3225" spans="1:13">
      <c r="A3225">
        <v>6683</v>
      </c>
      <c r="B3225" t="s">
        <v>1227</v>
      </c>
      <c r="C3225" t="s">
        <v>962</v>
      </c>
      <c r="D3225">
        <v>3350</v>
      </c>
      <c r="E3225" t="s">
        <v>67</v>
      </c>
      <c r="F3225" t="s">
        <v>420</v>
      </c>
      <c r="G3225" s="81">
        <v>45148</v>
      </c>
      <c r="H3225" t="s">
        <v>4069</v>
      </c>
      <c r="I3225" t="s">
        <v>6927</v>
      </c>
      <c r="J3225" t="s">
        <v>1679</v>
      </c>
      <c r="K3225" t="s">
        <v>6928</v>
      </c>
      <c r="L3225" t="s">
        <v>960</v>
      </c>
      <c r="M3225">
        <v>299</v>
      </c>
    </row>
    <row r="3226" spans="1:13">
      <c r="A3226">
        <v>6684</v>
      </c>
      <c r="B3226" t="s">
        <v>1227</v>
      </c>
      <c r="C3226" t="s">
        <v>2489</v>
      </c>
      <c r="D3226">
        <v>4200</v>
      </c>
      <c r="E3226" t="s">
        <v>15</v>
      </c>
      <c r="F3226" t="s">
        <v>623</v>
      </c>
      <c r="G3226" s="81">
        <v>45149</v>
      </c>
      <c r="H3226" t="s">
        <v>4048</v>
      </c>
      <c r="I3226" t="s">
        <v>6929</v>
      </c>
      <c r="J3226" t="s">
        <v>1680</v>
      </c>
      <c r="K3226">
        <v>1</v>
      </c>
      <c r="L3226" t="s">
        <v>2488</v>
      </c>
      <c r="M3226">
        <v>476</v>
      </c>
    </row>
    <row r="3227" spans="1:13">
      <c r="A3227">
        <v>6685</v>
      </c>
      <c r="B3227" t="s">
        <v>1227</v>
      </c>
      <c r="C3227" t="s">
        <v>3519</v>
      </c>
      <c r="D3227">
        <v>4200</v>
      </c>
      <c r="E3227" t="s">
        <v>15</v>
      </c>
      <c r="F3227" t="s">
        <v>623</v>
      </c>
      <c r="G3227" s="81">
        <v>45149</v>
      </c>
      <c r="H3227" t="s">
        <v>4048</v>
      </c>
      <c r="I3227" t="s">
        <v>5673</v>
      </c>
      <c r="J3227" t="s">
        <v>1680</v>
      </c>
      <c r="K3227" t="s">
        <v>6443</v>
      </c>
      <c r="L3227" t="s">
        <v>2504</v>
      </c>
      <c r="M3227">
        <v>480</v>
      </c>
    </row>
    <row r="3228" spans="1:13">
      <c r="A3228">
        <v>6686</v>
      </c>
      <c r="B3228" t="s">
        <v>1227</v>
      </c>
      <c r="C3228" t="s">
        <v>2494</v>
      </c>
      <c r="D3228">
        <v>4200</v>
      </c>
      <c r="E3228" t="s">
        <v>15</v>
      </c>
      <c r="F3228" t="s">
        <v>623</v>
      </c>
      <c r="G3228" s="81">
        <v>45149</v>
      </c>
      <c r="H3228" t="s">
        <v>4048</v>
      </c>
      <c r="I3228" t="s">
        <v>5418</v>
      </c>
      <c r="J3228" t="s">
        <v>1680</v>
      </c>
      <c r="K3228">
        <v>1</v>
      </c>
      <c r="L3228" t="s">
        <v>2493</v>
      </c>
      <c r="M3228">
        <v>477</v>
      </c>
    </row>
    <row r="3229" spans="1:13">
      <c r="A3229">
        <v>6687</v>
      </c>
      <c r="B3229" t="s">
        <v>1227</v>
      </c>
      <c r="C3229" t="s">
        <v>6441</v>
      </c>
      <c r="D3229">
        <v>3187</v>
      </c>
      <c r="E3229" t="s">
        <v>15</v>
      </c>
      <c r="F3229" t="s">
        <v>2266</v>
      </c>
      <c r="G3229" s="81">
        <v>45115</v>
      </c>
      <c r="H3229" t="s">
        <v>4048</v>
      </c>
      <c r="I3229" t="s">
        <v>6796</v>
      </c>
      <c r="J3229" t="s">
        <v>1680</v>
      </c>
      <c r="K3229" t="s">
        <v>6443</v>
      </c>
      <c r="L3229" t="s">
        <v>2577</v>
      </c>
      <c r="M3229">
        <v>489</v>
      </c>
    </row>
    <row r="3230" spans="1:13">
      <c r="A3230">
        <v>6688</v>
      </c>
      <c r="B3230" t="s">
        <v>1227</v>
      </c>
      <c r="C3230" t="s">
        <v>6441</v>
      </c>
      <c r="D3230">
        <v>3187</v>
      </c>
      <c r="E3230" t="s">
        <v>15</v>
      </c>
      <c r="F3230" t="s">
        <v>2266</v>
      </c>
      <c r="G3230" s="81">
        <v>45150</v>
      </c>
      <c r="H3230" t="s">
        <v>4048</v>
      </c>
      <c r="I3230" t="s">
        <v>6929</v>
      </c>
      <c r="J3230" t="s">
        <v>1680</v>
      </c>
      <c r="K3230" t="s">
        <v>6443</v>
      </c>
      <c r="L3230" t="s">
        <v>2577</v>
      </c>
      <c r="M3230">
        <v>489</v>
      </c>
    </row>
    <row r="3231" spans="1:13">
      <c r="A3231">
        <v>6689</v>
      </c>
      <c r="B3231" t="s">
        <v>1227</v>
      </c>
      <c r="C3231" t="s">
        <v>1567</v>
      </c>
      <c r="D3231">
        <v>3350</v>
      </c>
      <c r="E3231" t="s">
        <v>67</v>
      </c>
      <c r="F3231" t="s">
        <v>6354</v>
      </c>
      <c r="G3231" s="81">
        <v>45152</v>
      </c>
      <c r="H3231" t="s">
        <v>4048</v>
      </c>
      <c r="I3231" t="s">
        <v>5587</v>
      </c>
      <c r="J3231" t="s">
        <v>1679</v>
      </c>
      <c r="K3231">
        <v>15155</v>
      </c>
      <c r="L3231" t="s">
        <v>1565</v>
      </c>
      <c r="M3231">
        <v>319</v>
      </c>
    </row>
    <row r="3232" spans="1:13">
      <c r="A3232">
        <v>6690</v>
      </c>
      <c r="B3232" t="s">
        <v>1227</v>
      </c>
      <c r="C3232" t="s">
        <v>1567</v>
      </c>
      <c r="D3232">
        <v>3350</v>
      </c>
      <c r="E3232" t="s">
        <v>12</v>
      </c>
      <c r="F3232" t="s">
        <v>6354</v>
      </c>
      <c r="G3232" s="81">
        <v>45152</v>
      </c>
      <c r="H3232" t="s">
        <v>4048</v>
      </c>
      <c r="I3232" t="s">
        <v>5643</v>
      </c>
      <c r="J3232" t="s">
        <v>1679</v>
      </c>
      <c r="K3232">
        <v>15120</v>
      </c>
      <c r="L3232" t="s">
        <v>1565</v>
      </c>
      <c r="M3232">
        <v>330</v>
      </c>
    </row>
    <row r="3233" spans="1:13">
      <c r="A3233">
        <v>6691</v>
      </c>
      <c r="B3233" t="s">
        <v>1227</v>
      </c>
      <c r="C3233" t="s">
        <v>1235</v>
      </c>
      <c r="D3233">
        <v>29000</v>
      </c>
      <c r="E3233" t="s">
        <v>12</v>
      </c>
      <c r="F3233" t="s">
        <v>420</v>
      </c>
      <c r="G3233" s="81">
        <v>45152</v>
      </c>
      <c r="H3233" t="s">
        <v>4069</v>
      </c>
      <c r="I3233" t="s">
        <v>5956</v>
      </c>
      <c r="J3233" t="s">
        <v>13</v>
      </c>
      <c r="K3233" t="s">
        <v>6930</v>
      </c>
      <c r="L3233" t="s">
        <v>1233</v>
      </c>
      <c r="M3233">
        <v>249</v>
      </c>
    </row>
    <row r="3234" spans="1:13">
      <c r="A3234">
        <v>6692</v>
      </c>
      <c r="B3234" t="s">
        <v>1227</v>
      </c>
      <c r="C3234" t="s">
        <v>2833</v>
      </c>
      <c r="D3234">
        <v>3186</v>
      </c>
      <c r="E3234" t="s">
        <v>15</v>
      </c>
      <c r="F3234" t="s">
        <v>420</v>
      </c>
      <c r="G3234" s="81">
        <v>45152</v>
      </c>
      <c r="H3234" t="s">
        <v>4048</v>
      </c>
      <c r="I3234" t="s">
        <v>5163</v>
      </c>
      <c r="J3234" t="s">
        <v>1680</v>
      </c>
      <c r="K3234" t="s">
        <v>6931</v>
      </c>
      <c r="L3234" t="s">
        <v>2601</v>
      </c>
      <c r="M3234">
        <v>498</v>
      </c>
    </row>
    <row r="3235" spans="1:13">
      <c r="A3235">
        <v>6693</v>
      </c>
      <c r="B3235" t="s">
        <v>1227</v>
      </c>
      <c r="C3235" t="s">
        <v>2501</v>
      </c>
      <c r="D3235">
        <v>4200</v>
      </c>
      <c r="E3235" t="s">
        <v>15</v>
      </c>
      <c r="F3235" t="s">
        <v>420</v>
      </c>
      <c r="G3235" s="81">
        <v>45149</v>
      </c>
      <c r="H3235" t="s">
        <v>4048</v>
      </c>
      <c r="I3235" t="s">
        <v>6932</v>
      </c>
      <c r="J3235" t="s">
        <v>1680</v>
      </c>
      <c r="K3235" t="s">
        <v>6933</v>
      </c>
      <c r="L3235" t="s">
        <v>2486</v>
      </c>
      <c r="M3235">
        <v>474</v>
      </c>
    </row>
    <row r="3236" spans="1:13">
      <c r="A3236">
        <v>6694</v>
      </c>
      <c r="B3236" t="s">
        <v>1227</v>
      </c>
      <c r="C3236" t="s">
        <v>403</v>
      </c>
      <c r="D3236">
        <v>8000</v>
      </c>
      <c r="E3236" t="s">
        <v>17</v>
      </c>
      <c r="F3236" t="s">
        <v>6305</v>
      </c>
      <c r="G3236" s="81">
        <v>45153</v>
      </c>
      <c r="H3236" t="s">
        <v>4069</v>
      </c>
      <c r="I3236" t="s">
        <v>2229</v>
      </c>
      <c r="J3236" t="s">
        <v>1674</v>
      </c>
      <c r="K3236">
        <v>892883</v>
      </c>
      <c r="L3236" t="s">
        <v>401</v>
      </c>
      <c r="M3236">
        <v>59</v>
      </c>
    </row>
    <row r="3237" spans="1:13">
      <c r="A3237">
        <v>6695</v>
      </c>
      <c r="B3237" t="s">
        <v>1227</v>
      </c>
      <c r="C3237" t="s">
        <v>403</v>
      </c>
      <c r="D3237">
        <v>10000</v>
      </c>
      <c r="E3237" t="s">
        <v>17</v>
      </c>
      <c r="F3237" t="s">
        <v>6305</v>
      </c>
      <c r="G3237" s="81">
        <v>45153</v>
      </c>
      <c r="H3237" t="s">
        <v>4069</v>
      </c>
      <c r="I3237" t="s">
        <v>2229</v>
      </c>
      <c r="J3237" t="s">
        <v>1674</v>
      </c>
      <c r="K3237">
        <v>892906</v>
      </c>
      <c r="L3237" t="s">
        <v>401</v>
      </c>
      <c r="M3237">
        <v>59</v>
      </c>
    </row>
    <row r="3238" spans="1:13">
      <c r="A3238">
        <v>6696</v>
      </c>
      <c r="B3238" t="s">
        <v>1227</v>
      </c>
      <c r="C3238" t="s">
        <v>1115</v>
      </c>
      <c r="D3238">
        <v>1670</v>
      </c>
      <c r="E3238" t="s">
        <v>8</v>
      </c>
      <c r="F3238" t="s">
        <v>420</v>
      </c>
      <c r="G3238" s="81">
        <v>45152</v>
      </c>
      <c r="H3238" t="s">
        <v>4048</v>
      </c>
      <c r="I3238" t="s">
        <v>6934</v>
      </c>
      <c r="J3238" t="s">
        <v>1675</v>
      </c>
      <c r="K3238" t="s">
        <v>6935</v>
      </c>
      <c r="L3238" t="s">
        <v>1114</v>
      </c>
      <c r="M3238">
        <v>216</v>
      </c>
    </row>
    <row r="3239" spans="1:13">
      <c r="A3239">
        <v>6697</v>
      </c>
      <c r="B3239" t="s">
        <v>1227</v>
      </c>
      <c r="C3239" t="s">
        <v>2442</v>
      </c>
      <c r="D3239">
        <v>10491</v>
      </c>
      <c r="E3239" t="s">
        <v>67</v>
      </c>
      <c r="F3239" t="s">
        <v>420</v>
      </c>
      <c r="G3239" s="81">
        <v>45154</v>
      </c>
      <c r="H3239" t="s">
        <v>4048</v>
      </c>
      <c r="I3239" t="s">
        <v>6936</v>
      </c>
      <c r="J3239" t="s">
        <v>1679</v>
      </c>
      <c r="K3239" t="s">
        <v>6937</v>
      </c>
      <c r="L3239" t="s">
        <v>1987</v>
      </c>
      <c r="M3239">
        <v>372</v>
      </c>
    </row>
    <row r="3240" spans="1:13">
      <c r="A3240">
        <v>6698</v>
      </c>
      <c r="B3240" t="s">
        <v>1227</v>
      </c>
      <c r="C3240" t="s">
        <v>244</v>
      </c>
      <c r="D3240">
        <v>8400</v>
      </c>
      <c r="E3240" t="s">
        <v>10</v>
      </c>
      <c r="F3240" t="s">
        <v>420</v>
      </c>
      <c r="G3240" s="81">
        <v>45153</v>
      </c>
      <c r="H3240" t="s">
        <v>4048</v>
      </c>
      <c r="I3240" t="s">
        <v>6938</v>
      </c>
      <c r="J3240" t="s">
        <v>2032</v>
      </c>
      <c r="K3240" t="s">
        <v>6939</v>
      </c>
      <c r="L3240" t="s">
        <v>242</v>
      </c>
      <c r="M3240">
        <v>471</v>
      </c>
    </row>
    <row r="3241" spans="1:13">
      <c r="A3241">
        <v>6699</v>
      </c>
      <c r="B3241" t="s">
        <v>1227</v>
      </c>
      <c r="C3241" t="s">
        <v>2816</v>
      </c>
      <c r="D3241">
        <v>1600</v>
      </c>
      <c r="E3241" t="s">
        <v>8</v>
      </c>
      <c r="F3241" t="s">
        <v>420</v>
      </c>
      <c r="G3241" s="81">
        <v>45154</v>
      </c>
      <c r="H3241" t="s">
        <v>4048</v>
      </c>
      <c r="I3241" t="s">
        <v>6940</v>
      </c>
      <c r="J3241" t="s">
        <v>1675</v>
      </c>
      <c r="K3241" t="s">
        <v>6941</v>
      </c>
      <c r="L3241" t="s">
        <v>2815</v>
      </c>
      <c r="M3241">
        <v>575</v>
      </c>
    </row>
    <row r="3242" spans="1:13">
      <c r="A3242">
        <v>6700</v>
      </c>
      <c r="B3242" t="s">
        <v>1227</v>
      </c>
      <c r="C3242" t="s">
        <v>2442</v>
      </c>
      <c r="D3242">
        <v>3349</v>
      </c>
      <c r="E3242" t="s">
        <v>67</v>
      </c>
      <c r="F3242" t="s">
        <v>420</v>
      </c>
      <c r="G3242" s="81">
        <v>45154</v>
      </c>
      <c r="H3242" t="s">
        <v>4048</v>
      </c>
      <c r="I3242" t="s">
        <v>5203</v>
      </c>
      <c r="J3242" t="s">
        <v>1679</v>
      </c>
      <c r="K3242" t="s">
        <v>6942</v>
      </c>
      <c r="L3242" t="s">
        <v>1987</v>
      </c>
      <c r="M3242">
        <v>372</v>
      </c>
    </row>
    <row r="3243" spans="1:13">
      <c r="A3243">
        <v>6701</v>
      </c>
      <c r="B3243" t="s">
        <v>1227</v>
      </c>
      <c r="C3243" t="s">
        <v>411</v>
      </c>
      <c r="D3243">
        <v>1000</v>
      </c>
      <c r="E3243" t="s">
        <v>17</v>
      </c>
      <c r="F3243" t="s">
        <v>420</v>
      </c>
      <c r="G3243" s="81">
        <v>45154</v>
      </c>
      <c r="H3243" t="s">
        <v>4194</v>
      </c>
      <c r="I3243" t="s">
        <v>6390</v>
      </c>
      <c r="J3243" t="s">
        <v>1674</v>
      </c>
      <c r="K3243" t="s">
        <v>6943</v>
      </c>
      <c r="L3243" t="s">
        <v>409</v>
      </c>
      <c r="M3243">
        <v>61</v>
      </c>
    </row>
    <row r="3244" spans="1:13">
      <c r="A3244">
        <v>6702</v>
      </c>
      <c r="B3244" t="s">
        <v>1227</v>
      </c>
      <c r="C3244" t="s">
        <v>2323</v>
      </c>
      <c r="D3244">
        <v>3500</v>
      </c>
      <c r="E3244" t="s">
        <v>67</v>
      </c>
      <c r="F3244" t="s">
        <v>6305</v>
      </c>
      <c r="G3244" s="81">
        <v>45121</v>
      </c>
      <c r="H3244" t="s">
        <v>4048</v>
      </c>
      <c r="I3244" t="s">
        <v>4953</v>
      </c>
      <c r="J3244" t="s">
        <v>1679</v>
      </c>
      <c r="K3244">
        <v>8387</v>
      </c>
      <c r="L3244" t="s">
        <v>2322</v>
      </c>
      <c r="M3244">
        <v>431</v>
      </c>
    </row>
    <row r="3245" spans="1:13">
      <c r="A3245">
        <v>6703</v>
      </c>
      <c r="B3245" t="s">
        <v>1227</v>
      </c>
      <c r="C3245" t="s">
        <v>2323</v>
      </c>
      <c r="D3245">
        <v>3500</v>
      </c>
      <c r="E3245" t="s">
        <v>67</v>
      </c>
      <c r="F3245" t="s">
        <v>6305</v>
      </c>
      <c r="G3245" s="81">
        <v>45154</v>
      </c>
      <c r="H3245" t="s">
        <v>4048</v>
      </c>
      <c r="I3245" t="s">
        <v>6944</v>
      </c>
      <c r="J3245" t="s">
        <v>1679</v>
      </c>
      <c r="K3245">
        <v>47438</v>
      </c>
      <c r="L3245" t="s">
        <v>2322</v>
      </c>
      <c r="M3245">
        <v>431</v>
      </c>
    </row>
    <row r="3246" spans="1:13">
      <c r="A3246">
        <v>6704</v>
      </c>
      <c r="B3246" t="s">
        <v>1227</v>
      </c>
      <c r="C3246" t="s">
        <v>2574</v>
      </c>
      <c r="D3246">
        <v>5200</v>
      </c>
      <c r="E3246" t="s">
        <v>12</v>
      </c>
      <c r="F3246" t="s">
        <v>420</v>
      </c>
      <c r="G3246" s="81">
        <v>45112</v>
      </c>
      <c r="H3246" t="s">
        <v>4048</v>
      </c>
      <c r="I3246" t="s">
        <v>4843</v>
      </c>
      <c r="J3246" t="s">
        <v>13</v>
      </c>
      <c r="K3246" t="s">
        <v>6945</v>
      </c>
      <c r="L3246" t="s">
        <v>2572</v>
      </c>
      <c r="M3246">
        <v>492</v>
      </c>
    </row>
    <row r="3247" spans="1:13">
      <c r="A3247">
        <v>6705</v>
      </c>
      <c r="B3247" t="s">
        <v>1227</v>
      </c>
      <c r="C3247" t="s">
        <v>1503</v>
      </c>
      <c r="D3247">
        <v>6000</v>
      </c>
      <c r="E3247" t="s">
        <v>67</v>
      </c>
      <c r="F3247" t="s">
        <v>6354</v>
      </c>
      <c r="G3247" s="81">
        <v>45156</v>
      </c>
      <c r="H3247" t="s">
        <v>4069</v>
      </c>
      <c r="I3247" t="s">
        <v>5108</v>
      </c>
      <c r="J3247" t="s">
        <v>1679</v>
      </c>
      <c r="K3247">
        <v>42021</v>
      </c>
      <c r="L3247" t="s">
        <v>2578</v>
      </c>
      <c r="M3247">
        <v>306</v>
      </c>
    </row>
    <row r="3248" spans="1:13">
      <c r="A3248">
        <v>6706</v>
      </c>
      <c r="B3248" t="s">
        <v>1227</v>
      </c>
      <c r="C3248" t="s">
        <v>2316</v>
      </c>
      <c r="D3248">
        <v>2275</v>
      </c>
      <c r="E3248" t="s">
        <v>15</v>
      </c>
      <c r="F3248" t="s">
        <v>420</v>
      </c>
      <c r="G3248" s="81">
        <v>45156</v>
      </c>
      <c r="H3248" t="s">
        <v>4048</v>
      </c>
      <c r="I3248" t="s">
        <v>6946</v>
      </c>
      <c r="J3248" t="s">
        <v>1680</v>
      </c>
      <c r="K3248" t="s">
        <v>6947</v>
      </c>
      <c r="L3248" t="s">
        <v>2314</v>
      </c>
      <c r="M3248">
        <v>430</v>
      </c>
    </row>
    <row r="3249" spans="1:13">
      <c r="A3249">
        <v>6707</v>
      </c>
      <c r="B3249" t="s">
        <v>1227</v>
      </c>
      <c r="C3249" t="s">
        <v>2311</v>
      </c>
      <c r="D3249">
        <v>2275</v>
      </c>
      <c r="E3249" t="s">
        <v>15</v>
      </c>
      <c r="F3249" t="s">
        <v>420</v>
      </c>
      <c r="G3249" s="81">
        <v>45156</v>
      </c>
      <c r="H3249" t="s">
        <v>4048</v>
      </c>
      <c r="I3249" t="s">
        <v>6946</v>
      </c>
      <c r="J3249" t="s">
        <v>1680</v>
      </c>
      <c r="K3249" t="s">
        <v>6948</v>
      </c>
      <c r="L3249" t="s">
        <v>2328</v>
      </c>
      <c r="M3249">
        <v>429</v>
      </c>
    </row>
    <row r="3250" spans="1:13">
      <c r="A3250">
        <v>6708</v>
      </c>
      <c r="B3250" t="s">
        <v>1227</v>
      </c>
      <c r="C3250" t="s">
        <v>2837</v>
      </c>
      <c r="D3250">
        <v>3800</v>
      </c>
      <c r="E3250" t="s">
        <v>12</v>
      </c>
      <c r="F3250" t="s">
        <v>420</v>
      </c>
      <c r="G3250" s="81">
        <v>45156</v>
      </c>
      <c r="H3250" t="s">
        <v>4048</v>
      </c>
      <c r="I3250" t="s">
        <v>6949</v>
      </c>
      <c r="J3250" t="s">
        <v>13</v>
      </c>
      <c r="K3250" t="s">
        <v>6950</v>
      </c>
      <c r="L3250" t="s">
        <v>1255</v>
      </c>
      <c r="M3250">
        <v>579</v>
      </c>
    </row>
    <row r="3251" spans="1:13">
      <c r="A3251">
        <v>6709</v>
      </c>
      <c r="B3251" t="s">
        <v>1227</v>
      </c>
      <c r="C3251" t="s">
        <v>1473</v>
      </c>
      <c r="D3251">
        <v>3497</v>
      </c>
      <c r="E3251" t="s">
        <v>12</v>
      </c>
      <c r="F3251" t="s">
        <v>420</v>
      </c>
      <c r="G3251" s="81">
        <v>45156</v>
      </c>
      <c r="H3251" t="s">
        <v>4048</v>
      </c>
      <c r="I3251" t="s">
        <v>4843</v>
      </c>
      <c r="J3251" t="s">
        <v>13</v>
      </c>
      <c r="K3251" t="s">
        <v>6951</v>
      </c>
      <c r="L3251" t="s">
        <v>1472</v>
      </c>
      <c r="M3251">
        <v>560</v>
      </c>
    </row>
    <row r="3252" spans="1:13">
      <c r="A3252">
        <v>6710</v>
      </c>
      <c r="B3252" t="s">
        <v>1227</v>
      </c>
      <c r="C3252" t="s">
        <v>2411</v>
      </c>
      <c r="D3252">
        <v>5200</v>
      </c>
      <c r="E3252" t="s">
        <v>67</v>
      </c>
      <c r="F3252" t="s">
        <v>420</v>
      </c>
      <c r="G3252" s="81">
        <v>45156</v>
      </c>
      <c r="H3252" t="s">
        <v>4048</v>
      </c>
      <c r="I3252" t="s">
        <v>6952</v>
      </c>
      <c r="J3252" t="s">
        <v>1679</v>
      </c>
      <c r="K3252" t="s">
        <v>6953</v>
      </c>
      <c r="L3252" t="s">
        <v>2406</v>
      </c>
      <c r="M3252">
        <v>461</v>
      </c>
    </row>
    <row r="3253" spans="1:13">
      <c r="A3253">
        <v>6711</v>
      </c>
      <c r="B3253" t="s">
        <v>1227</v>
      </c>
      <c r="C3253" t="s">
        <v>2768</v>
      </c>
      <c r="D3253">
        <v>5200</v>
      </c>
      <c r="E3253" t="s">
        <v>12</v>
      </c>
      <c r="F3253" t="s">
        <v>420</v>
      </c>
      <c r="G3253" s="81">
        <v>45156</v>
      </c>
      <c r="H3253" t="s">
        <v>4048</v>
      </c>
      <c r="I3253" t="s">
        <v>6954</v>
      </c>
      <c r="J3253" t="s">
        <v>13</v>
      </c>
      <c r="K3253" t="s">
        <v>6955</v>
      </c>
      <c r="L3253" t="s">
        <v>2767</v>
      </c>
      <c r="M3253">
        <v>566</v>
      </c>
    </row>
    <row r="3254" spans="1:13">
      <c r="A3254">
        <v>6712</v>
      </c>
      <c r="B3254" t="s">
        <v>1227</v>
      </c>
      <c r="C3254" t="s">
        <v>2541</v>
      </c>
      <c r="D3254">
        <v>5600</v>
      </c>
      <c r="E3254" t="s">
        <v>12</v>
      </c>
      <c r="F3254" t="s">
        <v>6305</v>
      </c>
      <c r="G3254" s="81">
        <v>45155</v>
      </c>
      <c r="H3254" t="s">
        <v>4048</v>
      </c>
      <c r="I3254" t="s">
        <v>6956</v>
      </c>
      <c r="J3254" t="s">
        <v>13</v>
      </c>
      <c r="K3254">
        <v>943890</v>
      </c>
      <c r="L3254" t="s">
        <v>624</v>
      </c>
      <c r="M3254">
        <v>467</v>
      </c>
    </row>
    <row r="3255" spans="1:13">
      <c r="A3255">
        <v>6713</v>
      </c>
      <c r="B3255" t="s">
        <v>1227</v>
      </c>
      <c r="C3255" t="s">
        <v>962</v>
      </c>
      <c r="D3255">
        <v>2300</v>
      </c>
      <c r="E3255" t="s">
        <v>15</v>
      </c>
      <c r="F3255" t="s">
        <v>6305</v>
      </c>
      <c r="G3255" s="81">
        <v>45155</v>
      </c>
      <c r="H3255" t="s">
        <v>4048</v>
      </c>
      <c r="I3255" t="s">
        <v>6729</v>
      </c>
      <c r="J3255" t="s">
        <v>1680</v>
      </c>
      <c r="K3255">
        <v>951067</v>
      </c>
      <c r="L3255" t="s">
        <v>960</v>
      </c>
      <c r="M3255">
        <v>371</v>
      </c>
    </row>
    <row r="3256" spans="1:13">
      <c r="A3256">
        <v>6714</v>
      </c>
      <c r="B3256" t="s">
        <v>1227</v>
      </c>
      <c r="C3256" t="s">
        <v>2407</v>
      </c>
      <c r="D3256">
        <v>2275</v>
      </c>
      <c r="E3256" t="s">
        <v>15</v>
      </c>
      <c r="F3256" t="s">
        <v>420</v>
      </c>
      <c r="G3256" s="81">
        <v>45155</v>
      </c>
      <c r="H3256" t="s">
        <v>4048</v>
      </c>
      <c r="I3256" t="s">
        <v>6957</v>
      </c>
      <c r="J3256" t="s">
        <v>1680</v>
      </c>
      <c r="K3256" t="s">
        <v>6958</v>
      </c>
      <c r="L3256" t="s">
        <v>2406</v>
      </c>
      <c r="M3256">
        <v>460</v>
      </c>
    </row>
    <row r="3257" spans="1:13">
      <c r="A3257">
        <v>6715</v>
      </c>
      <c r="B3257" t="s">
        <v>1227</v>
      </c>
      <c r="C3257" t="s">
        <v>2956</v>
      </c>
      <c r="D3257">
        <v>3737</v>
      </c>
      <c r="E3257" t="s">
        <v>12</v>
      </c>
      <c r="F3257" t="s">
        <v>420</v>
      </c>
      <c r="G3257" s="81">
        <v>45159</v>
      </c>
      <c r="H3257" t="s">
        <v>4048</v>
      </c>
      <c r="I3257" t="s">
        <v>4095</v>
      </c>
      <c r="J3257" t="s">
        <v>13</v>
      </c>
      <c r="K3257" t="s">
        <v>6959</v>
      </c>
      <c r="L3257" t="s">
        <v>1255</v>
      </c>
      <c r="M3257">
        <v>586</v>
      </c>
    </row>
    <row r="3258" spans="1:13">
      <c r="A3258">
        <v>6716</v>
      </c>
      <c r="B3258" t="s">
        <v>1227</v>
      </c>
      <c r="C3258" t="s">
        <v>2551</v>
      </c>
      <c r="D3258">
        <v>2275</v>
      </c>
      <c r="E3258" t="s">
        <v>17</v>
      </c>
      <c r="F3258" t="s">
        <v>6354</v>
      </c>
      <c r="G3258" s="81">
        <v>45159</v>
      </c>
      <c r="H3258" t="s">
        <v>4048</v>
      </c>
      <c r="I3258" t="s">
        <v>6960</v>
      </c>
      <c r="J3258" t="s">
        <v>1674</v>
      </c>
      <c r="K3258">
        <v>976558</v>
      </c>
      <c r="L3258" t="s">
        <v>2550</v>
      </c>
      <c r="M3258">
        <v>488</v>
      </c>
    </row>
    <row r="3259" spans="1:13">
      <c r="A3259">
        <v>6717</v>
      </c>
      <c r="B3259" t="s">
        <v>35</v>
      </c>
      <c r="C3259" t="s">
        <v>1813</v>
      </c>
      <c r="D3259">
        <v>1600</v>
      </c>
      <c r="E3259" t="s">
        <v>8</v>
      </c>
      <c r="F3259" t="s">
        <v>420</v>
      </c>
      <c r="G3259" s="81">
        <v>45159</v>
      </c>
      <c r="H3259" t="s">
        <v>4048</v>
      </c>
      <c r="I3259" t="s">
        <v>6336</v>
      </c>
      <c r="J3259" t="s">
        <v>1675</v>
      </c>
      <c r="K3259" t="s">
        <v>6961</v>
      </c>
      <c r="L3259" t="s">
        <v>1816</v>
      </c>
      <c r="M3259">
        <v>365</v>
      </c>
    </row>
    <row r="3260" spans="1:13">
      <c r="A3260">
        <v>6718</v>
      </c>
      <c r="B3260" t="s">
        <v>1227</v>
      </c>
      <c r="C3260" t="s">
        <v>2352</v>
      </c>
      <c r="D3260">
        <v>3497</v>
      </c>
      <c r="E3260" t="s">
        <v>12</v>
      </c>
      <c r="F3260" t="s">
        <v>420</v>
      </c>
      <c r="G3260" s="81">
        <v>45141</v>
      </c>
      <c r="H3260" t="s">
        <v>4048</v>
      </c>
      <c r="I3260" t="s">
        <v>5159</v>
      </c>
      <c r="J3260" t="s">
        <v>13</v>
      </c>
      <c r="K3260">
        <v>683606</v>
      </c>
      <c r="L3260" t="s">
        <v>2350</v>
      </c>
      <c r="M3260">
        <v>445</v>
      </c>
    </row>
    <row r="3261" spans="1:13">
      <c r="A3261">
        <v>6719</v>
      </c>
      <c r="B3261" t="s">
        <v>1227</v>
      </c>
      <c r="C3261" t="s">
        <v>2962</v>
      </c>
      <c r="D3261">
        <v>1000</v>
      </c>
      <c r="E3261" t="s">
        <v>8</v>
      </c>
      <c r="F3261" t="s">
        <v>420</v>
      </c>
      <c r="G3261" s="81">
        <v>45166</v>
      </c>
      <c r="H3261" t="s">
        <v>99</v>
      </c>
      <c r="I3261" t="s">
        <v>2229</v>
      </c>
      <c r="J3261" t="s">
        <v>1675</v>
      </c>
      <c r="K3261" t="s">
        <v>6962</v>
      </c>
      <c r="L3261" t="s">
        <v>2965</v>
      </c>
      <c r="M3261">
        <v>587</v>
      </c>
    </row>
    <row r="3262" spans="1:13">
      <c r="A3262">
        <v>6720</v>
      </c>
      <c r="B3262" t="s">
        <v>1227</v>
      </c>
      <c r="C3262" t="s">
        <v>1821</v>
      </c>
      <c r="D3262">
        <v>5000</v>
      </c>
      <c r="E3262" t="s">
        <v>15</v>
      </c>
      <c r="F3262" t="s">
        <v>420</v>
      </c>
      <c r="G3262" s="81">
        <v>45163</v>
      </c>
      <c r="H3262" t="s">
        <v>4672</v>
      </c>
      <c r="I3262" t="s">
        <v>4356</v>
      </c>
      <c r="J3262" t="s">
        <v>1680</v>
      </c>
      <c r="K3262" t="s">
        <v>6963</v>
      </c>
      <c r="L3262" t="s">
        <v>1822</v>
      </c>
      <c r="M3262">
        <v>87</v>
      </c>
    </row>
    <row r="3263" spans="1:13">
      <c r="A3263">
        <v>6721</v>
      </c>
      <c r="B3263" t="s">
        <v>1227</v>
      </c>
      <c r="C3263" t="s">
        <v>1576</v>
      </c>
      <c r="D3263">
        <v>1800</v>
      </c>
      <c r="E3263" t="s">
        <v>10</v>
      </c>
      <c r="F3263" t="s">
        <v>420</v>
      </c>
      <c r="G3263" s="81">
        <v>44747</v>
      </c>
      <c r="H3263" t="s">
        <v>4048</v>
      </c>
      <c r="I3263" t="s">
        <v>5526</v>
      </c>
      <c r="J3263" t="s">
        <v>2032</v>
      </c>
      <c r="K3263" t="s">
        <v>6964</v>
      </c>
      <c r="L3263" t="s">
        <v>1575</v>
      </c>
      <c r="M3263">
        <v>321</v>
      </c>
    </row>
    <row r="3264" spans="1:13">
      <c r="A3264">
        <v>6722</v>
      </c>
      <c r="B3264" t="s">
        <v>1227</v>
      </c>
      <c r="C3264" t="s">
        <v>1817</v>
      </c>
      <c r="D3264">
        <v>2180</v>
      </c>
      <c r="E3264" t="s">
        <v>10</v>
      </c>
      <c r="F3264" t="s">
        <v>420</v>
      </c>
      <c r="G3264" s="81">
        <v>44991</v>
      </c>
      <c r="H3264" t="s">
        <v>4048</v>
      </c>
      <c r="I3264" t="s">
        <v>6754</v>
      </c>
      <c r="J3264" t="s">
        <v>2032</v>
      </c>
      <c r="K3264" t="s">
        <v>6965</v>
      </c>
      <c r="L3264" t="s">
        <v>2003</v>
      </c>
      <c r="M3264">
        <v>366</v>
      </c>
    </row>
    <row r="3265" spans="1:13">
      <c r="A3265">
        <v>6723</v>
      </c>
      <c r="B3265" t="s">
        <v>1227</v>
      </c>
      <c r="C3265" t="s">
        <v>2078</v>
      </c>
      <c r="D3265">
        <v>3350</v>
      </c>
      <c r="E3265" t="s">
        <v>67</v>
      </c>
      <c r="F3265" t="s">
        <v>420</v>
      </c>
      <c r="G3265" s="81">
        <v>44993</v>
      </c>
      <c r="H3265" t="s">
        <v>4048</v>
      </c>
      <c r="I3265" t="s">
        <v>5123</v>
      </c>
      <c r="J3265" t="s">
        <v>1679</v>
      </c>
      <c r="K3265">
        <v>80323</v>
      </c>
      <c r="L3265" t="s">
        <v>2076</v>
      </c>
      <c r="M3265">
        <v>383</v>
      </c>
    </row>
    <row r="3266" spans="1:13">
      <c r="A3266">
        <v>6724</v>
      </c>
      <c r="B3266" t="s">
        <v>1227</v>
      </c>
      <c r="C3266" t="s">
        <v>2307</v>
      </c>
      <c r="D3266">
        <v>1350</v>
      </c>
      <c r="E3266" t="s">
        <v>8</v>
      </c>
      <c r="F3266" t="s">
        <v>420</v>
      </c>
      <c r="G3266" s="81">
        <v>45030</v>
      </c>
      <c r="H3266" t="s">
        <v>4048</v>
      </c>
      <c r="I3266" t="s">
        <v>5797</v>
      </c>
      <c r="J3266" t="s">
        <v>1675</v>
      </c>
      <c r="K3266" t="s">
        <v>6966</v>
      </c>
      <c r="L3266" t="s">
        <v>2306</v>
      </c>
      <c r="M3266">
        <v>428</v>
      </c>
    </row>
    <row r="3267" spans="1:13">
      <c r="A3267">
        <v>6725</v>
      </c>
      <c r="B3267" t="s">
        <v>1227</v>
      </c>
      <c r="C3267" t="s">
        <v>1567</v>
      </c>
      <c r="D3267">
        <v>3350</v>
      </c>
      <c r="E3267" t="s">
        <v>67</v>
      </c>
      <c r="F3267" t="s">
        <v>6354</v>
      </c>
      <c r="G3267" s="81">
        <v>45121</v>
      </c>
      <c r="H3267" t="s">
        <v>4048</v>
      </c>
      <c r="I3267" t="s">
        <v>5870</v>
      </c>
      <c r="J3267" t="s">
        <v>1679</v>
      </c>
      <c r="K3267">
        <v>6112471</v>
      </c>
      <c r="L3267" t="s">
        <v>1565</v>
      </c>
      <c r="M3267">
        <v>319</v>
      </c>
    </row>
    <row r="3268" spans="1:13">
      <c r="A3268">
        <v>6726</v>
      </c>
      <c r="B3268" t="s">
        <v>1227</v>
      </c>
      <c r="C3268" t="s">
        <v>1567</v>
      </c>
      <c r="D3268">
        <v>3350</v>
      </c>
      <c r="E3268" t="s">
        <v>12</v>
      </c>
      <c r="F3268" t="s">
        <v>6354</v>
      </c>
      <c r="G3268" s="81">
        <v>45121</v>
      </c>
      <c r="H3268" t="s">
        <v>4048</v>
      </c>
      <c r="I3268" t="s">
        <v>5587</v>
      </c>
      <c r="J3268" t="s">
        <v>1679</v>
      </c>
      <c r="K3268" t="s">
        <v>6967</v>
      </c>
      <c r="L3268" t="s">
        <v>1565</v>
      </c>
      <c r="M3268">
        <v>330</v>
      </c>
    </row>
    <row r="3269" spans="1:13">
      <c r="A3269">
        <v>6727</v>
      </c>
      <c r="B3269" t="s">
        <v>1227</v>
      </c>
      <c r="C3269" t="s">
        <v>2970</v>
      </c>
      <c r="D3269">
        <v>1600</v>
      </c>
      <c r="E3269" t="s">
        <v>8</v>
      </c>
      <c r="F3269" t="s">
        <v>6305</v>
      </c>
      <c r="G3269" s="81">
        <v>45168</v>
      </c>
      <c r="H3269" t="s">
        <v>4048</v>
      </c>
      <c r="I3269" t="s">
        <v>4918</v>
      </c>
      <c r="J3269" t="s">
        <v>1675</v>
      </c>
      <c r="K3269">
        <v>133112</v>
      </c>
      <c r="L3269" t="s">
        <v>2969</v>
      </c>
      <c r="M3269">
        <v>588</v>
      </c>
    </row>
    <row r="3270" spans="1:13">
      <c r="A3270">
        <v>6728</v>
      </c>
      <c r="B3270" t="s">
        <v>1227</v>
      </c>
      <c r="C3270" t="s">
        <v>1567</v>
      </c>
      <c r="D3270">
        <v>29000</v>
      </c>
      <c r="E3270" t="s">
        <v>67</v>
      </c>
      <c r="F3270" t="s">
        <v>420</v>
      </c>
      <c r="G3270" s="81">
        <v>45166</v>
      </c>
      <c r="H3270" t="s">
        <v>4672</v>
      </c>
      <c r="I3270" t="s">
        <v>5956</v>
      </c>
      <c r="J3270" t="s">
        <v>1679</v>
      </c>
      <c r="K3270" t="s">
        <v>6968</v>
      </c>
      <c r="L3270" t="s">
        <v>1565</v>
      </c>
      <c r="M3270">
        <v>319</v>
      </c>
    </row>
    <row r="3271" spans="1:13">
      <c r="A3271">
        <v>6729</v>
      </c>
      <c r="B3271" t="s">
        <v>1227</v>
      </c>
      <c r="C3271" t="s">
        <v>1567</v>
      </c>
      <c r="D3271">
        <v>29000</v>
      </c>
      <c r="E3271" t="s">
        <v>12</v>
      </c>
      <c r="F3271" t="s">
        <v>420</v>
      </c>
      <c r="G3271" s="81">
        <v>45166</v>
      </c>
      <c r="H3271" t="s">
        <v>4672</v>
      </c>
      <c r="I3271" t="s">
        <v>5956</v>
      </c>
      <c r="J3271" t="s">
        <v>13</v>
      </c>
      <c r="K3271" t="s">
        <v>6969</v>
      </c>
      <c r="L3271" t="s">
        <v>1565</v>
      </c>
      <c r="M3271">
        <v>330</v>
      </c>
    </row>
    <row r="3272" spans="1:13">
      <c r="A3272">
        <v>6730</v>
      </c>
      <c r="B3272" t="s">
        <v>1227</v>
      </c>
      <c r="C3272" t="s">
        <v>9012</v>
      </c>
      <c r="D3272">
        <v>3500</v>
      </c>
      <c r="E3272" t="s">
        <v>12</v>
      </c>
      <c r="F3272" t="s">
        <v>420</v>
      </c>
      <c r="G3272" s="81">
        <v>45169</v>
      </c>
      <c r="H3272" t="s">
        <v>4048</v>
      </c>
      <c r="I3272" t="s">
        <v>6970</v>
      </c>
      <c r="J3272" t="s">
        <v>13</v>
      </c>
      <c r="K3272" t="s">
        <v>6971</v>
      </c>
      <c r="L3272" t="s">
        <v>2280</v>
      </c>
      <c r="M3272">
        <v>422</v>
      </c>
    </row>
    <row r="3273" spans="1:13">
      <c r="A3273">
        <v>6731</v>
      </c>
      <c r="B3273" t="s">
        <v>1227</v>
      </c>
      <c r="C3273" t="s">
        <v>2146</v>
      </c>
      <c r="D3273">
        <v>2180</v>
      </c>
      <c r="E3273" t="s">
        <v>17</v>
      </c>
      <c r="F3273" t="s">
        <v>6305</v>
      </c>
      <c r="G3273" s="81">
        <v>45169</v>
      </c>
      <c r="H3273" t="s">
        <v>4048</v>
      </c>
      <c r="I3273" t="s">
        <v>6972</v>
      </c>
      <c r="J3273" t="s">
        <v>1674</v>
      </c>
      <c r="K3273">
        <v>33293</v>
      </c>
      <c r="L3273" t="s">
        <v>2145</v>
      </c>
      <c r="M3273">
        <v>410</v>
      </c>
    </row>
    <row r="3274" spans="1:13">
      <c r="A3274">
        <v>6732</v>
      </c>
      <c r="B3274" t="s">
        <v>1227</v>
      </c>
      <c r="C3274" t="s">
        <v>332</v>
      </c>
      <c r="D3274">
        <v>11000</v>
      </c>
      <c r="E3274" t="s">
        <v>17</v>
      </c>
      <c r="F3274" t="s">
        <v>420</v>
      </c>
      <c r="G3274" s="81">
        <v>45168</v>
      </c>
      <c r="H3274" t="s">
        <v>4069</v>
      </c>
      <c r="I3274" t="s">
        <v>2229</v>
      </c>
      <c r="J3274" t="s">
        <v>1674</v>
      </c>
      <c r="K3274" t="s">
        <v>6973</v>
      </c>
      <c r="L3274" t="s">
        <v>330</v>
      </c>
      <c r="M3274">
        <v>44</v>
      </c>
    </row>
    <row r="3275" spans="1:13">
      <c r="A3275">
        <v>6733</v>
      </c>
      <c r="B3275" t="s">
        <v>1227</v>
      </c>
      <c r="C3275" t="s">
        <v>2962</v>
      </c>
      <c r="D3275">
        <v>1050</v>
      </c>
      <c r="E3275" t="s">
        <v>8</v>
      </c>
      <c r="F3275" t="s">
        <v>420</v>
      </c>
      <c r="G3275" s="81">
        <v>45168</v>
      </c>
      <c r="H3275" t="s">
        <v>99</v>
      </c>
      <c r="I3275" t="s">
        <v>4147</v>
      </c>
      <c r="J3275" t="s">
        <v>1675</v>
      </c>
      <c r="K3275" t="s">
        <v>6974</v>
      </c>
      <c r="L3275" t="s">
        <v>2965</v>
      </c>
      <c r="M3275">
        <v>587</v>
      </c>
    </row>
    <row r="3276" spans="1:13">
      <c r="A3276">
        <v>6734</v>
      </c>
      <c r="B3276" t="s">
        <v>1227</v>
      </c>
      <c r="C3276" t="s">
        <v>949</v>
      </c>
      <c r="D3276">
        <v>4000</v>
      </c>
      <c r="E3276" t="s">
        <v>12</v>
      </c>
      <c r="F3276" t="s">
        <v>6305</v>
      </c>
      <c r="G3276" s="81">
        <v>45168</v>
      </c>
      <c r="H3276" t="s">
        <v>4069</v>
      </c>
      <c r="I3276" t="s">
        <v>6975</v>
      </c>
      <c r="J3276" t="s">
        <v>13</v>
      </c>
      <c r="K3276">
        <v>121014</v>
      </c>
      <c r="L3276" t="s">
        <v>947</v>
      </c>
      <c r="M3276">
        <v>178</v>
      </c>
    </row>
    <row r="3277" spans="1:13">
      <c r="A3277">
        <v>6735</v>
      </c>
      <c r="B3277" t="s">
        <v>1227</v>
      </c>
      <c r="C3277" t="s">
        <v>2812</v>
      </c>
      <c r="D3277">
        <v>3497</v>
      </c>
      <c r="E3277" t="s">
        <v>12</v>
      </c>
      <c r="F3277" t="s">
        <v>4472</v>
      </c>
      <c r="G3277" s="81">
        <v>45112</v>
      </c>
      <c r="H3277" t="s">
        <v>4048</v>
      </c>
      <c r="I3277" t="s">
        <v>6397</v>
      </c>
      <c r="J3277" t="s">
        <v>13</v>
      </c>
      <c r="K3277">
        <v>712545</v>
      </c>
      <c r="L3277" t="s">
        <v>6703</v>
      </c>
      <c r="M3277">
        <v>573</v>
      </c>
    </row>
    <row r="3278" spans="1:13">
      <c r="A3278">
        <v>6736</v>
      </c>
      <c r="B3278" t="s">
        <v>1227</v>
      </c>
      <c r="C3278" t="s">
        <v>2812</v>
      </c>
      <c r="D3278">
        <v>3497</v>
      </c>
      <c r="E3278" t="s">
        <v>12</v>
      </c>
      <c r="F3278" t="s">
        <v>4472</v>
      </c>
      <c r="G3278" s="81">
        <v>45139</v>
      </c>
      <c r="H3278" t="s">
        <v>4048</v>
      </c>
      <c r="I3278" t="s">
        <v>4668</v>
      </c>
      <c r="J3278" t="s">
        <v>13</v>
      </c>
      <c r="K3278">
        <v>262784</v>
      </c>
      <c r="L3278" t="s">
        <v>6703</v>
      </c>
      <c r="M3278">
        <v>573</v>
      </c>
    </row>
    <row r="3279" spans="1:13">
      <c r="A3279">
        <v>6737</v>
      </c>
      <c r="B3279" t="s">
        <v>1227</v>
      </c>
      <c r="C3279" t="s">
        <v>2455</v>
      </c>
      <c r="D3279">
        <v>5200</v>
      </c>
      <c r="E3279" t="s">
        <v>12</v>
      </c>
      <c r="F3279" t="s">
        <v>420</v>
      </c>
      <c r="G3279" s="81">
        <v>45170</v>
      </c>
      <c r="H3279" t="s">
        <v>4048</v>
      </c>
      <c r="I3279" t="s">
        <v>6110</v>
      </c>
      <c r="J3279" t="s">
        <v>13</v>
      </c>
      <c r="K3279" t="s">
        <v>6976</v>
      </c>
      <c r="L3279" t="s">
        <v>2452</v>
      </c>
      <c r="M3279">
        <v>464</v>
      </c>
    </row>
    <row r="3280" spans="1:13">
      <c r="A3280">
        <v>6738</v>
      </c>
      <c r="B3280" t="s">
        <v>1227</v>
      </c>
      <c r="C3280" t="s">
        <v>1618</v>
      </c>
      <c r="D3280">
        <v>3350</v>
      </c>
      <c r="E3280" t="s">
        <v>12</v>
      </c>
      <c r="F3280" t="s">
        <v>420</v>
      </c>
      <c r="G3280" s="81">
        <v>45170</v>
      </c>
      <c r="H3280" t="s">
        <v>4048</v>
      </c>
      <c r="I3280" t="s">
        <v>6977</v>
      </c>
      <c r="J3280" t="s">
        <v>13</v>
      </c>
      <c r="K3280" t="s">
        <v>6978</v>
      </c>
      <c r="L3280" t="s">
        <v>1617</v>
      </c>
      <c r="M3280">
        <v>334</v>
      </c>
    </row>
    <row r="3281" spans="1:13">
      <c r="A3281">
        <v>6739</v>
      </c>
      <c r="B3281" t="s">
        <v>1227</v>
      </c>
      <c r="C3281" t="s">
        <v>2781</v>
      </c>
      <c r="D3281">
        <v>3497</v>
      </c>
      <c r="E3281" t="s">
        <v>12</v>
      </c>
      <c r="F3281" t="s">
        <v>420</v>
      </c>
      <c r="G3281" s="81">
        <v>45170</v>
      </c>
      <c r="H3281" t="s">
        <v>4048</v>
      </c>
      <c r="I3281" t="s">
        <v>6137</v>
      </c>
      <c r="J3281" t="s">
        <v>13</v>
      </c>
      <c r="K3281" t="s">
        <v>6979</v>
      </c>
      <c r="L3281" t="s">
        <v>2772</v>
      </c>
      <c r="M3281">
        <v>572</v>
      </c>
    </row>
    <row r="3282" spans="1:13">
      <c r="A3282">
        <v>6740</v>
      </c>
      <c r="B3282" t="s">
        <v>1227</v>
      </c>
      <c r="C3282" t="s">
        <v>2066</v>
      </c>
      <c r="D3282">
        <v>2000</v>
      </c>
      <c r="E3282" t="s">
        <v>8</v>
      </c>
      <c r="F3282" t="s">
        <v>6305</v>
      </c>
      <c r="G3282" s="81">
        <v>45173</v>
      </c>
      <c r="H3282" t="s">
        <v>4069</v>
      </c>
      <c r="I3282" t="s">
        <v>4944</v>
      </c>
      <c r="J3282" t="s">
        <v>1675</v>
      </c>
      <c r="K3282">
        <v>179922</v>
      </c>
      <c r="L3282" t="s">
        <v>2065</v>
      </c>
      <c r="M3282">
        <v>382</v>
      </c>
    </row>
    <row r="3283" spans="1:13">
      <c r="A3283">
        <v>6741</v>
      </c>
      <c r="B3283" t="s">
        <v>1227</v>
      </c>
      <c r="C3283" t="s">
        <v>2066</v>
      </c>
      <c r="D3283">
        <v>10000</v>
      </c>
      <c r="E3283" t="s">
        <v>8</v>
      </c>
      <c r="F3283" t="s">
        <v>6305</v>
      </c>
      <c r="G3283" s="81">
        <v>45173</v>
      </c>
      <c r="H3283" t="s">
        <v>4069</v>
      </c>
      <c r="I3283" t="s">
        <v>4946</v>
      </c>
      <c r="J3283" t="s">
        <v>1675</v>
      </c>
      <c r="K3283">
        <v>17987422</v>
      </c>
      <c r="L3283" t="s">
        <v>2065</v>
      </c>
      <c r="M3283">
        <v>382</v>
      </c>
    </row>
    <row r="3284" spans="1:13">
      <c r="A3284">
        <v>6742</v>
      </c>
      <c r="B3284" t="s">
        <v>1227</v>
      </c>
      <c r="C3284" t="s">
        <v>2066</v>
      </c>
      <c r="D3284">
        <v>9000</v>
      </c>
      <c r="E3284" t="s">
        <v>8</v>
      </c>
      <c r="F3284" t="s">
        <v>6305</v>
      </c>
      <c r="G3284" s="81">
        <v>45173</v>
      </c>
      <c r="H3284" t="s">
        <v>4069</v>
      </c>
      <c r="I3284" t="s">
        <v>6980</v>
      </c>
      <c r="J3284" t="s">
        <v>1675</v>
      </c>
      <c r="K3284">
        <v>179891</v>
      </c>
      <c r="L3284" t="s">
        <v>2065</v>
      </c>
      <c r="M3284">
        <v>382</v>
      </c>
    </row>
    <row r="3285" spans="1:13">
      <c r="A3285">
        <v>6743</v>
      </c>
      <c r="B3285" t="s">
        <v>1227</v>
      </c>
      <c r="C3285" t="s">
        <v>2997</v>
      </c>
      <c r="D3285">
        <v>1650</v>
      </c>
      <c r="E3285" t="s">
        <v>15</v>
      </c>
      <c r="F3285" t="s">
        <v>420</v>
      </c>
      <c r="G3285" s="81">
        <v>45173</v>
      </c>
      <c r="H3285" t="s">
        <v>4048</v>
      </c>
      <c r="I3285" t="s">
        <v>5290</v>
      </c>
      <c r="J3285" t="s">
        <v>1680</v>
      </c>
      <c r="K3285" t="s">
        <v>6981</v>
      </c>
      <c r="L3285" t="s">
        <v>2996</v>
      </c>
      <c r="M3285">
        <v>589</v>
      </c>
    </row>
    <row r="3286" spans="1:13">
      <c r="A3286">
        <v>6744</v>
      </c>
      <c r="B3286" t="s">
        <v>1227</v>
      </c>
      <c r="C3286" t="s">
        <v>2307</v>
      </c>
      <c r="D3286">
        <v>1350</v>
      </c>
      <c r="E3286" t="s">
        <v>8</v>
      </c>
      <c r="F3286" t="s">
        <v>420</v>
      </c>
      <c r="G3286" s="81">
        <v>45173</v>
      </c>
      <c r="H3286" t="s">
        <v>4048</v>
      </c>
      <c r="I3286" t="s">
        <v>5327</v>
      </c>
      <c r="J3286" t="s">
        <v>1675</v>
      </c>
      <c r="K3286" t="s">
        <v>6982</v>
      </c>
      <c r="L3286" t="s">
        <v>2306</v>
      </c>
      <c r="M3286">
        <v>428</v>
      </c>
    </row>
    <row r="3287" spans="1:13">
      <c r="A3287">
        <v>6745</v>
      </c>
      <c r="B3287" t="s">
        <v>1227</v>
      </c>
      <c r="C3287" t="s">
        <v>1127</v>
      </c>
      <c r="D3287">
        <v>1400</v>
      </c>
      <c r="E3287" t="s">
        <v>8</v>
      </c>
      <c r="F3287" t="s">
        <v>420</v>
      </c>
      <c r="G3287" s="81">
        <v>45173</v>
      </c>
      <c r="H3287" t="s">
        <v>4048</v>
      </c>
      <c r="I3287" t="s">
        <v>6983</v>
      </c>
      <c r="J3287" t="s">
        <v>1675</v>
      </c>
      <c r="K3287" t="s">
        <v>6984</v>
      </c>
      <c r="L3287" t="s">
        <v>1126</v>
      </c>
      <c r="M3287">
        <v>200</v>
      </c>
    </row>
    <row r="3288" spans="1:13">
      <c r="A3288">
        <v>6746</v>
      </c>
      <c r="B3288" t="s">
        <v>1227</v>
      </c>
      <c r="C3288" t="s">
        <v>1127</v>
      </c>
      <c r="D3288">
        <v>1400</v>
      </c>
      <c r="E3288" t="s">
        <v>8</v>
      </c>
      <c r="F3288" t="s">
        <v>420</v>
      </c>
      <c r="G3288" s="81">
        <v>45173</v>
      </c>
      <c r="H3288" t="s">
        <v>4048</v>
      </c>
      <c r="I3288" t="s">
        <v>6985</v>
      </c>
      <c r="J3288" t="s">
        <v>1675</v>
      </c>
      <c r="K3288" t="s">
        <v>6986</v>
      </c>
      <c r="L3288" t="s">
        <v>1126</v>
      </c>
      <c r="M3288">
        <v>200</v>
      </c>
    </row>
    <row r="3289" spans="1:13">
      <c r="A3289">
        <v>6747</v>
      </c>
      <c r="B3289" t="s">
        <v>1227</v>
      </c>
      <c r="C3289" t="s">
        <v>1095</v>
      </c>
      <c r="D3289">
        <v>1650</v>
      </c>
      <c r="E3289" t="s">
        <v>8</v>
      </c>
      <c r="F3289" t="s">
        <v>420</v>
      </c>
      <c r="G3289" s="81">
        <v>45173</v>
      </c>
      <c r="H3289" t="s">
        <v>4048</v>
      </c>
      <c r="I3289" t="s">
        <v>6983</v>
      </c>
      <c r="J3289" t="s">
        <v>1675</v>
      </c>
      <c r="K3289" t="s">
        <v>6987</v>
      </c>
      <c r="L3289" t="s">
        <v>1093</v>
      </c>
      <c r="M3289">
        <v>268</v>
      </c>
    </row>
    <row r="3290" spans="1:13">
      <c r="A3290">
        <v>6748</v>
      </c>
      <c r="B3290" t="s">
        <v>1227</v>
      </c>
      <c r="C3290" t="s">
        <v>1095</v>
      </c>
      <c r="D3290">
        <v>1650</v>
      </c>
      <c r="E3290" t="s">
        <v>8</v>
      </c>
      <c r="F3290" t="s">
        <v>420</v>
      </c>
      <c r="G3290" s="81">
        <v>45173</v>
      </c>
      <c r="H3290" t="s">
        <v>4048</v>
      </c>
      <c r="I3290" t="s">
        <v>6985</v>
      </c>
      <c r="J3290" t="s">
        <v>1675</v>
      </c>
      <c r="K3290" t="s">
        <v>6988</v>
      </c>
      <c r="L3290" t="s">
        <v>1093</v>
      </c>
      <c r="M3290">
        <v>268</v>
      </c>
    </row>
    <row r="3291" spans="1:13">
      <c r="A3291">
        <v>6749</v>
      </c>
      <c r="B3291" t="s">
        <v>1227</v>
      </c>
      <c r="C3291" t="s">
        <v>1123</v>
      </c>
      <c r="D3291">
        <v>1850</v>
      </c>
      <c r="E3291" t="s">
        <v>8</v>
      </c>
      <c r="F3291" t="s">
        <v>420</v>
      </c>
      <c r="G3291" s="81">
        <v>45173</v>
      </c>
      <c r="H3291" t="s">
        <v>4048</v>
      </c>
      <c r="I3291" t="s">
        <v>4868</v>
      </c>
      <c r="J3291" t="s">
        <v>1675</v>
      </c>
      <c r="K3291" t="s">
        <v>6989</v>
      </c>
      <c r="L3291" t="s">
        <v>1121</v>
      </c>
      <c r="M3291">
        <v>218</v>
      </c>
    </row>
    <row r="3292" spans="1:13">
      <c r="A3292">
        <v>6750</v>
      </c>
      <c r="B3292" t="s">
        <v>1227</v>
      </c>
      <c r="C3292" t="s">
        <v>1105</v>
      </c>
      <c r="D3292">
        <v>1600</v>
      </c>
      <c r="E3292" t="s">
        <v>8</v>
      </c>
      <c r="F3292" t="s">
        <v>420</v>
      </c>
      <c r="G3292" s="81">
        <v>45173</v>
      </c>
      <c r="H3292" t="s">
        <v>4048</v>
      </c>
      <c r="I3292" t="s">
        <v>6990</v>
      </c>
      <c r="J3292" t="s">
        <v>1675</v>
      </c>
      <c r="K3292" t="s">
        <v>6991</v>
      </c>
      <c r="L3292" t="s">
        <v>1103</v>
      </c>
      <c r="M3292">
        <v>213</v>
      </c>
    </row>
    <row r="3293" spans="1:13">
      <c r="A3293">
        <v>6751</v>
      </c>
      <c r="B3293" t="s">
        <v>1227</v>
      </c>
      <c r="C3293" t="s">
        <v>1105</v>
      </c>
      <c r="D3293">
        <v>1000</v>
      </c>
      <c r="E3293" t="s">
        <v>8</v>
      </c>
      <c r="F3293" t="s">
        <v>420</v>
      </c>
      <c r="G3293" s="81">
        <v>45173</v>
      </c>
      <c r="H3293" t="s">
        <v>4066</v>
      </c>
      <c r="I3293" t="s">
        <v>6992</v>
      </c>
      <c r="J3293" t="s">
        <v>1675</v>
      </c>
      <c r="K3293" t="s">
        <v>6993</v>
      </c>
      <c r="L3293" t="s">
        <v>1103</v>
      </c>
      <c r="M3293">
        <v>213</v>
      </c>
    </row>
    <row r="3294" spans="1:13">
      <c r="A3294">
        <v>6752</v>
      </c>
      <c r="B3294" t="s">
        <v>1227</v>
      </c>
      <c r="C3294" t="s">
        <v>2757</v>
      </c>
      <c r="D3294">
        <v>2275</v>
      </c>
      <c r="E3294" t="s">
        <v>15</v>
      </c>
      <c r="F3294" t="s">
        <v>420</v>
      </c>
      <c r="G3294" s="81">
        <v>45173</v>
      </c>
      <c r="H3294" t="s">
        <v>4048</v>
      </c>
      <c r="I3294" t="s">
        <v>6698</v>
      </c>
      <c r="J3294" t="s">
        <v>1680</v>
      </c>
      <c r="K3294" t="s">
        <v>6994</v>
      </c>
      <c r="L3294" t="s">
        <v>2755</v>
      </c>
      <c r="M3294">
        <v>563</v>
      </c>
    </row>
    <row r="3295" spans="1:13">
      <c r="A3295">
        <v>6753</v>
      </c>
      <c r="B3295" t="s">
        <v>1227</v>
      </c>
      <c r="C3295" t="s">
        <v>1115</v>
      </c>
      <c r="D3295">
        <v>1670</v>
      </c>
      <c r="E3295" t="s">
        <v>8</v>
      </c>
      <c r="F3295" t="s">
        <v>420</v>
      </c>
      <c r="G3295" s="81">
        <v>45173</v>
      </c>
      <c r="H3295" t="s">
        <v>4048</v>
      </c>
      <c r="I3295" t="s">
        <v>6983</v>
      </c>
      <c r="J3295" t="s">
        <v>1675</v>
      </c>
      <c r="K3295" t="s">
        <v>6995</v>
      </c>
      <c r="L3295" t="s">
        <v>1114</v>
      </c>
      <c r="M3295">
        <v>216</v>
      </c>
    </row>
    <row r="3296" spans="1:13">
      <c r="A3296">
        <v>6754</v>
      </c>
      <c r="B3296" t="s">
        <v>1227</v>
      </c>
      <c r="C3296" t="s">
        <v>1371</v>
      </c>
      <c r="D3296">
        <v>2800</v>
      </c>
      <c r="E3296" t="s">
        <v>67</v>
      </c>
      <c r="F3296" t="s">
        <v>420</v>
      </c>
      <c r="G3296" s="81">
        <v>45173</v>
      </c>
      <c r="H3296" t="s">
        <v>4048</v>
      </c>
      <c r="I3296" t="s">
        <v>6996</v>
      </c>
      <c r="J3296" t="s">
        <v>1679</v>
      </c>
      <c r="K3296" t="s">
        <v>6997</v>
      </c>
      <c r="L3296" t="s">
        <v>1369</v>
      </c>
      <c r="M3296">
        <v>374</v>
      </c>
    </row>
    <row r="3297" spans="1:13">
      <c r="A3297">
        <v>6755</v>
      </c>
      <c r="B3297" t="s">
        <v>1227</v>
      </c>
      <c r="C3297" t="s">
        <v>2458</v>
      </c>
      <c r="D3297">
        <v>5200</v>
      </c>
      <c r="E3297" t="s">
        <v>67</v>
      </c>
      <c r="F3297" t="s">
        <v>420</v>
      </c>
      <c r="G3297" s="81">
        <v>45173</v>
      </c>
      <c r="H3297" t="s">
        <v>4048</v>
      </c>
      <c r="I3297" t="s">
        <v>6998</v>
      </c>
      <c r="J3297" t="s">
        <v>1679</v>
      </c>
      <c r="K3297" t="s">
        <v>6999</v>
      </c>
      <c r="L3297" t="s">
        <v>2457</v>
      </c>
      <c r="M3297">
        <v>466</v>
      </c>
    </row>
    <row r="3298" spans="1:13">
      <c r="A3298">
        <v>6756</v>
      </c>
      <c r="B3298" t="s">
        <v>1227</v>
      </c>
      <c r="C3298" t="s">
        <v>2809</v>
      </c>
      <c r="D3298">
        <v>3575</v>
      </c>
      <c r="E3298" t="s">
        <v>15</v>
      </c>
      <c r="F3298" t="s">
        <v>420</v>
      </c>
      <c r="G3298" s="81">
        <v>45174</v>
      </c>
      <c r="H3298" t="s">
        <v>4048</v>
      </c>
      <c r="I3298" t="s">
        <v>4972</v>
      </c>
      <c r="J3298" t="s">
        <v>1680</v>
      </c>
      <c r="K3298" t="s">
        <v>7000</v>
      </c>
      <c r="L3298" t="s">
        <v>2813</v>
      </c>
      <c r="M3298">
        <v>574</v>
      </c>
    </row>
    <row r="3299" spans="1:13">
      <c r="A3299">
        <v>6757</v>
      </c>
      <c r="B3299" t="s">
        <v>1227</v>
      </c>
      <c r="C3299" t="s">
        <v>2066</v>
      </c>
      <c r="D3299">
        <v>2300</v>
      </c>
      <c r="E3299" t="s">
        <v>8</v>
      </c>
      <c r="F3299" t="s">
        <v>6305</v>
      </c>
      <c r="G3299" s="81">
        <v>45174</v>
      </c>
      <c r="H3299" t="s">
        <v>4069</v>
      </c>
      <c r="I3299" t="s">
        <v>6056</v>
      </c>
      <c r="J3299" t="s">
        <v>1675</v>
      </c>
      <c r="K3299">
        <v>212145</v>
      </c>
      <c r="L3299" t="s">
        <v>2065</v>
      </c>
      <c r="M3299">
        <v>382</v>
      </c>
    </row>
    <row r="3300" spans="1:13">
      <c r="A3300">
        <v>6758</v>
      </c>
      <c r="B3300" t="s">
        <v>1227</v>
      </c>
      <c r="C3300" t="s">
        <v>962</v>
      </c>
      <c r="D3300">
        <v>3350</v>
      </c>
      <c r="E3300" t="s">
        <v>67</v>
      </c>
      <c r="F3300" t="s">
        <v>420</v>
      </c>
      <c r="G3300" s="81">
        <v>45174</v>
      </c>
      <c r="H3300" t="s">
        <v>4069</v>
      </c>
      <c r="I3300" t="s">
        <v>7001</v>
      </c>
      <c r="J3300" t="s">
        <v>1679</v>
      </c>
      <c r="K3300" t="s">
        <v>7002</v>
      </c>
      <c r="L3300" t="s">
        <v>960</v>
      </c>
      <c r="M3300">
        <v>299</v>
      </c>
    </row>
    <row r="3301" spans="1:13">
      <c r="A3301">
        <v>6759</v>
      </c>
      <c r="B3301" t="s">
        <v>1227</v>
      </c>
      <c r="C3301" t="s">
        <v>2470</v>
      </c>
      <c r="D3301">
        <v>5200</v>
      </c>
      <c r="E3301" t="s">
        <v>12</v>
      </c>
      <c r="F3301" t="s">
        <v>420</v>
      </c>
      <c r="G3301" s="81">
        <v>45174</v>
      </c>
      <c r="H3301" t="s">
        <v>4048</v>
      </c>
      <c r="I3301" t="s">
        <v>5770</v>
      </c>
      <c r="J3301" t="s">
        <v>13</v>
      </c>
      <c r="K3301" t="s">
        <v>7003</v>
      </c>
      <c r="L3301" t="s">
        <v>2469</v>
      </c>
      <c r="M3301">
        <v>470</v>
      </c>
    </row>
    <row r="3302" spans="1:13">
      <c r="A3302">
        <v>6760</v>
      </c>
      <c r="B3302" t="s">
        <v>1227</v>
      </c>
      <c r="C3302" t="s">
        <v>2812</v>
      </c>
      <c r="D3302">
        <v>3497</v>
      </c>
      <c r="E3302" t="s">
        <v>12</v>
      </c>
      <c r="F3302" t="s">
        <v>6305</v>
      </c>
      <c r="G3302" s="81">
        <v>45174</v>
      </c>
      <c r="H3302" t="s">
        <v>4048</v>
      </c>
      <c r="I3302" t="s">
        <v>6683</v>
      </c>
      <c r="J3302" t="s">
        <v>13</v>
      </c>
      <c r="K3302">
        <v>269246</v>
      </c>
      <c r="L3302" t="s">
        <v>2807</v>
      </c>
      <c r="M3302">
        <v>573</v>
      </c>
    </row>
    <row r="3303" spans="1:13">
      <c r="A3303">
        <v>6761</v>
      </c>
      <c r="B3303" t="s">
        <v>1227</v>
      </c>
      <c r="C3303" t="s">
        <v>605</v>
      </c>
      <c r="D3303">
        <v>2800</v>
      </c>
      <c r="E3303" t="s">
        <v>12</v>
      </c>
      <c r="F3303" t="s">
        <v>420</v>
      </c>
      <c r="G3303" s="81">
        <v>45328</v>
      </c>
      <c r="H3303" t="s">
        <v>4048</v>
      </c>
      <c r="I3303" t="s">
        <v>7004</v>
      </c>
      <c r="J3303" t="s">
        <v>13</v>
      </c>
      <c r="K3303">
        <v>1958501</v>
      </c>
      <c r="L3303" t="s">
        <v>603</v>
      </c>
      <c r="M3303">
        <v>468</v>
      </c>
    </row>
    <row r="3304" spans="1:13">
      <c r="A3304">
        <v>6762</v>
      </c>
      <c r="B3304" t="s">
        <v>1227</v>
      </c>
      <c r="C3304" t="s">
        <v>3004</v>
      </c>
      <c r="D3304">
        <v>1560</v>
      </c>
      <c r="E3304" t="s">
        <v>15</v>
      </c>
      <c r="F3304" t="s">
        <v>420</v>
      </c>
      <c r="G3304" s="81">
        <v>45175</v>
      </c>
      <c r="H3304" t="s">
        <v>4048</v>
      </c>
      <c r="I3304" t="s">
        <v>7005</v>
      </c>
      <c r="J3304" t="s">
        <v>1680</v>
      </c>
      <c r="K3304" t="s">
        <v>7006</v>
      </c>
      <c r="L3304" t="s">
        <v>3003</v>
      </c>
      <c r="M3304">
        <v>591</v>
      </c>
    </row>
    <row r="3305" spans="1:13">
      <c r="A3305">
        <v>6763</v>
      </c>
      <c r="B3305" t="s">
        <v>1227</v>
      </c>
      <c r="C3305" t="s">
        <v>376</v>
      </c>
      <c r="D3305">
        <v>5200</v>
      </c>
      <c r="E3305" t="s">
        <v>12</v>
      </c>
      <c r="F3305" t="s">
        <v>6305</v>
      </c>
      <c r="G3305" s="81">
        <v>45175</v>
      </c>
      <c r="H3305" t="s">
        <v>4048</v>
      </c>
      <c r="I3305" t="s">
        <v>5292</v>
      </c>
      <c r="J3305" t="s">
        <v>13</v>
      </c>
      <c r="K3305">
        <v>19731</v>
      </c>
      <c r="L3305" t="s">
        <v>374</v>
      </c>
      <c r="M3305">
        <v>463</v>
      </c>
    </row>
    <row r="3306" spans="1:13">
      <c r="A3306">
        <v>6764</v>
      </c>
      <c r="B3306" t="s">
        <v>1227</v>
      </c>
      <c r="C3306" t="s">
        <v>1817</v>
      </c>
      <c r="D3306">
        <v>2180</v>
      </c>
      <c r="E3306" t="s">
        <v>10</v>
      </c>
      <c r="F3306" t="s">
        <v>420</v>
      </c>
      <c r="G3306" s="81">
        <v>45175</v>
      </c>
      <c r="H3306" t="s">
        <v>4048</v>
      </c>
      <c r="I3306" t="s">
        <v>5643</v>
      </c>
      <c r="J3306" t="s">
        <v>2032</v>
      </c>
      <c r="K3306" t="s">
        <v>7007</v>
      </c>
      <c r="L3306" t="s">
        <v>2003</v>
      </c>
      <c r="M3306">
        <v>366</v>
      </c>
    </row>
    <row r="3307" spans="1:13">
      <c r="A3307">
        <v>6765</v>
      </c>
      <c r="B3307" t="s">
        <v>1227</v>
      </c>
      <c r="C3307" t="s">
        <v>2779</v>
      </c>
      <c r="D3307">
        <v>18496</v>
      </c>
      <c r="E3307" t="s">
        <v>22</v>
      </c>
      <c r="F3307" t="s">
        <v>420</v>
      </c>
      <c r="G3307" s="81">
        <v>45175</v>
      </c>
      <c r="H3307" t="s">
        <v>4048</v>
      </c>
      <c r="I3307" t="s">
        <v>6916</v>
      </c>
      <c r="J3307" t="s">
        <v>1681</v>
      </c>
      <c r="K3307" t="s">
        <v>7008</v>
      </c>
      <c r="L3307" t="s">
        <v>1255</v>
      </c>
      <c r="M3307">
        <v>571</v>
      </c>
    </row>
    <row r="3308" spans="1:13">
      <c r="A3308">
        <v>6766</v>
      </c>
      <c r="B3308" t="s">
        <v>1227</v>
      </c>
      <c r="C3308" t="s">
        <v>2611</v>
      </c>
      <c r="D3308">
        <v>2275</v>
      </c>
      <c r="E3308" t="s">
        <v>15</v>
      </c>
      <c r="F3308" t="s">
        <v>6305</v>
      </c>
      <c r="G3308" s="81">
        <v>45174</v>
      </c>
      <c r="H3308" t="s">
        <v>4048</v>
      </c>
      <c r="I3308" t="s">
        <v>7009</v>
      </c>
      <c r="J3308" t="s">
        <v>1680</v>
      </c>
      <c r="K3308">
        <v>220827</v>
      </c>
      <c r="L3308" t="s">
        <v>2303</v>
      </c>
      <c r="M3308">
        <v>427</v>
      </c>
    </row>
    <row r="3309" spans="1:13">
      <c r="A3309">
        <v>6767</v>
      </c>
      <c r="B3309" t="s">
        <v>1227</v>
      </c>
      <c r="C3309" t="s">
        <v>1590</v>
      </c>
      <c r="D3309">
        <v>2180</v>
      </c>
      <c r="E3309" t="s">
        <v>10</v>
      </c>
      <c r="F3309" t="s">
        <v>420</v>
      </c>
      <c r="G3309" s="81">
        <v>45175</v>
      </c>
      <c r="H3309" t="s">
        <v>5480</v>
      </c>
      <c r="I3309" t="s">
        <v>7010</v>
      </c>
      <c r="J3309" t="s">
        <v>2032</v>
      </c>
      <c r="K3309" t="s">
        <v>7011</v>
      </c>
      <c r="L3309" t="s">
        <v>1589</v>
      </c>
      <c r="M3309">
        <v>325</v>
      </c>
    </row>
    <row r="3310" spans="1:13">
      <c r="A3310">
        <v>6768</v>
      </c>
      <c r="B3310" t="s">
        <v>1227</v>
      </c>
      <c r="C3310" t="s">
        <v>1437</v>
      </c>
      <c r="D3310">
        <v>7000</v>
      </c>
      <c r="E3310" t="s">
        <v>20</v>
      </c>
      <c r="F3310" t="s">
        <v>6354</v>
      </c>
      <c r="G3310" s="81">
        <v>45175</v>
      </c>
      <c r="H3310" t="s">
        <v>4069</v>
      </c>
      <c r="I3310" t="s">
        <v>4847</v>
      </c>
      <c r="J3310" t="s">
        <v>1677</v>
      </c>
      <c r="K3310">
        <v>54938</v>
      </c>
      <c r="L3310" t="s">
        <v>1435</v>
      </c>
      <c r="M3310">
        <v>291</v>
      </c>
    </row>
    <row r="3311" spans="1:13">
      <c r="A3311">
        <v>6769</v>
      </c>
      <c r="B3311" t="s">
        <v>1227</v>
      </c>
      <c r="C3311" t="s">
        <v>2597</v>
      </c>
      <c r="D3311">
        <v>3497</v>
      </c>
      <c r="E3311" t="s">
        <v>12</v>
      </c>
      <c r="F3311" t="s">
        <v>420</v>
      </c>
      <c r="G3311" s="81">
        <v>45176</v>
      </c>
      <c r="H3311" t="s">
        <v>4048</v>
      </c>
      <c r="I3311" t="s">
        <v>5163</v>
      </c>
      <c r="J3311" t="s">
        <v>13</v>
      </c>
      <c r="K3311" t="s">
        <v>7012</v>
      </c>
      <c r="L3311" t="s">
        <v>2596</v>
      </c>
      <c r="M3311">
        <v>497</v>
      </c>
    </row>
    <row r="3312" spans="1:13">
      <c r="A3312">
        <v>6770</v>
      </c>
      <c r="B3312" t="s">
        <v>1227</v>
      </c>
      <c r="C3312" t="s">
        <v>2300</v>
      </c>
      <c r="D3312">
        <v>3350</v>
      </c>
      <c r="E3312" t="s">
        <v>67</v>
      </c>
      <c r="F3312" t="s">
        <v>420</v>
      </c>
      <c r="G3312" s="81">
        <v>45176</v>
      </c>
      <c r="H3312" t="s">
        <v>4048</v>
      </c>
      <c r="I3312" t="s">
        <v>7013</v>
      </c>
      <c r="J3312" t="s">
        <v>1679</v>
      </c>
      <c r="K3312" t="s">
        <v>7014</v>
      </c>
      <c r="L3312" t="s">
        <v>2299</v>
      </c>
      <c r="M3312">
        <v>426</v>
      </c>
    </row>
    <row r="3313" spans="1:13">
      <c r="A3313">
        <v>6771</v>
      </c>
      <c r="B3313" t="s">
        <v>1227</v>
      </c>
      <c r="C3313" t="s">
        <v>2489</v>
      </c>
      <c r="D3313">
        <v>4200</v>
      </c>
      <c r="E3313" t="s">
        <v>15</v>
      </c>
      <c r="F3313" t="s">
        <v>623</v>
      </c>
      <c r="G3313" s="81">
        <v>45177</v>
      </c>
      <c r="H3313" t="s">
        <v>4048</v>
      </c>
      <c r="I3313" t="s">
        <v>6121</v>
      </c>
      <c r="J3313" t="s">
        <v>1680</v>
      </c>
      <c r="K3313">
        <v>1</v>
      </c>
      <c r="L3313" t="s">
        <v>2488</v>
      </c>
      <c r="M3313">
        <v>476</v>
      </c>
    </row>
    <row r="3314" spans="1:13">
      <c r="A3314">
        <v>6772</v>
      </c>
      <c r="B3314" t="s">
        <v>2961</v>
      </c>
      <c r="C3314" t="s">
        <v>3014</v>
      </c>
      <c r="D3314">
        <v>1570</v>
      </c>
      <c r="E3314" t="s">
        <v>15</v>
      </c>
      <c r="F3314" t="s">
        <v>623</v>
      </c>
      <c r="G3314" s="81">
        <v>45178</v>
      </c>
      <c r="H3314" t="s">
        <v>4048</v>
      </c>
      <c r="I3314" t="s">
        <v>5093</v>
      </c>
      <c r="J3314" t="s">
        <v>1680</v>
      </c>
      <c r="K3314">
        <v>1</v>
      </c>
      <c r="L3314" t="s">
        <v>3013</v>
      </c>
      <c r="M3314">
        <v>593</v>
      </c>
    </row>
    <row r="3315" spans="1:13">
      <c r="A3315">
        <v>6773</v>
      </c>
      <c r="B3315" t="s">
        <v>1227</v>
      </c>
      <c r="C3315" t="s">
        <v>2352</v>
      </c>
      <c r="D3315">
        <v>3497</v>
      </c>
      <c r="E3315" t="s">
        <v>12</v>
      </c>
      <c r="F3315" t="s">
        <v>420</v>
      </c>
      <c r="G3315" s="81">
        <v>45177</v>
      </c>
      <c r="H3315" t="s">
        <v>4048</v>
      </c>
      <c r="I3315" t="s">
        <v>5327</v>
      </c>
      <c r="J3315" t="s">
        <v>13</v>
      </c>
      <c r="K3315" t="s">
        <v>7015</v>
      </c>
      <c r="L3315" t="s">
        <v>2350</v>
      </c>
      <c r="M3315">
        <v>445</v>
      </c>
    </row>
    <row r="3316" spans="1:13">
      <c r="A3316">
        <v>6774</v>
      </c>
      <c r="B3316" t="s">
        <v>1227</v>
      </c>
      <c r="C3316" t="s">
        <v>2494</v>
      </c>
      <c r="D3316">
        <v>4200</v>
      </c>
      <c r="E3316" t="s">
        <v>15</v>
      </c>
      <c r="F3316" t="s">
        <v>420</v>
      </c>
      <c r="G3316" s="81">
        <v>45177</v>
      </c>
      <c r="H3316" t="s">
        <v>4048</v>
      </c>
      <c r="I3316" t="s">
        <v>5673</v>
      </c>
      <c r="J3316" t="s">
        <v>1680</v>
      </c>
      <c r="K3316">
        <v>9695315</v>
      </c>
      <c r="L3316" t="s">
        <v>2493</v>
      </c>
      <c r="M3316">
        <v>477</v>
      </c>
    </row>
    <row r="3317" spans="1:13">
      <c r="A3317">
        <v>6775</v>
      </c>
      <c r="B3317" t="s">
        <v>1227</v>
      </c>
      <c r="C3317" t="s">
        <v>3519</v>
      </c>
      <c r="D3317">
        <v>4200</v>
      </c>
      <c r="E3317" t="s">
        <v>15</v>
      </c>
      <c r="F3317" t="s">
        <v>420</v>
      </c>
      <c r="G3317" s="81">
        <v>45177</v>
      </c>
      <c r="H3317" t="s">
        <v>4048</v>
      </c>
      <c r="I3317" t="s">
        <v>5206</v>
      </c>
      <c r="J3317" t="s">
        <v>1680</v>
      </c>
      <c r="K3317" t="s">
        <v>7016</v>
      </c>
      <c r="L3317" t="s">
        <v>2504</v>
      </c>
      <c r="M3317">
        <v>480</v>
      </c>
    </row>
    <row r="3318" spans="1:13">
      <c r="A3318">
        <v>6776</v>
      </c>
      <c r="B3318" t="s">
        <v>1227</v>
      </c>
      <c r="C3318" t="s">
        <v>656</v>
      </c>
      <c r="D3318">
        <v>5000</v>
      </c>
      <c r="E3318" t="s">
        <v>10</v>
      </c>
      <c r="F3318" t="s">
        <v>420</v>
      </c>
      <c r="G3318" s="81">
        <v>45177</v>
      </c>
      <c r="H3318" t="s">
        <v>4048</v>
      </c>
      <c r="I3318" t="s">
        <v>7017</v>
      </c>
      <c r="J3318" t="s">
        <v>2032</v>
      </c>
      <c r="K3318" t="s">
        <v>7018</v>
      </c>
      <c r="L3318" t="s">
        <v>654</v>
      </c>
      <c r="M3318">
        <v>177</v>
      </c>
    </row>
    <row r="3319" spans="1:13">
      <c r="A3319">
        <v>6777</v>
      </c>
      <c r="B3319" t="s">
        <v>1227</v>
      </c>
      <c r="C3319" t="s">
        <v>1713</v>
      </c>
      <c r="D3319">
        <v>4400</v>
      </c>
      <c r="E3319" t="s">
        <v>10</v>
      </c>
      <c r="F3319" t="s">
        <v>420</v>
      </c>
      <c r="G3319" s="81">
        <v>45177</v>
      </c>
      <c r="H3319" t="s">
        <v>4048</v>
      </c>
      <c r="I3319" t="s">
        <v>7019</v>
      </c>
      <c r="J3319" t="s">
        <v>2032</v>
      </c>
      <c r="K3319" t="s">
        <v>7020</v>
      </c>
      <c r="L3319" t="s">
        <v>1714</v>
      </c>
      <c r="M3319">
        <v>361</v>
      </c>
    </row>
    <row r="3320" spans="1:13">
      <c r="A3320">
        <v>6778</v>
      </c>
      <c r="B3320" t="s">
        <v>1227</v>
      </c>
      <c r="C3320" t="s">
        <v>3009</v>
      </c>
      <c r="D3320">
        <v>1650</v>
      </c>
      <c r="E3320" t="s">
        <v>15</v>
      </c>
      <c r="F3320" t="s">
        <v>420</v>
      </c>
      <c r="G3320" s="81">
        <v>45177</v>
      </c>
      <c r="H3320" t="s">
        <v>4048</v>
      </c>
      <c r="I3320" t="s">
        <v>5290</v>
      </c>
      <c r="J3320" t="s">
        <v>1680</v>
      </c>
      <c r="K3320" t="s">
        <v>7021</v>
      </c>
      <c r="L3320" t="s">
        <v>2996</v>
      </c>
      <c r="M3320">
        <v>592</v>
      </c>
    </row>
    <row r="3321" spans="1:13">
      <c r="A3321">
        <v>6779</v>
      </c>
      <c r="B3321" t="s">
        <v>1227</v>
      </c>
      <c r="C3321" t="s">
        <v>3463</v>
      </c>
      <c r="D3321">
        <v>7187</v>
      </c>
      <c r="E3321" t="s">
        <v>12</v>
      </c>
      <c r="F3321" t="s">
        <v>6305</v>
      </c>
      <c r="G3321" s="81">
        <v>45177</v>
      </c>
      <c r="H3321" t="s">
        <v>4048</v>
      </c>
      <c r="I3321" t="s">
        <v>8817</v>
      </c>
      <c r="J3321" t="s">
        <v>13</v>
      </c>
      <c r="K3321">
        <v>237890</v>
      </c>
      <c r="L3321" t="s">
        <v>1255</v>
      </c>
      <c r="M3321">
        <v>582</v>
      </c>
    </row>
    <row r="3322" spans="1:13">
      <c r="A3322">
        <v>6780</v>
      </c>
      <c r="B3322" t="s">
        <v>1227</v>
      </c>
      <c r="C3322" t="s">
        <v>7022</v>
      </c>
      <c r="D3322">
        <v>350</v>
      </c>
      <c r="E3322" t="s">
        <v>7023</v>
      </c>
      <c r="F3322" t="s">
        <v>420</v>
      </c>
      <c r="G3322" s="81">
        <v>45176</v>
      </c>
      <c r="H3322" t="s">
        <v>4194</v>
      </c>
      <c r="I3322" t="s">
        <v>7024</v>
      </c>
      <c r="K3322" t="s">
        <v>7025</v>
      </c>
      <c r="L3322" t="s">
        <v>2177</v>
      </c>
      <c r="M3322">
        <v>411</v>
      </c>
    </row>
    <row r="3323" spans="1:13">
      <c r="A3323">
        <v>6781</v>
      </c>
      <c r="B3323" t="s">
        <v>1227</v>
      </c>
      <c r="C3323" t="s">
        <v>2574</v>
      </c>
      <c r="D3323">
        <v>5200</v>
      </c>
      <c r="E3323" t="s">
        <v>12</v>
      </c>
      <c r="F3323" t="s">
        <v>420</v>
      </c>
      <c r="G3323" s="81">
        <v>45176</v>
      </c>
      <c r="H3323" t="s">
        <v>4048</v>
      </c>
      <c r="I3323" t="s">
        <v>5770</v>
      </c>
      <c r="J3323" t="s">
        <v>13</v>
      </c>
      <c r="K3323" t="s">
        <v>7026</v>
      </c>
      <c r="L3323" t="s">
        <v>2572</v>
      </c>
      <c r="M3323">
        <v>492</v>
      </c>
    </row>
    <row r="3324" spans="1:13">
      <c r="A3324">
        <v>6782</v>
      </c>
      <c r="B3324" t="s">
        <v>1227</v>
      </c>
      <c r="C3324" t="s">
        <v>2833</v>
      </c>
      <c r="D3324">
        <v>3187</v>
      </c>
      <c r="E3324" t="s">
        <v>15</v>
      </c>
      <c r="F3324" t="s">
        <v>623</v>
      </c>
      <c r="G3324" s="81">
        <v>45178</v>
      </c>
      <c r="H3324" t="s">
        <v>4048</v>
      </c>
      <c r="I3324" t="s">
        <v>5348</v>
      </c>
      <c r="J3324" t="s">
        <v>1680</v>
      </c>
      <c r="K3324">
        <v>1</v>
      </c>
      <c r="L3324" t="s">
        <v>2601</v>
      </c>
      <c r="M3324">
        <v>498</v>
      </c>
    </row>
    <row r="3325" spans="1:13">
      <c r="A3325">
        <v>6783</v>
      </c>
      <c r="B3325" t="s">
        <v>1227</v>
      </c>
      <c r="C3325" t="s">
        <v>6441</v>
      </c>
      <c r="D3325">
        <v>3188</v>
      </c>
      <c r="E3325" t="s">
        <v>15</v>
      </c>
      <c r="F3325" t="s">
        <v>623</v>
      </c>
      <c r="G3325" s="81">
        <v>45178</v>
      </c>
      <c r="H3325" t="s">
        <v>4048</v>
      </c>
      <c r="I3325" t="s">
        <v>5206</v>
      </c>
      <c r="J3325" t="s">
        <v>1680</v>
      </c>
      <c r="K3325">
        <v>1</v>
      </c>
      <c r="L3325" t="s">
        <v>2577</v>
      </c>
      <c r="M3325">
        <v>489</v>
      </c>
    </row>
    <row r="3326" spans="1:13">
      <c r="A3326">
        <v>6784</v>
      </c>
      <c r="B3326" t="s">
        <v>1227</v>
      </c>
      <c r="C3326" t="s">
        <v>2307</v>
      </c>
      <c r="D3326">
        <v>400</v>
      </c>
      <c r="E3326" t="s">
        <v>8</v>
      </c>
      <c r="F3326" t="s">
        <v>420</v>
      </c>
      <c r="G3326" s="81">
        <v>45180</v>
      </c>
      <c r="H3326" t="s">
        <v>4899</v>
      </c>
      <c r="I3326" t="s">
        <v>4140</v>
      </c>
      <c r="J3326" t="s">
        <v>1675</v>
      </c>
      <c r="K3326" t="s">
        <v>7027</v>
      </c>
      <c r="L3326" t="s">
        <v>2306</v>
      </c>
      <c r="M3326">
        <v>428</v>
      </c>
    </row>
    <row r="3327" spans="1:13">
      <c r="A3327">
        <v>6785</v>
      </c>
      <c r="B3327" t="s">
        <v>1227</v>
      </c>
      <c r="C3327" t="s">
        <v>2307</v>
      </c>
      <c r="D3327">
        <v>1350</v>
      </c>
      <c r="E3327" t="s">
        <v>8</v>
      </c>
      <c r="F3327" t="s">
        <v>420</v>
      </c>
      <c r="G3327" s="81">
        <v>45180</v>
      </c>
      <c r="H3327" t="s">
        <v>4048</v>
      </c>
      <c r="I3327" t="s">
        <v>5102</v>
      </c>
      <c r="J3327" t="s">
        <v>1675</v>
      </c>
      <c r="K3327" t="s">
        <v>7028</v>
      </c>
      <c r="L3327" t="s">
        <v>2306</v>
      </c>
      <c r="M3327">
        <v>428</v>
      </c>
    </row>
    <row r="3328" spans="1:13">
      <c r="A3328">
        <v>6786</v>
      </c>
      <c r="B3328" t="s">
        <v>1227</v>
      </c>
      <c r="C3328" t="s">
        <v>2594</v>
      </c>
      <c r="D3328">
        <v>5200</v>
      </c>
      <c r="E3328" t="s">
        <v>67</v>
      </c>
      <c r="F3328" t="s">
        <v>420</v>
      </c>
      <c r="G3328" s="81">
        <v>45182</v>
      </c>
      <c r="H3328" t="s">
        <v>4048</v>
      </c>
      <c r="I3328" t="s">
        <v>6761</v>
      </c>
      <c r="J3328" t="s">
        <v>1679</v>
      </c>
      <c r="K3328" t="s">
        <v>7029</v>
      </c>
      <c r="L3328" t="s">
        <v>2593</v>
      </c>
      <c r="M3328">
        <v>496</v>
      </c>
    </row>
    <row r="3329" spans="1:13">
      <c r="A3329">
        <v>6787</v>
      </c>
      <c r="B3329" t="s">
        <v>33</v>
      </c>
      <c r="C3329" t="s">
        <v>545</v>
      </c>
      <c r="D3329">
        <v>1000</v>
      </c>
      <c r="E3329" t="s">
        <v>10</v>
      </c>
      <c r="F3329" t="s">
        <v>420</v>
      </c>
      <c r="G3329" s="81">
        <v>45183</v>
      </c>
      <c r="H3329" t="s">
        <v>4069</v>
      </c>
      <c r="I3329" t="s">
        <v>5108</v>
      </c>
      <c r="J3329" t="s">
        <v>2032</v>
      </c>
      <c r="K3329" t="s">
        <v>7030</v>
      </c>
      <c r="L3329" t="s">
        <v>543</v>
      </c>
      <c r="M3329">
        <v>90</v>
      </c>
    </row>
    <row r="3330" spans="1:13">
      <c r="A3330">
        <v>6788</v>
      </c>
      <c r="B3330" t="s">
        <v>1227</v>
      </c>
      <c r="C3330" t="s">
        <v>244</v>
      </c>
      <c r="D3330">
        <v>4200</v>
      </c>
      <c r="E3330" t="s">
        <v>10</v>
      </c>
      <c r="F3330" t="s">
        <v>420</v>
      </c>
      <c r="G3330" s="81">
        <v>45182</v>
      </c>
      <c r="H3330" t="s">
        <v>4048</v>
      </c>
      <c r="I3330" t="s">
        <v>5273</v>
      </c>
      <c r="J3330" t="s">
        <v>2032</v>
      </c>
      <c r="K3330" t="s">
        <v>7031</v>
      </c>
      <c r="L3330" t="s">
        <v>242</v>
      </c>
      <c r="M3330">
        <v>471</v>
      </c>
    </row>
    <row r="3331" spans="1:13">
      <c r="A3331">
        <v>6789</v>
      </c>
      <c r="B3331" t="s">
        <v>1227</v>
      </c>
      <c r="C3331" t="s">
        <v>1503</v>
      </c>
      <c r="D3331">
        <v>10000</v>
      </c>
      <c r="E3331" t="s">
        <v>67</v>
      </c>
      <c r="F3331" t="s">
        <v>420</v>
      </c>
      <c r="G3331" s="81">
        <v>45183</v>
      </c>
      <c r="H3331" t="s">
        <v>4069</v>
      </c>
      <c r="I3331" t="s">
        <v>5108</v>
      </c>
      <c r="J3331" t="s">
        <v>1679</v>
      </c>
      <c r="K3331">
        <v>39775</v>
      </c>
      <c r="L3331" t="s">
        <v>2578</v>
      </c>
      <c r="M3331">
        <v>306</v>
      </c>
    </row>
    <row r="3332" spans="1:13">
      <c r="A3332">
        <v>6790</v>
      </c>
      <c r="B3332" t="s">
        <v>1227</v>
      </c>
      <c r="C3332" t="s">
        <v>2041</v>
      </c>
      <c r="D3332">
        <v>3350</v>
      </c>
      <c r="E3332" t="s">
        <v>67</v>
      </c>
      <c r="F3332" t="s">
        <v>420</v>
      </c>
      <c r="G3332" s="81">
        <v>45184</v>
      </c>
      <c r="H3332" t="s">
        <v>4048</v>
      </c>
      <c r="I3332" t="s">
        <v>5203</v>
      </c>
      <c r="J3332" t="s">
        <v>1679</v>
      </c>
      <c r="K3332" t="s">
        <v>7032</v>
      </c>
      <c r="L3332" t="s">
        <v>2039</v>
      </c>
      <c r="M3332">
        <v>378</v>
      </c>
    </row>
    <row r="3333" spans="1:13">
      <c r="A3333">
        <v>6791</v>
      </c>
      <c r="B3333" t="s">
        <v>1227</v>
      </c>
      <c r="C3333" t="s">
        <v>962</v>
      </c>
      <c r="D3333">
        <v>4275</v>
      </c>
      <c r="E3333" t="s">
        <v>15</v>
      </c>
      <c r="F3333" t="s">
        <v>6305</v>
      </c>
      <c r="G3333" s="81">
        <v>45184</v>
      </c>
      <c r="H3333" t="s">
        <v>4048</v>
      </c>
      <c r="I3333" t="s">
        <v>7033</v>
      </c>
      <c r="J3333" t="s">
        <v>1680</v>
      </c>
      <c r="K3333">
        <v>357463</v>
      </c>
      <c r="L3333" t="s">
        <v>960</v>
      </c>
      <c r="M3333">
        <v>371</v>
      </c>
    </row>
    <row r="3334" spans="1:13">
      <c r="A3334">
        <v>6792</v>
      </c>
      <c r="B3334" t="s">
        <v>1227</v>
      </c>
      <c r="C3334" t="s">
        <v>3017</v>
      </c>
      <c r="D3334">
        <v>1000</v>
      </c>
      <c r="E3334" t="s">
        <v>8</v>
      </c>
      <c r="F3334" t="s">
        <v>6305</v>
      </c>
      <c r="G3334" s="81">
        <v>45187</v>
      </c>
      <c r="H3334" t="s">
        <v>99</v>
      </c>
      <c r="J3334" t="s">
        <v>1675</v>
      </c>
      <c r="K3334">
        <v>377896</v>
      </c>
      <c r="L3334" t="s">
        <v>3016</v>
      </c>
      <c r="M3334">
        <v>594</v>
      </c>
    </row>
    <row r="3335" spans="1:13">
      <c r="A3335">
        <v>6793</v>
      </c>
      <c r="B3335" t="s">
        <v>1227</v>
      </c>
      <c r="C3335" t="s">
        <v>3017</v>
      </c>
      <c r="D3335">
        <v>1600</v>
      </c>
      <c r="E3335" t="s">
        <v>8</v>
      </c>
      <c r="F3335" t="s">
        <v>6305</v>
      </c>
      <c r="G3335" s="81">
        <v>45187</v>
      </c>
      <c r="H3335" t="s">
        <v>4048</v>
      </c>
      <c r="I3335" t="s">
        <v>5125</v>
      </c>
      <c r="J3335" t="s">
        <v>1675</v>
      </c>
      <c r="K3335">
        <v>377766</v>
      </c>
      <c r="L3335" t="s">
        <v>3016</v>
      </c>
      <c r="M3335">
        <v>594</v>
      </c>
    </row>
    <row r="3336" spans="1:13">
      <c r="A3336">
        <v>6794</v>
      </c>
      <c r="B3336" t="s">
        <v>1227</v>
      </c>
      <c r="C3336" t="s">
        <v>962</v>
      </c>
      <c r="D3336">
        <v>8900</v>
      </c>
      <c r="E3336" t="s">
        <v>67</v>
      </c>
      <c r="F3336" t="s">
        <v>6305</v>
      </c>
      <c r="G3336" s="81">
        <v>45184</v>
      </c>
      <c r="H3336" t="s">
        <v>4069</v>
      </c>
      <c r="I3336" t="s">
        <v>7034</v>
      </c>
      <c r="J3336" t="s">
        <v>1679</v>
      </c>
      <c r="K3336">
        <v>357463</v>
      </c>
      <c r="L3336" t="s">
        <v>960</v>
      </c>
      <c r="M3336">
        <v>299</v>
      </c>
    </row>
    <row r="3337" spans="1:13">
      <c r="A3337">
        <v>6795</v>
      </c>
      <c r="B3337" t="s">
        <v>1227</v>
      </c>
      <c r="C3337" t="s">
        <v>2323</v>
      </c>
      <c r="D3337">
        <v>3500</v>
      </c>
      <c r="E3337" t="s">
        <v>67</v>
      </c>
      <c r="F3337" t="s">
        <v>7035</v>
      </c>
      <c r="G3337" s="81">
        <v>45188</v>
      </c>
      <c r="H3337" t="s">
        <v>4048</v>
      </c>
      <c r="I3337" t="s">
        <v>7036</v>
      </c>
      <c r="J3337" t="s">
        <v>1679</v>
      </c>
      <c r="K3337">
        <v>60097</v>
      </c>
      <c r="L3337" t="s">
        <v>2322</v>
      </c>
      <c r="M3337">
        <v>431</v>
      </c>
    </row>
    <row r="3338" spans="1:13">
      <c r="A3338">
        <v>6796</v>
      </c>
      <c r="B3338" t="s">
        <v>1227</v>
      </c>
      <c r="C3338" t="s">
        <v>2837</v>
      </c>
      <c r="D3338">
        <v>2800</v>
      </c>
      <c r="E3338" t="s">
        <v>12</v>
      </c>
      <c r="F3338" t="s">
        <v>420</v>
      </c>
      <c r="G3338" s="81">
        <v>45187</v>
      </c>
      <c r="H3338" t="s">
        <v>4048</v>
      </c>
      <c r="I3338" t="s">
        <v>6490</v>
      </c>
      <c r="J3338" t="s">
        <v>13</v>
      </c>
      <c r="K3338" t="s">
        <v>7037</v>
      </c>
      <c r="L3338" t="s">
        <v>1255</v>
      </c>
      <c r="M3338">
        <v>579</v>
      </c>
    </row>
    <row r="3339" spans="1:13">
      <c r="A3339">
        <v>6797</v>
      </c>
      <c r="B3339" t="s">
        <v>1227</v>
      </c>
      <c r="C3339" t="s">
        <v>2442</v>
      </c>
      <c r="D3339">
        <v>3349</v>
      </c>
      <c r="E3339" t="s">
        <v>67</v>
      </c>
      <c r="F3339" t="s">
        <v>420</v>
      </c>
      <c r="G3339" s="81">
        <v>45187</v>
      </c>
      <c r="H3339" t="s">
        <v>4048</v>
      </c>
      <c r="I3339" t="s">
        <v>5643</v>
      </c>
      <c r="J3339" t="s">
        <v>1679</v>
      </c>
      <c r="K3339" t="s">
        <v>7038</v>
      </c>
      <c r="L3339" t="s">
        <v>1987</v>
      </c>
      <c r="M3339">
        <v>372</v>
      </c>
    </row>
    <row r="3340" spans="1:13">
      <c r="A3340">
        <v>6798</v>
      </c>
      <c r="B3340" t="s">
        <v>1227</v>
      </c>
      <c r="C3340" t="s">
        <v>2078</v>
      </c>
      <c r="D3340">
        <v>3350</v>
      </c>
      <c r="E3340" t="s">
        <v>67</v>
      </c>
      <c r="F3340" t="s">
        <v>420</v>
      </c>
      <c r="G3340" s="81">
        <v>45187</v>
      </c>
      <c r="H3340" t="s">
        <v>4048</v>
      </c>
      <c r="I3340" t="s">
        <v>5203</v>
      </c>
      <c r="J3340" t="s">
        <v>1679</v>
      </c>
      <c r="K3340" t="s">
        <v>7039</v>
      </c>
      <c r="L3340" t="s">
        <v>2076</v>
      </c>
      <c r="M3340">
        <v>383</v>
      </c>
    </row>
    <row r="3341" spans="1:13">
      <c r="A3341">
        <v>6799</v>
      </c>
      <c r="B3341" t="s">
        <v>1227</v>
      </c>
      <c r="C3341" t="s">
        <v>2008</v>
      </c>
      <c r="D3341">
        <v>1600</v>
      </c>
      <c r="E3341" t="s">
        <v>8</v>
      </c>
      <c r="F3341" t="s">
        <v>420</v>
      </c>
      <c r="G3341" s="81">
        <v>45184</v>
      </c>
      <c r="H3341" t="s">
        <v>4048</v>
      </c>
      <c r="I3341" t="s">
        <v>7040</v>
      </c>
      <c r="J3341" t="s">
        <v>1675</v>
      </c>
      <c r="K3341" t="s">
        <v>7041</v>
      </c>
      <c r="L3341" t="s">
        <v>2000</v>
      </c>
      <c r="M3341">
        <v>376</v>
      </c>
    </row>
    <row r="3342" spans="1:13">
      <c r="A3342">
        <v>6800</v>
      </c>
      <c r="B3342" t="s">
        <v>1227</v>
      </c>
      <c r="C3342" t="s">
        <v>1576</v>
      </c>
      <c r="D3342">
        <v>1800</v>
      </c>
      <c r="E3342" t="s">
        <v>10</v>
      </c>
      <c r="F3342" t="s">
        <v>420</v>
      </c>
      <c r="G3342" s="81">
        <v>45188</v>
      </c>
      <c r="H3342" t="s">
        <v>4048</v>
      </c>
      <c r="I3342" t="s">
        <v>5713</v>
      </c>
      <c r="J3342" t="s">
        <v>2032</v>
      </c>
      <c r="K3342" t="s">
        <v>7042</v>
      </c>
      <c r="L3342" t="s">
        <v>1575</v>
      </c>
      <c r="M3342">
        <v>321</v>
      </c>
    </row>
    <row r="3343" spans="1:13">
      <c r="A3343">
        <v>6801</v>
      </c>
      <c r="B3343" t="s">
        <v>1227</v>
      </c>
      <c r="C3343" t="s">
        <v>1332</v>
      </c>
      <c r="D3343">
        <v>4335</v>
      </c>
      <c r="E3343" t="s">
        <v>12</v>
      </c>
      <c r="F3343" t="s">
        <v>6305</v>
      </c>
      <c r="G3343" s="81">
        <v>45188</v>
      </c>
      <c r="H3343" t="s">
        <v>4048</v>
      </c>
      <c r="I3343" t="s">
        <v>7043</v>
      </c>
      <c r="J3343" t="s">
        <v>13</v>
      </c>
      <c r="K3343">
        <v>407048</v>
      </c>
      <c r="L3343" t="s">
        <v>1330</v>
      </c>
      <c r="M3343">
        <v>462</v>
      </c>
    </row>
    <row r="3344" spans="1:13">
      <c r="A3344">
        <v>6802</v>
      </c>
      <c r="B3344" t="s">
        <v>1227</v>
      </c>
      <c r="C3344" t="s">
        <v>2311</v>
      </c>
      <c r="D3344">
        <v>2275</v>
      </c>
      <c r="E3344" t="s">
        <v>15</v>
      </c>
      <c r="F3344" t="s">
        <v>420</v>
      </c>
      <c r="G3344" s="81">
        <v>45190</v>
      </c>
      <c r="H3344" t="s">
        <v>4048</v>
      </c>
      <c r="I3344" t="s">
        <v>7044</v>
      </c>
      <c r="J3344" t="s">
        <v>1680</v>
      </c>
      <c r="K3344" t="s">
        <v>7045</v>
      </c>
      <c r="L3344" t="s">
        <v>2328</v>
      </c>
      <c r="M3344">
        <v>429</v>
      </c>
    </row>
    <row r="3345" spans="1:13">
      <c r="A3345">
        <v>6803</v>
      </c>
      <c r="B3345" t="s">
        <v>1227</v>
      </c>
      <c r="C3345" t="s">
        <v>2316</v>
      </c>
      <c r="D3345">
        <v>2275</v>
      </c>
      <c r="E3345" t="s">
        <v>15</v>
      </c>
      <c r="F3345" t="s">
        <v>420</v>
      </c>
      <c r="G3345" s="81">
        <v>45190</v>
      </c>
      <c r="H3345" t="s">
        <v>4048</v>
      </c>
      <c r="I3345" t="s">
        <v>7044</v>
      </c>
      <c r="J3345" t="s">
        <v>1680</v>
      </c>
      <c r="K3345" t="s">
        <v>7046</v>
      </c>
      <c r="L3345" t="s">
        <v>2314</v>
      </c>
      <c r="M3345">
        <v>430</v>
      </c>
    </row>
    <row r="3346" spans="1:13">
      <c r="A3346">
        <v>6804</v>
      </c>
      <c r="B3346" t="s">
        <v>1227</v>
      </c>
      <c r="C3346" t="s">
        <v>1086</v>
      </c>
      <c r="D3346">
        <v>2000</v>
      </c>
      <c r="E3346" t="s">
        <v>17</v>
      </c>
      <c r="F3346" t="s">
        <v>420</v>
      </c>
      <c r="G3346" s="81">
        <v>45191</v>
      </c>
      <c r="H3346" t="s">
        <v>4048</v>
      </c>
      <c r="I3346" t="s">
        <v>6960</v>
      </c>
      <c r="J3346" t="s">
        <v>1674</v>
      </c>
      <c r="K3346" t="s">
        <v>7047</v>
      </c>
      <c r="L3346" t="s">
        <v>1085</v>
      </c>
      <c r="M3346">
        <v>207</v>
      </c>
    </row>
    <row r="3347" spans="1:13">
      <c r="A3347">
        <v>6805</v>
      </c>
      <c r="B3347" t="s">
        <v>1227</v>
      </c>
      <c r="C3347" t="s">
        <v>2407</v>
      </c>
      <c r="D3347">
        <v>2275</v>
      </c>
      <c r="E3347" t="s">
        <v>15</v>
      </c>
      <c r="F3347" t="s">
        <v>420</v>
      </c>
      <c r="G3347" s="81">
        <v>45191</v>
      </c>
      <c r="H3347" t="s">
        <v>4048</v>
      </c>
      <c r="I3347" t="s">
        <v>6720</v>
      </c>
      <c r="J3347" t="s">
        <v>1680</v>
      </c>
      <c r="K3347" t="s">
        <v>7048</v>
      </c>
      <c r="L3347" t="s">
        <v>2406</v>
      </c>
      <c r="M3347">
        <v>460</v>
      </c>
    </row>
    <row r="3348" spans="1:13">
      <c r="A3348">
        <v>6806</v>
      </c>
      <c r="B3348" t="s">
        <v>1227</v>
      </c>
      <c r="C3348" t="s">
        <v>1473</v>
      </c>
      <c r="D3348">
        <v>3497</v>
      </c>
      <c r="E3348" t="s">
        <v>12</v>
      </c>
      <c r="F3348" t="s">
        <v>420</v>
      </c>
      <c r="G3348" s="81">
        <v>45191</v>
      </c>
      <c r="H3348" t="s">
        <v>4048</v>
      </c>
      <c r="I3348" t="s">
        <v>5770</v>
      </c>
      <c r="J3348" t="s">
        <v>13</v>
      </c>
      <c r="K3348" t="s">
        <v>7049</v>
      </c>
      <c r="L3348" t="s">
        <v>1472</v>
      </c>
      <c r="M3348">
        <v>560</v>
      </c>
    </row>
    <row r="3349" spans="1:13">
      <c r="A3349">
        <v>6807</v>
      </c>
      <c r="B3349" t="s">
        <v>1227</v>
      </c>
      <c r="C3349" t="s">
        <v>639</v>
      </c>
      <c r="D3349">
        <v>2800</v>
      </c>
      <c r="E3349" t="s">
        <v>12</v>
      </c>
      <c r="F3349" t="s">
        <v>420</v>
      </c>
      <c r="G3349" s="81">
        <v>45190</v>
      </c>
      <c r="H3349" t="s">
        <v>4048</v>
      </c>
      <c r="I3349" t="s">
        <v>5977</v>
      </c>
      <c r="J3349" t="s">
        <v>13</v>
      </c>
      <c r="K3349" t="s">
        <v>7050</v>
      </c>
      <c r="L3349" t="s">
        <v>637</v>
      </c>
      <c r="M3349">
        <v>465</v>
      </c>
    </row>
    <row r="3350" spans="1:13">
      <c r="A3350">
        <v>6808</v>
      </c>
      <c r="B3350" t="s">
        <v>1227</v>
      </c>
      <c r="C3350" t="s">
        <v>3060</v>
      </c>
      <c r="D3350">
        <v>1500</v>
      </c>
      <c r="E3350" t="s">
        <v>12</v>
      </c>
      <c r="F3350" t="s">
        <v>420</v>
      </c>
      <c r="G3350" s="81">
        <v>45194</v>
      </c>
      <c r="H3350" t="s">
        <v>99</v>
      </c>
      <c r="I3350" t="s">
        <v>99</v>
      </c>
      <c r="J3350" t="s">
        <v>13</v>
      </c>
      <c r="K3350" t="s">
        <v>7051</v>
      </c>
      <c r="L3350" t="s">
        <v>3061</v>
      </c>
      <c r="M3350">
        <v>595</v>
      </c>
    </row>
    <row r="3351" spans="1:13">
      <c r="A3351">
        <v>6809</v>
      </c>
      <c r="B3351" t="s">
        <v>1227</v>
      </c>
      <c r="C3351" t="s">
        <v>2541</v>
      </c>
      <c r="D3351">
        <v>5600</v>
      </c>
      <c r="E3351" t="s">
        <v>12</v>
      </c>
      <c r="F3351" t="s">
        <v>6305</v>
      </c>
      <c r="G3351" s="81">
        <v>45198</v>
      </c>
      <c r="H3351" t="s">
        <v>4048</v>
      </c>
      <c r="I3351" t="s">
        <v>7052</v>
      </c>
      <c r="J3351" t="s">
        <v>13</v>
      </c>
      <c r="K3351" t="s">
        <v>7053</v>
      </c>
      <c r="L3351" t="s">
        <v>624</v>
      </c>
      <c r="M3351">
        <v>467</v>
      </c>
    </row>
    <row r="3352" spans="1:13">
      <c r="A3352">
        <v>6810</v>
      </c>
      <c r="B3352" t="s">
        <v>1227</v>
      </c>
      <c r="C3352" t="s">
        <v>2551</v>
      </c>
      <c r="D3352">
        <v>2275</v>
      </c>
      <c r="E3352" t="s">
        <v>17</v>
      </c>
      <c r="F3352" t="s">
        <v>6354</v>
      </c>
      <c r="G3352" s="81">
        <v>45197</v>
      </c>
      <c r="H3352" t="s">
        <v>4048</v>
      </c>
      <c r="I3352" t="s">
        <v>7054</v>
      </c>
      <c r="J3352" t="s">
        <v>1674</v>
      </c>
      <c r="K3352" t="s">
        <v>7055</v>
      </c>
      <c r="L3352" t="s">
        <v>2550</v>
      </c>
      <c r="M3352">
        <v>488</v>
      </c>
    </row>
    <row r="3353" spans="1:13">
      <c r="A3353">
        <v>6811</v>
      </c>
      <c r="B3353" t="s">
        <v>1227</v>
      </c>
      <c r="C3353" t="s">
        <v>3114</v>
      </c>
      <c r="D3353">
        <v>1000</v>
      </c>
      <c r="E3353" t="s">
        <v>10</v>
      </c>
      <c r="F3353" t="s">
        <v>6305</v>
      </c>
      <c r="G3353" s="81">
        <v>45196</v>
      </c>
      <c r="H3353" t="s">
        <v>99</v>
      </c>
      <c r="I3353" t="s">
        <v>99</v>
      </c>
      <c r="J3353" t="s">
        <v>2032</v>
      </c>
      <c r="K3353" t="s">
        <v>7056</v>
      </c>
      <c r="L3353" t="s">
        <v>3113</v>
      </c>
      <c r="M3353">
        <v>596</v>
      </c>
    </row>
    <row r="3354" spans="1:13">
      <c r="A3354">
        <v>6812</v>
      </c>
      <c r="B3354" t="s">
        <v>1227</v>
      </c>
      <c r="C3354" t="s">
        <v>2591</v>
      </c>
      <c r="D3354">
        <v>2800</v>
      </c>
      <c r="E3354" t="s">
        <v>12</v>
      </c>
      <c r="F3354" t="s">
        <v>420</v>
      </c>
      <c r="G3354" s="81">
        <v>45198</v>
      </c>
      <c r="H3354" t="s">
        <v>4048</v>
      </c>
      <c r="I3354" t="s">
        <v>5197</v>
      </c>
      <c r="J3354" t="s">
        <v>13</v>
      </c>
      <c r="K3354" t="s">
        <v>7057</v>
      </c>
      <c r="L3354" t="s">
        <v>2590</v>
      </c>
      <c r="M3354">
        <v>495</v>
      </c>
    </row>
    <row r="3355" spans="1:13">
      <c r="A3355">
        <v>6813</v>
      </c>
      <c r="B3355" t="s">
        <v>1227</v>
      </c>
      <c r="C3355" t="s">
        <v>2087</v>
      </c>
      <c r="D3355">
        <v>2350</v>
      </c>
      <c r="E3355" t="s">
        <v>8</v>
      </c>
      <c r="F3355" t="s">
        <v>6305</v>
      </c>
      <c r="G3355" s="81">
        <v>45198</v>
      </c>
      <c r="H3355" t="s">
        <v>4048</v>
      </c>
      <c r="I3355" t="s">
        <v>7058</v>
      </c>
      <c r="J3355" t="s">
        <v>1675</v>
      </c>
      <c r="K3355" t="s">
        <v>7059</v>
      </c>
      <c r="L3355" t="s">
        <v>1562</v>
      </c>
      <c r="M3355">
        <v>318</v>
      </c>
    </row>
    <row r="3356" spans="1:13">
      <c r="A3356">
        <v>6814</v>
      </c>
      <c r="B3356" t="s">
        <v>1227</v>
      </c>
      <c r="C3356" t="s">
        <v>2997</v>
      </c>
      <c r="D3356">
        <v>1650</v>
      </c>
      <c r="E3356" t="s">
        <v>15</v>
      </c>
      <c r="F3356" t="s">
        <v>6305</v>
      </c>
      <c r="G3356" s="81">
        <v>45198</v>
      </c>
      <c r="H3356" t="s">
        <v>4048</v>
      </c>
      <c r="I3356" t="s">
        <v>7060</v>
      </c>
      <c r="J3356" t="s">
        <v>1680</v>
      </c>
      <c r="K3356" t="s">
        <v>7061</v>
      </c>
      <c r="L3356" t="s">
        <v>2996</v>
      </c>
      <c r="M3356">
        <v>589</v>
      </c>
    </row>
    <row r="3357" spans="1:13">
      <c r="A3357">
        <v>6815</v>
      </c>
      <c r="B3357" t="s">
        <v>2133</v>
      </c>
      <c r="C3357" t="s">
        <v>6413</v>
      </c>
      <c r="D3357">
        <v>90652</v>
      </c>
      <c r="E3357" t="s">
        <v>67</v>
      </c>
      <c r="F3357" t="s">
        <v>420</v>
      </c>
      <c r="G3357" s="81">
        <v>45180</v>
      </c>
      <c r="H3357" t="s">
        <v>4048</v>
      </c>
      <c r="I3357" t="s">
        <v>6857</v>
      </c>
      <c r="J3357" t="s">
        <v>1679</v>
      </c>
      <c r="K3357" t="s">
        <v>7062</v>
      </c>
    </row>
    <row r="3358" spans="1:13">
      <c r="A3358">
        <v>6816</v>
      </c>
      <c r="B3358" t="s">
        <v>2133</v>
      </c>
      <c r="C3358" t="s">
        <v>6413</v>
      </c>
      <c r="D3358">
        <v>67420</v>
      </c>
      <c r="E3358" t="s">
        <v>12</v>
      </c>
      <c r="F3358" t="s">
        <v>420</v>
      </c>
      <c r="G3358" s="81">
        <v>45194</v>
      </c>
      <c r="H3358" t="s">
        <v>4048</v>
      </c>
      <c r="I3358" t="s">
        <v>6857</v>
      </c>
      <c r="J3358" t="s">
        <v>13</v>
      </c>
      <c r="K3358" t="s">
        <v>7063</v>
      </c>
    </row>
    <row r="3359" spans="1:13">
      <c r="A3359">
        <v>6817</v>
      </c>
      <c r="B3359" t="s">
        <v>1227</v>
      </c>
      <c r="C3359" t="s">
        <v>2781</v>
      </c>
      <c r="D3359">
        <v>3497</v>
      </c>
      <c r="E3359" t="s">
        <v>12</v>
      </c>
      <c r="F3359" t="s">
        <v>420</v>
      </c>
      <c r="G3359" s="81">
        <v>45201</v>
      </c>
      <c r="H3359" t="s">
        <v>4048</v>
      </c>
      <c r="I3359" t="s">
        <v>5523</v>
      </c>
      <c r="J3359" t="s">
        <v>13</v>
      </c>
      <c r="K3359" t="s">
        <v>7064</v>
      </c>
      <c r="L3359" t="s">
        <v>2772</v>
      </c>
      <c r="M3359">
        <v>572</v>
      </c>
    </row>
    <row r="3360" spans="1:13">
      <c r="A3360">
        <v>6818</v>
      </c>
      <c r="B3360" t="s">
        <v>1227</v>
      </c>
      <c r="C3360" t="s">
        <v>2757</v>
      </c>
      <c r="D3360">
        <v>2275</v>
      </c>
      <c r="E3360" t="s">
        <v>15</v>
      </c>
      <c r="F3360" t="s">
        <v>420</v>
      </c>
      <c r="G3360" s="81">
        <v>45201</v>
      </c>
      <c r="H3360" t="s">
        <v>4048</v>
      </c>
      <c r="I3360" t="s">
        <v>7065</v>
      </c>
      <c r="J3360" t="s">
        <v>1680</v>
      </c>
      <c r="K3360" t="s">
        <v>7066</v>
      </c>
      <c r="L3360" t="s">
        <v>2755</v>
      </c>
      <c r="M3360">
        <v>563</v>
      </c>
    </row>
    <row r="3361" spans="1:14">
      <c r="A3361">
        <v>6819</v>
      </c>
      <c r="B3361" t="s">
        <v>1227</v>
      </c>
      <c r="C3361" t="s">
        <v>2455</v>
      </c>
      <c r="D3361">
        <v>5200</v>
      </c>
      <c r="E3361" t="s">
        <v>12</v>
      </c>
      <c r="F3361" t="s">
        <v>420</v>
      </c>
      <c r="G3361" s="81">
        <v>45201</v>
      </c>
      <c r="H3361" t="s">
        <v>4048</v>
      </c>
      <c r="I3361" t="s">
        <v>6027</v>
      </c>
      <c r="J3361" t="s">
        <v>13</v>
      </c>
      <c r="K3361" t="s">
        <v>7067</v>
      </c>
      <c r="L3361" t="s">
        <v>2452</v>
      </c>
      <c r="M3361">
        <v>464</v>
      </c>
    </row>
    <row r="3362" spans="1:14">
      <c r="A3362">
        <v>6820</v>
      </c>
      <c r="B3362" t="s">
        <v>1227</v>
      </c>
      <c r="C3362" t="s">
        <v>1105</v>
      </c>
      <c r="D3362">
        <v>1600</v>
      </c>
      <c r="E3362" t="s">
        <v>8</v>
      </c>
      <c r="F3362" t="s">
        <v>420</v>
      </c>
      <c r="G3362" s="81">
        <v>45201</v>
      </c>
      <c r="H3362" t="s">
        <v>4048</v>
      </c>
      <c r="I3362" t="s">
        <v>7068</v>
      </c>
      <c r="J3362" t="s">
        <v>1675</v>
      </c>
      <c r="K3362" t="s">
        <v>7069</v>
      </c>
      <c r="L3362" t="s">
        <v>1103</v>
      </c>
      <c r="M3362">
        <v>213</v>
      </c>
    </row>
    <row r="3363" spans="1:14">
      <c r="A3363">
        <v>6821</v>
      </c>
      <c r="B3363" t="s">
        <v>1227</v>
      </c>
      <c r="C3363" t="s">
        <v>2768</v>
      </c>
      <c r="D3363">
        <v>5200</v>
      </c>
      <c r="E3363" t="s">
        <v>12</v>
      </c>
      <c r="F3363" t="s">
        <v>420</v>
      </c>
      <c r="G3363" s="81">
        <v>45198</v>
      </c>
      <c r="H3363" t="s">
        <v>4048</v>
      </c>
      <c r="I3363" t="s">
        <v>6801</v>
      </c>
      <c r="J3363" t="s">
        <v>13</v>
      </c>
      <c r="K3363" t="s">
        <v>7070</v>
      </c>
      <c r="L3363" t="s">
        <v>2767</v>
      </c>
      <c r="M3363">
        <v>566</v>
      </c>
    </row>
    <row r="3364" spans="1:14">
      <c r="A3364">
        <v>6822</v>
      </c>
      <c r="B3364" t="s">
        <v>1227</v>
      </c>
      <c r="C3364" t="s">
        <v>1123</v>
      </c>
      <c r="D3364">
        <v>1850</v>
      </c>
      <c r="E3364" t="s">
        <v>8</v>
      </c>
      <c r="F3364" t="s">
        <v>420</v>
      </c>
      <c r="G3364" s="81">
        <v>45202</v>
      </c>
      <c r="H3364" t="s">
        <v>4048</v>
      </c>
      <c r="I3364" t="s">
        <v>4870</v>
      </c>
      <c r="J3364" t="s">
        <v>1675</v>
      </c>
      <c r="K3364" t="s">
        <v>7071</v>
      </c>
      <c r="L3364" t="s">
        <v>1121</v>
      </c>
      <c r="M3364">
        <v>218</v>
      </c>
    </row>
    <row r="3365" spans="1:14">
      <c r="A3365">
        <v>6823</v>
      </c>
      <c r="B3365" t="s">
        <v>1227</v>
      </c>
      <c r="C3365" t="s">
        <v>3463</v>
      </c>
      <c r="D3365">
        <v>6887</v>
      </c>
      <c r="E3365" t="s">
        <v>12</v>
      </c>
      <c r="F3365" t="s">
        <v>420</v>
      </c>
      <c r="G3365" s="81">
        <v>45202</v>
      </c>
      <c r="H3365" t="s">
        <v>4048</v>
      </c>
      <c r="I3365" t="s">
        <v>7072</v>
      </c>
      <c r="J3365" t="s">
        <v>13</v>
      </c>
      <c r="K3365" t="s">
        <v>7073</v>
      </c>
      <c r="L3365" t="s">
        <v>1255</v>
      </c>
      <c r="M3365">
        <v>582</v>
      </c>
    </row>
    <row r="3366" spans="1:14">
      <c r="A3366">
        <v>6824</v>
      </c>
      <c r="B3366" t="s">
        <v>35</v>
      </c>
      <c r="C3366" t="s">
        <v>3315</v>
      </c>
      <c r="D3366">
        <v>1500</v>
      </c>
      <c r="E3366" t="s">
        <v>20</v>
      </c>
      <c r="F3366" t="s">
        <v>6305</v>
      </c>
      <c r="G3366" s="81">
        <v>45201</v>
      </c>
      <c r="H3366" t="s">
        <v>99</v>
      </c>
      <c r="I3366" t="s">
        <v>7074</v>
      </c>
      <c r="J3366" t="s">
        <v>1677</v>
      </c>
      <c r="K3366">
        <v>8519</v>
      </c>
      <c r="L3366" t="s">
        <v>3314</v>
      </c>
      <c r="M3366">
        <v>651</v>
      </c>
    </row>
    <row r="3367" spans="1:14">
      <c r="A3367">
        <v>6825</v>
      </c>
      <c r="B3367" t="s">
        <v>1227</v>
      </c>
      <c r="C3367" t="s">
        <v>1618</v>
      </c>
      <c r="D3367">
        <v>3350</v>
      </c>
      <c r="E3367" t="s">
        <v>12</v>
      </c>
      <c r="F3367" t="s">
        <v>420</v>
      </c>
      <c r="G3367" s="81">
        <v>45201</v>
      </c>
      <c r="H3367" t="s">
        <v>4048</v>
      </c>
      <c r="I3367" t="s">
        <v>5713</v>
      </c>
      <c r="J3367" t="s">
        <v>13</v>
      </c>
      <c r="K3367" t="s">
        <v>7075</v>
      </c>
      <c r="L3367" t="s">
        <v>1617</v>
      </c>
      <c r="M3367">
        <v>334</v>
      </c>
    </row>
    <row r="3368" spans="1:14">
      <c r="A3368">
        <v>6826</v>
      </c>
      <c r="B3368" t="s">
        <v>1227</v>
      </c>
      <c r="C3368" t="s">
        <v>962</v>
      </c>
      <c r="D3368">
        <v>4000</v>
      </c>
      <c r="E3368" t="s">
        <v>15</v>
      </c>
      <c r="F3368" t="s">
        <v>6305</v>
      </c>
      <c r="G3368" s="81">
        <v>45201</v>
      </c>
      <c r="H3368" t="s">
        <v>4069</v>
      </c>
      <c r="I3368" t="s">
        <v>7076</v>
      </c>
      <c r="J3368" t="s">
        <v>1680</v>
      </c>
      <c r="K3368" t="s">
        <v>7077</v>
      </c>
      <c r="L3368" t="s">
        <v>960</v>
      </c>
      <c r="M3368">
        <v>371</v>
      </c>
    </row>
    <row r="3369" spans="1:14">
      <c r="A3369">
        <v>6827</v>
      </c>
      <c r="B3369" t="s">
        <v>1227</v>
      </c>
      <c r="C3369" t="s">
        <v>1371</v>
      </c>
      <c r="D3369">
        <v>2800</v>
      </c>
      <c r="E3369" t="s">
        <v>67</v>
      </c>
      <c r="F3369" t="s">
        <v>420</v>
      </c>
      <c r="G3369" s="81">
        <v>45203</v>
      </c>
      <c r="H3369" t="s">
        <v>4048</v>
      </c>
      <c r="I3369" t="s">
        <v>7078</v>
      </c>
      <c r="J3369" t="s">
        <v>1679</v>
      </c>
      <c r="K3369" t="s">
        <v>7079</v>
      </c>
      <c r="L3369" t="s">
        <v>1369</v>
      </c>
      <c r="M3369">
        <v>374</v>
      </c>
    </row>
    <row r="3370" spans="1:14">
      <c r="A3370">
        <v>6828</v>
      </c>
      <c r="B3370" t="s">
        <v>1227</v>
      </c>
      <c r="C3370" t="s">
        <v>2458</v>
      </c>
      <c r="D3370">
        <v>5200</v>
      </c>
      <c r="E3370" t="s">
        <v>67</v>
      </c>
      <c r="F3370" t="s">
        <v>420</v>
      </c>
      <c r="G3370" s="81">
        <v>45203</v>
      </c>
      <c r="H3370" t="s">
        <v>4048</v>
      </c>
      <c r="I3370" t="s">
        <v>5825</v>
      </c>
      <c r="J3370" t="s">
        <v>1679</v>
      </c>
      <c r="K3370" t="s">
        <v>7080</v>
      </c>
      <c r="L3370" t="s">
        <v>2457</v>
      </c>
      <c r="M3370">
        <v>466</v>
      </c>
      <c r="N3370" t="s">
        <v>4057</v>
      </c>
    </row>
    <row r="3371" spans="1:14">
      <c r="A3371">
        <v>6829</v>
      </c>
      <c r="B3371" t="s">
        <v>1227</v>
      </c>
      <c r="C3371" t="s">
        <v>2008</v>
      </c>
      <c r="D3371">
        <v>400</v>
      </c>
      <c r="E3371" t="s">
        <v>8</v>
      </c>
      <c r="F3371" t="s">
        <v>420</v>
      </c>
      <c r="G3371" s="81">
        <v>45197</v>
      </c>
      <c r="H3371" t="s">
        <v>7081</v>
      </c>
      <c r="I3371" t="s">
        <v>7082</v>
      </c>
      <c r="J3371" t="s">
        <v>1675</v>
      </c>
      <c r="K3371" t="s">
        <v>7083</v>
      </c>
      <c r="L3371" t="s">
        <v>2000</v>
      </c>
      <c r="M3371">
        <v>376</v>
      </c>
    </row>
    <row r="3372" spans="1:14">
      <c r="A3372">
        <v>6830</v>
      </c>
      <c r="B3372" t="s">
        <v>1227</v>
      </c>
      <c r="C3372" t="s">
        <v>2494</v>
      </c>
      <c r="D3372">
        <v>33000</v>
      </c>
      <c r="E3372" t="s">
        <v>20</v>
      </c>
      <c r="F3372" t="s">
        <v>420</v>
      </c>
      <c r="G3372" s="81">
        <v>45202</v>
      </c>
      <c r="H3372" t="s">
        <v>4069</v>
      </c>
      <c r="I3372" t="s">
        <v>7084</v>
      </c>
      <c r="J3372" t="s">
        <v>1677</v>
      </c>
      <c r="K3372" t="s">
        <v>7085</v>
      </c>
      <c r="L3372" t="s">
        <v>2493</v>
      </c>
      <c r="M3372">
        <v>478</v>
      </c>
    </row>
    <row r="3373" spans="1:14">
      <c r="A3373">
        <v>6831</v>
      </c>
      <c r="B3373" t="s">
        <v>1227</v>
      </c>
      <c r="C3373" t="s">
        <v>3114</v>
      </c>
      <c r="D3373">
        <v>2275</v>
      </c>
      <c r="E3373" t="s">
        <v>10</v>
      </c>
      <c r="F3373" t="s">
        <v>6305</v>
      </c>
      <c r="G3373" s="81">
        <v>45202</v>
      </c>
      <c r="H3373" t="s">
        <v>4048</v>
      </c>
      <c r="I3373" t="s">
        <v>4073</v>
      </c>
      <c r="J3373" t="s">
        <v>2032</v>
      </c>
      <c r="K3373" t="s">
        <v>7086</v>
      </c>
      <c r="L3373" t="s">
        <v>3113</v>
      </c>
      <c r="M3373">
        <v>596</v>
      </c>
    </row>
    <row r="3374" spans="1:14">
      <c r="A3374">
        <v>6832</v>
      </c>
      <c r="B3374" t="s">
        <v>1227</v>
      </c>
      <c r="C3374" t="s">
        <v>2812</v>
      </c>
      <c r="D3374">
        <v>3497</v>
      </c>
      <c r="E3374" t="s">
        <v>12</v>
      </c>
      <c r="F3374" t="s">
        <v>6305</v>
      </c>
      <c r="G3374" s="81">
        <v>45202</v>
      </c>
      <c r="H3374" t="s">
        <v>4048</v>
      </c>
      <c r="I3374" t="s">
        <v>6811</v>
      </c>
      <c r="J3374" t="s">
        <v>13</v>
      </c>
      <c r="K3374" t="s">
        <v>7087</v>
      </c>
      <c r="L3374" t="s">
        <v>2807</v>
      </c>
      <c r="M3374">
        <v>573</v>
      </c>
    </row>
    <row r="3375" spans="1:14">
      <c r="A3375">
        <v>6833</v>
      </c>
      <c r="B3375" t="s">
        <v>1227</v>
      </c>
      <c r="C3375" t="s">
        <v>605</v>
      </c>
      <c r="D3375">
        <v>2800</v>
      </c>
      <c r="E3375" t="s">
        <v>12</v>
      </c>
      <c r="F3375" t="s">
        <v>420</v>
      </c>
      <c r="G3375" s="81">
        <v>45355</v>
      </c>
      <c r="H3375" t="s">
        <v>4048</v>
      </c>
      <c r="I3375" t="s">
        <v>7088</v>
      </c>
      <c r="J3375" t="s">
        <v>13</v>
      </c>
      <c r="K3375">
        <v>2475437</v>
      </c>
      <c r="L3375" t="s">
        <v>603</v>
      </c>
      <c r="M3375">
        <v>468</v>
      </c>
    </row>
    <row r="3376" spans="1:14">
      <c r="A3376">
        <v>6834</v>
      </c>
      <c r="B3376" t="s">
        <v>1227</v>
      </c>
      <c r="C3376" t="s">
        <v>2779</v>
      </c>
      <c r="D3376">
        <v>19646</v>
      </c>
      <c r="E3376" t="s">
        <v>22</v>
      </c>
      <c r="F3376" t="s">
        <v>420</v>
      </c>
      <c r="G3376" s="81">
        <v>45203</v>
      </c>
      <c r="H3376" t="s">
        <v>4048</v>
      </c>
      <c r="I3376" t="s">
        <v>6916</v>
      </c>
      <c r="J3376" t="s">
        <v>1681</v>
      </c>
      <c r="K3376" t="s">
        <v>7089</v>
      </c>
      <c r="L3376" t="s">
        <v>1255</v>
      </c>
      <c r="M3376">
        <v>571</v>
      </c>
    </row>
    <row r="3377" spans="1:13">
      <c r="A3377">
        <v>6835</v>
      </c>
      <c r="B3377" t="s">
        <v>1227</v>
      </c>
      <c r="C3377" t="s">
        <v>1503</v>
      </c>
      <c r="D3377">
        <v>7000</v>
      </c>
      <c r="E3377" t="s">
        <v>67</v>
      </c>
      <c r="F3377" t="s">
        <v>7090</v>
      </c>
      <c r="G3377" s="81">
        <v>45203</v>
      </c>
      <c r="H3377" t="s">
        <v>4069</v>
      </c>
      <c r="I3377" t="s">
        <v>5108</v>
      </c>
      <c r="J3377" t="s">
        <v>1679</v>
      </c>
      <c r="K3377" t="s">
        <v>7091</v>
      </c>
      <c r="L3377" t="s">
        <v>2578</v>
      </c>
      <c r="M3377">
        <v>306</v>
      </c>
    </row>
    <row r="3378" spans="1:13">
      <c r="A3378">
        <v>6836</v>
      </c>
      <c r="B3378" t="s">
        <v>1227</v>
      </c>
      <c r="C3378" t="s">
        <v>1817</v>
      </c>
      <c r="D3378">
        <v>2180</v>
      </c>
      <c r="E3378" t="s">
        <v>10</v>
      </c>
      <c r="F3378" t="s">
        <v>420</v>
      </c>
      <c r="G3378" s="81">
        <v>45205</v>
      </c>
      <c r="H3378" t="s">
        <v>4048</v>
      </c>
      <c r="I3378" t="s">
        <v>5587</v>
      </c>
      <c r="J3378" t="s">
        <v>2032</v>
      </c>
      <c r="K3378" t="s">
        <v>7092</v>
      </c>
      <c r="L3378" t="s">
        <v>2003</v>
      </c>
      <c r="M3378">
        <v>366</v>
      </c>
    </row>
    <row r="3379" spans="1:13">
      <c r="A3379">
        <v>6837</v>
      </c>
      <c r="B3379" t="s">
        <v>1227</v>
      </c>
      <c r="C3379" t="s">
        <v>2041</v>
      </c>
      <c r="D3379">
        <v>3350</v>
      </c>
      <c r="E3379" t="s">
        <v>67</v>
      </c>
      <c r="F3379" t="s">
        <v>420</v>
      </c>
      <c r="G3379" s="81">
        <v>45205</v>
      </c>
      <c r="H3379" t="s">
        <v>4048</v>
      </c>
      <c r="I3379" t="s">
        <v>5643</v>
      </c>
      <c r="J3379" t="s">
        <v>1679</v>
      </c>
      <c r="K3379" t="s">
        <v>7093</v>
      </c>
      <c r="L3379" t="s">
        <v>2039</v>
      </c>
      <c r="M3379">
        <v>378</v>
      </c>
    </row>
    <row r="3380" spans="1:13">
      <c r="A3380">
        <v>6838</v>
      </c>
      <c r="B3380" t="s">
        <v>1227</v>
      </c>
      <c r="C3380" t="s">
        <v>2078</v>
      </c>
      <c r="D3380">
        <v>3350</v>
      </c>
      <c r="E3380" t="s">
        <v>67</v>
      </c>
      <c r="F3380" t="s">
        <v>420</v>
      </c>
      <c r="G3380" s="81">
        <v>45205</v>
      </c>
      <c r="H3380" t="s">
        <v>4048</v>
      </c>
      <c r="I3380" t="s">
        <v>5643</v>
      </c>
      <c r="J3380" t="s">
        <v>1679</v>
      </c>
      <c r="K3380" t="s">
        <v>7094</v>
      </c>
      <c r="L3380" t="s">
        <v>2076</v>
      </c>
      <c r="M3380">
        <v>383</v>
      </c>
    </row>
    <row r="3381" spans="1:13">
      <c r="A3381">
        <v>6839</v>
      </c>
      <c r="B3381" t="s">
        <v>1227</v>
      </c>
      <c r="C3381" t="s">
        <v>2470</v>
      </c>
      <c r="D3381">
        <v>5200</v>
      </c>
      <c r="E3381" t="s">
        <v>12</v>
      </c>
      <c r="F3381" t="s">
        <v>420</v>
      </c>
      <c r="G3381" s="81">
        <v>45205</v>
      </c>
      <c r="H3381" t="s">
        <v>4048</v>
      </c>
      <c r="I3381" t="s">
        <v>5163</v>
      </c>
      <c r="J3381" t="s">
        <v>13</v>
      </c>
      <c r="K3381" t="s">
        <v>7095</v>
      </c>
      <c r="L3381" t="s">
        <v>2469</v>
      </c>
      <c r="M3381">
        <v>470</v>
      </c>
    </row>
    <row r="3382" spans="1:13">
      <c r="A3382">
        <v>6840</v>
      </c>
      <c r="B3382" t="s">
        <v>1227</v>
      </c>
      <c r="C3382" t="s">
        <v>1095</v>
      </c>
      <c r="D3382">
        <v>1650</v>
      </c>
      <c r="E3382" t="s">
        <v>8</v>
      </c>
      <c r="F3382" t="s">
        <v>420</v>
      </c>
      <c r="G3382" s="81">
        <v>45205</v>
      </c>
      <c r="H3382" t="s">
        <v>4048</v>
      </c>
      <c r="I3382" t="s">
        <v>7096</v>
      </c>
      <c r="J3382" t="s">
        <v>1675</v>
      </c>
      <c r="K3382" t="s">
        <v>7097</v>
      </c>
      <c r="L3382" t="s">
        <v>1093</v>
      </c>
      <c r="M3382">
        <v>268</v>
      </c>
    </row>
    <row r="3383" spans="1:13">
      <c r="A3383">
        <v>6841</v>
      </c>
      <c r="B3383" t="s">
        <v>1227</v>
      </c>
      <c r="C3383" t="s">
        <v>1127</v>
      </c>
      <c r="D3383">
        <v>1400</v>
      </c>
      <c r="E3383" t="s">
        <v>8</v>
      </c>
      <c r="F3383" t="s">
        <v>420</v>
      </c>
      <c r="G3383" s="81">
        <v>45205</v>
      </c>
      <c r="H3383" t="s">
        <v>4048</v>
      </c>
      <c r="I3383" t="s">
        <v>7096</v>
      </c>
      <c r="J3383" t="s">
        <v>1675</v>
      </c>
      <c r="K3383" t="s">
        <v>7098</v>
      </c>
      <c r="L3383" t="s">
        <v>1126</v>
      </c>
      <c r="M3383">
        <v>200</v>
      </c>
    </row>
    <row r="3384" spans="1:13">
      <c r="A3384">
        <v>6842</v>
      </c>
      <c r="B3384" t="s">
        <v>1227</v>
      </c>
      <c r="C3384" t="s">
        <v>2087</v>
      </c>
      <c r="D3384">
        <v>1000</v>
      </c>
      <c r="E3384" t="s">
        <v>8</v>
      </c>
      <c r="F3384" t="s">
        <v>420</v>
      </c>
      <c r="G3384" s="81">
        <v>45205</v>
      </c>
      <c r="H3384" t="s">
        <v>4048</v>
      </c>
      <c r="I3384" t="s">
        <v>7099</v>
      </c>
      <c r="J3384" t="s">
        <v>1675</v>
      </c>
      <c r="K3384" t="s">
        <v>7100</v>
      </c>
      <c r="L3384" t="s">
        <v>1562</v>
      </c>
      <c r="M3384">
        <v>318</v>
      </c>
    </row>
    <row r="3385" spans="1:13">
      <c r="A3385">
        <v>6843</v>
      </c>
      <c r="B3385" t="s">
        <v>1227</v>
      </c>
      <c r="C3385" t="s">
        <v>2809</v>
      </c>
      <c r="D3385">
        <v>3575</v>
      </c>
      <c r="E3385" t="s">
        <v>15</v>
      </c>
      <c r="F3385" t="s">
        <v>420</v>
      </c>
      <c r="G3385" s="81">
        <v>45204</v>
      </c>
      <c r="H3385" t="s">
        <v>4048</v>
      </c>
      <c r="I3385" t="s">
        <v>5418</v>
      </c>
      <c r="J3385" t="s">
        <v>1680</v>
      </c>
      <c r="K3385" t="s">
        <v>7101</v>
      </c>
      <c r="L3385" t="s">
        <v>2813</v>
      </c>
      <c r="M3385">
        <v>574</v>
      </c>
    </row>
    <row r="3386" spans="1:13">
      <c r="A3386">
        <v>6844</v>
      </c>
      <c r="B3386" t="s">
        <v>1227</v>
      </c>
      <c r="C3386" t="s">
        <v>376</v>
      </c>
      <c r="D3386">
        <v>5200</v>
      </c>
      <c r="E3386" t="s">
        <v>12</v>
      </c>
      <c r="F3386" t="s">
        <v>6305</v>
      </c>
      <c r="G3386" s="81">
        <v>45204</v>
      </c>
      <c r="H3386" t="s">
        <v>4048</v>
      </c>
      <c r="I3386" t="s">
        <v>5269</v>
      </c>
      <c r="J3386" t="s">
        <v>13</v>
      </c>
      <c r="K3386" t="s">
        <v>7102</v>
      </c>
      <c r="L3386" t="s">
        <v>374</v>
      </c>
      <c r="M3386">
        <v>463</v>
      </c>
    </row>
    <row r="3387" spans="1:13">
      <c r="A3387">
        <v>6845</v>
      </c>
      <c r="B3387" t="s">
        <v>1227</v>
      </c>
      <c r="C3387" t="s">
        <v>2352</v>
      </c>
      <c r="D3387">
        <v>3497</v>
      </c>
      <c r="E3387" t="s">
        <v>12</v>
      </c>
      <c r="F3387" t="s">
        <v>420</v>
      </c>
      <c r="G3387" s="81">
        <v>45204</v>
      </c>
      <c r="H3387" t="s">
        <v>4048</v>
      </c>
      <c r="I3387" t="s">
        <v>5102</v>
      </c>
      <c r="J3387" t="s">
        <v>13</v>
      </c>
      <c r="K3387" t="s">
        <v>7103</v>
      </c>
      <c r="L3387" t="s">
        <v>2350</v>
      </c>
      <c r="M3387">
        <v>445</v>
      </c>
    </row>
    <row r="3388" spans="1:13">
      <c r="A3388">
        <v>6846</v>
      </c>
      <c r="B3388" t="s">
        <v>1227</v>
      </c>
      <c r="C3388" t="s">
        <v>962</v>
      </c>
      <c r="D3388">
        <v>3350</v>
      </c>
      <c r="E3388" t="s">
        <v>2172</v>
      </c>
      <c r="F3388" t="s">
        <v>420</v>
      </c>
      <c r="G3388" s="81">
        <v>45204</v>
      </c>
      <c r="H3388" t="s">
        <v>4194</v>
      </c>
      <c r="I3388" t="s">
        <v>5280</v>
      </c>
      <c r="J3388" t="s">
        <v>1680</v>
      </c>
      <c r="K3388" t="s">
        <v>7104</v>
      </c>
      <c r="L3388" t="s">
        <v>960</v>
      </c>
      <c r="M3388">
        <v>371</v>
      </c>
    </row>
    <row r="3389" spans="1:13">
      <c r="A3389">
        <v>6847</v>
      </c>
      <c r="B3389" t="s">
        <v>1227</v>
      </c>
      <c r="C3389" t="s">
        <v>3519</v>
      </c>
      <c r="D3389">
        <v>4200</v>
      </c>
      <c r="E3389" t="s">
        <v>15</v>
      </c>
      <c r="F3389" t="s">
        <v>623</v>
      </c>
      <c r="G3389" s="81">
        <v>45212</v>
      </c>
      <c r="H3389" t="s">
        <v>4048</v>
      </c>
      <c r="I3389" t="s">
        <v>5416</v>
      </c>
      <c r="J3389" t="s">
        <v>1680</v>
      </c>
      <c r="K3389" t="s">
        <v>7016</v>
      </c>
      <c r="L3389" t="s">
        <v>2504</v>
      </c>
      <c r="M3389">
        <v>480</v>
      </c>
    </row>
    <row r="3390" spans="1:13">
      <c r="A3390">
        <v>6848</v>
      </c>
      <c r="B3390" t="s">
        <v>1227</v>
      </c>
      <c r="C3390" t="s">
        <v>2489</v>
      </c>
      <c r="D3390">
        <v>4200</v>
      </c>
      <c r="E3390" t="s">
        <v>15</v>
      </c>
      <c r="F3390" t="s">
        <v>623</v>
      </c>
      <c r="G3390" s="81">
        <v>45212</v>
      </c>
      <c r="H3390" t="s">
        <v>4048</v>
      </c>
      <c r="I3390" t="s">
        <v>6122</v>
      </c>
      <c r="K3390">
        <v>1</v>
      </c>
      <c r="L3390" t="s">
        <v>2488</v>
      </c>
      <c r="M3390">
        <v>476</v>
      </c>
    </row>
    <row r="3391" spans="1:13">
      <c r="A3391">
        <v>6849</v>
      </c>
      <c r="B3391" t="s">
        <v>1227</v>
      </c>
      <c r="C3391" t="s">
        <v>3014</v>
      </c>
      <c r="D3391">
        <v>1730</v>
      </c>
      <c r="E3391" t="s">
        <v>15</v>
      </c>
      <c r="F3391" t="s">
        <v>623</v>
      </c>
      <c r="G3391" s="81">
        <v>45213</v>
      </c>
      <c r="H3391" t="s">
        <v>4048</v>
      </c>
      <c r="I3391" t="s">
        <v>5010</v>
      </c>
      <c r="J3391" t="s">
        <v>1680</v>
      </c>
      <c r="K3391">
        <v>1</v>
      </c>
      <c r="L3391" t="s">
        <v>3013</v>
      </c>
      <c r="M3391">
        <v>593</v>
      </c>
    </row>
    <row r="3392" spans="1:13">
      <c r="A3392">
        <v>6850</v>
      </c>
      <c r="B3392" t="s">
        <v>1227</v>
      </c>
      <c r="C3392" t="s">
        <v>6441</v>
      </c>
      <c r="D3392">
        <v>3200</v>
      </c>
      <c r="E3392" t="s">
        <v>15</v>
      </c>
      <c r="F3392" t="s">
        <v>623</v>
      </c>
      <c r="G3392" s="81">
        <v>45213</v>
      </c>
      <c r="H3392" t="s">
        <v>4048</v>
      </c>
      <c r="I3392" t="s">
        <v>5416</v>
      </c>
      <c r="J3392" t="s">
        <v>1680</v>
      </c>
      <c r="K3392">
        <v>1</v>
      </c>
      <c r="L3392" t="s">
        <v>2577</v>
      </c>
      <c r="M3392">
        <v>489</v>
      </c>
    </row>
    <row r="3393" spans="1:13">
      <c r="A3393">
        <v>6851</v>
      </c>
      <c r="B3393" t="s">
        <v>1227</v>
      </c>
      <c r="C3393" t="s">
        <v>3004</v>
      </c>
      <c r="D3393">
        <v>1560</v>
      </c>
      <c r="E3393" t="s">
        <v>15</v>
      </c>
      <c r="F3393" t="s">
        <v>420</v>
      </c>
      <c r="G3393" s="81">
        <v>45212</v>
      </c>
      <c r="H3393" t="s">
        <v>4048</v>
      </c>
      <c r="I3393" t="s">
        <v>7105</v>
      </c>
      <c r="J3393" t="s">
        <v>1680</v>
      </c>
      <c r="K3393" t="s">
        <v>7106</v>
      </c>
      <c r="L3393" t="s">
        <v>3003</v>
      </c>
      <c r="M3393">
        <v>591</v>
      </c>
    </row>
    <row r="3394" spans="1:13">
      <c r="A3394">
        <v>6852</v>
      </c>
      <c r="B3394" t="s">
        <v>1227</v>
      </c>
      <c r="C3394" t="s">
        <v>2597</v>
      </c>
      <c r="D3394">
        <v>3497</v>
      </c>
      <c r="E3394" t="s">
        <v>12</v>
      </c>
      <c r="F3394" t="s">
        <v>420</v>
      </c>
      <c r="G3394" s="81">
        <v>45212</v>
      </c>
      <c r="H3394" t="s">
        <v>4048</v>
      </c>
      <c r="I3394" t="s">
        <v>5348</v>
      </c>
      <c r="J3394" t="s">
        <v>13</v>
      </c>
      <c r="K3394" t="s">
        <v>7107</v>
      </c>
      <c r="L3394" t="s">
        <v>2596</v>
      </c>
      <c r="M3394">
        <v>497</v>
      </c>
    </row>
    <row r="3395" spans="1:13">
      <c r="A3395">
        <v>6853</v>
      </c>
      <c r="B3395" t="s">
        <v>1227</v>
      </c>
      <c r="C3395" t="s">
        <v>2307</v>
      </c>
      <c r="D3395">
        <v>3000</v>
      </c>
      <c r="E3395" t="s">
        <v>8</v>
      </c>
      <c r="F3395" t="s">
        <v>420</v>
      </c>
      <c r="G3395" s="81">
        <v>45212</v>
      </c>
      <c r="H3395" t="s">
        <v>4048</v>
      </c>
      <c r="I3395" t="s">
        <v>7108</v>
      </c>
      <c r="J3395" t="s">
        <v>1675</v>
      </c>
      <c r="K3395" t="s">
        <v>7109</v>
      </c>
      <c r="L3395" t="s">
        <v>2306</v>
      </c>
      <c r="M3395">
        <v>428</v>
      </c>
    </row>
    <row r="3396" spans="1:13">
      <c r="A3396">
        <v>6854</v>
      </c>
      <c r="B3396" t="s">
        <v>1227</v>
      </c>
      <c r="C3396" t="s">
        <v>2833</v>
      </c>
      <c r="D3396">
        <v>3186</v>
      </c>
      <c r="E3396" t="s">
        <v>15</v>
      </c>
      <c r="F3396" t="s">
        <v>420</v>
      </c>
      <c r="G3396" s="81">
        <v>45215</v>
      </c>
      <c r="H3396" t="s">
        <v>4048</v>
      </c>
      <c r="I3396" t="s">
        <v>5273</v>
      </c>
      <c r="J3396" t="s">
        <v>1680</v>
      </c>
      <c r="K3396" t="s">
        <v>7110</v>
      </c>
      <c r="L3396" t="s">
        <v>2601</v>
      </c>
      <c r="M3396">
        <v>498</v>
      </c>
    </row>
    <row r="3397" spans="1:13">
      <c r="A3397">
        <v>6855</v>
      </c>
      <c r="B3397" t="s">
        <v>1227</v>
      </c>
      <c r="C3397" t="s">
        <v>1086</v>
      </c>
      <c r="D3397">
        <v>175</v>
      </c>
      <c r="E3397" t="s">
        <v>17</v>
      </c>
      <c r="F3397" t="s">
        <v>420</v>
      </c>
      <c r="G3397" s="81">
        <v>45215</v>
      </c>
      <c r="H3397" t="s">
        <v>4048</v>
      </c>
      <c r="I3397" t="s">
        <v>7054</v>
      </c>
      <c r="J3397" t="s">
        <v>1674</v>
      </c>
      <c r="K3397" t="s">
        <v>7111</v>
      </c>
      <c r="L3397" t="s">
        <v>1085</v>
      </c>
      <c r="M3397">
        <v>207</v>
      </c>
    </row>
    <row r="3398" spans="1:13">
      <c r="A3398">
        <v>6856</v>
      </c>
      <c r="B3398" t="s">
        <v>1227</v>
      </c>
      <c r="C3398" t="s">
        <v>1086</v>
      </c>
      <c r="D3398">
        <v>2000</v>
      </c>
      <c r="E3398" t="s">
        <v>17</v>
      </c>
      <c r="F3398" t="s">
        <v>420</v>
      </c>
      <c r="G3398" s="81">
        <v>45215</v>
      </c>
      <c r="H3398" t="s">
        <v>4048</v>
      </c>
      <c r="I3398" t="s">
        <v>7054</v>
      </c>
      <c r="J3398" t="s">
        <v>1674</v>
      </c>
      <c r="K3398" t="s">
        <v>7112</v>
      </c>
      <c r="L3398" t="s">
        <v>1085</v>
      </c>
      <c r="M3398">
        <v>207</v>
      </c>
    </row>
    <row r="3399" spans="1:13">
      <c r="A3399">
        <v>6857</v>
      </c>
      <c r="B3399" t="s">
        <v>1227</v>
      </c>
      <c r="C3399" t="s">
        <v>2591</v>
      </c>
      <c r="D3399">
        <v>2800</v>
      </c>
      <c r="E3399" t="s">
        <v>12</v>
      </c>
      <c r="F3399" t="s">
        <v>420</v>
      </c>
      <c r="G3399" s="81">
        <v>45215</v>
      </c>
      <c r="H3399" t="s">
        <v>4048</v>
      </c>
      <c r="I3399" t="s">
        <v>5211</v>
      </c>
      <c r="J3399" t="s">
        <v>13</v>
      </c>
      <c r="K3399" t="s">
        <v>7113</v>
      </c>
      <c r="L3399" t="s">
        <v>2590</v>
      </c>
      <c r="M3399">
        <v>495</v>
      </c>
    </row>
    <row r="3400" spans="1:13">
      <c r="A3400">
        <v>6858</v>
      </c>
      <c r="B3400" t="s">
        <v>1227</v>
      </c>
      <c r="C3400" t="s">
        <v>2501</v>
      </c>
      <c r="D3400">
        <v>4200</v>
      </c>
      <c r="E3400" t="s">
        <v>15</v>
      </c>
      <c r="F3400" t="s">
        <v>420</v>
      </c>
      <c r="G3400" s="81">
        <v>45215</v>
      </c>
      <c r="H3400" t="s">
        <v>4048</v>
      </c>
      <c r="I3400" t="s">
        <v>5522</v>
      </c>
      <c r="J3400" t="s">
        <v>1680</v>
      </c>
      <c r="K3400" t="s">
        <v>7114</v>
      </c>
      <c r="L3400" t="s">
        <v>2486</v>
      </c>
      <c r="M3400">
        <v>474</v>
      </c>
    </row>
    <row r="3401" spans="1:13">
      <c r="A3401">
        <v>6859</v>
      </c>
      <c r="B3401" t="s">
        <v>1227</v>
      </c>
      <c r="C3401" t="s">
        <v>2300</v>
      </c>
      <c r="D3401">
        <v>3350</v>
      </c>
      <c r="E3401" t="s">
        <v>67</v>
      </c>
      <c r="F3401" t="s">
        <v>6305</v>
      </c>
      <c r="G3401" s="81">
        <v>45211</v>
      </c>
      <c r="H3401" t="s">
        <v>4048</v>
      </c>
      <c r="I3401" t="s">
        <v>7115</v>
      </c>
      <c r="J3401" t="s">
        <v>1679</v>
      </c>
      <c r="K3401" t="s">
        <v>7116</v>
      </c>
      <c r="L3401" t="s">
        <v>2299</v>
      </c>
      <c r="M3401">
        <v>426</v>
      </c>
    </row>
    <row r="3402" spans="1:13">
      <c r="A3402">
        <v>6860</v>
      </c>
      <c r="B3402" t="s">
        <v>35</v>
      </c>
      <c r="C3402" t="s">
        <v>3303</v>
      </c>
      <c r="D3402">
        <v>8200</v>
      </c>
      <c r="E3402" t="s">
        <v>10</v>
      </c>
      <c r="F3402" t="s">
        <v>6305</v>
      </c>
      <c r="G3402" s="81">
        <v>45210</v>
      </c>
      <c r="H3402" t="s">
        <v>4048</v>
      </c>
      <c r="I3402" t="s">
        <v>7117</v>
      </c>
      <c r="J3402" t="s">
        <v>2032</v>
      </c>
      <c r="K3402" t="s">
        <v>7118</v>
      </c>
      <c r="L3402" t="s">
        <v>3302</v>
      </c>
      <c r="M3402">
        <v>647</v>
      </c>
    </row>
    <row r="3403" spans="1:13">
      <c r="A3403">
        <v>6861</v>
      </c>
      <c r="B3403" t="s">
        <v>2908</v>
      </c>
      <c r="C3403" t="s">
        <v>3142</v>
      </c>
      <c r="D3403">
        <v>2520</v>
      </c>
      <c r="E3403" t="s">
        <v>3256</v>
      </c>
      <c r="F3403" t="s">
        <v>420</v>
      </c>
      <c r="G3403" s="81">
        <v>45210</v>
      </c>
      <c r="H3403" t="s">
        <v>4048</v>
      </c>
      <c r="I3403" t="s">
        <v>4365</v>
      </c>
      <c r="J3403" t="s">
        <v>7119</v>
      </c>
      <c r="K3403" t="s">
        <v>7120</v>
      </c>
      <c r="L3403" t="s">
        <v>3141</v>
      </c>
      <c r="M3403">
        <v>606</v>
      </c>
    </row>
    <row r="3404" spans="1:13">
      <c r="A3404">
        <v>6862</v>
      </c>
      <c r="B3404" t="s">
        <v>2908</v>
      </c>
      <c r="C3404" t="s">
        <v>3127</v>
      </c>
      <c r="D3404">
        <v>2520</v>
      </c>
      <c r="E3404" t="s">
        <v>3256</v>
      </c>
      <c r="F3404" t="s">
        <v>420</v>
      </c>
      <c r="G3404" s="81">
        <v>45210</v>
      </c>
      <c r="H3404" t="s">
        <v>4048</v>
      </c>
      <c r="I3404" t="s">
        <v>4365</v>
      </c>
      <c r="J3404" t="s">
        <v>7119</v>
      </c>
      <c r="K3404" t="s">
        <v>7121</v>
      </c>
      <c r="L3404" t="s">
        <v>3126</v>
      </c>
      <c r="M3404">
        <v>601</v>
      </c>
    </row>
    <row r="3405" spans="1:13">
      <c r="A3405">
        <v>6863</v>
      </c>
      <c r="B3405" t="s">
        <v>2908</v>
      </c>
      <c r="C3405" t="s">
        <v>3124</v>
      </c>
      <c r="D3405">
        <v>2520</v>
      </c>
      <c r="E3405" t="s">
        <v>3256</v>
      </c>
      <c r="F3405" t="s">
        <v>420</v>
      </c>
      <c r="G3405" s="81">
        <v>45210</v>
      </c>
      <c r="H3405" t="s">
        <v>4048</v>
      </c>
      <c r="I3405" t="s">
        <v>4365</v>
      </c>
      <c r="J3405" t="s">
        <v>7119</v>
      </c>
      <c r="K3405" t="s">
        <v>7122</v>
      </c>
      <c r="L3405" t="s">
        <v>3123</v>
      </c>
      <c r="M3405">
        <v>600</v>
      </c>
    </row>
    <row r="3406" spans="1:13">
      <c r="A3406">
        <v>6864</v>
      </c>
      <c r="B3406" t="s">
        <v>2908</v>
      </c>
      <c r="C3406" t="s">
        <v>3133</v>
      </c>
      <c r="D3406">
        <v>3520</v>
      </c>
      <c r="E3406" t="s">
        <v>3256</v>
      </c>
      <c r="F3406" t="s">
        <v>420</v>
      </c>
      <c r="G3406" s="81">
        <v>45209</v>
      </c>
      <c r="H3406" t="s">
        <v>4048</v>
      </c>
      <c r="I3406" t="s">
        <v>4365</v>
      </c>
      <c r="J3406" t="s">
        <v>7119</v>
      </c>
      <c r="K3406" t="s">
        <v>7123</v>
      </c>
      <c r="L3406" t="s">
        <v>3132</v>
      </c>
      <c r="M3406">
        <v>603</v>
      </c>
    </row>
    <row r="3407" spans="1:13">
      <c r="A3407">
        <v>6865</v>
      </c>
      <c r="B3407" t="s">
        <v>1227</v>
      </c>
      <c r="C3407" t="s">
        <v>2970</v>
      </c>
      <c r="D3407">
        <v>1650</v>
      </c>
      <c r="E3407" t="s">
        <v>8</v>
      </c>
      <c r="F3407" t="s">
        <v>420</v>
      </c>
      <c r="G3407" s="81">
        <v>45208</v>
      </c>
      <c r="H3407" t="s">
        <v>4048</v>
      </c>
      <c r="I3407" t="s">
        <v>7124</v>
      </c>
      <c r="J3407" t="s">
        <v>1675</v>
      </c>
      <c r="K3407" t="s">
        <v>7125</v>
      </c>
      <c r="L3407" t="s">
        <v>2969</v>
      </c>
      <c r="M3407">
        <v>588</v>
      </c>
    </row>
    <row r="3408" spans="1:13">
      <c r="A3408">
        <v>6866</v>
      </c>
      <c r="B3408" t="s">
        <v>1227</v>
      </c>
      <c r="C3408" t="s">
        <v>7126</v>
      </c>
      <c r="D3408">
        <v>1700</v>
      </c>
      <c r="E3408" t="s">
        <v>15</v>
      </c>
      <c r="F3408" t="s">
        <v>6305</v>
      </c>
      <c r="G3408" s="81">
        <v>45208</v>
      </c>
      <c r="H3408" t="s">
        <v>4048</v>
      </c>
      <c r="I3408" t="s">
        <v>6767</v>
      </c>
      <c r="J3408" t="s">
        <v>1680</v>
      </c>
      <c r="K3408" t="s">
        <v>7127</v>
      </c>
      <c r="L3408" t="s">
        <v>3019</v>
      </c>
      <c r="M3408">
        <v>590</v>
      </c>
    </row>
    <row r="3409" spans="1:13">
      <c r="A3409">
        <v>6867</v>
      </c>
      <c r="B3409" t="s">
        <v>1227</v>
      </c>
      <c r="C3409" t="s">
        <v>3017</v>
      </c>
      <c r="D3409">
        <v>1000</v>
      </c>
      <c r="E3409" t="s">
        <v>8</v>
      </c>
      <c r="F3409" t="s">
        <v>6305</v>
      </c>
      <c r="G3409" s="81">
        <v>45208</v>
      </c>
      <c r="H3409" t="s">
        <v>4048</v>
      </c>
      <c r="I3409" t="s">
        <v>7128</v>
      </c>
      <c r="J3409" t="s">
        <v>1675</v>
      </c>
      <c r="K3409" t="s">
        <v>7129</v>
      </c>
      <c r="L3409" t="s">
        <v>3016</v>
      </c>
      <c r="M3409">
        <v>594</v>
      </c>
    </row>
    <row r="3410" spans="1:13">
      <c r="A3410">
        <v>6868</v>
      </c>
      <c r="B3410" t="s">
        <v>35</v>
      </c>
      <c r="C3410" t="s">
        <v>1813</v>
      </c>
      <c r="D3410">
        <v>2400</v>
      </c>
      <c r="E3410" t="s">
        <v>8</v>
      </c>
      <c r="F3410" t="s">
        <v>420</v>
      </c>
      <c r="G3410" s="81">
        <v>45208</v>
      </c>
      <c r="H3410" t="s">
        <v>4048</v>
      </c>
      <c r="I3410" t="s">
        <v>7130</v>
      </c>
      <c r="J3410" t="s">
        <v>1675</v>
      </c>
      <c r="K3410" t="s">
        <v>7131</v>
      </c>
      <c r="L3410" t="s">
        <v>1816</v>
      </c>
      <c r="M3410">
        <v>365</v>
      </c>
    </row>
    <row r="3411" spans="1:13">
      <c r="A3411">
        <v>6869</v>
      </c>
      <c r="B3411" t="s">
        <v>1227</v>
      </c>
      <c r="C3411" t="s">
        <v>639</v>
      </c>
      <c r="D3411">
        <v>2800</v>
      </c>
      <c r="E3411" t="s">
        <v>12</v>
      </c>
      <c r="F3411" t="s">
        <v>420</v>
      </c>
      <c r="G3411" s="81">
        <v>45205</v>
      </c>
      <c r="H3411" t="s">
        <v>4048</v>
      </c>
      <c r="I3411" t="s">
        <v>6067</v>
      </c>
      <c r="J3411" t="s">
        <v>13</v>
      </c>
      <c r="K3411" t="s">
        <v>7132</v>
      </c>
      <c r="L3411" t="s">
        <v>637</v>
      </c>
      <c r="M3411">
        <v>465</v>
      </c>
    </row>
    <row r="3412" spans="1:13">
      <c r="A3412">
        <v>6870</v>
      </c>
      <c r="B3412" t="s">
        <v>1227</v>
      </c>
      <c r="C3412" t="s">
        <v>2611</v>
      </c>
      <c r="D3412">
        <v>2275</v>
      </c>
      <c r="E3412" t="s">
        <v>15</v>
      </c>
      <c r="F3412" t="s">
        <v>6305</v>
      </c>
      <c r="G3412" s="81">
        <v>45205</v>
      </c>
      <c r="H3412" t="s">
        <v>4048</v>
      </c>
      <c r="I3412" t="s">
        <v>7133</v>
      </c>
      <c r="J3412" t="s">
        <v>1680</v>
      </c>
      <c r="K3412" t="s">
        <v>7134</v>
      </c>
      <c r="L3412" t="s">
        <v>2303</v>
      </c>
      <c r="M3412">
        <v>427</v>
      </c>
    </row>
    <row r="3413" spans="1:13">
      <c r="A3413">
        <v>6871</v>
      </c>
      <c r="B3413" t="s">
        <v>1227</v>
      </c>
      <c r="C3413" t="s">
        <v>1332</v>
      </c>
      <c r="D3413">
        <v>4335</v>
      </c>
      <c r="E3413" t="s">
        <v>12</v>
      </c>
      <c r="F3413" t="s">
        <v>6305</v>
      </c>
      <c r="G3413" s="81">
        <v>45205</v>
      </c>
      <c r="H3413" t="s">
        <v>4048</v>
      </c>
      <c r="I3413" t="s">
        <v>7135</v>
      </c>
      <c r="J3413" t="s">
        <v>13</v>
      </c>
      <c r="K3413" t="s">
        <v>7136</v>
      </c>
      <c r="L3413" t="s">
        <v>1330</v>
      </c>
      <c r="M3413">
        <v>462</v>
      </c>
    </row>
    <row r="3414" spans="1:13">
      <c r="A3414">
        <v>6872</v>
      </c>
      <c r="B3414" t="s">
        <v>1227</v>
      </c>
      <c r="C3414" t="s">
        <v>2574</v>
      </c>
      <c r="D3414">
        <v>5200</v>
      </c>
      <c r="E3414" t="s">
        <v>12</v>
      </c>
      <c r="F3414" t="s">
        <v>420</v>
      </c>
      <c r="G3414" s="81">
        <v>45205</v>
      </c>
      <c r="H3414" t="s">
        <v>4048</v>
      </c>
      <c r="I3414" t="s">
        <v>5163</v>
      </c>
      <c r="J3414" t="s">
        <v>13</v>
      </c>
      <c r="K3414" t="s">
        <v>7137</v>
      </c>
      <c r="L3414" t="s">
        <v>2572</v>
      </c>
      <c r="M3414">
        <v>492</v>
      </c>
    </row>
    <row r="3415" spans="1:13">
      <c r="A3415">
        <v>6873</v>
      </c>
      <c r="B3415" t="s">
        <v>1227</v>
      </c>
      <c r="C3415" t="s">
        <v>2594</v>
      </c>
      <c r="D3415">
        <v>5200</v>
      </c>
      <c r="E3415" t="s">
        <v>67</v>
      </c>
      <c r="F3415" t="s">
        <v>420</v>
      </c>
      <c r="G3415" s="81">
        <v>45205</v>
      </c>
      <c r="H3415" t="s">
        <v>4048</v>
      </c>
      <c r="I3415" t="s">
        <v>7138</v>
      </c>
      <c r="J3415" t="s">
        <v>1679</v>
      </c>
      <c r="K3415" t="s">
        <v>7139</v>
      </c>
      <c r="L3415" t="s">
        <v>2593</v>
      </c>
      <c r="M3415">
        <v>496</v>
      </c>
    </row>
    <row r="3416" spans="1:13">
      <c r="A3416">
        <v>6874</v>
      </c>
      <c r="B3416" t="s">
        <v>2908</v>
      </c>
      <c r="C3416" t="s">
        <v>1567</v>
      </c>
      <c r="D3416">
        <v>1800</v>
      </c>
      <c r="E3416" t="s">
        <v>3264</v>
      </c>
      <c r="F3416" t="s">
        <v>4170</v>
      </c>
      <c r="G3416" s="81">
        <v>45215</v>
      </c>
      <c r="H3416" t="s">
        <v>4048</v>
      </c>
      <c r="I3416" t="s">
        <v>4365</v>
      </c>
      <c r="J3416" t="s">
        <v>7119</v>
      </c>
      <c r="K3416" t="s">
        <v>7140</v>
      </c>
      <c r="L3416" t="s">
        <v>1565</v>
      </c>
      <c r="M3416">
        <v>643</v>
      </c>
    </row>
    <row r="3417" spans="1:13">
      <c r="A3417">
        <v>6875</v>
      </c>
      <c r="B3417" t="s">
        <v>2908</v>
      </c>
      <c r="C3417" t="s">
        <v>3136</v>
      </c>
      <c r="D3417">
        <v>1800</v>
      </c>
      <c r="E3417" t="s">
        <v>3256</v>
      </c>
      <c r="F3417" t="s">
        <v>4170</v>
      </c>
      <c r="G3417" s="81">
        <v>45215</v>
      </c>
      <c r="H3417" t="s">
        <v>4048</v>
      </c>
      <c r="I3417" t="s">
        <v>4365</v>
      </c>
      <c r="J3417" t="s">
        <v>7119</v>
      </c>
      <c r="K3417" t="s">
        <v>7141</v>
      </c>
      <c r="L3417" t="s">
        <v>3135</v>
      </c>
      <c r="M3417">
        <v>604</v>
      </c>
    </row>
    <row r="3418" spans="1:13">
      <c r="A3418">
        <v>6876</v>
      </c>
      <c r="B3418" t="s">
        <v>2908</v>
      </c>
      <c r="C3418" t="s">
        <v>3118</v>
      </c>
      <c r="D3418">
        <v>1800</v>
      </c>
      <c r="E3418" t="s">
        <v>4283</v>
      </c>
      <c r="F3418" t="s">
        <v>6354</v>
      </c>
      <c r="G3418" s="81">
        <v>45215</v>
      </c>
      <c r="H3418" t="s">
        <v>4048</v>
      </c>
      <c r="I3418" t="s">
        <v>4365</v>
      </c>
      <c r="J3418" t="s">
        <v>7119</v>
      </c>
      <c r="K3418" t="s">
        <v>7142</v>
      </c>
      <c r="L3418" t="s">
        <v>3117</v>
      </c>
      <c r="M3418">
        <v>597</v>
      </c>
    </row>
    <row r="3419" spans="1:13">
      <c r="A3419">
        <v>6877</v>
      </c>
      <c r="B3419" t="s">
        <v>2908</v>
      </c>
      <c r="C3419" t="s">
        <v>3121</v>
      </c>
      <c r="D3419">
        <v>1800</v>
      </c>
      <c r="E3419" t="s">
        <v>3256</v>
      </c>
      <c r="F3419" t="s">
        <v>7143</v>
      </c>
      <c r="G3419" s="81">
        <v>45215</v>
      </c>
      <c r="H3419" t="s">
        <v>4048</v>
      </c>
      <c r="I3419" t="s">
        <v>4365</v>
      </c>
      <c r="J3419" t="s">
        <v>7119</v>
      </c>
      <c r="K3419" t="s">
        <v>7144</v>
      </c>
      <c r="L3419" t="s">
        <v>3120</v>
      </c>
      <c r="M3419">
        <v>598</v>
      </c>
    </row>
    <row r="3420" spans="1:13">
      <c r="A3420">
        <v>6878</v>
      </c>
      <c r="B3420" t="s">
        <v>2908</v>
      </c>
      <c r="C3420" t="s">
        <v>3139</v>
      </c>
      <c r="D3420">
        <v>1800</v>
      </c>
      <c r="E3420" t="s">
        <v>4283</v>
      </c>
      <c r="F3420" t="s">
        <v>7145</v>
      </c>
      <c r="G3420" s="81">
        <v>45215</v>
      </c>
      <c r="H3420" t="s">
        <v>4048</v>
      </c>
      <c r="I3420" t="s">
        <v>4365</v>
      </c>
      <c r="J3420" t="s">
        <v>7119</v>
      </c>
      <c r="K3420" t="s">
        <v>7146</v>
      </c>
      <c r="L3420" t="s">
        <v>3138</v>
      </c>
      <c r="M3420">
        <v>605</v>
      </c>
    </row>
    <row r="3421" spans="1:13">
      <c r="A3421">
        <v>6879</v>
      </c>
      <c r="B3421" t="s">
        <v>2908</v>
      </c>
      <c r="C3421" t="s">
        <v>3130</v>
      </c>
      <c r="D3421">
        <v>1800</v>
      </c>
      <c r="E3421" t="s">
        <v>3256</v>
      </c>
      <c r="F3421" t="s">
        <v>7145</v>
      </c>
      <c r="G3421" s="81">
        <v>45215</v>
      </c>
      <c r="H3421" t="s">
        <v>4048</v>
      </c>
      <c r="I3421" t="s">
        <v>4365</v>
      </c>
      <c r="J3421" t="s">
        <v>7119</v>
      </c>
      <c r="K3421" t="s">
        <v>7147</v>
      </c>
      <c r="L3421" t="s">
        <v>3129</v>
      </c>
      <c r="M3421">
        <v>602</v>
      </c>
    </row>
    <row r="3422" spans="1:13">
      <c r="A3422">
        <v>6880</v>
      </c>
      <c r="B3422" t="s">
        <v>2908</v>
      </c>
      <c r="C3422" t="s">
        <v>3154</v>
      </c>
      <c r="D3422">
        <v>1800</v>
      </c>
      <c r="E3422" t="s">
        <v>3256</v>
      </c>
      <c r="F3422" t="s">
        <v>7145</v>
      </c>
      <c r="G3422" s="81">
        <v>45215</v>
      </c>
      <c r="H3422" t="s">
        <v>4048</v>
      </c>
      <c r="I3422" t="s">
        <v>4365</v>
      </c>
      <c r="J3422" t="s">
        <v>7119</v>
      </c>
      <c r="K3422" t="s">
        <v>7148</v>
      </c>
      <c r="L3422" t="s">
        <v>3153</v>
      </c>
      <c r="M3422">
        <v>609</v>
      </c>
    </row>
    <row r="3423" spans="1:13">
      <c r="A3423">
        <v>6881</v>
      </c>
      <c r="B3423" t="s">
        <v>2908</v>
      </c>
      <c r="C3423" t="s">
        <v>3207</v>
      </c>
      <c r="D3423">
        <v>2520</v>
      </c>
      <c r="E3423" t="s">
        <v>3256</v>
      </c>
      <c r="F3423" t="s">
        <v>7145</v>
      </c>
      <c r="G3423" s="81">
        <v>45215</v>
      </c>
      <c r="H3423" t="s">
        <v>4048</v>
      </c>
      <c r="I3423" t="s">
        <v>4365</v>
      </c>
      <c r="J3423" t="s">
        <v>7119</v>
      </c>
      <c r="K3423" t="s">
        <v>7149</v>
      </c>
      <c r="L3423" t="s">
        <v>3146</v>
      </c>
      <c r="M3423">
        <v>608</v>
      </c>
    </row>
    <row r="3424" spans="1:13">
      <c r="A3424">
        <v>6882</v>
      </c>
      <c r="B3424" t="s">
        <v>2908</v>
      </c>
      <c r="C3424" t="s">
        <v>3145</v>
      </c>
      <c r="D3424">
        <v>2520</v>
      </c>
      <c r="E3424" t="s">
        <v>3256</v>
      </c>
      <c r="F3424" t="s">
        <v>7145</v>
      </c>
      <c r="G3424" s="81">
        <v>45215</v>
      </c>
      <c r="H3424" t="s">
        <v>4048</v>
      </c>
      <c r="I3424" t="s">
        <v>4365</v>
      </c>
      <c r="J3424" t="s">
        <v>7119</v>
      </c>
      <c r="K3424" t="s">
        <v>7150</v>
      </c>
      <c r="L3424" t="s">
        <v>3144</v>
      </c>
      <c r="M3424">
        <v>607</v>
      </c>
    </row>
    <row r="3425" spans="1:13">
      <c r="A3425">
        <v>6883</v>
      </c>
      <c r="B3425" t="s">
        <v>1227</v>
      </c>
      <c r="C3425" t="s">
        <v>2816</v>
      </c>
      <c r="D3425">
        <v>1600</v>
      </c>
      <c r="E3425" t="s">
        <v>8</v>
      </c>
      <c r="F3425" t="s">
        <v>420</v>
      </c>
      <c r="G3425" s="81">
        <v>45215</v>
      </c>
      <c r="H3425" t="s">
        <v>4048</v>
      </c>
      <c r="I3425" t="s">
        <v>7151</v>
      </c>
      <c r="J3425" t="s">
        <v>1675</v>
      </c>
      <c r="K3425" t="s">
        <v>7152</v>
      </c>
      <c r="L3425" t="s">
        <v>2815</v>
      </c>
      <c r="M3425">
        <v>575</v>
      </c>
    </row>
    <row r="3426" spans="1:13">
      <c r="A3426">
        <v>6884</v>
      </c>
      <c r="B3426" t="s">
        <v>1227</v>
      </c>
      <c r="C3426" t="s">
        <v>2442</v>
      </c>
      <c r="D3426">
        <v>3349</v>
      </c>
      <c r="E3426" t="s">
        <v>67</v>
      </c>
      <c r="F3426" t="s">
        <v>420</v>
      </c>
      <c r="G3426" s="81">
        <v>45215</v>
      </c>
      <c r="H3426" t="s">
        <v>4048</v>
      </c>
      <c r="I3426" t="s">
        <v>5587</v>
      </c>
      <c r="J3426" t="s">
        <v>1679</v>
      </c>
      <c r="K3426" t="s">
        <v>7153</v>
      </c>
      <c r="L3426" t="s">
        <v>1987</v>
      </c>
      <c r="M3426">
        <v>372</v>
      </c>
    </row>
    <row r="3427" spans="1:13">
      <c r="A3427">
        <v>6885</v>
      </c>
      <c r="B3427" t="s">
        <v>1227</v>
      </c>
      <c r="C3427" t="s">
        <v>2146</v>
      </c>
      <c r="D3427">
        <v>2180</v>
      </c>
      <c r="E3427" t="s">
        <v>17</v>
      </c>
      <c r="F3427" t="s">
        <v>6305</v>
      </c>
      <c r="G3427" s="81">
        <v>45215</v>
      </c>
      <c r="H3427" t="s">
        <v>4048</v>
      </c>
      <c r="I3427" t="s">
        <v>7154</v>
      </c>
      <c r="J3427" t="s">
        <v>1674</v>
      </c>
      <c r="K3427" t="s">
        <v>7155</v>
      </c>
      <c r="L3427" t="s">
        <v>2145</v>
      </c>
      <c r="M3427">
        <v>410</v>
      </c>
    </row>
    <row r="3428" spans="1:13">
      <c r="A3428">
        <v>6886</v>
      </c>
      <c r="B3428" t="s">
        <v>1227</v>
      </c>
      <c r="C3428" t="s">
        <v>2311</v>
      </c>
      <c r="D3428">
        <v>2275</v>
      </c>
      <c r="E3428" t="s">
        <v>15</v>
      </c>
      <c r="F3428" t="s">
        <v>420</v>
      </c>
      <c r="G3428" s="81">
        <v>45218</v>
      </c>
      <c r="H3428" t="s">
        <v>4048</v>
      </c>
      <c r="I3428" t="s">
        <v>7156</v>
      </c>
      <c r="J3428" t="s">
        <v>1680</v>
      </c>
      <c r="K3428" t="s">
        <v>7157</v>
      </c>
      <c r="L3428" t="s">
        <v>2328</v>
      </c>
      <c r="M3428">
        <v>429</v>
      </c>
    </row>
    <row r="3429" spans="1:13">
      <c r="A3429">
        <v>6887</v>
      </c>
      <c r="B3429" t="s">
        <v>1227</v>
      </c>
      <c r="C3429" t="s">
        <v>2316</v>
      </c>
      <c r="D3429">
        <v>2275</v>
      </c>
      <c r="E3429" t="s">
        <v>15</v>
      </c>
      <c r="F3429" t="s">
        <v>420</v>
      </c>
      <c r="G3429" s="81">
        <v>45218</v>
      </c>
      <c r="H3429" t="s">
        <v>4048</v>
      </c>
      <c r="I3429" t="s">
        <v>7156</v>
      </c>
      <c r="J3429" t="s">
        <v>1680</v>
      </c>
      <c r="K3429" t="s">
        <v>7158</v>
      </c>
      <c r="L3429" t="s">
        <v>2314</v>
      </c>
      <c r="M3429">
        <v>430</v>
      </c>
    </row>
    <row r="3430" spans="1:13">
      <c r="A3430">
        <v>6888</v>
      </c>
      <c r="B3430" t="s">
        <v>1227</v>
      </c>
      <c r="C3430" t="s">
        <v>1713</v>
      </c>
      <c r="D3430">
        <v>4400</v>
      </c>
      <c r="E3430" t="s">
        <v>10</v>
      </c>
      <c r="F3430" t="s">
        <v>420</v>
      </c>
      <c r="G3430" s="81">
        <v>45218</v>
      </c>
      <c r="H3430" t="s">
        <v>4048</v>
      </c>
      <c r="I3430" t="s">
        <v>7159</v>
      </c>
      <c r="J3430" t="s">
        <v>2032</v>
      </c>
      <c r="K3430" t="s">
        <v>7160</v>
      </c>
      <c r="L3430" t="s">
        <v>1714</v>
      </c>
      <c r="M3430">
        <v>361</v>
      </c>
    </row>
    <row r="3431" spans="1:13">
      <c r="A3431">
        <v>6889</v>
      </c>
      <c r="B3431" t="s">
        <v>1227</v>
      </c>
      <c r="C3431" t="s">
        <v>3017</v>
      </c>
      <c r="D3431">
        <v>600</v>
      </c>
      <c r="E3431" t="s">
        <v>8</v>
      </c>
      <c r="F3431" t="s">
        <v>6305</v>
      </c>
      <c r="G3431" s="81">
        <v>45216</v>
      </c>
      <c r="H3431" t="s">
        <v>4048</v>
      </c>
      <c r="I3431" t="s">
        <v>7161</v>
      </c>
      <c r="J3431" t="s">
        <v>1675</v>
      </c>
      <c r="K3431" t="s">
        <v>7162</v>
      </c>
      <c r="L3431" t="s">
        <v>3016</v>
      </c>
      <c r="M3431">
        <v>594</v>
      </c>
    </row>
    <row r="3432" spans="1:13">
      <c r="A3432">
        <v>6890</v>
      </c>
      <c r="B3432" t="s">
        <v>1227</v>
      </c>
      <c r="C3432" t="s">
        <v>3161</v>
      </c>
      <c r="D3432">
        <v>1000</v>
      </c>
      <c r="E3432" t="s">
        <v>10</v>
      </c>
      <c r="F3432" t="s">
        <v>420</v>
      </c>
      <c r="G3432" s="81">
        <v>45216</v>
      </c>
      <c r="H3432" t="s">
        <v>99</v>
      </c>
      <c r="J3432" t="s">
        <v>2032</v>
      </c>
      <c r="K3432" t="s">
        <v>7163</v>
      </c>
      <c r="L3432" t="s">
        <v>3160</v>
      </c>
      <c r="M3432">
        <v>610</v>
      </c>
    </row>
    <row r="3433" spans="1:13">
      <c r="A3433">
        <v>6891</v>
      </c>
      <c r="B3433" t="s">
        <v>1227</v>
      </c>
      <c r="C3433" t="s">
        <v>2323</v>
      </c>
      <c r="D3433">
        <v>3500</v>
      </c>
      <c r="E3433" t="s">
        <v>67</v>
      </c>
      <c r="F3433" t="s">
        <v>6354</v>
      </c>
      <c r="G3433" s="81">
        <v>45217</v>
      </c>
      <c r="H3433" t="s">
        <v>4048</v>
      </c>
      <c r="I3433" t="s">
        <v>5692</v>
      </c>
      <c r="J3433" t="s">
        <v>1679</v>
      </c>
      <c r="K3433" t="s">
        <v>7164</v>
      </c>
      <c r="L3433" t="s">
        <v>2322</v>
      </c>
      <c r="M3433">
        <v>431</v>
      </c>
    </row>
    <row r="3434" spans="1:13">
      <c r="A3434">
        <v>6892</v>
      </c>
      <c r="B3434" t="s">
        <v>1227</v>
      </c>
      <c r="C3434" t="s">
        <v>940</v>
      </c>
      <c r="D3434">
        <v>10500</v>
      </c>
      <c r="E3434" t="s">
        <v>12</v>
      </c>
      <c r="F3434" t="s">
        <v>420</v>
      </c>
      <c r="G3434" s="81">
        <v>45217</v>
      </c>
      <c r="H3434" t="s">
        <v>4048</v>
      </c>
      <c r="I3434" t="s">
        <v>6706</v>
      </c>
      <c r="J3434" t="s">
        <v>13</v>
      </c>
      <c r="K3434" t="s">
        <v>7165</v>
      </c>
      <c r="L3434" t="s">
        <v>938</v>
      </c>
      <c r="M3434">
        <v>176</v>
      </c>
    </row>
    <row r="3435" spans="1:13">
      <c r="A3435">
        <v>6893</v>
      </c>
      <c r="B3435" t="s">
        <v>3201</v>
      </c>
      <c r="C3435" t="s">
        <v>3173</v>
      </c>
      <c r="D3435">
        <v>2900</v>
      </c>
      <c r="E3435" t="s">
        <v>2172</v>
      </c>
      <c r="F3435" t="s">
        <v>7166</v>
      </c>
      <c r="G3435" s="81">
        <v>45218</v>
      </c>
      <c r="H3435" t="s">
        <v>4048</v>
      </c>
      <c r="I3435" t="s">
        <v>7167</v>
      </c>
      <c r="J3435" t="s">
        <v>2173</v>
      </c>
      <c r="K3435" t="s">
        <v>7168</v>
      </c>
      <c r="L3435" t="s">
        <v>3172</v>
      </c>
      <c r="M3435">
        <v>612</v>
      </c>
    </row>
    <row r="3436" spans="1:13">
      <c r="A3436">
        <v>6894</v>
      </c>
      <c r="B3436" t="s">
        <v>3201</v>
      </c>
      <c r="C3436" t="s">
        <v>3173</v>
      </c>
      <c r="D3436">
        <v>4000</v>
      </c>
      <c r="E3436" t="s">
        <v>2172</v>
      </c>
      <c r="F3436" t="s">
        <v>7166</v>
      </c>
      <c r="G3436" s="81">
        <v>45202</v>
      </c>
      <c r="H3436" t="s">
        <v>4048</v>
      </c>
      <c r="I3436" t="s">
        <v>7167</v>
      </c>
      <c r="J3436" t="s">
        <v>2173</v>
      </c>
      <c r="K3436" t="s">
        <v>7169</v>
      </c>
      <c r="L3436" t="s">
        <v>3172</v>
      </c>
      <c r="M3436">
        <v>612</v>
      </c>
    </row>
    <row r="3437" spans="1:13">
      <c r="A3437">
        <v>6895</v>
      </c>
      <c r="B3437" t="s">
        <v>1227</v>
      </c>
      <c r="C3437" t="s">
        <v>933</v>
      </c>
      <c r="D3437">
        <v>1290</v>
      </c>
      <c r="E3437" t="s">
        <v>12</v>
      </c>
      <c r="F3437" t="s">
        <v>420</v>
      </c>
      <c r="G3437" s="81">
        <v>45222</v>
      </c>
      <c r="H3437" t="s">
        <v>4085</v>
      </c>
      <c r="I3437" t="s">
        <v>7170</v>
      </c>
      <c r="J3437" t="s">
        <v>13</v>
      </c>
      <c r="K3437" t="s">
        <v>7171</v>
      </c>
      <c r="L3437" t="s">
        <v>932</v>
      </c>
      <c r="M3437">
        <v>174</v>
      </c>
    </row>
    <row r="3438" spans="1:13">
      <c r="A3438">
        <v>6896</v>
      </c>
      <c r="B3438" t="s">
        <v>1227</v>
      </c>
      <c r="C3438" t="s">
        <v>9012</v>
      </c>
      <c r="D3438">
        <v>8200</v>
      </c>
      <c r="E3438" t="s">
        <v>12</v>
      </c>
      <c r="F3438" t="s">
        <v>420</v>
      </c>
      <c r="G3438" s="81">
        <v>45222</v>
      </c>
      <c r="H3438" t="s">
        <v>4048</v>
      </c>
      <c r="I3438" t="s">
        <v>7172</v>
      </c>
      <c r="J3438" t="s">
        <v>13</v>
      </c>
      <c r="K3438" t="s">
        <v>7173</v>
      </c>
      <c r="L3438" t="s">
        <v>2280</v>
      </c>
      <c r="M3438">
        <v>422</v>
      </c>
    </row>
    <row r="3439" spans="1:13">
      <c r="A3439">
        <v>6897</v>
      </c>
      <c r="B3439" t="s">
        <v>1227</v>
      </c>
      <c r="C3439" t="s">
        <v>1821</v>
      </c>
      <c r="D3439">
        <v>5200</v>
      </c>
      <c r="E3439" t="s">
        <v>12</v>
      </c>
      <c r="F3439" t="s">
        <v>420</v>
      </c>
      <c r="G3439" s="81">
        <v>45222</v>
      </c>
      <c r="H3439" t="s">
        <v>4048</v>
      </c>
      <c r="I3439" t="s">
        <v>6397</v>
      </c>
      <c r="J3439" t="s">
        <v>13</v>
      </c>
      <c r="K3439" t="s">
        <v>7174</v>
      </c>
      <c r="L3439" t="s">
        <v>1822</v>
      </c>
      <c r="M3439">
        <v>577</v>
      </c>
    </row>
    <row r="3440" spans="1:13">
      <c r="A3440">
        <v>6898</v>
      </c>
      <c r="B3440" t="s">
        <v>1227</v>
      </c>
      <c r="C3440" t="s">
        <v>1503</v>
      </c>
      <c r="D3440">
        <v>1260</v>
      </c>
      <c r="E3440" t="s">
        <v>67</v>
      </c>
      <c r="F3440" t="s">
        <v>6354</v>
      </c>
      <c r="G3440" s="81">
        <v>45222</v>
      </c>
      <c r="H3440" t="s">
        <v>4085</v>
      </c>
      <c r="I3440" t="s">
        <v>7175</v>
      </c>
      <c r="J3440" t="s">
        <v>1679</v>
      </c>
      <c r="K3440" t="s">
        <v>7176</v>
      </c>
      <c r="L3440" t="s">
        <v>2578</v>
      </c>
      <c r="M3440">
        <v>306</v>
      </c>
    </row>
    <row r="3441" spans="1:13">
      <c r="A3441">
        <v>6899</v>
      </c>
      <c r="B3441" t="s">
        <v>3201</v>
      </c>
      <c r="C3441" t="s">
        <v>3168</v>
      </c>
      <c r="D3441">
        <v>2000</v>
      </c>
      <c r="E3441" t="s">
        <v>2172</v>
      </c>
      <c r="F3441" t="s">
        <v>6305</v>
      </c>
      <c r="G3441" s="81">
        <v>45203</v>
      </c>
      <c r="H3441" t="s">
        <v>4048</v>
      </c>
      <c r="I3441" t="s">
        <v>7177</v>
      </c>
      <c r="J3441" t="s">
        <v>2173</v>
      </c>
      <c r="K3441" t="s">
        <v>7178</v>
      </c>
      <c r="L3441" t="s">
        <v>3166</v>
      </c>
      <c r="M3441">
        <v>611</v>
      </c>
    </row>
    <row r="3442" spans="1:13">
      <c r="A3442">
        <v>6900</v>
      </c>
      <c r="B3442" t="s">
        <v>1227</v>
      </c>
      <c r="C3442" t="s">
        <v>2178</v>
      </c>
      <c r="D3442">
        <v>1405</v>
      </c>
      <c r="E3442" t="s">
        <v>2178</v>
      </c>
      <c r="F3442" t="s">
        <v>6305</v>
      </c>
      <c r="G3442" s="81">
        <v>45202</v>
      </c>
      <c r="H3442" t="s">
        <v>4048</v>
      </c>
      <c r="J3442" t="s">
        <v>2178</v>
      </c>
      <c r="K3442" t="s">
        <v>7179</v>
      </c>
      <c r="L3442" t="s">
        <v>2177</v>
      </c>
      <c r="M3442">
        <v>411</v>
      </c>
    </row>
    <row r="3443" spans="1:13">
      <c r="A3443">
        <v>6901</v>
      </c>
      <c r="B3443" t="s">
        <v>1227</v>
      </c>
      <c r="C3443" t="s">
        <v>1305</v>
      </c>
      <c r="D3443">
        <v>2520</v>
      </c>
      <c r="E3443" t="s">
        <v>12</v>
      </c>
      <c r="F3443" t="s">
        <v>420</v>
      </c>
      <c r="G3443" s="81">
        <v>45219</v>
      </c>
      <c r="H3443" t="s">
        <v>4085</v>
      </c>
      <c r="I3443" t="s">
        <v>7170</v>
      </c>
      <c r="J3443" t="s">
        <v>13</v>
      </c>
      <c r="K3443" t="s">
        <v>7180</v>
      </c>
      <c r="L3443" t="s">
        <v>1303</v>
      </c>
      <c r="M3443">
        <v>92</v>
      </c>
    </row>
    <row r="3444" spans="1:13">
      <c r="A3444">
        <v>6902</v>
      </c>
      <c r="B3444" t="s">
        <v>1227</v>
      </c>
      <c r="C3444" t="s">
        <v>2551</v>
      </c>
      <c r="D3444">
        <v>2275</v>
      </c>
      <c r="E3444" t="s">
        <v>17</v>
      </c>
      <c r="F3444" t="s">
        <v>6305</v>
      </c>
      <c r="G3444" s="81">
        <v>45219</v>
      </c>
      <c r="H3444" t="s">
        <v>4048</v>
      </c>
      <c r="I3444" t="s">
        <v>7181</v>
      </c>
      <c r="J3444" t="s">
        <v>1674</v>
      </c>
      <c r="K3444" t="s">
        <v>7182</v>
      </c>
      <c r="L3444" t="s">
        <v>2550</v>
      </c>
      <c r="M3444">
        <v>488</v>
      </c>
    </row>
    <row r="3445" spans="1:13">
      <c r="A3445">
        <v>6903</v>
      </c>
      <c r="B3445" t="s">
        <v>1227</v>
      </c>
      <c r="C3445" t="s">
        <v>2178</v>
      </c>
      <c r="D3445">
        <v>1000</v>
      </c>
      <c r="E3445" t="s">
        <v>2178</v>
      </c>
      <c r="F3445" t="s">
        <v>420</v>
      </c>
      <c r="G3445" s="81">
        <v>45205</v>
      </c>
      <c r="H3445" t="s">
        <v>4194</v>
      </c>
      <c r="J3445" t="s">
        <v>2178</v>
      </c>
      <c r="K3445" t="s">
        <v>9587</v>
      </c>
      <c r="L3445" t="s">
        <v>2177</v>
      </c>
      <c r="M3445">
        <v>411</v>
      </c>
    </row>
    <row r="3446" spans="1:13">
      <c r="A3446">
        <v>6904</v>
      </c>
      <c r="B3446" t="s">
        <v>35</v>
      </c>
      <c r="C3446" t="s">
        <v>2178</v>
      </c>
      <c r="D3446">
        <v>1500</v>
      </c>
      <c r="E3446" t="s">
        <v>2178</v>
      </c>
      <c r="F3446" t="s">
        <v>6305</v>
      </c>
      <c r="G3446" s="81">
        <v>45861</v>
      </c>
      <c r="H3446" t="s">
        <v>4194</v>
      </c>
      <c r="J3446" t="s">
        <v>1677</v>
      </c>
      <c r="K3446" t="s">
        <v>9546</v>
      </c>
      <c r="L3446" t="s">
        <v>7185</v>
      </c>
      <c r="M3446">
        <v>411</v>
      </c>
    </row>
    <row r="3447" spans="1:13">
      <c r="A3447">
        <v>6905</v>
      </c>
      <c r="B3447" t="s">
        <v>2961</v>
      </c>
      <c r="C3447" t="s">
        <v>2407</v>
      </c>
      <c r="D3447">
        <v>2275</v>
      </c>
      <c r="E3447" t="s">
        <v>15</v>
      </c>
      <c r="F3447" t="s">
        <v>2266</v>
      </c>
      <c r="G3447" s="81">
        <v>45219</v>
      </c>
      <c r="H3447" t="s">
        <v>4048</v>
      </c>
      <c r="I3447" t="s">
        <v>5710</v>
      </c>
      <c r="J3447" t="s">
        <v>1680</v>
      </c>
      <c r="K3447">
        <v>829389</v>
      </c>
      <c r="L3447" t="s">
        <v>2406</v>
      </c>
      <c r="M3447">
        <v>460</v>
      </c>
    </row>
    <row r="3448" spans="1:13">
      <c r="A3448">
        <v>6906</v>
      </c>
      <c r="B3448" t="s">
        <v>2961</v>
      </c>
      <c r="C3448" t="s">
        <v>2178</v>
      </c>
      <c r="D3448">
        <v>2000</v>
      </c>
      <c r="E3448" t="s">
        <v>2178</v>
      </c>
      <c r="F3448" t="s">
        <v>420</v>
      </c>
      <c r="G3448" s="81">
        <v>45221</v>
      </c>
      <c r="H3448" t="s">
        <v>4194</v>
      </c>
      <c r="J3448" t="s">
        <v>1677</v>
      </c>
      <c r="K3448" t="s">
        <v>9560</v>
      </c>
      <c r="L3448" t="s">
        <v>7187</v>
      </c>
      <c r="M3448">
        <v>411</v>
      </c>
    </row>
    <row r="3449" spans="1:13">
      <c r="A3449">
        <v>6907</v>
      </c>
      <c r="B3449" t="s">
        <v>2961</v>
      </c>
      <c r="C3449" t="s">
        <v>2768</v>
      </c>
      <c r="D3449">
        <v>5200</v>
      </c>
      <c r="E3449" t="s">
        <v>12</v>
      </c>
      <c r="F3449" t="s">
        <v>420</v>
      </c>
      <c r="G3449" s="81">
        <v>45224</v>
      </c>
      <c r="H3449" t="s">
        <v>4048</v>
      </c>
      <c r="I3449" t="s">
        <v>6903</v>
      </c>
      <c r="J3449" t="s">
        <v>6103</v>
      </c>
      <c r="K3449" t="s">
        <v>9548</v>
      </c>
      <c r="L3449" t="s">
        <v>2767</v>
      </c>
      <c r="M3449">
        <v>566</v>
      </c>
    </row>
    <row r="3450" spans="1:13">
      <c r="A3450">
        <v>6908</v>
      </c>
      <c r="B3450" t="s">
        <v>1227</v>
      </c>
      <c r="C3450" t="s">
        <v>962</v>
      </c>
      <c r="D3450">
        <v>2000</v>
      </c>
      <c r="E3450" t="s">
        <v>15</v>
      </c>
      <c r="F3450" t="s">
        <v>420</v>
      </c>
      <c r="G3450" s="81">
        <v>45223</v>
      </c>
      <c r="H3450" t="s">
        <v>4069</v>
      </c>
      <c r="I3450" t="s">
        <v>7189</v>
      </c>
      <c r="J3450" t="s">
        <v>1677</v>
      </c>
      <c r="K3450" t="s">
        <v>7190</v>
      </c>
      <c r="L3450" t="s">
        <v>960</v>
      </c>
      <c r="M3450">
        <v>371</v>
      </c>
    </row>
    <row r="3451" spans="1:13">
      <c r="A3451">
        <v>6909</v>
      </c>
      <c r="B3451" t="s">
        <v>3781</v>
      </c>
      <c r="C3451" t="s">
        <v>3179</v>
      </c>
      <c r="D3451">
        <v>1650</v>
      </c>
      <c r="E3451" t="s">
        <v>17</v>
      </c>
      <c r="F3451" t="s">
        <v>420</v>
      </c>
      <c r="G3451" s="81">
        <v>45223</v>
      </c>
      <c r="H3451" t="s">
        <v>4048</v>
      </c>
      <c r="I3451" t="s">
        <v>4918</v>
      </c>
      <c r="J3451" t="s">
        <v>1675</v>
      </c>
      <c r="K3451">
        <v>571402</v>
      </c>
      <c r="L3451" t="s">
        <v>3176</v>
      </c>
      <c r="M3451">
        <v>613</v>
      </c>
    </row>
    <row r="3452" spans="1:13">
      <c r="A3452">
        <v>6910</v>
      </c>
      <c r="B3452" t="s">
        <v>1227</v>
      </c>
      <c r="C3452" t="s">
        <v>3161</v>
      </c>
      <c r="D3452">
        <v>600</v>
      </c>
      <c r="E3452" t="s">
        <v>10</v>
      </c>
      <c r="F3452" t="s">
        <v>420</v>
      </c>
      <c r="G3452" s="81">
        <v>45223</v>
      </c>
      <c r="H3452" t="s">
        <v>4705</v>
      </c>
      <c r="I3452" t="s">
        <v>5956</v>
      </c>
      <c r="J3452" t="s">
        <v>1675</v>
      </c>
      <c r="K3452" t="s">
        <v>7191</v>
      </c>
      <c r="L3452" t="s">
        <v>3160</v>
      </c>
      <c r="M3452">
        <v>610</v>
      </c>
    </row>
    <row r="3453" spans="1:13">
      <c r="A3453">
        <v>6911</v>
      </c>
      <c r="B3453" t="s">
        <v>2961</v>
      </c>
      <c r="C3453" t="s">
        <v>1452</v>
      </c>
      <c r="D3453">
        <v>1260</v>
      </c>
      <c r="E3453" t="s">
        <v>67</v>
      </c>
      <c r="F3453" t="s">
        <v>420</v>
      </c>
      <c r="G3453" s="81">
        <v>45223</v>
      </c>
      <c r="H3453" t="s">
        <v>4085</v>
      </c>
      <c r="I3453" t="s">
        <v>4139</v>
      </c>
      <c r="J3453" t="s">
        <v>1675</v>
      </c>
      <c r="K3453" t="s">
        <v>7192</v>
      </c>
      <c r="L3453" t="s">
        <v>1451</v>
      </c>
      <c r="M3453">
        <v>283</v>
      </c>
    </row>
    <row r="3454" spans="1:13">
      <c r="A3454">
        <v>6912</v>
      </c>
      <c r="B3454" t="s">
        <v>2961</v>
      </c>
      <c r="C3454" t="s">
        <v>6413</v>
      </c>
      <c r="D3454">
        <v>109970</v>
      </c>
      <c r="E3454" t="s">
        <v>2178</v>
      </c>
      <c r="F3454" t="s">
        <v>420</v>
      </c>
      <c r="G3454" s="81">
        <v>45223</v>
      </c>
      <c r="H3454" t="s">
        <v>4048</v>
      </c>
      <c r="I3454" t="s">
        <v>7193</v>
      </c>
      <c r="J3454" t="s">
        <v>7194</v>
      </c>
      <c r="K3454" t="s">
        <v>7195</v>
      </c>
      <c r="L3454" t="s">
        <v>2177</v>
      </c>
      <c r="M3454">
        <v>411</v>
      </c>
    </row>
    <row r="3455" spans="1:13">
      <c r="A3455">
        <v>6913</v>
      </c>
      <c r="B3455" t="s">
        <v>1227</v>
      </c>
      <c r="C3455" t="s">
        <v>962</v>
      </c>
      <c r="D3455">
        <v>7000</v>
      </c>
      <c r="E3455" t="s">
        <v>67</v>
      </c>
      <c r="F3455" t="s">
        <v>420</v>
      </c>
      <c r="G3455" s="81">
        <v>45229</v>
      </c>
      <c r="H3455" t="s">
        <v>4085</v>
      </c>
      <c r="I3455" t="s">
        <v>6221</v>
      </c>
      <c r="J3455" t="s">
        <v>1679</v>
      </c>
      <c r="K3455" t="s">
        <v>7196</v>
      </c>
      <c r="L3455" t="s">
        <v>960</v>
      </c>
      <c r="M3455">
        <v>295</v>
      </c>
    </row>
    <row r="3456" spans="1:13">
      <c r="A3456">
        <v>6914</v>
      </c>
      <c r="B3456" t="s">
        <v>2908</v>
      </c>
      <c r="C3456" t="s">
        <v>3192</v>
      </c>
      <c r="D3456">
        <v>1200</v>
      </c>
      <c r="E3456" t="s">
        <v>3264</v>
      </c>
      <c r="F3456" t="s">
        <v>420</v>
      </c>
      <c r="G3456" s="81">
        <v>45229</v>
      </c>
      <c r="H3456" t="s">
        <v>99</v>
      </c>
      <c r="I3456" t="s">
        <v>3265</v>
      </c>
      <c r="J3456" t="s">
        <v>3265</v>
      </c>
      <c r="K3456" t="s">
        <v>7197</v>
      </c>
      <c r="L3456" t="s">
        <v>3191</v>
      </c>
      <c r="M3456">
        <v>619</v>
      </c>
    </row>
    <row r="3457" spans="1:13">
      <c r="A3457">
        <v>6915</v>
      </c>
      <c r="B3457" t="s">
        <v>1227</v>
      </c>
      <c r="C3457" t="s">
        <v>1118</v>
      </c>
      <c r="D3457">
        <v>21000</v>
      </c>
      <c r="E3457" t="s">
        <v>8</v>
      </c>
      <c r="F3457" t="s">
        <v>6354</v>
      </c>
      <c r="G3457" s="81">
        <v>45225</v>
      </c>
      <c r="H3457" t="s">
        <v>4069</v>
      </c>
      <c r="I3457" t="s">
        <v>6809</v>
      </c>
      <c r="J3457" t="s">
        <v>1675</v>
      </c>
      <c r="K3457" t="s">
        <v>7198</v>
      </c>
      <c r="L3457" t="s">
        <v>1116</v>
      </c>
      <c r="M3457">
        <v>217</v>
      </c>
    </row>
    <row r="3458" spans="1:13">
      <c r="A3458">
        <v>6916</v>
      </c>
      <c r="B3458" t="s">
        <v>1227</v>
      </c>
      <c r="C3458" t="s">
        <v>1821</v>
      </c>
      <c r="D3458">
        <v>5200</v>
      </c>
      <c r="E3458" t="s">
        <v>12</v>
      </c>
      <c r="F3458" t="s">
        <v>420</v>
      </c>
      <c r="G3458" s="81">
        <v>45226</v>
      </c>
      <c r="H3458" t="s">
        <v>4048</v>
      </c>
      <c r="I3458" t="s">
        <v>4668</v>
      </c>
      <c r="J3458" t="s">
        <v>13</v>
      </c>
      <c r="K3458" t="s">
        <v>7199</v>
      </c>
      <c r="L3458" t="s">
        <v>1822</v>
      </c>
      <c r="M3458">
        <v>577</v>
      </c>
    </row>
    <row r="3459" spans="1:13">
      <c r="A3459">
        <v>6917</v>
      </c>
      <c r="B3459" t="s">
        <v>1227</v>
      </c>
      <c r="C3459" t="s">
        <v>367</v>
      </c>
      <c r="D3459">
        <v>10400</v>
      </c>
      <c r="E3459" t="s">
        <v>17</v>
      </c>
      <c r="F3459" t="s">
        <v>420</v>
      </c>
      <c r="G3459" s="81">
        <v>45224</v>
      </c>
      <c r="H3459" t="s">
        <v>4048</v>
      </c>
      <c r="I3459" t="s">
        <v>7200</v>
      </c>
      <c r="J3459" t="s">
        <v>1674</v>
      </c>
      <c r="K3459" t="s">
        <v>7201</v>
      </c>
      <c r="L3459" t="s">
        <v>365</v>
      </c>
      <c r="M3459">
        <v>52</v>
      </c>
    </row>
    <row r="3460" spans="1:13">
      <c r="A3460">
        <v>6918</v>
      </c>
      <c r="B3460" t="s">
        <v>1227</v>
      </c>
      <c r="C3460" t="s">
        <v>1567</v>
      </c>
      <c r="D3460">
        <v>9800</v>
      </c>
      <c r="E3460" t="s">
        <v>67</v>
      </c>
      <c r="F3460" t="s">
        <v>420</v>
      </c>
      <c r="G3460" s="81">
        <v>45224</v>
      </c>
      <c r="H3460" t="s">
        <v>4085</v>
      </c>
      <c r="I3460" t="s">
        <v>6221</v>
      </c>
      <c r="J3460" t="s">
        <v>1679</v>
      </c>
      <c r="K3460" t="s">
        <v>7202</v>
      </c>
      <c r="L3460" t="s">
        <v>1565</v>
      </c>
      <c r="M3460">
        <v>319</v>
      </c>
    </row>
    <row r="3461" spans="1:13">
      <c r="A3461">
        <v>6919</v>
      </c>
      <c r="B3461" t="s">
        <v>1227</v>
      </c>
      <c r="C3461" t="s">
        <v>962</v>
      </c>
      <c r="D3461">
        <v>2400</v>
      </c>
      <c r="E3461" t="s">
        <v>2172</v>
      </c>
      <c r="F3461" t="s">
        <v>420</v>
      </c>
      <c r="G3461" s="81">
        <v>45230</v>
      </c>
      <c r="H3461" t="s">
        <v>4194</v>
      </c>
      <c r="I3461" t="s">
        <v>5280</v>
      </c>
      <c r="J3461" t="s">
        <v>1680</v>
      </c>
      <c r="K3461" t="s">
        <v>7203</v>
      </c>
      <c r="L3461" t="s">
        <v>960</v>
      </c>
      <c r="M3461">
        <v>371</v>
      </c>
    </row>
    <row r="3462" spans="1:13">
      <c r="A3462">
        <v>6920</v>
      </c>
      <c r="B3462" t="s">
        <v>35</v>
      </c>
      <c r="C3462" t="s">
        <v>3477</v>
      </c>
      <c r="D3462">
        <v>1000</v>
      </c>
      <c r="E3462" t="s">
        <v>17</v>
      </c>
      <c r="F3462" t="s">
        <v>420</v>
      </c>
      <c r="G3462" s="81">
        <v>45230</v>
      </c>
      <c r="H3462" t="s">
        <v>99</v>
      </c>
      <c r="I3462" t="s">
        <v>4178</v>
      </c>
      <c r="J3462" t="s">
        <v>7204</v>
      </c>
      <c r="K3462" t="s">
        <v>7205</v>
      </c>
      <c r="L3462" t="s">
        <v>3476</v>
      </c>
      <c r="M3462">
        <v>688</v>
      </c>
    </row>
    <row r="3463" spans="1:13">
      <c r="A3463">
        <v>6921</v>
      </c>
      <c r="B3463" t="s">
        <v>1227</v>
      </c>
      <c r="C3463" t="s">
        <v>1810</v>
      </c>
      <c r="D3463">
        <v>3275</v>
      </c>
      <c r="E3463" t="s">
        <v>17</v>
      </c>
      <c r="F3463" t="s">
        <v>420</v>
      </c>
      <c r="G3463" s="81">
        <v>45230</v>
      </c>
      <c r="H3463" t="s">
        <v>4048</v>
      </c>
      <c r="I3463" t="s">
        <v>7206</v>
      </c>
      <c r="J3463" t="s">
        <v>1674</v>
      </c>
      <c r="K3463" t="s">
        <v>7207</v>
      </c>
      <c r="L3463" t="s">
        <v>1812</v>
      </c>
      <c r="M3463">
        <v>364</v>
      </c>
    </row>
    <row r="3464" spans="1:13">
      <c r="A3464">
        <v>6922</v>
      </c>
      <c r="B3464" t="s">
        <v>1227</v>
      </c>
      <c r="C3464" t="s">
        <v>2779</v>
      </c>
      <c r="D3464">
        <v>31241</v>
      </c>
      <c r="E3464" t="s">
        <v>22</v>
      </c>
      <c r="F3464" t="s">
        <v>420</v>
      </c>
      <c r="G3464" s="81">
        <v>45230</v>
      </c>
      <c r="H3464" t="s">
        <v>4054</v>
      </c>
      <c r="I3464" t="s">
        <v>7208</v>
      </c>
      <c r="J3464" t="s">
        <v>1681</v>
      </c>
      <c r="K3464" t="s">
        <v>7209</v>
      </c>
      <c r="L3464" t="s">
        <v>1255</v>
      </c>
      <c r="M3464">
        <v>571</v>
      </c>
    </row>
    <row r="3465" spans="1:13">
      <c r="A3465">
        <v>6923</v>
      </c>
      <c r="B3465" t="s">
        <v>1227</v>
      </c>
      <c r="C3465" t="s">
        <v>1503</v>
      </c>
      <c r="D3465">
        <v>2940</v>
      </c>
      <c r="E3465" t="s">
        <v>67</v>
      </c>
      <c r="F3465" t="s">
        <v>420</v>
      </c>
      <c r="G3465" s="81">
        <v>45229</v>
      </c>
      <c r="H3465" t="s">
        <v>4085</v>
      </c>
      <c r="I3465" t="s">
        <v>7210</v>
      </c>
      <c r="J3465" t="s">
        <v>1679</v>
      </c>
      <c r="K3465" t="s">
        <v>7211</v>
      </c>
      <c r="L3465" t="s">
        <v>2578</v>
      </c>
      <c r="M3465">
        <v>306</v>
      </c>
    </row>
    <row r="3466" spans="1:13">
      <c r="A3466">
        <v>6924</v>
      </c>
      <c r="B3466" t="s">
        <v>1227</v>
      </c>
      <c r="C3466" t="s">
        <v>1618</v>
      </c>
      <c r="D3466">
        <v>29000</v>
      </c>
      <c r="E3466" t="s">
        <v>12</v>
      </c>
      <c r="F3466" t="s">
        <v>420</v>
      </c>
      <c r="G3466" s="81">
        <v>45229</v>
      </c>
      <c r="H3466" t="s">
        <v>4069</v>
      </c>
      <c r="I3466" t="s">
        <v>4672</v>
      </c>
      <c r="J3466" t="s">
        <v>13</v>
      </c>
      <c r="K3466" t="s">
        <v>7212</v>
      </c>
      <c r="L3466" t="s">
        <v>1617</v>
      </c>
      <c r="M3466">
        <v>334</v>
      </c>
    </row>
    <row r="3467" spans="1:13">
      <c r="A3467">
        <v>6925</v>
      </c>
      <c r="B3467" t="s">
        <v>1227</v>
      </c>
      <c r="C3467" t="s">
        <v>3184</v>
      </c>
      <c r="D3467">
        <v>20000</v>
      </c>
      <c r="E3467" t="s">
        <v>20</v>
      </c>
      <c r="F3467" t="s">
        <v>6305</v>
      </c>
      <c r="G3467" s="81">
        <v>45229</v>
      </c>
      <c r="H3467" t="s">
        <v>4048</v>
      </c>
      <c r="I3467" t="s">
        <v>7213</v>
      </c>
      <c r="J3467" t="s">
        <v>13</v>
      </c>
      <c r="K3467" t="s">
        <v>7214</v>
      </c>
      <c r="L3467" t="s">
        <v>3227</v>
      </c>
      <c r="M3467">
        <v>614</v>
      </c>
    </row>
    <row r="3468" spans="1:13">
      <c r="A3468">
        <v>6926</v>
      </c>
      <c r="B3468" t="s">
        <v>1227</v>
      </c>
      <c r="C3468" t="s">
        <v>3154</v>
      </c>
      <c r="D3468">
        <v>1800</v>
      </c>
      <c r="E3468" t="s">
        <v>3256</v>
      </c>
      <c r="F3468" t="s">
        <v>6305</v>
      </c>
      <c r="G3468" s="81">
        <v>45233</v>
      </c>
      <c r="H3468" t="s">
        <v>4048</v>
      </c>
      <c r="I3468" t="s">
        <v>4058</v>
      </c>
      <c r="J3468" t="s">
        <v>7119</v>
      </c>
      <c r="K3468" t="s">
        <v>7215</v>
      </c>
      <c r="L3468" t="s">
        <v>3153</v>
      </c>
      <c r="M3468">
        <v>609</v>
      </c>
    </row>
    <row r="3469" spans="1:13">
      <c r="A3469">
        <v>6927</v>
      </c>
      <c r="B3469" t="s">
        <v>2908</v>
      </c>
      <c r="C3469" t="s">
        <v>3145</v>
      </c>
      <c r="D3469">
        <v>2520</v>
      </c>
      <c r="E3469" t="s">
        <v>3256</v>
      </c>
      <c r="F3469" t="s">
        <v>6305</v>
      </c>
      <c r="G3469" s="81">
        <v>45233</v>
      </c>
      <c r="H3469" t="s">
        <v>4048</v>
      </c>
      <c r="I3469" t="s">
        <v>4058</v>
      </c>
      <c r="J3469" t="s">
        <v>7119</v>
      </c>
      <c r="K3469" t="s">
        <v>7216</v>
      </c>
      <c r="L3469" t="s">
        <v>3144</v>
      </c>
      <c r="M3469">
        <v>607</v>
      </c>
    </row>
    <row r="3470" spans="1:13">
      <c r="A3470">
        <v>6928</v>
      </c>
      <c r="C3470" t="s">
        <v>5064</v>
      </c>
      <c r="G3470" s="81">
        <v>45233</v>
      </c>
      <c r="H3470" t="s">
        <v>4048</v>
      </c>
      <c r="J3470" t="s">
        <v>7119</v>
      </c>
    </row>
    <row r="3471" spans="1:13">
      <c r="A3471">
        <v>6929</v>
      </c>
      <c r="B3471" t="s">
        <v>2908</v>
      </c>
      <c r="C3471" t="s">
        <v>3139</v>
      </c>
      <c r="D3471">
        <v>1800</v>
      </c>
      <c r="E3471" t="s">
        <v>4283</v>
      </c>
      <c r="F3471" t="s">
        <v>6305</v>
      </c>
      <c r="G3471" s="81">
        <v>45233</v>
      </c>
      <c r="H3471" t="s">
        <v>4048</v>
      </c>
      <c r="I3471" t="s">
        <v>4058</v>
      </c>
      <c r="J3471" t="s">
        <v>7119</v>
      </c>
      <c r="K3471" t="s">
        <v>7217</v>
      </c>
      <c r="L3471" t="s">
        <v>3138</v>
      </c>
      <c r="M3471">
        <v>605</v>
      </c>
    </row>
    <row r="3472" spans="1:13">
      <c r="A3472">
        <v>6930</v>
      </c>
      <c r="B3472" t="s">
        <v>1227</v>
      </c>
      <c r="C3472" t="s">
        <v>3136</v>
      </c>
      <c r="D3472">
        <v>1800</v>
      </c>
      <c r="E3472" t="s">
        <v>4283</v>
      </c>
      <c r="F3472" t="s">
        <v>6305</v>
      </c>
      <c r="G3472" s="81">
        <v>45233</v>
      </c>
      <c r="H3472" t="s">
        <v>4048</v>
      </c>
      <c r="I3472" t="s">
        <v>4058</v>
      </c>
      <c r="J3472" t="s">
        <v>7119</v>
      </c>
      <c r="K3472" t="s">
        <v>7218</v>
      </c>
      <c r="L3472" t="s">
        <v>3135</v>
      </c>
      <c r="M3472">
        <v>604</v>
      </c>
    </row>
    <row r="3473" spans="1:14">
      <c r="A3473">
        <v>6931</v>
      </c>
      <c r="B3473" t="s">
        <v>1227</v>
      </c>
      <c r="C3473" t="s">
        <v>3130</v>
      </c>
      <c r="D3473">
        <v>1800</v>
      </c>
      <c r="E3473" t="s">
        <v>3256</v>
      </c>
      <c r="F3473" t="s">
        <v>6305</v>
      </c>
      <c r="G3473" s="81">
        <v>45233</v>
      </c>
      <c r="H3473" t="s">
        <v>4048</v>
      </c>
      <c r="I3473" t="s">
        <v>4058</v>
      </c>
      <c r="J3473" t="s">
        <v>7119</v>
      </c>
      <c r="K3473" t="s">
        <v>7219</v>
      </c>
      <c r="L3473" t="s">
        <v>3129</v>
      </c>
      <c r="M3473">
        <v>602</v>
      </c>
    </row>
    <row r="3474" spans="1:14">
      <c r="A3474">
        <v>6932</v>
      </c>
      <c r="B3474" t="s">
        <v>2908</v>
      </c>
      <c r="C3474" t="s">
        <v>1567</v>
      </c>
      <c r="D3474">
        <v>1800</v>
      </c>
      <c r="E3474" t="s">
        <v>3256</v>
      </c>
      <c r="F3474" t="s">
        <v>6305</v>
      </c>
      <c r="G3474" s="81">
        <v>45233</v>
      </c>
      <c r="H3474" t="s">
        <v>4048</v>
      </c>
      <c r="I3474" t="s">
        <v>7220</v>
      </c>
      <c r="J3474" t="s">
        <v>7119</v>
      </c>
      <c r="K3474" t="s">
        <v>7221</v>
      </c>
      <c r="L3474" t="s">
        <v>1565</v>
      </c>
      <c r="M3474">
        <v>599</v>
      </c>
    </row>
    <row r="3475" spans="1:14">
      <c r="A3475">
        <v>6933</v>
      </c>
      <c r="B3475" t="s">
        <v>2908</v>
      </c>
      <c r="C3475" t="s">
        <v>3121</v>
      </c>
      <c r="D3475">
        <v>1800</v>
      </c>
      <c r="E3475" t="s">
        <v>3256</v>
      </c>
      <c r="F3475" t="s">
        <v>6305</v>
      </c>
      <c r="G3475" s="81">
        <v>45233</v>
      </c>
      <c r="H3475" t="s">
        <v>4048</v>
      </c>
      <c r="I3475" t="s">
        <v>4058</v>
      </c>
      <c r="J3475" t="s">
        <v>7119</v>
      </c>
      <c r="K3475" t="s">
        <v>7222</v>
      </c>
      <c r="L3475" t="s">
        <v>3120</v>
      </c>
      <c r="M3475">
        <v>598</v>
      </c>
    </row>
    <row r="3476" spans="1:14">
      <c r="A3476">
        <v>6934</v>
      </c>
      <c r="B3476" t="s">
        <v>2908</v>
      </c>
      <c r="C3476" t="s">
        <v>3118</v>
      </c>
      <c r="D3476">
        <v>1800</v>
      </c>
      <c r="E3476" t="s">
        <v>4283</v>
      </c>
      <c r="F3476" t="s">
        <v>6305</v>
      </c>
      <c r="G3476" s="81">
        <v>45233</v>
      </c>
      <c r="H3476" t="s">
        <v>4048</v>
      </c>
      <c r="I3476" t="s">
        <v>4058</v>
      </c>
      <c r="J3476" t="s">
        <v>7119</v>
      </c>
      <c r="K3476" t="s">
        <v>7223</v>
      </c>
      <c r="L3476" t="s">
        <v>3117</v>
      </c>
      <c r="M3476">
        <v>597</v>
      </c>
    </row>
    <row r="3477" spans="1:14">
      <c r="A3477">
        <v>6935</v>
      </c>
      <c r="B3477" t="s">
        <v>1227</v>
      </c>
      <c r="C3477" t="s">
        <v>1827</v>
      </c>
      <c r="D3477">
        <v>2000</v>
      </c>
      <c r="E3477" t="s">
        <v>10</v>
      </c>
      <c r="F3477" t="s">
        <v>420</v>
      </c>
      <c r="G3477" s="81">
        <v>45233</v>
      </c>
      <c r="H3477" t="s">
        <v>4069</v>
      </c>
      <c r="I3477" t="s">
        <v>7224</v>
      </c>
      <c r="J3477" t="s">
        <v>2032</v>
      </c>
      <c r="K3477" t="s">
        <v>7225</v>
      </c>
      <c r="L3477" t="s">
        <v>1649</v>
      </c>
      <c r="M3477">
        <v>347</v>
      </c>
    </row>
    <row r="3478" spans="1:14">
      <c r="A3478">
        <v>6936</v>
      </c>
      <c r="B3478" t="s">
        <v>1227</v>
      </c>
      <c r="C3478" t="s">
        <v>2812</v>
      </c>
      <c r="D3478">
        <v>3497</v>
      </c>
      <c r="E3478" t="s">
        <v>12</v>
      </c>
      <c r="F3478" t="s">
        <v>6305</v>
      </c>
      <c r="G3478" s="81">
        <v>45233</v>
      </c>
      <c r="H3478" t="s">
        <v>4048</v>
      </c>
      <c r="I3478" t="s">
        <v>6932</v>
      </c>
      <c r="J3478" t="s">
        <v>13</v>
      </c>
      <c r="K3478" t="s">
        <v>7226</v>
      </c>
      <c r="L3478" t="s">
        <v>2807</v>
      </c>
      <c r="M3478">
        <v>573</v>
      </c>
    </row>
    <row r="3479" spans="1:14">
      <c r="A3479">
        <v>6937</v>
      </c>
      <c r="B3479" t="s">
        <v>1227</v>
      </c>
      <c r="C3479" t="s">
        <v>1371</v>
      </c>
      <c r="D3479">
        <v>2800</v>
      </c>
      <c r="E3479" t="s">
        <v>67</v>
      </c>
      <c r="F3479" t="s">
        <v>420</v>
      </c>
      <c r="G3479" s="81">
        <v>45233</v>
      </c>
      <c r="H3479" t="s">
        <v>4048</v>
      </c>
      <c r="I3479" t="s">
        <v>7227</v>
      </c>
      <c r="J3479" t="s">
        <v>1679</v>
      </c>
      <c r="K3479" t="s">
        <v>7228</v>
      </c>
      <c r="L3479" t="s">
        <v>1369</v>
      </c>
      <c r="M3479">
        <v>374</v>
      </c>
    </row>
    <row r="3480" spans="1:14">
      <c r="A3480">
        <v>6938</v>
      </c>
      <c r="B3480" t="s">
        <v>1227</v>
      </c>
      <c r="C3480" t="s">
        <v>2997</v>
      </c>
      <c r="D3480">
        <v>1650</v>
      </c>
      <c r="E3480" t="s">
        <v>15</v>
      </c>
      <c r="F3480" t="s">
        <v>420</v>
      </c>
      <c r="G3480" s="81">
        <v>45233</v>
      </c>
      <c r="H3480" t="s">
        <v>4048</v>
      </c>
      <c r="I3480" t="s">
        <v>7229</v>
      </c>
      <c r="J3480" t="s">
        <v>1680</v>
      </c>
      <c r="K3480" t="s">
        <v>7230</v>
      </c>
      <c r="L3480" t="s">
        <v>2996</v>
      </c>
      <c r="M3480">
        <v>589</v>
      </c>
    </row>
    <row r="3481" spans="1:14">
      <c r="A3481">
        <v>6939</v>
      </c>
      <c r="B3481" t="s">
        <v>1227</v>
      </c>
      <c r="C3481" t="s">
        <v>2352</v>
      </c>
      <c r="D3481">
        <v>3497</v>
      </c>
      <c r="E3481" t="s">
        <v>12</v>
      </c>
      <c r="F3481" t="s">
        <v>420</v>
      </c>
      <c r="G3481" s="81">
        <v>45233</v>
      </c>
      <c r="H3481" t="s">
        <v>4048</v>
      </c>
      <c r="I3481" t="s">
        <v>5012</v>
      </c>
      <c r="J3481" t="s">
        <v>13</v>
      </c>
      <c r="K3481" t="s">
        <v>7231</v>
      </c>
      <c r="L3481" t="s">
        <v>2350</v>
      </c>
      <c r="M3481">
        <v>445</v>
      </c>
    </row>
    <row r="3482" spans="1:14">
      <c r="A3482">
        <v>6940</v>
      </c>
      <c r="B3482" t="s">
        <v>1227</v>
      </c>
      <c r="C3482" t="s">
        <v>2611</v>
      </c>
      <c r="D3482">
        <v>2275</v>
      </c>
      <c r="E3482" t="s">
        <v>15</v>
      </c>
      <c r="F3482" t="s">
        <v>6305</v>
      </c>
      <c r="G3482" s="81">
        <v>45233</v>
      </c>
      <c r="H3482" t="s">
        <v>4048</v>
      </c>
      <c r="I3482" t="s">
        <v>6862</v>
      </c>
      <c r="J3482" t="s">
        <v>1680</v>
      </c>
      <c r="K3482" t="s">
        <v>7232</v>
      </c>
      <c r="L3482" t="s">
        <v>2303</v>
      </c>
      <c r="M3482">
        <v>427</v>
      </c>
      <c r="N3482" t="s">
        <v>4057</v>
      </c>
    </row>
    <row r="3483" spans="1:14">
      <c r="A3483">
        <v>6941</v>
      </c>
      <c r="B3483" t="s">
        <v>1227</v>
      </c>
      <c r="C3483" t="s">
        <v>2594</v>
      </c>
      <c r="D3483">
        <v>5200</v>
      </c>
      <c r="E3483" t="s">
        <v>67</v>
      </c>
      <c r="F3483" t="s">
        <v>420</v>
      </c>
      <c r="G3483" s="81">
        <v>45233</v>
      </c>
      <c r="H3483" t="s">
        <v>4048</v>
      </c>
      <c r="I3483" t="s">
        <v>5696</v>
      </c>
      <c r="J3483" t="s">
        <v>1679</v>
      </c>
      <c r="K3483" t="s">
        <v>7233</v>
      </c>
      <c r="L3483" t="s">
        <v>2593</v>
      </c>
      <c r="M3483">
        <v>496</v>
      </c>
    </row>
    <row r="3484" spans="1:14">
      <c r="A3484">
        <v>6942</v>
      </c>
      <c r="B3484" t="s">
        <v>1227</v>
      </c>
      <c r="C3484" t="s">
        <v>1105</v>
      </c>
      <c r="D3484">
        <v>1600</v>
      </c>
      <c r="E3484" t="s">
        <v>8</v>
      </c>
      <c r="F3484" t="s">
        <v>420</v>
      </c>
      <c r="G3484" s="81">
        <v>45231</v>
      </c>
      <c r="H3484" t="s">
        <v>4048</v>
      </c>
      <c r="I3484" t="s">
        <v>7234</v>
      </c>
      <c r="J3484" t="s">
        <v>1675</v>
      </c>
      <c r="K3484" t="s">
        <v>7235</v>
      </c>
      <c r="L3484" t="s">
        <v>1103</v>
      </c>
      <c r="M3484">
        <v>213</v>
      </c>
    </row>
    <row r="3485" spans="1:14">
      <c r="A3485">
        <v>6943</v>
      </c>
      <c r="B3485" t="s">
        <v>1227</v>
      </c>
      <c r="C3485" t="s">
        <v>2455</v>
      </c>
      <c r="D3485">
        <v>5200</v>
      </c>
      <c r="E3485" t="s">
        <v>12</v>
      </c>
      <c r="F3485" t="s">
        <v>420</v>
      </c>
      <c r="G3485" s="81">
        <v>45231</v>
      </c>
      <c r="H3485" t="s">
        <v>4048</v>
      </c>
      <c r="I3485" t="s">
        <v>7236</v>
      </c>
      <c r="J3485" t="s">
        <v>13</v>
      </c>
      <c r="K3485" t="s">
        <v>7237</v>
      </c>
      <c r="L3485" t="s">
        <v>2452</v>
      </c>
      <c r="M3485">
        <v>464</v>
      </c>
    </row>
    <row r="3486" spans="1:14">
      <c r="A3486">
        <v>6944</v>
      </c>
      <c r="B3486" t="s">
        <v>1227</v>
      </c>
      <c r="C3486" t="s">
        <v>3161</v>
      </c>
      <c r="D3486">
        <v>2000</v>
      </c>
      <c r="E3486" t="s">
        <v>10</v>
      </c>
      <c r="F3486" t="s">
        <v>420</v>
      </c>
      <c r="G3486" s="81">
        <v>45231</v>
      </c>
      <c r="H3486" t="s">
        <v>4048</v>
      </c>
      <c r="I3486" t="s">
        <v>5321</v>
      </c>
      <c r="J3486" t="s">
        <v>2032</v>
      </c>
      <c r="K3486" t="s">
        <v>7238</v>
      </c>
      <c r="L3486" t="s">
        <v>3160</v>
      </c>
      <c r="M3486">
        <v>610</v>
      </c>
    </row>
    <row r="3487" spans="1:14">
      <c r="A3487">
        <v>6945</v>
      </c>
      <c r="B3487" t="s">
        <v>1227</v>
      </c>
      <c r="C3487" t="s">
        <v>244</v>
      </c>
      <c r="D3487">
        <v>4200</v>
      </c>
      <c r="E3487" t="s">
        <v>10</v>
      </c>
      <c r="F3487" t="s">
        <v>420</v>
      </c>
      <c r="G3487" s="81">
        <v>45231</v>
      </c>
      <c r="H3487" t="s">
        <v>4048</v>
      </c>
      <c r="I3487" t="s">
        <v>5292</v>
      </c>
      <c r="J3487" t="s">
        <v>2032</v>
      </c>
      <c r="K3487" t="s">
        <v>7239</v>
      </c>
      <c r="L3487" t="s">
        <v>242</v>
      </c>
      <c r="M3487">
        <v>471</v>
      </c>
    </row>
    <row r="3488" spans="1:14">
      <c r="A3488">
        <v>6946</v>
      </c>
      <c r="B3488" t="s">
        <v>1227</v>
      </c>
      <c r="C3488" t="s">
        <v>940</v>
      </c>
      <c r="D3488">
        <v>1400</v>
      </c>
      <c r="E3488" t="s">
        <v>12</v>
      </c>
      <c r="F3488" t="s">
        <v>420</v>
      </c>
      <c r="G3488" s="81">
        <v>45233</v>
      </c>
      <c r="H3488" t="s">
        <v>4085</v>
      </c>
      <c r="I3488" t="s">
        <v>7240</v>
      </c>
      <c r="J3488" t="s">
        <v>13</v>
      </c>
      <c r="K3488" t="s">
        <v>7241</v>
      </c>
      <c r="L3488" t="s">
        <v>938</v>
      </c>
      <c r="M3488">
        <v>176</v>
      </c>
    </row>
    <row r="3489" spans="1:14">
      <c r="A3489">
        <v>6947</v>
      </c>
      <c r="B3489" t="s">
        <v>1227</v>
      </c>
      <c r="C3489" t="s">
        <v>2458</v>
      </c>
      <c r="D3489">
        <v>5200</v>
      </c>
      <c r="E3489" t="s">
        <v>67</v>
      </c>
      <c r="F3489" t="s">
        <v>420</v>
      </c>
      <c r="G3489" s="81">
        <v>45233</v>
      </c>
      <c r="H3489" t="s">
        <v>4048</v>
      </c>
      <c r="I3489" t="s">
        <v>7242</v>
      </c>
      <c r="J3489" t="s">
        <v>1679</v>
      </c>
      <c r="K3489" t="s">
        <v>7243</v>
      </c>
      <c r="L3489" t="s">
        <v>2457</v>
      </c>
      <c r="M3489">
        <v>466</v>
      </c>
      <c r="N3489" t="s">
        <v>4057</v>
      </c>
    </row>
    <row r="3490" spans="1:14">
      <c r="A3490">
        <v>6948</v>
      </c>
      <c r="B3490" t="s">
        <v>1227</v>
      </c>
      <c r="C3490" t="s">
        <v>940</v>
      </c>
      <c r="D3490">
        <v>4800</v>
      </c>
      <c r="E3490" t="s">
        <v>12</v>
      </c>
      <c r="F3490" t="s">
        <v>420</v>
      </c>
      <c r="G3490" s="81">
        <v>45233</v>
      </c>
      <c r="H3490" t="s">
        <v>4085</v>
      </c>
      <c r="I3490" t="s">
        <v>7244</v>
      </c>
      <c r="J3490" t="s">
        <v>13</v>
      </c>
      <c r="K3490" t="s">
        <v>7245</v>
      </c>
      <c r="L3490" t="s">
        <v>938</v>
      </c>
      <c r="M3490">
        <v>176</v>
      </c>
    </row>
    <row r="3491" spans="1:14">
      <c r="A3491">
        <v>6949</v>
      </c>
      <c r="B3491" t="s">
        <v>1227</v>
      </c>
      <c r="C3491" t="s">
        <v>2574</v>
      </c>
      <c r="D3491">
        <v>5200</v>
      </c>
      <c r="E3491" t="s">
        <v>12</v>
      </c>
      <c r="F3491" t="s">
        <v>420</v>
      </c>
      <c r="G3491" s="81">
        <v>45236</v>
      </c>
      <c r="H3491" t="s">
        <v>4048</v>
      </c>
      <c r="I3491" t="s">
        <v>5348</v>
      </c>
      <c r="J3491" t="s">
        <v>13</v>
      </c>
      <c r="K3491" t="s">
        <v>7246</v>
      </c>
      <c r="L3491" t="s">
        <v>2572</v>
      </c>
      <c r="M3491">
        <v>492</v>
      </c>
    </row>
    <row r="3492" spans="1:14">
      <c r="A3492">
        <v>6950</v>
      </c>
      <c r="B3492" t="s">
        <v>1227</v>
      </c>
      <c r="C3492" t="s">
        <v>2470</v>
      </c>
      <c r="D3492">
        <v>5200</v>
      </c>
      <c r="E3492" t="s">
        <v>12</v>
      </c>
      <c r="F3492" t="s">
        <v>420</v>
      </c>
      <c r="G3492" s="81">
        <v>45236</v>
      </c>
      <c r="H3492" t="s">
        <v>4048</v>
      </c>
      <c r="I3492" t="s">
        <v>5348</v>
      </c>
      <c r="J3492" t="s">
        <v>13</v>
      </c>
      <c r="K3492" t="s">
        <v>7247</v>
      </c>
      <c r="L3492" t="s">
        <v>2469</v>
      </c>
      <c r="M3492">
        <v>470</v>
      </c>
      <c r="N3492" t="s">
        <v>4057</v>
      </c>
    </row>
    <row r="3493" spans="1:14">
      <c r="A3493">
        <v>6951</v>
      </c>
      <c r="B3493" t="s">
        <v>1227</v>
      </c>
      <c r="C3493" t="s">
        <v>2779</v>
      </c>
      <c r="D3493">
        <v>18531</v>
      </c>
      <c r="E3493" t="s">
        <v>22</v>
      </c>
      <c r="F3493" t="s">
        <v>420</v>
      </c>
      <c r="G3493" s="81">
        <v>45236</v>
      </c>
      <c r="H3493" t="s">
        <v>4048</v>
      </c>
      <c r="I3493" t="s">
        <v>6916</v>
      </c>
      <c r="J3493" t="s">
        <v>1681</v>
      </c>
      <c r="K3493" t="s">
        <v>7248</v>
      </c>
      <c r="L3493" t="s">
        <v>1255</v>
      </c>
      <c r="M3493">
        <v>571</v>
      </c>
    </row>
    <row r="3494" spans="1:14">
      <c r="A3494">
        <v>6952</v>
      </c>
      <c r="B3494" t="s">
        <v>1227</v>
      </c>
      <c r="C3494" t="s">
        <v>1332</v>
      </c>
      <c r="D3494">
        <v>4335</v>
      </c>
      <c r="E3494" t="s">
        <v>12</v>
      </c>
      <c r="F3494" t="s">
        <v>6305</v>
      </c>
      <c r="G3494" s="81">
        <v>45236</v>
      </c>
      <c r="H3494" t="s">
        <v>4048</v>
      </c>
      <c r="I3494" t="s">
        <v>7249</v>
      </c>
      <c r="J3494" t="s">
        <v>13</v>
      </c>
      <c r="K3494" t="s">
        <v>7250</v>
      </c>
      <c r="L3494" t="s">
        <v>1330</v>
      </c>
      <c r="M3494">
        <v>462</v>
      </c>
      <c r="N3494" t="s">
        <v>4057</v>
      </c>
    </row>
    <row r="3495" spans="1:14">
      <c r="A3495">
        <v>6953</v>
      </c>
      <c r="B3495" t="s">
        <v>1227</v>
      </c>
      <c r="C3495" t="s">
        <v>1127</v>
      </c>
      <c r="D3495">
        <v>1400</v>
      </c>
      <c r="E3495" t="s">
        <v>8</v>
      </c>
      <c r="F3495" t="s">
        <v>420</v>
      </c>
      <c r="G3495" s="81">
        <v>45236</v>
      </c>
      <c r="H3495" t="s">
        <v>4048</v>
      </c>
      <c r="I3495" t="s">
        <v>6990</v>
      </c>
      <c r="J3495" t="s">
        <v>1675</v>
      </c>
      <c r="K3495" t="s">
        <v>7251</v>
      </c>
      <c r="L3495" t="s">
        <v>1126</v>
      </c>
      <c r="M3495">
        <v>200</v>
      </c>
      <c r="N3495" t="s">
        <v>4057</v>
      </c>
    </row>
    <row r="3496" spans="1:14">
      <c r="A3496">
        <v>6954</v>
      </c>
      <c r="B3496" t="s">
        <v>1227</v>
      </c>
      <c r="C3496" t="s">
        <v>376</v>
      </c>
      <c r="D3496">
        <v>5200</v>
      </c>
      <c r="E3496" t="s">
        <v>12</v>
      </c>
      <c r="F3496" t="s">
        <v>6305</v>
      </c>
      <c r="G3496" s="81">
        <v>45236</v>
      </c>
      <c r="H3496" t="s">
        <v>4048</v>
      </c>
      <c r="I3496" t="s">
        <v>5159</v>
      </c>
      <c r="J3496" t="s">
        <v>13</v>
      </c>
      <c r="K3496" t="s">
        <v>7252</v>
      </c>
      <c r="L3496" t="s">
        <v>374</v>
      </c>
      <c r="M3496">
        <v>463</v>
      </c>
      <c r="N3496" t="s">
        <v>4057</v>
      </c>
    </row>
    <row r="3497" spans="1:14">
      <c r="A3497">
        <v>6955</v>
      </c>
      <c r="B3497" t="s">
        <v>1227</v>
      </c>
      <c r="C3497" t="s">
        <v>7126</v>
      </c>
      <c r="D3497">
        <v>1650</v>
      </c>
      <c r="E3497" t="s">
        <v>15</v>
      </c>
      <c r="F3497" t="s">
        <v>6305</v>
      </c>
      <c r="G3497" s="81">
        <v>45236</v>
      </c>
      <c r="H3497" t="s">
        <v>4048</v>
      </c>
      <c r="I3497" t="s">
        <v>7253</v>
      </c>
      <c r="J3497" t="s">
        <v>1680</v>
      </c>
      <c r="K3497" t="s">
        <v>7254</v>
      </c>
      <c r="L3497" t="s">
        <v>3019</v>
      </c>
      <c r="M3497">
        <v>590</v>
      </c>
      <c r="N3497" t="s">
        <v>4057</v>
      </c>
    </row>
    <row r="3498" spans="1:14">
      <c r="A3498">
        <v>6956</v>
      </c>
      <c r="B3498" t="s">
        <v>1227</v>
      </c>
      <c r="C3498" t="s">
        <v>1095</v>
      </c>
      <c r="D3498">
        <v>1650</v>
      </c>
      <c r="E3498" t="s">
        <v>8</v>
      </c>
      <c r="F3498" t="s">
        <v>420</v>
      </c>
      <c r="G3498" s="81">
        <v>45236</v>
      </c>
      <c r="H3498" t="s">
        <v>4048</v>
      </c>
      <c r="I3498" t="s">
        <v>6990</v>
      </c>
      <c r="J3498" t="s">
        <v>1675</v>
      </c>
      <c r="K3498" t="s">
        <v>7255</v>
      </c>
      <c r="L3498" t="s">
        <v>1093</v>
      </c>
      <c r="M3498">
        <v>268</v>
      </c>
      <c r="N3498" t="s">
        <v>4057</v>
      </c>
    </row>
    <row r="3499" spans="1:14">
      <c r="A3499">
        <v>6957</v>
      </c>
      <c r="B3499" t="s">
        <v>1227</v>
      </c>
      <c r="C3499" t="s">
        <v>1305</v>
      </c>
      <c r="D3499">
        <v>5880</v>
      </c>
      <c r="E3499" t="s">
        <v>12</v>
      </c>
      <c r="F3499" t="s">
        <v>420</v>
      </c>
      <c r="G3499" s="81">
        <v>45233</v>
      </c>
      <c r="H3499" t="s">
        <v>4085</v>
      </c>
      <c r="I3499" t="s">
        <v>6054</v>
      </c>
      <c r="J3499" t="s">
        <v>13</v>
      </c>
      <c r="K3499" t="s">
        <v>7256</v>
      </c>
      <c r="L3499" t="s">
        <v>1303</v>
      </c>
      <c r="M3499">
        <v>92</v>
      </c>
      <c r="N3499" t="s">
        <v>4057</v>
      </c>
    </row>
    <row r="3500" spans="1:14">
      <c r="A3500">
        <v>6958</v>
      </c>
      <c r="B3500" t="s">
        <v>1227</v>
      </c>
      <c r="C3500" t="s">
        <v>1452</v>
      </c>
      <c r="D3500">
        <v>1000</v>
      </c>
      <c r="E3500" t="s">
        <v>67</v>
      </c>
      <c r="F3500" t="s">
        <v>420</v>
      </c>
      <c r="G3500" s="81">
        <v>45233</v>
      </c>
      <c r="H3500" t="s">
        <v>4085</v>
      </c>
      <c r="I3500" t="s">
        <v>2229</v>
      </c>
      <c r="J3500" t="s">
        <v>1679</v>
      </c>
      <c r="K3500" t="s">
        <v>7257</v>
      </c>
      <c r="L3500" t="s">
        <v>1451</v>
      </c>
      <c r="M3500">
        <v>283</v>
      </c>
      <c r="N3500" t="s">
        <v>4057</v>
      </c>
    </row>
    <row r="3501" spans="1:14">
      <c r="A3501">
        <v>6959</v>
      </c>
      <c r="B3501" t="s">
        <v>1227</v>
      </c>
      <c r="C3501" t="s">
        <v>1123</v>
      </c>
      <c r="D3501">
        <v>1850</v>
      </c>
      <c r="E3501" t="s">
        <v>8</v>
      </c>
      <c r="F3501" t="s">
        <v>420</v>
      </c>
      <c r="G3501" s="81">
        <v>45236</v>
      </c>
      <c r="H3501" t="s">
        <v>4048</v>
      </c>
      <c r="I3501" t="s">
        <v>7258</v>
      </c>
      <c r="J3501" t="s">
        <v>1675</v>
      </c>
      <c r="K3501" t="s">
        <v>7259</v>
      </c>
      <c r="L3501" t="s">
        <v>1121</v>
      </c>
      <c r="M3501">
        <v>218</v>
      </c>
      <c r="N3501" t="s">
        <v>4057</v>
      </c>
    </row>
    <row r="3502" spans="1:14">
      <c r="A3502">
        <v>6960</v>
      </c>
      <c r="B3502" t="s">
        <v>1227</v>
      </c>
      <c r="C3502" t="s">
        <v>2041</v>
      </c>
      <c r="D3502">
        <v>3350</v>
      </c>
      <c r="E3502" t="s">
        <v>67</v>
      </c>
      <c r="F3502" t="s">
        <v>420</v>
      </c>
      <c r="G3502" s="81">
        <v>45236</v>
      </c>
      <c r="H3502" t="s">
        <v>4048</v>
      </c>
      <c r="I3502" t="s">
        <v>5587</v>
      </c>
      <c r="J3502" t="s">
        <v>1679</v>
      </c>
      <c r="K3502" t="s">
        <v>7260</v>
      </c>
      <c r="L3502" t="s">
        <v>2039</v>
      </c>
      <c r="M3502">
        <v>378</v>
      </c>
      <c r="N3502" t="s">
        <v>4057</v>
      </c>
    </row>
    <row r="3503" spans="1:14">
      <c r="A3503">
        <v>6961</v>
      </c>
      <c r="B3503" t="s">
        <v>1227</v>
      </c>
      <c r="C3503" t="s">
        <v>2307</v>
      </c>
      <c r="D3503">
        <v>3000</v>
      </c>
      <c r="E3503" t="s">
        <v>8</v>
      </c>
      <c r="F3503" t="s">
        <v>6305</v>
      </c>
      <c r="G3503" s="81">
        <v>45236</v>
      </c>
      <c r="H3503" t="s">
        <v>4048</v>
      </c>
      <c r="I3503" t="s">
        <v>7261</v>
      </c>
      <c r="J3503" t="s">
        <v>1675</v>
      </c>
      <c r="K3503" t="s">
        <v>7262</v>
      </c>
      <c r="L3503" t="s">
        <v>2306</v>
      </c>
      <c r="M3503">
        <v>428</v>
      </c>
      <c r="N3503" t="s">
        <v>4057</v>
      </c>
    </row>
    <row r="3504" spans="1:14">
      <c r="A3504">
        <v>6962</v>
      </c>
      <c r="B3504" t="s">
        <v>1227</v>
      </c>
      <c r="C3504" t="s">
        <v>2087</v>
      </c>
      <c r="D3504">
        <v>1350</v>
      </c>
      <c r="E3504" t="s">
        <v>8</v>
      </c>
      <c r="F3504" t="s">
        <v>420</v>
      </c>
      <c r="G3504" s="81">
        <v>45236</v>
      </c>
      <c r="H3504" t="s">
        <v>4048</v>
      </c>
      <c r="I3504" t="s">
        <v>7263</v>
      </c>
      <c r="J3504" t="s">
        <v>1675</v>
      </c>
      <c r="K3504" t="s">
        <v>7264</v>
      </c>
      <c r="L3504" t="s">
        <v>1562</v>
      </c>
      <c r="M3504">
        <v>318</v>
      </c>
      <c r="N3504" t="s">
        <v>4057</v>
      </c>
    </row>
    <row r="3505" spans="1:14">
      <c r="A3505">
        <v>6963</v>
      </c>
      <c r="B3505" t="s">
        <v>1227</v>
      </c>
      <c r="C3505" t="s">
        <v>605</v>
      </c>
      <c r="D3505">
        <v>2800</v>
      </c>
      <c r="E3505" t="s">
        <v>12</v>
      </c>
      <c r="F3505" t="s">
        <v>420</v>
      </c>
      <c r="G3505" s="81">
        <v>45390</v>
      </c>
      <c r="H3505" t="s">
        <v>4048</v>
      </c>
      <c r="I3505" t="s">
        <v>5795</v>
      </c>
      <c r="J3505" t="s">
        <v>13</v>
      </c>
      <c r="K3505">
        <v>85934452</v>
      </c>
      <c r="L3505" t="s">
        <v>603</v>
      </c>
      <c r="M3505">
        <v>468</v>
      </c>
    </row>
    <row r="3506" spans="1:14">
      <c r="A3506">
        <v>6964</v>
      </c>
      <c r="B3506" t="s">
        <v>1227</v>
      </c>
      <c r="C3506" t="s">
        <v>1817</v>
      </c>
      <c r="D3506">
        <v>2180</v>
      </c>
      <c r="E3506" t="s">
        <v>10</v>
      </c>
      <c r="F3506" t="s">
        <v>420</v>
      </c>
      <c r="G3506" s="81">
        <v>45236</v>
      </c>
      <c r="H3506" t="s">
        <v>4048</v>
      </c>
      <c r="I3506" t="s">
        <v>5870</v>
      </c>
      <c r="J3506" t="s">
        <v>2032</v>
      </c>
      <c r="K3506" t="s">
        <v>7265</v>
      </c>
      <c r="L3506" t="s">
        <v>2003</v>
      </c>
      <c r="M3506">
        <v>366</v>
      </c>
      <c r="N3506" t="s">
        <v>4057</v>
      </c>
    </row>
    <row r="3507" spans="1:14">
      <c r="A3507">
        <v>6965</v>
      </c>
      <c r="B3507" t="s">
        <v>1227</v>
      </c>
      <c r="C3507" t="s">
        <v>3114</v>
      </c>
      <c r="D3507">
        <v>2275</v>
      </c>
      <c r="E3507" t="s">
        <v>10</v>
      </c>
      <c r="F3507" t="s">
        <v>420</v>
      </c>
      <c r="G3507" s="81">
        <v>45236</v>
      </c>
      <c r="H3507" t="s">
        <v>4048</v>
      </c>
      <c r="I3507" t="s">
        <v>4516</v>
      </c>
      <c r="J3507" t="s">
        <v>2032</v>
      </c>
      <c r="K3507" t="s">
        <v>7266</v>
      </c>
      <c r="L3507" t="s">
        <v>3113</v>
      </c>
      <c r="M3507">
        <v>596</v>
      </c>
      <c r="N3507" t="s">
        <v>4057</v>
      </c>
    </row>
    <row r="3508" spans="1:14">
      <c r="A3508">
        <v>6966</v>
      </c>
      <c r="B3508" t="s">
        <v>1227</v>
      </c>
      <c r="C3508" t="s">
        <v>2591</v>
      </c>
      <c r="D3508">
        <v>2800</v>
      </c>
      <c r="E3508" t="s">
        <v>12</v>
      </c>
      <c r="F3508" t="s">
        <v>420</v>
      </c>
      <c r="G3508" s="81">
        <v>45236</v>
      </c>
      <c r="H3508" t="s">
        <v>4048</v>
      </c>
      <c r="I3508" t="s">
        <v>5977</v>
      </c>
      <c r="J3508" t="s">
        <v>13</v>
      </c>
      <c r="K3508" t="s">
        <v>7267</v>
      </c>
      <c r="L3508" t="s">
        <v>2590</v>
      </c>
      <c r="M3508">
        <v>495</v>
      </c>
      <c r="N3508" t="s">
        <v>4057</v>
      </c>
    </row>
    <row r="3509" spans="1:14">
      <c r="A3509">
        <v>6967</v>
      </c>
      <c r="B3509" t="s">
        <v>1227</v>
      </c>
      <c r="C3509" t="s">
        <v>2757</v>
      </c>
      <c r="D3509">
        <v>2275</v>
      </c>
      <c r="E3509" t="s">
        <v>15</v>
      </c>
      <c r="F3509" t="s">
        <v>420</v>
      </c>
      <c r="G3509" s="81">
        <v>45236</v>
      </c>
      <c r="H3509" t="s">
        <v>4048</v>
      </c>
      <c r="I3509" t="s">
        <v>7268</v>
      </c>
      <c r="J3509" t="s">
        <v>1680</v>
      </c>
      <c r="K3509" t="s">
        <v>7269</v>
      </c>
      <c r="L3509" t="s">
        <v>2755</v>
      </c>
      <c r="M3509">
        <v>563</v>
      </c>
      <c r="N3509" t="s">
        <v>4057</v>
      </c>
    </row>
    <row r="3510" spans="1:14">
      <c r="A3510">
        <v>6968</v>
      </c>
      <c r="B3510" t="s">
        <v>1227</v>
      </c>
      <c r="C3510" t="s">
        <v>1661</v>
      </c>
      <c r="D3510">
        <v>11500</v>
      </c>
      <c r="E3510" t="s">
        <v>10</v>
      </c>
      <c r="F3510" t="s">
        <v>420</v>
      </c>
      <c r="G3510" s="81">
        <v>45236</v>
      </c>
      <c r="H3510" t="s">
        <v>4577</v>
      </c>
      <c r="I3510" t="s">
        <v>6669</v>
      </c>
      <c r="J3510" t="s">
        <v>2032</v>
      </c>
      <c r="K3510" t="s">
        <v>7270</v>
      </c>
      <c r="L3510" t="s">
        <v>1660</v>
      </c>
      <c r="M3510">
        <v>352</v>
      </c>
      <c r="N3510" t="s">
        <v>4057</v>
      </c>
    </row>
    <row r="3511" spans="1:14">
      <c r="A3511">
        <v>6969</v>
      </c>
      <c r="B3511" t="s">
        <v>1227</v>
      </c>
      <c r="C3511" t="s">
        <v>3463</v>
      </c>
      <c r="D3511">
        <v>6997</v>
      </c>
      <c r="E3511" t="s">
        <v>12</v>
      </c>
      <c r="F3511" t="s">
        <v>420</v>
      </c>
      <c r="G3511" s="81">
        <v>45236</v>
      </c>
      <c r="H3511" t="s">
        <v>4048</v>
      </c>
      <c r="I3511" t="s">
        <v>7271</v>
      </c>
      <c r="J3511" t="s">
        <v>13</v>
      </c>
      <c r="K3511" t="s">
        <v>7272</v>
      </c>
      <c r="L3511" t="s">
        <v>1255</v>
      </c>
      <c r="M3511">
        <v>582</v>
      </c>
      <c r="N3511" t="s">
        <v>4057</v>
      </c>
    </row>
    <row r="3512" spans="1:14">
      <c r="A3512">
        <v>6970</v>
      </c>
      <c r="B3512" t="s">
        <v>1227</v>
      </c>
      <c r="C3512" t="s">
        <v>2300</v>
      </c>
      <c r="D3512">
        <v>3350</v>
      </c>
      <c r="E3512" t="s">
        <v>67</v>
      </c>
      <c r="F3512" t="s">
        <v>420</v>
      </c>
      <c r="G3512" s="81">
        <v>45236</v>
      </c>
      <c r="H3512" t="s">
        <v>4048</v>
      </c>
      <c r="I3512" t="s">
        <v>7273</v>
      </c>
      <c r="J3512" t="s">
        <v>1679</v>
      </c>
      <c r="K3512" t="s">
        <v>7274</v>
      </c>
      <c r="L3512" t="s">
        <v>2299</v>
      </c>
      <c r="M3512">
        <v>426</v>
      </c>
      <c r="N3512" t="s">
        <v>4057</v>
      </c>
    </row>
    <row r="3513" spans="1:14">
      <c r="A3513">
        <v>6971</v>
      </c>
      <c r="B3513" t="s">
        <v>1227</v>
      </c>
      <c r="C3513" t="s">
        <v>2041</v>
      </c>
      <c r="D3513">
        <v>3350</v>
      </c>
      <c r="E3513" t="s">
        <v>67</v>
      </c>
      <c r="F3513" t="s">
        <v>420</v>
      </c>
      <c r="G3513" s="81">
        <v>45238</v>
      </c>
      <c r="H3513" t="s">
        <v>4048</v>
      </c>
      <c r="I3513" t="s">
        <v>5870</v>
      </c>
      <c r="J3513" t="s">
        <v>1679</v>
      </c>
      <c r="K3513" t="s">
        <v>7275</v>
      </c>
      <c r="L3513" t="s">
        <v>2039</v>
      </c>
      <c r="N3513" t="s">
        <v>4057</v>
      </c>
    </row>
    <row r="3514" spans="1:14">
      <c r="A3514">
        <v>6972</v>
      </c>
      <c r="B3514" t="s">
        <v>1227</v>
      </c>
      <c r="C3514" t="s">
        <v>2781</v>
      </c>
      <c r="D3514">
        <v>3497</v>
      </c>
      <c r="E3514" t="s">
        <v>12</v>
      </c>
      <c r="F3514" t="s">
        <v>420</v>
      </c>
      <c r="G3514" s="81">
        <v>45236</v>
      </c>
      <c r="H3514" t="s">
        <v>4048</v>
      </c>
      <c r="I3514" t="s">
        <v>5163</v>
      </c>
      <c r="J3514" t="s">
        <v>13</v>
      </c>
      <c r="K3514" t="s">
        <v>7276</v>
      </c>
      <c r="L3514" t="s">
        <v>2772</v>
      </c>
      <c r="M3514">
        <v>572</v>
      </c>
      <c r="N3514" t="s">
        <v>4057</v>
      </c>
    </row>
    <row r="3515" spans="1:14">
      <c r="A3515">
        <v>6973</v>
      </c>
      <c r="B3515" t="s">
        <v>1227</v>
      </c>
      <c r="C3515" t="s">
        <v>3014</v>
      </c>
      <c r="D3515">
        <v>2000</v>
      </c>
      <c r="E3515" t="s">
        <v>15</v>
      </c>
      <c r="F3515" t="s">
        <v>6305</v>
      </c>
      <c r="G3515" s="81">
        <v>45236</v>
      </c>
      <c r="H3515" t="s">
        <v>4048</v>
      </c>
      <c r="I3515" t="s">
        <v>7277</v>
      </c>
      <c r="J3515" t="s">
        <v>1680</v>
      </c>
      <c r="K3515" t="s">
        <v>7278</v>
      </c>
      <c r="L3515" t="s">
        <v>3013</v>
      </c>
      <c r="M3515">
        <v>593</v>
      </c>
      <c r="N3515" t="s">
        <v>4057</v>
      </c>
    </row>
    <row r="3516" spans="1:14">
      <c r="A3516">
        <v>6974</v>
      </c>
      <c r="B3516" t="s">
        <v>1227</v>
      </c>
      <c r="C3516" t="s">
        <v>962</v>
      </c>
      <c r="D3516">
        <v>1400</v>
      </c>
      <c r="E3516" t="s">
        <v>67</v>
      </c>
      <c r="F3516" t="s">
        <v>6305</v>
      </c>
      <c r="G3516" s="81">
        <v>45236</v>
      </c>
      <c r="H3516" t="s">
        <v>4085</v>
      </c>
      <c r="I3516" t="s">
        <v>6054</v>
      </c>
      <c r="J3516" t="s">
        <v>1679</v>
      </c>
      <c r="K3516" t="s">
        <v>7279</v>
      </c>
      <c r="L3516" t="s">
        <v>960</v>
      </c>
      <c r="M3516">
        <v>299</v>
      </c>
      <c r="N3516" t="s">
        <v>4057</v>
      </c>
    </row>
    <row r="3517" spans="1:14">
      <c r="A3517">
        <v>6975</v>
      </c>
      <c r="B3517" t="s">
        <v>1227</v>
      </c>
      <c r="C3517" t="s">
        <v>2078</v>
      </c>
      <c r="D3517">
        <v>3350</v>
      </c>
      <c r="E3517" t="s">
        <v>67</v>
      </c>
      <c r="F3517" t="s">
        <v>420</v>
      </c>
      <c r="G3517" s="81">
        <v>45236</v>
      </c>
      <c r="H3517" t="s">
        <v>4048</v>
      </c>
      <c r="I3517" t="s">
        <v>5526</v>
      </c>
      <c r="J3517" t="s">
        <v>1679</v>
      </c>
      <c r="K3517">
        <v>1069</v>
      </c>
      <c r="L3517" t="s">
        <v>2076</v>
      </c>
      <c r="M3517">
        <v>383</v>
      </c>
    </row>
    <row r="3518" spans="1:14">
      <c r="A3518">
        <v>6976</v>
      </c>
      <c r="B3518" t="s">
        <v>1227</v>
      </c>
      <c r="C3518" t="s">
        <v>2178</v>
      </c>
      <c r="D3518">
        <v>1000</v>
      </c>
      <c r="E3518" t="s">
        <v>2172</v>
      </c>
      <c r="F3518" t="s">
        <v>6305</v>
      </c>
      <c r="G3518" s="81">
        <v>45233</v>
      </c>
      <c r="H3518" t="s">
        <v>6893</v>
      </c>
      <c r="I3518" t="s">
        <v>7280</v>
      </c>
      <c r="J3518" t="s">
        <v>2178</v>
      </c>
      <c r="K3518" t="s">
        <v>7281</v>
      </c>
      <c r="L3518" t="s">
        <v>2177</v>
      </c>
      <c r="M3518">
        <v>411</v>
      </c>
    </row>
    <row r="3519" spans="1:14">
      <c r="A3519">
        <v>6977</v>
      </c>
      <c r="B3519" t="s">
        <v>1227</v>
      </c>
      <c r="C3519" t="s">
        <v>3205</v>
      </c>
      <c r="D3519">
        <v>5500</v>
      </c>
      <c r="E3519" t="s">
        <v>2172</v>
      </c>
      <c r="F3519" t="s">
        <v>420</v>
      </c>
      <c r="G3519" s="81">
        <v>45233</v>
      </c>
      <c r="H3519" t="s">
        <v>6893</v>
      </c>
      <c r="I3519" t="s">
        <v>7280</v>
      </c>
      <c r="J3519" t="s">
        <v>2173</v>
      </c>
      <c r="K3519" t="s">
        <v>7282</v>
      </c>
      <c r="L3519" t="s">
        <v>7283</v>
      </c>
      <c r="M3519">
        <v>624</v>
      </c>
    </row>
    <row r="3520" spans="1:14">
      <c r="A3520">
        <v>6978</v>
      </c>
      <c r="B3520" t="s">
        <v>1227</v>
      </c>
      <c r="C3520" t="s">
        <v>2178</v>
      </c>
      <c r="D3520">
        <v>1000</v>
      </c>
      <c r="E3520" t="s">
        <v>2178</v>
      </c>
      <c r="F3520" t="s">
        <v>6305</v>
      </c>
      <c r="G3520" s="81">
        <v>45236</v>
      </c>
      <c r="H3520" t="s">
        <v>6893</v>
      </c>
      <c r="I3520" t="s">
        <v>7280</v>
      </c>
      <c r="J3520" t="s">
        <v>2178</v>
      </c>
      <c r="K3520" t="s">
        <v>7278</v>
      </c>
      <c r="L3520" t="s">
        <v>2177</v>
      </c>
      <c r="M3520">
        <v>411</v>
      </c>
    </row>
    <row r="3521" spans="1:14">
      <c r="A3521">
        <v>6979</v>
      </c>
      <c r="B3521" t="s">
        <v>1227</v>
      </c>
      <c r="C3521" t="s">
        <v>2178</v>
      </c>
      <c r="D3521">
        <v>6000</v>
      </c>
      <c r="E3521" t="s">
        <v>2178</v>
      </c>
      <c r="F3521" t="s">
        <v>7284</v>
      </c>
      <c r="G3521" s="81">
        <v>45236</v>
      </c>
      <c r="H3521" t="s">
        <v>6893</v>
      </c>
      <c r="I3521" t="s">
        <v>7280</v>
      </c>
      <c r="J3521" t="s">
        <v>2178</v>
      </c>
      <c r="K3521" t="s">
        <v>7285</v>
      </c>
      <c r="L3521" t="s">
        <v>2177</v>
      </c>
      <c r="M3521">
        <v>411</v>
      </c>
    </row>
    <row r="3522" spans="1:14">
      <c r="A3522">
        <v>6980</v>
      </c>
      <c r="B3522" t="s">
        <v>1227</v>
      </c>
      <c r="C3522" t="s">
        <v>2178</v>
      </c>
      <c r="D3522">
        <v>2000</v>
      </c>
      <c r="E3522" t="s">
        <v>2178</v>
      </c>
      <c r="F3522" t="s">
        <v>7284</v>
      </c>
      <c r="G3522" s="81">
        <v>45237</v>
      </c>
      <c r="H3522" t="s">
        <v>6893</v>
      </c>
      <c r="I3522" t="s">
        <v>7280</v>
      </c>
      <c r="J3522" t="s">
        <v>2178</v>
      </c>
      <c r="K3522" t="s">
        <v>7286</v>
      </c>
      <c r="L3522" t="s">
        <v>2177</v>
      </c>
      <c r="M3522">
        <v>411</v>
      </c>
    </row>
    <row r="3523" spans="1:14">
      <c r="A3523">
        <v>6981</v>
      </c>
      <c r="B3523" t="s">
        <v>1227</v>
      </c>
      <c r="C3523" t="s">
        <v>6413</v>
      </c>
      <c r="D3523">
        <v>49911</v>
      </c>
      <c r="E3523" t="s">
        <v>15</v>
      </c>
      <c r="F3523" t="s">
        <v>6305</v>
      </c>
      <c r="G3523" s="81">
        <v>45238</v>
      </c>
      <c r="H3523" t="s">
        <v>4085</v>
      </c>
      <c r="I3523" t="s">
        <v>7287</v>
      </c>
      <c r="J3523" t="s">
        <v>1680</v>
      </c>
      <c r="K3523" t="s">
        <v>7288</v>
      </c>
      <c r="L3523" t="s">
        <v>2177</v>
      </c>
      <c r="M3523">
        <v>411</v>
      </c>
    </row>
    <row r="3524" spans="1:14">
      <c r="A3524">
        <v>6982</v>
      </c>
      <c r="B3524" t="s">
        <v>2961</v>
      </c>
      <c r="C3524" t="s">
        <v>2597</v>
      </c>
      <c r="D3524">
        <v>3497</v>
      </c>
      <c r="E3524" t="s">
        <v>12</v>
      </c>
      <c r="F3524" t="s">
        <v>420</v>
      </c>
      <c r="G3524" s="81">
        <v>45237</v>
      </c>
      <c r="H3524" t="s">
        <v>4048</v>
      </c>
      <c r="I3524" t="s">
        <v>5273</v>
      </c>
      <c r="J3524" t="s">
        <v>13</v>
      </c>
      <c r="K3524" t="s">
        <v>7289</v>
      </c>
      <c r="L3524" t="s">
        <v>2596</v>
      </c>
      <c r="M3524">
        <v>497</v>
      </c>
      <c r="N3524" t="s">
        <v>4057</v>
      </c>
    </row>
    <row r="3525" spans="1:14">
      <c r="A3525">
        <v>6983</v>
      </c>
      <c r="B3525" t="s">
        <v>1227</v>
      </c>
      <c r="C3525" t="s">
        <v>1590</v>
      </c>
      <c r="D3525">
        <v>2540</v>
      </c>
      <c r="E3525" t="s">
        <v>10</v>
      </c>
      <c r="F3525" t="s">
        <v>420</v>
      </c>
      <c r="G3525" s="81">
        <v>45237</v>
      </c>
      <c r="H3525" t="s">
        <v>4048</v>
      </c>
      <c r="I3525" t="s">
        <v>7290</v>
      </c>
      <c r="J3525" t="s">
        <v>2032</v>
      </c>
      <c r="K3525" t="s">
        <v>7291</v>
      </c>
      <c r="L3525" t="s">
        <v>1589</v>
      </c>
      <c r="M3525">
        <v>325</v>
      </c>
      <c r="N3525" t="s">
        <v>4057</v>
      </c>
    </row>
    <row r="3526" spans="1:14">
      <c r="A3526">
        <v>6984</v>
      </c>
      <c r="B3526" t="s">
        <v>1227</v>
      </c>
      <c r="C3526" t="s">
        <v>7126</v>
      </c>
      <c r="D3526">
        <v>1560</v>
      </c>
      <c r="E3526" t="s">
        <v>15</v>
      </c>
      <c r="F3526" t="s">
        <v>6305</v>
      </c>
      <c r="G3526" s="81">
        <v>45174</v>
      </c>
      <c r="H3526" t="s">
        <v>4048</v>
      </c>
      <c r="I3526" t="s">
        <v>7292</v>
      </c>
      <c r="J3526" t="s">
        <v>1680</v>
      </c>
      <c r="K3526">
        <v>758</v>
      </c>
      <c r="L3526" t="s">
        <v>3019</v>
      </c>
      <c r="M3526">
        <v>590</v>
      </c>
      <c r="N3526" t="s">
        <v>4057</v>
      </c>
    </row>
    <row r="3527" spans="1:14">
      <c r="A3527">
        <v>6985</v>
      </c>
      <c r="B3527" t="s">
        <v>1227</v>
      </c>
      <c r="C3527" t="s">
        <v>3004</v>
      </c>
      <c r="D3527">
        <v>200</v>
      </c>
      <c r="E3527" t="s">
        <v>15</v>
      </c>
      <c r="F3527" t="s">
        <v>6305</v>
      </c>
      <c r="G3527" s="81">
        <v>45241</v>
      </c>
      <c r="H3527" t="s">
        <v>4267</v>
      </c>
      <c r="I3527" t="s">
        <v>4267</v>
      </c>
      <c r="J3527" t="s">
        <v>1680</v>
      </c>
      <c r="K3527">
        <v>690</v>
      </c>
      <c r="L3527" t="s">
        <v>3003</v>
      </c>
      <c r="M3527">
        <v>591</v>
      </c>
      <c r="N3527" t="s">
        <v>4057</v>
      </c>
    </row>
    <row r="3528" spans="1:14">
      <c r="A3528">
        <v>6986</v>
      </c>
      <c r="B3528" t="s">
        <v>1227</v>
      </c>
      <c r="C3528" t="s">
        <v>1385</v>
      </c>
      <c r="D3528">
        <v>2000</v>
      </c>
      <c r="E3528" t="s">
        <v>10</v>
      </c>
      <c r="F3528" t="s">
        <v>420</v>
      </c>
      <c r="G3528" s="81">
        <v>45240</v>
      </c>
      <c r="H3528" t="s">
        <v>4066</v>
      </c>
      <c r="I3528" t="s">
        <v>7293</v>
      </c>
      <c r="J3528" t="s">
        <v>2032</v>
      </c>
      <c r="K3528" t="s">
        <v>7294</v>
      </c>
      <c r="L3528" t="s">
        <v>1384</v>
      </c>
      <c r="M3528">
        <v>220</v>
      </c>
      <c r="N3528" t="s">
        <v>4057</v>
      </c>
    </row>
    <row r="3529" spans="1:14">
      <c r="A3529">
        <v>6987</v>
      </c>
      <c r="B3529" t="s">
        <v>1227</v>
      </c>
      <c r="C3529" t="s">
        <v>1572</v>
      </c>
      <c r="D3529">
        <v>2000</v>
      </c>
      <c r="E3529" t="s">
        <v>10</v>
      </c>
      <c r="F3529" t="s">
        <v>420</v>
      </c>
      <c r="G3529" s="81">
        <v>45240</v>
      </c>
      <c r="H3529" t="s">
        <v>4066</v>
      </c>
      <c r="I3529" t="s">
        <v>7293</v>
      </c>
      <c r="J3529" t="s">
        <v>2032</v>
      </c>
      <c r="K3529" t="s">
        <v>7295</v>
      </c>
      <c r="L3529" t="s">
        <v>1570</v>
      </c>
      <c r="M3529">
        <v>187</v>
      </c>
      <c r="N3529" t="s">
        <v>4057</v>
      </c>
    </row>
    <row r="3530" spans="1:14">
      <c r="A3530">
        <v>6988</v>
      </c>
      <c r="B3530" t="s">
        <v>1227</v>
      </c>
      <c r="C3530" t="s">
        <v>933</v>
      </c>
      <c r="D3530">
        <v>1400</v>
      </c>
      <c r="E3530" t="s">
        <v>12</v>
      </c>
      <c r="F3530" t="s">
        <v>420</v>
      </c>
      <c r="G3530" s="81">
        <v>45239</v>
      </c>
      <c r="H3530" t="s">
        <v>4085</v>
      </c>
      <c r="I3530" t="s">
        <v>7296</v>
      </c>
      <c r="J3530" t="s">
        <v>13</v>
      </c>
      <c r="K3530" t="s">
        <v>7297</v>
      </c>
      <c r="L3530" t="s">
        <v>932</v>
      </c>
      <c r="M3530">
        <v>174</v>
      </c>
      <c r="N3530" t="s">
        <v>4057</v>
      </c>
    </row>
    <row r="3531" spans="1:14">
      <c r="A3531">
        <v>6989</v>
      </c>
      <c r="B3531" t="s">
        <v>1227</v>
      </c>
      <c r="C3531" t="s">
        <v>1473</v>
      </c>
      <c r="D3531">
        <v>3497</v>
      </c>
      <c r="E3531" t="s">
        <v>12</v>
      </c>
      <c r="F3531" t="s">
        <v>420</v>
      </c>
      <c r="G3531" s="81">
        <v>45239</v>
      </c>
      <c r="H3531" t="s">
        <v>4048</v>
      </c>
      <c r="I3531" t="s">
        <v>5163</v>
      </c>
      <c r="J3531" t="s">
        <v>13</v>
      </c>
      <c r="K3531" t="s">
        <v>7298</v>
      </c>
      <c r="L3531" t="s">
        <v>1472</v>
      </c>
      <c r="M3531">
        <v>560</v>
      </c>
      <c r="N3531" t="s">
        <v>4057</v>
      </c>
    </row>
    <row r="3532" spans="1:14">
      <c r="A3532">
        <v>6990</v>
      </c>
      <c r="B3532" t="s">
        <v>1227</v>
      </c>
      <c r="C3532" t="s">
        <v>3161</v>
      </c>
      <c r="D3532">
        <v>276</v>
      </c>
      <c r="E3532" t="s">
        <v>10</v>
      </c>
      <c r="F3532" t="s">
        <v>420</v>
      </c>
      <c r="G3532" s="81">
        <v>45180</v>
      </c>
      <c r="H3532" t="s">
        <v>4048</v>
      </c>
      <c r="I3532" t="s">
        <v>7299</v>
      </c>
      <c r="J3532" t="s">
        <v>2032</v>
      </c>
      <c r="K3532" t="s">
        <v>7300</v>
      </c>
      <c r="L3532" t="s">
        <v>3160</v>
      </c>
      <c r="M3532">
        <v>610</v>
      </c>
      <c r="N3532" t="s">
        <v>4057</v>
      </c>
    </row>
    <row r="3533" spans="1:14">
      <c r="A3533">
        <v>6991</v>
      </c>
      <c r="B3533" t="s">
        <v>1227</v>
      </c>
      <c r="C3533" t="s">
        <v>3306</v>
      </c>
      <c r="D3533">
        <v>10000</v>
      </c>
      <c r="E3533" t="s">
        <v>17</v>
      </c>
      <c r="F3533" t="s">
        <v>420</v>
      </c>
      <c r="G3533" s="81">
        <v>45239</v>
      </c>
      <c r="H3533" t="s">
        <v>4048</v>
      </c>
      <c r="I3533" t="s">
        <v>7301</v>
      </c>
      <c r="J3533" t="s">
        <v>1675</v>
      </c>
      <c r="K3533" t="s">
        <v>7302</v>
      </c>
      <c r="L3533" t="s">
        <v>3305</v>
      </c>
      <c r="M3533">
        <v>648</v>
      </c>
      <c r="N3533" t="s">
        <v>4057</v>
      </c>
    </row>
    <row r="3534" spans="1:14">
      <c r="A3534">
        <v>6992</v>
      </c>
      <c r="B3534" t="s">
        <v>1227</v>
      </c>
      <c r="C3534" t="s">
        <v>639</v>
      </c>
      <c r="D3534">
        <v>2800</v>
      </c>
      <c r="E3534" t="s">
        <v>12</v>
      </c>
      <c r="F3534" t="s">
        <v>420</v>
      </c>
      <c r="G3534" s="81">
        <v>45239</v>
      </c>
      <c r="H3534" t="s">
        <v>4048</v>
      </c>
      <c r="I3534" t="s">
        <v>6125</v>
      </c>
      <c r="J3534" t="s">
        <v>13</v>
      </c>
      <c r="K3534" t="s">
        <v>7303</v>
      </c>
      <c r="L3534" t="s">
        <v>637</v>
      </c>
      <c r="M3534">
        <v>465</v>
      </c>
      <c r="N3534" t="s">
        <v>4057</v>
      </c>
    </row>
    <row r="3535" spans="1:14">
      <c r="A3535">
        <v>6993</v>
      </c>
      <c r="B3535" t="s">
        <v>2961</v>
      </c>
      <c r="C3535" t="s">
        <v>2178</v>
      </c>
      <c r="D3535">
        <v>1000</v>
      </c>
      <c r="E3535" t="s">
        <v>2178</v>
      </c>
      <c r="F3535" t="s">
        <v>7284</v>
      </c>
      <c r="G3535" s="81">
        <v>45239</v>
      </c>
      <c r="H3535" t="s">
        <v>4048</v>
      </c>
      <c r="J3535" t="s">
        <v>2178</v>
      </c>
      <c r="K3535" t="s">
        <v>7304</v>
      </c>
      <c r="L3535" t="s">
        <v>2177</v>
      </c>
      <c r="M3535">
        <v>411</v>
      </c>
    </row>
    <row r="3536" spans="1:14">
      <c r="A3536">
        <v>6994</v>
      </c>
      <c r="B3536" t="s">
        <v>2908</v>
      </c>
      <c r="C3536" t="s">
        <v>3207</v>
      </c>
      <c r="D3536">
        <v>2520</v>
      </c>
      <c r="E3536" t="s">
        <v>3256</v>
      </c>
      <c r="F3536" t="s">
        <v>7143</v>
      </c>
      <c r="G3536" s="81">
        <v>45243</v>
      </c>
      <c r="H3536" t="s">
        <v>4048</v>
      </c>
      <c r="I3536" t="s">
        <v>7305</v>
      </c>
      <c r="J3536" t="s">
        <v>7306</v>
      </c>
      <c r="K3536">
        <v>90699</v>
      </c>
      <c r="L3536" t="s">
        <v>3146</v>
      </c>
      <c r="M3536">
        <v>608</v>
      </c>
      <c r="N3536" t="s">
        <v>4057</v>
      </c>
    </row>
    <row r="3537" spans="1:14">
      <c r="A3537">
        <v>6995</v>
      </c>
      <c r="B3537" t="s">
        <v>1227</v>
      </c>
      <c r="C3537" t="s">
        <v>1452</v>
      </c>
      <c r="D3537">
        <v>1940</v>
      </c>
      <c r="E3537" t="s">
        <v>67</v>
      </c>
      <c r="F3537" t="s">
        <v>420</v>
      </c>
      <c r="G3537" s="81">
        <v>45238</v>
      </c>
      <c r="H3537" t="s">
        <v>4085</v>
      </c>
      <c r="I3537" t="s">
        <v>6054</v>
      </c>
      <c r="J3537" t="s">
        <v>1679</v>
      </c>
      <c r="K3537" t="s">
        <v>7307</v>
      </c>
      <c r="L3537" t="s">
        <v>1451</v>
      </c>
      <c r="M3537">
        <v>283</v>
      </c>
      <c r="N3537" t="s">
        <v>4057</v>
      </c>
    </row>
    <row r="3538" spans="1:14">
      <c r="A3538">
        <v>6996</v>
      </c>
      <c r="B3538" t="s">
        <v>1227</v>
      </c>
      <c r="C3538" t="s">
        <v>2323</v>
      </c>
      <c r="D3538">
        <v>3500</v>
      </c>
      <c r="E3538" t="s">
        <v>67</v>
      </c>
      <c r="F3538" t="s">
        <v>7284</v>
      </c>
      <c r="G3538" s="81">
        <v>45238</v>
      </c>
      <c r="H3538" t="s">
        <v>4048</v>
      </c>
      <c r="I3538" t="s">
        <v>7308</v>
      </c>
      <c r="J3538" t="s">
        <v>1679</v>
      </c>
      <c r="K3538" t="s">
        <v>7309</v>
      </c>
      <c r="L3538" t="s">
        <v>2322</v>
      </c>
      <c r="M3538">
        <v>431</v>
      </c>
      <c r="N3538" t="s">
        <v>4057</v>
      </c>
    </row>
    <row r="3539" spans="1:14">
      <c r="A3539">
        <v>6997</v>
      </c>
      <c r="B3539" t="s">
        <v>1227</v>
      </c>
      <c r="C3539" t="s">
        <v>2580</v>
      </c>
      <c r="D3539">
        <v>3200</v>
      </c>
      <c r="E3539" t="s">
        <v>15</v>
      </c>
      <c r="F3539" t="s">
        <v>623</v>
      </c>
      <c r="G3539" s="81">
        <v>45241</v>
      </c>
      <c r="H3539" t="s">
        <v>4048</v>
      </c>
      <c r="I3539" t="s">
        <v>5513</v>
      </c>
      <c r="J3539" t="s">
        <v>1680</v>
      </c>
      <c r="K3539">
        <v>1</v>
      </c>
      <c r="L3539" t="s">
        <v>2577</v>
      </c>
      <c r="M3539">
        <v>489</v>
      </c>
      <c r="N3539" t="s">
        <v>4057</v>
      </c>
    </row>
    <row r="3540" spans="1:14">
      <c r="A3540">
        <v>6998</v>
      </c>
      <c r="B3540" t="s">
        <v>1227</v>
      </c>
      <c r="C3540" t="s">
        <v>2501</v>
      </c>
      <c r="D3540">
        <v>4200</v>
      </c>
      <c r="E3540" t="s">
        <v>15</v>
      </c>
      <c r="F3540" t="s">
        <v>420</v>
      </c>
      <c r="G3540" s="81">
        <v>45240</v>
      </c>
      <c r="H3540" t="s">
        <v>4048</v>
      </c>
      <c r="I3540" t="s">
        <v>4985</v>
      </c>
      <c r="J3540" t="s">
        <v>1680</v>
      </c>
      <c r="K3540" t="s">
        <v>7310</v>
      </c>
      <c r="L3540" t="s">
        <v>2486</v>
      </c>
      <c r="M3540">
        <v>474</v>
      </c>
      <c r="N3540" t="s">
        <v>4057</v>
      </c>
    </row>
    <row r="3541" spans="1:14">
      <c r="B3541" t="s">
        <v>1227</v>
      </c>
      <c r="C3541" t="s">
        <v>2489</v>
      </c>
      <c r="D3541">
        <v>4200</v>
      </c>
      <c r="E3541" t="s">
        <v>15</v>
      </c>
      <c r="F3541" t="s">
        <v>623</v>
      </c>
      <c r="G3541" s="81">
        <v>45240</v>
      </c>
      <c r="H3541" t="s">
        <v>4048</v>
      </c>
      <c r="I3541" t="s">
        <v>6862</v>
      </c>
      <c r="J3541" t="s">
        <v>1680</v>
      </c>
      <c r="K3541">
        <v>1</v>
      </c>
      <c r="L3541" t="s">
        <v>2488</v>
      </c>
      <c r="M3541">
        <v>476</v>
      </c>
    </row>
    <row r="3542" spans="1:14">
      <c r="A3542">
        <v>6999</v>
      </c>
      <c r="B3542" t="s">
        <v>1227</v>
      </c>
      <c r="C3542" t="s">
        <v>3004</v>
      </c>
      <c r="D3542">
        <v>1560</v>
      </c>
      <c r="E3542" t="s">
        <v>15</v>
      </c>
      <c r="F3542" t="s">
        <v>420</v>
      </c>
      <c r="G3542" s="81">
        <v>45240</v>
      </c>
      <c r="H3542" t="s">
        <v>4048</v>
      </c>
      <c r="I3542" t="s">
        <v>7311</v>
      </c>
      <c r="J3542" t="s">
        <v>1680</v>
      </c>
      <c r="K3542" t="s">
        <v>7312</v>
      </c>
      <c r="L3542" t="s">
        <v>3003</v>
      </c>
      <c r="M3542">
        <v>591</v>
      </c>
      <c r="N3542" t="s">
        <v>4057</v>
      </c>
    </row>
    <row r="3543" spans="1:14">
      <c r="A3543">
        <v>7000</v>
      </c>
      <c r="B3543" t="s">
        <v>1227</v>
      </c>
      <c r="C3543" t="s">
        <v>2494</v>
      </c>
      <c r="D3543">
        <v>4200</v>
      </c>
      <c r="E3543" t="s">
        <v>15</v>
      </c>
      <c r="F3543" t="s">
        <v>420</v>
      </c>
      <c r="G3543" s="81">
        <v>45240</v>
      </c>
      <c r="H3543" t="s">
        <v>4048</v>
      </c>
      <c r="I3543" t="s">
        <v>5416</v>
      </c>
      <c r="J3543" t="s">
        <v>1680</v>
      </c>
      <c r="K3543" t="s">
        <v>7313</v>
      </c>
      <c r="L3543" t="s">
        <v>2493</v>
      </c>
      <c r="M3543">
        <v>477</v>
      </c>
      <c r="N3543" t="s">
        <v>4057</v>
      </c>
    </row>
    <row r="3544" spans="1:14">
      <c r="A3544">
        <v>7001</v>
      </c>
      <c r="B3544" t="s">
        <v>35</v>
      </c>
      <c r="C3544" t="s">
        <v>1813</v>
      </c>
      <c r="D3544">
        <v>4800</v>
      </c>
      <c r="E3544" t="s">
        <v>8</v>
      </c>
      <c r="F3544" t="s">
        <v>420</v>
      </c>
      <c r="G3544" s="81">
        <v>45240</v>
      </c>
      <c r="H3544" t="s">
        <v>4048</v>
      </c>
      <c r="I3544" t="s">
        <v>7314</v>
      </c>
      <c r="J3544" t="s">
        <v>1675</v>
      </c>
      <c r="K3544" t="s">
        <v>7315</v>
      </c>
      <c r="L3544" t="s">
        <v>1816</v>
      </c>
      <c r="M3544">
        <v>365</v>
      </c>
      <c r="N3544" t="s">
        <v>4057</v>
      </c>
    </row>
    <row r="3545" spans="1:14">
      <c r="A3545">
        <v>7002</v>
      </c>
      <c r="B3545" t="s">
        <v>1227</v>
      </c>
      <c r="C3545" t="s">
        <v>962</v>
      </c>
      <c r="D3545">
        <v>3350</v>
      </c>
      <c r="E3545" t="s">
        <v>2172</v>
      </c>
      <c r="F3545" t="s">
        <v>420</v>
      </c>
      <c r="G3545" s="81">
        <v>45240</v>
      </c>
      <c r="H3545" t="s">
        <v>4069</v>
      </c>
      <c r="I3545" t="s">
        <v>7316</v>
      </c>
      <c r="J3545" t="s">
        <v>2173</v>
      </c>
      <c r="K3545" t="s">
        <v>7317</v>
      </c>
      <c r="L3545" t="s">
        <v>960</v>
      </c>
      <c r="M3545">
        <v>632</v>
      </c>
      <c r="N3545" t="s">
        <v>4057</v>
      </c>
    </row>
    <row r="3546" spans="1:14">
      <c r="A3546">
        <v>7003</v>
      </c>
      <c r="B3546" t="s">
        <v>2908</v>
      </c>
      <c r="C3546" t="s">
        <v>3142</v>
      </c>
      <c r="D3546">
        <v>2520</v>
      </c>
      <c r="E3546" t="s">
        <v>3256</v>
      </c>
      <c r="F3546" t="s">
        <v>7143</v>
      </c>
      <c r="G3546" s="81">
        <v>45243</v>
      </c>
      <c r="H3546" t="s">
        <v>4048</v>
      </c>
      <c r="I3546" t="s">
        <v>4058</v>
      </c>
      <c r="J3546" t="s">
        <v>7119</v>
      </c>
      <c r="K3546" t="s">
        <v>7318</v>
      </c>
      <c r="L3546" t="s">
        <v>3141</v>
      </c>
      <c r="M3546">
        <v>606</v>
      </c>
      <c r="N3546" t="s">
        <v>4057</v>
      </c>
    </row>
    <row r="3547" spans="1:14">
      <c r="A3547">
        <v>7004</v>
      </c>
      <c r="B3547" t="s">
        <v>1227</v>
      </c>
      <c r="C3547" t="s">
        <v>367</v>
      </c>
      <c r="D3547">
        <v>18000</v>
      </c>
      <c r="E3547" t="s">
        <v>17</v>
      </c>
      <c r="F3547" t="s">
        <v>420</v>
      </c>
      <c r="G3547" s="81">
        <v>45243</v>
      </c>
      <c r="H3547" t="s">
        <v>4672</v>
      </c>
      <c r="I3547" t="s">
        <v>6809</v>
      </c>
      <c r="J3547" t="s">
        <v>1674</v>
      </c>
      <c r="K3547" t="s">
        <v>7319</v>
      </c>
      <c r="L3547" t="s">
        <v>365</v>
      </c>
      <c r="M3547">
        <v>52</v>
      </c>
    </row>
    <row r="3548" spans="1:14">
      <c r="A3548">
        <v>7005</v>
      </c>
      <c r="B3548" t="s">
        <v>1227</v>
      </c>
      <c r="C3548" t="s">
        <v>2833</v>
      </c>
      <c r="D3548">
        <v>3186</v>
      </c>
      <c r="E3548" t="s">
        <v>15</v>
      </c>
      <c r="F3548" t="s">
        <v>7143</v>
      </c>
      <c r="G3548" s="81">
        <v>45243</v>
      </c>
      <c r="H3548" t="s">
        <v>4048</v>
      </c>
      <c r="I3548" t="s">
        <v>5292</v>
      </c>
      <c r="J3548" t="s">
        <v>1680</v>
      </c>
      <c r="K3548" t="s">
        <v>7320</v>
      </c>
      <c r="L3548" t="s">
        <v>2601</v>
      </c>
      <c r="M3548">
        <v>498</v>
      </c>
      <c r="N3548" t="s">
        <v>4057</v>
      </c>
    </row>
    <row r="3549" spans="1:14">
      <c r="A3549">
        <v>7006</v>
      </c>
      <c r="B3549" t="s">
        <v>1227</v>
      </c>
      <c r="C3549" t="s">
        <v>6413</v>
      </c>
      <c r="D3549">
        <v>68196</v>
      </c>
      <c r="E3549" t="s">
        <v>15</v>
      </c>
      <c r="F3549" t="s">
        <v>420</v>
      </c>
      <c r="G3549" s="81">
        <v>45243</v>
      </c>
      <c r="H3549" t="s">
        <v>4085</v>
      </c>
      <c r="I3549" t="s">
        <v>7287</v>
      </c>
      <c r="J3549" t="s">
        <v>2178</v>
      </c>
      <c r="K3549" t="s">
        <v>7321</v>
      </c>
      <c r="L3549" t="s">
        <v>2177</v>
      </c>
      <c r="M3549">
        <v>411</v>
      </c>
    </row>
    <row r="3550" spans="1:14">
      <c r="A3550">
        <v>7007</v>
      </c>
      <c r="B3550" t="s">
        <v>1227</v>
      </c>
      <c r="C3550" t="s">
        <v>9012</v>
      </c>
      <c r="D3550">
        <v>3350</v>
      </c>
      <c r="E3550" t="s">
        <v>12</v>
      </c>
      <c r="F3550" t="s">
        <v>7143</v>
      </c>
      <c r="G3550" s="81">
        <v>45243</v>
      </c>
      <c r="H3550" t="s">
        <v>4048</v>
      </c>
      <c r="I3550" t="s">
        <v>4369</v>
      </c>
      <c r="J3550" t="s">
        <v>13</v>
      </c>
      <c r="K3550" t="s">
        <v>7322</v>
      </c>
      <c r="L3550" t="s">
        <v>2280</v>
      </c>
      <c r="M3550">
        <v>422</v>
      </c>
      <c r="N3550" t="s">
        <v>4057</v>
      </c>
    </row>
    <row r="3551" spans="1:14">
      <c r="A3551">
        <v>7008</v>
      </c>
      <c r="B3551" t="s">
        <v>2908</v>
      </c>
      <c r="C3551" t="s">
        <v>3124</v>
      </c>
      <c r="D3551">
        <v>2520</v>
      </c>
      <c r="E3551" t="s">
        <v>3256</v>
      </c>
      <c r="F3551" t="s">
        <v>7143</v>
      </c>
      <c r="G3551" s="81">
        <v>45243</v>
      </c>
      <c r="H3551" t="s">
        <v>4048</v>
      </c>
      <c r="I3551" t="s">
        <v>4058</v>
      </c>
      <c r="J3551" t="s">
        <v>7119</v>
      </c>
      <c r="K3551" t="s">
        <v>7323</v>
      </c>
      <c r="L3551" t="s">
        <v>3123</v>
      </c>
      <c r="M3551">
        <v>600</v>
      </c>
      <c r="N3551" t="s">
        <v>4057</v>
      </c>
    </row>
    <row r="3552" spans="1:14">
      <c r="A3552">
        <v>7009</v>
      </c>
      <c r="B3552" t="s">
        <v>2908</v>
      </c>
      <c r="C3552" t="s">
        <v>3127</v>
      </c>
      <c r="D3552">
        <v>2520</v>
      </c>
      <c r="E3552" t="s">
        <v>3256</v>
      </c>
      <c r="F3552" t="s">
        <v>7143</v>
      </c>
      <c r="G3552" s="81">
        <v>45243</v>
      </c>
      <c r="H3552" t="s">
        <v>4048</v>
      </c>
      <c r="I3552" t="s">
        <v>4058</v>
      </c>
      <c r="J3552" t="s">
        <v>7119</v>
      </c>
      <c r="K3552" t="s">
        <v>7324</v>
      </c>
      <c r="L3552" t="s">
        <v>3126</v>
      </c>
      <c r="M3552">
        <v>601</v>
      </c>
      <c r="N3552" t="s">
        <v>4057</v>
      </c>
    </row>
    <row r="3553" spans="1:13">
      <c r="A3553">
        <v>7010</v>
      </c>
      <c r="B3553" t="s">
        <v>1227</v>
      </c>
      <c r="C3553" t="s">
        <v>1241</v>
      </c>
      <c r="D3553">
        <v>10000</v>
      </c>
      <c r="E3553" t="s">
        <v>12</v>
      </c>
      <c r="F3553" t="s">
        <v>420</v>
      </c>
      <c r="G3553" s="81">
        <v>45246</v>
      </c>
      <c r="H3553" t="s">
        <v>4069</v>
      </c>
      <c r="I3553" t="s">
        <v>2229</v>
      </c>
      <c r="J3553" t="s">
        <v>13</v>
      </c>
      <c r="K3553" t="s">
        <v>7325</v>
      </c>
      <c r="L3553" t="s">
        <v>1239</v>
      </c>
      <c r="M3553">
        <v>250</v>
      </c>
    </row>
    <row r="3554" spans="1:13">
      <c r="A3554">
        <v>7011</v>
      </c>
      <c r="B3554" t="s">
        <v>1227</v>
      </c>
      <c r="C3554" t="s">
        <v>1241</v>
      </c>
      <c r="D3554">
        <v>7000</v>
      </c>
      <c r="E3554" t="s">
        <v>12</v>
      </c>
      <c r="F3554" t="s">
        <v>420</v>
      </c>
      <c r="G3554" s="81">
        <v>45246</v>
      </c>
      <c r="H3554" t="s">
        <v>4069</v>
      </c>
      <c r="I3554" t="s">
        <v>2229</v>
      </c>
      <c r="J3554" t="s">
        <v>13</v>
      </c>
      <c r="K3554" t="s">
        <v>7326</v>
      </c>
      <c r="L3554" t="s">
        <v>1239</v>
      </c>
      <c r="M3554">
        <v>250</v>
      </c>
    </row>
    <row r="3555" spans="1:13">
      <c r="A3555">
        <v>7012</v>
      </c>
      <c r="B3555" t="s">
        <v>1227</v>
      </c>
      <c r="C3555" t="s">
        <v>6413</v>
      </c>
      <c r="D3555">
        <v>237119</v>
      </c>
      <c r="E3555" t="s">
        <v>10</v>
      </c>
      <c r="F3555" t="s">
        <v>420</v>
      </c>
      <c r="G3555" s="81">
        <v>45245</v>
      </c>
      <c r="H3555" t="s">
        <v>4048</v>
      </c>
      <c r="I3555" t="s">
        <v>4672</v>
      </c>
      <c r="J3555" t="s">
        <v>2178</v>
      </c>
      <c r="K3555" t="s">
        <v>7327</v>
      </c>
      <c r="L3555" t="s">
        <v>2177</v>
      </c>
      <c r="M3555">
        <v>411</v>
      </c>
    </row>
    <row r="3556" spans="1:13">
      <c r="A3556">
        <v>7013</v>
      </c>
      <c r="B3556" t="s">
        <v>1227</v>
      </c>
      <c r="C3556" t="s">
        <v>962</v>
      </c>
      <c r="D3556">
        <v>5000</v>
      </c>
      <c r="E3556" t="s">
        <v>15</v>
      </c>
      <c r="F3556" t="s">
        <v>420</v>
      </c>
      <c r="G3556" s="81">
        <v>45244</v>
      </c>
      <c r="H3556" t="s">
        <v>4069</v>
      </c>
      <c r="I3556" t="s">
        <v>7328</v>
      </c>
      <c r="J3556" t="s">
        <v>1680</v>
      </c>
      <c r="K3556" t="s">
        <v>7329</v>
      </c>
      <c r="L3556" t="s">
        <v>960</v>
      </c>
      <c r="M3556">
        <v>371</v>
      </c>
    </row>
    <row r="3557" spans="1:13">
      <c r="A3557">
        <v>7014</v>
      </c>
      <c r="B3557" t="s">
        <v>1227</v>
      </c>
      <c r="C3557" t="s">
        <v>3189</v>
      </c>
      <c r="D3557">
        <v>4400</v>
      </c>
      <c r="E3557" t="s">
        <v>2172</v>
      </c>
      <c r="F3557" t="s">
        <v>420</v>
      </c>
      <c r="G3557" s="81">
        <v>45244</v>
      </c>
      <c r="H3557" t="s">
        <v>4048</v>
      </c>
      <c r="I3557" t="s">
        <v>7330</v>
      </c>
      <c r="J3557" t="s">
        <v>2173</v>
      </c>
      <c r="K3557" t="s">
        <v>7331</v>
      </c>
      <c r="L3557" t="s">
        <v>3370</v>
      </c>
      <c r="M3557">
        <v>617</v>
      </c>
    </row>
    <row r="3558" spans="1:13">
      <c r="A3558">
        <v>7015</v>
      </c>
      <c r="B3558" t="s">
        <v>1227</v>
      </c>
      <c r="C3558" t="s">
        <v>1576</v>
      </c>
      <c r="D3558">
        <v>2000</v>
      </c>
      <c r="E3558" t="s">
        <v>10</v>
      </c>
      <c r="F3558" t="s">
        <v>420</v>
      </c>
      <c r="G3558" s="81">
        <v>45244</v>
      </c>
      <c r="H3558" t="s">
        <v>4048</v>
      </c>
      <c r="I3558" t="s">
        <v>5517</v>
      </c>
      <c r="J3558" t="s">
        <v>2032</v>
      </c>
      <c r="K3558" t="s">
        <v>7332</v>
      </c>
      <c r="L3558" t="s">
        <v>1575</v>
      </c>
      <c r="M3558">
        <v>321</v>
      </c>
    </row>
    <row r="3559" spans="1:13">
      <c r="A3559">
        <v>7016</v>
      </c>
      <c r="B3559" t="s">
        <v>1227</v>
      </c>
      <c r="C3559" t="s">
        <v>1661</v>
      </c>
      <c r="D3559">
        <v>6500</v>
      </c>
      <c r="E3559" t="s">
        <v>10</v>
      </c>
      <c r="F3559" t="s">
        <v>7143</v>
      </c>
      <c r="G3559" s="81">
        <v>45244</v>
      </c>
      <c r="H3559" t="s">
        <v>4672</v>
      </c>
      <c r="I3559" t="s">
        <v>5108</v>
      </c>
      <c r="J3559" t="s">
        <v>2032</v>
      </c>
      <c r="K3559" t="s">
        <v>7333</v>
      </c>
      <c r="L3559" t="s">
        <v>1660</v>
      </c>
      <c r="M3559">
        <v>352</v>
      </c>
    </row>
    <row r="3560" spans="1:13">
      <c r="A3560">
        <v>7017</v>
      </c>
      <c r="B3560" t="s">
        <v>1227</v>
      </c>
      <c r="C3560" t="s">
        <v>1437</v>
      </c>
      <c r="D3560">
        <v>7500</v>
      </c>
      <c r="E3560" t="s">
        <v>20</v>
      </c>
      <c r="F3560" t="s">
        <v>6305</v>
      </c>
      <c r="G3560" s="81">
        <v>45243</v>
      </c>
      <c r="H3560" t="s">
        <v>4069</v>
      </c>
      <c r="I3560" t="s">
        <v>4847</v>
      </c>
      <c r="J3560" t="s">
        <v>1677</v>
      </c>
      <c r="K3560" t="s">
        <v>7334</v>
      </c>
      <c r="L3560" t="s">
        <v>1435</v>
      </c>
      <c r="M3560">
        <v>291</v>
      </c>
    </row>
    <row r="3561" spans="1:13">
      <c r="A3561">
        <v>7018</v>
      </c>
      <c r="B3561" t="s">
        <v>1227</v>
      </c>
      <c r="C3561" t="s">
        <v>2316</v>
      </c>
      <c r="D3561">
        <v>2275</v>
      </c>
      <c r="E3561" t="s">
        <v>15</v>
      </c>
      <c r="F3561" t="s">
        <v>420</v>
      </c>
      <c r="G3561" s="81">
        <v>45252</v>
      </c>
      <c r="H3561" t="s">
        <v>4048</v>
      </c>
      <c r="I3561" t="s">
        <v>6729</v>
      </c>
      <c r="J3561" t="s">
        <v>1680</v>
      </c>
      <c r="K3561" t="s">
        <v>7335</v>
      </c>
      <c r="L3561" t="s">
        <v>2314</v>
      </c>
      <c r="M3561">
        <v>430</v>
      </c>
    </row>
    <row r="3562" spans="1:13">
      <c r="A3562">
        <v>7019</v>
      </c>
      <c r="B3562" t="s">
        <v>1227</v>
      </c>
      <c r="C3562" t="s">
        <v>2311</v>
      </c>
      <c r="D3562">
        <v>2275</v>
      </c>
      <c r="E3562" t="s">
        <v>15</v>
      </c>
      <c r="F3562" t="s">
        <v>420</v>
      </c>
      <c r="G3562" s="81">
        <v>45252</v>
      </c>
      <c r="H3562" t="s">
        <v>4048</v>
      </c>
      <c r="I3562" t="s">
        <v>7336</v>
      </c>
      <c r="J3562" t="s">
        <v>1680</v>
      </c>
      <c r="K3562" t="s">
        <v>7337</v>
      </c>
      <c r="L3562" t="s">
        <v>2328</v>
      </c>
      <c r="M3562">
        <v>429</v>
      </c>
    </row>
    <row r="3563" spans="1:13">
      <c r="A3563">
        <v>7020</v>
      </c>
      <c r="B3563" t="s">
        <v>1227</v>
      </c>
      <c r="C3563" t="s">
        <v>2822</v>
      </c>
      <c r="D3563">
        <v>25000</v>
      </c>
      <c r="E3563" t="s">
        <v>20</v>
      </c>
      <c r="F3563" t="s">
        <v>6305</v>
      </c>
      <c r="G3563" s="81">
        <v>45252</v>
      </c>
      <c r="H3563" t="s">
        <v>4069</v>
      </c>
      <c r="I3563" t="s">
        <v>6809</v>
      </c>
      <c r="J3563" t="s">
        <v>1677</v>
      </c>
      <c r="K3563" t="s">
        <v>7338</v>
      </c>
      <c r="L3563" t="s">
        <v>2821</v>
      </c>
      <c r="M3563">
        <v>576</v>
      </c>
    </row>
    <row r="3564" spans="1:13">
      <c r="A3564">
        <v>7021</v>
      </c>
      <c r="B3564" t="s">
        <v>1227</v>
      </c>
      <c r="C3564" t="s">
        <v>2551</v>
      </c>
      <c r="D3564">
        <v>2275</v>
      </c>
      <c r="E3564" t="s">
        <v>17</v>
      </c>
      <c r="F3564" t="s">
        <v>6354</v>
      </c>
      <c r="G3564" s="81">
        <v>45251</v>
      </c>
      <c r="H3564" t="s">
        <v>4048</v>
      </c>
      <c r="I3564" t="s">
        <v>7339</v>
      </c>
      <c r="J3564" t="s">
        <v>1674</v>
      </c>
      <c r="K3564" t="s">
        <v>7340</v>
      </c>
      <c r="L3564" t="s">
        <v>2550</v>
      </c>
      <c r="M3564">
        <v>488</v>
      </c>
    </row>
    <row r="3565" spans="1:13">
      <c r="A3565">
        <v>7022</v>
      </c>
      <c r="B3565" t="s">
        <v>1227</v>
      </c>
      <c r="C3565" t="s">
        <v>3184</v>
      </c>
      <c r="D3565">
        <v>5499</v>
      </c>
      <c r="E3565" t="s">
        <v>2172</v>
      </c>
      <c r="F3565" t="s">
        <v>6305</v>
      </c>
      <c r="G3565" s="81">
        <v>45229</v>
      </c>
      <c r="H3565" t="s">
        <v>4048</v>
      </c>
      <c r="I3565" t="s">
        <v>5280</v>
      </c>
      <c r="J3565" t="s">
        <v>2173</v>
      </c>
      <c r="K3565">
        <v>888127</v>
      </c>
      <c r="L3565" t="s">
        <v>3227</v>
      </c>
      <c r="M3565">
        <v>614</v>
      </c>
    </row>
    <row r="3566" spans="1:13">
      <c r="A3566">
        <v>7023</v>
      </c>
      <c r="B3566" t="s">
        <v>1227</v>
      </c>
      <c r="C3566" t="s">
        <v>2541</v>
      </c>
      <c r="D3566">
        <v>5600</v>
      </c>
      <c r="E3566" t="s">
        <v>12</v>
      </c>
      <c r="F3566" t="s">
        <v>6305</v>
      </c>
      <c r="G3566" s="81">
        <v>45243</v>
      </c>
      <c r="H3566" t="s">
        <v>4048</v>
      </c>
      <c r="I3566" t="s">
        <v>7341</v>
      </c>
      <c r="J3566" t="s">
        <v>13</v>
      </c>
      <c r="K3566">
        <v>140528</v>
      </c>
      <c r="L3566" t="s">
        <v>624</v>
      </c>
      <c r="M3566">
        <v>467</v>
      </c>
    </row>
    <row r="3567" spans="1:13">
      <c r="A3567">
        <v>7024</v>
      </c>
      <c r="B3567" t="s">
        <v>1227</v>
      </c>
      <c r="C3567" t="s">
        <v>2816</v>
      </c>
      <c r="D3567">
        <v>1600</v>
      </c>
      <c r="E3567" t="s">
        <v>8</v>
      </c>
      <c r="F3567" t="s">
        <v>420</v>
      </c>
      <c r="G3567" s="81">
        <v>45246</v>
      </c>
      <c r="H3567" t="s">
        <v>4048</v>
      </c>
      <c r="I3567" t="s">
        <v>7342</v>
      </c>
      <c r="J3567" t="s">
        <v>1675</v>
      </c>
      <c r="K3567" t="s">
        <v>7343</v>
      </c>
      <c r="L3567" t="s">
        <v>2815</v>
      </c>
      <c r="M3567">
        <v>575</v>
      </c>
    </row>
    <row r="3568" spans="1:13">
      <c r="A3568">
        <v>7025</v>
      </c>
      <c r="B3568" t="s">
        <v>1227</v>
      </c>
      <c r="C3568" t="s">
        <v>2307</v>
      </c>
      <c r="D3568">
        <v>3450</v>
      </c>
      <c r="E3568" t="s">
        <v>8</v>
      </c>
      <c r="F3568" t="s">
        <v>7143</v>
      </c>
      <c r="G3568" s="81">
        <v>45252</v>
      </c>
      <c r="H3568" t="s">
        <v>4048</v>
      </c>
      <c r="I3568" t="s">
        <v>7344</v>
      </c>
      <c r="J3568" t="s">
        <v>1675</v>
      </c>
      <c r="K3568" t="s">
        <v>7345</v>
      </c>
      <c r="L3568" t="s">
        <v>2306</v>
      </c>
      <c r="M3568">
        <v>428</v>
      </c>
    </row>
    <row r="3569" spans="1:13">
      <c r="A3569">
        <v>7026</v>
      </c>
      <c r="B3569" t="s">
        <v>1227</v>
      </c>
      <c r="C3569" t="s">
        <v>2407</v>
      </c>
      <c r="D3569">
        <v>2550</v>
      </c>
      <c r="E3569" t="s">
        <v>15</v>
      </c>
      <c r="F3569" t="s">
        <v>6305</v>
      </c>
      <c r="G3569" s="81">
        <v>45254</v>
      </c>
      <c r="H3569" t="s">
        <v>4048</v>
      </c>
      <c r="I3569" t="s">
        <v>6259</v>
      </c>
      <c r="J3569" t="s">
        <v>1680</v>
      </c>
      <c r="K3569" t="s">
        <v>7346</v>
      </c>
      <c r="L3569" t="s">
        <v>2406</v>
      </c>
      <c r="M3569">
        <v>460</v>
      </c>
    </row>
    <row r="3570" spans="1:13">
      <c r="A3570">
        <v>7027</v>
      </c>
      <c r="B3570" t="s">
        <v>2908</v>
      </c>
      <c r="C3570" t="s">
        <v>3252</v>
      </c>
      <c r="D3570">
        <v>900</v>
      </c>
      <c r="E3570" t="s">
        <v>3264</v>
      </c>
      <c r="F3570" t="s">
        <v>420</v>
      </c>
      <c r="G3570" s="81">
        <v>45254</v>
      </c>
      <c r="H3570" t="s">
        <v>4048</v>
      </c>
      <c r="I3570" t="s">
        <v>7347</v>
      </c>
      <c r="J3570" t="s">
        <v>3265</v>
      </c>
      <c r="K3570" t="s">
        <v>7348</v>
      </c>
      <c r="L3570" t="s">
        <v>3251</v>
      </c>
      <c r="M3570">
        <v>642</v>
      </c>
    </row>
    <row r="3571" spans="1:13">
      <c r="A3571">
        <v>7028</v>
      </c>
      <c r="B3571" t="s">
        <v>1227</v>
      </c>
      <c r="C3571" t="s">
        <v>2970</v>
      </c>
      <c r="D3571">
        <v>1650</v>
      </c>
      <c r="E3571" t="s">
        <v>8</v>
      </c>
      <c r="F3571" t="s">
        <v>420</v>
      </c>
      <c r="G3571" s="81">
        <v>45257</v>
      </c>
      <c r="H3571" t="s">
        <v>4048</v>
      </c>
      <c r="I3571" t="s">
        <v>5132</v>
      </c>
      <c r="J3571" t="s">
        <v>1675</v>
      </c>
      <c r="K3571" t="s">
        <v>7349</v>
      </c>
      <c r="L3571" t="s">
        <v>2969</v>
      </c>
      <c r="M3571">
        <v>588</v>
      </c>
    </row>
    <row r="3572" spans="1:13">
      <c r="A3572">
        <v>7029</v>
      </c>
      <c r="B3572" t="s">
        <v>2908</v>
      </c>
      <c r="C3572" t="s">
        <v>3133</v>
      </c>
      <c r="D3572">
        <v>2520</v>
      </c>
      <c r="E3572" t="s">
        <v>3256</v>
      </c>
      <c r="F3572" t="s">
        <v>420</v>
      </c>
      <c r="G3572" s="81">
        <v>45257</v>
      </c>
      <c r="H3572" t="s">
        <v>4048</v>
      </c>
      <c r="I3572" t="s">
        <v>7350</v>
      </c>
      <c r="J3572" t="s">
        <v>3257</v>
      </c>
      <c r="K3572" t="s">
        <v>7351</v>
      </c>
      <c r="L3572" t="s">
        <v>3132</v>
      </c>
      <c r="M3572">
        <v>603</v>
      </c>
    </row>
    <row r="3573" spans="1:13">
      <c r="A3573">
        <v>7030</v>
      </c>
      <c r="B3573" t="s">
        <v>1227</v>
      </c>
      <c r="C3573" t="s">
        <v>3017</v>
      </c>
      <c r="D3573">
        <v>1600</v>
      </c>
      <c r="E3573" t="s">
        <v>8</v>
      </c>
      <c r="F3573" t="s">
        <v>6305</v>
      </c>
      <c r="G3573" s="81">
        <v>45260</v>
      </c>
      <c r="H3573" t="s">
        <v>4048</v>
      </c>
      <c r="I3573" t="s">
        <v>7352</v>
      </c>
      <c r="J3573" t="s">
        <v>1675</v>
      </c>
      <c r="K3573" t="s">
        <v>7353</v>
      </c>
      <c r="L3573" t="s">
        <v>3016</v>
      </c>
      <c r="M3573">
        <v>594</v>
      </c>
    </row>
    <row r="3574" spans="1:13">
      <c r="A3574">
        <v>7031</v>
      </c>
      <c r="B3574" t="s">
        <v>1227</v>
      </c>
      <c r="C3574" t="s">
        <v>3161</v>
      </c>
      <c r="D3574">
        <v>2275</v>
      </c>
      <c r="E3574" t="s">
        <v>10</v>
      </c>
      <c r="F3574" t="s">
        <v>420</v>
      </c>
      <c r="G3574" s="81">
        <v>45260</v>
      </c>
      <c r="H3574" t="s">
        <v>4048</v>
      </c>
      <c r="I3574" t="s">
        <v>7354</v>
      </c>
      <c r="J3574" t="s">
        <v>2032</v>
      </c>
      <c r="K3574" t="s">
        <v>7355</v>
      </c>
      <c r="L3574" t="s">
        <v>3160</v>
      </c>
      <c r="M3574">
        <v>610</v>
      </c>
    </row>
    <row r="3575" spans="1:13">
      <c r="A3575">
        <v>7032</v>
      </c>
      <c r="B3575" t="s">
        <v>1227</v>
      </c>
      <c r="C3575" t="s">
        <v>3017</v>
      </c>
      <c r="D3575">
        <v>1600</v>
      </c>
      <c r="E3575" t="s">
        <v>8</v>
      </c>
      <c r="F3575" t="s">
        <v>6305</v>
      </c>
      <c r="G3575" s="81">
        <v>45260</v>
      </c>
      <c r="H3575" t="s">
        <v>4048</v>
      </c>
      <c r="I3575" t="s">
        <v>7356</v>
      </c>
      <c r="J3575" t="s">
        <v>1675</v>
      </c>
      <c r="K3575" t="s">
        <v>7357</v>
      </c>
      <c r="L3575" t="s">
        <v>3016</v>
      </c>
      <c r="M3575">
        <v>594</v>
      </c>
    </row>
    <row r="3576" spans="1:13">
      <c r="A3576">
        <v>7033</v>
      </c>
      <c r="B3576" t="s">
        <v>1227</v>
      </c>
      <c r="C3576" t="s">
        <v>2352</v>
      </c>
      <c r="D3576">
        <v>3497</v>
      </c>
      <c r="E3576" t="s">
        <v>12</v>
      </c>
      <c r="F3576" t="s">
        <v>420</v>
      </c>
      <c r="G3576" s="81">
        <v>45261</v>
      </c>
      <c r="H3576" t="s">
        <v>4048</v>
      </c>
      <c r="I3576" t="s">
        <v>6539</v>
      </c>
      <c r="J3576" t="s">
        <v>13</v>
      </c>
      <c r="K3576" t="s">
        <v>7358</v>
      </c>
      <c r="L3576" t="s">
        <v>2350</v>
      </c>
      <c r="M3576">
        <v>445</v>
      </c>
    </row>
    <row r="3577" spans="1:13">
      <c r="A3577">
        <v>7034</v>
      </c>
      <c r="B3577" t="s">
        <v>1227</v>
      </c>
      <c r="C3577" t="s">
        <v>2455</v>
      </c>
      <c r="D3577">
        <v>5200</v>
      </c>
      <c r="E3577" t="s">
        <v>12</v>
      </c>
      <c r="F3577" t="s">
        <v>420</v>
      </c>
      <c r="G3577" s="81">
        <v>45261</v>
      </c>
      <c r="H3577" t="s">
        <v>4048</v>
      </c>
      <c r="I3577" t="s">
        <v>5327</v>
      </c>
      <c r="J3577" t="s">
        <v>13</v>
      </c>
      <c r="K3577" t="s">
        <v>7359</v>
      </c>
      <c r="L3577" t="s">
        <v>2452</v>
      </c>
      <c r="M3577">
        <v>464</v>
      </c>
    </row>
    <row r="3578" spans="1:13">
      <c r="A3578">
        <v>7035</v>
      </c>
      <c r="B3578" t="s">
        <v>1227</v>
      </c>
      <c r="C3578" t="s">
        <v>244</v>
      </c>
      <c r="D3578">
        <v>4200</v>
      </c>
      <c r="E3578" t="s">
        <v>10</v>
      </c>
      <c r="F3578" t="s">
        <v>420</v>
      </c>
      <c r="G3578" s="81">
        <v>45261</v>
      </c>
      <c r="H3578" t="s">
        <v>4048</v>
      </c>
      <c r="I3578" t="s">
        <v>6027</v>
      </c>
      <c r="J3578" t="s">
        <v>2032</v>
      </c>
      <c r="K3578" t="s">
        <v>7360</v>
      </c>
      <c r="L3578" t="s">
        <v>242</v>
      </c>
      <c r="M3578">
        <v>471</v>
      </c>
    </row>
    <row r="3579" spans="1:13">
      <c r="A3579">
        <v>7036</v>
      </c>
      <c r="B3579" t="s">
        <v>2908</v>
      </c>
      <c r="C3579" t="s">
        <v>3267</v>
      </c>
      <c r="D3579">
        <v>600</v>
      </c>
      <c r="E3579" t="s">
        <v>3264</v>
      </c>
      <c r="F3579" t="s">
        <v>420</v>
      </c>
      <c r="G3579" s="81">
        <v>45261</v>
      </c>
      <c r="H3579" t="s">
        <v>4048</v>
      </c>
      <c r="I3579" t="s">
        <v>7361</v>
      </c>
      <c r="J3579" t="s">
        <v>3265</v>
      </c>
      <c r="K3579" t="s">
        <v>7362</v>
      </c>
      <c r="L3579" t="s">
        <v>3266</v>
      </c>
      <c r="M3579">
        <v>646</v>
      </c>
    </row>
    <row r="3580" spans="1:13">
      <c r="A3580">
        <v>7037</v>
      </c>
      <c r="B3580" t="s">
        <v>1227</v>
      </c>
      <c r="C3580" t="s">
        <v>2611</v>
      </c>
      <c r="D3580">
        <v>2275</v>
      </c>
      <c r="E3580" t="s">
        <v>15</v>
      </c>
      <c r="F3580" t="s">
        <v>6499</v>
      </c>
      <c r="G3580" s="81">
        <v>45264</v>
      </c>
      <c r="H3580" t="s">
        <v>4048</v>
      </c>
      <c r="I3580" t="s">
        <v>7363</v>
      </c>
      <c r="J3580" t="s">
        <v>1680</v>
      </c>
      <c r="K3580" t="s">
        <v>7364</v>
      </c>
      <c r="L3580" t="s">
        <v>2303</v>
      </c>
      <c r="M3580">
        <v>427</v>
      </c>
    </row>
    <row r="3581" spans="1:13">
      <c r="A3581">
        <v>7038</v>
      </c>
      <c r="B3581" t="s">
        <v>1227</v>
      </c>
      <c r="C3581" t="s">
        <v>1123</v>
      </c>
      <c r="D3581">
        <v>1850</v>
      </c>
      <c r="E3581" t="s">
        <v>8</v>
      </c>
      <c r="F3581" t="s">
        <v>420</v>
      </c>
      <c r="G3581" s="81">
        <v>45264</v>
      </c>
      <c r="H3581" t="s">
        <v>4048</v>
      </c>
      <c r="I3581" t="s">
        <v>7234</v>
      </c>
      <c r="J3581" t="s">
        <v>1675</v>
      </c>
      <c r="K3581" t="s">
        <v>7365</v>
      </c>
      <c r="L3581" t="s">
        <v>1121</v>
      </c>
      <c r="M3581">
        <v>218</v>
      </c>
    </row>
    <row r="3582" spans="1:13">
      <c r="A3582">
        <v>7039</v>
      </c>
      <c r="B3582" t="s">
        <v>1227</v>
      </c>
      <c r="C3582" t="s">
        <v>2574</v>
      </c>
      <c r="D3582">
        <v>5200</v>
      </c>
      <c r="E3582" t="s">
        <v>12</v>
      </c>
      <c r="F3582" t="s">
        <v>420</v>
      </c>
      <c r="G3582" s="81">
        <v>45264</v>
      </c>
      <c r="H3582" t="s">
        <v>4048</v>
      </c>
      <c r="I3582" t="s">
        <v>5273</v>
      </c>
      <c r="J3582" t="s">
        <v>13</v>
      </c>
      <c r="K3582" t="s">
        <v>7366</v>
      </c>
      <c r="L3582" t="s">
        <v>2572</v>
      </c>
      <c r="M3582">
        <v>492</v>
      </c>
    </row>
    <row r="3583" spans="1:13">
      <c r="A3583">
        <v>7040</v>
      </c>
      <c r="B3583" t="s">
        <v>1227</v>
      </c>
      <c r="C3583" t="s">
        <v>1661</v>
      </c>
      <c r="D3583">
        <v>5000</v>
      </c>
      <c r="E3583" t="s">
        <v>10</v>
      </c>
      <c r="F3583" t="s">
        <v>420</v>
      </c>
      <c r="G3583" s="81">
        <v>45264</v>
      </c>
      <c r="H3583" t="s">
        <v>4069</v>
      </c>
      <c r="I3583" t="s">
        <v>5108</v>
      </c>
      <c r="J3583" t="s">
        <v>2032</v>
      </c>
      <c r="K3583" t="s">
        <v>7367</v>
      </c>
      <c r="L3583" t="s">
        <v>1660</v>
      </c>
      <c r="M3583">
        <v>352</v>
      </c>
    </row>
    <row r="3584" spans="1:13">
      <c r="A3584">
        <v>7041</v>
      </c>
      <c r="B3584" t="s">
        <v>1227</v>
      </c>
      <c r="C3584" t="s">
        <v>3014</v>
      </c>
      <c r="D3584">
        <v>1650</v>
      </c>
      <c r="E3584" t="s">
        <v>15</v>
      </c>
      <c r="F3584" t="s">
        <v>623</v>
      </c>
      <c r="G3584" s="81">
        <v>45261</v>
      </c>
      <c r="H3584" t="s">
        <v>4048</v>
      </c>
      <c r="I3584" t="s">
        <v>7368</v>
      </c>
      <c r="J3584" t="s">
        <v>1680</v>
      </c>
      <c r="K3584">
        <v>2</v>
      </c>
      <c r="L3584" t="s">
        <v>3013</v>
      </c>
      <c r="M3584">
        <v>593</v>
      </c>
    </row>
    <row r="3585" spans="1:13">
      <c r="A3585">
        <v>7042</v>
      </c>
      <c r="B3585" t="s">
        <v>1227</v>
      </c>
      <c r="C3585" t="s">
        <v>1371</v>
      </c>
      <c r="D3585">
        <v>2800</v>
      </c>
      <c r="E3585" t="s">
        <v>67</v>
      </c>
      <c r="F3585" t="s">
        <v>420</v>
      </c>
      <c r="G3585" s="81">
        <v>45265</v>
      </c>
      <c r="H3585" t="s">
        <v>4048</v>
      </c>
      <c r="I3585" t="s">
        <v>7369</v>
      </c>
      <c r="J3585" t="s">
        <v>1679</v>
      </c>
      <c r="K3585" t="s">
        <v>7370</v>
      </c>
      <c r="L3585" t="s">
        <v>1369</v>
      </c>
      <c r="M3585">
        <v>374</v>
      </c>
    </row>
    <row r="3586" spans="1:13">
      <c r="A3586">
        <v>7043</v>
      </c>
      <c r="B3586" t="s">
        <v>1227</v>
      </c>
      <c r="C3586" t="s">
        <v>2458</v>
      </c>
      <c r="D3586">
        <v>5200</v>
      </c>
      <c r="E3586" t="s">
        <v>67</v>
      </c>
      <c r="F3586" t="s">
        <v>420</v>
      </c>
      <c r="G3586" s="81">
        <v>45265</v>
      </c>
      <c r="H3586" t="s">
        <v>4048</v>
      </c>
      <c r="I3586" t="s">
        <v>5269</v>
      </c>
      <c r="J3586" t="s">
        <v>1679</v>
      </c>
      <c r="K3586" t="s">
        <v>7371</v>
      </c>
      <c r="L3586" t="s">
        <v>2457</v>
      </c>
      <c r="M3586">
        <v>466</v>
      </c>
    </row>
    <row r="3587" spans="1:13">
      <c r="A3587">
        <v>7044</v>
      </c>
      <c r="B3587" t="s">
        <v>1227</v>
      </c>
      <c r="C3587" t="s">
        <v>962</v>
      </c>
      <c r="D3587">
        <v>3350</v>
      </c>
      <c r="E3587" t="s">
        <v>15</v>
      </c>
      <c r="F3587" t="s">
        <v>420</v>
      </c>
      <c r="G3587" s="81">
        <v>45240</v>
      </c>
      <c r="H3587" t="s">
        <v>4048</v>
      </c>
      <c r="I3587" t="s">
        <v>4356</v>
      </c>
      <c r="J3587" t="s">
        <v>1680</v>
      </c>
      <c r="K3587" t="s">
        <v>7317</v>
      </c>
      <c r="L3587" t="s">
        <v>960</v>
      </c>
      <c r="M3587">
        <v>371</v>
      </c>
    </row>
    <row r="3588" spans="1:13">
      <c r="A3588">
        <v>7045</v>
      </c>
      <c r="B3588" t="s">
        <v>2908</v>
      </c>
      <c r="C3588" t="s">
        <v>3192</v>
      </c>
      <c r="D3588">
        <v>2520</v>
      </c>
      <c r="E3588" t="s">
        <v>3264</v>
      </c>
      <c r="F3588" t="s">
        <v>420</v>
      </c>
      <c r="G3588" s="81">
        <v>45266</v>
      </c>
      <c r="H3588" t="s">
        <v>4048</v>
      </c>
      <c r="I3588" t="s">
        <v>7372</v>
      </c>
      <c r="J3588" t="s">
        <v>3265</v>
      </c>
      <c r="K3588" t="s">
        <v>7373</v>
      </c>
      <c r="L3588" t="s">
        <v>3191</v>
      </c>
      <c r="M3588">
        <v>619</v>
      </c>
    </row>
    <row r="3589" spans="1:13">
      <c r="A3589">
        <v>7046</v>
      </c>
      <c r="B3589" t="s">
        <v>2908</v>
      </c>
      <c r="C3589" t="s">
        <v>3290</v>
      </c>
      <c r="D3589">
        <v>2520</v>
      </c>
      <c r="E3589" t="s">
        <v>3264</v>
      </c>
      <c r="F3589" t="s">
        <v>420</v>
      </c>
      <c r="G3589" s="81">
        <v>45266</v>
      </c>
      <c r="H3589" t="s">
        <v>4048</v>
      </c>
      <c r="I3589" t="s">
        <v>7372</v>
      </c>
      <c r="J3589" t="s">
        <v>3265</v>
      </c>
      <c r="K3589" t="s">
        <v>7374</v>
      </c>
      <c r="L3589" t="s">
        <v>3289</v>
      </c>
      <c r="M3589">
        <v>618</v>
      </c>
    </row>
    <row r="3590" spans="1:13">
      <c r="A3590">
        <v>7047</v>
      </c>
      <c r="B3590" t="s">
        <v>1227</v>
      </c>
      <c r="C3590" t="s">
        <v>1810</v>
      </c>
      <c r="D3590">
        <v>2275</v>
      </c>
      <c r="E3590" t="s">
        <v>17</v>
      </c>
      <c r="F3590" t="s">
        <v>7143</v>
      </c>
      <c r="G3590" s="81">
        <v>45266</v>
      </c>
      <c r="H3590" t="s">
        <v>4048</v>
      </c>
      <c r="I3590" t="s">
        <v>4321</v>
      </c>
      <c r="J3590" t="s">
        <v>1674</v>
      </c>
      <c r="K3590" t="s">
        <v>7375</v>
      </c>
      <c r="L3590" t="s">
        <v>1812</v>
      </c>
      <c r="M3590">
        <v>364</v>
      </c>
    </row>
    <row r="3591" spans="1:13">
      <c r="B3591" t="s">
        <v>1227</v>
      </c>
      <c r="C3591" t="s">
        <v>2757</v>
      </c>
      <c r="D3591">
        <v>2275</v>
      </c>
      <c r="E3591" t="s">
        <v>15</v>
      </c>
      <c r="F3591" t="s">
        <v>420</v>
      </c>
      <c r="G3591" s="81">
        <v>45264</v>
      </c>
      <c r="H3591" t="s">
        <v>4048</v>
      </c>
      <c r="I3591" t="s">
        <v>7376</v>
      </c>
      <c r="J3591" t="s">
        <v>1680</v>
      </c>
      <c r="K3591">
        <v>1</v>
      </c>
      <c r="L3591" t="s">
        <v>2755</v>
      </c>
      <c r="M3591">
        <v>593</v>
      </c>
    </row>
    <row r="3592" spans="1:13">
      <c r="A3592">
        <v>7048</v>
      </c>
      <c r="B3592" t="s">
        <v>2908</v>
      </c>
      <c r="C3592" t="s">
        <v>3260</v>
      </c>
      <c r="D3592">
        <v>1800</v>
      </c>
      <c r="E3592" t="s">
        <v>3264</v>
      </c>
      <c r="F3592" t="s">
        <v>6354</v>
      </c>
      <c r="G3592" s="81">
        <v>45264</v>
      </c>
      <c r="H3592" t="s">
        <v>4048</v>
      </c>
      <c r="I3592" t="s">
        <v>7377</v>
      </c>
      <c r="J3592" t="s">
        <v>3265</v>
      </c>
      <c r="K3592" t="s">
        <v>7378</v>
      </c>
      <c r="L3592" t="s">
        <v>3259</v>
      </c>
      <c r="M3592">
        <v>644</v>
      </c>
    </row>
    <row r="3593" spans="1:13">
      <c r="A3593">
        <v>7049</v>
      </c>
      <c r="B3593" t="s">
        <v>1227</v>
      </c>
      <c r="C3593" t="s">
        <v>376</v>
      </c>
      <c r="D3593">
        <v>5200</v>
      </c>
      <c r="E3593" t="s">
        <v>12</v>
      </c>
      <c r="F3593" t="s">
        <v>6305</v>
      </c>
      <c r="G3593" s="81">
        <v>45266</v>
      </c>
      <c r="H3593" t="s">
        <v>4048</v>
      </c>
      <c r="I3593" t="s">
        <v>5940</v>
      </c>
      <c r="J3593" t="s">
        <v>13</v>
      </c>
      <c r="K3593" t="s">
        <v>7379</v>
      </c>
      <c r="L3593" t="s">
        <v>374</v>
      </c>
      <c r="M3593">
        <v>463</v>
      </c>
    </row>
    <row r="3594" spans="1:13">
      <c r="A3594">
        <v>7050</v>
      </c>
      <c r="B3594" t="s">
        <v>1227</v>
      </c>
      <c r="C3594" t="s">
        <v>2470</v>
      </c>
      <c r="D3594">
        <v>5200</v>
      </c>
      <c r="E3594" t="s">
        <v>12</v>
      </c>
      <c r="F3594" t="s">
        <v>420</v>
      </c>
      <c r="G3594" s="81">
        <v>45266</v>
      </c>
      <c r="H3594" t="s">
        <v>4048</v>
      </c>
      <c r="I3594" t="s">
        <v>5273</v>
      </c>
      <c r="J3594" t="s">
        <v>13</v>
      </c>
      <c r="K3594" t="s">
        <v>7380</v>
      </c>
      <c r="L3594" t="s">
        <v>2469</v>
      </c>
      <c r="M3594">
        <v>470</v>
      </c>
    </row>
    <row r="3595" spans="1:13">
      <c r="A3595">
        <v>7051</v>
      </c>
      <c r="B3595" t="s">
        <v>1227</v>
      </c>
      <c r="C3595" t="s">
        <v>2078</v>
      </c>
      <c r="D3595">
        <v>3350</v>
      </c>
      <c r="E3595" t="s">
        <v>67</v>
      </c>
      <c r="F3595" t="s">
        <v>420</v>
      </c>
      <c r="G3595" s="81">
        <v>45265</v>
      </c>
      <c r="H3595" t="s">
        <v>4048</v>
      </c>
      <c r="I3595" t="s">
        <v>5805</v>
      </c>
      <c r="J3595" t="s">
        <v>1679</v>
      </c>
      <c r="K3595" t="s">
        <v>7381</v>
      </c>
      <c r="L3595" t="s">
        <v>2076</v>
      </c>
      <c r="M3595">
        <v>383</v>
      </c>
    </row>
    <row r="3596" spans="1:13">
      <c r="A3596">
        <v>7051</v>
      </c>
      <c r="B3596" t="s">
        <v>1227</v>
      </c>
      <c r="C3596" t="s">
        <v>605</v>
      </c>
      <c r="D3596">
        <v>2800</v>
      </c>
      <c r="E3596" t="s">
        <v>12</v>
      </c>
      <c r="F3596" t="s">
        <v>420</v>
      </c>
      <c r="G3596" s="81">
        <v>45447</v>
      </c>
      <c r="H3596" t="s">
        <v>4048</v>
      </c>
      <c r="I3596" t="s">
        <v>8181</v>
      </c>
      <c r="J3596" t="s">
        <v>13</v>
      </c>
      <c r="K3596">
        <v>90791664</v>
      </c>
      <c r="L3596" t="s">
        <v>603</v>
      </c>
      <c r="M3596">
        <v>468</v>
      </c>
    </row>
    <row r="3597" spans="1:13">
      <c r="A3597">
        <v>7052</v>
      </c>
      <c r="B3597" t="s">
        <v>2908</v>
      </c>
      <c r="C3597" t="s">
        <v>3142</v>
      </c>
      <c r="D3597">
        <v>2520</v>
      </c>
      <c r="E3597" t="s">
        <v>3256</v>
      </c>
      <c r="F3597" t="s">
        <v>7143</v>
      </c>
      <c r="G3597" s="81">
        <v>45265</v>
      </c>
      <c r="H3597" t="s">
        <v>4048</v>
      </c>
      <c r="I3597" t="s">
        <v>7383</v>
      </c>
      <c r="J3597" t="s">
        <v>3257</v>
      </c>
      <c r="K3597" t="s">
        <v>7384</v>
      </c>
      <c r="L3597" t="s">
        <v>3141</v>
      </c>
      <c r="M3597">
        <v>606</v>
      </c>
    </row>
    <row r="3598" spans="1:13">
      <c r="A3598">
        <v>7053</v>
      </c>
      <c r="B3598" t="s">
        <v>2908</v>
      </c>
      <c r="C3598" t="s">
        <v>3124</v>
      </c>
      <c r="D3598">
        <v>2520</v>
      </c>
      <c r="E3598" t="s">
        <v>3256</v>
      </c>
      <c r="F3598" t="s">
        <v>7143</v>
      </c>
      <c r="G3598" s="81">
        <v>45265</v>
      </c>
      <c r="H3598" t="s">
        <v>4048</v>
      </c>
      <c r="I3598" t="s">
        <v>7383</v>
      </c>
      <c r="J3598" t="s">
        <v>3257</v>
      </c>
      <c r="K3598" t="s">
        <v>7385</v>
      </c>
      <c r="L3598" t="s">
        <v>3123</v>
      </c>
      <c r="M3598">
        <v>600</v>
      </c>
    </row>
    <row r="3599" spans="1:13">
      <c r="A3599">
        <v>7054</v>
      </c>
      <c r="B3599" t="s">
        <v>2908</v>
      </c>
      <c r="C3599" t="s">
        <v>3127</v>
      </c>
      <c r="D3599">
        <v>2520</v>
      </c>
      <c r="E3599" t="s">
        <v>3256</v>
      </c>
      <c r="F3599" t="s">
        <v>7143</v>
      </c>
      <c r="G3599" s="81">
        <v>45265</v>
      </c>
      <c r="H3599" t="s">
        <v>4048</v>
      </c>
      <c r="I3599" t="s">
        <v>7383</v>
      </c>
      <c r="J3599" t="s">
        <v>3257</v>
      </c>
      <c r="K3599" t="s">
        <v>7386</v>
      </c>
      <c r="L3599" t="s">
        <v>3126</v>
      </c>
      <c r="M3599">
        <v>601</v>
      </c>
    </row>
    <row r="3600" spans="1:13">
      <c r="A3600">
        <v>7055</v>
      </c>
      <c r="B3600" t="s">
        <v>2908</v>
      </c>
      <c r="C3600" t="s">
        <v>3145</v>
      </c>
      <c r="D3600">
        <v>2520</v>
      </c>
      <c r="E3600" t="s">
        <v>3256</v>
      </c>
      <c r="F3600" t="s">
        <v>7143</v>
      </c>
      <c r="G3600" s="81">
        <v>45265</v>
      </c>
      <c r="H3600" t="s">
        <v>4048</v>
      </c>
      <c r="I3600" t="s">
        <v>7383</v>
      </c>
      <c r="J3600" t="s">
        <v>3257</v>
      </c>
      <c r="K3600" t="s">
        <v>7387</v>
      </c>
      <c r="L3600" t="s">
        <v>3144</v>
      </c>
      <c r="M3600">
        <v>607</v>
      </c>
    </row>
    <row r="3601" spans="1:13">
      <c r="A3601">
        <v>7056</v>
      </c>
      <c r="B3601" t="s">
        <v>2908</v>
      </c>
      <c r="C3601" t="s">
        <v>3207</v>
      </c>
      <c r="D3601">
        <v>2520</v>
      </c>
      <c r="E3601" t="s">
        <v>3256</v>
      </c>
      <c r="F3601" t="s">
        <v>7143</v>
      </c>
      <c r="G3601" s="81">
        <v>45265</v>
      </c>
      <c r="H3601" t="s">
        <v>4048</v>
      </c>
      <c r="I3601" t="s">
        <v>7383</v>
      </c>
      <c r="J3601" t="s">
        <v>3257</v>
      </c>
      <c r="K3601" t="s">
        <v>7388</v>
      </c>
      <c r="L3601" t="s">
        <v>3146</v>
      </c>
      <c r="M3601">
        <v>608</v>
      </c>
    </row>
    <row r="3602" spans="1:13">
      <c r="A3602">
        <v>7057</v>
      </c>
      <c r="B3602" t="s">
        <v>2908</v>
      </c>
      <c r="C3602" t="s">
        <v>3154</v>
      </c>
      <c r="D3602">
        <v>1800</v>
      </c>
      <c r="E3602" t="s">
        <v>3256</v>
      </c>
      <c r="F3602" t="s">
        <v>7143</v>
      </c>
      <c r="G3602" s="81">
        <v>45265</v>
      </c>
      <c r="H3602" t="s">
        <v>4048</v>
      </c>
      <c r="I3602" t="s">
        <v>7383</v>
      </c>
      <c r="J3602" t="s">
        <v>3257</v>
      </c>
      <c r="K3602" t="s">
        <v>7389</v>
      </c>
      <c r="L3602" t="s">
        <v>3153</v>
      </c>
      <c r="M3602">
        <v>609</v>
      </c>
    </row>
    <row r="3603" spans="1:13">
      <c r="A3603">
        <v>7058</v>
      </c>
      <c r="B3603" t="s">
        <v>2908</v>
      </c>
      <c r="C3603" t="s">
        <v>3130</v>
      </c>
      <c r="D3603">
        <v>1800</v>
      </c>
      <c r="E3603" t="s">
        <v>3256</v>
      </c>
      <c r="F3603" t="s">
        <v>7143</v>
      </c>
      <c r="G3603" s="81">
        <v>45265</v>
      </c>
      <c r="H3603" t="s">
        <v>4048</v>
      </c>
      <c r="I3603" t="s">
        <v>7383</v>
      </c>
      <c r="J3603" t="s">
        <v>3257</v>
      </c>
      <c r="K3603" t="s">
        <v>7390</v>
      </c>
      <c r="L3603" t="s">
        <v>3129</v>
      </c>
      <c r="M3603">
        <v>602</v>
      </c>
    </row>
    <row r="3604" spans="1:13">
      <c r="A3604">
        <v>7059</v>
      </c>
      <c r="B3604" t="s">
        <v>2908</v>
      </c>
      <c r="C3604" t="s">
        <v>3118</v>
      </c>
      <c r="D3604">
        <v>1800</v>
      </c>
      <c r="E3604" t="s">
        <v>3256</v>
      </c>
      <c r="F3604" t="s">
        <v>7143</v>
      </c>
      <c r="G3604" s="81">
        <v>45265</v>
      </c>
      <c r="H3604" t="s">
        <v>4048</v>
      </c>
      <c r="I3604" t="s">
        <v>7383</v>
      </c>
      <c r="J3604" t="s">
        <v>3257</v>
      </c>
      <c r="K3604" t="s">
        <v>7391</v>
      </c>
      <c r="L3604" t="s">
        <v>3117</v>
      </c>
      <c r="M3604">
        <v>597</v>
      </c>
    </row>
    <row r="3605" spans="1:13">
      <c r="A3605">
        <v>7060</v>
      </c>
      <c r="B3605" t="s">
        <v>2908</v>
      </c>
      <c r="C3605" t="s">
        <v>3139</v>
      </c>
      <c r="D3605">
        <v>1800</v>
      </c>
      <c r="E3605" t="s">
        <v>3256</v>
      </c>
      <c r="F3605" t="s">
        <v>7143</v>
      </c>
      <c r="G3605" s="81">
        <v>45265</v>
      </c>
      <c r="H3605" t="s">
        <v>4048</v>
      </c>
      <c r="I3605" t="s">
        <v>7383</v>
      </c>
      <c r="J3605" t="s">
        <v>3257</v>
      </c>
      <c r="K3605" t="s">
        <v>7392</v>
      </c>
      <c r="L3605" t="s">
        <v>3138</v>
      </c>
      <c r="M3605">
        <v>605</v>
      </c>
    </row>
    <row r="3606" spans="1:13">
      <c r="A3606">
        <v>7061</v>
      </c>
      <c r="B3606" t="s">
        <v>2908</v>
      </c>
      <c r="C3606" t="s">
        <v>3121</v>
      </c>
      <c r="D3606">
        <v>1800</v>
      </c>
      <c r="E3606" t="s">
        <v>3256</v>
      </c>
      <c r="F3606" t="s">
        <v>7143</v>
      </c>
      <c r="G3606" s="81">
        <v>45265</v>
      </c>
      <c r="H3606" t="s">
        <v>4048</v>
      </c>
      <c r="I3606" t="s">
        <v>7383</v>
      </c>
      <c r="J3606" t="s">
        <v>3257</v>
      </c>
      <c r="K3606" t="s">
        <v>7393</v>
      </c>
      <c r="L3606" t="s">
        <v>3120</v>
      </c>
      <c r="M3606">
        <v>598</v>
      </c>
    </row>
    <row r="3607" spans="1:13">
      <c r="A3607">
        <v>7062</v>
      </c>
      <c r="B3607" t="s">
        <v>2908</v>
      </c>
      <c r="C3607" t="s">
        <v>3136</v>
      </c>
      <c r="D3607">
        <v>1800</v>
      </c>
      <c r="E3607" t="s">
        <v>3256</v>
      </c>
      <c r="F3607" t="s">
        <v>7143</v>
      </c>
      <c r="G3607" s="81">
        <v>45265</v>
      </c>
      <c r="H3607" t="s">
        <v>4048</v>
      </c>
      <c r="I3607" t="s">
        <v>7383</v>
      </c>
      <c r="J3607" t="s">
        <v>3257</v>
      </c>
      <c r="K3607" t="s">
        <v>7394</v>
      </c>
      <c r="L3607" t="s">
        <v>3135</v>
      </c>
      <c r="M3607">
        <v>604</v>
      </c>
    </row>
    <row r="3608" spans="1:13">
      <c r="A3608">
        <v>7063</v>
      </c>
      <c r="B3608" t="s">
        <v>2908</v>
      </c>
      <c r="C3608" t="s">
        <v>1567</v>
      </c>
      <c r="D3608">
        <v>1800</v>
      </c>
      <c r="E3608" t="s">
        <v>3264</v>
      </c>
      <c r="F3608" t="s">
        <v>7143</v>
      </c>
      <c r="G3608" s="81">
        <v>45265</v>
      </c>
      <c r="H3608" t="s">
        <v>4048</v>
      </c>
      <c r="I3608" t="s">
        <v>5217</v>
      </c>
      <c r="J3608" t="s">
        <v>3265</v>
      </c>
      <c r="K3608" t="s">
        <v>7395</v>
      </c>
      <c r="L3608" t="s">
        <v>1565</v>
      </c>
      <c r="M3608">
        <v>643</v>
      </c>
    </row>
    <row r="3609" spans="1:13">
      <c r="A3609">
        <v>7064</v>
      </c>
      <c r="B3609" t="s">
        <v>1227</v>
      </c>
      <c r="C3609" t="s">
        <v>2779</v>
      </c>
      <c r="D3609">
        <v>18409</v>
      </c>
      <c r="E3609" t="s">
        <v>22</v>
      </c>
      <c r="F3609" t="s">
        <v>420</v>
      </c>
      <c r="G3609" s="81">
        <v>45265</v>
      </c>
      <c r="H3609" t="s">
        <v>4048</v>
      </c>
      <c r="I3609" t="s">
        <v>4547</v>
      </c>
      <c r="J3609" t="s">
        <v>1681</v>
      </c>
      <c r="K3609" t="s">
        <v>7396</v>
      </c>
      <c r="L3609" t="s">
        <v>1255</v>
      </c>
      <c r="M3609">
        <v>571</v>
      </c>
    </row>
    <row r="3610" spans="1:13">
      <c r="A3610">
        <v>7065</v>
      </c>
      <c r="B3610" t="s">
        <v>1227</v>
      </c>
      <c r="C3610" t="s">
        <v>2812</v>
      </c>
      <c r="D3610">
        <v>3497</v>
      </c>
      <c r="E3610" t="s">
        <v>12</v>
      </c>
      <c r="F3610" t="s">
        <v>6305</v>
      </c>
      <c r="G3610" s="81">
        <v>45261</v>
      </c>
      <c r="H3610" t="s">
        <v>4048</v>
      </c>
      <c r="I3610" t="s">
        <v>5348</v>
      </c>
      <c r="J3610" t="s">
        <v>13</v>
      </c>
      <c r="K3610">
        <v>104442</v>
      </c>
      <c r="L3610" t="s">
        <v>2807</v>
      </c>
      <c r="M3610">
        <v>573</v>
      </c>
    </row>
    <row r="3611" spans="1:13">
      <c r="A3611">
        <v>7066</v>
      </c>
      <c r="B3611" t="s">
        <v>1227</v>
      </c>
      <c r="C3611" t="s">
        <v>1105</v>
      </c>
      <c r="D3611">
        <v>1600</v>
      </c>
      <c r="E3611" t="s">
        <v>8</v>
      </c>
      <c r="F3611" t="s">
        <v>420</v>
      </c>
      <c r="G3611" s="81">
        <v>45264</v>
      </c>
      <c r="H3611" t="s">
        <v>4048</v>
      </c>
      <c r="I3611" t="s">
        <v>5694</v>
      </c>
      <c r="J3611" t="s">
        <v>1675</v>
      </c>
      <c r="K3611" t="s">
        <v>7397</v>
      </c>
      <c r="L3611" t="s">
        <v>1103</v>
      </c>
      <c r="M3611">
        <v>213</v>
      </c>
    </row>
    <row r="3612" spans="1:13">
      <c r="A3612">
        <v>7067</v>
      </c>
      <c r="B3612" t="s">
        <v>1227</v>
      </c>
      <c r="C3612" t="s">
        <v>2594</v>
      </c>
      <c r="D3612">
        <v>5200</v>
      </c>
      <c r="E3612" t="s">
        <v>67</v>
      </c>
      <c r="F3612" t="s">
        <v>420</v>
      </c>
      <c r="G3612" s="81">
        <v>45267</v>
      </c>
      <c r="H3612" t="s">
        <v>4048</v>
      </c>
      <c r="I3612" t="s">
        <v>5292</v>
      </c>
      <c r="J3612" t="s">
        <v>1679</v>
      </c>
      <c r="K3612" t="s">
        <v>7398</v>
      </c>
      <c r="L3612" t="s">
        <v>2593</v>
      </c>
      <c r="M3612">
        <v>496</v>
      </c>
    </row>
    <row r="3613" spans="1:13">
      <c r="A3613">
        <v>7068</v>
      </c>
      <c r="B3613" t="s">
        <v>1227</v>
      </c>
      <c r="C3613" t="s">
        <v>962</v>
      </c>
      <c r="D3613">
        <v>3350</v>
      </c>
      <c r="E3613" t="s">
        <v>15</v>
      </c>
      <c r="F3613" t="s">
        <v>420</v>
      </c>
      <c r="G3613" s="81">
        <v>45267</v>
      </c>
      <c r="H3613" t="s">
        <v>4048</v>
      </c>
      <c r="I3613" t="s">
        <v>7399</v>
      </c>
      <c r="J3613" t="s">
        <v>1680</v>
      </c>
      <c r="K3613" t="s">
        <v>7400</v>
      </c>
      <c r="L3613" t="s">
        <v>960</v>
      </c>
      <c r="M3613">
        <v>371</v>
      </c>
    </row>
    <row r="3614" spans="1:13">
      <c r="A3614">
        <v>7069</v>
      </c>
      <c r="B3614" t="s">
        <v>1227</v>
      </c>
      <c r="C3614" t="s">
        <v>3001</v>
      </c>
      <c r="D3614">
        <v>1650</v>
      </c>
      <c r="E3614" t="s">
        <v>15</v>
      </c>
      <c r="F3614" t="s">
        <v>6305</v>
      </c>
      <c r="G3614" s="81">
        <v>45266</v>
      </c>
      <c r="H3614" t="s">
        <v>4048</v>
      </c>
      <c r="I3614" t="s">
        <v>4972</v>
      </c>
      <c r="J3614" t="s">
        <v>1680</v>
      </c>
      <c r="K3614" t="s">
        <v>7401</v>
      </c>
      <c r="L3614" t="s">
        <v>3019</v>
      </c>
      <c r="M3614">
        <v>590</v>
      </c>
    </row>
    <row r="3615" spans="1:13">
      <c r="A3615">
        <v>7070</v>
      </c>
      <c r="B3615" t="s">
        <v>1227</v>
      </c>
      <c r="C3615" t="s">
        <v>639</v>
      </c>
      <c r="D3615">
        <v>2800</v>
      </c>
      <c r="E3615" t="s">
        <v>12</v>
      </c>
      <c r="F3615" t="s">
        <v>420</v>
      </c>
      <c r="G3615" s="81">
        <v>45266</v>
      </c>
      <c r="H3615" t="s">
        <v>4048</v>
      </c>
      <c r="I3615" t="s">
        <v>7402</v>
      </c>
      <c r="J3615" t="s">
        <v>13</v>
      </c>
      <c r="K3615" t="s">
        <v>7403</v>
      </c>
      <c r="L3615" t="s">
        <v>637</v>
      </c>
      <c r="M3615">
        <v>465</v>
      </c>
    </row>
    <row r="3616" spans="1:13">
      <c r="A3616">
        <v>7071</v>
      </c>
      <c r="B3616" t="s">
        <v>1227</v>
      </c>
      <c r="C3616" t="s">
        <v>2323</v>
      </c>
      <c r="D3616">
        <v>3500</v>
      </c>
      <c r="E3616" t="s">
        <v>67</v>
      </c>
      <c r="F3616" t="s">
        <v>7143</v>
      </c>
      <c r="G3616" s="81">
        <v>45266</v>
      </c>
      <c r="H3616" t="s">
        <v>4048</v>
      </c>
      <c r="I3616" t="s">
        <v>7236</v>
      </c>
      <c r="J3616" t="s">
        <v>1679</v>
      </c>
      <c r="K3616" t="s">
        <v>7404</v>
      </c>
      <c r="L3616" t="s">
        <v>2322</v>
      </c>
      <c r="M3616">
        <v>431</v>
      </c>
    </row>
    <row r="3617" spans="1:13">
      <c r="A3617">
        <v>7072</v>
      </c>
      <c r="B3617" t="s">
        <v>2908</v>
      </c>
      <c r="C3617" t="s">
        <v>3249</v>
      </c>
      <c r="D3617">
        <v>1800</v>
      </c>
      <c r="E3617" t="s">
        <v>3264</v>
      </c>
      <c r="F3617" t="s">
        <v>6354</v>
      </c>
      <c r="G3617" s="81">
        <v>45264</v>
      </c>
      <c r="H3617" t="s">
        <v>4048</v>
      </c>
      <c r="I3617" t="s">
        <v>7405</v>
      </c>
      <c r="J3617" t="s">
        <v>3265</v>
      </c>
      <c r="K3617" t="s">
        <v>7406</v>
      </c>
      <c r="L3617" t="s">
        <v>3248</v>
      </c>
      <c r="M3617">
        <v>641</v>
      </c>
    </row>
    <row r="3618" spans="1:13">
      <c r="A3618">
        <v>7073</v>
      </c>
      <c r="B3618" t="s">
        <v>2908</v>
      </c>
      <c r="C3618" t="s">
        <v>3252</v>
      </c>
      <c r="D3618">
        <v>900</v>
      </c>
      <c r="E3618" t="s">
        <v>3264</v>
      </c>
      <c r="F3618" t="s">
        <v>6354</v>
      </c>
      <c r="G3618" s="81">
        <v>45264</v>
      </c>
      <c r="H3618" t="s">
        <v>4048</v>
      </c>
      <c r="I3618" t="s">
        <v>7407</v>
      </c>
      <c r="J3618" t="s">
        <v>3265</v>
      </c>
      <c r="K3618" t="s">
        <v>7408</v>
      </c>
      <c r="L3618" t="s">
        <v>3251</v>
      </c>
      <c r="M3618">
        <v>642</v>
      </c>
    </row>
    <row r="3619" spans="1:13">
      <c r="A3619">
        <v>7074</v>
      </c>
      <c r="B3619" t="s">
        <v>1227</v>
      </c>
      <c r="C3619" t="s">
        <v>3519</v>
      </c>
      <c r="D3619">
        <v>4200</v>
      </c>
      <c r="E3619" t="s">
        <v>15</v>
      </c>
      <c r="F3619" t="s">
        <v>420</v>
      </c>
      <c r="G3619" s="81">
        <v>45267</v>
      </c>
      <c r="H3619" t="s">
        <v>4048</v>
      </c>
      <c r="I3619" t="s">
        <v>5513</v>
      </c>
      <c r="J3619" t="s">
        <v>1680</v>
      </c>
      <c r="K3619" t="s">
        <v>7409</v>
      </c>
      <c r="L3619" t="s">
        <v>2504</v>
      </c>
      <c r="M3619">
        <v>480</v>
      </c>
    </row>
    <row r="3620" spans="1:13">
      <c r="A3620">
        <v>7075</v>
      </c>
      <c r="B3620" t="s">
        <v>2908</v>
      </c>
      <c r="C3620" t="s">
        <v>3294</v>
      </c>
      <c r="D3620">
        <v>2520</v>
      </c>
      <c r="E3620" t="s">
        <v>3264</v>
      </c>
      <c r="F3620" t="s">
        <v>420</v>
      </c>
      <c r="G3620" s="81">
        <v>45267</v>
      </c>
      <c r="H3620" t="s">
        <v>4048</v>
      </c>
      <c r="I3620" t="s">
        <v>7410</v>
      </c>
      <c r="J3620" t="s">
        <v>3265</v>
      </c>
      <c r="K3620" t="s">
        <v>7411</v>
      </c>
      <c r="L3620" t="s">
        <v>3293</v>
      </c>
      <c r="M3620">
        <v>640</v>
      </c>
    </row>
    <row r="3621" spans="1:13">
      <c r="A3621">
        <v>7076</v>
      </c>
      <c r="B3621" t="s">
        <v>2908</v>
      </c>
      <c r="C3621" t="s">
        <v>3294</v>
      </c>
      <c r="D3621">
        <v>0</v>
      </c>
      <c r="E3621" t="s">
        <v>3264</v>
      </c>
      <c r="F3621" t="s">
        <v>420</v>
      </c>
      <c r="G3621" s="81">
        <v>45267</v>
      </c>
      <c r="H3621" t="s">
        <v>4048</v>
      </c>
      <c r="I3621" t="s">
        <v>7412</v>
      </c>
      <c r="J3621" t="s">
        <v>3265</v>
      </c>
      <c r="K3621" t="s">
        <v>7413</v>
      </c>
      <c r="L3621" t="s">
        <v>3293</v>
      </c>
      <c r="M3621">
        <v>640</v>
      </c>
    </row>
    <row r="3622" spans="1:13">
      <c r="A3622">
        <v>7077</v>
      </c>
      <c r="B3622" t="s">
        <v>1227</v>
      </c>
      <c r="C3622" t="s">
        <v>2178</v>
      </c>
      <c r="D3622">
        <v>1650</v>
      </c>
      <c r="E3622" t="s">
        <v>2178</v>
      </c>
      <c r="F3622" t="s">
        <v>6305</v>
      </c>
      <c r="G3622" s="81">
        <v>45266</v>
      </c>
      <c r="H3622" t="s">
        <v>4048</v>
      </c>
      <c r="J3622" t="s">
        <v>2178</v>
      </c>
      <c r="K3622" t="s">
        <v>7401</v>
      </c>
      <c r="L3622" t="s">
        <v>2177</v>
      </c>
      <c r="M3622">
        <v>411</v>
      </c>
    </row>
    <row r="3623" spans="1:13">
      <c r="A3623">
        <v>7078</v>
      </c>
      <c r="B3623" t="s">
        <v>1227</v>
      </c>
      <c r="C3623" t="s">
        <v>2407</v>
      </c>
      <c r="D3623">
        <v>2275</v>
      </c>
      <c r="E3623" t="s">
        <v>15</v>
      </c>
      <c r="F3623" t="s">
        <v>6305</v>
      </c>
      <c r="G3623" s="81">
        <v>45268</v>
      </c>
      <c r="H3623" t="s">
        <v>4048</v>
      </c>
      <c r="I3623" t="s">
        <v>5998</v>
      </c>
      <c r="J3623" t="s">
        <v>1680</v>
      </c>
      <c r="K3623" t="s">
        <v>7414</v>
      </c>
      <c r="L3623" t="s">
        <v>2406</v>
      </c>
      <c r="M3623">
        <v>460</v>
      </c>
    </row>
    <row r="3624" spans="1:13">
      <c r="A3624">
        <v>7079</v>
      </c>
      <c r="B3624" t="s">
        <v>1227</v>
      </c>
      <c r="C3624" t="s">
        <v>2300</v>
      </c>
      <c r="D3624">
        <v>3350</v>
      </c>
      <c r="E3624" t="s">
        <v>67</v>
      </c>
      <c r="F3624" t="s">
        <v>420</v>
      </c>
      <c r="G3624" s="81">
        <v>45268</v>
      </c>
      <c r="H3624" t="s">
        <v>4048</v>
      </c>
      <c r="I3624" t="s">
        <v>6137</v>
      </c>
      <c r="J3624" t="s">
        <v>1679</v>
      </c>
      <c r="K3624" t="s">
        <v>7415</v>
      </c>
      <c r="L3624" t="s">
        <v>2299</v>
      </c>
      <c r="M3624">
        <v>426</v>
      </c>
    </row>
    <row r="3625" spans="1:13">
      <c r="A3625">
        <v>7080</v>
      </c>
      <c r="B3625" t="s">
        <v>1227</v>
      </c>
      <c r="C3625" t="s">
        <v>2501</v>
      </c>
      <c r="D3625">
        <v>4200</v>
      </c>
      <c r="E3625" t="s">
        <v>15</v>
      </c>
      <c r="F3625" t="s">
        <v>420</v>
      </c>
      <c r="G3625" s="81">
        <v>45271</v>
      </c>
      <c r="H3625" t="s">
        <v>4048</v>
      </c>
      <c r="I3625" t="s">
        <v>5513</v>
      </c>
      <c r="J3625" t="s">
        <v>1680</v>
      </c>
      <c r="K3625" t="s">
        <v>7416</v>
      </c>
      <c r="L3625" t="s">
        <v>2486</v>
      </c>
      <c r="M3625">
        <v>474</v>
      </c>
    </row>
    <row r="3626" spans="1:13">
      <c r="A3626">
        <v>7081</v>
      </c>
      <c r="B3626" t="s">
        <v>1227</v>
      </c>
      <c r="C3626" t="s">
        <v>2580</v>
      </c>
      <c r="D3626">
        <v>3200</v>
      </c>
      <c r="E3626" t="s">
        <v>15</v>
      </c>
      <c r="F3626" t="s">
        <v>623</v>
      </c>
      <c r="G3626" s="81">
        <v>45270</v>
      </c>
      <c r="H3626" t="s">
        <v>4048</v>
      </c>
      <c r="I3626" t="s">
        <v>7417</v>
      </c>
      <c r="J3626" t="s">
        <v>1680</v>
      </c>
      <c r="K3626">
        <v>1</v>
      </c>
      <c r="L3626" t="s">
        <v>2577</v>
      </c>
      <c r="M3626">
        <v>489</v>
      </c>
    </row>
    <row r="3627" spans="1:13">
      <c r="A3627">
        <v>7082</v>
      </c>
      <c r="B3627" t="s">
        <v>1227</v>
      </c>
      <c r="C3627" t="s">
        <v>1872</v>
      </c>
      <c r="D3627">
        <v>1000</v>
      </c>
      <c r="E3627" t="s">
        <v>10</v>
      </c>
      <c r="F3627" t="s">
        <v>420</v>
      </c>
      <c r="G3627" s="81">
        <v>45274</v>
      </c>
      <c r="H3627" t="s">
        <v>4069</v>
      </c>
      <c r="I3627" t="s">
        <v>4356</v>
      </c>
      <c r="J3627" t="s">
        <v>2032</v>
      </c>
      <c r="K3627" t="s">
        <v>7418</v>
      </c>
      <c r="L3627" t="s">
        <v>1641</v>
      </c>
      <c r="M3627">
        <v>343</v>
      </c>
    </row>
    <row r="3628" spans="1:13">
      <c r="A3628">
        <v>7083</v>
      </c>
      <c r="B3628" t="s">
        <v>1227</v>
      </c>
      <c r="C3628" t="s">
        <v>2146</v>
      </c>
      <c r="D3628">
        <v>2180</v>
      </c>
      <c r="E3628" t="s">
        <v>49</v>
      </c>
      <c r="F3628" t="s">
        <v>6305</v>
      </c>
      <c r="G3628" s="81">
        <v>45274</v>
      </c>
      <c r="H3628" t="s">
        <v>4048</v>
      </c>
      <c r="I3628" t="s">
        <v>7419</v>
      </c>
      <c r="J3628" t="s">
        <v>1675</v>
      </c>
      <c r="K3628" t="s">
        <v>7420</v>
      </c>
      <c r="L3628" t="s">
        <v>2145</v>
      </c>
      <c r="M3628">
        <v>410</v>
      </c>
    </row>
    <row r="3629" spans="1:13">
      <c r="A3629">
        <v>7084</v>
      </c>
      <c r="B3629" t="s">
        <v>1227</v>
      </c>
      <c r="C3629" t="s">
        <v>1144</v>
      </c>
      <c r="D3629">
        <v>12000</v>
      </c>
      <c r="E3629" t="s">
        <v>10</v>
      </c>
      <c r="F3629" t="s">
        <v>420</v>
      </c>
      <c r="G3629" s="81">
        <v>45274</v>
      </c>
      <c r="H3629" t="s">
        <v>4048</v>
      </c>
      <c r="I3629" t="s">
        <v>5993</v>
      </c>
      <c r="J3629" t="s">
        <v>2032</v>
      </c>
      <c r="K3629" t="s">
        <v>7421</v>
      </c>
      <c r="L3629" t="s">
        <v>259</v>
      </c>
      <c r="M3629">
        <v>227</v>
      </c>
    </row>
    <row r="3630" spans="1:13">
      <c r="A3630">
        <v>7085</v>
      </c>
      <c r="B3630" t="s">
        <v>1227</v>
      </c>
      <c r="C3630" t="s">
        <v>1332</v>
      </c>
      <c r="D3630">
        <v>4335</v>
      </c>
      <c r="E3630" t="s">
        <v>12</v>
      </c>
      <c r="F3630" t="s">
        <v>6305</v>
      </c>
      <c r="G3630" s="81">
        <v>45273</v>
      </c>
      <c r="H3630" t="s">
        <v>4048</v>
      </c>
      <c r="I3630" t="s">
        <v>6209</v>
      </c>
      <c r="J3630" t="s">
        <v>13</v>
      </c>
      <c r="K3630" t="s">
        <v>7422</v>
      </c>
      <c r="L3630" t="s">
        <v>1330</v>
      </c>
      <c r="M3630">
        <v>462</v>
      </c>
    </row>
    <row r="3631" spans="1:13">
      <c r="A3631">
        <v>7086</v>
      </c>
      <c r="B3631" t="s">
        <v>1227</v>
      </c>
      <c r="C3631" t="s">
        <v>1590</v>
      </c>
      <c r="D3631">
        <v>15000</v>
      </c>
      <c r="E3631" t="s">
        <v>10</v>
      </c>
      <c r="F3631" t="s">
        <v>420</v>
      </c>
      <c r="G3631" s="81">
        <v>45273</v>
      </c>
      <c r="H3631" t="s">
        <v>4069</v>
      </c>
      <c r="I3631" t="s">
        <v>6054</v>
      </c>
      <c r="J3631" t="s">
        <v>2032</v>
      </c>
      <c r="K3631" t="s">
        <v>7423</v>
      </c>
      <c r="L3631" t="s">
        <v>1589</v>
      </c>
      <c r="M3631">
        <v>325</v>
      </c>
    </row>
    <row r="3632" spans="1:13">
      <c r="A3632">
        <v>7087</v>
      </c>
      <c r="B3632" t="s">
        <v>1227</v>
      </c>
      <c r="C3632" t="s">
        <v>2597</v>
      </c>
      <c r="D3632">
        <v>650</v>
      </c>
      <c r="E3632" t="s">
        <v>12</v>
      </c>
      <c r="F3632" t="s">
        <v>420</v>
      </c>
      <c r="G3632" s="81">
        <v>45273</v>
      </c>
      <c r="H3632" t="s">
        <v>4140</v>
      </c>
      <c r="I3632" t="s">
        <v>6809</v>
      </c>
      <c r="J3632" t="s">
        <v>13</v>
      </c>
      <c r="K3632" t="s">
        <v>7424</v>
      </c>
      <c r="L3632" t="s">
        <v>2596</v>
      </c>
      <c r="M3632">
        <v>497</v>
      </c>
    </row>
    <row r="3633" spans="1:13">
      <c r="A3633">
        <v>7088</v>
      </c>
      <c r="B3633" t="s">
        <v>35</v>
      </c>
      <c r="C3633" t="s">
        <v>1181</v>
      </c>
      <c r="D3633">
        <v>6540</v>
      </c>
      <c r="E3633" t="s">
        <v>10</v>
      </c>
      <c r="F3633" t="s">
        <v>420</v>
      </c>
      <c r="G3633" s="81">
        <v>45273</v>
      </c>
      <c r="H3633" t="s">
        <v>4048</v>
      </c>
      <c r="I3633" t="s">
        <v>7425</v>
      </c>
      <c r="J3633" t="s">
        <v>2032</v>
      </c>
      <c r="K3633" t="s">
        <v>7426</v>
      </c>
      <c r="L3633" t="s">
        <v>1179</v>
      </c>
      <c r="M3633">
        <v>301</v>
      </c>
    </row>
    <row r="3634" spans="1:13">
      <c r="A3634">
        <v>7089</v>
      </c>
      <c r="B3634" t="s">
        <v>35</v>
      </c>
      <c r="C3634" t="s">
        <v>1813</v>
      </c>
      <c r="D3634">
        <v>1600</v>
      </c>
      <c r="E3634" t="s">
        <v>8</v>
      </c>
      <c r="F3634" t="s">
        <v>420</v>
      </c>
      <c r="G3634" s="81">
        <v>45273</v>
      </c>
      <c r="H3634" t="s">
        <v>4048</v>
      </c>
      <c r="I3634" t="s">
        <v>7427</v>
      </c>
      <c r="J3634" t="s">
        <v>1675</v>
      </c>
      <c r="K3634" t="s">
        <v>7428</v>
      </c>
      <c r="L3634" t="s">
        <v>1816</v>
      </c>
      <c r="M3634">
        <v>365</v>
      </c>
    </row>
    <row r="3635" spans="1:13">
      <c r="A3635">
        <v>7090</v>
      </c>
      <c r="B3635" t="s">
        <v>1227</v>
      </c>
      <c r="C3635" t="s">
        <v>3463</v>
      </c>
      <c r="D3635">
        <v>6997</v>
      </c>
      <c r="E3635" t="s">
        <v>12</v>
      </c>
      <c r="F3635" t="s">
        <v>420</v>
      </c>
      <c r="G3635" s="81">
        <v>45273</v>
      </c>
      <c r="H3635" t="s">
        <v>4048</v>
      </c>
      <c r="I3635" t="s">
        <v>7429</v>
      </c>
      <c r="J3635" t="s">
        <v>13</v>
      </c>
      <c r="K3635" t="s">
        <v>7430</v>
      </c>
      <c r="L3635" t="s">
        <v>1255</v>
      </c>
      <c r="M3635">
        <v>582</v>
      </c>
    </row>
    <row r="3636" spans="1:13">
      <c r="A3636">
        <v>7091</v>
      </c>
      <c r="B3636" t="s">
        <v>1227</v>
      </c>
      <c r="C3636" t="s">
        <v>2597</v>
      </c>
      <c r="D3636">
        <v>3497</v>
      </c>
      <c r="E3636" t="s">
        <v>12</v>
      </c>
      <c r="F3636" t="s">
        <v>420</v>
      </c>
      <c r="G3636" s="81">
        <v>45273</v>
      </c>
      <c r="H3636" t="s">
        <v>4048</v>
      </c>
      <c r="I3636" t="s">
        <v>5292</v>
      </c>
      <c r="J3636" t="s">
        <v>13</v>
      </c>
      <c r="K3636" t="s">
        <v>7431</v>
      </c>
      <c r="L3636" t="s">
        <v>2596</v>
      </c>
      <c r="M3636">
        <v>497</v>
      </c>
    </row>
    <row r="3637" spans="1:13">
      <c r="A3637">
        <v>7092</v>
      </c>
      <c r="B3637" t="s">
        <v>1227</v>
      </c>
      <c r="C3637" t="s">
        <v>2591</v>
      </c>
      <c r="D3637">
        <v>2800</v>
      </c>
      <c r="E3637" t="s">
        <v>12</v>
      </c>
      <c r="F3637" t="s">
        <v>420</v>
      </c>
      <c r="G3637" s="81">
        <v>45278</v>
      </c>
      <c r="H3637" t="s">
        <v>4048</v>
      </c>
      <c r="I3637" t="s">
        <v>7432</v>
      </c>
      <c r="J3637" t="s">
        <v>13</v>
      </c>
      <c r="K3637" t="s">
        <v>7433</v>
      </c>
      <c r="L3637" t="s">
        <v>2590</v>
      </c>
      <c r="M3637">
        <v>495</v>
      </c>
    </row>
    <row r="3638" spans="1:13">
      <c r="A3638">
        <v>7093</v>
      </c>
      <c r="B3638" t="s">
        <v>1227</v>
      </c>
      <c r="C3638" t="s">
        <v>2591</v>
      </c>
      <c r="D3638">
        <v>650</v>
      </c>
      <c r="E3638" t="s">
        <v>12</v>
      </c>
      <c r="F3638" t="s">
        <v>420</v>
      </c>
      <c r="G3638" s="81">
        <v>45278</v>
      </c>
      <c r="H3638" t="s">
        <v>4194</v>
      </c>
      <c r="I3638" t="s">
        <v>4140</v>
      </c>
      <c r="J3638" t="s">
        <v>13</v>
      </c>
      <c r="K3638" t="s">
        <v>7434</v>
      </c>
      <c r="L3638" t="s">
        <v>2590</v>
      </c>
      <c r="M3638">
        <v>495</v>
      </c>
    </row>
    <row r="3639" spans="1:13">
      <c r="A3639">
        <v>7094</v>
      </c>
      <c r="B3639" t="s">
        <v>1227</v>
      </c>
      <c r="C3639" t="s">
        <v>2411</v>
      </c>
      <c r="D3639">
        <v>2467</v>
      </c>
      <c r="E3639" t="s">
        <v>67</v>
      </c>
      <c r="F3639" t="s">
        <v>420</v>
      </c>
      <c r="G3639" s="81">
        <v>45278</v>
      </c>
      <c r="H3639" t="s">
        <v>4048</v>
      </c>
      <c r="I3639" t="s">
        <v>7435</v>
      </c>
      <c r="J3639" t="s">
        <v>1679</v>
      </c>
      <c r="K3639" t="s">
        <v>7436</v>
      </c>
      <c r="L3639" t="s">
        <v>2406</v>
      </c>
      <c r="M3639">
        <v>461</v>
      </c>
    </row>
    <row r="3640" spans="1:13">
      <c r="A3640">
        <v>7095</v>
      </c>
      <c r="B3640" t="s">
        <v>1227</v>
      </c>
      <c r="C3640" t="s">
        <v>984</v>
      </c>
      <c r="D3640">
        <v>3500</v>
      </c>
      <c r="E3640" t="s">
        <v>12</v>
      </c>
      <c r="F3640" t="s">
        <v>420</v>
      </c>
      <c r="G3640" s="81">
        <v>45278</v>
      </c>
      <c r="H3640" t="s">
        <v>4048</v>
      </c>
      <c r="I3640" t="s">
        <v>7437</v>
      </c>
      <c r="J3640" t="s">
        <v>13</v>
      </c>
      <c r="K3640" t="s">
        <v>7438</v>
      </c>
      <c r="L3640" t="s">
        <v>982</v>
      </c>
      <c r="M3640">
        <v>191</v>
      </c>
    </row>
    <row r="3641" spans="1:13">
      <c r="A3641">
        <v>7096</v>
      </c>
      <c r="B3641" t="s">
        <v>1227</v>
      </c>
      <c r="C3641" t="s">
        <v>2781</v>
      </c>
      <c r="D3641">
        <v>3497</v>
      </c>
      <c r="E3641" t="s">
        <v>12</v>
      </c>
      <c r="F3641" t="s">
        <v>420</v>
      </c>
      <c r="G3641" s="81">
        <v>45261</v>
      </c>
      <c r="H3641" t="s">
        <v>4048</v>
      </c>
      <c r="I3641" t="s">
        <v>5348</v>
      </c>
      <c r="J3641" t="s">
        <v>13</v>
      </c>
      <c r="K3641">
        <v>416480</v>
      </c>
      <c r="L3641" t="s">
        <v>2772</v>
      </c>
      <c r="M3641">
        <v>572</v>
      </c>
    </row>
    <row r="3642" spans="1:13">
      <c r="A3642">
        <v>7097</v>
      </c>
      <c r="B3642" t="s">
        <v>1227</v>
      </c>
      <c r="C3642" t="s">
        <v>630</v>
      </c>
      <c r="D3642">
        <v>6000</v>
      </c>
      <c r="E3642" t="s">
        <v>10</v>
      </c>
      <c r="F3642" t="s">
        <v>420</v>
      </c>
      <c r="G3642" s="81">
        <v>45281</v>
      </c>
      <c r="H3642" t="s">
        <v>4672</v>
      </c>
      <c r="I3642" t="s">
        <v>4659</v>
      </c>
      <c r="J3642" t="s">
        <v>2032</v>
      </c>
      <c r="K3642" t="s">
        <v>7439</v>
      </c>
      <c r="L3642" t="s">
        <v>628</v>
      </c>
      <c r="M3642">
        <v>108</v>
      </c>
    </row>
    <row r="3643" spans="1:13">
      <c r="A3643">
        <v>7098</v>
      </c>
      <c r="B3643" t="s">
        <v>1227</v>
      </c>
      <c r="C3643" t="s">
        <v>2316</v>
      </c>
      <c r="D3643">
        <v>2275</v>
      </c>
      <c r="E3643" t="s">
        <v>15</v>
      </c>
      <c r="F3643" t="s">
        <v>420</v>
      </c>
      <c r="G3643" s="81">
        <v>45280</v>
      </c>
      <c r="H3643" t="s">
        <v>4048</v>
      </c>
      <c r="I3643" t="s">
        <v>7440</v>
      </c>
      <c r="J3643" t="s">
        <v>1680</v>
      </c>
      <c r="K3643" t="s">
        <v>7441</v>
      </c>
      <c r="L3643" t="s">
        <v>2314</v>
      </c>
      <c r="M3643">
        <v>430</v>
      </c>
    </row>
    <row r="3644" spans="1:13">
      <c r="A3644">
        <v>7099</v>
      </c>
      <c r="B3644" t="s">
        <v>1227</v>
      </c>
      <c r="C3644" t="s">
        <v>2311</v>
      </c>
      <c r="D3644">
        <v>2275</v>
      </c>
      <c r="E3644" t="s">
        <v>15</v>
      </c>
      <c r="F3644" t="s">
        <v>420</v>
      </c>
      <c r="G3644" s="81">
        <v>45280</v>
      </c>
      <c r="H3644" t="s">
        <v>4048</v>
      </c>
      <c r="I3644" t="s">
        <v>7363</v>
      </c>
      <c r="J3644" t="s">
        <v>1680</v>
      </c>
      <c r="K3644" t="s">
        <v>7442</v>
      </c>
      <c r="L3644" t="s">
        <v>2328</v>
      </c>
      <c r="M3644">
        <v>429</v>
      </c>
    </row>
    <row r="3645" spans="1:13">
      <c r="A3645">
        <v>7100</v>
      </c>
      <c r="B3645" t="s">
        <v>1227</v>
      </c>
      <c r="C3645" t="s">
        <v>2551</v>
      </c>
      <c r="D3645">
        <v>2275</v>
      </c>
      <c r="E3645" t="s">
        <v>17</v>
      </c>
      <c r="F3645" t="s">
        <v>6354</v>
      </c>
      <c r="G3645" s="81">
        <v>45286</v>
      </c>
      <c r="H3645" t="s">
        <v>4048</v>
      </c>
      <c r="I3645" t="s">
        <v>7443</v>
      </c>
      <c r="J3645" t="s">
        <v>1674</v>
      </c>
      <c r="K3645" t="s">
        <v>7444</v>
      </c>
      <c r="L3645" t="s">
        <v>2550</v>
      </c>
      <c r="M3645">
        <v>488</v>
      </c>
    </row>
    <row r="3646" spans="1:13">
      <c r="A3646">
        <v>7101</v>
      </c>
      <c r="B3646" t="s">
        <v>1227</v>
      </c>
      <c r="C3646" t="s">
        <v>282</v>
      </c>
      <c r="D3646">
        <v>5000</v>
      </c>
      <c r="E3646" t="s">
        <v>17</v>
      </c>
      <c r="F3646" t="s">
        <v>420</v>
      </c>
      <c r="G3646" s="81">
        <v>45286</v>
      </c>
      <c r="H3646" t="s">
        <v>4069</v>
      </c>
      <c r="I3646" t="s">
        <v>6870</v>
      </c>
      <c r="J3646" t="s">
        <v>1674</v>
      </c>
      <c r="K3646" t="s">
        <v>7445</v>
      </c>
      <c r="L3646" t="s">
        <v>280</v>
      </c>
      <c r="M3646">
        <v>35</v>
      </c>
    </row>
    <row r="3647" spans="1:13">
      <c r="A3647">
        <v>7102</v>
      </c>
      <c r="B3647" t="s">
        <v>1227</v>
      </c>
      <c r="C3647" t="s">
        <v>2779</v>
      </c>
      <c r="D3647">
        <v>112746</v>
      </c>
      <c r="E3647" t="s">
        <v>22</v>
      </c>
      <c r="F3647" t="s">
        <v>420</v>
      </c>
      <c r="G3647" s="81">
        <v>45282</v>
      </c>
      <c r="H3647" t="s">
        <v>4069</v>
      </c>
      <c r="I3647" t="s">
        <v>7446</v>
      </c>
      <c r="J3647" t="s">
        <v>1681</v>
      </c>
      <c r="K3647" t="s">
        <v>7447</v>
      </c>
      <c r="L3647" t="s">
        <v>1255</v>
      </c>
      <c r="M3647">
        <v>571</v>
      </c>
    </row>
    <row r="3648" spans="1:13">
      <c r="A3648">
        <v>7103</v>
      </c>
      <c r="B3648" t="s">
        <v>1227</v>
      </c>
      <c r="C3648" t="s">
        <v>1123</v>
      </c>
      <c r="D3648">
        <v>1000</v>
      </c>
      <c r="E3648" t="s">
        <v>8</v>
      </c>
      <c r="F3648" t="s">
        <v>420</v>
      </c>
      <c r="G3648" s="81">
        <v>45289</v>
      </c>
      <c r="H3648" t="s">
        <v>4048</v>
      </c>
      <c r="I3648" t="s">
        <v>5517</v>
      </c>
      <c r="J3648" t="s">
        <v>1675</v>
      </c>
      <c r="K3648" t="s">
        <v>7448</v>
      </c>
      <c r="L3648" t="s">
        <v>1121</v>
      </c>
      <c r="M3648">
        <v>218</v>
      </c>
    </row>
    <row r="3649" spans="1:13">
      <c r="A3649">
        <v>7104</v>
      </c>
      <c r="B3649" t="s">
        <v>1227</v>
      </c>
      <c r="C3649" t="s">
        <v>1123</v>
      </c>
      <c r="D3649">
        <v>1850</v>
      </c>
      <c r="E3649" t="s">
        <v>8</v>
      </c>
      <c r="F3649" t="s">
        <v>420</v>
      </c>
      <c r="G3649" s="81">
        <v>45289</v>
      </c>
      <c r="H3649" t="s">
        <v>4048</v>
      </c>
      <c r="I3649" t="s">
        <v>5694</v>
      </c>
      <c r="J3649" t="s">
        <v>1675</v>
      </c>
      <c r="K3649" t="s">
        <v>7449</v>
      </c>
      <c r="L3649" t="s">
        <v>1121</v>
      </c>
      <c r="M3649">
        <v>218</v>
      </c>
    </row>
    <row r="3650" spans="1:13">
      <c r="A3650">
        <v>7105</v>
      </c>
      <c r="B3650" t="s">
        <v>2908</v>
      </c>
      <c r="C3650" t="s">
        <v>3252</v>
      </c>
      <c r="D3650">
        <v>900</v>
      </c>
      <c r="E3650" t="s">
        <v>3264</v>
      </c>
      <c r="F3650" t="s">
        <v>420</v>
      </c>
      <c r="G3650" s="81">
        <v>45294</v>
      </c>
      <c r="H3650" t="s">
        <v>4048</v>
      </c>
      <c r="I3650" t="s">
        <v>4049</v>
      </c>
      <c r="J3650" t="s">
        <v>3265</v>
      </c>
      <c r="K3650" t="s">
        <v>7450</v>
      </c>
      <c r="L3650" t="s">
        <v>3251</v>
      </c>
      <c r="M3650">
        <v>642</v>
      </c>
    </row>
    <row r="3651" spans="1:13">
      <c r="A3651">
        <v>7106</v>
      </c>
      <c r="B3651" t="s">
        <v>1227</v>
      </c>
      <c r="C3651" t="s">
        <v>2352</v>
      </c>
      <c r="D3651">
        <v>3497</v>
      </c>
      <c r="E3651" t="s">
        <v>12</v>
      </c>
      <c r="F3651" t="s">
        <v>420</v>
      </c>
      <c r="G3651" s="81">
        <v>45294</v>
      </c>
      <c r="H3651" t="s">
        <v>4048</v>
      </c>
      <c r="I3651" t="s">
        <v>7451</v>
      </c>
      <c r="J3651" t="s">
        <v>13</v>
      </c>
      <c r="K3651" t="s">
        <v>7452</v>
      </c>
      <c r="L3651" t="s">
        <v>2350</v>
      </c>
      <c r="M3651">
        <v>445</v>
      </c>
    </row>
    <row r="3652" spans="1:13">
      <c r="A3652">
        <v>7107</v>
      </c>
      <c r="B3652" t="s">
        <v>1227</v>
      </c>
      <c r="C3652" t="s">
        <v>1821</v>
      </c>
      <c r="D3652">
        <v>5200</v>
      </c>
      <c r="E3652" t="s">
        <v>12</v>
      </c>
      <c r="F3652" t="s">
        <v>420</v>
      </c>
      <c r="G3652" s="81">
        <v>45261</v>
      </c>
      <c r="H3652" t="s">
        <v>4048</v>
      </c>
      <c r="I3652" t="s">
        <v>7453</v>
      </c>
      <c r="J3652" t="s">
        <v>13</v>
      </c>
      <c r="K3652" t="s">
        <v>7454</v>
      </c>
      <c r="L3652" t="s">
        <v>1822</v>
      </c>
      <c r="M3652">
        <v>577</v>
      </c>
    </row>
    <row r="3653" spans="1:13">
      <c r="A3653">
        <v>7108</v>
      </c>
      <c r="B3653" t="s">
        <v>1227</v>
      </c>
      <c r="C3653" t="s">
        <v>3161</v>
      </c>
      <c r="D3653">
        <v>2275</v>
      </c>
      <c r="E3653" t="s">
        <v>10</v>
      </c>
      <c r="F3653" t="s">
        <v>420</v>
      </c>
      <c r="G3653" s="81">
        <v>45293</v>
      </c>
      <c r="H3653" t="s">
        <v>4048</v>
      </c>
      <c r="I3653" t="s">
        <v>4922</v>
      </c>
      <c r="J3653" t="s">
        <v>2032</v>
      </c>
      <c r="K3653" t="s">
        <v>7455</v>
      </c>
      <c r="L3653" t="s">
        <v>3160</v>
      </c>
      <c r="M3653">
        <v>610</v>
      </c>
    </row>
    <row r="3654" spans="1:13">
      <c r="A3654">
        <v>7109</v>
      </c>
      <c r="B3654" t="s">
        <v>1227</v>
      </c>
      <c r="C3654" t="s">
        <v>2455</v>
      </c>
      <c r="D3654">
        <v>5200</v>
      </c>
      <c r="E3654" t="s">
        <v>12</v>
      </c>
      <c r="F3654" t="s">
        <v>420</v>
      </c>
      <c r="G3654" s="81">
        <v>45293</v>
      </c>
      <c r="H3654" t="s">
        <v>4048</v>
      </c>
      <c r="I3654" t="s">
        <v>5102</v>
      </c>
      <c r="J3654" t="s">
        <v>13</v>
      </c>
      <c r="K3654" t="s">
        <v>7456</v>
      </c>
      <c r="L3654" t="s">
        <v>2452</v>
      </c>
      <c r="M3654">
        <v>464</v>
      </c>
    </row>
    <row r="3655" spans="1:13">
      <c r="A3655">
        <v>7110</v>
      </c>
      <c r="B3655" t="s">
        <v>1227</v>
      </c>
      <c r="C3655" t="s">
        <v>2781</v>
      </c>
      <c r="D3655">
        <v>3497</v>
      </c>
      <c r="E3655" t="s">
        <v>12</v>
      </c>
      <c r="F3655" t="s">
        <v>420</v>
      </c>
      <c r="G3655" s="81">
        <v>45293</v>
      </c>
      <c r="H3655" t="s">
        <v>4048</v>
      </c>
      <c r="I3655" t="s">
        <v>5273</v>
      </c>
      <c r="J3655" t="s">
        <v>13</v>
      </c>
      <c r="K3655" t="s">
        <v>7457</v>
      </c>
      <c r="L3655" t="s">
        <v>2772</v>
      </c>
      <c r="M3655">
        <v>572</v>
      </c>
    </row>
    <row r="3656" spans="1:13">
      <c r="A3656">
        <v>7111</v>
      </c>
      <c r="B3656" t="s">
        <v>1227</v>
      </c>
      <c r="C3656" t="s">
        <v>2594</v>
      </c>
      <c r="D3656">
        <v>5200</v>
      </c>
      <c r="E3656" t="s">
        <v>67</v>
      </c>
      <c r="F3656" t="s">
        <v>420</v>
      </c>
      <c r="G3656" s="81">
        <v>45293</v>
      </c>
      <c r="H3656" t="s">
        <v>4048</v>
      </c>
      <c r="I3656" t="s">
        <v>5269</v>
      </c>
      <c r="J3656" t="s">
        <v>1679</v>
      </c>
      <c r="K3656" t="s">
        <v>7458</v>
      </c>
      <c r="L3656" t="s">
        <v>2593</v>
      </c>
      <c r="M3656">
        <v>496</v>
      </c>
    </row>
    <row r="3657" spans="1:13">
      <c r="A3657">
        <v>7112</v>
      </c>
      <c r="B3657" t="s">
        <v>1227</v>
      </c>
      <c r="C3657" t="s">
        <v>1821</v>
      </c>
      <c r="D3657">
        <v>5200</v>
      </c>
      <c r="E3657" t="s">
        <v>12</v>
      </c>
      <c r="F3657" t="s">
        <v>420</v>
      </c>
      <c r="G3657" s="81">
        <v>45293</v>
      </c>
      <c r="H3657" t="s">
        <v>4048</v>
      </c>
      <c r="I3657" t="s">
        <v>5770</v>
      </c>
      <c r="J3657" t="s">
        <v>13</v>
      </c>
      <c r="K3657" t="s">
        <v>7459</v>
      </c>
      <c r="L3657" t="s">
        <v>1822</v>
      </c>
      <c r="M3657">
        <v>577</v>
      </c>
    </row>
    <row r="3658" spans="1:13">
      <c r="A3658">
        <v>7113</v>
      </c>
      <c r="B3658" t="s">
        <v>1227</v>
      </c>
      <c r="C3658" t="s">
        <v>2323</v>
      </c>
      <c r="D3658">
        <v>3500</v>
      </c>
      <c r="E3658" t="s">
        <v>67</v>
      </c>
      <c r="F3658" t="s">
        <v>6354</v>
      </c>
      <c r="G3658" s="81">
        <v>45300</v>
      </c>
      <c r="H3658" t="s">
        <v>4048</v>
      </c>
      <c r="I3658" t="s">
        <v>5327</v>
      </c>
      <c r="J3658" t="s">
        <v>1679</v>
      </c>
      <c r="K3658" t="s">
        <v>7460</v>
      </c>
      <c r="L3658" t="s">
        <v>2322</v>
      </c>
      <c r="M3658">
        <v>431</v>
      </c>
    </row>
    <row r="3659" spans="1:13">
      <c r="A3659">
        <v>7114</v>
      </c>
      <c r="B3659" t="s">
        <v>1227</v>
      </c>
      <c r="C3659" t="s">
        <v>1371</v>
      </c>
      <c r="D3659">
        <v>2800</v>
      </c>
      <c r="E3659" t="s">
        <v>67</v>
      </c>
      <c r="F3659" t="s">
        <v>420</v>
      </c>
      <c r="G3659" s="81">
        <v>45299</v>
      </c>
      <c r="H3659" t="s">
        <v>4048</v>
      </c>
      <c r="I3659" t="s">
        <v>7461</v>
      </c>
      <c r="J3659" t="s">
        <v>1679</v>
      </c>
      <c r="K3659" t="s">
        <v>7462</v>
      </c>
      <c r="L3659" t="s">
        <v>1369</v>
      </c>
      <c r="M3659">
        <v>374</v>
      </c>
    </row>
    <row r="3660" spans="1:13">
      <c r="A3660">
        <v>7115</v>
      </c>
      <c r="B3660" t="s">
        <v>1227</v>
      </c>
      <c r="C3660" t="s">
        <v>605</v>
      </c>
      <c r="D3660">
        <v>2800</v>
      </c>
      <c r="E3660" t="s">
        <v>12</v>
      </c>
      <c r="F3660" t="s">
        <v>420</v>
      </c>
      <c r="G3660" s="81">
        <v>45568</v>
      </c>
      <c r="H3660" t="s">
        <v>4048</v>
      </c>
      <c r="I3660" t="s">
        <v>7602</v>
      </c>
      <c r="J3660" t="s">
        <v>13</v>
      </c>
      <c r="K3660" t="s">
        <v>7463</v>
      </c>
      <c r="L3660" t="s">
        <v>603</v>
      </c>
      <c r="M3660">
        <v>468</v>
      </c>
    </row>
    <row r="3661" spans="1:13">
      <c r="A3661">
        <v>7116</v>
      </c>
      <c r="B3661" t="s">
        <v>1227</v>
      </c>
      <c r="C3661" t="s">
        <v>2597</v>
      </c>
      <c r="D3661">
        <v>3497</v>
      </c>
      <c r="E3661" t="s">
        <v>12</v>
      </c>
      <c r="F3661" t="s">
        <v>420</v>
      </c>
      <c r="G3661" s="81">
        <v>45299</v>
      </c>
      <c r="H3661" t="s">
        <v>4048</v>
      </c>
      <c r="I3661" t="s">
        <v>5269</v>
      </c>
      <c r="J3661" t="s">
        <v>13</v>
      </c>
      <c r="K3661" t="s">
        <v>7464</v>
      </c>
      <c r="L3661" t="s">
        <v>2596</v>
      </c>
      <c r="M3661">
        <v>497</v>
      </c>
    </row>
    <row r="3662" spans="1:13">
      <c r="A3662">
        <v>7117</v>
      </c>
      <c r="B3662" t="s">
        <v>1227</v>
      </c>
      <c r="C3662" t="s">
        <v>1105</v>
      </c>
      <c r="D3662">
        <v>1600</v>
      </c>
      <c r="E3662" t="s">
        <v>8</v>
      </c>
      <c r="F3662" t="s">
        <v>420</v>
      </c>
      <c r="G3662" s="81">
        <v>45299</v>
      </c>
      <c r="H3662" t="s">
        <v>4048</v>
      </c>
      <c r="I3662" t="s">
        <v>4780</v>
      </c>
      <c r="J3662" t="s">
        <v>1675</v>
      </c>
      <c r="K3662" t="s">
        <v>7465</v>
      </c>
      <c r="L3662" t="s">
        <v>1103</v>
      </c>
      <c r="M3662">
        <v>213</v>
      </c>
    </row>
    <row r="3663" spans="1:13">
      <c r="A3663">
        <v>7118</v>
      </c>
      <c r="B3663" t="s">
        <v>1227</v>
      </c>
      <c r="C3663" t="s">
        <v>962</v>
      </c>
      <c r="D3663">
        <v>3350</v>
      </c>
      <c r="E3663" t="s">
        <v>15</v>
      </c>
      <c r="F3663" t="s">
        <v>420</v>
      </c>
      <c r="G3663" s="81">
        <v>45299</v>
      </c>
      <c r="H3663" t="s">
        <v>4048</v>
      </c>
      <c r="I3663" t="s">
        <v>7466</v>
      </c>
      <c r="J3663" t="s">
        <v>1680</v>
      </c>
      <c r="K3663" t="s">
        <v>7467</v>
      </c>
      <c r="L3663" t="s">
        <v>960</v>
      </c>
      <c r="M3663">
        <v>371</v>
      </c>
    </row>
    <row r="3664" spans="1:13">
      <c r="A3664">
        <v>7119</v>
      </c>
      <c r="B3664" t="s">
        <v>2908</v>
      </c>
      <c r="C3664" t="s">
        <v>3294</v>
      </c>
      <c r="D3664">
        <v>2520</v>
      </c>
      <c r="E3664" t="s">
        <v>3264</v>
      </c>
      <c r="F3664" t="s">
        <v>420</v>
      </c>
      <c r="G3664" s="81">
        <v>45299</v>
      </c>
      <c r="H3664" t="s">
        <v>4048</v>
      </c>
      <c r="I3664" t="s">
        <v>5217</v>
      </c>
      <c r="J3664" t="s">
        <v>3265</v>
      </c>
      <c r="K3664" t="s">
        <v>7468</v>
      </c>
      <c r="L3664" t="s">
        <v>3293</v>
      </c>
      <c r="M3664">
        <v>640</v>
      </c>
    </row>
    <row r="3665" spans="1:13">
      <c r="A3665">
        <v>7120</v>
      </c>
      <c r="B3665" t="s">
        <v>1227</v>
      </c>
      <c r="C3665" t="s">
        <v>2470</v>
      </c>
      <c r="D3665">
        <v>5200</v>
      </c>
      <c r="E3665" t="s">
        <v>12</v>
      </c>
      <c r="F3665" t="s">
        <v>420</v>
      </c>
      <c r="G3665" s="81">
        <v>45296</v>
      </c>
      <c r="H3665" t="s">
        <v>4048</v>
      </c>
      <c r="I3665" t="s">
        <v>5292</v>
      </c>
      <c r="J3665" t="s">
        <v>13</v>
      </c>
      <c r="K3665" t="s">
        <v>7469</v>
      </c>
      <c r="L3665" t="s">
        <v>2469</v>
      </c>
      <c r="M3665">
        <v>470</v>
      </c>
    </row>
    <row r="3666" spans="1:13">
      <c r="A3666">
        <v>7121</v>
      </c>
      <c r="B3666" t="s">
        <v>1227</v>
      </c>
      <c r="C3666" t="s">
        <v>2757</v>
      </c>
      <c r="D3666">
        <v>2275</v>
      </c>
      <c r="E3666" t="s">
        <v>15</v>
      </c>
      <c r="F3666" t="s">
        <v>420</v>
      </c>
      <c r="G3666" s="81">
        <v>45296</v>
      </c>
      <c r="H3666" t="s">
        <v>4048</v>
      </c>
      <c r="I3666" t="s">
        <v>5206</v>
      </c>
      <c r="J3666" t="s">
        <v>1680</v>
      </c>
      <c r="K3666" t="s">
        <v>7470</v>
      </c>
      <c r="L3666" t="s">
        <v>2755</v>
      </c>
      <c r="M3666">
        <v>563</v>
      </c>
    </row>
    <row r="3667" spans="1:13">
      <c r="A3667">
        <v>7122</v>
      </c>
      <c r="B3667" t="s">
        <v>2908</v>
      </c>
      <c r="C3667" t="s">
        <v>3127</v>
      </c>
      <c r="D3667">
        <v>2520</v>
      </c>
      <c r="E3667" t="s">
        <v>3256</v>
      </c>
      <c r="F3667" t="s">
        <v>420</v>
      </c>
      <c r="G3667" s="81">
        <v>45296</v>
      </c>
      <c r="H3667" t="s">
        <v>4048</v>
      </c>
      <c r="I3667" t="s">
        <v>5173</v>
      </c>
      <c r="J3667" t="s">
        <v>3257</v>
      </c>
      <c r="K3667" t="s">
        <v>7471</v>
      </c>
      <c r="L3667" t="s">
        <v>3126</v>
      </c>
      <c r="M3667">
        <v>601</v>
      </c>
    </row>
    <row r="3668" spans="1:13">
      <c r="A3668">
        <v>7123</v>
      </c>
      <c r="B3668" t="s">
        <v>35</v>
      </c>
      <c r="C3668" t="s">
        <v>3310</v>
      </c>
      <c r="D3668">
        <v>18000</v>
      </c>
      <c r="E3668" t="s">
        <v>20</v>
      </c>
      <c r="F3668" t="s">
        <v>420</v>
      </c>
      <c r="G3668" s="81">
        <v>45300</v>
      </c>
      <c r="H3668" t="s">
        <v>4048</v>
      </c>
      <c r="I3668" t="s">
        <v>7472</v>
      </c>
      <c r="J3668" t="s">
        <v>1677</v>
      </c>
      <c r="K3668" t="s">
        <v>7473</v>
      </c>
      <c r="L3668" t="s">
        <v>3309</v>
      </c>
      <c r="M3668">
        <v>650</v>
      </c>
    </row>
    <row r="3669" spans="1:13">
      <c r="A3669">
        <v>7124</v>
      </c>
      <c r="B3669" t="s">
        <v>1227</v>
      </c>
      <c r="C3669" t="s">
        <v>2458</v>
      </c>
      <c r="D3669">
        <v>5200</v>
      </c>
      <c r="E3669" t="s">
        <v>67</v>
      </c>
      <c r="F3669" t="s">
        <v>420</v>
      </c>
      <c r="G3669" s="81">
        <v>45296</v>
      </c>
      <c r="H3669" t="s">
        <v>4048</v>
      </c>
      <c r="I3669" t="s">
        <v>7236</v>
      </c>
      <c r="J3669" t="s">
        <v>1679</v>
      </c>
      <c r="K3669" t="s">
        <v>7474</v>
      </c>
      <c r="L3669" t="s">
        <v>2457</v>
      </c>
      <c r="M3669">
        <v>466</v>
      </c>
    </row>
    <row r="3670" spans="1:13">
      <c r="A3670">
        <v>7125</v>
      </c>
      <c r="B3670" t="s">
        <v>1227</v>
      </c>
      <c r="C3670" t="s">
        <v>376</v>
      </c>
      <c r="D3670">
        <v>5200</v>
      </c>
      <c r="E3670" t="s">
        <v>12</v>
      </c>
      <c r="F3670" t="s">
        <v>6305</v>
      </c>
      <c r="G3670" s="81">
        <v>45296</v>
      </c>
      <c r="H3670" t="s">
        <v>4048</v>
      </c>
      <c r="I3670" t="s">
        <v>5102</v>
      </c>
      <c r="J3670" t="s">
        <v>13</v>
      </c>
      <c r="K3670" t="s">
        <v>7475</v>
      </c>
      <c r="L3670" t="s">
        <v>374</v>
      </c>
      <c r="M3670">
        <v>463</v>
      </c>
    </row>
    <row r="3671" spans="1:13">
      <c r="A3671">
        <v>7126</v>
      </c>
      <c r="B3671" t="s">
        <v>2908</v>
      </c>
      <c r="C3671" t="s">
        <v>3130</v>
      </c>
      <c r="D3671">
        <v>1800</v>
      </c>
      <c r="E3671" t="s">
        <v>3256</v>
      </c>
      <c r="F3671" t="s">
        <v>7143</v>
      </c>
      <c r="G3671" s="81">
        <v>45295</v>
      </c>
      <c r="H3671" t="s">
        <v>4048</v>
      </c>
      <c r="I3671" t="s">
        <v>5562</v>
      </c>
      <c r="J3671" t="s">
        <v>3257</v>
      </c>
      <c r="K3671" t="s">
        <v>7476</v>
      </c>
      <c r="L3671" t="s">
        <v>3129</v>
      </c>
      <c r="M3671">
        <v>602</v>
      </c>
    </row>
    <row r="3672" spans="1:13">
      <c r="A3672">
        <v>7127</v>
      </c>
      <c r="B3672" t="s">
        <v>1227</v>
      </c>
      <c r="C3672" t="s">
        <v>2574</v>
      </c>
      <c r="D3672">
        <v>5200</v>
      </c>
      <c r="E3672" t="s">
        <v>12</v>
      </c>
      <c r="F3672" t="s">
        <v>420</v>
      </c>
      <c r="G3672" s="81">
        <v>45296</v>
      </c>
      <c r="H3672" t="s">
        <v>4048</v>
      </c>
      <c r="I3672" t="s">
        <v>5292</v>
      </c>
      <c r="J3672" t="s">
        <v>13</v>
      </c>
      <c r="K3672" t="s">
        <v>7477</v>
      </c>
      <c r="L3672" t="s">
        <v>2572</v>
      </c>
      <c r="M3672">
        <v>492</v>
      </c>
    </row>
    <row r="3673" spans="1:13">
      <c r="A3673">
        <v>7128</v>
      </c>
      <c r="B3673" t="s">
        <v>1227</v>
      </c>
      <c r="C3673" t="s">
        <v>2591</v>
      </c>
      <c r="D3673">
        <v>2800</v>
      </c>
      <c r="E3673" t="s">
        <v>12</v>
      </c>
      <c r="F3673" t="s">
        <v>420</v>
      </c>
      <c r="G3673" s="81">
        <v>45296</v>
      </c>
      <c r="H3673" t="s">
        <v>4048</v>
      </c>
      <c r="I3673" t="s">
        <v>6125</v>
      </c>
      <c r="J3673" t="s">
        <v>13</v>
      </c>
      <c r="K3673" t="s">
        <v>7478</v>
      </c>
      <c r="L3673" t="s">
        <v>2590</v>
      </c>
      <c r="M3673">
        <v>495</v>
      </c>
    </row>
    <row r="3674" spans="1:13">
      <c r="A3674">
        <v>7129</v>
      </c>
      <c r="B3674" t="s">
        <v>1227</v>
      </c>
      <c r="C3674" t="s">
        <v>2087</v>
      </c>
      <c r="D3674">
        <v>1350</v>
      </c>
      <c r="E3674" t="s">
        <v>8</v>
      </c>
      <c r="F3674" t="s">
        <v>420</v>
      </c>
      <c r="G3674" s="81">
        <v>45296</v>
      </c>
      <c r="H3674" t="s">
        <v>4048</v>
      </c>
      <c r="I3674" t="s">
        <v>6281</v>
      </c>
      <c r="J3674" t="s">
        <v>1675</v>
      </c>
      <c r="K3674" t="s">
        <v>7479</v>
      </c>
      <c r="L3674" t="s">
        <v>1562</v>
      </c>
      <c r="M3674">
        <v>318</v>
      </c>
    </row>
    <row r="3675" spans="1:13">
      <c r="A3675">
        <v>7130</v>
      </c>
      <c r="B3675" t="s">
        <v>2908</v>
      </c>
      <c r="C3675" t="s">
        <v>3249</v>
      </c>
      <c r="D3675">
        <v>1800</v>
      </c>
      <c r="E3675" t="s">
        <v>3264</v>
      </c>
      <c r="F3675" t="s">
        <v>6305</v>
      </c>
      <c r="G3675" s="81">
        <v>45295</v>
      </c>
      <c r="H3675" t="s">
        <v>4048</v>
      </c>
      <c r="I3675" t="s">
        <v>5217</v>
      </c>
      <c r="J3675" t="s">
        <v>3265</v>
      </c>
      <c r="K3675" t="s">
        <v>7480</v>
      </c>
      <c r="L3675" t="s">
        <v>3248</v>
      </c>
      <c r="M3675">
        <v>641</v>
      </c>
    </row>
    <row r="3676" spans="1:13">
      <c r="A3676">
        <v>7131</v>
      </c>
      <c r="B3676" t="s">
        <v>1227</v>
      </c>
      <c r="C3676" t="s">
        <v>2300</v>
      </c>
      <c r="D3676">
        <v>3350</v>
      </c>
      <c r="E3676" t="s">
        <v>67</v>
      </c>
      <c r="F3676" t="s">
        <v>420</v>
      </c>
      <c r="G3676" s="81">
        <v>45295</v>
      </c>
      <c r="H3676" t="s">
        <v>4048</v>
      </c>
      <c r="I3676" t="s">
        <v>5770</v>
      </c>
      <c r="J3676" t="s">
        <v>1679</v>
      </c>
      <c r="K3676" t="s">
        <v>7481</v>
      </c>
      <c r="L3676" t="s">
        <v>2299</v>
      </c>
      <c r="M3676">
        <v>426</v>
      </c>
    </row>
    <row r="3677" spans="1:13">
      <c r="A3677">
        <v>7132</v>
      </c>
      <c r="B3677" t="s">
        <v>2908</v>
      </c>
      <c r="C3677" t="s">
        <v>3139</v>
      </c>
      <c r="D3677">
        <v>900</v>
      </c>
      <c r="E3677" t="s">
        <v>3256</v>
      </c>
      <c r="F3677" t="s">
        <v>7143</v>
      </c>
      <c r="G3677" s="81">
        <v>45295</v>
      </c>
      <c r="H3677" t="s">
        <v>4048</v>
      </c>
      <c r="I3677" t="s">
        <v>7482</v>
      </c>
      <c r="J3677" t="s">
        <v>3257</v>
      </c>
      <c r="K3677" t="s">
        <v>7483</v>
      </c>
      <c r="L3677" t="s">
        <v>3138</v>
      </c>
      <c r="M3677">
        <v>605</v>
      </c>
    </row>
    <row r="3678" spans="1:13">
      <c r="A3678">
        <v>7133</v>
      </c>
      <c r="B3678" t="s">
        <v>2908</v>
      </c>
      <c r="C3678" t="s">
        <v>3260</v>
      </c>
      <c r="D3678">
        <v>1800</v>
      </c>
      <c r="E3678" t="s">
        <v>3264</v>
      </c>
      <c r="F3678" t="s">
        <v>7143</v>
      </c>
      <c r="G3678" s="81">
        <v>45295</v>
      </c>
      <c r="H3678" t="s">
        <v>4048</v>
      </c>
      <c r="I3678" t="s">
        <v>5217</v>
      </c>
      <c r="J3678" t="s">
        <v>3265</v>
      </c>
      <c r="K3678" t="s">
        <v>7484</v>
      </c>
      <c r="L3678" t="s">
        <v>3259</v>
      </c>
      <c r="M3678">
        <v>644</v>
      </c>
    </row>
    <row r="3679" spans="1:13">
      <c r="A3679">
        <v>7134</v>
      </c>
      <c r="B3679" t="s">
        <v>2908</v>
      </c>
      <c r="C3679" t="s">
        <v>1567</v>
      </c>
      <c r="D3679">
        <v>1800</v>
      </c>
      <c r="E3679" t="s">
        <v>3264</v>
      </c>
      <c r="F3679" t="s">
        <v>7143</v>
      </c>
      <c r="G3679" s="81">
        <v>45295</v>
      </c>
      <c r="H3679" t="s">
        <v>4048</v>
      </c>
      <c r="I3679" t="s">
        <v>7383</v>
      </c>
      <c r="J3679" t="s">
        <v>3265</v>
      </c>
      <c r="K3679" t="s">
        <v>7485</v>
      </c>
      <c r="L3679" t="s">
        <v>1565</v>
      </c>
      <c r="M3679">
        <v>643</v>
      </c>
    </row>
    <row r="3680" spans="1:13">
      <c r="A3680">
        <v>7135</v>
      </c>
      <c r="B3680" t="s">
        <v>2908</v>
      </c>
      <c r="C3680" t="s">
        <v>3121</v>
      </c>
      <c r="D3680">
        <v>1800</v>
      </c>
      <c r="E3680" t="s">
        <v>3256</v>
      </c>
      <c r="F3680" t="s">
        <v>7143</v>
      </c>
      <c r="G3680" s="81">
        <v>45295</v>
      </c>
      <c r="H3680" t="s">
        <v>4048</v>
      </c>
      <c r="I3680" t="s">
        <v>5173</v>
      </c>
      <c r="J3680" t="s">
        <v>3257</v>
      </c>
      <c r="K3680" t="s">
        <v>7486</v>
      </c>
      <c r="L3680" t="s">
        <v>3120</v>
      </c>
      <c r="M3680">
        <v>598</v>
      </c>
    </row>
    <row r="3681" spans="1:13">
      <c r="A3681">
        <v>7136</v>
      </c>
      <c r="B3681" t="s">
        <v>35</v>
      </c>
      <c r="C3681" t="s">
        <v>1181</v>
      </c>
      <c r="D3681">
        <v>5000</v>
      </c>
      <c r="E3681" t="s">
        <v>10</v>
      </c>
      <c r="F3681" t="s">
        <v>420</v>
      </c>
      <c r="G3681" s="81">
        <v>45300</v>
      </c>
      <c r="H3681" t="s">
        <v>4069</v>
      </c>
      <c r="I3681" t="s">
        <v>2229</v>
      </c>
      <c r="J3681" t="s">
        <v>2032</v>
      </c>
      <c r="K3681" t="s">
        <v>7487</v>
      </c>
      <c r="L3681" t="s">
        <v>1179</v>
      </c>
      <c r="M3681">
        <v>301</v>
      </c>
    </row>
    <row r="3682" spans="1:13">
      <c r="A3682">
        <v>7137</v>
      </c>
      <c r="B3682" t="s">
        <v>1227</v>
      </c>
      <c r="C3682" t="s">
        <v>2997</v>
      </c>
      <c r="D3682">
        <v>1650</v>
      </c>
      <c r="E3682" t="s">
        <v>15</v>
      </c>
      <c r="F3682" t="s">
        <v>420</v>
      </c>
      <c r="G3682" s="81">
        <v>45300</v>
      </c>
      <c r="H3682" t="s">
        <v>4048</v>
      </c>
      <c r="I3682" t="s">
        <v>6698</v>
      </c>
      <c r="J3682" t="s">
        <v>1680</v>
      </c>
      <c r="K3682" t="s">
        <v>7488</v>
      </c>
      <c r="L3682" t="s">
        <v>2996</v>
      </c>
      <c r="M3682">
        <v>589</v>
      </c>
    </row>
    <row r="3683" spans="1:13">
      <c r="A3683">
        <v>7138</v>
      </c>
      <c r="B3683" t="s">
        <v>2908</v>
      </c>
      <c r="C3683" t="s">
        <v>3252</v>
      </c>
      <c r="D3683">
        <v>900</v>
      </c>
      <c r="E3683" t="s">
        <v>3264</v>
      </c>
      <c r="F3683" t="s">
        <v>420</v>
      </c>
      <c r="G3683" s="81">
        <v>45294</v>
      </c>
      <c r="H3683" t="s">
        <v>4048</v>
      </c>
      <c r="I3683" t="s">
        <v>7489</v>
      </c>
      <c r="J3683" t="s">
        <v>3265</v>
      </c>
      <c r="K3683" t="s">
        <v>7450</v>
      </c>
      <c r="L3683" t="s">
        <v>3251</v>
      </c>
      <c r="M3683">
        <v>642</v>
      </c>
    </row>
    <row r="3684" spans="1:13">
      <c r="A3684">
        <v>7139</v>
      </c>
      <c r="B3684" t="s">
        <v>2908</v>
      </c>
      <c r="C3684" t="s">
        <v>3154</v>
      </c>
      <c r="D3684">
        <v>1800</v>
      </c>
      <c r="E3684" t="s">
        <v>3256</v>
      </c>
      <c r="F3684" t="s">
        <v>7143</v>
      </c>
      <c r="G3684" s="81">
        <v>45295</v>
      </c>
      <c r="H3684" t="s">
        <v>4048</v>
      </c>
      <c r="I3684" t="s">
        <v>7490</v>
      </c>
      <c r="J3684" t="s">
        <v>3257</v>
      </c>
      <c r="K3684" t="s">
        <v>7491</v>
      </c>
      <c r="L3684" t="s">
        <v>3153</v>
      </c>
      <c r="M3684">
        <v>609</v>
      </c>
    </row>
    <row r="3685" spans="1:13">
      <c r="A3685">
        <v>7140</v>
      </c>
      <c r="B3685" t="s">
        <v>2908</v>
      </c>
      <c r="C3685" t="s">
        <v>3192</v>
      </c>
      <c r="D3685">
        <v>2520</v>
      </c>
      <c r="E3685" t="s">
        <v>3264</v>
      </c>
      <c r="F3685" t="s">
        <v>420</v>
      </c>
      <c r="G3685" s="81">
        <v>45293</v>
      </c>
      <c r="H3685" t="s">
        <v>4048</v>
      </c>
      <c r="I3685" t="s">
        <v>5217</v>
      </c>
      <c r="J3685" t="s">
        <v>3265</v>
      </c>
      <c r="K3685" t="s">
        <v>7492</v>
      </c>
      <c r="L3685" t="s">
        <v>3191</v>
      </c>
      <c r="M3685">
        <v>619</v>
      </c>
    </row>
    <row r="3686" spans="1:13">
      <c r="A3686">
        <v>7141</v>
      </c>
      <c r="B3686" t="s">
        <v>1227</v>
      </c>
      <c r="C3686" t="s">
        <v>6413</v>
      </c>
      <c r="D3686">
        <v>65520</v>
      </c>
      <c r="E3686" t="s">
        <v>15</v>
      </c>
      <c r="F3686" t="s">
        <v>7493</v>
      </c>
      <c r="G3686" s="81">
        <v>45302</v>
      </c>
      <c r="H3686" t="s">
        <v>4048</v>
      </c>
      <c r="I3686" t="s">
        <v>7494</v>
      </c>
      <c r="J3686" t="s">
        <v>2032</v>
      </c>
      <c r="K3686" t="s">
        <v>7495</v>
      </c>
      <c r="L3686" t="s">
        <v>2177</v>
      </c>
      <c r="M3686">
        <v>411</v>
      </c>
    </row>
    <row r="3687" spans="1:13">
      <c r="A3687">
        <v>7142</v>
      </c>
      <c r="B3687" t="s">
        <v>2908</v>
      </c>
      <c r="C3687" t="s">
        <v>3267</v>
      </c>
      <c r="D3687">
        <v>2520</v>
      </c>
      <c r="E3687" t="s">
        <v>3264</v>
      </c>
      <c r="F3687" t="s">
        <v>420</v>
      </c>
      <c r="G3687" s="81">
        <v>45268</v>
      </c>
      <c r="H3687" t="s">
        <v>4048</v>
      </c>
      <c r="I3687" t="s">
        <v>7496</v>
      </c>
      <c r="J3687" t="s">
        <v>3265</v>
      </c>
      <c r="K3687">
        <v>762573</v>
      </c>
      <c r="L3687" t="s">
        <v>3266</v>
      </c>
      <c r="M3687">
        <v>646</v>
      </c>
    </row>
    <row r="3688" spans="1:13">
      <c r="A3688">
        <v>7143</v>
      </c>
      <c r="B3688" t="s">
        <v>2908</v>
      </c>
      <c r="C3688" t="s">
        <v>3267</v>
      </c>
      <c r="D3688">
        <v>2520</v>
      </c>
      <c r="E3688" t="s">
        <v>3264</v>
      </c>
      <c r="F3688" t="s">
        <v>420</v>
      </c>
      <c r="G3688" s="81">
        <v>45300</v>
      </c>
      <c r="H3688" t="s">
        <v>4048</v>
      </c>
      <c r="I3688" t="s">
        <v>7497</v>
      </c>
      <c r="J3688" t="s">
        <v>3265</v>
      </c>
      <c r="K3688" t="s">
        <v>7498</v>
      </c>
      <c r="L3688" t="s">
        <v>3266</v>
      </c>
      <c r="M3688">
        <v>646</v>
      </c>
    </row>
    <row r="3689" spans="1:13">
      <c r="A3689">
        <v>7144</v>
      </c>
      <c r="B3689" t="s">
        <v>1227</v>
      </c>
      <c r="C3689" t="s">
        <v>2407</v>
      </c>
      <c r="D3689">
        <v>4275</v>
      </c>
      <c r="E3689" t="s">
        <v>15</v>
      </c>
      <c r="F3689" t="s">
        <v>6305</v>
      </c>
      <c r="G3689" s="81">
        <v>45303</v>
      </c>
      <c r="H3689" t="s">
        <v>4048</v>
      </c>
      <c r="I3689" t="s">
        <v>7499</v>
      </c>
      <c r="J3689" t="s">
        <v>1680</v>
      </c>
      <c r="K3689" t="s">
        <v>7500</v>
      </c>
      <c r="L3689" t="s">
        <v>2406</v>
      </c>
      <c r="M3689">
        <v>460</v>
      </c>
    </row>
    <row r="3690" spans="1:13">
      <c r="A3690">
        <v>7145</v>
      </c>
      <c r="B3690" t="s">
        <v>1227</v>
      </c>
      <c r="C3690" t="s">
        <v>343</v>
      </c>
      <c r="D3690">
        <v>1600</v>
      </c>
      <c r="E3690" t="s">
        <v>17</v>
      </c>
      <c r="F3690" t="s">
        <v>420</v>
      </c>
      <c r="G3690" s="81">
        <v>45303</v>
      </c>
      <c r="H3690" t="s">
        <v>4048</v>
      </c>
      <c r="I3690" t="s">
        <v>5108</v>
      </c>
      <c r="J3690" t="s">
        <v>1674</v>
      </c>
      <c r="K3690" t="s">
        <v>7501</v>
      </c>
      <c r="L3690" t="s">
        <v>341</v>
      </c>
      <c r="M3690">
        <v>47</v>
      </c>
    </row>
    <row r="3691" spans="1:13">
      <c r="A3691">
        <v>7146</v>
      </c>
      <c r="B3691" t="s">
        <v>35</v>
      </c>
      <c r="C3691" t="s">
        <v>2178</v>
      </c>
      <c r="D3691">
        <v>3500</v>
      </c>
      <c r="E3691" t="s">
        <v>2178</v>
      </c>
      <c r="F3691" t="s">
        <v>6305</v>
      </c>
      <c r="G3691" s="81">
        <v>45303</v>
      </c>
      <c r="H3691" t="s">
        <v>4048</v>
      </c>
      <c r="I3691" t="s">
        <v>7502</v>
      </c>
      <c r="J3691" t="s">
        <v>2178</v>
      </c>
      <c r="K3691" t="s">
        <v>7503</v>
      </c>
      <c r="L3691" t="s">
        <v>2177</v>
      </c>
      <c r="M3691">
        <v>411</v>
      </c>
    </row>
    <row r="3692" spans="1:13">
      <c r="A3692">
        <v>7147</v>
      </c>
      <c r="B3692" t="s">
        <v>35</v>
      </c>
      <c r="C3692" t="s">
        <v>3329</v>
      </c>
      <c r="D3692">
        <v>10000</v>
      </c>
      <c r="E3692" t="s">
        <v>20</v>
      </c>
      <c r="F3692" t="s">
        <v>6305</v>
      </c>
      <c r="G3692" s="81">
        <v>45303</v>
      </c>
      <c r="H3692" t="s">
        <v>4048</v>
      </c>
      <c r="I3692" t="s">
        <v>7504</v>
      </c>
      <c r="J3692" t="s">
        <v>1677</v>
      </c>
      <c r="K3692" t="s">
        <v>7505</v>
      </c>
      <c r="L3692" t="s">
        <v>3328</v>
      </c>
      <c r="M3692">
        <v>653</v>
      </c>
    </row>
    <row r="3693" spans="1:13">
      <c r="A3693">
        <v>7148</v>
      </c>
      <c r="B3693" t="s">
        <v>35</v>
      </c>
      <c r="C3693" t="s">
        <v>3329</v>
      </c>
      <c r="D3693">
        <v>5000</v>
      </c>
      <c r="E3693" t="s">
        <v>20</v>
      </c>
      <c r="F3693" t="s">
        <v>6305</v>
      </c>
      <c r="G3693" s="81">
        <v>45303</v>
      </c>
      <c r="H3693" t="s">
        <v>4048</v>
      </c>
      <c r="I3693" t="s">
        <v>7506</v>
      </c>
      <c r="J3693" t="s">
        <v>1677</v>
      </c>
      <c r="K3693" t="s">
        <v>7507</v>
      </c>
      <c r="L3693" t="s">
        <v>3328</v>
      </c>
      <c r="M3693">
        <v>653</v>
      </c>
    </row>
    <row r="3694" spans="1:13">
      <c r="A3694">
        <v>7149</v>
      </c>
      <c r="B3694" t="s">
        <v>35</v>
      </c>
      <c r="C3694" t="s">
        <v>3373</v>
      </c>
      <c r="D3694">
        <v>3497</v>
      </c>
      <c r="E3694" t="s">
        <v>12</v>
      </c>
      <c r="F3694" t="s">
        <v>420</v>
      </c>
      <c r="G3694" s="81">
        <v>45306</v>
      </c>
      <c r="H3694" t="s">
        <v>4048</v>
      </c>
      <c r="I3694" t="s">
        <v>7508</v>
      </c>
      <c r="J3694" t="s">
        <v>13</v>
      </c>
      <c r="K3694" t="s">
        <v>7509</v>
      </c>
      <c r="L3694" t="s">
        <v>3372</v>
      </c>
      <c r="M3694">
        <v>661</v>
      </c>
    </row>
    <row r="3695" spans="1:13">
      <c r="A3695">
        <v>7150</v>
      </c>
      <c r="B3695" t="s">
        <v>35</v>
      </c>
      <c r="C3695" t="s">
        <v>3373</v>
      </c>
      <c r="D3695">
        <v>1500</v>
      </c>
      <c r="E3695" t="s">
        <v>12</v>
      </c>
      <c r="F3695" t="s">
        <v>420</v>
      </c>
      <c r="G3695" s="81">
        <v>45306</v>
      </c>
      <c r="H3695" t="s">
        <v>4178</v>
      </c>
      <c r="I3695" t="s">
        <v>6607</v>
      </c>
      <c r="J3695" t="s">
        <v>13</v>
      </c>
      <c r="K3695" t="s">
        <v>7510</v>
      </c>
      <c r="L3695" t="s">
        <v>3372</v>
      </c>
      <c r="M3695">
        <v>661</v>
      </c>
    </row>
    <row r="3696" spans="1:13">
      <c r="A3696">
        <v>7151</v>
      </c>
      <c r="B3696" t="s">
        <v>35</v>
      </c>
      <c r="C3696" t="s">
        <v>3352</v>
      </c>
      <c r="D3696">
        <v>8500</v>
      </c>
      <c r="E3696" t="s">
        <v>10</v>
      </c>
      <c r="F3696" t="s">
        <v>6305</v>
      </c>
      <c r="G3696" s="81">
        <v>45306</v>
      </c>
      <c r="H3696" t="s">
        <v>4048</v>
      </c>
      <c r="I3696" t="s">
        <v>7511</v>
      </c>
      <c r="J3696" t="s">
        <v>2032</v>
      </c>
      <c r="K3696" t="s">
        <v>7512</v>
      </c>
      <c r="L3696" t="s">
        <v>3363</v>
      </c>
      <c r="M3696">
        <v>657</v>
      </c>
    </row>
    <row r="3697" spans="1:13">
      <c r="A3697">
        <v>7152</v>
      </c>
      <c r="B3697" t="s">
        <v>1227</v>
      </c>
      <c r="C3697" t="s">
        <v>9012</v>
      </c>
      <c r="D3697">
        <v>3350</v>
      </c>
      <c r="E3697" t="s">
        <v>12</v>
      </c>
      <c r="F3697" t="s">
        <v>420</v>
      </c>
      <c r="G3697" s="81">
        <v>45306</v>
      </c>
      <c r="H3697" t="s">
        <v>4048</v>
      </c>
      <c r="I3697" t="s">
        <v>7513</v>
      </c>
      <c r="J3697" t="s">
        <v>13</v>
      </c>
      <c r="K3697" t="s">
        <v>7514</v>
      </c>
      <c r="L3697" t="s">
        <v>2280</v>
      </c>
      <c r="M3697">
        <v>422</v>
      </c>
    </row>
    <row r="3698" spans="1:13">
      <c r="A3698">
        <v>7153</v>
      </c>
      <c r="B3698" t="s">
        <v>1227</v>
      </c>
      <c r="C3698" t="s">
        <v>9012</v>
      </c>
      <c r="D3698">
        <v>3350</v>
      </c>
      <c r="E3698" t="s">
        <v>12</v>
      </c>
      <c r="F3698" t="s">
        <v>420</v>
      </c>
      <c r="G3698" s="81">
        <v>45306</v>
      </c>
      <c r="H3698" t="s">
        <v>4048</v>
      </c>
      <c r="I3698" t="s">
        <v>4320</v>
      </c>
      <c r="J3698" t="s">
        <v>13</v>
      </c>
      <c r="K3698" t="s">
        <v>7515</v>
      </c>
      <c r="L3698" t="s">
        <v>2280</v>
      </c>
      <c r="M3698">
        <v>422</v>
      </c>
    </row>
    <row r="3699" spans="1:13">
      <c r="A3699">
        <v>7154</v>
      </c>
      <c r="B3699" t="s">
        <v>35</v>
      </c>
      <c r="C3699" t="s">
        <v>3332</v>
      </c>
      <c r="D3699">
        <v>10000</v>
      </c>
      <c r="E3699" t="s">
        <v>20</v>
      </c>
      <c r="F3699" t="s">
        <v>420</v>
      </c>
      <c r="G3699" s="81">
        <v>45303</v>
      </c>
      <c r="H3699" t="s">
        <v>4178</v>
      </c>
      <c r="I3699" t="s">
        <v>7516</v>
      </c>
      <c r="J3699" t="s">
        <v>1677</v>
      </c>
      <c r="K3699" t="s">
        <v>7517</v>
      </c>
      <c r="L3699" t="s">
        <v>3331</v>
      </c>
      <c r="M3699">
        <v>654</v>
      </c>
    </row>
    <row r="3700" spans="1:13">
      <c r="A3700">
        <v>7155</v>
      </c>
      <c r="B3700" t="s">
        <v>1227</v>
      </c>
      <c r="C3700" t="s">
        <v>2442</v>
      </c>
      <c r="D3700">
        <v>3497</v>
      </c>
      <c r="E3700" t="s">
        <v>67</v>
      </c>
      <c r="F3700" t="s">
        <v>420</v>
      </c>
      <c r="G3700" s="81">
        <v>45238</v>
      </c>
      <c r="H3700" t="s">
        <v>4048</v>
      </c>
      <c r="I3700" t="s">
        <v>5713</v>
      </c>
      <c r="J3700" t="s">
        <v>1679</v>
      </c>
      <c r="K3700" t="s">
        <v>7518</v>
      </c>
      <c r="L3700" t="s">
        <v>1987</v>
      </c>
      <c r="M3700">
        <v>372</v>
      </c>
    </row>
    <row r="3701" spans="1:13">
      <c r="A3701">
        <v>7156</v>
      </c>
      <c r="B3701" t="s">
        <v>1227</v>
      </c>
      <c r="C3701" t="s">
        <v>3161</v>
      </c>
      <c r="D3701">
        <v>650</v>
      </c>
      <c r="E3701" t="s">
        <v>10</v>
      </c>
      <c r="F3701" t="s">
        <v>420</v>
      </c>
      <c r="G3701" s="81">
        <v>45302</v>
      </c>
      <c r="H3701" t="s">
        <v>4194</v>
      </c>
      <c r="I3701" t="s">
        <v>4140</v>
      </c>
      <c r="J3701" t="s">
        <v>2032</v>
      </c>
      <c r="K3701" t="s">
        <v>7519</v>
      </c>
      <c r="L3701" t="s">
        <v>3160</v>
      </c>
      <c r="M3701">
        <v>610</v>
      </c>
    </row>
    <row r="3702" spans="1:13">
      <c r="A3702">
        <v>7157</v>
      </c>
      <c r="B3702" t="s">
        <v>1227</v>
      </c>
      <c r="C3702" t="s">
        <v>1332</v>
      </c>
      <c r="D3702">
        <v>4335</v>
      </c>
      <c r="E3702" t="s">
        <v>12</v>
      </c>
      <c r="F3702" t="s">
        <v>6305</v>
      </c>
      <c r="G3702" s="81">
        <v>45302</v>
      </c>
      <c r="H3702" t="s">
        <v>4048</v>
      </c>
      <c r="I3702" t="s">
        <v>5373</v>
      </c>
      <c r="J3702" t="s">
        <v>13</v>
      </c>
      <c r="K3702" t="s">
        <v>7520</v>
      </c>
      <c r="L3702" t="s">
        <v>1330</v>
      </c>
      <c r="M3702">
        <v>462</v>
      </c>
    </row>
    <row r="3703" spans="1:13">
      <c r="A3703">
        <v>7158</v>
      </c>
      <c r="B3703" t="s">
        <v>35</v>
      </c>
      <c r="C3703" t="s">
        <v>3189</v>
      </c>
      <c r="D3703">
        <v>8000</v>
      </c>
      <c r="E3703" t="s">
        <v>20</v>
      </c>
      <c r="F3703" t="s">
        <v>420</v>
      </c>
      <c r="G3703" s="81">
        <v>45302</v>
      </c>
      <c r="H3703" t="s">
        <v>4178</v>
      </c>
      <c r="I3703" t="s">
        <v>7521</v>
      </c>
      <c r="J3703" t="s">
        <v>1677</v>
      </c>
      <c r="K3703" t="s">
        <v>7522</v>
      </c>
      <c r="L3703" t="s">
        <v>3370</v>
      </c>
      <c r="M3703">
        <v>659</v>
      </c>
    </row>
    <row r="3704" spans="1:13">
      <c r="A3704">
        <v>7159</v>
      </c>
      <c r="B3704" t="s">
        <v>24</v>
      </c>
      <c r="C3704" t="s">
        <v>2011</v>
      </c>
      <c r="D3704">
        <v>9000</v>
      </c>
      <c r="E3704" t="s">
        <v>8</v>
      </c>
      <c r="F3704" t="s">
        <v>420</v>
      </c>
      <c r="G3704" s="81">
        <v>45302</v>
      </c>
      <c r="H3704" t="s">
        <v>4672</v>
      </c>
      <c r="I3704" t="s">
        <v>4356</v>
      </c>
      <c r="J3704" t="s">
        <v>1675</v>
      </c>
      <c r="K3704" t="s">
        <v>7523</v>
      </c>
      <c r="L3704" t="s">
        <v>169</v>
      </c>
      <c r="M3704">
        <v>11</v>
      </c>
    </row>
    <row r="3705" spans="1:13">
      <c r="A3705">
        <v>7160</v>
      </c>
      <c r="B3705" t="s">
        <v>1227</v>
      </c>
      <c r="C3705" t="s">
        <v>639</v>
      </c>
      <c r="D3705">
        <v>2800</v>
      </c>
      <c r="E3705" t="s">
        <v>12</v>
      </c>
      <c r="F3705" t="s">
        <v>420</v>
      </c>
      <c r="G3705" s="81">
        <v>45302</v>
      </c>
      <c r="H3705" t="s">
        <v>4048</v>
      </c>
      <c r="I3705" t="s">
        <v>5373</v>
      </c>
      <c r="J3705" t="s">
        <v>13</v>
      </c>
      <c r="K3705" t="s">
        <v>7524</v>
      </c>
      <c r="L3705" t="s">
        <v>637</v>
      </c>
      <c r="M3705">
        <v>465</v>
      </c>
    </row>
    <row r="3706" spans="1:13">
      <c r="A3706">
        <v>7161</v>
      </c>
      <c r="B3706" t="s">
        <v>1227</v>
      </c>
      <c r="C3706" t="s">
        <v>1086</v>
      </c>
      <c r="D3706">
        <v>2175</v>
      </c>
      <c r="E3706" t="s">
        <v>17</v>
      </c>
      <c r="F3706" t="s">
        <v>420</v>
      </c>
      <c r="G3706" s="81">
        <v>45307</v>
      </c>
      <c r="H3706" t="s">
        <v>4048</v>
      </c>
      <c r="I3706" t="s">
        <v>7525</v>
      </c>
      <c r="J3706" t="s">
        <v>1674</v>
      </c>
      <c r="K3706" t="s">
        <v>7526</v>
      </c>
      <c r="L3706" t="s">
        <v>1085</v>
      </c>
      <c r="M3706">
        <v>207</v>
      </c>
    </row>
    <row r="3707" spans="1:13">
      <c r="A3707">
        <v>7162</v>
      </c>
      <c r="B3707" t="s">
        <v>1227</v>
      </c>
      <c r="C3707" t="s">
        <v>1095</v>
      </c>
      <c r="D3707">
        <v>1650</v>
      </c>
      <c r="E3707" t="s">
        <v>8</v>
      </c>
      <c r="F3707" t="s">
        <v>420</v>
      </c>
      <c r="G3707" s="81">
        <v>45303</v>
      </c>
      <c r="H3707" t="s">
        <v>4048</v>
      </c>
      <c r="I3707" t="s">
        <v>7068</v>
      </c>
      <c r="J3707" t="s">
        <v>1675</v>
      </c>
      <c r="K3707" t="s">
        <v>7527</v>
      </c>
      <c r="L3707" t="s">
        <v>1093</v>
      </c>
      <c r="M3707">
        <v>268</v>
      </c>
    </row>
    <row r="3708" spans="1:13">
      <c r="A3708">
        <v>7163</v>
      </c>
      <c r="B3708" t="s">
        <v>1227</v>
      </c>
      <c r="C3708" t="s">
        <v>5515</v>
      </c>
      <c r="D3708">
        <v>1400</v>
      </c>
      <c r="E3708" t="s">
        <v>8</v>
      </c>
      <c r="F3708" t="s">
        <v>420</v>
      </c>
      <c r="G3708" s="81">
        <v>45303</v>
      </c>
      <c r="H3708" t="s">
        <v>4048</v>
      </c>
      <c r="I3708" t="s">
        <v>7068</v>
      </c>
      <c r="J3708" t="s">
        <v>1675</v>
      </c>
      <c r="K3708" t="s">
        <v>7528</v>
      </c>
      <c r="L3708" t="s">
        <v>1126</v>
      </c>
      <c r="M3708">
        <v>200</v>
      </c>
    </row>
    <row r="3709" spans="1:13">
      <c r="A3709">
        <v>7164</v>
      </c>
      <c r="B3709" t="s">
        <v>1227</v>
      </c>
      <c r="C3709" t="s">
        <v>2442</v>
      </c>
      <c r="D3709">
        <v>6000</v>
      </c>
      <c r="E3709" t="s">
        <v>67</v>
      </c>
      <c r="F3709" t="s">
        <v>420</v>
      </c>
      <c r="G3709" s="81">
        <v>45306</v>
      </c>
      <c r="H3709" t="s">
        <v>4672</v>
      </c>
      <c r="I3709" t="s">
        <v>2229</v>
      </c>
      <c r="J3709" t="s">
        <v>1679</v>
      </c>
      <c r="K3709" t="s">
        <v>7529</v>
      </c>
      <c r="L3709" t="s">
        <v>1987</v>
      </c>
      <c r="M3709">
        <v>372</v>
      </c>
    </row>
    <row r="3710" spans="1:13">
      <c r="A3710">
        <v>7165</v>
      </c>
      <c r="B3710" t="s">
        <v>1227</v>
      </c>
      <c r="C3710" t="s">
        <v>2779</v>
      </c>
      <c r="D3710">
        <v>1999</v>
      </c>
      <c r="E3710" t="s">
        <v>22</v>
      </c>
      <c r="F3710" t="s">
        <v>420</v>
      </c>
      <c r="G3710" s="81">
        <v>45307</v>
      </c>
      <c r="H3710" t="s">
        <v>4194</v>
      </c>
      <c r="I3710" t="s">
        <v>7530</v>
      </c>
      <c r="J3710" t="s">
        <v>1681</v>
      </c>
      <c r="K3710" t="s">
        <v>7531</v>
      </c>
      <c r="L3710" t="s">
        <v>1255</v>
      </c>
      <c r="M3710">
        <v>571</v>
      </c>
    </row>
    <row r="3711" spans="1:13">
      <c r="A3711">
        <v>7166</v>
      </c>
      <c r="B3711" t="s">
        <v>1227</v>
      </c>
      <c r="C3711" t="s">
        <v>1086</v>
      </c>
      <c r="D3711">
        <v>2175</v>
      </c>
      <c r="E3711" t="s">
        <v>17</v>
      </c>
      <c r="F3711" t="s">
        <v>420</v>
      </c>
      <c r="G3711" s="81">
        <v>45307</v>
      </c>
      <c r="H3711" t="s">
        <v>4048</v>
      </c>
      <c r="I3711" t="s">
        <v>7532</v>
      </c>
      <c r="J3711" t="s">
        <v>1674</v>
      </c>
      <c r="K3711" t="s">
        <v>7533</v>
      </c>
      <c r="L3711" t="s">
        <v>1085</v>
      </c>
      <c r="M3711">
        <v>207</v>
      </c>
    </row>
    <row r="3712" spans="1:13">
      <c r="A3712">
        <v>7167</v>
      </c>
      <c r="B3712" t="s">
        <v>1227</v>
      </c>
      <c r="C3712" t="s">
        <v>3325</v>
      </c>
      <c r="D3712">
        <v>2000</v>
      </c>
      <c r="E3712" t="s">
        <v>10</v>
      </c>
      <c r="F3712" t="s">
        <v>420</v>
      </c>
      <c r="G3712" s="81">
        <v>45308</v>
      </c>
      <c r="H3712" t="s">
        <v>4048</v>
      </c>
      <c r="I3712" t="s">
        <v>7534</v>
      </c>
      <c r="J3712" t="s">
        <v>2032</v>
      </c>
      <c r="K3712" t="s">
        <v>7535</v>
      </c>
      <c r="L3712" t="s">
        <v>3324</v>
      </c>
      <c r="M3712">
        <v>652</v>
      </c>
    </row>
    <row r="3713" spans="1:13">
      <c r="A3713">
        <v>7168</v>
      </c>
      <c r="B3713" t="s">
        <v>1227</v>
      </c>
      <c r="C3713" t="s">
        <v>3336</v>
      </c>
      <c r="D3713">
        <v>2000</v>
      </c>
      <c r="E3713" t="s">
        <v>10</v>
      </c>
      <c r="F3713" t="s">
        <v>420</v>
      </c>
      <c r="G3713" s="81">
        <v>45309</v>
      </c>
      <c r="H3713" t="s">
        <v>4048</v>
      </c>
      <c r="I3713" t="s">
        <v>7534</v>
      </c>
      <c r="J3713" t="s">
        <v>2032</v>
      </c>
      <c r="K3713" t="s">
        <v>7536</v>
      </c>
      <c r="L3713" t="s">
        <v>3335</v>
      </c>
      <c r="M3713">
        <v>655</v>
      </c>
    </row>
    <row r="3714" spans="1:13">
      <c r="A3714">
        <v>7169</v>
      </c>
      <c r="B3714" t="s">
        <v>1227</v>
      </c>
      <c r="C3714" t="s">
        <v>2411</v>
      </c>
      <c r="D3714">
        <v>3497</v>
      </c>
      <c r="E3714" t="s">
        <v>67</v>
      </c>
      <c r="F3714" t="s">
        <v>420</v>
      </c>
      <c r="G3714" s="81">
        <v>45309</v>
      </c>
      <c r="H3714" t="s">
        <v>4048</v>
      </c>
      <c r="I3714" t="s">
        <v>5940</v>
      </c>
      <c r="J3714" t="s">
        <v>1679</v>
      </c>
      <c r="K3714" t="s">
        <v>7537</v>
      </c>
      <c r="L3714" t="s">
        <v>2406</v>
      </c>
      <c r="M3714">
        <v>461</v>
      </c>
    </row>
    <row r="3715" spans="1:13">
      <c r="A3715">
        <v>7170</v>
      </c>
      <c r="B3715" t="s">
        <v>1227</v>
      </c>
      <c r="C3715" t="s">
        <v>3009</v>
      </c>
      <c r="D3715">
        <v>1650</v>
      </c>
      <c r="E3715" t="s">
        <v>15</v>
      </c>
      <c r="F3715" t="s">
        <v>420</v>
      </c>
      <c r="G3715" s="81">
        <v>45308</v>
      </c>
      <c r="H3715" t="s">
        <v>4048</v>
      </c>
      <c r="I3715" t="s">
        <v>7538</v>
      </c>
      <c r="J3715" t="s">
        <v>1680</v>
      </c>
      <c r="K3715" t="s">
        <v>7539</v>
      </c>
      <c r="L3715" t="s">
        <v>3011</v>
      </c>
      <c r="M3715">
        <v>592</v>
      </c>
    </row>
    <row r="3716" spans="1:13">
      <c r="A3716">
        <v>7171</v>
      </c>
      <c r="B3716" t="s">
        <v>1227</v>
      </c>
      <c r="C3716" t="s">
        <v>3341</v>
      </c>
      <c r="D3716">
        <v>1000</v>
      </c>
      <c r="E3716" t="s">
        <v>10</v>
      </c>
      <c r="F3716" t="s">
        <v>420</v>
      </c>
      <c r="G3716" s="81">
        <v>45310</v>
      </c>
      <c r="H3716" t="s">
        <v>4048</v>
      </c>
      <c r="I3716" t="s">
        <v>7540</v>
      </c>
      <c r="J3716" t="s">
        <v>2032</v>
      </c>
      <c r="K3716" t="s">
        <v>7541</v>
      </c>
      <c r="L3716" t="s">
        <v>3340</v>
      </c>
      <c r="M3716">
        <v>656</v>
      </c>
    </row>
    <row r="3717" spans="1:13">
      <c r="A3717">
        <v>7172</v>
      </c>
      <c r="B3717" t="s">
        <v>1227</v>
      </c>
      <c r="C3717" t="s">
        <v>2833</v>
      </c>
      <c r="D3717">
        <v>3186</v>
      </c>
      <c r="E3717" t="s">
        <v>15</v>
      </c>
      <c r="F3717" t="s">
        <v>420</v>
      </c>
      <c r="G3717" s="81">
        <v>45310</v>
      </c>
      <c r="H3717" t="s">
        <v>4048</v>
      </c>
      <c r="I3717" t="s">
        <v>7542</v>
      </c>
      <c r="J3717" t="s">
        <v>1680</v>
      </c>
      <c r="K3717" t="s">
        <v>7543</v>
      </c>
      <c r="L3717" t="s">
        <v>2601</v>
      </c>
      <c r="M3717">
        <v>498</v>
      </c>
    </row>
    <row r="3718" spans="1:13">
      <c r="A3718">
        <v>7173</v>
      </c>
      <c r="B3718" t="s">
        <v>1227</v>
      </c>
      <c r="C3718" t="s">
        <v>3519</v>
      </c>
      <c r="D3718">
        <v>4200</v>
      </c>
      <c r="E3718" t="s">
        <v>15</v>
      </c>
      <c r="F3718" t="s">
        <v>420</v>
      </c>
      <c r="G3718" s="81">
        <v>45310</v>
      </c>
      <c r="H3718" t="s">
        <v>4048</v>
      </c>
      <c r="I3718" t="s">
        <v>7417</v>
      </c>
      <c r="J3718" t="s">
        <v>1680</v>
      </c>
      <c r="K3718" t="s">
        <v>7544</v>
      </c>
      <c r="L3718" t="s">
        <v>2504</v>
      </c>
      <c r="M3718">
        <v>480</v>
      </c>
    </row>
    <row r="3719" spans="1:13">
      <c r="A3719">
        <v>7174</v>
      </c>
      <c r="B3719" t="s">
        <v>2908</v>
      </c>
      <c r="C3719" t="s">
        <v>3192</v>
      </c>
      <c r="D3719">
        <v>400</v>
      </c>
      <c r="E3719" t="s">
        <v>3264</v>
      </c>
      <c r="F3719" t="s">
        <v>420</v>
      </c>
      <c r="G3719" s="81">
        <v>45309</v>
      </c>
      <c r="H3719" t="s">
        <v>4140</v>
      </c>
      <c r="I3719" t="s">
        <v>7119</v>
      </c>
      <c r="J3719" t="s">
        <v>3265</v>
      </c>
      <c r="K3719" t="s">
        <v>7545</v>
      </c>
      <c r="L3719" t="s">
        <v>3191</v>
      </c>
      <c r="M3719">
        <v>619</v>
      </c>
    </row>
    <row r="3720" spans="1:13">
      <c r="A3720">
        <v>7175</v>
      </c>
      <c r="B3720" t="s">
        <v>1227</v>
      </c>
      <c r="C3720" t="s">
        <v>2489</v>
      </c>
      <c r="D3720">
        <v>4200</v>
      </c>
      <c r="E3720" t="s">
        <v>15</v>
      </c>
      <c r="F3720" t="s">
        <v>623</v>
      </c>
      <c r="G3720" s="81">
        <v>45310</v>
      </c>
      <c r="H3720" t="s">
        <v>4048</v>
      </c>
      <c r="I3720" t="s">
        <v>7546</v>
      </c>
      <c r="J3720" t="s">
        <v>1680</v>
      </c>
      <c r="K3720">
        <v>1</v>
      </c>
      <c r="L3720" t="s">
        <v>2488</v>
      </c>
      <c r="M3720">
        <v>476</v>
      </c>
    </row>
    <row r="3721" spans="1:13">
      <c r="A3721">
        <v>7176</v>
      </c>
      <c r="B3721" t="s">
        <v>1227</v>
      </c>
      <c r="C3721" t="s">
        <v>244</v>
      </c>
      <c r="D3721">
        <v>8400</v>
      </c>
      <c r="E3721" t="s">
        <v>10</v>
      </c>
      <c r="F3721" t="s">
        <v>420</v>
      </c>
      <c r="G3721" s="81">
        <v>45313</v>
      </c>
      <c r="H3721" t="s">
        <v>4048</v>
      </c>
      <c r="I3721" t="s">
        <v>6060</v>
      </c>
      <c r="J3721" t="s">
        <v>2032</v>
      </c>
      <c r="K3721" t="s">
        <v>7547</v>
      </c>
      <c r="L3721" t="s">
        <v>242</v>
      </c>
      <c r="M3721">
        <v>471</v>
      </c>
    </row>
    <row r="3722" spans="1:13">
      <c r="A3722">
        <v>7177</v>
      </c>
      <c r="B3722" t="s">
        <v>1227</v>
      </c>
      <c r="C3722" t="s">
        <v>3463</v>
      </c>
      <c r="D3722">
        <v>6997</v>
      </c>
      <c r="E3722" t="s">
        <v>12</v>
      </c>
      <c r="F3722" t="s">
        <v>420</v>
      </c>
      <c r="G3722" s="81">
        <v>45313</v>
      </c>
      <c r="H3722" t="s">
        <v>4048</v>
      </c>
      <c r="I3722" t="s">
        <v>7548</v>
      </c>
      <c r="J3722" t="s">
        <v>13</v>
      </c>
      <c r="K3722" t="s">
        <v>7549</v>
      </c>
      <c r="L3722" t="s">
        <v>1255</v>
      </c>
      <c r="M3722">
        <v>582</v>
      </c>
    </row>
    <row r="3723" spans="1:13">
      <c r="A3723">
        <v>7178</v>
      </c>
      <c r="B3723" t="s">
        <v>1227</v>
      </c>
      <c r="C3723" t="s">
        <v>2501</v>
      </c>
      <c r="D3723">
        <v>4200</v>
      </c>
      <c r="E3723" t="s">
        <v>15</v>
      </c>
      <c r="F3723" t="s">
        <v>420</v>
      </c>
      <c r="G3723" s="81">
        <v>45313</v>
      </c>
      <c r="H3723" t="s">
        <v>4048</v>
      </c>
      <c r="I3723" t="s">
        <v>7550</v>
      </c>
      <c r="J3723" t="s">
        <v>1680</v>
      </c>
      <c r="K3723" t="s">
        <v>7551</v>
      </c>
      <c r="L3723" t="s">
        <v>2486</v>
      </c>
      <c r="M3723">
        <v>474</v>
      </c>
    </row>
    <row r="3724" spans="1:13">
      <c r="A3724">
        <v>7179</v>
      </c>
      <c r="B3724" t="s">
        <v>1227</v>
      </c>
      <c r="C3724" t="s">
        <v>984</v>
      </c>
      <c r="D3724">
        <v>2000</v>
      </c>
      <c r="E3724" t="s">
        <v>12</v>
      </c>
      <c r="F3724" t="s">
        <v>420</v>
      </c>
      <c r="G3724" s="81">
        <v>45313</v>
      </c>
      <c r="H3724" t="s">
        <v>4048</v>
      </c>
      <c r="I3724" t="s">
        <v>7552</v>
      </c>
      <c r="J3724" t="s">
        <v>13</v>
      </c>
      <c r="K3724" t="s">
        <v>7553</v>
      </c>
      <c r="L3724" t="s">
        <v>982</v>
      </c>
      <c r="M3724">
        <v>191</v>
      </c>
    </row>
    <row r="3725" spans="1:13">
      <c r="A3725">
        <v>7180</v>
      </c>
      <c r="B3725" t="s">
        <v>1227</v>
      </c>
      <c r="C3725" t="s">
        <v>1871</v>
      </c>
      <c r="D3725">
        <v>16000</v>
      </c>
      <c r="E3725" t="s">
        <v>10</v>
      </c>
      <c r="F3725" t="s">
        <v>7143</v>
      </c>
      <c r="G3725" s="81">
        <v>45313</v>
      </c>
      <c r="H3725" t="s">
        <v>4048</v>
      </c>
      <c r="I3725" t="s">
        <v>7554</v>
      </c>
      <c r="J3725" t="s">
        <v>2032</v>
      </c>
      <c r="K3725" t="s">
        <v>7555</v>
      </c>
      <c r="L3725" t="s">
        <v>1640</v>
      </c>
      <c r="M3725">
        <v>342</v>
      </c>
    </row>
    <row r="3726" spans="1:13">
      <c r="A3726">
        <v>7181</v>
      </c>
      <c r="B3726" t="s">
        <v>24</v>
      </c>
      <c r="C3726" t="s">
        <v>2011</v>
      </c>
      <c r="D3726">
        <v>7000</v>
      </c>
      <c r="E3726" t="s">
        <v>8</v>
      </c>
      <c r="F3726" t="s">
        <v>420</v>
      </c>
      <c r="G3726" s="81">
        <v>45314</v>
      </c>
      <c r="H3726" t="s">
        <v>4069</v>
      </c>
      <c r="I3726" t="s">
        <v>5777</v>
      </c>
      <c r="J3726" t="s">
        <v>1675</v>
      </c>
      <c r="K3726" t="s">
        <v>7556</v>
      </c>
      <c r="L3726" t="s">
        <v>169</v>
      </c>
      <c r="M3726">
        <v>11</v>
      </c>
    </row>
    <row r="3727" spans="1:13">
      <c r="A3727">
        <v>7182</v>
      </c>
      <c r="B3727" t="s">
        <v>1227</v>
      </c>
      <c r="C3727" t="s">
        <v>2816</v>
      </c>
      <c r="D3727">
        <v>1600</v>
      </c>
      <c r="E3727" t="s">
        <v>8</v>
      </c>
      <c r="F3727" t="s">
        <v>420</v>
      </c>
      <c r="G3727" s="81">
        <v>45317</v>
      </c>
      <c r="H3727" t="s">
        <v>4048</v>
      </c>
      <c r="I3727" t="s">
        <v>7557</v>
      </c>
      <c r="J3727" t="s">
        <v>1675</v>
      </c>
      <c r="K3727" t="s">
        <v>7558</v>
      </c>
      <c r="L3727" t="s">
        <v>2815</v>
      </c>
      <c r="M3727">
        <v>575</v>
      </c>
    </row>
    <row r="3728" spans="1:13">
      <c r="A3728">
        <v>7183</v>
      </c>
      <c r="B3728" t="s">
        <v>1227</v>
      </c>
      <c r="C3728" t="s">
        <v>2816</v>
      </c>
      <c r="D3728">
        <v>1600</v>
      </c>
      <c r="E3728" t="s">
        <v>8</v>
      </c>
      <c r="F3728" t="s">
        <v>420</v>
      </c>
      <c r="G3728" s="81">
        <v>45348</v>
      </c>
      <c r="H3728" t="s">
        <v>4048</v>
      </c>
      <c r="I3728" t="s">
        <v>5832</v>
      </c>
      <c r="J3728" t="s">
        <v>1675</v>
      </c>
      <c r="K3728" t="s">
        <v>7559</v>
      </c>
      <c r="L3728" t="s">
        <v>2815</v>
      </c>
      <c r="M3728">
        <v>575</v>
      </c>
    </row>
    <row r="3729" spans="1:13">
      <c r="A3729">
        <v>7184</v>
      </c>
      <c r="B3729" t="s">
        <v>1227</v>
      </c>
      <c r="C3729" t="s">
        <v>2551</v>
      </c>
      <c r="D3729">
        <v>2275</v>
      </c>
      <c r="E3729" t="s">
        <v>17</v>
      </c>
      <c r="F3729" t="s">
        <v>6354</v>
      </c>
      <c r="G3729" s="81">
        <v>45320</v>
      </c>
      <c r="H3729" t="s">
        <v>4048</v>
      </c>
      <c r="I3729" t="s">
        <v>7560</v>
      </c>
      <c r="J3729" t="s">
        <v>1674</v>
      </c>
      <c r="K3729" t="s">
        <v>7561</v>
      </c>
      <c r="L3729" t="s">
        <v>2550</v>
      </c>
      <c r="M3729">
        <v>488</v>
      </c>
    </row>
    <row r="3730" spans="1:13">
      <c r="A3730">
        <v>7185</v>
      </c>
      <c r="B3730" t="s">
        <v>1227</v>
      </c>
      <c r="C3730" t="s">
        <v>1295</v>
      </c>
      <c r="D3730">
        <v>15000</v>
      </c>
      <c r="E3730" t="s">
        <v>17</v>
      </c>
      <c r="F3730" t="s">
        <v>420</v>
      </c>
      <c r="G3730" s="81">
        <v>45320</v>
      </c>
      <c r="H3730" t="s">
        <v>4048</v>
      </c>
      <c r="I3730" t="s">
        <v>7562</v>
      </c>
      <c r="J3730" t="s">
        <v>1674</v>
      </c>
      <c r="K3730" t="s">
        <v>7563</v>
      </c>
      <c r="L3730" t="s">
        <v>1293</v>
      </c>
      <c r="M3730">
        <v>261</v>
      </c>
    </row>
    <row r="3731" spans="1:13">
      <c r="A3731">
        <v>7186</v>
      </c>
      <c r="B3731" t="s">
        <v>1227</v>
      </c>
      <c r="C3731" t="s">
        <v>7564</v>
      </c>
      <c r="D3731">
        <v>70662</v>
      </c>
      <c r="E3731" t="s">
        <v>10</v>
      </c>
      <c r="F3731" t="s">
        <v>420</v>
      </c>
      <c r="G3731" s="81">
        <v>45322</v>
      </c>
      <c r="H3731" t="s">
        <v>7565</v>
      </c>
      <c r="I3731" t="s">
        <v>7566</v>
      </c>
      <c r="J3731" t="s">
        <v>2032</v>
      </c>
      <c r="K3731" t="s">
        <v>7567</v>
      </c>
      <c r="L3731" t="s">
        <v>2177</v>
      </c>
      <c r="M3731">
        <v>411</v>
      </c>
    </row>
    <row r="3732" spans="1:13">
      <c r="A3732">
        <v>7187</v>
      </c>
      <c r="B3732" t="s">
        <v>1227</v>
      </c>
      <c r="C3732" t="s">
        <v>2205</v>
      </c>
      <c r="D3732">
        <v>12000</v>
      </c>
      <c r="E3732" t="s">
        <v>17</v>
      </c>
      <c r="F3732" t="s">
        <v>623</v>
      </c>
      <c r="G3732" s="81">
        <v>45323</v>
      </c>
      <c r="H3732" t="s">
        <v>4672</v>
      </c>
      <c r="I3732" t="s">
        <v>4895</v>
      </c>
      <c r="J3732" t="s">
        <v>1674</v>
      </c>
      <c r="K3732">
        <v>2</v>
      </c>
      <c r="L3732" t="s">
        <v>2204</v>
      </c>
      <c r="M3732">
        <v>413</v>
      </c>
    </row>
    <row r="3733" spans="1:13">
      <c r="A3733">
        <v>7188</v>
      </c>
      <c r="B3733" t="s">
        <v>1227</v>
      </c>
      <c r="C3733" t="s">
        <v>307</v>
      </c>
      <c r="D3733">
        <v>2500</v>
      </c>
      <c r="E3733" t="s">
        <v>8</v>
      </c>
      <c r="F3733" t="s">
        <v>420</v>
      </c>
      <c r="G3733" s="81">
        <v>45310</v>
      </c>
      <c r="H3733" t="s">
        <v>4048</v>
      </c>
      <c r="I3733" t="s">
        <v>7568</v>
      </c>
      <c r="J3733" t="s">
        <v>1675</v>
      </c>
      <c r="K3733" t="s">
        <v>7569</v>
      </c>
      <c r="L3733" t="s">
        <v>305</v>
      </c>
      <c r="M3733">
        <v>40</v>
      </c>
    </row>
    <row r="3734" spans="1:13">
      <c r="A3734">
        <v>7189</v>
      </c>
      <c r="B3734" t="s">
        <v>2961</v>
      </c>
      <c r="C3734" t="s">
        <v>3378</v>
      </c>
      <c r="D3734">
        <v>5200</v>
      </c>
      <c r="E3734" t="s">
        <v>67</v>
      </c>
      <c r="F3734" t="s">
        <v>420</v>
      </c>
      <c r="G3734" s="81">
        <v>45323</v>
      </c>
      <c r="H3734" t="s">
        <v>4048</v>
      </c>
      <c r="I3734" t="s">
        <v>7570</v>
      </c>
      <c r="J3734" t="s">
        <v>1679</v>
      </c>
      <c r="K3734" t="s">
        <v>7571</v>
      </c>
      <c r="L3734" t="s">
        <v>3377</v>
      </c>
      <c r="M3734">
        <v>662</v>
      </c>
    </row>
    <row r="3735" spans="1:13">
      <c r="A3735">
        <v>7190</v>
      </c>
      <c r="B3735" t="s">
        <v>1227</v>
      </c>
      <c r="C3735" t="s">
        <v>3161</v>
      </c>
      <c r="D3735">
        <v>2275</v>
      </c>
      <c r="E3735" t="s">
        <v>10</v>
      </c>
      <c r="F3735" t="s">
        <v>420</v>
      </c>
      <c r="G3735" s="81">
        <v>45324</v>
      </c>
      <c r="H3735" t="s">
        <v>4048</v>
      </c>
      <c r="I3735" t="s">
        <v>6137</v>
      </c>
      <c r="J3735" t="s">
        <v>2032</v>
      </c>
      <c r="K3735" t="s">
        <v>7572</v>
      </c>
      <c r="L3735" t="s">
        <v>3160</v>
      </c>
      <c r="M3735">
        <v>610</v>
      </c>
    </row>
    <row r="3736" spans="1:13">
      <c r="A3736">
        <v>7191</v>
      </c>
      <c r="B3736" t="s">
        <v>2908</v>
      </c>
      <c r="C3736" t="s">
        <v>3192</v>
      </c>
      <c r="D3736">
        <v>2520</v>
      </c>
      <c r="E3736" t="s">
        <v>3264</v>
      </c>
      <c r="F3736" t="s">
        <v>420</v>
      </c>
      <c r="G3736" s="81">
        <v>45324</v>
      </c>
      <c r="H3736" t="s">
        <v>4048</v>
      </c>
      <c r="I3736" t="s">
        <v>7573</v>
      </c>
      <c r="J3736" t="s">
        <v>3265</v>
      </c>
      <c r="K3736" t="s">
        <v>7574</v>
      </c>
      <c r="L3736" t="s">
        <v>3191</v>
      </c>
      <c r="M3736">
        <v>619</v>
      </c>
    </row>
    <row r="3737" spans="1:13">
      <c r="A3737">
        <v>7192</v>
      </c>
      <c r="B3737" t="s">
        <v>1227</v>
      </c>
      <c r="C3737" t="s">
        <v>2455</v>
      </c>
      <c r="D3737">
        <v>5200</v>
      </c>
      <c r="E3737" t="s">
        <v>12</v>
      </c>
      <c r="F3737" t="s">
        <v>420</v>
      </c>
      <c r="G3737" s="81">
        <v>45324</v>
      </c>
      <c r="H3737" t="s">
        <v>4048</v>
      </c>
      <c r="I3737" t="s">
        <v>5012</v>
      </c>
      <c r="J3737" t="s">
        <v>13</v>
      </c>
      <c r="K3737" t="s">
        <v>7575</v>
      </c>
      <c r="L3737" t="s">
        <v>2452</v>
      </c>
      <c r="M3737">
        <v>464</v>
      </c>
    </row>
    <row r="3738" spans="1:13">
      <c r="A3738">
        <v>7193</v>
      </c>
      <c r="B3738" t="s">
        <v>1227</v>
      </c>
      <c r="C3738" t="s">
        <v>3409</v>
      </c>
      <c r="D3738">
        <v>1500</v>
      </c>
      <c r="E3738" t="s">
        <v>12</v>
      </c>
      <c r="F3738" t="s">
        <v>6305</v>
      </c>
      <c r="G3738" s="81">
        <v>45324</v>
      </c>
      <c r="H3738" t="s">
        <v>4048</v>
      </c>
      <c r="I3738" t="s">
        <v>4178</v>
      </c>
      <c r="J3738" t="s">
        <v>13</v>
      </c>
      <c r="K3738" t="s">
        <v>7576</v>
      </c>
      <c r="L3738" t="s">
        <v>7577</v>
      </c>
      <c r="M3738">
        <v>676</v>
      </c>
    </row>
    <row r="3739" spans="1:13">
      <c r="A3739">
        <v>7194</v>
      </c>
      <c r="B3739" t="s">
        <v>1227</v>
      </c>
      <c r="C3739" t="s">
        <v>3409</v>
      </c>
      <c r="D3739">
        <v>5000</v>
      </c>
      <c r="E3739" t="s">
        <v>12</v>
      </c>
      <c r="F3739" t="s">
        <v>6305</v>
      </c>
      <c r="G3739" s="81">
        <v>45324</v>
      </c>
      <c r="H3739" t="s">
        <v>4048</v>
      </c>
      <c r="I3739" t="s">
        <v>7534</v>
      </c>
      <c r="J3739" t="s">
        <v>13</v>
      </c>
      <c r="K3739" t="s">
        <v>7578</v>
      </c>
      <c r="L3739" t="s">
        <v>3408</v>
      </c>
      <c r="M3739">
        <v>676</v>
      </c>
    </row>
    <row r="3740" spans="1:13">
      <c r="A3740">
        <v>7195</v>
      </c>
      <c r="B3740" t="s">
        <v>1227</v>
      </c>
      <c r="C3740" t="s">
        <v>1473</v>
      </c>
      <c r="D3740">
        <v>3497</v>
      </c>
      <c r="E3740" t="s">
        <v>12</v>
      </c>
      <c r="F3740" t="s">
        <v>420</v>
      </c>
      <c r="G3740" s="81">
        <v>45324</v>
      </c>
      <c r="H3740" t="s">
        <v>4048</v>
      </c>
      <c r="I3740" t="s">
        <v>7579</v>
      </c>
      <c r="J3740" t="s">
        <v>13</v>
      </c>
      <c r="K3740" t="s">
        <v>7580</v>
      </c>
      <c r="L3740" t="s">
        <v>1472</v>
      </c>
      <c r="M3740">
        <v>560</v>
      </c>
    </row>
    <row r="3741" spans="1:13">
      <c r="A3741">
        <v>7196</v>
      </c>
      <c r="B3741" t="s">
        <v>1227</v>
      </c>
      <c r="C3741" t="s">
        <v>2470</v>
      </c>
      <c r="D3741">
        <v>5200</v>
      </c>
      <c r="E3741" t="s">
        <v>12</v>
      </c>
      <c r="F3741" t="s">
        <v>420</v>
      </c>
      <c r="G3741" s="81">
        <v>45324</v>
      </c>
      <c r="H3741" t="s">
        <v>4048</v>
      </c>
      <c r="I3741" t="s">
        <v>5269</v>
      </c>
      <c r="J3741" t="s">
        <v>13</v>
      </c>
      <c r="K3741" t="s">
        <v>7581</v>
      </c>
      <c r="L3741" t="s">
        <v>2469</v>
      </c>
      <c r="M3741">
        <v>470</v>
      </c>
    </row>
    <row r="3742" spans="1:13">
      <c r="A3742">
        <v>7197</v>
      </c>
      <c r="B3742" t="s">
        <v>1227</v>
      </c>
      <c r="C3742" t="s">
        <v>2812</v>
      </c>
      <c r="D3742">
        <v>3497</v>
      </c>
      <c r="E3742" t="s">
        <v>12</v>
      </c>
      <c r="F3742" t="s">
        <v>6305</v>
      </c>
      <c r="G3742" s="81">
        <v>45324</v>
      </c>
      <c r="H3742" t="s">
        <v>4048</v>
      </c>
      <c r="I3742" t="s">
        <v>7036</v>
      </c>
      <c r="J3742" t="s">
        <v>13</v>
      </c>
      <c r="K3742" t="s">
        <v>7582</v>
      </c>
      <c r="L3742" t="s">
        <v>2807</v>
      </c>
      <c r="M3742">
        <v>573</v>
      </c>
    </row>
    <row r="3743" spans="1:13">
      <c r="A3743">
        <v>7198</v>
      </c>
      <c r="B3743" t="s">
        <v>2908</v>
      </c>
      <c r="C3743" t="s">
        <v>3136</v>
      </c>
      <c r="D3743">
        <v>1800</v>
      </c>
      <c r="E3743" t="s">
        <v>3256</v>
      </c>
      <c r="F3743" t="s">
        <v>7143</v>
      </c>
      <c r="G3743" s="81">
        <v>45324</v>
      </c>
      <c r="H3743" t="s">
        <v>4048</v>
      </c>
      <c r="I3743" t="s">
        <v>5173</v>
      </c>
      <c r="J3743" t="s">
        <v>3257</v>
      </c>
      <c r="K3743" t="s">
        <v>7583</v>
      </c>
      <c r="L3743" t="s">
        <v>3135</v>
      </c>
      <c r="M3743">
        <v>604</v>
      </c>
    </row>
    <row r="3744" spans="1:13">
      <c r="A3744">
        <v>7199</v>
      </c>
      <c r="B3744" t="s">
        <v>2908</v>
      </c>
      <c r="C3744" t="s">
        <v>3121</v>
      </c>
      <c r="D3744">
        <v>1800</v>
      </c>
      <c r="E3744" t="s">
        <v>3256</v>
      </c>
      <c r="F3744" t="s">
        <v>7143</v>
      </c>
      <c r="G3744" s="81">
        <v>45324</v>
      </c>
      <c r="H3744" t="s">
        <v>4048</v>
      </c>
      <c r="I3744" t="s">
        <v>7584</v>
      </c>
      <c r="J3744" t="s">
        <v>3257</v>
      </c>
      <c r="K3744" t="s">
        <v>7585</v>
      </c>
      <c r="L3744" t="s">
        <v>3120</v>
      </c>
      <c r="M3744">
        <v>598</v>
      </c>
    </row>
    <row r="3745" spans="1:13">
      <c r="A3745">
        <v>7200</v>
      </c>
      <c r="B3745" t="s">
        <v>2908</v>
      </c>
      <c r="C3745" t="s">
        <v>3130</v>
      </c>
      <c r="D3745">
        <v>1800</v>
      </c>
      <c r="E3745" t="s">
        <v>3256</v>
      </c>
      <c r="F3745" t="s">
        <v>7143</v>
      </c>
      <c r="G3745" s="81">
        <v>45324</v>
      </c>
      <c r="H3745" t="s">
        <v>4048</v>
      </c>
      <c r="I3745" t="s">
        <v>5401</v>
      </c>
      <c r="J3745" t="s">
        <v>3257</v>
      </c>
      <c r="K3745" t="s">
        <v>7586</v>
      </c>
      <c r="L3745" t="s">
        <v>3129</v>
      </c>
      <c r="M3745">
        <v>602</v>
      </c>
    </row>
    <row r="3746" spans="1:13">
      <c r="A3746">
        <v>7201</v>
      </c>
      <c r="B3746" t="s">
        <v>2908</v>
      </c>
      <c r="C3746" t="s">
        <v>3118</v>
      </c>
      <c r="D3746">
        <v>1800</v>
      </c>
      <c r="E3746" t="s">
        <v>3256</v>
      </c>
      <c r="F3746" t="s">
        <v>7143</v>
      </c>
      <c r="G3746" s="81">
        <v>45324</v>
      </c>
      <c r="H3746" t="s">
        <v>4048</v>
      </c>
      <c r="I3746" t="s">
        <v>5173</v>
      </c>
      <c r="J3746" t="s">
        <v>3257</v>
      </c>
      <c r="K3746" t="s">
        <v>7587</v>
      </c>
      <c r="L3746" t="s">
        <v>3117</v>
      </c>
      <c r="M3746">
        <v>597</v>
      </c>
    </row>
    <row r="3747" spans="1:13">
      <c r="A3747">
        <v>7202</v>
      </c>
      <c r="B3747" t="s">
        <v>2908</v>
      </c>
      <c r="C3747" t="s">
        <v>3154</v>
      </c>
      <c r="D3747">
        <v>1800</v>
      </c>
      <c r="E3747" t="s">
        <v>3256</v>
      </c>
      <c r="F3747" t="s">
        <v>7143</v>
      </c>
      <c r="G3747" s="81">
        <v>45324</v>
      </c>
      <c r="H3747" t="s">
        <v>4048</v>
      </c>
      <c r="I3747" t="s">
        <v>5401</v>
      </c>
      <c r="J3747" t="s">
        <v>3257</v>
      </c>
      <c r="K3747" t="s">
        <v>7588</v>
      </c>
      <c r="L3747" t="s">
        <v>3153</v>
      </c>
      <c r="M3747">
        <v>609</v>
      </c>
    </row>
    <row r="3748" spans="1:13">
      <c r="B3748" t="s">
        <v>1227</v>
      </c>
      <c r="C3748" t="s">
        <v>2757</v>
      </c>
      <c r="D3748">
        <v>2275</v>
      </c>
      <c r="E3748" t="s">
        <v>15</v>
      </c>
      <c r="F3748" t="s">
        <v>420</v>
      </c>
      <c r="G3748" s="81">
        <v>45325</v>
      </c>
      <c r="H3748" t="s">
        <v>4048</v>
      </c>
      <c r="I3748" t="s">
        <v>7589</v>
      </c>
      <c r="J3748" t="s">
        <v>1680</v>
      </c>
      <c r="K3748">
        <v>2</v>
      </c>
      <c r="L3748" t="s">
        <v>2755</v>
      </c>
      <c r="M3748">
        <v>563</v>
      </c>
    </row>
    <row r="3749" spans="1:13">
      <c r="A3749">
        <v>7203</v>
      </c>
      <c r="B3749" t="s">
        <v>2908</v>
      </c>
      <c r="C3749" t="s">
        <v>3207</v>
      </c>
      <c r="D3749">
        <v>2520</v>
      </c>
      <c r="E3749" t="s">
        <v>3256</v>
      </c>
      <c r="F3749" t="s">
        <v>7143</v>
      </c>
      <c r="G3749" s="81">
        <v>45295</v>
      </c>
      <c r="H3749" t="s">
        <v>4048</v>
      </c>
      <c r="I3749" t="s">
        <v>5173</v>
      </c>
      <c r="J3749" t="s">
        <v>3257</v>
      </c>
      <c r="K3749">
        <v>2221</v>
      </c>
      <c r="L3749" t="s">
        <v>3146</v>
      </c>
      <c r="M3749">
        <v>608</v>
      </c>
    </row>
    <row r="3750" spans="1:13">
      <c r="A3750">
        <v>7204</v>
      </c>
      <c r="B3750" t="s">
        <v>2908</v>
      </c>
      <c r="C3750" t="s">
        <v>3145</v>
      </c>
      <c r="D3750">
        <v>2520</v>
      </c>
      <c r="E3750" t="s">
        <v>3256</v>
      </c>
      <c r="F3750" t="s">
        <v>7143</v>
      </c>
      <c r="G3750" s="81">
        <v>45295</v>
      </c>
      <c r="H3750" t="s">
        <v>4048</v>
      </c>
      <c r="I3750" t="s">
        <v>5173</v>
      </c>
      <c r="J3750" t="s">
        <v>3257</v>
      </c>
      <c r="K3750">
        <v>2222</v>
      </c>
      <c r="L3750" t="s">
        <v>3144</v>
      </c>
      <c r="M3750">
        <v>607</v>
      </c>
    </row>
    <row r="3751" spans="1:13">
      <c r="A3751">
        <v>7205</v>
      </c>
      <c r="B3751" t="s">
        <v>2908</v>
      </c>
      <c r="C3751" t="s">
        <v>1567</v>
      </c>
      <c r="D3751">
        <v>1800</v>
      </c>
      <c r="E3751" t="s">
        <v>3264</v>
      </c>
      <c r="F3751" t="s">
        <v>7143</v>
      </c>
      <c r="G3751" s="81">
        <v>45324</v>
      </c>
      <c r="H3751" t="s">
        <v>4048</v>
      </c>
      <c r="I3751" t="s">
        <v>5173</v>
      </c>
      <c r="J3751" t="s">
        <v>3265</v>
      </c>
      <c r="K3751" t="s">
        <v>7590</v>
      </c>
      <c r="L3751" t="s">
        <v>1565</v>
      </c>
      <c r="M3751">
        <v>643</v>
      </c>
    </row>
    <row r="3752" spans="1:13">
      <c r="A3752">
        <v>7206</v>
      </c>
      <c r="B3752" t="s">
        <v>2908</v>
      </c>
      <c r="C3752" t="s">
        <v>3260</v>
      </c>
      <c r="D3752">
        <v>1800</v>
      </c>
      <c r="E3752" t="s">
        <v>3264</v>
      </c>
      <c r="F3752" t="s">
        <v>7143</v>
      </c>
      <c r="G3752" s="81">
        <v>45324</v>
      </c>
      <c r="H3752" t="s">
        <v>4048</v>
      </c>
      <c r="I3752" t="s">
        <v>7383</v>
      </c>
      <c r="J3752" t="s">
        <v>3265</v>
      </c>
      <c r="K3752" t="s">
        <v>7591</v>
      </c>
      <c r="L3752" t="s">
        <v>3259</v>
      </c>
      <c r="M3752">
        <v>644</v>
      </c>
    </row>
    <row r="3753" spans="1:13">
      <c r="A3753">
        <v>7207</v>
      </c>
      <c r="B3753" t="s">
        <v>2908</v>
      </c>
      <c r="C3753" t="s">
        <v>3252</v>
      </c>
      <c r="D3753">
        <v>1800</v>
      </c>
      <c r="E3753" t="s">
        <v>3264</v>
      </c>
      <c r="F3753" t="s">
        <v>7143</v>
      </c>
      <c r="G3753" s="81">
        <v>45324</v>
      </c>
      <c r="H3753" t="s">
        <v>4048</v>
      </c>
      <c r="I3753" t="s">
        <v>7383</v>
      </c>
      <c r="J3753" t="s">
        <v>3265</v>
      </c>
      <c r="K3753" t="s">
        <v>7592</v>
      </c>
      <c r="L3753" t="s">
        <v>3251</v>
      </c>
      <c r="M3753">
        <v>642</v>
      </c>
    </row>
    <row r="3754" spans="1:13">
      <c r="A3754">
        <v>7208</v>
      </c>
      <c r="B3754" t="s">
        <v>2908</v>
      </c>
      <c r="C3754" t="s">
        <v>3249</v>
      </c>
      <c r="D3754">
        <v>1800</v>
      </c>
      <c r="E3754" t="s">
        <v>3264</v>
      </c>
      <c r="F3754" t="s">
        <v>7143</v>
      </c>
      <c r="G3754" s="81">
        <v>45324</v>
      </c>
      <c r="H3754" t="s">
        <v>4048</v>
      </c>
      <c r="I3754" t="s">
        <v>7383</v>
      </c>
      <c r="J3754" t="s">
        <v>3265</v>
      </c>
      <c r="K3754" t="s">
        <v>7593</v>
      </c>
      <c r="L3754" t="s">
        <v>3248</v>
      </c>
      <c r="M3754">
        <v>641</v>
      </c>
    </row>
    <row r="3755" spans="1:13">
      <c r="A3755">
        <v>7209</v>
      </c>
      <c r="B3755" t="s">
        <v>1227</v>
      </c>
      <c r="C3755" t="s">
        <v>1827</v>
      </c>
      <c r="D3755">
        <v>1000</v>
      </c>
      <c r="E3755" t="s">
        <v>10</v>
      </c>
      <c r="F3755" t="s">
        <v>420</v>
      </c>
      <c r="G3755" s="81">
        <v>45323</v>
      </c>
      <c r="H3755" t="s">
        <v>4069</v>
      </c>
      <c r="I3755" t="s">
        <v>4847</v>
      </c>
      <c r="J3755" t="s">
        <v>2032</v>
      </c>
      <c r="K3755" t="s">
        <v>7594</v>
      </c>
      <c r="L3755" t="s">
        <v>1649</v>
      </c>
      <c r="M3755">
        <v>347</v>
      </c>
    </row>
    <row r="3756" spans="1:13">
      <c r="A3756">
        <v>7210</v>
      </c>
      <c r="B3756" t="s">
        <v>1227</v>
      </c>
      <c r="C3756" t="s">
        <v>2594</v>
      </c>
      <c r="D3756">
        <v>5200</v>
      </c>
      <c r="E3756" t="s">
        <v>67</v>
      </c>
      <c r="F3756" t="s">
        <v>420</v>
      </c>
      <c r="G3756" s="81">
        <v>45323</v>
      </c>
      <c r="H3756" t="s">
        <v>4048</v>
      </c>
      <c r="I3756" t="s">
        <v>7236</v>
      </c>
      <c r="J3756" t="s">
        <v>1679</v>
      </c>
      <c r="K3756" t="s">
        <v>7595</v>
      </c>
      <c r="L3756" t="s">
        <v>2593</v>
      </c>
      <c r="M3756">
        <v>496</v>
      </c>
    </row>
    <row r="3757" spans="1:13">
      <c r="A3757">
        <v>7211</v>
      </c>
      <c r="B3757" t="s">
        <v>1227</v>
      </c>
      <c r="C3757" t="s">
        <v>2458</v>
      </c>
      <c r="D3757">
        <v>5200</v>
      </c>
      <c r="E3757" t="s">
        <v>67</v>
      </c>
      <c r="F3757" t="s">
        <v>420</v>
      </c>
      <c r="G3757" s="81">
        <v>45323</v>
      </c>
      <c r="H3757" t="s">
        <v>4048</v>
      </c>
      <c r="I3757" t="s">
        <v>5327</v>
      </c>
      <c r="J3757" t="s">
        <v>1679</v>
      </c>
      <c r="K3757" t="s">
        <v>7596</v>
      </c>
      <c r="L3757" t="s">
        <v>2457</v>
      </c>
      <c r="M3757">
        <v>466</v>
      </c>
    </row>
    <row r="3758" spans="1:13">
      <c r="A3758">
        <v>7212</v>
      </c>
      <c r="B3758" t="s">
        <v>1227</v>
      </c>
      <c r="C3758" t="s">
        <v>1123</v>
      </c>
      <c r="D3758">
        <v>1850</v>
      </c>
      <c r="E3758" t="s">
        <v>8</v>
      </c>
      <c r="F3758" t="s">
        <v>420</v>
      </c>
      <c r="G3758" s="81">
        <v>45323</v>
      </c>
      <c r="H3758" t="s">
        <v>4048</v>
      </c>
      <c r="I3758" t="s">
        <v>4780</v>
      </c>
      <c r="J3758" t="s">
        <v>1675</v>
      </c>
      <c r="K3758" t="s">
        <v>7597</v>
      </c>
      <c r="L3758" t="s">
        <v>1121</v>
      </c>
      <c r="M3758">
        <v>218</v>
      </c>
    </row>
    <row r="3759" spans="1:13">
      <c r="A3759">
        <v>7213</v>
      </c>
      <c r="B3759" t="s">
        <v>2908</v>
      </c>
      <c r="C3759" t="s">
        <v>3207</v>
      </c>
      <c r="D3759">
        <v>2520</v>
      </c>
      <c r="E3759" t="s">
        <v>3256</v>
      </c>
      <c r="F3759" t="s">
        <v>7143</v>
      </c>
      <c r="G3759" s="81">
        <v>45324</v>
      </c>
      <c r="H3759" t="s">
        <v>4048</v>
      </c>
      <c r="I3759" t="s">
        <v>5401</v>
      </c>
      <c r="J3759" t="s">
        <v>3257</v>
      </c>
      <c r="K3759" t="s">
        <v>7598</v>
      </c>
      <c r="L3759" t="s">
        <v>3146</v>
      </c>
      <c r="M3759">
        <v>608</v>
      </c>
    </row>
    <row r="3760" spans="1:13">
      <c r="A3760">
        <v>7214</v>
      </c>
      <c r="B3760" t="s">
        <v>2908</v>
      </c>
      <c r="C3760" t="s">
        <v>3145</v>
      </c>
      <c r="D3760">
        <v>2520</v>
      </c>
      <c r="E3760" t="s">
        <v>3256</v>
      </c>
      <c r="F3760" t="s">
        <v>7143</v>
      </c>
      <c r="G3760" s="81">
        <v>45324</v>
      </c>
      <c r="H3760" t="s">
        <v>4048</v>
      </c>
      <c r="I3760" t="s">
        <v>5401</v>
      </c>
      <c r="J3760" t="s">
        <v>3257</v>
      </c>
      <c r="K3760" t="s">
        <v>7599</v>
      </c>
      <c r="L3760" t="s">
        <v>3144</v>
      </c>
      <c r="M3760">
        <v>607</v>
      </c>
    </row>
    <row r="3761" spans="1:13">
      <c r="A3761">
        <v>7215</v>
      </c>
      <c r="B3761" t="s">
        <v>35</v>
      </c>
      <c r="C3761" t="s">
        <v>3606</v>
      </c>
      <c r="D3761">
        <v>10000</v>
      </c>
      <c r="E3761" t="s">
        <v>12</v>
      </c>
      <c r="F3761" t="s">
        <v>420</v>
      </c>
      <c r="G3761" s="81">
        <v>45306</v>
      </c>
      <c r="H3761" t="s">
        <v>4178</v>
      </c>
      <c r="I3761" t="s">
        <v>7600</v>
      </c>
      <c r="J3761" t="s">
        <v>13</v>
      </c>
      <c r="K3761">
        <v>3442</v>
      </c>
      <c r="L3761" t="s">
        <v>3371</v>
      </c>
      <c r="M3761">
        <v>660</v>
      </c>
    </row>
    <row r="3762" spans="1:13">
      <c r="A3762">
        <v>7216</v>
      </c>
      <c r="B3762" t="s">
        <v>2961</v>
      </c>
      <c r="C3762" t="s">
        <v>3412</v>
      </c>
      <c r="D3762">
        <v>6500</v>
      </c>
      <c r="E3762" t="s">
        <v>12</v>
      </c>
      <c r="F3762" t="s">
        <v>420</v>
      </c>
      <c r="G3762" s="81">
        <v>45328</v>
      </c>
      <c r="H3762" t="s">
        <v>4048</v>
      </c>
      <c r="I3762" t="s">
        <v>7601</v>
      </c>
      <c r="J3762" t="s">
        <v>13</v>
      </c>
      <c r="K3762">
        <v>1975825</v>
      </c>
      <c r="L3762" t="s">
        <v>3411</v>
      </c>
      <c r="M3762">
        <v>677</v>
      </c>
    </row>
    <row r="3763" spans="1:13">
      <c r="A3763">
        <v>7217</v>
      </c>
      <c r="B3763" t="s">
        <v>1227</v>
      </c>
      <c r="C3763" t="s">
        <v>605</v>
      </c>
      <c r="D3763">
        <v>2800</v>
      </c>
      <c r="E3763" t="s">
        <v>12</v>
      </c>
      <c r="F3763" t="s">
        <v>420</v>
      </c>
      <c r="G3763" s="81">
        <v>45629</v>
      </c>
      <c r="H3763" t="s">
        <v>4048</v>
      </c>
      <c r="I3763" t="s">
        <v>9101</v>
      </c>
      <c r="J3763" t="s">
        <v>13</v>
      </c>
      <c r="K3763" t="s">
        <v>7603</v>
      </c>
      <c r="L3763" t="s">
        <v>603</v>
      </c>
      <c r="M3763">
        <v>468</v>
      </c>
    </row>
    <row r="3764" spans="1:13">
      <c r="A3764">
        <v>7218</v>
      </c>
      <c r="B3764" t="s">
        <v>1227</v>
      </c>
      <c r="C3764" t="s">
        <v>2574</v>
      </c>
      <c r="D3764">
        <v>5200</v>
      </c>
      <c r="E3764" t="s">
        <v>12</v>
      </c>
      <c r="F3764" t="s">
        <v>420</v>
      </c>
      <c r="G3764" s="81">
        <v>45328</v>
      </c>
      <c r="H3764" t="s">
        <v>4048</v>
      </c>
      <c r="I3764" t="s">
        <v>7604</v>
      </c>
      <c r="J3764" t="s">
        <v>13</v>
      </c>
      <c r="K3764">
        <v>1932929</v>
      </c>
      <c r="L3764" t="s">
        <v>2572</v>
      </c>
      <c r="M3764">
        <v>492</v>
      </c>
    </row>
    <row r="3765" spans="1:13">
      <c r="A3765">
        <v>7219</v>
      </c>
      <c r="B3765" t="s">
        <v>1227</v>
      </c>
      <c r="C3765" t="s">
        <v>2970</v>
      </c>
      <c r="D3765">
        <v>1650</v>
      </c>
      <c r="E3765" t="s">
        <v>8</v>
      </c>
      <c r="F3765" t="s">
        <v>420</v>
      </c>
      <c r="G3765" s="81">
        <v>45328</v>
      </c>
      <c r="H3765" t="s">
        <v>4048</v>
      </c>
      <c r="I3765" t="s">
        <v>7605</v>
      </c>
      <c r="J3765" t="s">
        <v>1675</v>
      </c>
      <c r="K3765">
        <v>1830746</v>
      </c>
      <c r="L3765" t="s">
        <v>2969</v>
      </c>
      <c r="M3765">
        <v>588</v>
      </c>
    </row>
    <row r="3766" spans="1:13">
      <c r="A3766">
        <v>7220</v>
      </c>
      <c r="B3766" t="s">
        <v>1227</v>
      </c>
      <c r="C3766" t="s">
        <v>2597</v>
      </c>
      <c r="D3766">
        <v>3497</v>
      </c>
      <c r="E3766" t="s">
        <v>12</v>
      </c>
      <c r="F3766" t="s">
        <v>420</v>
      </c>
      <c r="G3766" s="81">
        <v>45329</v>
      </c>
      <c r="H3766" t="s">
        <v>4048</v>
      </c>
      <c r="I3766" t="s">
        <v>5159</v>
      </c>
      <c r="J3766" t="s">
        <v>13</v>
      </c>
      <c r="K3766">
        <v>290638</v>
      </c>
      <c r="L3766" t="s">
        <v>2596</v>
      </c>
      <c r="M3766">
        <v>497</v>
      </c>
    </row>
    <row r="3767" spans="1:13">
      <c r="A3767">
        <v>7221</v>
      </c>
      <c r="B3767" t="s">
        <v>2908</v>
      </c>
      <c r="C3767" t="s">
        <v>3127</v>
      </c>
      <c r="D3767">
        <v>2520</v>
      </c>
      <c r="E3767" t="s">
        <v>3256</v>
      </c>
      <c r="F3767" t="s">
        <v>420</v>
      </c>
      <c r="G3767" s="81">
        <v>45328</v>
      </c>
      <c r="H3767" t="s">
        <v>4048</v>
      </c>
      <c r="I3767" t="s">
        <v>7584</v>
      </c>
      <c r="J3767" t="s">
        <v>7119</v>
      </c>
      <c r="K3767">
        <v>3258015</v>
      </c>
      <c r="L3767" t="s">
        <v>3126</v>
      </c>
      <c r="M3767">
        <v>601</v>
      </c>
    </row>
    <row r="3768" spans="1:13">
      <c r="A3768">
        <v>7222</v>
      </c>
      <c r="B3768" t="s">
        <v>2908</v>
      </c>
      <c r="C3768" t="s">
        <v>3142</v>
      </c>
      <c r="D3768">
        <v>2520</v>
      </c>
      <c r="E3768" t="s">
        <v>3256</v>
      </c>
      <c r="F3768" t="s">
        <v>420</v>
      </c>
      <c r="G3768" s="81">
        <v>45296</v>
      </c>
      <c r="H3768" t="s">
        <v>4048</v>
      </c>
      <c r="I3768" t="s">
        <v>7490</v>
      </c>
      <c r="J3768" t="s">
        <v>7119</v>
      </c>
      <c r="K3768">
        <v>2706</v>
      </c>
      <c r="L3768" t="s">
        <v>3141</v>
      </c>
      <c r="M3768">
        <v>606</v>
      </c>
    </row>
    <row r="3769" spans="1:13">
      <c r="A3769">
        <v>7223</v>
      </c>
      <c r="B3769" t="s">
        <v>2908</v>
      </c>
      <c r="C3769" t="s">
        <v>3294</v>
      </c>
      <c r="D3769">
        <v>2520</v>
      </c>
      <c r="E3769" t="s">
        <v>3264</v>
      </c>
      <c r="F3769" t="s">
        <v>420</v>
      </c>
      <c r="G3769" s="81">
        <v>45328</v>
      </c>
      <c r="H3769" t="s">
        <v>4048</v>
      </c>
      <c r="I3769" t="s">
        <v>7383</v>
      </c>
      <c r="J3769" t="s">
        <v>3265</v>
      </c>
      <c r="K3769">
        <v>3327944</v>
      </c>
      <c r="L3769" t="s">
        <v>3293</v>
      </c>
      <c r="M3769">
        <v>640</v>
      </c>
    </row>
    <row r="3770" spans="1:13">
      <c r="A3770">
        <v>7224</v>
      </c>
      <c r="B3770" t="s">
        <v>2908</v>
      </c>
      <c r="C3770" t="s">
        <v>3124</v>
      </c>
      <c r="D3770">
        <v>2520</v>
      </c>
      <c r="E3770" t="s">
        <v>3256</v>
      </c>
      <c r="F3770" t="s">
        <v>420</v>
      </c>
      <c r="G3770" s="81">
        <v>45296</v>
      </c>
      <c r="H3770" t="s">
        <v>4048</v>
      </c>
      <c r="I3770" t="s">
        <v>7606</v>
      </c>
      <c r="J3770" t="s">
        <v>7119</v>
      </c>
      <c r="K3770">
        <v>1202</v>
      </c>
      <c r="L3770" t="s">
        <v>3123</v>
      </c>
      <c r="M3770">
        <v>600</v>
      </c>
    </row>
    <row r="3771" spans="1:13">
      <c r="A3771">
        <v>7225</v>
      </c>
      <c r="B3771" t="s">
        <v>1227</v>
      </c>
      <c r="C3771" t="s">
        <v>2352</v>
      </c>
      <c r="D3771">
        <v>3497</v>
      </c>
      <c r="E3771" t="s">
        <v>12</v>
      </c>
      <c r="F3771" t="s">
        <v>420</v>
      </c>
      <c r="G3771" s="81">
        <v>45328</v>
      </c>
      <c r="H3771" t="s">
        <v>4048</v>
      </c>
      <c r="I3771" t="s">
        <v>5203</v>
      </c>
      <c r="J3771" t="s">
        <v>13</v>
      </c>
      <c r="K3771">
        <v>3192645</v>
      </c>
      <c r="L3771" t="s">
        <v>2350</v>
      </c>
      <c r="M3771">
        <v>445</v>
      </c>
    </row>
    <row r="3772" spans="1:13">
      <c r="A3772">
        <v>7226</v>
      </c>
      <c r="B3772" t="s">
        <v>1227</v>
      </c>
      <c r="C3772" t="s">
        <v>962</v>
      </c>
      <c r="D3772">
        <v>3350</v>
      </c>
      <c r="E3772" t="s">
        <v>15</v>
      </c>
      <c r="F3772" t="s">
        <v>420</v>
      </c>
      <c r="G3772" s="81">
        <v>45328</v>
      </c>
      <c r="H3772" t="s">
        <v>4048</v>
      </c>
      <c r="I3772" t="s">
        <v>7607</v>
      </c>
      <c r="J3772" t="s">
        <v>1680</v>
      </c>
      <c r="K3772">
        <v>2955417</v>
      </c>
      <c r="L3772" t="s">
        <v>960</v>
      </c>
      <c r="M3772">
        <v>371</v>
      </c>
    </row>
    <row r="3773" spans="1:13">
      <c r="A3773">
        <v>7227</v>
      </c>
      <c r="B3773" t="s">
        <v>1227</v>
      </c>
      <c r="C3773" t="s">
        <v>3336</v>
      </c>
      <c r="D3773">
        <v>2000</v>
      </c>
      <c r="E3773" t="s">
        <v>10</v>
      </c>
      <c r="F3773" t="s">
        <v>420</v>
      </c>
      <c r="G3773" s="81">
        <v>45328</v>
      </c>
      <c r="H3773" t="s">
        <v>4048</v>
      </c>
      <c r="I3773" t="s">
        <v>7608</v>
      </c>
      <c r="J3773" t="s">
        <v>2032</v>
      </c>
      <c r="K3773">
        <v>3017949</v>
      </c>
      <c r="L3773" t="s">
        <v>3335</v>
      </c>
      <c r="M3773">
        <v>655</v>
      </c>
    </row>
    <row r="3774" spans="1:13">
      <c r="A3774">
        <v>7228</v>
      </c>
      <c r="B3774" t="s">
        <v>35</v>
      </c>
      <c r="C3774" t="s">
        <v>3189</v>
      </c>
      <c r="D3774">
        <v>20000</v>
      </c>
      <c r="E3774" t="s">
        <v>20</v>
      </c>
      <c r="F3774" t="s">
        <v>420</v>
      </c>
      <c r="G3774" s="81">
        <v>45328</v>
      </c>
      <c r="H3774" t="s">
        <v>4048</v>
      </c>
      <c r="I3774" t="s">
        <v>6774</v>
      </c>
      <c r="J3774" t="s">
        <v>1677</v>
      </c>
      <c r="K3774">
        <v>2655495</v>
      </c>
      <c r="L3774" t="s">
        <v>3370</v>
      </c>
      <c r="M3774">
        <v>659</v>
      </c>
    </row>
    <row r="3775" spans="1:13">
      <c r="A3775">
        <v>7229</v>
      </c>
      <c r="B3775" t="s">
        <v>1227</v>
      </c>
      <c r="C3775" t="s">
        <v>2781</v>
      </c>
      <c r="D3775">
        <v>3497</v>
      </c>
      <c r="E3775" t="s">
        <v>12</v>
      </c>
      <c r="F3775" t="s">
        <v>420</v>
      </c>
      <c r="G3775" s="81">
        <v>45323</v>
      </c>
      <c r="H3775" t="s">
        <v>4048</v>
      </c>
      <c r="I3775" t="s">
        <v>5292</v>
      </c>
      <c r="J3775" t="s">
        <v>13</v>
      </c>
      <c r="K3775">
        <v>546072</v>
      </c>
      <c r="L3775" t="s">
        <v>2772</v>
      </c>
      <c r="M3775">
        <v>572</v>
      </c>
    </row>
    <row r="3776" spans="1:13">
      <c r="A3776">
        <v>7230</v>
      </c>
      <c r="B3776" t="s">
        <v>35</v>
      </c>
      <c r="C3776" t="s">
        <v>3315</v>
      </c>
      <c r="D3776">
        <v>3500</v>
      </c>
      <c r="E3776" t="s">
        <v>20</v>
      </c>
      <c r="F3776" t="s">
        <v>7609</v>
      </c>
      <c r="G3776" s="81">
        <v>45323</v>
      </c>
      <c r="H3776" t="s">
        <v>4048</v>
      </c>
      <c r="I3776" t="s">
        <v>4512</v>
      </c>
      <c r="J3776" t="s">
        <v>1677</v>
      </c>
      <c r="K3776">
        <v>805855</v>
      </c>
      <c r="L3776" t="s">
        <v>3314</v>
      </c>
      <c r="M3776">
        <v>651</v>
      </c>
    </row>
    <row r="3777" spans="1:13">
      <c r="A3777">
        <v>7231</v>
      </c>
      <c r="B3777" t="s">
        <v>2908</v>
      </c>
      <c r="C3777" t="s">
        <v>3124</v>
      </c>
      <c r="D3777">
        <v>2520</v>
      </c>
      <c r="E3777" t="s">
        <v>3256</v>
      </c>
      <c r="F3777" t="s">
        <v>420</v>
      </c>
      <c r="G3777" s="81">
        <v>45328</v>
      </c>
      <c r="H3777" t="s">
        <v>4048</v>
      </c>
      <c r="I3777" t="s">
        <v>7610</v>
      </c>
      <c r="J3777" t="s">
        <v>7119</v>
      </c>
      <c r="K3777">
        <v>3254817</v>
      </c>
      <c r="L3777" t="s">
        <v>3123</v>
      </c>
      <c r="M3777">
        <v>600</v>
      </c>
    </row>
    <row r="3778" spans="1:13">
      <c r="A3778">
        <v>7232</v>
      </c>
      <c r="B3778" t="s">
        <v>2908</v>
      </c>
      <c r="C3778" t="s">
        <v>3142</v>
      </c>
      <c r="D3778">
        <v>2520</v>
      </c>
      <c r="E3778" t="s">
        <v>3256</v>
      </c>
      <c r="F3778" t="s">
        <v>420</v>
      </c>
      <c r="G3778" s="81">
        <v>45328</v>
      </c>
      <c r="H3778" t="s">
        <v>4048</v>
      </c>
      <c r="I3778" t="s">
        <v>7584</v>
      </c>
      <c r="J3778" t="s">
        <v>7119</v>
      </c>
      <c r="K3778">
        <v>3259609</v>
      </c>
      <c r="L3778" t="s">
        <v>3141</v>
      </c>
      <c r="M3778">
        <v>606</v>
      </c>
    </row>
    <row r="3779" spans="1:13">
      <c r="A3779">
        <v>7233</v>
      </c>
      <c r="B3779" t="s">
        <v>2961</v>
      </c>
      <c r="C3779" t="s">
        <v>3355</v>
      </c>
      <c r="D3779">
        <v>6000</v>
      </c>
      <c r="E3779" t="s">
        <v>17</v>
      </c>
      <c r="F3779" t="s">
        <v>420</v>
      </c>
      <c r="G3779" s="81">
        <v>45330</v>
      </c>
      <c r="H3779" t="s">
        <v>4048</v>
      </c>
      <c r="I3779" t="s">
        <v>7611</v>
      </c>
      <c r="J3779" t="s">
        <v>1675</v>
      </c>
      <c r="K3779" t="s">
        <v>7612</v>
      </c>
      <c r="L3779" t="s">
        <v>3354</v>
      </c>
      <c r="M3779">
        <v>658</v>
      </c>
    </row>
    <row r="3780" spans="1:13">
      <c r="A3780">
        <v>7234</v>
      </c>
      <c r="B3780" t="s">
        <v>1227</v>
      </c>
      <c r="C3780" t="s">
        <v>3463</v>
      </c>
      <c r="D3780">
        <v>7043</v>
      </c>
      <c r="E3780" t="s">
        <v>12</v>
      </c>
      <c r="F3780" t="s">
        <v>420</v>
      </c>
      <c r="G3780" s="81">
        <v>45336</v>
      </c>
      <c r="H3780" t="s">
        <v>4048</v>
      </c>
      <c r="I3780" t="s">
        <v>7613</v>
      </c>
      <c r="J3780" t="s">
        <v>13</v>
      </c>
      <c r="K3780" t="s">
        <v>7614</v>
      </c>
      <c r="L3780" t="s">
        <v>1255</v>
      </c>
      <c r="M3780">
        <v>582</v>
      </c>
    </row>
    <row r="3781" spans="1:13">
      <c r="A3781">
        <v>7235</v>
      </c>
      <c r="B3781" t="s">
        <v>1227</v>
      </c>
      <c r="C3781" t="s">
        <v>1810</v>
      </c>
      <c r="D3781">
        <v>2275</v>
      </c>
      <c r="E3781" t="s">
        <v>17</v>
      </c>
      <c r="F3781" t="s">
        <v>420</v>
      </c>
      <c r="G3781" s="81">
        <v>45334</v>
      </c>
      <c r="H3781" t="s">
        <v>4048</v>
      </c>
      <c r="I3781" t="s">
        <v>7615</v>
      </c>
      <c r="J3781" t="s">
        <v>1674</v>
      </c>
      <c r="K3781" t="s">
        <v>7616</v>
      </c>
      <c r="L3781" t="s">
        <v>1812</v>
      </c>
      <c r="M3781">
        <v>364</v>
      </c>
    </row>
    <row r="3782" spans="1:13">
      <c r="A3782">
        <v>7236</v>
      </c>
      <c r="B3782" t="s">
        <v>1227</v>
      </c>
      <c r="C3782" t="s">
        <v>2591</v>
      </c>
      <c r="D3782">
        <v>2800</v>
      </c>
      <c r="E3782" t="s">
        <v>12</v>
      </c>
      <c r="F3782" t="s">
        <v>420</v>
      </c>
      <c r="G3782" s="81">
        <v>45334</v>
      </c>
      <c r="H3782" t="s">
        <v>4048</v>
      </c>
      <c r="I3782" t="s">
        <v>7617</v>
      </c>
      <c r="J3782" t="s">
        <v>13</v>
      </c>
      <c r="K3782" t="s">
        <v>7618</v>
      </c>
      <c r="L3782" t="s">
        <v>2590</v>
      </c>
      <c r="M3782">
        <v>495</v>
      </c>
    </row>
    <row r="3783" spans="1:13">
      <c r="A3783">
        <v>7237</v>
      </c>
      <c r="B3783" t="s">
        <v>1227</v>
      </c>
      <c r="C3783" t="s">
        <v>2323</v>
      </c>
      <c r="D3783">
        <v>3500</v>
      </c>
      <c r="E3783" t="s">
        <v>67</v>
      </c>
      <c r="F3783" t="s">
        <v>6305</v>
      </c>
      <c r="G3783" s="81">
        <v>45330</v>
      </c>
      <c r="H3783" t="s">
        <v>4048</v>
      </c>
      <c r="I3783" t="s">
        <v>6062</v>
      </c>
      <c r="J3783" t="s">
        <v>1679</v>
      </c>
      <c r="K3783" t="s">
        <v>7619</v>
      </c>
      <c r="L3783" t="s">
        <v>2322</v>
      </c>
      <c r="M3783">
        <v>431</v>
      </c>
    </row>
    <row r="3784" spans="1:13">
      <c r="A3784">
        <v>7238</v>
      </c>
      <c r="B3784" t="s">
        <v>1227</v>
      </c>
      <c r="C3784" t="s">
        <v>1713</v>
      </c>
      <c r="D3784">
        <v>10000</v>
      </c>
      <c r="E3784" t="s">
        <v>10</v>
      </c>
      <c r="F3784" t="s">
        <v>6305</v>
      </c>
      <c r="G3784" s="81">
        <v>45337</v>
      </c>
      <c r="H3784" t="s">
        <v>4048</v>
      </c>
      <c r="I3784" t="s">
        <v>7620</v>
      </c>
      <c r="J3784" t="s">
        <v>2032</v>
      </c>
      <c r="K3784" t="s">
        <v>7621</v>
      </c>
      <c r="L3784" t="s">
        <v>1714</v>
      </c>
      <c r="M3784">
        <v>361</v>
      </c>
    </row>
    <row r="3785" spans="1:13">
      <c r="A3785">
        <v>7239</v>
      </c>
      <c r="B3785" t="s">
        <v>1227</v>
      </c>
      <c r="C3785" t="s">
        <v>1713</v>
      </c>
      <c r="D3785">
        <v>7000</v>
      </c>
      <c r="E3785" t="s">
        <v>10</v>
      </c>
      <c r="F3785" t="s">
        <v>6305</v>
      </c>
      <c r="G3785" s="81">
        <v>45337</v>
      </c>
      <c r="H3785" t="s">
        <v>4048</v>
      </c>
      <c r="I3785" t="s">
        <v>7622</v>
      </c>
      <c r="J3785" t="s">
        <v>2032</v>
      </c>
      <c r="K3785">
        <v>473107</v>
      </c>
      <c r="L3785" t="s">
        <v>1714</v>
      </c>
      <c r="M3785">
        <v>361</v>
      </c>
    </row>
    <row r="3786" spans="1:13">
      <c r="B3786" t="s">
        <v>1227</v>
      </c>
      <c r="C3786" t="s">
        <v>1713</v>
      </c>
      <c r="D3786">
        <v>200</v>
      </c>
      <c r="E3786" t="s">
        <v>10</v>
      </c>
      <c r="F3786" t="s">
        <v>420</v>
      </c>
      <c r="G3786" s="81">
        <v>45338</v>
      </c>
      <c r="H3786" t="s">
        <v>4048</v>
      </c>
      <c r="I3786" t="s">
        <v>9017</v>
      </c>
      <c r="J3786" t="s">
        <v>2032</v>
      </c>
      <c r="K3786">
        <v>67002</v>
      </c>
      <c r="L3786" t="s">
        <v>1714</v>
      </c>
      <c r="M3786">
        <v>361</v>
      </c>
    </row>
    <row r="3787" spans="1:13">
      <c r="A3787">
        <v>7240</v>
      </c>
      <c r="B3787" t="s">
        <v>1227</v>
      </c>
      <c r="C3787" t="s">
        <v>2551</v>
      </c>
      <c r="D3787">
        <v>2275</v>
      </c>
      <c r="E3787" t="s">
        <v>17</v>
      </c>
      <c r="F3787" t="s">
        <v>7143</v>
      </c>
      <c r="G3787" s="81">
        <v>45338</v>
      </c>
      <c r="H3787" t="s">
        <v>4048</v>
      </c>
      <c r="I3787" t="s">
        <v>7623</v>
      </c>
      <c r="J3787" t="s">
        <v>1674</v>
      </c>
      <c r="K3787" t="s">
        <v>7624</v>
      </c>
      <c r="L3787" t="s">
        <v>2550</v>
      </c>
      <c r="M3787">
        <v>488</v>
      </c>
    </row>
    <row r="3788" spans="1:13">
      <c r="A3788">
        <v>7241</v>
      </c>
      <c r="B3788" t="s">
        <v>1227</v>
      </c>
      <c r="C3788" t="s">
        <v>3325</v>
      </c>
      <c r="D3788">
        <v>2000</v>
      </c>
      <c r="E3788" t="s">
        <v>10</v>
      </c>
      <c r="F3788" t="s">
        <v>420</v>
      </c>
      <c r="G3788" s="81">
        <v>45338</v>
      </c>
      <c r="H3788" t="s">
        <v>4048</v>
      </c>
      <c r="I3788" t="s">
        <v>7625</v>
      </c>
      <c r="J3788" t="s">
        <v>2032</v>
      </c>
      <c r="K3788" t="s">
        <v>7626</v>
      </c>
      <c r="L3788" t="s">
        <v>3324</v>
      </c>
      <c r="M3788">
        <v>652</v>
      </c>
    </row>
    <row r="3789" spans="1:13">
      <c r="A3789">
        <v>7242</v>
      </c>
      <c r="B3789" t="s">
        <v>1227</v>
      </c>
      <c r="C3789" t="s">
        <v>2407</v>
      </c>
      <c r="D3789">
        <v>2275</v>
      </c>
      <c r="E3789" t="s">
        <v>15</v>
      </c>
      <c r="F3789" t="s">
        <v>420</v>
      </c>
      <c r="G3789" s="81">
        <v>45338</v>
      </c>
      <c r="H3789" t="s">
        <v>4048</v>
      </c>
      <c r="I3789" t="s">
        <v>7627</v>
      </c>
      <c r="J3789" t="s">
        <v>1680</v>
      </c>
      <c r="K3789" t="s">
        <v>7628</v>
      </c>
      <c r="L3789" t="s">
        <v>2406</v>
      </c>
      <c r="M3789">
        <v>460</v>
      </c>
    </row>
    <row r="3790" spans="1:13">
      <c r="A3790">
        <v>7243</v>
      </c>
      <c r="B3790" t="s">
        <v>1227</v>
      </c>
      <c r="C3790" t="s">
        <v>1332</v>
      </c>
      <c r="D3790">
        <v>4335</v>
      </c>
      <c r="E3790" t="s">
        <v>12</v>
      </c>
      <c r="F3790" t="s">
        <v>6305</v>
      </c>
      <c r="G3790" s="81">
        <v>45338</v>
      </c>
      <c r="H3790" t="s">
        <v>4048</v>
      </c>
      <c r="I3790" t="s">
        <v>5631</v>
      </c>
      <c r="J3790" t="s">
        <v>13</v>
      </c>
      <c r="K3790" t="s">
        <v>7629</v>
      </c>
      <c r="L3790" t="s">
        <v>1330</v>
      </c>
      <c r="M3790">
        <v>462</v>
      </c>
    </row>
    <row r="3791" spans="1:13">
      <c r="A3791">
        <v>7244</v>
      </c>
      <c r="B3791" t="s">
        <v>35</v>
      </c>
      <c r="C3791" t="s">
        <v>3373</v>
      </c>
      <c r="D3791">
        <v>3497</v>
      </c>
      <c r="E3791" t="s">
        <v>12</v>
      </c>
      <c r="F3791" t="s">
        <v>420</v>
      </c>
      <c r="G3791" s="81">
        <v>45341</v>
      </c>
      <c r="H3791" t="s">
        <v>4048</v>
      </c>
      <c r="I3791" t="s">
        <v>6184</v>
      </c>
      <c r="J3791" t="s">
        <v>13</v>
      </c>
      <c r="K3791" t="s">
        <v>7630</v>
      </c>
      <c r="L3791" t="s">
        <v>3372</v>
      </c>
      <c r="M3791">
        <v>661</v>
      </c>
    </row>
    <row r="3792" spans="1:13">
      <c r="A3792">
        <v>7245</v>
      </c>
      <c r="B3792" t="s">
        <v>1227</v>
      </c>
      <c r="C3792" t="s">
        <v>2501</v>
      </c>
      <c r="D3792">
        <v>4200</v>
      </c>
      <c r="E3792" t="s">
        <v>15</v>
      </c>
      <c r="F3792" t="s">
        <v>420</v>
      </c>
      <c r="G3792" s="81">
        <v>45341</v>
      </c>
      <c r="H3792" t="s">
        <v>4048</v>
      </c>
      <c r="I3792" t="s">
        <v>7631</v>
      </c>
      <c r="J3792" t="s">
        <v>1680</v>
      </c>
      <c r="K3792" t="s">
        <v>7632</v>
      </c>
      <c r="L3792" t="s">
        <v>2486</v>
      </c>
      <c r="M3792">
        <v>474</v>
      </c>
    </row>
    <row r="3793" spans="1:13">
      <c r="A3793">
        <v>7246</v>
      </c>
      <c r="B3793" t="s">
        <v>1227</v>
      </c>
      <c r="C3793" t="s">
        <v>1817</v>
      </c>
      <c r="D3793">
        <v>25000</v>
      </c>
      <c r="E3793" t="s">
        <v>10</v>
      </c>
      <c r="F3793" t="s">
        <v>420</v>
      </c>
      <c r="G3793" s="81">
        <v>45342</v>
      </c>
      <c r="H3793" t="s">
        <v>4069</v>
      </c>
      <c r="I3793" t="s">
        <v>5777</v>
      </c>
      <c r="J3793" t="s">
        <v>2032</v>
      </c>
      <c r="K3793" t="s">
        <v>7633</v>
      </c>
      <c r="L3793" t="s">
        <v>2003</v>
      </c>
      <c r="M3793">
        <v>366</v>
      </c>
    </row>
    <row r="3794" spans="1:13">
      <c r="A3794">
        <v>7247</v>
      </c>
      <c r="B3794" t="s">
        <v>1227</v>
      </c>
      <c r="C3794" t="s">
        <v>2997</v>
      </c>
      <c r="D3794">
        <v>3300</v>
      </c>
      <c r="E3794" t="s">
        <v>15</v>
      </c>
      <c r="F3794" t="s">
        <v>6305</v>
      </c>
      <c r="G3794" s="81">
        <v>45339</v>
      </c>
      <c r="H3794" t="s">
        <v>4048</v>
      </c>
      <c r="I3794" t="s">
        <v>7634</v>
      </c>
      <c r="J3794" t="s">
        <v>1680</v>
      </c>
      <c r="K3794" t="s">
        <v>7635</v>
      </c>
      <c r="L3794" t="s">
        <v>2996</v>
      </c>
      <c r="M3794">
        <v>589</v>
      </c>
    </row>
    <row r="3795" spans="1:13">
      <c r="A3795">
        <v>7248</v>
      </c>
      <c r="B3795" t="s">
        <v>1227</v>
      </c>
      <c r="C3795" t="s">
        <v>3014</v>
      </c>
      <c r="D3795">
        <v>1650</v>
      </c>
      <c r="E3795" t="s">
        <v>15</v>
      </c>
      <c r="F3795" t="s">
        <v>6305</v>
      </c>
      <c r="G3795" s="81">
        <v>45339</v>
      </c>
      <c r="H3795" t="s">
        <v>4048</v>
      </c>
      <c r="I3795" t="s">
        <v>7636</v>
      </c>
      <c r="J3795" t="s">
        <v>1680</v>
      </c>
      <c r="K3795" t="s">
        <v>7637</v>
      </c>
      <c r="L3795" t="s">
        <v>3013</v>
      </c>
      <c r="M3795">
        <v>593</v>
      </c>
    </row>
    <row r="3796" spans="1:13">
      <c r="A3796">
        <v>7249</v>
      </c>
      <c r="B3796" t="s">
        <v>1227</v>
      </c>
      <c r="C3796" t="s">
        <v>3001</v>
      </c>
      <c r="D3796">
        <v>3300</v>
      </c>
      <c r="E3796" t="s">
        <v>15</v>
      </c>
      <c r="F3796" t="s">
        <v>6305</v>
      </c>
      <c r="G3796" s="81">
        <v>45339</v>
      </c>
      <c r="H3796" t="s">
        <v>4048</v>
      </c>
      <c r="I3796" t="s">
        <v>7634</v>
      </c>
      <c r="J3796" t="s">
        <v>1680</v>
      </c>
      <c r="K3796" t="s">
        <v>7638</v>
      </c>
      <c r="L3796" t="s">
        <v>3019</v>
      </c>
      <c r="M3796">
        <v>590</v>
      </c>
    </row>
    <row r="3797" spans="1:13">
      <c r="A3797">
        <v>7250</v>
      </c>
      <c r="B3797" t="s">
        <v>1227</v>
      </c>
      <c r="C3797" t="s">
        <v>244</v>
      </c>
      <c r="D3797">
        <v>4200</v>
      </c>
      <c r="E3797" t="s">
        <v>10</v>
      </c>
      <c r="F3797" t="s">
        <v>420</v>
      </c>
      <c r="G3797" s="81">
        <v>45342</v>
      </c>
      <c r="H3797" t="s">
        <v>4048</v>
      </c>
      <c r="I3797" t="s">
        <v>5138</v>
      </c>
      <c r="J3797" t="s">
        <v>2032</v>
      </c>
      <c r="K3797" t="s">
        <v>7639</v>
      </c>
      <c r="L3797" t="s">
        <v>242</v>
      </c>
      <c r="M3797">
        <v>471</v>
      </c>
    </row>
    <row r="3798" spans="1:13">
      <c r="A3798">
        <v>7251</v>
      </c>
      <c r="B3798" t="s">
        <v>1227</v>
      </c>
      <c r="C3798" t="s">
        <v>940</v>
      </c>
      <c r="D3798">
        <v>5000</v>
      </c>
      <c r="E3798" t="s">
        <v>12</v>
      </c>
      <c r="F3798" t="s">
        <v>420</v>
      </c>
      <c r="G3798" s="81">
        <v>45344</v>
      </c>
      <c r="H3798" t="s">
        <v>4069</v>
      </c>
      <c r="I3798" t="s">
        <v>4944</v>
      </c>
      <c r="J3798" t="s">
        <v>13</v>
      </c>
      <c r="K3798" t="s">
        <v>7640</v>
      </c>
      <c r="L3798" t="s">
        <v>938</v>
      </c>
      <c r="M3798">
        <v>176</v>
      </c>
    </row>
    <row r="3799" spans="1:13">
      <c r="A3799">
        <v>7252</v>
      </c>
      <c r="B3799" t="s">
        <v>1227</v>
      </c>
      <c r="C3799" t="s">
        <v>3114</v>
      </c>
      <c r="D3799">
        <v>3275</v>
      </c>
      <c r="E3799" t="s">
        <v>10</v>
      </c>
      <c r="F3799" t="s">
        <v>420</v>
      </c>
      <c r="G3799" s="81">
        <v>45328</v>
      </c>
      <c r="H3799" t="s">
        <v>7641</v>
      </c>
      <c r="I3799" t="s">
        <v>8732</v>
      </c>
      <c r="J3799" t="s">
        <v>2032</v>
      </c>
      <c r="K3799" t="s">
        <v>7642</v>
      </c>
      <c r="L3799" t="s">
        <v>3113</v>
      </c>
      <c r="M3799">
        <v>596</v>
      </c>
    </row>
    <row r="3800" spans="1:13">
      <c r="A3800">
        <v>7253</v>
      </c>
      <c r="B3800" t="s">
        <v>1227</v>
      </c>
      <c r="C3800" t="s">
        <v>7643</v>
      </c>
      <c r="D3800">
        <v>1000</v>
      </c>
      <c r="E3800" t="s">
        <v>17</v>
      </c>
      <c r="F3800" t="s">
        <v>420</v>
      </c>
      <c r="G3800" s="81">
        <v>45348</v>
      </c>
      <c r="H3800" t="s">
        <v>4178</v>
      </c>
      <c r="I3800" t="s">
        <v>7644</v>
      </c>
      <c r="J3800" t="s">
        <v>7204</v>
      </c>
      <c r="K3800" t="s">
        <v>7645</v>
      </c>
      <c r="L3800" t="s">
        <v>3473</v>
      </c>
      <c r="M3800">
        <v>687</v>
      </c>
    </row>
    <row r="3801" spans="1:13">
      <c r="A3801">
        <v>7254</v>
      </c>
      <c r="B3801" t="s">
        <v>1227</v>
      </c>
      <c r="C3801" t="s">
        <v>2087</v>
      </c>
      <c r="D3801">
        <v>1350</v>
      </c>
      <c r="E3801" t="s">
        <v>8</v>
      </c>
      <c r="F3801" t="s">
        <v>420</v>
      </c>
      <c r="G3801" s="81">
        <v>45348</v>
      </c>
      <c r="H3801" t="s">
        <v>4048</v>
      </c>
      <c r="I3801" t="s">
        <v>7646</v>
      </c>
      <c r="J3801" t="s">
        <v>1675</v>
      </c>
      <c r="K3801" t="s">
        <v>7647</v>
      </c>
      <c r="L3801" t="s">
        <v>1562</v>
      </c>
      <c r="M3801">
        <v>318</v>
      </c>
    </row>
    <row r="3802" spans="1:13">
      <c r="A3802">
        <v>7255</v>
      </c>
      <c r="B3802" t="s">
        <v>35</v>
      </c>
      <c r="C3802" t="s">
        <v>1813</v>
      </c>
      <c r="D3802">
        <v>4800</v>
      </c>
      <c r="E3802" t="s">
        <v>8</v>
      </c>
      <c r="F3802" t="s">
        <v>420</v>
      </c>
      <c r="G3802" s="81">
        <v>45348</v>
      </c>
      <c r="H3802" t="s">
        <v>4048</v>
      </c>
      <c r="I3802" t="s">
        <v>7648</v>
      </c>
      <c r="J3802" t="s">
        <v>1675</v>
      </c>
      <c r="K3802" t="s">
        <v>7649</v>
      </c>
      <c r="L3802" t="s">
        <v>1816</v>
      </c>
      <c r="M3802">
        <v>365</v>
      </c>
    </row>
    <row r="3803" spans="1:13">
      <c r="A3803">
        <v>7256</v>
      </c>
      <c r="B3803" t="s">
        <v>2961</v>
      </c>
      <c r="C3803" t="s">
        <v>3461</v>
      </c>
      <c r="D3803">
        <v>3497</v>
      </c>
      <c r="E3803" t="s">
        <v>20</v>
      </c>
      <c r="F3803" t="s">
        <v>420</v>
      </c>
      <c r="G3803" s="81">
        <v>45345</v>
      </c>
      <c r="H3803" t="s">
        <v>4048</v>
      </c>
      <c r="I3803" t="s">
        <v>9240</v>
      </c>
      <c r="J3803" t="s">
        <v>1677</v>
      </c>
      <c r="K3803" t="s">
        <v>7650</v>
      </c>
      <c r="L3803" t="s">
        <v>3460</v>
      </c>
      <c r="M3803">
        <v>684</v>
      </c>
    </row>
    <row r="3804" spans="1:13">
      <c r="A3804">
        <v>7257</v>
      </c>
      <c r="B3804" t="s">
        <v>1227</v>
      </c>
      <c r="C3804" t="s">
        <v>232</v>
      </c>
      <c r="D3804">
        <v>12000</v>
      </c>
      <c r="E3804" t="s">
        <v>10</v>
      </c>
      <c r="F3804" t="s">
        <v>420</v>
      </c>
      <c r="G3804" s="81">
        <v>45275</v>
      </c>
      <c r="H3804" t="s">
        <v>4048</v>
      </c>
      <c r="I3804" t="s">
        <v>7651</v>
      </c>
      <c r="J3804" t="s">
        <v>2032</v>
      </c>
      <c r="K3804" t="s">
        <v>7652</v>
      </c>
      <c r="L3804" t="s">
        <v>230</v>
      </c>
      <c r="M3804">
        <v>224</v>
      </c>
    </row>
    <row r="3805" spans="1:13">
      <c r="A3805">
        <v>7258</v>
      </c>
      <c r="B3805" t="s">
        <v>2961</v>
      </c>
      <c r="C3805" t="s">
        <v>3456</v>
      </c>
      <c r="D3805">
        <v>6497</v>
      </c>
      <c r="E3805" t="s">
        <v>12</v>
      </c>
      <c r="F3805" t="s">
        <v>420</v>
      </c>
      <c r="G3805" s="81">
        <v>45343</v>
      </c>
      <c r="H3805" t="s">
        <v>4048</v>
      </c>
      <c r="I3805" t="s">
        <v>7653</v>
      </c>
      <c r="J3805" t="s">
        <v>13</v>
      </c>
      <c r="K3805" t="s">
        <v>7654</v>
      </c>
      <c r="L3805" t="s">
        <v>3455</v>
      </c>
      <c r="M3805">
        <v>683</v>
      </c>
    </row>
    <row r="3806" spans="1:13">
      <c r="A3806">
        <v>7259</v>
      </c>
      <c r="B3806" t="s">
        <v>2961</v>
      </c>
      <c r="C3806" t="s">
        <v>3450</v>
      </c>
      <c r="D3806">
        <v>3462</v>
      </c>
      <c r="E3806" t="s">
        <v>12</v>
      </c>
      <c r="F3806" t="s">
        <v>420</v>
      </c>
      <c r="G3806" s="81">
        <v>45343</v>
      </c>
      <c r="H3806" t="s">
        <v>4048</v>
      </c>
      <c r="I3806" t="s">
        <v>5117</v>
      </c>
      <c r="J3806" t="s">
        <v>13</v>
      </c>
      <c r="K3806" t="s">
        <v>7655</v>
      </c>
      <c r="L3806" t="s">
        <v>3449</v>
      </c>
      <c r="M3806">
        <v>682</v>
      </c>
    </row>
    <row r="3807" spans="1:13">
      <c r="A3807">
        <v>7260</v>
      </c>
      <c r="B3807" t="s">
        <v>1227</v>
      </c>
      <c r="C3807" t="s">
        <v>2597</v>
      </c>
      <c r="D3807">
        <v>3497</v>
      </c>
      <c r="E3807" t="s">
        <v>12</v>
      </c>
      <c r="F3807" t="s">
        <v>420</v>
      </c>
      <c r="G3807" s="81">
        <v>45350</v>
      </c>
      <c r="H3807" t="s">
        <v>4048</v>
      </c>
      <c r="I3807" t="s">
        <v>5327</v>
      </c>
      <c r="J3807" t="s">
        <v>13</v>
      </c>
      <c r="K3807" t="s">
        <v>7656</v>
      </c>
      <c r="L3807" t="s">
        <v>2596</v>
      </c>
      <c r="M3807">
        <v>497</v>
      </c>
    </row>
    <row r="3808" spans="1:13">
      <c r="A3808">
        <v>7261</v>
      </c>
      <c r="B3808" t="s">
        <v>2908</v>
      </c>
      <c r="C3808" t="s">
        <v>3468</v>
      </c>
      <c r="D3808">
        <v>2275</v>
      </c>
      <c r="E3808" t="s">
        <v>10</v>
      </c>
      <c r="F3808" t="s">
        <v>6354</v>
      </c>
      <c r="G3808" s="81">
        <v>45350</v>
      </c>
      <c r="H3808" t="s">
        <v>4048</v>
      </c>
      <c r="I3808" t="s">
        <v>7657</v>
      </c>
      <c r="J3808" t="s">
        <v>2032</v>
      </c>
      <c r="K3808" t="s">
        <v>7658</v>
      </c>
      <c r="L3808" t="s">
        <v>3467</v>
      </c>
      <c r="M3808">
        <v>685</v>
      </c>
    </row>
    <row r="3809" spans="1:13">
      <c r="A3809">
        <v>7262</v>
      </c>
      <c r="B3809" t="s">
        <v>1227</v>
      </c>
      <c r="C3809" t="s">
        <v>232</v>
      </c>
      <c r="D3809">
        <v>12500</v>
      </c>
      <c r="E3809" t="s">
        <v>10</v>
      </c>
      <c r="F3809" t="s">
        <v>420</v>
      </c>
      <c r="G3809" s="81">
        <v>45349</v>
      </c>
      <c r="H3809" t="s">
        <v>4672</v>
      </c>
      <c r="I3809" t="s">
        <v>4672</v>
      </c>
      <c r="J3809" t="s">
        <v>2032</v>
      </c>
      <c r="K3809" t="s">
        <v>7659</v>
      </c>
      <c r="L3809" t="s">
        <v>230</v>
      </c>
      <c r="M3809">
        <v>224</v>
      </c>
    </row>
    <row r="3810" spans="1:13">
      <c r="A3810">
        <v>7263</v>
      </c>
      <c r="B3810" t="s">
        <v>1227</v>
      </c>
      <c r="C3810" t="s">
        <v>1821</v>
      </c>
      <c r="D3810">
        <v>5200</v>
      </c>
      <c r="E3810" t="s">
        <v>12</v>
      </c>
      <c r="F3810" t="s">
        <v>420</v>
      </c>
      <c r="G3810" s="81">
        <v>45350</v>
      </c>
      <c r="H3810" t="s">
        <v>4048</v>
      </c>
      <c r="I3810" t="s">
        <v>7660</v>
      </c>
      <c r="J3810" t="s">
        <v>13</v>
      </c>
      <c r="K3810" t="s">
        <v>7661</v>
      </c>
      <c r="L3810" t="s">
        <v>1822</v>
      </c>
      <c r="M3810">
        <v>577</v>
      </c>
    </row>
    <row r="3811" spans="1:13">
      <c r="A3811">
        <v>7264</v>
      </c>
      <c r="B3811" t="s">
        <v>1227</v>
      </c>
      <c r="C3811" t="s">
        <v>2411</v>
      </c>
      <c r="D3811">
        <v>3497</v>
      </c>
      <c r="E3811" t="s">
        <v>67</v>
      </c>
      <c r="F3811" t="s">
        <v>420</v>
      </c>
      <c r="G3811" s="81">
        <v>45351</v>
      </c>
      <c r="H3811" t="s">
        <v>4048</v>
      </c>
      <c r="I3811" t="s">
        <v>5102</v>
      </c>
      <c r="J3811" t="s">
        <v>1679</v>
      </c>
      <c r="K3811" t="s">
        <v>7662</v>
      </c>
      <c r="L3811" t="s">
        <v>2406</v>
      </c>
      <c r="M3811">
        <v>461</v>
      </c>
    </row>
    <row r="3812" spans="1:13">
      <c r="A3812">
        <v>7265</v>
      </c>
      <c r="B3812" t="s">
        <v>1227</v>
      </c>
      <c r="C3812" t="s">
        <v>1105</v>
      </c>
      <c r="D3812">
        <v>1600</v>
      </c>
      <c r="E3812" t="s">
        <v>8</v>
      </c>
      <c r="F3812" t="s">
        <v>420</v>
      </c>
      <c r="G3812" s="81">
        <v>45351</v>
      </c>
      <c r="H3812" t="s">
        <v>4048</v>
      </c>
      <c r="I3812" t="s">
        <v>7663</v>
      </c>
      <c r="J3812" t="s">
        <v>1675</v>
      </c>
      <c r="K3812" t="s">
        <v>7664</v>
      </c>
      <c r="L3812" t="s">
        <v>1103</v>
      </c>
      <c r="M3812">
        <v>213</v>
      </c>
    </row>
    <row r="3813" spans="1:13">
      <c r="A3813">
        <v>7266</v>
      </c>
      <c r="B3813" t="s">
        <v>1227</v>
      </c>
      <c r="C3813" t="s">
        <v>639</v>
      </c>
      <c r="D3813">
        <v>2800</v>
      </c>
      <c r="E3813" t="s">
        <v>12</v>
      </c>
      <c r="F3813" t="s">
        <v>420</v>
      </c>
      <c r="G3813" s="81">
        <v>45351</v>
      </c>
      <c r="H3813" t="s">
        <v>4048</v>
      </c>
      <c r="I3813" t="s">
        <v>5631</v>
      </c>
      <c r="J3813" t="s">
        <v>13</v>
      </c>
      <c r="K3813" t="s">
        <v>7665</v>
      </c>
      <c r="L3813" t="s">
        <v>637</v>
      </c>
      <c r="M3813">
        <v>465</v>
      </c>
    </row>
    <row r="3814" spans="1:13">
      <c r="A3814">
        <v>7267</v>
      </c>
      <c r="B3814" t="s">
        <v>1227</v>
      </c>
      <c r="C3814" t="s">
        <v>3409</v>
      </c>
      <c r="D3814">
        <v>5000</v>
      </c>
      <c r="E3814" t="s">
        <v>12</v>
      </c>
      <c r="F3814" t="s">
        <v>6499</v>
      </c>
      <c r="G3814" s="81">
        <v>45352</v>
      </c>
      <c r="H3814" t="s">
        <v>4048</v>
      </c>
      <c r="I3814" t="s">
        <v>7666</v>
      </c>
      <c r="J3814" t="s">
        <v>13</v>
      </c>
      <c r="K3814" t="s">
        <v>7667</v>
      </c>
      <c r="L3814" t="s">
        <v>3408</v>
      </c>
      <c r="M3814">
        <v>676</v>
      </c>
    </row>
    <row r="3815" spans="1:13">
      <c r="A3815">
        <v>7268</v>
      </c>
      <c r="B3815" t="s">
        <v>1227</v>
      </c>
      <c r="C3815" t="s">
        <v>2781</v>
      </c>
      <c r="D3815">
        <v>3497</v>
      </c>
      <c r="E3815" t="s">
        <v>12</v>
      </c>
      <c r="F3815" t="s">
        <v>420</v>
      </c>
      <c r="G3815" s="81">
        <v>45352</v>
      </c>
      <c r="H3815" t="s">
        <v>4048</v>
      </c>
      <c r="I3815" t="s">
        <v>5390</v>
      </c>
      <c r="J3815" t="s">
        <v>13</v>
      </c>
      <c r="K3815" t="s">
        <v>7668</v>
      </c>
      <c r="L3815" t="s">
        <v>2772</v>
      </c>
      <c r="M3815">
        <v>572</v>
      </c>
    </row>
    <row r="3816" spans="1:13">
      <c r="A3816">
        <v>7269</v>
      </c>
      <c r="B3816" t="s">
        <v>1227</v>
      </c>
      <c r="C3816" t="s">
        <v>2078</v>
      </c>
      <c r="D3816">
        <v>20000</v>
      </c>
      <c r="E3816" t="s">
        <v>67</v>
      </c>
      <c r="F3816" t="s">
        <v>420</v>
      </c>
      <c r="G3816" s="81">
        <v>45352</v>
      </c>
      <c r="H3816" t="s">
        <v>4672</v>
      </c>
      <c r="I3816" t="s">
        <v>2229</v>
      </c>
      <c r="J3816" t="s">
        <v>1679</v>
      </c>
      <c r="K3816" t="s">
        <v>7669</v>
      </c>
      <c r="L3816" t="s">
        <v>2076</v>
      </c>
      <c r="M3816">
        <v>383</v>
      </c>
    </row>
    <row r="3817" spans="1:13">
      <c r="A3817">
        <v>7270</v>
      </c>
      <c r="B3817" t="s">
        <v>1227</v>
      </c>
      <c r="C3817" t="s">
        <v>2812</v>
      </c>
      <c r="D3817">
        <v>3497</v>
      </c>
      <c r="E3817" t="s">
        <v>12</v>
      </c>
      <c r="F3817" t="s">
        <v>6354</v>
      </c>
      <c r="G3817" s="81">
        <v>45352</v>
      </c>
      <c r="H3817" t="s">
        <v>4048</v>
      </c>
      <c r="I3817" t="s">
        <v>5292</v>
      </c>
      <c r="J3817" t="s">
        <v>13</v>
      </c>
      <c r="K3817" t="s">
        <v>7670</v>
      </c>
      <c r="L3817" t="s">
        <v>2807</v>
      </c>
      <c r="M3817">
        <v>573</v>
      </c>
    </row>
    <row r="3818" spans="1:13">
      <c r="A3818">
        <v>7271</v>
      </c>
      <c r="B3818" t="s">
        <v>1227</v>
      </c>
      <c r="C3818" t="s">
        <v>3161</v>
      </c>
      <c r="D3818">
        <v>2275</v>
      </c>
      <c r="E3818" t="s">
        <v>10</v>
      </c>
      <c r="F3818" t="s">
        <v>420</v>
      </c>
      <c r="G3818" s="81">
        <v>45352</v>
      </c>
      <c r="H3818" t="s">
        <v>4048</v>
      </c>
      <c r="I3818" t="s">
        <v>5770</v>
      </c>
      <c r="J3818" t="s">
        <v>2032</v>
      </c>
      <c r="K3818" t="s">
        <v>7671</v>
      </c>
      <c r="L3818" t="s">
        <v>3160</v>
      </c>
      <c r="M3818">
        <v>610</v>
      </c>
    </row>
    <row r="3819" spans="1:13">
      <c r="A3819">
        <v>7272</v>
      </c>
      <c r="B3819" t="s">
        <v>1227</v>
      </c>
      <c r="C3819" t="s">
        <v>2455</v>
      </c>
      <c r="D3819">
        <v>5200</v>
      </c>
      <c r="E3819" t="s">
        <v>12</v>
      </c>
      <c r="F3819" t="s">
        <v>420</v>
      </c>
      <c r="G3819" s="81">
        <v>45352</v>
      </c>
      <c r="H3819" t="s">
        <v>4048</v>
      </c>
      <c r="I3819" t="s">
        <v>5043</v>
      </c>
      <c r="J3819" t="s">
        <v>13</v>
      </c>
      <c r="K3819" t="s">
        <v>7672</v>
      </c>
      <c r="L3819" t="s">
        <v>2452</v>
      </c>
      <c r="M3819">
        <v>464</v>
      </c>
    </row>
    <row r="3820" spans="1:13">
      <c r="A3820">
        <v>7273</v>
      </c>
      <c r="B3820" t="s">
        <v>1227</v>
      </c>
      <c r="C3820" t="s">
        <v>1371</v>
      </c>
      <c r="D3820">
        <v>2800</v>
      </c>
      <c r="E3820" t="s">
        <v>67</v>
      </c>
      <c r="F3820" t="s">
        <v>420</v>
      </c>
      <c r="G3820" s="81">
        <v>45295</v>
      </c>
      <c r="H3820" t="s">
        <v>4048</v>
      </c>
      <c r="I3820" t="s">
        <v>6770</v>
      </c>
      <c r="J3820" t="s">
        <v>1679</v>
      </c>
      <c r="K3820" t="s">
        <v>7673</v>
      </c>
      <c r="L3820" t="s">
        <v>1369</v>
      </c>
      <c r="M3820">
        <v>374</v>
      </c>
    </row>
    <row r="3821" spans="1:13">
      <c r="A3821">
        <v>7274</v>
      </c>
      <c r="B3821" t="s">
        <v>1227</v>
      </c>
      <c r="C3821" t="s">
        <v>1371</v>
      </c>
      <c r="D3821">
        <v>2800</v>
      </c>
      <c r="E3821" t="s">
        <v>67</v>
      </c>
      <c r="F3821" t="s">
        <v>420</v>
      </c>
      <c r="G3821" s="81">
        <v>45295</v>
      </c>
      <c r="H3821" t="s">
        <v>4048</v>
      </c>
      <c r="I3821" t="s">
        <v>6828</v>
      </c>
      <c r="J3821" t="s">
        <v>1679</v>
      </c>
      <c r="K3821">
        <v>6433</v>
      </c>
      <c r="L3821" t="s">
        <v>1369</v>
      </c>
      <c r="M3821">
        <v>374</v>
      </c>
    </row>
    <row r="3822" spans="1:13">
      <c r="A3822">
        <v>7275</v>
      </c>
      <c r="B3822" t="s">
        <v>1227</v>
      </c>
      <c r="C3822" t="s">
        <v>2352</v>
      </c>
      <c r="D3822">
        <v>3497</v>
      </c>
      <c r="E3822" t="s">
        <v>12</v>
      </c>
      <c r="F3822" t="s">
        <v>420</v>
      </c>
      <c r="G3822" s="81">
        <v>45356</v>
      </c>
      <c r="H3822" t="s">
        <v>4048</v>
      </c>
      <c r="I3822" t="s">
        <v>5643</v>
      </c>
      <c r="J3822" t="s">
        <v>13</v>
      </c>
      <c r="K3822" t="s">
        <v>7674</v>
      </c>
      <c r="L3822" t="s">
        <v>2350</v>
      </c>
      <c r="M3822">
        <v>445</v>
      </c>
    </row>
    <row r="3823" spans="1:13">
      <c r="A3823">
        <v>7276</v>
      </c>
      <c r="B3823" t="s">
        <v>1227</v>
      </c>
      <c r="C3823" t="s">
        <v>3114</v>
      </c>
      <c r="D3823">
        <v>2275</v>
      </c>
      <c r="E3823" t="s">
        <v>10</v>
      </c>
      <c r="F3823" t="s">
        <v>7143</v>
      </c>
      <c r="G3823" s="81">
        <v>45356</v>
      </c>
      <c r="H3823" t="s">
        <v>4048</v>
      </c>
      <c r="I3823" t="s">
        <v>8733</v>
      </c>
      <c r="J3823" t="s">
        <v>2032</v>
      </c>
      <c r="K3823" t="s">
        <v>7676</v>
      </c>
      <c r="L3823" t="s">
        <v>3113</v>
      </c>
      <c r="M3823">
        <v>596</v>
      </c>
    </row>
    <row r="3824" spans="1:13">
      <c r="A3824">
        <v>7277</v>
      </c>
      <c r="B3824" t="s">
        <v>1227</v>
      </c>
      <c r="C3824" t="s">
        <v>962</v>
      </c>
      <c r="D3824">
        <v>3350</v>
      </c>
      <c r="E3824" t="s">
        <v>15</v>
      </c>
      <c r="F3824" t="s">
        <v>420</v>
      </c>
      <c r="G3824" s="81">
        <v>45356</v>
      </c>
      <c r="H3824" t="s">
        <v>4048</v>
      </c>
      <c r="I3824" t="s">
        <v>7677</v>
      </c>
      <c r="J3824" t="s">
        <v>1680</v>
      </c>
      <c r="K3824" t="s">
        <v>7678</v>
      </c>
      <c r="L3824" t="s">
        <v>960</v>
      </c>
      <c r="M3824">
        <v>371</v>
      </c>
    </row>
    <row r="3825" spans="1:15">
      <c r="A3825">
        <v>7278</v>
      </c>
      <c r="B3825" t="s">
        <v>2908</v>
      </c>
      <c r="C3825" t="s">
        <v>3192</v>
      </c>
      <c r="D3825">
        <v>2520</v>
      </c>
      <c r="E3825" t="s">
        <v>3264</v>
      </c>
      <c r="F3825" t="s">
        <v>420</v>
      </c>
      <c r="G3825" s="81">
        <v>45355</v>
      </c>
      <c r="H3825" t="s">
        <v>4048</v>
      </c>
      <c r="I3825" t="s">
        <v>5173</v>
      </c>
      <c r="J3825" t="s">
        <v>3265</v>
      </c>
      <c r="K3825" t="s">
        <v>7679</v>
      </c>
      <c r="L3825" t="s">
        <v>3191</v>
      </c>
      <c r="M3825">
        <v>619</v>
      </c>
    </row>
    <row r="3826" spans="1:15">
      <c r="A3826">
        <v>7279</v>
      </c>
      <c r="B3826" t="s">
        <v>1227</v>
      </c>
      <c r="C3826" t="s">
        <v>9012</v>
      </c>
      <c r="D3826">
        <v>3350</v>
      </c>
      <c r="E3826" t="s">
        <v>12</v>
      </c>
      <c r="F3826" t="s">
        <v>420</v>
      </c>
      <c r="G3826" s="81">
        <v>45355</v>
      </c>
      <c r="H3826" t="s">
        <v>4048</v>
      </c>
      <c r="I3826" t="s">
        <v>4398</v>
      </c>
      <c r="J3826" t="s">
        <v>13</v>
      </c>
      <c r="K3826" t="s">
        <v>7680</v>
      </c>
      <c r="L3826" t="s">
        <v>2280</v>
      </c>
      <c r="M3826">
        <v>422</v>
      </c>
      <c r="O3826" t="s">
        <v>5370</v>
      </c>
    </row>
    <row r="3827" spans="1:15">
      <c r="A3827">
        <v>7280</v>
      </c>
      <c r="B3827" t="s">
        <v>2961</v>
      </c>
      <c r="C3827" t="s">
        <v>3378</v>
      </c>
      <c r="D3827">
        <v>5200</v>
      </c>
      <c r="E3827" t="s">
        <v>67</v>
      </c>
      <c r="F3827" t="s">
        <v>420</v>
      </c>
      <c r="G3827" s="81">
        <v>45355</v>
      </c>
      <c r="H3827" t="s">
        <v>4048</v>
      </c>
      <c r="I3827" t="s">
        <v>4049</v>
      </c>
      <c r="J3827" t="s">
        <v>1679</v>
      </c>
      <c r="K3827" t="s">
        <v>7681</v>
      </c>
      <c r="L3827" t="s">
        <v>3377</v>
      </c>
      <c r="M3827">
        <v>662</v>
      </c>
    </row>
    <row r="3828" spans="1:15">
      <c r="A3828">
        <v>7281</v>
      </c>
      <c r="B3828" t="s">
        <v>2908</v>
      </c>
      <c r="C3828" t="s">
        <v>3136</v>
      </c>
      <c r="D3828">
        <v>1800</v>
      </c>
      <c r="E3828" t="s">
        <v>3256</v>
      </c>
      <c r="F3828" t="s">
        <v>7143</v>
      </c>
      <c r="G3828" s="81">
        <v>45355</v>
      </c>
      <c r="H3828" t="s">
        <v>4048</v>
      </c>
      <c r="I3828" t="s">
        <v>5401</v>
      </c>
      <c r="J3828" t="s">
        <v>3257</v>
      </c>
      <c r="K3828" t="s">
        <v>7682</v>
      </c>
      <c r="L3828" t="s">
        <v>3135</v>
      </c>
      <c r="M3828">
        <v>604</v>
      </c>
    </row>
    <row r="3829" spans="1:15">
      <c r="A3829">
        <v>7282</v>
      </c>
      <c r="B3829" t="s">
        <v>2908</v>
      </c>
      <c r="C3829" t="s">
        <v>3121</v>
      </c>
      <c r="D3829">
        <v>1800</v>
      </c>
      <c r="E3829" t="s">
        <v>3256</v>
      </c>
      <c r="F3829" t="s">
        <v>7143</v>
      </c>
      <c r="G3829" s="81">
        <v>45355</v>
      </c>
      <c r="H3829" t="s">
        <v>4048</v>
      </c>
      <c r="I3829" t="s">
        <v>4547</v>
      </c>
      <c r="J3829" t="s">
        <v>3257</v>
      </c>
      <c r="K3829" t="s">
        <v>7683</v>
      </c>
      <c r="L3829" t="s">
        <v>3120</v>
      </c>
      <c r="M3829">
        <v>598</v>
      </c>
    </row>
    <row r="3830" spans="1:15">
      <c r="A3830">
        <v>7283</v>
      </c>
      <c r="B3830" t="s">
        <v>2908</v>
      </c>
      <c r="C3830" t="s">
        <v>3118</v>
      </c>
      <c r="D3830">
        <v>1800</v>
      </c>
      <c r="E3830" t="s">
        <v>3256</v>
      </c>
      <c r="F3830" t="s">
        <v>7143</v>
      </c>
      <c r="G3830" s="81">
        <v>45355</v>
      </c>
      <c r="H3830" t="s">
        <v>4048</v>
      </c>
      <c r="I3830" t="s">
        <v>7584</v>
      </c>
      <c r="J3830" t="s">
        <v>3257</v>
      </c>
      <c r="K3830" t="s">
        <v>7684</v>
      </c>
      <c r="L3830" t="s">
        <v>3117</v>
      </c>
      <c r="M3830">
        <v>597</v>
      </c>
    </row>
    <row r="3831" spans="1:15">
      <c r="A3831">
        <v>7284</v>
      </c>
      <c r="B3831" t="s">
        <v>2908</v>
      </c>
      <c r="C3831" t="s">
        <v>3130</v>
      </c>
      <c r="D3831">
        <v>1800</v>
      </c>
      <c r="E3831" t="s">
        <v>3256</v>
      </c>
      <c r="F3831" t="s">
        <v>7143</v>
      </c>
      <c r="G3831" s="81">
        <v>45355</v>
      </c>
      <c r="H3831" t="s">
        <v>4048</v>
      </c>
      <c r="I3831" t="s">
        <v>7685</v>
      </c>
      <c r="J3831" t="s">
        <v>3257</v>
      </c>
      <c r="K3831" t="s">
        <v>7686</v>
      </c>
      <c r="L3831" t="s">
        <v>3129</v>
      </c>
      <c r="M3831">
        <v>602</v>
      </c>
    </row>
    <row r="3832" spans="1:15">
      <c r="A3832">
        <v>7285</v>
      </c>
      <c r="B3832" t="s">
        <v>2908</v>
      </c>
      <c r="C3832" t="s">
        <v>3154</v>
      </c>
      <c r="D3832">
        <v>1800</v>
      </c>
      <c r="E3832" t="s">
        <v>3256</v>
      </c>
      <c r="F3832" t="s">
        <v>7143</v>
      </c>
      <c r="G3832" s="81">
        <v>45355</v>
      </c>
      <c r="H3832" t="s">
        <v>4048</v>
      </c>
      <c r="I3832" t="s">
        <v>7685</v>
      </c>
      <c r="J3832" t="s">
        <v>3257</v>
      </c>
      <c r="K3832" t="s">
        <v>7687</v>
      </c>
      <c r="L3832" t="s">
        <v>3153</v>
      </c>
      <c r="M3832">
        <v>609</v>
      </c>
    </row>
    <row r="3833" spans="1:15">
      <c r="A3833">
        <v>7286</v>
      </c>
      <c r="B3833" t="s">
        <v>2908</v>
      </c>
      <c r="C3833" t="s">
        <v>3249</v>
      </c>
      <c r="D3833">
        <v>1800</v>
      </c>
      <c r="E3833" t="s">
        <v>3264</v>
      </c>
      <c r="F3833" t="s">
        <v>7143</v>
      </c>
      <c r="G3833" s="81">
        <v>45355</v>
      </c>
      <c r="H3833" t="s">
        <v>4048</v>
      </c>
      <c r="I3833" t="s">
        <v>7490</v>
      </c>
      <c r="J3833" t="s">
        <v>3265</v>
      </c>
      <c r="K3833" t="s">
        <v>7688</v>
      </c>
      <c r="L3833" t="s">
        <v>3248</v>
      </c>
      <c r="M3833">
        <v>641</v>
      </c>
    </row>
    <row r="3834" spans="1:15">
      <c r="A3834">
        <v>7287</v>
      </c>
      <c r="B3834" t="s">
        <v>2908</v>
      </c>
      <c r="C3834" t="s">
        <v>1567</v>
      </c>
      <c r="D3834">
        <v>1800</v>
      </c>
      <c r="E3834" t="s">
        <v>3264</v>
      </c>
      <c r="F3834" t="s">
        <v>7143</v>
      </c>
      <c r="G3834" s="81">
        <v>45355</v>
      </c>
      <c r="H3834" t="s">
        <v>4048</v>
      </c>
      <c r="I3834" t="s">
        <v>7584</v>
      </c>
      <c r="J3834" t="s">
        <v>3265</v>
      </c>
      <c r="K3834" t="s">
        <v>7689</v>
      </c>
      <c r="L3834" t="s">
        <v>1565</v>
      </c>
      <c r="M3834">
        <v>643</v>
      </c>
    </row>
    <row r="3835" spans="1:15">
      <c r="A3835">
        <v>7288</v>
      </c>
      <c r="B3835" t="s">
        <v>2908</v>
      </c>
      <c r="C3835" t="s">
        <v>3260</v>
      </c>
      <c r="D3835">
        <v>1800</v>
      </c>
      <c r="E3835" t="s">
        <v>3264</v>
      </c>
      <c r="F3835" t="s">
        <v>7143</v>
      </c>
      <c r="G3835" s="81">
        <v>45355</v>
      </c>
      <c r="H3835" t="s">
        <v>4048</v>
      </c>
      <c r="I3835" t="s">
        <v>5173</v>
      </c>
      <c r="J3835" t="s">
        <v>3265</v>
      </c>
      <c r="K3835" t="s">
        <v>7690</v>
      </c>
      <c r="L3835" t="s">
        <v>3259</v>
      </c>
      <c r="M3835">
        <v>644</v>
      </c>
    </row>
    <row r="3836" spans="1:15">
      <c r="A3836">
        <v>7289</v>
      </c>
      <c r="B3836" t="s">
        <v>2908</v>
      </c>
      <c r="C3836" t="s">
        <v>3252</v>
      </c>
      <c r="D3836">
        <v>1800</v>
      </c>
      <c r="E3836" t="s">
        <v>3264</v>
      </c>
      <c r="F3836" t="s">
        <v>7143</v>
      </c>
      <c r="G3836" s="81">
        <v>45355</v>
      </c>
      <c r="H3836" t="s">
        <v>4048</v>
      </c>
      <c r="I3836" t="s">
        <v>5173</v>
      </c>
      <c r="J3836" t="s">
        <v>3265</v>
      </c>
      <c r="K3836" t="s">
        <v>7691</v>
      </c>
      <c r="L3836" t="s">
        <v>3251</v>
      </c>
      <c r="M3836">
        <v>642</v>
      </c>
    </row>
    <row r="3837" spans="1:15">
      <c r="A3837">
        <v>7290</v>
      </c>
      <c r="B3837" t="s">
        <v>2908</v>
      </c>
      <c r="C3837" t="s">
        <v>3267</v>
      </c>
      <c r="D3837">
        <v>2520</v>
      </c>
      <c r="E3837" t="s">
        <v>3264</v>
      </c>
      <c r="F3837" t="s">
        <v>420</v>
      </c>
      <c r="G3837" s="81">
        <v>45355</v>
      </c>
      <c r="H3837" t="s">
        <v>4048</v>
      </c>
      <c r="I3837" t="s">
        <v>7383</v>
      </c>
      <c r="J3837" t="s">
        <v>3265</v>
      </c>
      <c r="K3837" t="s">
        <v>7692</v>
      </c>
      <c r="L3837" t="s">
        <v>3266</v>
      </c>
      <c r="M3837">
        <v>646</v>
      </c>
    </row>
    <row r="3838" spans="1:15">
      <c r="A3838">
        <v>7291</v>
      </c>
      <c r="B3838" t="s">
        <v>2908</v>
      </c>
      <c r="C3838" t="s">
        <v>3267</v>
      </c>
      <c r="D3838">
        <v>2520</v>
      </c>
      <c r="E3838" t="s">
        <v>3264</v>
      </c>
      <c r="F3838" t="s">
        <v>420</v>
      </c>
      <c r="G3838" s="81">
        <v>45355</v>
      </c>
      <c r="H3838" t="s">
        <v>4048</v>
      </c>
      <c r="I3838" t="s">
        <v>7693</v>
      </c>
      <c r="J3838" t="s">
        <v>3265</v>
      </c>
      <c r="K3838" t="s">
        <v>7694</v>
      </c>
      <c r="L3838" t="s">
        <v>3266</v>
      </c>
      <c r="M3838">
        <v>646</v>
      </c>
    </row>
    <row r="3839" spans="1:15">
      <c r="A3839">
        <v>7292</v>
      </c>
      <c r="B3839" t="s">
        <v>1227</v>
      </c>
      <c r="C3839" t="s">
        <v>1123</v>
      </c>
      <c r="D3839">
        <v>1850</v>
      </c>
      <c r="E3839" t="s">
        <v>8</v>
      </c>
      <c r="F3839" t="s">
        <v>420</v>
      </c>
      <c r="G3839" s="81">
        <v>45355</v>
      </c>
      <c r="H3839" t="s">
        <v>4048</v>
      </c>
      <c r="I3839" t="s">
        <v>4441</v>
      </c>
      <c r="J3839" t="s">
        <v>1675</v>
      </c>
      <c r="K3839" t="s">
        <v>7695</v>
      </c>
      <c r="L3839" t="s">
        <v>1121</v>
      </c>
      <c r="M3839">
        <v>218</v>
      </c>
    </row>
    <row r="3840" spans="1:15">
      <c r="A3840">
        <v>7293</v>
      </c>
      <c r="B3840" t="s">
        <v>1227</v>
      </c>
      <c r="C3840" t="s">
        <v>2470</v>
      </c>
      <c r="D3840">
        <v>5200</v>
      </c>
      <c r="E3840" t="s">
        <v>12</v>
      </c>
      <c r="F3840" t="s">
        <v>420</v>
      </c>
      <c r="G3840" s="81">
        <v>45355</v>
      </c>
      <c r="H3840" t="s">
        <v>4048</v>
      </c>
      <c r="I3840" t="s">
        <v>5159</v>
      </c>
      <c r="J3840" t="s">
        <v>13</v>
      </c>
      <c r="K3840" t="s">
        <v>7696</v>
      </c>
      <c r="L3840" t="s">
        <v>2469</v>
      </c>
      <c r="M3840">
        <v>470</v>
      </c>
    </row>
    <row r="3841" spans="1:13">
      <c r="A3841">
        <v>7294</v>
      </c>
      <c r="B3841" t="s">
        <v>1227</v>
      </c>
      <c r="C3841" t="s">
        <v>2458</v>
      </c>
      <c r="D3841">
        <v>5200</v>
      </c>
      <c r="E3841" t="s">
        <v>67</v>
      </c>
      <c r="F3841" t="s">
        <v>420</v>
      </c>
      <c r="G3841" s="81">
        <v>45355</v>
      </c>
      <c r="H3841" t="s">
        <v>4048</v>
      </c>
      <c r="I3841" t="s">
        <v>5102</v>
      </c>
      <c r="J3841" t="s">
        <v>1679</v>
      </c>
      <c r="K3841" t="s">
        <v>7697</v>
      </c>
      <c r="L3841" t="s">
        <v>2457</v>
      </c>
      <c r="M3841">
        <v>466</v>
      </c>
    </row>
    <row r="3842" spans="1:13">
      <c r="A3842">
        <v>7295</v>
      </c>
      <c r="B3842" t="s">
        <v>1227</v>
      </c>
      <c r="C3842" t="s">
        <v>3336</v>
      </c>
      <c r="D3842">
        <v>2000</v>
      </c>
      <c r="E3842" t="s">
        <v>10</v>
      </c>
      <c r="F3842" t="s">
        <v>420</v>
      </c>
      <c r="G3842" s="81">
        <v>45357</v>
      </c>
      <c r="H3842" t="s">
        <v>4048</v>
      </c>
      <c r="I3842" t="s">
        <v>4922</v>
      </c>
      <c r="J3842" t="s">
        <v>2032</v>
      </c>
      <c r="K3842" t="s">
        <v>7698</v>
      </c>
      <c r="L3842" t="s">
        <v>3335</v>
      </c>
      <c r="M3842">
        <v>655</v>
      </c>
    </row>
    <row r="3843" spans="1:13">
      <c r="A3843">
        <v>7296</v>
      </c>
      <c r="B3843" t="s">
        <v>1227</v>
      </c>
      <c r="C3843" t="s">
        <v>984</v>
      </c>
      <c r="D3843">
        <v>2000</v>
      </c>
      <c r="E3843" t="s">
        <v>12</v>
      </c>
      <c r="F3843" t="s">
        <v>420</v>
      </c>
      <c r="G3843" s="81">
        <v>45334</v>
      </c>
      <c r="H3843" t="s">
        <v>4048</v>
      </c>
      <c r="I3843" t="s">
        <v>7699</v>
      </c>
      <c r="J3843" t="s">
        <v>13</v>
      </c>
      <c r="K3843" t="s">
        <v>7700</v>
      </c>
      <c r="L3843" t="s">
        <v>982</v>
      </c>
      <c r="M3843">
        <v>191</v>
      </c>
    </row>
    <row r="3844" spans="1:13">
      <c r="A3844">
        <v>7297</v>
      </c>
      <c r="B3844" t="s">
        <v>1227</v>
      </c>
      <c r="C3844" t="s">
        <v>376</v>
      </c>
      <c r="D3844">
        <v>5200</v>
      </c>
      <c r="E3844" t="s">
        <v>12</v>
      </c>
      <c r="F3844" t="s">
        <v>6305</v>
      </c>
      <c r="G3844" s="81">
        <v>45357</v>
      </c>
      <c r="H3844" t="s">
        <v>4048</v>
      </c>
      <c r="I3844" t="s">
        <v>5012</v>
      </c>
      <c r="J3844" t="s">
        <v>13</v>
      </c>
      <c r="K3844" t="s">
        <v>7701</v>
      </c>
      <c r="L3844" t="s">
        <v>374</v>
      </c>
      <c r="M3844">
        <v>463</v>
      </c>
    </row>
    <row r="3845" spans="1:13">
      <c r="A3845">
        <v>7298</v>
      </c>
      <c r="B3845" t="s">
        <v>1227</v>
      </c>
      <c r="C3845" t="s">
        <v>3017</v>
      </c>
      <c r="D3845">
        <v>1600</v>
      </c>
      <c r="E3845" t="s">
        <v>8</v>
      </c>
      <c r="F3845" t="s">
        <v>6305</v>
      </c>
      <c r="G3845" s="81">
        <v>45357</v>
      </c>
      <c r="H3845" t="s">
        <v>4048</v>
      </c>
      <c r="I3845" t="s">
        <v>5539</v>
      </c>
      <c r="J3845" t="s">
        <v>1675</v>
      </c>
      <c r="K3845" t="s">
        <v>7702</v>
      </c>
      <c r="L3845" t="s">
        <v>3016</v>
      </c>
      <c r="M3845">
        <v>594</v>
      </c>
    </row>
    <row r="3846" spans="1:13">
      <c r="A3846">
        <v>7299</v>
      </c>
      <c r="B3846" t="s">
        <v>1227</v>
      </c>
      <c r="C3846" t="s">
        <v>3017</v>
      </c>
      <c r="D3846">
        <v>1600</v>
      </c>
      <c r="E3846" t="s">
        <v>8</v>
      </c>
      <c r="F3846" t="s">
        <v>6305</v>
      </c>
      <c r="G3846" s="81">
        <v>45357</v>
      </c>
      <c r="H3846" t="s">
        <v>4048</v>
      </c>
      <c r="I3846" t="s">
        <v>5702</v>
      </c>
      <c r="J3846" t="s">
        <v>1675</v>
      </c>
      <c r="K3846" t="s">
        <v>7703</v>
      </c>
      <c r="L3846" t="s">
        <v>3016</v>
      </c>
      <c r="M3846">
        <v>594</v>
      </c>
    </row>
    <row r="3847" spans="1:13">
      <c r="A3847">
        <v>7300</v>
      </c>
      <c r="B3847" t="s">
        <v>1227</v>
      </c>
      <c r="C3847" t="s">
        <v>3017</v>
      </c>
      <c r="D3847">
        <v>1600</v>
      </c>
      <c r="E3847" t="s">
        <v>8</v>
      </c>
      <c r="F3847" t="s">
        <v>6305</v>
      </c>
      <c r="G3847" s="81">
        <v>45357</v>
      </c>
      <c r="H3847" t="s">
        <v>4048</v>
      </c>
      <c r="I3847" t="s">
        <v>5346</v>
      </c>
      <c r="J3847" t="s">
        <v>1675</v>
      </c>
      <c r="K3847" t="s">
        <v>7704</v>
      </c>
      <c r="L3847" t="s">
        <v>3016</v>
      </c>
      <c r="M3847">
        <v>594</v>
      </c>
    </row>
    <row r="3848" spans="1:13">
      <c r="A3848">
        <v>7301</v>
      </c>
      <c r="B3848" t="s">
        <v>2908</v>
      </c>
      <c r="C3848" t="s">
        <v>3142</v>
      </c>
      <c r="D3848">
        <v>2520</v>
      </c>
      <c r="E3848" t="s">
        <v>3256</v>
      </c>
      <c r="F3848" t="s">
        <v>420</v>
      </c>
      <c r="G3848" s="81">
        <v>45357</v>
      </c>
      <c r="H3848" t="s">
        <v>4048</v>
      </c>
      <c r="I3848" t="s">
        <v>4547</v>
      </c>
      <c r="J3848" t="s">
        <v>3257</v>
      </c>
      <c r="K3848" t="s">
        <v>7705</v>
      </c>
      <c r="L3848" t="s">
        <v>3141</v>
      </c>
      <c r="M3848">
        <v>606</v>
      </c>
    </row>
    <row r="3849" spans="1:13">
      <c r="A3849">
        <v>7302</v>
      </c>
      <c r="B3849" t="s">
        <v>2908</v>
      </c>
      <c r="C3849" t="s">
        <v>3127</v>
      </c>
      <c r="D3849">
        <v>2520</v>
      </c>
      <c r="E3849" t="s">
        <v>3256</v>
      </c>
      <c r="F3849" t="s">
        <v>420</v>
      </c>
      <c r="G3849" s="81">
        <v>45357</v>
      </c>
      <c r="H3849" t="s">
        <v>4048</v>
      </c>
      <c r="I3849" t="s">
        <v>4547</v>
      </c>
      <c r="J3849" t="s">
        <v>3257</v>
      </c>
      <c r="K3849" t="s">
        <v>7706</v>
      </c>
      <c r="L3849" t="s">
        <v>3126</v>
      </c>
      <c r="M3849">
        <v>601</v>
      </c>
    </row>
    <row r="3850" spans="1:13">
      <c r="A3850">
        <v>7303</v>
      </c>
      <c r="B3850" t="s">
        <v>2908</v>
      </c>
      <c r="C3850" t="s">
        <v>3124</v>
      </c>
      <c r="D3850">
        <v>2520</v>
      </c>
      <c r="E3850" t="s">
        <v>3256</v>
      </c>
      <c r="F3850" t="s">
        <v>420</v>
      </c>
      <c r="G3850" s="81">
        <v>45357</v>
      </c>
      <c r="H3850" t="s">
        <v>4048</v>
      </c>
      <c r="I3850" t="s">
        <v>7707</v>
      </c>
      <c r="J3850" t="s">
        <v>3257</v>
      </c>
      <c r="K3850" t="s">
        <v>7708</v>
      </c>
      <c r="L3850" t="s">
        <v>3123</v>
      </c>
      <c r="M3850">
        <v>600</v>
      </c>
    </row>
    <row r="3851" spans="1:13">
      <c r="A3851">
        <v>7304</v>
      </c>
      <c r="B3851" t="s">
        <v>2908</v>
      </c>
      <c r="C3851" t="s">
        <v>3294</v>
      </c>
      <c r="D3851">
        <v>2520</v>
      </c>
      <c r="E3851" t="s">
        <v>3264</v>
      </c>
      <c r="F3851" t="s">
        <v>420</v>
      </c>
      <c r="G3851" s="81">
        <v>45357</v>
      </c>
      <c r="H3851" t="s">
        <v>4048</v>
      </c>
      <c r="I3851" t="s">
        <v>5173</v>
      </c>
      <c r="J3851" t="s">
        <v>3265</v>
      </c>
      <c r="K3851" t="s">
        <v>7709</v>
      </c>
      <c r="L3851" t="s">
        <v>3293</v>
      </c>
      <c r="M3851">
        <v>640</v>
      </c>
    </row>
    <row r="3852" spans="1:13">
      <c r="A3852">
        <v>7305</v>
      </c>
      <c r="B3852" t="s">
        <v>1227</v>
      </c>
      <c r="C3852" t="s">
        <v>307</v>
      </c>
      <c r="D3852">
        <v>2500</v>
      </c>
      <c r="E3852" t="s">
        <v>8</v>
      </c>
      <c r="F3852" t="s">
        <v>420</v>
      </c>
      <c r="G3852" s="81">
        <v>45357</v>
      </c>
      <c r="H3852" t="s">
        <v>4048</v>
      </c>
      <c r="I3852" t="s">
        <v>7710</v>
      </c>
      <c r="J3852" t="s">
        <v>1675</v>
      </c>
      <c r="K3852" t="s">
        <v>7711</v>
      </c>
      <c r="L3852" t="s">
        <v>305</v>
      </c>
      <c r="M3852">
        <v>40</v>
      </c>
    </row>
    <row r="3853" spans="1:13">
      <c r="A3853">
        <v>7306</v>
      </c>
      <c r="B3853" t="s">
        <v>2908</v>
      </c>
      <c r="C3853" t="s">
        <v>3471</v>
      </c>
      <c r="D3853">
        <v>2275</v>
      </c>
      <c r="E3853" t="s">
        <v>10</v>
      </c>
      <c r="F3853" t="s">
        <v>420</v>
      </c>
      <c r="G3853" s="81">
        <v>45357</v>
      </c>
      <c r="H3853" t="s">
        <v>4048</v>
      </c>
      <c r="I3853" t="s">
        <v>6560</v>
      </c>
      <c r="J3853" t="s">
        <v>2032</v>
      </c>
      <c r="K3853" t="s">
        <v>7712</v>
      </c>
      <c r="L3853" t="s">
        <v>3470</v>
      </c>
      <c r="M3853">
        <v>686</v>
      </c>
    </row>
    <row r="3854" spans="1:13">
      <c r="A3854">
        <v>7307</v>
      </c>
      <c r="B3854" t="s">
        <v>1227</v>
      </c>
      <c r="C3854" t="s">
        <v>3325</v>
      </c>
      <c r="D3854">
        <v>2000</v>
      </c>
      <c r="E3854" t="s">
        <v>10</v>
      </c>
      <c r="F3854" t="s">
        <v>420</v>
      </c>
      <c r="G3854" s="81">
        <v>45359</v>
      </c>
      <c r="H3854" t="s">
        <v>4048</v>
      </c>
      <c r="I3854" t="s">
        <v>4922</v>
      </c>
      <c r="J3854" t="s">
        <v>2032</v>
      </c>
      <c r="K3854" t="s">
        <v>7713</v>
      </c>
      <c r="L3854" t="s">
        <v>3324</v>
      </c>
      <c r="M3854">
        <v>652</v>
      </c>
    </row>
    <row r="3855" spans="1:13">
      <c r="A3855">
        <v>7308</v>
      </c>
      <c r="B3855" t="s">
        <v>35</v>
      </c>
      <c r="C3855" t="s">
        <v>3303</v>
      </c>
      <c r="D3855">
        <v>5000</v>
      </c>
      <c r="E3855" t="s">
        <v>10</v>
      </c>
      <c r="F3855" t="s">
        <v>420</v>
      </c>
      <c r="G3855" s="81">
        <v>45358</v>
      </c>
      <c r="H3855" t="s">
        <v>4048</v>
      </c>
      <c r="I3855" t="s">
        <v>7714</v>
      </c>
      <c r="J3855" t="s">
        <v>2032</v>
      </c>
      <c r="K3855" t="s">
        <v>7715</v>
      </c>
      <c r="L3855" t="s">
        <v>3302</v>
      </c>
      <c r="M3855">
        <v>647</v>
      </c>
    </row>
    <row r="3856" spans="1:13">
      <c r="A3856">
        <v>7309</v>
      </c>
      <c r="B3856" t="s">
        <v>1227</v>
      </c>
      <c r="C3856" t="s">
        <v>2323</v>
      </c>
      <c r="D3856">
        <v>3500</v>
      </c>
      <c r="E3856" t="s">
        <v>67</v>
      </c>
      <c r="F3856" t="s">
        <v>7143</v>
      </c>
      <c r="G3856" s="81">
        <v>45358</v>
      </c>
      <c r="H3856" t="s">
        <v>4048</v>
      </c>
      <c r="I3856" t="s">
        <v>5012</v>
      </c>
      <c r="J3856" t="s">
        <v>1679</v>
      </c>
      <c r="K3856" t="s">
        <v>7716</v>
      </c>
      <c r="L3856" t="s">
        <v>2322</v>
      </c>
      <c r="M3856">
        <v>431</v>
      </c>
    </row>
    <row r="3857" spans="1:13">
      <c r="A3857">
        <v>7310</v>
      </c>
      <c r="B3857" t="s">
        <v>1227</v>
      </c>
      <c r="C3857" t="s">
        <v>3412</v>
      </c>
      <c r="D3857">
        <v>5000</v>
      </c>
      <c r="E3857" t="s">
        <v>12</v>
      </c>
      <c r="F3857" t="s">
        <v>6305</v>
      </c>
      <c r="G3857" s="81">
        <v>45358</v>
      </c>
      <c r="H3857" t="s">
        <v>4048</v>
      </c>
      <c r="I3857" t="s">
        <v>7717</v>
      </c>
      <c r="J3857" t="s">
        <v>13</v>
      </c>
      <c r="K3857" t="s">
        <v>7718</v>
      </c>
      <c r="L3857" t="s">
        <v>3411</v>
      </c>
      <c r="M3857">
        <v>677</v>
      </c>
    </row>
    <row r="3858" spans="1:13">
      <c r="A3858">
        <v>7311</v>
      </c>
      <c r="B3858" t="s">
        <v>1227</v>
      </c>
      <c r="C3858" t="s">
        <v>2833</v>
      </c>
      <c r="D3858">
        <v>3186</v>
      </c>
      <c r="E3858" t="s">
        <v>15</v>
      </c>
      <c r="F3858" t="s">
        <v>420</v>
      </c>
      <c r="G3858" s="81">
        <v>45358</v>
      </c>
      <c r="H3858" t="s">
        <v>4048</v>
      </c>
      <c r="I3858" t="s">
        <v>7719</v>
      </c>
      <c r="J3858" t="s">
        <v>1680</v>
      </c>
      <c r="K3858" t="s">
        <v>7720</v>
      </c>
      <c r="L3858" t="s">
        <v>2601</v>
      </c>
      <c r="M3858">
        <v>498</v>
      </c>
    </row>
    <row r="3859" spans="1:13">
      <c r="A3859">
        <v>7312</v>
      </c>
      <c r="B3859" t="s">
        <v>1227</v>
      </c>
      <c r="C3859" t="s">
        <v>2757</v>
      </c>
      <c r="D3859">
        <v>2275</v>
      </c>
      <c r="E3859" t="s">
        <v>15</v>
      </c>
      <c r="F3859" t="s">
        <v>420</v>
      </c>
      <c r="G3859" s="81">
        <v>45358</v>
      </c>
      <c r="H3859" t="s">
        <v>4048</v>
      </c>
      <c r="I3859" t="s">
        <v>7721</v>
      </c>
      <c r="J3859" t="s">
        <v>1680</v>
      </c>
      <c r="K3859" t="s">
        <v>7722</v>
      </c>
      <c r="L3859" t="s">
        <v>2755</v>
      </c>
      <c r="M3859">
        <v>563</v>
      </c>
    </row>
    <row r="3860" spans="1:13">
      <c r="A3860">
        <v>7313</v>
      </c>
      <c r="B3860" t="s">
        <v>1227</v>
      </c>
      <c r="C3860" t="s">
        <v>1572</v>
      </c>
      <c r="D3860">
        <v>25000</v>
      </c>
      <c r="E3860" t="s">
        <v>10</v>
      </c>
      <c r="F3860" t="s">
        <v>7143</v>
      </c>
      <c r="G3860" s="81">
        <v>45363</v>
      </c>
      <c r="H3860" t="s">
        <v>4069</v>
      </c>
      <c r="I3860" t="s">
        <v>4672</v>
      </c>
      <c r="J3860" t="s">
        <v>2032</v>
      </c>
      <c r="K3860" t="s">
        <v>7723</v>
      </c>
      <c r="L3860" t="s">
        <v>1570</v>
      </c>
      <c r="M3860">
        <v>187</v>
      </c>
    </row>
    <row r="3861" spans="1:13">
      <c r="A3861">
        <v>7314</v>
      </c>
      <c r="B3861" t="s">
        <v>1227</v>
      </c>
      <c r="C3861" t="s">
        <v>2819</v>
      </c>
      <c r="D3861">
        <v>6000</v>
      </c>
      <c r="E3861" t="s">
        <v>67</v>
      </c>
      <c r="F3861" t="s">
        <v>6305</v>
      </c>
      <c r="G3861" s="81">
        <v>45362</v>
      </c>
      <c r="H3861" t="s">
        <v>4672</v>
      </c>
      <c r="I3861" t="s">
        <v>4356</v>
      </c>
      <c r="J3861" t="s">
        <v>1679</v>
      </c>
      <c r="K3861" t="s">
        <v>7724</v>
      </c>
      <c r="L3861" t="s">
        <v>2062</v>
      </c>
      <c r="M3861">
        <v>381</v>
      </c>
    </row>
    <row r="3862" spans="1:13">
      <c r="A3862">
        <v>7315</v>
      </c>
      <c r="B3862" t="s">
        <v>1227</v>
      </c>
      <c r="C3862" t="s">
        <v>2501</v>
      </c>
      <c r="D3862">
        <v>4200</v>
      </c>
      <c r="E3862" t="s">
        <v>15</v>
      </c>
      <c r="F3862" t="s">
        <v>420</v>
      </c>
      <c r="G3862" s="81">
        <v>45362</v>
      </c>
      <c r="H3862" t="s">
        <v>4048</v>
      </c>
      <c r="I3862" t="s">
        <v>4344</v>
      </c>
      <c r="J3862" t="s">
        <v>1680</v>
      </c>
      <c r="K3862" t="s">
        <v>7725</v>
      </c>
      <c r="L3862" t="s">
        <v>2486</v>
      </c>
      <c r="M3862">
        <v>474</v>
      </c>
    </row>
    <row r="3863" spans="1:13">
      <c r="A3863">
        <v>7316</v>
      </c>
      <c r="B3863" t="s">
        <v>1227</v>
      </c>
      <c r="C3863" t="s">
        <v>3519</v>
      </c>
      <c r="D3863">
        <v>4200</v>
      </c>
      <c r="E3863" t="s">
        <v>15</v>
      </c>
      <c r="F3863" t="s">
        <v>420</v>
      </c>
      <c r="G3863" s="81">
        <v>45361</v>
      </c>
      <c r="H3863" t="s">
        <v>4048</v>
      </c>
      <c r="I3863" t="s">
        <v>4352</v>
      </c>
      <c r="J3863" t="s">
        <v>1680</v>
      </c>
      <c r="K3863" t="s">
        <v>7726</v>
      </c>
      <c r="L3863" t="s">
        <v>2504</v>
      </c>
      <c r="M3863">
        <v>480</v>
      </c>
    </row>
    <row r="3864" spans="1:13">
      <c r="A3864">
        <v>7317</v>
      </c>
      <c r="B3864" t="s">
        <v>1227</v>
      </c>
      <c r="C3864" t="s">
        <v>2458</v>
      </c>
      <c r="D3864">
        <v>5200</v>
      </c>
      <c r="E3864" t="s">
        <v>67</v>
      </c>
      <c r="F3864" t="s">
        <v>420</v>
      </c>
      <c r="G3864" s="81">
        <v>45377</v>
      </c>
      <c r="H3864" t="s">
        <v>4048</v>
      </c>
      <c r="I3864" t="s">
        <v>5012</v>
      </c>
      <c r="J3864" t="s">
        <v>58</v>
      </c>
      <c r="K3864">
        <v>1</v>
      </c>
      <c r="L3864" t="s">
        <v>2457</v>
      </c>
    </row>
    <row r="3865" spans="1:13">
      <c r="A3865">
        <v>7318</v>
      </c>
      <c r="B3865" t="s">
        <v>2961</v>
      </c>
      <c r="C3865" t="s">
        <v>307</v>
      </c>
      <c r="D3865">
        <v>4000</v>
      </c>
      <c r="E3865" t="s">
        <v>10</v>
      </c>
      <c r="F3865" t="s">
        <v>420</v>
      </c>
      <c r="G3865" s="81">
        <v>45366</v>
      </c>
      <c r="H3865" t="s">
        <v>4048</v>
      </c>
      <c r="I3865" t="s">
        <v>7727</v>
      </c>
      <c r="J3865" t="s">
        <v>2032</v>
      </c>
      <c r="K3865" t="s">
        <v>7728</v>
      </c>
      <c r="L3865" t="s">
        <v>305</v>
      </c>
      <c r="M3865">
        <v>691</v>
      </c>
    </row>
    <row r="3866" spans="1:13">
      <c r="A3866">
        <v>7319</v>
      </c>
      <c r="B3866" t="s">
        <v>1227</v>
      </c>
      <c r="C3866" t="s">
        <v>307</v>
      </c>
      <c r="D3866">
        <v>4000</v>
      </c>
      <c r="E3866" t="s">
        <v>8</v>
      </c>
      <c r="F3866" t="s">
        <v>420</v>
      </c>
      <c r="G3866" s="81">
        <v>45366</v>
      </c>
      <c r="H3866" t="s">
        <v>4672</v>
      </c>
      <c r="I3866" t="s">
        <v>4356</v>
      </c>
      <c r="J3866" t="s">
        <v>1675</v>
      </c>
      <c r="K3866" t="s">
        <v>7729</v>
      </c>
      <c r="L3866" t="s">
        <v>305</v>
      </c>
      <c r="M3866">
        <v>40</v>
      </c>
    </row>
    <row r="3867" spans="1:13">
      <c r="A3867">
        <v>7320</v>
      </c>
      <c r="B3867" t="s">
        <v>35</v>
      </c>
      <c r="C3867" t="s">
        <v>3606</v>
      </c>
      <c r="D3867">
        <v>10000</v>
      </c>
      <c r="E3867" t="s">
        <v>12</v>
      </c>
      <c r="F3867" t="s">
        <v>420</v>
      </c>
      <c r="G3867" s="81">
        <v>45366</v>
      </c>
      <c r="H3867" t="s">
        <v>4048</v>
      </c>
      <c r="I3867" t="s">
        <v>7730</v>
      </c>
      <c r="J3867" t="s">
        <v>13</v>
      </c>
      <c r="K3867" t="s">
        <v>7731</v>
      </c>
      <c r="L3867" t="s">
        <v>3371</v>
      </c>
      <c r="M3867">
        <v>660</v>
      </c>
    </row>
    <row r="3868" spans="1:13">
      <c r="A3868">
        <v>7321</v>
      </c>
      <c r="B3868" t="s">
        <v>2961</v>
      </c>
      <c r="C3868" t="s">
        <v>3491</v>
      </c>
      <c r="D3868">
        <v>20000</v>
      </c>
      <c r="E3868" t="s">
        <v>10</v>
      </c>
      <c r="F3868" t="s">
        <v>420</v>
      </c>
      <c r="G3868" s="81">
        <v>45366</v>
      </c>
      <c r="H3868" t="s">
        <v>4048</v>
      </c>
      <c r="I3868" t="s">
        <v>8919</v>
      </c>
      <c r="J3868" t="s">
        <v>2032</v>
      </c>
      <c r="K3868" t="s">
        <v>7732</v>
      </c>
      <c r="L3868" t="s">
        <v>3172</v>
      </c>
      <c r="M3868">
        <v>694</v>
      </c>
    </row>
    <row r="3869" spans="1:13">
      <c r="A3869">
        <v>7322</v>
      </c>
      <c r="B3869" t="s">
        <v>1227</v>
      </c>
      <c r="C3869" t="s">
        <v>3463</v>
      </c>
      <c r="D3869">
        <v>7200</v>
      </c>
      <c r="E3869" t="s">
        <v>12</v>
      </c>
      <c r="F3869" t="s">
        <v>420</v>
      </c>
      <c r="G3869" s="81">
        <v>45364</v>
      </c>
      <c r="H3869" t="s">
        <v>4048</v>
      </c>
      <c r="I3869" t="s">
        <v>7733</v>
      </c>
      <c r="J3869" t="s">
        <v>13</v>
      </c>
      <c r="K3869" t="s">
        <v>7734</v>
      </c>
      <c r="L3869" t="s">
        <v>3458</v>
      </c>
      <c r="M3869">
        <v>582</v>
      </c>
    </row>
    <row r="3870" spans="1:13">
      <c r="A3870">
        <v>7323</v>
      </c>
      <c r="B3870" t="s">
        <v>1227</v>
      </c>
      <c r="C3870" t="s">
        <v>1371</v>
      </c>
      <c r="D3870">
        <v>6000</v>
      </c>
      <c r="E3870" t="s">
        <v>67</v>
      </c>
      <c r="F3870" t="s">
        <v>420</v>
      </c>
      <c r="G3870" s="81">
        <v>45357</v>
      </c>
      <c r="H3870" t="s">
        <v>4672</v>
      </c>
      <c r="I3870" t="s">
        <v>7735</v>
      </c>
      <c r="J3870" t="s">
        <v>1679</v>
      </c>
      <c r="K3870" t="s">
        <v>7736</v>
      </c>
      <c r="L3870" t="s">
        <v>1369</v>
      </c>
      <c r="M3870">
        <v>374</v>
      </c>
    </row>
    <row r="3871" spans="1:13">
      <c r="A3871">
        <v>7324</v>
      </c>
      <c r="B3871" t="s">
        <v>1227</v>
      </c>
      <c r="C3871" t="s">
        <v>6413</v>
      </c>
      <c r="D3871">
        <v>201636</v>
      </c>
      <c r="E3871" t="s">
        <v>15</v>
      </c>
      <c r="F3871" t="s">
        <v>420</v>
      </c>
      <c r="G3871" s="81">
        <v>45371</v>
      </c>
      <c r="H3871" t="s">
        <v>4048</v>
      </c>
      <c r="I3871" t="s">
        <v>7737</v>
      </c>
      <c r="J3871" t="s">
        <v>2178</v>
      </c>
      <c r="K3871" t="s">
        <v>7738</v>
      </c>
      <c r="L3871" t="s">
        <v>2177</v>
      </c>
      <c r="M3871">
        <v>411</v>
      </c>
    </row>
    <row r="3872" spans="1:13">
      <c r="A3872">
        <v>7325</v>
      </c>
      <c r="B3872" t="s">
        <v>2961</v>
      </c>
      <c r="C3872" t="s">
        <v>3486</v>
      </c>
      <c r="D3872">
        <v>3387</v>
      </c>
      <c r="E3872" t="s">
        <v>12</v>
      </c>
      <c r="F3872" t="s">
        <v>7143</v>
      </c>
      <c r="G3872" s="81">
        <v>45370</v>
      </c>
      <c r="H3872" t="s">
        <v>4048</v>
      </c>
      <c r="I3872" t="s">
        <v>7508</v>
      </c>
      <c r="J3872" t="s">
        <v>13</v>
      </c>
      <c r="K3872" t="s">
        <v>7739</v>
      </c>
      <c r="L3872" t="s">
        <v>1255</v>
      </c>
      <c r="M3872">
        <v>692</v>
      </c>
    </row>
    <row r="3873" spans="1:15">
      <c r="A3873">
        <v>7326</v>
      </c>
      <c r="B3873" t="s">
        <v>2961</v>
      </c>
      <c r="C3873" t="s">
        <v>3489</v>
      </c>
      <c r="D3873">
        <v>10000</v>
      </c>
      <c r="E3873" t="s">
        <v>10</v>
      </c>
      <c r="F3873" t="s">
        <v>7143</v>
      </c>
      <c r="G3873" s="81">
        <v>45370</v>
      </c>
      <c r="H3873" t="s">
        <v>4048</v>
      </c>
      <c r="I3873" t="s">
        <v>8919</v>
      </c>
      <c r="J3873" t="s">
        <v>2032</v>
      </c>
      <c r="K3873">
        <v>255151</v>
      </c>
      <c r="L3873" t="s">
        <v>3488</v>
      </c>
      <c r="M3873">
        <v>693</v>
      </c>
    </row>
    <row r="3874" spans="1:15">
      <c r="A3874">
        <v>7327</v>
      </c>
      <c r="B3874" t="s">
        <v>2961</v>
      </c>
      <c r="C3874" t="s">
        <v>3450</v>
      </c>
      <c r="D3874">
        <v>3462</v>
      </c>
      <c r="E3874" t="s">
        <v>12</v>
      </c>
      <c r="F3874" t="s">
        <v>420</v>
      </c>
      <c r="G3874" s="81">
        <v>45370</v>
      </c>
      <c r="H3874" t="s">
        <v>4048</v>
      </c>
      <c r="I3874" t="s">
        <v>7740</v>
      </c>
      <c r="J3874" t="s">
        <v>13</v>
      </c>
      <c r="K3874" t="s">
        <v>7741</v>
      </c>
      <c r="L3874" t="s">
        <v>3449</v>
      </c>
      <c r="M3874">
        <v>682</v>
      </c>
    </row>
    <row r="3875" spans="1:15">
      <c r="A3875">
        <v>7328</v>
      </c>
      <c r="B3875" t="s">
        <v>1227</v>
      </c>
      <c r="C3875" t="s">
        <v>2574</v>
      </c>
      <c r="D3875">
        <v>5200</v>
      </c>
      <c r="E3875" t="s">
        <v>12</v>
      </c>
      <c r="F3875" t="s">
        <v>420</v>
      </c>
      <c r="G3875" s="81">
        <v>45370</v>
      </c>
      <c r="H3875" t="s">
        <v>4048</v>
      </c>
      <c r="I3875" t="s">
        <v>5159</v>
      </c>
      <c r="J3875" t="s">
        <v>13</v>
      </c>
      <c r="K3875" t="s">
        <v>7742</v>
      </c>
      <c r="L3875" t="s">
        <v>2572</v>
      </c>
      <c r="M3875">
        <v>492</v>
      </c>
    </row>
    <row r="3876" spans="1:15">
      <c r="A3876">
        <v>7329</v>
      </c>
      <c r="B3876" t="s">
        <v>1227</v>
      </c>
      <c r="C3876" t="s">
        <v>2407</v>
      </c>
      <c r="D3876">
        <v>2275</v>
      </c>
      <c r="E3876" t="s">
        <v>15</v>
      </c>
      <c r="F3876" t="s">
        <v>420</v>
      </c>
      <c r="G3876" s="81">
        <v>45366</v>
      </c>
      <c r="H3876" t="s">
        <v>4048</v>
      </c>
      <c r="I3876" t="s">
        <v>5517</v>
      </c>
      <c r="J3876" t="s">
        <v>1680</v>
      </c>
      <c r="K3876" t="s">
        <v>7743</v>
      </c>
      <c r="L3876" t="s">
        <v>2406</v>
      </c>
      <c r="M3876">
        <v>460</v>
      </c>
    </row>
    <row r="3877" spans="1:15">
      <c r="A3877">
        <v>7330</v>
      </c>
      <c r="B3877" t="s">
        <v>35</v>
      </c>
      <c r="C3877" t="s">
        <v>3496</v>
      </c>
      <c r="D3877">
        <v>3488</v>
      </c>
      <c r="E3877" t="s">
        <v>20</v>
      </c>
      <c r="F3877" t="s">
        <v>420</v>
      </c>
      <c r="G3877" s="81">
        <v>45371</v>
      </c>
      <c r="H3877" t="s">
        <v>4048</v>
      </c>
      <c r="I3877" t="s">
        <v>7744</v>
      </c>
      <c r="J3877" t="s">
        <v>1677</v>
      </c>
      <c r="K3877" t="s">
        <v>7745</v>
      </c>
      <c r="L3877" t="s">
        <v>3494</v>
      </c>
      <c r="M3877">
        <v>695</v>
      </c>
    </row>
    <row r="3878" spans="1:15">
      <c r="A3878">
        <v>7331</v>
      </c>
      <c r="B3878" t="s">
        <v>35</v>
      </c>
      <c r="C3878" t="s">
        <v>3184</v>
      </c>
      <c r="D3878">
        <v>10000</v>
      </c>
      <c r="E3878" t="s">
        <v>20</v>
      </c>
      <c r="F3878" t="s">
        <v>6305</v>
      </c>
      <c r="G3878" s="81">
        <v>45363</v>
      </c>
      <c r="H3878" t="s">
        <v>4048</v>
      </c>
      <c r="I3878" t="s">
        <v>7746</v>
      </c>
      <c r="J3878" t="s">
        <v>1677</v>
      </c>
      <c r="K3878" t="s">
        <v>7747</v>
      </c>
      <c r="L3878" t="s">
        <v>3227</v>
      </c>
      <c r="M3878">
        <v>649</v>
      </c>
    </row>
    <row r="3879" spans="1:15">
      <c r="A3879">
        <v>7332</v>
      </c>
      <c r="B3879" t="s">
        <v>1227</v>
      </c>
      <c r="C3879" t="s">
        <v>2819</v>
      </c>
      <c r="D3879">
        <v>5700</v>
      </c>
      <c r="E3879" t="s">
        <v>67</v>
      </c>
      <c r="F3879" t="s">
        <v>6305</v>
      </c>
      <c r="G3879" s="81">
        <v>45376</v>
      </c>
      <c r="H3879" t="s">
        <v>4069</v>
      </c>
      <c r="I3879" t="s">
        <v>7748</v>
      </c>
      <c r="J3879" t="s">
        <v>1679</v>
      </c>
      <c r="K3879" t="s">
        <v>7749</v>
      </c>
      <c r="L3879" t="s">
        <v>2062</v>
      </c>
      <c r="M3879">
        <v>381</v>
      </c>
    </row>
    <row r="3880" spans="1:15">
      <c r="A3880">
        <v>7333</v>
      </c>
      <c r="B3880" t="s">
        <v>35</v>
      </c>
      <c r="C3880" t="s">
        <v>3373</v>
      </c>
      <c r="D3880">
        <v>3497</v>
      </c>
      <c r="E3880" t="s">
        <v>12</v>
      </c>
      <c r="F3880" t="s">
        <v>420</v>
      </c>
      <c r="G3880" s="81">
        <v>45377</v>
      </c>
      <c r="H3880" t="s">
        <v>4048</v>
      </c>
      <c r="I3880" t="s">
        <v>4321</v>
      </c>
      <c r="J3880" t="s">
        <v>13</v>
      </c>
      <c r="K3880" t="s">
        <v>7750</v>
      </c>
      <c r="L3880" t="s">
        <v>3372</v>
      </c>
      <c r="M3880">
        <v>661</v>
      </c>
    </row>
    <row r="3881" spans="1:15">
      <c r="A3881">
        <v>7334</v>
      </c>
      <c r="B3881" t="s">
        <v>1227</v>
      </c>
      <c r="C3881" t="s">
        <v>2411</v>
      </c>
      <c r="D3881">
        <v>3497</v>
      </c>
      <c r="E3881" t="s">
        <v>67</v>
      </c>
      <c r="F3881" t="s">
        <v>420</v>
      </c>
      <c r="G3881" s="81">
        <v>45377</v>
      </c>
      <c r="H3881" t="s">
        <v>4048</v>
      </c>
      <c r="I3881" t="s">
        <v>7751</v>
      </c>
      <c r="J3881" t="s">
        <v>1679</v>
      </c>
      <c r="K3881" t="s">
        <v>7752</v>
      </c>
      <c r="L3881" t="s">
        <v>2406</v>
      </c>
      <c r="M3881">
        <v>461</v>
      </c>
    </row>
    <row r="3882" spans="1:15">
      <c r="A3882">
        <v>7335</v>
      </c>
      <c r="B3882" t="s">
        <v>1227</v>
      </c>
      <c r="C3882" t="s">
        <v>307</v>
      </c>
      <c r="D3882">
        <v>10000</v>
      </c>
      <c r="E3882" t="s">
        <v>8</v>
      </c>
      <c r="F3882" t="s">
        <v>420</v>
      </c>
      <c r="G3882" s="81">
        <v>45376</v>
      </c>
      <c r="H3882" t="s">
        <v>4048</v>
      </c>
      <c r="I3882" t="s">
        <v>4672</v>
      </c>
      <c r="J3882" t="s">
        <v>1675</v>
      </c>
      <c r="K3882" t="s">
        <v>7753</v>
      </c>
      <c r="L3882" t="s">
        <v>305</v>
      </c>
      <c r="M3882">
        <v>40</v>
      </c>
    </row>
    <row r="3883" spans="1:15">
      <c r="A3883">
        <v>7336</v>
      </c>
      <c r="B3883" t="s">
        <v>1227</v>
      </c>
      <c r="C3883" t="s">
        <v>9012</v>
      </c>
      <c r="D3883">
        <v>6700</v>
      </c>
      <c r="E3883" t="s">
        <v>12</v>
      </c>
      <c r="F3883" t="s">
        <v>420</v>
      </c>
      <c r="G3883" s="81">
        <v>45376</v>
      </c>
      <c r="H3883" t="s">
        <v>4048</v>
      </c>
      <c r="I3883" t="s">
        <v>7754</v>
      </c>
      <c r="J3883" t="s">
        <v>13</v>
      </c>
      <c r="K3883" t="s">
        <v>7755</v>
      </c>
      <c r="L3883" t="s">
        <v>2280</v>
      </c>
      <c r="M3883">
        <v>422</v>
      </c>
    </row>
    <row r="3884" spans="1:15">
      <c r="A3884">
        <v>7337</v>
      </c>
      <c r="B3884" t="s">
        <v>2961</v>
      </c>
      <c r="C3884" t="s">
        <v>3383</v>
      </c>
      <c r="D3884">
        <v>1800</v>
      </c>
      <c r="E3884" t="s">
        <v>8</v>
      </c>
      <c r="F3884" t="s">
        <v>420</v>
      </c>
      <c r="G3884" s="81">
        <v>45352</v>
      </c>
      <c r="H3884" t="s">
        <v>4048</v>
      </c>
      <c r="I3884" t="s">
        <v>7377</v>
      </c>
      <c r="J3884" t="s">
        <v>1675</v>
      </c>
      <c r="K3884" t="s">
        <v>7756</v>
      </c>
      <c r="L3884" t="s">
        <v>3382</v>
      </c>
      <c r="M3884">
        <v>663</v>
      </c>
    </row>
    <row r="3885" spans="1:15">
      <c r="A3885">
        <v>7338</v>
      </c>
      <c r="B3885" t="s">
        <v>2961</v>
      </c>
      <c r="C3885" t="s">
        <v>3481</v>
      </c>
      <c r="D3885">
        <v>13446</v>
      </c>
      <c r="E3885" t="s">
        <v>12</v>
      </c>
      <c r="F3885" t="s">
        <v>420</v>
      </c>
      <c r="G3885" s="81">
        <v>45376</v>
      </c>
      <c r="H3885" t="s">
        <v>4048</v>
      </c>
      <c r="I3885" t="s">
        <v>7757</v>
      </c>
      <c r="J3885" t="s">
        <v>13</v>
      </c>
      <c r="K3885" t="s">
        <v>7758</v>
      </c>
      <c r="L3885" t="s">
        <v>3641</v>
      </c>
      <c r="M3885">
        <v>690</v>
      </c>
    </row>
    <row r="3886" spans="1:15">
      <c r="A3886">
        <v>7339</v>
      </c>
      <c r="B3886" t="s">
        <v>1227</v>
      </c>
      <c r="C3886" t="s">
        <v>2819</v>
      </c>
      <c r="D3886">
        <v>6000</v>
      </c>
      <c r="E3886" t="s">
        <v>67</v>
      </c>
      <c r="F3886" t="s">
        <v>6305</v>
      </c>
      <c r="G3886" s="81">
        <v>45301</v>
      </c>
      <c r="H3886" t="s">
        <v>4069</v>
      </c>
      <c r="I3886" t="s">
        <v>5108</v>
      </c>
      <c r="J3886" t="s">
        <v>1679</v>
      </c>
      <c r="K3886">
        <v>946966</v>
      </c>
      <c r="L3886" t="s">
        <v>2062</v>
      </c>
      <c r="M3886">
        <v>381</v>
      </c>
      <c r="O3886" t="s">
        <v>7759</v>
      </c>
    </row>
    <row r="3887" spans="1:15">
      <c r="A3887">
        <v>7340</v>
      </c>
      <c r="B3887" t="s">
        <v>2961</v>
      </c>
      <c r="C3887" t="s">
        <v>3383</v>
      </c>
      <c r="D3887">
        <v>1800</v>
      </c>
      <c r="E3887" t="s">
        <v>8</v>
      </c>
      <c r="F3887" t="s">
        <v>420</v>
      </c>
      <c r="G3887" s="81">
        <v>45376</v>
      </c>
      <c r="H3887" t="s">
        <v>4048</v>
      </c>
      <c r="I3887" t="s">
        <v>4092</v>
      </c>
      <c r="J3887" t="s">
        <v>1675</v>
      </c>
      <c r="K3887" t="s">
        <v>7760</v>
      </c>
      <c r="L3887" t="s">
        <v>3382</v>
      </c>
      <c r="M3887">
        <v>663</v>
      </c>
    </row>
    <row r="3888" spans="1:15">
      <c r="A3888">
        <v>7341</v>
      </c>
      <c r="B3888" t="s">
        <v>1227</v>
      </c>
      <c r="C3888" t="s">
        <v>2442</v>
      </c>
      <c r="D3888">
        <v>11697</v>
      </c>
      <c r="E3888" t="s">
        <v>67</v>
      </c>
      <c r="F3888" t="s">
        <v>6305</v>
      </c>
      <c r="G3888" s="81">
        <v>45352</v>
      </c>
      <c r="H3888" t="s">
        <v>4672</v>
      </c>
      <c r="I3888" t="s">
        <v>2229</v>
      </c>
      <c r="J3888" t="s">
        <v>1679</v>
      </c>
      <c r="K3888">
        <v>1202447</v>
      </c>
      <c r="L3888" t="s">
        <v>1987</v>
      </c>
      <c r="M3888">
        <v>372</v>
      </c>
    </row>
    <row r="3889" spans="1:16">
      <c r="A3889">
        <v>7342</v>
      </c>
      <c r="B3889" t="s">
        <v>1227</v>
      </c>
      <c r="C3889" t="s">
        <v>2594</v>
      </c>
      <c r="D3889">
        <v>5200</v>
      </c>
      <c r="E3889" t="s">
        <v>67</v>
      </c>
      <c r="F3889" t="s">
        <v>420</v>
      </c>
      <c r="G3889" s="81">
        <v>45352</v>
      </c>
      <c r="H3889" t="s">
        <v>4048</v>
      </c>
      <c r="I3889" t="s">
        <v>7761</v>
      </c>
      <c r="J3889" t="s">
        <v>1679</v>
      </c>
      <c r="K3889" t="s">
        <v>7762</v>
      </c>
      <c r="L3889" t="s">
        <v>2593</v>
      </c>
      <c r="M3889">
        <v>496</v>
      </c>
    </row>
    <row r="3890" spans="1:16">
      <c r="A3890">
        <v>7343</v>
      </c>
      <c r="B3890" t="s">
        <v>1227</v>
      </c>
      <c r="C3890" t="s">
        <v>2594</v>
      </c>
      <c r="D3890">
        <v>1050</v>
      </c>
      <c r="E3890" t="s">
        <v>67</v>
      </c>
      <c r="F3890" t="s">
        <v>6305</v>
      </c>
      <c r="G3890" s="81">
        <v>45355</v>
      </c>
      <c r="H3890" t="s">
        <v>4140</v>
      </c>
      <c r="I3890" t="s">
        <v>4140</v>
      </c>
      <c r="J3890" t="s">
        <v>1679</v>
      </c>
      <c r="K3890">
        <v>2854140</v>
      </c>
      <c r="L3890" t="s">
        <v>2177</v>
      </c>
      <c r="M3890">
        <v>411</v>
      </c>
    </row>
    <row r="3891" spans="1:16">
      <c r="A3891">
        <v>7344</v>
      </c>
      <c r="B3891" t="s">
        <v>1227</v>
      </c>
      <c r="C3891" t="s">
        <v>605</v>
      </c>
      <c r="D3891">
        <v>2800</v>
      </c>
      <c r="E3891" t="s">
        <v>12</v>
      </c>
      <c r="F3891" t="s">
        <v>420</v>
      </c>
      <c r="G3891" s="81">
        <v>45692</v>
      </c>
      <c r="H3891" t="s">
        <v>4048</v>
      </c>
      <c r="I3891" t="s">
        <v>5517</v>
      </c>
      <c r="J3891" t="s">
        <v>13</v>
      </c>
      <c r="K3891" t="s">
        <v>7763</v>
      </c>
      <c r="L3891" t="s">
        <v>603</v>
      </c>
      <c r="M3891">
        <v>468</v>
      </c>
      <c r="P3891" t="s">
        <v>8734</v>
      </c>
    </row>
    <row r="3892" spans="1:16">
      <c r="A3892">
        <v>7345</v>
      </c>
      <c r="B3892" t="s">
        <v>1227</v>
      </c>
      <c r="C3892" t="s">
        <v>2178</v>
      </c>
      <c r="D3892">
        <v>3500</v>
      </c>
      <c r="E3892" t="s">
        <v>2178</v>
      </c>
      <c r="F3892" t="s">
        <v>6305</v>
      </c>
      <c r="G3892" s="81">
        <v>45357</v>
      </c>
      <c r="H3892" t="s">
        <v>4048</v>
      </c>
      <c r="J3892" t="s">
        <v>2178</v>
      </c>
      <c r="K3892" t="s">
        <v>7764</v>
      </c>
      <c r="L3892" t="s">
        <v>2177</v>
      </c>
      <c r="M3892">
        <v>411</v>
      </c>
    </row>
    <row r="3893" spans="1:16">
      <c r="A3893">
        <v>7346</v>
      </c>
      <c r="B3893" t="s">
        <v>1227</v>
      </c>
      <c r="C3893" t="s">
        <v>1332</v>
      </c>
      <c r="D3893">
        <v>4335</v>
      </c>
      <c r="E3893" t="s">
        <v>12</v>
      </c>
      <c r="F3893" t="s">
        <v>6305</v>
      </c>
      <c r="G3893" s="81">
        <v>45335</v>
      </c>
      <c r="H3893" t="s">
        <v>4048</v>
      </c>
      <c r="I3893" t="s">
        <v>5761</v>
      </c>
      <c r="J3893" t="s">
        <v>13</v>
      </c>
      <c r="K3893" t="s">
        <v>7629</v>
      </c>
      <c r="L3893" t="s">
        <v>1330</v>
      </c>
      <c r="M3893">
        <v>462</v>
      </c>
    </row>
    <row r="3894" spans="1:16">
      <c r="A3894">
        <v>7347</v>
      </c>
      <c r="B3894" t="s">
        <v>2908</v>
      </c>
      <c r="C3894" t="s">
        <v>3207</v>
      </c>
      <c r="D3894">
        <v>2520</v>
      </c>
      <c r="E3894" t="s">
        <v>3256</v>
      </c>
      <c r="F3894" t="s">
        <v>420</v>
      </c>
      <c r="G3894" s="81">
        <v>45355</v>
      </c>
      <c r="H3894" t="s">
        <v>4048</v>
      </c>
      <c r="I3894" t="s">
        <v>4547</v>
      </c>
      <c r="J3894" t="s">
        <v>3265</v>
      </c>
      <c r="K3894" t="s">
        <v>7765</v>
      </c>
      <c r="L3894" t="s">
        <v>3146</v>
      </c>
      <c r="M3894">
        <v>608</v>
      </c>
    </row>
    <row r="3895" spans="1:16">
      <c r="A3895">
        <v>7348</v>
      </c>
      <c r="B3895" t="s">
        <v>1227</v>
      </c>
      <c r="C3895" t="s">
        <v>639</v>
      </c>
      <c r="D3895">
        <v>2800</v>
      </c>
      <c r="E3895" t="s">
        <v>12</v>
      </c>
      <c r="F3895" t="s">
        <v>420</v>
      </c>
      <c r="G3895" s="81">
        <v>45378</v>
      </c>
      <c r="H3895" t="s">
        <v>4048</v>
      </c>
      <c r="I3895" t="s">
        <v>5761</v>
      </c>
      <c r="J3895" t="s">
        <v>13</v>
      </c>
      <c r="K3895" t="s">
        <v>7766</v>
      </c>
      <c r="L3895" t="s">
        <v>637</v>
      </c>
      <c r="M3895">
        <v>465</v>
      </c>
    </row>
    <row r="3896" spans="1:16">
      <c r="A3896">
        <v>7349</v>
      </c>
      <c r="B3896" t="s">
        <v>2961</v>
      </c>
      <c r="C3896" t="s">
        <v>3461</v>
      </c>
      <c r="D3896">
        <v>3497</v>
      </c>
      <c r="E3896" t="s">
        <v>20</v>
      </c>
      <c r="F3896" t="s">
        <v>420</v>
      </c>
      <c r="G3896" s="81">
        <v>45378</v>
      </c>
      <c r="H3896" t="s">
        <v>4048</v>
      </c>
      <c r="I3896" t="s">
        <v>9241</v>
      </c>
      <c r="J3896" t="s">
        <v>1677</v>
      </c>
      <c r="K3896" t="s">
        <v>7767</v>
      </c>
      <c r="L3896" t="s">
        <v>3460</v>
      </c>
      <c r="M3896">
        <v>684</v>
      </c>
    </row>
    <row r="3897" spans="1:16">
      <c r="A3897">
        <v>7350</v>
      </c>
      <c r="B3897" t="s">
        <v>35</v>
      </c>
      <c r="C3897" t="s">
        <v>3352</v>
      </c>
      <c r="D3897">
        <v>20000</v>
      </c>
      <c r="E3897" t="s">
        <v>10</v>
      </c>
      <c r="F3897" t="s">
        <v>6305</v>
      </c>
      <c r="G3897" s="81">
        <v>45378</v>
      </c>
      <c r="H3897" t="s">
        <v>4048</v>
      </c>
      <c r="I3897" t="s">
        <v>7768</v>
      </c>
      <c r="J3897" t="s">
        <v>2032</v>
      </c>
      <c r="K3897" t="s">
        <v>7769</v>
      </c>
      <c r="L3897" t="s">
        <v>3363</v>
      </c>
      <c r="M3897">
        <v>657</v>
      </c>
    </row>
    <row r="3898" spans="1:16">
      <c r="A3898">
        <v>7351</v>
      </c>
      <c r="B3898" t="s">
        <v>35</v>
      </c>
      <c r="C3898" t="s">
        <v>3501</v>
      </c>
      <c r="D3898">
        <v>5000</v>
      </c>
      <c r="E3898" t="s">
        <v>20</v>
      </c>
      <c r="F3898" t="s">
        <v>6305</v>
      </c>
      <c r="G3898" s="81">
        <v>45334</v>
      </c>
      <c r="H3898" t="s">
        <v>4048</v>
      </c>
      <c r="I3898" t="s">
        <v>7770</v>
      </c>
      <c r="J3898" t="s">
        <v>1677</v>
      </c>
      <c r="K3898">
        <v>931297</v>
      </c>
      <c r="L3898" t="s">
        <v>3500</v>
      </c>
      <c r="M3898">
        <v>696</v>
      </c>
    </row>
    <row r="3899" spans="1:16">
      <c r="A3899">
        <v>7352</v>
      </c>
      <c r="B3899" t="s">
        <v>35</v>
      </c>
      <c r="C3899" t="s">
        <v>1813</v>
      </c>
      <c r="D3899">
        <v>1600</v>
      </c>
      <c r="E3899" t="s">
        <v>8</v>
      </c>
      <c r="F3899" t="s">
        <v>420</v>
      </c>
      <c r="G3899" s="81">
        <v>45378</v>
      </c>
      <c r="H3899" t="s">
        <v>4048</v>
      </c>
      <c r="I3899" t="s">
        <v>6281</v>
      </c>
      <c r="J3899" t="s">
        <v>1675</v>
      </c>
      <c r="K3899" t="s">
        <v>7771</v>
      </c>
      <c r="L3899" t="s">
        <v>1816</v>
      </c>
      <c r="M3899">
        <v>365</v>
      </c>
    </row>
    <row r="3900" spans="1:16">
      <c r="A3900">
        <v>7353</v>
      </c>
      <c r="B3900" t="s">
        <v>1227</v>
      </c>
      <c r="C3900" t="s">
        <v>3161</v>
      </c>
      <c r="D3900">
        <v>2275</v>
      </c>
      <c r="E3900" t="s">
        <v>10</v>
      </c>
      <c r="F3900" t="s">
        <v>420</v>
      </c>
      <c r="G3900" s="81">
        <v>45383</v>
      </c>
      <c r="H3900" t="s">
        <v>4048</v>
      </c>
      <c r="I3900" t="s">
        <v>5163</v>
      </c>
      <c r="J3900" t="s">
        <v>2032</v>
      </c>
      <c r="K3900" t="s">
        <v>7772</v>
      </c>
      <c r="L3900" t="s">
        <v>3160</v>
      </c>
      <c r="M3900">
        <v>610</v>
      </c>
    </row>
    <row r="3901" spans="1:16">
      <c r="A3901">
        <v>7354</v>
      </c>
      <c r="B3901" t="s">
        <v>2908</v>
      </c>
      <c r="C3901" t="s">
        <v>3468</v>
      </c>
      <c r="D3901">
        <v>2275</v>
      </c>
      <c r="E3901" t="s">
        <v>10</v>
      </c>
      <c r="F3901" t="s">
        <v>6305</v>
      </c>
      <c r="G3901" s="81">
        <v>45383</v>
      </c>
      <c r="H3901" t="s">
        <v>4048</v>
      </c>
      <c r="I3901" t="s">
        <v>4516</v>
      </c>
      <c r="J3901" t="s">
        <v>2032</v>
      </c>
      <c r="K3901" t="s">
        <v>7773</v>
      </c>
      <c r="L3901" t="s">
        <v>3467</v>
      </c>
      <c r="M3901">
        <v>685</v>
      </c>
    </row>
    <row r="3902" spans="1:16">
      <c r="A3902">
        <v>7355</v>
      </c>
      <c r="B3902" t="s">
        <v>35</v>
      </c>
      <c r="C3902" t="s">
        <v>3509</v>
      </c>
      <c r="D3902">
        <v>48488</v>
      </c>
      <c r="E3902" t="s">
        <v>20</v>
      </c>
      <c r="F3902" t="s">
        <v>420</v>
      </c>
      <c r="G3902" s="81">
        <v>45383</v>
      </c>
      <c r="H3902" t="s">
        <v>4048</v>
      </c>
      <c r="I3902" t="s">
        <v>7774</v>
      </c>
      <c r="J3902" t="s">
        <v>1677</v>
      </c>
      <c r="K3902" t="s">
        <v>7775</v>
      </c>
      <c r="L3902" t="s">
        <v>3508</v>
      </c>
      <c r="M3902">
        <v>697</v>
      </c>
    </row>
    <row r="3903" spans="1:16">
      <c r="A3903">
        <v>7356</v>
      </c>
      <c r="B3903" t="s">
        <v>1227</v>
      </c>
      <c r="C3903" t="s">
        <v>2812</v>
      </c>
      <c r="D3903">
        <v>3497</v>
      </c>
      <c r="E3903" t="s">
        <v>12</v>
      </c>
      <c r="F3903" t="s">
        <v>6305</v>
      </c>
      <c r="G3903" s="81">
        <v>45383</v>
      </c>
      <c r="H3903" t="s">
        <v>4048</v>
      </c>
      <c r="I3903" t="s">
        <v>5269</v>
      </c>
      <c r="J3903" t="s">
        <v>13</v>
      </c>
      <c r="K3903" t="s">
        <v>7776</v>
      </c>
      <c r="L3903" t="s">
        <v>2807</v>
      </c>
      <c r="M3903">
        <v>573</v>
      </c>
    </row>
    <row r="3904" spans="1:16">
      <c r="A3904">
        <v>7357</v>
      </c>
      <c r="B3904" t="s">
        <v>1227</v>
      </c>
      <c r="C3904" t="s">
        <v>1821</v>
      </c>
      <c r="D3904">
        <v>5200</v>
      </c>
      <c r="E3904" t="s">
        <v>12</v>
      </c>
      <c r="F3904" t="s">
        <v>420</v>
      </c>
      <c r="G3904" s="81">
        <v>45383</v>
      </c>
      <c r="H3904" t="s">
        <v>4048</v>
      </c>
      <c r="I3904" t="s">
        <v>5348</v>
      </c>
      <c r="J3904" t="s">
        <v>13</v>
      </c>
      <c r="K3904" t="s">
        <v>7777</v>
      </c>
      <c r="L3904" t="s">
        <v>1822</v>
      </c>
      <c r="M3904">
        <v>577</v>
      </c>
    </row>
    <row r="3905" spans="1:13">
      <c r="A3905">
        <v>7358</v>
      </c>
      <c r="B3905" t="s">
        <v>1227</v>
      </c>
      <c r="C3905" t="s">
        <v>1123</v>
      </c>
      <c r="D3905">
        <v>1850</v>
      </c>
      <c r="E3905" t="s">
        <v>8</v>
      </c>
      <c r="F3905" t="s">
        <v>420</v>
      </c>
      <c r="G3905" s="81">
        <v>45384</v>
      </c>
      <c r="H3905" t="s">
        <v>4048</v>
      </c>
      <c r="I3905" t="s">
        <v>7778</v>
      </c>
      <c r="J3905" t="s">
        <v>1675</v>
      </c>
      <c r="K3905" t="s">
        <v>7779</v>
      </c>
      <c r="L3905" t="s">
        <v>1121</v>
      </c>
      <c r="M3905">
        <v>218</v>
      </c>
    </row>
    <row r="3906" spans="1:13">
      <c r="A3906">
        <v>7359</v>
      </c>
      <c r="B3906" t="s">
        <v>1227</v>
      </c>
      <c r="C3906" t="s">
        <v>2455</v>
      </c>
      <c r="D3906">
        <v>5200</v>
      </c>
      <c r="E3906" t="s">
        <v>12</v>
      </c>
      <c r="F3906" t="s">
        <v>420</v>
      </c>
      <c r="G3906" s="81">
        <v>45383</v>
      </c>
      <c r="H3906" t="s">
        <v>4048</v>
      </c>
      <c r="I3906" t="s">
        <v>6454</v>
      </c>
      <c r="J3906" t="s">
        <v>13</v>
      </c>
      <c r="K3906" t="s">
        <v>7780</v>
      </c>
      <c r="L3906" t="s">
        <v>2452</v>
      </c>
      <c r="M3906">
        <v>464</v>
      </c>
    </row>
    <row r="3907" spans="1:13">
      <c r="A3907">
        <v>7360</v>
      </c>
      <c r="B3907" t="s">
        <v>1227</v>
      </c>
      <c r="C3907" t="s">
        <v>2781</v>
      </c>
      <c r="D3907">
        <v>3497</v>
      </c>
      <c r="E3907" t="s">
        <v>12</v>
      </c>
      <c r="F3907" t="s">
        <v>420</v>
      </c>
      <c r="G3907" s="81">
        <v>45383</v>
      </c>
      <c r="H3907" t="s">
        <v>4048</v>
      </c>
      <c r="I3907" t="s">
        <v>5159</v>
      </c>
      <c r="J3907" t="s">
        <v>13</v>
      </c>
      <c r="K3907" t="s">
        <v>7781</v>
      </c>
      <c r="L3907" t="s">
        <v>2772</v>
      </c>
      <c r="M3907">
        <v>572</v>
      </c>
    </row>
    <row r="3908" spans="1:13">
      <c r="A3908">
        <v>7361</v>
      </c>
      <c r="B3908" t="s">
        <v>1227</v>
      </c>
      <c r="C3908" t="s">
        <v>2574</v>
      </c>
      <c r="D3908">
        <v>5200</v>
      </c>
      <c r="E3908" t="s">
        <v>12</v>
      </c>
      <c r="F3908" t="s">
        <v>420</v>
      </c>
      <c r="G3908" s="81">
        <v>45383</v>
      </c>
      <c r="H3908" t="s">
        <v>4048</v>
      </c>
      <c r="I3908" t="s">
        <v>5327</v>
      </c>
      <c r="J3908" t="s">
        <v>13</v>
      </c>
      <c r="K3908" t="s">
        <v>7782</v>
      </c>
      <c r="L3908" t="s">
        <v>2572</v>
      </c>
      <c r="M3908">
        <v>492</v>
      </c>
    </row>
    <row r="3909" spans="1:13">
      <c r="A3909">
        <v>7362</v>
      </c>
      <c r="B3909" t="s">
        <v>1227</v>
      </c>
      <c r="C3909" t="s">
        <v>2594</v>
      </c>
      <c r="D3909">
        <v>5200</v>
      </c>
      <c r="E3909" t="s">
        <v>67</v>
      </c>
      <c r="F3909" t="s">
        <v>420</v>
      </c>
      <c r="G3909" s="81">
        <v>45383</v>
      </c>
      <c r="H3909" t="s">
        <v>4048</v>
      </c>
      <c r="I3909" t="s">
        <v>5102</v>
      </c>
      <c r="J3909" t="s">
        <v>1679</v>
      </c>
      <c r="K3909" t="s">
        <v>7783</v>
      </c>
      <c r="L3909" t="s">
        <v>2593</v>
      </c>
      <c r="M3909">
        <v>496</v>
      </c>
    </row>
    <row r="3910" spans="1:13">
      <c r="A3910">
        <v>7363</v>
      </c>
      <c r="B3910" t="s">
        <v>1227</v>
      </c>
      <c r="C3910" t="s">
        <v>1531</v>
      </c>
      <c r="D3910">
        <v>5000</v>
      </c>
      <c r="E3910" t="s">
        <v>10</v>
      </c>
      <c r="F3910" t="s">
        <v>420</v>
      </c>
      <c r="G3910" s="81">
        <v>45383</v>
      </c>
      <c r="H3910" t="s">
        <v>4048</v>
      </c>
      <c r="I3910" t="s">
        <v>4356</v>
      </c>
      <c r="J3910" t="s">
        <v>2032</v>
      </c>
      <c r="K3910" t="s">
        <v>7784</v>
      </c>
      <c r="L3910" t="s">
        <v>1529</v>
      </c>
      <c r="M3910">
        <v>311</v>
      </c>
    </row>
    <row r="3911" spans="1:13">
      <c r="A3911">
        <v>7364</v>
      </c>
      <c r="B3911" t="s">
        <v>2908</v>
      </c>
      <c r="C3911" t="s">
        <v>1567</v>
      </c>
      <c r="D3911">
        <v>1800</v>
      </c>
      <c r="E3911" t="s">
        <v>3264</v>
      </c>
      <c r="F3911" t="s">
        <v>6305</v>
      </c>
      <c r="G3911" s="81">
        <v>45384</v>
      </c>
      <c r="H3911" t="s">
        <v>4048</v>
      </c>
      <c r="I3911" t="s">
        <v>5521</v>
      </c>
      <c r="J3911" t="s">
        <v>3265</v>
      </c>
      <c r="K3911" t="s">
        <v>7785</v>
      </c>
      <c r="L3911" t="s">
        <v>1565</v>
      </c>
      <c r="M3911">
        <v>643</v>
      </c>
    </row>
    <row r="3912" spans="1:13">
      <c r="A3912">
        <v>7365</v>
      </c>
      <c r="B3912" t="s">
        <v>2908</v>
      </c>
      <c r="C3912" t="s">
        <v>3252</v>
      </c>
      <c r="D3912">
        <v>1800</v>
      </c>
      <c r="E3912" t="s">
        <v>3264</v>
      </c>
      <c r="F3912" t="s">
        <v>6305</v>
      </c>
      <c r="G3912" s="81">
        <v>45384</v>
      </c>
      <c r="H3912" t="s">
        <v>4048</v>
      </c>
      <c r="I3912" t="s">
        <v>7610</v>
      </c>
      <c r="J3912" t="s">
        <v>3265</v>
      </c>
      <c r="K3912" t="s">
        <v>7786</v>
      </c>
      <c r="L3912" t="s">
        <v>3251</v>
      </c>
      <c r="M3912">
        <v>642</v>
      </c>
    </row>
    <row r="3913" spans="1:13">
      <c r="A3913">
        <v>7366</v>
      </c>
      <c r="B3913" t="s">
        <v>2908</v>
      </c>
      <c r="C3913" t="s">
        <v>3249</v>
      </c>
      <c r="D3913">
        <v>1800</v>
      </c>
      <c r="E3913" t="s">
        <v>3264</v>
      </c>
      <c r="F3913" t="s">
        <v>6305</v>
      </c>
      <c r="G3913" s="81">
        <v>45384</v>
      </c>
      <c r="H3913" t="s">
        <v>4048</v>
      </c>
      <c r="I3913" t="s">
        <v>7610</v>
      </c>
      <c r="J3913" t="s">
        <v>3265</v>
      </c>
      <c r="K3913" t="s">
        <v>7787</v>
      </c>
      <c r="L3913" t="s">
        <v>3248</v>
      </c>
      <c r="M3913">
        <v>641</v>
      </c>
    </row>
    <row r="3914" spans="1:13">
      <c r="A3914">
        <v>7367</v>
      </c>
      <c r="B3914" t="s">
        <v>2908</v>
      </c>
      <c r="C3914" t="s">
        <v>3260</v>
      </c>
      <c r="D3914">
        <v>1800</v>
      </c>
      <c r="E3914" t="s">
        <v>3264</v>
      </c>
      <c r="F3914" t="s">
        <v>6305</v>
      </c>
      <c r="G3914" s="81">
        <v>45384</v>
      </c>
      <c r="H3914" t="s">
        <v>4048</v>
      </c>
      <c r="I3914" t="s">
        <v>5401</v>
      </c>
      <c r="J3914" t="s">
        <v>3265</v>
      </c>
      <c r="K3914" t="s">
        <v>7788</v>
      </c>
      <c r="L3914" t="s">
        <v>3259</v>
      </c>
      <c r="M3914">
        <v>644</v>
      </c>
    </row>
    <row r="3915" spans="1:13">
      <c r="A3915">
        <v>7368</v>
      </c>
      <c r="B3915" t="s">
        <v>1227</v>
      </c>
      <c r="C3915" t="s">
        <v>962</v>
      </c>
      <c r="D3915">
        <v>3350</v>
      </c>
      <c r="E3915" t="s">
        <v>15</v>
      </c>
      <c r="F3915" t="s">
        <v>420</v>
      </c>
      <c r="G3915" s="81">
        <v>45387</v>
      </c>
      <c r="H3915" t="s">
        <v>4048</v>
      </c>
      <c r="I3915" t="s">
        <v>7789</v>
      </c>
      <c r="J3915" t="s">
        <v>1680</v>
      </c>
      <c r="K3915" t="s">
        <v>7790</v>
      </c>
      <c r="L3915" t="s">
        <v>960</v>
      </c>
      <c r="M3915">
        <v>371</v>
      </c>
    </row>
    <row r="3916" spans="1:13">
      <c r="A3916">
        <v>7369</v>
      </c>
      <c r="B3916" t="s">
        <v>2908</v>
      </c>
      <c r="C3916" t="s">
        <v>3471</v>
      </c>
      <c r="D3916">
        <v>2275</v>
      </c>
      <c r="E3916" t="s">
        <v>10</v>
      </c>
      <c r="F3916" t="s">
        <v>6305</v>
      </c>
      <c r="G3916" s="81">
        <v>45387</v>
      </c>
      <c r="H3916" t="s">
        <v>4048</v>
      </c>
      <c r="I3916" t="s">
        <v>4516</v>
      </c>
      <c r="J3916" t="s">
        <v>2032</v>
      </c>
      <c r="K3916" t="s">
        <v>7791</v>
      </c>
      <c r="L3916" t="s">
        <v>3470</v>
      </c>
      <c r="M3916">
        <v>686</v>
      </c>
    </row>
    <row r="3917" spans="1:13">
      <c r="A3917">
        <v>7370</v>
      </c>
      <c r="B3917" t="s">
        <v>1227</v>
      </c>
      <c r="C3917" t="s">
        <v>1531</v>
      </c>
      <c r="D3917">
        <v>5000</v>
      </c>
      <c r="E3917" t="s">
        <v>10</v>
      </c>
      <c r="F3917" t="s">
        <v>420</v>
      </c>
      <c r="G3917" s="81">
        <v>45387</v>
      </c>
      <c r="H3917" t="s">
        <v>4048</v>
      </c>
      <c r="I3917" t="s">
        <v>7735</v>
      </c>
      <c r="J3917" t="s">
        <v>2032</v>
      </c>
      <c r="K3917" t="s">
        <v>7792</v>
      </c>
      <c r="L3917" t="s">
        <v>1529</v>
      </c>
      <c r="M3917">
        <v>311</v>
      </c>
    </row>
    <row r="3918" spans="1:13">
      <c r="A3918">
        <v>7371</v>
      </c>
      <c r="B3918" t="s">
        <v>1227</v>
      </c>
      <c r="C3918" t="s">
        <v>3114</v>
      </c>
      <c r="D3918">
        <v>2275</v>
      </c>
      <c r="E3918" t="s">
        <v>10</v>
      </c>
      <c r="F3918" t="s">
        <v>6305</v>
      </c>
      <c r="G3918" s="81">
        <v>45386</v>
      </c>
      <c r="H3918" t="s">
        <v>4048</v>
      </c>
      <c r="I3918" t="s">
        <v>4315</v>
      </c>
      <c r="J3918" t="s">
        <v>2032</v>
      </c>
      <c r="K3918" t="s">
        <v>7793</v>
      </c>
      <c r="L3918" t="s">
        <v>3113</v>
      </c>
      <c r="M3918">
        <v>596</v>
      </c>
    </row>
    <row r="3919" spans="1:13">
      <c r="A3919">
        <v>7372</v>
      </c>
      <c r="B3919" t="s">
        <v>35</v>
      </c>
      <c r="C3919" t="s">
        <v>3315</v>
      </c>
      <c r="D3919">
        <v>3500</v>
      </c>
      <c r="E3919" t="s">
        <v>20</v>
      </c>
      <c r="F3919" t="s">
        <v>6305</v>
      </c>
      <c r="G3919" s="81">
        <v>45386</v>
      </c>
      <c r="H3919" t="s">
        <v>4048</v>
      </c>
      <c r="I3919" t="s">
        <v>4756</v>
      </c>
      <c r="J3919" t="s">
        <v>1677</v>
      </c>
      <c r="K3919" t="s">
        <v>7794</v>
      </c>
      <c r="L3919" t="s">
        <v>3314</v>
      </c>
      <c r="M3919">
        <v>651</v>
      </c>
    </row>
    <row r="3920" spans="1:13">
      <c r="A3920">
        <v>7373</v>
      </c>
      <c r="B3920" t="s">
        <v>2961</v>
      </c>
      <c r="C3920" t="s">
        <v>3378</v>
      </c>
      <c r="D3920">
        <v>5200</v>
      </c>
      <c r="E3920" t="s">
        <v>67</v>
      </c>
      <c r="F3920" t="s">
        <v>420</v>
      </c>
      <c r="G3920" s="81">
        <v>45385</v>
      </c>
      <c r="H3920" t="s">
        <v>4048</v>
      </c>
      <c r="I3920" t="s">
        <v>6668</v>
      </c>
      <c r="J3920" t="s">
        <v>1679</v>
      </c>
      <c r="K3920" t="s">
        <v>7795</v>
      </c>
      <c r="L3920" t="s">
        <v>3377</v>
      </c>
      <c r="M3920">
        <v>662</v>
      </c>
    </row>
    <row r="3921" spans="1:13">
      <c r="A3921">
        <v>7374</v>
      </c>
      <c r="B3921" t="s">
        <v>2908</v>
      </c>
      <c r="C3921" t="s">
        <v>3267</v>
      </c>
      <c r="D3921">
        <v>2520</v>
      </c>
      <c r="E3921" t="s">
        <v>3264</v>
      </c>
      <c r="F3921" t="s">
        <v>420</v>
      </c>
      <c r="G3921" s="81">
        <v>45390</v>
      </c>
      <c r="H3921" t="s">
        <v>4048</v>
      </c>
      <c r="I3921" t="s">
        <v>7796</v>
      </c>
      <c r="J3921" t="s">
        <v>3265</v>
      </c>
      <c r="K3921" t="s">
        <v>7797</v>
      </c>
      <c r="L3921" t="s">
        <v>3266</v>
      </c>
      <c r="M3921">
        <v>646</v>
      </c>
    </row>
    <row r="3922" spans="1:13">
      <c r="A3922">
        <v>7375</v>
      </c>
      <c r="B3922" t="s">
        <v>1227</v>
      </c>
      <c r="C3922" t="s">
        <v>1385</v>
      </c>
      <c r="D3922">
        <v>5000</v>
      </c>
      <c r="E3922" t="s">
        <v>10</v>
      </c>
      <c r="F3922" t="s">
        <v>420</v>
      </c>
      <c r="G3922" s="81">
        <v>45390</v>
      </c>
      <c r="H3922" t="s">
        <v>4069</v>
      </c>
      <c r="I3922" t="s">
        <v>4356</v>
      </c>
      <c r="J3922" t="s">
        <v>2032</v>
      </c>
      <c r="K3922" t="s">
        <v>7798</v>
      </c>
      <c r="L3922" t="s">
        <v>1384</v>
      </c>
      <c r="M3922">
        <v>220</v>
      </c>
    </row>
    <row r="3923" spans="1:13">
      <c r="A3923">
        <v>7376</v>
      </c>
      <c r="B3923" t="s">
        <v>2908</v>
      </c>
      <c r="C3923" t="s">
        <v>3294</v>
      </c>
      <c r="D3923">
        <v>2520</v>
      </c>
      <c r="E3923" t="s">
        <v>3264</v>
      </c>
      <c r="F3923" t="s">
        <v>420</v>
      </c>
      <c r="G3923" s="81">
        <v>45390</v>
      </c>
      <c r="H3923" t="s">
        <v>4048</v>
      </c>
      <c r="I3923" t="s">
        <v>7796</v>
      </c>
      <c r="J3923" t="s">
        <v>3265</v>
      </c>
      <c r="K3923" t="s">
        <v>7799</v>
      </c>
      <c r="L3923" t="s">
        <v>3293</v>
      </c>
      <c r="M3923">
        <v>640</v>
      </c>
    </row>
    <row r="3924" spans="1:13">
      <c r="A3924">
        <v>7377</v>
      </c>
      <c r="B3924" t="s">
        <v>2908</v>
      </c>
      <c r="C3924" t="s">
        <v>3192</v>
      </c>
      <c r="D3924">
        <v>2520</v>
      </c>
      <c r="E3924" t="s">
        <v>3264</v>
      </c>
      <c r="F3924" t="s">
        <v>420</v>
      </c>
      <c r="G3924" s="81">
        <v>45390</v>
      </c>
      <c r="H3924" t="s">
        <v>4048</v>
      </c>
      <c r="I3924" t="s">
        <v>7796</v>
      </c>
      <c r="J3924" t="s">
        <v>3265</v>
      </c>
      <c r="K3924" t="s">
        <v>7800</v>
      </c>
      <c r="L3924" t="s">
        <v>3191</v>
      </c>
      <c r="M3924">
        <v>619</v>
      </c>
    </row>
    <row r="3925" spans="1:13">
      <c r="A3925">
        <v>7378</v>
      </c>
      <c r="B3925" t="s">
        <v>1227</v>
      </c>
      <c r="C3925" t="s">
        <v>3336</v>
      </c>
      <c r="D3925">
        <v>2000</v>
      </c>
      <c r="E3925" t="s">
        <v>10</v>
      </c>
      <c r="F3925" t="s">
        <v>420</v>
      </c>
      <c r="G3925" s="81">
        <v>45390</v>
      </c>
      <c r="H3925" t="s">
        <v>4048</v>
      </c>
      <c r="I3925" t="s">
        <v>6801</v>
      </c>
      <c r="J3925" t="s">
        <v>2032</v>
      </c>
      <c r="K3925" t="s">
        <v>7801</v>
      </c>
      <c r="L3925" t="s">
        <v>3335</v>
      </c>
      <c r="M3925">
        <v>655</v>
      </c>
    </row>
    <row r="3926" spans="1:13">
      <c r="A3926">
        <v>7379</v>
      </c>
      <c r="B3926" t="s">
        <v>2961</v>
      </c>
      <c r="C3926" t="s">
        <v>3514</v>
      </c>
      <c r="D3926">
        <v>3275</v>
      </c>
      <c r="E3926" t="s">
        <v>17</v>
      </c>
      <c r="F3926" t="s">
        <v>420</v>
      </c>
      <c r="G3926" s="81">
        <v>45392</v>
      </c>
      <c r="H3926" t="s">
        <v>4048</v>
      </c>
      <c r="I3926" t="s">
        <v>7802</v>
      </c>
      <c r="J3926" t="s">
        <v>1674</v>
      </c>
      <c r="K3926" t="s">
        <v>7803</v>
      </c>
      <c r="L3926" t="s">
        <v>3513</v>
      </c>
      <c r="M3926">
        <v>698</v>
      </c>
    </row>
    <row r="3927" spans="1:13">
      <c r="A3927">
        <v>7380</v>
      </c>
      <c r="B3927" t="s">
        <v>1227</v>
      </c>
      <c r="C3927" t="s">
        <v>282</v>
      </c>
      <c r="D3927">
        <v>5000</v>
      </c>
      <c r="E3927" t="s">
        <v>17</v>
      </c>
      <c r="F3927" t="s">
        <v>420</v>
      </c>
      <c r="G3927" s="81">
        <v>45392</v>
      </c>
      <c r="H3927" t="s">
        <v>4069</v>
      </c>
      <c r="I3927" t="s">
        <v>4356</v>
      </c>
      <c r="J3927" t="s">
        <v>1674</v>
      </c>
      <c r="K3927" t="s">
        <v>7804</v>
      </c>
      <c r="L3927" t="s">
        <v>280</v>
      </c>
      <c r="M3927">
        <v>35</v>
      </c>
    </row>
    <row r="3928" spans="1:13">
      <c r="B3928" t="s">
        <v>1227</v>
      </c>
      <c r="C3928" t="s">
        <v>9018</v>
      </c>
      <c r="D3928">
        <v>10000</v>
      </c>
      <c r="E3928" t="s">
        <v>10</v>
      </c>
      <c r="F3928" t="s">
        <v>420</v>
      </c>
      <c r="G3928" s="81">
        <v>45391</v>
      </c>
      <c r="H3928" t="s">
        <v>4069</v>
      </c>
      <c r="I3928" t="s">
        <v>9019</v>
      </c>
      <c r="J3928" t="s">
        <v>2032</v>
      </c>
      <c r="K3928">
        <v>74566</v>
      </c>
      <c r="L3928" t="s">
        <v>1714</v>
      </c>
      <c r="M3928">
        <v>361</v>
      </c>
    </row>
    <row r="3929" spans="1:13">
      <c r="A3929">
        <v>7381</v>
      </c>
      <c r="B3929" t="s">
        <v>1227</v>
      </c>
      <c r="C3929" t="s">
        <v>2541</v>
      </c>
      <c r="D3929">
        <v>5600</v>
      </c>
      <c r="E3929" t="s">
        <v>12</v>
      </c>
      <c r="F3929" t="s">
        <v>6305</v>
      </c>
      <c r="G3929" s="81">
        <v>45331</v>
      </c>
      <c r="H3929" t="s">
        <v>4048</v>
      </c>
      <c r="I3929" t="s">
        <v>7805</v>
      </c>
      <c r="J3929" t="s">
        <v>13</v>
      </c>
      <c r="K3929">
        <v>395332</v>
      </c>
      <c r="L3929" t="s">
        <v>624</v>
      </c>
      <c r="M3929">
        <v>467</v>
      </c>
    </row>
    <row r="3930" spans="1:13">
      <c r="A3930">
        <v>7382</v>
      </c>
      <c r="B3930" t="s">
        <v>2961</v>
      </c>
      <c r="C3930" t="s">
        <v>3409</v>
      </c>
      <c r="D3930">
        <v>5200</v>
      </c>
      <c r="E3930" t="s">
        <v>12</v>
      </c>
      <c r="F3930" t="s">
        <v>6305</v>
      </c>
      <c r="G3930" s="81">
        <v>45384</v>
      </c>
      <c r="H3930" t="s">
        <v>4048</v>
      </c>
      <c r="I3930" t="s">
        <v>7806</v>
      </c>
      <c r="J3930" t="s">
        <v>13</v>
      </c>
      <c r="K3930" t="s">
        <v>7807</v>
      </c>
      <c r="L3930" t="s">
        <v>3408</v>
      </c>
      <c r="M3930">
        <v>676</v>
      </c>
    </row>
    <row r="3931" spans="1:13">
      <c r="B3931" t="s">
        <v>1227</v>
      </c>
      <c r="C3931" t="s">
        <v>2580</v>
      </c>
      <c r="D3931">
        <v>3200</v>
      </c>
      <c r="E3931" t="s">
        <v>15</v>
      </c>
      <c r="F3931" t="s">
        <v>6305</v>
      </c>
      <c r="G3931" s="81">
        <v>45302</v>
      </c>
      <c r="H3931" t="s">
        <v>4048</v>
      </c>
      <c r="I3931" t="s">
        <v>5710</v>
      </c>
      <c r="J3931" t="s">
        <v>1680</v>
      </c>
      <c r="K3931">
        <v>1</v>
      </c>
      <c r="L3931" t="s">
        <v>2577</v>
      </c>
      <c r="M3931">
        <v>489</v>
      </c>
    </row>
    <row r="3932" spans="1:13">
      <c r="B3932" t="s">
        <v>1227</v>
      </c>
      <c r="C3932" t="s">
        <v>2580</v>
      </c>
      <c r="D3932">
        <v>3200</v>
      </c>
      <c r="E3932" t="s">
        <v>15</v>
      </c>
      <c r="F3932" t="s">
        <v>6305</v>
      </c>
      <c r="G3932" s="81">
        <v>45334</v>
      </c>
      <c r="H3932" t="s">
        <v>4048</v>
      </c>
      <c r="I3932" t="s">
        <v>6259</v>
      </c>
      <c r="J3932" t="s">
        <v>1680</v>
      </c>
      <c r="K3932">
        <v>1</v>
      </c>
      <c r="L3932" t="s">
        <v>2577</v>
      </c>
      <c r="M3932">
        <v>489</v>
      </c>
    </row>
    <row r="3933" spans="1:13">
      <c r="B3933" t="s">
        <v>1227</v>
      </c>
      <c r="C3933" t="s">
        <v>2580</v>
      </c>
      <c r="D3933">
        <v>3200</v>
      </c>
      <c r="E3933" t="s">
        <v>15</v>
      </c>
      <c r="F3933" t="s">
        <v>6305</v>
      </c>
      <c r="G3933" s="81">
        <v>45363</v>
      </c>
      <c r="H3933" t="s">
        <v>4048</v>
      </c>
      <c r="I3933" t="s">
        <v>5998</v>
      </c>
      <c r="J3933" t="s">
        <v>1680</v>
      </c>
      <c r="K3933">
        <v>1</v>
      </c>
      <c r="L3933" t="s">
        <v>2577</v>
      </c>
      <c r="M3933">
        <v>489</v>
      </c>
    </row>
    <row r="3934" spans="1:13">
      <c r="B3934" t="s">
        <v>1227</v>
      </c>
      <c r="C3934" t="s">
        <v>3014</v>
      </c>
      <c r="D3934">
        <v>1650</v>
      </c>
      <c r="E3934" t="s">
        <v>15</v>
      </c>
      <c r="F3934" t="s">
        <v>6305</v>
      </c>
      <c r="G3934" s="81">
        <v>45308</v>
      </c>
      <c r="H3934" t="s">
        <v>4048</v>
      </c>
      <c r="I3934" t="s">
        <v>7808</v>
      </c>
      <c r="J3934" t="s">
        <v>1680</v>
      </c>
      <c r="K3934" t="s">
        <v>7637</v>
      </c>
      <c r="L3934" t="s">
        <v>3013</v>
      </c>
      <c r="M3934">
        <v>593</v>
      </c>
    </row>
    <row r="3935" spans="1:13">
      <c r="B3935" t="s">
        <v>1227</v>
      </c>
      <c r="C3935" t="s">
        <v>3014</v>
      </c>
      <c r="D3935">
        <v>1650</v>
      </c>
      <c r="E3935" t="s">
        <v>15</v>
      </c>
      <c r="F3935" t="s">
        <v>6305</v>
      </c>
      <c r="G3935" s="81">
        <v>45368</v>
      </c>
      <c r="H3935" t="s">
        <v>4048</v>
      </c>
      <c r="I3935" t="s">
        <v>7809</v>
      </c>
      <c r="J3935" t="s">
        <v>1680</v>
      </c>
      <c r="K3935" t="s">
        <v>7637</v>
      </c>
      <c r="L3935" t="s">
        <v>3013</v>
      </c>
      <c r="M3935">
        <v>593</v>
      </c>
    </row>
    <row r="3936" spans="1:13">
      <c r="B3936" t="s">
        <v>1227</v>
      </c>
      <c r="C3936" t="s">
        <v>2489</v>
      </c>
      <c r="D3936">
        <v>4200</v>
      </c>
      <c r="E3936" t="s">
        <v>15</v>
      </c>
      <c r="F3936" t="s">
        <v>6305</v>
      </c>
      <c r="G3936" s="81">
        <v>45341</v>
      </c>
      <c r="H3936" t="s">
        <v>4048</v>
      </c>
      <c r="I3936" t="s">
        <v>6640</v>
      </c>
      <c r="J3936" t="s">
        <v>1680</v>
      </c>
      <c r="K3936">
        <v>1</v>
      </c>
      <c r="L3936" t="s">
        <v>2488</v>
      </c>
      <c r="M3936">
        <v>476</v>
      </c>
    </row>
    <row r="3937" spans="1:13">
      <c r="B3937" t="s">
        <v>1227</v>
      </c>
      <c r="C3937" t="s">
        <v>2489</v>
      </c>
      <c r="D3937">
        <v>4200</v>
      </c>
      <c r="E3937" t="s">
        <v>15</v>
      </c>
      <c r="F3937" t="s">
        <v>6305</v>
      </c>
      <c r="G3937" s="81">
        <v>45370</v>
      </c>
      <c r="H3937" t="s">
        <v>4048</v>
      </c>
      <c r="I3937" t="s">
        <v>6788</v>
      </c>
      <c r="J3937" t="s">
        <v>1680</v>
      </c>
      <c r="K3937">
        <v>1</v>
      </c>
      <c r="L3937" t="s">
        <v>2488</v>
      </c>
      <c r="M3937">
        <v>476</v>
      </c>
    </row>
    <row r="3938" spans="1:13">
      <c r="A3938">
        <v>7383</v>
      </c>
      <c r="B3938" t="s">
        <v>1227</v>
      </c>
      <c r="C3938" t="s">
        <v>2997</v>
      </c>
      <c r="D3938">
        <v>1500</v>
      </c>
      <c r="E3938" t="s">
        <v>15</v>
      </c>
      <c r="F3938" t="s">
        <v>420</v>
      </c>
      <c r="G3938" s="81">
        <v>45394</v>
      </c>
      <c r="H3938" t="s">
        <v>4048</v>
      </c>
      <c r="I3938" t="s">
        <v>6316</v>
      </c>
      <c r="J3938" t="s">
        <v>1680</v>
      </c>
      <c r="K3938" t="s">
        <v>7810</v>
      </c>
      <c r="L3938" t="s">
        <v>2996</v>
      </c>
      <c r="M3938">
        <v>589</v>
      </c>
    </row>
    <row r="3939" spans="1:13">
      <c r="A3939">
        <v>7384</v>
      </c>
      <c r="B3939" t="s">
        <v>1227</v>
      </c>
      <c r="C3939" t="s">
        <v>376</v>
      </c>
      <c r="D3939">
        <v>5200</v>
      </c>
      <c r="E3939" t="s">
        <v>12</v>
      </c>
      <c r="F3939" t="s">
        <v>6305</v>
      </c>
      <c r="G3939" s="81">
        <v>45394</v>
      </c>
      <c r="H3939" t="s">
        <v>4048</v>
      </c>
      <c r="I3939" t="s">
        <v>5518</v>
      </c>
      <c r="J3939" t="s">
        <v>13</v>
      </c>
      <c r="K3939" t="s">
        <v>7811</v>
      </c>
      <c r="L3939" t="s">
        <v>374</v>
      </c>
      <c r="M3939">
        <v>463</v>
      </c>
    </row>
    <row r="3940" spans="1:13">
      <c r="A3940">
        <v>7385</v>
      </c>
      <c r="B3940" t="s">
        <v>1227</v>
      </c>
      <c r="C3940" t="s">
        <v>3519</v>
      </c>
      <c r="D3940">
        <v>4200</v>
      </c>
      <c r="E3940" t="s">
        <v>15</v>
      </c>
      <c r="F3940" t="s">
        <v>420</v>
      </c>
      <c r="G3940" s="81">
        <v>45394</v>
      </c>
      <c r="H3940" t="s">
        <v>4048</v>
      </c>
      <c r="I3940" t="s">
        <v>6259</v>
      </c>
      <c r="J3940" t="s">
        <v>1680</v>
      </c>
      <c r="K3940" t="s">
        <v>7812</v>
      </c>
      <c r="L3940" t="s">
        <v>2504</v>
      </c>
      <c r="M3940">
        <v>480</v>
      </c>
    </row>
    <row r="3941" spans="1:13">
      <c r="A3941">
        <v>7386</v>
      </c>
      <c r="B3941" t="s">
        <v>1227</v>
      </c>
      <c r="C3941" t="s">
        <v>1105</v>
      </c>
      <c r="D3941">
        <v>21000</v>
      </c>
      <c r="E3941" t="s">
        <v>8</v>
      </c>
      <c r="F3941" t="s">
        <v>420</v>
      </c>
      <c r="G3941" s="81">
        <v>45393</v>
      </c>
      <c r="H3941" t="s">
        <v>4672</v>
      </c>
      <c r="I3941" t="s">
        <v>6054</v>
      </c>
      <c r="J3941" t="s">
        <v>1675</v>
      </c>
      <c r="K3941" t="s">
        <v>7813</v>
      </c>
      <c r="L3941" t="s">
        <v>1103</v>
      </c>
      <c r="M3941">
        <v>213</v>
      </c>
    </row>
    <row r="3942" spans="1:13">
      <c r="A3942">
        <v>7387</v>
      </c>
      <c r="B3942" t="s">
        <v>2961</v>
      </c>
      <c r="C3942" t="s">
        <v>3412</v>
      </c>
      <c r="D3942">
        <v>5200</v>
      </c>
      <c r="E3942" t="s">
        <v>12</v>
      </c>
      <c r="F3942" t="s">
        <v>420</v>
      </c>
      <c r="G3942" s="81">
        <v>45393</v>
      </c>
      <c r="H3942" t="s">
        <v>4048</v>
      </c>
      <c r="I3942" t="s">
        <v>7814</v>
      </c>
      <c r="J3942" t="s">
        <v>13</v>
      </c>
      <c r="K3942" t="s">
        <v>7815</v>
      </c>
      <c r="L3942" t="s">
        <v>3411</v>
      </c>
      <c r="M3942">
        <v>677</v>
      </c>
    </row>
    <row r="3943" spans="1:13">
      <c r="A3943">
        <v>7388</v>
      </c>
      <c r="B3943" t="s">
        <v>1227</v>
      </c>
      <c r="C3943" t="s">
        <v>605</v>
      </c>
      <c r="D3943">
        <v>2800</v>
      </c>
      <c r="E3943" t="s">
        <v>12</v>
      </c>
      <c r="F3943" t="s">
        <v>420</v>
      </c>
      <c r="G3943" s="81">
        <v>45173</v>
      </c>
      <c r="H3943" t="s">
        <v>4048</v>
      </c>
      <c r="I3943" t="s">
        <v>7816</v>
      </c>
      <c r="J3943" t="s">
        <v>13</v>
      </c>
      <c r="K3943" t="s">
        <v>7817</v>
      </c>
      <c r="L3943" t="s">
        <v>603</v>
      </c>
      <c r="M3943">
        <v>468</v>
      </c>
    </row>
    <row r="3944" spans="1:13">
      <c r="B3944" t="s">
        <v>1227</v>
      </c>
      <c r="C3944" t="s">
        <v>3009</v>
      </c>
      <c r="D3944">
        <v>1650</v>
      </c>
      <c r="E3944" t="s">
        <v>15</v>
      </c>
      <c r="F3944" t="s">
        <v>420</v>
      </c>
      <c r="G3944" s="81">
        <v>45198</v>
      </c>
      <c r="H3944" t="s">
        <v>4048</v>
      </c>
      <c r="I3944" t="s">
        <v>7818</v>
      </c>
      <c r="J3944" t="s">
        <v>1680</v>
      </c>
      <c r="K3944">
        <v>8292</v>
      </c>
      <c r="L3944" t="s">
        <v>3011</v>
      </c>
      <c r="M3944">
        <v>592</v>
      </c>
    </row>
    <row r="3945" spans="1:13">
      <c r="B3945" t="s">
        <v>1227</v>
      </c>
      <c r="C3945" t="s">
        <v>3009</v>
      </c>
      <c r="D3945">
        <v>1650</v>
      </c>
      <c r="E3945" t="s">
        <v>15</v>
      </c>
      <c r="F3945" t="s">
        <v>420</v>
      </c>
      <c r="G3945" s="81">
        <v>45233</v>
      </c>
      <c r="H3945" t="s">
        <v>4048</v>
      </c>
      <c r="I3945" t="s">
        <v>7819</v>
      </c>
      <c r="J3945" t="s">
        <v>1680</v>
      </c>
      <c r="K3945">
        <v>828899</v>
      </c>
      <c r="L3945" t="s">
        <v>3011</v>
      </c>
      <c r="M3945">
        <v>592</v>
      </c>
    </row>
    <row r="3946" spans="1:13">
      <c r="B3946" t="s">
        <v>1227</v>
      </c>
      <c r="C3946" t="s">
        <v>2580</v>
      </c>
      <c r="D3946">
        <v>3200</v>
      </c>
      <c r="E3946" t="s">
        <v>15</v>
      </c>
      <c r="F3946" t="s">
        <v>6305</v>
      </c>
      <c r="G3946" s="81">
        <v>45395</v>
      </c>
      <c r="H3946" t="s">
        <v>4048</v>
      </c>
      <c r="I3946" t="s">
        <v>6534</v>
      </c>
      <c r="J3946" t="s">
        <v>1680</v>
      </c>
      <c r="K3946">
        <v>1</v>
      </c>
      <c r="L3946" t="s">
        <v>2577</v>
      </c>
      <c r="M3946">
        <v>489</v>
      </c>
    </row>
    <row r="3947" spans="1:13">
      <c r="B3947" t="s">
        <v>1227</v>
      </c>
      <c r="C3947" t="s">
        <v>2489</v>
      </c>
      <c r="D3947">
        <v>4200</v>
      </c>
      <c r="E3947" t="s">
        <v>15</v>
      </c>
      <c r="F3947" t="s">
        <v>6305</v>
      </c>
      <c r="G3947" s="81">
        <v>45395</v>
      </c>
      <c r="H3947" t="s">
        <v>4048</v>
      </c>
      <c r="I3947" t="s">
        <v>6892</v>
      </c>
      <c r="J3947" t="s">
        <v>1680</v>
      </c>
      <c r="K3947">
        <v>1</v>
      </c>
      <c r="L3947" t="s">
        <v>2488</v>
      </c>
      <c r="M3947">
        <v>476</v>
      </c>
    </row>
    <row r="3948" spans="1:13">
      <c r="A3948">
        <v>7389</v>
      </c>
      <c r="B3948" t="s">
        <v>1227</v>
      </c>
      <c r="C3948" t="s">
        <v>3009</v>
      </c>
      <c r="D3948">
        <v>2000</v>
      </c>
      <c r="E3948" t="s">
        <v>15</v>
      </c>
      <c r="F3948" t="s">
        <v>420</v>
      </c>
      <c r="G3948" s="81">
        <v>45394</v>
      </c>
      <c r="H3948" t="s">
        <v>4048</v>
      </c>
      <c r="I3948" t="s">
        <v>7820</v>
      </c>
      <c r="J3948" t="s">
        <v>1680</v>
      </c>
      <c r="K3948" t="s">
        <v>7821</v>
      </c>
      <c r="L3948" t="s">
        <v>3011</v>
      </c>
      <c r="M3948">
        <v>592</v>
      </c>
    </row>
    <row r="3949" spans="1:13">
      <c r="A3949">
        <v>7390</v>
      </c>
      <c r="B3949" t="s">
        <v>1227</v>
      </c>
      <c r="C3949" t="s">
        <v>2501</v>
      </c>
      <c r="D3949">
        <v>4200</v>
      </c>
      <c r="E3949" t="s">
        <v>15</v>
      </c>
      <c r="F3949" t="s">
        <v>420</v>
      </c>
      <c r="G3949" s="81">
        <v>45397</v>
      </c>
      <c r="H3949" t="s">
        <v>4048</v>
      </c>
      <c r="I3949" t="s">
        <v>7009</v>
      </c>
      <c r="J3949" t="s">
        <v>1680</v>
      </c>
      <c r="K3949" t="s">
        <v>7822</v>
      </c>
      <c r="L3949" t="s">
        <v>2486</v>
      </c>
      <c r="M3949">
        <v>474</v>
      </c>
    </row>
    <row r="3950" spans="1:13">
      <c r="A3950">
        <v>7391</v>
      </c>
      <c r="B3950" t="s">
        <v>35</v>
      </c>
      <c r="C3950" t="s">
        <v>3501</v>
      </c>
      <c r="D3950">
        <v>9000</v>
      </c>
      <c r="E3950" t="s">
        <v>20</v>
      </c>
      <c r="F3950" t="s">
        <v>6305</v>
      </c>
      <c r="G3950" s="81">
        <v>45397</v>
      </c>
      <c r="H3950" t="s">
        <v>4048</v>
      </c>
      <c r="I3950" t="s">
        <v>7823</v>
      </c>
      <c r="J3950" t="s">
        <v>1677</v>
      </c>
      <c r="K3950" t="s">
        <v>7824</v>
      </c>
      <c r="L3950" t="s">
        <v>3500</v>
      </c>
      <c r="M3950">
        <v>696</v>
      </c>
    </row>
    <row r="3951" spans="1:13">
      <c r="A3951">
        <v>7392</v>
      </c>
      <c r="B3951" t="s">
        <v>1227</v>
      </c>
      <c r="C3951" t="s">
        <v>3523</v>
      </c>
      <c r="D3951">
        <v>3497</v>
      </c>
      <c r="E3951" t="s">
        <v>67</v>
      </c>
      <c r="F3951" t="s">
        <v>420</v>
      </c>
      <c r="G3951" s="81">
        <v>45394</v>
      </c>
      <c r="H3951" t="s">
        <v>4048</v>
      </c>
      <c r="I3951" t="s">
        <v>7825</v>
      </c>
      <c r="J3951" t="s">
        <v>1679</v>
      </c>
      <c r="K3951" t="s">
        <v>7826</v>
      </c>
      <c r="L3951" t="s">
        <v>3522</v>
      </c>
      <c r="M3951">
        <v>700</v>
      </c>
    </row>
    <row r="3952" spans="1:13">
      <c r="A3952">
        <v>7393</v>
      </c>
      <c r="B3952" t="s">
        <v>2961</v>
      </c>
      <c r="C3952" t="s">
        <v>3450</v>
      </c>
      <c r="D3952">
        <v>3650</v>
      </c>
      <c r="E3952" t="s">
        <v>12</v>
      </c>
      <c r="F3952" t="s">
        <v>420</v>
      </c>
      <c r="G3952" s="81">
        <v>45399</v>
      </c>
      <c r="H3952" t="s">
        <v>4048</v>
      </c>
      <c r="I3952" t="s">
        <v>4668</v>
      </c>
      <c r="J3952" t="s">
        <v>13</v>
      </c>
      <c r="K3952" t="s">
        <v>7827</v>
      </c>
      <c r="L3952" t="s">
        <v>3504</v>
      </c>
      <c r="M3952">
        <v>682</v>
      </c>
    </row>
    <row r="3953" spans="1:13">
      <c r="A3953">
        <v>7394</v>
      </c>
      <c r="B3953" t="s">
        <v>1227</v>
      </c>
      <c r="C3953" t="s">
        <v>2757</v>
      </c>
      <c r="D3953">
        <v>2275</v>
      </c>
      <c r="E3953" t="s">
        <v>15</v>
      </c>
      <c r="F3953" t="s">
        <v>420</v>
      </c>
      <c r="G3953" s="81">
        <v>45398</v>
      </c>
      <c r="H3953" t="s">
        <v>4048</v>
      </c>
      <c r="I3953" t="s">
        <v>5513</v>
      </c>
      <c r="J3953" t="s">
        <v>1680</v>
      </c>
      <c r="K3953" t="s">
        <v>7828</v>
      </c>
      <c r="L3953" t="s">
        <v>2755</v>
      </c>
      <c r="M3953">
        <v>563</v>
      </c>
    </row>
    <row r="3954" spans="1:13">
      <c r="A3954">
        <v>7395</v>
      </c>
      <c r="B3954" t="s">
        <v>1227</v>
      </c>
      <c r="C3954" t="s">
        <v>2323</v>
      </c>
      <c r="D3954">
        <v>3500</v>
      </c>
      <c r="E3954" t="s">
        <v>67</v>
      </c>
      <c r="F3954" t="s">
        <v>7143</v>
      </c>
      <c r="G3954" s="81">
        <v>45398</v>
      </c>
      <c r="H3954" t="s">
        <v>4048</v>
      </c>
      <c r="I3954" t="s">
        <v>5043</v>
      </c>
      <c r="J3954" t="s">
        <v>1679</v>
      </c>
      <c r="K3954" t="s">
        <v>7829</v>
      </c>
      <c r="L3954" t="s">
        <v>2322</v>
      </c>
      <c r="M3954">
        <v>431</v>
      </c>
    </row>
    <row r="3955" spans="1:13">
      <c r="A3955">
        <v>7396</v>
      </c>
      <c r="B3955" t="s">
        <v>1227</v>
      </c>
      <c r="C3955" t="s">
        <v>1371</v>
      </c>
      <c r="D3955">
        <v>5667</v>
      </c>
      <c r="E3955" t="s">
        <v>67</v>
      </c>
      <c r="F3955" t="s">
        <v>420</v>
      </c>
      <c r="G3955" s="81">
        <v>45397</v>
      </c>
      <c r="H3955" t="s">
        <v>4672</v>
      </c>
      <c r="I3955" t="s">
        <v>7735</v>
      </c>
      <c r="J3955" t="s">
        <v>1679</v>
      </c>
      <c r="K3955" t="s">
        <v>7830</v>
      </c>
      <c r="L3955" t="s">
        <v>1369</v>
      </c>
      <c r="M3955">
        <v>374</v>
      </c>
    </row>
    <row r="3956" spans="1:13">
      <c r="A3956">
        <v>7397</v>
      </c>
      <c r="B3956" t="s">
        <v>1227</v>
      </c>
      <c r="C3956" t="s">
        <v>1371</v>
      </c>
      <c r="D3956">
        <v>5666</v>
      </c>
      <c r="E3956" t="s">
        <v>67</v>
      </c>
      <c r="F3956" t="s">
        <v>420</v>
      </c>
      <c r="G3956" s="81">
        <v>45397</v>
      </c>
      <c r="H3956" t="s">
        <v>4672</v>
      </c>
      <c r="I3956" t="s">
        <v>7735</v>
      </c>
      <c r="J3956" t="s">
        <v>1679</v>
      </c>
      <c r="K3956" t="s">
        <v>7831</v>
      </c>
      <c r="L3956" t="s">
        <v>1369</v>
      </c>
      <c r="M3956">
        <v>374</v>
      </c>
    </row>
    <row r="3957" spans="1:13">
      <c r="A3957">
        <v>7398</v>
      </c>
      <c r="B3957" t="s">
        <v>1227</v>
      </c>
      <c r="C3957" t="s">
        <v>1371</v>
      </c>
      <c r="D3957">
        <v>5667</v>
      </c>
      <c r="E3957" t="s">
        <v>67</v>
      </c>
      <c r="F3957" t="s">
        <v>420</v>
      </c>
      <c r="G3957" s="81">
        <v>45397</v>
      </c>
      <c r="H3957" t="s">
        <v>4672</v>
      </c>
      <c r="I3957" t="s">
        <v>7735</v>
      </c>
      <c r="J3957" t="s">
        <v>1679</v>
      </c>
      <c r="K3957" t="s">
        <v>7832</v>
      </c>
      <c r="L3957" t="s">
        <v>1369</v>
      </c>
      <c r="M3957">
        <v>374</v>
      </c>
    </row>
    <row r="3958" spans="1:13">
      <c r="A3958">
        <v>7399</v>
      </c>
      <c r="B3958" t="s">
        <v>1227</v>
      </c>
      <c r="C3958" t="s">
        <v>1371</v>
      </c>
      <c r="D3958">
        <v>6000</v>
      </c>
      <c r="E3958" t="s">
        <v>67</v>
      </c>
      <c r="F3958" t="s">
        <v>420</v>
      </c>
      <c r="G3958" s="81">
        <v>45397</v>
      </c>
      <c r="H3958" t="s">
        <v>4672</v>
      </c>
      <c r="I3958" t="s">
        <v>7735</v>
      </c>
      <c r="J3958" t="s">
        <v>1679</v>
      </c>
      <c r="K3958" t="s">
        <v>7833</v>
      </c>
      <c r="L3958" t="s">
        <v>1369</v>
      </c>
      <c r="M3958">
        <v>374</v>
      </c>
    </row>
    <row r="3959" spans="1:13">
      <c r="A3959">
        <v>7400</v>
      </c>
      <c r="B3959" t="s">
        <v>1227</v>
      </c>
      <c r="C3959" t="s">
        <v>2597</v>
      </c>
      <c r="D3959">
        <v>3947</v>
      </c>
      <c r="E3959" t="s">
        <v>12</v>
      </c>
      <c r="F3959" t="s">
        <v>420</v>
      </c>
      <c r="G3959" s="81">
        <v>45399</v>
      </c>
      <c r="H3959" t="s">
        <v>4048</v>
      </c>
      <c r="I3959" t="s">
        <v>5102</v>
      </c>
      <c r="J3959" t="s">
        <v>13</v>
      </c>
      <c r="K3959" t="s">
        <v>7834</v>
      </c>
      <c r="L3959" t="s">
        <v>2596</v>
      </c>
      <c r="M3959">
        <v>497</v>
      </c>
    </row>
    <row r="3960" spans="1:13">
      <c r="A3960">
        <v>7401</v>
      </c>
      <c r="B3960" t="s">
        <v>1227</v>
      </c>
      <c r="C3960" t="s">
        <v>1531</v>
      </c>
      <c r="D3960">
        <v>5000</v>
      </c>
      <c r="E3960" t="s">
        <v>10</v>
      </c>
      <c r="F3960" t="s">
        <v>420</v>
      </c>
      <c r="G3960" s="81">
        <v>45399</v>
      </c>
      <c r="H3960" t="s">
        <v>4069</v>
      </c>
      <c r="I3960" t="s">
        <v>7748</v>
      </c>
      <c r="J3960" t="s">
        <v>2032</v>
      </c>
      <c r="K3960" t="s">
        <v>7835</v>
      </c>
      <c r="L3960" t="s">
        <v>1529</v>
      </c>
      <c r="M3960">
        <v>311</v>
      </c>
    </row>
    <row r="3961" spans="1:13">
      <c r="A3961">
        <v>7402</v>
      </c>
      <c r="B3961" t="s">
        <v>1227</v>
      </c>
      <c r="C3961" t="s">
        <v>1473</v>
      </c>
      <c r="D3961">
        <v>3650</v>
      </c>
      <c r="E3961" t="s">
        <v>12</v>
      </c>
      <c r="F3961" t="s">
        <v>420</v>
      </c>
      <c r="G3961" s="81">
        <v>45399</v>
      </c>
      <c r="H3961" t="s">
        <v>4048</v>
      </c>
      <c r="I3961" t="s">
        <v>5273</v>
      </c>
      <c r="J3961" t="s">
        <v>13</v>
      </c>
      <c r="K3961" t="s">
        <v>7836</v>
      </c>
      <c r="L3961" t="s">
        <v>1472</v>
      </c>
      <c r="M3961">
        <v>560</v>
      </c>
    </row>
    <row r="3962" spans="1:13">
      <c r="A3962">
        <v>7403</v>
      </c>
      <c r="B3962" t="s">
        <v>1227</v>
      </c>
      <c r="C3962" t="s">
        <v>1473</v>
      </c>
      <c r="D3962">
        <v>3650</v>
      </c>
      <c r="E3962" t="s">
        <v>12</v>
      </c>
      <c r="F3962" t="s">
        <v>420</v>
      </c>
      <c r="G3962" s="81">
        <v>45400</v>
      </c>
      <c r="H3962" t="s">
        <v>4048</v>
      </c>
      <c r="I3962" t="s">
        <v>5292</v>
      </c>
      <c r="J3962" t="s">
        <v>13</v>
      </c>
      <c r="K3962" t="s">
        <v>7837</v>
      </c>
      <c r="L3962" t="s">
        <v>1472</v>
      </c>
      <c r="M3962">
        <v>560</v>
      </c>
    </row>
    <row r="3963" spans="1:13">
      <c r="A3963">
        <v>7404</v>
      </c>
      <c r="B3963" t="s">
        <v>1227</v>
      </c>
      <c r="C3963" t="s">
        <v>3463</v>
      </c>
      <c r="D3963">
        <v>6995</v>
      </c>
      <c r="E3963" t="s">
        <v>12</v>
      </c>
      <c r="F3963" t="s">
        <v>420</v>
      </c>
      <c r="G3963" s="81">
        <v>45400</v>
      </c>
      <c r="H3963" t="s">
        <v>4048</v>
      </c>
      <c r="I3963" t="s">
        <v>7838</v>
      </c>
      <c r="J3963" t="s">
        <v>13</v>
      </c>
      <c r="K3963" t="s">
        <v>7839</v>
      </c>
      <c r="L3963" t="s">
        <v>3458</v>
      </c>
      <c r="M3963">
        <v>582</v>
      </c>
    </row>
    <row r="3964" spans="1:13">
      <c r="A3964">
        <v>7405</v>
      </c>
      <c r="B3964" t="s">
        <v>1227</v>
      </c>
      <c r="C3964" t="s">
        <v>3017</v>
      </c>
      <c r="D3964">
        <v>1600</v>
      </c>
      <c r="E3964" t="s">
        <v>8</v>
      </c>
      <c r="F3964" t="s">
        <v>6305</v>
      </c>
      <c r="G3964" s="81">
        <v>45399</v>
      </c>
      <c r="H3964" t="s">
        <v>4048</v>
      </c>
      <c r="I3964" t="s">
        <v>5512</v>
      </c>
      <c r="J3964" t="s">
        <v>1675</v>
      </c>
      <c r="K3964" t="s">
        <v>7840</v>
      </c>
      <c r="L3964" t="s">
        <v>3016</v>
      </c>
      <c r="M3964">
        <v>594</v>
      </c>
    </row>
    <row r="3965" spans="1:13">
      <c r="A3965">
        <v>7406</v>
      </c>
      <c r="B3965" t="s">
        <v>1227</v>
      </c>
      <c r="C3965" t="s">
        <v>2591</v>
      </c>
      <c r="D3965">
        <v>2800</v>
      </c>
      <c r="E3965" t="s">
        <v>12</v>
      </c>
      <c r="F3965" t="s">
        <v>420</v>
      </c>
      <c r="G3965" s="81">
        <v>45399</v>
      </c>
      <c r="H3965" t="s">
        <v>4048</v>
      </c>
      <c r="I3965" t="s">
        <v>7841</v>
      </c>
      <c r="J3965" t="s">
        <v>13</v>
      </c>
      <c r="K3965" t="s">
        <v>7842</v>
      </c>
      <c r="L3965" t="s">
        <v>2590</v>
      </c>
      <c r="M3965">
        <v>495</v>
      </c>
    </row>
    <row r="3966" spans="1:13">
      <c r="A3966">
        <v>7407</v>
      </c>
      <c r="B3966" t="s">
        <v>1227</v>
      </c>
      <c r="C3966" t="s">
        <v>2205</v>
      </c>
      <c r="D3966">
        <v>1620</v>
      </c>
      <c r="E3966" t="s">
        <v>17</v>
      </c>
      <c r="F3966" t="s">
        <v>6305</v>
      </c>
      <c r="G3966" s="81">
        <v>45400</v>
      </c>
      <c r="H3966" t="s">
        <v>4048</v>
      </c>
      <c r="I3966" t="s">
        <v>5108</v>
      </c>
      <c r="J3966" t="s">
        <v>1674</v>
      </c>
      <c r="K3966" t="s">
        <v>7843</v>
      </c>
      <c r="L3966" t="s">
        <v>2204</v>
      </c>
      <c r="M3966">
        <v>413</v>
      </c>
    </row>
    <row r="3967" spans="1:13">
      <c r="A3967">
        <v>7408</v>
      </c>
      <c r="B3967" t="s">
        <v>1227</v>
      </c>
      <c r="C3967" t="s">
        <v>1332</v>
      </c>
      <c r="D3967">
        <v>4335</v>
      </c>
      <c r="E3967" t="s">
        <v>12</v>
      </c>
      <c r="F3967" t="s">
        <v>6305</v>
      </c>
      <c r="G3967" s="81">
        <v>45400</v>
      </c>
      <c r="H3967" t="s">
        <v>4048</v>
      </c>
      <c r="I3967" t="s">
        <v>5767</v>
      </c>
      <c r="J3967" t="s">
        <v>13</v>
      </c>
      <c r="K3967" t="s">
        <v>7844</v>
      </c>
      <c r="L3967" t="s">
        <v>1330</v>
      </c>
      <c r="M3967">
        <v>462</v>
      </c>
    </row>
    <row r="3968" spans="1:13">
      <c r="A3968">
        <v>7409</v>
      </c>
      <c r="B3968" t="s">
        <v>1227</v>
      </c>
      <c r="C3968" t="s">
        <v>1827</v>
      </c>
      <c r="D3968">
        <v>17000</v>
      </c>
      <c r="E3968" t="s">
        <v>10</v>
      </c>
      <c r="F3968" t="s">
        <v>420</v>
      </c>
      <c r="G3968" s="81">
        <v>45400</v>
      </c>
      <c r="H3968" t="s">
        <v>4048</v>
      </c>
      <c r="I3968" t="s">
        <v>7845</v>
      </c>
      <c r="J3968" t="s">
        <v>2032</v>
      </c>
      <c r="K3968" t="s">
        <v>7846</v>
      </c>
      <c r="L3968" t="s">
        <v>1649</v>
      </c>
      <c r="M3968">
        <v>347</v>
      </c>
    </row>
    <row r="3969" spans="1:13">
      <c r="A3969">
        <v>7410</v>
      </c>
      <c r="B3969" t="s">
        <v>2961</v>
      </c>
      <c r="C3969" t="s">
        <v>3583</v>
      </c>
      <c r="D3969">
        <v>98000</v>
      </c>
      <c r="E3969" t="s">
        <v>67</v>
      </c>
      <c r="F3969" t="s">
        <v>7143</v>
      </c>
      <c r="G3969" s="81">
        <v>45400</v>
      </c>
      <c r="H3969" t="s">
        <v>4048</v>
      </c>
      <c r="I3969" t="s">
        <v>7847</v>
      </c>
      <c r="J3969" t="s">
        <v>1679</v>
      </c>
      <c r="K3969" t="s">
        <v>7848</v>
      </c>
      <c r="L3969" t="s">
        <v>7849</v>
      </c>
      <c r="M3969">
        <v>718</v>
      </c>
    </row>
    <row r="3970" spans="1:13">
      <c r="A3970">
        <v>7411</v>
      </c>
      <c r="B3970" t="s">
        <v>2961</v>
      </c>
      <c r="C3970" t="s">
        <v>1488</v>
      </c>
      <c r="D3970">
        <v>1500</v>
      </c>
      <c r="E3970" t="s">
        <v>20</v>
      </c>
      <c r="F3970" t="s">
        <v>6305</v>
      </c>
      <c r="G3970" s="81">
        <v>45401</v>
      </c>
      <c r="H3970" t="s">
        <v>99</v>
      </c>
      <c r="I3970" t="s">
        <v>6278</v>
      </c>
      <c r="J3970" t="s">
        <v>1677</v>
      </c>
      <c r="K3970" t="s">
        <v>7850</v>
      </c>
      <c r="L3970" t="s">
        <v>3587</v>
      </c>
      <c r="M3970">
        <v>719</v>
      </c>
    </row>
    <row r="3971" spans="1:13">
      <c r="A3971">
        <v>7412</v>
      </c>
      <c r="B3971" t="s">
        <v>35</v>
      </c>
      <c r="C3971" t="s">
        <v>3603</v>
      </c>
      <c r="D3971">
        <v>5000</v>
      </c>
      <c r="E3971" t="s">
        <v>20</v>
      </c>
      <c r="F3971" t="s">
        <v>420</v>
      </c>
      <c r="G3971" s="81">
        <v>45404</v>
      </c>
      <c r="H3971" t="s">
        <v>4048</v>
      </c>
      <c r="I3971" t="s">
        <v>7851</v>
      </c>
      <c r="J3971" t="s">
        <v>1677</v>
      </c>
      <c r="K3971" t="s">
        <v>7852</v>
      </c>
      <c r="L3971" t="s">
        <v>3602</v>
      </c>
      <c r="M3971">
        <v>721</v>
      </c>
    </row>
    <row r="3972" spans="1:13">
      <c r="A3972">
        <v>7413</v>
      </c>
      <c r="B3972" t="s">
        <v>2908</v>
      </c>
      <c r="C3972" t="s">
        <v>3600</v>
      </c>
      <c r="D3972">
        <v>1000</v>
      </c>
      <c r="E3972" t="s">
        <v>10</v>
      </c>
      <c r="F3972" t="s">
        <v>6354</v>
      </c>
      <c r="G3972" s="81">
        <v>45401</v>
      </c>
      <c r="H3972" t="s">
        <v>99</v>
      </c>
      <c r="I3972" t="s">
        <v>6278</v>
      </c>
      <c r="J3972" t="s">
        <v>7853</v>
      </c>
      <c r="K3972" t="s">
        <v>7854</v>
      </c>
      <c r="L3972" t="s">
        <v>3599</v>
      </c>
      <c r="M3972">
        <v>720</v>
      </c>
    </row>
    <row r="3973" spans="1:13">
      <c r="A3973">
        <v>7414</v>
      </c>
      <c r="B3973" t="s">
        <v>1227</v>
      </c>
      <c r="C3973" t="s">
        <v>3341</v>
      </c>
      <c r="D3973">
        <v>4000</v>
      </c>
      <c r="E3973" t="s">
        <v>10</v>
      </c>
      <c r="F3973" t="s">
        <v>420</v>
      </c>
      <c r="G3973" s="81">
        <v>45404</v>
      </c>
      <c r="H3973" t="s">
        <v>4048</v>
      </c>
      <c r="I3973" t="s">
        <v>7746</v>
      </c>
      <c r="J3973" t="s">
        <v>2032</v>
      </c>
      <c r="K3973" t="s">
        <v>7855</v>
      </c>
      <c r="L3973" t="s">
        <v>3340</v>
      </c>
      <c r="M3973">
        <v>656</v>
      </c>
    </row>
    <row r="3974" spans="1:13">
      <c r="A3974">
        <v>7415</v>
      </c>
      <c r="B3974" t="s">
        <v>2961</v>
      </c>
      <c r="C3974" t="s">
        <v>6413</v>
      </c>
      <c r="D3974">
        <v>56611</v>
      </c>
      <c r="E3974" t="s">
        <v>2178</v>
      </c>
      <c r="F3974" t="s">
        <v>420</v>
      </c>
      <c r="G3974" s="81">
        <v>45405</v>
      </c>
      <c r="H3974" t="s">
        <v>4048</v>
      </c>
      <c r="I3974" t="s">
        <v>7856</v>
      </c>
      <c r="J3974" t="s">
        <v>2178</v>
      </c>
      <c r="K3974" t="s">
        <v>7857</v>
      </c>
      <c r="L3974" t="s">
        <v>2177</v>
      </c>
      <c r="M3974">
        <v>411</v>
      </c>
    </row>
    <row r="3975" spans="1:13">
      <c r="A3975">
        <v>7416</v>
      </c>
      <c r="B3975" t="s">
        <v>2961</v>
      </c>
      <c r="C3975" t="s">
        <v>3325</v>
      </c>
      <c r="D3975">
        <v>2000</v>
      </c>
      <c r="E3975" t="s">
        <v>10</v>
      </c>
      <c r="F3975" t="s">
        <v>420</v>
      </c>
      <c r="G3975" s="81">
        <v>45387</v>
      </c>
      <c r="H3975" t="s">
        <v>4048</v>
      </c>
      <c r="I3975" t="s">
        <v>6683</v>
      </c>
      <c r="J3975" t="s">
        <v>2032</v>
      </c>
      <c r="K3975" t="s">
        <v>7858</v>
      </c>
      <c r="L3975" t="s">
        <v>3324</v>
      </c>
      <c r="M3975">
        <v>652</v>
      </c>
    </row>
    <row r="3976" spans="1:13">
      <c r="A3976">
        <v>7417</v>
      </c>
      <c r="B3976" t="s">
        <v>2961</v>
      </c>
      <c r="C3976" t="s">
        <v>307</v>
      </c>
      <c r="D3976">
        <v>2280</v>
      </c>
      <c r="E3976" t="s">
        <v>10</v>
      </c>
      <c r="F3976" t="s">
        <v>420</v>
      </c>
      <c r="G3976" s="81">
        <v>45393</v>
      </c>
      <c r="H3976" t="s">
        <v>4048</v>
      </c>
      <c r="I3976" t="s">
        <v>4058</v>
      </c>
      <c r="J3976" t="s">
        <v>2032</v>
      </c>
      <c r="K3976" t="s">
        <v>7859</v>
      </c>
      <c r="L3976" t="s">
        <v>305</v>
      </c>
      <c r="M3976">
        <v>691</v>
      </c>
    </row>
    <row r="3977" spans="1:13">
      <c r="A3977">
        <v>7418</v>
      </c>
      <c r="B3977" t="s">
        <v>1227</v>
      </c>
      <c r="C3977" t="s">
        <v>1531</v>
      </c>
      <c r="D3977">
        <v>5000</v>
      </c>
      <c r="E3977" t="s">
        <v>10</v>
      </c>
      <c r="F3977" t="s">
        <v>420</v>
      </c>
      <c r="G3977" s="81">
        <v>45404</v>
      </c>
      <c r="H3977" t="s">
        <v>4048</v>
      </c>
      <c r="I3977" t="s">
        <v>7748</v>
      </c>
      <c r="J3977" t="s">
        <v>2032</v>
      </c>
      <c r="K3977" t="s">
        <v>7860</v>
      </c>
      <c r="L3977" t="s">
        <v>1529</v>
      </c>
      <c r="M3977">
        <v>311</v>
      </c>
    </row>
    <row r="3978" spans="1:13">
      <c r="A3978">
        <v>7419</v>
      </c>
      <c r="B3978" t="s">
        <v>1227</v>
      </c>
      <c r="C3978" t="s">
        <v>2970</v>
      </c>
      <c r="D3978">
        <v>3200</v>
      </c>
      <c r="E3978" t="s">
        <v>8</v>
      </c>
      <c r="F3978" t="s">
        <v>6305</v>
      </c>
      <c r="G3978" s="81">
        <v>45404</v>
      </c>
      <c r="H3978" t="s">
        <v>4048</v>
      </c>
      <c r="I3978" t="s">
        <v>7861</v>
      </c>
      <c r="J3978" t="s">
        <v>1675</v>
      </c>
      <c r="K3978" t="s">
        <v>7862</v>
      </c>
      <c r="L3978" t="s">
        <v>2969</v>
      </c>
      <c r="M3978">
        <v>588</v>
      </c>
    </row>
    <row r="3979" spans="1:13">
      <c r="B3979" t="s">
        <v>2961</v>
      </c>
      <c r="C3979" t="s">
        <v>1010</v>
      </c>
      <c r="D3979">
        <v>51500</v>
      </c>
      <c r="E3979" t="s">
        <v>12</v>
      </c>
      <c r="F3979" t="s">
        <v>623</v>
      </c>
      <c r="G3979" s="81">
        <v>45407</v>
      </c>
      <c r="H3979" t="s">
        <v>4048</v>
      </c>
      <c r="I3979" t="s">
        <v>7863</v>
      </c>
      <c r="J3979" t="s">
        <v>13</v>
      </c>
      <c r="K3979">
        <v>123</v>
      </c>
      <c r="L3979" t="s">
        <v>1008</v>
      </c>
      <c r="M3979">
        <v>190</v>
      </c>
    </row>
    <row r="3980" spans="1:13">
      <c r="A3980">
        <v>7420</v>
      </c>
      <c r="B3980" t="s">
        <v>2961</v>
      </c>
      <c r="C3980" t="s">
        <v>1010</v>
      </c>
      <c r="D3980">
        <v>1000</v>
      </c>
      <c r="E3980" t="s">
        <v>12</v>
      </c>
      <c r="F3980" t="s">
        <v>420</v>
      </c>
      <c r="G3980" s="81">
        <v>45407</v>
      </c>
      <c r="H3980" t="s">
        <v>4048</v>
      </c>
      <c r="I3980" t="s">
        <v>4577</v>
      </c>
      <c r="J3980" t="s">
        <v>13</v>
      </c>
      <c r="K3980" t="s">
        <v>7864</v>
      </c>
      <c r="L3980" t="s">
        <v>1008</v>
      </c>
      <c r="M3980">
        <v>190</v>
      </c>
    </row>
    <row r="3981" spans="1:13">
      <c r="A3981">
        <v>7421</v>
      </c>
      <c r="B3981" t="s">
        <v>1227</v>
      </c>
      <c r="C3981" t="s">
        <v>2816</v>
      </c>
      <c r="D3981">
        <v>1600</v>
      </c>
      <c r="E3981" t="s">
        <v>8</v>
      </c>
      <c r="F3981" t="s">
        <v>420</v>
      </c>
      <c r="G3981" s="81">
        <v>38089</v>
      </c>
      <c r="H3981" t="s">
        <v>4048</v>
      </c>
      <c r="I3981" t="s">
        <v>7865</v>
      </c>
      <c r="J3981" t="s">
        <v>1675</v>
      </c>
      <c r="K3981" t="s">
        <v>7559</v>
      </c>
      <c r="L3981" t="s">
        <v>2815</v>
      </c>
      <c r="M3981">
        <v>575</v>
      </c>
    </row>
    <row r="3982" spans="1:13">
      <c r="A3982">
        <v>7422</v>
      </c>
      <c r="B3982" t="s">
        <v>2961</v>
      </c>
      <c r="C3982" t="s">
        <v>1531</v>
      </c>
      <c r="D3982">
        <v>5000</v>
      </c>
      <c r="E3982" t="s">
        <v>10</v>
      </c>
      <c r="F3982" t="s">
        <v>420</v>
      </c>
      <c r="G3982" s="81">
        <v>45407</v>
      </c>
      <c r="H3982" t="s">
        <v>4048</v>
      </c>
      <c r="I3982" t="s">
        <v>4577</v>
      </c>
      <c r="J3982" t="s">
        <v>2032</v>
      </c>
      <c r="K3982" t="s">
        <v>7866</v>
      </c>
      <c r="L3982" t="s">
        <v>1529</v>
      </c>
      <c r="M3982">
        <v>311</v>
      </c>
    </row>
    <row r="3983" spans="1:13">
      <c r="A3983">
        <v>7423</v>
      </c>
      <c r="B3983" t="s">
        <v>2961</v>
      </c>
      <c r="C3983" t="s">
        <v>3503</v>
      </c>
      <c r="D3983">
        <v>4550</v>
      </c>
      <c r="E3983" t="s">
        <v>17</v>
      </c>
      <c r="F3983" t="s">
        <v>420</v>
      </c>
      <c r="G3983" s="81">
        <v>45411</v>
      </c>
      <c r="H3983" t="s">
        <v>4048</v>
      </c>
      <c r="I3983" t="s">
        <v>7867</v>
      </c>
      <c r="J3983" t="s">
        <v>1674</v>
      </c>
      <c r="K3983" t="s">
        <v>7868</v>
      </c>
      <c r="L3983" t="s">
        <v>3473</v>
      </c>
      <c r="M3983">
        <v>687</v>
      </c>
    </row>
    <row r="3984" spans="1:13">
      <c r="A3984">
        <v>7424</v>
      </c>
      <c r="B3984" t="s">
        <v>1227</v>
      </c>
      <c r="C3984" t="s">
        <v>2819</v>
      </c>
      <c r="D3984">
        <v>5700</v>
      </c>
      <c r="E3984" t="s">
        <v>67</v>
      </c>
      <c r="F3984" t="s">
        <v>6305</v>
      </c>
      <c r="G3984" s="81">
        <v>45411</v>
      </c>
      <c r="H3984" t="s">
        <v>4048</v>
      </c>
      <c r="I3984" t="s">
        <v>7748</v>
      </c>
      <c r="J3984" t="s">
        <v>1679</v>
      </c>
      <c r="K3984" t="s">
        <v>7869</v>
      </c>
      <c r="L3984" t="s">
        <v>2062</v>
      </c>
      <c r="M3984">
        <v>381</v>
      </c>
    </row>
    <row r="3985" spans="1:13">
      <c r="A3985">
        <v>7425</v>
      </c>
      <c r="B3985" t="s">
        <v>1227</v>
      </c>
      <c r="C3985" t="s">
        <v>2411</v>
      </c>
      <c r="D3985">
        <v>3497</v>
      </c>
      <c r="E3985" t="s">
        <v>67</v>
      </c>
      <c r="F3985" t="s">
        <v>420</v>
      </c>
      <c r="G3985" s="81">
        <v>45411</v>
      </c>
      <c r="H3985" t="s">
        <v>4048</v>
      </c>
      <c r="I3985" t="s">
        <v>5518</v>
      </c>
      <c r="J3985" t="s">
        <v>1679</v>
      </c>
      <c r="K3985" t="s">
        <v>7870</v>
      </c>
      <c r="L3985" t="s">
        <v>3510</v>
      </c>
      <c r="M3985">
        <v>461</v>
      </c>
    </row>
    <row r="3986" spans="1:13">
      <c r="A3986">
        <v>7426</v>
      </c>
      <c r="B3986" t="s">
        <v>1227</v>
      </c>
      <c r="C3986" t="s">
        <v>1821</v>
      </c>
      <c r="D3986">
        <v>5200</v>
      </c>
      <c r="E3986" t="s">
        <v>12</v>
      </c>
      <c r="F3986" t="s">
        <v>420</v>
      </c>
      <c r="G3986" s="81">
        <v>45411</v>
      </c>
      <c r="H3986" t="s">
        <v>4048</v>
      </c>
      <c r="I3986" t="s">
        <v>4985</v>
      </c>
      <c r="J3986" t="s">
        <v>13</v>
      </c>
      <c r="K3986" t="s">
        <v>7871</v>
      </c>
      <c r="L3986" t="s">
        <v>1822</v>
      </c>
      <c r="M3986">
        <v>577</v>
      </c>
    </row>
    <row r="3987" spans="1:13">
      <c r="A3987">
        <v>7427</v>
      </c>
      <c r="B3987" t="s">
        <v>35</v>
      </c>
      <c r="C3987" t="s">
        <v>1813</v>
      </c>
      <c r="D3987">
        <v>1600</v>
      </c>
      <c r="E3987" t="s">
        <v>8</v>
      </c>
      <c r="F3987" t="s">
        <v>420</v>
      </c>
      <c r="G3987" s="81">
        <v>45411</v>
      </c>
      <c r="H3987" t="s">
        <v>4048</v>
      </c>
      <c r="I3987" t="s">
        <v>6433</v>
      </c>
      <c r="J3987" t="s">
        <v>1675</v>
      </c>
      <c r="K3987" t="s">
        <v>7872</v>
      </c>
      <c r="L3987" t="s">
        <v>1816</v>
      </c>
      <c r="M3987">
        <v>365</v>
      </c>
    </row>
    <row r="3988" spans="1:13">
      <c r="A3988">
        <v>7428</v>
      </c>
      <c r="B3988" t="s">
        <v>2961</v>
      </c>
      <c r="C3988" t="s">
        <v>3461</v>
      </c>
      <c r="D3988">
        <v>3497</v>
      </c>
      <c r="E3988" t="s">
        <v>20</v>
      </c>
      <c r="F3988" t="s">
        <v>420</v>
      </c>
      <c r="G3988" s="81">
        <v>45408</v>
      </c>
      <c r="H3988" t="s">
        <v>4048</v>
      </c>
      <c r="I3988" t="s">
        <v>9242</v>
      </c>
      <c r="J3988" t="s">
        <v>1677</v>
      </c>
      <c r="K3988" t="s">
        <v>7873</v>
      </c>
      <c r="L3988" t="s">
        <v>3460</v>
      </c>
      <c r="M3988">
        <v>684</v>
      </c>
    </row>
    <row r="3989" spans="1:13">
      <c r="A3989">
        <v>7429</v>
      </c>
      <c r="B3989" t="s">
        <v>1227</v>
      </c>
      <c r="C3989" t="s">
        <v>639</v>
      </c>
      <c r="D3989">
        <v>2800</v>
      </c>
      <c r="E3989" t="s">
        <v>12</v>
      </c>
      <c r="F3989" t="s">
        <v>6305</v>
      </c>
      <c r="G3989" s="81">
        <v>45408</v>
      </c>
      <c r="H3989" t="s">
        <v>4048</v>
      </c>
      <c r="I3989" t="s">
        <v>7874</v>
      </c>
      <c r="J3989" t="s">
        <v>13</v>
      </c>
      <c r="K3989" t="s">
        <v>7875</v>
      </c>
      <c r="L3989" t="s">
        <v>637</v>
      </c>
      <c r="M3989">
        <v>465</v>
      </c>
    </row>
    <row r="3990" spans="1:13">
      <c r="A3990">
        <v>7430</v>
      </c>
      <c r="B3990" t="s">
        <v>1227</v>
      </c>
      <c r="C3990" t="s">
        <v>2300</v>
      </c>
      <c r="D3990">
        <v>3350</v>
      </c>
      <c r="E3990" t="s">
        <v>67</v>
      </c>
      <c r="F3990" t="s">
        <v>420</v>
      </c>
      <c r="G3990" s="81">
        <v>45408</v>
      </c>
      <c r="H3990" t="s">
        <v>4048</v>
      </c>
      <c r="I3990" t="s">
        <v>6932</v>
      </c>
      <c r="J3990" t="s">
        <v>1679</v>
      </c>
      <c r="K3990" t="s">
        <v>7876</v>
      </c>
      <c r="L3990" t="s">
        <v>2299</v>
      </c>
      <c r="M3990">
        <v>426</v>
      </c>
    </row>
    <row r="3991" spans="1:13">
      <c r="A3991">
        <v>7431</v>
      </c>
      <c r="B3991" t="s">
        <v>2961</v>
      </c>
      <c r="C3991" t="s">
        <v>2352</v>
      </c>
      <c r="D3991">
        <v>3497</v>
      </c>
      <c r="E3991" t="s">
        <v>12</v>
      </c>
      <c r="F3991" t="s">
        <v>420</v>
      </c>
      <c r="G3991" s="81">
        <v>45393</v>
      </c>
      <c r="H3991" t="s">
        <v>4048</v>
      </c>
      <c r="I3991" t="s">
        <v>6476</v>
      </c>
      <c r="J3991" t="s">
        <v>13</v>
      </c>
      <c r="K3991" t="s">
        <v>7877</v>
      </c>
      <c r="L3991" t="s">
        <v>2350</v>
      </c>
      <c r="M3991">
        <v>445</v>
      </c>
    </row>
    <row r="3992" spans="1:13">
      <c r="A3992">
        <v>7432</v>
      </c>
      <c r="B3992" t="s">
        <v>2908</v>
      </c>
      <c r="C3992" t="s">
        <v>3600</v>
      </c>
      <c r="D3992">
        <v>2275</v>
      </c>
      <c r="E3992" t="s">
        <v>10</v>
      </c>
      <c r="F3992" t="s">
        <v>7143</v>
      </c>
      <c r="G3992" s="81">
        <v>45411</v>
      </c>
      <c r="H3992" t="s">
        <v>4048</v>
      </c>
      <c r="I3992" t="s">
        <v>4674</v>
      </c>
      <c r="J3992" t="s">
        <v>2032</v>
      </c>
      <c r="K3992" t="s">
        <v>7878</v>
      </c>
      <c r="L3992" t="s">
        <v>3599</v>
      </c>
      <c r="M3992">
        <v>720</v>
      </c>
    </row>
    <row r="3993" spans="1:13">
      <c r="A3993">
        <v>7433</v>
      </c>
      <c r="B3993" t="s">
        <v>35</v>
      </c>
      <c r="C3993" t="s">
        <v>3332</v>
      </c>
      <c r="D3993">
        <v>20000</v>
      </c>
      <c r="E3993" t="s">
        <v>20</v>
      </c>
      <c r="F3993" t="s">
        <v>420</v>
      </c>
      <c r="G3993" s="81">
        <v>45411</v>
      </c>
      <c r="H3993" t="s">
        <v>4048</v>
      </c>
      <c r="I3993" t="s">
        <v>7879</v>
      </c>
      <c r="J3993" t="s">
        <v>1677</v>
      </c>
      <c r="K3993" t="s">
        <v>7880</v>
      </c>
      <c r="L3993" t="s">
        <v>3331</v>
      </c>
      <c r="M3993">
        <v>654</v>
      </c>
    </row>
    <row r="3994" spans="1:13">
      <c r="A3994">
        <v>7434</v>
      </c>
      <c r="B3994" t="s">
        <v>2961</v>
      </c>
      <c r="C3994" t="s">
        <v>3017</v>
      </c>
      <c r="D3994">
        <v>1600</v>
      </c>
      <c r="E3994" t="s">
        <v>8</v>
      </c>
      <c r="F3994" t="s">
        <v>420</v>
      </c>
      <c r="G3994" s="81">
        <v>45412</v>
      </c>
      <c r="H3994" t="s">
        <v>4048</v>
      </c>
      <c r="I3994" t="s">
        <v>5711</v>
      </c>
      <c r="J3994" t="s">
        <v>1675</v>
      </c>
      <c r="K3994" t="s">
        <v>7881</v>
      </c>
      <c r="L3994" t="s">
        <v>3016</v>
      </c>
      <c r="M3994">
        <v>594</v>
      </c>
    </row>
    <row r="3995" spans="1:13">
      <c r="A3995">
        <v>7435</v>
      </c>
      <c r="B3995" t="s">
        <v>35</v>
      </c>
      <c r="C3995" t="s">
        <v>3184</v>
      </c>
      <c r="D3995">
        <v>10000</v>
      </c>
      <c r="E3995" t="s">
        <v>20</v>
      </c>
      <c r="F3995" t="s">
        <v>6305</v>
      </c>
      <c r="G3995" s="81">
        <v>45414</v>
      </c>
      <c r="H3995" t="s">
        <v>4048</v>
      </c>
      <c r="I3995" t="s">
        <v>7882</v>
      </c>
      <c r="J3995" t="s">
        <v>1677</v>
      </c>
      <c r="K3995" t="s">
        <v>7883</v>
      </c>
      <c r="L3995" t="s">
        <v>3227</v>
      </c>
      <c r="M3995">
        <v>649</v>
      </c>
    </row>
    <row r="3996" spans="1:13">
      <c r="A3996">
        <v>7436</v>
      </c>
      <c r="B3996" t="s">
        <v>1227</v>
      </c>
      <c r="C3996" t="s">
        <v>2781</v>
      </c>
      <c r="D3996">
        <v>3497</v>
      </c>
      <c r="E3996" t="s">
        <v>12</v>
      </c>
      <c r="F3996" t="s">
        <v>420</v>
      </c>
      <c r="G3996" s="81">
        <v>45414</v>
      </c>
      <c r="H3996" t="s">
        <v>4048</v>
      </c>
      <c r="I3996" t="s">
        <v>5327</v>
      </c>
      <c r="J3996" t="s">
        <v>13</v>
      </c>
      <c r="K3996" t="s">
        <v>7884</v>
      </c>
      <c r="L3996" t="s">
        <v>2772</v>
      </c>
      <c r="M3996">
        <v>572</v>
      </c>
    </row>
    <row r="3997" spans="1:13">
      <c r="A3997">
        <v>7437</v>
      </c>
      <c r="B3997" t="s">
        <v>1227</v>
      </c>
      <c r="C3997" t="s">
        <v>2594</v>
      </c>
      <c r="D3997">
        <v>5200</v>
      </c>
      <c r="E3997" t="s">
        <v>67</v>
      </c>
      <c r="F3997" t="s">
        <v>420</v>
      </c>
      <c r="G3997" s="81">
        <v>45414</v>
      </c>
      <c r="H3997" t="s">
        <v>4048</v>
      </c>
      <c r="I3997" t="s">
        <v>7885</v>
      </c>
      <c r="J3997" t="s">
        <v>1679</v>
      </c>
      <c r="K3997" t="s">
        <v>7886</v>
      </c>
      <c r="L3997" t="s">
        <v>2593</v>
      </c>
      <c r="M3997">
        <v>496</v>
      </c>
    </row>
    <row r="3998" spans="1:13">
      <c r="A3998">
        <v>7438</v>
      </c>
      <c r="B3998" t="s">
        <v>2961</v>
      </c>
      <c r="C3998" t="s">
        <v>3378</v>
      </c>
      <c r="D3998">
        <v>5200</v>
      </c>
      <c r="E3998" t="s">
        <v>67</v>
      </c>
      <c r="F3998" t="s">
        <v>420</v>
      </c>
      <c r="G3998" s="81">
        <v>45414</v>
      </c>
      <c r="H3998" t="s">
        <v>4048</v>
      </c>
      <c r="I3998" t="s">
        <v>6683</v>
      </c>
      <c r="J3998" t="s">
        <v>1679</v>
      </c>
      <c r="K3998" t="s">
        <v>7887</v>
      </c>
      <c r="L3998" t="s">
        <v>3377</v>
      </c>
      <c r="M3998">
        <v>662</v>
      </c>
    </row>
    <row r="3999" spans="1:13">
      <c r="A3999">
        <v>7439</v>
      </c>
      <c r="B3999" t="s">
        <v>2961</v>
      </c>
      <c r="C3999" t="s">
        <v>3514</v>
      </c>
      <c r="D3999">
        <v>2275</v>
      </c>
      <c r="E3999" t="s">
        <v>17</v>
      </c>
      <c r="F3999" t="s">
        <v>6305</v>
      </c>
      <c r="G3999" s="81">
        <v>45414</v>
      </c>
      <c r="H3999" t="s">
        <v>4048</v>
      </c>
      <c r="I3999" t="s">
        <v>4049</v>
      </c>
      <c r="J3999" t="s">
        <v>1674</v>
      </c>
      <c r="K3999" t="s">
        <v>7888</v>
      </c>
      <c r="L3999" t="s">
        <v>3513</v>
      </c>
      <c r="M3999">
        <v>698</v>
      </c>
    </row>
    <row r="4000" spans="1:13">
      <c r="A4000">
        <v>7440</v>
      </c>
      <c r="B4000" t="s">
        <v>1227</v>
      </c>
      <c r="C4000" t="s">
        <v>1488</v>
      </c>
      <c r="D4000">
        <v>3500</v>
      </c>
      <c r="E4000" t="s">
        <v>20</v>
      </c>
      <c r="F4000" t="s">
        <v>7143</v>
      </c>
      <c r="G4000" s="81">
        <v>45414</v>
      </c>
      <c r="H4000" t="s">
        <v>4048</v>
      </c>
      <c r="I4000" t="s">
        <v>7372</v>
      </c>
      <c r="J4000" t="s">
        <v>1677</v>
      </c>
      <c r="K4000" t="s">
        <v>7889</v>
      </c>
      <c r="L4000" t="s">
        <v>3587</v>
      </c>
      <c r="M4000">
        <v>719</v>
      </c>
    </row>
    <row r="4001" spans="1:13">
      <c r="A4001">
        <v>7441</v>
      </c>
      <c r="B4001" t="s">
        <v>1227</v>
      </c>
      <c r="C4001" t="s">
        <v>2812</v>
      </c>
      <c r="D4001">
        <v>3497</v>
      </c>
      <c r="E4001" t="s">
        <v>12</v>
      </c>
      <c r="F4001" t="s">
        <v>6305</v>
      </c>
      <c r="G4001" s="81">
        <v>45414</v>
      </c>
      <c r="H4001" t="s">
        <v>4048</v>
      </c>
      <c r="I4001" t="s">
        <v>5159</v>
      </c>
      <c r="J4001" t="s">
        <v>13</v>
      </c>
      <c r="K4001" t="s">
        <v>7890</v>
      </c>
      <c r="L4001" t="s">
        <v>7891</v>
      </c>
      <c r="M4001">
        <v>573</v>
      </c>
    </row>
    <row r="4002" spans="1:13">
      <c r="A4002">
        <v>7442</v>
      </c>
      <c r="B4002" t="s">
        <v>1227</v>
      </c>
      <c r="C4002" t="s">
        <v>3161</v>
      </c>
      <c r="D4002">
        <v>2275</v>
      </c>
      <c r="E4002" t="s">
        <v>10</v>
      </c>
      <c r="F4002" t="s">
        <v>420</v>
      </c>
      <c r="G4002" s="81">
        <v>45414</v>
      </c>
      <c r="H4002" t="s">
        <v>4048</v>
      </c>
      <c r="I4002" t="s">
        <v>5348</v>
      </c>
      <c r="J4002" t="s">
        <v>2032</v>
      </c>
      <c r="K4002" t="s">
        <v>7892</v>
      </c>
      <c r="L4002" t="s">
        <v>3160</v>
      </c>
      <c r="M4002">
        <v>610</v>
      </c>
    </row>
    <row r="4003" spans="1:13">
      <c r="A4003">
        <v>7443</v>
      </c>
      <c r="B4003" t="s">
        <v>1227</v>
      </c>
      <c r="C4003" t="s">
        <v>3014</v>
      </c>
      <c r="D4003">
        <v>1650</v>
      </c>
      <c r="E4003" t="s">
        <v>15</v>
      </c>
      <c r="F4003" t="s">
        <v>420</v>
      </c>
      <c r="G4003" s="81">
        <v>45414</v>
      </c>
      <c r="H4003" t="s">
        <v>4048</v>
      </c>
      <c r="I4003" t="s">
        <v>5416</v>
      </c>
      <c r="J4003" t="s">
        <v>1680</v>
      </c>
      <c r="K4003" t="s">
        <v>7893</v>
      </c>
      <c r="L4003" t="s">
        <v>3013</v>
      </c>
      <c r="M4003">
        <v>593</v>
      </c>
    </row>
    <row r="4004" spans="1:13">
      <c r="A4004">
        <v>7444</v>
      </c>
      <c r="B4004" t="s">
        <v>1227</v>
      </c>
      <c r="C4004" t="s">
        <v>3114</v>
      </c>
      <c r="D4004">
        <v>2275</v>
      </c>
      <c r="E4004" t="s">
        <v>10</v>
      </c>
      <c r="F4004" t="s">
        <v>6305</v>
      </c>
      <c r="G4004" s="81">
        <v>45418</v>
      </c>
      <c r="H4004" t="s">
        <v>4048</v>
      </c>
      <c r="I4004" t="s">
        <v>5163</v>
      </c>
      <c r="J4004" t="s">
        <v>2032</v>
      </c>
      <c r="K4004" t="s">
        <v>7894</v>
      </c>
      <c r="L4004" t="s">
        <v>3113</v>
      </c>
      <c r="M4004">
        <v>596</v>
      </c>
    </row>
    <row r="4005" spans="1:13">
      <c r="A4005">
        <v>7445</v>
      </c>
      <c r="B4005" t="s">
        <v>1227</v>
      </c>
      <c r="C4005" t="s">
        <v>605</v>
      </c>
      <c r="D4005">
        <v>2800</v>
      </c>
      <c r="E4005" t="s">
        <v>12</v>
      </c>
      <c r="F4005" t="s">
        <v>420</v>
      </c>
      <c r="G4005" s="81">
        <v>45600</v>
      </c>
      <c r="H4005" t="s">
        <v>4048</v>
      </c>
      <c r="I4005" t="s">
        <v>8472</v>
      </c>
      <c r="J4005" t="s">
        <v>13</v>
      </c>
      <c r="K4005" t="s">
        <v>7895</v>
      </c>
      <c r="L4005" t="s">
        <v>603</v>
      </c>
      <c r="M4005">
        <v>468</v>
      </c>
    </row>
    <row r="4006" spans="1:13">
      <c r="A4006">
        <v>7446</v>
      </c>
      <c r="B4006" t="s">
        <v>1227</v>
      </c>
      <c r="C4006" t="s">
        <v>3383</v>
      </c>
      <c r="D4006">
        <v>1800</v>
      </c>
      <c r="E4006" t="s">
        <v>8</v>
      </c>
      <c r="F4006" t="s">
        <v>420</v>
      </c>
      <c r="G4006" s="81">
        <v>45418</v>
      </c>
      <c r="H4006" t="s">
        <v>4048</v>
      </c>
      <c r="I4006" t="s">
        <v>4321</v>
      </c>
      <c r="J4006" t="s">
        <v>1675</v>
      </c>
      <c r="K4006" t="s">
        <v>7896</v>
      </c>
      <c r="L4006" t="s">
        <v>3382</v>
      </c>
      <c r="M4006">
        <v>663</v>
      </c>
    </row>
    <row r="4007" spans="1:13">
      <c r="A4007">
        <v>7447</v>
      </c>
      <c r="B4007" t="s">
        <v>1227</v>
      </c>
      <c r="C4007" t="s">
        <v>2458</v>
      </c>
      <c r="D4007">
        <v>5200</v>
      </c>
      <c r="E4007" t="s">
        <v>67</v>
      </c>
      <c r="F4007" t="s">
        <v>420</v>
      </c>
      <c r="G4007" s="81">
        <v>45418</v>
      </c>
      <c r="H4007" t="s">
        <v>4048</v>
      </c>
      <c r="I4007" t="s">
        <v>5043</v>
      </c>
      <c r="J4007" t="s">
        <v>58</v>
      </c>
      <c r="K4007">
        <v>2</v>
      </c>
      <c r="L4007" t="s">
        <v>2457</v>
      </c>
      <c r="M4007">
        <v>411</v>
      </c>
    </row>
    <row r="4008" spans="1:13">
      <c r="A4008">
        <v>7448</v>
      </c>
      <c r="B4008" t="s">
        <v>35</v>
      </c>
      <c r="C4008" t="s">
        <v>7897</v>
      </c>
      <c r="D4008">
        <v>10000</v>
      </c>
      <c r="E4008" t="s">
        <v>12</v>
      </c>
      <c r="F4008" t="s">
        <v>420</v>
      </c>
      <c r="G4008" s="81">
        <v>45418</v>
      </c>
      <c r="H4008" t="s">
        <v>4048</v>
      </c>
      <c r="I4008" t="s">
        <v>7898</v>
      </c>
      <c r="J4008" t="s">
        <v>13</v>
      </c>
      <c r="K4008">
        <v>578701</v>
      </c>
      <c r="L4008" t="s">
        <v>3610</v>
      </c>
      <c r="M4008">
        <v>723</v>
      </c>
    </row>
    <row r="4009" spans="1:13">
      <c r="A4009">
        <v>7449</v>
      </c>
      <c r="B4009" t="s">
        <v>2908</v>
      </c>
      <c r="C4009" t="s">
        <v>3294</v>
      </c>
      <c r="D4009">
        <v>2520</v>
      </c>
      <c r="E4009" t="s">
        <v>3264</v>
      </c>
      <c r="F4009" t="s">
        <v>420</v>
      </c>
      <c r="G4009" s="81">
        <v>45418</v>
      </c>
      <c r="H4009" t="s">
        <v>4048</v>
      </c>
      <c r="I4009" t="s">
        <v>4086</v>
      </c>
      <c r="J4009" t="s">
        <v>3265</v>
      </c>
      <c r="K4009" t="s">
        <v>7899</v>
      </c>
      <c r="L4009" t="s">
        <v>3293</v>
      </c>
      <c r="M4009">
        <v>640</v>
      </c>
    </row>
    <row r="4010" spans="1:13">
      <c r="A4010">
        <v>7450</v>
      </c>
      <c r="B4010" t="s">
        <v>35</v>
      </c>
      <c r="C4010" t="s">
        <v>3373</v>
      </c>
      <c r="D4010">
        <v>3497</v>
      </c>
      <c r="E4010" t="s">
        <v>12</v>
      </c>
      <c r="F4010" t="s">
        <v>420</v>
      </c>
      <c r="G4010" s="81">
        <v>45418</v>
      </c>
      <c r="H4010" t="s">
        <v>4048</v>
      </c>
      <c r="I4010" t="s">
        <v>7900</v>
      </c>
      <c r="J4010" t="s">
        <v>13</v>
      </c>
      <c r="K4010" t="s">
        <v>7901</v>
      </c>
      <c r="L4010" t="s">
        <v>3372</v>
      </c>
      <c r="M4010">
        <v>661</v>
      </c>
    </row>
    <row r="4011" spans="1:13">
      <c r="A4011">
        <v>7451</v>
      </c>
      <c r="B4011" t="s">
        <v>2908</v>
      </c>
      <c r="C4011" t="s">
        <v>3192</v>
      </c>
      <c r="D4011">
        <v>2520</v>
      </c>
      <c r="E4011" t="s">
        <v>3264</v>
      </c>
      <c r="F4011" t="s">
        <v>420</v>
      </c>
      <c r="G4011" s="81">
        <v>45418</v>
      </c>
      <c r="H4011" t="s">
        <v>4048</v>
      </c>
      <c r="I4011" t="s">
        <v>7902</v>
      </c>
      <c r="J4011" t="s">
        <v>3265</v>
      </c>
      <c r="K4011" t="s">
        <v>7903</v>
      </c>
      <c r="L4011" t="s">
        <v>3191</v>
      </c>
      <c r="M4011">
        <v>619</v>
      </c>
    </row>
    <row r="4012" spans="1:13">
      <c r="A4012">
        <v>7452</v>
      </c>
      <c r="B4012" t="s">
        <v>1227</v>
      </c>
      <c r="C4012" t="s">
        <v>2757</v>
      </c>
      <c r="D4012">
        <v>2275</v>
      </c>
      <c r="E4012" t="s">
        <v>15</v>
      </c>
      <c r="F4012" t="s">
        <v>420</v>
      </c>
      <c r="G4012" s="81">
        <v>45418</v>
      </c>
      <c r="H4012" t="s">
        <v>4048</v>
      </c>
      <c r="I4012" t="s">
        <v>7417</v>
      </c>
      <c r="J4012" t="s">
        <v>1680</v>
      </c>
      <c r="K4012" t="s">
        <v>7904</v>
      </c>
      <c r="L4012" t="s">
        <v>2755</v>
      </c>
      <c r="M4012">
        <v>563</v>
      </c>
    </row>
    <row r="4013" spans="1:13">
      <c r="A4013">
        <v>7453</v>
      </c>
      <c r="B4013" t="s">
        <v>2908</v>
      </c>
      <c r="C4013" t="s">
        <v>3468</v>
      </c>
      <c r="D4013">
        <v>2275</v>
      </c>
      <c r="E4013" t="s">
        <v>10</v>
      </c>
      <c r="F4013" t="s">
        <v>6305</v>
      </c>
      <c r="G4013" s="81">
        <v>45414</v>
      </c>
      <c r="H4013" t="s">
        <v>4048</v>
      </c>
      <c r="I4013" t="s">
        <v>4922</v>
      </c>
      <c r="J4013" t="s">
        <v>2032</v>
      </c>
      <c r="K4013">
        <v>116198</v>
      </c>
      <c r="L4013" t="s">
        <v>3467</v>
      </c>
      <c r="M4013">
        <v>685</v>
      </c>
    </row>
    <row r="4014" spans="1:13">
      <c r="A4014">
        <v>7454</v>
      </c>
      <c r="B4014" t="s">
        <v>1227</v>
      </c>
      <c r="C4014" t="s">
        <v>2574</v>
      </c>
      <c r="D4014">
        <v>5200</v>
      </c>
      <c r="E4014" t="s">
        <v>12</v>
      </c>
      <c r="F4014" t="s">
        <v>420</v>
      </c>
      <c r="G4014" s="81">
        <v>45418</v>
      </c>
      <c r="H4014" t="s">
        <v>4048</v>
      </c>
      <c r="I4014" t="s">
        <v>5102</v>
      </c>
      <c r="J4014" t="s">
        <v>13</v>
      </c>
      <c r="K4014" t="s">
        <v>7905</v>
      </c>
      <c r="L4014" t="s">
        <v>2572</v>
      </c>
      <c r="M4014">
        <v>492</v>
      </c>
    </row>
    <row r="4015" spans="1:13">
      <c r="A4015">
        <v>7455</v>
      </c>
      <c r="B4015" t="s">
        <v>1227</v>
      </c>
      <c r="C4015" t="s">
        <v>2352</v>
      </c>
      <c r="D4015">
        <v>3497</v>
      </c>
      <c r="E4015" t="s">
        <v>12</v>
      </c>
      <c r="F4015" t="s">
        <v>420</v>
      </c>
      <c r="G4015" s="81">
        <v>45418</v>
      </c>
      <c r="H4015" t="s">
        <v>4048</v>
      </c>
      <c r="I4015" t="s">
        <v>5707</v>
      </c>
      <c r="J4015" t="s">
        <v>13</v>
      </c>
      <c r="K4015" t="s">
        <v>7906</v>
      </c>
      <c r="L4015" t="s">
        <v>2350</v>
      </c>
      <c r="M4015">
        <v>445</v>
      </c>
    </row>
    <row r="4016" spans="1:13">
      <c r="A4016">
        <v>7456</v>
      </c>
      <c r="B4016" t="s">
        <v>1227</v>
      </c>
      <c r="C4016" t="s">
        <v>386</v>
      </c>
      <c r="D4016">
        <v>16000</v>
      </c>
      <c r="E4016" t="s">
        <v>10</v>
      </c>
      <c r="F4016" t="s">
        <v>420</v>
      </c>
      <c r="G4016" s="81">
        <v>45418</v>
      </c>
      <c r="H4016" t="s">
        <v>4048</v>
      </c>
      <c r="I4016" t="s">
        <v>4672</v>
      </c>
      <c r="J4016" t="s">
        <v>2032</v>
      </c>
      <c r="K4016" t="s">
        <v>7907</v>
      </c>
      <c r="L4016" t="s">
        <v>384</v>
      </c>
      <c r="M4016">
        <v>230</v>
      </c>
    </row>
    <row r="4017" spans="1:13">
      <c r="A4017">
        <v>7457</v>
      </c>
      <c r="B4017" t="s">
        <v>35</v>
      </c>
      <c r="C4017" t="s">
        <v>3303</v>
      </c>
      <c r="D4017">
        <v>6000</v>
      </c>
      <c r="E4017" t="s">
        <v>10</v>
      </c>
      <c r="F4017" t="s">
        <v>6305</v>
      </c>
      <c r="G4017" s="81">
        <v>45418</v>
      </c>
      <c r="H4017" t="s">
        <v>4048</v>
      </c>
      <c r="I4017" t="s">
        <v>7908</v>
      </c>
      <c r="J4017" t="s">
        <v>2032</v>
      </c>
      <c r="K4017" t="s">
        <v>7909</v>
      </c>
      <c r="L4017" t="s">
        <v>3302</v>
      </c>
      <c r="M4017">
        <v>647</v>
      </c>
    </row>
    <row r="4018" spans="1:13">
      <c r="A4018">
        <v>7458</v>
      </c>
      <c r="B4018" t="s">
        <v>35</v>
      </c>
      <c r="C4018" t="s">
        <v>3315</v>
      </c>
      <c r="D4018">
        <v>3500</v>
      </c>
      <c r="E4018" t="s">
        <v>20</v>
      </c>
      <c r="F4018" t="s">
        <v>6305</v>
      </c>
      <c r="G4018" s="81">
        <v>45415</v>
      </c>
      <c r="H4018" t="s">
        <v>4048</v>
      </c>
      <c r="I4018" t="s">
        <v>6629</v>
      </c>
      <c r="J4018" t="s">
        <v>1677</v>
      </c>
      <c r="K4018" t="s">
        <v>7910</v>
      </c>
      <c r="L4018" t="s">
        <v>3314</v>
      </c>
      <c r="M4018">
        <v>651</v>
      </c>
    </row>
    <row r="4019" spans="1:13">
      <c r="A4019">
        <v>7459</v>
      </c>
      <c r="B4019" t="s">
        <v>1227</v>
      </c>
      <c r="C4019" t="s">
        <v>3409</v>
      </c>
      <c r="D4019">
        <v>5200</v>
      </c>
      <c r="E4019" t="s">
        <v>12</v>
      </c>
      <c r="F4019" t="s">
        <v>6305</v>
      </c>
      <c r="G4019" s="81">
        <v>45415</v>
      </c>
      <c r="H4019" t="s">
        <v>4048</v>
      </c>
      <c r="I4019" t="s">
        <v>7911</v>
      </c>
      <c r="J4019" t="s">
        <v>13</v>
      </c>
      <c r="K4019" t="s">
        <v>7912</v>
      </c>
      <c r="L4019" t="s">
        <v>3408</v>
      </c>
      <c r="M4019">
        <v>676</v>
      </c>
    </row>
    <row r="4020" spans="1:13">
      <c r="A4020">
        <v>7460</v>
      </c>
      <c r="B4020" t="s">
        <v>1227</v>
      </c>
      <c r="C4020" t="s">
        <v>2470</v>
      </c>
      <c r="D4020">
        <v>5200</v>
      </c>
      <c r="E4020" t="s">
        <v>12</v>
      </c>
      <c r="F4020" t="s">
        <v>420</v>
      </c>
      <c r="G4020" s="81">
        <v>45415</v>
      </c>
      <c r="H4020" t="s">
        <v>4048</v>
      </c>
      <c r="I4020" t="s">
        <v>5327</v>
      </c>
      <c r="J4020" t="s">
        <v>13</v>
      </c>
      <c r="K4020" t="s">
        <v>7913</v>
      </c>
      <c r="L4020" t="s">
        <v>2469</v>
      </c>
      <c r="M4020">
        <v>470</v>
      </c>
    </row>
    <row r="4021" spans="1:13">
      <c r="A4021">
        <v>7461</v>
      </c>
      <c r="B4021" t="s">
        <v>1227</v>
      </c>
      <c r="C4021" t="s">
        <v>2455</v>
      </c>
      <c r="D4021">
        <v>5200</v>
      </c>
      <c r="E4021" t="s">
        <v>12</v>
      </c>
      <c r="F4021" t="s">
        <v>420</v>
      </c>
      <c r="G4021" s="81">
        <v>45415</v>
      </c>
      <c r="H4021" t="s">
        <v>4048</v>
      </c>
      <c r="I4021" t="s">
        <v>5203</v>
      </c>
      <c r="J4021" t="s">
        <v>13</v>
      </c>
      <c r="K4021" t="s">
        <v>7914</v>
      </c>
      <c r="L4021" t="s">
        <v>2452</v>
      </c>
      <c r="M4021">
        <v>464</v>
      </c>
    </row>
    <row r="4022" spans="1:13">
      <c r="A4022">
        <v>7462</v>
      </c>
      <c r="B4022" t="s">
        <v>2908</v>
      </c>
      <c r="C4022" t="s">
        <v>3252</v>
      </c>
      <c r="D4022">
        <v>1800</v>
      </c>
      <c r="E4022" t="s">
        <v>3264</v>
      </c>
      <c r="F4022" t="s">
        <v>7143</v>
      </c>
      <c r="G4022" s="81">
        <v>45415</v>
      </c>
      <c r="H4022" t="s">
        <v>4048</v>
      </c>
      <c r="I4022" t="s">
        <v>4547</v>
      </c>
      <c r="J4022" t="s">
        <v>3265</v>
      </c>
      <c r="K4022" t="s">
        <v>7915</v>
      </c>
      <c r="L4022" t="s">
        <v>3251</v>
      </c>
      <c r="M4022">
        <v>642</v>
      </c>
    </row>
    <row r="4023" spans="1:13">
      <c r="A4023">
        <v>7463</v>
      </c>
      <c r="B4023" t="s">
        <v>2908</v>
      </c>
      <c r="C4023" t="s">
        <v>3260</v>
      </c>
      <c r="D4023">
        <v>1800</v>
      </c>
      <c r="E4023" t="s">
        <v>3264</v>
      </c>
      <c r="F4023" t="s">
        <v>7143</v>
      </c>
      <c r="G4023" s="81">
        <v>45415</v>
      </c>
      <c r="H4023" t="s">
        <v>4048</v>
      </c>
      <c r="I4023" t="s">
        <v>5521</v>
      </c>
      <c r="J4023" t="s">
        <v>3265</v>
      </c>
      <c r="K4023" t="s">
        <v>7916</v>
      </c>
      <c r="L4023" t="s">
        <v>3259</v>
      </c>
      <c r="M4023">
        <v>644</v>
      </c>
    </row>
    <row r="4024" spans="1:13">
      <c r="A4024">
        <v>7464</v>
      </c>
      <c r="B4024" t="s">
        <v>2908</v>
      </c>
      <c r="C4024" t="s">
        <v>1567</v>
      </c>
      <c r="D4024">
        <v>1800</v>
      </c>
      <c r="E4024" t="s">
        <v>3264</v>
      </c>
      <c r="F4024" t="s">
        <v>7143</v>
      </c>
      <c r="G4024" s="81">
        <v>45415</v>
      </c>
      <c r="H4024" t="s">
        <v>4048</v>
      </c>
      <c r="I4024" t="s">
        <v>4895</v>
      </c>
      <c r="J4024" t="s">
        <v>3265</v>
      </c>
      <c r="K4024" t="s">
        <v>7917</v>
      </c>
      <c r="L4024" t="s">
        <v>1565</v>
      </c>
      <c r="M4024">
        <v>643</v>
      </c>
    </row>
    <row r="4025" spans="1:13">
      <c r="A4025">
        <v>7465</v>
      </c>
      <c r="B4025" t="s">
        <v>2908</v>
      </c>
      <c r="C4025" t="s">
        <v>3249</v>
      </c>
      <c r="D4025">
        <v>1800</v>
      </c>
      <c r="E4025" t="s">
        <v>3264</v>
      </c>
      <c r="F4025" t="s">
        <v>7143</v>
      </c>
      <c r="G4025" s="81">
        <v>45415</v>
      </c>
      <c r="H4025" t="s">
        <v>4048</v>
      </c>
      <c r="I4025" t="s">
        <v>5521</v>
      </c>
      <c r="J4025" t="s">
        <v>3265</v>
      </c>
      <c r="K4025" t="s">
        <v>7918</v>
      </c>
      <c r="L4025" t="s">
        <v>3248</v>
      </c>
      <c r="M4025">
        <v>641</v>
      </c>
    </row>
    <row r="4026" spans="1:13">
      <c r="A4026">
        <v>7466</v>
      </c>
      <c r="B4026" t="s">
        <v>2961</v>
      </c>
      <c r="C4026" t="s">
        <v>3514</v>
      </c>
      <c r="D4026">
        <v>2275</v>
      </c>
      <c r="E4026" t="s">
        <v>17</v>
      </c>
      <c r="F4026" t="s">
        <v>420</v>
      </c>
      <c r="G4026" s="81">
        <v>45415</v>
      </c>
      <c r="H4026" t="s">
        <v>4048</v>
      </c>
      <c r="I4026" t="s">
        <v>4079</v>
      </c>
      <c r="J4026" t="s">
        <v>1674</v>
      </c>
      <c r="K4026" t="s">
        <v>7919</v>
      </c>
      <c r="L4026" t="s">
        <v>3513</v>
      </c>
      <c r="M4026">
        <v>698</v>
      </c>
    </row>
    <row r="4027" spans="1:13">
      <c r="A4027">
        <v>7467</v>
      </c>
      <c r="B4027" t="s">
        <v>2961</v>
      </c>
      <c r="C4027" t="s">
        <v>3450</v>
      </c>
      <c r="D4027">
        <v>3498</v>
      </c>
      <c r="E4027" t="s">
        <v>12</v>
      </c>
      <c r="F4027" t="s">
        <v>420</v>
      </c>
      <c r="G4027" s="81">
        <v>45415</v>
      </c>
      <c r="H4027" t="s">
        <v>4048</v>
      </c>
      <c r="I4027" t="s">
        <v>6683</v>
      </c>
      <c r="J4027" t="s">
        <v>13</v>
      </c>
      <c r="K4027" t="s">
        <v>7920</v>
      </c>
      <c r="L4027" t="s">
        <v>3504</v>
      </c>
      <c r="M4027">
        <v>682</v>
      </c>
    </row>
    <row r="4028" spans="1:13">
      <c r="A4028">
        <v>7468</v>
      </c>
      <c r="B4028" t="s">
        <v>4173</v>
      </c>
      <c r="C4028" t="s">
        <v>3618</v>
      </c>
      <c r="D4028">
        <v>1000</v>
      </c>
      <c r="E4028" t="s">
        <v>15</v>
      </c>
      <c r="F4028" t="s">
        <v>420</v>
      </c>
      <c r="G4028" s="81">
        <v>45420</v>
      </c>
      <c r="H4028" t="s">
        <v>4048</v>
      </c>
      <c r="I4028" t="s">
        <v>6278</v>
      </c>
      <c r="J4028" t="s">
        <v>1680</v>
      </c>
      <c r="K4028" t="s">
        <v>7921</v>
      </c>
      <c r="L4028" t="s">
        <v>3617</v>
      </c>
      <c r="M4028">
        <v>725</v>
      </c>
    </row>
    <row r="4029" spans="1:13">
      <c r="A4029">
        <v>7469</v>
      </c>
      <c r="B4029" t="s">
        <v>2961</v>
      </c>
      <c r="C4029" t="s">
        <v>3615</v>
      </c>
      <c r="D4029">
        <v>3000</v>
      </c>
      <c r="E4029" t="s">
        <v>67</v>
      </c>
      <c r="F4029" t="s">
        <v>420</v>
      </c>
      <c r="G4029" s="81">
        <v>45420</v>
      </c>
      <c r="H4029" t="s">
        <v>4048</v>
      </c>
      <c r="I4029" t="s">
        <v>5480</v>
      </c>
      <c r="J4029" t="s">
        <v>13</v>
      </c>
      <c r="K4029" t="s">
        <v>7922</v>
      </c>
      <c r="L4029" t="s">
        <v>3614</v>
      </c>
      <c r="M4029">
        <v>724</v>
      </c>
    </row>
    <row r="4030" spans="1:13">
      <c r="A4030">
        <v>7470</v>
      </c>
      <c r="B4030" t="s">
        <v>2908</v>
      </c>
      <c r="C4030" t="s">
        <v>3267</v>
      </c>
      <c r="D4030">
        <v>2520</v>
      </c>
      <c r="E4030" t="s">
        <v>3264</v>
      </c>
      <c r="F4030" t="s">
        <v>420</v>
      </c>
      <c r="G4030" s="81">
        <v>45419</v>
      </c>
      <c r="H4030" t="s">
        <v>4048</v>
      </c>
      <c r="I4030" t="s">
        <v>4547</v>
      </c>
      <c r="J4030" t="s">
        <v>3265</v>
      </c>
      <c r="K4030" t="s">
        <v>7923</v>
      </c>
      <c r="L4030" t="s">
        <v>3266</v>
      </c>
      <c r="M4030">
        <v>646</v>
      </c>
    </row>
    <row r="4031" spans="1:13">
      <c r="B4031" t="s">
        <v>1227</v>
      </c>
      <c r="C4031" t="s">
        <v>3336</v>
      </c>
      <c r="D4031">
        <v>2000</v>
      </c>
      <c r="E4031" t="s">
        <v>10</v>
      </c>
      <c r="F4031" t="s">
        <v>420</v>
      </c>
      <c r="G4031" s="81">
        <v>45419</v>
      </c>
      <c r="H4031" t="s">
        <v>4048</v>
      </c>
      <c r="I4031" t="s">
        <v>6903</v>
      </c>
      <c r="J4031" t="s">
        <v>2032</v>
      </c>
      <c r="K4031" t="s">
        <v>7801</v>
      </c>
      <c r="L4031" t="s">
        <v>3335</v>
      </c>
      <c r="M4031">
        <v>655</v>
      </c>
    </row>
    <row r="4032" spans="1:13">
      <c r="A4032">
        <v>7471</v>
      </c>
      <c r="B4032" t="s">
        <v>2961</v>
      </c>
      <c r="C4032" t="s">
        <v>2323</v>
      </c>
      <c r="D4032">
        <v>3500</v>
      </c>
      <c r="E4032" t="s">
        <v>67</v>
      </c>
      <c r="F4032" t="s">
        <v>6354</v>
      </c>
      <c r="G4032" s="81">
        <v>45421</v>
      </c>
      <c r="H4032" t="s">
        <v>4048</v>
      </c>
      <c r="I4032" t="s">
        <v>5123</v>
      </c>
      <c r="J4032" t="s">
        <v>1679</v>
      </c>
      <c r="K4032" t="s">
        <v>7924</v>
      </c>
      <c r="L4032" t="s">
        <v>2322</v>
      </c>
      <c r="M4032">
        <v>431</v>
      </c>
    </row>
    <row r="4033" spans="1:13">
      <c r="A4033">
        <v>7472</v>
      </c>
      <c r="B4033" t="s">
        <v>1227</v>
      </c>
      <c r="C4033" t="s">
        <v>2819</v>
      </c>
      <c r="D4033">
        <v>800</v>
      </c>
      <c r="E4033" t="s">
        <v>67</v>
      </c>
      <c r="F4033" t="s">
        <v>6499</v>
      </c>
      <c r="G4033" s="81">
        <v>45421</v>
      </c>
      <c r="H4033" t="s">
        <v>4672</v>
      </c>
      <c r="I4033" t="s">
        <v>6289</v>
      </c>
      <c r="J4033" t="s">
        <v>1679</v>
      </c>
      <c r="K4033" t="s">
        <v>7925</v>
      </c>
      <c r="L4033" t="s">
        <v>2062</v>
      </c>
      <c r="M4033">
        <v>381</v>
      </c>
    </row>
    <row r="4034" spans="1:13">
      <c r="A4034">
        <v>7473</v>
      </c>
      <c r="B4034" t="s">
        <v>2908</v>
      </c>
      <c r="C4034" t="s">
        <v>3471</v>
      </c>
      <c r="D4034">
        <v>2275</v>
      </c>
      <c r="E4034" t="s">
        <v>10</v>
      </c>
      <c r="F4034" t="s">
        <v>6354</v>
      </c>
      <c r="G4034" s="81">
        <v>45421</v>
      </c>
      <c r="H4034" t="s">
        <v>4048</v>
      </c>
      <c r="I4034" t="s">
        <v>4922</v>
      </c>
      <c r="J4034" t="s">
        <v>2032</v>
      </c>
      <c r="K4034" t="s">
        <v>7926</v>
      </c>
      <c r="L4034" t="s">
        <v>3470</v>
      </c>
      <c r="M4034">
        <v>686</v>
      </c>
    </row>
    <row r="4035" spans="1:13">
      <c r="A4035">
        <v>7474</v>
      </c>
      <c r="B4035" t="s">
        <v>2961</v>
      </c>
      <c r="C4035" t="s">
        <v>962</v>
      </c>
      <c r="D4035">
        <v>3350</v>
      </c>
      <c r="E4035" t="s">
        <v>2172</v>
      </c>
      <c r="F4035" t="s">
        <v>420</v>
      </c>
      <c r="G4035" s="81">
        <v>45422</v>
      </c>
      <c r="H4035" t="s">
        <v>4048</v>
      </c>
      <c r="I4035" t="s">
        <v>7927</v>
      </c>
      <c r="J4035" t="s">
        <v>2173</v>
      </c>
      <c r="K4035" t="s">
        <v>7928</v>
      </c>
      <c r="L4035" t="s">
        <v>960</v>
      </c>
      <c r="M4035">
        <v>632</v>
      </c>
    </row>
    <row r="4036" spans="1:13">
      <c r="A4036">
        <v>7475</v>
      </c>
      <c r="B4036" t="s">
        <v>1227</v>
      </c>
      <c r="C4036" t="s">
        <v>2591</v>
      </c>
      <c r="D4036">
        <v>2800</v>
      </c>
      <c r="E4036" t="s">
        <v>12</v>
      </c>
      <c r="F4036" t="s">
        <v>420</v>
      </c>
      <c r="G4036" s="81">
        <v>45421</v>
      </c>
      <c r="H4036" t="s">
        <v>4048</v>
      </c>
      <c r="I4036" t="s">
        <v>5631</v>
      </c>
      <c r="J4036" t="s">
        <v>13</v>
      </c>
      <c r="K4036" t="s">
        <v>7929</v>
      </c>
      <c r="L4036" t="s">
        <v>2590</v>
      </c>
      <c r="M4036">
        <v>495</v>
      </c>
    </row>
    <row r="4037" spans="1:13">
      <c r="A4037">
        <v>7476</v>
      </c>
      <c r="B4037" t="s">
        <v>2961</v>
      </c>
      <c r="C4037" t="s">
        <v>2501</v>
      </c>
      <c r="D4037">
        <v>4200</v>
      </c>
      <c r="E4037" t="s">
        <v>15</v>
      </c>
      <c r="F4037" t="s">
        <v>420</v>
      </c>
      <c r="G4037" s="81">
        <v>45426</v>
      </c>
      <c r="H4037" t="s">
        <v>4048</v>
      </c>
      <c r="I4037" t="s">
        <v>6534</v>
      </c>
      <c r="J4037" t="s">
        <v>1680</v>
      </c>
      <c r="K4037" t="s">
        <v>7930</v>
      </c>
      <c r="L4037" t="s">
        <v>2486</v>
      </c>
      <c r="M4037">
        <v>474</v>
      </c>
    </row>
    <row r="4038" spans="1:13">
      <c r="A4038">
        <v>7477</v>
      </c>
      <c r="B4038" t="s">
        <v>35</v>
      </c>
      <c r="C4038" t="s">
        <v>3303</v>
      </c>
      <c r="D4038">
        <v>7500</v>
      </c>
      <c r="E4038" t="s">
        <v>10</v>
      </c>
      <c r="F4038" t="s">
        <v>420</v>
      </c>
      <c r="G4038" s="81">
        <v>45426</v>
      </c>
      <c r="H4038" t="s">
        <v>4048</v>
      </c>
      <c r="I4038" t="s">
        <v>7931</v>
      </c>
      <c r="J4038" t="s">
        <v>2032</v>
      </c>
      <c r="K4038" t="s">
        <v>7932</v>
      </c>
      <c r="L4038" t="s">
        <v>3302</v>
      </c>
      <c r="M4038">
        <v>647</v>
      </c>
    </row>
    <row r="4039" spans="1:13">
      <c r="B4039" t="s">
        <v>2908</v>
      </c>
      <c r="C4039" t="s">
        <v>3625</v>
      </c>
      <c r="D4039">
        <v>2520</v>
      </c>
      <c r="E4039" t="s">
        <v>3622</v>
      </c>
      <c r="F4039" t="s">
        <v>7143</v>
      </c>
      <c r="G4039" s="81">
        <v>45416</v>
      </c>
      <c r="H4039" t="s">
        <v>4048</v>
      </c>
      <c r="I4039" t="s">
        <v>4685</v>
      </c>
      <c r="J4039" t="s">
        <v>3628</v>
      </c>
      <c r="K4039" t="s">
        <v>7933</v>
      </c>
      <c r="L4039" t="s">
        <v>3624</v>
      </c>
      <c r="M4039">
        <v>727</v>
      </c>
    </row>
    <row r="4040" spans="1:13">
      <c r="A4040">
        <v>7478</v>
      </c>
      <c r="B4040" t="s">
        <v>1227</v>
      </c>
      <c r="C4040" t="s">
        <v>605</v>
      </c>
      <c r="D4040">
        <v>2800</v>
      </c>
      <c r="E4040" t="s">
        <v>12</v>
      </c>
      <c r="F4040" t="s">
        <v>420</v>
      </c>
      <c r="G4040" s="81">
        <v>45204</v>
      </c>
      <c r="H4040" t="s">
        <v>4048</v>
      </c>
      <c r="I4040" t="s">
        <v>7934</v>
      </c>
      <c r="J4040" t="s">
        <v>13</v>
      </c>
      <c r="K4040" t="s">
        <v>7935</v>
      </c>
      <c r="L4040" t="s">
        <v>603</v>
      </c>
      <c r="M4040">
        <v>468</v>
      </c>
    </row>
    <row r="4041" spans="1:13">
      <c r="A4041">
        <v>7479</v>
      </c>
      <c r="B4041" t="s">
        <v>2961</v>
      </c>
      <c r="C4041" t="s">
        <v>3615</v>
      </c>
      <c r="D4041">
        <v>497</v>
      </c>
      <c r="E4041" t="s">
        <v>67</v>
      </c>
      <c r="F4041" t="s">
        <v>420</v>
      </c>
      <c r="G4041" s="81">
        <v>45422</v>
      </c>
      <c r="H4041" t="s">
        <v>4048</v>
      </c>
      <c r="I4041" t="s">
        <v>7936</v>
      </c>
      <c r="J4041" t="s">
        <v>1679</v>
      </c>
      <c r="K4041" t="s">
        <v>7937</v>
      </c>
      <c r="L4041" t="s">
        <v>3614</v>
      </c>
      <c r="M4041">
        <v>724</v>
      </c>
    </row>
    <row r="4042" spans="1:13">
      <c r="A4042">
        <v>7480</v>
      </c>
      <c r="B4042" t="s">
        <v>1227</v>
      </c>
      <c r="C4042" t="s">
        <v>2997</v>
      </c>
      <c r="D4042">
        <v>1500</v>
      </c>
      <c r="E4042" t="s">
        <v>15</v>
      </c>
      <c r="F4042" t="s">
        <v>420</v>
      </c>
      <c r="G4042" s="81">
        <v>45422</v>
      </c>
      <c r="H4042" t="s">
        <v>4048</v>
      </c>
      <c r="I4042" t="s">
        <v>5416</v>
      </c>
      <c r="J4042" t="s">
        <v>1680</v>
      </c>
      <c r="K4042" t="s">
        <v>7938</v>
      </c>
      <c r="L4042" t="s">
        <v>2996</v>
      </c>
      <c r="M4042">
        <v>589</v>
      </c>
    </row>
    <row r="4043" spans="1:13">
      <c r="A4043">
        <v>7481</v>
      </c>
      <c r="B4043" t="s">
        <v>1227</v>
      </c>
      <c r="C4043" t="s">
        <v>3631</v>
      </c>
      <c r="D4043">
        <v>1000</v>
      </c>
      <c r="E4043" t="s">
        <v>8</v>
      </c>
      <c r="F4043" t="s">
        <v>420</v>
      </c>
      <c r="G4043" s="81">
        <v>45429</v>
      </c>
      <c r="H4043" t="s">
        <v>7939</v>
      </c>
      <c r="I4043" t="s">
        <v>69</v>
      </c>
      <c r="J4043" t="s">
        <v>1675</v>
      </c>
      <c r="K4043" t="s">
        <v>7940</v>
      </c>
      <c r="L4043" t="s">
        <v>3630</v>
      </c>
      <c r="M4043">
        <v>729</v>
      </c>
    </row>
    <row r="4044" spans="1:13">
      <c r="A4044">
        <v>7482</v>
      </c>
      <c r="B4044" t="s">
        <v>4173</v>
      </c>
      <c r="C4044" t="s">
        <v>1827</v>
      </c>
      <c r="D4044">
        <v>5200</v>
      </c>
      <c r="E4044" t="s">
        <v>12</v>
      </c>
      <c r="F4044" t="s">
        <v>6305</v>
      </c>
      <c r="G4044" s="81">
        <v>45429</v>
      </c>
      <c r="H4044" t="s">
        <v>4048</v>
      </c>
      <c r="I4044" t="s">
        <v>7941</v>
      </c>
      <c r="J4044" t="s">
        <v>13</v>
      </c>
      <c r="K4044" t="s">
        <v>7942</v>
      </c>
      <c r="L4044" t="s">
        <v>1649</v>
      </c>
      <c r="M4044">
        <v>728</v>
      </c>
    </row>
    <row r="4045" spans="1:13">
      <c r="A4045">
        <v>7483</v>
      </c>
      <c r="B4045" t="s">
        <v>1227</v>
      </c>
      <c r="C4045" t="s">
        <v>2597</v>
      </c>
      <c r="D4045">
        <v>3497</v>
      </c>
      <c r="E4045" t="s">
        <v>12</v>
      </c>
      <c r="F4045" t="s">
        <v>420</v>
      </c>
      <c r="G4045" s="81">
        <v>45429</v>
      </c>
      <c r="H4045" t="s">
        <v>4048</v>
      </c>
      <c r="I4045" t="s">
        <v>6725</v>
      </c>
      <c r="J4045" t="s">
        <v>13</v>
      </c>
      <c r="K4045" t="s">
        <v>7943</v>
      </c>
      <c r="L4045" t="s">
        <v>2596</v>
      </c>
      <c r="M4045">
        <v>497</v>
      </c>
    </row>
    <row r="4046" spans="1:13">
      <c r="A4046">
        <v>7484</v>
      </c>
      <c r="B4046" t="s">
        <v>2961</v>
      </c>
      <c r="C4046" t="s">
        <v>3412</v>
      </c>
      <c r="D4046">
        <v>5200</v>
      </c>
      <c r="E4046" t="s">
        <v>12</v>
      </c>
      <c r="F4046" t="s">
        <v>420</v>
      </c>
      <c r="G4046" s="81">
        <v>45428</v>
      </c>
      <c r="H4046" t="s">
        <v>4048</v>
      </c>
      <c r="I4046" t="s">
        <v>7944</v>
      </c>
      <c r="J4046" t="s">
        <v>13</v>
      </c>
      <c r="K4046" t="s">
        <v>7945</v>
      </c>
      <c r="L4046" t="s">
        <v>3411</v>
      </c>
      <c r="M4046">
        <v>677</v>
      </c>
    </row>
    <row r="4047" spans="1:13">
      <c r="A4047">
        <v>7485</v>
      </c>
      <c r="B4047" t="s">
        <v>2961</v>
      </c>
      <c r="C4047" t="s">
        <v>2819</v>
      </c>
      <c r="D4047">
        <v>5600</v>
      </c>
      <c r="E4047" t="s">
        <v>67</v>
      </c>
      <c r="F4047" t="s">
        <v>6305</v>
      </c>
      <c r="G4047" s="81">
        <v>45433</v>
      </c>
      <c r="H4047" t="s">
        <v>4672</v>
      </c>
      <c r="I4047" t="s">
        <v>4356</v>
      </c>
      <c r="J4047" t="s">
        <v>1679</v>
      </c>
      <c r="K4047" t="s">
        <v>7946</v>
      </c>
      <c r="L4047" t="s">
        <v>2062</v>
      </c>
      <c r="M4047">
        <v>381</v>
      </c>
    </row>
    <row r="4048" spans="1:13">
      <c r="A4048">
        <v>7486</v>
      </c>
      <c r="B4048" t="s">
        <v>1227</v>
      </c>
      <c r="C4048" t="s">
        <v>1332</v>
      </c>
      <c r="D4048">
        <v>4335</v>
      </c>
      <c r="E4048" t="s">
        <v>12</v>
      </c>
      <c r="F4048" t="s">
        <v>6305</v>
      </c>
      <c r="G4048" s="81">
        <v>45433</v>
      </c>
      <c r="H4048" t="s">
        <v>4048</v>
      </c>
      <c r="I4048" t="s">
        <v>7947</v>
      </c>
      <c r="J4048" t="s">
        <v>13</v>
      </c>
      <c r="K4048" t="s">
        <v>7948</v>
      </c>
      <c r="L4048" t="s">
        <v>1330</v>
      </c>
      <c r="M4048">
        <v>462</v>
      </c>
    </row>
    <row r="4049" spans="1:13">
      <c r="A4049">
        <v>7487</v>
      </c>
      <c r="B4049" t="s">
        <v>35</v>
      </c>
      <c r="C4049" t="s">
        <v>3496</v>
      </c>
      <c r="D4049">
        <v>10000</v>
      </c>
      <c r="E4049" t="s">
        <v>20</v>
      </c>
      <c r="F4049" t="s">
        <v>420</v>
      </c>
      <c r="G4049" s="81">
        <v>45432</v>
      </c>
      <c r="H4049" t="s">
        <v>4048</v>
      </c>
      <c r="I4049" t="s">
        <v>7949</v>
      </c>
      <c r="J4049" t="s">
        <v>1677</v>
      </c>
      <c r="K4049" t="s">
        <v>7950</v>
      </c>
      <c r="L4049" t="s">
        <v>3494</v>
      </c>
      <c r="M4049">
        <v>695</v>
      </c>
    </row>
    <row r="4050" spans="1:13">
      <c r="A4050">
        <v>7488</v>
      </c>
      <c r="B4050" t="s">
        <v>1227</v>
      </c>
      <c r="C4050" t="s">
        <v>376</v>
      </c>
      <c r="D4050">
        <v>5200</v>
      </c>
      <c r="E4050" t="s">
        <v>12</v>
      </c>
      <c r="F4050" t="s">
        <v>6305</v>
      </c>
      <c r="G4050" s="81">
        <v>45432</v>
      </c>
      <c r="H4050" t="s">
        <v>4048</v>
      </c>
      <c r="I4050" t="s">
        <v>5123</v>
      </c>
      <c r="J4050" t="s">
        <v>13</v>
      </c>
      <c r="K4050" t="s">
        <v>7951</v>
      </c>
      <c r="L4050" t="s">
        <v>374</v>
      </c>
      <c r="M4050">
        <v>463</v>
      </c>
    </row>
    <row r="4051" spans="1:13">
      <c r="A4051">
        <v>7489</v>
      </c>
      <c r="B4051" t="s">
        <v>35</v>
      </c>
      <c r="C4051" t="s">
        <v>3329</v>
      </c>
      <c r="D4051">
        <v>5000</v>
      </c>
      <c r="E4051" t="s">
        <v>20</v>
      </c>
      <c r="F4051" t="s">
        <v>6305</v>
      </c>
      <c r="G4051" s="81">
        <v>45432</v>
      </c>
      <c r="H4051" t="s">
        <v>4048</v>
      </c>
      <c r="I4051" t="s">
        <v>7952</v>
      </c>
      <c r="J4051" t="s">
        <v>1677</v>
      </c>
      <c r="K4051" t="s">
        <v>7953</v>
      </c>
      <c r="L4051" t="s">
        <v>3328</v>
      </c>
      <c r="M4051">
        <v>653</v>
      </c>
    </row>
    <row r="4052" spans="1:13">
      <c r="A4052">
        <v>7490</v>
      </c>
      <c r="B4052" t="s">
        <v>35</v>
      </c>
      <c r="C4052" t="s">
        <v>3329</v>
      </c>
      <c r="D4052">
        <v>10000</v>
      </c>
      <c r="E4052" t="s">
        <v>20</v>
      </c>
      <c r="F4052" t="s">
        <v>6305</v>
      </c>
      <c r="G4052" s="81">
        <v>45432</v>
      </c>
      <c r="H4052" t="s">
        <v>4048</v>
      </c>
      <c r="I4052" t="s">
        <v>7954</v>
      </c>
      <c r="J4052" t="s">
        <v>1677</v>
      </c>
      <c r="K4052" t="s">
        <v>7955</v>
      </c>
      <c r="L4052" t="s">
        <v>3328</v>
      </c>
      <c r="M4052">
        <v>653</v>
      </c>
    </row>
    <row r="4053" spans="1:13">
      <c r="A4053">
        <v>7491</v>
      </c>
      <c r="B4053" t="s">
        <v>2961</v>
      </c>
      <c r="C4053" t="s">
        <v>3618</v>
      </c>
      <c r="D4053">
        <v>2275</v>
      </c>
      <c r="E4053" t="s">
        <v>15</v>
      </c>
      <c r="F4053" t="s">
        <v>420</v>
      </c>
      <c r="G4053" s="81">
        <v>45429</v>
      </c>
      <c r="H4053" t="s">
        <v>4048</v>
      </c>
      <c r="I4053" t="s">
        <v>7508</v>
      </c>
      <c r="J4053" t="s">
        <v>1680</v>
      </c>
      <c r="K4053" t="s">
        <v>7956</v>
      </c>
      <c r="L4053" t="s">
        <v>3617</v>
      </c>
      <c r="M4053">
        <v>725</v>
      </c>
    </row>
    <row r="4054" spans="1:13">
      <c r="A4054">
        <v>7492</v>
      </c>
      <c r="B4054" t="s">
        <v>1227</v>
      </c>
      <c r="C4054" t="s">
        <v>3463</v>
      </c>
      <c r="D4054">
        <v>7050</v>
      </c>
      <c r="E4054" t="s">
        <v>12</v>
      </c>
      <c r="F4054" t="s">
        <v>7143</v>
      </c>
      <c r="G4054" s="81">
        <v>45436</v>
      </c>
      <c r="H4054" t="s">
        <v>4048</v>
      </c>
      <c r="I4054" t="s">
        <v>7957</v>
      </c>
      <c r="J4054" t="s">
        <v>13</v>
      </c>
      <c r="K4054">
        <v>2292996</v>
      </c>
      <c r="L4054" t="s">
        <v>3458</v>
      </c>
      <c r="M4054">
        <v>582</v>
      </c>
    </row>
    <row r="4055" spans="1:13">
      <c r="A4055">
        <v>7493</v>
      </c>
      <c r="B4055" t="s">
        <v>2961</v>
      </c>
      <c r="C4055" t="s">
        <v>3514</v>
      </c>
      <c r="D4055">
        <v>2275</v>
      </c>
      <c r="E4055" t="s">
        <v>17</v>
      </c>
      <c r="F4055" t="s">
        <v>420</v>
      </c>
      <c r="G4055" s="81">
        <v>45435</v>
      </c>
      <c r="H4055" t="s">
        <v>4048</v>
      </c>
      <c r="I4055" t="s">
        <v>5742</v>
      </c>
      <c r="J4055" t="s">
        <v>1674</v>
      </c>
      <c r="K4055" t="s">
        <v>7958</v>
      </c>
      <c r="L4055" t="s">
        <v>3513</v>
      </c>
      <c r="M4055">
        <v>698</v>
      </c>
    </row>
    <row r="4056" spans="1:13">
      <c r="A4056">
        <v>7494</v>
      </c>
      <c r="B4056" t="s">
        <v>1227</v>
      </c>
      <c r="C4056" t="s">
        <v>2997</v>
      </c>
      <c r="D4056">
        <v>300</v>
      </c>
      <c r="E4056" t="s">
        <v>15</v>
      </c>
      <c r="F4056" t="s">
        <v>420</v>
      </c>
      <c r="G4056" s="81">
        <v>45434</v>
      </c>
      <c r="H4056" t="s">
        <v>4048</v>
      </c>
      <c r="I4056" t="s">
        <v>7959</v>
      </c>
      <c r="J4056" t="s">
        <v>1680</v>
      </c>
      <c r="K4056" t="s">
        <v>7960</v>
      </c>
      <c r="L4056" t="s">
        <v>2996</v>
      </c>
      <c r="M4056">
        <v>589</v>
      </c>
    </row>
    <row r="4057" spans="1:13">
      <c r="A4057">
        <v>7495</v>
      </c>
      <c r="B4057" t="s">
        <v>2961</v>
      </c>
      <c r="C4057" t="s">
        <v>639</v>
      </c>
      <c r="D4057">
        <v>2800</v>
      </c>
      <c r="E4057" t="s">
        <v>12</v>
      </c>
      <c r="F4057" t="s">
        <v>420</v>
      </c>
      <c r="G4057" s="81">
        <v>45436</v>
      </c>
      <c r="H4057" t="s">
        <v>4048</v>
      </c>
      <c r="I4057" t="s">
        <v>5767</v>
      </c>
      <c r="J4057" t="s">
        <v>13</v>
      </c>
      <c r="K4057" t="s">
        <v>7961</v>
      </c>
      <c r="L4057" t="s">
        <v>637</v>
      </c>
      <c r="M4057">
        <v>465</v>
      </c>
    </row>
    <row r="4058" spans="1:13">
      <c r="A4058">
        <v>7496</v>
      </c>
      <c r="B4058" t="s">
        <v>1227</v>
      </c>
      <c r="C4058" t="s">
        <v>244</v>
      </c>
      <c r="D4058">
        <v>8400</v>
      </c>
      <c r="E4058" t="s">
        <v>10</v>
      </c>
      <c r="F4058" t="s">
        <v>420</v>
      </c>
      <c r="G4058" s="81">
        <v>45436</v>
      </c>
      <c r="H4058" t="s">
        <v>4048</v>
      </c>
      <c r="I4058" t="s">
        <v>7962</v>
      </c>
      <c r="J4058" t="s">
        <v>2032</v>
      </c>
      <c r="K4058" t="s">
        <v>7963</v>
      </c>
      <c r="L4058" t="s">
        <v>242</v>
      </c>
      <c r="M4058">
        <v>471</v>
      </c>
    </row>
    <row r="4059" spans="1:13">
      <c r="A4059">
        <v>7497</v>
      </c>
      <c r="B4059" t="s">
        <v>2961</v>
      </c>
      <c r="C4059" t="s">
        <v>3480</v>
      </c>
      <c r="D4059">
        <v>10000</v>
      </c>
      <c r="E4059" t="s">
        <v>22</v>
      </c>
      <c r="F4059" t="s">
        <v>420</v>
      </c>
      <c r="G4059" s="81">
        <v>45441</v>
      </c>
      <c r="H4059" t="s">
        <v>4048</v>
      </c>
      <c r="I4059" t="s">
        <v>7964</v>
      </c>
      <c r="J4059" t="s">
        <v>1679</v>
      </c>
      <c r="K4059" t="s">
        <v>7965</v>
      </c>
      <c r="L4059" t="s">
        <v>3479</v>
      </c>
      <c r="M4059">
        <v>689</v>
      </c>
    </row>
    <row r="4060" spans="1:13">
      <c r="A4060">
        <v>7498</v>
      </c>
      <c r="B4060" t="s">
        <v>35</v>
      </c>
      <c r="C4060" t="s">
        <v>3608</v>
      </c>
      <c r="D4060">
        <v>10000</v>
      </c>
      <c r="E4060" t="s">
        <v>12</v>
      </c>
      <c r="F4060" t="s">
        <v>420</v>
      </c>
      <c r="G4060" s="81">
        <v>45418</v>
      </c>
      <c r="H4060" t="s">
        <v>4048</v>
      </c>
      <c r="I4060" t="s">
        <v>7966</v>
      </c>
      <c r="J4060" t="s">
        <v>13</v>
      </c>
      <c r="K4060" t="s">
        <v>7967</v>
      </c>
      <c r="L4060" t="s">
        <v>3639</v>
      </c>
      <c r="M4060">
        <v>722</v>
      </c>
    </row>
    <row r="4061" spans="1:13">
      <c r="A4061">
        <v>7499</v>
      </c>
      <c r="B4061" t="s">
        <v>35</v>
      </c>
      <c r="C4061" t="s">
        <v>3606</v>
      </c>
      <c r="D4061">
        <v>10000</v>
      </c>
      <c r="E4061" t="s">
        <v>12</v>
      </c>
      <c r="F4061" t="s">
        <v>420</v>
      </c>
      <c r="G4061" s="81">
        <v>45442</v>
      </c>
      <c r="H4061" t="s">
        <v>4048</v>
      </c>
      <c r="I4061" t="s">
        <v>7968</v>
      </c>
      <c r="J4061" t="s">
        <v>13</v>
      </c>
      <c r="K4061" t="s">
        <v>7969</v>
      </c>
      <c r="L4061" t="s">
        <v>3371</v>
      </c>
      <c r="M4061">
        <v>660</v>
      </c>
    </row>
    <row r="4062" spans="1:13">
      <c r="A4062">
        <v>7500</v>
      </c>
      <c r="B4062" t="s">
        <v>2961</v>
      </c>
      <c r="C4062" t="s">
        <v>3523</v>
      </c>
      <c r="D4062">
        <v>3497</v>
      </c>
      <c r="E4062" t="s">
        <v>67</v>
      </c>
      <c r="F4062" t="s">
        <v>420</v>
      </c>
      <c r="G4062" s="81">
        <v>45442</v>
      </c>
      <c r="H4062" t="s">
        <v>4048</v>
      </c>
      <c r="I4062" t="s">
        <v>7625</v>
      </c>
      <c r="J4062" t="s">
        <v>1679</v>
      </c>
      <c r="K4062" t="s">
        <v>7970</v>
      </c>
      <c r="L4062" t="s">
        <v>3522</v>
      </c>
      <c r="M4062">
        <v>700</v>
      </c>
    </row>
    <row r="4063" spans="1:13">
      <c r="A4063">
        <v>7501</v>
      </c>
      <c r="B4063" t="s">
        <v>1227</v>
      </c>
      <c r="C4063" t="s">
        <v>1821</v>
      </c>
      <c r="D4063">
        <v>5200</v>
      </c>
      <c r="E4063" t="s">
        <v>12</v>
      </c>
      <c r="F4063" t="s">
        <v>420</v>
      </c>
      <c r="G4063" s="81">
        <v>45441</v>
      </c>
      <c r="H4063" t="s">
        <v>4048</v>
      </c>
      <c r="I4063" t="s">
        <v>5292</v>
      </c>
      <c r="J4063" t="s">
        <v>13</v>
      </c>
      <c r="K4063" t="s">
        <v>7971</v>
      </c>
      <c r="L4063" t="s">
        <v>1822</v>
      </c>
      <c r="M4063">
        <v>577</v>
      </c>
    </row>
    <row r="4064" spans="1:13">
      <c r="A4064">
        <v>7502</v>
      </c>
      <c r="B4064" t="s">
        <v>1227</v>
      </c>
      <c r="C4064" t="s">
        <v>3017</v>
      </c>
      <c r="D4064">
        <v>1600</v>
      </c>
      <c r="E4064" t="s">
        <v>8</v>
      </c>
      <c r="F4064" t="s">
        <v>420</v>
      </c>
      <c r="G4064" s="81">
        <v>45443</v>
      </c>
      <c r="H4064" t="s">
        <v>4048</v>
      </c>
      <c r="I4064" t="s">
        <v>7972</v>
      </c>
      <c r="J4064" t="s">
        <v>1675</v>
      </c>
      <c r="K4064" t="s">
        <v>7973</v>
      </c>
      <c r="L4064" t="s">
        <v>3016</v>
      </c>
      <c r="M4064">
        <v>594</v>
      </c>
    </row>
    <row r="4065" spans="1:13">
      <c r="A4065">
        <v>7503</v>
      </c>
      <c r="B4065" t="s">
        <v>2961</v>
      </c>
      <c r="C4065" t="s">
        <v>3461</v>
      </c>
      <c r="D4065">
        <v>3497</v>
      </c>
      <c r="E4065" t="s">
        <v>20</v>
      </c>
      <c r="F4065" t="s">
        <v>420</v>
      </c>
      <c r="G4065" s="81">
        <v>45443</v>
      </c>
      <c r="H4065" t="s">
        <v>4048</v>
      </c>
      <c r="I4065" t="s">
        <v>9243</v>
      </c>
      <c r="J4065" t="s">
        <v>1677</v>
      </c>
      <c r="K4065" t="s">
        <v>7975</v>
      </c>
      <c r="L4065" t="s">
        <v>3460</v>
      </c>
      <c r="M4065">
        <v>684</v>
      </c>
    </row>
    <row r="4066" spans="1:13">
      <c r="A4066">
        <v>7504</v>
      </c>
      <c r="B4066" t="s">
        <v>1227</v>
      </c>
      <c r="C4066" t="s">
        <v>2411</v>
      </c>
      <c r="D4066">
        <v>3497</v>
      </c>
      <c r="E4066" t="s">
        <v>67</v>
      </c>
      <c r="F4066" t="s">
        <v>420</v>
      </c>
      <c r="G4066" s="81">
        <v>45443</v>
      </c>
      <c r="H4066" t="s">
        <v>4048</v>
      </c>
      <c r="I4066" t="s">
        <v>5123</v>
      </c>
      <c r="J4066" t="s">
        <v>1679</v>
      </c>
      <c r="K4066" t="s">
        <v>7976</v>
      </c>
      <c r="L4066" t="s">
        <v>3510</v>
      </c>
      <c r="M4066">
        <v>461</v>
      </c>
    </row>
    <row r="4067" spans="1:13">
      <c r="A4067">
        <v>7505</v>
      </c>
      <c r="B4067" t="s">
        <v>1227</v>
      </c>
      <c r="C4067" t="s">
        <v>6413</v>
      </c>
      <c r="D4067">
        <v>97437</v>
      </c>
      <c r="E4067" t="s">
        <v>15</v>
      </c>
      <c r="F4067" t="s">
        <v>420</v>
      </c>
      <c r="G4067" s="81">
        <v>45443</v>
      </c>
      <c r="H4067" t="s">
        <v>4048</v>
      </c>
      <c r="I4067" t="s">
        <v>7977</v>
      </c>
      <c r="J4067" t="s">
        <v>2178</v>
      </c>
      <c r="K4067" t="s">
        <v>7978</v>
      </c>
      <c r="L4067" t="s">
        <v>2177</v>
      </c>
      <c r="M4067">
        <v>411</v>
      </c>
    </row>
    <row r="4068" spans="1:13">
      <c r="B4068" t="s">
        <v>2908</v>
      </c>
      <c r="C4068" t="s">
        <v>3260</v>
      </c>
      <c r="D4068">
        <v>2000</v>
      </c>
      <c r="E4068" t="s">
        <v>3622</v>
      </c>
      <c r="F4068" t="s">
        <v>7143</v>
      </c>
      <c r="G4068" s="81">
        <v>45435</v>
      </c>
      <c r="H4068" t="s">
        <v>4048</v>
      </c>
      <c r="I4068" t="s">
        <v>4699</v>
      </c>
      <c r="J4068" t="s">
        <v>3628</v>
      </c>
      <c r="K4068" t="s">
        <v>7979</v>
      </c>
      <c r="L4068" t="s">
        <v>3259</v>
      </c>
      <c r="M4068">
        <v>730</v>
      </c>
    </row>
    <row r="4069" spans="1:13">
      <c r="A4069">
        <v>7506</v>
      </c>
      <c r="B4069" t="s">
        <v>1227</v>
      </c>
      <c r="C4069" t="s">
        <v>2594</v>
      </c>
      <c r="D4069">
        <v>5200</v>
      </c>
      <c r="E4069" t="s">
        <v>67</v>
      </c>
      <c r="F4069" t="s">
        <v>420</v>
      </c>
      <c r="G4069" s="81">
        <v>45446</v>
      </c>
      <c r="H4069" t="s">
        <v>4048</v>
      </c>
      <c r="I4069" t="s">
        <v>5043</v>
      </c>
      <c r="J4069" t="s">
        <v>1679</v>
      </c>
      <c r="K4069" t="s">
        <v>7980</v>
      </c>
      <c r="L4069" t="s">
        <v>2593</v>
      </c>
      <c r="M4069">
        <v>496</v>
      </c>
    </row>
    <row r="4070" spans="1:13">
      <c r="A4070">
        <v>7507</v>
      </c>
      <c r="B4070" t="s">
        <v>1227</v>
      </c>
      <c r="C4070" t="s">
        <v>3161</v>
      </c>
      <c r="D4070">
        <v>2275</v>
      </c>
      <c r="E4070" t="s">
        <v>10</v>
      </c>
      <c r="F4070" t="s">
        <v>420</v>
      </c>
      <c r="G4070" s="81">
        <v>45446</v>
      </c>
      <c r="H4070" t="s">
        <v>4048</v>
      </c>
      <c r="I4070" t="s">
        <v>5273</v>
      </c>
      <c r="J4070" t="s">
        <v>2032</v>
      </c>
      <c r="K4070" t="s">
        <v>7981</v>
      </c>
      <c r="L4070" t="s">
        <v>3160</v>
      </c>
      <c r="M4070">
        <v>610</v>
      </c>
    </row>
    <row r="4071" spans="1:13">
      <c r="A4071">
        <v>7508</v>
      </c>
      <c r="B4071" t="s">
        <v>2961</v>
      </c>
      <c r="C4071" t="s">
        <v>3383</v>
      </c>
      <c r="D4071">
        <v>1800</v>
      </c>
      <c r="E4071" t="s">
        <v>8</v>
      </c>
      <c r="F4071" t="s">
        <v>420</v>
      </c>
      <c r="G4071" s="81">
        <v>45446</v>
      </c>
      <c r="H4071" t="s">
        <v>4048</v>
      </c>
      <c r="I4071" t="s">
        <v>4091</v>
      </c>
      <c r="J4071" t="s">
        <v>1675</v>
      </c>
      <c r="K4071" t="s">
        <v>7982</v>
      </c>
      <c r="L4071" t="s">
        <v>3382</v>
      </c>
      <c r="M4071">
        <v>663</v>
      </c>
    </row>
    <row r="4072" spans="1:13">
      <c r="A4072">
        <v>7509</v>
      </c>
      <c r="B4072" t="s">
        <v>2961</v>
      </c>
      <c r="C4072" t="s">
        <v>3409</v>
      </c>
      <c r="D4072">
        <v>5200</v>
      </c>
      <c r="E4072" t="s">
        <v>12</v>
      </c>
      <c r="F4072" t="s">
        <v>6305</v>
      </c>
      <c r="G4072" s="81">
        <v>45446</v>
      </c>
      <c r="H4072" t="s">
        <v>4048</v>
      </c>
      <c r="I4072" t="s">
        <v>7983</v>
      </c>
      <c r="J4072" t="s">
        <v>13</v>
      </c>
      <c r="K4072" t="s">
        <v>7984</v>
      </c>
      <c r="L4072" t="s">
        <v>3408</v>
      </c>
      <c r="M4072">
        <v>676</v>
      </c>
    </row>
    <row r="4073" spans="1:13">
      <c r="A4073">
        <v>7510</v>
      </c>
      <c r="B4073" t="s">
        <v>1227</v>
      </c>
      <c r="C4073" t="s">
        <v>940</v>
      </c>
      <c r="D4073">
        <v>24000</v>
      </c>
      <c r="E4073" t="s">
        <v>12</v>
      </c>
      <c r="F4073" t="s">
        <v>420</v>
      </c>
      <c r="G4073" s="81">
        <v>45446</v>
      </c>
      <c r="H4073" t="s">
        <v>4672</v>
      </c>
      <c r="I4073" t="s">
        <v>6065</v>
      </c>
      <c r="J4073" t="s">
        <v>13</v>
      </c>
      <c r="K4073" t="s">
        <v>7985</v>
      </c>
      <c r="L4073" t="s">
        <v>938</v>
      </c>
      <c r="M4073">
        <v>176</v>
      </c>
    </row>
    <row r="4074" spans="1:13">
      <c r="A4074">
        <v>7511</v>
      </c>
      <c r="B4074" t="s">
        <v>2908</v>
      </c>
      <c r="C4074" t="s">
        <v>3468</v>
      </c>
      <c r="D4074">
        <v>2275</v>
      </c>
      <c r="E4074" t="s">
        <v>10</v>
      </c>
      <c r="F4074" t="s">
        <v>6305</v>
      </c>
      <c r="G4074" s="81">
        <v>45446</v>
      </c>
      <c r="H4074" t="s">
        <v>4048</v>
      </c>
      <c r="I4074" t="s">
        <v>6137</v>
      </c>
      <c r="J4074" t="s">
        <v>2032</v>
      </c>
      <c r="K4074" t="s">
        <v>7986</v>
      </c>
      <c r="L4074" t="s">
        <v>3467</v>
      </c>
      <c r="M4074">
        <v>685</v>
      </c>
    </row>
    <row r="4075" spans="1:13">
      <c r="A4075">
        <v>7512</v>
      </c>
      <c r="B4075" t="s">
        <v>1227</v>
      </c>
      <c r="C4075" t="s">
        <v>2574</v>
      </c>
      <c r="D4075">
        <v>5200</v>
      </c>
      <c r="E4075" t="s">
        <v>12</v>
      </c>
      <c r="F4075" t="s">
        <v>420</v>
      </c>
      <c r="G4075" s="81">
        <v>45446</v>
      </c>
      <c r="H4075" t="s">
        <v>4048</v>
      </c>
      <c r="I4075" t="s">
        <v>6227</v>
      </c>
      <c r="J4075" t="s">
        <v>13</v>
      </c>
      <c r="K4075" t="s">
        <v>7987</v>
      </c>
      <c r="L4075" t="s">
        <v>2572</v>
      </c>
      <c r="M4075">
        <v>492</v>
      </c>
    </row>
    <row r="4076" spans="1:13">
      <c r="A4076">
        <v>7513</v>
      </c>
      <c r="B4076" t="s">
        <v>1227</v>
      </c>
      <c r="C4076" t="s">
        <v>2812</v>
      </c>
      <c r="D4076">
        <v>3497</v>
      </c>
      <c r="E4076" t="s">
        <v>12</v>
      </c>
      <c r="F4076" t="s">
        <v>6305</v>
      </c>
      <c r="G4076" s="81">
        <v>45446</v>
      </c>
      <c r="H4076" t="s">
        <v>4048</v>
      </c>
      <c r="I4076" t="s">
        <v>7988</v>
      </c>
      <c r="J4076" t="s">
        <v>13</v>
      </c>
      <c r="K4076" t="s">
        <v>7989</v>
      </c>
      <c r="L4076" t="s">
        <v>7891</v>
      </c>
      <c r="M4076">
        <v>573</v>
      </c>
    </row>
    <row r="4077" spans="1:13">
      <c r="A4077">
        <v>7514</v>
      </c>
      <c r="B4077" t="s">
        <v>1227</v>
      </c>
      <c r="C4077" t="s">
        <v>2455</v>
      </c>
      <c r="D4077">
        <v>5200</v>
      </c>
      <c r="E4077" t="s">
        <v>12</v>
      </c>
      <c r="F4077" t="s">
        <v>420</v>
      </c>
      <c r="G4077" s="81">
        <v>45446</v>
      </c>
      <c r="H4077" t="s">
        <v>4048</v>
      </c>
      <c r="I4077" t="s">
        <v>6923</v>
      </c>
      <c r="J4077" t="s">
        <v>13</v>
      </c>
      <c r="K4077" t="s">
        <v>7990</v>
      </c>
      <c r="L4077" t="s">
        <v>2452</v>
      </c>
      <c r="M4077">
        <v>464</v>
      </c>
    </row>
    <row r="4078" spans="1:13">
      <c r="A4078">
        <v>7515</v>
      </c>
      <c r="B4078" t="s">
        <v>1227</v>
      </c>
      <c r="C4078" t="s">
        <v>2757</v>
      </c>
      <c r="D4078">
        <v>2275</v>
      </c>
      <c r="E4078" t="s">
        <v>15</v>
      </c>
      <c r="F4078" t="s">
        <v>420</v>
      </c>
      <c r="G4078" s="81">
        <v>45447</v>
      </c>
      <c r="H4078" t="s">
        <v>4048</v>
      </c>
      <c r="I4078" t="s">
        <v>5710</v>
      </c>
      <c r="J4078" t="s">
        <v>1680</v>
      </c>
      <c r="K4078" t="s">
        <v>7991</v>
      </c>
      <c r="L4078" t="s">
        <v>2755</v>
      </c>
      <c r="M4078">
        <v>563</v>
      </c>
    </row>
    <row r="4079" spans="1:13">
      <c r="A4079">
        <v>7516</v>
      </c>
      <c r="B4079" t="s">
        <v>1227</v>
      </c>
      <c r="C4079" t="s">
        <v>2470</v>
      </c>
      <c r="D4079">
        <v>5200</v>
      </c>
      <c r="E4079" t="s">
        <v>12</v>
      </c>
      <c r="F4079" t="s">
        <v>420</v>
      </c>
      <c r="G4079" s="81">
        <v>45447</v>
      </c>
      <c r="H4079" t="s">
        <v>4048</v>
      </c>
      <c r="I4079" t="s">
        <v>5102</v>
      </c>
      <c r="J4079" t="s">
        <v>13</v>
      </c>
      <c r="K4079" t="s">
        <v>7992</v>
      </c>
      <c r="L4079" t="s">
        <v>2469</v>
      </c>
      <c r="M4079">
        <v>470</v>
      </c>
    </row>
    <row r="4080" spans="1:13">
      <c r="A4080">
        <v>7517</v>
      </c>
      <c r="B4080" t="s">
        <v>1227</v>
      </c>
      <c r="C4080" t="s">
        <v>2594</v>
      </c>
      <c r="D4080">
        <v>5200</v>
      </c>
      <c r="E4080" t="s">
        <v>67</v>
      </c>
      <c r="F4080" t="s">
        <v>420</v>
      </c>
      <c r="G4080" s="81">
        <v>45446</v>
      </c>
      <c r="H4080" t="s">
        <v>4048</v>
      </c>
      <c r="I4080" t="s">
        <v>7993</v>
      </c>
      <c r="J4080" t="s">
        <v>1679</v>
      </c>
      <c r="K4080" t="s">
        <v>7980</v>
      </c>
      <c r="L4080" t="s">
        <v>2593</v>
      </c>
      <c r="M4080">
        <v>496</v>
      </c>
    </row>
    <row r="4081" spans="1:13">
      <c r="A4081">
        <v>7518</v>
      </c>
      <c r="B4081" t="s">
        <v>1227</v>
      </c>
      <c r="C4081" t="s">
        <v>3631</v>
      </c>
      <c r="D4081">
        <v>1800</v>
      </c>
      <c r="E4081" t="s">
        <v>8</v>
      </c>
      <c r="F4081" t="s">
        <v>420</v>
      </c>
      <c r="G4081" s="81">
        <v>45446</v>
      </c>
      <c r="H4081" t="s">
        <v>4048</v>
      </c>
      <c r="I4081" t="s">
        <v>6351</v>
      </c>
      <c r="J4081" t="s">
        <v>1675</v>
      </c>
      <c r="K4081" t="s">
        <v>7981</v>
      </c>
      <c r="L4081" t="s">
        <v>3630</v>
      </c>
      <c r="M4081">
        <v>729</v>
      </c>
    </row>
    <row r="4082" spans="1:13">
      <c r="B4082" t="s">
        <v>2908</v>
      </c>
      <c r="C4082" t="s">
        <v>3625</v>
      </c>
      <c r="D4082">
        <v>2520</v>
      </c>
      <c r="E4082" t="s">
        <v>3622</v>
      </c>
      <c r="F4082" t="s">
        <v>420</v>
      </c>
      <c r="G4082" s="81">
        <v>45449</v>
      </c>
      <c r="H4082" t="s">
        <v>4048</v>
      </c>
      <c r="I4082" t="s">
        <v>5217</v>
      </c>
      <c r="J4082" t="s">
        <v>3628</v>
      </c>
      <c r="K4082" t="s">
        <v>7994</v>
      </c>
      <c r="L4082" t="s">
        <v>3624</v>
      </c>
      <c r="M4082">
        <v>727</v>
      </c>
    </row>
    <row r="4083" spans="1:13">
      <c r="A4083">
        <v>7519</v>
      </c>
      <c r="B4083" t="s">
        <v>2961</v>
      </c>
      <c r="C4083" t="s">
        <v>3450</v>
      </c>
      <c r="D4083">
        <v>3450</v>
      </c>
      <c r="E4083" t="s">
        <v>12</v>
      </c>
      <c r="F4083" t="s">
        <v>420</v>
      </c>
      <c r="G4083" s="81">
        <v>45450</v>
      </c>
      <c r="H4083" t="s">
        <v>4048</v>
      </c>
      <c r="I4083" t="s">
        <v>6932</v>
      </c>
      <c r="J4083" t="s">
        <v>13</v>
      </c>
      <c r="K4083" t="s">
        <v>7995</v>
      </c>
      <c r="L4083" t="s">
        <v>3504</v>
      </c>
      <c r="M4083">
        <v>682</v>
      </c>
    </row>
    <row r="4084" spans="1:13">
      <c r="A4084">
        <v>7520</v>
      </c>
      <c r="B4084" t="s">
        <v>1227</v>
      </c>
      <c r="C4084" t="s">
        <v>2822</v>
      </c>
      <c r="D4084">
        <v>800</v>
      </c>
      <c r="E4084" t="s">
        <v>20</v>
      </c>
      <c r="F4084" t="s">
        <v>6305</v>
      </c>
      <c r="G4084" s="81">
        <v>45449</v>
      </c>
      <c r="H4084" t="s">
        <v>4194</v>
      </c>
      <c r="I4084" t="s">
        <v>7996</v>
      </c>
      <c r="J4084" t="s">
        <v>1677</v>
      </c>
      <c r="K4084" t="s">
        <v>7997</v>
      </c>
      <c r="L4084" t="s">
        <v>2821</v>
      </c>
      <c r="M4084">
        <v>576</v>
      </c>
    </row>
    <row r="4085" spans="1:13">
      <c r="A4085">
        <v>7521</v>
      </c>
      <c r="B4085" t="s">
        <v>1227</v>
      </c>
      <c r="C4085" t="s">
        <v>3009</v>
      </c>
      <c r="D4085">
        <v>3000</v>
      </c>
      <c r="E4085" t="s">
        <v>15</v>
      </c>
      <c r="F4085" t="s">
        <v>420</v>
      </c>
      <c r="G4085" s="81">
        <v>45448</v>
      </c>
      <c r="H4085" t="s">
        <v>4048</v>
      </c>
      <c r="I4085" t="s">
        <v>7998</v>
      </c>
      <c r="J4085" t="s">
        <v>1680</v>
      </c>
      <c r="K4085" t="s">
        <v>7999</v>
      </c>
      <c r="L4085" t="s">
        <v>3011</v>
      </c>
      <c r="M4085">
        <v>592</v>
      </c>
    </row>
    <row r="4086" spans="1:13">
      <c r="A4086">
        <v>7522</v>
      </c>
      <c r="B4086" t="s">
        <v>1227</v>
      </c>
      <c r="C4086" t="s">
        <v>2997</v>
      </c>
      <c r="D4086">
        <v>1650</v>
      </c>
      <c r="E4086" t="s">
        <v>15</v>
      </c>
      <c r="F4086" t="s">
        <v>420</v>
      </c>
      <c r="G4086" s="81">
        <v>45448</v>
      </c>
      <c r="H4086" t="s">
        <v>4048</v>
      </c>
      <c r="I4086" t="s">
        <v>5513</v>
      </c>
      <c r="J4086" t="s">
        <v>1680</v>
      </c>
      <c r="K4086" t="s">
        <v>8000</v>
      </c>
      <c r="L4086" t="s">
        <v>2996</v>
      </c>
      <c r="M4086">
        <v>589</v>
      </c>
    </row>
    <row r="4087" spans="1:13">
      <c r="A4087">
        <v>7523</v>
      </c>
      <c r="B4087" t="s">
        <v>1227</v>
      </c>
      <c r="C4087" t="s">
        <v>2458</v>
      </c>
      <c r="D4087">
        <v>5200</v>
      </c>
      <c r="E4087" t="s">
        <v>67</v>
      </c>
      <c r="F4087" t="s">
        <v>420</v>
      </c>
      <c r="G4087" s="81">
        <v>45448</v>
      </c>
      <c r="H4087" t="s">
        <v>4048</v>
      </c>
      <c r="I4087" t="s">
        <v>5123</v>
      </c>
      <c r="J4087" t="s">
        <v>1679</v>
      </c>
      <c r="K4087" t="s">
        <v>8001</v>
      </c>
      <c r="L4087" t="s">
        <v>2457</v>
      </c>
      <c r="M4087">
        <v>466</v>
      </c>
    </row>
    <row r="4088" spans="1:13">
      <c r="A4088">
        <v>7524</v>
      </c>
      <c r="B4088" t="s">
        <v>35</v>
      </c>
      <c r="C4088" t="s">
        <v>3501</v>
      </c>
      <c r="D4088">
        <v>6000</v>
      </c>
      <c r="E4088" t="s">
        <v>20</v>
      </c>
      <c r="F4088" t="s">
        <v>6305</v>
      </c>
      <c r="G4088" s="81">
        <v>45448</v>
      </c>
      <c r="H4088" t="s">
        <v>93</v>
      </c>
      <c r="I4088" t="s">
        <v>5371</v>
      </c>
      <c r="J4088" t="s">
        <v>1677</v>
      </c>
      <c r="K4088" t="s">
        <v>8002</v>
      </c>
      <c r="L4088" t="s">
        <v>3500</v>
      </c>
      <c r="M4088">
        <v>696</v>
      </c>
    </row>
    <row r="4089" spans="1:13">
      <c r="A4089">
        <v>7525</v>
      </c>
      <c r="B4089" t="s">
        <v>4173</v>
      </c>
      <c r="C4089" t="s">
        <v>962</v>
      </c>
      <c r="D4089">
        <v>3350</v>
      </c>
      <c r="E4089" t="s">
        <v>3622</v>
      </c>
      <c r="F4089" t="s">
        <v>420</v>
      </c>
      <c r="G4089" s="81">
        <v>45450</v>
      </c>
      <c r="H4089" t="s">
        <v>4048</v>
      </c>
      <c r="I4089" t="s">
        <v>8003</v>
      </c>
      <c r="J4089" t="s">
        <v>3628</v>
      </c>
      <c r="K4089" t="s">
        <v>8004</v>
      </c>
      <c r="L4089" t="s">
        <v>960</v>
      </c>
      <c r="M4089">
        <v>726</v>
      </c>
    </row>
    <row r="4090" spans="1:13">
      <c r="A4090">
        <v>7526</v>
      </c>
      <c r="B4090" t="s">
        <v>1227</v>
      </c>
      <c r="C4090" t="s">
        <v>3336</v>
      </c>
      <c r="D4090">
        <v>2000</v>
      </c>
      <c r="E4090" t="s">
        <v>10</v>
      </c>
      <c r="F4090" t="s">
        <v>420</v>
      </c>
      <c r="G4090" s="81">
        <v>45450</v>
      </c>
      <c r="H4090" t="s">
        <v>4048</v>
      </c>
      <c r="I4090" t="s">
        <v>5163</v>
      </c>
      <c r="J4090" t="s">
        <v>2032</v>
      </c>
      <c r="K4090" t="s">
        <v>8005</v>
      </c>
      <c r="L4090" t="s">
        <v>3335</v>
      </c>
      <c r="M4090">
        <v>655</v>
      </c>
    </row>
    <row r="4091" spans="1:13">
      <c r="A4091">
        <v>7527</v>
      </c>
      <c r="B4091" t="s">
        <v>1227</v>
      </c>
      <c r="C4091" t="s">
        <v>3336</v>
      </c>
      <c r="D4091">
        <v>2000</v>
      </c>
      <c r="E4091" t="s">
        <v>10</v>
      </c>
      <c r="F4091" t="s">
        <v>420</v>
      </c>
      <c r="G4091" s="81">
        <v>45450</v>
      </c>
      <c r="H4091" t="s">
        <v>4048</v>
      </c>
      <c r="I4091" t="s">
        <v>5348</v>
      </c>
      <c r="J4091" t="s">
        <v>2032</v>
      </c>
      <c r="K4091" t="s">
        <v>8006</v>
      </c>
      <c r="L4091" t="s">
        <v>3335</v>
      </c>
      <c r="M4091">
        <v>655</v>
      </c>
    </row>
    <row r="4092" spans="1:13">
      <c r="A4092">
        <v>7528</v>
      </c>
      <c r="B4092" t="s">
        <v>1227</v>
      </c>
      <c r="C4092" t="s">
        <v>2205</v>
      </c>
      <c r="D4092">
        <v>2180</v>
      </c>
      <c r="E4092" t="s">
        <v>17</v>
      </c>
      <c r="F4092" t="s">
        <v>6305</v>
      </c>
      <c r="G4092" s="81">
        <v>45450</v>
      </c>
      <c r="H4092" t="s">
        <v>4672</v>
      </c>
      <c r="I4092" t="s">
        <v>5273</v>
      </c>
      <c r="J4092" t="s">
        <v>1674</v>
      </c>
      <c r="K4092" t="s">
        <v>8007</v>
      </c>
      <c r="L4092" t="s">
        <v>2204</v>
      </c>
      <c r="M4092">
        <v>413</v>
      </c>
    </row>
    <row r="4093" spans="1:13">
      <c r="A4093">
        <v>7529</v>
      </c>
      <c r="B4093" t="s">
        <v>35</v>
      </c>
      <c r="C4093" t="s">
        <v>3315</v>
      </c>
      <c r="D4093">
        <v>3500</v>
      </c>
      <c r="E4093" t="s">
        <v>20</v>
      </c>
      <c r="F4093" t="s">
        <v>6305</v>
      </c>
      <c r="G4093" s="81">
        <v>45453</v>
      </c>
      <c r="H4093" t="s">
        <v>4048</v>
      </c>
      <c r="I4093" t="s">
        <v>5582</v>
      </c>
      <c r="J4093" t="s">
        <v>1677</v>
      </c>
      <c r="K4093" t="s">
        <v>8008</v>
      </c>
      <c r="L4093" t="s">
        <v>3314</v>
      </c>
      <c r="M4093">
        <v>651</v>
      </c>
    </row>
    <row r="4094" spans="1:13">
      <c r="A4094">
        <v>7530</v>
      </c>
      <c r="B4094" t="s">
        <v>2961</v>
      </c>
      <c r="C4094" t="s">
        <v>3486</v>
      </c>
      <c r="D4094">
        <v>11639</v>
      </c>
      <c r="E4094" t="s">
        <v>12</v>
      </c>
      <c r="F4094" t="s">
        <v>420</v>
      </c>
      <c r="G4094" s="81">
        <v>45455</v>
      </c>
      <c r="H4094" t="s">
        <v>4048</v>
      </c>
      <c r="I4094" t="s">
        <v>5524</v>
      </c>
      <c r="J4094" t="s">
        <v>13</v>
      </c>
      <c r="K4094" t="s">
        <v>8009</v>
      </c>
      <c r="L4094" t="s">
        <v>3640</v>
      </c>
      <c r="M4094">
        <v>692</v>
      </c>
    </row>
    <row r="4095" spans="1:13">
      <c r="A4095">
        <v>7531</v>
      </c>
      <c r="B4095" t="s">
        <v>1227</v>
      </c>
      <c r="C4095" t="s">
        <v>376</v>
      </c>
      <c r="D4095">
        <v>5200</v>
      </c>
      <c r="E4095" t="s">
        <v>12</v>
      </c>
      <c r="F4095" t="s">
        <v>6305</v>
      </c>
      <c r="G4095" s="81">
        <v>45328</v>
      </c>
      <c r="H4095" t="s">
        <v>4048</v>
      </c>
      <c r="I4095" t="s">
        <v>5799</v>
      </c>
      <c r="J4095" t="s">
        <v>13</v>
      </c>
      <c r="K4095">
        <v>328158</v>
      </c>
      <c r="L4095" t="s">
        <v>374</v>
      </c>
      <c r="M4095">
        <v>463</v>
      </c>
    </row>
    <row r="4096" spans="1:13">
      <c r="A4096">
        <v>7532</v>
      </c>
      <c r="B4096" t="s">
        <v>1227</v>
      </c>
      <c r="C4096" t="s">
        <v>1810</v>
      </c>
      <c r="D4096">
        <v>2275</v>
      </c>
      <c r="E4096" t="s">
        <v>17</v>
      </c>
      <c r="F4096" t="s">
        <v>420</v>
      </c>
      <c r="G4096" s="81">
        <v>45454</v>
      </c>
      <c r="H4096" t="s">
        <v>4194</v>
      </c>
      <c r="I4096" t="s">
        <v>5327</v>
      </c>
      <c r="J4096" t="s">
        <v>1674</v>
      </c>
      <c r="K4096" t="s">
        <v>8010</v>
      </c>
      <c r="L4096" t="s">
        <v>1812</v>
      </c>
      <c r="M4096">
        <v>364</v>
      </c>
    </row>
    <row r="4097" spans="1:13">
      <c r="A4097">
        <v>7533</v>
      </c>
      <c r="B4097" t="s">
        <v>35</v>
      </c>
      <c r="C4097" t="s">
        <v>3373</v>
      </c>
      <c r="D4097">
        <v>3497</v>
      </c>
      <c r="E4097" t="s">
        <v>12</v>
      </c>
      <c r="F4097" t="s">
        <v>420</v>
      </c>
      <c r="G4097" s="81">
        <v>45454</v>
      </c>
      <c r="H4097" t="s">
        <v>4048</v>
      </c>
      <c r="I4097" t="s">
        <v>5102</v>
      </c>
      <c r="J4097" t="s">
        <v>13</v>
      </c>
      <c r="K4097" t="s">
        <v>8011</v>
      </c>
      <c r="L4097" t="s">
        <v>3372</v>
      </c>
      <c r="M4097">
        <v>661</v>
      </c>
    </row>
    <row r="4098" spans="1:13">
      <c r="B4098" t="s">
        <v>2908</v>
      </c>
      <c r="C4098" t="s">
        <v>3249</v>
      </c>
      <c r="D4098">
        <v>2000</v>
      </c>
      <c r="E4098" t="s">
        <v>3622</v>
      </c>
      <c r="F4098" t="s">
        <v>420</v>
      </c>
      <c r="G4098" s="81">
        <v>45450</v>
      </c>
      <c r="H4098" t="s">
        <v>4048</v>
      </c>
      <c r="I4098" t="s">
        <v>5012</v>
      </c>
      <c r="J4098" t="s">
        <v>3628</v>
      </c>
      <c r="K4098" t="s">
        <v>8012</v>
      </c>
      <c r="L4098" t="s">
        <v>3248</v>
      </c>
      <c r="M4098">
        <v>737</v>
      </c>
    </row>
    <row r="4099" spans="1:13">
      <c r="B4099" t="s">
        <v>2908</v>
      </c>
      <c r="C4099" t="s">
        <v>1567</v>
      </c>
      <c r="D4099">
        <v>2000</v>
      </c>
      <c r="E4099" t="s">
        <v>3622</v>
      </c>
      <c r="F4099" t="s">
        <v>420</v>
      </c>
      <c r="G4099" s="81">
        <v>45450</v>
      </c>
      <c r="H4099" t="s">
        <v>4048</v>
      </c>
      <c r="I4099" t="s">
        <v>5043</v>
      </c>
      <c r="J4099" t="s">
        <v>3628</v>
      </c>
      <c r="K4099" t="s">
        <v>8013</v>
      </c>
      <c r="L4099" t="s">
        <v>1565</v>
      </c>
      <c r="M4099">
        <v>731</v>
      </c>
    </row>
    <row r="4100" spans="1:13">
      <c r="A4100">
        <v>7534</v>
      </c>
      <c r="B4100" t="s">
        <v>35</v>
      </c>
      <c r="C4100" t="s">
        <v>3480</v>
      </c>
      <c r="D4100">
        <v>10000</v>
      </c>
      <c r="E4100" t="s">
        <v>67</v>
      </c>
      <c r="F4100" t="s">
        <v>420</v>
      </c>
      <c r="G4100" s="81">
        <v>45460</v>
      </c>
      <c r="H4100" t="s">
        <v>4048</v>
      </c>
      <c r="I4100" t="s">
        <v>5123</v>
      </c>
      <c r="J4100" t="s">
        <v>1679</v>
      </c>
      <c r="K4100" t="s">
        <v>8014</v>
      </c>
      <c r="L4100" t="s">
        <v>3479</v>
      </c>
      <c r="M4100">
        <v>689</v>
      </c>
    </row>
    <row r="4101" spans="1:13">
      <c r="B4101" t="s">
        <v>1227</v>
      </c>
      <c r="C4101" t="s">
        <v>2833</v>
      </c>
      <c r="D4101">
        <v>3186</v>
      </c>
      <c r="E4101" t="s">
        <v>15</v>
      </c>
      <c r="F4101" t="s">
        <v>420</v>
      </c>
      <c r="G4101" s="81">
        <v>45460</v>
      </c>
      <c r="H4101" t="s">
        <v>4048</v>
      </c>
      <c r="I4101" t="s">
        <v>5327</v>
      </c>
      <c r="J4101" t="s">
        <v>1680</v>
      </c>
      <c r="K4101">
        <v>170624</v>
      </c>
      <c r="L4101" t="s">
        <v>2601</v>
      </c>
      <c r="M4101">
        <v>498</v>
      </c>
    </row>
    <row r="4102" spans="1:13">
      <c r="A4102">
        <v>7535</v>
      </c>
      <c r="B4102" t="s">
        <v>35</v>
      </c>
      <c r="C4102" t="s">
        <v>1813</v>
      </c>
      <c r="D4102">
        <v>1600</v>
      </c>
      <c r="E4102" t="s">
        <v>8</v>
      </c>
      <c r="F4102" t="s">
        <v>420</v>
      </c>
      <c r="G4102" s="81">
        <v>45457</v>
      </c>
      <c r="H4102" t="s">
        <v>4048</v>
      </c>
      <c r="I4102" t="s">
        <v>6594</v>
      </c>
      <c r="J4102" t="s">
        <v>1675</v>
      </c>
      <c r="K4102" t="s">
        <v>8015</v>
      </c>
      <c r="L4102" t="s">
        <v>1816</v>
      </c>
      <c r="M4102">
        <v>365</v>
      </c>
    </row>
    <row r="4103" spans="1:13">
      <c r="A4103">
        <v>7536</v>
      </c>
      <c r="B4103" t="s">
        <v>1227</v>
      </c>
      <c r="C4103" t="s">
        <v>376</v>
      </c>
      <c r="D4103">
        <v>5200</v>
      </c>
      <c r="E4103" t="s">
        <v>12</v>
      </c>
      <c r="F4103" t="s">
        <v>6305</v>
      </c>
      <c r="G4103" s="81">
        <v>45455</v>
      </c>
      <c r="H4103" t="s">
        <v>4048</v>
      </c>
      <c r="I4103" t="s">
        <v>6923</v>
      </c>
      <c r="J4103" t="s">
        <v>13</v>
      </c>
      <c r="K4103" t="s">
        <v>8016</v>
      </c>
      <c r="L4103" t="s">
        <v>374</v>
      </c>
      <c r="M4103">
        <v>463</v>
      </c>
    </row>
    <row r="4104" spans="1:13">
      <c r="B4104" t="s">
        <v>4173</v>
      </c>
      <c r="C4104" t="s">
        <v>1827</v>
      </c>
      <c r="D4104">
        <v>5200</v>
      </c>
      <c r="E4104" t="s">
        <v>12</v>
      </c>
      <c r="F4104" t="s">
        <v>6305</v>
      </c>
      <c r="G4104" s="81">
        <v>45455</v>
      </c>
      <c r="H4104" t="s">
        <v>4048</v>
      </c>
      <c r="I4104" t="s">
        <v>8054</v>
      </c>
      <c r="J4104" t="s">
        <v>13</v>
      </c>
      <c r="K4104">
        <v>87471</v>
      </c>
      <c r="L4104" t="s">
        <v>1649</v>
      </c>
      <c r="M4104">
        <v>728</v>
      </c>
    </row>
    <row r="4105" spans="1:13">
      <c r="B4105" t="s">
        <v>1227</v>
      </c>
      <c r="C4105" t="s">
        <v>2300</v>
      </c>
      <c r="D4105">
        <v>30000</v>
      </c>
      <c r="E4105" t="s">
        <v>67</v>
      </c>
      <c r="F4105" t="s">
        <v>2266</v>
      </c>
      <c r="G4105" s="81">
        <v>45449</v>
      </c>
      <c r="H4105" t="s">
        <v>4048</v>
      </c>
      <c r="I4105" t="s">
        <v>8017</v>
      </c>
      <c r="J4105" t="s">
        <v>4048</v>
      </c>
      <c r="K4105">
        <v>2</v>
      </c>
      <c r="L4105" t="s">
        <v>2299</v>
      </c>
      <c r="M4105">
        <v>426</v>
      </c>
    </row>
    <row r="4106" spans="1:13">
      <c r="B4106" t="s">
        <v>1227</v>
      </c>
      <c r="C4106" t="s">
        <v>2580</v>
      </c>
      <c r="D4106">
        <v>3200</v>
      </c>
      <c r="E4106" t="s">
        <v>15</v>
      </c>
      <c r="F4106" t="s">
        <v>6305</v>
      </c>
      <c r="G4106" s="81">
        <v>45455</v>
      </c>
      <c r="H4106" t="s">
        <v>4048</v>
      </c>
      <c r="I4106" t="s">
        <v>6729</v>
      </c>
      <c r="J4106" t="s">
        <v>1680</v>
      </c>
      <c r="K4106">
        <v>1</v>
      </c>
      <c r="L4106" t="s">
        <v>2577</v>
      </c>
      <c r="M4106">
        <v>489</v>
      </c>
    </row>
    <row r="4107" spans="1:13">
      <c r="B4107" t="s">
        <v>1227</v>
      </c>
      <c r="C4107" t="s">
        <v>8018</v>
      </c>
      <c r="D4107">
        <v>4200</v>
      </c>
      <c r="E4107" t="s">
        <v>15</v>
      </c>
      <c r="F4107" t="s">
        <v>420</v>
      </c>
      <c r="G4107" s="81">
        <v>45455</v>
      </c>
      <c r="H4107" t="s">
        <v>4048</v>
      </c>
      <c r="I4107" t="s">
        <v>6729</v>
      </c>
      <c r="J4107" t="s">
        <v>1680</v>
      </c>
      <c r="K4107" t="s">
        <v>7930</v>
      </c>
      <c r="L4107" t="s">
        <v>2486</v>
      </c>
      <c r="M4107">
        <v>474</v>
      </c>
    </row>
    <row r="4108" spans="1:13">
      <c r="A4108">
        <v>7538</v>
      </c>
      <c r="B4108" t="s">
        <v>1227</v>
      </c>
      <c r="C4108" t="s">
        <v>6413</v>
      </c>
      <c r="D4108">
        <v>229938</v>
      </c>
      <c r="E4108" t="s">
        <v>15</v>
      </c>
      <c r="F4108" t="s">
        <v>420</v>
      </c>
      <c r="G4108" s="81">
        <v>45467</v>
      </c>
      <c r="H4108" t="s">
        <v>4048</v>
      </c>
      <c r="I4108" t="s">
        <v>8019</v>
      </c>
      <c r="J4108" t="s">
        <v>1680</v>
      </c>
      <c r="K4108" t="s">
        <v>8020</v>
      </c>
      <c r="L4108" t="s">
        <v>2177</v>
      </c>
      <c r="M4108">
        <v>411</v>
      </c>
    </row>
    <row r="4109" spans="1:13">
      <c r="A4109">
        <v>7539</v>
      </c>
      <c r="B4109" t="s">
        <v>1227</v>
      </c>
      <c r="C4109" t="s">
        <v>6413</v>
      </c>
      <c r="D4109">
        <v>27438</v>
      </c>
      <c r="E4109" t="s">
        <v>12</v>
      </c>
      <c r="F4109" t="s">
        <v>420</v>
      </c>
      <c r="G4109" s="81">
        <v>45467</v>
      </c>
      <c r="H4109" t="s">
        <v>8021</v>
      </c>
      <c r="I4109" t="s">
        <v>8022</v>
      </c>
      <c r="J4109" t="s">
        <v>13</v>
      </c>
      <c r="K4109" t="s">
        <v>8023</v>
      </c>
      <c r="L4109" t="s">
        <v>2177</v>
      </c>
      <c r="M4109">
        <v>411</v>
      </c>
    </row>
    <row r="4110" spans="1:13">
      <c r="A4110">
        <v>7540</v>
      </c>
      <c r="B4110" t="s">
        <v>1227</v>
      </c>
      <c r="C4110" t="s">
        <v>3463</v>
      </c>
      <c r="D4110">
        <v>7150</v>
      </c>
      <c r="E4110" t="s">
        <v>12</v>
      </c>
      <c r="F4110" t="s">
        <v>420</v>
      </c>
      <c r="G4110" s="81">
        <v>45467</v>
      </c>
      <c r="H4110" t="s">
        <v>4048</v>
      </c>
      <c r="I4110" t="s">
        <v>8024</v>
      </c>
      <c r="J4110" t="s">
        <v>13</v>
      </c>
      <c r="K4110" t="s">
        <v>8025</v>
      </c>
      <c r="L4110" t="s">
        <v>3458</v>
      </c>
      <c r="M4110">
        <v>582</v>
      </c>
    </row>
    <row r="4111" spans="1:13">
      <c r="A4111">
        <v>7541</v>
      </c>
      <c r="B4111" t="s">
        <v>2961</v>
      </c>
      <c r="C4111" t="s">
        <v>3514</v>
      </c>
      <c r="D4111">
        <v>2275</v>
      </c>
      <c r="E4111" t="s">
        <v>17</v>
      </c>
      <c r="F4111" t="s">
        <v>420</v>
      </c>
      <c r="G4111" s="81">
        <v>45467</v>
      </c>
      <c r="H4111" t="s">
        <v>4048</v>
      </c>
      <c r="I4111" t="s">
        <v>5704</v>
      </c>
      <c r="J4111" t="s">
        <v>1674</v>
      </c>
      <c r="K4111" t="s">
        <v>8026</v>
      </c>
      <c r="L4111" t="s">
        <v>3513</v>
      </c>
      <c r="M4111">
        <v>698</v>
      </c>
    </row>
    <row r="4112" spans="1:13">
      <c r="A4112">
        <v>7542</v>
      </c>
      <c r="B4112" t="s">
        <v>2961</v>
      </c>
      <c r="C4112" t="s">
        <v>3383</v>
      </c>
      <c r="D4112">
        <v>1800</v>
      </c>
      <c r="E4112" t="s">
        <v>8</v>
      </c>
      <c r="F4112" t="s">
        <v>420</v>
      </c>
      <c r="G4112" s="81">
        <v>45467</v>
      </c>
      <c r="H4112" t="s">
        <v>4048</v>
      </c>
      <c r="I4112" t="s">
        <v>4082</v>
      </c>
      <c r="J4112" t="s">
        <v>1675</v>
      </c>
      <c r="K4112" t="s">
        <v>8027</v>
      </c>
      <c r="L4112" t="s">
        <v>3382</v>
      </c>
      <c r="M4112">
        <v>663</v>
      </c>
    </row>
    <row r="4113" spans="1:13">
      <c r="A4113">
        <v>7543</v>
      </c>
      <c r="B4113" t="s">
        <v>1227</v>
      </c>
      <c r="C4113" t="s">
        <v>1123</v>
      </c>
      <c r="D4113">
        <v>3500</v>
      </c>
      <c r="E4113" t="s">
        <v>8</v>
      </c>
      <c r="F4113" t="s">
        <v>420</v>
      </c>
      <c r="G4113" s="81">
        <v>45464</v>
      </c>
      <c r="H4113" t="s">
        <v>4069</v>
      </c>
      <c r="I4113" t="s">
        <v>2229</v>
      </c>
      <c r="J4113" t="s">
        <v>1675</v>
      </c>
      <c r="K4113" t="s">
        <v>8028</v>
      </c>
      <c r="L4113" t="s">
        <v>1121</v>
      </c>
      <c r="M4113">
        <v>218</v>
      </c>
    </row>
    <row r="4114" spans="1:13">
      <c r="A4114">
        <v>7544</v>
      </c>
      <c r="B4114" t="s">
        <v>1227</v>
      </c>
      <c r="C4114" t="s">
        <v>2768</v>
      </c>
      <c r="D4114">
        <v>5200</v>
      </c>
      <c r="E4114" t="s">
        <v>12</v>
      </c>
      <c r="F4114" t="s">
        <v>420</v>
      </c>
      <c r="G4114" s="81">
        <v>45464</v>
      </c>
      <c r="H4114" t="s">
        <v>4048</v>
      </c>
      <c r="I4114" t="s">
        <v>5163</v>
      </c>
      <c r="J4114" t="s">
        <v>13</v>
      </c>
      <c r="K4114" t="s">
        <v>8029</v>
      </c>
      <c r="L4114" t="s">
        <v>2767</v>
      </c>
      <c r="M4114">
        <v>566</v>
      </c>
    </row>
    <row r="4115" spans="1:13">
      <c r="A4115">
        <v>7545</v>
      </c>
      <c r="B4115" t="s">
        <v>2961</v>
      </c>
      <c r="C4115" t="s">
        <v>3615</v>
      </c>
      <c r="D4115">
        <v>3497</v>
      </c>
      <c r="E4115" t="s">
        <v>67</v>
      </c>
      <c r="F4115" t="s">
        <v>420</v>
      </c>
      <c r="G4115" s="81">
        <v>45464</v>
      </c>
      <c r="H4115" t="s">
        <v>4048</v>
      </c>
      <c r="I4115" t="s">
        <v>8030</v>
      </c>
      <c r="J4115" t="s">
        <v>1679</v>
      </c>
      <c r="K4115" t="s">
        <v>8031</v>
      </c>
      <c r="L4115" t="s">
        <v>3614</v>
      </c>
      <c r="M4115">
        <v>724</v>
      </c>
    </row>
    <row r="4116" spans="1:13">
      <c r="A4116">
        <v>7546</v>
      </c>
      <c r="B4116" t="s">
        <v>1227</v>
      </c>
      <c r="C4116" t="s">
        <v>2591</v>
      </c>
      <c r="D4116">
        <v>2800</v>
      </c>
      <c r="E4116" t="s">
        <v>12</v>
      </c>
      <c r="F4116" t="s">
        <v>420</v>
      </c>
      <c r="G4116" s="81">
        <v>45463</v>
      </c>
      <c r="H4116" t="s">
        <v>4048</v>
      </c>
      <c r="I4116" t="s">
        <v>6198</v>
      </c>
      <c r="J4116" t="s">
        <v>13</v>
      </c>
      <c r="K4116" t="s">
        <v>8032</v>
      </c>
      <c r="L4116" t="s">
        <v>2590</v>
      </c>
      <c r="M4116">
        <v>495</v>
      </c>
    </row>
    <row r="4117" spans="1:13">
      <c r="A4117">
        <v>7547</v>
      </c>
      <c r="B4117" t="s">
        <v>2961</v>
      </c>
      <c r="C4117" t="s">
        <v>3671</v>
      </c>
      <c r="D4117">
        <v>6000</v>
      </c>
      <c r="E4117" t="s">
        <v>19</v>
      </c>
      <c r="F4117" t="s">
        <v>420</v>
      </c>
      <c r="G4117" s="81">
        <v>45463</v>
      </c>
      <c r="H4117" t="s">
        <v>4048</v>
      </c>
      <c r="I4117" t="s">
        <v>7744</v>
      </c>
      <c r="J4117" t="s">
        <v>1678</v>
      </c>
      <c r="K4117" t="s">
        <v>8033</v>
      </c>
      <c r="L4117" t="s">
        <v>3670</v>
      </c>
      <c r="M4117">
        <v>739</v>
      </c>
    </row>
    <row r="4118" spans="1:13">
      <c r="A4118">
        <v>7548</v>
      </c>
      <c r="B4118" t="s">
        <v>1227</v>
      </c>
      <c r="C4118" t="s">
        <v>639</v>
      </c>
      <c r="D4118">
        <v>2800</v>
      </c>
      <c r="E4118" t="s">
        <v>12</v>
      </c>
      <c r="F4118" t="s">
        <v>420</v>
      </c>
      <c r="G4118" s="81">
        <v>45463</v>
      </c>
      <c r="H4118" t="s">
        <v>4048</v>
      </c>
      <c r="I4118" t="s">
        <v>8034</v>
      </c>
      <c r="J4118" t="s">
        <v>13</v>
      </c>
      <c r="K4118" t="s">
        <v>8035</v>
      </c>
      <c r="L4118" t="s">
        <v>637</v>
      </c>
      <c r="M4118">
        <v>465</v>
      </c>
    </row>
    <row r="4119" spans="1:13">
      <c r="A4119">
        <v>7549</v>
      </c>
      <c r="B4119" t="s">
        <v>1227</v>
      </c>
      <c r="C4119" t="s">
        <v>1332</v>
      </c>
      <c r="D4119">
        <v>4335</v>
      </c>
      <c r="E4119" t="s">
        <v>12</v>
      </c>
      <c r="F4119" t="s">
        <v>6305</v>
      </c>
      <c r="G4119" s="81">
        <v>45462</v>
      </c>
      <c r="H4119" t="s">
        <v>4048</v>
      </c>
      <c r="I4119" t="s">
        <v>6263</v>
      </c>
      <c r="J4119" t="s">
        <v>13</v>
      </c>
      <c r="K4119" t="s">
        <v>8036</v>
      </c>
      <c r="L4119" t="s">
        <v>1330</v>
      </c>
      <c r="M4119">
        <v>462</v>
      </c>
    </row>
    <row r="4120" spans="1:13">
      <c r="A4120">
        <v>7550</v>
      </c>
      <c r="B4120" t="s">
        <v>2961</v>
      </c>
      <c r="C4120" t="s">
        <v>3412</v>
      </c>
      <c r="D4120">
        <v>5200</v>
      </c>
      <c r="E4120" t="s">
        <v>12</v>
      </c>
      <c r="F4120" t="s">
        <v>420</v>
      </c>
      <c r="G4120" s="81">
        <v>45462</v>
      </c>
      <c r="H4120" t="s">
        <v>4048</v>
      </c>
      <c r="I4120" t="s">
        <v>4315</v>
      </c>
      <c r="J4120" t="s">
        <v>13</v>
      </c>
      <c r="K4120" t="s">
        <v>8037</v>
      </c>
      <c r="L4120" t="s">
        <v>3411</v>
      </c>
      <c r="M4120">
        <v>677</v>
      </c>
    </row>
    <row r="4121" spans="1:13">
      <c r="B4121" t="s">
        <v>2908</v>
      </c>
      <c r="C4121" t="s">
        <v>3130</v>
      </c>
      <c r="D4121">
        <v>2000</v>
      </c>
      <c r="E4121" t="s">
        <v>3622</v>
      </c>
      <c r="F4121" t="s">
        <v>6305</v>
      </c>
      <c r="G4121" s="81">
        <v>45462</v>
      </c>
      <c r="H4121" t="s">
        <v>4048</v>
      </c>
      <c r="I4121" t="s">
        <v>4365</v>
      </c>
      <c r="J4121" t="s">
        <v>3628</v>
      </c>
      <c r="K4121" t="s">
        <v>8038</v>
      </c>
      <c r="L4121" t="s">
        <v>3129</v>
      </c>
      <c r="M4121">
        <v>732</v>
      </c>
    </row>
    <row r="4122" spans="1:13">
      <c r="B4122" t="s">
        <v>2908</v>
      </c>
      <c r="C4122" t="s">
        <v>3121</v>
      </c>
      <c r="D4122">
        <v>2000</v>
      </c>
      <c r="E4122" t="s">
        <v>3622</v>
      </c>
      <c r="F4122" t="s">
        <v>6305</v>
      </c>
      <c r="G4122" s="81">
        <v>45462</v>
      </c>
      <c r="H4122" t="s">
        <v>4048</v>
      </c>
      <c r="I4122" t="s">
        <v>4365</v>
      </c>
      <c r="J4122" t="s">
        <v>3628</v>
      </c>
      <c r="K4122" t="s">
        <v>8039</v>
      </c>
      <c r="L4122" t="s">
        <v>3120</v>
      </c>
      <c r="M4122">
        <v>733</v>
      </c>
    </row>
    <row r="4123" spans="1:13">
      <c r="B4123" t="s">
        <v>2908</v>
      </c>
      <c r="C4123" t="s">
        <v>3139</v>
      </c>
      <c r="D4123">
        <v>2000</v>
      </c>
      <c r="E4123" t="s">
        <v>3622</v>
      </c>
      <c r="F4123" t="s">
        <v>6305</v>
      </c>
      <c r="G4123" s="81">
        <v>45462</v>
      </c>
      <c r="H4123" t="s">
        <v>4048</v>
      </c>
      <c r="I4123" t="s">
        <v>4365</v>
      </c>
      <c r="J4123" t="s">
        <v>3628</v>
      </c>
      <c r="K4123" t="s">
        <v>8040</v>
      </c>
      <c r="L4123" t="s">
        <v>3138</v>
      </c>
      <c r="M4123">
        <v>736</v>
      </c>
    </row>
    <row r="4124" spans="1:13">
      <c r="B4124" t="s">
        <v>2908</v>
      </c>
      <c r="C4124" t="s">
        <v>3118</v>
      </c>
      <c r="D4124">
        <v>2000</v>
      </c>
      <c r="E4124" t="s">
        <v>3622</v>
      </c>
      <c r="F4124" t="s">
        <v>6305</v>
      </c>
      <c r="G4124" s="81">
        <v>45462</v>
      </c>
      <c r="H4124" t="s">
        <v>4048</v>
      </c>
      <c r="I4124" t="s">
        <v>4073</v>
      </c>
      <c r="J4124" t="s">
        <v>3628</v>
      </c>
      <c r="K4124" t="s">
        <v>8041</v>
      </c>
      <c r="L4124" t="s">
        <v>3117</v>
      </c>
      <c r="M4124">
        <v>734</v>
      </c>
    </row>
    <row r="4125" spans="1:13">
      <c r="B4125" t="s">
        <v>2908</v>
      </c>
      <c r="C4125" t="s">
        <v>3260</v>
      </c>
      <c r="D4125">
        <v>2000</v>
      </c>
      <c r="E4125" t="s">
        <v>3622</v>
      </c>
      <c r="F4125" t="s">
        <v>6305</v>
      </c>
      <c r="G4125" s="81">
        <v>45462</v>
      </c>
      <c r="H4125" t="s">
        <v>4048</v>
      </c>
      <c r="I4125" t="s">
        <v>4049</v>
      </c>
      <c r="J4125" t="s">
        <v>3628</v>
      </c>
      <c r="K4125" t="s">
        <v>8042</v>
      </c>
      <c r="L4125" t="s">
        <v>3259</v>
      </c>
      <c r="M4125">
        <v>730</v>
      </c>
    </row>
    <row r="4126" spans="1:13">
      <c r="A4126">
        <v>7551</v>
      </c>
      <c r="B4126" t="s">
        <v>35</v>
      </c>
      <c r="C4126" t="s">
        <v>3184</v>
      </c>
      <c r="D4126">
        <v>5000</v>
      </c>
      <c r="E4126" t="s">
        <v>20</v>
      </c>
      <c r="F4126" t="s">
        <v>6305</v>
      </c>
      <c r="G4126" s="81">
        <v>45468</v>
      </c>
      <c r="H4126" t="s">
        <v>4048</v>
      </c>
      <c r="I4126" t="s">
        <v>4356</v>
      </c>
      <c r="J4126" t="s">
        <v>1677</v>
      </c>
      <c r="K4126" t="s">
        <v>8043</v>
      </c>
      <c r="L4126" t="s">
        <v>3227</v>
      </c>
      <c r="M4126">
        <v>649</v>
      </c>
    </row>
    <row r="4127" spans="1:13">
      <c r="A4127">
        <v>7552</v>
      </c>
      <c r="B4127" t="s">
        <v>2961</v>
      </c>
      <c r="C4127" t="s">
        <v>3461</v>
      </c>
      <c r="D4127">
        <v>3497</v>
      </c>
      <c r="E4127" t="s">
        <v>20</v>
      </c>
      <c r="F4127" t="s">
        <v>420</v>
      </c>
      <c r="G4127" s="81">
        <v>45468</v>
      </c>
      <c r="H4127" t="s">
        <v>4048</v>
      </c>
      <c r="I4127" t="s">
        <v>9244</v>
      </c>
      <c r="J4127" t="s">
        <v>1677</v>
      </c>
      <c r="K4127" t="s">
        <v>8044</v>
      </c>
      <c r="L4127" t="s">
        <v>3460</v>
      </c>
      <c r="M4127">
        <v>684</v>
      </c>
    </row>
    <row r="4128" spans="1:13">
      <c r="A4128">
        <v>7553</v>
      </c>
      <c r="B4128" t="s">
        <v>35</v>
      </c>
      <c r="C4128" t="s">
        <v>3303</v>
      </c>
      <c r="D4128">
        <v>5500</v>
      </c>
      <c r="E4128" t="s">
        <v>10</v>
      </c>
      <c r="F4128" t="s">
        <v>6305</v>
      </c>
      <c r="G4128" s="81">
        <v>45468</v>
      </c>
      <c r="H4128" t="s">
        <v>4048</v>
      </c>
      <c r="I4128" t="s">
        <v>8045</v>
      </c>
      <c r="J4128" t="s">
        <v>2032</v>
      </c>
      <c r="K4128" t="s">
        <v>8046</v>
      </c>
      <c r="L4128" t="s">
        <v>3302</v>
      </c>
      <c r="M4128">
        <v>647</v>
      </c>
    </row>
    <row r="4129" spans="1:13">
      <c r="A4129">
        <v>7554</v>
      </c>
      <c r="B4129" t="s">
        <v>2961</v>
      </c>
      <c r="C4129" t="s">
        <v>8047</v>
      </c>
      <c r="D4129">
        <v>2280</v>
      </c>
      <c r="E4129" t="s">
        <v>10</v>
      </c>
      <c r="F4129" t="s">
        <v>420</v>
      </c>
      <c r="G4129" s="81">
        <v>45470</v>
      </c>
      <c r="H4129" t="s">
        <v>4048</v>
      </c>
      <c r="I4129" t="s">
        <v>4922</v>
      </c>
      <c r="J4129" t="s">
        <v>2032</v>
      </c>
      <c r="K4129">
        <v>79957</v>
      </c>
      <c r="L4129" t="s">
        <v>305</v>
      </c>
      <c r="M4129">
        <v>691</v>
      </c>
    </row>
    <row r="4130" spans="1:13">
      <c r="A4130">
        <v>7555</v>
      </c>
      <c r="B4130" t="s">
        <v>1227</v>
      </c>
      <c r="C4130" t="s">
        <v>1576</v>
      </c>
      <c r="D4130">
        <v>2000</v>
      </c>
      <c r="E4130" t="s">
        <v>10</v>
      </c>
      <c r="F4130" t="s">
        <v>420</v>
      </c>
      <c r="G4130" s="81">
        <v>45469</v>
      </c>
      <c r="H4130" t="s">
        <v>4066</v>
      </c>
      <c r="I4130" t="s">
        <v>8048</v>
      </c>
      <c r="J4130" t="s">
        <v>2032</v>
      </c>
      <c r="K4130">
        <v>383624</v>
      </c>
      <c r="L4130" t="s">
        <v>1575</v>
      </c>
      <c r="M4130">
        <v>321</v>
      </c>
    </row>
    <row r="4131" spans="1:13">
      <c r="A4131">
        <v>7556</v>
      </c>
      <c r="B4131" t="s">
        <v>35</v>
      </c>
      <c r="C4131" t="s">
        <v>7643</v>
      </c>
      <c r="D4131">
        <v>4550</v>
      </c>
      <c r="E4131" t="s">
        <v>17</v>
      </c>
      <c r="F4131" t="s">
        <v>420</v>
      </c>
      <c r="G4131" s="81">
        <v>45471</v>
      </c>
      <c r="H4131" t="s">
        <v>4048</v>
      </c>
      <c r="I4131" t="s">
        <v>8049</v>
      </c>
      <c r="J4131" t="s">
        <v>1674</v>
      </c>
      <c r="K4131">
        <v>404844</v>
      </c>
      <c r="L4131" t="s">
        <v>3473</v>
      </c>
      <c r="M4131">
        <v>687</v>
      </c>
    </row>
    <row r="4132" spans="1:13">
      <c r="A4132">
        <v>7557</v>
      </c>
      <c r="B4132" t="s">
        <v>1227</v>
      </c>
      <c r="C4132" t="s">
        <v>1821</v>
      </c>
      <c r="D4132">
        <v>5200</v>
      </c>
      <c r="E4132" t="s">
        <v>12</v>
      </c>
      <c r="F4132" t="s">
        <v>420</v>
      </c>
      <c r="G4132" s="81">
        <v>45471</v>
      </c>
      <c r="H4132" t="s">
        <v>4048</v>
      </c>
      <c r="I4132" t="s">
        <v>7308</v>
      </c>
      <c r="J4132" t="s">
        <v>13</v>
      </c>
      <c r="K4132">
        <v>765591</v>
      </c>
      <c r="L4132" t="s">
        <v>1822</v>
      </c>
      <c r="M4132">
        <v>577</v>
      </c>
    </row>
    <row r="4133" spans="1:13">
      <c r="A4133">
        <v>7558</v>
      </c>
      <c r="B4133" t="s">
        <v>2908</v>
      </c>
      <c r="C4133" t="s">
        <v>3600</v>
      </c>
      <c r="D4133">
        <v>2275</v>
      </c>
      <c r="E4133" t="s">
        <v>10</v>
      </c>
      <c r="F4133" t="s">
        <v>7143</v>
      </c>
      <c r="G4133" s="81">
        <v>45447</v>
      </c>
      <c r="H4133" t="s">
        <v>4048</v>
      </c>
      <c r="I4133" t="s">
        <v>8050</v>
      </c>
      <c r="J4133" t="s">
        <v>2032</v>
      </c>
      <c r="K4133">
        <v>110298</v>
      </c>
      <c r="L4133" t="s">
        <v>3599</v>
      </c>
      <c r="M4133">
        <v>720</v>
      </c>
    </row>
    <row r="4134" spans="1:13">
      <c r="B4134" t="s">
        <v>2908</v>
      </c>
      <c r="C4134" t="s">
        <v>1567</v>
      </c>
      <c r="D4134">
        <v>2000</v>
      </c>
      <c r="E4134" t="s">
        <v>3622</v>
      </c>
      <c r="F4134" t="s">
        <v>420</v>
      </c>
      <c r="G4134" s="81">
        <v>45462</v>
      </c>
      <c r="H4134" t="s">
        <v>4048</v>
      </c>
      <c r="I4134" t="s">
        <v>8051</v>
      </c>
      <c r="J4134" t="s">
        <v>3628</v>
      </c>
      <c r="K4134">
        <v>268642</v>
      </c>
      <c r="L4134" t="s">
        <v>1565</v>
      </c>
      <c r="M4134">
        <v>731</v>
      </c>
    </row>
    <row r="4135" spans="1:13">
      <c r="B4135" t="s">
        <v>2908</v>
      </c>
      <c r="C4135" t="s">
        <v>3249</v>
      </c>
      <c r="D4135">
        <v>2000</v>
      </c>
      <c r="E4135" t="s">
        <v>3622</v>
      </c>
      <c r="F4135" t="s">
        <v>420</v>
      </c>
      <c r="G4135" s="81">
        <v>45462</v>
      </c>
      <c r="H4135" t="s">
        <v>4048</v>
      </c>
      <c r="I4135" t="s">
        <v>8052</v>
      </c>
      <c r="J4135" t="s">
        <v>3628</v>
      </c>
      <c r="K4135">
        <v>268707</v>
      </c>
      <c r="L4135" t="s">
        <v>3248</v>
      </c>
      <c r="M4135">
        <v>737</v>
      </c>
    </row>
    <row r="4136" spans="1:13">
      <c r="A4136">
        <v>7559</v>
      </c>
      <c r="B4136" t="s">
        <v>1227</v>
      </c>
      <c r="C4136" t="s">
        <v>3519</v>
      </c>
      <c r="D4136">
        <v>4200</v>
      </c>
      <c r="E4136" t="s">
        <v>15</v>
      </c>
      <c r="F4136" t="s">
        <v>420</v>
      </c>
      <c r="G4136" s="81">
        <v>45453</v>
      </c>
      <c r="H4136" t="s">
        <v>4048</v>
      </c>
      <c r="I4136" t="s">
        <v>5998</v>
      </c>
      <c r="J4136" t="s">
        <v>1680</v>
      </c>
      <c r="K4136">
        <v>480860</v>
      </c>
      <c r="L4136" t="s">
        <v>2504</v>
      </c>
      <c r="M4136">
        <v>480</v>
      </c>
    </row>
    <row r="4137" spans="1:13">
      <c r="A4137">
        <v>7560</v>
      </c>
      <c r="B4137" t="s">
        <v>2961</v>
      </c>
      <c r="C4137" t="s">
        <v>3378</v>
      </c>
      <c r="D4137">
        <v>5200</v>
      </c>
      <c r="E4137" t="s">
        <v>67</v>
      </c>
      <c r="F4137" t="s">
        <v>420</v>
      </c>
      <c r="G4137" s="81">
        <v>45446</v>
      </c>
      <c r="H4137" t="s">
        <v>4048</v>
      </c>
      <c r="I4137" t="s">
        <v>6811</v>
      </c>
      <c r="J4137" t="s">
        <v>1679</v>
      </c>
      <c r="K4137" t="s">
        <v>7887</v>
      </c>
      <c r="L4137" t="s">
        <v>3377</v>
      </c>
      <c r="M4137">
        <v>662</v>
      </c>
    </row>
    <row r="4138" spans="1:13">
      <c r="A4138">
        <v>7561</v>
      </c>
      <c r="B4138" t="s">
        <v>1227</v>
      </c>
      <c r="C4138" t="s">
        <v>2574</v>
      </c>
      <c r="D4138">
        <v>5200</v>
      </c>
      <c r="E4138" t="s">
        <v>12</v>
      </c>
      <c r="F4138" t="s">
        <v>420</v>
      </c>
      <c r="G4138" s="81">
        <v>45474</v>
      </c>
      <c r="H4138" t="s">
        <v>4048</v>
      </c>
      <c r="I4138" t="s">
        <v>5043</v>
      </c>
      <c r="J4138" t="s">
        <v>13</v>
      </c>
      <c r="K4138">
        <v>2882189</v>
      </c>
      <c r="L4138" t="s">
        <v>2572</v>
      </c>
      <c r="M4138">
        <v>492</v>
      </c>
    </row>
    <row r="4139" spans="1:13">
      <c r="A4139">
        <v>7562</v>
      </c>
      <c r="B4139" t="s">
        <v>33</v>
      </c>
      <c r="C4139" t="s">
        <v>789</v>
      </c>
      <c r="D4139">
        <v>5000</v>
      </c>
      <c r="E4139" t="s">
        <v>12</v>
      </c>
      <c r="F4139" t="s">
        <v>420</v>
      </c>
      <c r="G4139" s="81">
        <v>45474</v>
      </c>
      <c r="H4139" t="s">
        <v>4069</v>
      </c>
      <c r="I4139" t="s">
        <v>4183</v>
      </c>
      <c r="J4139" t="s">
        <v>13</v>
      </c>
      <c r="K4139">
        <v>2696169</v>
      </c>
      <c r="L4139" t="s">
        <v>787</v>
      </c>
      <c r="M4139">
        <v>141</v>
      </c>
    </row>
    <row r="4140" spans="1:13">
      <c r="A4140">
        <v>7563</v>
      </c>
      <c r="B4140" t="s">
        <v>1227</v>
      </c>
      <c r="C4140" t="s">
        <v>2455</v>
      </c>
      <c r="D4140">
        <v>5200</v>
      </c>
      <c r="E4140" t="s">
        <v>12</v>
      </c>
      <c r="F4140" t="s">
        <v>420</v>
      </c>
      <c r="G4140" s="81">
        <v>45474</v>
      </c>
      <c r="H4140" t="s">
        <v>4048</v>
      </c>
      <c r="I4140" t="s">
        <v>5587</v>
      </c>
      <c r="J4140" t="s">
        <v>13</v>
      </c>
      <c r="K4140">
        <v>2668891</v>
      </c>
      <c r="L4140" t="s">
        <v>2452</v>
      </c>
      <c r="M4140">
        <v>464</v>
      </c>
    </row>
    <row r="4141" spans="1:13">
      <c r="A4141">
        <v>7564</v>
      </c>
      <c r="B4141" t="s">
        <v>2961</v>
      </c>
      <c r="C4141" t="s">
        <v>1488</v>
      </c>
      <c r="D4141">
        <v>3850</v>
      </c>
      <c r="E4141" t="s">
        <v>20</v>
      </c>
      <c r="F4141" t="s">
        <v>7609</v>
      </c>
      <c r="G4141" s="81">
        <v>45474</v>
      </c>
      <c r="H4141" t="s">
        <v>4048</v>
      </c>
      <c r="I4141" t="s">
        <v>5217</v>
      </c>
      <c r="J4141" t="s">
        <v>1677</v>
      </c>
      <c r="K4141">
        <v>316565</v>
      </c>
      <c r="L4141" t="s">
        <v>3587</v>
      </c>
      <c r="M4141">
        <v>719</v>
      </c>
    </row>
    <row r="4142" spans="1:13">
      <c r="A4142">
        <v>7565</v>
      </c>
      <c r="B4142" t="s">
        <v>1227</v>
      </c>
      <c r="C4142" t="s">
        <v>3161</v>
      </c>
      <c r="D4142">
        <v>2275</v>
      </c>
      <c r="E4142" t="s">
        <v>10</v>
      </c>
      <c r="F4142" t="s">
        <v>420</v>
      </c>
      <c r="G4142" s="81">
        <v>45474</v>
      </c>
      <c r="H4142" t="s">
        <v>4048</v>
      </c>
      <c r="I4142" t="s">
        <v>8053</v>
      </c>
      <c r="J4142" t="s">
        <v>2032</v>
      </c>
      <c r="K4142">
        <v>540992</v>
      </c>
      <c r="L4142" t="s">
        <v>3160</v>
      </c>
      <c r="M4142">
        <v>610</v>
      </c>
    </row>
    <row r="4143" spans="1:13">
      <c r="A4143">
        <v>7566</v>
      </c>
      <c r="B4143" t="s">
        <v>1227</v>
      </c>
      <c r="C4143" t="s">
        <v>1827</v>
      </c>
      <c r="D4143">
        <v>5200</v>
      </c>
      <c r="E4143" t="s">
        <v>12</v>
      </c>
      <c r="F4143" t="s">
        <v>6305</v>
      </c>
      <c r="G4143" s="81">
        <v>45474</v>
      </c>
      <c r="H4143" t="s">
        <v>4048</v>
      </c>
      <c r="I4143" t="s">
        <v>8151</v>
      </c>
      <c r="J4143" t="s">
        <v>13</v>
      </c>
      <c r="K4143">
        <v>333590</v>
      </c>
      <c r="L4143" t="s">
        <v>1649</v>
      </c>
      <c r="M4143">
        <v>728</v>
      </c>
    </row>
    <row r="4144" spans="1:13">
      <c r="A4144">
        <v>7567</v>
      </c>
      <c r="B4144" t="s">
        <v>2908</v>
      </c>
      <c r="C4144" t="s">
        <v>3468</v>
      </c>
      <c r="D4144">
        <v>2275</v>
      </c>
      <c r="E4144" t="s">
        <v>10</v>
      </c>
      <c r="F4144" t="s">
        <v>7609</v>
      </c>
      <c r="G4144" s="81">
        <v>45474</v>
      </c>
      <c r="H4144" t="s">
        <v>4048</v>
      </c>
      <c r="I4144" t="s">
        <v>6551</v>
      </c>
      <c r="J4144" t="s">
        <v>2032</v>
      </c>
      <c r="K4144">
        <v>378262</v>
      </c>
      <c r="L4144" t="s">
        <v>3467</v>
      </c>
      <c r="M4144">
        <v>685</v>
      </c>
    </row>
    <row r="4145" spans="1:13">
      <c r="A4145">
        <v>7568</v>
      </c>
      <c r="B4145" t="s">
        <v>1227</v>
      </c>
      <c r="C4145" t="s">
        <v>2812</v>
      </c>
      <c r="D4145">
        <v>3497</v>
      </c>
      <c r="E4145" t="s">
        <v>12</v>
      </c>
      <c r="F4145" t="s">
        <v>7609</v>
      </c>
      <c r="G4145" s="81">
        <v>45474</v>
      </c>
      <c r="H4145" t="s">
        <v>4048</v>
      </c>
      <c r="I4145" t="s">
        <v>5102</v>
      </c>
      <c r="J4145" t="s">
        <v>13</v>
      </c>
      <c r="K4145">
        <v>377576</v>
      </c>
      <c r="L4145" t="s">
        <v>2807</v>
      </c>
      <c r="M4145">
        <v>573</v>
      </c>
    </row>
    <row r="4146" spans="1:13">
      <c r="A4146">
        <v>7569</v>
      </c>
      <c r="B4146" t="s">
        <v>1227</v>
      </c>
      <c r="C4146" t="s">
        <v>2781</v>
      </c>
      <c r="D4146">
        <v>3497</v>
      </c>
      <c r="E4146" t="s">
        <v>12</v>
      </c>
      <c r="F4146" t="s">
        <v>420</v>
      </c>
      <c r="G4146" s="81">
        <v>45474</v>
      </c>
      <c r="H4146" t="s">
        <v>4048</v>
      </c>
      <c r="I4146" t="s">
        <v>5102</v>
      </c>
      <c r="J4146" t="s">
        <v>13</v>
      </c>
      <c r="K4146">
        <v>2252539</v>
      </c>
      <c r="L4146" t="s">
        <v>2772</v>
      </c>
      <c r="M4146">
        <v>572</v>
      </c>
    </row>
    <row r="4147" spans="1:13">
      <c r="A4147">
        <v>7570</v>
      </c>
      <c r="B4147" t="s">
        <v>1227</v>
      </c>
      <c r="C4147" t="s">
        <v>2411</v>
      </c>
      <c r="D4147">
        <v>3497</v>
      </c>
      <c r="E4147" t="s">
        <v>67</v>
      </c>
      <c r="F4147" t="s">
        <v>420</v>
      </c>
      <c r="G4147" s="81">
        <v>45474</v>
      </c>
      <c r="H4147" t="s">
        <v>4048</v>
      </c>
      <c r="I4147" t="s">
        <v>5203</v>
      </c>
      <c r="J4147" t="s">
        <v>1679</v>
      </c>
      <c r="K4147">
        <v>650221</v>
      </c>
      <c r="L4147" t="s">
        <v>3510</v>
      </c>
      <c r="M4147">
        <v>461</v>
      </c>
    </row>
    <row r="4148" spans="1:13">
      <c r="A4148">
        <v>7571</v>
      </c>
      <c r="B4148" t="s">
        <v>1227</v>
      </c>
      <c r="C4148" t="s">
        <v>2442</v>
      </c>
      <c r="D4148">
        <v>11333</v>
      </c>
      <c r="E4148" t="s">
        <v>67</v>
      </c>
      <c r="F4148" t="s">
        <v>420</v>
      </c>
      <c r="G4148" s="81">
        <v>45475</v>
      </c>
      <c r="H4148" t="s">
        <v>4672</v>
      </c>
      <c r="I4148" t="s">
        <v>2229</v>
      </c>
      <c r="J4148" t="s">
        <v>1679</v>
      </c>
      <c r="K4148">
        <v>485427</v>
      </c>
      <c r="L4148" t="s">
        <v>1987</v>
      </c>
      <c r="M4148">
        <v>372</v>
      </c>
    </row>
    <row r="4149" spans="1:13">
      <c r="A4149">
        <v>7572</v>
      </c>
      <c r="B4149" t="s">
        <v>1227</v>
      </c>
      <c r="C4149" t="s">
        <v>2594</v>
      </c>
      <c r="D4149">
        <v>5200</v>
      </c>
      <c r="E4149" t="s">
        <v>67</v>
      </c>
      <c r="F4149" t="s">
        <v>420</v>
      </c>
      <c r="G4149" s="81">
        <v>45475</v>
      </c>
      <c r="H4149" t="s">
        <v>4069</v>
      </c>
      <c r="I4149" t="s">
        <v>8055</v>
      </c>
      <c r="J4149" t="s">
        <v>1679</v>
      </c>
      <c r="K4149">
        <v>468455</v>
      </c>
      <c r="L4149" t="s">
        <v>2593</v>
      </c>
      <c r="M4149">
        <v>496</v>
      </c>
    </row>
    <row r="4150" spans="1:13">
      <c r="A4150">
        <v>7573</v>
      </c>
      <c r="B4150" t="s">
        <v>35</v>
      </c>
      <c r="C4150" t="s">
        <v>3303</v>
      </c>
      <c r="D4150">
        <v>3500</v>
      </c>
      <c r="E4150" t="s">
        <v>10</v>
      </c>
      <c r="F4150" t="s">
        <v>7609</v>
      </c>
      <c r="G4150" s="81">
        <v>45475</v>
      </c>
      <c r="H4150" t="s">
        <v>4048</v>
      </c>
      <c r="I4150" t="s">
        <v>8056</v>
      </c>
      <c r="J4150" t="s">
        <v>2032</v>
      </c>
      <c r="K4150">
        <v>7934</v>
      </c>
      <c r="L4150" t="s">
        <v>3302</v>
      </c>
      <c r="M4150">
        <v>647</v>
      </c>
    </row>
    <row r="4151" spans="1:13">
      <c r="A4151">
        <v>7574</v>
      </c>
      <c r="B4151" t="s">
        <v>1227</v>
      </c>
      <c r="C4151" t="s">
        <v>2470</v>
      </c>
      <c r="D4151">
        <v>5200</v>
      </c>
      <c r="E4151" t="s">
        <v>12</v>
      </c>
      <c r="F4151" t="s">
        <v>420</v>
      </c>
      <c r="G4151" s="81">
        <v>45476</v>
      </c>
      <c r="H4151" t="s">
        <v>4048</v>
      </c>
      <c r="I4151" t="s">
        <v>5012</v>
      </c>
      <c r="J4151" t="s">
        <v>13</v>
      </c>
      <c r="K4151">
        <v>262858</v>
      </c>
      <c r="L4151" t="s">
        <v>2469</v>
      </c>
      <c r="M4151">
        <v>470</v>
      </c>
    </row>
    <row r="4152" spans="1:13">
      <c r="A4152">
        <v>7575</v>
      </c>
      <c r="B4152" t="s">
        <v>35</v>
      </c>
      <c r="C4152" t="s">
        <v>3373</v>
      </c>
      <c r="D4152">
        <v>3497</v>
      </c>
      <c r="E4152" t="s">
        <v>12</v>
      </c>
      <c r="F4152" t="s">
        <v>420</v>
      </c>
      <c r="G4152" s="81">
        <v>45476</v>
      </c>
      <c r="H4152" t="s">
        <v>4048</v>
      </c>
      <c r="I4152" t="s">
        <v>4375</v>
      </c>
      <c r="J4152" t="s">
        <v>13</v>
      </c>
      <c r="K4152">
        <v>291162</v>
      </c>
      <c r="L4152" t="s">
        <v>3372</v>
      </c>
      <c r="M4152">
        <v>661</v>
      </c>
    </row>
    <row r="4153" spans="1:13">
      <c r="A4153">
        <v>7576</v>
      </c>
      <c r="B4153" t="s">
        <v>1227</v>
      </c>
      <c r="C4153" t="s">
        <v>3409</v>
      </c>
      <c r="D4153">
        <v>5200</v>
      </c>
      <c r="E4153" t="s">
        <v>12</v>
      </c>
      <c r="F4153" t="s">
        <v>7609</v>
      </c>
      <c r="G4153" s="81">
        <v>45476</v>
      </c>
      <c r="H4153" t="s">
        <v>4048</v>
      </c>
      <c r="I4153" t="s">
        <v>8057</v>
      </c>
      <c r="J4153" t="s">
        <v>13</v>
      </c>
      <c r="K4153">
        <v>374350</v>
      </c>
      <c r="L4153" t="s">
        <v>3408</v>
      </c>
      <c r="M4153">
        <v>676</v>
      </c>
    </row>
    <row r="4154" spans="1:13">
      <c r="B4154" t="s">
        <v>2908</v>
      </c>
      <c r="C4154" t="s">
        <v>3713</v>
      </c>
      <c r="D4154">
        <v>2000</v>
      </c>
      <c r="E4154" t="s">
        <v>3622</v>
      </c>
      <c r="F4154" t="s">
        <v>7609</v>
      </c>
      <c r="G4154" s="81">
        <v>45481</v>
      </c>
      <c r="H4154" t="s">
        <v>4048</v>
      </c>
      <c r="I4154" t="s">
        <v>4073</v>
      </c>
      <c r="J4154" t="s">
        <v>3628</v>
      </c>
      <c r="K4154">
        <v>470834</v>
      </c>
      <c r="L4154" t="s">
        <v>3712</v>
      </c>
      <c r="M4154">
        <v>757</v>
      </c>
    </row>
    <row r="4155" spans="1:13">
      <c r="B4155" t="s">
        <v>2908</v>
      </c>
      <c r="C4155" t="s">
        <v>3139</v>
      </c>
      <c r="D4155">
        <v>2000</v>
      </c>
      <c r="E4155" t="s">
        <v>3622</v>
      </c>
      <c r="F4155" t="s">
        <v>7609</v>
      </c>
      <c r="G4155" s="81">
        <v>45481</v>
      </c>
      <c r="H4155" t="s">
        <v>4048</v>
      </c>
      <c r="I4155" t="s">
        <v>4058</v>
      </c>
      <c r="J4155" t="s">
        <v>3628</v>
      </c>
      <c r="K4155">
        <v>470896</v>
      </c>
      <c r="L4155" t="s">
        <v>3138</v>
      </c>
      <c r="M4155">
        <v>736</v>
      </c>
    </row>
    <row r="4156" spans="1:13">
      <c r="B4156" t="s">
        <v>2908</v>
      </c>
      <c r="C4156" t="s">
        <v>1567</v>
      </c>
      <c r="D4156">
        <v>2000</v>
      </c>
      <c r="E4156" t="s">
        <v>3622</v>
      </c>
      <c r="F4156" t="s">
        <v>2267</v>
      </c>
      <c r="G4156" s="81">
        <v>45481</v>
      </c>
      <c r="H4156" t="s">
        <v>4048</v>
      </c>
      <c r="I4156" t="s">
        <v>4960</v>
      </c>
      <c r="J4156" t="s">
        <v>3628</v>
      </c>
      <c r="K4156">
        <v>470871</v>
      </c>
      <c r="L4156" t="s">
        <v>1565</v>
      </c>
      <c r="M4156">
        <v>731</v>
      </c>
    </row>
    <row r="4157" spans="1:13">
      <c r="B4157" t="s">
        <v>2908</v>
      </c>
      <c r="C4157" t="s">
        <v>3260</v>
      </c>
      <c r="D4157">
        <v>2000</v>
      </c>
      <c r="E4157" t="s">
        <v>3622</v>
      </c>
      <c r="F4157" t="s">
        <v>4314</v>
      </c>
      <c r="G4157" s="81">
        <v>45481</v>
      </c>
      <c r="H4157" t="s">
        <v>4048</v>
      </c>
      <c r="I4157" t="s">
        <v>4079</v>
      </c>
      <c r="J4157" t="s">
        <v>3628</v>
      </c>
      <c r="K4157">
        <v>470850</v>
      </c>
      <c r="L4157" t="s">
        <v>3259</v>
      </c>
      <c r="M4157">
        <v>730</v>
      </c>
    </row>
    <row r="4158" spans="1:13">
      <c r="B4158" t="s">
        <v>2908</v>
      </c>
      <c r="C4158" t="s">
        <v>3625</v>
      </c>
      <c r="D4158">
        <v>2520</v>
      </c>
      <c r="E4158" t="s">
        <v>3622</v>
      </c>
      <c r="F4158" t="s">
        <v>420</v>
      </c>
      <c r="G4158" s="81">
        <v>45477</v>
      </c>
      <c r="H4158" t="s">
        <v>4048</v>
      </c>
      <c r="I4158" t="s">
        <v>4960</v>
      </c>
      <c r="J4158" t="s">
        <v>3628</v>
      </c>
      <c r="K4158">
        <v>349038</v>
      </c>
      <c r="L4158" t="s">
        <v>3624</v>
      </c>
      <c r="M4158">
        <v>727</v>
      </c>
    </row>
    <row r="4159" spans="1:13">
      <c r="A4159">
        <v>7577</v>
      </c>
      <c r="B4159" t="s">
        <v>1227</v>
      </c>
      <c r="C4159" t="s">
        <v>9012</v>
      </c>
      <c r="D4159">
        <v>29000</v>
      </c>
      <c r="E4159" t="s">
        <v>12</v>
      </c>
      <c r="F4159" t="s">
        <v>420</v>
      </c>
      <c r="G4159" s="81">
        <v>45482</v>
      </c>
      <c r="H4159" t="s">
        <v>4672</v>
      </c>
      <c r="I4159" t="s">
        <v>8058</v>
      </c>
      <c r="J4159" t="s">
        <v>13</v>
      </c>
      <c r="K4159" t="s">
        <v>8059</v>
      </c>
      <c r="L4159" t="s">
        <v>2280</v>
      </c>
      <c r="M4159">
        <v>422</v>
      </c>
    </row>
    <row r="4160" spans="1:13">
      <c r="A4160">
        <v>7578</v>
      </c>
      <c r="B4160" t="s">
        <v>35</v>
      </c>
      <c r="C4160" t="s">
        <v>3189</v>
      </c>
      <c r="D4160">
        <v>20000</v>
      </c>
      <c r="E4160" t="s">
        <v>20</v>
      </c>
      <c r="F4160" t="s">
        <v>420</v>
      </c>
      <c r="G4160" s="81">
        <v>45482</v>
      </c>
      <c r="H4160" t="s">
        <v>4048</v>
      </c>
      <c r="I4160" t="s">
        <v>4672</v>
      </c>
      <c r="J4160" t="s">
        <v>1677</v>
      </c>
      <c r="K4160" t="s">
        <v>8060</v>
      </c>
      <c r="L4160" t="s">
        <v>3370</v>
      </c>
      <c r="M4160">
        <v>659</v>
      </c>
    </row>
    <row r="4161" spans="1:13">
      <c r="A4161">
        <v>7579</v>
      </c>
      <c r="B4161" t="s">
        <v>2961</v>
      </c>
      <c r="C4161" t="s">
        <v>3450</v>
      </c>
      <c r="D4161">
        <v>3498</v>
      </c>
      <c r="E4161" t="s">
        <v>12</v>
      </c>
      <c r="F4161" t="s">
        <v>420</v>
      </c>
      <c r="G4161" s="81">
        <v>45482</v>
      </c>
      <c r="H4161" t="s">
        <v>4048</v>
      </c>
      <c r="I4161" t="s">
        <v>8061</v>
      </c>
      <c r="J4161" t="s">
        <v>13</v>
      </c>
      <c r="K4161" t="s">
        <v>8062</v>
      </c>
      <c r="L4161" t="s">
        <v>3504</v>
      </c>
      <c r="M4161">
        <v>682</v>
      </c>
    </row>
    <row r="4162" spans="1:13">
      <c r="A4162">
        <v>7580</v>
      </c>
      <c r="B4162" t="s">
        <v>1227</v>
      </c>
      <c r="C4162" t="s">
        <v>376</v>
      </c>
      <c r="D4162">
        <v>5200</v>
      </c>
      <c r="E4162" t="s">
        <v>12</v>
      </c>
      <c r="F4162" t="s">
        <v>6382</v>
      </c>
      <c r="G4162" s="81">
        <v>45478</v>
      </c>
      <c r="H4162" t="s">
        <v>4048</v>
      </c>
      <c r="I4162" t="s">
        <v>5587</v>
      </c>
      <c r="J4162" t="s">
        <v>13</v>
      </c>
      <c r="K4162" t="s">
        <v>8063</v>
      </c>
      <c r="L4162" t="s">
        <v>374</v>
      </c>
      <c r="M4162">
        <v>463</v>
      </c>
    </row>
    <row r="4163" spans="1:13">
      <c r="A4163">
        <v>7581</v>
      </c>
      <c r="B4163" t="s">
        <v>3781</v>
      </c>
      <c r="C4163" t="s">
        <v>3765</v>
      </c>
      <c r="D4163">
        <v>3472</v>
      </c>
      <c r="E4163" t="s">
        <v>20</v>
      </c>
      <c r="F4163" t="s">
        <v>420</v>
      </c>
      <c r="G4163" s="81">
        <v>45481</v>
      </c>
      <c r="H4163" t="s">
        <v>4048</v>
      </c>
      <c r="I4163" t="s">
        <v>4685</v>
      </c>
      <c r="J4163" t="s">
        <v>1677</v>
      </c>
      <c r="K4163" t="s">
        <v>9550</v>
      </c>
      <c r="L4163" t="s">
        <v>3764</v>
      </c>
      <c r="M4163">
        <v>767</v>
      </c>
    </row>
    <row r="4164" spans="1:13">
      <c r="A4164">
        <v>7582</v>
      </c>
      <c r="B4164" t="s">
        <v>3781</v>
      </c>
      <c r="C4164" t="s">
        <v>3791</v>
      </c>
      <c r="D4164">
        <v>3472</v>
      </c>
      <c r="E4164" t="s">
        <v>20</v>
      </c>
      <c r="F4164" t="s">
        <v>420</v>
      </c>
      <c r="G4164" s="81">
        <v>45481</v>
      </c>
      <c r="H4164" t="s">
        <v>4048</v>
      </c>
      <c r="I4164" t="s">
        <v>4685</v>
      </c>
      <c r="J4164" t="s">
        <v>1677</v>
      </c>
      <c r="K4164" t="s">
        <v>8064</v>
      </c>
      <c r="L4164" t="s">
        <v>3790</v>
      </c>
      <c r="M4164">
        <v>783</v>
      </c>
    </row>
    <row r="4165" spans="1:13">
      <c r="A4165">
        <v>7583</v>
      </c>
      <c r="B4165" t="s">
        <v>3781</v>
      </c>
      <c r="C4165" t="s">
        <v>8065</v>
      </c>
      <c r="D4165">
        <v>3472</v>
      </c>
      <c r="E4165" t="s">
        <v>20</v>
      </c>
      <c r="F4165" t="s">
        <v>6382</v>
      </c>
      <c r="G4165" s="81">
        <v>45481</v>
      </c>
      <c r="H4165" t="s">
        <v>4048</v>
      </c>
      <c r="I4165" t="s">
        <v>4685</v>
      </c>
      <c r="J4165" t="s">
        <v>1677</v>
      </c>
      <c r="K4165" t="s">
        <v>8066</v>
      </c>
      <c r="L4165" t="s">
        <v>3728</v>
      </c>
      <c r="M4165">
        <v>773</v>
      </c>
    </row>
    <row r="4166" spans="1:13">
      <c r="A4166">
        <v>7584</v>
      </c>
      <c r="B4166" t="s">
        <v>3781</v>
      </c>
      <c r="C4166" t="s">
        <v>3778</v>
      </c>
      <c r="D4166">
        <v>3472</v>
      </c>
      <c r="E4166" t="s">
        <v>20</v>
      </c>
      <c r="F4166" t="s">
        <v>6382</v>
      </c>
      <c r="G4166" s="81">
        <v>45481</v>
      </c>
      <c r="H4166" t="s">
        <v>4048</v>
      </c>
      <c r="I4166" t="s">
        <v>4685</v>
      </c>
      <c r="J4166" t="s">
        <v>1677</v>
      </c>
      <c r="K4166" t="s">
        <v>8067</v>
      </c>
      <c r="L4166" t="s">
        <v>3777</v>
      </c>
      <c r="M4166">
        <v>762</v>
      </c>
    </row>
    <row r="4167" spans="1:13">
      <c r="A4167">
        <v>7585</v>
      </c>
      <c r="B4167" t="s">
        <v>3781</v>
      </c>
      <c r="C4167" t="s">
        <v>3762</v>
      </c>
      <c r="D4167">
        <v>3472</v>
      </c>
      <c r="E4167" t="s">
        <v>20</v>
      </c>
      <c r="F4167" t="s">
        <v>420</v>
      </c>
      <c r="G4167" s="81">
        <v>45481</v>
      </c>
      <c r="H4167" t="s">
        <v>4048</v>
      </c>
      <c r="I4167" t="s">
        <v>4685</v>
      </c>
      <c r="J4167" t="s">
        <v>1677</v>
      </c>
      <c r="K4167" t="s">
        <v>8068</v>
      </c>
      <c r="L4167" t="s">
        <v>3761</v>
      </c>
      <c r="M4167">
        <v>775</v>
      </c>
    </row>
    <row r="4168" spans="1:13">
      <c r="A4168">
        <v>7586</v>
      </c>
      <c r="B4168" t="s">
        <v>2961</v>
      </c>
      <c r="C4168" t="s">
        <v>3412</v>
      </c>
      <c r="D4168">
        <v>5200</v>
      </c>
      <c r="E4168" t="s">
        <v>12</v>
      </c>
      <c r="F4168" t="s">
        <v>420</v>
      </c>
      <c r="G4168" s="81">
        <v>45481</v>
      </c>
      <c r="H4168" t="s">
        <v>4048</v>
      </c>
      <c r="I4168" t="s">
        <v>4086</v>
      </c>
      <c r="J4168" t="s">
        <v>13</v>
      </c>
      <c r="K4168" t="s">
        <v>8069</v>
      </c>
      <c r="L4168" t="s">
        <v>3411</v>
      </c>
      <c r="M4168">
        <v>677</v>
      </c>
    </row>
    <row r="4169" spans="1:13">
      <c r="A4169">
        <v>7587</v>
      </c>
      <c r="B4169" t="s">
        <v>3781</v>
      </c>
      <c r="C4169" t="s">
        <v>3769</v>
      </c>
      <c r="D4169">
        <v>3472</v>
      </c>
      <c r="E4169" t="s">
        <v>20</v>
      </c>
      <c r="F4169" t="s">
        <v>6382</v>
      </c>
      <c r="G4169" s="81">
        <v>45478</v>
      </c>
      <c r="H4169" t="s">
        <v>4048</v>
      </c>
      <c r="I4169" t="s">
        <v>4685</v>
      </c>
      <c r="J4169" t="s">
        <v>1677</v>
      </c>
      <c r="K4169" t="s">
        <v>8070</v>
      </c>
      <c r="L4169" t="s">
        <v>3768</v>
      </c>
      <c r="M4169">
        <v>770</v>
      </c>
    </row>
    <row r="4170" spans="1:13">
      <c r="A4170">
        <v>7588</v>
      </c>
      <c r="B4170" t="s">
        <v>35</v>
      </c>
      <c r="C4170" t="s">
        <v>3501</v>
      </c>
      <c r="D4170">
        <v>13000</v>
      </c>
      <c r="E4170" t="s">
        <v>20</v>
      </c>
      <c r="F4170" t="s">
        <v>4314</v>
      </c>
      <c r="G4170" s="81">
        <v>45478</v>
      </c>
      <c r="H4170" t="s">
        <v>4194</v>
      </c>
      <c r="I4170" t="s">
        <v>8072</v>
      </c>
      <c r="J4170" t="s">
        <v>1677</v>
      </c>
      <c r="K4170" t="s">
        <v>8073</v>
      </c>
      <c r="L4170" t="s">
        <v>3500</v>
      </c>
      <c r="M4170">
        <v>696</v>
      </c>
    </row>
    <row r="4171" spans="1:13">
      <c r="A4171">
        <v>7589</v>
      </c>
      <c r="B4171" t="s">
        <v>1227</v>
      </c>
      <c r="C4171" t="s">
        <v>2757</v>
      </c>
      <c r="D4171">
        <v>2275</v>
      </c>
      <c r="E4171" t="s">
        <v>15</v>
      </c>
      <c r="F4171" t="s">
        <v>420</v>
      </c>
      <c r="G4171" s="81">
        <v>45478</v>
      </c>
      <c r="H4171" t="s">
        <v>4048</v>
      </c>
      <c r="I4171" t="s">
        <v>6259</v>
      </c>
      <c r="J4171" t="s">
        <v>1680</v>
      </c>
      <c r="K4171" t="s">
        <v>8074</v>
      </c>
      <c r="L4171" t="s">
        <v>2755</v>
      </c>
      <c r="M4171">
        <v>563</v>
      </c>
    </row>
    <row r="4172" spans="1:13">
      <c r="A4172">
        <v>7590</v>
      </c>
      <c r="B4172" t="s">
        <v>3781</v>
      </c>
      <c r="C4172" t="s">
        <v>3744</v>
      </c>
      <c r="D4172">
        <v>3472</v>
      </c>
      <c r="E4172" t="s">
        <v>20</v>
      </c>
      <c r="F4172" t="s">
        <v>420</v>
      </c>
      <c r="G4172" s="81">
        <v>45478</v>
      </c>
      <c r="H4172" t="s">
        <v>4048</v>
      </c>
      <c r="I4172" t="s">
        <v>4685</v>
      </c>
      <c r="J4172" t="s">
        <v>1677</v>
      </c>
      <c r="K4172" t="s">
        <v>8075</v>
      </c>
      <c r="L4172" t="s">
        <v>3743</v>
      </c>
      <c r="M4172">
        <v>782</v>
      </c>
    </row>
    <row r="4173" spans="1:13">
      <c r="A4173">
        <v>7591</v>
      </c>
      <c r="B4173" t="s">
        <v>3781</v>
      </c>
      <c r="C4173" t="s">
        <v>3738</v>
      </c>
      <c r="D4173">
        <v>3472</v>
      </c>
      <c r="E4173" t="s">
        <v>20</v>
      </c>
      <c r="F4173" t="s">
        <v>420</v>
      </c>
      <c r="G4173" s="81">
        <v>45478</v>
      </c>
      <c r="H4173" t="s">
        <v>4048</v>
      </c>
      <c r="I4173" t="s">
        <v>4685</v>
      </c>
      <c r="J4173" t="s">
        <v>1677</v>
      </c>
      <c r="K4173" t="s">
        <v>8076</v>
      </c>
      <c r="L4173" t="s">
        <v>3737</v>
      </c>
      <c r="M4173">
        <v>769</v>
      </c>
    </row>
    <row r="4174" spans="1:13">
      <c r="A4174">
        <v>7592</v>
      </c>
      <c r="B4174" t="s">
        <v>3781</v>
      </c>
      <c r="C4174" t="s">
        <v>3741</v>
      </c>
      <c r="D4174">
        <v>3472</v>
      </c>
      <c r="E4174" t="s">
        <v>20</v>
      </c>
      <c r="F4174" t="s">
        <v>420</v>
      </c>
      <c r="G4174" s="81">
        <v>45478</v>
      </c>
      <c r="H4174" t="s">
        <v>4048</v>
      </c>
      <c r="I4174" t="s">
        <v>4685</v>
      </c>
      <c r="J4174" t="s">
        <v>1677</v>
      </c>
      <c r="K4174" t="s">
        <v>8077</v>
      </c>
      <c r="L4174" t="s">
        <v>3740</v>
      </c>
      <c r="M4174">
        <v>766</v>
      </c>
    </row>
    <row r="4175" spans="1:13">
      <c r="A4175">
        <v>7593</v>
      </c>
      <c r="B4175" t="s">
        <v>3781</v>
      </c>
      <c r="C4175" t="s">
        <v>3796</v>
      </c>
      <c r="D4175">
        <v>3742</v>
      </c>
      <c r="E4175" t="s">
        <v>20</v>
      </c>
      <c r="F4175" t="s">
        <v>420</v>
      </c>
      <c r="G4175" s="81">
        <v>45478</v>
      </c>
      <c r="H4175" t="s">
        <v>4048</v>
      </c>
      <c r="I4175" t="s">
        <v>4685</v>
      </c>
      <c r="J4175" t="s">
        <v>1677</v>
      </c>
      <c r="K4175" t="s">
        <v>8078</v>
      </c>
      <c r="L4175" t="s">
        <v>3808</v>
      </c>
      <c r="M4175">
        <v>781</v>
      </c>
    </row>
    <row r="4176" spans="1:13">
      <c r="A4176">
        <v>7594</v>
      </c>
      <c r="B4176" t="s">
        <v>1227</v>
      </c>
      <c r="C4176" t="s">
        <v>605</v>
      </c>
      <c r="D4176">
        <v>2800</v>
      </c>
      <c r="E4176" t="s">
        <v>12</v>
      </c>
      <c r="F4176" t="s">
        <v>420</v>
      </c>
      <c r="G4176" s="81">
        <v>45265</v>
      </c>
      <c r="H4176" t="s">
        <v>4048</v>
      </c>
      <c r="I4176" t="s">
        <v>6209</v>
      </c>
      <c r="J4176" t="s">
        <v>13</v>
      </c>
      <c r="K4176" t="s">
        <v>8079</v>
      </c>
      <c r="L4176" t="s">
        <v>603</v>
      </c>
      <c r="M4176">
        <v>468</v>
      </c>
    </row>
    <row r="4177" spans="1:15">
      <c r="A4177">
        <v>7595</v>
      </c>
      <c r="B4177" t="s">
        <v>3781</v>
      </c>
      <c r="C4177" t="s">
        <v>3753</v>
      </c>
      <c r="D4177">
        <v>3472</v>
      </c>
      <c r="E4177" t="s">
        <v>20</v>
      </c>
      <c r="F4177" t="s">
        <v>420</v>
      </c>
      <c r="G4177" s="81">
        <v>45478</v>
      </c>
      <c r="H4177" t="s">
        <v>4048</v>
      </c>
      <c r="I4177" t="s">
        <v>4685</v>
      </c>
      <c r="J4177" t="s">
        <v>1677</v>
      </c>
      <c r="K4177" t="s">
        <v>8080</v>
      </c>
      <c r="L4177" t="s">
        <v>3752</v>
      </c>
      <c r="M4177">
        <v>765</v>
      </c>
      <c r="O4177" t="s">
        <v>8081</v>
      </c>
    </row>
    <row r="4178" spans="1:15">
      <c r="A4178">
        <v>7596</v>
      </c>
      <c r="B4178" t="s">
        <v>3781</v>
      </c>
      <c r="C4178" t="s">
        <v>3750</v>
      </c>
      <c r="D4178">
        <v>3472</v>
      </c>
      <c r="E4178" t="s">
        <v>20</v>
      </c>
      <c r="F4178" t="s">
        <v>420</v>
      </c>
      <c r="G4178" s="81">
        <v>45478</v>
      </c>
      <c r="H4178" t="s">
        <v>4048</v>
      </c>
      <c r="I4178" t="s">
        <v>4685</v>
      </c>
      <c r="J4178" t="s">
        <v>1677</v>
      </c>
      <c r="K4178" t="s">
        <v>8082</v>
      </c>
      <c r="L4178" t="s">
        <v>3749</v>
      </c>
      <c r="M4178">
        <v>768</v>
      </c>
      <c r="O4178" t="s">
        <v>8081</v>
      </c>
    </row>
    <row r="4179" spans="1:15">
      <c r="A4179">
        <v>7597</v>
      </c>
      <c r="B4179" t="s">
        <v>3781</v>
      </c>
      <c r="C4179" t="s">
        <v>3747</v>
      </c>
      <c r="D4179">
        <v>3472</v>
      </c>
      <c r="E4179" t="s">
        <v>20</v>
      </c>
      <c r="F4179" t="s">
        <v>420</v>
      </c>
      <c r="G4179" s="81">
        <v>45478</v>
      </c>
      <c r="H4179" t="s">
        <v>4048</v>
      </c>
      <c r="I4179" t="s">
        <v>4685</v>
      </c>
      <c r="J4179" t="s">
        <v>1677</v>
      </c>
      <c r="K4179" t="s">
        <v>8083</v>
      </c>
      <c r="L4179" t="s">
        <v>3746</v>
      </c>
      <c r="M4179">
        <v>764</v>
      </c>
    </row>
    <row r="4180" spans="1:15">
      <c r="A4180">
        <v>7598</v>
      </c>
      <c r="B4180" t="s">
        <v>3781</v>
      </c>
      <c r="C4180" t="s">
        <v>3756</v>
      </c>
      <c r="D4180">
        <v>3472</v>
      </c>
      <c r="E4180" t="s">
        <v>20</v>
      </c>
      <c r="F4180" t="s">
        <v>420</v>
      </c>
      <c r="G4180" s="81">
        <v>45478</v>
      </c>
      <c r="H4180" t="s">
        <v>4048</v>
      </c>
      <c r="I4180" t="s">
        <v>4685</v>
      </c>
      <c r="J4180" t="s">
        <v>1677</v>
      </c>
      <c r="K4180" t="s">
        <v>8084</v>
      </c>
      <c r="L4180" t="s">
        <v>3755</v>
      </c>
      <c r="M4180">
        <v>774</v>
      </c>
    </row>
    <row r="4181" spans="1:15">
      <c r="A4181">
        <v>7599</v>
      </c>
      <c r="B4181" t="s">
        <v>3781</v>
      </c>
      <c r="C4181" t="s">
        <v>3759</v>
      </c>
      <c r="D4181">
        <v>3472</v>
      </c>
      <c r="E4181" t="s">
        <v>20</v>
      </c>
      <c r="F4181" t="s">
        <v>420</v>
      </c>
      <c r="G4181" s="81">
        <v>45478</v>
      </c>
      <c r="H4181" t="s">
        <v>4048</v>
      </c>
      <c r="I4181" t="s">
        <v>4685</v>
      </c>
      <c r="J4181" t="s">
        <v>1677</v>
      </c>
      <c r="K4181" t="s">
        <v>8085</v>
      </c>
      <c r="L4181" t="s">
        <v>3758</v>
      </c>
      <c r="M4181">
        <v>771</v>
      </c>
    </row>
    <row r="4182" spans="1:15">
      <c r="A4182">
        <v>7600</v>
      </c>
      <c r="B4182" t="s">
        <v>2961</v>
      </c>
      <c r="C4182" t="s">
        <v>3378</v>
      </c>
      <c r="D4182">
        <v>5200</v>
      </c>
      <c r="E4182" t="s">
        <v>67</v>
      </c>
      <c r="F4182" t="s">
        <v>420</v>
      </c>
      <c r="G4182" s="81">
        <v>45477</v>
      </c>
      <c r="H4182" t="s">
        <v>4048</v>
      </c>
      <c r="I4182" t="s">
        <v>6932</v>
      </c>
      <c r="J4182" t="s">
        <v>1679</v>
      </c>
      <c r="K4182" t="s">
        <v>8086</v>
      </c>
      <c r="L4182" t="s">
        <v>3377</v>
      </c>
      <c r="M4182">
        <v>662</v>
      </c>
    </row>
    <row r="4183" spans="1:15">
      <c r="A4183">
        <v>7601</v>
      </c>
      <c r="B4183" t="s">
        <v>1227</v>
      </c>
      <c r="C4183" t="s">
        <v>3114</v>
      </c>
      <c r="D4183">
        <v>3275</v>
      </c>
      <c r="E4183" t="s">
        <v>10</v>
      </c>
      <c r="F4183" t="s">
        <v>6382</v>
      </c>
      <c r="G4183" s="81">
        <v>45477</v>
      </c>
      <c r="H4183" t="s">
        <v>4048</v>
      </c>
      <c r="I4183" t="s">
        <v>8735</v>
      </c>
      <c r="J4183" t="s">
        <v>2032</v>
      </c>
      <c r="K4183" t="s">
        <v>8087</v>
      </c>
      <c r="L4183" t="s">
        <v>3113</v>
      </c>
      <c r="M4183">
        <v>596</v>
      </c>
    </row>
    <row r="4184" spans="1:15">
      <c r="A4184">
        <v>7602</v>
      </c>
      <c r="B4184" t="s">
        <v>2961</v>
      </c>
      <c r="C4184" t="s">
        <v>3523</v>
      </c>
      <c r="D4184">
        <v>3497</v>
      </c>
      <c r="E4184" t="s">
        <v>67</v>
      </c>
      <c r="F4184" t="s">
        <v>420</v>
      </c>
      <c r="G4184" s="81">
        <v>45477</v>
      </c>
      <c r="H4184" t="s">
        <v>4048</v>
      </c>
      <c r="I4184" t="s">
        <v>6287</v>
      </c>
      <c r="J4184" t="s">
        <v>1679</v>
      </c>
      <c r="K4184" t="s">
        <v>8088</v>
      </c>
      <c r="L4184" t="s">
        <v>3522</v>
      </c>
      <c r="M4184">
        <v>700</v>
      </c>
    </row>
    <row r="4185" spans="1:15">
      <c r="A4185">
        <v>7603</v>
      </c>
      <c r="B4185" t="s">
        <v>1227</v>
      </c>
      <c r="C4185" t="s">
        <v>2458</v>
      </c>
      <c r="D4185">
        <v>5200</v>
      </c>
      <c r="E4185" t="s">
        <v>67</v>
      </c>
      <c r="F4185" t="s">
        <v>420</v>
      </c>
      <c r="G4185" s="81">
        <v>45477</v>
      </c>
      <c r="H4185" t="s">
        <v>4048</v>
      </c>
      <c r="I4185" t="s">
        <v>5643</v>
      </c>
      <c r="J4185" t="s">
        <v>1679</v>
      </c>
      <c r="K4185" t="s">
        <v>8089</v>
      </c>
      <c r="L4185" t="s">
        <v>2457</v>
      </c>
      <c r="M4185">
        <v>466</v>
      </c>
    </row>
    <row r="4186" spans="1:15">
      <c r="A4186">
        <v>7604</v>
      </c>
      <c r="B4186" t="s">
        <v>3781</v>
      </c>
      <c r="C4186" t="s">
        <v>3732</v>
      </c>
      <c r="D4186">
        <v>3472</v>
      </c>
      <c r="E4186" t="s">
        <v>20</v>
      </c>
      <c r="F4186" t="s">
        <v>420</v>
      </c>
      <c r="G4186" s="81">
        <v>45477</v>
      </c>
      <c r="H4186" t="s">
        <v>4048</v>
      </c>
      <c r="I4186" t="s">
        <v>4685</v>
      </c>
      <c r="J4186" t="s">
        <v>1677</v>
      </c>
      <c r="K4186" t="s">
        <v>8090</v>
      </c>
      <c r="L4186" t="s">
        <v>3731</v>
      </c>
      <c r="M4186">
        <v>780</v>
      </c>
    </row>
    <row r="4187" spans="1:15">
      <c r="A4187">
        <v>7605</v>
      </c>
      <c r="B4187" t="s">
        <v>3781</v>
      </c>
      <c r="C4187" t="s">
        <v>3735</v>
      </c>
      <c r="D4187">
        <v>3472</v>
      </c>
      <c r="E4187" t="s">
        <v>20</v>
      </c>
      <c r="F4187" t="s">
        <v>420</v>
      </c>
      <c r="G4187" s="81">
        <v>45477</v>
      </c>
      <c r="H4187" t="s">
        <v>4048</v>
      </c>
      <c r="I4187" t="s">
        <v>4685</v>
      </c>
      <c r="J4187" t="s">
        <v>1677</v>
      </c>
      <c r="K4187" t="s">
        <v>8091</v>
      </c>
      <c r="L4187" t="s">
        <v>3734</v>
      </c>
      <c r="M4187">
        <v>772</v>
      </c>
    </row>
    <row r="4188" spans="1:15">
      <c r="A4188">
        <v>7606</v>
      </c>
      <c r="B4188" t="s">
        <v>1227</v>
      </c>
      <c r="C4188" t="s">
        <v>1385</v>
      </c>
      <c r="D4188">
        <v>10000</v>
      </c>
      <c r="E4188" t="s">
        <v>10</v>
      </c>
      <c r="F4188" t="s">
        <v>420</v>
      </c>
      <c r="G4188" s="81">
        <v>45485</v>
      </c>
      <c r="H4188" t="s">
        <v>4069</v>
      </c>
      <c r="I4188" t="s">
        <v>4895</v>
      </c>
      <c r="J4188" t="s">
        <v>2032</v>
      </c>
      <c r="K4188" t="s">
        <v>8092</v>
      </c>
      <c r="L4188" t="s">
        <v>1384</v>
      </c>
      <c r="M4188">
        <v>220</v>
      </c>
    </row>
    <row r="4189" spans="1:15">
      <c r="A4189">
        <v>7607</v>
      </c>
      <c r="B4189" t="s">
        <v>1227</v>
      </c>
      <c r="C4189" t="s">
        <v>1810</v>
      </c>
      <c r="D4189">
        <v>2275</v>
      </c>
      <c r="E4189" t="s">
        <v>17</v>
      </c>
      <c r="F4189" t="s">
        <v>420</v>
      </c>
      <c r="G4189" s="81">
        <v>45483</v>
      </c>
      <c r="H4189" t="s">
        <v>4048</v>
      </c>
      <c r="I4189" t="s">
        <v>4375</v>
      </c>
      <c r="J4189" t="s">
        <v>1674</v>
      </c>
      <c r="K4189" t="s">
        <v>8093</v>
      </c>
      <c r="L4189" t="s">
        <v>1812</v>
      </c>
      <c r="M4189">
        <v>364</v>
      </c>
    </row>
    <row r="4190" spans="1:15">
      <c r="A4190">
        <v>7608</v>
      </c>
      <c r="B4190" t="s">
        <v>1227</v>
      </c>
      <c r="C4190" t="s">
        <v>3336</v>
      </c>
      <c r="D4190">
        <v>2000</v>
      </c>
      <c r="E4190" t="s">
        <v>10</v>
      </c>
      <c r="F4190" t="s">
        <v>420</v>
      </c>
      <c r="G4190" s="81">
        <v>45483</v>
      </c>
      <c r="H4190" t="s">
        <v>4048</v>
      </c>
      <c r="I4190" t="s">
        <v>5273</v>
      </c>
      <c r="J4190" t="s">
        <v>2032</v>
      </c>
      <c r="K4190" t="s">
        <v>8094</v>
      </c>
      <c r="L4190" t="s">
        <v>3335</v>
      </c>
      <c r="M4190">
        <v>655</v>
      </c>
    </row>
    <row r="4191" spans="1:15">
      <c r="A4191">
        <v>7609</v>
      </c>
      <c r="B4191" t="s">
        <v>35</v>
      </c>
      <c r="C4191" t="s">
        <v>1813</v>
      </c>
      <c r="D4191">
        <v>1600</v>
      </c>
      <c r="E4191" t="s">
        <v>8</v>
      </c>
      <c r="F4191" t="s">
        <v>420</v>
      </c>
      <c r="G4191" s="81">
        <v>45488</v>
      </c>
      <c r="H4191" t="s">
        <v>4048</v>
      </c>
      <c r="I4191" t="s">
        <v>6546</v>
      </c>
      <c r="J4191" t="s">
        <v>1675</v>
      </c>
      <c r="K4191" t="s">
        <v>8095</v>
      </c>
      <c r="L4191" t="s">
        <v>1816</v>
      </c>
      <c r="M4191">
        <v>365</v>
      </c>
    </row>
    <row r="4192" spans="1:15">
      <c r="A4192">
        <v>7610</v>
      </c>
      <c r="B4192" t="s">
        <v>35</v>
      </c>
      <c r="C4192" t="s">
        <v>3332</v>
      </c>
      <c r="D4192">
        <v>18000</v>
      </c>
      <c r="E4192" t="s">
        <v>20</v>
      </c>
      <c r="F4192" t="s">
        <v>420</v>
      </c>
      <c r="G4192" s="81">
        <v>45488</v>
      </c>
      <c r="H4192" t="s">
        <v>4672</v>
      </c>
      <c r="I4192" t="s">
        <v>4356</v>
      </c>
      <c r="J4192" t="s">
        <v>1677</v>
      </c>
      <c r="K4192" t="s">
        <v>8096</v>
      </c>
      <c r="L4192" t="s">
        <v>3331</v>
      </c>
      <c r="M4192">
        <v>654</v>
      </c>
    </row>
    <row r="4193" spans="1:13">
      <c r="A4193">
        <v>7611</v>
      </c>
      <c r="B4193" t="s">
        <v>2961</v>
      </c>
      <c r="C4193" t="s">
        <v>3355</v>
      </c>
      <c r="D4193">
        <v>14400</v>
      </c>
      <c r="E4193" t="s">
        <v>17</v>
      </c>
      <c r="F4193" t="s">
        <v>420</v>
      </c>
      <c r="G4193" s="81">
        <v>45488</v>
      </c>
      <c r="H4193" t="s">
        <v>4048</v>
      </c>
      <c r="I4193" t="s">
        <v>8097</v>
      </c>
      <c r="J4193" t="s">
        <v>1675</v>
      </c>
      <c r="K4193" t="s">
        <v>8098</v>
      </c>
      <c r="L4193" t="s">
        <v>3354</v>
      </c>
      <c r="M4193">
        <v>658</v>
      </c>
    </row>
    <row r="4194" spans="1:13">
      <c r="A4194">
        <v>7612</v>
      </c>
      <c r="B4194" t="s">
        <v>35</v>
      </c>
      <c r="C4194" t="s">
        <v>3480</v>
      </c>
      <c r="D4194">
        <v>10000</v>
      </c>
      <c r="E4194" t="s">
        <v>67</v>
      </c>
      <c r="F4194" t="s">
        <v>420</v>
      </c>
      <c r="G4194" s="81">
        <v>45489</v>
      </c>
      <c r="H4194" t="s">
        <v>4048</v>
      </c>
      <c r="I4194" t="s">
        <v>8099</v>
      </c>
      <c r="J4194" t="s">
        <v>1679</v>
      </c>
      <c r="K4194" t="s">
        <v>8100</v>
      </c>
      <c r="L4194" t="s">
        <v>3479</v>
      </c>
      <c r="M4194">
        <v>689</v>
      </c>
    </row>
    <row r="4195" spans="1:13">
      <c r="A4195">
        <v>7613</v>
      </c>
      <c r="B4195" t="s">
        <v>1227</v>
      </c>
      <c r="C4195" t="s">
        <v>3463</v>
      </c>
      <c r="D4195">
        <v>7050</v>
      </c>
      <c r="E4195" t="s">
        <v>12</v>
      </c>
      <c r="F4195" t="s">
        <v>420</v>
      </c>
      <c r="G4195" s="81">
        <v>45489</v>
      </c>
      <c r="H4195" t="s">
        <v>4048</v>
      </c>
      <c r="I4195" t="s">
        <v>8101</v>
      </c>
      <c r="J4195" t="s">
        <v>13</v>
      </c>
      <c r="K4195" t="s">
        <v>8102</v>
      </c>
      <c r="L4195" t="s">
        <v>3458</v>
      </c>
      <c r="M4195">
        <v>582</v>
      </c>
    </row>
    <row r="4196" spans="1:13">
      <c r="A4196">
        <v>7614</v>
      </c>
      <c r="B4196" t="s">
        <v>4173</v>
      </c>
      <c r="C4196" t="s">
        <v>962</v>
      </c>
      <c r="D4196">
        <v>3350</v>
      </c>
      <c r="E4196" t="s">
        <v>3622</v>
      </c>
      <c r="F4196" t="s">
        <v>420</v>
      </c>
      <c r="G4196" s="81">
        <v>45489</v>
      </c>
      <c r="H4196" t="s">
        <v>4048</v>
      </c>
      <c r="I4196" t="s">
        <v>8103</v>
      </c>
      <c r="J4196" t="s">
        <v>3628</v>
      </c>
      <c r="K4196" t="s">
        <v>8104</v>
      </c>
      <c r="L4196" t="s">
        <v>960</v>
      </c>
      <c r="M4196">
        <v>726</v>
      </c>
    </row>
    <row r="4197" spans="1:13">
      <c r="B4197" t="s">
        <v>1227</v>
      </c>
      <c r="C4197" t="s">
        <v>3014</v>
      </c>
      <c r="D4197">
        <v>1650</v>
      </c>
      <c r="E4197" t="s">
        <v>15</v>
      </c>
      <c r="F4197" t="s">
        <v>6305</v>
      </c>
      <c r="G4197" s="81">
        <v>45490</v>
      </c>
      <c r="H4197" t="s">
        <v>4048</v>
      </c>
      <c r="I4197" t="s">
        <v>7546</v>
      </c>
      <c r="J4197" t="s">
        <v>1680</v>
      </c>
      <c r="K4197" t="s">
        <v>6443</v>
      </c>
      <c r="L4197" t="s">
        <v>3013</v>
      </c>
      <c r="M4197">
        <v>593</v>
      </c>
    </row>
    <row r="4198" spans="1:13">
      <c r="B4198" t="s">
        <v>1227</v>
      </c>
      <c r="C4198" t="s">
        <v>3014</v>
      </c>
      <c r="D4198">
        <v>1650</v>
      </c>
      <c r="E4198" t="s">
        <v>15</v>
      </c>
      <c r="F4198" t="s">
        <v>6305</v>
      </c>
      <c r="G4198" s="81">
        <v>45490</v>
      </c>
      <c r="H4198" t="s">
        <v>4048</v>
      </c>
      <c r="I4198" t="s">
        <v>7417</v>
      </c>
      <c r="J4198" t="s">
        <v>1680</v>
      </c>
      <c r="K4198" t="s">
        <v>8105</v>
      </c>
      <c r="L4198" t="s">
        <v>3013</v>
      </c>
      <c r="M4198">
        <v>593</v>
      </c>
    </row>
    <row r="4199" spans="1:13">
      <c r="A4199">
        <v>7615</v>
      </c>
      <c r="B4199" t="s">
        <v>1227</v>
      </c>
      <c r="C4199" t="s">
        <v>2323</v>
      </c>
      <c r="D4199">
        <v>3500</v>
      </c>
      <c r="E4199" t="s">
        <v>67</v>
      </c>
      <c r="F4199" t="s">
        <v>8071</v>
      </c>
      <c r="G4199" s="81">
        <v>45489</v>
      </c>
      <c r="H4199" t="s">
        <v>4048</v>
      </c>
      <c r="I4199" t="s">
        <v>5203</v>
      </c>
      <c r="J4199" t="s">
        <v>1679</v>
      </c>
      <c r="K4199" t="s">
        <v>8106</v>
      </c>
      <c r="L4199" t="s">
        <v>2322</v>
      </c>
      <c r="M4199">
        <v>431</v>
      </c>
    </row>
    <row r="4200" spans="1:13">
      <c r="A4200">
        <v>7616</v>
      </c>
      <c r="B4200" t="s">
        <v>1227</v>
      </c>
      <c r="C4200" t="s">
        <v>2597</v>
      </c>
      <c r="D4200">
        <v>3497</v>
      </c>
      <c r="E4200" t="s">
        <v>12</v>
      </c>
      <c r="F4200" t="s">
        <v>420</v>
      </c>
      <c r="G4200" s="81">
        <v>45488</v>
      </c>
      <c r="H4200" t="s">
        <v>4048</v>
      </c>
      <c r="I4200" t="s">
        <v>5518</v>
      </c>
      <c r="J4200" t="s">
        <v>13</v>
      </c>
      <c r="K4200" t="s">
        <v>8107</v>
      </c>
      <c r="L4200" t="s">
        <v>2596</v>
      </c>
      <c r="M4200">
        <v>497</v>
      </c>
    </row>
    <row r="4201" spans="1:13">
      <c r="A4201">
        <v>7617</v>
      </c>
      <c r="B4201" t="s">
        <v>35</v>
      </c>
      <c r="C4201" t="s">
        <v>3310</v>
      </c>
      <c r="D4201">
        <v>30488</v>
      </c>
      <c r="E4201" t="s">
        <v>20</v>
      </c>
      <c r="F4201" t="s">
        <v>420</v>
      </c>
      <c r="G4201" s="81">
        <v>45491</v>
      </c>
      <c r="H4201" t="s">
        <v>4672</v>
      </c>
      <c r="I4201" t="s">
        <v>8108</v>
      </c>
      <c r="J4201" t="s">
        <v>1677</v>
      </c>
      <c r="K4201" t="s">
        <v>8109</v>
      </c>
      <c r="L4201" t="s">
        <v>3309</v>
      </c>
      <c r="M4201">
        <v>650</v>
      </c>
    </row>
    <row r="4202" spans="1:13">
      <c r="A4202">
        <v>7618</v>
      </c>
      <c r="B4202" t="s">
        <v>1227</v>
      </c>
      <c r="C4202" t="s">
        <v>3615</v>
      </c>
      <c r="D4202">
        <v>3497</v>
      </c>
      <c r="E4202" t="s">
        <v>67</v>
      </c>
      <c r="F4202" t="s">
        <v>420</v>
      </c>
      <c r="G4202" s="81">
        <v>45491</v>
      </c>
      <c r="H4202" t="s">
        <v>4048</v>
      </c>
      <c r="I4202" t="s">
        <v>4079</v>
      </c>
      <c r="J4202" t="s">
        <v>1679</v>
      </c>
      <c r="K4202" t="s">
        <v>8110</v>
      </c>
      <c r="L4202" t="s">
        <v>3614</v>
      </c>
      <c r="M4202">
        <v>724</v>
      </c>
    </row>
    <row r="4203" spans="1:13">
      <c r="A4203">
        <v>7619</v>
      </c>
      <c r="B4203" t="s">
        <v>1227</v>
      </c>
      <c r="C4203" t="s">
        <v>2970</v>
      </c>
      <c r="D4203">
        <v>4000</v>
      </c>
      <c r="E4203" t="s">
        <v>8</v>
      </c>
      <c r="F4203" t="s">
        <v>6382</v>
      </c>
      <c r="G4203" s="81">
        <v>45491</v>
      </c>
      <c r="H4203" t="s">
        <v>4048</v>
      </c>
      <c r="I4203" t="s">
        <v>8111</v>
      </c>
      <c r="J4203" t="s">
        <v>1675</v>
      </c>
      <c r="K4203" t="s">
        <v>8112</v>
      </c>
      <c r="L4203" t="s">
        <v>2969</v>
      </c>
      <c r="M4203">
        <v>588</v>
      </c>
    </row>
    <row r="4204" spans="1:13">
      <c r="A4204">
        <v>7620</v>
      </c>
      <c r="B4204" t="s">
        <v>35</v>
      </c>
      <c r="C4204" t="s">
        <v>3184</v>
      </c>
      <c r="D4204">
        <v>3488</v>
      </c>
      <c r="E4204" t="s">
        <v>20</v>
      </c>
      <c r="F4204" t="s">
        <v>6382</v>
      </c>
      <c r="G4204" s="81">
        <v>45491</v>
      </c>
      <c r="H4204" t="s">
        <v>4069</v>
      </c>
      <c r="I4204" t="s">
        <v>4356</v>
      </c>
      <c r="J4204" t="s">
        <v>1677</v>
      </c>
      <c r="K4204" t="s">
        <v>8113</v>
      </c>
      <c r="L4204" t="s">
        <v>3227</v>
      </c>
      <c r="M4204">
        <v>649</v>
      </c>
    </row>
    <row r="4205" spans="1:13">
      <c r="A4205">
        <v>7621</v>
      </c>
      <c r="B4205" t="s">
        <v>1227</v>
      </c>
      <c r="C4205" t="s">
        <v>3017</v>
      </c>
      <c r="D4205">
        <v>1600</v>
      </c>
      <c r="E4205" t="s">
        <v>8</v>
      </c>
      <c r="F4205" t="s">
        <v>420</v>
      </c>
      <c r="G4205" s="81">
        <v>45495</v>
      </c>
      <c r="H4205" t="s">
        <v>4048</v>
      </c>
      <c r="I4205" t="s">
        <v>6377</v>
      </c>
      <c r="J4205" t="s">
        <v>1675</v>
      </c>
      <c r="K4205" t="s">
        <v>8114</v>
      </c>
      <c r="L4205" t="s">
        <v>3016</v>
      </c>
      <c r="M4205">
        <v>594</v>
      </c>
    </row>
    <row r="4206" spans="1:13">
      <c r="A4206">
        <v>7622</v>
      </c>
      <c r="B4206" t="s">
        <v>35</v>
      </c>
      <c r="C4206" t="s">
        <v>3332</v>
      </c>
      <c r="D4206">
        <v>488</v>
      </c>
      <c r="E4206" t="s">
        <v>20</v>
      </c>
      <c r="F4206" t="s">
        <v>420</v>
      </c>
      <c r="G4206" s="81">
        <v>45495</v>
      </c>
      <c r="H4206" t="s">
        <v>4672</v>
      </c>
      <c r="I4206" t="s">
        <v>4071</v>
      </c>
      <c r="J4206" t="s">
        <v>1677</v>
      </c>
      <c r="K4206" t="s">
        <v>8115</v>
      </c>
      <c r="L4206" t="s">
        <v>3331</v>
      </c>
      <c r="M4206">
        <v>654</v>
      </c>
    </row>
    <row r="4207" spans="1:13">
      <c r="A4207">
        <v>7623</v>
      </c>
      <c r="B4207" t="s">
        <v>2961</v>
      </c>
      <c r="C4207" t="s">
        <v>3514</v>
      </c>
      <c r="D4207">
        <v>2275</v>
      </c>
      <c r="E4207" t="s">
        <v>17</v>
      </c>
      <c r="F4207" t="s">
        <v>420</v>
      </c>
      <c r="G4207" s="81">
        <v>45496</v>
      </c>
      <c r="H4207" t="s">
        <v>4048</v>
      </c>
      <c r="I4207" t="s">
        <v>8116</v>
      </c>
      <c r="J4207" t="s">
        <v>1674</v>
      </c>
      <c r="K4207" t="s">
        <v>8117</v>
      </c>
      <c r="L4207" t="s">
        <v>3513</v>
      </c>
      <c r="M4207">
        <v>698</v>
      </c>
    </row>
    <row r="4208" spans="1:13">
      <c r="A4208">
        <v>7624</v>
      </c>
      <c r="B4208" t="s">
        <v>1227</v>
      </c>
      <c r="C4208" t="s">
        <v>1123</v>
      </c>
      <c r="D4208">
        <v>3500</v>
      </c>
      <c r="E4208" t="s">
        <v>8</v>
      </c>
      <c r="F4208" t="s">
        <v>420</v>
      </c>
      <c r="G4208" s="81">
        <v>45495</v>
      </c>
      <c r="H4208" t="s">
        <v>4672</v>
      </c>
      <c r="I4208" t="s">
        <v>2229</v>
      </c>
      <c r="J4208" t="s">
        <v>1675</v>
      </c>
      <c r="K4208" t="s">
        <v>8118</v>
      </c>
      <c r="L4208" t="s">
        <v>1121</v>
      </c>
      <c r="M4208">
        <v>218</v>
      </c>
    </row>
    <row r="4209" spans="1:13">
      <c r="B4209" t="s">
        <v>1227</v>
      </c>
      <c r="C4209" t="s">
        <v>2352</v>
      </c>
      <c r="D4209">
        <v>6000</v>
      </c>
      <c r="E4209" t="s">
        <v>12</v>
      </c>
      <c r="F4209" t="s">
        <v>420</v>
      </c>
      <c r="G4209" s="81">
        <v>45491</v>
      </c>
      <c r="H4209" t="s">
        <v>4672</v>
      </c>
      <c r="I4209" t="s">
        <v>8119</v>
      </c>
      <c r="J4209" t="s">
        <v>13</v>
      </c>
      <c r="K4209">
        <v>8037647</v>
      </c>
      <c r="L4209" t="s">
        <v>2350</v>
      </c>
      <c r="M4209">
        <v>445</v>
      </c>
    </row>
    <row r="4210" spans="1:13">
      <c r="B4210" t="s">
        <v>1227</v>
      </c>
      <c r="C4210" t="s">
        <v>2551</v>
      </c>
      <c r="D4210">
        <v>21000</v>
      </c>
      <c r="E4210" t="s">
        <v>17</v>
      </c>
      <c r="F4210" t="s">
        <v>8071</v>
      </c>
      <c r="G4210" s="81">
        <v>45496</v>
      </c>
      <c r="H4210" t="s">
        <v>4672</v>
      </c>
      <c r="I4210" t="s">
        <v>4672</v>
      </c>
      <c r="J4210" t="s">
        <v>1674</v>
      </c>
      <c r="L4210" t="s">
        <v>2550</v>
      </c>
      <c r="M4210">
        <v>488</v>
      </c>
    </row>
    <row r="4211" spans="1:13">
      <c r="A4211">
        <v>7625</v>
      </c>
      <c r="B4211" t="s">
        <v>3781</v>
      </c>
      <c r="C4211" t="s">
        <v>3794</v>
      </c>
      <c r="D4211">
        <v>3472</v>
      </c>
      <c r="E4211" t="s">
        <v>20</v>
      </c>
      <c r="F4211" t="s">
        <v>420</v>
      </c>
      <c r="G4211" s="81">
        <v>45485</v>
      </c>
      <c r="H4211" t="s">
        <v>4048</v>
      </c>
      <c r="I4211" t="s">
        <v>4685</v>
      </c>
      <c r="J4211" t="s">
        <v>1677</v>
      </c>
      <c r="K4211">
        <v>780547</v>
      </c>
      <c r="L4211" t="s">
        <v>3793</v>
      </c>
      <c r="M4211">
        <v>763</v>
      </c>
    </row>
    <row r="4212" spans="1:13">
      <c r="A4212">
        <v>7626</v>
      </c>
      <c r="B4212" t="s">
        <v>1227</v>
      </c>
      <c r="C4212" t="s">
        <v>2591</v>
      </c>
      <c r="D4212">
        <v>2800</v>
      </c>
      <c r="E4212" t="s">
        <v>12</v>
      </c>
      <c r="F4212" t="s">
        <v>420</v>
      </c>
      <c r="G4212" s="81">
        <v>45498</v>
      </c>
      <c r="H4212" t="s">
        <v>4048</v>
      </c>
      <c r="I4212" t="s">
        <v>5767</v>
      </c>
      <c r="J4212" t="s">
        <v>13</v>
      </c>
      <c r="K4212" t="s">
        <v>8120</v>
      </c>
      <c r="L4212" t="s">
        <v>2590</v>
      </c>
      <c r="M4212">
        <v>495</v>
      </c>
    </row>
    <row r="4213" spans="1:13">
      <c r="A4213">
        <v>7627</v>
      </c>
      <c r="B4213" t="s">
        <v>1227</v>
      </c>
      <c r="C4213" t="s">
        <v>1332</v>
      </c>
      <c r="D4213">
        <v>4335</v>
      </c>
      <c r="E4213" t="s">
        <v>12</v>
      </c>
      <c r="F4213" t="s">
        <v>6382</v>
      </c>
      <c r="G4213" s="81">
        <v>45497</v>
      </c>
      <c r="H4213" t="s">
        <v>4048</v>
      </c>
      <c r="I4213" t="s">
        <v>5982</v>
      </c>
      <c r="J4213" t="s">
        <v>13</v>
      </c>
      <c r="K4213" t="s">
        <v>8121</v>
      </c>
      <c r="L4213" t="s">
        <v>1330</v>
      </c>
      <c r="M4213">
        <v>462</v>
      </c>
    </row>
    <row r="4214" spans="1:13">
      <c r="A4214">
        <v>7628</v>
      </c>
      <c r="B4214" t="s">
        <v>1227</v>
      </c>
      <c r="C4214" t="s">
        <v>2768</v>
      </c>
      <c r="D4214">
        <v>5200</v>
      </c>
      <c r="E4214" t="s">
        <v>12</v>
      </c>
      <c r="F4214" t="s">
        <v>6382</v>
      </c>
      <c r="G4214" s="81">
        <v>45499</v>
      </c>
      <c r="H4214" t="s">
        <v>4048</v>
      </c>
      <c r="I4214" t="s">
        <v>5522</v>
      </c>
      <c r="J4214" t="s">
        <v>13</v>
      </c>
      <c r="K4214" t="s">
        <v>8122</v>
      </c>
      <c r="L4214" t="s">
        <v>2767</v>
      </c>
      <c r="M4214">
        <v>566</v>
      </c>
    </row>
    <row r="4215" spans="1:13">
      <c r="A4215">
        <v>7629</v>
      </c>
      <c r="B4215" t="s">
        <v>35</v>
      </c>
      <c r="C4215" t="s">
        <v>3509</v>
      </c>
      <c r="D4215">
        <v>2800</v>
      </c>
      <c r="E4215" t="s">
        <v>20</v>
      </c>
      <c r="F4215" t="s">
        <v>420</v>
      </c>
      <c r="G4215" s="81">
        <v>45499</v>
      </c>
      <c r="H4215" t="s">
        <v>4194</v>
      </c>
      <c r="I4215" t="s">
        <v>5280</v>
      </c>
      <c r="J4215" t="s">
        <v>1677</v>
      </c>
      <c r="K4215">
        <v>759346</v>
      </c>
      <c r="L4215" t="s">
        <v>3508</v>
      </c>
      <c r="M4215">
        <v>697</v>
      </c>
    </row>
    <row r="4216" spans="1:13">
      <c r="A4216">
        <v>7630</v>
      </c>
      <c r="B4216" t="s">
        <v>35</v>
      </c>
      <c r="C4216" t="s">
        <v>3496</v>
      </c>
      <c r="D4216">
        <v>1400</v>
      </c>
      <c r="E4216" t="s">
        <v>20</v>
      </c>
      <c r="F4216" t="s">
        <v>420</v>
      </c>
      <c r="G4216" s="81">
        <v>45502</v>
      </c>
      <c r="H4216" t="s">
        <v>4194</v>
      </c>
      <c r="I4216" t="s">
        <v>5280</v>
      </c>
      <c r="J4216" t="s">
        <v>1677</v>
      </c>
      <c r="K4216" t="s">
        <v>8123</v>
      </c>
      <c r="L4216" t="s">
        <v>3494</v>
      </c>
      <c r="M4216">
        <v>695</v>
      </c>
    </row>
    <row r="4217" spans="1:13">
      <c r="A4217">
        <v>7631</v>
      </c>
      <c r="B4217" t="s">
        <v>1227</v>
      </c>
      <c r="C4217" t="s">
        <v>3481</v>
      </c>
      <c r="D4217">
        <v>14867</v>
      </c>
      <c r="E4217" t="s">
        <v>12</v>
      </c>
      <c r="F4217" t="s">
        <v>420</v>
      </c>
      <c r="G4217" s="81">
        <v>45502</v>
      </c>
      <c r="H4217" t="s">
        <v>4048</v>
      </c>
      <c r="I4217" t="s">
        <v>8124</v>
      </c>
      <c r="J4217" t="s">
        <v>13</v>
      </c>
      <c r="K4217" t="s">
        <v>8125</v>
      </c>
      <c r="L4217" t="s">
        <v>3641</v>
      </c>
      <c r="M4217">
        <v>690</v>
      </c>
    </row>
    <row r="4218" spans="1:13">
      <c r="A4218">
        <v>7632</v>
      </c>
      <c r="B4218" t="s">
        <v>1227</v>
      </c>
      <c r="C4218" t="s">
        <v>244</v>
      </c>
      <c r="D4218">
        <v>8400</v>
      </c>
      <c r="E4218" t="s">
        <v>10</v>
      </c>
      <c r="F4218" t="s">
        <v>420</v>
      </c>
      <c r="G4218" s="81">
        <v>45503</v>
      </c>
      <c r="H4218" t="s">
        <v>4048</v>
      </c>
      <c r="I4218" t="s">
        <v>8126</v>
      </c>
      <c r="J4218" t="s">
        <v>2032</v>
      </c>
      <c r="K4218" t="s">
        <v>8127</v>
      </c>
      <c r="L4218" t="s">
        <v>242</v>
      </c>
      <c r="M4218">
        <v>471</v>
      </c>
    </row>
    <row r="4219" spans="1:13">
      <c r="A4219">
        <v>7633</v>
      </c>
      <c r="B4219" t="s">
        <v>1227</v>
      </c>
      <c r="C4219" t="s">
        <v>639</v>
      </c>
      <c r="D4219">
        <v>2800</v>
      </c>
      <c r="E4219" t="s">
        <v>12</v>
      </c>
      <c r="F4219" t="s">
        <v>420</v>
      </c>
      <c r="G4219" s="81">
        <v>45503</v>
      </c>
      <c r="H4219" t="s">
        <v>4048</v>
      </c>
      <c r="I4219" t="s">
        <v>6263</v>
      </c>
      <c r="J4219" t="s">
        <v>13</v>
      </c>
      <c r="K4219" t="s">
        <v>8128</v>
      </c>
      <c r="L4219" t="s">
        <v>637</v>
      </c>
      <c r="M4219">
        <v>465</v>
      </c>
    </row>
    <row r="4220" spans="1:13">
      <c r="A4220">
        <v>7634</v>
      </c>
      <c r="B4220" t="s">
        <v>1227</v>
      </c>
      <c r="C4220" t="s">
        <v>3009</v>
      </c>
      <c r="D4220">
        <v>2400</v>
      </c>
      <c r="E4220" t="s">
        <v>15</v>
      </c>
      <c r="F4220" t="s">
        <v>420</v>
      </c>
      <c r="G4220" s="81">
        <v>45503</v>
      </c>
      <c r="H4220" t="s">
        <v>4048</v>
      </c>
      <c r="I4220" t="s">
        <v>8129</v>
      </c>
      <c r="J4220" t="s">
        <v>1680</v>
      </c>
      <c r="K4220" t="s">
        <v>8130</v>
      </c>
      <c r="L4220" t="s">
        <v>3011</v>
      </c>
      <c r="M4220">
        <v>592</v>
      </c>
    </row>
    <row r="4221" spans="1:13">
      <c r="B4221" t="s">
        <v>2908</v>
      </c>
      <c r="C4221" t="s">
        <v>3249</v>
      </c>
      <c r="D4221">
        <v>2000</v>
      </c>
      <c r="E4221" t="s">
        <v>3622</v>
      </c>
      <c r="F4221" t="s">
        <v>6382</v>
      </c>
      <c r="G4221" s="81">
        <v>45490</v>
      </c>
      <c r="H4221" t="s">
        <v>4048</v>
      </c>
      <c r="I4221" t="s">
        <v>7383</v>
      </c>
      <c r="J4221" t="s">
        <v>3628</v>
      </c>
      <c r="K4221" t="s">
        <v>8131</v>
      </c>
      <c r="L4221" t="s">
        <v>3248</v>
      </c>
      <c r="M4221">
        <v>737</v>
      </c>
    </row>
    <row r="4222" spans="1:13">
      <c r="B4222" t="s">
        <v>2908</v>
      </c>
      <c r="C4222" t="s">
        <v>3118</v>
      </c>
      <c r="D4222">
        <v>2000</v>
      </c>
      <c r="E4222" t="s">
        <v>3622</v>
      </c>
      <c r="F4222" t="s">
        <v>6382</v>
      </c>
      <c r="G4222" s="81">
        <v>45490</v>
      </c>
      <c r="H4222" t="s">
        <v>4048</v>
      </c>
      <c r="I4222" t="s">
        <v>5217</v>
      </c>
      <c r="J4222" t="s">
        <v>3628</v>
      </c>
      <c r="K4222" t="s">
        <v>8132</v>
      </c>
      <c r="L4222" t="s">
        <v>3117</v>
      </c>
      <c r="M4222">
        <v>734</v>
      </c>
    </row>
    <row r="4223" spans="1:13">
      <c r="B4223" t="s">
        <v>2961</v>
      </c>
      <c r="C4223" t="s">
        <v>3461</v>
      </c>
      <c r="D4223">
        <v>3497</v>
      </c>
      <c r="E4223" t="s">
        <v>20</v>
      </c>
      <c r="F4223" t="s">
        <v>420</v>
      </c>
      <c r="G4223" s="81">
        <v>45503</v>
      </c>
      <c r="H4223" t="s">
        <v>4048</v>
      </c>
      <c r="I4223" t="s">
        <v>9245</v>
      </c>
      <c r="J4223" t="s">
        <v>1677</v>
      </c>
      <c r="K4223">
        <v>892141687</v>
      </c>
      <c r="L4223" t="s">
        <v>3460</v>
      </c>
      <c r="M4223">
        <v>684</v>
      </c>
    </row>
    <row r="4224" spans="1:13">
      <c r="A4224">
        <v>7635</v>
      </c>
      <c r="B4224" t="s">
        <v>1227</v>
      </c>
      <c r="C4224" t="s">
        <v>3161</v>
      </c>
      <c r="D4224">
        <v>2275</v>
      </c>
      <c r="E4224" t="s">
        <v>10</v>
      </c>
      <c r="F4224" t="s">
        <v>420</v>
      </c>
      <c r="G4224" s="81">
        <v>45506</v>
      </c>
      <c r="H4224" t="s">
        <v>4048</v>
      </c>
      <c r="I4224" t="s">
        <v>5269</v>
      </c>
      <c r="J4224" t="s">
        <v>2032</v>
      </c>
      <c r="K4224" t="s">
        <v>8133</v>
      </c>
      <c r="L4224" t="s">
        <v>3160</v>
      </c>
      <c r="M4224">
        <v>610</v>
      </c>
    </row>
    <row r="4225" spans="1:13">
      <c r="A4225">
        <v>7636</v>
      </c>
      <c r="B4225" t="s">
        <v>1227</v>
      </c>
      <c r="C4225" t="s">
        <v>1127</v>
      </c>
      <c r="D4225">
        <v>20000</v>
      </c>
      <c r="E4225" t="s">
        <v>8</v>
      </c>
      <c r="F4225" t="s">
        <v>420</v>
      </c>
      <c r="G4225" s="81">
        <v>45506</v>
      </c>
      <c r="H4225" t="s">
        <v>4672</v>
      </c>
      <c r="I4225" t="s">
        <v>6054</v>
      </c>
      <c r="J4225" t="s">
        <v>1675</v>
      </c>
      <c r="K4225" t="s">
        <v>8134</v>
      </c>
      <c r="L4225" t="s">
        <v>1126</v>
      </c>
      <c r="M4225">
        <v>200</v>
      </c>
    </row>
    <row r="4226" spans="1:13">
      <c r="A4226">
        <v>7637</v>
      </c>
      <c r="B4226" t="s">
        <v>2961</v>
      </c>
      <c r="C4226" t="s">
        <v>1488</v>
      </c>
      <c r="D4226">
        <v>3500</v>
      </c>
      <c r="E4226" t="s">
        <v>20</v>
      </c>
      <c r="F4226" t="s">
        <v>6382</v>
      </c>
      <c r="G4226" s="81">
        <v>45505</v>
      </c>
      <c r="H4226" t="s">
        <v>4048</v>
      </c>
      <c r="I4226" t="s">
        <v>7383</v>
      </c>
      <c r="J4226" t="s">
        <v>1677</v>
      </c>
      <c r="K4226">
        <v>48503</v>
      </c>
      <c r="L4226" t="s">
        <v>3587</v>
      </c>
      <c r="M4226">
        <v>719</v>
      </c>
    </row>
    <row r="4227" spans="1:13">
      <c r="A4227">
        <v>7638</v>
      </c>
      <c r="B4227" t="s">
        <v>2908</v>
      </c>
      <c r="C4227" t="s">
        <v>3716</v>
      </c>
      <c r="D4227">
        <v>2275</v>
      </c>
      <c r="E4227" t="s">
        <v>10</v>
      </c>
      <c r="F4227" t="s">
        <v>6382</v>
      </c>
      <c r="G4227" s="81">
        <v>45505</v>
      </c>
      <c r="H4227" t="s">
        <v>4048</v>
      </c>
      <c r="I4227" t="s">
        <v>4073</v>
      </c>
      <c r="J4227" t="s">
        <v>2032</v>
      </c>
      <c r="K4227" t="s">
        <v>8135</v>
      </c>
      <c r="L4227" t="s">
        <v>3715</v>
      </c>
      <c r="M4227">
        <v>758</v>
      </c>
    </row>
    <row r="4228" spans="1:13">
      <c r="A4228">
        <v>7639</v>
      </c>
      <c r="B4228" t="s">
        <v>2908</v>
      </c>
      <c r="C4228" t="s">
        <v>3625</v>
      </c>
      <c r="D4228">
        <v>2520</v>
      </c>
      <c r="E4228" t="s">
        <v>3622</v>
      </c>
      <c r="F4228" t="s">
        <v>8071</v>
      </c>
      <c r="G4228" s="81">
        <v>45505</v>
      </c>
      <c r="H4228" t="s">
        <v>4048</v>
      </c>
      <c r="I4228" t="s">
        <v>7693</v>
      </c>
      <c r="J4228" t="s">
        <v>3628</v>
      </c>
      <c r="K4228" t="s">
        <v>8136</v>
      </c>
      <c r="L4228" t="s">
        <v>3624</v>
      </c>
      <c r="M4228">
        <v>727</v>
      </c>
    </row>
    <row r="4229" spans="1:13">
      <c r="A4229">
        <v>7640</v>
      </c>
      <c r="B4229" t="s">
        <v>3781</v>
      </c>
      <c r="C4229" t="s">
        <v>3756</v>
      </c>
      <c r="D4229">
        <v>3472</v>
      </c>
      <c r="E4229" t="s">
        <v>20</v>
      </c>
      <c r="F4229" t="s">
        <v>420</v>
      </c>
      <c r="G4229" s="81">
        <v>45505</v>
      </c>
      <c r="H4229" t="s">
        <v>4048</v>
      </c>
      <c r="I4229" t="s">
        <v>8137</v>
      </c>
      <c r="J4229" t="s">
        <v>1677</v>
      </c>
      <c r="K4229" t="s">
        <v>8138</v>
      </c>
      <c r="L4229" t="s">
        <v>3755</v>
      </c>
      <c r="M4229">
        <v>774</v>
      </c>
    </row>
    <row r="4230" spans="1:13">
      <c r="A4230">
        <v>7641</v>
      </c>
      <c r="B4230" t="s">
        <v>1227</v>
      </c>
      <c r="C4230" t="s">
        <v>1821</v>
      </c>
      <c r="D4230">
        <v>5200</v>
      </c>
      <c r="E4230" t="s">
        <v>12</v>
      </c>
      <c r="F4230" t="s">
        <v>420</v>
      </c>
      <c r="G4230" s="81">
        <v>45505</v>
      </c>
      <c r="H4230" t="s">
        <v>4048</v>
      </c>
      <c r="I4230" t="s">
        <v>5159</v>
      </c>
      <c r="J4230" t="s">
        <v>13</v>
      </c>
      <c r="K4230" t="s">
        <v>8139</v>
      </c>
      <c r="L4230" t="s">
        <v>1822</v>
      </c>
      <c r="M4230">
        <v>577</v>
      </c>
    </row>
    <row r="4231" spans="1:13">
      <c r="A4231">
        <v>7642</v>
      </c>
      <c r="B4231" t="s">
        <v>2908</v>
      </c>
      <c r="C4231" t="s">
        <v>3468</v>
      </c>
      <c r="D4231">
        <v>2275</v>
      </c>
      <c r="E4231" t="s">
        <v>10</v>
      </c>
      <c r="F4231" t="s">
        <v>8071</v>
      </c>
      <c r="G4231" s="81">
        <v>45505</v>
      </c>
      <c r="H4231" t="s">
        <v>4048</v>
      </c>
      <c r="I4231" t="s">
        <v>5772</v>
      </c>
      <c r="J4231" t="s">
        <v>2032</v>
      </c>
      <c r="K4231" t="s">
        <v>8140</v>
      </c>
      <c r="L4231" t="s">
        <v>3467</v>
      </c>
      <c r="M4231">
        <v>685</v>
      </c>
    </row>
    <row r="4232" spans="1:13">
      <c r="A4232">
        <v>7643</v>
      </c>
      <c r="B4232" t="s">
        <v>1227</v>
      </c>
      <c r="C4232" t="s">
        <v>2574</v>
      </c>
      <c r="D4232">
        <v>5200</v>
      </c>
      <c r="E4232" t="s">
        <v>12</v>
      </c>
      <c r="F4232" t="s">
        <v>420</v>
      </c>
      <c r="G4232" s="81">
        <v>45505</v>
      </c>
      <c r="H4232" t="s">
        <v>4048</v>
      </c>
      <c r="I4232" t="s">
        <v>5123</v>
      </c>
      <c r="J4232" t="s">
        <v>13</v>
      </c>
      <c r="K4232" t="s">
        <v>8141</v>
      </c>
      <c r="L4232" t="s">
        <v>2572</v>
      </c>
      <c r="M4232">
        <v>492</v>
      </c>
    </row>
    <row r="4233" spans="1:13">
      <c r="A4233">
        <v>7644</v>
      </c>
      <c r="B4233" t="s">
        <v>1227</v>
      </c>
      <c r="C4233" t="s">
        <v>2812</v>
      </c>
      <c r="D4233">
        <v>3497</v>
      </c>
      <c r="E4233" t="s">
        <v>12</v>
      </c>
      <c r="F4233" t="s">
        <v>6382</v>
      </c>
      <c r="G4233" s="81">
        <v>45505</v>
      </c>
      <c r="H4233" t="s">
        <v>4048</v>
      </c>
      <c r="I4233" t="s">
        <v>5012</v>
      </c>
      <c r="J4233" t="s">
        <v>13</v>
      </c>
      <c r="K4233" t="s">
        <v>8142</v>
      </c>
      <c r="L4233" t="s">
        <v>2807</v>
      </c>
      <c r="M4233">
        <v>573</v>
      </c>
    </row>
    <row r="4234" spans="1:13">
      <c r="A4234">
        <v>7645</v>
      </c>
      <c r="B4234" t="s">
        <v>1227</v>
      </c>
      <c r="C4234" t="s">
        <v>2455</v>
      </c>
      <c r="D4234">
        <v>5200</v>
      </c>
      <c r="E4234" t="s">
        <v>12</v>
      </c>
      <c r="F4234" t="s">
        <v>420</v>
      </c>
      <c r="G4234" s="81">
        <v>45505</v>
      </c>
      <c r="H4234" t="s">
        <v>4048</v>
      </c>
      <c r="I4234" t="s">
        <v>5870</v>
      </c>
      <c r="J4234" t="s">
        <v>13</v>
      </c>
      <c r="K4234" t="s">
        <v>8143</v>
      </c>
      <c r="L4234" t="s">
        <v>2452</v>
      </c>
      <c r="M4234">
        <v>464</v>
      </c>
    </row>
    <row r="4235" spans="1:13">
      <c r="A4235">
        <v>7646</v>
      </c>
      <c r="B4235" t="s">
        <v>1227</v>
      </c>
      <c r="C4235" t="s">
        <v>2781</v>
      </c>
      <c r="D4235">
        <v>3497</v>
      </c>
      <c r="E4235" t="s">
        <v>12</v>
      </c>
      <c r="F4235" t="s">
        <v>420</v>
      </c>
      <c r="G4235" s="81">
        <v>45505</v>
      </c>
      <c r="H4235" t="s">
        <v>4048</v>
      </c>
      <c r="I4235" t="s">
        <v>8144</v>
      </c>
      <c r="J4235" t="s">
        <v>13</v>
      </c>
      <c r="K4235" t="s">
        <v>8145</v>
      </c>
      <c r="L4235" t="s">
        <v>2772</v>
      </c>
      <c r="M4235">
        <v>572</v>
      </c>
    </row>
    <row r="4236" spans="1:13">
      <c r="A4236">
        <v>7647</v>
      </c>
      <c r="B4236" t="s">
        <v>1227</v>
      </c>
      <c r="C4236" t="s">
        <v>1127</v>
      </c>
      <c r="D4236">
        <v>10600</v>
      </c>
      <c r="E4236" t="s">
        <v>8</v>
      </c>
      <c r="F4236" t="s">
        <v>420</v>
      </c>
      <c r="G4236" s="81">
        <v>45505</v>
      </c>
      <c r="H4236" t="s">
        <v>4048</v>
      </c>
      <c r="I4236" t="s">
        <v>8146</v>
      </c>
      <c r="J4236" t="s">
        <v>1675</v>
      </c>
      <c r="K4236" t="s">
        <v>8147</v>
      </c>
      <c r="L4236" t="s">
        <v>1126</v>
      </c>
      <c r="M4236">
        <v>200</v>
      </c>
    </row>
    <row r="4237" spans="1:13">
      <c r="A4237">
        <v>7648</v>
      </c>
      <c r="B4237" t="s">
        <v>1227</v>
      </c>
      <c r="C4237" t="s">
        <v>3114</v>
      </c>
      <c r="D4237">
        <v>2275</v>
      </c>
      <c r="E4237" t="s">
        <v>10</v>
      </c>
      <c r="F4237" t="s">
        <v>6382</v>
      </c>
      <c r="G4237" s="81">
        <v>45506</v>
      </c>
      <c r="H4237" t="s">
        <v>4048</v>
      </c>
      <c r="I4237" t="s">
        <v>4985</v>
      </c>
      <c r="J4237" t="s">
        <v>2032</v>
      </c>
      <c r="K4237" t="s">
        <v>8148</v>
      </c>
      <c r="L4237" t="s">
        <v>3113</v>
      </c>
      <c r="M4237">
        <v>596</v>
      </c>
    </row>
    <row r="4238" spans="1:13">
      <c r="A4238">
        <v>7649</v>
      </c>
      <c r="B4238" t="s">
        <v>1227</v>
      </c>
      <c r="C4238" t="s">
        <v>2470</v>
      </c>
      <c r="D4238">
        <v>5200</v>
      </c>
      <c r="E4238" t="s">
        <v>12</v>
      </c>
      <c r="F4238" t="s">
        <v>420</v>
      </c>
      <c r="G4238" s="81">
        <v>45506</v>
      </c>
      <c r="H4238" t="s">
        <v>4048</v>
      </c>
      <c r="I4238" t="s">
        <v>5123</v>
      </c>
      <c r="J4238" t="s">
        <v>13</v>
      </c>
      <c r="K4238" t="s">
        <v>8149</v>
      </c>
      <c r="L4238" t="s">
        <v>2469</v>
      </c>
      <c r="M4238">
        <v>470</v>
      </c>
    </row>
    <row r="4239" spans="1:13">
      <c r="A4239">
        <v>7650</v>
      </c>
      <c r="B4239" t="s">
        <v>1227</v>
      </c>
      <c r="C4239" t="s">
        <v>2178</v>
      </c>
      <c r="D4239">
        <v>5200</v>
      </c>
      <c r="F4239" t="s">
        <v>6382</v>
      </c>
      <c r="G4239" s="81">
        <v>45506</v>
      </c>
      <c r="H4239" t="s">
        <v>4048</v>
      </c>
      <c r="J4239" t="s">
        <v>2178</v>
      </c>
      <c r="K4239" t="s">
        <v>8150</v>
      </c>
      <c r="L4239" t="s">
        <v>2177</v>
      </c>
      <c r="M4239">
        <v>411</v>
      </c>
    </row>
    <row r="4240" spans="1:13">
      <c r="A4240">
        <v>7651</v>
      </c>
      <c r="B4240" t="s">
        <v>1227</v>
      </c>
      <c r="C4240" t="s">
        <v>1827</v>
      </c>
      <c r="D4240">
        <v>5200</v>
      </c>
      <c r="E4240" t="s">
        <v>12</v>
      </c>
      <c r="F4240" t="s">
        <v>6382</v>
      </c>
      <c r="G4240" s="81">
        <v>45506</v>
      </c>
      <c r="H4240" t="s">
        <v>4048</v>
      </c>
      <c r="I4240" t="s">
        <v>4763</v>
      </c>
      <c r="J4240" t="s">
        <v>13</v>
      </c>
      <c r="K4240" t="s">
        <v>8152</v>
      </c>
      <c r="L4240" t="s">
        <v>1649</v>
      </c>
      <c r="M4240">
        <v>728</v>
      </c>
    </row>
    <row r="4241" spans="1:13">
      <c r="A4241">
        <v>7652</v>
      </c>
      <c r="B4241" t="s">
        <v>1227</v>
      </c>
      <c r="C4241" t="s">
        <v>2411</v>
      </c>
      <c r="D4241">
        <v>650</v>
      </c>
      <c r="F4241" t="s">
        <v>420</v>
      </c>
      <c r="G4241" s="81">
        <v>45506</v>
      </c>
      <c r="H4241" t="s">
        <v>4194</v>
      </c>
      <c r="I4241" t="s">
        <v>8153</v>
      </c>
      <c r="J4241" t="s">
        <v>1679</v>
      </c>
      <c r="K4241" t="s">
        <v>8154</v>
      </c>
      <c r="L4241" t="s">
        <v>3510</v>
      </c>
      <c r="M4241">
        <v>461</v>
      </c>
    </row>
    <row r="4242" spans="1:13">
      <c r="A4242">
        <v>7653</v>
      </c>
      <c r="B4242" t="s">
        <v>3781</v>
      </c>
      <c r="C4242" t="s">
        <v>3735</v>
      </c>
      <c r="D4242">
        <v>3472</v>
      </c>
      <c r="E4242" t="s">
        <v>20</v>
      </c>
      <c r="F4242" t="s">
        <v>420</v>
      </c>
      <c r="G4242" s="81">
        <v>45509</v>
      </c>
      <c r="H4242" t="s">
        <v>4048</v>
      </c>
      <c r="I4242" t="s">
        <v>8137</v>
      </c>
      <c r="J4242" t="s">
        <v>1677</v>
      </c>
      <c r="K4242" t="s">
        <v>8155</v>
      </c>
      <c r="L4242" t="s">
        <v>3734</v>
      </c>
      <c r="M4242">
        <v>772</v>
      </c>
    </row>
    <row r="4243" spans="1:13">
      <c r="A4243">
        <v>7654</v>
      </c>
      <c r="B4243" t="s">
        <v>3781</v>
      </c>
      <c r="C4243" t="s">
        <v>3747</v>
      </c>
      <c r="D4243">
        <v>3472</v>
      </c>
      <c r="E4243" t="s">
        <v>20</v>
      </c>
      <c r="F4243" t="s">
        <v>420</v>
      </c>
      <c r="G4243" s="81">
        <v>45509</v>
      </c>
      <c r="H4243" t="s">
        <v>4048</v>
      </c>
      <c r="I4243" t="s">
        <v>8137</v>
      </c>
      <c r="J4243" t="s">
        <v>1677</v>
      </c>
      <c r="K4243" t="s">
        <v>8156</v>
      </c>
      <c r="L4243" t="s">
        <v>3746</v>
      </c>
      <c r="M4243">
        <v>764</v>
      </c>
    </row>
    <row r="4244" spans="1:13">
      <c r="A4244">
        <v>7655</v>
      </c>
      <c r="B4244" t="s">
        <v>2961</v>
      </c>
      <c r="C4244" t="s">
        <v>3378</v>
      </c>
      <c r="D4244">
        <v>5200</v>
      </c>
      <c r="E4244" t="s">
        <v>67</v>
      </c>
      <c r="F4244" t="s">
        <v>420</v>
      </c>
      <c r="G4244" s="81">
        <v>45509</v>
      </c>
      <c r="H4244" t="s">
        <v>4048</v>
      </c>
      <c r="I4244" t="s">
        <v>5522</v>
      </c>
      <c r="J4244" t="s">
        <v>1679</v>
      </c>
      <c r="K4244" t="s">
        <v>8157</v>
      </c>
      <c r="L4244" t="s">
        <v>3377</v>
      </c>
      <c r="M4244">
        <v>662</v>
      </c>
    </row>
    <row r="4245" spans="1:13">
      <c r="A4245">
        <v>7656</v>
      </c>
      <c r="B4245" t="s">
        <v>1227</v>
      </c>
      <c r="C4245" t="s">
        <v>2300</v>
      </c>
      <c r="D4245">
        <v>3500</v>
      </c>
      <c r="E4245" t="s">
        <v>67</v>
      </c>
      <c r="F4245" t="s">
        <v>420</v>
      </c>
      <c r="G4245" s="81">
        <v>45509</v>
      </c>
      <c r="H4245" t="s">
        <v>4048</v>
      </c>
      <c r="I4245" t="s">
        <v>8158</v>
      </c>
      <c r="J4245" t="s">
        <v>1679</v>
      </c>
      <c r="K4245" t="s">
        <v>8159</v>
      </c>
      <c r="L4245" t="s">
        <v>2299</v>
      </c>
      <c r="M4245">
        <v>426</v>
      </c>
    </row>
    <row r="4246" spans="1:13">
      <c r="A4246">
        <v>7657</v>
      </c>
      <c r="B4246" t="s">
        <v>3781</v>
      </c>
      <c r="C4246" t="s">
        <v>3738</v>
      </c>
      <c r="D4246">
        <v>3472</v>
      </c>
      <c r="E4246" t="s">
        <v>67</v>
      </c>
      <c r="F4246" t="s">
        <v>420</v>
      </c>
      <c r="G4246" s="81">
        <v>45509</v>
      </c>
      <c r="H4246" t="s">
        <v>4048</v>
      </c>
      <c r="I4246" t="s">
        <v>8137</v>
      </c>
      <c r="J4246" t="s">
        <v>1677</v>
      </c>
      <c r="K4246" t="s">
        <v>8160</v>
      </c>
      <c r="L4246" t="s">
        <v>3737</v>
      </c>
      <c r="M4246">
        <v>769</v>
      </c>
    </row>
    <row r="4247" spans="1:13">
      <c r="A4247">
        <v>7658</v>
      </c>
      <c r="B4247" t="s">
        <v>3781</v>
      </c>
      <c r="C4247" t="s">
        <v>3741</v>
      </c>
      <c r="D4247">
        <v>3472</v>
      </c>
      <c r="E4247" t="s">
        <v>67</v>
      </c>
      <c r="F4247" t="s">
        <v>420</v>
      </c>
      <c r="G4247" s="81">
        <v>45509</v>
      </c>
      <c r="H4247" t="s">
        <v>4048</v>
      </c>
      <c r="I4247" t="s">
        <v>8137</v>
      </c>
      <c r="J4247" t="s">
        <v>1677</v>
      </c>
      <c r="K4247" t="s">
        <v>8161</v>
      </c>
      <c r="L4247" t="s">
        <v>3740</v>
      </c>
      <c r="M4247">
        <v>766</v>
      </c>
    </row>
    <row r="4248" spans="1:13">
      <c r="A4248">
        <v>7659</v>
      </c>
      <c r="B4248" t="s">
        <v>1227</v>
      </c>
      <c r="C4248" t="s">
        <v>2781</v>
      </c>
      <c r="D4248">
        <v>3497</v>
      </c>
      <c r="E4248" t="s">
        <v>67</v>
      </c>
      <c r="F4248" t="s">
        <v>420</v>
      </c>
      <c r="G4248" s="81">
        <v>45446</v>
      </c>
      <c r="H4248" t="s">
        <v>4048</v>
      </c>
      <c r="I4248" t="s">
        <v>8162</v>
      </c>
      <c r="J4248" t="s">
        <v>13</v>
      </c>
      <c r="K4248" t="s">
        <v>8163</v>
      </c>
      <c r="L4248" t="s">
        <v>2772</v>
      </c>
      <c r="M4248">
        <v>572</v>
      </c>
    </row>
    <row r="4249" spans="1:13">
      <c r="A4249">
        <v>7660</v>
      </c>
      <c r="B4249" t="s">
        <v>3781</v>
      </c>
      <c r="C4249" t="s">
        <v>3759</v>
      </c>
      <c r="D4249">
        <v>3472</v>
      </c>
      <c r="E4249" t="s">
        <v>20</v>
      </c>
      <c r="F4249" t="s">
        <v>420</v>
      </c>
      <c r="G4249" s="81">
        <v>45509</v>
      </c>
      <c r="H4249" t="s">
        <v>4048</v>
      </c>
      <c r="I4249" t="s">
        <v>8137</v>
      </c>
      <c r="J4249" t="s">
        <v>1677</v>
      </c>
      <c r="K4249" t="s">
        <v>8164</v>
      </c>
      <c r="L4249" t="s">
        <v>3758</v>
      </c>
      <c r="M4249">
        <v>771</v>
      </c>
    </row>
    <row r="4250" spans="1:13">
      <c r="A4250">
        <v>7661</v>
      </c>
      <c r="B4250" t="s">
        <v>3781</v>
      </c>
      <c r="C4250" t="s">
        <v>3753</v>
      </c>
      <c r="D4250">
        <v>3472</v>
      </c>
      <c r="E4250" t="s">
        <v>67</v>
      </c>
      <c r="F4250" t="s">
        <v>420</v>
      </c>
      <c r="G4250" s="81">
        <v>45509</v>
      </c>
      <c r="H4250" t="s">
        <v>4048</v>
      </c>
      <c r="I4250" t="s">
        <v>8137</v>
      </c>
      <c r="J4250" t="s">
        <v>1677</v>
      </c>
      <c r="K4250" t="s">
        <v>8165</v>
      </c>
      <c r="L4250" t="s">
        <v>3752</v>
      </c>
      <c r="M4250">
        <v>765</v>
      </c>
    </row>
    <row r="4251" spans="1:13">
      <c r="A4251">
        <v>7662</v>
      </c>
      <c r="B4251" t="s">
        <v>3781</v>
      </c>
      <c r="C4251" t="s">
        <v>3732</v>
      </c>
      <c r="D4251">
        <v>3472</v>
      </c>
      <c r="E4251" t="s">
        <v>20</v>
      </c>
      <c r="F4251" t="s">
        <v>420</v>
      </c>
      <c r="G4251" s="81">
        <v>45509</v>
      </c>
      <c r="H4251" t="s">
        <v>4048</v>
      </c>
      <c r="I4251" t="s">
        <v>8137</v>
      </c>
      <c r="J4251" t="s">
        <v>1677</v>
      </c>
      <c r="K4251" t="s">
        <v>8166</v>
      </c>
      <c r="L4251" t="s">
        <v>3731</v>
      </c>
      <c r="M4251">
        <v>780</v>
      </c>
    </row>
    <row r="4252" spans="1:13">
      <c r="A4252">
        <v>7663</v>
      </c>
      <c r="B4252" t="s">
        <v>3781</v>
      </c>
      <c r="C4252" t="s">
        <v>3796</v>
      </c>
      <c r="D4252">
        <v>3742</v>
      </c>
      <c r="E4252" t="s">
        <v>20</v>
      </c>
      <c r="F4252" t="s">
        <v>420</v>
      </c>
      <c r="G4252" s="81">
        <v>45509</v>
      </c>
      <c r="H4252" t="s">
        <v>4048</v>
      </c>
      <c r="I4252" t="s">
        <v>8137</v>
      </c>
      <c r="J4252" t="s">
        <v>1677</v>
      </c>
      <c r="K4252" t="s">
        <v>8167</v>
      </c>
      <c r="L4252" t="s">
        <v>3808</v>
      </c>
      <c r="M4252">
        <v>781</v>
      </c>
    </row>
    <row r="4253" spans="1:13">
      <c r="A4253">
        <v>7664</v>
      </c>
      <c r="B4253" t="s">
        <v>3781</v>
      </c>
      <c r="C4253" t="s">
        <v>3750</v>
      </c>
      <c r="D4253">
        <v>3472</v>
      </c>
      <c r="E4253" t="s">
        <v>20</v>
      </c>
      <c r="F4253" t="s">
        <v>420</v>
      </c>
      <c r="G4253" s="81">
        <v>45509</v>
      </c>
      <c r="H4253" t="s">
        <v>4048</v>
      </c>
      <c r="I4253" t="s">
        <v>8137</v>
      </c>
      <c r="J4253" t="s">
        <v>1677</v>
      </c>
      <c r="K4253" t="s">
        <v>8168</v>
      </c>
      <c r="L4253" t="s">
        <v>3749</v>
      </c>
      <c r="M4253">
        <v>768</v>
      </c>
    </row>
    <row r="4254" spans="1:13">
      <c r="A4254">
        <v>7665</v>
      </c>
      <c r="B4254" t="s">
        <v>1227</v>
      </c>
      <c r="C4254" t="s">
        <v>2594</v>
      </c>
      <c r="D4254">
        <v>5200</v>
      </c>
      <c r="E4254" t="s">
        <v>67</v>
      </c>
      <c r="F4254" t="s">
        <v>420</v>
      </c>
      <c r="G4254" s="81">
        <v>45509</v>
      </c>
      <c r="H4254" t="s">
        <v>8169</v>
      </c>
      <c r="I4254" t="s">
        <v>8170</v>
      </c>
      <c r="J4254" t="s">
        <v>1679</v>
      </c>
      <c r="K4254">
        <v>132672</v>
      </c>
      <c r="L4254" t="s">
        <v>2593</v>
      </c>
      <c r="M4254">
        <v>496</v>
      </c>
    </row>
    <row r="4255" spans="1:13">
      <c r="A4255">
        <v>7666</v>
      </c>
      <c r="B4255" t="s">
        <v>3781</v>
      </c>
      <c r="C4255" t="s">
        <v>3765</v>
      </c>
      <c r="D4255">
        <v>3472</v>
      </c>
      <c r="E4255" t="s">
        <v>20</v>
      </c>
      <c r="F4255" t="s">
        <v>420</v>
      </c>
      <c r="G4255" s="81">
        <v>45511</v>
      </c>
      <c r="H4255" t="s">
        <v>4048</v>
      </c>
      <c r="I4255" t="s">
        <v>8137</v>
      </c>
      <c r="J4255" t="s">
        <v>1677</v>
      </c>
      <c r="K4255" t="s">
        <v>8171</v>
      </c>
      <c r="L4255" t="s">
        <v>3764</v>
      </c>
      <c r="M4255">
        <v>767</v>
      </c>
    </row>
    <row r="4256" spans="1:13">
      <c r="A4256">
        <v>7667</v>
      </c>
      <c r="B4256" t="s">
        <v>2133</v>
      </c>
      <c r="C4256" t="s">
        <v>6413</v>
      </c>
      <c r="D4256">
        <v>185529</v>
      </c>
      <c r="E4256" t="s">
        <v>67</v>
      </c>
      <c r="F4256" t="s">
        <v>420</v>
      </c>
      <c r="G4256" s="81">
        <v>45510</v>
      </c>
      <c r="H4256" t="s">
        <v>4048</v>
      </c>
      <c r="J4256" t="s">
        <v>2178</v>
      </c>
      <c r="K4256" t="s">
        <v>8172</v>
      </c>
      <c r="L4256" t="s">
        <v>2177</v>
      </c>
      <c r="M4256">
        <v>411</v>
      </c>
    </row>
    <row r="4257" spans="1:13">
      <c r="A4257">
        <v>7668</v>
      </c>
      <c r="B4257" t="s">
        <v>1227</v>
      </c>
      <c r="C4257" t="s">
        <v>376</v>
      </c>
      <c r="D4257">
        <v>5200</v>
      </c>
      <c r="E4257" t="s">
        <v>67</v>
      </c>
      <c r="F4257" t="s">
        <v>6382</v>
      </c>
      <c r="G4257" s="81">
        <v>45510</v>
      </c>
      <c r="H4257" t="s">
        <v>4048</v>
      </c>
      <c r="I4257" t="s">
        <v>5870</v>
      </c>
      <c r="J4257" t="s">
        <v>13</v>
      </c>
      <c r="K4257" t="s">
        <v>8173</v>
      </c>
      <c r="L4257" t="s">
        <v>374</v>
      </c>
      <c r="M4257">
        <v>463</v>
      </c>
    </row>
    <row r="4258" spans="1:13">
      <c r="A4258">
        <v>7669</v>
      </c>
      <c r="B4258" t="s">
        <v>3781</v>
      </c>
      <c r="C4258" t="s">
        <v>3769</v>
      </c>
      <c r="D4258">
        <v>3472</v>
      </c>
      <c r="E4258" t="s">
        <v>20</v>
      </c>
      <c r="F4258" t="s">
        <v>6382</v>
      </c>
      <c r="G4258" s="81">
        <v>45510</v>
      </c>
      <c r="H4258" t="s">
        <v>4048</v>
      </c>
      <c r="I4258" t="s">
        <v>5217</v>
      </c>
      <c r="J4258" t="s">
        <v>1677</v>
      </c>
      <c r="K4258" t="s">
        <v>8174</v>
      </c>
      <c r="L4258" t="s">
        <v>3768</v>
      </c>
      <c r="M4258">
        <v>770</v>
      </c>
    </row>
    <row r="4259" spans="1:13">
      <c r="A4259">
        <v>7670</v>
      </c>
      <c r="B4259" t="s">
        <v>35</v>
      </c>
      <c r="C4259" t="s">
        <v>3501</v>
      </c>
      <c r="D4259">
        <v>15480</v>
      </c>
      <c r="E4259" t="s">
        <v>20</v>
      </c>
      <c r="F4259" t="s">
        <v>6305</v>
      </c>
      <c r="G4259" s="81">
        <v>45510</v>
      </c>
      <c r="H4259" t="s">
        <v>8175</v>
      </c>
      <c r="I4259" t="s">
        <v>9246</v>
      </c>
      <c r="J4259" t="s">
        <v>1677</v>
      </c>
      <c r="K4259" t="s">
        <v>8176</v>
      </c>
      <c r="L4259" t="s">
        <v>3500</v>
      </c>
      <c r="M4259">
        <v>696</v>
      </c>
    </row>
    <row r="4260" spans="1:13">
      <c r="A4260">
        <v>7671</v>
      </c>
      <c r="B4260" t="s">
        <v>1227</v>
      </c>
      <c r="C4260" t="s">
        <v>2458</v>
      </c>
      <c r="D4260">
        <v>5200</v>
      </c>
      <c r="E4260" t="s">
        <v>67</v>
      </c>
      <c r="F4260" t="s">
        <v>420</v>
      </c>
      <c r="G4260" s="81">
        <v>45510</v>
      </c>
      <c r="H4260" t="s">
        <v>4048</v>
      </c>
      <c r="I4260" t="s">
        <v>5587</v>
      </c>
      <c r="J4260" t="s">
        <v>1679</v>
      </c>
      <c r="K4260" t="s">
        <v>8177</v>
      </c>
      <c r="L4260" t="s">
        <v>2457</v>
      </c>
      <c r="M4260">
        <v>466</v>
      </c>
    </row>
    <row r="4261" spans="1:13">
      <c r="A4261">
        <v>7672</v>
      </c>
      <c r="B4261" t="s">
        <v>3781</v>
      </c>
      <c r="C4261" t="s">
        <v>3791</v>
      </c>
      <c r="D4261">
        <v>3472</v>
      </c>
      <c r="E4261" t="s">
        <v>20</v>
      </c>
      <c r="F4261" t="s">
        <v>420</v>
      </c>
      <c r="G4261" s="81">
        <v>45510</v>
      </c>
      <c r="H4261" t="s">
        <v>4048</v>
      </c>
      <c r="I4261" t="s">
        <v>8137</v>
      </c>
      <c r="J4261" t="s">
        <v>1677</v>
      </c>
      <c r="K4261" t="s">
        <v>8178</v>
      </c>
      <c r="L4261" t="s">
        <v>3790</v>
      </c>
      <c r="M4261">
        <v>783</v>
      </c>
    </row>
    <row r="4262" spans="1:13">
      <c r="A4262">
        <v>7673</v>
      </c>
      <c r="B4262" t="s">
        <v>3781</v>
      </c>
      <c r="C4262" t="s">
        <v>3794</v>
      </c>
      <c r="D4262">
        <v>3472</v>
      </c>
      <c r="E4262" t="s">
        <v>67</v>
      </c>
      <c r="F4262" t="s">
        <v>420</v>
      </c>
      <c r="G4262" s="81">
        <v>45510</v>
      </c>
      <c r="H4262" t="s">
        <v>4048</v>
      </c>
      <c r="I4262" t="s">
        <v>8137</v>
      </c>
      <c r="J4262" t="s">
        <v>1677</v>
      </c>
      <c r="K4262" t="s">
        <v>8179</v>
      </c>
      <c r="L4262" t="s">
        <v>3793</v>
      </c>
      <c r="M4262">
        <v>763</v>
      </c>
    </row>
    <row r="4263" spans="1:13">
      <c r="A4263">
        <v>7674</v>
      </c>
      <c r="B4263" t="s">
        <v>1227</v>
      </c>
      <c r="C4263" t="s">
        <v>2757</v>
      </c>
      <c r="D4263">
        <v>2275</v>
      </c>
      <c r="E4263" t="s">
        <v>67</v>
      </c>
      <c r="F4263" t="s">
        <v>420</v>
      </c>
      <c r="G4263" s="81">
        <v>45510</v>
      </c>
      <c r="H4263" t="s">
        <v>4048</v>
      </c>
      <c r="I4263" t="s">
        <v>5998</v>
      </c>
      <c r="J4263" t="s">
        <v>1680</v>
      </c>
      <c r="K4263" t="s">
        <v>8180</v>
      </c>
      <c r="L4263" t="s">
        <v>2755</v>
      </c>
      <c r="M4263">
        <v>563</v>
      </c>
    </row>
    <row r="4264" spans="1:13">
      <c r="A4264">
        <v>7675</v>
      </c>
      <c r="B4264" t="s">
        <v>1227</v>
      </c>
      <c r="C4264" t="s">
        <v>605</v>
      </c>
      <c r="D4264">
        <v>2800</v>
      </c>
      <c r="E4264" t="s">
        <v>67</v>
      </c>
      <c r="F4264" t="s">
        <v>420</v>
      </c>
      <c r="G4264" s="81">
        <v>45510</v>
      </c>
      <c r="H4264" t="s">
        <v>4048</v>
      </c>
      <c r="I4264" t="s">
        <v>9102</v>
      </c>
      <c r="J4264" t="s">
        <v>13</v>
      </c>
      <c r="K4264" t="s">
        <v>8182</v>
      </c>
      <c r="L4264" t="s">
        <v>603</v>
      </c>
      <c r="M4264">
        <v>468</v>
      </c>
    </row>
    <row r="4265" spans="1:13">
      <c r="A4265">
        <v>7676</v>
      </c>
      <c r="B4265" t="s">
        <v>3781</v>
      </c>
      <c r="C4265" t="s">
        <v>3762</v>
      </c>
      <c r="D4265">
        <v>3472</v>
      </c>
      <c r="E4265" t="s">
        <v>67</v>
      </c>
      <c r="F4265" t="s">
        <v>420</v>
      </c>
      <c r="G4265" s="81">
        <v>45510</v>
      </c>
      <c r="H4265" t="s">
        <v>4048</v>
      </c>
      <c r="I4265" t="s">
        <v>8137</v>
      </c>
      <c r="J4265" t="s">
        <v>1677</v>
      </c>
      <c r="K4265" t="s">
        <v>8183</v>
      </c>
      <c r="L4265" t="s">
        <v>3761</v>
      </c>
      <c r="M4265">
        <v>775</v>
      </c>
    </row>
    <row r="4266" spans="1:13">
      <c r="A4266">
        <v>7677</v>
      </c>
      <c r="B4266" t="s">
        <v>3781</v>
      </c>
      <c r="C4266" t="s">
        <v>8065</v>
      </c>
      <c r="D4266">
        <v>3472</v>
      </c>
      <c r="E4266" t="s">
        <v>67</v>
      </c>
      <c r="F4266" t="s">
        <v>6382</v>
      </c>
      <c r="G4266" s="81">
        <v>45510</v>
      </c>
      <c r="H4266" t="s">
        <v>4048</v>
      </c>
      <c r="I4266" t="s">
        <v>8137</v>
      </c>
      <c r="J4266" t="s">
        <v>1677</v>
      </c>
      <c r="K4266" t="s">
        <v>8184</v>
      </c>
      <c r="L4266" t="s">
        <v>3728</v>
      </c>
      <c r="M4266">
        <v>773</v>
      </c>
    </row>
    <row r="4267" spans="1:13">
      <c r="A4267">
        <v>7678</v>
      </c>
      <c r="B4267" t="s">
        <v>3781</v>
      </c>
      <c r="C4267" t="s">
        <v>3778</v>
      </c>
      <c r="D4267">
        <v>3472</v>
      </c>
      <c r="E4267" t="s">
        <v>20</v>
      </c>
      <c r="F4267" t="s">
        <v>6382</v>
      </c>
      <c r="G4267" s="81">
        <v>45510</v>
      </c>
      <c r="H4267" t="s">
        <v>4048</v>
      </c>
      <c r="I4267" t="s">
        <v>8137</v>
      </c>
      <c r="J4267" t="s">
        <v>1677</v>
      </c>
      <c r="K4267" t="s">
        <v>8185</v>
      </c>
      <c r="L4267" t="s">
        <v>3777</v>
      </c>
      <c r="M4267">
        <v>762</v>
      </c>
    </row>
    <row r="4268" spans="1:13">
      <c r="A4268">
        <v>7679</v>
      </c>
      <c r="B4268" t="s">
        <v>3781</v>
      </c>
      <c r="C4268" t="s">
        <v>3744</v>
      </c>
      <c r="D4268">
        <v>3472</v>
      </c>
      <c r="E4268" t="s">
        <v>20</v>
      </c>
      <c r="F4268" t="s">
        <v>420</v>
      </c>
      <c r="G4268" s="81">
        <v>45510</v>
      </c>
      <c r="H4268" t="s">
        <v>4048</v>
      </c>
      <c r="I4268" t="s">
        <v>8137</v>
      </c>
      <c r="J4268" t="s">
        <v>1677</v>
      </c>
      <c r="K4268" t="s">
        <v>8186</v>
      </c>
      <c r="L4268" t="s">
        <v>3743</v>
      </c>
      <c r="M4268">
        <v>782</v>
      </c>
    </row>
    <row r="4269" spans="1:13">
      <c r="A4269">
        <v>7680</v>
      </c>
      <c r="B4269" t="s">
        <v>1227</v>
      </c>
      <c r="C4269" t="s">
        <v>2352</v>
      </c>
      <c r="D4269">
        <v>6000</v>
      </c>
      <c r="E4269" t="s">
        <v>67</v>
      </c>
      <c r="F4269" t="s">
        <v>420</v>
      </c>
      <c r="G4269" s="81">
        <v>45512</v>
      </c>
      <c r="H4269" t="s">
        <v>4194</v>
      </c>
      <c r="I4269" t="s">
        <v>4085</v>
      </c>
      <c r="J4269" t="s">
        <v>13</v>
      </c>
      <c r="K4269" t="s">
        <v>8187</v>
      </c>
      <c r="L4269" t="s">
        <v>2350</v>
      </c>
      <c r="M4269">
        <v>445</v>
      </c>
    </row>
    <row r="4270" spans="1:13">
      <c r="A4270">
        <v>7681</v>
      </c>
      <c r="B4270" t="s">
        <v>35</v>
      </c>
      <c r="C4270" t="s">
        <v>3373</v>
      </c>
      <c r="D4270">
        <v>3497</v>
      </c>
      <c r="E4270" t="s">
        <v>67</v>
      </c>
      <c r="F4270" t="s">
        <v>420</v>
      </c>
      <c r="G4270" s="81">
        <v>45511</v>
      </c>
      <c r="H4270" t="s">
        <v>4048</v>
      </c>
      <c r="I4270" t="s">
        <v>6944</v>
      </c>
      <c r="J4270" t="s">
        <v>13</v>
      </c>
      <c r="K4270" t="s">
        <v>8188</v>
      </c>
      <c r="L4270" t="s">
        <v>3372</v>
      </c>
      <c r="M4270">
        <v>661</v>
      </c>
    </row>
    <row r="4271" spans="1:13">
      <c r="A4271">
        <v>7682</v>
      </c>
      <c r="B4271" t="s">
        <v>2133</v>
      </c>
      <c r="C4271" t="s">
        <v>6413</v>
      </c>
      <c r="D4271">
        <v>42090</v>
      </c>
      <c r="E4271" t="s">
        <v>67</v>
      </c>
      <c r="F4271" t="s">
        <v>420</v>
      </c>
      <c r="G4271" s="81">
        <v>45511</v>
      </c>
      <c r="H4271" t="s">
        <v>4048</v>
      </c>
      <c r="I4271" t="s">
        <v>8189</v>
      </c>
      <c r="J4271" t="s">
        <v>2178</v>
      </c>
      <c r="K4271" t="s">
        <v>8190</v>
      </c>
      <c r="L4271" t="s">
        <v>2177</v>
      </c>
      <c r="M4271">
        <v>411</v>
      </c>
    </row>
    <row r="4272" spans="1:13">
      <c r="A4272">
        <v>7683</v>
      </c>
      <c r="B4272" t="s">
        <v>2133</v>
      </c>
      <c r="C4272" t="s">
        <v>6413</v>
      </c>
      <c r="D4272">
        <v>86826</v>
      </c>
      <c r="E4272" t="s">
        <v>67</v>
      </c>
      <c r="F4272" t="s">
        <v>2266</v>
      </c>
      <c r="G4272" s="81">
        <v>45511</v>
      </c>
      <c r="H4272" t="s">
        <v>4048</v>
      </c>
      <c r="I4272" t="s">
        <v>8191</v>
      </c>
      <c r="J4272" t="s">
        <v>2178</v>
      </c>
      <c r="K4272" t="s">
        <v>8192</v>
      </c>
      <c r="L4272" t="s">
        <v>2177</v>
      </c>
      <c r="M4272">
        <v>411</v>
      </c>
    </row>
    <row r="4273" spans="1:13">
      <c r="A4273">
        <v>7684</v>
      </c>
      <c r="B4273" t="s">
        <v>1227</v>
      </c>
      <c r="C4273" t="s">
        <v>2822</v>
      </c>
      <c r="D4273">
        <v>2225</v>
      </c>
      <c r="E4273" t="s">
        <v>67</v>
      </c>
      <c r="F4273" t="s">
        <v>6382</v>
      </c>
      <c r="G4273" s="81">
        <v>45513</v>
      </c>
      <c r="H4273" t="s">
        <v>4194</v>
      </c>
      <c r="I4273" t="s">
        <v>8193</v>
      </c>
      <c r="J4273" t="s">
        <v>1677</v>
      </c>
      <c r="K4273" t="s">
        <v>8194</v>
      </c>
      <c r="L4273" t="s">
        <v>2821</v>
      </c>
      <c r="M4273">
        <v>576</v>
      </c>
    </row>
    <row r="4274" spans="1:13">
      <c r="A4274">
        <v>7685</v>
      </c>
      <c r="B4274" t="s">
        <v>35</v>
      </c>
      <c r="C4274" t="s">
        <v>3352</v>
      </c>
      <c r="D4274">
        <v>10000</v>
      </c>
      <c r="E4274" t="s">
        <v>67</v>
      </c>
      <c r="F4274" t="s">
        <v>6382</v>
      </c>
      <c r="G4274" s="81">
        <v>45513</v>
      </c>
      <c r="H4274" t="s">
        <v>4048</v>
      </c>
      <c r="I4274" t="s">
        <v>8195</v>
      </c>
      <c r="J4274" t="s">
        <v>2032</v>
      </c>
      <c r="K4274" t="s">
        <v>8196</v>
      </c>
      <c r="L4274" t="s">
        <v>3363</v>
      </c>
      <c r="M4274">
        <v>657</v>
      </c>
    </row>
    <row r="4275" spans="1:13">
      <c r="A4275">
        <v>7686</v>
      </c>
      <c r="B4275" t="s">
        <v>4173</v>
      </c>
      <c r="C4275" t="s">
        <v>962</v>
      </c>
      <c r="D4275">
        <v>3350</v>
      </c>
      <c r="E4275" t="s">
        <v>67</v>
      </c>
      <c r="F4275" t="s">
        <v>420</v>
      </c>
      <c r="G4275" s="81">
        <v>45513</v>
      </c>
      <c r="H4275" t="s">
        <v>4048</v>
      </c>
      <c r="I4275" t="s">
        <v>8197</v>
      </c>
      <c r="J4275" t="s">
        <v>3628</v>
      </c>
      <c r="K4275" t="s">
        <v>8198</v>
      </c>
      <c r="L4275" t="s">
        <v>960</v>
      </c>
      <c r="M4275">
        <v>726</v>
      </c>
    </row>
    <row r="4276" spans="1:13">
      <c r="B4276" t="s">
        <v>24</v>
      </c>
      <c r="C4276" t="s">
        <v>1912</v>
      </c>
      <c r="D4276">
        <v>16000</v>
      </c>
      <c r="E4276" t="s">
        <v>67</v>
      </c>
      <c r="F4276" t="s">
        <v>623</v>
      </c>
      <c r="G4276" s="81">
        <v>45517</v>
      </c>
      <c r="H4276" t="s">
        <v>4672</v>
      </c>
      <c r="I4276" t="s">
        <v>8119</v>
      </c>
      <c r="J4276" t="s">
        <v>1675</v>
      </c>
      <c r="K4276">
        <v>1</v>
      </c>
      <c r="L4276" t="s">
        <v>165</v>
      </c>
      <c r="M4276">
        <v>10</v>
      </c>
    </row>
    <row r="4277" spans="1:13">
      <c r="A4277">
        <v>7687</v>
      </c>
      <c r="B4277" t="s">
        <v>1227</v>
      </c>
      <c r="C4277" t="s">
        <v>2360</v>
      </c>
      <c r="D4277">
        <v>4450</v>
      </c>
      <c r="E4277" t="s">
        <v>67</v>
      </c>
      <c r="F4277" t="s">
        <v>420</v>
      </c>
      <c r="G4277" s="81">
        <v>45517</v>
      </c>
      <c r="H4277" t="s">
        <v>4194</v>
      </c>
      <c r="I4277" t="s">
        <v>4085</v>
      </c>
      <c r="J4277" t="s">
        <v>13</v>
      </c>
      <c r="K4277" t="s">
        <v>8199</v>
      </c>
      <c r="L4277" t="s">
        <v>2359</v>
      </c>
      <c r="M4277">
        <v>446</v>
      </c>
    </row>
    <row r="4278" spans="1:13">
      <c r="A4278">
        <v>7688</v>
      </c>
      <c r="B4278" t="s">
        <v>1227</v>
      </c>
      <c r="C4278" t="s">
        <v>3009</v>
      </c>
      <c r="D4278">
        <v>2500</v>
      </c>
      <c r="E4278" t="s">
        <v>67</v>
      </c>
      <c r="F4278" t="s">
        <v>420</v>
      </c>
      <c r="G4278" s="81">
        <v>45517</v>
      </c>
      <c r="H4278" t="s">
        <v>4048</v>
      </c>
      <c r="I4278" t="s">
        <v>8200</v>
      </c>
      <c r="J4278" t="s">
        <v>1680</v>
      </c>
      <c r="K4278" t="s">
        <v>8201</v>
      </c>
      <c r="L4278" t="s">
        <v>3011</v>
      </c>
      <c r="M4278">
        <v>592</v>
      </c>
    </row>
    <row r="4279" spans="1:13">
      <c r="A4279">
        <v>7689</v>
      </c>
      <c r="B4279" t="s">
        <v>2133</v>
      </c>
      <c r="C4279" t="s">
        <v>2763</v>
      </c>
      <c r="D4279">
        <v>40214</v>
      </c>
      <c r="E4279" t="s">
        <v>67</v>
      </c>
      <c r="F4279" t="s">
        <v>420</v>
      </c>
      <c r="G4279" s="81">
        <v>45516</v>
      </c>
      <c r="H4279" t="s">
        <v>4672</v>
      </c>
      <c r="I4279" t="s">
        <v>8202</v>
      </c>
      <c r="J4279" t="s">
        <v>1674</v>
      </c>
      <c r="K4279" t="s">
        <v>8203</v>
      </c>
      <c r="L4279" t="s">
        <v>3387</v>
      </c>
      <c r="M4279">
        <v>565</v>
      </c>
    </row>
    <row r="4280" spans="1:13">
      <c r="A4280">
        <v>7690</v>
      </c>
      <c r="B4280" t="s">
        <v>1227</v>
      </c>
      <c r="C4280" t="s">
        <v>1560</v>
      </c>
      <c r="D4280">
        <v>8500</v>
      </c>
      <c r="E4280" t="s">
        <v>67</v>
      </c>
      <c r="F4280" t="s">
        <v>2266</v>
      </c>
      <c r="G4280" s="81">
        <v>45516</v>
      </c>
      <c r="H4280" t="s">
        <v>4194</v>
      </c>
      <c r="I4280" t="s">
        <v>8193</v>
      </c>
      <c r="J4280" t="s">
        <v>13</v>
      </c>
      <c r="K4280" t="s">
        <v>8204</v>
      </c>
      <c r="L4280" t="s">
        <v>1558</v>
      </c>
      <c r="M4280">
        <v>317</v>
      </c>
    </row>
    <row r="4281" spans="1:13">
      <c r="A4281">
        <v>7691</v>
      </c>
      <c r="B4281" t="s">
        <v>2961</v>
      </c>
      <c r="C4281" t="s">
        <v>3450</v>
      </c>
      <c r="D4281">
        <v>3498</v>
      </c>
      <c r="E4281" t="s">
        <v>67</v>
      </c>
      <c r="F4281" t="s">
        <v>420</v>
      </c>
      <c r="G4281" s="81">
        <v>45516</v>
      </c>
      <c r="H4281" t="s">
        <v>4048</v>
      </c>
      <c r="I4281" t="s">
        <v>5522</v>
      </c>
      <c r="J4281" t="s">
        <v>13</v>
      </c>
      <c r="K4281" t="s">
        <v>8205</v>
      </c>
      <c r="L4281" t="s">
        <v>3504</v>
      </c>
      <c r="M4281">
        <v>682</v>
      </c>
    </row>
    <row r="4282" spans="1:13">
      <c r="A4282">
        <v>7692</v>
      </c>
      <c r="B4282" t="s">
        <v>1227</v>
      </c>
      <c r="C4282" t="s">
        <v>1531</v>
      </c>
      <c r="D4282">
        <v>1500</v>
      </c>
      <c r="E4282" t="s">
        <v>12</v>
      </c>
      <c r="F4282" t="s">
        <v>420</v>
      </c>
      <c r="G4282" s="81">
        <v>45518</v>
      </c>
      <c r="H4282" t="s">
        <v>99</v>
      </c>
      <c r="I4282" t="s">
        <v>6607</v>
      </c>
      <c r="J4282" t="s">
        <v>13</v>
      </c>
      <c r="K4282" t="s">
        <v>8206</v>
      </c>
      <c r="L4282" t="s">
        <v>1529</v>
      </c>
      <c r="M4282">
        <v>788</v>
      </c>
    </row>
    <row r="4283" spans="1:13">
      <c r="A4283">
        <v>7693</v>
      </c>
      <c r="B4283" t="s">
        <v>1227</v>
      </c>
      <c r="C4283" t="s">
        <v>2541</v>
      </c>
      <c r="D4283">
        <v>5600</v>
      </c>
      <c r="E4283" t="s">
        <v>67</v>
      </c>
      <c r="F4283" t="s">
        <v>6499</v>
      </c>
      <c r="G4283" s="81">
        <v>45518</v>
      </c>
      <c r="H4283" t="s">
        <v>4048</v>
      </c>
      <c r="I4283" t="s">
        <v>8207</v>
      </c>
      <c r="J4283" t="s">
        <v>13</v>
      </c>
      <c r="K4283" t="s">
        <v>8208</v>
      </c>
      <c r="L4283" t="s">
        <v>624</v>
      </c>
      <c r="M4283">
        <v>467</v>
      </c>
    </row>
    <row r="4284" spans="1:13">
      <c r="A4284">
        <v>7694</v>
      </c>
      <c r="B4284" t="s">
        <v>1227</v>
      </c>
      <c r="C4284" t="s">
        <v>3325</v>
      </c>
      <c r="D4284">
        <v>2000</v>
      </c>
      <c r="E4284" t="s">
        <v>67</v>
      </c>
      <c r="F4284" t="s">
        <v>420</v>
      </c>
      <c r="G4284" s="81">
        <v>45518</v>
      </c>
      <c r="H4284" t="s">
        <v>4048</v>
      </c>
      <c r="I4284" t="s">
        <v>5770</v>
      </c>
      <c r="J4284" t="s">
        <v>2032</v>
      </c>
      <c r="K4284" t="s">
        <v>8209</v>
      </c>
      <c r="L4284" t="s">
        <v>3324</v>
      </c>
      <c r="M4284">
        <v>652</v>
      </c>
    </row>
    <row r="4285" spans="1:13">
      <c r="A4285">
        <v>7695</v>
      </c>
      <c r="B4285" t="s">
        <v>1227</v>
      </c>
      <c r="C4285" t="s">
        <v>3336</v>
      </c>
      <c r="D4285">
        <v>2000</v>
      </c>
      <c r="E4285" t="s">
        <v>67</v>
      </c>
      <c r="F4285" t="s">
        <v>420</v>
      </c>
      <c r="G4285" s="81">
        <v>45519</v>
      </c>
      <c r="H4285" t="s">
        <v>4048</v>
      </c>
      <c r="I4285" t="s">
        <v>5692</v>
      </c>
      <c r="J4285" t="s">
        <v>2032</v>
      </c>
      <c r="K4285" t="s">
        <v>8210</v>
      </c>
      <c r="L4285" t="s">
        <v>3335</v>
      </c>
      <c r="M4285">
        <v>655</v>
      </c>
    </row>
    <row r="4286" spans="1:13">
      <c r="A4286">
        <v>7696</v>
      </c>
      <c r="B4286" t="s">
        <v>1227</v>
      </c>
      <c r="C4286" t="s">
        <v>639</v>
      </c>
      <c r="D4286">
        <v>2800</v>
      </c>
      <c r="E4286" t="s">
        <v>67</v>
      </c>
      <c r="F4286" t="s">
        <v>420</v>
      </c>
      <c r="G4286" s="81">
        <v>45519</v>
      </c>
      <c r="H4286" t="s">
        <v>4048</v>
      </c>
      <c r="I4286" t="s">
        <v>5982</v>
      </c>
      <c r="J4286" t="s">
        <v>13</v>
      </c>
      <c r="K4286" t="s">
        <v>8211</v>
      </c>
      <c r="L4286" t="s">
        <v>637</v>
      </c>
      <c r="M4286">
        <v>465</v>
      </c>
    </row>
    <row r="4287" spans="1:13">
      <c r="A4287">
        <v>7697</v>
      </c>
      <c r="B4287" t="s">
        <v>2961</v>
      </c>
      <c r="C4287" t="s">
        <v>3412</v>
      </c>
      <c r="D4287">
        <v>5200</v>
      </c>
      <c r="E4287" t="s">
        <v>67</v>
      </c>
      <c r="F4287" t="s">
        <v>420</v>
      </c>
      <c r="G4287" s="81">
        <v>45519</v>
      </c>
      <c r="H4287" t="s">
        <v>4048</v>
      </c>
      <c r="I4287" t="s">
        <v>4376</v>
      </c>
      <c r="J4287" t="s">
        <v>13</v>
      </c>
      <c r="K4287" t="s">
        <v>8212</v>
      </c>
      <c r="L4287" t="s">
        <v>3411</v>
      </c>
      <c r="M4287">
        <v>677</v>
      </c>
    </row>
    <row r="4288" spans="1:13">
      <c r="A4288">
        <v>7698</v>
      </c>
      <c r="B4288" t="s">
        <v>1227</v>
      </c>
      <c r="C4288" t="s">
        <v>2323</v>
      </c>
      <c r="D4288">
        <v>3500</v>
      </c>
      <c r="E4288" t="s">
        <v>67</v>
      </c>
      <c r="F4288" t="s">
        <v>7143</v>
      </c>
      <c r="G4288" s="81">
        <v>45520</v>
      </c>
      <c r="H4288" t="s">
        <v>4048</v>
      </c>
      <c r="I4288" t="s">
        <v>5643</v>
      </c>
      <c r="J4288" t="s">
        <v>13</v>
      </c>
      <c r="K4288" t="s">
        <v>8213</v>
      </c>
      <c r="L4288" t="s">
        <v>2322</v>
      </c>
      <c r="M4288">
        <v>431</v>
      </c>
    </row>
    <row r="4289" spans="1:13">
      <c r="B4289" t="s">
        <v>1227</v>
      </c>
      <c r="C4289" t="s">
        <v>1661</v>
      </c>
      <c r="D4289">
        <v>1500</v>
      </c>
      <c r="E4289" t="s">
        <v>67</v>
      </c>
      <c r="F4289" t="s">
        <v>420</v>
      </c>
      <c r="G4289" s="81">
        <v>45520</v>
      </c>
      <c r="H4289" t="s">
        <v>4085</v>
      </c>
      <c r="I4289" t="s">
        <v>8214</v>
      </c>
      <c r="J4289" t="s">
        <v>2032</v>
      </c>
      <c r="K4289">
        <v>1608240</v>
      </c>
      <c r="L4289" t="s">
        <v>1660</v>
      </c>
      <c r="M4289">
        <v>352</v>
      </c>
    </row>
    <row r="4290" spans="1:13">
      <c r="A4290">
        <v>7699</v>
      </c>
      <c r="B4290" t="s">
        <v>2908</v>
      </c>
      <c r="C4290" t="s">
        <v>3139</v>
      </c>
      <c r="D4290">
        <v>2000</v>
      </c>
      <c r="E4290" t="s">
        <v>67</v>
      </c>
      <c r="F4290" t="s">
        <v>7143</v>
      </c>
      <c r="G4290" s="81">
        <v>45520</v>
      </c>
      <c r="H4290" t="s">
        <v>4048</v>
      </c>
      <c r="I4290" t="s">
        <v>7675</v>
      </c>
      <c r="J4290" t="s">
        <v>3628</v>
      </c>
      <c r="K4290" t="s">
        <v>8215</v>
      </c>
      <c r="L4290" t="s">
        <v>3138</v>
      </c>
      <c r="M4290">
        <v>736</v>
      </c>
    </row>
    <row r="4291" spans="1:13">
      <c r="A4291">
        <v>7700</v>
      </c>
      <c r="B4291" t="s">
        <v>2908</v>
      </c>
      <c r="C4291" t="s">
        <v>3118</v>
      </c>
      <c r="D4291">
        <v>2000</v>
      </c>
      <c r="E4291" t="s">
        <v>67</v>
      </c>
      <c r="F4291" t="s">
        <v>7143</v>
      </c>
      <c r="G4291" s="81">
        <v>45520</v>
      </c>
      <c r="H4291" t="s">
        <v>4048</v>
      </c>
      <c r="I4291" t="s">
        <v>4960</v>
      </c>
      <c r="J4291" t="s">
        <v>3628</v>
      </c>
      <c r="K4291" t="s">
        <v>8216</v>
      </c>
      <c r="L4291" t="s">
        <v>3117</v>
      </c>
      <c r="M4291">
        <v>734</v>
      </c>
    </row>
    <row r="4292" spans="1:13">
      <c r="A4292">
        <v>7701</v>
      </c>
      <c r="B4292" t="s">
        <v>2908</v>
      </c>
      <c r="C4292" t="s">
        <v>3249</v>
      </c>
      <c r="D4292">
        <v>2000</v>
      </c>
      <c r="E4292" t="s">
        <v>67</v>
      </c>
      <c r="F4292" t="s">
        <v>7143</v>
      </c>
      <c r="G4292" s="81">
        <v>45520</v>
      </c>
      <c r="H4292" t="s">
        <v>4048</v>
      </c>
      <c r="I4292" t="s">
        <v>7974</v>
      </c>
      <c r="J4292" t="s">
        <v>3628</v>
      </c>
      <c r="K4292" t="s">
        <v>8217</v>
      </c>
      <c r="L4292" t="s">
        <v>3248</v>
      </c>
      <c r="M4292">
        <v>737</v>
      </c>
    </row>
    <row r="4293" spans="1:13">
      <c r="A4293">
        <v>7702</v>
      </c>
      <c r="B4293" t="s">
        <v>2908</v>
      </c>
      <c r="C4293" t="s">
        <v>3260</v>
      </c>
      <c r="D4293">
        <v>2000</v>
      </c>
      <c r="E4293" t="s">
        <v>67</v>
      </c>
      <c r="F4293" t="s">
        <v>7143</v>
      </c>
      <c r="G4293" s="81">
        <v>45520</v>
      </c>
      <c r="H4293" t="s">
        <v>4048</v>
      </c>
      <c r="I4293" t="s">
        <v>5173</v>
      </c>
      <c r="J4293" t="s">
        <v>3628</v>
      </c>
      <c r="K4293" t="s">
        <v>8218</v>
      </c>
      <c r="L4293" t="s">
        <v>3259</v>
      </c>
      <c r="M4293">
        <v>730</v>
      </c>
    </row>
    <row r="4294" spans="1:13">
      <c r="A4294">
        <v>7703</v>
      </c>
      <c r="B4294" t="s">
        <v>2908</v>
      </c>
      <c r="C4294" t="s">
        <v>1567</v>
      </c>
      <c r="D4294">
        <v>2000</v>
      </c>
      <c r="E4294" t="s">
        <v>67</v>
      </c>
      <c r="F4294" t="s">
        <v>7143</v>
      </c>
      <c r="G4294" s="81">
        <v>45520</v>
      </c>
      <c r="H4294" t="s">
        <v>4048</v>
      </c>
      <c r="I4294" t="s">
        <v>5173</v>
      </c>
      <c r="J4294" t="s">
        <v>3628</v>
      </c>
      <c r="K4294" t="s">
        <v>8219</v>
      </c>
      <c r="L4294" t="s">
        <v>1565</v>
      </c>
      <c r="M4294">
        <v>731</v>
      </c>
    </row>
    <row r="4295" spans="1:13">
      <c r="A4295">
        <v>7704</v>
      </c>
      <c r="B4295" t="s">
        <v>2908</v>
      </c>
      <c r="C4295" t="s">
        <v>3713</v>
      </c>
      <c r="D4295">
        <v>2000</v>
      </c>
      <c r="E4295" t="s">
        <v>67</v>
      </c>
      <c r="F4295" t="s">
        <v>6354</v>
      </c>
      <c r="G4295" s="81">
        <v>45520</v>
      </c>
      <c r="H4295" t="s">
        <v>4048</v>
      </c>
      <c r="I4295" t="s">
        <v>4092</v>
      </c>
      <c r="J4295" t="s">
        <v>3628</v>
      </c>
      <c r="K4295" t="s">
        <v>8220</v>
      </c>
      <c r="L4295" t="s">
        <v>3712</v>
      </c>
      <c r="M4295">
        <v>757</v>
      </c>
    </row>
    <row r="4296" spans="1:13">
      <c r="A4296">
        <v>7705</v>
      </c>
      <c r="B4296" t="s">
        <v>35</v>
      </c>
      <c r="C4296" t="s">
        <v>3503</v>
      </c>
      <c r="D4296">
        <v>2275</v>
      </c>
      <c r="E4296" t="s">
        <v>67</v>
      </c>
      <c r="F4296" t="s">
        <v>420</v>
      </c>
      <c r="G4296" s="81">
        <v>45523</v>
      </c>
      <c r="H4296" t="s">
        <v>4048</v>
      </c>
      <c r="I4296" t="s">
        <v>5704</v>
      </c>
      <c r="J4296" t="s">
        <v>1674</v>
      </c>
      <c r="K4296" t="s">
        <v>8221</v>
      </c>
      <c r="L4296" t="s">
        <v>3473</v>
      </c>
      <c r="M4296">
        <v>687</v>
      </c>
    </row>
    <row r="4297" spans="1:13">
      <c r="A4297">
        <v>7706</v>
      </c>
      <c r="B4297" t="s">
        <v>1227</v>
      </c>
      <c r="C4297" t="s">
        <v>2580</v>
      </c>
      <c r="D4297">
        <v>3187</v>
      </c>
      <c r="E4297" t="s">
        <v>67</v>
      </c>
      <c r="F4297" t="s">
        <v>420</v>
      </c>
      <c r="G4297" s="81">
        <v>45523</v>
      </c>
      <c r="H4297" t="s">
        <v>4048</v>
      </c>
      <c r="I4297" t="s">
        <v>6675</v>
      </c>
      <c r="J4297" t="s">
        <v>1680</v>
      </c>
      <c r="K4297" t="s">
        <v>8222</v>
      </c>
      <c r="L4297" t="s">
        <v>2577</v>
      </c>
      <c r="M4297">
        <v>489</v>
      </c>
    </row>
    <row r="4298" spans="1:13">
      <c r="A4298">
        <v>7707</v>
      </c>
      <c r="B4298" t="s">
        <v>1227</v>
      </c>
      <c r="C4298" t="s">
        <v>2580</v>
      </c>
      <c r="D4298">
        <v>3000</v>
      </c>
      <c r="E4298" t="s">
        <v>67</v>
      </c>
      <c r="F4298" t="s">
        <v>420</v>
      </c>
      <c r="G4298" s="81">
        <v>45523</v>
      </c>
      <c r="H4298" t="s">
        <v>4085</v>
      </c>
      <c r="I4298" t="s">
        <v>2229</v>
      </c>
      <c r="J4298" t="s">
        <v>1680</v>
      </c>
      <c r="K4298" t="s">
        <v>8223</v>
      </c>
      <c r="L4298" t="s">
        <v>2577</v>
      </c>
      <c r="M4298">
        <v>489</v>
      </c>
    </row>
    <row r="4299" spans="1:13">
      <c r="A4299">
        <v>7708</v>
      </c>
      <c r="B4299" t="s">
        <v>1227</v>
      </c>
      <c r="C4299" t="s">
        <v>1531</v>
      </c>
      <c r="D4299">
        <v>3000</v>
      </c>
      <c r="E4299" t="s">
        <v>12</v>
      </c>
      <c r="F4299" t="s">
        <v>420</v>
      </c>
      <c r="G4299" s="81">
        <v>45523</v>
      </c>
      <c r="H4299" t="s">
        <v>4048</v>
      </c>
      <c r="I4299" t="s">
        <v>8224</v>
      </c>
      <c r="J4299" t="s">
        <v>13</v>
      </c>
      <c r="K4299" t="s">
        <v>8225</v>
      </c>
      <c r="L4299" t="s">
        <v>1529</v>
      </c>
      <c r="M4299">
        <v>788</v>
      </c>
    </row>
    <row r="4300" spans="1:13">
      <c r="A4300">
        <v>7709</v>
      </c>
      <c r="B4300" t="s">
        <v>1227</v>
      </c>
      <c r="C4300" t="s">
        <v>2591</v>
      </c>
      <c r="D4300">
        <v>2800</v>
      </c>
      <c r="E4300" t="s">
        <v>67</v>
      </c>
      <c r="F4300" t="s">
        <v>420</v>
      </c>
      <c r="G4300" s="81">
        <v>45523</v>
      </c>
      <c r="H4300" t="s">
        <v>4048</v>
      </c>
      <c r="I4300" t="s">
        <v>6786</v>
      </c>
      <c r="J4300" t="s">
        <v>13</v>
      </c>
      <c r="K4300" t="s">
        <v>8226</v>
      </c>
      <c r="L4300" t="s">
        <v>2590</v>
      </c>
      <c r="M4300">
        <v>495</v>
      </c>
    </row>
    <row r="4301" spans="1:13">
      <c r="A4301">
        <v>7710</v>
      </c>
      <c r="B4301" t="s">
        <v>3781</v>
      </c>
      <c r="C4301" t="s">
        <v>3738</v>
      </c>
      <c r="D4301">
        <v>650</v>
      </c>
      <c r="E4301" t="s">
        <v>67</v>
      </c>
      <c r="F4301" t="s">
        <v>420</v>
      </c>
      <c r="G4301" s="81">
        <v>45524</v>
      </c>
      <c r="H4301" t="s">
        <v>4705</v>
      </c>
      <c r="I4301" t="s">
        <v>8227</v>
      </c>
      <c r="J4301" t="s">
        <v>1677</v>
      </c>
      <c r="K4301" t="s">
        <v>8228</v>
      </c>
      <c r="L4301" t="s">
        <v>3737</v>
      </c>
      <c r="M4301">
        <v>769</v>
      </c>
    </row>
    <row r="4302" spans="1:13">
      <c r="A4302">
        <v>7711</v>
      </c>
      <c r="B4302" t="s">
        <v>1227</v>
      </c>
      <c r="C4302" t="s">
        <v>2407</v>
      </c>
      <c r="D4302">
        <v>3400</v>
      </c>
      <c r="E4302" t="s">
        <v>67</v>
      </c>
      <c r="F4302" t="s">
        <v>420</v>
      </c>
      <c r="G4302" s="81">
        <v>45524</v>
      </c>
      <c r="H4302" t="s">
        <v>8229</v>
      </c>
      <c r="I4302" t="s">
        <v>8230</v>
      </c>
      <c r="J4302" t="s">
        <v>1680</v>
      </c>
      <c r="K4302" t="s">
        <v>8231</v>
      </c>
      <c r="L4302" t="s">
        <v>2406</v>
      </c>
      <c r="M4302">
        <v>460</v>
      </c>
    </row>
    <row r="4303" spans="1:13">
      <c r="A4303">
        <v>7712</v>
      </c>
      <c r="B4303" t="s">
        <v>1227</v>
      </c>
      <c r="C4303" t="s">
        <v>2178</v>
      </c>
      <c r="D4303">
        <v>5000</v>
      </c>
      <c r="E4303" t="s">
        <v>67</v>
      </c>
      <c r="F4303" t="s">
        <v>6499</v>
      </c>
      <c r="G4303" s="81">
        <v>45523</v>
      </c>
      <c r="H4303" t="s">
        <v>4194</v>
      </c>
      <c r="J4303" t="s">
        <v>2178</v>
      </c>
      <c r="K4303" t="s">
        <v>8232</v>
      </c>
      <c r="L4303" t="s">
        <v>2177</v>
      </c>
      <c r="M4303">
        <v>411</v>
      </c>
    </row>
    <row r="4304" spans="1:13">
      <c r="A4304">
        <v>7713</v>
      </c>
      <c r="B4304" t="s">
        <v>1227</v>
      </c>
      <c r="C4304" t="s">
        <v>2768</v>
      </c>
      <c r="D4304">
        <v>650</v>
      </c>
      <c r="E4304" t="s">
        <v>67</v>
      </c>
      <c r="F4304" t="s">
        <v>420</v>
      </c>
      <c r="G4304" s="81">
        <v>45526</v>
      </c>
      <c r="H4304" t="s">
        <v>4705</v>
      </c>
      <c r="I4304" t="s">
        <v>8233</v>
      </c>
      <c r="J4304" t="s">
        <v>13</v>
      </c>
      <c r="K4304" t="s">
        <v>8234</v>
      </c>
      <c r="L4304" t="s">
        <v>2767</v>
      </c>
      <c r="M4304">
        <v>566</v>
      </c>
    </row>
    <row r="4305" spans="1:13">
      <c r="A4305">
        <v>7714</v>
      </c>
      <c r="B4305" t="s">
        <v>2961</v>
      </c>
      <c r="C4305" t="s">
        <v>3615</v>
      </c>
      <c r="D4305">
        <v>3497</v>
      </c>
      <c r="E4305" t="s">
        <v>67</v>
      </c>
      <c r="F4305" t="s">
        <v>420</v>
      </c>
      <c r="G4305" s="81">
        <v>45526</v>
      </c>
      <c r="H4305" t="s">
        <v>4048</v>
      </c>
      <c r="I4305" t="s">
        <v>4843</v>
      </c>
      <c r="J4305" t="s">
        <v>1679</v>
      </c>
      <c r="K4305" t="s">
        <v>8235</v>
      </c>
      <c r="L4305" t="s">
        <v>3614</v>
      </c>
      <c r="M4305">
        <v>724</v>
      </c>
    </row>
    <row r="4306" spans="1:13">
      <c r="A4306">
        <v>7715</v>
      </c>
      <c r="B4306" t="s">
        <v>1227</v>
      </c>
      <c r="C4306" t="s">
        <v>6413</v>
      </c>
      <c r="D4306">
        <v>65690</v>
      </c>
      <c r="E4306" t="s">
        <v>67</v>
      </c>
      <c r="F4306" t="s">
        <v>420</v>
      </c>
      <c r="G4306" s="81">
        <v>45526</v>
      </c>
      <c r="H4306" t="s">
        <v>4194</v>
      </c>
      <c r="I4306" t="s">
        <v>8193</v>
      </c>
      <c r="J4306" t="s">
        <v>2178</v>
      </c>
      <c r="K4306" t="s">
        <v>8236</v>
      </c>
      <c r="L4306" t="s">
        <v>2177</v>
      </c>
      <c r="M4306">
        <v>411</v>
      </c>
    </row>
    <row r="4307" spans="1:13">
      <c r="A4307">
        <v>7716</v>
      </c>
      <c r="B4307" t="s">
        <v>35</v>
      </c>
      <c r="C4307" t="s">
        <v>3496</v>
      </c>
      <c r="D4307">
        <v>35000</v>
      </c>
      <c r="E4307" t="s">
        <v>67</v>
      </c>
      <c r="F4307" t="s">
        <v>7143</v>
      </c>
      <c r="G4307" s="81">
        <v>45527</v>
      </c>
      <c r="H4307" t="s">
        <v>4048</v>
      </c>
      <c r="I4307" t="s">
        <v>8237</v>
      </c>
      <c r="J4307" t="s">
        <v>1677</v>
      </c>
      <c r="K4307" t="s">
        <v>8238</v>
      </c>
      <c r="L4307" t="s">
        <v>3494</v>
      </c>
      <c r="M4307">
        <v>695</v>
      </c>
    </row>
    <row r="4308" spans="1:13">
      <c r="A4308">
        <v>7717</v>
      </c>
      <c r="B4308" t="s">
        <v>35</v>
      </c>
      <c r="C4308" t="s">
        <v>1813</v>
      </c>
      <c r="D4308">
        <v>1600</v>
      </c>
      <c r="E4308" t="s">
        <v>67</v>
      </c>
      <c r="F4308" t="s">
        <v>420</v>
      </c>
      <c r="G4308" s="81">
        <v>45527</v>
      </c>
      <c r="H4308" t="s">
        <v>4048</v>
      </c>
      <c r="I4308" t="s">
        <v>4866</v>
      </c>
      <c r="J4308" t="s">
        <v>1675</v>
      </c>
      <c r="K4308" t="s">
        <v>8239</v>
      </c>
      <c r="L4308" t="s">
        <v>1816</v>
      </c>
      <c r="M4308">
        <v>365</v>
      </c>
    </row>
    <row r="4309" spans="1:13">
      <c r="A4309">
        <v>7718</v>
      </c>
      <c r="B4309" t="s">
        <v>35</v>
      </c>
      <c r="C4309" t="s">
        <v>3184</v>
      </c>
      <c r="D4309">
        <v>2900</v>
      </c>
      <c r="E4309" t="s">
        <v>67</v>
      </c>
      <c r="F4309" t="s">
        <v>6305</v>
      </c>
      <c r="G4309" s="81">
        <v>45527</v>
      </c>
      <c r="H4309" t="s">
        <v>4194</v>
      </c>
      <c r="I4309" t="s">
        <v>8240</v>
      </c>
      <c r="J4309" t="s">
        <v>1677</v>
      </c>
      <c r="K4309" t="s">
        <v>8241</v>
      </c>
      <c r="L4309" t="s">
        <v>3227</v>
      </c>
      <c r="M4309">
        <v>649</v>
      </c>
    </row>
    <row r="4310" spans="1:13">
      <c r="A4310">
        <v>7719</v>
      </c>
      <c r="B4310" t="s">
        <v>1227</v>
      </c>
      <c r="C4310" t="s">
        <v>2580</v>
      </c>
      <c r="D4310">
        <v>1500</v>
      </c>
      <c r="E4310" t="s">
        <v>67</v>
      </c>
      <c r="F4310" t="s">
        <v>420</v>
      </c>
      <c r="G4310" s="81">
        <v>45526</v>
      </c>
      <c r="H4310" t="s">
        <v>4085</v>
      </c>
      <c r="I4310" t="s">
        <v>6002</v>
      </c>
      <c r="J4310" t="s">
        <v>1680</v>
      </c>
      <c r="K4310" t="s">
        <v>8242</v>
      </c>
      <c r="L4310" t="s">
        <v>2577</v>
      </c>
      <c r="M4310">
        <v>489</v>
      </c>
    </row>
    <row r="4311" spans="1:13">
      <c r="A4311">
        <v>7720</v>
      </c>
      <c r="B4311" t="s">
        <v>1227</v>
      </c>
      <c r="C4311" t="s">
        <v>1332</v>
      </c>
      <c r="D4311">
        <v>4335</v>
      </c>
      <c r="E4311" t="s">
        <v>67</v>
      </c>
      <c r="F4311" t="s">
        <v>6305</v>
      </c>
      <c r="G4311" s="81">
        <v>45526</v>
      </c>
      <c r="H4311" t="s">
        <v>4048</v>
      </c>
      <c r="I4311" t="s">
        <v>5983</v>
      </c>
      <c r="J4311" t="s">
        <v>13</v>
      </c>
      <c r="K4311" t="s">
        <v>8243</v>
      </c>
      <c r="L4311" t="s">
        <v>1330</v>
      </c>
      <c r="M4311">
        <v>462</v>
      </c>
    </row>
    <row r="4312" spans="1:13">
      <c r="A4312">
        <v>7721</v>
      </c>
      <c r="B4312" t="s">
        <v>35</v>
      </c>
      <c r="C4312" t="s">
        <v>3496</v>
      </c>
      <c r="D4312">
        <v>4550</v>
      </c>
      <c r="E4312" t="s">
        <v>67</v>
      </c>
      <c r="F4312" t="s">
        <v>420</v>
      </c>
      <c r="G4312" s="81">
        <v>45526</v>
      </c>
      <c r="H4312" t="s">
        <v>4085</v>
      </c>
      <c r="I4312" t="s">
        <v>8230</v>
      </c>
      <c r="J4312" t="s">
        <v>1677</v>
      </c>
      <c r="K4312" t="s">
        <v>8244</v>
      </c>
      <c r="L4312" t="s">
        <v>3494</v>
      </c>
      <c r="M4312">
        <v>695</v>
      </c>
    </row>
    <row r="4313" spans="1:13">
      <c r="A4313">
        <v>7722</v>
      </c>
      <c r="B4313" t="s">
        <v>35</v>
      </c>
      <c r="C4313" t="s">
        <v>3189</v>
      </c>
      <c r="D4313">
        <v>4500</v>
      </c>
      <c r="E4313" t="s">
        <v>67</v>
      </c>
      <c r="F4313" t="s">
        <v>420</v>
      </c>
      <c r="G4313" s="81">
        <v>45532</v>
      </c>
      <c r="H4313" t="s">
        <v>4705</v>
      </c>
      <c r="J4313" t="s">
        <v>1677</v>
      </c>
      <c r="K4313" t="s">
        <v>8245</v>
      </c>
      <c r="L4313" t="s">
        <v>3370</v>
      </c>
      <c r="M4313">
        <v>659</v>
      </c>
    </row>
    <row r="4314" spans="1:13">
      <c r="A4314">
        <v>7723</v>
      </c>
      <c r="B4314" t="s">
        <v>35</v>
      </c>
      <c r="C4314" t="s">
        <v>3373</v>
      </c>
      <c r="D4314">
        <v>3497</v>
      </c>
      <c r="E4314" t="s">
        <v>67</v>
      </c>
      <c r="F4314" t="s">
        <v>420</v>
      </c>
      <c r="G4314" s="81">
        <v>45532</v>
      </c>
      <c r="H4314" t="s">
        <v>4048</v>
      </c>
      <c r="I4314" t="s">
        <v>5273</v>
      </c>
      <c r="J4314" t="s">
        <v>13</v>
      </c>
      <c r="K4314" t="s">
        <v>8246</v>
      </c>
      <c r="L4314" t="s">
        <v>3372</v>
      </c>
      <c r="M4314">
        <v>661</v>
      </c>
    </row>
    <row r="4315" spans="1:13">
      <c r="A4315">
        <v>7724</v>
      </c>
      <c r="B4315" t="s">
        <v>1227</v>
      </c>
      <c r="C4315" t="s">
        <v>6413</v>
      </c>
      <c r="D4315">
        <v>64889</v>
      </c>
      <c r="E4315" t="s">
        <v>67</v>
      </c>
      <c r="F4315" t="s">
        <v>420</v>
      </c>
      <c r="G4315" s="81">
        <v>45532</v>
      </c>
      <c r="H4315" t="s">
        <v>4672</v>
      </c>
      <c r="I4315" t="s">
        <v>8247</v>
      </c>
      <c r="J4315" t="s">
        <v>2178</v>
      </c>
      <c r="K4315" t="s">
        <v>8248</v>
      </c>
      <c r="L4315" t="s">
        <v>2177</v>
      </c>
      <c r="M4315">
        <v>411</v>
      </c>
    </row>
    <row r="4316" spans="1:13">
      <c r="A4316">
        <v>7725</v>
      </c>
      <c r="B4316" t="s">
        <v>2961</v>
      </c>
      <c r="C4316" t="s">
        <v>3514</v>
      </c>
      <c r="D4316">
        <v>2275</v>
      </c>
      <c r="E4316" t="s">
        <v>67</v>
      </c>
      <c r="F4316" t="s">
        <v>420</v>
      </c>
      <c r="G4316" s="81">
        <v>45532</v>
      </c>
      <c r="H4316" t="s">
        <v>4048</v>
      </c>
      <c r="I4316" t="s">
        <v>8249</v>
      </c>
      <c r="J4316" t="s">
        <v>1674</v>
      </c>
      <c r="K4316" t="s">
        <v>8250</v>
      </c>
      <c r="L4316" t="s">
        <v>3513</v>
      </c>
      <c r="M4316">
        <v>698</v>
      </c>
    </row>
    <row r="4317" spans="1:13">
      <c r="A4317">
        <v>7726</v>
      </c>
      <c r="B4317" t="s">
        <v>1227</v>
      </c>
      <c r="C4317" t="s">
        <v>6413</v>
      </c>
      <c r="D4317">
        <v>97708</v>
      </c>
      <c r="E4317" t="s">
        <v>67</v>
      </c>
      <c r="F4317" t="s">
        <v>420</v>
      </c>
      <c r="G4317" s="81">
        <v>45531</v>
      </c>
      <c r="H4317" t="s">
        <v>4672</v>
      </c>
      <c r="I4317" t="s">
        <v>8251</v>
      </c>
      <c r="J4317" t="s">
        <v>2178</v>
      </c>
      <c r="K4317" t="s">
        <v>8252</v>
      </c>
      <c r="L4317" t="s">
        <v>2177</v>
      </c>
      <c r="M4317">
        <v>411</v>
      </c>
    </row>
    <row r="4318" spans="1:13">
      <c r="A4318">
        <v>7727</v>
      </c>
      <c r="B4318" t="s">
        <v>1227</v>
      </c>
      <c r="C4318" t="s">
        <v>1123</v>
      </c>
      <c r="D4318">
        <v>8500</v>
      </c>
      <c r="E4318" t="s">
        <v>67</v>
      </c>
      <c r="F4318" t="s">
        <v>420</v>
      </c>
      <c r="G4318" s="81">
        <v>45531</v>
      </c>
      <c r="H4318" t="s">
        <v>4085</v>
      </c>
      <c r="I4318" t="s">
        <v>6002</v>
      </c>
      <c r="J4318" t="s">
        <v>1675</v>
      </c>
      <c r="K4318" t="s">
        <v>8253</v>
      </c>
      <c r="L4318" t="s">
        <v>1121</v>
      </c>
      <c r="M4318">
        <v>218</v>
      </c>
    </row>
    <row r="4319" spans="1:13">
      <c r="A4319">
        <v>7728</v>
      </c>
      <c r="B4319" t="s">
        <v>1227</v>
      </c>
      <c r="C4319" t="s">
        <v>1821</v>
      </c>
      <c r="D4319">
        <v>5200</v>
      </c>
      <c r="E4319" t="s">
        <v>67</v>
      </c>
      <c r="F4319" t="s">
        <v>420</v>
      </c>
      <c r="G4319" s="81">
        <v>45530</v>
      </c>
      <c r="H4319" t="s">
        <v>4048</v>
      </c>
      <c r="I4319" t="s">
        <v>5327</v>
      </c>
      <c r="J4319" t="s">
        <v>13</v>
      </c>
      <c r="K4319" t="s">
        <v>8254</v>
      </c>
      <c r="L4319" t="s">
        <v>1822</v>
      </c>
      <c r="M4319">
        <v>577</v>
      </c>
    </row>
    <row r="4320" spans="1:13">
      <c r="A4320">
        <v>7729</v>
      </c>
      <c r="B4320" t="s">
        <v>1227</v>
      </c>
      <c r="C4320" t="s">
        <v>2078</v>
      </c>
      <c r="D4320">
        <v>9000</v>
      </c>
      <c r="E4320" t="s">
        <v>67</v>
      </c>
      <c r="F4320" t="s">
        <v>420</v>
      </c>
      <c r="G4320" s="81">
        <v>45530</v>
      </c>
      <c r="H4320" t="s">
        <v>4672</v>
      </c>
      <c r="I4320" t="s">
        <v>2229</v>
      </c>
      <c r="J4320" t="s">
        <v>1679</v>
      </c>
      <c r="K4320" t="s">
        <v>8255</v>
      </c>
      <c r="L4320" t="s">
        <v>2076</v>
      </c>
      <c r="M4320">
        <v>383</v>
      </c>
    </row>
    <row r="4321" spans="1:13">
      <c r="A4321">
        <v>7730</v>
      </c>
      <c r="B4321" t="s">
        <v>1227</v>
      </c>
      <c r="C4321" t="s">
        <v>2822</v>
      </c>
      <c r="D4321">
        <v>675</v>
      </c>
      <c r="E4321" t="s">
        <v>67</v>
      </c>
      <c r="F4321" t="s">
        <v>6305</v>
      </c>
      <c r="G4321" s="81">
        <v>45534</v>
      </c>
      <c r="H4321" t="s">
        <v>4085</v>
      </c>
      <c r="I4321" t="s">
        <v>4085</v>
      </c>
      <c r="J4321" t="s">
        <v>1677</v>
      </c>
      <c r="K4321" t="s">
        <v>8256</v>
      </c>
      <c r="L4321" t="s">
        <v>2821</v>
      </c>
      <c r="M4321">
        <v>576</v>
      </c>
    </row>
    <row r="4322" spans="1:13">
      <c r="A4322">
        <v>7731</v>
      </c>
      <c r="B4322" t="s">
        <v>35</v>
      </c>
      <c r="C4322" t="s">
        <v>3503</v>
      </c>
      <c r="D4322">
        <v>450</v>
      </c>
      <c r="E4322" t="s">
        <v>67</v>
      </c>
      <c r="F4322" t="s">
        <v>420</v>
      </c>
      <c r="G4322" s="81">
        <v>45533</v>
      </c>
      <c r="H4322" t="s">
        <v>4140</v>
      </c>
      <c r="I4322" t="s">
        <v>8257</v>
      </c>
      <c r="J4322" t="s">
        <v>1674</v>
      </c>
      <c r="K4322" t="s">
        <v>8258</v>
      </c>
      <c r="L4322" t="s">
        <v>3473</v>
      </c>
      <c r="M4322">
        <v>687</v>
      </c>
    </row>
    <row r="4323" spans="1:13">
      <c r="A4323">
        <v>7732</v>
      </c>
      <c r="B4323" t="s">
        <v>1227</v>
      </c>
      <c r="C4323" t="s">
        <v>3463</v>
      </c>
      <c r="D4323">
        <v>7050</v>
      </c>
      <c r="E4323" t="s">
        <v>67</v>
      </c>
      <c r="F4323" t="s">
        <v>420</v>
      </c>
      <c r="G4323" s="81">
        <v>45533</v>
      </c>
      <c r="H4323" t="s">
        <v>4048</v>
      </c>
      <c r="I4323" t="s">
        <v>8259</v>
      </c>
      <c r="J4323" t="s">
        <v>13</v>
      </c>
      <c r="K4323" t="s">
        <v>8260</v>
      </c>
      <c r="L4323" t="s">
        <v>3458</v>
      </c>
      <c r="M4323">
        <v>582</v>
      </c>
    </row>
    <row r="4324" spans="1:13">
      <c r="A4324">
        <v>7733</v>
      </c>
      <c r="B4324" t="s">
        <v>1227</v>
      </c>
      <c r="C4324" t="s">
        <v>2411</v>
      </c>
      <c r="D4324">
        <v>6958</v>
      </c>
      <c r="E4324" t="s">
        <v>67</v>
      </c>
      <c r="F4324" t="s">
        <v>420</v>
      </c>
      <c r="G4324" s="81">
        <v>45509</v>
      </c>
      <c r="H4324" t="s">
        <v>4048</v>
      </c>
      <c r="I4324" t="s">
        <v>8261</v>
      </c>
      <c r="J4324" t="s">
        <v>1679</v>
      </c>
      <c r="K4324">
        <v>2117065</v>
      </c>
      <c r="L4324" t="s">
        <v>3510</v>
      </c>
      <c r="M4324">
        <v>461</v>
      </c>
    </row>
    <row r="4325" spans="1:13">
      <c r="A4325">
        <v>7734</v>
      </c>
      <c r="B4325" t="s">
        <v>35</v>
      </c>
      <c r="C4325" t="s">
        <v>3480</v>
      </c>
      <c r="D4325">
        <v>10000</v>
      </c>
      <c r="E4325" t="s">
        <v>67</v>
      </c>
      <c r="F4325" t="s">
        <v>420</v>
      </c>
      <c r="G4325" s="81">
        <v>45516</v>
      </c>
      <c r="H4325" t="s">
        <v>4048</v>
      </c>
      <c r="I4325" t="s">
        <v>8262</v>
      </c>
      <c r="J4325" t="s">
        <v>1681</v>
      </c>
      <c r="K4325">
        <v>2630107</v>
      </c>
      <c r="L4325" t="s">
        <v>3479</v>
      </c>
      <c r="M4325">
        <v>689</v>
      </c>
    </row>
    <row r="4326" spans="1:13">
      <c r="A4326">
        <v>7735</v>
      </c>
      <c r="B4326" t="s">
        <v>1227</v>
      </c>
      <c r="C4326" t="s">
        <v>1810</v>
      </c>
      <c r="D4326">
        <v>2275</v>
      </c>
      <c r="E4326" t="s">
        <v>67</v>
      </c>
      <c r="F4326" t="s">
        <v>420</v>
      </c>
      <c r="G4326" s="81">
        <v>45516</v>
      </c>
      <c r="H4326" t="s">
        <v>4048</v>
      </c>
      <c r="I4326" t="s">
        <v>8263</v>
      </c>
      <c r="J4326" t="s">
        <v>1674</v>
      </c>
      <c r="K4326">
        <v>96766</v>
      </c>
      <c r="L4326" t="s">
        <v>1812</v>
      </c>
      <c r="M4326">
        <v>364</v>
      </c>
    </row>
    <row r="4327" spans="1:13">
      <c r="A4327">
        <v>7736</v>
      </c>
      <c r="B4327" t="s">
        <v>1227</v>
      </c>
      <c r="C4327" t="s">
        <v>2178</v>
      </c>
      <c r="D4327">
        <v>8500</v>
      </c>
      <c r="E4327" t="s">
        <v>67</v>
      </c>
      <c r="F4327" t="s">
        <v>420</v>
      </c>
      <c r="G4327" s="81">
        <v>45516</v>
      </c>
      <c r="H4327" t="s">
        <v>4085</v>
      </c>
      <c r="J4327" t="s">
        <v>2178</v>
      </c>
      <c r="K4327">
        <v>2055804</v>
      </c>
      <c r="L4327" t="s">
        <v>2177</v>
      </c>
      <c r="M4327">
        <v>411</v>
      </c>
    </row>
    <row r="4328" spans="1:13">
      <c r="A4328">
        <v>7737</v>
      </c>
      <c r="B4328" t="s">
        <v>1227</v>
      </c>
      <c r="C4328" t="s">
        <v>3519</v>
      </c>
      <c r="D4328">
        <v>3775</v>
      </c>
      <c r="E4328" t="s">
        <v>67</v>
      </c>
      <c r="F4328" t="s">
        <v>420</v>
      </c>
      <c r="G4328" s="81">
        <v>45524</v>
      </c>
      <c r="H4328" t="s">
        <v>4085</v>
      </c>
      <c r="I4328" t="s">
        <v>6002</v>
      </c>
      <c r="J4328" t="s">
        <v>1680</v>
      </c>
      <c r="K4328">
        <v>933255</v>
      </c>
      <c r="L4328" t="s">
        <v>2504</v>
      </c>
      <c r="M4328">
        <v>480</v>
      </c>
    </row>
    <row r="4329" spans="1:13">
      <c r="A4329">
        <v>7738</v>
      </c>
      <c r="B4329" t="s">
        <v>35</v>
      </c>
      <c r="C4329" t="s">
        <v>3329</v>
      </c>
      <c r="D4329">
        <v>18488</v>
      </c>
      <c r="E4329" t="s">
        <v>67</v>
      </c>
      <c r="F4329" t="s">
        <v>420</v>
      </c>
      <c r="G4329" s="81">
        <v>45532</v>
      </c>
      <c r="H4329" t="s">
        <v>4069</v>
      </c>
      <c r="I4329" t="s">
        <v>6002</v>
      </c>
      <c r="J4329" t="s">
        <v>1677</v>
      </c>
      <c r="K4329">
        <v>934121</v>
      </c>
      <c r="L4329" t="s">
        <v>3328</v>
      </c>
      <c r="M4329">
        <v>653</v>
      </c>
    </row>
    <row r="4330" spans="1:13">
      <c r="B4330" t="s">
        <v>1227</v>
      </c>
      <c r="C4330" t="s">
        <v>1871</v>
      </c>
      <c r="D4330">
        <v>10000</v>
      </c>
      <c r="E4330" t="s">
        <v>67</v>
      </c>
      <c r="F4330" t="s">
        <v>623</v>
      </c>
      <c r="G4330" s="81">
        <v>45537</v>
      </c>
      <c r="H4330" t="s">
        <v>4048</v>
      </c>
      <c r="I4330" t="s">
        <v>7554</v>
      </c>
      <c r="J4330" t="s">
        <v>2032</v>
      </c>
      <c r="K4330">
        <v>2</v>
      </c>
      <c r="L4330" t="s">
        <v>1640</v>
      </c>
      <c r="M4330">
        <v>342</v>
      </c>
    </row>
    <row r="4331" spans="1:13">
      <c r="A4331">
        <v>7739</v>
      </c>
      <c r="B4331" t="s">
        <v>1227</v>
      </c>
      <c r="C4331" t="s">
        <v>3161</v>
      </c>
      <c r="D4331">
        <v>2275</v>
      </c>
      <c r="E4331" t="s">
        <v>67</v>
      </c>
      <c r="F4331" t="s">
        <v>420</v>
      </c>
      <c r="G4331" s="81">
        <v>45537</v>
      </c>
      <c r="H4331" t="s">
        <v>4048</v>
      </c>
      <c r="I4331" t="s">
        <v>6483</v>
      </c>
      <c r="J4331" t="s">
        <v>2032</v>
      </c>
      <c r="K4331" t="s">
        <v>8264</v>
      </c>
      <c r="L4331" t="s">
        <v>3160</v>
      </c>
      <c r="M4331">
        <v>610</v>
      </c>
    </row>
    <row r="4332" spans="1:13">
      <c r="A4332">
        <v>7740</v>
      </c>
      <c r="B4332" t="s">
        <v>3781</v>
      </c>
      <c r="C4332" t="s">
        <v>3735</v>
      </c>
      <c r="D4332">
        <v>3472</v>
      </c>
      <c r="E4332" t="s">
        <v>67</v>
      </c>
      <c r="F4332" t="s">
        <v>420</v>
      </c>
      <c r="G4332" s="81">
        <v>45537</v>
      </c>
      <c r="H4332" t="s">
        <v>4048</v>
      </c>
      <c r="I4332" t="s">
        <v>4960</v>
      </c>
      <c r="J4332" t="s">
        <v>1677</v>
      </c>
      <c r="K4332" t="s">
        <v>8265</v>
      </c>
      <c r="L4332" t="s">
        <v>3734</v>
      </c>
      <c r="M4332">
        <v>772</v>
      </c>
    </row>
    <row r="4333" spans="1:13">
      <c r="A4333">
        <v>7741</v>
      </c>
      <c r="B4333" t="s">
        <v>1227</v>
      </c>
      <c r="C4333" t="s">
        <v>2781</v>
      </c>
      <c r="D4333">
        <v>3497</v>
      </c>
      <c r="E4333" t="s">
        <v>67</v>
      </c>
      <c r="F4333" t="s">
        <v>420</v>
      </c>
      <c r="G4333" s="81">
        <v>45537</v>
      </c>
      <c r="H4333" t="s">
        <v>4048</v>
      </c>
      <c r="I4333" t="s">
        <v>8266</v>
      </c>
      <c r="J4333" t="s">
        <v>13</v>
      </c>
      <c r="K4333" t="s">
        <v>8267</v>
      </c>
      <c r="L4333" t="s">
        <v>2772</v>
      </c>
      <c r="M4333">
        <v>572</v>
      </c>
    </row>
    <row r="4334" spans="1:13">
      <c r="A4334">
        <v>7742</v>
      </c>
      <c r="B4334" t="s">
        <v>1227</v>
      </c>
      <c r="C4334" t="s">
        <v>2574</v>
      </c>
      <c r="D4334">
        <v>5200</v>
      </c>
      <c r="E4334" t="s">
        <v>67</v>
      </c>
      <c r="F4334" t="s">
        <v>420</v>
      </c>
      <c r="G4334" s="81">
        <v>45537</v>
      </c>
      <c r="H4334" t="s">
        <v>4048</v>
      </c>
      <c r="I4334" t="s">
        <v>6754</v>
      </c>
      <c r="J4334" t="s">
        <v>13</v>
      </c>
      <c r="K4334" t="s">
        <v>8268</v>
      </c>
      <c r="L4334" t="s">
        <v>2572</v>
      </c>
      <c r="M4334">
        <v>492</v>
      </c>
    </row>
    <row r="4335" spans="1:13">
      <c r="A4335">
        <v>7743</v>
      </c>
      <c r="B4335" t="s">
        <v>3781</v>
      </c>
      <c r="C4335" t="s">
        <v>3750</v>
      </c>
      <c r="D4335">
        <v>3472</v>
      </c>
      <c r="E4335" t="s">
        <v>20</v>
      </c>
      <c r="F4335" t="s">
        <v>420</v>
      </c>
      <c r="G4335" s="81">
        <v>45537</v>
      </c>
      <c r="H4335" t="s">
        <v>4048</v>
      </c>
      <c r="I4335" t="s">
        <v>8269</v>
      </c>
      <c r="J4335" t="s">
        <v>1677</v>
      </c>
      <c r="K4335" t="s">
        <v>8270</v>
      </c>
      <c r="L4335" t="s">
        <v>3749</v>
      </c>
      <c r="M4335">
        <v>768</v>
      </c>
    </row>
    <row r="4336" spans="1:13">
      <c r="A4336">
        <v>7744</v>
      </c>
      <c r="B4336" t="s">
        <v>3781</v>
      </c>
      <c r="C4336" t="s">
        <v>3753</v>
      </c>
      <c r="D4336">
        <v>3472</v>
      </c>
      <c r="E4336" t="s">
        <v>67</v>
      </c>
      <c r="F4336" t="s">
        <v>420</v>
      </c>
      <c r="G4336" s="81">
        <v>45537</v>
      </c>
      <c r="H4336" t="s">
        <v>4048</v>
      </c>
      <c r="I4336" t="s">
        <v>5338</v>
      </c>
      <c r="J4336" t="s">
        <v>1677</v>
      </c>
      <c r="K4336" t="s">
        <v>8271</v>
      </c>
      <c r="L4336" t="s">
        <v>3752</v>
      </c>
      <c r="M4336">
        <v>765</v>
      </c>
    </row>
    <row r="4337" spans="1:14">
      <c r="A4337">
        <v>7745</v>
      </c>
      <c r="B4337" t="s">
        <v>1227</v>
      </c>
      <c r="C4337" t="s">
        <v>2178</v>
      </c>
      <c r="D4337">
        <v>2275</v>
      </c>
      <c r="E4337" t="s">
        <v>67</v>
      </c>
      <c r="F4337" t="s">
        <v>6305</v>
      </c>
      <c r="G4337" s="81">
        <v>45538</v>
      </c>
      <c r="H4337" t="s">
        <v>4085</v>
      </c>
      <c r="J4337" t="s">
        <v>2178</v>
      </c>
      <c r="K4337" t="s">
        <v>8272</v>
      </c>
      <c r="L4337" t="s">
        <v>2177</v>
      </c>
      <c r="M4337">
        <v>411</v>
      </c>
    </row>
    <row r="4338" spans="1:14">
      <c r="A4338">
        <v>7746</v>
      </c>
      <c r="B4338" t="s">
        <v>2961</v>
      </c>
      <c r="C4338" t="s">
        <v>3409</v>
      </c>
      <c r="D4338">
        <v>5200</v>
      </c>
      <c r="E4338" t="s">
        <v>67</v>
      </c>
      <c r="F4338" t="s">
        <v>6305</v>
      </c>
      <c r="G4338" s="81">
        <v>45538</v>
      </c>
      <c r="H4338" t="s">
        <v>4048</v>
      </c>
      <c r="I4338" t="s">
        <v>8273</v>
      </c>
      <c r="J4338" t="s">
        <v>13</v>
      </c>
      <c r="K4338" t="s">
        <v>8274</v>
      </c>
      <c r="L4338" t="s">
        <v>3408</v>
      </c>
      <c r="M4338">
        <v>676</v>
      </c>
    </row>
    <row r="4339" spans="1:14">
      <c r="A4339">
        <v>7747</v>
      </c>
      <c r="B4339" t="s">
        <v>1227</v>
      </c>
      <c r="C4339" t="s">
        <v>2594</v>
      </c>
      <c r="D4339">
        <v>5200</v>
      </c>
      <c r="E4339" t="s">
        <v>67</v>
      </c>
      <c r="F4339" t="s">
        <v>420</v>
      </c>
      <c r="G4339" s="81">
        <v>45538</v>
      </c>
      <c r="H4339" t="s">
        <v>4048</v>
      </c>
      <c r="I4339" t="s">
        <v>8275</v>
      </c>
      <c r="J4339" t="s">
        <v>1679</v>
      </c>
      <c r="K4339" t="s">
        <v>8276</v>
      </c>
      <c r="L4339" t="s">
        <v>2593</v>
      </c>
      <c r="M4339">
        <v>496</v>
      </c>
    </row>
    <row r="4340" spans="1:14">
      <c r="A4340">
        <v>7748</v>
      </c>
      <c r="B4340" t="s">
        <v>35</v>
      </c>
      <c r="C4340" t="s">
        <v>3373</v>
      </c>
      <c r="D4340">
        <v>3497</v>
      </c>
      <c r="E4340" t="s">
        <v>67</v>
      </c>
      <c r="F4340" t="s">
        <v>420</v>
      </c>
      <c r="G4340" s="81">
        <v>45538</v>
      </c>
      <c r="H4340" t="s">
        <v>4048</v>
      </c>
      <c r="I4340" t="s">
        <v>8277</v>
      </c>
      <c r="J4340" t="s">
        <v>13</v>
      </c>
      <c r="K4340" t="s">
        <v>8278</v>
      </c>
      <c r="L4340" t="s">
        <v>3372</v>
      </c>
      <c r="M4340">
        <v>661</v>
      </c>
    </row>
    <row r="4341" spans="1:14">
      <c r="A4341">
        <v>7749</v>
      </c>
      <c r="B4341" t="s">
        <v>1227</v>
      </c>
      <c r="C4341" t="s">
        <v>2541</v>
      </c>
      <c r="D4341">
        <v>4000</v>
      </c>
      <c r="E4341" t="s">
        <v>67</v>
      </c>
      <c r="F4341" t="s">
        <v>6305</v>
      </c>
      <c r="G4341" s="81">
        <v>45538</v>
      </c>
      <c r="H4341" t="s">
        <v>4048</v>
      </c>
      <c r="I4341" t="s">
        <v>8279</v>
      </c>
      <c r="J4341" t="s">
        <v>13</v>
      </c>
      <c r="K4341" t="s">
        <v>8280</v>
      </c>
      <c r="L4341" t="s">
        <v>624</v>
      </c>
      <c r="M4341">
        <v>467</v>
      </c>
    </row>
    <row r="4342" spans="1:14">
      <c r="A4342">
        <v>7750</v>
      </c>
      <c r="B4342" t="s">
        <v>1227</v>
      </c>
      <c r="C4342" t="s">
        <v>2541</v>
      </c>
      <c r="D4342">
        <v>10000</v>
      </c>
      <c r="E4342" t="s">
        <v>67</v>
      </c>
      <c r="F4342" t="s">
        <v>6305</v>
      </c>
      <c r="G4342" s="81">
        <v>45538</v>
      </c>
      <c r="H4342" t="s">
        <v>4048</v>
      </c>
      <c r="I4342" t="s">
        <v>8281</v>
      </c>
      <c r="J4342" t="s">
        <v>13</v>
      </c>
      <c r="K4342" t="s">
        <v>8282</v>
      </c>
      <c r="L4342" t="s">
        <v>624</v>
      </c>
      <c r="M4342">
        <v>467</v>
      </c>
    </row>
    <row r="4343" spans="1:14">
      <c r="A4343">
        <v>7751</v>
      </c>
      <c r="B4343" t="s">
        <v>3781</v>
      </c>
      <c r="C4343" t="s">
        <v>3732</v>
      </c>
      <c r="D4343">
        <v>3472</v>
      </c>
      <c r="E4343" t="s">
        <v>20</v>
      </c>
      <c r="F4343" t="s">
        <v>420</v>
      </c>
      <c r="G4343" s="81">
        <v>45538</v>
      </c>
      <c r="H4343" t="s">
        <v>4048</v>
      </c>
      <c r="I4343" t="s">
        <v>7383</v>
      </c>
      <c r="J4343" t="s">
        <v>1677</v>
      </c>
      <c r="K4343" t="s">
        <v>8283</v>
      </c>
      <c r="L4343" t="s">
        <v>3731</v>
      </c>
      <c r="M4343">
        <v>780</v>
      </c>
    </row>
    <row r="4344" spans="1:14">
      <c r="A4344">
        <v>7752</v>
      </c>
      <c r="B4344" t="s">
        <v>1227</v>
      </c>
      <c r="C4344" t="s">
        <v>2178</v>
      </c>
      <c r="D4344">
        <v>4000</v>
      </c>
      <c r="E4344" t="s">
        <v>67</v>
      </c>
      <c r="F4344" t="s">
        <v>6305</v>
      </c>
      <c r="G4344" s="81">
        <v>45538</v>
      </c>
      <c r="H4344" t="s">
        <v>4048</v>
      </c>
      <c r="J4344" t="s">
        <v>2178</v>
      </c>
      <c r="K4344" t="s">
        <v>8284</v>
      </c>
      <c r="L4344" t="s">
        <v>2177</v>
      </c>
      <c r="M4344">
        <v>411</v>
      </c>
    </row>
    <row r="4345" spans="1:14">
      <c r="A4345">
        <v>7753</v>
      </c>
      <c r="B4345" t="s">
        <v>2961</v>
      </c>
      <c r="C4345" t="s">
        <v>3378</v>
      </c>
      <c r="D4345">
        <v>5200</v>
      </c>
      <c r="E4345" t="s">
        <v>67</v>
      </c>
      <c r="F4345" t="s">
        <v>420</v>
      </c>
      <c r="G4345" s="81">
        <v>45537</v>
      </c>
      <c r="H4345" t="s">
        <v>4048</v>
      </c>
      <c r="I4345" t="s">
        <v>5273</v>
      </c>
      <c r="J4345" t="s">
        <v>1679</v>
      </c>
      <c r="K4345" t="s">
        <v>8285</v>
      </c>
      <c r="L4345" t="s">
        <v>3377</v>
      </c>
      <c r="M4345">
        <v>662</v>
      </c>
    </row>
    <row r="4346" spans="1:14">
      <c r="A4346">
        <v>7754</v>
      </c>
      <c r="B4346" t="s">
        <v>35</v>
      </c>
      <c r="C4346" t="s">
        <v>3315</v>
      </c>
      <c r="D4346">
        <v>25988</v>
      </c>
      <c r="F4346" t="s">
        <v>420</v>
      </c>
      <c r="G4346" s="81">
        <v>45537</v>
      </c>
      <c r="H4346" t="s">
        <v>4048</v>
      </c>
      <c r="I4346" t="s">
        <v>8286</v>
      </c>
      <c r="J4346" t="s">
        <v>1677</v>
      </c>
      <c r="K4346" t="s">
        <v>8287</v>
      </c>
      <c r="L4346" t="s">
        <v>3314</v>
      </c>
      <c r="M4346">
        <v>651</v>
      </c>
    </row>
    <row r="4347" spans="1:14">
      <c r="A4347">
        <v>7755</v>
      </c>
      <c r="B4347" t="s">
        <v>1227</v>
      </c>
      <c r="C4347" t="s">
        <v>2812</v>
      </c>
      <c r="D4347">
        <v>3497</v>
      </c>
      <c r="E4347" t="s">
        <v>12</v>
      </c>
      <c r="F4347" t="s">
        <v>6305</v>
      </c>
      <c r="G4347" s="81">
        <v>45537</v>
      </c>
      <c r="H4347" t="s">
        <v>4048</v>
      </c>
      <c r="I4347" t="s">
        <v>5795</v>
      </c>
      <c r="J4347" t="s">
        <v>13</v>
      </c>
      <c r="K4347" t="s">
        <v>8288</v>
      </c>
      <c r="L4347" t="s">
        <v>2807</v>
      </c>
      <c r="M4347">
        <v>573</v>
      </c>
    </row>
    <row r="4348" spans="1:14">
      <c r="A4348">
        <v>7756</v>
      </c>
      <c r="B4348" t="s">
        <v>2961</v>
      </c>
      <c r="C4348" t="s">
        <v>3383</v>
      </c>
      <c r="D4348">
        <v>1800</v>
      </c>
      <c r="E4348" t="s">
        <v>12</v>
      </c>
      <c r="F4348" t="s">
        <v>420</v>
      </c>
      <c r="G4348" s="81">
        <v>45537</v>
      </c>
      <c r="H4348" t="s">
        <v>4048</v>
      </c>
      <c r="I4348" t="s">
        <v>5175</v>
      </c>
      <c r="J4348" t="s">
        <v>1675</v>
      </c>
      <c r="K4348" t="s">
        <v>8289</v>
      </c>
      <c r="L4348" t="s">
        <v>3382</v>
      </c>
      <c r="M4348">
        <v>663</v>
      </c>
    </row>
    <row r="4349" spans="1:14">
      <c r="A4349">
        <v>7757</v>
      </c>
      <c r="B4349" t="s">
        <v>2961</v>
      </c>
      <c r="C4349" t="s">
        <v>3383</v>
      </c>
      <c r="D4349">
        <v>1800</v>
      </c>
      <c r="E4349" t="s">
        <v>12</v>
      </c>
      <c r="F4349" t="s">
        <v>420</v>
      </c>
      <c r="G4349" s="81">
        <v>45537</v>
      </c>
      <c r="H4349" t="s">
        <v>4048</v>
      </c>
      <c r="I4349" t="s">
        <v>4093</v>
      </c>
      <c r="J4349" t="s">
        <v>1675</v>
      </c>
      <c r="K4349" t="s">
        <v>8290</v>
      </c>
      <c r="L4349" t="s">
        <v>3382</v>
      </c>
      <c r="M4349">
        <v>663</v>
      </c>
    </row>
    <row r="4350" spans="1:14">
      <c r="A4350">
        <v>7758</v>
      </c>
      <c r="B4350" t="s">
        <v>35</v>
      </c>
      <c r="C4350" t="s">
        <v>3832</v>
      </c>
      <c r="D4350">
        <v>5000</v>
      </c>
      <c r="E4350" t="s">
        <v>22</v>
      </c>
      <c r="F4350" t="s">
        <v>6305</v>
      </c>
      <c r="G4350" s="81">
        <v>45520</v>
      </c>
      <c r="H4350" t="s">
        <v>4048</v>
      </c>
      <c r="I4350" t="s">
        <v>8291</v>
      </c>
      <c r="J4350" t="s">
        <v>1681</v>
      </c>
      <c r="K4350">
        <v>99035</v>
      </c>
      <c r="L4350" t="s">
        <v>3831</v>
      </c>
      <c r="M4350">
        <v>789</v>
      </c>
    </row>
    <row r="4351" spans="1:14">
      <c r="A4351">
        <v>7759</v>
      </c>
      <c r="B4351" t="s">
        <v>35</v>
      </c>
      <c r="C4351" t="s">
        <v>3832</v>
      </c>
      <c r="D4351">
        <v>5000</v>
      </c>
      <c r="E4351" t="s">
        <v>22</v>
      </c>
      <c r="F4351" t="s">
        <v>4472</v>
      </c>
      <c r="G4351" s="81">
        <v>45520</v>
      </c>
      <c r="H4351" t="s">
        <v>4048</v>
      </c>
      <c r="I4351" t="s">
        <v>5371</v>
      </c>
      <c r="J4351" t="s">
        <v>1681</v>
      </c>
      <c r="K4351">
        <v>99035</v>
      </c>
      <c r="L4351" t="s">
        <v>3831</v>
      </c>
      <c r="M4351">
        <v>789</v>
      </c>
      <c r="N4351" t="s">
        <v>8292</v>
      </c>
    </row>
    <row r="4352" spans="1:14">
      <c r="A4352">
        <v>7760</v>
      </c>
      <c r="C4352" t="s">
        <v>5064</v>
      </c>
      <c r="G4352" s="81"/>
    </row>
    <row r="4353" spans="1:13">
      <c r="A4353">
        <v>7761</v>
      </c>
      <c r="B4353" t="s">
        <v>3781</v>
      </c>
      <c r="C4353" t="s">
        <v>3747</v>
      </c>
      <c r="D4353">
        <v>3472</v>
      </c>
      <c r="E4353" t="s">
        <v>20</v>
      </c>
      <c r="F4353" t="s">
        <v>420</v>
      </c>
      <c r="G4353" s="81">
        <v>45539</v>
      </c>
      <c r="H4353" t="s">
        <v>4048</v>
      </c>
      <c r="I4353" t="s">
        <v>4960</v>
      </c>
      <c r="J4353" t="s">
        <v>1677</v>
      </c>
      <c r="K4353" t="s">
        <v>8294</v>
      </c>
      <c r="L4353" t="s">
        <v>3746</v>
      </c>
      <c r="M4353">
        <v>764</v>
      </c>
    </row>
    <row r="4354" spans="1:13">
      <c r="A4354">
        <v>7762</v>
      </c>
      <c r="B4354" t="s">
        <v>35</v>
      </c>
      <c r="C4354" t="s">
        <v>3503</v>
      </c>
      <c r="D4354">
        <v>2275</v>
      </c>
      <c r="E4354" t="s">
        <v>17</v>
      </c>
      <c r="F4354" t="s">
        <v>420</v>
      </c>
      <c r="G4354" s="81">
        <v>45539</v>
      </c>
      <c r="H4354" t="s">
        <v>4048</v>
      </c>
      <c r="I4354" t="s">
        <v>8295</v>
      </c>
      <c r="J4354" t="s">
        <v>1674</v>
      </c>
      <c r="K4354" t="s">
        <v>8296</v>
      </c>
      <c r="L4354" t="s">
        <v>3473</v>
      </c>
      <c r="M4354">
        <v>687</v>
      </c>
    </row>
    <row r="4355" spans="1:13">
      <c r="A4355">
        <v>7763</v>
      </c>
      <c r="B4355" t="s">
        <v>2908</v>
      </c>
      <c r="C4355" t="s">
        <v>3625</v>
      </c>
      <c r="D4355">
        <v>2520</v>
      </c>
      <c r="E4355" t="s">
        <v>67</v>
      </c>
      <c r="F4355" t="s">
        <v>420</v>
      </c>
      <c r="G4355" s="81">
        <v>45539</v>
      </c>
      <c r="H4355" t="s">
        <v>4048</v>
      </c>
      <c r="I4355" t="s">
        <v>7610</v>
      </c>
      <c r="J4355" t="s">
        <v>3628</v>
      </c>
      <c r="K4355" t="s">
        <v>8297</v>
      </c>
      <c r="L4355" t="s">
        <v>3624</v>
      </c>
      <c r="M4355">
        <v>727</v>
      </c>
    </row>
    <row r="4356" spans="1:13">
      <c r="A4356">
        <v>7764</v>
      </c>
      <c r="B4356" t="s">
        <v>1227</v>
      </c>
      <c r="C4356" t="s">
        <v>2458</v>
      </c>
      <c r="D4356">
        <v>5200</v>
      </c>
      <c r="E4356" t="s">
        <v>67</v>
      </c>
      <c r="F4356" t="s">
        <v>420</v>
      </c>
      <c r="G4356" s="81">
        <v>45539</v>
      </c>
      <c r="H4356" t="s">
        <v>4048</v>
      </c>
      <c r="I4356" t="s">
        <v>8298</v>
      </c>
      <c r="J4356" t="s">
        <v>1679</v>
      </c>
      <c r="K4356" t="s">
        <v>8299</v>
      </c>
      <c r="L4356" t="s">
        <v>2457</v>
      </c>
      <c r="M4356">
        <v>466</v>
      </c>
    </row>
    <row r="4357" spans="1:13">
      <c r="A4357">
        <v>7765</v>
      </c>
      <c r="B4357" t="s">
        <v>1227</v>
      </c>
      <c r="C4357" t="s">
        <v>2470</v>
      </c>
      <c r="D4357">
        <v>5200</v>
      </c>
      <c r="E4357" t="s">
        <v>12</v>
      </c>
      <c r="F4357" t="s">
        <v>420</v>
      </c>
      <c r="G4357" s="81">
        <v>45538</v>
      </c>
      <c r="H4357" t="s">
        <v>4048</v>
      </c>
      <c r="I4357" t="s">
        <v>6754</v>
      </c>
      <c r="J4357" t="s">
        <v>13</v>
      </c>
      <c r="K4357" t="s">
        <v>8300</v>
      </c>
      <c r="L4357" t="s">
        <v>2469</v>
      </c>
      <c r="M4357">
        <v>470</v>
      </c>
    </row>
    <row r="4358" spans="1:13">
      <c r="A4358">
        <v>7766</v>
      </c>
      <c r="B4358" t="s">
        <v>3781</v>
      </c>
      <c r="C4358" t="s">
        <v>3762</v>
      </c>
      <c r="D4358">
        <v>3472</v>
      </c>
      <c r="E4358" t="s">
        <v>20</v>
      </c>
      <c r="F4358" t="s">
        <v>420</v>
      </c>
      <c r="G4358" s="81">
        <v>45540</v>
      </c>
      <c r="H4358" t="s">
        <v>4048</v>
      </c>
      <c r="I4358" t="s">
        <v>7383</v>
      </c>
      <c r="J4358" t="s">
        <v>1677</v>
      </c>
      <c r="K4358" t="s">
        <v>8301</v>
      </c>
      <c r="L4358" t="s">
        <v>3761</v>
      </c>
      <c r="M4358">
        <v>775</v>
      </c>
    </row>
    <row r="4359" spans="1:13">
      <c r="A4359">
        <v>7767</v>
      </c>
      <c r="B4359" t="s">
        <v>3781</v>
      </c>
      <c r="C4359" t="s">
        <v>3759</v>
      </c>
      <c r="D4359">
        <v>3472</v>
      </c>
      <c r="E4359" t="s">
        <v>20</v>
      </c>
      <c r="F4359" t="s">
        <v>420</v>
      </c>
      <c r="G4359" s="81">
        <v>45540</v>
      </c>
      <c r="H4359" t="s">
        <v>4048</v>
      </c>
      <c r="I4359" t="s">
        <v>7383</v>
      </c>
      <c r="J4359" t="s">
        <v>1677</v>
      </c>
      <c r="K4359" t="s">
        <v>8302</v>
      </c>
      <c r="L4359" t="s">
        <v>3758</v>
      </c>
      <c r="M4359">
        <v>771</v>
      </c>
    </row>
    <row r="4360" spans="1:13">
      <c r="A4360">
        <v>7768</v>
      </c>
      <c r="B4360" t="s">
        <v>3781</v>
      </c>
      <c r="C4360" t="s">
        <v>3769</v>
      </c>
      <c r="D4360">
        <v>3472</v>
      </c>
      <c r="E4360" t="s">
        <v>20</v>
      </c>
      <c r="F4360" t="s">
        <v>7143</v>
      </c>
      <c r="G4360" s="81">
        <v>45540</v>
      </c>
      <c r="H4360" t="s">
        <v>4048</v>
      </c>
      <c r="I4360" t="s">
        <v>7383</v>
      </c>
      <c r="J4360" t="s">
        <v>1677</v>
      </c>
      <c r="K4360" t="s">
        <v>8303</v>
      </c>
      <c r="L4360" t="s">
        <v>3768</v>
      </c>
      <c r="M4360">
        <v>770</v>
      </c>
    </row>
    <row r="4361" spans="1:13">
      <c r="A4361">
        <v>7769</v>
      </c>
      <c r="B4361" t="s">
        <v>3781</v>
      </c>
      <c r="C4361" t="s">
        <v>3756</v>
      </c>
      <c r="D4361">
        <v>3472</v>
      </c>
      <c r="E4361" t="s">
        <v>20</v>
      </c>
      <c r="F4361" t="s">
        <v>420</v>
      </c>
      <c r="G4361" s="81">
        <v>45540</v>
      </c>
      <c r="H4361" t="s">
        <v>4048</v>
      </c>
      <c r="I4361" t="s">
        <v>7383</v>
      </c>
      <c r="J4361" t="s">
        <v>1677</v>
      </c>
      <c r="K4361" t="s">
        <v>8304</v>
      </c>
      <c r="L4361" t="s">
        <v>3755</v>
      </c>
      <c r="M4361">
        <v>774</v>
      </c>
    </row>
    <row r="4362" spans="1:13">
      <c r="A4362">
        <v>7770</v>
      </c>
      <c r="B4362" t="s">
        <v>3781</v>
      </c>
      <c r="C4362" t="s">
        <v>3741</v>
      </c>
      <c r="D4362">
        <v>3472</v>
      </c>
      <c r="E4362" t="s">
        <v>20</v>
      </c>
      <c r="F4362" t="s">
        <v>420</v>
      </c>
      <c r="G4362" s="81">
        <v>45539</v>
      </c>
      <c r="H4362" t="s">
        <v>4048</v>
      </c>
      <c r="I4362" t="s">
        <v>7383</v>
      </c>
      <c r="J4362" t="s">
        <v>1677</v>
      </c>
      <c r="K4362" t="s">
        <v>8305</v>
      </c>
      <c r="L4362" t="s">
        <v>3740</v>
      </c>
      <c r="M4362">
        <v>766</v>
      </c>
    </row>
    <row r="4363" spans="1:13">
      <c r="A4363">
        <v>7771</v>
      </c>
      <c r="B4363" t="s">
        <v>3781</v>
      </c>
      <c r="C4363" t="s">
        <v>3738</v>
      </c>
      <c r="D4363">
        <v>3472</v>
      </c>
      <c r="E4363" t="s">
        <v>20</v>
      </c>
      <c r="F4363" t="s">
        <v>420</v>
      </c>
      <c r="G4363" s="81">
        <v>45539</v>
      </c>
      <c r="H4363" t="s">
        <v>4048</v>
      </c>
      <c r="I4363" t="s">
        <v>7383</v>
      </c>
      <c r="J4363" t="s">
        <v>1677</v>
      </c>
      <c r="K4363" t="s">
        <v>8306</v>
      </c>
      <c r="L4363" t="s">
        <v>3737</v>
      </c>
      <c r="M4363">
        <v>769</v>
      </c>
    </row>
    <row r="4364" spans="1:13">
      <c r="A4364">
        <v>7772</v>
      </c>
      <c r="B4364" t="s">
        <v>3781</v>
      </c>
      <c r="C4364" t="s">
        <v>3796</v>
      </c>
      <c r="D4364">
        <v>3472</v>
      </c>
      <c r="E4364" t="s">
        <v>20</v>
      </c>
      <c r="F4364" t="s">
        <v>420</v>
      </c>
      <c r="G4364" s="81">
        <v>45539</v>
      </c>
      <c r="H4364" t="s">
        <v>4048</v>
      </c>
      <c r="I4364" t="s">
        <v>8307</v>
      </c>
      <c r="J4364" t="s">
        <v>1677</v>
      </c>
      <c r="K4364" t="s">
        <v>8308</v>
      </c>
      <c r="L4364" t="s">
        <v>3808</v>
      </c>
      <c r="M4364">
        <v>781</v>
      </c>
    </row>
    <row r="4365" spans="1:13">
      <c r="A4365">
        <v>7773</v>
      </c>
      <c r="B4365" t="s">
        <v>3781</v>
      </c>
      <c r="C4365" t="s">
        <v>3791</v>
      </c>
      <c r="D4365">
        <v>3472</v>
      </c>
      <c r="E4365" t="s">
        <v>20</v>
      </c>
      <c r="F4365" t="s">
        <v>420</v>
      </c>
      <c r="G4365" s="81">
        <v>45539</v>
      </c>
      <c r="H4365" t="s">
        <v>4048</v>
      </c>
      <c r="I4365" t="s">
        <v>7383</v>
      </c>
      <c r="J4365" t="s">
        <v>1677</v>
      </c>
      <c r="K4365" t="s">
        <v>8293</v>
      </c>
      <c r="L4365" t="s">
        <v>3790</v>
      </c>
      <c r="M4365">
        <v>783</v>
      </c>
    </row>
    <row r="4366" spans="1:13">
      <c r="A4366">
        <v>7774</v>
      </c>
      <c r="B4366" t="s">
        <v>1227</v>
      </c>
      <c r="C4366" t="s">
        <v>3114</v>
      </c>
      <c r="D4366">
        <v>2275</v>
      </c>
      <c r="E4366" t="s">
        <v>10</v>
      </c>
      <c r="F4366" t="s">
        <v>420</v>
      </c>
      <c r="G4366" s="81">
        <v>45541</v>
      </c>
      <c r="H4366" t="s">
        <v>4048</v>
      </c>
      <c r="I4366" t="s">
        <v>5582</v>
      </c>
      <c r="J4366" t="s">
        <v>2032</v>
      </c>
      <c r="K4366" t="s">
        <v>8309</v>
      </c>
      <c r="L4366" t="s">
        <v>3113</v>
      </c>
      <c r="M4366">
        <v>596</v>
      </c>
    </row>
    <row r="4367" spans="1:13">
      <c r="A4367">
        <v>7775</v>
      </c>
      <c r="B4367" t="s">
        <v>1227</v>
      </c>
      <c r="C4367" t="s">
        <v>2757</v>
      </c>
      <c r="D4367">
        <v>2275</v>
      </c>
      <c r="E4367" t="s">
        <v>15</v>
      </c>
      <c r="F4367" t="s">
        <v>420</v>
      </c>
      <c r="G4367" s="81">
        <v>45541</v>
      </c>
      <c r="H4367" t="s">
        <v>4048</v>
      </c>
      <c r="I4367" t="s">
        <v>7133</v>
      </c>
      <c r="J4367" t="s">
        <v>1680</v>
      </c>
      <c r="K4367" t="s">
        <v>8310</v>
      </c>
      <c r="L4367" t="s">
        <v>2755</v>
      </c>
      <c r="M4367">
        <v>563</v>
      </c>
    </row>
    <row r="4368" spans="1:13">
      <c r="A4368">
        <v>7776</v>
      </c>
      <c r="B4368" t="s">
        <v>1227</v>
      </c>
      <c r="C4368" t="s">
        <v>2178</v>
      </c>
      <c r="D4368">
        <v>5200</v>
      </c>
      <c r="E4368" t="s">
        <v>67</v>
      </c>
      <c r="F4368" t="s">
        <v>6305</v>
      </c>
      <c r="G4368" s="81">
        <v>45540</v>
      </c>
      <c r="H4368" t="s">
        <v>4048</v>
      </c>
      <c r="J4368" t="s">
        <v>2178</v>
      </c>
      <c r="K4368" t="s">
        <v>8311</v>
      </c>
      <c r="L4368" t="s">
        <v>2177</v>
      </c>
      <c r="M4368">
        <v>411</v>
      </c>
    </row>
    <row r="4369" spans="1:14">
      <c r="B4369" t="s">
        <v>1227</v>
      </c>
      <c r="C4369" t="s">
        <v>1827</v>
      </c>
      <c r="D4369">
        <v>5200</v>
      </c>
      <c r="E4369" t="s">
        <v>12</v>
      </c>
      <c r="F4369" t="s">
        <v>6382</v>
      </c>
      <c r="G4369" s="81">
        <v>45540</v>
      </c>
      <c r="H4369" t="s">
        <v>4048</v>
      </c>
      <c r="I4369" t="s">
        <v>4082</v>
      </c>
      <c r="J4369" t="s">
        <v>13</v>
      </c>
      <c r="K4369">
        <v>374550</v>
      </c>
      <c r="L4369" t="s">
        <v>1649</v>
      </c>
      <c r="M4369">
        <v>728</v>
      </c>
    </row>
    <row r="4370" spans="1:14">
      <c r="A4370">
        <v>7777</v>
      </c>
      <c r="B4370" t="s">
        <v>4173</v>
      </c>
      <c r="C4370" t="s">
        <v>962</v>
      </c>
      <c r="D4370">
        <v>3350</v>
      </c>
      <c r="E4370" t="s">
        <v>20</v>
      </c>
      <c r="F4370" t="s">
        <v>420</v>
      </c>
      <c r="G4370" s="81">
        <v>45541</v>
      </c>
      <c r="H4370" t="s">
        <v>4048</v>
      </c>
      <c r="I4370" t="s">
        <v>8312</v>
      </c>
      <c r="J4370" t="s">
        <v>3628</v>
      </c>
      <c r="K4370" t="s">
        <v>8313</v>
      </c>
      <c r="L4370" t="s">
        <v>960</v>
      </c>
      <c r="M4370">
        <v>726</v>
      </c>
      <c r="N4370" t="s">
        <v>4057</v>
      </c>
    </row>
    <row r="4371" spans="1:14">
      <c r="A4371">
        <v>7778</v>
      </c>
      <c r="B4371" t="s">
        <v>3781</v>
      </c>
      <c r="C4371" t="s">
        <v>3794</v>
      </c>
      <c r="D4371">
        <v>3472</v>
      </c>
      <c r="E4371" t="s">
        <v>20</v>
      </c>
      <c r="F4371" t="s">
        <v>420</v>
      </c>
      <c r="G4371" s="81">
        <v>45541</v>
      </c>
      <c r="H4371" t="s">
        <v>4048</v>
      </c>
      <c r="I4371" t="s">
        <v>4960</v>
      </c>
      <c r="J4371" t="s">
        <v>1677</v>
      </c>
      <c r="K4371" t="s">
        <v>8314</v>
      </c>
      <c r="L4371" t="s">
        <v>3793</v>
      </c>
      <c r="M4371">
        <v>763</v>
      </c>
    </row>
    <row r="4372" spans="1:14">
      <c r="A4372">
        <v>7779</v>
      </c>
      <c r="B4372" t="s">
        <v>3781</v>
      </c>
      <c r="C4372" t="s">
        <v>3780</v>
      </c>
      <c r="D4372">
        <v>3472</v>
      </c>
      <c r="E4372" t="s">
        <v>20</v>
      </c>
      <c r="F4372" t="s">
        <v>420</v>
      </c>
      <c r="G4372" s="81">
        <v>45541</v>
      </c>
      <c r="H4372" t="s">
        <v>4048</v>
      </c>
      <c r="I4372" t="s">
        <v>4960</v>
      </c>
      <c r="J4372" t="s">
        <v>1677</v>
      </c>
      <c r="K4372" t="s">
        <v>8315</v>
      </c>
      <c r="L4372" t="s">
        <v>3728</v>
      </c>
      <c r="M4372">
        <v>773</v>
      </c>
    </row>
    <row r="4373" spans="1:14">
      <c r="A4373">
        <v>7780</v>
      </c>
      <c r="B4373" t="s">
        <v>3781</v>
      </c>
      <c r="C4373" t="s">
        <v>3778</v>
      </c>
      <c r="D4373">
        <v>3472</v>
      </c>
      <c r="E4373" t="s">
        <v>20</v>
      </c>
      <c r="F4373" t="s">
        <v>420</v>
      </c>
      <c r="G4373" s="81">
        <v>45541</v>
      </c>
      <c r="H4373" t="s">
        <v>4048</v>
      </c>
      <c r="I4373" t="s">
        <v>4960</v>
      </c>
      <c r="J4373" t="s">
        <v>1677</v>
      </c>
      <c r="K4373" t="s">
        <v>8316</v>
      </c>
      <c r="L4373" t="s">
        <v>3777</v>
      </c>
      <c r="M4373">
        <v>762</v>
      </c>
    </row>
    <row r="4374" spans="1:14">
      <c r="A4374">
        <v>7781</v>
      </c>
      <c r="B4374" t="s">
        <v>1227</v>
      </c>
      <c r="C4374" t="s">
        <v>1332</v>
      </c>
      <c r="D4374">
        <v>4335</v>
      </c>
      <c r="E4374" t="s">
        <v>12</v>
      </c>
      <c r="F4374" t="s">
        <v>6305</v>
      </c>
      <c r="G4374" s="81">
        <v>45520</v>
      </c>
      <c r="H4374" t="s">
        <v>4048</v>
      </c>
      <c r="I4374" t="s">
        <v>7382</v>
      </c>
      <c r="J4374" t="s">
        <v>13</v>
      </c>
      <c r="K4374">
        <v>90354</v>
      </c>
      <c r="L4374" t="s">
        <v>1330</v>
      </c>
      <c r="M4374">
        <v>462</v>
      </c>
    </row>
    <row r="4375" spans="1:14">
      <c r="A4375">
        <v>7782</v>
      </c>
      <c r="B4375" t="s">
        <v>1227</v>
      </c>
      <c r="C4375" t="s">
        <v>605</v>
      </c>
      <c r="D4375">
        <v>2800</v>
      </c>
      <c r="E4375" t="s">
        <v>12</v>
      </c>
      <c r="F4375" t="s">
        <v>420</v>
      </c>
      <c r="G4375" s="81">
        <v>45236</v>
      </c>
      <c r="H4375" t="s">
        <v>4048</v>
      </c>
      <c r="I4375" t="s">
        <v>8317</v>
      </c>
      <c r="J4375" t="s">
        <v>13</v>
      </c>
      <c r="K4375" t="s">
        <v>8318</v>
      </c>
      <c r="L4375" t="s">
        <v>603</v>
      </c>
      <c r="M4375">
        <v>468</v>
      </c>
    </row>
    <row r="4376" spans="1:14">
      <c r="A4376">
        <v>7783</v>
      </c>
      <c r="B4376" t="s">
        <v>1227</v>
      </c>
      <c r="C4376" t="s">
        <v>2078</v>
      </c>
      <c r="D4376">
        <v>4450</v>
      </c>
      <c r="E4376" t="s">
        <v>20</v>
      </c>
      <c r="F4376" t="s">
        <v>420</v>
      </c>
      <c r="G4376" s="81">
        <v>45544</v>
      </c>
      <c r="H4376" t="s">
        <v>4085</v>
      </c>
      <c r="I4376" t="s">
        <v>8319</v>
      </c>
      <c r="J4376" t="s">
        <v>1679</v>
      </c>
      <c r="K4376" t="s">
        <v>8320</v>
      </c>
      <c r="L4376" t="s">
        <v>2076</v>
      </c>
      <c r="M4376">
        <v>383</v>
      </c>
    </row>
    <row r="4377" spans="1:14">
      <c r="A4377">
        <v>7784</v>
      </c>
      <c r="B4377" t="s">
        <v>3781</v>
      </c>
      <c r="C4377" t="s">
        <v>3744</v>
      </c>
      <c r="D4377">
        <v>3472</v>
      </c>
      <c r="E4377" t="s">
        <v>20</v>
      </c>
      <c r="F4377" t="s">
        <v>420</v>
      </c>
      <c r="G4377" s="81">
        <v>45544</v>
      </c>
      <c r="H4377" t="s">
        <v>4048</v>
      </c>
      <c r="I4377" t="s">
        <v>4960</v>
      </c>
      <c r="J4377" t="s">
        <v>1677</v>
      </c>
      <c r="K4377" t="s">
        <v>8321</v>
      </c>
      <c r="L4377" t="s">
        <v>3743</v>
      </c>
      <c r="M4377">
        <v>782</v>
      </c>
    </row>
    <row r="4378" spans="1:14">
      <c r="A4378">
        <v>7785</v>
      </c>
      <c r="B4378" t="s">
        <v>1227</v>
      </c>
      <c r="C4378" t="s">
        <v>1385</v>
      </c>
      <c r="D4378">
        <v>10000</v>
      </c>
      <c r="E4378" t="s">
        <v>15</v>
      </c>
      <c r="F4378" t="s">
        <v>420</v>
      </c>
      <c r="G4378" s="81">
        <v>45544</v>
      </c>
      <c r="H4378" t="s">
        <v>4069</v>
      </c>
      <c r="I4378" t="s">
        <v>8322</v>
      </c>
      <c r="J4378" t="s">
        <v>2032</v>
      </c>
      <c r="K4378" t="s">
        <v>8323</v>
      </c>
      <c r="L4378" t="s">
        <v>1384</v>
      </c>
      <c r="M4378">
        <v>220</v>
      </c>
    </row>
    <row r="4379" spans="1:14">
      <c r="B4379" t="s">
        <v>3781</v>
      </c>
      <c r="C4379" t="s">
        <v>3765</v>
      </c>
      <c r="D4379">
        <v>3742</v>
      </c>
      <c r="E4379" t="s">
        <v>20</v>
      </c>
      <c r="F4379" t="s">
        <v>420</v>
      </c>
      <c r="G4379" s="81">
        <v>45544</v>
      </c>
      <c r="H4379" t="s">
        <v>4048</v>
      </c>
      <c r="I4379" t="s">
        <v>4960</v>
      </c>
      <c r="J4379" t="s">
        <v>1677</v>
      </c>
      <c r="K4379" t="s">
        <v>8324</v>
      </c>
      <c r="L4379" t="s">
        <v>3764</v>
      </c>
      <c r="M4379">
        <v>767</v>
      </c>
    </row>
    <row r="4380" spans="1:14">
      <c r="B4380" t="s">
        <v>1227</v>
      </c>
      <c r="C4380" t="s">
        <v>1531</v>
      </c>
      <c r="D4380">
        <v>3000</v>
      </c>
      <c r="E4380" t="s">
        <v>12</v>
      </c>
      <c r="F4380" t="s">
        <v>420</v>
      </c>
      <c r="G4380" s="81">
        <v>45544</v>
      </c>
      <c r="H4380" t="s">
        <v>4048</v>
      </c>
      <c r="I4380" t="s">
        <v>8325</v>
      </c>
      <c r="J4380" t="s">
        <v>13</v>
      </c>
      <c r="K4380" t="s">
        <v>8326</v>
      </c>
      <c r="L4380" t="s">
        <v>1529</v>
      </c>
      <c r="M4380">
        <v>788</v>
      </c>
    </row>
    <row r="4381" spans="1:14">
      <c r="A4381">
        <v>7786</v>
      </c>
      <c r="C4381" t="s">
        <v>5064</v>
      </c>
      <c r="G4381" s="81"/>
    </row>
    <row r="4382" spans="1:14">
      <c r="A4382">
        <v>7787</v>
      </c>
      <c r="C4382" t="s">
        <v>5064</v>
      </c>
      <c r="G4382" s="81"/>
    </row>
    <row r="4383" spans="1:14">
      <c r="A4383">
        <v>7788</v>
      </c>
      <c r="C4383" t="s">
        <v>5064</v>
      </c>
      <c r="G4383" s="81"/>
    </row>
    <row r="4384" spans="1:14">
      <c r="A4384">
        <v>7789</v>
      </c>
      <c r="B4384" t="s">
        <v>1227</v>
      </c>
      <c r="C4384" t="s">
        <v>2352</v>
      </c>
      <c r="D4384">
        <v>6000</v>
      </c>
      <c r="E4384" t="s">
        <v>12</v>
      </c>
      <c r="F4384" t="s">
        <v>420</v>
      </c>
      <c r="G4384" s="81">
        <v>45544</v>
      </c>
      <c r="H4384" t="s">
        <v>4069</v>
      </c>
      <c r="I4384" t="s">
        <v>4069</v>
      </c>
      <c r="J4384" t="s">
        <v>13</v>
      </c>
      <c r="K4384">
        <v>2141497</v>
      </c>
      <c r="L4384" t="s">
        <v>2350</v>
      </c>
      <c r="M4384">
        <v>445</v>
      </c>
    </row>
    <row r="4385" spans="1:13">
      <c r="A4385">
        <v>7790</v>
      </c>
      <c r="B4385" t="s">
        <v>2961</v>
      </c>
      <c r="C4385" t="s">
        <v>3355</v>
      </c>
      <c r="D4385">
        <v>21000</v>
      </c>
      <c r="E4385" t="s">
        <v>17</v>
      </c>
      <c r="F4385" t="s">
        <v>420</v>
      </c>
      <c r="G4385" s="81">
        <v>45539</v>
      </c>
      <c r="H4385" t="s">
        <v>4672</v>
      </c>
      <c r="I4385" t="s">
        <v>8327</v>
      </c>
      <c r="J4385" t="s">
        <v>1675</v>
      </c>
      <c r="K4385">
        <v>876860</v>
      </c>
      <c r="L4385" t="s">
        <v>3354</v>
      </c>
      <c r="M4385">
        <v>658</v>
      </c>
    </row>
    <row r="4386" spans="1:13">
      <c r="A4386">
        <v>7791</v>
      </c>
      <c r="B4386" t="s">
        <v>1227</v>
      </c>
      <c r="C4386" t="s">
        <v>1123</v>
      </c>
      <c r="D4386">
        <v>600</v>
      </c>
      <c r="E4386" t="s">
        <v>8</v>
      </c>
      <c r="F4386" t="s">
        <v>420</v>
      </c>
      <c r="G4386" s="81">
        <v>45548</v>
      </c>
      <c r="H4386" t="s">
        <v>4085</v>
      </c>
      <c r="I4386" t="s">
        <v>8328</v>
      </c>
      <c r="J4386" t="s">
        <v>1675</v>
      </c>
      <c r="K4386" t="s">
        <v>8329</v>
      </c>
      <c r="L4386" t="s">
        <v>1121</v>
      </c>
      <c r="M4386">
        <v>218</v>
      </c>
    </row>
    <row r="4387" spans="1:13">
      <c r="A4387">
        <v>7792</v>
      </c>
      <c r="B4387" t="s">
        <v>35</v>
      </c>
      <c r="C4387" t="s">
        <v>3480</v>
      </c>
      <c r="D4387">
        <v>8500</v>
      </c>
      <c r="E4387" t="s">
        <v>2178</v>
      </c>
      <c r="F4387" t="s">
        <v>420</v>
      </c>
      <c r="G4387" s="81">
        <v>45548</v>
      </c>
      <c r="H4387" t="s">
        <v>4048</v>
      </c>
      <c r="I4387" t="s">
        <v>4356</v>
      </c>
      <c r="J4387" t="s">
        <v>1681</v>
      </c>
      <c r="K4387" t="s">
        <v>8330</v>
      </c>
      <c r="L4387" t="s">
        <v>3479</v>
      </c>
      <c r="M4387">
        <v>689</v>
      </c>
    </row>
    <row r="4388" spans="1:13">
      <c r="A4388">
        <v>7793</v>
      </c>
      <c r="B4388" t="s">
        <v>1227</v>
      </c>
      <c r="C4388" t="s">
        <v>6413</v>
      </c>
      <c r="D4388">
        <v>118998</v>
      </c>
      <c r="E4388" t="s">
        <v>20</v>
      </c>
      <c r="F4388" t="s">
        <v>420</v>
      </c>
      <c r="G4388" s="81">
        <v>45548</v>
      </c>
      <c r="H4388" t="s">
        <v>4672</v>
      </c>
      <c r="I4388" t="s">
        <v>8331</v>
      </c>
      <c r="J4388" t="s">
        <v>2178</v>
      </c>
      <c r="K4388" t="s">
        <v>8332</v>
      </c>
      <c r="L4388" t="s">
        <v>2177</v>
      </c>
      <c r="M4388">
        <v>411</v>
      </c>
    </row>
    <row r="4389" spans="1:13">
      <c r="A4389">
        <v>7794</v>
      </c>
      <c r="B4389" t="s">
        <v>1227</v>
      </c>
      <c r="C4389" t="s">
        <v>3336</v>
      </c>
      <c r="D4389">
        <v>2000</v>
      </c>
      <c r="E4389" t="s">
        <v>10</v>
      </c>
      <c r="F4389" t="s">
        <v>420</v>
      </c>
      <c r="G4389" s="81">
        <v>45547</v>
      </c>
      <c r="H4389" t="s">
        <v>4048</v>
      </c>
      <c r="I4389" t="s">
        <v>5524</v>
      </c>
      <c r="J4389" t="s">
        <v>2032</v>
      </c>
      <c r="K4389" t="s">
        <v>8333</v>
      </c>
      <c r="L4389" t="s">
        <v>3335</v>
      </c>
      <c r="M4389">
        <v>655</v>
      </c>
    </row>
    <row r="4390" spans="1:13">
      <c r="B4390" t="s">
        <v>1227</v>
      </c>
      <c r="C4390" t="s">
        <v>1661</v>
      </c>
      <c r="D4390">
        <v>1400</v>
      </c>
      <c r="E4390" t="s">
        <v>3622</v>
      </c>
      <c r="F4390" t="s">
        <v>420</v>
      </c>
      <c r="G4390" s="81">
        <v>45547</v>
      </c>
      <c r="H4390" t="s">
        <v>4085</v>
      </c>
      <c r="I4390" t="s">
        <v>8334</v>
      </c>
      <c r="J4390" t="s">
        <v>2032</v>
      </c>
      <c r="K4390" t="s">
        <v>8335</v>
      </c>
      <c r="L4390" t="s">
        <v>1660</v>
      </c>
      <c r="M4390">
        <v>352</v>
      </c>
    </row>
    <row r="4391" spans="1:13">
      <c r="B4391" t="s">
        <v>1227</v>
      </c>
      <c r="C4391" t="s">
        <v>2594</v>
      </c>
      <c r="D4391">
        <v>650</v>
      </c>
      <c r="E4391" t="s">
        <v>8</v>
      </c>
      <c r="F4391" t="s">
        <v>420</v>
      </c>
      <c r="G4391" s="81">
        <v>45547</v>
      </c>
      <c r="H4391" t="s">
        <v>8336</v>
      </c>
      <c r="I4391" t="s">
        <v>8319</v>
      </c>
      <c r="J4391" t="s">
        <v>1679</v>
      </c>
      <c r="K4391" t="s">
        <v>8337</v>
      </c>
      <c r="L4391" t="s">
        <v>2593</v>
      </c>
      <c r="M4391">
        <v>496</v>
      </c>
    </row>
    <row r="4392" spans="1:13">
      <c r="A4392">
        <v>7795</v>
      </c>
      <c r="B4392" t="s">
        <v>1227</v>
      </c>
      <c r="C4392" t="s">
        <v>3519</v>
      </c>
      <c r="D4392">
        <v>3775</v>
      </c>
      <c r="E4392" t="s">
        <v>15</v>
      </c>
      <c r="F4392" t="s">
        <v>420</v>
      </c>
      <c r="G4392" s="81">
        <v>45547</v>
      </c>
      <c r="H4392" t="s">
        <v>4085</v>
      </c>
      <c r="I4392" t="s">
        <v>8328</v>
      </c>
      <c r="J4392" t="s">
        <v>1680</v>
      </c>
      <c r="K4392" t="s">
        <v>8338</v>
      </c>
      <c r="L4392" t="s">
        <v>2504</v>
      </c>
      <c r="M4392">
        <v>480</v>
      </c>
    </row>
    <row r="4393" spans="1:13">
      <c r="A4393">
        <v>7796</v>
      </c>
      <c r="B4393" t="s">
        <v>1227</v>
      </c>
      <c r="C4393" t="s">
        <v>3450</v>
      </c>
      <c r="D4393">
        <v>3459</v>
      </c>
      <c r="E4393" t="s">
        <v>12</v>
      </c>
      <c r="F4393" t="s">
        <v>7143</v>
      </c>
      <c r="G4393" s="81">
        <v>45546</v>
      </c>
      <c r="H4393" t="s">
        <v>4048</v>
      </c>
      <c r="I4393" t="s">
        <v>8339</v>
      </c>
      <c r="J4393" t="s">
        <v>13</v>
      </c>
      <c r="K4393" t="s">
        <v>8340</v>
      </c>
      <c r="L4393" t="s">
        <v>3504</v>
      </c>
      <c r="M4393">
        <v>682</v>
      </c>
    </row>
    <row r="4394" spans="1:13">
      <c r="A4394">
        <v>7797</v>
      </c>
      <c r="B4394" t="s">
        <v>1227</v>
      </c>
      <c r="C4394" t="s">
        <v>6413</v>
      </c>
      <c r="D4394">
        <v>3652</v>
      </c>
      <c r="E4394" t="s">
        <v>17</v>
      </c>
      <c r="F4394" t="s">
        <v>420</v>
      </c>
      <c r="G4394" s="81">
        <v>45546</v>
      </c>
      <c r="H4394" t="s">
        <v>7996</v>
      </c>
      <c r="I4394" t="s">
        <v>8319</v>
      </c>
      <c r="J4394" t="s">
        <v>2178</v>
      </c>
      <c r="K4394" t="s">
        <v>8341</v>
      </c>
      <c r="L4394" t="s">
        <v>2177</v>
      </c>
      <c r="M4394">
        <v>411</v>
      </c>
    </row>
    <row r="4395" spans="1:13">
      <c r="A4395">
        <v>7798</v>
      </c>
      <c r="B4395" t="s">
        <v>1227</v>
      </c>
      <c r="C4395" t="s">
        <v>2489</v>
      </c>
      <c r="D4395">
        <v>8400</v>
      </c>
      <c r="E4395" t="s">
        <v>15</v>
      </c>
      <c r="F4395" t="s">
        <v>6305</v>
      </c>
      <c r="G4395" s="81">
        <v>45554</v>
      </c>
      <c r="H4395" t="s">
        <v>4048</v>
      </c>
      <c r="I4395" t="s">
        <v>8342</v>
      </c>
      <c r="J4395" t="s">
        <v>1680</v>
      </c>
      <c r="K4395">
        <v>1</v>
      </c>
      <c r="L4395" t="s">
        <v>2488</v>
      </c>
      <c r="M4395">
        <v>476</v>
      </c>
    </row>
    <row r="4396" spans="1:13">
      <c r="A4396">
        <v>7799</v>
      </c>
      <c r="B4396" t="s">
        <v>1227</v>
      </c>
      <c r="C4396" t="s">
        <v>2489</v>
      </c>
      <c r="D4396">
        <v>3000</v>
      </c>
      <c r="E4396" t="s">
        <v>15</v>
      </c>
      <c r="F4396" t="s">
        <v>623</v>
      </c>
      <c r="G4396" s="81">
        <v>45554</v>
      </c>
      <c r="H4396" t="s">
        <v>99</v>
      </c>
      <c r="I4396" t="s">
        <v>13</v>
      </c>
      <c r="J4396" t="s">
        <v>13</v>
      </c>
      <c r="K4396">
        <v>2</v>
      </c>
      <c r="L4396" t="s">
        <v>2488</v>
      </c>
      <c r="M4396">
        <v>790</v>
      </c>
    </row>
    <row r="4397" spans="1:13">
      <c r="A4397">
        <v>7800</v>
      </c>
      <c r="B4397" t="s">
        <v>3781</v>
      </c>
      <c r="C4397" t="s">
        <v>3735</v>
      </c>
      <c r="D4397">
        <v>3472</v>
      </c>
      <c r="E4397" t="s">
        <v>20</v>
      </c>
      <c r="F4397" t="s">
        <v>420</v>
      </c>
      <c r="G4397" s="81">
        <v>45558</v>
      </c>
      <c r="H4397" t="s">
        <v>4048</v>
      </c>
      <c r="I4397" t="s">
        <v>7693</v>
      </c>
      <c r="J4397" t="s">
        <v>1677</v>
      </c>
      <c r="K4397" t="s">
        <v>8343</v>
      </c>
      <c r="L4397" t="s">
        <v>3734</v>
      </c>
      <c r="M4397">
        <v>772</v>
      </c>
    </row>
    <row r="4398" spans="1:13">
      <c r="A4398">
        <v>7801</v>
      </c>
      <c r="B4398" t="s">
        <v>1227</v>
      </c>
      <c r="C4398" t="s">
        <v>3615</v>
      </c>
      <c r="D4398">
        <v>3497</v>
      </c>
      <c r="E4398" t="s">
        <v>67</v>
      </c>
      <c r="F4398" t="s">
        <v>420</v>
      </c>
      <c r="G4398" s="81">
        <v>45559</v>
      </c>
      <c r="H4398" t="s">
        <v>4048</v>
      </c>
      <c r="I4398" t="s">
        <v>6811</v>
      </c>
      <c r="J4398" t="s">
        <v>1679</v>
      </c>
      <c r="K4398" t="s">
        <v>8344</v>
      </c>
      <c r="L4398" t="s">
        <v>3614</v>
      </c>
      <c r="M4398">
        <v>724</v>
      </c>
    </row>
    <row r="4399" spans="1:13">
      <c r="A4399">
        <v>7802</v>
      </c>
      <c r="B4399" t="s">
        <v>1227</v>
      </c>
      <c r="C4399" t="s">
        <v>2411</v>
      </c>
      <c r="D4399">
        <v>3497</v>
      </c>
      <c r="E4399" t="s">
        <v>67</v>
      </c>
      <c r="F4399" t="s">
        <v>420</v>
      </c>
      <c r="G4399" s="81">
        <v>45559</v>
      </c>
      <c r="H4399" t="s">
        <v>4048</v>
      </c>
      <c r="I4399" t="s">
        <v>5707</v>
      </c>
      <c r="J4399" t="s">
        <v>1679</v>
      </c>
      <c r="K4399" t="s">
        <v>8345</v>
      </c>
      <c r="L4399" t="s">
        <v>3510</v>
      </c>
      <c r="M4399">
        <v>461</v>
      </c>
    </row>
    <row r="4400" spans="1:13">
      <c r="A4400">
        <v>7803</v>
      </c>
      <c r="B4400" t="s">
        <v>1227</v>
      </c>
      <c r="C4400" t="s">
        <v>2591</v>
      </c>
      <c r="D4400">
        <v>2800</v>
      </c>
      <c r="E4400" t="s">
        <v>12</v>
      </c>
      <c r="F4400" t="s">
        <v>420</v>
      </c>
      <c r="G4400" s="81">
        <v>45559</v>
      </c>
      <c r="H4400" t="s">
        <v>4048</v>
      </c>
      <c r="I4400" t="s">
        <v>8181</v>
      </c>
      <c r="J4400" t="s">
        <v>13</v>
      </c>
      <c r="K4400" t="s">
        <v>8346</v>
      </c>
      <c r="L4400" t="s">
        <v>2590</v>
      </c>
      <c r="M4400">
        <v>495</v>
      </c>
    </row>
    <row r="4401" spans="1:13">
      <c r="A4401">
        <v>7804</v>
      </c>
      <c r="B4401" t="s">
        <v>1227</v>
      </c>
      <c r="C4401" t="s">
        <v>3463</v>
      </c>
      <c r="D4401">
        <v>7150</v>
      </c>
      <c r="E4401" t="s">
        <v>12</v>
      </c>
      <c r="F4401" t="s">
        <v>7143</v>
      </c>
      <c r="G4401" s="81">
        <v>45558</v>
      </c>
      <c r="H4401" t="s">
        <v>4048</v>
      </c>
      <c r="I4401" t="s">
        <v>8347</v>
      </c>
      <c r="J4401" t="s">
        <v>13</v>
      </c>
      <c r="K4401">
        <v>158780</v>
      </c>
      <c r="L4401" t="s">
        <v>3458</v>
      </c>
      <c r="M4401">
        <v>582</v>
      </c>
    </row>
    <row r="4402" spans="1:13">
      <c r="A4402">
        <v>7805</v>
      </c>
      <c r="B4402" t="s">
        <v>1227</v>
      </c>
      <c r="C4402" t="s">
        <v>1810</v>
      </c>
      <c r="D4402">
        <v>2275</v>
      </c>
      <c r="E4402" t="s">
        <v>17</v>
      </c>
      <c r="F4402" t="s">
        <v>420</v>
      </c>
      <c r="G4402" s="81">
        <v>45558</v>
      </c>
      <c r="H4402" t="s">
        <v>4048</v>
      </c>
      <c r="I4402" t="s">
        <v>8348</v>
      </c>
      <c r="J4402" t="s">
        <v>1674</v>
      </c>
      <c r="K4402" t="s">
        <v>8349</v>
      </c>
      <c r="L4402" t="s">
        <v>1812</v>
      </c>
      <c r="M4402">
        <v>364</v>
      </c>
    </row>
    <row r="4403" spans="1:13">
      <c r="A4403">
        <v>7806</v>
      </c>
      <c r="B4403" t="s">
        <v>1227</v>
      </c>
      <c r="C4403" t="s">
        <v>1473</v>
      </c>
      <c r="D4403">
        <v>3450</v>
      </c>
      <c r="E4403" t="s">
        <v>12</v>
      </c>
      <c r="F4403" t="s">
        <v>420</v>
      </c>
      <c r="G4403" s="81">
        <v>45555</v>
      </c>
      <c r="H4403" t="s">
        <v>4048</v>
      </c>
      <c r="I4403" t="s">
        <v>5524</v>
      </c>
      <c r="J4403" t="s">
        <v>13</v>
      </c>
      <c r="K4403" t="s">
        <v>8350</v>
      </c>
      <c r="L4403" t="s">
        <v>1472</v>
      </c>
      <c r="M4403">
        <v>560</v>
      </c>
    </row>
    <row r="4404" spans="1:13">
      <c r="A4404">
        <v>7807</v>
      </c>
      <c r="B4404" t="s">
        <v>1227</v>
      </c>
      <c r="C4404" t="s">
        <v>3009</v>
      </c>
      <c r="D4404">
        <v>1500</v>
      </c>
      <c r="E4404" t="s">
        <v>15</v>
      </c>
      <c r="F4404" t="s">
        <v>420</v>
      </c>
      <c r="G4404" s="81">
        <v>45555</v>
      </c>
      <c r="H4404" t="s">
        <v>4048</v>
      </c>
      <c r="I4404" t="s">
        <v>8351</v>
      </c>
      <c r="J4404" t="s">
        <v>1680</v>
      </c>
      <c r="K4404" t="s">
        <v>8352</v>
      </c>
      <c r="L4404" t="s">
        <v>3011</v>
      </c>
      <c r="M4404">
        <v>592</v>
      </c>
    </row>
    <row r="4405" spans="1:13">
      <c r="A4405">
        <v>7808</v>
      </c>
      <c r="B4405" t="s">
        <v>1227</v>
      </c>
      <c r="C4405" t="s">
        <v>3461</v>
      </c>
      <c r="D4405">
        <v>8000</v>
      </c>
      <c r="E4405" t="s">
        <v>20</v>
      </c>
      <c r="F4405" t="s">
        <v>420</v>
      </c>
      <c r="G4405" s="81">
        <v>45554</v>
      </c>
      <c r="H4405" t="s">
        <v>93</v>
      </c>
      <c r="I4405" t="s">
        <v>8319</v>
      </c>
      <c r="J4405" t="s">
        <v>1677</v>
      </c>
      <c r="K4405" t="s">
        <v>8353</v>
      </c>
      <c r="L4405" t="s">
        <v>3460</v>
      </c>
      <c r="M4405">
        <v>684</v>
      </c>
    </row>
    <row r="4406" spans="1:13">
      <c r="A4406">
        <v>7809</v>
      </c>
      <c r="B4406" t="s">
        <v>1227</v>
      </c>
      <c r="C4406" t="s">
        <v>2323</v>
      </c>
      <c r="D4406">
        <v>3500</v>
      </c>
      <c r="E4406" t="s">
        <v>67</v>
      </c>
      <c r="F4406" t="s">
        <v>6305</v>
      </c>
      <c r="G4406" s="81">
        <v>45554</v>
      </c>
      <c r="H4406" t="s">
        <v>4048</v>
      </c>
      <c r="I4406" t="s">
        <v>6476</v>
      </c>
      <c r="J4406" t="s">
        <v>1679</v>
      </c>
      <c r="K4406" t="s">
        <v>8354</v>
      </c>
      <c r="L4406" t="s">
        <v>2322</v>
      </c>
      <c r="M4406">
        <v>431</v>
      </c>
    </row>
    <row r="4407" spans="1:13">
      <c r="A4407">
        <v>7810</v>
      </c>
      <c r="B4407" t="s">
        <v>2908</v>
      </c>
      <c r="C4407" t="s">
        <v>1567</v>
      </c>
      <c r="D4407">
        <v>2000</v>
      </c>
      <c r="E4407" t="s">
        <v>3622</v>
      </c>
      <c r="F4407" t="s">
        <v>7143</v>
      </c>
      <c r="G4407" s="81">
        <v>45553</v>
      </c>
      <c r="H4407" t="s">
        <v>4048</v>
      </c>
      <c r="I4407" t="s">
        <v>7610</v>
      </c>
      <c r="J4407" t="s">
        <v>1679</v>
      </c>
      <c r="K4407" t="s">
        <v>8355</v>
      </c>
      <c r="L4407" t="s">
        <v>1565</v>
      </c>
      <c r="M4407">
        <v>731</v>
      </c>
    </row>
    <row r="4408" spans="1:13">
      <c r="A4408">
        <v>7811</v>
      </c>
      <c r="B4408" t="s">
        <v>2908</v>
      </c>
      <c r="C4408" t="s">
        <v>3260</v>
      </c>
      <c r="D4408">
        <v>2000</v>
      </c>
      <c r="E4408" t="s">
        <v>3622</v>
      </c>
      <c r="F4408" t="s">
        <v>7143</v>
      </c>
      <c r="G4408" s="81">
        <v>45553</v>
      </c>
      <c r="H4408" t="s">
        <v>4048</v>
      </c>
      <c r="I4408" t="s">
        <v>8356</v>
      </c>
      <c r="J4408" t="s">
        <v>3628</v>
      </c>
      <c r="K4408" t="s">
        <v>8357</v>
      </c>
      <c r="L4408" t="s">
        <v>3259</v>
      </c>
      <c r="M4408">
        <v>730</v>
      </c>
    </row>
    <row r="4409" spans="1:13">
      <c r="A4409">
        <v>7812</v>
      </c>
      <c r="B4409" t="s">
        <v>2908</v>
      </c>
      <c r="C4409" t="s">
        <v>3139</v>
      </c>
      <c r="D4409">
        <v>2000</v>
      </c>
      <c r="E4409" t="s">
        <v>3622</v>
      </c>
      <c r="F4409" t="s">
        <v>7143</v>
      </c>
      <c r="G4409" s="81">
        <v>45553</v>
      </c>
      <c r="H4409" t="s">
        <v>4048</v>
      </c>
      <c r="I4409" t="s">
        <v>8358</v>
      </c>
      <c r="J4409" t="s">
        <v>3628</v>
      </c>
      <c r="K4409" t="s">
        <v>8359</v>
      </c>
      <c r="L4409" t="s">
        <v>3138</v>
      </c>
      <c r="M4409">
        <v>736</v>
      </c>
    </row>
    <row r="4410" spans="1:13">
      <c r="A4410">
        <v>7813</v>
      </c>
      <c r="B4410" t="s">
        <v>2908</v>
      </c>
      <c r="C4410" t="s">
        <v>3249</v>
      </c>
      <c r="D4410">
        <v>2000</v>
      </c>
      <c r="E4410" t="s">
        <v>3622</v>
      </c>
      <c r="F4410" t="s">
        <v>7143</v>
      </c>
      <c r="G4410" s="81">
        <v>45553</v>
      </c>
      <c r="H4410" t="s">
        <v>4048</v>
      </c>
      <c r="I4410" t="s">
        <v>7610</v>
      </c>
      <c r="J4410" t="s">
        <v>3628</v>
      </c>
      <c r="K4410" t="s">
        <v>8360</v>
      </c>
      <c r="L4410" t="s">
        <v>3248</v>
      </c>
      <c r="M4410">
        <v>737</v>
      </c>
    </row>
    <row r="4411" spans="1:13">
      <c r="A4411">
        <v>7814</v>
      </c>
      <c r="B4411" t="s">
        <v>2908</v>
      </c>
      <c r="C4411" t="s">
        <v>3118</v>
      </c>
      <c r="D4411">
        <v>2000</v>
      </c>
      <c r="E4411" t="s">
        <v>3622</v>
      </c>
      <c r="F4411" t="s">
        <v>7143</v>
      </c>
      <c r="G4411" s="81">
        <v>45553</v>
      </c>
      <c r="H4411" t="s">
        <v>4048</v>
      </c>
      <c r="I4411" t="s">
        <v>7693</v>
      </c>
      <c r="J4411" t="s">
        <v>3628</v>
      </c>
      <c r="K4411" t="s">
        <v>8361</v>
      </c>
      <c r="L4411" t="s">
        <v>3117</v>
      </c>
      <c r="M4411">
        <v>734</v>
      </c>
    </row>
    <row r="4412" spans="1:13">
      <c r="A4412">
        <v>7815</v>
      </c>
      <c r="B4412" t="s">
        <v>1227</v>
      </c>
      <c r="C4412" t="s">
        <v>2489</v>
      </c>
      <c r="D4412">
        <v>2900</v>
      </c>
      <c r="E4412" t="s">
        <v>15</v>
      </c>
      <c r="F4412" t="s">
        <v>420</v>
      </c>
      <c r="G4412" s="81">
        <v>45553</v>
      </c>
      <c r="H4412" t="s">
        <v>4085</v>
      </c>
      <c r="I4412" t="s">
        <v>8319</v>
      </c>
      <c r="J4412" t="s">
        <v>13</v>
      </c>
      <c r="K4412" t="s">
        <v>8362</v>
      </c>
      <c r="L4412" t="s">
        <v>2488</v>
      </c>
      <c r="M4412">
        <v>790</v>
      </c>
    </row>
    <row r="4413" spans="1:13">
      <c r="A4413">
        <v>7816</v>
      </c>
      <c r="B4413" t="s">
        <v>1227</v>
      </c>
      <c r="C4413" t="s">
        <v>6413</v>
      </c>
      <c r="D4413">
        <v>44865</v>
      </c>
      <c r="E4413" t="s">
        <v>2178</v>
      </c>
      <c r="F4413" t="s">
        <v>420</v>
      </c>
      <c r="G4413" s="81">
        <v>45552</v>
      </c>
      <c r="H4413" t="s">
        <v>4048</v>
      </c>
      <c r="I4413" t="s">
        <v>4149</v>
      </c>
      <c r="J4413" t="s">
        <v>2178</v>
      </c>
      <c r="K4413" t="s">
        <v>8363</v>
      </c>
      <c r="L4413" t="s">
        <v>2177</v>
      </c>
      <c r="M4413">
        <v>411</v>
      </c>
    </row>
    <row r="4414" spans="1:13">
      <c r="A4414">
        <v>7817</v>
      </c>
      <c r="B4414" t="s">
        <v>1227</v>
      </c>
      <c r="C4414" t="s">
        <v>1871</v>
      </c>
      <c r="D4414">
        <v>10000</v>
      </c>
      <c r="E4414" t="s">
        <v>10</v>
      </c>
      <c r="F4414" t="s">
        <v>7143</v>
      </c>
      <c r="G4414" s="81">
        <v>45552</v>
      </c>
      <c r="H4414" t="s">
        <v>4048</v>
      </c>
      <c r="I4414" t="s">
        <v>7554</v>
      </c>
      <c r="J4414" t="s">
        <v>2032</v>
      </c>
      <c r="K4414" t="s">
        <v>8363</v>
      </c>
      <c r="L4414" t="s">
        <v>1640</v>
      </c>
      <c r="M4414">
        <v>342</v>
      </c>
    </row>
    <row r="4415" spans="1:13">
      <c r="A4415">
        <v>7818</v>
      </c>
      <c r="B4415" t="s">
        <v>1227</v>
      </c>
      <c r="C4415" t="s">
        <v>3523</v>
      </c>
      <c r="D4415">
        <v>10491</v>
      </c>
      <c r="E4415" t="s">
        <v>67</v>
      </c>
      <c r="F4415" t="s">
        <v>420</v>
      </c>
      <c r="G4415" s="81">
        <v>45552</v>
      </c>
      <c r="H4415" t="s">
        <v>4048</v>
      </c>
      <c r="I4415" t="s">
        <v>8364</v>
      </c>
      <c r="J4415" t="s">
        <v>1679</v>
      </c>
      <c r="K4415" t="s">
        <v>8365</v>
      </c>
      <c r="L4415" t="s">
        <v>3522</v>
      </c>
      <c r="M4415">
        <v>700</v>
      </c>
    </row>
    <row r="4416" spans="1:13">
      <c r="A4416">
        <v>7819</v>
      </c>
      <c r="B4416" t="s">
        <v>1227</v>
      </c>
      <c r="C4416" t="s">
        <v>2997</v>
      </c>
      <c r="D4416">
        <v>3000</v>
      </c>
      <c r="E4416" t="s">
        <v>15</v>
      </c>
      <c r="F4416" t="s">
        <v>420</v>
      </c>
      <c r="G4416" s="81">
        <v>45552</v>
      </c>
      <c r="H4416" t="s">
        <v>4048</v>
      </c>
      <c r="I4416" t="s">
        <v>8366</v>
      </c>
      <c r="J4416" t="s">
        <v>1680</v>
      </c>
      <c r="K4416" t="s">
        <v>8367</v>
      </c>
      <c r="L4416" t="s">
        <v>2996</v>
      </c>
      <c r="M4416">
        <v>589</v>
      </c>
    </row>
    <row r="4417" spans="1:13">
      <c r="A4417">
        <v>7820</v>
      </c>
      <c r="B4417" t="s">
        <v>35</v>
      </c>
      <c r="C4417" t="s">
        <v>3503</v>
      </c>
      <c r="D4417">
        <v>2275</v>
      </c>
      <c r="E4417" t="s">
        <v>17</v>
      </c>
      <c r="F4417" t="s">
        <v>420</v>
      </c>
      <c r="G4417" s="81">
        <v>45552</v>
      </c>
      <c r="H4417" t="s">
        <v>4048</v>
      </c>
      <c r="I4417" t="s">
        <v>8368</v>
      </c>
      <c r="J4417" t="s">
        <v>1674</v>
      </c>
      <c r="K4417" t="s">
        <v>8369</v>
      </c>
      <c r="L4417" t="s">
        <v>3473</v>
      </c>
      <c r="M4417">
        <v>687</v>
      </c>
    </row>
    <row r="4418" spans="1:13">
      <c r="A4418">
        <v>7821</v>
      </c>
      <c r="B4418" t="s">
        <v>1227</v>
      </c>
      <c r="C4418" t="s">
        <v>2597</v>
      </c>
      <c r="D4418">
        <v>3497</v>
      </c>
      <c r="E4418" t="s">
        <v>12</v>
      </c>
      <c r="F4418" t="s">
        <v>420</v>
      </c>
      <c r="G4418" s="81">
        <v>45552</v>
      </c>
      <c r="H4418" t="s">
        <v>4048</v>
      </c>
      <c r="I4418" t="s">
        <v>6454</v>
      </c>
      <c r="J4418" t="s">
        <v>13</v>
      </c>
      <c r="K4418" t="s">
        <v>8370</v>
      </c>
      <c r="L4418" t="s">
        <v>2596</v>
      </c>
      <c r="M4418">
        <v>497</v>
      </c>
    </row>
    <row r="4419" spans="1:13">
      <c r="A4419">
        <v>7822</v>
      </c>
      <c r="B4419" t="s">
        <v>1227</v>
      </c>
      <c r="C4419" t="s">
        <v>1560</v>
      </c>
      <c r="D4419">
        <v>2250</v>
      </c>
      <c r="E4419" t="s">
        <v>12</v>
      </c>
      <c r="F4419" t="s">
        <v>420</v>
      </c>
      <c r="G4419" s="81">
        <v>45548</v>
      </c>
      <c r="H4419" t="s">
        <v>4194</v>
      </c>
      <c r="I4419" t="s">
        <v>8371</v>
      </c>
      <c r="J4419" t="s">
        <v>13</v>
      </c>
      <c r="K4419" t="s">
        <v>8329</v>
      </c>
      <c r="L4419" t="s">
        <v>1558</v>
      </c>
      <c r="M4419">
        <v>317</v>
      </c>
    </row>
    <row r="4420" spans="1:13">
      <c r="A4420">
        <v>7823</v>
      </c>
      <c r="B4420" t="s">
        <v>1227</v>
      </c>
      <c r="C4420" t="s">
        <v>3325</v>
      </c>
      <c r="D4420">
        <v>2000</v>
      </c>
      <c r="E4420" t="s">
        <v>10</v>
      </c>
      <c r="F4420" t="s">
        <v>420</v>
      </c>
      <c r="G4420" s="81">
        <v>45540</v>
      </c>
      <c r="H4420" t="s">
        <v>4048</v>
      </c>
      <c r="I4420" t="s">
        <v>6932</v>
      </c>
      <c r="J4420" t="s">
        <v>2032</v>
      </c>
      <c r="K4420" t="s">
        <v>8372</v>
      </c>
      <c r="L4420" t="s">
        <v>3324</v>
      </c>
      <c r="M4420">
        <v>652</v>
      </c>
    </row>
    <row r="4421" spans="1:13">
      <c r="A4421">
        <v>7824</v>
      </c>
      <c r="B4421" t="s">
        <v>1227</v>
      </c>
      <c r="C4421" t="s">
        <v>3514</v>
      </c>
      <c r="D4421">
        <v>2275</v>
      </c>
      <c r="E4421" t="s">
        <v>17</v>
      </c>
      <c r="F4421" t="s">
        <v>420</v>
      </c>
      <c r="G4421" s="81">
        <v>45561</v>
      </c>
      <c r="H4421" t="s">
        <v>4048</v>
      </c>
      <c r="I4421" t="s">
        <v>8373</v>
      </c>
      <c r="J4421" t="s">
        <v>1674</v>
      </c>
      <c r="K4421" t="s">
        <v>8374</v>
      </c>
      <c r="L4421" t="s">
        <v>3513</v>
      </c>
      <c r="M4421">
        <v>698</v>
      </c>
    </row>
    <row r="4422" spans="1:13">
      <c r="A4422">
        <v>7825</v>
      </c>
      <c r="B4422" t="s">
        <v>3781</v>
      </c>
      <c r="C4422" t="s">
        <v>3756</v>
      </c>
      <c r="D4422">
        <v>3472</v>
      </c>
      <c r="E4422" t="s">
        <v>20</v>
      </c>
      <c r="F4422" t="s">
        <v>420</v>
      </c>
      <c r="G4422" s="81">
        <v>45562</v>
      </c>
      <c r="H4422" t="s">
        <v>4048</v>
      </c>
      <c r="I4422" t="s">
        <v>7693</v>
      </c>
      <c r="J4422" t="s">
        <v>1677</v>
      </c>
      <c r="K4422" t="s">
        <v>8375</v>
      </c>
      <c r="L4422" t="s">
        <v>3755</v>
      </c>
      <c r="M4422">
        <v>774</v>
      </c>
    </row>
    <row r="4423" spans="1:13">
      <c r="A4423">
        <v>7826</v>
      </c>
      <c r="B4423" t="s">
        <v>1227</v>
      </c>
      <c r="C4423" t="s">
        <v>2580</v>
      </c>
      <c r="D4423">
        <v>3950</v>
      </c>
      <c r="E4423" t="s">
        <v>15</v>
      </c>
      <c r="F4423" t="s">
        <v>420</v>
      </c>
      <c r="G4423" s="81">
        <v>45548</v>
      </c>
      <c r="H4423" t="s">
        <v>4085</v>
      </c>
      <c r="I4423" t="s">
        <v>8376</v>
      </c>
      <c r="J4423" t="s">
        <v>1680</v>
      </c>
      <c r="K4423">
        <v>1684354</v>
      </c>
      <c r="L4423" t="s">
        <v>2577</v>
      </c>
      <c r="M4423">
        <v>489</v>
      </c>
    </row>
    <row r="4424" spans="1:13">
      <c r="A4424">
        <v>7827</v>
      </c>
      <c r="B4424" t="s">
        <v>2961</v>
      </c>
      <c r="C4424" t="s">
        <v>3412</v>
      </c>
      <c r="D4424">
        <v>5200</v>
      </c>
      <c r="E4424" t="s">
        <v>12</v>
      </c>
      <c r="F4424" t="s">
        <v>420</v>
      </c>
      <c r="G4424" s="81">
        <v>45558</v>
      </c>
      <c r="H4424" t="s">
        <v>4048</v>
      </c>
      <c r="I4424" t="s">
        <v>8348</v>
      </c>
      <c r="J4424" t="s">
        <v>13</v>
      </c>
      <c r="K4424">
        <v>363881</v>
      </c>
      <c r="L4424" t="s">
        <v>3411</v>
      </c>
      <c r="M4424">
        <v>677</v>
      </c>
    </row>
    <row r="4425" spans="1:13">
      <c r="A4425">
        <v>7828</v>
      </c>
      <c r="B4425" t="s">
        <v>1227</v>
      </c>
      <c r="C4425" t="s">
        <v>6413</v>
      </c>
      <c r="D4425">
        <v>40161</v>
      </c>
      <c r="E4425" t="s">
        <v>12</v>
      </c>
      <c r="F4425" t="s">
        <v>420</v>
      </c>
      <c r="G4425" s="81">
        <v>45546</v>
      </c>
      <c r="H4425" t="s">
        <v>4085</v>
      </c>
      <c r="I4425" t="s">
        <v>8377</v>
      </c>
      <c r="J4425" t="s">
        <v>2178</v>
      </c>
      <c r="K4425">
        <v>21392</v>
      </c>
      <c r="L4425" t="s">
        <v>2177</v>
      </c>
      <c r="M4425">
        <v>411</v>
      </c>
    </row>
    <row r="4426" spans="1:13">
      <c r="A4426">
        <v>7829</v>
      </c>
      <c r="B4426" t="s">
        <v>3781</v>
      </c>
      <c r="C4426" t="s">
        <v>3762</v>
      </c>
      <c r="D4426">
        <v>3472</v>
      </c>
      <c r="E4426" t="s">
        <v>20</v>
      </c>
      <c r="F4426" t="s">
        <v>420</v>
      </c>
      <c r="G4426" s="81">
        <v>45565</v>
      </c>
      <c r="H4426" t="s">
        <v>4048</v>
      </c>
      <c r="I4426" t="s">
        <v>7693</v>
      </c>
      <c r="J4426" t="s">
        <v>1677</v>
      </c>
      <c r="K4426" t="s">
        <v>8378</v>
      </c>
      <c r="L4426" t="s">
        <v>3761</v>
      </c>
      <c r="M4426">
        <v>775</v>
      </c>
    </row>
    <row r="4427" spans="1:13">
      <c r="A4427">
        <v>7830</v>
      </c>
      <c r="B4427" t="s">
        <v>3781</v>
      </c>
      <c r="C4427" t="s">
        <v>3744</v>
      </c>
      <c r="D4427">
        <v>3472</v>
      </c>
      <c r="E4427" t="s">
        <v>20</v>
      </c>
      <c r="F4427" t="s">
        <v>420</v>
      </c>
      <c r="G4427" s="81">
        <v>45565</v>
      </c>
      <c r="H4427" t="s">
        <v>4048</v>
      </c>
      <c r="I4427" t="s">
        <v>7693</v>
      </c>
      <c r="J4427" t="s">
        <v>1677</v>
      </c>
      <c r="K4427" t="s">
        <v>8379</v>
      </c>
      <c r="L4427" t="s">
        <v>3743</v>
      </c>
      <c r="M4427">
        <v>782</v>
      </c>
    </row>
    <row r="4428" spans="1:13">
      <c r="A4428">
        <v>7831</v>
      </c>
      <c r="B4428" t="s">
        <v>1227</v>
      </c>
      <c r="C4428" t="s">
        <v>244</v>
      </c>
      <c r="D4428">
        <v>12600</v>
      </c>
      <c r="E4428" t="s">
        <v>10</v>
      </c>
      <c r="F4428" t="s">
        <v>6354</v>
      </c>
      <c r="G4428" s="81">
        <v>45565</v>
      </c>
      <c r="H4428" t="s">
        <v>4048</v>
      </c>
      <c r="I4428" t="s">
        <v>7344</v>
      </c>
      <c r="J4428" t="s">
        <v>2032</v>
      </c>
      <c r="K4428" t="s">
        <v>8380</v>
      </c>
      <c r="L4428" t="s">
        <v>242</v>
      </c>
      <c r="M4428">
        <v>471</v>
      </c>
    </row>
    <row r="4429" spans="1:13">
      <c r="A4429">
        <v>7832</v>
      </c>
      <c r="B4429" t="s">
        <v>35</v>
      </c>
      <c r="C4429" t="s">
        <v>1813</v>
      </c>
      <c r="D4429">
        <v>1600</v>
      </c>
      <c r="E4429" t="s">
        <v>8</v>
      </c>
      <c r="F4429" t="s">
        <v>420</v>
      </c>
      <c r="G4429" s="81">
        <v>45565</v>
      </c>
      <c r="H4429" t="s">
        <v>4048</v>
      </c>
      <c r="I4429" t="s">
        <v>8381</v>
      </c>
      <c r="J4429" t="s">
        <v>1675</v>
      </c>
      <c r="K4429" t="s">
        <v>8382</v>
      </c>
      <c r="L4429" t="s">
        <v>1816</v>
      </c>
      <c r="M4429">
        <v>365</v>
      </c>
    </row>
    <row r="4430" spans="1:13">
      <c r="A4430">
        <v>7833</v>
      </c>
      <c r="B4430" t="s">
        <v>1227</v>
      </c>
      <c r="C4430" t="s">
        <v>1332</v>
      </c>
      <c r="D4430">
        <v>650</v>
      </c>
      <c r="E4430" t="s">
        <v>12</v>
      </c>
      <c r="F4430" t="s">
        <v>6499</v>
      </c>
      <c r="G4430" s="81">
        <v>45561</v>
      </c>
      <c r="H4430" t="s">
        <v>4194</v>
      </c>
      <c r="I4430" t="s">
        <v>4140</v>
      </c>
      <c r="J4430" t="s">
        <v>13</v>
      </c>
      <c r="K4430" t="s">
        <v>8383</v>
      </c>
      <c r="L4430" t="s">
        <v>1330</v>
      </c>
      <c r="M4430">
        <v>462</v>
      </c>
    </row>
    <row r="4431" spans="1:13">
      <c r="A4431">
        <v>7834</v>
      </c>
      <c r="B4431" t="s">
        <v>1227</v>
      </c>
      <c r="C4431" t="s">
        <v>3161</v>
      </c>
      <c r="D4431">
        <v>650</v>
      </c>
      <c r="E4431" t="s">
        <v>10</v>
      </c>
      <c r="F4431" t="s">
        <v>420</v>
      </c>
      <c r="G4431" s="81">
        <v>45565</v>
      </c>
      <c r="H4431" t="s">
        <v>4194</v>
      </c>
      <c r="I4431" t="s">
        <v>8384</v>
      </c>
      <c r="J4431" t="s">
        <v>2032</v>
      </c>
      <c r="K4431" t="s">
        <v>8385</v>
      </c>
      <c r="L4431" t="s">
        <v>3160</v>
      </c>
      <c r="M4431">
        <v>610</v>
      </c>
    </row>
    <row r="4432" spans="1:13">
      <c r="A4432">
        <v>7835</v>
      </c>
      <c r="B4432" t="s">
        <v>1227</v>
      </c>
      <c r="C4432" t="s">
        <v>3161</v>
      </c>
      <c r="D4432">
        <v>2275</v>
      </c>
      <c r="E4432" t="s">
        <v>10</v>
      </c>
      <c r="F4432" t="s">
        <v>420</v>
      </c>
      <c r="G4432" s="81">
        <v>45565</v>
      </c>
      <c r="H4432" t="s">
        <v>4048</v>
      </c>
      <c r="I4432" t="s">
        <v>6415</v>
      </c>
      <c r="J4432" t="s">
        <v>2032</v>
      </c>
      <c r="K4432" t="s">
        <v>8386</v>
      </c>
      <c r="L4432" t="s">
        <v>3160</v>
      </c>
      <c r="M4432">
        <v>610</v>
      </c>
    </row>
    <row r="4433" spans="1:13">
      <c r="A4433">
        <v>7836</v>
      </c>
      <c r="B4433" t="s">
        <v>1227</v>
      </c>
      <c r="C4433" t="s">
        <v>2781</v>
      </c>
      <c r="D4433">
        <v>3497</v>
      </c>
      <c r="E4433" t="s">
        <v>12</v>
      </c>
      <c r="F4433" t="s">
        <v>420</v>
      </c>
      <c r="G4433" s="81">
        <v>45567</v>
      </c>
      <c r="H4433" t="s">
        <v>4048</v>
      </c>
      <c r="I4433" t="s">
        <v>5060</v>
      </c>
      <c r="J4433" t="s">
        <v>13</v>
      </c>
      <c r="K4433" t="s">
        <v>8387</v>
      </c>
      <c r="L4433" t="s">
        <v>2772</v>
      </c>
      <c r="M4433">
        <v>572</v>
      </c>
    </row>
    <row r="4434" spans="1:13">
      <c r="A4434">
        <v>7837</v>
      </c>
      <c r="B4434" t="s">
        <v>3781</v>
      </c>
      <c r="C4434" t="s">
        <v>3732</v>
      </c>
      <c r="D4434">
        <v>3472</v>
      </c>
      <c r="E4434" t="s">
        <v>20</v>
      </c>
      <c r="F4434" t="s">
        <v>420</v>
      </c>
      <c r="G4434" s="81">
        <v>45567</v>
      </c>
      <c r="H4434" t="s">
        <v>4048</v>
      </c>
      <c r="I4434" t="s">
        <v>8388</v>
      </c>
      <c r="J4434" t="s">
        <v>1677</v>
      </c>
      <c r="K4434" t="s">
        <v>8389</v>
      </c>
      <c r="L4434" t="s">
        <v>3731</v>
      </c>
      <c r="M4434">
        <v>780</v>
      </c>
    </row>
    <row r="4435" spans="1:13">
      <c r="A4435">
        <v>7838</v>
      </c>
      <c r="B4435" t="s">
        <v>1227</v>
      </c>
      <c r="C4435" t="s">
        <v>1821</v>
      </c>
      <c r="D4435">
        <v>5200</v>
      </c>
      <c r="E4435" t="s">
        <v>12</v>
      </c>
      <c r="F4435" t="s">
        <v>420</v>
      </c>
      <c r="G4435" s="81">
        <v>45567</v>
      </c>
      <c r="H4435" t="s">
        <v>4048</v>
      </c>
      <c r="I4435" t="s">
        <v>6724</v>
      </c>
      <c r="J4435" t="s">
        <v>13</v>
      </c>
      <c r="K4435" t="s">
        <v>8390</v>
      </c>
      <c r="L4435" t="s">
        <v>1822</v>
      </c>
      <c r="M4435">
        <v>577</v>
      </c>
    </row>
    <row r="4436" spans="1:13">
      <c r="A4436">
        <v>7839</v>
      </c>
      <c r="B4436" t="s">
        <v>2908</v>
      </c>
      <c r="C4436" t="s">
        <v>3468</v>
      </c>
      <c r="D4436">
        <v>2275</v>
      </c>
      <c r="E4436" t="s">
        <v>10</v>
      </c>
      <c r="F4436" t="s">
        <v>6499</v>
      </c>
      <c r="G4436" s="81">
        <v>45567</v>
      </c>
      <c r="H4436" t="s">
        <v>4048</v>
      </c>
      <c r="I4436" t="s">
        <v>5348</v>
      </c>
      <c r="J4436" t="s">
        <v>2032</v>
      </c>
      <c r="K4436" t="s">
        <v>8391</v>
      </c>
      <c r="L4436" t="s">
        <v>3467</v>
      </c>
      <c r="M4436">
        <v>685</v>
      </c>
    </row>
    <row r="4437" spans="1:13">
      <c r="A4437">
        <v>7840</v>
      </c>
      <c r="B4437" t="s">
        <v>1227</v>
      </c>
      <c r="C4437" t="s">
        <v>1531</v>
      </c>
      <c r="D4437">
        <v>3000</v>
      </c>
      <c r="E4437" t="s">
        <v>12</v>
      </c>
      <c r="F4437" t="s">
        <v>6305</v>
      </c>
      <c r="G4437" s="81">
        <v>45567</v>
      </c>
      <c r="H4437" t="s">
        <v>4048</v>
      </c>
      <c r="I4437" t="s">
        <v>6605</v>
      </c>
      <c r="J4437" t="s">
        <v>13</v>
      </c>
      <c r="K4437" t="s">
        <v>8392</v>
      </c>
      <c r="L4437" t="s">
        <v>1529</v>
      </c>
      <c r="M4437">
        <v>788</v>
      </c>
    </row>
    <row r="4438" spans="1:13">
      <c r="A4438">
        <v>7841</v>
      </c>
      <c r="B4438" t="s">
        <v>1227</v>
      </c>
      <c r="C4438" t="s">
        <v>2574</v>
      </c>
      <c r="D4438">
        <v>5200</v>
      </c>
      <c r="E4438" t="s">
        <v>12</v>
      </c>
      <c r="F4438" t="s">
        <v>420</v>
      </c>
      <c r="G4438" s="81">
        <v>45567</v>
      </c>
      <c r="H4438" t="s">
        <v>4048</v>
      </c>
      <c r="I4438" t="s">
        <v>5643</v>
      </c>
      <c r="J4438" t="s">
        <v>13</v>
      </c>
      <c r="K4438" t="s">
        <v>8393</v>
      </c>
      <c r="L4438" t="s">
        <v>2572</v>
      </c>
      <c r="M4438">
        <v>492</v>
      </c>
    </row>
    <row r="4439" spans="1:13">
      <c r="A4439">
        <v>7842</v>
      </c>
      <c r="B4439" t="s">
        <v>1227</v>
      </c>
      <c r="C4439" t="s">
        <v>1871</v>
      </c>
      <c r="D4439">
        <v>1000</v>
      </c>
      <c r="E4439" t="s">
        <v>10</v>
      </c>
      <c r="F4439" t="s">
        <v>6354</v>
      </c>
      <c r="G4439" s="81">
        <v>45568</v>
      </c>
      <c r="H4439" t="s">
        <v>4048</v>
      </c>
      <c r="I4439" t="s">
        <v>7554</v>
      </c>
      <c r="J4439" t="s">
        <v>2032</v>
      </c>
      <c r="K4439" t="s">
        <v>8394</v>
      </c>
      <c r="L4439" t="s">
        <v>1640</v>
      </c>
      <c r="M4439">
        <v>342</v>
      </c>
    </row>
    <row r="4440" spans="1:13">
      <c r="A4440">
        <v>7843</v>
      </c>
      <c r="B4440" t="s">
        <v>1227</v>
      </c>
      <c r="C4440" t="s">
        <v>2594</v>
      </c>
      <c r="D4440">
        <v>5200</v>
      </c>
      <c r="E4440" t="s">
        <v>67</v>
      </c>
      <c r="F4440" t="s">
        <v>420</v>
      </c>
      <c r="G4440" s="81">
        <v>45568</v>
      </c>
      <c r="H4440" t="s">
        <v>4048</v>
      </c>
      <c r="I4440" t="s">
        <v>8298</v>
      </c>
      <c r="J4440" t="s">
        <v>1679</v>
      </c>
      <c r="K4440" t="s">
        <v>8395</v>
      </c>
      <c r="L4440" t="s">
        <v>2593</v>
      </c>
      <c r="M4440">
        <v>496</v>
      </c>
    </row>
    <row r="4441" spans="1:13">
      <c r="A4441">
        <v>7844</v>
      </c>
      <c r="B4441" t="s">
        <v>1227</v>
      </c>
      <c r="C4441" t="s">
        <v>3409</v>
      </c>
      <c r="D4441">
        <v>5200</v>
      </c>
      <c r="E4441" t="s">
        <v>12</v>
      </c>
      <c r="F4441" t="s">
        <v>6305</v>
      </c>
      <c r="G4441" s="81">
        <v>45568</v>
      </c>
      <c r="H4441" t="s">
        <v>4048</v>
      </c>
      <c r="I4441" t="s">
        <v>5273</v>
      </c>
      <c r="J4441" t="s">
        <v>13</v>
      </c>
      <c r="K4441" t="s">
        <v>8396</v>
      </c>
      <c r="L4441" t="s">
        <v>3408</v>
      </c>
      <c r="M4441">
        <v>676</v>
      </c>
    </row>
    <row r="4442" spans="1:13">
      <c r="A4442">
        <v>7845</v>
      </c>
      <c r="B4442" t="s">
        <v>35</v>
      </c>
      <c r="C4442" t="s">
        <v>3352</v>
      </c>
      <c r="D4442">
        <v>20000</v>
      </c>
      <c r="E4442" t="s">
        <v>10</v>
      </c>
      <c r="F4442" t="s">
        <v>6305</v>
      </c>
      <c r="G4442" s="81">
        <v>45568</v>
      </c>
      <c r="H4442" t="s">
        <v>4672</v>
      </c>
      <c r="I4442" t="s">
        <v>4672</v>
      </c>
      <c r="J4442" t="s">
        <v>2032</v>
      </c>
      <c r="K4442" t="s">
        <v>8397</v>
      </c>
      <c r="L4442" t="s">
        <v>3363</v>
      </c>
      <c r="M4442">
        <v>657</v>
      </c>
    </row>
    <row r="4443" spans="1:13">
      <c r="A4443">
        <v>7846</v>
      </c>
      <c r="B4443" t="s">
        <v>1227</v>
      </c>
      <c r="C4443" t="s">
        <v>605</v>
      </c>
      <c r="D4443">
        <v>2800</v>
      </c>
      <c r="E4443" t="s">
        <v>12</v>
      </c>
      <c r="F4443" t="s">
        <v>420</v>
      </c>
      <c r="G4443" s="81">
        <v>45299</v>
      </c>
      <c r="H4443" t="s">
        <v>4048</v>
      </c>
      <c r="I4443" t="s">
        <v>5373</v>
      </c>
      <c r="J4443" t="s">
        <v>13</v>
      </c>
      <c r="K4443" t="s">
        <v>8398</v>
      </c>
      <c r="L4443" t="s">
        <v>603</v>
      </c>
      <c r="M4443">
        <v>468</v>
      </c>
    </row>
    <row r="4444" spans="1:13">
      <c r="A4444">
        <v>7847</v>
      </c>
      <c r="B4444" t="s">
        <v>2961</v>
      </c>
      <c r="C4444" t="s">
        <v>3378</v>
      </c>
      <c r="D4444">
        <v>5200</v>
      </c>
      <c r="E4444" t="s">
        <v>67</v>
      </c>
      <c r="F4444" t="s">
        <v>420</v>
      </c>
      <c r="G4444" s="81">
        <v>45568</v>
      </c>
      <c r="H4444" t="s">
        <v>4048</v>
      </c>
      <c r="I4444" t="s">
        <v>5582</v>
      </c>
      <c r="J4444" t="s">
        <v>1679</v>
      </c>
      <c r="K4444" t="s">
        <v>8399</v>
      </c>
      <c r="L4444" t="s">
        <v>3377</v>
      </c>
      <c r="M4444">
        <v>662</v>
      </c>
    </row>
    <row r="4445" spans="1:13">
      <c r="A4445">
        <v>7848</v>
      </c>
      <c r="B4445" t="s">
        <v>1227</v>
      </c>
      <c r="C4445" t="s">
        <v>2812</v>
      </c>
      <c r="D4445">
        <v>3497</v>
      </c>
      <c r="E4445" t="s">
        <v>12</v>
      </c>
      <c r="F4445" t="s">
        <v>6305</v>
      </c>
      <c r="G4445" s="81">
        <v>45569</v>
      </c>
      <c r="H4445" t="s">
        <v>4048</v>
      </c>
      <c r="I4445" t="s">
        <v>8266</v>
      </c>
      <c r="J4445" t="s">
        <v>13</v>
      </c>
      <c r="K4445" t="s">
        <v>8400</v>
      </c>
      <c r="L4445" t="s">
        <v>2807</v>
      </c>
      <c r="M4445">
        <v>573</v>
      </c>
    </row>
    <row r="4446" spans="1:13">
      <c r="A4446">
        <v>7849</v>
      </c>
      <c r="B4446" t="s">
        <v>3781</v>
      </c>
      <c r="C4446" t="s">
        <v>3741</v>
      </c>
      <c r="D4446">
        <v>3472</v>
      </c>
      <c r="E4446" t="s">
        <v>20</v>
      </c>
      <c r="F4446" t="s">
        <v>420</v>
      </c>
      <c r="G4446" s="81">
        <v>45569</v>
      </c>
      <c r="H4446" t="s">
        <v>4048</v>
      </c>
      <c r="I4446" t="s">
        <v>8358</v>
      </c>
      <c r="J4446" t="s">
        <v>1677</v>
      </c>
      <c r="K4446" t="s">
        <v>8401</v>
      </c>
      <c r="L4446" t="s">
        <v>3740</v>
      </c>
      <c r="M4446">
        <v>766</v>
      </c>
    </row>
    <row r="4447" spans="1:13">
      <c r="A4447">
        <v>7850</v>
      </c>
      <c r="B4447" t="s">
        <v>1227</v>
      </c>
      <c r="C4447" t="s">
        <v>3625</v>
      </c>
      <c r="D4447">
        <v>2520</v>
      </c>
      <c r="E4447" t="s">
        <v>3622</v>
      </c>
      <c r="F4447" t="s">
        <v>420</v>
      </c>
      <c r="G4447" s="81">
        <v>45569</v>
      </c>
      <c r="H4447" t="s">
        <v>4048</v>
      </c>
      <c r="I4447" t="s">
        <v>5521</v>
      </c>
      <c r="J4447" t="s">
        <v>3628</v>
      </c>
      <c r="K4447" t="s">
        <v>8402</v>
      </c>
      <c r="L4447" t="s">
        <v>3624</v>
      </c>
      <c r="M4447">
        <v>727</v>
      </c>
    </row>
    <row r="4448" spans="1:13">
      <c r="A4448">
        <v>7851</v>
      </c>
      <c r="B4448" t="s">
        <v>35</v>
      </c>
      <c r="C4448" t="s">
        <v>3373</v>
      </c>
      <c r="D4448">
        <v>3497</v>
      </c>
      <c r="E4448" t="s">
        <v>12</v>
      </c>
      <c r="F4448" t="s">
        <v>420</v>
      </c>
      <c r="G4448" s="81">
        <v>45569</v>
      </c>
      <c r="H4448" t="s">
        <v>4048</v>
      </c>
      <c r="I4448" t="s">
        <v>5524</v>
      </c>
      <c r="J4448" t="s">
        <v>13</v>
      </c>
      <c r="K4448" t="s">
        <v>8403</v>
      </c>
      <c r="L4448" t="s">
        <v>3372</v>
      </c>
      <c r="M4448">
        <v>661</v>
      </c>
    </row>
    <row r="4449" spans="1:13">
      <c r="A4449">
        <v>7852</v>
      </c>
      <c r="B4449" t="s">
        <v>3781</v>
      </c>
      <c r="C4449" t="s">
        <v>3750</v>
      </c>
      <c r="D4449">
        <v>3472</v>
      </c>
      <c r="E4449" t="s">
        <v>20</v>
      </c>
      <c r="F4449" t="s">
        <v>420</v>
      </c>
      <c r="G4449" s="81">
        <v>45569</v>
      </c>
      <c r="H4449" t="s">
        <v>4048</v>
      </c>
      <c r="I4449" t="s">
        <v>8358</v>
      </c>
      <c r="J4449" t="s">
        <v>1677</v>
      </c>
      <c r="K4449" t="s">
        <v>8404</v>
      </c>
      <c r="L4449" t="s">
        <v>3749</v>
      </c>
      <c r="M4449">
        <v>768</v>
      </c>
    </row>
    <row r="4450" spans="1:13">
      <c r="A4450">
        <v>7853</v>
      </c>
      <c r="B4450" t="s">
        <v>3781</v>
      </c>
      <c r="C4450" t="s">
        <v>3753</v>
      </c>
      <c r="D4450">
        <v>3472</v>
      </c>
      <c r="E4450" t="s">
        <v>20</v>
      </c>
      <c r="F4450" t="s">
        <v>420</v>
      </c>
      <c r="G4450" s="81">
        <v>45569</v>
      </c>
      <c r="H4450" t="s">
        <v>4048</v>
      </c>
      <c r="I4450" t="s">
        <v>8358</v>
      </c>
      <c r="J4450" t="s">
        <v>1677</v>
      </c>
      <c r="K4450" t="s">
        <v>8405</v>
      </c>
      <c r="L4450" t="s">
        <v>3752</v>
      </c>
      <c r="M4450">
        <v>765</v>
      </c>
    </row>
    <row r="4451" spans="1:13">
      <c r="A4451">
        <v>7854</v>
      </c>
      <c r="B4451" t="s">
        <v>3781</v>
      </c>
      <c r="C4451" t="s">
        <v>3735</v>
      </c>
      <c r="D4451">
        <v>3472</v>
      </c>
      <c r="E4451" t="s">
        <v>20</v>
      </c>
      <c r="F4451" t="s">
        <v>420</v>
      </c>
      <c r="G4451" s="81">
        <v>45569</v>
      </c>
      <c r="H4451" t="s">
        <v>4048</v>
      </c>
      <c r="I4451" t="s">
        <v>8356</v>
      </c>
      <c r="J4451" t="s">
        <v>1677</v>
      </c>
      <c r="K4451" t="s">
        <v>8406</v>
      </c>
      <c r="L4451" t="s">
        <v>3734</v>
      </c>
      <c r="M4451">
        <v>772</v>
      </c>
    </row>
    <row r="4452" spans="1:13">
      <c r="A4452">
        <v>7855</v>
      </c>
      <c r="B4452" t="s">
        <v>3781</v>
      </c>
      <c r="C4452" t="s">
        <v>3747</v>
      </c>
      <c r="D4452">
        <v>3472</v>
      </c>
      <c r="E4452" t="s">
        <v>20</v>
      </c>
      <c r="F4452" t="s">
        <v>420</v>
      </c>
      <c r="G4452" s="81">
        <v>45569</v>
      </c>
      <c r="H4452" t="s">
        <v>4048</v>
      </c>
      <c r="I4452" t="s">
        <v>8358</v>
      </c>
      <c r="J4452" t="s">
        <v>1677</v>
      </c>
      <c r="K4452" t="s">
        <v>8407</v>
      </c>
      <c r="L4452" t="s">
        <v>3746</v>
      </c>
      <c r="M4452">
        <v>764</v>
      </c>
    </row>
    <row r="4453" spans="1:13">
      <c r="A4453">
        <v>7856</v>
      </c>
      <c r="B4453" t="s">
        <v>3781</v>
      </c>
      <c r="C4453" t="s">
        <v>3759</v>
      </c>
      <c r="D4453">
        <v>3472</v>
      </c>
      <c r="E4453" t="s">
        <v>20</v>
      </c>
      <c r="F4453" t="s">
        <v>420</v>
      </c>
      <c r="G4453" s="81">
        <v>45569</v>
      </c>
      <c r="H4453" t="s">
        <v>4048</v>
      </c>
      <c r="I4453" t="s">
        <v>7693</v>
      </c>
      <c r="J4453" t="s">
        <v>1677</v>
      </c>
      <c r="K4453" t="s">
        <v>8408</v>
      </c>
      <c r="L4453" t="s">
        <v>3758</v>
      </c>
      <c r="M4453">
        <v>771</v>
      </c>
    </row>
    <row r="4454" spans="1:13">
      <c r="A4454">
        <v>7857</v>
      </c>
      <c r="B4454" t="s">
        <v>3781</v>
      </c>
      <c r="C4454" t="s">
        <v>8728</v>
      </c>
      <c r="D4454">
        <v>5000</v>
      </c>
      <c r="E4454" t="s">
        <v>20</v>
      </c>
      <c r="F4454" t="s">
        <v>420</v>
      </c>
      <c r="G4454" s="81">
        <v>45569</v>
      </c>
      <c r="H4454" t="s">
        <v>4048</v>
      </c>
      <c r="I4454" t="s">
        <v>8409</v>
      </c>
      <c r="J4454" t="s">
        <v>1677</v>
      </c>
      <c r="K4454" t="s">
        <v>8410</v>
      </c>
      <c r="L4454" t="s">
        <v>3844</v>
      </c>
      <c r="M4454">
        <v>791</v>
      </c>
    </row>
    <row r="4455" spans="1:13">
      <c r="A4455">
        <v>7858</v>
      </c>
      <c r="B4455" t="s">
        <v>3781</v>
      </c>
      <c r="C4455" t="s">
        <v>8728</v>
      </c>
      <c r="D4455">
        <v>5416</v>
      </c>
      <c r="E4455" t="s">
        <v>20</v>
      </c>
      <c r="F4455" t="s">
        <v>420</v>
      </c>
      <c r="G4455" s="81">
        <v>45569</v>
      </c>
      <c r="H4455" t="s">
        <v>4048</v>
      </c>
      <c r="I4455" t="s">
        <v>8411</v>
      </c>
      <c r="J4455" t="s">
        <v>1677</v>
      </c>
      <c r="K4455" t="s">
        <v>8412</v>
      </c>
      <c r="L4455" t="s">
        <v>3844</v>
      </c>
      <c r="M4455">
        <v>791</v>
      </c>
    </row>
    <row r="4456" spans="1:13">
      <c r="A4456">
        <v>7859</v>
      </c>
      <c r="B4456" t="s">
        <v>3781</v>
      </c>
      <c r="C4456" t="s">
        <v>3796</v>
      </c>
      <c r="D4456">
        <v>3472</v>
      </c>
      <c r="E4456" t="s">
        <v>20</v>
      </c>
      <c r="F4456" t="s">
        <v>420</v>
      </c>
      <c r="G4456" s="81">
        <v>45569</v>
      </c>
      <c r="H4456" t="s">
        <v>4048</v>
      </c>
      <c r="I4456" t="s">
        <v>5562</v>
      </c>
      <c r="J4456" t="s">
        <v>1677</v>
      </c>
      <c r="K4456" t="s">
        <v>8413</v>
      </c>
      <c r="L4456" t="s">
        <v>3808</v>
      </c>
      <c r="M4456">
        <v>781</v>
      </c>
    </row>
    <row r="4457" spans="1:13">
      <c r="A4457">
        <v>7860</v>
      </c>
      <c r="B4457" t="s">
        <v>3781</v>
      </c>
      <c r="C4457" t="s">
        <v>3780</v>
      </c>
      <c r="D4457">
        <v>3472</v>
      </c>
      <c r="E4457" t="s">
        <v>20</v>
      </c>
      <c r="F4457" t="s">
        <v>420</v>
      </c>
      <c r="G4457" s="81">
        <v>45572</v>
      </c>
      <c r="H4457" t="s">
        <v>4048</v>
      </c>
      <c r="I4457" t="s">
        <v>8358</v>
      </c>
      <c r="J4457" t="s">
        <v>1677</v>
      </c>
      <c r="K4457" t="s">
        <v>8414</v>
      </c>
      <c r="L4457" t="s">
        <v>3728</v>
      </c>
      <c r="M4457">
        <v>773</v>
      </c>
    </row>
    <row r="4458" spans="1:13">
      <c r="A4458">
        <v>7861</v>
      </c>
      <c r="B4458" t="s">
        <v>3781</v>
      </c>
      <c r="C4458" t="s">
        <v>3778</v>
      </c>
      <c r="D4458">
        <v>3472</v>
      </c>
      <c r="E4458" t="s">
        <v>20</v>
      </c>
      <c r="F4458" t="s">
        <v>420</v>
      </c>
      <c r="G4458" s="81">
        <v>45572</v>
      </c>
      <c r="H4458" t="s">
        <v>4048</v>
      </c>
      <c r="I4458" t="s">
        <v>7693</v>
      </c>
      <c r="J4458" t="s">
        <v>1677</v>
      </c>
      <c r="K4458" t="s">
        <v>8415</v>
      </c>
      <c r="L4458" t="s">
        <v>3777</v>
      </c>
      <c r="M4458">
        <v>762</v>
      </c>
    </row>
    <row r="4459" spans="1:13">
      <c r="A4459">
        <v>7862</v>
      </c>
      <c r="B4459" t="s">
        <v>3781</v>
      </c>
      <c r="C4459" t="s">
        <v>3791</v>
      </c>
      <c r="D4459">
        <v>3500</v>
      </c>
      <c r="E4459" t="s">
        <v>20</v>
      </c>
      <c r="F4459" t="s">
        <v>6305</v>
      </c>
      <c r="G4459" s="81">
        <v>45572</v>
      </c>
      <c r="H4459" t="s">
        <v>4048</v>
      </c>
      <c r="I4459" t="s">
        <v>8358</v>
      </c>
      <c r="J4459" t="s">
        <v>1677</v>
      </c>
      <c r="K4459" t="s">
        <v>8416</v>
      </c>
      <c r="L4459" t="s">
        <v>3790</v>
      </c>
      <c r="M4459">
        <v>783</v>
      </c>
    </row>
    <row r="4460" spans="1:13">
      <c r="A4460">
        <v>7863</v>
      </c>
      <c r="B4460" t="s">
        <v>1227</v>
      </c>
      <c r="C4460" t="s">
        <v>3114</v>
      </c>
      <c r="D4460">
        <v>2275</v>
      </c>
      <c r="E4460" t="s">
        <v>10</v>
      </c>
      <c r="F4460" t="s">
        <v>420</v>
      </c>
      <c r="G4460" s="81">
        <v>45572</v>
      </c>
      <c r="H4460" t="s">
        <v>4048</v>
      </c>
      <c r="I4460" t="s">
        <v>5524</v>
      </c>
      <c r="J4460" t="s">
        <v>2032</v>
      </c>
      <c r="K4460" t="s">
        <v>8417</v>
      </c>
      <c r="L4460" t="s">
        <v>3113</v>
      </c>
      <c r="M4460">
        <v>596</v>
      </c>
    </row>
    <row r="4461" spans="1:13">
      <c r="B4461" t="s">
        <v>1227</v>
      </c>
      <c r="C4461" t="s">
        <v>2541</v>
      </c>
      <c r="D4461">
        <v>10000</v>
      </c>
      <c r="E4461" t="s">
        <v>12</v>
      </c>
      <c r="F4461" t="s">
        <v>6305</v>
      </c>
      <c r="G4461" s="81">
        <v>45572</v>
      </c>
      <c r="H4461" t="s">
        <v>4048</v>
      </c>
      <c r="I4461" t="s">
        <v>8418</v>
      </c>
      <c r="J4461" t="s">
        <v>13</v>
      </c>
      <c r="K4461" t="s">
        <v>8419</v>
      </c>
      <c r="L4461" t="s">
        <v>624</v>
      </c>
      <c r="M4461">
        <v>467</v>
      </c>
    </row>
    <row r="4462" spans="1:13">
      <c r="A4462">
        <v>7864</v>
      </c>
      <c r="B4462" t="s">
        <v>1227</v>
      </c>
      <c r="C4462" t="s">
        <v>2541</v>
      </c>
      <c r="D4462">
        <v>1200</v>
      </c>
      <c r="E4462" t="s">
        <v>12</v>
      </c>
      <c r="F4462" t="s">
        <v>6305</v>
      </c>
      <c r="G4462" s="81">
        <v>45572</v>
      </c>
      <c r="H4462" t="s">
        <v>4048</v>
      </c>
      <c r="I4462" t="s">
        <v>4349</v>
      </c>
      <c r="J4462" t="s">
        <v>13</v>
      </c>
      <c r="K4462" t="s">
        <v>8420</v>
      </c>
      <c r="L4462" t="s">
        <v>624</v>
      </c>
      <c r="M4462">
        <v>467</v>
      </c>
    </row>
    <row r="4463" spans="1:13">
      <c r="A4463">
        <v>7865</v>
      </c>
      <c r="B4463" t="s">
        <v>3781</v>
      </c>
      <c r="C4463" t="s">
        <v>3769</v>
      </c>
      <c r="D4463">
        <v>3472</v>
      </c>
      <c r="E4463" t="s">
        <v>20</v>
      </c>
      <c r="F4463" t="s">
        <v>6354</v>
      </c>
      <c r="G4463" s="81">
        <v>45572</v>
      </c>
      <c r="H4463" t="s">
        <v>4048</v>
      </c>
      <c r="I4463" t="s">
        <v>8358</v>
      </c>
      <c r="J4463" t="s">
        <v>1677</v>
      </c>
      <c r="K4463" t="s">
        <v>8421</v>
      </c>
      <c r="L4463" t="s">
        <v>3768</v>
      </c>
      <c r="M4463">
        <v>770</v>
      </c>
    </row>
    <row r="4464" spans="1:13">
      <c r="A4464">
        <v>7866</v>
      </c>
      <c r="B4464" t="s">
        <v>3781</v>
      </c>
      <c r="C4464" t="s">
        <v>3794</v>
      </c>
      <c r="D4464">
        <v>3472</v>
      </c>
      <c r="E4464" t="s">
        <v>20</v>
      </c>
      <c r="F4464" t="s">
        <v>420</v>
      </c>
      <c r="G4464" s="81">
        <v>45572</v>
      </c>
      <c r="H4464" t="s">
        <v>4048</v>
      </c>
      <c r="I4464" t="s">
        <v>8358</v>
      </c>
      <c r="J4464" t="s">
        <v>1677</v>
      </c>
      <c r="K4464" t="s">
        <v>8422</v>
      </c>
      <c r="L4464" t="s">
        <v>3793</v>
      </c>
      <c r="M4464">
        <v>763</v>
      </c>
    </row>
    <row r="4465" spans="1:13">
      <c r="A4465">
        <v>7867</v>
      </c>
      <c r="B4465" t="s">
        <v>3781</v>
      </c>
      <c r="C4465" t="s">
        <v>3765</v>
      </c>
      <c r="D4465">
        <v>3742</v>
      </c>
      <c r="E4465" t="s">
        <v>20</v>
      </c>
      <c r="F4465" t="s">
        <v>420</v>
      </c>
      <c r="G4465" s="81">
        <v>45572</v>
      </c>
      <c r="H4465" t="s">
        <v>4048</v>
      </c>
      <c r="I4465" t="s">
        <v>8358</v>
      </c>
      <c r="J4465" t="s">
        <v>1677</v>
      </c>
      <c r="K4465" t="s">
        <v>8423</v>
      </c>
      <c r="L4465" t="s">
        <v>3764</v>
      </c>
      <c r="M4465">
        <v>767</v>
      </c>
    </row>
    <row r="4466" spans="1:13">
      <c r="A4466">
        <v>7868</v>
      </c>
      <c r="B4466" t="s">
        <v>3781</v>
      </c>
      <c r="C4466" t="s">
        <v>3738</v>
      </c>
      <c r="D4466">
        <v>3472</v>
      </c>
      <c r="E4466" t="s">
        <v>20</v>
      </c>
      <c r="F4466" t="s">
        <v>420</v>
      </c>
      <c r="G4466" s="81">
        <v>45572</v>
      </c>
      <c r="H4466" t="s">
        <v>4048</v>
      </c>
      <c r="I4466" t="s">
        <v>8358</v>
      </c>
      <c r="J4466" t="s">
        <v>1677</v>
      </c>
      <c r="K4466">
        <v>2880661</v>
      </c>
      <c r="L4466" t="s">
        <v>3737</v>
      </c>
      <c r="M4466">
        <v>769</v>
      </c>
    </row>
    <row r="4467" spans="1:13">
      <c r="A4467">
        <v>7869</v>
      </c>
      <c r="B4467" t="s">
        <v>1227</v>
      </c>
      <c r="C4467" t="s">
        <v>3325</v>
      </c>
      <c r="D4467">
        <v>2000</v>
      </c>
      <c r="E4467" t="s">
        <v>10</v>
      </c>
      <c r="F4467" t="s">
        <v>420</v>
      </c>
      <c r="G4467" s="81">
        <v>45572</v>
      </c>
      <c r="H4467" t="s">
        <v>4048</v>
      </c>
      <c r="I4467" t="s">
        <v>8424</v>
      </c>
      <c r="J4467" t="s">
        <v>2032</v>
      </c>
      <c r="K4467" t="s">
        <v>8425</v>
      </c>
      <c r="L4467" t="s">
        <v>3324</v>
      </c>
      <c r="M4467">
        <v>652</v>
      </c>
    </row>
    <row r="4468" spans="1:13">
      <c r="A4468">
        <v>7870</v>
      </c>
      <c r="B4468" t="s">
        <v>1227</v>
      </c>
      <c r="C4468" t="s">
        <v>3014</v>
      </c>
      <c r="D4468">
        <v>3500</v>
      </c>
      <c r="E4468" t="s">
        <v>15</v>
      </c>
      <c r="F4468" t="s">
        <v>420</v>
      </c>
      <c r="G4468" s="81">
        <v>45573</v>
      </c>
      <c r="H4468" t="s">
        <v>4048</v>
      </c>
      <c r="I4468" t="s">
        <v>6060</v>
      </c>
      <c r="J4468" t="s">
        <v>1680</v>
      </c>
      <c r="K4468" t="s">
        <v>8426</v>
      </c>
      <c r="L4468" t="s">
        <v>3013</v>
      </c>
      <c r="M4468">
        <v>593</v>
      </c>
    </row>
    <row r="4469" spans="1:13">
      <c r="A4469">
        <v>7871</v>
      </c>
      <c r="B4469" t="s">
        <v>1227</v>
      </c>
      <c r="C4469" t="s">
        <v>3450</v>
      </c>
      <c r="D4469">
        <v>3351</v>
      </c>
      <c r="E4469" t="s">
        <v>12</v>
      </c>
      <c r="F4469" t="s">
        <v>420</v>
      </c>
      <c r="G4469" s="81">
        <v>45573</v>
      </c>
      <c r="H4469" t="s">
        <v>4048</v>
      </c>
      <c r="I4469" t="s">
        <v>5292</v>
      </c>
      <c r="J4469" t="s">
        <v>13</v>
      </c>
      <c r="K4469" t="s">
        <v>8427</v>
      </c>
      <c r="L4469" t="s">
        <v>3504</v>
      </c>
      <c r="M4469">
        <v>682</v>
      </c>
    </row>
    <row r="4470" spans="1:13">
      <c r="A4470">
        <v>7872</v>
      </c>
      <c r="B4470" t="s">
        <v>1227</v>
      </c>
      <c r="C4470" t="s">
        <v>1531</v>
      </c>
      <c r="D4470">
        <v>650</v>
      </c>
      <c r="E4470" t="s">
        <v>12</v>
      </c>
      <c r="F4470" t="s">
        <v>420</v>
      </c>
      <c r="G4470" s="81">
        <v>45574</v>
      </c>
      <c r="H4470" t="s">
        <v>4048</v>
      </c>
      <c r="I4470" t="s">
        <v>4140</v>
      </c>
      <c r="J4470" t="s">
        <v>13</v>
      </c>
      <c r="K4470" t="s">
        <v>8428</v>
      </c>
      <c r="L4470" t="s">
        <v>1529</v>
      </c>
      <c r="M4470">
        <v>788</v>
      </c>
    </row>
    <row r="4471" spans="1:13">
      <c r="A4471">
        <v>7873</v>
      </c>
      <c r="B4471" t="s">
        <v>1227</v>
      </c>
      <c r="C4471" t="s">
        <v>1827</v>
      </c>
      <c r="D4471">
        <v>5200</v>
      </c>
      <c r="E4471" t="s">
        <v>12</v>
      </c>
      <c r="F4471" t="s">
        <v>6305</v>
      </c>
      <c r="G4471" s="81">
        <v>45574</v>
      </c>
      <c r="H4471" t="s">
        <v>4048</v>
      </c>
      <c r="I4471" t="s">
        <v>4375</v>
      </c>
      <c r="J4471" t="s">
        <v>13</v>
      </c>
      <c r="K4471" t="s">
        <v>8429</v>
      </c>
      <c r="L4471" t="s">
        <v>1649</v>
      </c>
      <c r="M4471">
        <v>728</v>
      </c>
    </row>
    <row r="4472" spans="1:13">
      <c r="A4472">
        <v>7874</v>
      </c>
      <c r="B4472" t="s">
        <v>1227</v>
      </c>
      <c r="C4472" t="s">
        <v>3336</v>
      </c>
      <c r="D4472">
        <v>2000</v>
      </c>
      <c r="E4472" t="s">
        <v>10</v>
      </c>
      <c r="F4472" t="s">
        <v>420</v>
      </c>
      <c r="G4472" s="81">
        <v>45574</v>
      </c>
      <c r="H4472" t="s">
        <v>4048</v>
      </c>
      <c r="I4472" t="s">
        <v>6483</v>
      </c>
      <c r="J4472" t="s">
        <v>2032</v>
      </c>
      <c r="K4472" t="s">
        <v>8430</v>
      </c>
      <c r="L4472" t="s">
        <v>3335</v>
      </c>
      <c r="M4472">
        <v>655</v>
      </c>
    </row>
    <row r="4473" spans="1:13">
      <c r="A4473">
        <v>7875</v>
      </c>
      <c r="B4473" t="s">
        <v>1227</v>
      </c>
      <c r="C4473" t="s">
        <v>2597</v>
      </c>
      <c r="D4473">
        <v>3497</v>
      </c>
      <c r="E4473" t="s">
        <v>12</v>
      </c>
      <c r="F4473" t="s">
        <v>420</v>
      </c>
      <c r="G4473" s="81">
        <v>45581</v>
      </c>
      <c r="H4473" t="s">
        <v>4048</v>
      </c>
      <c r="I4473" t="s">
        <v>5060</v>
      </c>
      <c r="J4473" t="s">
        <v>13</v>
      </c>
      <c r="K4473" t="s">
        <v>8431</v>
      </c>
      <c r="L4473" t="s">
        <v>2596</v>
      </c>
      <c r="M4473">
        <v>497</v>
      </c>
    </row>
    <row r="4474" spans="1:13">
      <c r="A4474">
        <v>7876</v>
      </c>
      <c r="B4474" t="s">
        <v>1227</v>
      </c>
      <c r="C4474" t="s">
        <v>3009</v>
      </c>
      <c r="D4474">
        <v>1500</v>
      </c>
      <c r="E4474" t="s">
        <v>15</v>
      </c>
      <c r="F4474" t="s">
        <v>420</v>
      </c>
      <c r="G4474" s="81">
        <v>45576</v>
      </c>
      <c r="H4474" t="s">
        <v>4048</v>
      </c>
      <c r="I4474" t="s">
        <v>8432</v>
      </c>
      <c r="J4474" t="s">
        <v>1680</v>
      </c>
      <c r="K4474" t="s">
        <v>8433</v>
      </c>
      <c r="L4474" t="s">
        <v>3011</v>
      </c>
      <c r="M4474">
        <v>592</v>
      </c>
    </row>
    <row r="4475" spans="1:13">
      <c r="A4475">
        <v>7877</v>
      </c>
      <c r="B4475" t="s">
        <v>35</v>
      </c>
      <c r="C4475" t="s">
        <v>3303</v>
      </c>
      <c r="D4475">
        <v>5000</v>
      </c>
      <c r="E4475" t="s">
        <v>10</v>
      </c>
      <c r="F4475" t="s">
        <v>420</v>
      </c>
      <c r="G4475" s="81">
        <v>45590</v>
      </c>
      <c r="H4475" t="s">
        <v>4048</v>
      </c>
      <c r="I4475" t="s">
        <v>8434</v>
      </c>
      <c r="J4475" t="s">
        <v>2032</v>
      </c>
      <c r="K4475" t="s">
        <v>8435</v>
      </c>
      <c r="L4475" t="s">
        <v>3302</v>
      </c>
      <c r="M4475">
        <v>647</v>
      </c>
    </row>
    <row r="4476" spans="1:13">
      <c r="A4476">
        <v>7878</v>
      </c>
      <c r="B4476" t="s">
        <v>35</v>
      </c>
      <c r="C4476" t="s">
        <v>3606</v>
      </c>
      <c r="D4476">
        <v>10000</v>
      </c>
      <c r="E4476" t="s">
        <v>12</v>
      </c>
      <c r="F4476" t="s">
        <v>6305</v>
      </c>
      <c r="G4476" s="81">
        <v>45575</v>
      </c>
      <c r="H4476" t="s">
        <v>4048</v>
      </c>
      <c r="I4476" t="s">
        <v>8436</v>
      </c>
      <c r="J4476" t="s">
        <v>13</v>
      </c>
      <c r="K4476" t="s">
        <v>8437</v>
      </c>
      <c r="L4476" t="s">
        <v>3371</v>
      </c>
      <c r="M4476">
        <v>660</v>
      </c>
    </row>
    <row r="4477" spans="1:13">
      <c r="A4477">
        <v>7879</v>
      </c>
      <c r="B4477" t="s">
        <v>1227</v>
      </c>
      <c r="C4477" t="s">
        <v>2597</v>
      </c>
      <c r="D4477">
        <v>650</v>
      </c>
      <c r="E4477" t="s">
        <v>12</v>
      </c>
      <c r="F4477" t="s">
        <v>420</v>
      </c>
      <c r="G4477" s="81">
        <v>45586</v>
      </c>
      <c r="H4477" t="s">
        <v>4140</v>
      </c>
      <c r="I4477" t="s">
        <v>8319</v>
      </c>
      <c r="J4477" t="s">
        <v>13</v>
      </c>
      <c r="K4477" t="s">
        <v>8438</v>
      </c>
      <c r="L4477" t="s">
        <v>2596</v>
      </c>
      <c r="M4477">
        <v>497</v>
      </c>
    </row>
    <row r="4478" spans="1:13">
      <c r="A4478">
        <v>7880</v>
      </c>
      <c r="B4478" t="s">
        <v>1227</v>
      </c>
      <c r="C4478" t="s">
        <v>1123</v>
      </c>
      <c r="D4478">
        <v>3500</v>
      </c>
      <c r="E4478" t="s">
        <v>8</v>
      </c>
      <c r="F4478" t="s">
        <v>420</v>
      </c>
      <c r="G4478" s="81">
        <v>45586</v>
      </c>
      <c r="H4478" t="s">
        <v>4672</v>
      </c>
      <c r="I4478" t="s">
        <v>8439</v>
      </c>
      <c r="J4478" t="s">
        <v>1675</v>
      </c>
      <c r="K4478" t="s">
        <v>8440</v>
      </c>
      <c r="L4478" t="s">
        <v>1121</v>
      </c>
      <c r="M4478">
        <v>218</v>
      </c>
    </row>
    <row r="4479" spans="1:13">
      <c r="A4479">
        <v>7881</v>
      </c>
      <c r="B4479" t="s">
        <v>1227</v>
      </c>
      <c r="C4479" t="s">
        <v>2757</v>
      </c>
      <c r="D4479">
        <v>2000</v>
      </c>
      <c r="E4479" t="s">
        <v>15</v>
      </c>
      <c r="F4479" t="s">
        <v>420</v>
      </c>
      <c r="G4479" s="81">
        <v>45586</v>
      </c>
      <c r="H4479" t="s">
        <v>4048</v>
      </c>
      <c r="I4479" t="s">
        <v>8441</v>
      </c>
      <c r="J4479" t="s">
        <v>1680</v>
      </c>
      <c r="K4479" t="s">
        <v>8442</v>
      </c>
      <c r="L4479" t="s">
        <v>2755</v>
      </c>
      <c r="M4479">
        <v>563</v>
      </c>
    </row>
    <row r="4480" spans="1:13">
      <c r="A4480">
        <v>7882</v>
      </c>
      <c r="B4480" t="s">
        <v>1227</v>
      </c>
      <c r="C4480" t="s">
        <v>2591</v>
      </c>
      <c r="D4480">
        <v>2800</v>
      </c>
      <c r="E4480" t="s">
        <v>12</v>
      </c>
      <c r="F4480" t="s">
        <v>420</v>
      </c>
      <c r="G4480" s="81">
        <v>45583</v>
      </c>
      <c r="H4480" t="s">
        <v>4048</v>
      </c>
      <c r="I4480" t="s">
        <v>8443</v>
      </c>
      <c r="J4480" t="s">
        <v>13</v>
      </c>
      <c r="K4480" t="s">
        <v>8444</v>
      </c>
      <c r="L4480" t="s">
        <v>2590</v>
      </c>
      <c r="M4480">
        <v>495</v>
      </c>
    </row>
    <row r="4481" spans="1:13">
      <c r="A4481">
        <v>7883</v>
      </c>
      <c r="B4481" t="s">
        <v>1227</v>
      </c>
      <c r="C4481" t="s">
        <v>1567</v>
      </c>
      <c r="D4481">
        <v>2000</v>
      </c>
      <c r="E4481" t="s">
        <v>3622</v>
      </c>
      <c r="F4481" t="s">
        <v>7143</v>
      </c>
      <c r="G4481" s="81">
        <v>45583</v>
      </c>
      <c r="H4481" t="s">
        <v>4048</v>
      </c>
      <c r="I4481" t="s">
        <v>5521</v>
      </c>
      <c r="J4481" t="s">
        <v>13</v>
      </c>
      <c r="K4481" t="s">
        <v>8445</v>
      </c>
      <c r="L4481" t="s">
        <v>1565</v>
      </c>
      <c r="M4481">
        <v>731</v>
      </c>
    </row>
    <row r="4482" spans="1:13">
      <c r="A4482">
        <v>7884</v>
      </c>
      <c r="B4482" t="s">
        <v>2908</v>
      </c>
      <c r="C4482" t="s">
        <v>3118</v>
      </c>
      <c r="D4482">
        <v>2000</v>
      </c>
      <c r="E4482" t="s">
        <v>3622</v>
      </c>
      <c r="F4482" t="s">
        <v>7143</v>
      </c>
      <c r="G4482" s="81">
        <v>45583</v>
      </c>
      <c r="H4482" t="s">
        <v>4194</v>
      </c>
      <c r="I4482" t="s">
        <v>4140</v>
      </c>
      <c r="J4482" t="s">
        <v>3628</v>
      </c>
      <c r="K4482" t="s">
        <v>8446</v>
      </c>
      <c r="L4482" t="s">
        <v>3117</v>
      </c>
      <c r="M4482">
        <v>734</v>
      </c>
    </row>
    <row r="4483" spans="1:13">
      <c r="A4483">
        <v>7885</v>
      </c>
      <c r="B4483" t="s">
        <v>1227</v>
      </c>
      <c r="C4483" t="s">
        <v>3260</v>
      </c>
      <c r="D4483">
        <v>2000</v>
      </c>
      <c r="E4483" t="s">
        <v>3622</v>
      </c>
      <c r="F4483" t="s">
        <v>7143</v>
      </c>
      <c r="G4483" s="81">
        <v>45583</v>
      </c>
      <c r="H4483" t="s">
        <v>4048</v>
      </c>
      <c r="I4483" t="s">
        <v>5521</v>
      </c>
      <c r="J4483" t="s">
        <v>3628</v>
      </c>
      <c r="K4483" t="s">
        <v>8447</v>
      </c>
      <c r="L4483" t="s">
        <v>3259</v>
      </c>
      <c r="M4483">
        <v>730</v>
      </c>
    </row>
    <row r="4484" spans="1:13">
      <c r="A4484">
        <v>7886</v>
      </c>
      <c r="B4484" t="s">
        <v>2908</v>
      </c>
      <c r="C4484" t="s">
        <v>3139</v>
      </c>
      <c r="D4484">
        <v>2000</v>
      </c>
      <c r="E4484" t="s">
        <v>3622</v>
      </c>
      <c r="F4484" t="s">
        <v>7143</v>
      </c>
      <c r="G4484" s="81">
        <v>45583</v>
      </c>
      <c r="H4484" t="s">
        <v>4048</v>
      </c>
      <c r="I4484" t="s">
        <v>7610</v>
      </c>
      <c r="J4484" t="s">
        <v>3628</v>
      </c>
      <c r="K4484" t="s">
        <v>8448</v>
      </c>
      <c r="L4484" t="s">
        <v>3138</v>
      </c>
      <c r="M4484">
        <v>736</v>
      </c>
    </row>
    <row r="4485" spans="1:13">
      <c r="A4485">
        <v>7887</v>
      </c>
      <c r="B4485" t="s">
        <v>2908</v>
      </c>
      <c r="C4485" t="s">
        <v>3249</v>
      </c>
      <c r="D4485">
        <v>2000</v>
      </c>
      <c r="E4485" t="s">
        <v>3622</v>
      </c>
      <c r="F4485" t="s">
        <v>7143</v>
      </c>
      <c r="G4485" s="81">
        <v>45583</v>
      </c>
      <c r="H4485" t="s">
        <v>4048</v>
      </c>
      <c r="I4485" t="s">
        <v>8449</v>
      </c>
      <c r="J4485" t="s">
        <v>3628</v>
      </c>
      <c r="K4485" t="s">
        <v>8450</v>
      </c>
      <c r="L4485" t="s">
        <v>3248</v>
      </c>
      <c r="M4485">
        <v>737</v>
      </c>
    </row>
    <row r="4486" spans="1:13">
      <c r="A4486">
        <v>7888</v>
      </c>
      <c r="B4486" t="s">
        <v>1227</v>
      </c>
      <c r="C4486" t="s">
        <v>3461</v>
      </c>
      <c r="D4486">
        <v>25000</v>
      </c>
      <c r="E4486" t="s">
        <v>20</v>
      </c>
      <c r="F4486" t="s">
        <v>420</v>
      </c>
      <c r="G4486" s="81">
        <v>45583</v>
      </c>
      <c r="H4486" t="s">
        <v>4048</v>
      </c>
      <c r="I4486" t="s">
        <v>4577</v>
      </c>
      <c r="J4486" t="s">
        <v>1677</v>
      </c>
      <c r="K4486" t="s">
        <v>8451</v>
      </c>
      <c r="L4486" t="s">
        <v>3460</v>
      </c>
      <c r="M4486">
        <v>684</v>
      </c>
    </row>
    <row r="4487" spans="1:13">
      <c r="A4487">
        <v>7889</v>
      </c>
      <c r="B4487" t="s">
        <v>1227</v>
      </c>
      <c r="C4487" t="s">
        <v>5064</v>
      </c>
      <c r="G4487" s="81"/>
      <c r="L4487" t="s">
        <v>3458</v>
      </c>
      <c r="M4487">
        <v>582</v>
      </c>
    </row>
    <row r="4488" spans="1:13">
      <c r="A4488">
        <v>7890</v>
      </c>
      <c r="B4488" t="s">
        <v>2961</v>
      </c>
      <c r="C4488" t="s">
        <v>2178</v>
      </c>
      <c r="D4488">
        <v>2275</v>
      </c>
      <c r="E4488" t="s">
        <v>2178</v>
      </c>
      <c r="F4488" t="s">
        <v>420</v>
      </c>
      <c r="G4488" s="81">
        <v>45593</v>
      </c>
      <c r="H4488" t="s">
        <v>4048</v>
      </c>
      <c r="J4488" t="s">
        <v>1681</v>
      </c>
      <c r="K4488" t="s">
        <v>8454</v>
      </c>
      <c r="L4488" t="s">
        <v>2177</v>
      </c>
      <c r="M4488">
        <v>411</v>
      </c>
    </row>
    <row r="4489" spans="1:13">
      <c r="A4489">
        <v>7891</v>
      </c>
      <c r="B4489" t="s">
        <v>1227</v>
      </c>
      <c r="C4489" t="s">
        <v>3615</v>
      </c>
      <c r="D4489">
        <v>3497</v>
      </c>
      <c r="E4489" t="s">
        <v>67</v>
      </c>
      <c r="F4489" t="s">
        <v>420</v>
      </c>
      <c r="G4489" s="81">
        <v>45593</v>
      </c>
      <c r="H4489" t="s">
        <v>4048</v>
      </c>
      <c r="I4489" t="s">
        <v>5163</v>
      </c>
      <c r="J4489" t="s">
        <v>1679</v>
      </c>
      <c r="K4489" t="s">
        <v>8455</v>
      </c>
      <c r="L4489" t="s">
        <v>3614</v>
      </c>
      <c r="M4489">
        <v>724</v>
      </c>
    </row>
    <row r="4490" spans="1:13">
      <c r="A4490">
        <v>7892</v>
      </c>
      <c r="B4490" t="s">
        <v>35</v>
      </c>
      <c r="C4490" t="s">
        <v>3503</v>
      </c>
      <c r="D4490">
        <v>2275</v>
      </c>
      <c r="E4490" t="s">
        <v>17</v>
      </c>
      <c r="F4490" t="s">
        <v>420</v>
      </c>
      <c r="G4490" s="81">
        <v>45593</v>
      </c>
      <c r="H4490" t="s">
        <v>4048</v>
      </c>
      <c r="I4490" t="s">
        <v>8456</v>
      </c>
      <c r="J4490" t="s">
        <v>1674</v>
      </c>
      <c r="K4490" t="s">
        <v>8457</v>
      </c>
      <c r="L4490" t="s">
        <v>3473</v>
      </c>
      <c r="M4490">
        <v>687</v>
      </c>
    </row>
    <row r="4491" spans="1:13">
      <c r="A4491">
        <v>7893</v>
      </c>
      <c r="B4491" t="s">
        <v>1227</v>
      </c>
      <c r="C4491" t="s">
        <v>3009</v>
      </c>
      <c r="D4491">
        <v>1000</v>
      </c>
      <c r="E4491" t="s">
        <v>15</v>
      </c>
      <c r="F4491" t="s">
        <v>420</v>
      </c>
      <c r="G4491" s="81">
        <v>45593</v>
      </c>
      <c r="H4491" t="s">
        <v>4048</v>
      </c>
      <c r="I4491" t="s">
        <v>8458</v>
      </c>
      <c r="J4491" t="s">
        <v>1680</v>
      </c>
      <c r="K4491" t="s">
        <v>8459</v>
      </c>
      <c r="L4491" t="s">
        <v>3011</v>
      </c>
      <c r="M4491">
        <v>592</v>
      </c>
    </row>
    <row r="4492" spans="1:13">
      <c r="A4492">
        <v>7894</v>
      </c>
      <c r="B4492" t="s">
        <v>1227</v>
      </c>
      <c r="C4492" t="s">
        <v>3014</v>
      </c>
      <c r="D4492">
        <v>1650</v>
      </c>
      <c r="E4492" t="s">
        <v>15</v>
      </c>
      <c r="F4492" t="s">
        <v>6305</v>
      </c>
      <c r="G4492" s="81">
        <v>45595</v>
      </c>
      <c r="H4492" t="s">
        <v>4048</v>
      </c>
      <c r="I4492" t="s">
        <v>5998</v>
      </c>
      <c r="J4492" t="s">
        <v>1680</v>
      </c>
      <c r="K4492" t="s">
        <v>8460</v>
      </c>
      <c r="L4492" t="s">
        <v>3013</v>
      </c>
      <c r="M4492">
        <v>593</v>
      </c>
    </row>
    <row r="4493" spans="1:13">
      <c r="A4493">
        <v>7895</v>
      </c>
      <c r="B4493" t="s">
        <v>3781</v>
      </c>
      <c r="C4493" t="s">
        <v>3732</v>
      </c>
      <c r="D4493">
        <v>3472</v>
      </c>
      <c r="E4493" t="s">
        <v>20</v>
      </c>
      <c r="F4493" t="s">
        <v>420</v>
      </c>
      <c r="G4493" s="81">
        <v>45595</v>
      </c>
      <c r="H4493" t="s">
        <v>4048</v>
      </c>
      <c r="I4493" t="s">
        <v>8461</v>
      </c>
      <c r="J4493" t="s">
        <v>1677</v>
      </c>
      <c r="K4493" t="s">
        <v>8462</v>
      </c>
      <c r="L4493" t="s">
        <v>3731</v>
      </c>
      <c r="M4493">
        <v>780</v>
      </c>
    </row>
    <row r="4494" spans="1:13">
      <c r="A4494">
        <v>7896</v>
      </c>
      <c r="B4494" t="s">
        <v>35</v>
      </c>
      <c r="C4494" t="s">
        <v>3881</v>
      </c>
      <c r="D4494">
        <v>47200</v>
      </c>
      <c r="E4494" t="s">
        <v>17</v>
      </c>
      <c r="F4494" t="s">
        <v>420</v>
      </c>
      <c r="G4494" s="81">
        <v>45590</v>
      </c>
      <c r="H4494" t="s">
        <v>4048</v>
      </c>
      <c r="I4494" t="s">
        <v>8463</v>
      </c>
      <c r="J4494" t="s">
        <v>1674</v>
      </c>
      <c r="K4494" t="s">
        <v>8464</v>
      </c>
      <c r="L4494" t="s">
        <v>3880</v>
      </c>
      <c r="M4494">
        <v>797</v>
      </c>
    </row>
    <row r="4495" spans="1:13">
      <c r="A4495">
        <v>7897</v>
      </c>
      <c r="B4495" t="s">
        <v>35</v>
      </c>
      <c r="C4495" t="s">
        <v>1813</v>
      </c>
      <c r="D4495">
        <v>1600</v>
      </c>
      <c r="E4495" t="s">
        <v>8</v>
      </c>
      <c r="F4495" t="s">
        <v>420</v>
      </c>
      <c r="G4495" s="81">
        <v>45595</v>
      </c>
      <c r="H4495" t="s">
        <v>4048</v>
      </c>
      <c r="I4495" t="s">
        <v>8465</v>
      </c>
      <c r="J4495" t="s">
        <v>1675</v>
      </c>
      <c r="K4495" t="s">
        <v>8466</v>
      </c>
      <c r="L4495" t="s">
        <v>1816</v>
      </c>
      <c r="M4495">
        <v>365</v>
      </c>
    </row>
    <row r="4496" spans="1:13">
      <c r="A4496">
        <v>7898</v>
      </c>
      <c r="B4496" t="s">
        <v>3781</v>
      </c>
      <c r="C4496" t="s">
        <v>3735</v>
      </c>
      <c r="D4496">
        <v>3472</v>
      </c>
      <c r="E4496" t="s">
        <v>20</v>
      </c>
      <c r="F4496" t="s">
        <v>420</v>
      </c>
      <c r="G4496" s="81">
        <v>45595</v>
      </c>
      <c r="H4496" t="s">
        <v>4048</v>
      </c>
      <c r="I4496" t="s">
        <v>4547</v>
      </c>
      <c r="J4496" t="s">
        <v>1677</v>
      </c>
      <c r="K4496" t="s">
        <v>8467</v>
      </c>
      <c r="L4496" t="s">
        <v>3734</v>
      </c>
      <c r="M4496">
        <v>772</v>
      </c>
    </row>
    <row r="4497" spans="1:13">
      <c r="A4497">
        <v>7899</v>
      </c>
      <c r="B4497" t="s">
        <v>1227</v>
      </c>
      <c r="C4497" t="s">
        <v>3409</v>
      </c>
      <c r="D4497">
        <v>5200</v>
      </c>
      <c r="E4497" t="s">
        <v>12</v>
      </c>
      <c r="F4497" t="s">
        <v>6305</v>
      </c>
      <c r="G4497" s="81">
        <v>45600</v>
      </c>
      <c r="H4497" t="s">
        <v>4048</v>
      </c>
      <c r="I4497" t="s">
        <v>5292</v>
      </c>
      <c r="J4497" t="s">
        <v>13</v>
      </c>
      <c r="K4497" t="s">
        <v>8468</v>
      </c>
      <c r="L4497" t="s">
        <v>3408</v>
      </c>
      <c r="M4497">
        <v>676</v>
      </c>
    </row>
    <row r="4498" spans="1:13">
      <c r="A4498">
        <v>7900</v>
      </c>
      <c r="B4498" t="s">
        <v>1227</v>
      </c>
      <c r="C4498" t="s">
        <v>3412</v>
      </c>
      <c r="D4498">
        <v>5400</v>
      </c>
      <c r="E4498" t="s">
        <v>12</v>
      </c>
      <c r="F4498" t="s">
        <v>420</v>
      </c>
      <c r="G4498" s="81">
        <v>45600</v>
      </c>
      <c r="H4498" t="s">
        <v>4048</v>
      </c>
      <c r="I4498" t="s">
        <v>8469</v>
      </c>
      <c r="J4498" t="s">
        <v>13</v>
      </c>
      <c r="K4498" t="s">
        <v>8470</v>
      </c>
      <c r="L4498" t="s">
        <v>3411</v>
      </c>
      <c r="M4498">
        <v>677</v>
      </c>
    </row>
    <row r="4499" spans="1:13">
      <c r="A4499">
        <v>7901</v>
      </c>
      <c r="B4499" t="s">
        <v>1227</v>
      </c>
      <c r="C4499" t="s">
        <v>1531</v>
      </c>
      <c r="D4499">
        <v>3000</v>
      </c>
      <c r="E4499" t="s">
        <v>12</v>
      </c>
      <c r="F4499" t="s">
        <v>6305</v>
      </c>
      <c r="G4499" s="81">
        <v>45600</v>
      </c>
      <c r="H4499" t="s">
        <v>4048</v>
      </c>
      <c r="I4499" t="s">
        <v>4843</v>
      </c>
      <c r="J4499" t="s">
        <v>13</v>
      </c>
      <c r="K4499" t="s">
        <v>8471</v>
      </c>
      <c r="L4499" t="s">
        <v>1529</v>
      </c>
      <c r="M4499">
        <v>788</v>
      </c>
    </row>
    <row r="4500" spans="1:13">
      <c r="A4500">
        <v>7902</v>
      </c>
      <c r="B4500" t="s">
        <v>1227</v>
      </c>
      <c r="C4500" t="s">
        <v>605</v>
      </c>
      <c r="D4500">
        <v>2800</v>
      </c>
      <c r="E4500" t="s">
        <v>12</v>
      </c>
      <c r="F4500" t="s">
        <v>420</v>
      </c>
      <c r="G4500" s="81">
        <v>45663</v>
      </c>
      <c r="H4500" t="s">
        <v>4048</v>
      </c>
      <c r="I4500" t="s">
        <v>9103</v>
      </c>
      <c r="J4500" t="s">
        <v>13</v>
      </c>
      <c r="K4500" t="s">
        <v>8473</v>
      </c>
      <c r="L4500" t="s">
        <v>603</v>
      </c>
      <c r="M4500">
        <v>468</v>
      </c>
    </row>
    <row r="4501" spans="1:13">
      <c r="A4501">
        <v>7903</v>
      </c>
      <c r="B4501" t="s">
        <v>2908</v>
      </c>
      <c r="C4501" t="s">
        <v>3468</v>
      </c>
      <c r="D4501">
        <v>2275</v>
      </c>
      <c r="E4501" t="s">
        <v>10</v>
      </c>
      <c r="F4501" t="s">
        <v>6305</v>
      </c>
      <c r="G4501" s="81">
        <v>45597</v>
      </c>
      <c r="H4501" t="s">
        <v>4048</v>
      </c>
      <c r="I4501" t="s">
        <v>5273</v>
      </c>
      <c r="J4501" t="s">
        <v>2032</v>
      </c>
      <c r="K4501" t="s">
        <v>8474</v>
      </c>
      <c r="L4501" t="s">
        <v>3467</v>
      </c>
      <c r="M4501">
        <v>685</v>
      </c>
    </row>
    <row r="4502" spans="1:13">
      <c r="A4502">
        <v>7904</v>
      </c>
      <c r="B4502" t="s">
        <v>1227</v>
      </c>
      <c r="C4502" t="s">
        <v>2781</v>
      </c>
      <c r="D4502">
        <v>3497</v>
      </c>
      <c r="E4502" t="s">
        <v>12</v>
      </c>
      <c r="F4502" t="s">
        <v>420</v>
      </c>
      <c r="G4502" s="81">
        <v>45597</v>
      </c>
      <c r="H4502" t="s">
        <v>4048</v>
      </c>
      <c r="I4502" t="s">
        <v>5643</v>
      </c>
      <c r="J4502" t="s">
        <v>13</v>
      </c>
      <c r="K4502" t="s">
        <v>8475</v>
      </c>
      <c r="L4502" t="s">
        <v>2772</v>
      </c>
      <c r="M4502">
        <v>572</v>
      </c>
    </row>
    <row r="4503" spans="1:13">
      <c r="B4503" t="s">
        <v>1227</v>
      </c>
      <c r="C4503" t="s">
        <v>2574</v>
      </c>
      <c r="D4503">
        <v>5200</v>
      </c>
      <c r="E4503" t="s">
        <v>12</v>
      </c>
      <c r="F4503" t="s">
        <v>420</v>
      </c>
      <c r="G4503" s="81">
        <v>45597</v>
      </c>
      <c r="H4503" t="s">
        <v>4048</v>
      </c>
      <c r="I4503" t="s">
        <v>5526</v>
      </c>
      <c r="J4503" t="s">
        <v>13</v>
      </c>
      <c r="K4503" t="s">
        <v>8476</v>
      </c>
      <c r="L4503" t="s">
        <v>2572</v>
      </c>
      <c r="M4503">
        <v>492</v>
      </c>
    </row>
    <row r="4504" spans="1:13">
      <c r="B4504" t="s">
        <v>1227</v>
      </c>
      <c r="C4504" t="s">
        <v>3161</v>
      </c>
      <c r="D4504">
        <v>2275</v>
      </c>
      <c r="E4504" t="s">
        <v>10</v>
      </c>
      <c r="F4504" t="s">
        <v>420</v>
      </c>
      <c r="G4504" s="81">
        <v>45597</v>
      </c>
      <c r="H4504" t="s">
        <v>4048</v>
      </c>
      <c r="I4504" t="s">
        <v>5102</v>
      </c>
      <c r="J4504" t="s">
        <v>2032</v>
      </c>
      <c r="K4504" t="s">
        <v>8477</v>
      </c>
      <c r="L4504" t="s">
        <v>3160</v>
      </c>
      <c r="M4504">
        <v>610</v>
      </c>
    </row>
    <row r="4505" spans="1:13">
      <c r="B4505" t="s">
        <v>1227</v>
      </c>
      <c r="C4505" t="s">
        <v>3463</v>
      </c>
      <c r="D4505">
        <v>7150</v>
      </c>
      <c r="E4505" t="s">
        <v>12</v>
      </c>
      <c r="F4505" t="s">
        <v>420</v>
      </c>
      <c r="G4505" s="81">
        <v>45594</v>
      </c>
      <c r="H4505" t="s">
        <v>4048</v>
      </c>
      <c r="I4505" t="s">
        <v>8452</v>
      </c>
      <c r="J4505" t="s">
        <v>13</v>
      </c>
      <c r="K4505" t="s">
        <v>8453</v>
      </c>
      <c r="L4505" t="s">
        <v>3458</v>
      </c>
      <c r="M4505">
        <v>582</v>
      </c>
    </row>
    <row r="4506" spans="1:13">
      <c r="A4506">
        <v>7905</v>
      </c>
      <c r="B4506" t="s">
        <v>3781</v>
      </c>
      <c r="C4506" t="s">
        <v>3744</v>
      </c>
      <c r="D4506">
        <v>3472</v>
      </c>
      <c r="E4506" t="s">
        <v>20</v>
      </c>
      <c r="F4506" t="s">
        <v>420</v>
      </c>
      <c r="G4506" s="81">
        <v>45597</v>
      </c>
      <c r="H4506" t="s">
        <v>4048</v>
      </c>
      <c r="I4506" t="s">
        <v>5401</v>
      </c>
      <c r="J4506" t="s">
        <v>1677</v>
      </c>
      <c r="K4506" t="s">
        <v>8478</v>
      </c>
      <c r="L4506" t="s">
        <v>3743</v>
      </c>
      <c r="M4506">
        <v>782</v>
      </c>
    </row>
    <row r="4507" spans="1:13">
      <c r="A4507">
        <v>7906</v>
      </c>
      <c r="B4507" t="s">
        <v>3781</v>
      </c>
      <c r="C4507" t="s">
        <v>3756</v>
      </c>
      <c r="D4507">
        <v>3472</v>
      </c>
      <c r="E4507" t="s">
        <v>20</v>
      </c>
      <c r="F4507" t="s">
        <v>420</v>
      </c>
      <c r="G4507" s="81">
        <v>45597</v>
      </c>
      <c r="H4507" t="s">
        <v>4048</v>
      </c>
      <c r="I4507" t="s">
        <v>8479</v>
      </c>
      <c r="J4507" t="s">
        <v>1677</v>
      </c>
      <c r="K4507" t="s">
        <v>8480</v>
      </c>
      <c r="L4507" t="s">
        <v>3755</v>
      </c>
      <c r="M4507">
        <v>774</v>
      </c>
    </row>
    <row r="4508" spans="1:13">
      <c r="A4508">
        <v>7907</v>
      </c>
      <c r="B4508" t="s">
        <v>1227</v>
      </c>
      <c r="C4508" t="s">
        <v>2812</v>
      </c>
      <c r="D4508">
        <v>3497</v>
      </c>
      <c r="E4508" t="s">
        <v>12</v>
      </c>
      <c r="F4508" t="s">
        <v>6305</v>
      </c>
      <c r="G4508" s="81">
        <v>45597</v>
      </c>
      <c r="H4508" t="s">
        <v>4048</v>
      </c>
      <c r="I4508" t="s">
        <v>5203</v>
      </c>
      <c r="J4508" t="s">
        <v>13</v>
      </c>
      <c r="K4508" t="s">
        <v>8481</v>
      </c>
      <c r="L4508" t="s">
        <v>2807</v>
      </c>
      <c r="M4508">
        <v>573</v>
      </c>
    </row>
    <row r="4509" spans="1:13">
      <c r="A4509">
        <v>7908</v>
      </c>
      <c r="B4509" t="s">
        <v>1227</v>
      </c>
      <c r="C4509" t="s">
        <v>2323</v>
      </c>
      <c r="D4509">
        <v>29000</v>
      </c>
      <c r="E4509" t="s">
        <v>67</v>
      </c>
      <c r="F4509" t="s">
        <v>8482</v>
      </c>
      <c r="G4509" s="81">
        <v>45595</v>
      </c>
      <c r="H4509" t="s">
        <v>4048</v>
      </c>
      <c r="I4509" t="s">
        <v>8483</v>
      </c>
      <c r="J4509" t="s">
        <v>1679</v>
      </c>
      <c r="K4509">
        <v>2222</v>
      </c>
      <c r="L4509" t="s">
        <v>2322</v>
      </c>
      <c r="M4509">
        <v>431</v>
      </c>
    </row>
    <row r="4510" spans="1:13">
      <c r="A4510">
        <v>7909</v>
      </c>
      <c r="B4510" t="s">
        <v>5389</v>
      </c>
      <c r="C4510" t="s">
        <v>2352</v>
      </c>
      <c r="D4510">
        <v>5667</v>
      </c>
      <c r="E4510" t="s">
        <v>12</v>
      </c>
      <c r="F4510" t="s">
        <v>420</v>
      </c>
      <c r="G4510" s="81">
        <v>45577</v>
      </c>
      <c r="H4510" t="s">
        <v>4069</v>
      </c>
      <c r="I4510" t="s">
        <v>4069</v>
      </c>
      <c r="J4510" t="s">
        <v>13</v>
      </c>
      <c r="K4510">
        <v>5293711</v>
      </c>
      <c r="L4510" t="s">
        <v>2350</v>
      </c>
      <c r="M4510">
        <v>445</v>
      </c>
    </row>
    <row r="4511" spans="1:13">
      <c r="A4511">
        <v>7910</v>
      </c>
      <c r="B4511" t="s">
        <v>1227</v>
      </c>
      <c r="C4511" t="s">
        <v>3114</v>
      </c>
      <c r="D4511">
        <v>2275</v>
      </c>
      <c r="E4511" t="s">
        <v>10</v>
      </c>
      <c r="F4511" t="s">
        <v>420</v>
      </c>
      <c r="G4511" s="81">
        <v>45603</v>
      </c>
      <c r="H4511" t="s">
        <v>4048</v>
      </c>
      <c r="I4511" t="s">
        <v>5159</v>
      </c>
      <c r="J4511" t="s">
        <v>2032</v>
      </c>
      <c r="K4511" t="s">
        <v>8484</v>
      </c>
      <c r="L4511" t="s">
        <v>3113</v>
      </c>
      <c r="M4511">
        <v>596</v>
      </c>
    </row>
    <row r="4512" spans="1:13">
      <c r="A4512">
        <v>7911</v>
      </c>
      <c r="B4512" t="s">
        <v>3781</v>
      </c>
      <c r="C4512" t="s">
        <v>3791</v>
      </c>
      <c r="D4512">
        <v>3472</v>
      </c>
      <c r="E4512" t="s">
        <v>20</v>
      </c>
      <c r="F4512" t="s">
        <v>6305</v>
      </c>
      <c r="G4512" s="81">
        <v>45602</v>
      </c>
      <c r="H4512" t="s">
        <v>4048</v>
      </c>
      <c r="I4512" t="s">
        <v>5401</v>
      </c>
      <c r="J4512" t="s">
        <v>1677</v>
      </c>
      <c r="K4512" t="s">
        <v>8485</v>
      </c>
      <c r="L4512" t="s">
        <v>3790</v>
      </c>
      <c r="M4512">
        <v>783</v>
      </c>
    </row>
    <row r="4513" spans="1:13">
      <c r="A4513">
        <v>7912</v>
      </c>
      <c r="B4513" t="s">
        <v>1227</v>
      </c>
      <c r="C4513" t="s">
        <v>3325</v>
      </c>
      <c r="D4513">
        <v>2000</v>
      </c>
      <c r="E4513" t="s">
        <v>10</v>
      </c>
      <c r="F4513" t="s">
        <v>420</v>
      </c>
      <c r="G4513" s="81">
        <v>45602</v>
      </c>
      <c r="H4513" t="s">
        <v>4048</v>
      </c>
      <c r="I4513" t="s">
        <v>5273</v>
      </c>
      <c r="J4513" t="s">
        <v>2032</v>
      </c>
      <c r="K4513" t="s">
        <v>8486</v>
      </c>
      <c r="L4513" t="s">
        <v>3324</v>
      </c>
      <c r="M4513">
        <v>652</v>
      </c>
    </row>
    <row r="4514" spans="1:13">
      <c r="A4514">
        <v>7913</v>
      </c>
      <c r="B4514" t="s">
        <v>3781</v>
      </c>
      <c r="C4514" t="s">
        <v>8728</v>
      </c>
      <c r="D4514">
        <v>3472</v>
      </c>
      <c r="E4514" t="s">
        <v>20</v>
      </c>
      <c r="F4514" t="s">
        <v>420</v>
      </c>
      <c r="G4514" s="81">
        <v>45602</v>
      </c>
      <c r="H4514" t="s">
        <v>4048</v>
      </c>
      <c r="I4514" t="s">
        <v>5173</v>
      </c>
      <c r="J4514" t="s">
        <v>1677</v>
      </c>
      <c r="K4514" t="s">
        <v>8487</v>
      </c>
      <c r="L4514" t="s">
        <v>3844</v>
      </c>
      <c r="M4514">
        <v>791</v>
      </c>
    </row>
    <row r="4515" spans="1:13">
      <c r="A4515">
        <v>7914</v>
      </c>
      <c r="B4515" t="s">
        <v>3781</v>
      </c>
      <c r="C4515" t="s">
        <v>3747</v>
      </c>
      <c r="D4515">
        <v>3472</v>
      </c>
      <c r="E4515" t="s">
        <v>20</v>
      </c>
      <c r="F4515" t="s">
        <v>420</v>
      </c>
      <c r="G4515" s="81">
        <v>45602</v>
      </c>
      <c r="H4515" t="s">
        <v>4048</v>
      </c>
      <c r="I4515" t="s">
        <v>5401</v>
      </c>
      <c r="J4515" t="s">
        <v>1677</v>
      </c>
      <c r="K4515" t="s">
        <v>8488</v>
      </c>
      <c r="L4515" t="s">
        <v>3746</v>
      </c>
      <c r="M4515">
        <v>764</v>
      </c>
    </row>
    <row r="4516" spans="1:13">
      <c r="A4516">
        <v>7915</v>
      </c>
      <c r="B4516" t="s">
        <v>3781</v>
      </c>
      <c r="C4516" t="s">
        <v>3780</v>
      </c>
      <c r="D4516">
        <v>3472</v>
      </c>
      <c r="E4516" t="s">
        <v>20</v>
      </c>
      <c r="F4516" t="s">
        <v>420</v>
      </c>
      <c r="G4516" s="81">
        <v>45602</v>
      </c>
      <c r="H4516" t="s">
        <v>4048</v>
      </c>
      <c r="I4516" t="s">
        <v>7796</v>
      </c>
      <c r="J4516" t="s">
        <v>1677</v>
      </c>
      <c r="K4516" t="s">
        <v>8489</v>
      </c>
      <c r="L4516" t="s">
        <v>3728</v>
      </c>
      <c r="M4516">
        <v>773</v>
      </c>
    </row>
    <row r="4517" spans="1:13">
      <c r="A4517">
        <v>7916</v>
      </c>
      <c r="B4517" t="s">
        <v>3781</v>
      </c>
      <c r="C4517" t="s">
        <v>3759</v>
      </c>
      <c r="D4517">
        <v>3472</v>
      </c>
      <c r="E4517" t="s">
        <v>20</v>
      </c>
      <c r="F4517" t="s">
        <v>420</v>
      </c>
      <c r="G4517" s="81">
        <v>45602</v>
      </c>
      <c r="H4517" t="s">
        <v>4048</v>
      </c>
      <c r="I4517" t="s">
        <v>5401</v>
      </c>
      <c r="J4517" t="s">
        <v>1677</v>
      </c>
      <c r="K4517" t="s">
        <v>8490</v>
      </c>
      <c r="L4517" t="s">
        <v>3758</v>
      </c>
      <c r="M4517">
        <v>771</v>
      </c>
    </row>
    <row r="4518" spans="1:13">
      <c r="A4518">
        <v>7917</v>
      </c>
      <c r="B4518" t="s">
        <v>3781</v>
      </c>
      <c r="C4518" t="s">
        <v>3778</v>
      </c>
      <c r="D4518">
        <v>3472</v>
      </c>
      <c r="E4518" t="s">
        <v>20</v>
      </c>
      <c r="F4518" t="s">
        <v>420</v>
      </c>
      <c r="G4518" s="81">
        <v>45602</v>
      </c>
      <c r="H4518" t="s">
        <v>4048</v>
      </c>
      <c r="I4518" t="s">
        <v>7796</v>
      </c>
      <c r="J4518" t="s">
        <v>1677</v>
      </c>
      <c r="K4518" t="s">
        <v>8491</v>
      </c>
      <c r="L4518" t="s">
        <v>3777</v>
      </c>
      <c r="M4518">
        <v>762</v>
      </c>
    </row>
    <row r="4519" spans="1:13">
      <c r="A4519">
        <v>7918</v>
      </c>
      <c r="B4519" t="s">
        <v>3781</v>
      </c>
      <c r="C4519" t="s">
        <v>3762</v>
      </c>
      <c r="D4519">
        <v>3472</v>
      </c>
      <c r="E4519" t="s">
        <v>20</v>
      </c>
      <c r="F4519" t="s">
        <v>420</v>
      </c>
      <c r="G4519" s="81">
        <v>45602</v>
      </c>
      <c r="H4519" t="s">
        <v>4048</v>
      </c>
      <c r="I4519" t="s">
        <v>7796</v>
      </c>
      <c r="J4519" t="s">
        <v>1677</v>
      </c>
      <c r="K4519" t="s">
        <v>8492</v>
      </c>
      <c r="L4519" t="s">
        <v>3761</v>
      </c>
      <c r="M4519">
        <v>775</v>
      </c>
    </row>
    <row r="4520" spans="1:13">
      <c r="A4520">
        <v>7919</v>
      </c>
      <c r="B4520" t="s">
        <v>2961</v>
      </c>
      <c r="C4520" t="s">
        <v>3378</v>
      </c>
      <c r="D4520">
        <v>5200</v>
      </c>
      <c r="E4520" t="s">
        <v>67</v>
      </c>
      <c r="F4520" t="s">
        <v>420</v>
      </c>
      <c r="G4520" s="81">
        <v>45601</v>
      </c>
      <c r="H4520" t="s">
        <v>4048</v>
      </c>
      <c r="I4520" t="s">
        <v>5269</v>
      </c>
      <c r="J4520" t="s">
        <v>1679</v>
      </c>
      <c r="K4520" t="s">
        <v>8493</v>
      </c>
      <c r="L4520" t="s">
        <v>3377</v>
      </c>
      <c r="M4520">
        <v>662</v>
      </c>
    </row>
    <row r="4521" spans="1:13">
      <c r="A4521">
        <v>7920</v>
      </c>
      <c r="B4521" t="s">
        <v>3781</v>
      </c>
      <c r="C4521" t="s">
        <v>3750</v>
      </c>
      <c r="D4521">
        <v>3472</v>
      </c>
      <c r="E4521" t="s">
        <v>20</v>
      </c>
      <c r="F4521" t="s">
        <v>420</v>
      </c>
      <c r="G4521" s="81">
        <v>45601</v>
      </c>
      <c r="H4521" t="s">
        <v>4048</v>
      </c>
      <c r="I4521" t="s">
        <v>5401</v>
      </c>
      <c r="J4521" t="s">
        <v>1677</v>
      </c>
      <c r="K4521" t="s">
        <v>8494</v>
      </c>
      <c r="L4521" t="s">
        <v>3749</v>
      </c>
      <c r="M4521">
        <v>768</v>
      </c>
    </row>
    <row r="4522" spans="1:13">
      <c r="A4522">
        <v>7921</v>
      </c>
      <c r="B4522" t="s">
        <v>3781</v>
      </c>
      <c r="C4522" t="s">
        <v>3741</v>
      </c>
      <c r="D4522">
        <v>3472</v>
      </c>
      <c r="E4522" t="s">
        <v>20</v>
      </c>
      <c r="F4522" t="s">
        <v>420</v>
      </c>
      <c r="G4522" s="81">
        <v>45601</v>
      </c>
      <c r="H4522" t="s">
        <v>4048</v>
      </c>
      <c r="I4522" t="s">
        <v>7796</v>
      </c>
      <c r="J4522" t="s">
        <v>1677</v>
      </c>
      <c r="K4522" t="s">
        <v>8495</v>
      </c>
      <c r="L4522" t="s">
        <v>3740</v>
      </c>
      <c r="M4522">
        <v>766</v>
      </c>
    </row>
    <row r="4523" spans="1:13">
      <c r="A4523">
        <v>7922</v>
      </c>
      <c r="B4523" t="s">
        <v>35</v>
      </c>
      <c r="C4523" t="s">
        <v>3373</v>
      </c>
      <c r="D4523">
        <v>3497</v>
      </c>
      <c r="E4523" t="s">
        <v>12</v>
      </c>
      <c r="F4523" t="s">
        <v>420</v>
      </c>
      <c r="G4523" s="81">
        <v>45601</v>
      </c>
      <c r="H4523" t="s">
        <v>4048</v>
      </c>
      <c r="I4523" t="s">
        <v>5159</v>
      </c>
      <c r="J4523" t="s">
        <v>13</v>
      </c>
      <c r="K4523" t="s">
        <v>8496</v>
      </c>
      <c r="L4523" t="s">
        <v>3372</v>
      </c>
      <c r="M4523">
        <v>661</v>
      </c>
    </row>
    <row r="4524" spans="1:13">
      <c r="A4524">
        <v>7923</v>
      </c>
      <c r="B4524" t="s">
        <v>3781</v>
      </c>
      <c r="C4524" t="s">
        <v>3765</v>
      </c>
      <c r="D4524">
        <v>3472</v>
      </c>
      <c r="E4524" t="s">
        <v>20</v>
      </c>
      <c r="F4524" t="s">
        <v>420</v>
      </c>
      <c r="G4524" s="81">
        <v>45601</v>
      </c>
      <c r="H4524" t="s">
        <v>4048</v>
      </c>
      <c r="I4524" t="s">
        <v>5401</v>
      </c>
      <c r="J4524" t="s">
        <v>1677</v>
      </c>
      <c r="K4524" t="s">
        <v>8497</v>
      </c>
      <c r="L4524" t="s">
        <v>3764</v>
      </c>
      <c r="M4524">
        <v>767</v>
      </c>
    </row>
    <row r="4525" spans="1:13">
      <c r="A4525">
        <v>7924</v>
      </c>
      <c r="B4525" t="s">
        <v>3781</v>
      </c>
      <c r="C4525" t="s">
        <v>3738</v>
      </c>
      <c r="D4525">
        <v>3472</v>
      </c>
      <c r="E4525" t="s">
        <v>20</v>
      </c>
      <c r="F4525" t="s">
        <v>420</v>
      </c>
      <c r="G4525" s="81">
        <v>45601</v>
      </c>
      <c r="H4525" t="s">
        <v>4048</v>
      </c>
      <c r="I4525" t="s">
        <v>5401</v>
      </c>
      <c r="J4525" t="s">
        <v>1677</v>
      </c>
      <c r="K4525" t="s">
        <v>8498</v>
      </c>
      <c r="L4525" t="s">
        <v>3737</v>
      </c>
      <c r="M4525">
        <v>769</v>
      </c>
    </row>
    <row r="4526" spans="1:13">
      <c r="A4526">
        <v>7925</v>
      </c>
      <c r="B4526" t="s">
        <v>1227</v>
      </c>
      <c r="C4526" t="s">
        <v>2178</v>
      </c>
      <c r="D4526">
        <v>5200</v>
      </c>
      <c r="E4526" t="s">
        <v>2178</v>
      </c>
      <c r="F4526" t="s">
        <v>6305</v>
      </c>
      <c r="G4526" s="81">
        <v>45604</v>
      </c>
      <c r="H4526" t="s">
        <v>4048</v>
      </c>
      <c r="J4526" t="s">
        <v>2178</v>
      </c>
      <c r="K4526" t="s">
        <v>8499</v>
      </c>
      <c r="L4526" t="s">
        <v>2177</v>
      </c>
      <c r="M4526">
        <v>411</v>
      </c>
    </row>
    <row r="4527" spans="1:13">
      <c r="A4527">
        <v>7926</v>
      </c>
      <c r="B4527" t="s">
        <v>3781</v>
      </c>
      <c r="C4527" t="s">
        <v>3796</v>
      </c>
      <c r="D4527">
        <v>3472</v>
      </c>
      <c r="E4527" t="s">
        <v>20</v>
      </c>
      <c r="F4527" t="s">
        <v>420</v>
      </c>
      <c r="G4527" s="81">
        <v>45604</v>
      </c>
      <c r="H4527" t="s">
        <v>4048</v>
      </c>
      <c r="I4527" t="s">
        <v>5401</v>
      </c>
      <c r="J4527" t="s">
        <v>1677</v>
      </c>
      <c r="K4527" t="s">
        <v>8500</v>
      </c>
      <c r="L4527" t="s">
        <v>3808</v>
      </c>
      <c r="M4527">
        <v>781</v>
      </c>
    </row>
    <row r="4528" spans="1:13">
      <c r="A4528">
        <v>7926</v>
      </c>
      <c r="B4528" t="s">
        <v>1227</v>
      </c>
      <c r="C4528" t="s">
        <v>1827</v>
      </c>
      <c r="D4528">
        <v>5200</v>
      </c>
      <c r="E4528" t="s">
        <v>12</v>
      </c>
      <c r="F4528" t="s">
        <v>6305</v>
      </c>
      <c r="G4528" s="81">
        <v>45604</v>
      </c>
      <c r="H4528" t="s">
        <v>4048</v>
      </c>
      <c r="I4528" t="s">
        <v>4376</v>
      </c>
    </row>
    <row r="4529" spans="1:13">
      <c r="A4529">
        <v>7927</v>
      </c>
      <c r="B4529" t="s">
        <v>3781</v>
      </c>
      <c r="C4529" t="s">
        <v>3753</v>
      </c>
      <c r="D4529">
        <v>3472</v>
      </c>
      <c r="E4529" t="s">
        <v>20</v>
      </c>
      <c r="F4529" t="s">
        <v>420</v>
      </c>
      <c r="G4529" s="81">
        <v>45603</v>
      </c>
      <c r="H4529" t="s">
        <v>4048</v>
      </c>
      <c r="I4529" t="s">
        <v>8501</v>
      </c>
      <c r="J4529" t="s">
        <v>1677</v>
      </c>
      <c r="K4529" t="s">
        <v>8502</v>
      </c>
      <c r="L4529" t="s">
        <v>3752</v>
      </c>
      <c r="M4529">
        <v>765</v>
      </c>
    </row>
    <row r="4530" spans="1:13">
      <c r="A4530">
        <v>7928</v>
      </c>
      <c r="B4530" t="s">
        <v>2133</v>
      </c>
      <c r="C4530" t="s">
        <v>6413</v>
      </c>
      <c r="D4530">
        <v>150386</v>
      </c>
      <c r="E4530" t="s">
        <v>12</v>
      </c>
      <c r="F4530" t="s">
        <v>420</v>
      </c>
      <c r="G4530" s="81">
        <v>45603</v>
      </c>
      <c r="H4530" t="s">
        <v>4048</v>
      </c>
      <c r="I4530" t="s">
        <v>8503</v>
      </c>
      <c r="J4530" t="s">
        <v>13</v>
      </c>
      <c r="K4530" t="s">
        <v>8504</v>
      </c>
      <c r="L4530" t="s">
        <v>2177</v>
      </c>
      <c r="M4530">
        <v>411</v>
      </c>
    </row>
    <row r="4531" spans="1:13">
      <c r="A4531">
        <v>7929</v>
      </c>
      <c r="B4531" t="s">
        <v>2133</v>
      </c>
      <c r="C4531" t="s">
        <v>6413</v>
      </c>
      <c r="D4531">
        <v>127893</v>
      </c>
      <c r="E4531" t="s">
        <v>12</v>
      </c>
      <c r="F4531" t="s">
        <v>420</v>
      </c>
      <c r="G4531" s="81">
        <v>45603</v>
      </c>
      <c r="H4531" t="s">
        <v>4672</v>
      </c>
      <c r="I4531" t="s">
        <v>8505</v>
      </c>
      <c r="J4531" t="s">
        <v>13</v>
      </c>
      <c r="K4531" t="s">
        <v>8506</v>
      </c>
      <c r="L4531" t="s">
        <v>2177</v>
      </c>
      <c r="M4531">
        <v>411</v>
      </c>
    </row>
    <row r="4532" spans="1:13">
      <c r="A4532">
        <v>7930</v>
      </c>
      <c r="B4532" t="s">
        <v>3781</v>
      </c>
      <c r="C4532" t="s">
        <v>3769</v>
      </c>
      <c r="D4532">
        <v>3472</v>
      </c>
      <c r="E4532" t="s">
        <v>20</v>
      </c>
      <c r="F4532" t="s">
        <v>6305</v>
      </c>
      <c r="G4532" s="81">
        <v>45603</v>
      </c>
      <c r="H4532" t="s">
        <v>4048</v>
      </c>
      <c r="I4532" t="s">
        <v>8356</v>
      </c>
      <c r="J4532" t="s">
        <v>1677</v>
      </c>
      <c r="K4532" t="s">
        <v>8507</v>
      </c>
      <c r="L4532" t="s">
        <v>3768</v>
      </c>
      <c r="M4532">
        <v>770</v>
      </c>
    </row>
    <row r="4533" spans="1:13">
      <c r="A4533">
        <v>7931</v>
      </c>
      <c r="B4533" t="s">
        <v>1227</v>
      </c>
      <c r="C4533" t="s">
        <v>5064</v>
      </c>
      <c r="D4533">
        <v>2275</v>
      </c>
      <c r="E4533" t="s">
        <v>2178</v>
      </c>
      <c r="F4533" t="s">
        <v>420</v>
      </c>
      <c r="G4533" s="81">
        <v>45603</v>
      </c>
      <c r="H4533" t="s">
        <v>4085</v>
      </c>
      <c r="J4533" t="s">
        <v>2178</v>
      </c>
      <c r="K4533" t="s">
        <v>8484</v>
      </c>
      <c r="L4533" t="s">
        <v>2177</v>
      </c>
      <c r="M4533">
        <v>411</v>
      </c>
    </row>
    <row r="4534" spans="1:13">
      <c r="A4534">
        <v>7932</v>
      </c>
      <c r="B4534" t="s">
        <v>1227</v>
      </c>
      <c r="C4534" t="s">
        <v>3481</v>
      </c>
      <c r="D4534">
        <v>16192</v>
      </c>
      <c r="E4534" t="s">
        <v>12</v>
      </c>
      <c r="F4534" t="s">
        <v>420</v>
      </c>
      <c r="G4534" s="81">
        <v>45608</v>
      </c>
      <c r="H4534" t="s">
        <v>4048</v>
      </c>
      <c r="I4534" t="s">
        <v>6156</v>
      </c>
      <c r="J4534" t="s">
        <v>13</v>
      </c>
      <c r="K4534" t="s">
        <v>8508</v>
      </c>
      <c r="L4534" t="s">
        <v>3641</v>
      </c>
      <c r="M4534">
        <v>690</v>
      </c>
    </row>
    <row r="4535" spans="1:13">
      <c r="A4535">
        <v>7933</v>
      </c>
      <c r="B4535" t="s">
        <v>1227</v>
      </c>
      <c r="C4535" t="s">
        <v>1095</v>
      </c>
      <c r="D4535">
        <v>27600</v>
      </c>
      <c r="E4535" t="s">
        <v>8</v>
      </c>
      <c r="F4535" t="s">
        <v>420</v>
      </c>
      <c r="G4535" s="81">
        <v>45607</v>
      </c>
      <c r="H4535" t="s">
        <v>4048</v>
      </c>
      <c r="I4535" t="s">
        <v>8509</v>
      </c>
      <c r="J4535" t="s">
        <v>1675</v>
      </c>
      <c r="K4535" t="s">
        <v>8510</v>
      </c>
      <c r="L4535" t="s">
        <v>1093</v>
      </c>
      <c r="M4535">
        <v>268</v>
      </c>
    </row>
    <row r="4536" spans="1:13">
      <c r="A4536">
        <v>7934</v>
      </c>
      <c r="B4536" t="s">
        <v>1227</v>
      </c>
      <c r="C4536" t="s">
        <v>3336</v>
      </c>
      <c r="D4536">
        <v>2000</v>
      </c>
      <c r="E4536" t="s">
        <v>10</v>
      </c>
      <c r="F4536" t="s">
        <v>420</v>
      </c>
      <c r="G4536" s="81">
        <v>45607</v>
      </c>
      <c r="H4536" t="s">
        <v>4048</v>
      </c>
      <c r="I4536" t="s">
        <v>7988</v>
      </c>
      <c r="J4536" t="s">
        <v>2032</v>
      </c>
      <c r="K4536" t="s">
        <v>8511</v>
      </c>
      <c r="L4536" t="s">
        <v>3335</v>
      </c>
      <c r="M4536">
        <v>655</v>
      </c>
    </row>
    <row r="4537" spans="1:13">
      <c r="A4537">
        <v>7935</v>
      </c>
      <c r="B4537" t="s">
        <v>1227</v>
      </c>
      <c r="C4537" t="s">
        <v>3412</v>
      </c>
      <c r="D4537">
        <v>5000</v>
      </c>
      <c r="E4537" t="s">
        <v>12</v>
      </c>
      <c r="F4537" t="s">
        <v>420</v>
      </c>
      <c r="G4537" s="81">
        <v>45607</v>
      </c>
      <c r="H4537" t="s">
        <v>4048</v>
      </c>
      <c r="I4537" t="s">
        <v>5269</v>
      </c>
      <c r="J4537" t="s">
        <v>13</v>
      </c>
      <c r="K4537" t="s">
        <v>8512</v>
      </c>
      <c r="L4537" t="s">
        <v>3411</v>
      </c>
      <c r="M4537">
        <v>677</v>
      </c>
    </row>
    <row r="4538" spans="1:13">
      <c r="A4538">
        <v>7936</v>
      </c>
      <c r="B4538" t="s">
        <v>1227</v>
      </c>
      <c r="C4538" t="s">
        <v>2597</v>
      </c>
      <c r="D4538">
        <v>3497</v>
      </c>
      <c r="E4538" t="s">
        <v>12</v>
      </c>
      <c r="F4538" t="s">
        <v>420</v>
      </c>
      <c r="G4538" s="81">
        <v>45615</v>
      </c>
      <c r="H4538" t="s">
        <v>4048</v>
      </c>
      <c r="I4538" t="s">
        <v>5643</v>
      </c>
      <c r="J4538" t="s">
        <v>13</v>
      </c>
      <c r="K4538" t="s">
        <v>8513</v>
      </c>
      <c r="L4538" t="s">
        <v>2596</v>
      </c>
      <c r="M4538">
        <v>497</v>
      </c>
    </row>
    <row r="4539" spans="1:13">
      <c r="A4539">
        <v>7937</v>
      </c>
      <c r="B4539" t="s">
        <v>1227</v>
      </c>
      <c r="C4539" t="s">
        <v>3450</v>
      </c>
      <c r="D4539">
        <v>3545</v>
      </c>
      <c r="E4539" t="s">
        <v>12</v>
      </c>
      <c r="F4539" t="s">
        <v>420</v>
      </c>
      <c r="G4539" s="81">
        <v>45615</v>
      </c>
      <c r="H4539" t="s">
        <v>4048</v>
      </c>
      <c r="I4539" t="s">
        <v>6027</v>
      </c>
      <c r="J4539" t="s">
        <v>13</v>
      </c>
      <c r="K4539" t="s">
        <v>8514</v>
      </c>
      <c r="L4539" t="s">
        <v>3504</v>
      </c>
      <c r="M4539">
        <v>682</v>
      </c>
    </row>
    <row r="4540" spans="1:13">
      <c r="A4540">
        <v>7938</v>
      </c>
      <c r="B4540" t="s">
        <v>1227</v>
      </c>
      <c r="C4540" t="s">
        <v>1821</v>
      </c>
      <c r="D4540">
        <v>5200</v>
      </c>
      <c r="E4540" t="s">
        <v>12</v>
      </c>
      <c r="F4540" t="s">
        <v>420</v>
      </c>
      <c r="G4540" s="81">
        <v>45622</v>
      </c>
      <c r="H4540" t="s">
        <v>4048</v>
      </c>
      <c r="I4540" t="s">
        <v>5012</v>
      </c>
      <c r="J4540" t="s">
        <v>13</v>
      </c>
      <c r="K4540" t="s">
        <v>8515</v>
      </c>
      <c r="L4540" t="s">
        <v>1822</v>
      </c>
      <c r="M4540">
        <v>577</v>
      </c>
    </row>
    <row r="4541" spans="1:13">
      <c r="A4541">
        <v>7939</v>
      </c>
      <c r="B4541" t="s">
        <v>1227</v>
      </c>
      <c r="C4541" t="s">
        <v>6413</v>
      </c>
      <c r="D4541">
        <v>39143</v>
      </c>
      <c r="E4541" t="s">
        <v>2178</v>
      </c>
      <c r="F4541" t="s">
        <v>420</v>
      </c>
      <c r="G4541" s="81">
        <v>45622</v>
      </c>
      <c r="H4541" t="s">
        <v>4048</v>
      </c>
      <c r="J4541" t="s">
        <v>2178</v>
      </c>
      <c r="K4541" t="s">
        <v>8516</v>
      </c>
      <c r="L4541" t="s">
        <v>2177</v>
      </c>
      <c r="M4541">
        <v>411</v>
      </c>
    </row>
    <row r="4542" spans="1:13">
      <c r="A4542">
        <v>7940</v>
      </c>
      <c r="B4542" t="s">
        <v>1227</v>
      </c>
      <c r="C4542" t="s">
        <v>6413</v>
      </c>
      <c r="D4542">
        <v>51294</v>
      </c>
      <c r="E4542" t="s">
        <v>2178</v>
      </c>
      <c r="F4542" t="s">
        <v>420</v>
      </c>
      <c r="G4542" s="81">
        <v>45622</v>
      </c>
      <c r="H4542" t="s">
        <v>4048</v>
      </c>
      <c r="J4542" t="s">
        <v>2178</v>
      </c>
      <c r="K4542" t="s">
        <v>8517</v>
      </c>
      <c r="L4542" t="s">
        <v>2177</v>
      </c>
      <c r="M4542">
        <v>411</v>
      </c>
    </row>
    <row r="4543" spans="1:13">
      <c r="A4543">
        <v>7941</v>
      </c>
      <c r="B4543" t="s">
        <v>1227</v>
      </c>
      <c r="C4543" t="s">
        <v>6413</v>
      </c>
      <c r="D4543">
        <v>107943</v>
      </c>
      <c r="E4543" t="s">
        <v>2178</v>
      </c>
      <c r="F4543" t="s">
        <v>420</v>
      </c>
      <c r="G4543" s="81">
        <v>45622</v>
      </c>
      <c r="H4543" t="s">
        <v>4048</v>
      </c>
      <c r="J4543" t="s">
        <v>2178</v>
      </c>
      <c r="K4543" t="s">
        <v>8518</v>
      </c>
      <c r="L4543" t="s">
        <v>2177</v>
      </c>
      <c r="M4543">
        <v>411</v>
      </c>
    </row>
    <row r="4544" spans="1:13">
      <c r="A4544">
        <v>7942</v>
      </c>
      <c r="B4544" t="s">
        <v>1227</v>
      </c>
      <c r="C4544" t="s">
        <v>1332</v>
      </c>
      <c r="D4544">
        <v>4335</v>
      </c>
      <c r="E4544" t="s">
        <v>12</v>
      </c>
      <c r="F4544" t="s">
        <v>6305</v>
      </c>
      <c r="G4544" s="81">
        <v>45621</v>
      </c>
      <c r="H4544" t="s">
        <v>4048</v>
      </c>
      <c r="I4544" t="s">
        <v>8519</v>
      </c>
      <c r="J4544" t="s">
        <v>13</v>
      </c>
      <c r="K4544" t="s">
        <v>8520</v>
      </c>
      <c r="L4544" t="s">
        <v>1330</v>
      </c>
      <c r="M4544">
        <v>462</v>
      </c>
    </row>
    <row r="4545" spans="1:13">
      <c r="A4545">
        <v>7943</v>
      </c>
      <c r="B4545" t="s">
        <v>1227</v>
      </c>
      <c r="C4545" t="s">
        <v>2845</v>
      </c>
      <c r="D4545">
        <v>3497</v>
      </c>
      <c r="E4545" t="s">
        <v>67</v>
      </c>
      <c r="F4545" t="s">
        <v>420</v>
      </c>
      <c r="G4545" s="81">
        <v>45618</v>
      </c>
      <c r="H4545" t="s">
        <v>4048</v>
      </c>
      <c r="I4545" t="s">
        <v>6560</v>
      </c>
      <c r="J4545" t="s">
        <v>1679</v>
      </c>
      <c r="K4545" t="s">
        <v>8521</v>
      </c>
      <c r="L4545" t="s">
        <v>2280</v>
      </c>
      <c r="M4545">
        <v>800</v>
      </c>
    </row>
    <row r="4546" spans="1:13">
      <c r="A4546">
        <v>7944</v>
      </c>
      <c r="B4546" t="s">
        <v>1227</v>
      </c>
      <c r="C4546" t="s">
        <v>1473</v>
      </c>
      <c r="D4546">
        <v>3450</v>
      </c>
      <c r="E4546" t="s">
        <v>12</v>
      </c>
      <c r="F4546" t="s">
        <v>420</v>
      </c>
      <c r="G4546" s="81">
        <v>45618</v>
      </c>
      <c r="H4546" t="s">
        <v>4048</v>
      </c>
      <c r="I4546" t="s">
        <v>5159</v>
      </c>
      <c r="J4546" t="s">
        <v>13</v>
      </c>
      <c r="K4546" t="s">
        <v>8522</v>
      </c>
      <c r="L4546" t="s">
        <v>1472</v>
      </c>
      <c r="M4546">
        <v>560</v>
      </c>
    </row>
    <row r="4547" spans="1:13">
      <c r="A4547">
        <v>7945</v>
      </c>
      <c r="B4547" t="s">
        <v>2961</v>
      </c>
      <c r="C4547" t="s">
        <v>3898</v>
      </c>
      <c r="D4547">
        <v>2275</v>
      </c>
      <c r="E4547" t="s">
        <v>15</v>
      </c>
      <c r="F4547" t="s">
        <v>420</v>
      </c>
      <c r="G4547" s="81">
        <v>45624</v>
      </c>
      <c r="H4547" t="s">
        <v>4048</v>
      </c>
      <c r="I4547" t="s">
        <v>5290</v>
      </c>
      <c r="J4547" t="s">
        <v>1680</v>
      </c>
      <c r="K4547" t="s">
        <v>8523</v>
      </c>
      <c r="L4547" t="s">
        <v>3897</v>
      </c>
      <c r="M4547">
        <v>811</v>
      </c>
    </row>
    <row r="4548" spans="1:13">
      <c r="A4548">
        <v>7946</v>
      </c>
      <c r="B4548" t="s">
        <v>1227</v>
      </c>
      <c r="C4548" t="s">
        <v>2997</v>
      </c>
      <c r="D4548">
        <v>3000</v>
      </c>
      <c r="E4548" t="s">
        <v>15</v>
      </c>
      <c r="F4548" t="s">
        <v>420</v>
      </c>
      <c r="G4548" s="81">
        <v>45624</v>
      </c>
      <c r="H4548" t="s">
        <v>4048</v>
      </c>
      <c r="I4548" t="s">
        <v>8524</v>
      </c>
      <c r="J4548" t="s">
        <v>1680</v>
      </c>
      <c r="K4548" t="s">
        <v>8525</v>
      </c>
      <c r="L4548" t="s">
        <v>2996</v>
      </c>
      <c r="M4548">
        <v>589</v>
      </c>
    </row>
    <row r="4549" spans="1:13">
      <c r="A4549">
        <v>7947</v>
      </c>
      <c r="B4549" t="s">
        <v>3781</v>
      </c>
      <c r="C4549" t="s">
        <v>3791</v>
      </c>
      <c r="D4549">
        <v>29000</v>
      </c>
      <c r="E4549" t="s">
        <v>20</v>
      </c>
      <c r="F4549" t="s">
        <v>420</v>
      </c>
      <c r="G4549" s="81">
        <v>45628</v>
      </c>
      <c r="H4549" t="s">
        <v>4672</v>
      </c>
      <c r="I4549" t="s">
        <v>4577</v>
      </c>
      <c r="J4549" t="s">
        <v>1677</v>
      </c>
      <c r="K4549" t="s">
        <v>8526</v>
      </c>
      <c r="L4549" t="s">
        <v>3790</v>
      </c>
      <c r="M4549">
        <v>783</v>
      </c>
    </row>
    <row r="4550" spans="1:13">
      <c r="B4550" t="s">
        <v>3781</v>
      </c>
      <c r="C4550" t="s">
        <v>3791</v>
      </c>
      <c r="D4550">
        <v>8000</v>
      </c>
      <c r="E4550" t="s">
        <v>20</v>
      </c>
      <c r="F4550" t="s">
        <v>420</v>
      </c>
      <c r="G4550" s="81">
        <v>45628</v>
      </c>
      <c r="H4550" t="s">
        <v>4048</v>
      </c>
      <c r="I4550" t="s">
        <v>8527</v>
      </c>
      <c r="J4550" t="s">
        <v>1677</v>
      </c>
      <c r="K4550" t="s">
        <v>8528</v>
      </c>
      <c r="L4550" t="s">
        <v>3790</v>
      </c>
      <c r="M4550">
        <v>783</v>
      </c>
    </row>
    <row r="4551" spans="1:13">
      <c r="A4551">
        <v>7948</v>
      </c>
      <c r="B4551" t="s">
        <v>3781</v>
      </c>
      <c r="C4551" t="s">
        <v>3791</v>
      </c>
      <c r="D4551">
        <v>3472</v>
      </c>
      <c r="E4551" t="s">
        <v>20</v>
      </c>
      <c r="F4551" t="s">
        <v>420</v>
      </c>
      <c r="G4551" s="81">
        <v>45628</v>
      </c>
      <c r="H4551" t="s">
        <v>4048</v>
      </c>
      <c r="I4551" t="s">
        <v>8529</v>
      </c>
      <c r="J4551" t="s">
        <v>1677</v>
      </c>
      <c r="K4551" t="s">
        <v>8530</v>
      </c>
      <c r="L4551" t="s">
        <v>3790</v>
      </c>
      <c r="M4551">
        <v>783</v>
      </c>
    </row>
    <row r="4552" spans="1:13">
      <c r="A4552">
        <v>7949</v>
      </c>
      <c r="B4552" t="s">
        <v>2908</v>
      </c>
      <c r="C4552" t="s">
        <v>3468</v>
      </c>
      <c r="D4552">
        <v>2275</v>
      </c>
      <c r="E4552" t="s">
        <v>10</v>
      </c>
      <c r="F4552" t="s">
        <v>6305</v>
      </c>
      <c r="G4552" s="81">
        <v>45628</v>
      </c>
      <c r="H4552" t="s">
        <v>4048</v>
      </c>
      <c r="I4552" t="s">
        <v>5292</v>
      </c>
      <c r="J4552" t="s">
        <v>2032</v>
      </c>
      <c r="K4552" t="s">
        <v>8531</v>
      </c>
      <c r="L4552" t="s">
        <v>3467</v>
      </c>
      <c r="M4552">
        <v>685</v>
      </c>
    </row>
    <row r="4553" spans="1:13">
      <c r="A4553">
        <v>7950</v>
      </c>
      <c r="B4553" t="s">
        <v>3781</v>
      </c>
      <c r="C4553" t="s">
        <v>3732</v>
      </c>
      <c r="D4553">
        <v>3472</v>
      </c>
      <c r="E4553" t="s">
        <v>20</v>
      </c>
      <c r="F4553" t="s">
        <v>420</v>
      </c>
      <c r="G4553" s="81">
        <v>45628</v>
      </c>
      <c r="H4553" t="s">
        <v>4048</v>
      </c>
      <c r="I4553" t="s">
        <v>8532</v>
      </c>
      <c r="J4553" t="s">
        <v>1677</v>
      </c>
      <c r="K4553" t="s">
        <v>8533</v>
      </c>
      <c r="L4553" t="s">
        <v>3731</v>
      </c>
      <c r="M4553">
        <v>780</v>
      </c>
    </row>
    <row r="4554" spans="1:13">
      <c r="A4554">
        <v>7951</v>
      </c>
      <c r="B4554" t="s">
        <v>2961</v>
      </c>
      <c r="C4554" t="s">
        <v>3378</v>
      </c>
      <c r="D4554">
        <v>5200</v>
      </c>
      <c r="E4554" t="s">
        <v>67</v>
      </c>
      <c r="F4554" t="s">
        <v>420</v>
      </c>
      <c r="G4554" s="81">
        <v>45629</v>
      </c>
      <c r="H4554" t="s">
        <v>4048</v>
      </c>
      <c r="I4554" t="s">
        <v>6483</v>
      </c>
      <c r="J4554" t="s">
        <v>1679</v>
      </c>
      <c r="K4554" t="s">
        <v>8534</v>
      </c>
      <c r="L4554" t="s">
        <v>3377</v>
      </c>
      <c r="M4554">
        <v>662</v>
      </c>
    </row>
    <row r="4555" spans="1:13">
      <c r="A4555">
        <v>7952</v>
      </c>
      <c r="B4555" t="s">
        <v>3781</v>
      </c>
      <c r="C4555" t="s">
        <v>3756</v>
      </c>
      <c r="D4555">
        <v>3472</v>
      </c>
      <c r="E4555" t="s">
        <v>20</v>
      </c>
      <c r="F4555" t="s">
        <v>420</v>
      </c>
      <c r="G4555" s="81">
        <v>45629</v>
      </c>
      <c r="H4555" t="s">
        <v>4048</v>
      </c>
      <c r="I4555" t="s">
        <v>4547</v>
      </c>
      <c r="J4555" t="s">
        <v>1677</v>
      </c>
      <c r="K4555">
        <v>167420</v>
      </c>
      <c r="L4555" t="s">
        <v>3755</v>
      </c>
      <c r="M4555">
        <v>774</v>
      </c>
    </row>
    <row r="4556" spans="1:13">
      <c r="A4556">
        <v>7953</v>
      </c>
      <c r="B4556" t="s">
        <v>1227</v>
      </c>
      <c r="C4556" t="s">
        <v>3161</v>
      </c>
      <c r="D4556">
        <v>2275</v>
      </c>
      <c r="E4556" t="s">
        <v>10</v>
      </c>
      <c r="F4556" t="s">
        <v>420</v>
      </c>
      <c r="G4556" s="81">
        <v>45629</v>
      </c>
      <c r="H4556" t="s">
        <v>4048</v>
      </c>
      <c r="I4556" t="s">
        <v>6725</v>
      </c>
      <c r="J4556" t="s">
        <v>2032</v>
      </c>
      <c r="K4556" t="s">
        <v>8535</v>
      </c>
      <c r="L4556" t="s">
        <v>3160</v>
      </c>
      <c r="M4556">
        <v>610</v>
      </c>
    </row>
    <row r="4557" spans="1:13">
      <c r="A4557">
        <v>7954</v>
      </c>
      <c r="B4557" t="s">
        <v>1227</v>
      </c>
      <c r="C4557" t="s">
        <v>3409</v>
      </c>
      <c r="D4557">
        <v>5200</v>
      </c>
      <c r="E4557" t="s">
        <v>12</v>
      </c>
      <c r="F4557" t="s">
        <v>6305</v>
      </c>
      <c r="G4557" s="81">
        <v>45629</v>
      </c>
      <c r="H4557" t="s">
        <v>4048</v>
      </c>
      <c r="I4557" t="s">
        <v>5269</v>
      </c>
      <c r="J4557" t="s">
        <v>13</v>
      </c>
      <c r="K4557" t="s">
        <v>8536</v>
      </c>
      <c r="L4557" t="s">
        <v>3408</v>
      </c>
      <c r="M4557">
        <v>676</v>
      </c>
    </row>
    <row r="4558" spans="1:13">
      <c r="A4558">
        <v>7955</v>
      </c>
      <c r="B4558" t="s">
        <v>1227</v>
      </c>
      <c r="C4558" t="s">
        <v>1123</v>
      </c>
      <c r="D4558">
        <v>3500</v>
      </c>
      <c r="E4558" t="s">
        <v>8</v>
      </c>
      <c r="F4558" t="s">
        <v>420</v>
      </c>
      <c r="G4558" s="81">
        <v>45629</v>
      </c>
      <c r="H4558" t="s">
        <v>4672</v>
      </c>
      <c r="I4558" t="s">
        <v>8537</v>
      </c>
      <c r="J4558" t="s">
        <v>1675</v>
      </c>
      <c r="K4558" t="s">
        <v>8538</v>
      </c>
      <c r="L4558" t="s">
        <v>1121</v>
      </c>
      <c r="M4558">
        <v>218</v>
      </c>
    </row>
    <row r="4559" spans="1:13">
      <c r="B4559" t="s">
        <v>1227</v>
      </c>
      <c r="C4559" t="s">
        <v>1531</v>
      </c>
      <c r="D4559">
        <v>3000</v>
      </c>
      <c r="E4559" t="s">
        <v>12</v>
      </c>
      <c r="F4559" t="s">
        <v>6305</v>
      </c>
      <c r="G4559" s="81">
        <v>45629</v>
      </c>
      <c r="H4559" t="s">
        <v>4048</v>
      </c>
      <c r="I4559" t="s">
        <v>6811</v>
      </c>
      <c r="J4559" t="s">
        <v>13</v>
      </c>
      <c r="K4559" t="s">
        <v>8539</v>
      </c>
      <c r="L4559" t="s">
        <v>1529</v>
      </c>
      <c r="M4559">
        <v>788</v>
      </c>
    </row>
    <row r="4560" spans="1:13">
      <c r="A4560">
        <v>7956</v>
      </c>
      <c r="B4560" t="s">
        <v>1227</v>
      </c>
      <c r="C4560" t="s">
        <v>2812</v>
      </c>
      <c r="D4560">
        <v>3497</v>
      </c>
      <c r="E4560" t="s">
        <v>12</v>
      </c>
      <c r="F4560" t="s">
        <v>6305</v>
      </c>
      <c r="G4560" s="81">
        <v>45629</v>
      </c>
      <c r="H4560" t="s">
        <v>4048</v>
      </c>
      <c r="I4560" t="s">
        <v>8540</v>
      </c>
      <c r="J4560" t="s">
        <v>13</v>
      </c>
      <c r="K4560" t="s">
        <v>8541</v>
      </c>
      <c r="L4560" t="s">
        <v>2807</v>
      </c>
      <c r="M4560">
        <v>573</v>
      </c>
    </row>
    <row r="4561" spans="1:13">
      <c r="A4561">
        <v>7957</v>
      </c>
      <c r="B4561" t="s">
        <v>1227</v>
      </c>
      <c r="C4561" t="s">
        <v>605</v>
      </c>
      <c r="D4561">
        <v>2800</v>
      </c>
      <c r="E4561" t="s">
        <v>12</v>
      </c>
      <c r="F4561" t="s">
        <v>420</v>
      </c>
      <c r="G4561" s="81">
        <v>45545</v>
      </c>
      <c r="H4561" t="s">
        <v>4048</v>
      </c>
      <c r="I4561" t="s">
        <v>7382</v>
      </c>
      <c r="J4561" t="s">
        <v>13</v>
      </c>
      <c r="K4561" t="s">
        <v>8542</v>
      </c>
      <c r="L4561" t="s">
        <v>603</v>
      </c>
    </row>
    <row r="4562" spans="1:13">
      <c r="A4562">
        <v>7958</v>
      </c>
      <c r="B4562" t="s">
        <v>1227</v>
      </c>
      <c r="C4562" t="s">
        <v>2781</v>
      </c>
      <c r="D4562">
        <v>3497</v>
      </c>
      <c r="E4562" t="s">
        <v>12</v>
      </c>
      <c r="F4562" t="s">
        <v>420</v>
      </c>
      <c r="G4562" s="81">
        <v>45628</v>
      </c>
      <c r="H4562" t="s">
        <v>4048</v>
      </c>
      <c r="I4562" t="s">
        <v>8543</v>
      </c>
      <c r="J4562" t="s">
        <v>13</v>
      </c>
      <c r="K4562" t="s">
        <v>8544</v>
      </c>
      <c r="L4562" t="s">
        <v>2772</v>
      </c>
      <c r="M4562">
        <v>572</v>
      </c>
    </row>
    <row r="4563" spans="1:13">
      <c r="A4563">
        <v>7959</v>
      </c>
      <c r="B4563" t="s">
        <v>2961</v>
      </c>
      <c r="C4563" t="s">
        <v>3907</v>
      </c>
      <c r="D4563">
        <v>3497</v>
      </c>
      <c r="E4563" t="s">
        <v>12</v>
      </c>
      <c r="F4563" t="s">
        <v>420</v>
      </c>
      <c r="G4563" s="81">
        <v>45630</v>
      </c>
      <c r="H4563" t="s">
        <v>4048</v>
      </c>
      <c r="I4563" t="s">
        <v>6560</v>
      </c>
      <c r="J4563" t="s">
        <v>13</v>
      </c>
      <c r="K4563" t="s">
        <v>8545</v>
      </c>
      <c r="L4563" t="s">
        <v>3906</v>
      </c>
      <c r="M4563">
        <v>814</v>
      </c>
    </row>
    <row r="4564" spans="1:13">
      <c r="A4564">
        <v>7960</v>
      </c>
      <c r="B4564" t="s">
        <v>5389</v>
      </c>
      <c r="C4564" t="s">
        <v>2352</v>
      </c>
      <c r="D4564">
        <v>5667</v>
      </c>
      <c r="E4564" t="s">
        <v>12</v>
      </c>
      <c r="F4564" t="s">
        <v>420</v>
      </c>
      <c r="G4564" s="81">
        <v>45626</v>
      </c>
      <c r="H4564" t="s">
        <v>4069</v>
      </c>
      <c r="I4564" t="s">
        <v>4069</v>
      </c>
      <c r="J4564" t="s">
        <v>13</v>
      </c>
      <c r="K4564">
        <v>3974914</v>
      </c>
      <c r="L4564" t="s">
        <v>2350</v>
      </c>
      <c r="M4564">
        <v>445</v>
      </c>
    </row>
    <row r="4565" spans="1:13">
      <c r="A4565">
        <v>7961</v>
      </c>
      <c r="B4565" t="s">
        <v>3781</v>
      </c>
      <c r="C4565" t="s">
        <v>3780</v>
      </c>
      <c r="D4565">
        <v>3472</v>
      </c>
      <c r="E4565" t="s">
        <v>20</v>
      </c>
      <c r="F4565" t="s">
        <v>420</v>
      </c>
      <c r="G4565" s="81">
        <v>45635</v>
      </c>
      <c r="H4565" t="s">
        <v>4048</v>
      </c>
      <c r="I4565" t="s">
        <v>8546</v>
      </c>
      <c r="J4565" t="s">
        <v>1677</v>
      </c>
      <c r="K4565" t="s">
        <v>8547</v>
      </c>
      <c r="L4565" t="s">
        <v>3728</v>
      </c>
      <c r="M4565">
        <v>773</v>
      </c>
    </row>
    <row r="4566" spans="1:13">
      <c r="A4566">
        <v>7962</v>
      </c>
      <c r="B4566" t="s">
        <v>3781</v>
      </c>
      <c r="C4566" t="s">
        <v>8728</v>
      </c>
      <c r="D4566">
        <v>3472</v>
      </c>
      <c r="E4566" t="s">
        <v>20</v>
      </c>
      <c r="F4566" t="s">
        <v>420</v>
      </c>
      <c r="G4566" s="81">
        <v>45635</v>
      </c>
      <c r="H4566" t="s">
        <v>4048</v>
      </c>
      <c r="I4566" t="s">
        <v>5401</v>
      </c>
      <c r="J4566" t="s">
        <v>1677</v>
      </c>
      <c r="K4566" t="s">
        <v>8548</v>
      </c>
      <c r="L4566" t="s">
        <v>3844</v>
      </c>
      <c r="M4566">
        <v>791</v>
      </c>
    </row>
    <row r="4567" spans="1:13">
      <c r="A4567">
        <v>7963</v>
      </c>
      <c r="B4567" t="s">
        <v>1227</v>
      </c>
      <c r="C4567" t="s">
        <v>962</v>
      </c>
      <c r="D4567">
        <v>3350</v>
      </c>
      <c r="E4567" t="s">
        <v>3622</v>
      </c>
      <c r="F4567" t="s">
        <v>420</v>
      </c>
      <c r="G4567" s="81">
        <v>45635</v>
      </c>
      <c r="H4567" t="s">
        <v>4048</v>
      </c>
      <c r="I4567" t="s">
        <v>8549</v>
      </c>
      <c r="J4567" t="s">
        <v>3628</v>
      </c>
      <c r="K4567" t="s">
        <v>8550</v>
      </c>
      <c r="L4567" t="s">
        <v>960</v>
      </c>
      <c r="M4567">
        <v>726</v>
      </c>
    </row>
    <row r="4568" spans="1:13">
      <c r="A4568">
        <v>7964</v>
      </c>
      <c r="B4568" t="s">
        <v>1227</v>
      </c>
      <c r="C4568" t="s">
        <v>962</v>
      </c>
      <c r="D4568">
        <v>3350</v>
      </c>
      <c r="E4568" t="s">
        <v>3622</v>
      </c>
      <c r="F4568" t="s">
        <v>420</v>
      </c>
      <c r="G4568" s="81">
        <v>45635</v>
      </c>
      <c r="H4568" t="s">
        <v>4048</v>
      </c>
      <c r="I4568" t="s">
        <v>8551</v>
      </c>
      <c r="J4568" t="s">
        <v>3628</v>
      </c>
      <c r="K4568" t="s">
        <v>8552</v>
      </c>
      <c r="L4568" t="s">
        <v>960</v>
      </c>
      <c r="M4568">
        <v>726</v>
      </c>
    </row>
    <row r="4569" spans="1:13">
      <c r="A4569">
        <v>7965</v>
      </c>
      <c r="B4569" t="s">
        <v>1227</v>
      </c>
      <c r="C4569" t="s">
        <v>3114</v>
      </c>
      <c r="D4569">
        <v>2275</v>
      </c>
      <c r="E4569" t="s">
        <v>10</v>
      </c>
      <c r="F4569" t="s">
        <v>420</v>
      </c>
      <c r="G4569" s="81">
        <v>45635</v>
      </c>
      <c r="H4569" t="s">
        <v>4048</v>
      </c>
      <c r="I4569" t="s">
        <v>5327</v>
      </c>
      <c r="J4569" t="s">
        <v>2032</v>
      </c>
      <c r="K4569" t="s">
        <v>8553</v>
      </c>
      <c r="L4569" t="s">
        <v>3113</v>
      </c>
      <c r="M4569">
        <v>596</v>
      </c>
    </row>
    <row r="4570" spans="1:13">
      <c r="A4570">
        <v>7966</v>
      </c>
      <c r="B4570" t="s">
        <v>1227</v>
      </c>
      <c r="C4570" t="s">
        <v>1827</v>
      </c>
      <c r="D4570">
        <v>4700</v>
      </c>
      <c r="E4570" t="s">
        <v>12</v>
      </c>
      <c r="F4570" t="s">
        <v>6305</v>
      </c>
      <c r="G4570" s="81">
        <v>45632</v>
      </c>
      <c r="H4570" t="s">
        <v>4048</v>
      </c>
      <c r="I4570" t="s">
        <v>9020</v>
      </c>
      <c r="J4570" t="s">
        <v>13</v>
      </c>
      <c r="K4570" t="s">
        <v>8554</v>
      </c>
      <c r="L4570" t="s">
        <v>1649</v>
      </c>
      <c r="M4570">
        <v>728</v>
      </c>
    </row>
    <row r="4571" spans="1:13">
      <c r="A4571">
        <v>7967</v>
      </c>
      <c r="B4571" t="s">
        <v>1227</v>
      </c>
      <c r="C4571" t="s">
        <v>1827</v>
      </c>
      <c r="D4571">
        <v>500</v>
      </c>
      <c r="E4571" t="s">
        <v>12</v>
      </c>
      <c r="F4571" t="s">
        <v>6305</v>
      </c>
      <c r="G4571" s="81">
        <v>45632</v>
      </c>
      <c r="H4571" t="s">
        <v>4048</v>
      </c>
      <c r="I4571" t="s">
        <v>9021</v>
      </c>
      <c r="J4571" t="s">
        <v>13</v>
      </c>
      <c r="K4571" t="s">
        <v>8555</v>
      </c>
      <c r="L4571" t="s">
        <v>1649</v>
      </c>
      <c r="M4571">
        <v>728</v>
      </c>
    </row>
    <row r="4572" spans="1:13">
      <c r="A4572">
        <v>7968</v>
      </c>
      <c r="B4572" t="s">
        <v>3781</v>
      </c>
      <c r="C4572" t="s">
        <v>3747</v>
      </c>
      <c r="D4572">
        <v>3472</v>
      </c>
      <c r="E4572" t="s">
        <v>20</v>
      </c>
      <c r="F4572" t="s">
        <v>420</v>
      </c>
      <c r="G4572" s="81">
        <v>45632</v>
      </c>
      <c r="H4572" t="s">
        <v>4048</v>
      </c>
      <c r="I4572" t="s">
        <v>4547</v>
      </c>
      <c r="J4572" t="s">
        <v>1677</v>
      </c>
      <c r="K4572" t="s">
        <v>8556</v>
      </c>
      <c r="L4572" t="s">
        <v>3746</v>
      </c>
      <c r="M4572">
        <v>764</v>
      </c>
    </row>
    <row r="4573" spans="1:13">
      <c r="A4573">
        <v>7969</v>
      </c>
      <c r="B4573" t="s">
        <v>3781</v>
      </c>
      <c r="C4573" t="s">
        <v>3759</v>
      </c>
      <c r="D4573">
        <v>3472</v>
      </c>
      <c r="E4573" t="s">
        <v>20</v>
      </c>
      <c r="F4573" t="s">
        <v>420</v>
      </c>
      <c r="G4573" s="81">
        <v>45632</v>
      </c>
      <c r="H4573" t="s">
        <v>4048</v>
      </c>
      <c r="I4573" t="s">
        <v>5521</v>
      </c>
      <c r="J4573" t="s">
        <v>1677</v>
      </c>
      <c r="K4573" t="s">
        <v>8557</v>
      </c>
      <c r="L4573" t="s">
        <v>3758</v>
      </c>
      <c r="M4573">
        <v>771</v>
      </c>
    </row>
    <row r="4574" spans="1:13">
      <c r="A4574">
        <v>7970</v>
      </c>
      <c r="B4574" t="s">
        <v>3781</v>
      </c>
      <c r="C4574" t="s">
        <v>3769</v>
      </c>
      <c r="D4574">
        <v>3472</v>
      </c>
      <c r="E4574" t="s">
        <v>20</v>
      </c>
      <c r="F4574" t="s">
        <v>6305</v>
      </c>
      <c r="G4574" s="81">
        <v>45632</v>
      </c>
      <c r="H4574" t="s">
        <v>4048</v>
      </c>
      <c r="I4574" t="s">
        <v>5521</v>
      </c>
      <c r="J4574" t="s">
        <v>1677</v>
      </c>
      <c r="K4574" t="s">
        <v>8558</v>
      </c>
      <c r="L4574" t="s">
        <v>3768</v>
      </c>
      <c r="M4574">
        <v>770</v>
      </c>
    </row>
    <row r="4575" spans="1:13">
      <c r="A4575">
        <v>7971</v>
      </c>
      <c r="B4575" t="s">
        <v>3781</v>
      </c>
      <c r="C4575" t="s">
        <v>3750</v>
      </c>
      <c r="D4575">
        <v>3472</v>
      </c>
      <c r="E4575" t="s">
        <v>20</v>
      </c>
      <c r="F4575" t="s">
        <v>420</v>
      </c>
      <c r="G4575" s="81">
        <v>45631</v>
      </c>
      <c r="H4575" t="s">
        <v>4048</v>
      </c>
      <c r="I4575" t="s">
        <v>4547</v>
      </c>
      <c r="J4575" t="s">
        <v>1677</v>
      </c>
      <c r="K4575" t="s">
        <v>8559</v>
      </c>
      <c r="L4575" t="s">
        <v>3749</v>
      </c>
      <c r="M4575">
        <v>768</v>
      </c>
    </row>
    <row r="4576" spans="1:13">
      <c r="A4576">
        <v>7972</v>
      </c>
      <c r="B4576" t="s">
        <v>3781</v>
      </c>
      <c r="C4576" t="s">
        <v>3738</v>
      </c>
      <c r="D4576">
        <v>3472</v>
      </c>
      <c r="E4576" t="s">
        <v>20</v>
      </c>
      <c r="F4576" t="s">
        <v>420</v>
      </c>
      <c r="G4576" s="81">
        <v>45631</v>
      </c>
      <c r="H4576" t="s">
        <v>4048</v>
      </c>
      <c r="I4576" t="s">
        <v>4547</v>
      </c>
      <c r="J4576" t="s">
        <v>1677</v>
      </c>
      <c r="K4576" t="s">
        <v>8560</v>
      </c>
      <c r="L4576" t="s">
        <v>3737</v>
      </c>
      <c r="M4576">
        <v>769</v>
      </c>
    </row>
    <row r="4577" spans="1:13">
      <c r="A4577">
        <v>7973</v>
      </c>
      <c r="B4577" t="s">
        <v>3781</v>
      </c>
      <c r="C4577" t="s">
        <v>3796</v>
      </c>
      <c r="D4577">
        <v>3472</v>
      </c>
      <c r="E4577" t="s">
        <v>20</v>
      </c>
      <c r="F4577" t="s">
        <v>420</v>
      </c>
      <c r="G4577" s="81">
        <v>45631</v>
      </c>
      <c r="H4577" t="s">
        <v>4048</v>
      </c>
      <c r="I4577" t="s">
        <v>8561</v>
      </c>
      <c r="J4577" t="s">
        <v>1677</v>
      </c>
      <c r="K4577" t="s">
        <v>8562</v>
      </c>
      <c r="L4577" t="s">
        <v>3808</v>
      </c>
      <c r="M4577">
        <v>781</v>
      </c>
    </row>
    <row r="4578" spans="1:13">
      <c r="A4578">
        <v>7974</v>
      </c>
      <c r="B4578" t="s">
        <v>1227</v>
      </c>
      <c r="C4578" t="s">
        <v>3325</v>
      </c>
      <c r="D4578">
        <v>2000</v>
      </c>
      <c r="E4578" t="s">
        <v>10</v>
      </c>
      <c r="F4578" t="s">
        <v>420</v>
      </c>
      <c r="G4578" s="81">
        <v>45631</v>
      </c>
      <c r="H4578" t="s">
        <v>4048</v>
      </c>
      <c r="I4578" t="s">
        <v>5292</v>
      </c>
      <c r="J4578" t="s">
        <v>2032</v>
      </c>
      <c r="K4578" t="s">
        <v>8563</v>
      </c>
      <c r="L4578" t="s">
        <v>3324</v>
      </c>
      <c r="M4578">
        <v>652</v>
      </c>
    </row>
    <row r="4579" spans="1:13">
      <c r="A4579">
        <v>7975</v>
      </c>
      <c r="B4579" t="s">
        <v>3781</v>
      </c>
      <c r="C4579" t="s">
        <v>3753</v>
      </c>
      <c r="D4579">
        <v>3472</v>
      </c>
      <c r="E4579" t="s">
        <v>20</v>
      </c>
      <c r="F4579" t="s">
        <v>420</v>
      </c>
      <c r="G4579" s="81">
        <v>45631</v>
      </c>
      <c r="H4579" t="s">
        <v>4048</v>
      </c>
      <c r="I4579" t="s">
        <v>4547</v>
      </c>
      <c r="J4579" t="s">
        <v>1677</v>
      </c>
      <c r="K4579" t="s">
        <v>8564</v>
      </c>
      <c r="L4579" t="s">
        <v>3752</v>
      </c>
      <c r="M4579">
        <v>765</v>
      </c>
    </row>
    <row r="4580" spans="1:13">
      <c r="A4580">
        <v>7976</v>
      </c>
      <c r="B4580" t="s">
        <v>3781</v>
      </c>
      <c r="C4580" t="s">
        <v>3741</v>
      </c>
      <c r="D4580">
        <v>3472</v>
      </c>
      <c r="E4580" t="s">
        <v>20</v>
      </c>
      <c r="F4580" t="s">
        <v>420</v>
      </c>
      <c r="G4580" s="81">
        <v>45631</v>
      </c>
      <c r="H4580" t="s">
        <v>4048</v>
      </c>
      <c r="I4580" t="s">
        <v>4547</v>
      </c>
      <c r="J4580" t="s">
        <v>1677</v>
      </c>
      <c r="K4580" t="s">
        <v>8565</v>
      </c>
      <c r="L4580" t="s">
        <v>3740</v>
      </c>
      <c r="M4580">
        <v>766</v>
      </c>
    </row>
    <row r="4581" spans="1:13">
      <c r="A4581">
        <v>7977</v>
      </c>
      <c r="B4581" t="s">
        <v>1227</v>
      </c>
      <c r="C4581" t="s">
        <v>3523</v>
      </c>
      <c r="D4581">
        <v>10491</v>
      </c>
      <c r="E4581" t="s">
        <v>67</v>
      </c>
      <c r="F4581" t="s">
        <v>420</v>
      </c>
      <c r="G4581" s="81">
        <v>45636</v>
      </c>
      <c r="H4581" t="s">
        <v>4048</v>
      </c>
      <c r="I4581" t="s">
        <v>8566</v>
      </c>
      <c r="J4581" t="s">
        <v>1679</v>
      </c>
      <c r="K4581" t="s">
        <v>8567</v>
      </c>
      <c r="L4581" t="s">
        <v>3522</v>
      </c>
      <c r="M4581">
        <v>700</v>
      </c>
    </row>
    <row r="4582" spans="1:13">
      <c r="A4582">
        <v>7978</v>
      </c>
      <c r="B4582" t="s">
        <v>1227</v>
      </c>
      <c r="C4582" t="s">
        <v>1332</v>
      </c>
      <c r="D4582">
        <v>500</v>
      </c>
      <c r="E4582" t="s">
        <v>12</v>
      </c>
      <c r="F4582" t="s">
        <v>6305</v>
      </c>
      <c r="G4582" s="81">
        <v>45636</v>
      </c>
      <c r="H4582" t="s">
        <v>4048</v>
      </c>
      <c r="I4582" t="s">
        <v>8568</v>
      </c>
      <c r="J4582" t="s">
        <v>13</v>
      </c>
      <c r="K4582" t="s">
        <v>8569</v>
      </c>
      <c r="L4582" t="s">
        <v>1330</v>
      </c>
      <c r="M4582">
        <v>462</v>
      </c>
    </row>
    <row r="4583" spans="1:13">
      <c r="A4583">
        <v>7979</v>
      </c>
      <c r="B4583" t="s">
        <v>1227</v>
      </c>
      <c r="C4583" t="s">
        <v>1332</v>
      </c>
      <c r="D4583">
        <v>3900</v>
      </c>
      <c r="E4583" t="s">
        <v>12</v>
      </c>
      <c r="F4583" t="s">
        <v>6305</v>
      </c>
      <c r="G4583" s="81">
        <v>45636</v>
      </c>
      <c r="H4583" t="s">
        <v>4048</v>
      </c>
      <c r="I4583" t="s">
        <v>8568</v>
      </c>
      <c r="J4583" t="s">
        <v>13</v>
      </c>
      <c r="K4583" t="s">
        <v>8570</v>
      </c>
      <c r="L4583" t="s">
        <v>1330</v>
      </c>
      <c r="M4583">
        <v>462</v>
      </c>
    </row>
    <row r="4584" spans="1:13">
      <c r="A4584">
        <v>7980</v>
      </c>
      <c r="B4584" t="s">
        <v>3781</v>
      </c>
      <c r="C4584" t="s">
        <v>3765</v>
      </c>
      <c r="D4584">
        <v>3472</v>
      </c>
      <c r="E4584" t="s">
        <v>20</v>
      </c>
      <c r="F4584" t="s">
        <v>420</v>
      </c>
      <c r="G4584" s="81">
        <v>45636</v>
      </c>
      <c r="H4584" t="s">
        <v>4048</v>
      </c>
      <c r="I4584" t="s">
        <v>4547</v>
      </c>
      <c r="J4584" t="s">
        <v>1677</v>
      </c>
      <c r="K4584" t="s">
        <v>8571</v>
      </c>
      <c r="L4584" t="s">
        <v>3764</v>
      </c>
      <c r="M4584">
        <v>767</v>
      </c>
    </row>
    <row r="4585" spans="1:13">
      <c r="A4585">
        <v>7981</v>
      </c>
      <c r="B4585" t="s">
        <v>1227</v>
      </c>
      <c r="C4585" t="s">
        <v>3014</v>
      </c>
      <c r="D4585">
        <v>1650</v>
      </c>
      <c r="E4585" t="s">
        <v>15</v>
      </c>
      <c r="F4585" t="s">
        <v>420</v>
      </c>
      <c r="G4585" s="81">
        <v>45637</v>
      </c>
      <c r="H4585" t="s">
        <v>4048</v>
      </c>
      <c r="I4585" t="s">
        <v>8572</v>
      </c>
      <c r="J4585" t="s">
        <v>1680</v>
      </c>
      <c r="K4585" t="s">
        <v>8573</v>
      </c>
      <c r="L4585" t="s">
        <v>3013</v>
      </c>
      <c r="M4585">
        <v>593</v>
      </c>
    </row>
    <row r="4586" spans="1:13">
      <c r="A4586">
        <v>7982</v>
      </c>
      <c r="B4586" t="s">
        <v>1227</v>
      </c>
      <c r="C4586" t="s">
        <v>2323</v>
      </c>
      <c r="D4586">
        <v>3500</v>
      </c>
      <c r="E4586" t="s">
        <v>67</v>
      </c>
      <c r="F4586" t="s">
        <v>6305</v>
      </c>
      <c r="G4586" s="81">
        <v>45637</v>
      </c>
      <c r="H4586" t="s">
        <v>4672</v>
      </c>
      <c r="I4586" t="s">
        <v>6054</v>
      </c>
      <c r="J4586" t="s">
        <v>1679</v>
      </c>
      <c r="K4586" t="s">
        <v>8574</v>
      </c>
      <c r="L4586" t="s">
        <v>2322</v>
      </c>
      <c r="M4586">
        <v>431</v>
      </c>
    </row>
    <row r="4587" spans="1:13">
      <c r="A4587">
        <v>7983</v>
      </c>
      <c r="B4587" t="s">
        <v>35</v>
      </c>
      <c r="C4587" t="s">
        <v>3373</v>
      </c>
      <c r="D4587">
        <v>3497</v>
      </c>
      <c r="E4587" t="s">
        <v>12</v>
      </c>
      <c r="F4587" t="s">
        <v>420</v>
      </c>
      <c r="G4587" s="81">
        <v>45642</v>
      </c>
      <c r="H4587" t="s">
        <v>4048</v>
      </c>
      <c r="I4587" t="s">
        <v>5327</v>
      </c>
      <c r="J4587" t="s">
        <v>13</v>
      </c>
      <c r="K4587" t="s">
        <v>8575</v>
      </c>
      <c r="L4587" t="s">
        <v>3372</v>
      </c>
      <c r="M4587">
        <v>661</v>
      </c>
    </row>
    <row r="4588" spans="1:13">
      <c r="A4588">
        <v>7984</v>
      </c>
      <c r="B4588" t="s">
        <v>1227</v>
      </c>
      <c r="C4588" t="s">
        <v>3913</v>
      </c>
      <c r="D4588">
        <v>3497</v>
      </c>
      <c r="E4588" t="s">
        <v>67</v>
      </c>
      <c r="F4588" t="s">
        <v>6305</v>
      </c>
      <c r="G4588" s="81">
        <v>45642</v>
      </c>
      <c r="H4588" t="s">
        <v>4048</v>
      </c>
      <c r="I4588" t="s">
        <v>6560</v>
      </c>
      <c r="J4588" t="s">
        <v>1679</v>
      </c>
      <c r="K4588" t="s">
        <v>8576</v>
      </c>
      <c r="L4588" t="s">
        <v>3912</v>
      </c>
      <c r="M4588">
        <v>816</v>
      </c>
    </row>
    <row r="4589" spans="1:13">
      <c r="B4589" t="s">
        <v>1227</v>
      </c>
      <c r="C4589" t="s">
        <v>3615</v>
      </c>
      <c r="D4589">
        <v>3497</v>
      </c>
      <c r="E4589" t="s">
        <v>67</v>
      </c>
      <c r="F4589" t="s">
        <v>420</v>
      </c>
      <c r="G4589" s="81">
        <v>45642</v>
      </c>
      <c r="H4589" t="s">
        <v>4048</v>
      </c>
      <c r="I4589" t="s">
        <v>5348</v>
      </c>
      <c r="J4589" t="s">
        <v>1679</v>
      </c>
      <c r="K4589" t="s">
        <v>8577</v>
      </c>
      <c r="L4589" t="s">
        <v>3614</v>
      </c>
      <c r="M4589">
        <v>724</v>
      </c>
    </row>
    <row r="4590" spans="1:13">
      <c r="A4590">
        <v>7985</v>
      </c>
      <c r="B4590" t="s">
        <v>1227</v>
      </c>
      <c r="C4590" t="s">
        <v>1123</v>
      </c>
      <c r="D4590">
        <v>2000</v>
      </c>
      <c r="E4590" t="s">
        <v>8</v>
      </c>
      <c r="F4590" t="s">
        <v>420</v>
      </c>
      <c r="G4590" s="81">
        <v>45642</v>
      </c>
      <c r="H4590" t="s">
        <v>4672</v>
      </c>
      <c r="I4590" t="s">
        <v>8578</v>
      </c>
      <c r="J4590" t="s">
        <v>1675</v>
      </c>
      <c r="K4590" t="s">
        <v>8579</v>
      </c>
      <c r="L4590" t="s">
        <v>1121</v>
      </c>
      <c r="M4590">
        <v>218</v>
      </c>
    </row>
    <row r="4591" spans="1:13">
      <c r="A4591">
        <v>7986</v>
      </c>
      <c r="B4591" t="s">
        <v>3781</v>
      </c>
      <c r="C4591" t="s">
        <v>3778</v>
      </c>
      <c r="D4591">
        <v>3472</v>
      </c>
      <c r="E4591" t="s">
        <v>20</v>
      </c>
      <c r="F4591" t="s">
        <v>420</v>
      </c>
      <c r="G4591" s="81">
        <v>45639</v>
      </c>
      <c r="H4591" t="s">
        <v>4048</v>
      </c>
      <c r="I4591" t="s">
        <v>4547</v>
      </c>
      <c r="J4591" t="s">
        <v>1677</v>
      </c>
      <c r="K4591" t="s">
        <v>8580</v>
      </c>
      <c r="L4591" t="s">
        <v>3777</v>
      </c>
      <c r="M4591">
        <v>762</v>
      </c>
    </row>
    <row r="4592" spans="1:13">
      <c r="A4592">
        <v>7987</v>
      </c>
      <c r="B4592" t="s">
        <v>1227</v>
      </c>
      <c r="C4592" t="s">
        <v>3450</v>
      </c>
      <c r="D4592">
        <v>3545</v>
      </c>
      <c r="E4592" t="s">
        <v>12</v>
      </c>
      <c r="F4592" t="s">
        <v>420</v>
      </c>
      <c r="G4592" s="81">
        <v>45639</v>
      </c>
      <c r="H4592" t="s">
        <v>4048</v>
      </c>
      <c r="I4592" t="s">
        <v>5159</v>
      </c>
      <c r="J4592" t="s">
        <v>13</v>
      </c>
      <c r="K4592" t="s">
        <v>8581</v>
      </c>
      <c r="L4592" t="s">
        <v>3504</v>
      </c>
      <c r="M4592">
        <v>682</v>
      </c>
    </row>
    <row r="4593" spans="1:13">
      <c r="A4593">
        <v>7988</v>
      </c>
      <c r="B4593" t="s">
        <v>1227</v>
      </c>
      <c r="C4593" t="s">
        <v>3009</v>
      </c>
      <c r="D4593">
        <v>1500</v>
      </c>
      <c r="E4593" t="s">
        <v>15</v>
      </c>
      <c r="F4593" t="s">
        <v>420</v>
      </c>
      <c r="G4593" s="81">
        <v>45623</v>
      </c>
      <c r="H4593" t="s">
        <v>4048</v>
      </c>
      <c r="I4593" t="s">
        <v>8582</v>
      </c>
      <c r="J4593" t="s">
        <v>1680</v>
      </c>
      <c r="K4593">
        <v>2410240</v>
      </c>
      <c r="L4593" t="s">
        <v>3011</v>
      </c>
      <c r="M4593">
        <v>592</v>
      </c>
    </row>
    <row r="4594" spans="1:13">
      <c r="A4594">
        <v>7989</v>
      </c>
      <c r="B4594" t="s">
        <v>1227</v>
      </c>
      <c r="C4594" t="s">
        <v>2470</v>
      </c>
      <c r="D4594">
        <v>29000</v>
      </c>
      <c r="E4594" t="s">
        <v>12</v>
      </c>
      <c r="F4594" t="s">
        <v>420</v>
      </c>
      <c r="G4594" s="81">
        <v>45629</v>
      </c>
      <c r="H4594" t="s">
        <v>4069</v>
      </c>
      <c r="I4594" t="s">
        <v>4069</v>
      </c>
      <c r="J4594" t="s">
        <v>58</v>
      </c>
      <c r="K4594">
        <v>4118948</v>
      </c>
      <c r="L4594" t="s">
        <v>2469</v>
      </c>
      <c r="M4594">
        <v>470</v>
      </c>
    </row>
    <row r="4595" spans="1:13">
      <c r="B4595" t="s">
        <v>1227</v>
      </c>
      <c r="C4595" t="s">
        <v>1123</v>
      </c>
      <c r="D4595">
        <v>1650</v>
      </c>
      <c r="E4595" t="s">
        <v>8</v>
      </c>
      <c r="F4595" t="s">
        <v>420</v>
      </c>
      <c r="G4595" s="81">
        <v>45548</v>
      </c>
      <c r="H4595" t="s">
        <v>4069</v>
      </c>
      <c r="I4595" t="s">
        <v>2229</v>
      </c>
      <c r="J4595" t="s">
        <v>1675</v>
      </c>
      <c r="K4595" t="s">
        <v>8329</v>
      </c>
      <c r="L4595" t="s">
        <v>1121</v>
      </c>
      <c r="M4595">
        <v>218</v>
      </c>
    </row>
    <row r="4596" spans="1:13">
      <c r="A4596">
        <v>7990</v>
      </c>
      <c r="B4596" t="s">
        <v>1227</v>
      </c>
      <c r="C4596" t="s">
        <v>1123</v>
      </c>
      <c r="D4596">
        <v>3500</v>
      </c>
      <c r="E4596" t="s">
        <v>8</v>
      </c>
      <c r="F4596" t="s">
        <v>420</v>
      </c>
      <c r="G4596" s="81">
        <v>45531</v>
      </c>
      <c r="H4596" t="s">
        <v>4672</v>
      </c>
      <c r="I4596" t="s">
        <v>2229</v>
      </c>
      <c r="J4596" t="s">
        <v>1675</v>
      </c>
      <c r="K4596">
        <v>8807391</v>
      </c>
      <c r="L4596" t="s">
        <v>1121</v>
      </c>
      <c r="M4596">
        <v>218</v>
      </c>
    </row>
    <row r="4597" spans="1:13">
      <c r="A4597">
        <v>7991</v>
      </c>
      <c r="B4597" t="s">
        <v>1227</v>
      </c>
      <c r="C4597" t="s">
        <v>3615</v>
      </c>
      <c r="D4597">
        <v>3497</v>
      </c>
      <c r="E4597" t="s">
        <v>67</v>
      </c>
      <c r="F4597" t="s">
        <v>420</v>
      </c>
      <c r="G4597" s="81">
        <v>45657</v>
      </c>
      <c r="H4597" t="s">
        <v>4048</v>
      </c>
      <c r="I4597" t="s">
        <v>5273</v>
      </c>
      <c r="J4597" t="s">
        <v>1679</v>
      </c>
      <c r="K4597">
        <v>366754</v>
      </c>
      <c r="L4597" t="s">
        <v>3614</v>
      </c>
      <c r="M4597">
        <v>724</v>
      </c>
    </row>
    <row r="4598" spans="1:13">
      <c r="A4598">
        <v>7992</v>
      </c>
      <c r="B4598" t="s">
        <v>1227</v>
      </c>
      <c r="C4598" t="s">
        <v>8583</v>
      </c>
      <c r="D4598">
        <v>7150</v>
      </c>
      <c r="E4598" t="s">
        <v>12</v>
      </c>
      <c r="F4598" t="s">
        <v>420</v>
      </c>
      <c r="G4598" s="81">
        <v>45657</v>
      </c>
      <c r="H4598" t="s">
        <v>4048</v>
      </c>
      <c r="I4598" t="s">
        <v>8584</v>
      </c>
      <c r="J4598" t="s">
        <v>13</v>
      </c>
      <c r="K4598">
        <v>125131</v>
      </c>
      <c r="L4598" t="s">
        <v>3458</v>
      </c>
      <c r="M4598">
        <v>582</v>
      </c>
    </row>
    <row r="4599" spans="1:13">
      <c r="A4599">
        <v>7993</v>
      </c>
      <c r="B4599" t="s">
        <v>1227</v>
      </c>
      <c r="C4599" t="s">
        <v>3114</v>
      </c>
      <c r="D4599">
        <v>2275</v>
      </c>
      <c r="E4599" t="s">
        <v>10</v>
      </c>
      <c r="F4599" t="s">
        <v>420</v>
      </c>
      <c r="G4599" s="81">
        <v>45663</v>
      </c>
      <c r="H4599" t="s">
        <v>4048</v>
      </c>
      <c r="I4599" t="s">
        <v>5102</v>
      </c>
      <c r="J4599" t="s">
        <v>2032</v>
      </c>
      <c r="K4599" t="s">
        <v>8585</v>
      </c>
      <c r="L4599" t="s">
        <v>3113</v>
      </c>
      <c r="M4599">
        <v>596</v>
      </c>
    </row>
    <row r="4600" spans="1:13">
      <c r="A4600">
        <v>7994</v>
      </c>
      <c r="B4600" t="s">
        <v>1227</v>
      </c>
      <c r="C4600" t="s">
        <v>3412</v>
      </c>
      <c r="D4600">
        <v>5200</v>
      </c>
      <c r="E4600" t="s">
        <v>12</v>
      </c>
      <c r="F4600" t="s">
        <v>420</v>
      </c>
      <c r="G4600" s="81">
        <v>45663</v>
      </c>
      <c r="H4600" t="s">
        <v>4048</v>
      </c>
      <c r="I4600" t="s">
        <v>5159</v>
      </c>
      <c r="J4600" t="s">
        <v>13</v>
      </c>
      <c r="K4600">
        <v>281</v>
      </c>
      <c r="L4600" t="s">
        <v>3411</v>
      </c>
      <c r="M4600">
        <v>677</v>
      </c>
    </row>
    <row r="4601" spans="1:13">
      <c r="B4601" t="s">
        <v>3781</v>
      </c>
      <c r="C4601" t="s">
        <v>8728</v>
      </c>
      <c r="D4601">
        <v>3472</v>
      </c>
      <c r="E4601" t="s">
        <v>20</v>
      </c>
      <c r="F4601" t="s">
        <v>420</v>
      </c>
      <c r="G4601" s="81">
        <v>45297</v>
      </c>
      <c r="H4601" t="s">
        <v>4048</v>
      </c>
      <c r="I4601" t="s">
        <v>8658</v>
      </c>
      <c r="J4601" t="s">
        <v>1677</v>
      </c>
      <c r="K4601">
        <v>5655</v>
      </c>
      <c r="L4601" t="s">
        <v>3844</v>
      </c>
      <c r="M4601">
        <v>791</v>
      </c>
    </row>
    <row r="4602" spans="1:13">
      <c r="A4602">
        <v>7995</v>
      </c>
      <c r="B4602" t="s">
        <v>1227</v>
      </c>
      <c r="C4602" t="s">
        <v>1332</v>
      </c>
      <c r="D4602">
        <v>4335</v>
      </c>
      <c r="E4602" t="s">
        <v>12</v>
      </c>
      <c r="F4602" t="s">
        <v>6305</v>
      </c>
      <c r="G4602" s="81">
        <v>45663</v>
      </c>
      <c r="H4602" t="s">
        <v>4048</v>
      </c>
      <c r="I4602" t="s">
        <v>6770</v>
      </c>
      <c r="J4602" t="s">
        <v>13</v>
      </c>
      <c r="K4602" t="s">
        <v>8586</v>
      </c>
      <c r="L4602" t="s">
        <v>1330</v>
      </c>
      <c r="M4602">
        <v>462</v>
      </c>
    </row>
    <row r="4603" spans="1:13">
      <c r="A4603">
        <v>7996</v>
      </c>
      <c r="B4603" t="s">
        <v>3781</v>
      </c>
      <c r="C4603" t="s">
        <v>3780</v>
      </c>
      <c r="D4603">
        <v>3472</v>
      </c>
      <c r="E4603" t="s">
        <v>20</v>
      </c>
      <c r="F4603" t="s">
        <v>420</v>
      </c>
      <c r="G4603" s="81">
        <v>45663</v>
      </c>
      <c r="H4603" t="s">
        <v>4048</v>
      </c>
      <c r="I4603" t="s">
        <v>8587</v>
      </c>
      <c r="J4603" t="s">
        <v>1677</v>
      </c>
      <c r="K4603" t="s">
        <v>8588</v>
      </c>
      <c r="L4603" t="s">
        <v>3728</v>
      </c>
      <c r="M4603">
        <v>773</v>
      </c>
    </row>
    <row r="4604" spans="1:13">
      <c r="A4604">
        <v>7997</v>
      </c>
      <c r="B4604" t="s">
        <v>1227</v>
      </c>
      <c r="C4604" t="s">
        <v>605</v>
      </c>
      <c r="D4604">
        <v>2800</v>
      </c>
      <c r="E4604" t="s">
        <v>12</v>
      </c>
      <c r="F4604" t="s">
        <v>420</v>
      </c>
      <c r="G4604" s="81">
        <v>45418</v>
      </c>
      <c r="H4604" t="s">
        <v>4048</v>
      </c>
      <c r="I4604" t="s">
        <v>8034</v>
      </c>
      <c r="J4604" t="s">
        <v>13</v>
      </c>
      <c r="K4604" t="s">
        <v>8589</v>
      </c>
      <c r="L4604" t="s">
        <v>603</v>
      </c>
    </row>
    <row r="4605" spans="1:13">
      <c r="A4605">
        <v>7998</v>
      </c>
      <c r="B4605" t="s">
        <v>2961</v>
      </c>
      <c r="C4605" t="s">
        <v>3378</v>
      </c>
      <c r="D4605">
        <v>5200</v>
      </c>
      <c r="E4605" t="s">
        <v>67</v>
      </c>
      <c r="F4605" t="s">
        <v>420</v>
      </c>
      <c r="G4605" s="81">
        <v>45663</v>
      </c>
      <c r="H4605" t="s">
        <v>4048</v>
      </c>
      <c r="I4605" t="s">
        <v>6415</v>
      </c>
      <c r="J4605" t="s">
        <v>1679</v>
      </c>
      <c r="K4605" t="s">
        <v>8590</v>
      </c>
      <c r="L4605" t="s">
        <v>3377</v>
      </c>
      <c r="M4605">
        <v>662</v>
      </c>
    </row>
    <row r="4606" spans="1:13">
      <c r="A4606">
        <v>7999</v>
      </c>
      <c r="B4606" t="s">
        <v>1227</v>
      </c>
      <c r="C4606" t="s">
        <v>3161</v>
      </c>
      <c r="D4606">
        <v>2275</v>
      </c>
      <c r="E4606" t="s">
        <v>10</v>
      </c>
      <c r="F4606" t="s">
        <v>420</v>
      </c>
      <c r="G4606" s="81">
        <v>45663</v>
      </c>
      <c r="H4606" t="s">
        <v>4048</v>
      </c>
      <c r="I4606" t="s">
        <v>5043</v>
      </c>
      <c r="J4606" t="s">
        <v>2032</v>
      </c>
      <c r="K4606" t="s">
        <v>8591</v>
      </c>
      <c r="L4606" t="s">
        <v>3160</v>
      </c>
      <c r="M4606">
        <v>610</v>
      </c>
    </row>
    <row r="4607" spans="1:13">
      <c r="A4607">
        <v>8000</v>
      </c>
      <c r="B4607" t="s">
        <v>1227</v>
      </c>
      <c r="C4607" t="s">
        <v>1827</v>
      </c>
      <c r="D4607">
        <v>5200</v>
      </c>
      <c r="E4607" t="s">
        <v>12</v>
      </c>
      <c r="F4607" t="s">
        <v>6305</v>
      </c>
      <c r="G4607" s="81">
        <v>45660</v>
      </c>
      <c r="H4607" t="s">
        <v>4048</v>
      </c>
      <c r="I4607" t="s">
        <v>4316</v>
      </c>
      <c r="J4607" t="s">
        <v>13</v>
      </c>
      <c r="K4607" t="s">
        <v>8592</v>
      </c>
      <c r="L4607" t="s">
        <v>1649</v>
      </c>
      <c r="M4607">
        <v>728</v>
      </c>
    </row>
    <row r="4608" spans="1:13">
      <c r="A4608">
        <v>8001</v>
      </c>
      <c r="B4608" t="s">
        <v>1227</v>
      </c>
      <c r="C4608" t="s">
        <v>3409</v>
      </c>
      <c r="D4608">
        <v>5200</v>
      </c>
      <c r="E4608" t="s">
        <v>12</v>
      </c>
      <c r="F4608" t="s">
        <v>6305</v>
      </c>
      <c r="G4608" s="81">
        <v>45660</v>
      </c>
      <c r="H4608" t="s">
        <v>4048</v>
      </c>
      <c r="I4608" t="s">
        <v>5159</v>
      </c>
      <c r="J4608" t="s">
        <v>13</v>
      </c>
      <c r="K4608" t="s">
        <v>8593</v>
      </c>
      <c r="L4608" t="s">
        <v>3408</v>
      </c>
      <c r="M4608">
        <v>676</v>
      </c>
    </row>
    <row r="4609" spans="1:14">
      <c r="A4609">
        <v>8002</v>
      </c>
      <c r="B4609" t="s">
        <v>1227</v>
      </c>
      <c r="C4609" t="s">
        <v>2300</v>
      </c>
      <c r="D4609">
        <v>15000</v>
      </c>
      <c r="E4609" t="s">
        <v>67</v>
      </c>
      <c r="F4609" t="s">
        <v>420</v>
      </c>
      <c r="G4609" s="81">
        <v>45660</v>
      </c>
      <c r="H4609" t="s">
        <v>4048</v>
      </c>
      <c r="I4609" t="s">
        <v>8594</v>
      </c>
      <c r="J4609" t="s">
        <v>1679</v>
      </c>
      <c r="K4609" t="s">
        <v>8595</v>
      </c>
      <c r="L4609" t="s">
        <v>2299</v>
      </c>
      <c r="M4609">
        <v>426</v>
      </c>
    </row>
    <row r="4610" spans="1:14">
      <c r="A4610">
        <v>8003</v>
      </c>
      <c r="B4610" t="s">
        <v>1227</v>
      </c>
      <c r="C4610" t="s">
        <v>2781</v>
      </c>
      <c r="D4610">
        <v>3497</v>
      </c>
      <c r="E4610" t="s">
        <v>12</v>
      </c>
      <c r="F4610" t="s">
        <v>420</v>
      </c>
      <c r="G4610" s="81">
        <v>45660</v>
      </c>
      <c r="H4610" t="s">
        <v>4048</v>
      </c>
      <c r="I4610" t="s">
        <v>8596</v>
      </c>
      <c r="J4610" t="s">
        <v>13</v>
      </c>
      <c r="K4610" t="s">
        <v>8597</v>
      </c>
      <c r="L4610" t="s">
        <v>2772</v>
      </c>
      <c r="M4610">
        <v>572</v>
      </c>
    </row>
    <row r="4611" spans="1:14">
      <c r="A4611">
        <v>8004</v>
      </c>
      <c r="B4611" t="s">
        <v>1227</v>
      </c>
      <c r="C4611" t="s">
        <v>2812</v>
      </c>
      <c r="D4611">
        <v>3497</v>
      </c>
      <c r="E4611" t="s">
        <v>12</v>
      </c>
      <c r="F4611" t="s">
        <v>6305</v>
      </c>
      <c r="G4611" s="81">
        <v>45659</v>
      </c>
      <c r="H4611" t="s">
        <v>4048</v>
      </c>
      <c r="I4611" t="s">
        <v>8598</v>
      </c>
      <c r="J4611" t="s">
        <v>13</v>
      </c>
      <c r="K4611" t="s">
        <v>8599</v>
      </c>
      <c r="L4611" t="s">
        <v>2807</v>
      </c>
      <c r="M4611">
        <v>573</v>
      </c>
    </row>
    <row r="4612" spans="1:14">
      <c r="A4612">
        <v>8005</v>
      </c>
      <c r="B4612" t="s">
        <v>1227</v>
      </c>
      <c r="C4612" t="s">
        <v>1531</v>
      </c>
      <c r="D4612">
        <v>3000</v>
      </c>
      <c r="E4612" t="s">
        <v>12</v>
      </c>
      <c r="F4612" t="s">
        <v>6305</v>
      </c>
      <c r="G4612" s="81">
        <v>45659</v>
      </c>
      <c r="H4612" t="s">
        <v>4048</v>
      </c>
      <c r="I4612" t="s">
        <v>5163</v>
      </c>
      <c r="J4612" t="s">
        <v>13</v>
      </c>
      <c r="K4612" t="s">
        <v>8600</v>
      </c>
      <c r="L4612" t="s">
        <v>1529</v>
      </c>
      <c r="M4612">
        <v>788</v>
      </c>
    </row>
    <row r="4613" spans="1:14">
      <c r="A4613">
        <v>8006</v>
      </c>
      <c r="B4613" t="s">
        <v>1227</v>
      </c>
      <c r="C4613" t="s">
        <v>3468</v>
      </c>
      <c r="D4613">
        <v>2275</v>
      </c>
      <c r="E4613" t="s">
        <v>10</v>
      </c>
      <c r="F4613" t="s">
        <v>6305</v>
      </c>
      <c r="G4613" s="81">
        <v>45659</v>
      </c>
      <c r="H4613" t="s">
        <v>4048</v>
      </c>
      <c r="I4613" t="s">
        <v>5269</v>
      </c>
      <c r="J4613" t="s">
        <v>2032</v>
      </c>
      <c r="K4613" t="s">
        <v>8601</v>
      </c>
      <c r="L4613" t="s">
        <v>3467</v>
      </c>
      <c r="M4613">
        <v>685</v>
      </c>
    </row>
    <row r="4614" spans="1:14">
      <c r="A4614">
        <v>8007</v>
      </c>
      <c r="B4614" t="s">
        <v>3781</v>
      </c>
      <c r="C4614" t="s">
        <v>3769</v>
      </c>
      <c r="D4614">
        <v>3472</v>
      </c>
      <c r="E4614" t="s">
        <v>20</v>
      </c>
      <c r="F4614" t="s">
        <v>7143</v>
      </c>
      <c r="G4614" s="81">
        <v>45664</v>
      </c>
      <c r="H4614" t="s">
        <v>4048</v>
      </c>
      <c r="I4614" t="s">
        <v>8602</v>
      </c>
      <c r="J4614" t="s">
        <v>1677</v>
      </c>
      <c r="K4614" t="s">
        <v>8603</v>
      </c>
      <c r="L4614" t="s">
        <v>3768</v>
      </c>
      <c r="M4614">
        <v>770</v>
      </c>
    </row>
    <row r="4615" spans="1:14">
      <c r="A4615">
        <v>8008</v>
      </c>
      <c r="B4615" t="s">
        <v>3781</v>
      </c>
      <c r="C4615" t="s">
        <v>3750</v>
      </c>
      <c r="D4615">
        <v>3472</v>
      </c>
      <c r="E4615" t="s">
        <v>20</v>
      </c>
      <c r="F4615" t="s">
        <v>420</v>
      </c>
      <c r="G4615" s="81">
        <v>45664</v>
      </c>
      <c r="H4615" t="s">
        <v>4048</v>
      </c>
      <c r="I4615" t="s">
        <v>8602</v>
      </c>
      <c r="J4615" t="s">
        <v>1677</v>
      </c>
      <c r="K4615" t="s">
        <v>8604</v>
      </c>
      <c r="L4615" t="s">
        <v>3749</v>
      </c>
      <c r="M4615">
        <v>768</v>
      </c>
    </row>
    <row r="4616" spans="1:14">
      <c r="A4616">
        <v>8009</v>
      </c>
      <c r="B4616" t="s">
        <v>35</v>
      </c>
      <c r="C4616" t="s">
        <v>3373</v>
      </c>
      <c r="D4616">
        <v>3497</v>
      </c>
      <c r="E4616" t="s">
        <v>12</v>
      </c>
      <c r="F4616" t="s">
        <v>420</v>
      </c>
      <c r="G4616" s="81">
        <v>45664</v>
      </c>
      <c r="H4616" t="s">
        <v>4048</v>
      </c>
      <c r="I4616" t="s">
        <v>6062</v>
      </c>
      <c r="J4616" t="s">
        <v>13</v>
      </c>
      <c r="K4616" t="s">
        <v>8605</v>
      </c>
      <c r="L4616" t="s">
        <v>3372</v>
      </c>
      <c r="M4616">
        <v>661</v>
      </c>
    </row>
    <row r="4617" spans="1:14">
      <c r="A4617">
        <v>8010</v>
      </c>
      <c r="B4617" t="s">
        <v>1227</v>
      </c>
      <c r="C4617" t="s">
        <v>1821</v>
      </c>
      <c r="D4617">
        <v>5200</v>
      </c>
      <c r="E4617" t="s">
        <v>12</v>
      </c>
      <c r="F4617" t="s">
        <v>420</v>
      </c>
      <c r="G4617" s="81">
        <v>45664</v>
      </c>
      <c r="H4617" t="s">
        <v>4048</v>
      </c>
      <c r="I4617" t="s">
        <v>8606</v>
      </c>
      <c r="J4617" t="s">
        <v>13</v>
      </c>
      <c r="K4617" t="s">
        <v>8607</v>
      </c>
      <c r="L4617" t="s">
        <v>1822</v>
      </c>
      <c r="M4617">
        <v>577</v>
      </c>
    </row>
    <row r="4618" spans="1:14">
      <c r="A4618">
        <v>8011</v>
      </c>
      <c r="B4618" t="s">
        <v>1227</v>
      </c>
      <c r="C4618" t="s">
        <v>1821</v>
      </c>
      <c r="D4618">
        <v>5200</v>
      </c>
      <c r="E4618" t="s">
        <v>12</v>
      </c>
      <c r="F4618" t="s">
        <v>420</v>
      </c>
      <c r="G4618" s="81">
        <v>45664</v>
      </c>
      <c r="H4618" t="s">
        <v>4048</v>
      </c>
      <c r="I4618" t="s">
        <v>5123</v>
      </c>
      <c r="J4618" t="s">
        <v>13</v>
      </c>
      <c r="K4618" t="s">
        <v>8608</v>
      </c>
      <c r="L4618" t="s">
        <v>1822</v>
      </c>
      <c r="M4618">
        <v>577</v>
      </c>
    </row>
    <row r="4619" spans="1:14">
      <c r="A4619">
        <v>8012</v>
      </c>
      <c r="B4619" t="s">
        <v>1227</v>
      </c>
      <c r="C4619" t="s">
        <v>3014</v>
      </c>
      <c r="D4619">
        <v>1650</v>
      </c>
      <c r="E4619" t="s">
        <v>15</v>
      </c>
      <c r="F4619" t="s">
        <v>6305</v>
      </c>
      <c r="G4619" s="81">
        <v>45665</v>
      </c>
      <c r="H4619" t="s">
        <v>4048</v>
      </c>
      <c r="I4619" t="s">
        <v>6729</v>
      </c>
      <c r="J4619" t="s">
        <v>1680</v>
      </c>
      <c r="K4619" t="s">
        <v>8609</v>
      </c>
      <c r="L4619" t="s">
        <v>3013</v>
      </c>
      <c r="M4619">
        <v>593</v>
      </c>
    </row>
    <row r="4620" spans="1:14">
      <c r="B4620" t="s">
        <v>35</v>
      </c>
      <c r="C4620" t="s">
        <v>3303</v>
      </c>
      <c r="D4620">
        <v>20000</v>
      </c>
      <c r="E4620" t="s">
        <v>10</v>
      </c>
      <c r="F4620" t="s">
        <v>6354</v>
      </c>
      <c r="G4620" s="81">
        <v>45666</v>
      </c>
      <c r="H4620" t="s">
        <v>4048</v>
      </c>
      <c r="I4620" t="s">
        <v>8610</v>
      </c>
      <c r="J4620" t="s">
        <v>2032</v>
      </c>
      <c r="K4620" t="s">
        <v>8611</v>
      </c>
      <c r="L4620" t="s">
        <v>3302</v>
      </c>
      <c r="M4620">
        <v>647</v>
      </c>
    </row>
    <row r="4621" spans="1:14">
      <c r="B4621" t="s">
        <v>1227</v>
      </c>
      <c r="C4621" t="s">
        <v>1332</v>
      </c>
      <c r="D4621">
        <v>4335</v>
      </c>
      <c r="E4621" t="s">
        <v>12</v>
      </c>
      <c r="F4621" t="s">
        <v>6305</v>
      </c>
      <c r="G4621" s="81">
        <v>45665</v>
      </c>
      <c r="H4621" t="s">
        <v>4048</v>
      </c>
      <c r="I4621" t="s">
        <v>6828</v>
      </c>
      <c r="J4621" t="s">
        <v>13</v>
      </c>
      <c r="K4621" t="s">
        <v>8612</v>
      </c>
      <c r="L4621" t="s">
        <v>1330</v>
      </c>
      <c r="M4621">
        <v>462</v>
      </c>
    </row>
    <row r="4622" spans="1:14">
      <c r="A4622">
        <v>8013</v>
      </c>
      <c r="B4622" t="s">
        <v>1227</v>
      </c>
      <c r="C4622" t="s">
        <v>2591</v>
      </c>
      <c r="D4622">
        <v>3000</v>
      </c>
      <c r="E4622" t="s">
        <v>12</v>
      </c>
      <c r="F4622" t="s">
        <v>420</v>
      </c>
      <c r="G4622" s="81">
        <v>45665</v>
      </c>
      <c r="H4622" t="s">
        <v>4048</v>
      </c>
      <c r="I4622" t="s">
        <v>8613</v>
      </c>
      <c r="J4622" t="s">
        <v>13</v>
      </c>
      <c r="K4622" t="s">
        <v>8614</v>
      </c>
      <c r="L4622" t="s">
        <v>2590</v>
      </c>
      <c r="M4622">
        <v>495</v>
      </c>
    </row>
    <row r="4623" spans="1:14">
      <c r="A4623">
        <v>8014</v>
      </c>
      <c r="B4623" t="s">
        <v>1227</v>
      </c>
      <c r="C4623" t="s">
        <v>3926</v>
      </c>
      <c r="D4623">
        <v>19421</v>
      </c>
      <c r="E4623" t="s">
        <v>67</v>
      </c>
      <c r="F4623" t="s">
        <v>420</v>
      </c>
      <c r="G4623" s="81">
        <v>45666</v>
      </c>
      <c r="H4623" t="s">
        <v>4048</v>
      </c>
      <c r="I4623" t="s">
        <v>8615</v>
      </c>
      <c r="J4623" t="s">
        <v>1679</v>
      </c>
      <c r="K4623" t="s">
        <v>8616</v>
      </c>
      <c r="L4623" t="s">
        <v>1255</v>
      </c>
      <c r="M4623">
        <v>817</v>
      </c>
      <c r="N4623" t="s">
        <v>9022</v>
      </c>
    </row>
    <row r="4624" spans="1:14">
      <c r="A4624">
        <v>8015</v>
      </c>
      <c r="B4624" t="s">
        <v>1227</v>
      </c>
      <c r="C4624" t="s">
        <v>3450</v>
      </c>
      <c r="D4624">
        <v>3710</v>
      </c>
      <c r="E4624" t="s">
        <v>12</v>
      </c>
      <c r="F4624" t="s">
        <v>420</v>
      </c>
      <c r="G4624" s="81">
        <v>45666</v>
      </c>
      <c r="H4624" t="s">
        <v>4048</v>
      </c>
      <c r="I4624" t="s">
        <v>5327</v>
      </c>
      <c r="J4624" t="s">
        <v>13</v>
      </c>
      <c r="K4624" t="s">
        <v>8617</v>
      </c>
      <c r="L4624" t="s">
        <v>3504</v>
      </c>
      <c r="M4624">
        <v>682</v>
      </c>
    </row>
    <row r="4625" spans="1:16">
      <c r="A4625">
        <v>8016</v>
      </c>
      <c r="B4625" t="s">
        <v>1227</v>
      </c>
      <c r="C4625" t="s">
        <v>1636</v>
      </c>
      <c r="D4625">
        <v>5000</v>
      </c>
      <c r="E4625" t="s">
        <v>10</v>
      </c>
      <c r="F4625" t="s">
        <v>8618</v>
      </c>
      <c r="G4625" s="81">
        <v>45667</v>
      </c>
      <c r="H4625" t="s">
        <v>4672</v>
      </c>
      <c r="I4625" t="s">
        <v>4847</v>
      </c>
      <c r="J4625" t="s">
        <v>2032</v>
      </c>
      <c r="K4625">
        <v>1</v>
      </c>
      <c r="L4625" t="s">
        <v>1635</v>
      </c>
      <c r="M4625">
        <v>339</v>
      </c>
    </row>
    <row r="4626" spans="1:16">
      <c r="A4626">
        <v>8017</v>
      </c>
      <c r="B4626" t="s">
        <v>1227</v>
      </c>
      <c r="C4626" t="s">
        <v>8619</v>
      </c>
      <c r="D4626">
        <v>3000</v>
      </c>
      <c r="E4626" t="s">
        <v>10</v>
      </c>
      <c r="F4626" t="s">
        <v>623</v>
      </c>
      <c r="G4626" s="81">
        <v>45667</v>
      </c>
      <c r="H4626" t="s">
        <v>45</v>
      </c>
      <c r="I4626" t="s">
        <v>4659</v>
      </c>
      <c r="J4626" t="s">
        <v>2032</v>
      </c>
      <c r="K4626">
        <v>2</v>
      </c>
      <c r="L4626" t="s">
        <v>628</v>
      </c>
      <c r="M4626">
        <v>108</v>
      </c>
    </row>
    <row r="4627" spans="1:16">
      <c r="A4627">
        <v>8018</v>
      </c>
      <c r="B4627" t="s">
        <v>1227</v>
      </c>
      <c r="C4627" t="s">
        <v>3336</v>
      </c>
      <c r="D4627">
        <v>2000</v>
      </c>
      <c r="E4627" t="s">
        <v>10</v>
      </c>
      <c r="F4627" t="s">
        <v>420</v>
      </c>
      <c r="G4627" s="81">
        <v>45667</v>
      </c>
      <c r="H4627" t="s">
        <v>4048</v>
      </c>
      <c r="I4627" t="s">
        <v>5102</v>
      </c>
      <c r="J4627" t="s">
        <v>2032</v>
      </c>
      <c r="K4627" t="s">
        <v>8620</v>
      </c>
      <c r="L4627" t="s">
        <v>3335</v>
      </c>
      <c r="M4627">
        <v>655</v>
      </c>
    </row>
    <row r="4628" spans="1:16">
      <c r="A4628">
        <v>8019</v>
      </c>
      <c r="B4628" t="s">
        <v>1227</v>
      </c>
      <c r="C4628" t="s">
        <v>3336</v>
      </c>
      <c r="D4628">
        <v>2000</v>
      </c>
      <c r="E4628" t="s">
        <v>10</v>
      </c>
      <c r="F4628" t="s">
        <v>420</v>
      </c>
      <c r="G4628" s="81">
        <v>45667</v>
      </c>
      <c r="H4628" t="s">
        <v>4048</v>
      </c>
      <c r="I4628" t="s">
        <v>5012</v>
      </c>
      <c r="J4628" t="s">
        <v>2032</v>
      </c>
      <c r="K4628" t="s">
        <v>8621</v>
      </c>
      <c r="L4628" t="s">
        <v>3335</v>
      </c>
      <c r="M4628">
        <v>655</v>
      </c>
    </row>
    <row r="4629" spans="1:16">
      <c r="A4629">
        <v>8020</v>
      </c>
      <c r="B4629" t="s">
        <v>1227</v>
      </c>
      <c r="C4629" t="s">
        <v>3519</v>
      </c>
      <c r="D4629">
        <v>6000</v>
      </c>
      <c r="E4629" t="s">
        <v>15</v>
      </c>
      <c r="F4629" t="s">
        <v>420</v>
      </c>
      <c r="G4629" s="81">
        <v>45671</v>
      </c>
      <c r="H4629" t="s">
        <v>4048</v>
      </c>
      <c r="I4629" t="s">
        <v>8622</v>
      </c>
      <c r="J4629" t="s">
        <v>1680</v>
      </c>
      <c r="K4629" t="s">
        <v>8623</v>
      </c>
      <c r="L4629" t="s">
        <v>2504</v>
      </c>
      <c r="M4629">
        <v>480</v>
      </c>
    </row>
    <row r="4630" spans="1:16">
      <c r="A4630">
        <v>8021</v>
      </c>
      <c r="B4630" t="s">
        <v>1227</v>
      </c>
      <c r="C4630" t="s">
        <v>6413</v>
      </c>
      <c r="D4630">
        <v>111119</v>
      </c>
      <c r="E4630" t="s">
        <v>15</v>
      </c>
      <c r="F4630" t="s">
        <v>420</v>
      </c>
      <c r="G4630" s="81">
        <v>45671</v>
      </c>
      <c r="H4630" t="s">
        <v>4048</v>
      </c>
      <c r="I4630" t="s">
        <v>8624</v>
      </c>
      <c r="J4630" t="s">
        <v>2178</v>
      </c>
      <c r="K4630" t="s">
        <v>8625</v>
      </c>
      <c r="L4630" t="s">
        <v>2177</v>
      </c>
      <c r="M4630">
        <v>411</v>
      </c>
    </row>
    <row r="4631" spans="1:16">
      <c r="A4631">
        <v>8022</v>
      </c>
      <c r="B4631" t="s">
        <v>1227</v>
      </c>
      <c r="C4631" t="s">
        <v>2591</v>
      </c>
      <c r="D4631">
        <v>10000</v>
      </c>
      <c r="E4631" t="s">
        <v>12</v>
      </c>
      <c r="F4631" t="s">
        <v>420</v>
      </c>
      <c r="G4631" s="81">
        <v>45670</v>
      </c>
      <c r="H4631" t="s">
        <v>4577</v>
      </c>
      <c r="I4631" t="s">
        <v>4944</v>
      </c>
      <c r="J4631" t="s">
        <v>13</v>
      </c>
      <c r="K4631" t="s">
        <v>8626</v>
      </c>
      <c r="L4631" t="s">
        <v>2590</v>
      </c>
      <c r="M4631">
        <v>495</v>
      </c>
    </row>
    <row r="4632" spans="1:16">
      <c r="A4632">
        <v>8023</v>
      </c>
      <c r="B4632" t="s">
        <v>1227</v>
      </c>
      <c r="C4632" t="s">
        <v>2591</v>
      </c>
      <c r="D4632">
        <v>10000</v>
      </c>
      <c r="E4632" t="s">
        <v>12</v>
      </c>
      <c r="F4632" t="s">
        <v>420</v>
      </c>
      <c r="G4632" s="81">
        <v>45670</v>
      </c>
      <c r="H4632" t="s">
        <v>4577</v>
      </c>
      <c r="I4632" t="s">
        <v>4946</v>
      </c>
      <c r="J4632" t="s">
        <v>13</v>
      </c>
      <c r="K4632" t="s">
        <v>8627</v>
      </c>
      <c r="L4632" t="s">
        <v>2590</v>
      </c>
      <c r="M4632">
        <v>495</v>
      </c>
    </row>
    <row r="4633" spans="1:16">
      <c r="A4633">
        <v>8024</v>
      </c>
      <c r="B4633" t="s">
        <v>1227</v>
      </c>
      <c r="C4633" t="s">
        <v>3929</v>
      </c>
      <c r="D4633">
        <v>3497</v>
      </c>
      <c r="E4633" t="s">
        <v>67</v>
      </c>
      <c r="F4633" t="s">
        <v>420</v>
      </c>
      <c r="G4633" s="81">
        <v>45667</v>
      </c>
      <c r="H4633" t="s">
        <v>4048</v>
      </c>
      <c r="I4633" t="s">
        <v>6560</v>
      </c>
      <c r="J4633" t="s">
        <v>1679</v>
      </c>
      <c r="K4633" t="s">
        <v>8628</v>
      </c>
      <c r="L4633" t="s">
        <v>3928</v>
      </c>
      <c r="M4633">
        <v>818</v>
      </c>
    </row>
    <row r="4634" spans="1:16">
      <c r="A4634">
        <v>8025</v>
      </c>
      <c r="B4634" t="s">
        <v>1227</v>
      </c>
      <c r="C4634" t="s">
        <v>5515</v>
      </c>
      <c r="D4634">
        <v>2275</v>
      </c>
      <c r="E4634" t="s">
        <v>15</v>
      </c>
      <c r="F4634" t="s">
        <v>420</v>
      </c>
      <c r="G4634" s="81">
        <v>45673</v>
      </c>
      <c r="H4634" t="s">
        <v>4048</v>
      </c>
      <c r="I4634" t="s">
        <v>8629</v>
      </c>
      <c r="J4634" t="s">
        <v>1680</v>
      </c>
      <c r="K4634" t="s">
        <v>8630</v>
      </c>
      <c r="L4634" t="s">
        <v>1126</v>
      </c>
      <c r="M4634">
        <v>820</v>
      </c>
    </row>
    <row r="4635" spans="1:16">
      <c r="A4635">
        <v>8026</v>
      </c>
      <c r="B4635" t="s">
        <v>1227</v>
      </c>
      <c r="C4635" t="s">
        <v>3956</v>
      </c>
      <c r="D4635">
        <v>3497</v>
      </c>
      <c r="E4635" t="s">
        <v>67</v>
      </c>
      <c r="F4635" t="s">
        <v>420</v>
      </c>
      <c r="G4635" s="81">
        <v>45672</v>
      </c>
      <c r="H4635" t="s">
        <v>4048</v>
      </c>
      <c r="I4635" t="s">
        <v>6560</v>
      </c>
      <c r="J4635" t="s">
        <v>1679</v>
      </c>
      <c r="K4635" t="s">
        <v>8631</v>
      </c>
      <c r="L4635" t="s">
        <v>3934</v>
      </c>
      <c r="M4635">
        <v>819</v>
      </c>
    </row>
    <row r="4636" spans="1:16">
      <c r="A4636">
        <v>8027</v>
      </c>
      <c r="B4636" t="s">
        <v>35</v>
      </c>
      <c r="C4636" t="s">
        <v>3608</v>
      </c>
      <c r="D4636">
        <v>10000</v>
      </c>
      <c r="E4636" t="s">
        <v>12</v>
      </c>
      <c r="F4636" t="s">
        <v>420</v>
      </c>
      <c r="G4636" s="81">
        <v>45674</v>
      </c>
      <c r="H4636" t="s">
        <v>4048</v>
      </c>
      <c r="I4636" t="s">
        <v>8632</v>
      </c>
      <c r="J4636" t="s">
        <v>13</v>
      </c>
      <c r="K4636" t="s">
        <v>8633</v>
      </c>
      <c r="L4636" t="s">
        <v>3639</v>
      </c>
      <c r="M4636">
        <v>722</v>
      </c>
      <c r="P4636" t="s">
        <v>9023</v>
      </c>
    </row>
    <row r="4637" spans="1:16">
      <c r="A4637">
        <v>8028</v>
      </c>
      <c r="B4637" t="s">
        <v>35</v>
      </c>
      <c r="C4637" t="s">
        <v>3611</v>
      </c>
      <c r="D4637">
        <v>10000</v>
      </c>
      <c r="E4637" t="s">
        <v>12</v>
      </c>
      <c r="F4637" t="s">
        <v>420</v>
      </c>
      <c r="G4637" s="81">
        <v>45674</v>
      </c>
      <c r="H4637" t="s">
        <v>4048</v>
      </c>
      <c r="I4637" t="s">
        <v>8632</v>
      </c>
      <c r="J4637" t="s">
        <v>13</v>
      </c>
      <c r="K4637" t="s">
        <v>8634</v>
      </c>
      <c r="L4637" t="s">
        <v>3610</v>
      </c>
      <c r="M4637">
        <v>723</v>
      </c>
      <c r="P4637" t="s">
        <v>9024</v>
      </c>
    </row>
    <row r="4638" spans="1:16">
      <c r="A4638">
        <v>8029</v>
      </c>
      <c r="B4638" t="s">
        <v>1227</v>
      </c>
      <c r="C4638" t="s">
        <v>3939</v>
      </c>
      <c r="D4638">
        <v>4216</v>
      </c>
      <c r="E4638" t="s">
        <v>67</v>
      </c>
      <c r="F4638" t="s">
        <v>420</v>
      </c>
      <c r="G4638" s="81">
        <v>45674</v>
      </c>
      <c r="H4638" t="s">
        <v>4048</v>
      </c>
      <c r="I4638" t="s">
        <v>8635</v>
      </c>
      <c r="J4638" t="s">
        <v>1679</v>
      </c>
      <c r="K4638" t="s">
        <v>8636</v>
      </c>
      <c r="L4638" t="s">
        <v>3938</v>
      </c>
      <c r="M4638">
        <v>821</v>
      </c>
    </row>
    <row r="4639" spans="1:16">
      <c r="B4639" t="s">
        <v>1227</v>
      </c>
      <c r="C4639" t="s">
        <v>2591</v>
      </c>
      <c r="D4639">
        <v>7000</v>
      </c>
      <c r="E4639" t="s">
        <v>12</v>
      </c>
      <c r="F4639" t="s">
        <v>420</v>
      </c>
      <c r="G4639" s="81">
        <v>45674</v>
      </c>
      <c r="H4639" t="s">
        <v>4672</v>
      </c>
      <c r="I4639" t="s">
        <v>6980</v>
      </c>
      <c r="J4639" t="s">
        <v>13</v>
      </c>
      <c r="K4639" t="s">
        <v>8637</v>
      </c>
      <c r="L4639" t="s">
        <v>2590</v>
      </c>
      <c r="M4639">
        <v>495</v>
      </c>
    </row>
    <row r="4640" spans="1:16">
      <c r="A4640">
        <v>8030</v>
      </c>
      <c r="B4640" t="s">
        <v>1227</v>
      </c>
      <c r="C4640" t="s">
        <v>2574</v>
      </c>
      <c r="D4640">
        <v>3497</v>
      </c>
      <c r="E4640" t="s">
        <v>67</v>
      </c>
      <c r="F4640" t="s">
        <v>420</v>
      </c>
      <c r="G4640" s="81">
        <v>45674</v>
      </c>
      <c r="H4640" t="s">
        <v>4048</v>
      </c>
      <c r="I4640" t="s">
        <v>6560</v>
      </c>
      <c r="J4640" t="s">
        <v>1679</v>
      </c>
      <c r="K4640" t="s">
        <v>8638</v>
      </c>
      <c r="L4640" t="s">
        <v>2572</v>
      </c>
      <c r="M4640">
        <v>822</v>
      </c>
    </row>
    <row r="4641" spans="1:15">
      <c r="A4641">
        <v>8031</v>
      </c>
      <c r="B4641" t="s">
        <v>35</v>
      </c>
      <c r="C4641" t="s">
        <v>3373</v>
      </c>
      <c r="D4641">
        <v>3497</v>
      </c>
      <c r="E4641" t="s">
        <v>12</v>
      </c>
      <c r="F4641" t="s">
        <v>420</v>
      </c>
      <c r="G4641" s="81">
        <v>45677</v>
      </c>
      <c r="H4641" t="s">
        <v>4048</v>
      </c>
      <c r="I4641" t="s">
        <v>5012</v>
      </c>
      <c r="J4641" t="s">
        <v>13</v>
      </c>
      <c r="K4641" t="s">
        <v>8639</v>
      </c>
      <c r="L4641" t="s">
        <v>3372</v>
      </c>
      <c r="M4641">
        <v>661</v>
      </c>
    </row>
    <row r="4642" spans="1:15">
      <c r="A4642">
        <v>8032</v>
      </c>
      <c r="B4642" t="s">
        <v>1227</v>
      </c>
      <c r="C4642" t="s">
        <v>3161</v>
      </c>
      <c r="D4642">
        <v>650</v>
      </c>
      <c r="E4642" t="s">
        <v>10</v>
      </c>
      <c r="F4642" t="s">
        <v>420</v>
      </c>
      <c r="G4642" s="81">
        <v>45680</v>
      </c>
      <c r="H4642" t="s">
        <v>4194</v>
      </c>
      <c r="I4642" t="s">
        <v>8384</v>
      </c>
      <c r="J4642" t="s">
        <v>2032</v>
      </c>
      <c r="K4642" t="s">
        <v>8640</v>
      </c>
      <c r="L4642" t="s">
        <v>3160</v>
      </c>
      <c r="M4642">
        <v>610</v>
      </c>
    </row>
    <row r="4643" spans="1:15">
      <c r="B4643" t="s">
        <v>1227</v>
      </c>
      <c r="C4643" t="s">
        <v>2591</v>
      </c>
      <c r="D4643">
        <v>3500</v>
      </c>
      <c r="E4643" t="s">
        <v>12</v>
      </c>
      <c r="F4643" t="s">
        <v>420</v>
      </c>
      <c r="G4643" s="81">
        <v>45681</v>
      </c>
      <c r="H4643" t="s">
        <v>4069</v>
      </c>
      <c r="I4643" t="s">
        <v>6054</v>
      </c>
      <c r="J4643" t="s">
        <v>13</v>
      </c>
      <c r="K4643" t="s">
        <v>8641</v>
      </c>
      <c r="L4643" t="s">
        <v>2590</v>
      </c>
      <c r="M4643">
        <v>495</v>
      </c>
    </row>
    <row r="4644" spans="1:15">
      <c r="A4644">
        <v>8033</v>
      </c>
      <c r="B4644" t="s">
        <v>1227</v>
      </c>
      <c r="C4644" t="s">
        <v>2591</v>
      </c>
      <c r="D4644">
        <v>3500</v>
      </c>
      <c r="E4644" t="s">
        <v>12</v>
      </c>
      <c r="F4644" t="s">
        <v>420</v>
      </c>
      <c r="G4644" s="81">
        <v>45684</v>
      </c>
      <c r="H4644" t="s">
        <v>4069</v>
      </c>
      <c r="I4644" t="s">
        <v>6054</v>
      </c>
      <c r="J4644" t="s">
        <v>13</v>
      </c>
      <c r="K4644" t="s">
        <v>8641</v>
      </c>
      <c r="L4644" t="s">
        <v>2590</v>
      </c>
      <c r="M4644">
        <v>495</v>
      </c>
    </row>
    <row r="4645" spans="1:15">
      <c r="A4645">
        <v>8034</v>
      </c>
      <c r="B4645" t="s">
        <v>1227</v>
      </c>
      <c r="C4645" t="s">
        <v>3898</v>
      </c>
      <c r="D4645">
        <v>2275</v>
      </c>
      <c r="E4645" t="s">
        <v>15</v>
      </c>
      <c r="F4645" t="s">
        <v>420</v>
      </c>
      <c r="G4645" s="81">
        <v>45686</v>
      </c>
      <c r="H4645" t="s">
        <v>4048</v>
      </c>
      <c r="I4645" t="s">
        <v>6767</v>
      </c>
      <c r="J4645" t="s">
        <v>1680</v>
      </c>
      <c r="K4645" t="s">
        <v>8642</v>
      </c>
      <c r="L4645" t="s">
        <v>3897</v>
      </c>
      <c r="M4645">
        <v>811</v>
      </c>
    </row>
    <row r="4646" spans="1:15">
      <c r="A4646">
        <v>8035</v>
      </c>
      <c r="B4646" t="s">
        <v>3781</v>
      </c>
      <c r="C4646" t="s">
        <v>3735</v>
      </c>
      <c r="D4646">
        <v>8000</v>
      </c>
      <c r="E4646" t="s">
        <v>20</v>
      </c>
      <c r="F4646" t="s">
        <v>420</v>
      </c>
      <c r="G4646" s="81">
        <v>45685</v>
      </c>
      <c r="H4646" t="s">
        <v>93</v>
      </c>
      <c r="I4646" t="s">
        <v>8643</v>
      </c>
      <c r="J4646" t="s">
        <v>1677</v>
      </c>
      <c r="K4646" t="s">
        <v>8644</v>
      </c>
      <c r="L4646" t="s">
        <v>3734</v>
      </c>
      <c r="M4646">
        <v>772</v>
      </c>
    </row>
    <row r="4647" spans="1:15">
      <c r="A4647">
        <v>8036</v>
      </c>
      <c r="B4647" t="s">
        <v>3781</v>
      </c>
      <c r="C4647" t="s">
        <v>3735</v>
      </c>
      <c r="D4647">
        <v>3472</v>
      </c>
      <c r="E4647" t="s">
        <v>20</v>
      </c>
      <c r="F4647" t="s">
        <v>420</v>
      </c>
      <c r="G4647" s="81">
        <v>45684</v>
      </c>
      <c r="H4647" t="s">
        <v>4048</v>
      </c>
      <c r="I4647" t="s">
        <v>8587</v>
      </c>
      <c r="J4647" t="s">
        <v>1677</v>
      </c>
      <c r="K4647" t="s">
        <v>8645</v>
      </c>
      <c r="L4647" t="s">
        <v>3734</v>
      </c>
      <c r="M4647">
        <v>772</v>
      </c>
    </row>
    <row r="4648" spans="1:15">
      <c r="A4648">
        <v>8037</v>
      </c>
      <c r="B4648" t="s">
        <v>1227</v>
      </c>
      <c r="C4648" t="s">
        <v>1581</v>
      </c>
      <c r="D4648">
        <v>25000</v>
      </c>
      <c r="E4648" t="s">
        <v>15</v>
      </c>
      <c r="F4648" t="s">
        <v>420</v>
      </c>
      <c r="G4648" s="81">
        <v>45684</v>
      </c>
      <c r="H4648" t="s">
        <v>4069</v>
      </c>
      <c r="I4648" t="s">
        <v>6054</v>
      </c>
      <c r="J4648" t="s">
        <v>1680</v>
      </c>
      <c r="K4648">
        <v>2525203</v>
      </c>
      <c r="L4648" t="s">
        <v>1579</v>
      </c>
      <c r="M4648">
        <v>322</v>
      </c>
    </row>
    <row r="4649" spans="1:15">
      <c r="A4649">
        <v>8038</v>
      </c>
      <c r="B4649" t="s">
        <v>1227</v>
      </c>
      <c r="C4649" t="s">
        <v>1821</v>
      </c>
      <c r="D4649">
        <v>5200</v>
      </c>
      <c r="E4649" t="s">
        <v>12</v>
      </c>
      <c r="F4649" t="s">
        <v>420</v>
      </c>
      <c r="G4649" s="81">
        <v>45684</v>
      </c>
      <c r="H4649" t="s">
        <v>4048</v>
      </c>
      <c r="I4649" t="s">
        <v>5203</v>
      </c>
      <c r="J4649" t="s">
        <v>13</v>
      </c>
      <c r="K4649" t="s">
        <v>8646</v>
      </c>
      <c r="L4649" t="s">
        <v>1822</v>
      </c>
      <c r="M4649">
        <v>577</v>
      </c>
    </row>
    <row r="4650" spans="1:15">
      <c r="B4650" t="s">
        <v>3781</v>
      </c>
      <c r="C4650" t="s">
        <v>3778</v>
      </c>
      <c r="D4650">
        <v>3472</v>
      </c>
      <c r="E4650" t="s">
        <v>20</v>
      </c>
      <c r="F4650" t="s">
        <v>420</v>
      </c>
      <c r="G4650" s="81">
        <v>45688</v>
      </c>
      <c r="H4650" t="s">
        <v>4048</v>
      </c>
      <c r="I4650" t="s">
        <v>4339</v>
      </c>
      <c r="J4650" t="s">
        <v>1677</v>
      </c>
      <c r="K4650">
        <v>9252</v>
      </c>
      <c r="L4650" t="s">
        <v>3777</v>
      </c>
      <c r="M4650">
        <v>762</v>
      </c>
    </row>
    <row r="4651" spans="1:15">
      <c r="B4651" t="s">
        <v>2908</v>
      </c>
      <c r="C4651" t="s">
        <v>3468</v>
      </c>
      <c r="D4651">
        <v>2275</v>
      </c>
      <c r="E4651" t="s">
        <v>10</v>
      </c>
      <c r="F4651" t="s">
        <v>6305</v>
      </c>
      <c r="G4651" s="81">
        <v>45688</v>
      </c>
      <c r="H4651" t="s">
        <v>4048</v>
      </c>
      <c r="I4651" t="s">
        <v>5159</v>
      </c>
      <c r="J4651" t="s">
        <v>2032</v>
      </c>
      <c r="K4651">
        <v>276390</v>
      </c>
      <c r="L4651" t="s">
        <v>3467</v>
      </c>
      <c r="M4651">
        <v>685</v>
      </c>
    </row>
    <row r="4652" spans="1:15">
      <c r="B4652" t="s">
        <v>1227</v>
      </c>
      <c r="C4652" t="s">
        <v>6413</v>
      </c>
      <c r="D4652">
        <v>27931</v>
      </c>
      <c r="E4652" t="s">
        <v>2178</v>
      </c>
      <c r="F4652" t="s">
        <v>420</v>
      </c>
      <c r="G4652" s="81">
        <v>45688</v>
      </c>
      <c r="H4652" t="s">
        <v>7565</v>
      </c>
      <c r="I4652" t="s">
        <v>8736</v>
      </c>
      <c r="J4652" t="s">
        <v>2178</v>
      </c>
      <c r="K4652">
        <v>901</v>
      </c>
      <c r="L4652" t="s">
        <v>2177</v>
      </c>
      <c r="M4652">
        <v>411</v>
      </c>
      <c r="O4652" t="s">
        <v>9104</v>
      </c>
    </row>
    <row r="4653" spans="1:15">
      <c r="B4653" t="s">
        <v>1227</v>
      </c>
      <c r="C4653" t="s">
        <v>6413</v>
      </c>
      <c r="D4653">
        <v>33288</v>
      </c>
      <c r="E4653" t="s">
        <v>2178</v>
      </c>
      <c r="F4653" t="s">
        <v>420</v>
      </c>
      <c r="G4653" s="81">
        <v>45688</v>
      </c>
      <c r="H4653" t="s">
        <v>99</v>
      </c>
      <c r="I4653" t="s">
        <v>8737</v>
      </c>
      <c r="J4653" t="s">
        <v>2178</v>
      </c>
      <c r="K4653">
        <v>3151</v>
      </c>
      <c r="L4653" t="s">
        <v>2177</v>
      </c>
      <c r="M4653">
        <v>411</v>
      </c>
      <c r="O4653" t="s">
        <v>9104</v>
      </c>
    </row>
    <row r="4654" spans="1:15">
      <c r="A4654">
        <v>8039</v>
      </c>
      <c r="B4654" t="s">
        <v>35</v>
      </c>
      <c r="C4654" t="s">
        <v>3373</v>
      </c>
      <c r="D4654">
        <v>3497</v>
      </c>
      <c r="E4654" t="s">
        <v>12</v>
      </c>
      <c r="F4654" t="s">
        <v>420</v>
      </c>
      <c r="G4654" s="81">
        <v>45693</v>
      </c>
      <c r="H4654" t="s">
        <v>4048</v>
      </c>
      <c r="I4654" t="s">
        <v>5795</v>
      </c>
      <c r="J4654" t="s">
        <v>13</v>
      </c>
      <c r="K4654" t="s">
        <v>8647</v>
      </c>
      <c r="L4654" t="s">
        <v>3372</v>
      </c>
      <c r="M4654">
        <v>661</v>
      </c>
    </row>
    <row r="4655" spans="1:15">
      <c r="A4655">
        <v>8040</v>
      </c>
      <c r="B4655" t="s">
        <v>1227</v>
      </c>
      <c r="C4655" t="s">
        <v>1531</v>
      </c>
      <c r="D4655">
        <v>3000</v>
      </c>
      <c r="E4655" t="s">
        <v>12</v>
      </c>
      <c r="F4655" t="s">
        <v>6305</v>
      </c>
      <c r="G4655" s="81">
        <v>45692</v>
      </c>
      <c r="H4655" t="s">
        <v>4048</v>
      </c>
      <c r="I4655" t="s">
        <v>5383</v>
      </c>
      <c r="J4655" t="s">
        <v>13</v>
      </c>
      <c r="K4655" t="s">
        <v>8648</v>
      </c>
      <c r="L4655" t="s">
        <v>1529</v>
      </c>
      <c r="M4655">
        <v>788</v>
      </c>
    </row>
    <row r="4656" spans="1:15">
      <c r="A4656">
        <v>8041</v>
      </c>
      <c r="B4656" t="s">
        <v>1227</v>
      </c>
      <c r="C4656" t="s">
        <v>3114</v>
      </c>
      <c r="D4656">
        <v>2275</v>
      </c>
      <c r="E4656" t="s">
        <v>10</v>
      </c>
      <c r="F4656" t="s">
        <v>6305</v>
      </c>
      <c r="G4656" s="81">
        <v>45692</v>
      </c>
      <c r="H4656" t="s">
        <v>4048</v>
      </c>
      <c r="I4656" t="s">
        <v>5012</v>
      </c>
      <c r="J4656" t="s">
        <v>2032</v>
      </c>
      <c r="K4656" t="s">
        <v>8649</v>
      </c>
      <c r="L4656" t="s">
        <v>3113</v>
      </c>
      <c r="M4656">
        <v>596</v>
      </c>
    </row>
    <row r="4657" spans="1:13">
      <c r="A4657">
        <v>8042</v>
      </c>
      <c r="B4657" t="s">
        <v>1227</v>
      </c>
      <c r="C4657" t="s">
        <v>3409</v>
      </c>
      <c r="D4657">
        <v>5200</v>
      </c>
      <c r="E4657" t="s">
        <v>12</v>
      </c>
      <c r="F4657" t="s">
        <v>6305</v>
      </c>
      <c r="G4657" s="81">
        <v>45692</v>
      </c>
      <c r="H4657" t="s">
        <v>4048</v>
      </c>
      <c r="I4657" t="s">
        <v>5327</v>
      </c>
      <c r="J4657" t="s">
        <v>13</v>
      </c>
      <c r="K4657" t="s">
        <v>8650</v>
      </c>
      <c r="L4657" t="s">
        <v>3408</v>
      </c>
      <c r="M4657">
        <v>676</v>
      </c>
    </row>
    <row r="4658" spans="1:13">
      <c r="A4658">
        <v>8043</v>
      </c>
      <c r="B4658" t="s">
        <v>1227</v>
      </c>
      <c r="C4658" t="s">
        <v>3929</v>
      </c>
      <c r="D4658">
        <v>3497</v>
      </c>
      <c r="E4658" t="s">
        <v>67</v>
      </c>
      <c r="F4658" t="s">
        <v>420</v>
      </c>
      <c r="G4658" s="81">
        <v>45692</v>
      </c>
      <c r="H4658" t="s">
        <v>4048</v>
      </c>
      <c r="I4658" t="s">
        <v>4516</v>
      </c>
      <c r="J4658" t="s">
        <v>1679</v>
      </c>
      <c r="K4658" t="s">
        <v>8651</v>
      </c>
      <c r="L4658" t="s">
        <v>3928</v>
      </c>
      <c r="M4658">
        <v>818</v>
      </c>
    </row>
    <row r="4659" spans="1:13">
      <c r="A4659">
        <v>8044</v>
      </c>
      <c r="B4659" t="s">
        <v>1227</v>
      </c>
      <c r="C4659" t="s">
        <v>3161</v>
      </c>
      <c r="D4659">
        <v>2275</v>
      </c>
      <c r="E4659" t="s">
        <v>10</v>
      </c>
      <c r="F4659" t="s">
        <v>420</v>
      </c>
      <c r="G4659" s="81">
        <v>45692</v>
      </c>
      <c r="H4659" t="s">
        <v>4048</v>
      </c>
      <c r="I4659" t="s">
        <v>5123</v>
      </c>
      <c r="J4659" t="s">
        <v>2032</v>
      </c>
      <c r="K4659" t="s">
        <v>8652</v>
      </c>
      <c r="L4659" t="s">
        <v>3160</v>
      </c>
      <c r="M4659">
        <v>610</v>
      </c>
    </row>
    <row r="4660" spans="1:13">
      <c r="A4660">
        <v>8045</v>
      </c>
      <c r="B4660" t="s">
        <v>2961</v>
      </c>
      <c r="C4660" t="s">
        <v>3378</v>
      </c>
      <c r="D4660">
        <v>5200</v>
      </c>
      <c r="E4660" t="s">
        <v>67</v>
      </c>
      <c r="F4660" t="s">
        <v>420</v>
      </c>
      <c r="G4660" s="81">
        <v>45692</v>
      </c>
      <c r="H4660" t="s">
        <v>4048</v>
      </c>
      <c r="I4660" t="s">
        <v>5102</v>
      </c>
      <c r="J4660" t="s">
        <v>1679</v>
      </c>
      <c r="K4660" t="s">
        <v>8653</v>
      </c>
      <c r="L4660" t="s">
        <v>3377</v>
      </c>
      <c r="M4660">
        <v>662</v>
      </c>
    </row>
    <row r="4661" spans="1:13">
      <c r="A4661">
        <v>8046</v>
      </c>
      <c r="B4661" t="s">
        <v>3781</v>
      </c>
      <c r="C4661" t="s">
        <v>3732</v>
      </c>
      <c r="D4661">
        <v>3472</v>
      </c>
      <c r="E4661" t="s">
        <v>20</v>
      </c>
      <c r="F4661" t="s">
        <v>420</v>
      </c>
      <c r="G4661" s="81">
        <v>45692</v>
      </c>
      <c r="H4661" t="s">
        <v>4048</v>
      </c>
      <c r="I4661" t="s">
        <v>8654</v>
      </c>
      <c r="J4661" t="s">
        <v>1677</v>
      </c>
      <c r="K4661" t="s">
        <v>8655</v>
      </c>
      <c r="L4661" t="s">
        <v>3731</v>
      </c>
      <c r="M4661">
        <v>780</v>
      </c>
    </row>
    <row r="4662" spans="1:13">
      <c r="A4662">
        <v>8047</v>
      </c>
      <c r="B4662" t="s">
        <v>1227</v>
      </c>
      <c r="C4662" t="s">
        <v>605</v>
      </c>
      <c r="D4662">
        <v>2800</v>
      </c>
      <c r="E4662" t="s">
        <v>12</v>
      </c>
      <c r="F4662" t="s">
        <v>420</v>
      </c>
      <c r="G4662" s="81">
        <v>45478</v>
      </c>
      <c r="H4662" t="s">
        <v>4048</v>
      </c>
      <c r="I4662" t="s">
        <v>5982</v>
      </c>
      <c r="J4662" t="s">
        <v>13</v>
      </c>
      <c r="K4662" t="s">
        <v>8656</v>
      </c>
      <c r="L4662" t="s">
        <v>603</v>
      </c>
    </row>
    <row r="4663" spans="1:13">
      <c r="A4663">
        <v>8048</v>
      </c>
      <c r="B4663" t="s">
        <v>1227</v>
      </c>
      <c r="C4663" t="s">
        <v>2574</v>
      </c>
      <c r="D4663">
        <v>3497</v>
      </c>
      <c r="E4663" t="s">
        <v>67</v>
      </c>
      <c r="F4663" t="s">
        <v>420</v>
      </c>
      <c r="G4663" s="81">
        <v>45692</v>
      </c>
      <c r="H4663" t="s">
        <v>4048</v>
      </c>
      <c r="I4663" t="s">
        <v>4516</v>
      </c>
      <c r="J4663" t="s">
        <v>1679</v>
      </c>
      <c r="K4663" t="s">
        <v>8657</v>
      </c>
      <c r="L4663" t="s">
        <v>2572</v>
      </c>
      <c r="M4663">
        <v>822</v>
      </c>
    </row>
    <row r="4664" spans="1:13">
      <c r="A4664">
        <v>8049</v>
      </c>
      <c r="B4664" t="s">
        <v>3781</v>
      </c>
      <c r="C4664" t="s">
        <v>8728</v>
      </c>
      <c r="D4664">
        <v>3472</v>
      </c>
      <c r="E4664" t="s">
        <v>20</v>
      </c>
      <c r="F4664" t="s">
        <v>420</v>
      </c>
      <c r="G4664" s="81">
        <v>45692</v>
      </c>
      <c r="H4664" t="s">
        <v>4048</v>
      </c>
      <c r="I4664" t="s">
        <v>8827</v>
      </c>
      <c r="J4664" t="s">
        <v>1677</v>
      </c>
      <c r="K4664" t="s">
        <v>8659</v>
      </c>
      <c r="L4664" t="s">
        <v>3844</v>
      </c>
      <c r="M4664">
        <v>791</v>
      </c>
    </row>
    <row r="4665" spans="1:13">
      <c r="A4665">
        <v>8050</v>
      </c>
      <c r="B4665" t="s">
        <v>1227</v>
      </c>
      <c r="C4665" t="s">
        <v>3325</v>
      </c>
      <c r="D4665">
        <v>2000</v>
      </c>
      <c r="E4665" t="s">
        <v>10</v>
      </c>
      <c r="F4665" t="s">
        <v>420</v>
      </c>
      <c r="G4665" s="81">
        <v>45663</v>
      </c>
      <c r="H4665" t="s">
        <v>4048</v>
      </c>
      <c r="I4665" t="s">
        <v>5269</v>
      </c>
      <c r="J4665" t="s">
        <v>2032</v>
      </c>
      <c r="K4665">
        <v>245270</v>
      </c>
      <c r="L4665" t="s">
        <v>3324</v>
      </c>
      <c r="M4665">
        <v>652</v>
      </c>
    </row>
    <row r="4666" spans="1:13">
      <c r="A4666">
        <v>8051</v>
      </c>
      <c r="B4666" t="s">
        <v>1227</v>
      </c>
      <c r="C4666" t="s">
        <v>3325</v>
      </c>
      <c r="D4666">
        <v>2000</v>
      </c>
      <c r="E4666" t="s">
        <v>10</v>
      </c>
      <c r="F4666" t="s">
        <v>420</v>
      </c>
      <c r="G4666" s="81">
        <v>45694</v>
      </c>
      <c r="H4666" t="s">
        <v>4048</v>
      </c>
      <c r="I4666" t="s">
        <v>5159</v>
      </c>
      <c r="J4666" t="s">
        <v>2032</v>
      </c>
      <c r="K4666" t="s">
        <v>8660</v>
      </c>
      <c r="L4666" t="s">
        <v>3324</v>
      </c>
      <c r="M4666">
        <v>652</v>
      </c>
    </row>
    <row r="4667" spans="1:13">
      <c r="A4667">
        <v>8052</v>
      </c>
      <c r="B4667" t="s">
        <v>1227</v>
      </c>
      <c r="C4667" t="s">
        <v>3336</v>
      </c>
      <c r="D4667">
        <v>2000</v>
      </c>
      <c r="E4667" t="s">
        <v>10</v>
      </c>
      <c r="F4667" t="s">
        <v>420</v>
      </c>
      <c r="G4667" s="81">
        <v>45694</v>
      </c>
      <c r="H4667" t="s">
        <v>4048</v>
      </c>
      <c r="I4667" t="s">
        <v>5043</v>
      </c>
      <c r="J4667" t="s">
        <v>2032</v>
      </c>
      <c r="K4667" t="s">
        <v>8660</v>
      </c>
      <c r="L4667" t="s">
        <v>3335</v>
      </c>
      <c r="M4667">
        <v>655</v>
      </c>
    </row>
    <row r="4668" spans="1:13">
      <c r="A4668">
        <v>8053</v>
      </c>
      <c r="B4668" t="s">
        <v>3781</v>
      </c>
      <c r="C4668" t="s">
        <v>3993</v>
      </c>
      <c r="D4668">
        <v>10416</v>
      </c>
      <c r="E4668" t="s">
        <v>20</v>
      </c>
      <c r="F4668" t="s">
        <v>420</v>
      </c>
      <c r="G4668" s="81">
        <v>45694</v>
      </c>
      <c r="H4668" t="s">
        <v>4048</v>
      </c>
      <c r="I4668" t="s">
        <v>8661</v>
      </c>
      <c r="J4668" t="s">
        <v>1677</v>
      </c>
      <c r="K4668" t="s">
        <v>8662</v>
      </c>
      <c r="L4668" t="s">
        <v>3989</v>
      </c>
      <c r="M4668">
        <v>828</v>
      </c>
    </row>
    <row r="4669" spans="1:13">
      <c r="A4669">
        <v>8054</v>
      </c>
      <c r="B4669" t="s">
        <v>3781</v>
      </c>
      <c r="C4669" t="s">
        <v>3762</v>
      </c>
      <c r="D4669">
        <v>3472</v>
      </c>
      <c r="E4669" t="s">
        <v>20</v>
      </c>
      <c r="F4669" t="s">
        <v>420</v>
      </c>
      <c r="G4669" s="81">
        <v>45639</v>
      </c>
      <c r="H4669" t="s">
        <v>4048</v>
      </c>
      <c r="I4669" t="s">
        <v>8663</v>
      </c>
      <c r="J4669" t="s">
        <v>1677</v>
      </c>
      <c r="K4669">
        <v>46717</v>
      </c>
      <c r="L4669" t="s">
        <v>3761</v>
      </c>
      <c r="M4669">
        <v>775</v>
      </c>
    </row>
    <row r="4670" spans="1:13">
      <c r="A4670">
        <v>8055</v>
      </c>
      <c r="B4670" t="s">
        <v>3781</v>
      </c>
      <c r="C4670" t="s">
        <v>3762</v>
      </c>
      <c r="D4670">
        <v>3472</v>
      </c>
      <c r="E4670" t="s">
        <v>20</v>
      </c>
      <c r="F4670" t="s">
        <v>420</v>
      </c>
      <c r="G4670" s="81">
        <v>45694</v>
      </c>
      <c r="H4670" t="s">
        <v>4048</v>
      </c>
      <c r="I4670" t="s">
        <v>8664</v>
      </c>
      <c r="J4670" t="s">
        <v>1677</v>
      </c>
      <c r="K4670" t="s">
        <v>8665</v>
      </c>
      <c r="L4670" t="s">
        <v>3761</v>
      </c>
      <c r="M4670">
        <v>775</v>
      </c>
    </row>
    <row r="4671" spans="1:13">
      <c r="A4671">
        <v>8056</v>
      </c>
      <c r="B4671" t="s">
        <v>1227</v>
      </c>
      <c r="C4671" t="s">
        <v>2812</v>
      </c>
      <c r="D4671">
        <v>3497</v>
      </c>
      <c r="E4671" t="s">
        <v>12</v>
      </c>
      <c r="F4671" t="s">
        <v>6305</v>
      </c>
      <c r="G4671" s="81">
        <v>45694</v>
      </c>
      <c r="H4671" t="s">
        <v>4048</v>
      </c>
      <c r="I4671" t="s">
        <v>5870</v>
      </c>
      <c r="J4671" t="s">
        <v>13</v>
      </c>
      <c r="K4671" t="s">
        <v>8666</v>
      </c>
      <c r="L4671" t="s">
        <v>2807</v>
      </c>
      <c r="M4671">
        <v>573</v>
      </c>
    </row>
    <row r="4672" spans="1:13">
      <c r="A4672">
        <v>8057</v>
      </c>
      <c r="B4672" t="s">
        <v>1227</v>
      </c>
      <c r="C4672" t="s">
        <v>3450</v>
      </c>
      <c r="D4672">
        <v>6851</v>
      </c>
      <c r="E4672" t="s">
        <v>12</v>
      </c>
      <c r="F4672" t="s">
        <v>420</v>
      </c>
      <c r="G4672" s="81">
        <v>45694</v>
      </c>
      <c r="H4672" t="s">
        <v>4048</v>
      </c>
      <c r="I4672" t="s">
        <v>8667</v>
      </c>
      <c r="J4672" t="s">
        <v>13</v>
      </c>
      <c r="K4672" t="s">
        <v>8668</v>
      </c>
      <c r="L4672" t="s">
        <v>3504</v>
      </c>
      <c r="M4672">
        <v>682</v>
      </c>
    </row>
    <row r="4673" spans="1:13">
      <c r="A4673">
        <v>8058</v>
      </c>
      <c r="B4673" t="s">
        <v>1227</v>
      </c>
      <c r="C4673" t="s">
        <v>3161</v>
      </c>
      <c r="D4673">
        <v>2100</v>
      </c>
      <c r="E4673" t="s">
        <v>10</v>
      </c>
      <c r="F4673" t="s">
        <v>420</v>
      </c>
      <c r="G4673" s="81">
        <v>45693</v>
      </c>
      <c r="H4673" t="s">
        <v>4066</v>
      </c>
      <c r="I4673" t="s">
        <v>6156</v>
      </c>
      <c r="J4673" t="s">
        <v>2032</v>
      </c>
      <c r="K4673" t="s">
        <v>8669</v>
      </c>
      <c r="L4673" t="s">
        <v>3160</v>
      </c>
      <c r="M4673">
        <v>610</v>
      </c>
    </row>
    <row r="4674" spans="1:13">
      <c r="A4674">
        <v>8059</v>
      </c>
      <c r="B4674" t="s">
        <v>3781</v>
      </c>
      <c r="C4674" t="s">
        <v>3796</v>
      </c>
      <c r="D4674">
        <v>3472</v>
      </c>
      <c r="E4674" t="s">
        <v>20</v>
      </c>
      <c r="F4674" t="s">
        <v>420</v>
      </c>
      <c r="G4674" s="81">
        <v>45663</v>
      </c>
      <c r="H4674" t="s">
        <v>4048</v>
      </c>
      <c r="I4674" t="s">
        <v>8587</v>
      </c>
      <c r="J4674" t="s">
        <v>1677</v>
      </c>
      <c r="K4674">
        <v>60125</v>
      </c>
      <c r="L4674" t="s">
        <v>3808</v>
      </c>
      <c r="M4674">
        <v>781</v>
      </c>
    </row>
    <row r="4675" spans="1:13">
      <c r="A4675">
        <v>8060</v>
      </c>
      <c r="B4675" t="s">
        <v>3781</v>
      </c>
      <c r="C4675" t="s">
        <v>3796</v>
      </c>
      <c r="D4675">
        <v>3472</v>
      </c>
      <c r="E4675" t="s">
        <v>20</v>
      </c>
      <c r="F4675" t="s">
        <v>420</v>
      </c>
      <c r="G4675" s="81">
        <v>45693</v>
      </c>
      <c r="H4675" t="s">
        <v>4048</v>
      </c>
      <c r="I4675" t="s">
        <v>8670</v>
      </c>
      <c r="J4675" t="s">
        <v>1677</v>
      </c>
      <c r="K4675" t="s">
        <v>8671</v>
      </c>
      <c r="L4675" t="s">
        <v>3808</v>
      </c>
      <c r="M4675">
        <v>781</v>
      </c>
    </row>
    <row r="4676" spans="1:13">
      <c r="A4676">
        <v>8061</v>
      </c>
      <c r="B4676" t="s">
        <v>3781</v>
      </c>
      <c r="C4676" t="s">
        <v>3732</v>
      </c>
      <c r="D4676">
        <v>3472</v>
      </c>
      <c r="E4676" t="s">
        <v>20</v>
      </c>
      <c r="F4676" t="s">
        <v>420</v>
      </c>
      <c r="G4676" s="81">
        <v>45663</v>
      </c>
      <c r="H4676" t="s">
        <v>4048</v>
      </c>
      <c r="I4676" t="s">
        <v>8670</v>
      </c>
      <c r="J4676" t="s">
        <v>1677</v>
      </c>
      <c r="K4676">
        <v>3387939</v>
      </c>
      <c r="L4676" t="s">
        <v>3731</v>
      </c>
      <c r="M4676">
        <v>780</v>
      </c>
    </row>
    <row r="4677" spans="1:13">
      <c r="A4677">
        <v>8062</v>
      </c>
      <c r="B4677" t="s">
        <v>3781</v>
      </c>
      <c r="C4677" t="s">
        <v>3747</v>
      </c>
      <c r="D4677">
        <v>3472</v>
      </c>
      <c r="E4677" t="s">
        <v>20</v>
      </c>
      <c r="F4677" t="s">
        <v>420</v>
      </c>
      <c r="G4677" s="81">
        <v>45663</v>
      </c>
      <c r="H4677" t="s">
        <v>4048</v>
      </c>
      <c r="I4677" t="s">
        <v>8672</v>
      </c>
      <c r="J4677" t="s">
        <v>1677</v>
      </c>
      <c r="K4677">
        <v>1092227</v>
      </c>
      <c r="L4677" t="s">
        <v>3746</v>
      </c>
      <c r="M4677">
        <v>764</v>
      </c>
    </row>
    <row r="4678" spans="1:13">
      <c r="A4678">
        <v>8063</v>
      </c>
      <c r="B4678" t="s">
        <v>3781</v>
      </c>
      <c r="C4678" t="s">
        <v>3759</v>
      </c>
      <c r="D4678">
        <v>3472</v>
      </c>
      <c r="E4678" t="s">
        <v>20</v>
      </c>
      <c r="F4678" t="s">
        <v>420</v>
      </c>
      <c r="G4678" s="81">
        <v>45663</v>
      </c>
      <c r="H4678" t="s">
        <v>4048</v>
      </c>
      <c r="I4678" t="s">
        <v>8673</v>
      </c>
      <c r="J4678" t="s">
        <v>1677</v>
      </c>
      <c r="K4678">
        <v>1824</v>
      </c>
      <c r="L4678" t="s">
        <v>3758</v>
      </c>
      <c r="M4678">
        <v>771</v>
      </c>
    </row>
    <row r="4679" spans="1:13">
      <c r="A4679">
        <v>8064</v>
      </c>
      <c r="B4679" t="s">
        <v>3781</v>
      </c>
      <c r="C4679" t="s">
        <v>3778</v>
      </c>
      <c r="D4679">
        <v>3472</v>
      </c>
      <c r="E4679" t="s">
        <v>20</v>
      </c>
      <c r="F4679" t="s">
        <v>420</v>
      </c>
      <c r="G4679" s="81">
        <v>45663</v>
      </c>
      <c r="H4679" t="s">
        <v>4048</v>
      </c>
      <c r="I4679" t="s">
        <v>8674</v>
      </c>
      <c r="J4679" t="s">
        <v>1677</v>
      </c>
      <c r="K4679" t="s">
        <v>8580</v>
      </c>
      <c r="L4679" t="s">
        <v>3777</v>
      </c>
      <c r="M4679">
        <v>762</v>
      </c>
    </row>
    <row r="4680" spans="1:13">
      <c r="A4680">
        <v>8065</v>
      </c>
      <c r="B4680" t="s">
        <v>35</v>
      </c>
      <c r="C4680" t="s">
        <v>4009</v>
      </c>
      <c r="D4680">
        <v>15000</v>
      </c>
      <c r="E4680" t="s">
        <v>20</v>
      </c>
      <c r="F4680" t="s">
        <v>420</v>
      </c>
      <c r="G4680" s="81">
        <v>45698</v>
      </c>
      <c r="H4680" t="s">
        <v>4048</v>
      </c>
      <c r="I4680" t="s">
        <v>8675</v>
      </c>
      <c r="J4680" t="s">
        <v>1677</v>
      </c>
      <c r="K4680" t="s">
        <v>8676</v>
      </c>
      <c r="L4680" t="s">
        <v>4008</v>
      </c>
      <c r="M4680">
        <v>829</v>
      </c>
    </row>
    <row r="4681" spans="1:13">
      <c r="A4681">
        <v>8066</v>
      </c>
      <c r="B4681" t="s">
        <v>1227</v>
      </c>
      <c r="C4681" t="s">
        <v>3956</v>
      </c>
      <c r="D4681">
        <v>3497</v>
      </c>
      <c r="E4681" t="s">
        <v>67</v>
      </c>
      <c r="F4681" t="s">
        <v>6305</v>
      </c>
      <c r="G4681" s="81">
        <v>45698</v>
      </c>
      <c r="H4681" t="s">
        <v>4048</v>
      </c>
      <c r="I4681" t="s">
        <v>5151</v>
      </c>
      <c r="J4681" t="s">
        <v>1679</v>
      </c>
      <c r="K4681" t="s">
        <v>8677</v>
      </c>
      <c r="L4681" t="s">
        <v>3934</v>
      </c>
      <c r="M4681">
        <v>819</v>
      </c>
    </row>
    <row r="4682" spans="1:13">
      <c r="A4682">
        <v>8067</v>
      </c>
      <c r="B4682" t="s">
        <v>1227</v>
      </c>
      <c r="C4682" t="s">
        <v>3463</v>
      </c>
      <c r="D4682">
        <v>7150</v>
      </c>
      <c r="E4682" t="s">
        <v>12</v>
      </c>
      <c r="F4682" t="s">
        <v>420</v>
      </c>
      <c r="G4682" s="81">
        <v>45695</v>
      </c>
      <c r="H4682" t="s">
        <v>4048</v>
      </c>
      <c r="I4682" t="s">
        <v>8822</v>
      </c>
      <c r="J4682" t="s">
        <v>13</v>
      </c>
      <c r="K4682" t="s">
        <v>8678</v>
      </c>
      <c r="L4682" t="s">
        <v>3458</v>
      </c>
      <c r="M4682">
        <v>582</v>
      </c>
    </row>
    <row r="4683" spans="1:13">
      <c r="A4683">
        <v>8068</v>
      </c>
      <c r="B4683" t="s">
        <v>1227</v>
      </c>
      <c r="C4683" t="s">
        <v>2574</v>
      </c>
      <c r="D4683">
        <v>5200</v>
      </c>
      <c r="E4683" t="s">
        <v>12</v>
      </c>
      <c r="F4683" t="s">
        <v>420</v>
      </c>
      <c r="G4683" s="81">
        <v>45695</v>
      </c>
      <c r="H4683" t="s">
        <v>4048</v>
      </c>
      <c r="I4683" t="s">
        <v>8679</v>
      </c>
      <c r="J4683" t="s">
        <v>13</v>
      </c>
      <c r="K4683" t="s">
        <v>8680</v>
      </c>
      <c r="L4683" t="s">
        <v>2572</v>
      </c>
      <c r="M4683">
        <v>492</v>
      </c>
    </row>
    <row r="4684" spans="1:13">
      <c r="A4684">
        <v>8069</v>
      </c>
      <c r="B4684" t="s">
        <v>1227</v>
      </c>
      <c r="C4684" t="s">
        <v>1827</v>
      </c>
      <c r="D4684">
        <v>5200</v>
      </c>
      <c r="E4684" t="s">
        <v>12</v>
      </c>
      <c r="F4684" t="s">
        <v>6305</v>
      </c>
      <c r="G4684" s="81">
        <v>45695</v>
      </c>
      <c r="H4684" t="s">
        <v>4048</v>
      </c>
      <c r="I4684" t="s">
        <v>4330</v>
      </c>
      <c r="J4684" t="s">
        <v>13</v>
      </c>
      <c r="K4684" t="s">
        <v>8681</v>
      </c>
      <c r="L4684" t="s">
        <v>1649</v>
      </c>
      <c r="M4684">
        <v>728</v>
      </c>
    </row>
    <row r="4685" spans="1:13">
      <c r="A4685">
        <v>8070</v>
      </c>
      <c r="B4685" t="s">
        <v>3781</v>
      </c>
      <c r="C4685" t="s">
        <v>3741</v>
      </c>
      <c r="D4685">
        <v>8000</v>
      </c>
      <c r="E4685" t="s">
        <v>20</v>
      </c>
      <c r="F4685" t="s">
        <v>420</v>
      </c>
      <c r="G4685" s="81">
        <v>45695</v>
      </c>
      <c r="H4685" t="s">
        <v>93</v>
      </c>
      <c r="I4685" t="s">
        <v>8682</v>
      </c>
      <c r="J4685" t="s">
        <v>1677</v>
      </c>
      <c r="K4685" t="s">
        <v>8683</v>
      </c>
      <c r="L4685" t="s">
        <v>3740</v>
      </c>
      <c r="M4685">
        <v>766</v>
      </c>
    </row>
    <row r="4686" spans="1:13">
      <c r="A4686">
        <v>8071</v>
      </c>
      <c r="B4686" t="s">
        <v>3781</v>
      </c>
      <c r="C4686" t="s">
        <v>3738</v>
      </c>
      <c r="D4686">
        <v>8000</v>
      </c>
      <c r="E4686" t="s">
        <v>20</v>
      </c>
      <c r="F4686" t="s">
        <v>420</v>
      </c>
      <c r="G4686" s="81">
        <v>45695</v>
      </c>
      <c r="H4686" t="s">
        <v>93</v>
      </c>
      <c r="I4686" t="s">
        <v>8643</v>
      </c>
      <c r="J4686" t="s">
        <v>1677</v>
      </c>
      <c r="K4686" t="s">
        <v>8684</v>
      </c>
      <c r="L4686" t="s">
        <v>3737</v>
      </c>
      <c r="M4686">
        <v>769</v>
      </c>
    </row>
    <row r="4687" spans="1:13">
      <c r="A4687">
        <v>8072</v>
      </c>
      <c r="B4687" t="s">
        <v>3781</v>
      </c>
      <c r="C4687" t="s">
        <v>3747</v>
      </c>
      <c r="D4687">
        <v>3472</v>
      </c>
      <c r="E4687" t="s">
        <v>20</v>
      </c>
      <c r="F4687" t="s">
        <v>420</v>
      </c>
      <c r="G4687" s="81">
        <v>45695</v>
      </c>
      <c r="H4687" t="s">
        <v>4048</v>
      </c>
      <c r="I4687" t="s">
        <v>8685</v>
      </c>
      <c r="J4687" t="s">
        <v>1677</v>
      </c>
      <c r="K4687" t="s">
        <v>8686</v>
      </c>
      <c r="L4687" t="s">
        <v>3746</v>
      </c>
      <c r="M4687">
        <v>764</v>
      </c>
    </row>
    <row r="4688" spans="1:13">
      <c r="A4688">
        <v>8073</v>
      </c>
      <c r="B4688" t="s">
        <v>3781</v>
      </c>
      <c r="C4688" t="s">
        <v>3769</v>
      </c>
      <c r="D4688">
        <v>3472</v>
      </c>
      <c r="E4688" t="s">
        <v>20</v>
      </c>
      <c r="F4688" t="s">
        <v>6354</v>
      </c>
      <c r="G4688" s="81">
        <v>45695</v>
      </c>
      <c r="H4688" t="s">
        <v>4048</v>
      </c>
      <c r="I4688" t="s">
        <v>8685</v>
      </c>
      <c r="J4688" t="s">
        <v>1677</v>
      </c>
      <c r="K4688" t="s">
        <v>8687</v>
      </c>
      <c r="L4688" t="s">
        <v>3768</v>
      </c>
      <c r="M4688">
        <v>770</v>
      </c>
    </row>
    <row r="4689" spans="1:13">
      <c r="A4689">
        <v>8074</v>
      </c>
      <c r="B4689" t="s">
        <v>3781</v>
      </c>
      <c r="C4689" t="s">
        <v>3780</v>
      </c>
      <c r="D4689">
        <v>3472</v>
      </c>
      <c r="E4689" t="s">
        <v>20</v>
      </c>
      <c r="F4689" t="s">
        <v>420</v>
      </c>
      <c r="G4689" s="81">
        <v>45694</v>
      </c>
      <c r="H4689" t="s">
        <v>4048</v>
      </c>
      <c r="I4689" t="s">
        <v>8685</v>
      </c>
      <c r="J4689" t="s">
        <v>1677</v>
      </c>
      <c r="K4689" t="s">
        <v>8688</v>
      </c>
      <c r="L4689" t="s">
        <v>3728</v>
      </c>
      <c r="M4689">
        <v>773</v>
      </c>
    </row>
    <row r="4690" spans="1:13">
      <c r="A4690">
        <v>8075</v>
      </c>
      <c r="B4690" t="s">
        <v>1227</v>
      </c>
      <c r="C4690" t="s">
        <v>4012</v>
      </c>
      <c r="D4690">
        <v>2200</v>
      </c>
      <c r="E4690" t="s">
        <v>10</v>
      </c>
      <c r="F4690" t="s">
        <v>420</v>
      </c>
      <c r="G4690" s="81">
        <v>45699</v>
      </c>
      <c r="H4690" t="s">
        <v>4048</v>
      </c>
      <c r="I4690" t="s">
        <v>8689</v>
      </c>
      <c r="J4690" t="s">
        <v>2032</v>
      </c>
      <c r="K4690" t="s">
        <v>8690</v>
      </c>
      <c r="L4690" t="s">
        <v>4011</v>
      </c>
      <c r="M4690">
        <v>830</v>
      </c>
    </row>
    <row r="4691" spans="1:13">
      <c r="A4691">
        <v>8076</v>
      </c>
      <c r="B4691" t="s">
        <v>35</v>
      </c>
      <c r="C4691" t="s">
        <v>1015</v>
      </c>
      <c r="D4691">
        <v>1300</v>
      </c>
      <c r="E4691" t="s">
        <v>12</v>
      </c>
      <c r="F4691" t="s">
        <v>420</v>
      </c>
      <c r="G4691" s="81">
        <v>45698</v>
      </c>
      <c r="H4691" t="s">
        <v>4140</v>
      </c>
      <c r="I4691" t="s">
        <v>8643</v>
      </c>
      <c r="J4691" t="s">
        <v>13</v>
      </c>
      <c r="K4691" t="s">
        <v>8691</v>
      </c>
      <c r="L4691" t="s">
        <v>1820</v>
      </c>
      <c r="M4691">
        <v>303</v>
      </c>
    </row>
    <row r="4692" spans="1:13">
      <c r="A4692">
        <v>8077</v>
      </c>
      <c r="B4692" t="s">
        <v>1227</v>
      </c>
      <c r="C4692" t="s">
        <v>3412</v>
      </c>
      <c r="D4692">
        <v>5200</v>
      </c>
      <c r="E4692" t="s">
        <v>12</v>
      </c>
      <c r="F4692" t="s">
        <v>420</v>
      </c>
      <c r="G4692" s="81">
        <v>45699</v>
      </c>
      <c r="H4692" t="s">
        <v>4048</v>
      </c>
      <c r="I4692" t="s">
        <v>5327</v>
      </c>
      <c r="J4692" t="s">
        <v>13</v>
      </c>
      <c r="K4692" t="s">
        <v>8692</v>
      </c>
      <c r="L4692" t="s">
        <v>3411</v>
      </c>
      <c r="M4692">
        <v>677</v>
      </c>
    </row>
    <row r="4693" spans="1:13">
      <c r="A4693">
        <v>8078</v>
      </c>
      <c r="B4693" t="s">
        <v>1227</v>
      </c>
      <c r="C4693" t="s">
        <v>4015</v>
      </c>
      <c r="D4693">
        <v>3497</v>
      </c>
      <c r="E4693" t="s">
        <v>12</v>
      </c>
      <c r="F4693" t="s">
        <v>6499</v>
      </c>
      <c r="G4693" s="81">
        <v>45701</v>
      </c>
      <c r="H4693" t="s">
        <v>4048</v>
      </c>
      <c r="I4693" t="s">
        <v>4073</v>
      </c>
      <c r="J4693" t="s">
        <v>13</v>
      </c>
      <c r="K4693" t="s">
        <v>8693</v>
      </c>
      <c r="L4693" t="s">
        <v>4014</v>
      </c>
      <c r="M4693">
        <v>831</v>
      </c>
    </row>
    <row r="4694" spans="1:13">
      <c r="A4694">
        <v>8079</v>
      </c>
      <c r="B4694" t="s">
        <v>1227</v>
      </c>
      <c r="C4694" t="s">
        <v>4018</v>
      </c>
      <c r="D4694">
        <v>4308</v>
      </c>
      <c r="E4694" t="s">
        <v>12</v>
      </c>
      <c r="F4694" t="s">
        <v>420</v>
      </c>
      <c r="G4694" s="81">
        <v>45702</v>
      </c>
      <c r="H4694" t="s">
        <v>4048</v>
      </c>
      <c r="I4694" t="s">
        <v>4073</v>
      </c>
      <c r="J4694" t="s">
        <v>13</v>
      </c>
      <c r="K4694" t="s">
        <v>8694</v>
      </c>
      <c r="L4694" t="s">
        <v>8695</v>
      </c>
      <c r="M4694">
        <v>832</v>
      </c>
    </row>
    <row r="4695" spans="1:13">
      <c r="A4695">
        <v>8080</v>
      </c>
      <c r="B4695" t="s">
        <v>3781</v>
      </c>
      <c r="C4695" t="s">
        <v>3756</v>
      </c>
      <c r="D4695">
        <v>8000</v>
      </c>
      <c r="E4695" t="s">
        <v>20</v>
      </c>
      <c r="F4695" t="s">
        <v>420</v>
      </c>
      <c r="G4695" s="81">
        <v>45702</v>
      </c>
      <c r="H4695" t="s">
        <v>93</v>
      </c>
      <c r="I4695" t="s">
        <v>8643</v>
      </c>
      <c r="J4695" t="s">
        <v>1677</v>
      </c>
      <c r="K4695" t="s">
        <v>8696</v>
      </c>
      <c r="L4695" t="s">
        <v>3755</v>
      </c>
      <c r="M4695">
        <v>774</v>
      </c>
    </row>
    <row r="4696" spans="1:13">
      <c r="A4696">
        <v>8081</v>
      </c>
      <c r="B4696" t="s">
        <v>1227</v>
      </c>
      <c r="C4696" t="s">
        <v>3671</v>
      </c>
      <c r="D4696">
        <v>26000</v>
      </c>
      <c r="E4696" t="s">
        <v>19</v>
      </c>
      <c r="F4696" t="s">
        <v>6305</v>
      </c>
      <c r="G4696" s="81">
        <v>45708</v>
      </c>
      <c r="H4696" t="s">
        <v>4069</v>
      </c>
      <c r="I4696" t="s">
        <v>1139</v>
      </c>
      <c r="J4696" t="s">
        <v>1678</v>
      </c>
      <c r="K4696" t="s">
        <v>7183</v>
      </c>
      <c r="L4696" t="s">
        <v>3670</v>
      </c>
      <c r="M4696">
        <v>751</v>
      </c>
    </row>
    <row r="4697" spans="1:13">
      <c r="A4697">
        <v>8082</v>
      </c>
      <c r="B4697" t="s">
        <v>1227</v>
      </c>
      <c r="C4697" t="s">
        <v>1636</v>
      </c>
      <c r="D4697">
        <v>650</v>
      </c>
      <c r="E4697" t="s">
        <v>10</v>
      </c>
      <c r="F4697" t="s">
        <v>420</v>
      </c>
      <c r="G4697" s="81">
        <v>45707</v>
      </c>
      <c r="H4697" t="s">
        <v>4069</v>
      </c>
      <c r="I4697" t="s">
        <v>8697</v>
      </c>
      <c r="J4697" t="s">
        <v>2032</v>
      </c>
      <c r="K4697" t="s">
        <v>7184</v>
      </c>
      <c r="L4697" t="s">
        <v>1635</v>
      </c>
      <c r="M4697">
        <v>339</v>
      </c>
    </row>
    <row r="4698" spans="1:13">
      <c r="A4698">
        <v>8083</v>
      </c>
      <c r="B4698" t="s">
        <v>1227</v>
      </c>
      <c r="C4698" t="s">
        <v>1636</v>
      </c>
      <c r="D4698">
        <v>4350</v>
      </c>
      <c r="E4698" t="s">
        <v>10</v>
      </c>
      <c r="F4698" t="s">
        <v>420</v>
      </c>
      <c r="G4698" s="81">
        <v>45707</v>
      </c>
      <c r="H4698" t="s">
        <v>4069</v>
      </c>
      <c r="I4698" t="s">
        <v>6756</v>
      </c>
      <c r="J4698" t="s">
        <v>2032</v>
      </c>
      <c r="K4698" t="s">
        <v>8698</v>
      </c>
      <c r="L4698" t="s">
        <v>1635</v>
      </c>
      <c r="M4698">
        <v>339</v>
      </c>
    </row>
    <row r="4699" spans="1:13">
      <c r="A4699">
        <v>8084</v>
      </c>
      <c r="B4699" t="s">
        <v>3781</v>
      </c>
      <c r="C4699" t="s">
        <v>8728</v>
      </c>
      <c r="D4699">
        <v>8000</v>
      </c>
      <c r="E4699" t="s">
        <v>20</v>
      </c>
      <c r="F4699" t="s">
        <v>420</v>
      </c>
      <c r="G4699" s="81">
        <v>45707</v>
      </c>
      <c r="H4699" t="s">
        <v>93</v>
      </c>
      <c r="I4699" t="s">
        <v>8643</v>
      </c>
      <c r="J4699" t="s">
        <v>1677</v>
      </c>
      <c r="K4699" t="s">
        <v>7186</v>
      </c>
      <c r="L4699" t="s">
        <v>3844</v>
      </c>
      <c r="M4699">
        <v>791</v>
      </c>
    </row>
    <row r="4700" spans="1:13">
      <c r="A4700">
        <v>8085</v>
      </c>
      <c r="B4700" t="s">
        <v>3781</v>
      </c>
      <c r="C4700" t="s">
        <v>3794</v>
      </c>
      <c r="D4700">
        <v>3472</v>
      </c>
      <c r="E4700" t="s">
        <v>20</v>
      </c>
      <c r="F4700" t="s">
        <v>420</v>
      </c>
      <c r="G4700" s="81">
        <v>45705</v>
      </c>
      <c r="H4700" t="s">
        <v>4048</v>
      </c>
      <c r="I4700" t="s">
        <v>8699</v>
      </c>
      <c r="J4700" t="s">
        <v>1677</v>
      </c>
      <c r="K4700" t="s">
        <v>7188</v>
      </c>
      <c r="L4700" t="s">
        <v>3793</v>
      </c>
      <c r="M4700">
        <v>763</v>
      </c>
    </row>
    <row r="4701" spans="1:13">
      <c r="A4701">
        <v>8086</v>
      </c>
      <c r="B4701" t="s">
        <v>3781</v>
      </c>
      <c r="C4701" t="s">
        <v>3794</v>
      </c>
      <c r="D4701">
        <v>3472</v>
      </c>
      <c r="E4701" t="s">
        <v>20</v>
      </c>
      <c r="F4701" t="s">
        <v>420</v>
      </c>
      <c r="G4701" s="81">
        <v>45705</v>
      </c>
      <c r="H4701" t="s">
        <v>4048</v>
      </c>
      <c r="I4701" t="s">
        <v>8700</v>
      </c>
      <c r="J4701" t="s">
        <v>1677</v>
      </c>
      <c r="K4701" t="s">
        <v>8701</v>
      </c>
      <c r="L4701" t="s">
        <v>3793</v>
      </c>
      <c r="M4701">
        <v>763</v>
      </c>
    </row>
    <row r="4702" spans="1:13">
      <c r="A4702">
        <v>8087</v>
      </c>
      <c r="B4702" t="s">
        <v>3781</v>
      </c>
      <c r="C4702" t="s">
        <v>3794</v>
      </c>
      <c r="D4702">
        <v>3472</v>
      </c>
      <c r="E4702" t="s">
        <v>20</v>
      </c>
      <c r="F4702" t="s">
        <v>420</v>
      </c>
      <c r="G4702" s="81">
        <v>45705</v>
      </c>
      <c r="H4702" t="s">
        <v>4048</v>
      </c>
      <c r="I4702" t="s">
        <v>8654</v>
      </c>
      <c r="J4702" t="s">
        <v>1677</v>
      </c>
      <c r="K4702" t="s">
        <v>8702</v>
      </c>
      <c r="L4702" t="s">
        <v>3793</v>
      </c>
      <c r="M4702">
        <v>763</v>
      </c>
    </row>
    <row r="4703" spans="1:13">
      <c r="A4703">
        <v>8088</v>
      </c>
      <c r="B4703" t="s">
        <v>1227</v>
      </c>
      <c r="C4703" t="s">
        <v>2781</v>
      </c>
      <c r="D4703">
        <v>29000</v>
      </c>
      <c r="E4703" t="s">
        <v>12</v>
      </c>
      <c r="F4703" t="s">
        <v>420</v>
      </c>
      <c r="G4703" s="81">
        <v>45705</v>
      </c>
      <c r="H4703" t="s">
        <v>4069</v>
      </c>
      <c r="I4703" t="s">
        <v>8643</v>
      </c>
      <c r="J4703" t="s">
        <v>13</v>
      </c>
      <c r="K4703" t="s">
        <v>8703</v>
      </c>
      <c r="L4703" t="s">
        <v>2772</v>
      </c>
      <c r="M4703">
        <v>572</v>
      </c>
    </row>
    <row r="4704" spans="1:13">
      <c r="A4704">
        <v>8089</v>
      </c>
      <c r="B4704" t="s">
        <v>3781</v>
      </c>
      <c r="C4704" t="s">
        <v>3759</v>
      </c>
      <c r="D4704">
        <v>3472</v>
      </c>
      <c r="E4704" t="s">
        <v>20</v>
      </c>
      <c r="F4704" t="s">
        <v>420</v>
      </c>
      <c r="G4704" s="81">
        <v>45702</v>
      </c>
      <c r="H4704" t="s">
        <v>4048</v>
      </c>
      <c r="I4704" t="s">
        <v>8704</v>
      </c>
      <c r="J4704" t="s">
        <v>1677</v>
      </c>
      <c r="K4704" t="s">
        <v>8705</v>
      </c>
      <c r="L4704" t="s">
        <v>3758</v>
      </c>
      <c r="M4704">
        <v>771</v>
      </c>
    </row>
    <row r="4705" spans="1:15">
      <c r="A4705">
        <v>8090</v>
      </c>
      <c r="B4705" t="s">
        <v>1227</v>
      </c>
      <c r="C4705" t="s">
        <v>3523</v>
      </c>
      <c r="D4705">
        <v>6994</v>
      </c>
      <c r="E4705" t="s">
        <v>67</v>
      </c>
      <c r="F4705" t="s">
        <v>420</v>
      </c>
      <c r="G4705" s="81">
        <v>45702</v>
      </c>
      <c r="H4705" t="s">
        <v>4048</v>
      </c>
      <c r="I4705" t="s">
        <v>5933</v>
      </c>
      <c r="J4705" t="s">
        <v>1679</v>
      </c>
      <c r="K4705" t="s">
        <v>8706</v>
      </c>
      <c r="L4705" t="s">
        <v>3522</v>
      </c>
      <c r="M4705">
        <v>700</v>
      </c>
    </row>
    <row r="4706" spans="1:15">
      <c r="A4706">
        <v>8091</v>
      </c>
      <c r="B4706" t="s">
        <v>3781</v>
      </c>
      <c r="C4706" t="s">
        <v>3735</v>
      </c>
      <c r="D4706">
        <v>3472</v>
      </c>
      <c r="E4706" t="s">
        <v>20</v>
      </c>
      <c r="F4706" t="s">
        <v>420</v>
      </c>
      <c r="G4706" s="81">
        <v>45702</v>
      </c>
      <c r="H4706" t="s">
        <v>4048</v>
      </c>
      <c r="I4706" t="s">
        <v>8670</v>
      </c>
      <c r="J4706" t="s">
        <v>1677</v>
      </c>
      <c r="K4706" t="s">
        <v>8707</v>
      </c>
      <c r="L4706" t="s">
        <v>3734</v>
      </c>
      <c r="M4706">
        <v>772</v>
      </c>
    </row>
    <row r="4707" spans="1:15">
      <c r="B4707" t="s">
        <v>1227</v>
      </c>
      <c r="C4707" t="s">
        <v>2757</v>
      </c>
      <c r="D4707">
        <v>5000</v>
      </c>
      <c r="E4707" t="s">
        <v>15</v>
      </c>
      <c r="F4707" t="s">
        <v>420</v>
      </c>
      <c r="G4707" s="81">
        <v>45712</v>
      </c>
      <c r="H4707" t="s">
        <v>4672</v>
      </c>
      <c r="I4707" t="s">
        <v>4356</v>
      </c>
      <c r="J4707" t="s">
        <v>1680</v>
      </c>
      <c r="K4707">
        <v>7827</v>
      </c>
      <c r="L4707" t="s">
        <v>2755</v>
      </c>
      <c r="M4707">
        <v>563</v>
      </c>
    </row>
    <row r="4708" spans="1:15">
      <c r="A4708">
        <v>8092</v>
      </c>
      <c r="B4708" t="s">
        <v>1227</v>
      </c>
      <c r="C4708" t="s">
        <v>3615</v>
      </c>
      <c r="D4708">
        <v>3497</v>
      </c>
      <c r="E4708" t="s">
        <v>67</v>
      </c>
      <c r="F4708" t="s">
        <v>420</v>
      </c>
      <c r="G4708" s="81">
        <v>45716</v>
      </c>
      <c r="H4708" t="s">
        <v>4048</v>
      </c>
      <c r="I4708" t="s">
        <v>5292</v>
      </c>
      <c r="J4708" t="s">
        <v>1679</v>
      </c>
      <c r="K4708" t="s">
        <v>8729</v>
      </c>
      <c r="L4708" t="s">
        <v>3614</v>
      </c>
      <c r="M4708">
        <v>724</v>
      </c>
    </row>
    <row r="4709" spans="1:15">
      <c r="A4709">
        <v>8093</v>
      </c>
      <c r="B4709" t="s">
        <v>1227</v>
      </c>
      <c r="C4709" t="s">
        <v>3615</v>
      </c>
      <c r="D4709">
        <v>3497</v>
      </c>
      <c r="E4709" t="s">
        <v>67</v>
      </c>
      <c r="F4709" t="s">
        <v>420</v>
      </c>
      <c r="G4709" s="81">
        <v>45716</v>
      </c>
      <c r="H4709" t="s">
        <v>4048</v>
      </c>
      <c r="I4709" t="s">
        <v>5269</v>
      </c>
      <c r="J4709" t="s">
        <v>1679</v>
      </c>
      <c r="K4709" t="s">
        <v>8730</v>
      </c>
      <c r="L4709" t="s">
        <v>3614</v>
      </c>
      <c r="M4709">
        <v>724</v>
      </c>
    </row>
    <row r="4710" spans="1:15">
      <c r="A4710">
        <v>8094</v>
      </c>
      <c r="B4710" t="s">
        <v>3781</v>
      </c>
      <c r="C4710" t="s">
        <v>3732</v>
      </c>
      <c r="D4710">
        <v>4000</v>
      </c>
      <c r="E4710" t="s">
        <v>20</v>
      </c>
      <c r="F4710" t="s">
        <v>420</v>
      </c>
      <c r="G4710" s="81">
        <v>45715</v>
      </c>
      <c r="H4710" t="s">
        <v>93</v>
      </c>
      <c r="I4710" t="s">
        <v>5371</v>
      </c>
      <c r="J4710" t="s">
        <v>1677</v>
      </c>
      <c r="K4710" t="s">
        <v>8775</v>
      </c>
      <c r="L4710" t="s">
        <v>3731</v>
      </c>
      <c r="M4710">
        <v>780</v>
      </c>
    </row>
    <row r="4711" spans="1:15">
      <c r="A4711">
        <v>8095</v>
      </c>
      <c r="B4711" t="s">
        <v>1227</v>
      </c>
      <c r="C4711" t="s">
        <v>5515</v>
      </c>
      <c r="D4711">
        <v>2275</v>
      </c>
      <c r="E4711" t="s">
        <v>15</v>
      </c>
      <c r="F4711" t="s">
        <v>420</v>
      </c>
      <c r="G4711" s="81">
        <v>45715</v>
      </c>
      <c r="H4711" t="s">
        <v>4048</v>
      </c>
      <c r="I4711" t="s">
        <v>5115</v>
      </c>
      <c r="J4711" t="s">
        <v>1680</v>
      </c>
      <c r="K4711" t="s">
        <v>8731</v>
      </c>
      <c r="L4711" t="s">
        <v>1126</v>
      </c>
      <c r="M4711">
        <v>820</v>
      </c>
    </row>
    <row r="4712" spans="1:15">
      <c r="A4712">
        <v>8096</v>
      </c>
      <c r="B4712" t="s">
        <v>1227</v>
      </c>
      <c r="C4712" t="s">
        <v>1821</v>
      </c>
      <c r="D4712">
        <v>5200</v>
      </c>
      <c r="E4712" t="s">
        <v>12</v>
      </c>
      <c r="F4712" t="s">
        <v>420</v>
      </c>
      <c r="G4712" s="81">
        <v>45715</v>
      </c>
      <c r="H4712" t="s">
        <v>4048</v>
      </c>
      <c r="I4712" t="s">
        <v>5643</v>
      </c>
      <c r="J4712" t="s">
        <v>13</v>
      </c>
      <c r="K4712" t="s">
        <v>8776</v>
      </c>
      <c r="L4712" t="s">
        <v>1822</v>
      </c>
      <c r="M4712">
        <v>577</v>
      </c>
    </row>
    <row r="4713" spans="1:15">
      <c r="A4713">
        <v>8097</v>
      </c>
      <c r="B4713" t="s">
        <v>1227</v>
      </c>
      <c r="C4713" t="s">
        <v>3412</v>
      </c>
      <c r="D4713">
        <v>5200</v>
      </c>
      <c r="E4713" t="s">
        <v>12</v>
      </c>
      <c r="F4713" t="s">
        <v>420</v>
      </c>
      <c r="G4713" s="81">
        <v>45715</v>
      </c>
      <c r="H4713" t="s">
        <v>4048</v>
      </c>
      <c r="I4713" t="s">
        <v>5102</v>
      </c>
      <c r="J4713" t="s">
        <v>13</v>
      </c>
      <c r="K4713" t="s">
        <v>8777</v>
      </c>
      <c r="L4713" t="s">
        <v>3411</v>
      </c>
      <c r="M4713">
        <v>677</v>
      </c>
    </row>
    <row r="4714" spans="1:15">
      <c r="A4714">
        <v>8098</v>
      </c>
      <c r="B4714" t="s">
        <v>3781</v>
      </c>
      <c r="C4714" t="s">
        <v>3744</v>
      </c>
      <c r="D4714">
        <v>8000</v>
      </c>
      <c r="E4714" t="s">
        <v>20</v>
      </c>
      <c r="F4714" t="s">
        <v>420</v>
      </c>
      <c r="G4714" s="81">
        <v>45714</v>
      </c>
      <c r="H4714" t="s">
        <v>93</v>
      </c>
      <c r="I4714" t="s">
        <v>8643</v>
      </c>
      <c r="J4714" t="s">
        <v>1677</v>
      </c>
      <c r="K4714" t="s">
        <v>8778</v>
      </c>
      <c r="L4714" t="s">
        <v>3743</v>
      </c>
      <c r="M4714">
        <v>782</v>
      </c>
    </row>
    <row r="4715" spans="1:15">
      <c r="A4715">
        <v>8099</v>
      </c>
      <c r="B4715" t="s">
        <v>1227</v>
      </c>
      <c r="C4715" t="s">
        <v>2845</v>
      </c>
      <c r="D4715">
        <v>3497</v>
      </c>
      <c r="E4715" t="s">
        <v>67</v>
      </c>
      <c r="F4715" t="s">
        <v>420</v>
      </c>
      <c r="G4715" s="81">
        <v>45713</v>
      </c>
      <c r="H4715" t="s">
        <v>4048</v>
      </c>
      <c r="I4715" t="s">
        <v>4670</v>
      </c>
      <c r="J4715" t="s">
        <v>1679</v>
      </c>
      <c r="K4715" t="s">
        <v>8779</v>
      </c>
      <c r="L4715" t="s">
        <v>2280</v>
      </c>
      <c r="M4715">
        <v>800</v>
      </c>
    </row>
    <row r="4716" spans="1:15">
      <c r="A4716">
        <v>8100</v>
      </c>
      <c r="B4716" t="s">
        <v>1227</v>
      </c>
      <c r="C4716" t="s">
        <v>2845</v>
      </c>
      <c r="D4716">
        <v>3497</v>
      </c>
      <c r="E4716" t="s">
        <v>67</v>
      </c>
      <c r="F4716" t="s">
        <v>420</v>
      </c>
      <c r="G4716" s="81">
        <v>45713</v>
      </c>
      <c r="H4716" t="s">
        <v>4048</v>
      </c>
      <c r="I4716" t="s">
        <v>5377</v>
      </c>
      <c r="J4716" t="s">
        <v>1679</v>
      </c>
      <c r="K4716" t="s">
        <v>8780</v>
      </c>
      <c r="L4716" t="s">
        <v>2280</v>
      </c>
      <c r="M4716">
        <v>800</v>
      </c>
    </row>
    <row r="4717" spans="1:15">
      <c r="A4717">
        <v>8101</v>
      </c>
      <c r="B4717" t="s">
        <v>35</v>
      </c>
      <c r="C4717" t="s">
        <v>8725</v>
      </c>
      <c r="D4717">
        <v>1500</v>
      </c>
      <c r="E4717" t="s">
        <v>20</v>
      </c>
      <c r="F4717" t="s">
        <v>420</v>
      </c>
      <c r="G4717" s="81">
        <v>45713</v>
      </c>
      <c r="H4717" t="s">
        <v>99</v>
      </c>
      <c r="I4717" t="s">
        <v>1677</v>
      </c>
      <c r="J4717" t="s">
        <v>1677</v>
      </c>
      <c r="K4717" t="s">
        <v>8781</v>
      </c>
      <c r="L4717" t="s">
        <v>8724</v>
      </c>
      <c r="M4717">
        <v>840</v>
      </c>
      <c r="N4717" t="s">
        <v>8872</v>
      </c>
      <c r="O4717" t="s">
        <v>1998</v>
      </c>
    </row>
    <row r="4718" spans="1:15">
      <c r="A4718">
        <v>8102</v>
      </c>
      <c r="B4718" t="s">
        <v>3781</v>
      </c>
      <c r="C4718" t="s">
        <v>3780</v>
      </c>
      <c r="D4718">
        <v>8000</v>
      </c>
      <c r="E4718" t="s">
        <v>20</v>
      </c>
      <c r="F4718" t="s">
        <v>420</v>
      </c>
      <c r="G4718" s="81">
        <v>45713</v>
      </c>
      <c r="H4718" t="s">
        <v>93</v>
      </c>
      <c r="I4718" t="s">
        <v>8643</v>
      </c>
      <c r="J4718" t="s">
        <v>1677</v>
      </c>
      <c r="K4718" t="s">
        <v>8782</v>
      </c>
      <c r="L4718" t="s">
        <v>3728</v>
      </c>
      <c r="M4718">
        <v>773</v>
      </c>
    </row>
    <row r="4719" spans="1:15">
      <c r="A4719">
        <v>8103</v>
      </c>
      <c r="B4719" t="s">
        <v>3781</v>
      </c>
      <c r="C4719" t="s">
        <v>3778</v>
      </c>
      <c r="D4719">
        <v>8000</v>
      </c>
      <c r="E4719" t="s">
        <v>20</v>
      </c>
      <c r="F4719" t="s">
        <v>420</v>
      </c>
      <c r="G4719" s="81">
        <v>45713</v>
      </c>
      <c r="H4719" t="s">
        <v>93</v>
      </c>
      <c r="I4719" t="s">
        <v>8643</v>
      </c>
      <c r="J4719" t="s">
        <v>1677</v>
      </c>
      <c r="K4719" t="s">
        <v>8782</v>
      </c>
      <c r="L4719" t="s">
        <v>3777</v>
      </c>
      <c r="M4719">
        <v>762</v>
      </c>
    </row>
    <row r="4720" spans="1:15">
      <c r="A4720">
        <v>8104</v>
      </c>
      <c r="B4720" t="s">
        <v>35</v>
      </c>
      <c r="C4720" t="s">
        <v>3315</v>
      </c>
      <c r="D4720">
        <v>900</v>
      </c>
      <c r="E4720" t="s">
        <v>20</v>
      </c>
      <c r="F4720" t="s">
        <v>420</v>
      </c>
      <c r="G4720" s="81">
        <v>45712</v>
      </c>
      <c r="H4720" t="s">
        <v>4194</v>
      </c>
      <c r="I4720" t="s">
        <v>6289</v>
      </c>
      <c r="J4720" t="s">
        <v>1677</v>
      </c>
      <c r="K4720" t="s">
        <v>8783</v>
      </c>
      <c r="L4720" t="s">
        <v>3314</v>
      </c>
      <c r="M4720">
        <v>651</v>
      </c>
    </row>
    <row r="4721" spans="1:15">
      <c r="B4721" t="s">
        <v>3781</v>
      </c>
      <c r="C4721" t="s">
        <v>3762</v>
      </c>
      <c r="D4721">
        <v>3472</v>
      </c>
      <c r="E4721" t="s">
        <v>20</v>
      </c>
      <c r="F4721" t="s">
        <v>420</v>
      </c>
      <c r="G4721" s="81">
        <v>45709</v>
      </c>
      <c r="H4721" t="s">
        <v>4048</v>
      </c>
      <c r="I4721" t="s">
        <v>8670</v>
      </c>
      <c r="J4721" t="s">
        <v>1677</v>
      </c>
      <c r="K4721" t="s">
        <v>8867</v>
      </c>
      <c r="L4721" t="s">
        <v>3761</v>
      </c>
      <c r="M4721">
        <v>775</v>
      </c>
    </row>
    <row r="4722" spans="1:15">
      <c r="A4722">
        <v>8105</v>
      </c>
      <c r="B4722" t="s">
        <v>1227</v>
      </c>
      <c r="C4722" t="s">
        <v>3671</v>
      </c>
      <c r="D4722">
        <v>26000</v>
      </c>
      <c r="E4722" t="s">
        <v>19</v>
      </c>
      <c r="F4722" t="s">
        <v>6305</v>
      </c>
      <c r="G4722" s="81">
        <v>45708</v>
      </c>
      <c r="H4722" t="s">
        <v>4069</v>
      </c>
      <c r="I4722" t="s">
        <v>8643</v>
      </c>
      <c r="J4722" t="s">
        <v>1678</v>
      </c>
      <c r="K4722" t="s">
        <v>7183</v>
      </c>
      <c r="L4722" t="s">
        <v>3670</v>
      </c>
      <c r="M4722">
        <v>751</v>
      </c>
    </row>
    <row r="4723" spans="1:15">
      <c r="A4723">
        <v>8106</v>
      </c>
      <c r="B4723" t="s">
        <v>1227</v>
      </c>
      <c r="C4723" t="s">
        <v>6413</v>
      </c>
      <c r="D4723">
        <v>54383</v>
      </c>
      <c r="E4723" t="s">
        <v>2178</v>
      </c>
      <c r="F4723" t="s">
        <v>420</v>
      </c>
      <c r="G4723" s="81">
        <v>45720</v>
      </c>
      <c r="H4723" t="s">
        <v>4048</v>
      </c>
      <c r="I4723" t="s">
        <v>8792</v>
      </c>
      <c r="J4723" t="s">
        <v>8802</v>
      </c>
      <c r="K4723" t="s">
        <v>8787</v>
      </c>
      <c r="L4723" t="s">
        <v>2177</v>
      </c>
      <c r="M4723">
        <v>411</v>
      </c>
      <c r="N4723" t="s">
        <v>8872</v>
      </c>
      <c r="O4723" t="s">
        <v>8873</v>
      </c>
    </row>
    <row r="4724" spans="1:15">
      <c r="A4724">
        <v>8107</v>
      </c>
      <c r="B4724" t="s">
        <v>1227</v>
      </c>
      <c r="C4724" t="s">
        <v>3463</v>
      </c>
      <c r="D4724">
        <v>6851</v>
      </c>
      <c r="E4724" t="s">
        <v>12</v>
      </c>
      <c r="F4724" t="s">
        <v>420</v>
      </c>
      <c r="G4724" s="81">
        <v>45720</v>
      </c>
      <c r="H4724" t="s">
        <v>4048</v>
      </c>
      <c r="I4724" t="s">
        <v>8823</v>
      </c>
      <c r="J4724" t="s">
        <v>13</v>
      </c>
      <c r="K4724" t="s">
        <v>8788</v>
      </c>
      <c r="L4724" t="s">
        <v>3458</v>
      </c>
      <c r="M4724">
        <v>582</v>
      </c>
      <c r="N4724" t="s">
        <v>8872</v>
      </c>
    </row>
    <row r="4725" spans="1:15">
      <c r="B4725" t="s">
        <v>35</v>
      </c>
      <c r="C4725" t="s">
        <v>3832</v>
      </c>
      <c r="D4725">
        <v>50000</v>
      </c>
      <c r="E4725" t="s">
        <v>22</v>
      </c>
      <c r="F4725" t="s">
        <v>4472</v>
      </c>
      <c r="G4725" s="81">
        <v>45719</v>
      </c>
      <c r="H4725" t="s">
        <v>4048</v>
      </c>
      <c r="I4725" t="s">
        <v>8920</v>
      </c>
      <c r="J4725" t="s">
        <v>1681</v>
      </c>
      <c r="K4725">
        <v>7757</v>
      </c>
      <c r="L4725" t="s">
        <v>3831</v>
      </c>
      <c r="M4725">
        <v>789</v>
      </c>
    </row>
    <row r="4726" spans="1:15">
      <c r="B4726" t="s">
        <v>35</v>
      </c>
      <c r="C4726" t="s">
        <v>3832</v>
      </c>
      <c r="D4726">
        <v>532</v>
      </c>
      <c r="E4726" t="s">
        <v>22</v>
      </c>
      <c r="F4726" t="s">
        <v>4472</v>
      </c>
      <c r="G4726" s="81">
        <v>45719</v>
      </c>
      <c r="H4726" t="s">
        <v>4048</v>
      </c>
      <c r="I4726" t="s">
        <v>8920</v>
      </c>
      <c r="J4726" t="s">
        <v>1681</v>
      </c>
      <c r="K4726">
        <v>8233</v>
      </c>
      <c r="L4726" t="s">
        <v>3831</v>
      </c>
      <c r="M4726">
        <v>789</v>
      </c>
    </row>
    <row r="4727" spans="1:15">
      <c r="A4727">
        <v>8108</v>
      </c>
      <c r="B4727" t="s">
        <v>3781</v>
      </c>
      <c r="C4727" t="s">
        <v>3735</v>
      </c>
      <c r="D4727">
        <v>3472</v>
      </c>
      <c r="E4727" t="s">
        <v>20</v>
      </c>
      <c r="F4727" t="s">
        <v>420</v>
      </c>
      <c r="G4727" s="81">
        <v>45719</v>
      </c>
      <c r="H4727" t="s">
        <v>4048</v>
      </c>
      <c r="I4727" t="s">
        <v>8824</v>
      </c>
      <c r="J4727" t="s">
        <v>1677</v>
      </c>
      <c r="K4727" t="s">
        <v>8793</v>
      </c>
      <c r="L4727" t="s">
        <v>3734</v>
      </c>
      <c r="M4727">
        <v>772</v>
      </c>
      <c r="N4727" t="s">
        <v>8872</v>
      </c>
    </row>
    <row r="4728" spans="1:15">
      <c r="A4728">
        <v>8109</v>
      </c>
      <c r="B4728" t="s">
        <v>2908</v>
      </c>
      <c r="C4728" t="s">
        <v>3468</v>
      </c>
      <c r="D4728">
        <v>2275</v>
      </c>
      <c r="E4728" t="s">
        <v>10</v>
      </c>
      <c r="F4728" t="s">
        <v>6305</v>
      </c>
      <c r="G4728" s="81">
        <v>45719</v>
      </c>
      <c r="H4728" t="s">
        <v>4048</v>
      </c>
      <c r="I4728" t="s">
        <v>5327</v>
      </c>
      <c r="J4728" t="s">
        <v>2032</v>
      </c>
      <c r="K4728" t="s">
        <v>8789</v>
      </c>
      <c r="L4728" t="s">
        <v>3467</v>
      </c>
      <c r="M4728">
        <v>685</v>
      </c>
      <c r="N4728" t="s">
        <v>8872</v>
      </c>
      <c r="O4728" t="s">
        <v>1998</v>
      </c>
    </row>
    <row r="4729" spans="1:15">
      <c r="A4729">
        <v>8110</v>
      </c>
      <c r="B4729" t="s">
        <v>2961</v>
      </c>
      <c r="C4729" t="s">
        <v>3378</v>
      </c>
      <c r="D4729">
        <v>5200</v>
      </c>
      <c r="E4729" t="s">
        <v>67</v>
      </c>
      <c r="F4729" t="s">
        <v>420</v>
      </c>
      <c r="G4729" s="81">
        <v>45719</v>
      </c>
      <c r="H4729" t="s">
        <v>4048</v>
      </c>
      <c r="I4729" t="s">
        <v>5012</v>
      </c>
      <c r="J4729" t="s">
        <v>1679</v>
      </c>
      <c r="K4729" t="s">
        <v>8790</v>
      </c>
      <c r="L4729" t="s">
        <v>3377</v>
      </c>
      <c r="M4729">
        <v>662</v>
      </c>
      <c r="N4729" t="s">
        <v>8872</v>
      </c>
      <c r="O4729" t="s">
        <v>8875</v>
      </c>
    </row>
    <row r="4730" spans="1:15">
      <c r="A4730">
        <v>8111</v>
      </c>
      <c r="B4730" t="s">
        <v>1227</v>
      </c>
      <c r="C4730" t="s">
        <v>3929</v>
      </c>
      <c r="D4730">
        <v>3497</v>
      </c>
      <c r="E4730" t="s">
        <v>67</v>
      </c>
      <c r="F4730" t="s">
        <v>420</v>
      </c>
      <c r="G4730" s="81">
        <v>45719</v>
      </c>
      <c r="H4730" t="s">
        <v>4048</v>
      </c>
      <c r="I4730" t="s">
        <v>4922</v>
      </c>
      <c r="J4730" t="s">
        <v>1679</v>
      </c>
      <c r="K4730" t="s">
        <v>8794</v>
      </c>
      <c r="L4730" t="s">
        <v>3928</v>
      </c>
      <c r="M4730">
        <v>818</v>
      </c>
      <c r="N4730" t="s">
        <v>8872</v>
      </c>
      <c r="O4730" t="s">
        <v>8875</v>
      </c>
    </row>
    <row r="4731" spans="1:15">
      <c r="A4731">
        <v>8112</v>
      </c>
      <c r="B4731" t="s">
        <v>1227</v>
      </c>
      <c r="C4731" t="s">
        <v>3409</v>
      </c>
      <c r="D4731">
        <v>5200</v>
      </c>
      <c r="E4731" t="s">
        <v>12</v>
      </c>
      <c r="F4731" t="s">
        <v>6305</v>
      </c>
      <c r="G4731" s="81">
        <v>45719</v>
      </c>
      <c r="H4731" t="s">
        <v>4048</v>
      </c>
      <c r="I4731" t="s">
        <v>5102</v>
      </c>
      <c r="J4731" t="s">
        <v>13</v>
      </c>
      <c r="K4731" t="s">
        <v>8795</v>
      </c>
      <c r="L4731" t="s">
        <v>3408</v>
      </c>
      <c r="M4731">
        <v>676</v>
      </c>
      <c r="N4731" t="s">
        <v>8872</v>
      </c>
    </row>
    <row r="4732" spans="1:15">
      <c r="A4732">
        <v>8113</v>
      </c>
      <c r="B4732" t="s">
        <v>1227</v>
      </c>
      <c r="C4732" t="s">
        <v>3898</v>
      </c>
      <c r="D4732">
        <v>2275</v>
      </c>
      <c r="E4732" t="s">
        <v>15</v>
      </c>
      <c r="F4732" t="s">
        <v>420</v>
      </c>
      <c r="G4732" s="81">
        <v>45719</v>
      </c>
      <c r="H4732" t="s">
        <v>4048</v>
      </c>
      <c r="I4732" t="s">
        <v>7253</v>
      </c>
      <c r="J4732" t="s">
        <v>1680</v>
      </c>
      <c r="K4732" t="s">
        <v>8796</v>
      </c>
      <c r="L4732" t="s">
        <v>3897</v>
      </c>
      <c r="M4732">
        <v>811</v>
      </c>
      <c r="N4732" t="s">
        <v>8872</v>
      </c>
    </row>
    <row r="4733" spans="1:15">
      <c r="A4733">
        <v>8114</v>
      </c>
      <c r="B4733" t="s">
        <v>1227</v>
      </c>
      <c r="C4733" t="s">
        <v>3161</v>
      </c>
      <c r="D4733">
        <v>2275</v>
      </c>
      <c r="E4733" t="s">
        <v>10</v>
      </c>
      <c r="F4733" t="s">
        <v>420</v>
      </c>
      <c r="G4733" s="81">
        <v>45719</v>
      </c>
      <c r="H4733" t="s">
        <v>4048</v>
      </c>
      <c r="I4733" t="s">
        <v>5203</v>
      </c>
      <c r="J4733" t="s">
        <v>2032</v>
      </c>
      <c r="K4733" t="s">
        <v>8797</v>
      </c>
      <c r="L4733" t="s">
        <v>3160</v>
      </c>
      <c r="M4733">
        <v>610</v>
      </c>
      <c r="N4733" t="s">
        <v>8872</v>
      </c>
      <c r="O4733" t="s">
        <v>1998</v>
      </c>
    </row>
    <row r="4734" spans="1:15">
      <c r="A4734">
        <v>8115</v>
      </c>
      <c r="B4734" t="s">
        <v>3781</v>
      </c>
      <c r="C4734" t="s">
        <v>3732</v>
      </c>
      <c r="D4734">
        <v>3472</v>
      </c>
      <c r="E4734" t="s">
        <v>20</v>
      </c>
      <c r="F4734" t="s">
        <v>420</v>
      </c>
      <c r="G4734" s="81">
        <v>45719</v>
      </c>
      <c r="H4734" t="s">
        <v>4048</v>
      </c>
      <c r="I4734" t="s">
        <v>8824</v>
      </c>
      <c r="J4734" t="s">
        <v>1677</v>
      </c>
      <c r="K4734" t="s">
        <v>8798</v>
      </c>
      <c r="L4734" t="s">
        <v>3731</v>
      </c>
      <c r="M4734">
        <v>780</v>
      </c>
      <c r="N4734" t="s">
        <v>8872</v>
      </c>
      <c r="O4734" t="s">
        <v>1998</v>
      </c>
    </row>
    <row r="4735" spans="1:15">
      <c r="A4735">
        <v>8116</v>
      </c>
      <c r="B4735" t="s">
        <v>1227</v>
      </c>
      <c r="C4735" t="s">
        <v>3956</v>
      </c>
      <c r="D4735">
        <v>3497</v>
      </c>
      <c r="E4735" t="s">
        <v>67</v>
      </c>
      <c r="F4735" t="s">
        <v>420</v>
      </c>
      <c r="G4735" s="81">
        <v>45719</v>
      </c>
      <c r="H4735" t="s">
        <v>4048</v>
      </c>
      <c r="I4735" t="s">
        <v>8825</v>
      </c>
      <c r="J4735" t="s">
        <v>1679</v>
      </c>
      <c r="K4735" t="s">
        <v>8799</v>
      </c>
      <c r="L4735" t="s">
        <v>3934</v>
      </c>
      <c r="M4735">
        <v>819</v>
      </c>
      <c r="N4735" t="s">
        <v>8872</v>
      </c>
      <c r="O4735" t="s">
        <v>1998</v>
      </c>
    </row>
    <row r="4736" spans="1:15">
      <c r="B4736" t="s">
        <v>1227</v>
      </c>
      <c r="C4736" t="s">
        <v>2597</v>
      </c>
      <c r="D4736">
        <v>29000</v>
      </c>
      <c r="E4736" t="s">
        <v>12</v>
      </c>
      <c r="F4736" t="s">
        <v>420</v>
      </c>
      <c r="G4736" s="81">
        <v>45719</v>
      </c>
      <c r="H4736" t="s">
        <v>4069</v>
      </c>
      <c r="I4736" t="s">
        <v>8643</v>
      </c>
      <c r="J4736" t="s">
        <v>13</v>
      </c>
      <c r="K4736">
        <v>6899413</v>
      </c>
      <c r="L4736" t="s">
        <v>2596</v>
      </c>
      <c r="M4736">
        <v>497</v>
      </c>
    </row>
    <row r="4737" spans="1:15">
      <c r="A4737">
        <v>8117</v>
      </c>
      <c r="B4737" t="s">
        <v>1227</v>
      </c>
      <c r="C4737" t="s">
        <v>1531</v>
      </c>
      <c r="D4737">
        <v>3000</v>
      </c>
      <c r="E4737" t="s">
        <v>12</v>
      </c>
      <c r="F4737" t="s">
        <v>420</v>
      </c>
      <c r="G4737" s="81">
        <v>45719</v>
      </c>
      <c r="H4737" t="s">
        <v>4048</v>
      </c>
      <c r="I4737" t="s">
        <v>5936</v>
      </c>
      <c r="J4737" t="s">
        <v>13</v>
      </c>
      <c r="K4737" t="s">
        <v>8800</v>
      </c>
      <c r="L4737" t="s">
        <v>1529</v>
      </c>
      <c r="M4737">
        <v>788</v>
      </c>
      <c r="N4737" t="s">
        <v>8872</v>
      </c>
      <c r="O4737" t="s">
        <v>1998</v>
      </c>
    </row>
    <row r="4738" spans="1:15">
      <c r="A4738">
        <v>8118</v>
      </c>
      <c r="B4738" t="s">
        <v>35</v>
      </c>
      <c r="C4738" t="s">
        <v>8725</v>
      </c>
      <c r="D4738">
        <v>3497</v>
      </c>
      <c r="E4738" t="s">
        <v>20</v>
      </c>
      <c r="F4738" t="s">
        <v>420</v>
      </c>
      <c r="G4738" s="81">
        <v>45719</v>
      </c>
      <c r="H4738" t="s">
        <v>4048</v>
      </c>
      <c r="I4738" t="s">
        <v>7372</v>
      </c>
      <c r="J4738" t="s">
        <v>1677</v>
      </c>
      <c r="K4738" t="s">
        <v>8801</v>
      </c>
      <c r="L4738" t="s">
        <v>8724</v>
      </c>
      <c r="M4738">
        <v>840</v>
      </c>
      <c r="N4738" t="s">
        <v>8872</v>
      </c>
      <c r="O4738" t="s">
        <v>1998</v>
      </c>
    </row>
    <row r="4739" spans="1:15">
      <c r="B4739" t="s">
        <v>2133</v>
      </c>
      <c r="C4739" t="s">
        <v>4020</v>
      </c>
      <c r="D4739">
        <v>2730</v>
      </c>
      <c r="E4739" t="s">
        <v>15</v>
      </c>
      <c r="F4739" t="s">
        <v>420</v>
      </c>
      <c r="G4739" s="81">
        <v>45719</v>
      </c>
      <c r="H4739" t="s">
        <v>4048</v>
      </c>
      <c r="I4739" t="s">
        <v>8803</v>
      </c>
      <c r="J4739" t="s">
        <v>1680</v>
      </c>
      <c r="K4739" t="s">
        <v>8787</v>
      </c>
      <c r="L4739" t="s">
        <v>4029</v>
      </c>
      <c r="M4739">
        <v>833</v>
      </c>
    </row>
    <row r="4740" spans="1:15">
      <c r="B4740" t="s">
        <v>2133</v>
      </c>
      <c r="C4740" t="s">
        <v>4023</v>
      </c>
      <c r="D4740">
        <v>2730</v>
      </c>
      <c r="E4740" t="s">
        <v>15</v>
      </c>
      <c r="F4740" t="s">
        <v>420</v>
      </c>
      <c r="G4740" s="81">
        <v>45719</v>
      </c>
      <c r="H4740" t="s">
        <v>4048</v>
      </c>
      <c r="I4740" t="s">
        <v>8803</v>
      </c>
      <c r="J4740" t="s">
        <v>1680</v>
      </c>
      <c r="K4740" t="s">
        <v>8787</v>
      </c>
      <c r="L4740" t="s">
        <v>4030</v>
      </c>
      <c r="M4740">
        <v>834</v>
      </c>
    </row>
    <row r="4741" spans="1:15">
      <c r="B4741" t="s">
        <v>2133</v>
      </c>
      <c r="C4741" t="s">
        <v>4024</v>
      </c>
      <c r="D4741">
        <v>4196</v>
      </c>
      <c r="E4741" t="s">
        <v>3889</v>
      </c>
      <c r="F4741" t="s">
        <v>420</v>
      </c>
      <c r="G4741" s="81">
        <v>45719</v>
      </c>
      <c r="H4741" t="s">
        <v>4048</v>
      </c>
      <c r="I4741" t="s">
        <v>8803</v>
      </c>
      <c r="J4741" t="s">
        <v>13</v>
      </c>
      <c r="K4741" t="s">
        <v>8787</v>
      </c>
      <c r="L4741" t="s">
        <v>4033</v>
      </c>
      <c r="M4741">
        <v>835</v>
      </c>
    </row>
    <row r="4742" spans="1:15">
      <c r="B4742" t="s">
        <v>2133</v>
      </c>
      <c r="C4742" t="s">
        <v>2753</v>
      </c>
      <c r="D4742">
        <v>4196</v>
      </c>
      <c r="E4742" t="s">
        <v>3889</v>
      </c>
      <c r="F4742" t="s">
        <v>420</v>
      </c>
      <c r="G4742" s="81">
        <v>45719</v>
      </c>
      <c r="H4742" t="s">
        <v>4048</v>
      </c>
      <c r="I4742" t="s">
        <v>8803</v>
      </c>
      <c r="J4742" t="s">
        <v>13</v>
      </c>
      <c r="K4742" t="s">
        <v>8787</v>
      </c>
      <c r="L4742" t="s">
        <v>2900</v>
      </c>
      <c r="M4742">
        <v>836</v>
      </c>
    </row>
    <row r="4743" spans="1:15">
      <c r="B4743" t="s">
        <v>2133</v>
      </c>
      <c r="C4743" t="s">
        <v>4025</v>
      </c>
      <c r="D4743">
        <v>4196</v>
      </c>
      <c r="E4743" t="s">
        <v>3889</v>
      </c>
      <c r="F4743" t="s">
        <v>420</v>
      </c>
      <c r="G4743" s="81">
        <v>45719</v>
      </c>
      <c r="H4743" t="s">
        <v>4048</v>
      </c>
      <c r="I4743" t="s">
        <v>8803</v>
      </c>
      <c r="J4743" t="s">
        <v>13</v>
      </c>
      <c r="K4743" t="s">
        <v>8787</v>
      </c>
      <c r="L4743" t="s">
        <v>4034</v>
      </c>
      <c r="M4743">
        <v>837</v>
      </c>
    </row>
    <row r="4744" spans="1:15">
      <c r="B4744" t="s">
        <v>2133</v>
      </c>
      <c r="C4744" t="s">
        <v>4026</v>
      </c>
      <c r="D4744">
        <v>4196</v>
      </c>
      <c r="E4744" t="s">
        <v>3889</v>
      </c>
      <c r="F4744" t="s">
        <v>420</v>
      </c>
      <c r="G4744" s="81">
        <v>45719</v>
      </c>
      <c r="H4744" t="s">
        <v>4048</v>
      </c>
      <c r="I4744" t="s">
        <v>8803</v>
      </c>
      <c r="J4744" t="s">
        <v>13</v>
      </c>
      <c r="K4744" t="s">
        <v>8787</v>
      </c>
      <c r="L4744" t="s">
        <v>4035</v>
      </c>
      <c r="M4744">
        <v>838</v>
      </c>
    </row>
    <row r="4745" spans="1:15">
      <c r="B4745" t="s">
        <v>2133</v>
      </c>
      <c r="C4745" t="s">
        <v>4028</v>
      </c>
      <c r="D4745">
        <v>4196</v>
      </c>
      <c r="E4745" t="s">
        <v>3889</v>
      </c>
      <c r="F4745" t="s">
        <v>420</v>
      </c>
      <c r="G4745" s="81">
        <v>45719</v>
      </c>
      <c r="H4745" t="s">
        <v>4048</v>
      </c>
      <c r="I4745" t="s">
        <v>8803</v>
      </c>
      <c r="J4745" t="s">
        <v>13</v>
      </c>
      <c r="K4745" t="s">
        <v>8787</v>
      </c>
      <c r="L4745" t="s">
        <v>4036</v>
      </c>
      <c r="M4745">
        <v>839</v>
      </c>
    </row>
    <row r="4746" spans="1:15">
      <c r="B4746" t="s">
        <v>2133</v>
      </c>
      <c r="C4746" t="s">
        <v>2333</v>
      </c>
      <c r="D4746">
        <v>20980</v>
      </c>
      <c r="E4746" t="s">
        <v>3889</v>
      </c>
      <c r="F4746" t="s">
        <v>420</v>
      </c>
      <c r="G4746" s="81">
        <v>45669</v>
      </c>
      <c r="H4746" t="s">
        <v>4048</v>
      </c>
      <c r="I4746" t="s">
        <v>8804</v>
      </c>
      <c r="J4746" t="s">
        <v>13</v>
      </c>
      <c r="K4746" t="s">
        <v>8787</v>
      </c>
      <c r="L4746" t="s">
        <v>2858</v>
      </c>
      <c r="M4746">
        <v>544</v>
      </c>
    </row>
    <row r="4747" spans="1:15">
      <c r="A4747">
        <v>8119</v>
      </c>
      <c r="B4747" t="s">
        <v>1227</v>
      </c>
      <c r="C4747" t="s">
        <v>8806</v>
      </c>
      <c r="D4747">
        <v>1000</v>
      </c>
      <c r="E4747" t="s">
        <v>17</v>
      </c>
      <c r="F4747" t="s">
        <v>420</v>
      </c>
      <c r="G4747" s="81">
        <v>45723</v>
      </c>
      <c r="H4747" t="s">
        <v>4048</v>
      </c>
      <c r="I4747" t="s">
        <v>99</v>
      </c>
      <c r="J4747" t="s">
        <v>1674</v>
      </c>
      <c r="K4747" t="s">
        <v>8809</v>
      </c>
      <c r="L4747" t="s">
        <v>8805</v>
      </c>
      <c r="M4747">
        <v>841</v>
      </c>
      <c r="N4747" t="s">
        <v>8872</v>
      </c>
    </row>
    <row r="4748" spans="1:15">
      <c r="A4748">
        <v>8120</v>
      </c>
      <c r="B4748" t="s">
        <v>1227</v>
      </c>
      <c r="C4748" t="s">
        <v>3114</v>
      </c>
      <c r="D4748">
        <v>2275</v>
      </c>
      <c r="E4748" t="s">
        <v>10</v>
      </c>
      <c r="F4748" t="s">
        <v>420</v>
      </c>
      <c r="G4748" s="81">
        <v>45723</v>
      </c>
      <c r="H4748" t="s">
        <v>4048</v>
      </c>
      <c r="I4748" t="s">
        <v>5043</v>
      </c>
      <c r="J4748" t="s">
        <v>2032</v>
      </c>
      <c r="K4748" t="s">
        <v>8808</v>
      </c>
      <c r="L4748" t="s">
        <v>3113</v>
      </c>
      <c r="M4748">
        <v>596</v>
      </c>
      <c r="N4748" t="s">
        <v>8872</v>
      </c>
    </row>
    <row r="4749" spans="1:15">
      <c r="A4749">
        <v>8121</v>
      </c>
      <c r="B4749" t="s">
        <v>3781</v>
      </c>
      <c r="C4749" t="s">
        <v>3796</v>
      </c>
      <c r="D4749">
        <v>8000</v>
      </c>
      <c r="E4749" t="s">
        <v>20</v>
      </c>
      <c r="F4749" t="s">
        <v>420</v>
      </c>
      <c r="G4749" s="81">
        <v>45721</v>
      </c>
      <c r="H4749" t="s">
        <v>93</v>
      </c>
      <c r="I4749" t="s">
        <v>4055</v>
      </c>
      <c r="J4749" t="s">
        <v>1677</v>
      </c>
      <c r="K4749" t="s">
        <v>8826</v>
      </c>
      <c r="L4749" t="s">
        <v>3808</v>
      </c>
      <c r="M4749">
        <v>781</v>
      </c>
      <c r="N4749" t="s">
        <v>8872</v>
      </c>
    </row>
    <row r="4750" spans="1:15">
      <c r="A4750">
        <v>8122</v>
      </c>
      <c r="B4750" t="s">
        <v>3781</v>
      </c>
      <c r="C4750" t="s">
        <v>8728</v>
      </c>
      <c r="D4750">
        <v>3472</v>
      </c>
      <c r="E4750" t="s">
        <v>20</v>
      </c>
      <c r="F4750" t="s">
        <v>420</v>
      </c>
      <c r="G4750" s="81">
        <v>45721</v>
      </c>
      <c r="H4750" t="s">
        <v>4048</v>
      </c>
      <c r="I4750" t="s">
        <v>8921</v>
      </c>
      <c r="J4750" t="s">
        <v>1677</v>
      </c>
      <c r="K4750" t="s">
        <v>8810</v>
      </c>
      <c r="L4750" t="s">
        <v>3844</v>
      </c>
      <c r="M4750">
        <v>791</v>
      </c>
      <c r="N4750" t="s">
        <v>8872</v>
      </c>
      <c r="O4750" t="s">
        <v>8875</v>
      </c>
    </row>
    <row r="4751" spans="1:15">
      <c r="A4751">
        <v>8123</v>
      </c>
      <c r="B4751" t="s">
        <v>3781</v>
      </c>
      <c r="C4751" t="s">
        <v>3993</v>
      </c>
      <c r="D4751">
        <v>3472</v>
      </c>
      <c r="E4751" t="s">
        <v>20</v>
      </c>
      <c r="F4751" t="s">
        <v>420</v>
      </c>
      <c r="G4751" s="81">
        <v>45721</v>
      </c>
      <c r="H4751" t="s">
        <v>4048</v>
      </c>
      <c r="I4751" t="s">
        <v>9147</v>
      </c>
      <c r="J4751" t="s">
        <v>1677</v>
      </c>
      <c r="K4751" t="s">
        <v>8811</v>
      </c>
      <c r="L4751" t="s">
        <v>3989</v>
      </c>
      <c r="M4751">
        <v>828</v>
      </c>
      <c r="N4751" t="s">
        <v>8872</v>
      </c>
      <c r="O4751" t="s">
        <v>1998</v>
      </c>
    </row>
    <row r="4752" spans="1:15">
      <c r="A4752">
        <v>8124</v>
      </c>
      <c r="B4752" t="s">
        <v>1227</v>
      </c>
      <c r="C4752" t="s">
        <v>2574</v>
      </c>
      <c r="D4752">
        <v>3497</v>
      </c>
      <c r="E4752" t="s">
        <v>67</v>
      </c>
      <c r="F4752" t="s">
        <v>420</v>
      </c>
      <c r="G4752" s="81">
        <v>45721</v>
      </c>
      <c r="H4752" t="s">
        <v>4048</v>
      </c>
      <c r="I4752" t="s">
        <v>4922</v>
      </c>
      <c r="J4752" t="s">
        <v>1679</v>
      </c>
      <c r="K4752" t="s">
        <v>8828</v>
      </c>
      <c r="L4752" t="s">
        <v>2572</v>
      </c>
      <c r="M4752">
        <v>822</v>
      </c>
      <c r="N4752" t="s">
        <v>8872</v>
      </c>
    </row>
    <row r="4753" spans="1:15">
      <c r="A4753">
        <v>8125</v>
      </c>
      <c r="B4753" t="s">
        <v>1227</v>
      </c>
      <c r="C4753" t="s">
        <v>1827</v>
      </c>
      <c r="D4753">
        <v>5200</v>
      </c>
      <c r="E4753" t="s">
        <v>12</v>
      </c>
      <c r="F4753" t="s">
        <v>6305</v>
      </c>
      <c r="G4753" s="81">
        <v>45721</v>
      </c>
      <c r="H4753" t="s">
        <v>4048</v>
      </c>
      <c r="I4753" t="s">
        <v>5159</v>
      </c>
      <c r="J4753" t="s">
        <v>13</v>
      </c>
      <c r="K4753" t="s">
        <v>8849</v>
      </c>
      <c r="L4753" t="s">
        <v>1649</v>
      </c>
      <c r="M4753">
        <v>728</v>
      </c>
      <c r="N4753" t="s">
        <v>8872</v>
      </c>
    </row>
    <row r="4754" spans="1:15">
      <c r="A4754">
        <v>8126</v>
      </c>
      <c r="B4754" t="s">
        <v>35</v>
      </c>
      <c r="C4754" t="s">
        <v>3352</v>
      </c>
      <c r="D4754">
        <v>9700</v>
      </c>
      <c r="E4754" t="s">
        <v>10</v>
      </c>
      <c r="F4754" t="s">
        <v>6305</v>
      </c>
      <c r="G4754" s="81">
        <v>45721</v>
      </c>
      <c r="H4754" t="s">
        <v>4048</v>
      </c>
      <c r="I4754" t="s">
        <v>7554</v>
      </c>
      <c r="J4754" t="s">
        <v>2032</v>
      </c>
      <c r="K4754" t="s">
        <v>8829</v>
      </c>
      <c r="L4754" t="s">
        <v>3363</v>
      </c>
      <c r="M4754">
        <v>657</v>
      </c>
      <c r="N4754" t="s">
        <v>8872</v>
      </c>
    </row>
    <row r="4755" spans="1:15">
      <c r="A4755">
        <v>8127</v>
      </c>
      <c r="B4755" t="s">
        <v>3781</v>
      </c>
      <c r="C4755" t="s">
        <v>3796</v>
      </c>
      <c r="D4755">
        <v>3472</v>
      </c>
      <c r="E4755" t="s">
        <v>20</v>
      </c>
      <c r="F4755" t="s">
        <v>420</v>
      </c>
      <c r="G4755" s="81">
        <v>45721</v>
      </c>
      <c r="H4755" t="s">
        <v>4048</v>
      </c>
      <c r="I4755" t="s">
        <v>8824</v>
      </c>
      <c r="J4755" t="s">
        <v>1677</v>
      </c>
      <c r="K4755" t="s">
        <v>8830</v>
      </c>
      <c r="L4755" t="s">
        <v>3808</v>
      </c>
      <c r="M4755">
        <v>781</v>
      </c>
      <c r="N4755" t="s">
        <v>8872</v>
      </c>
    </row>
    <row r="4756" spans="1:15">
      <c r="B4756" t="s">
        <v>1227</v>
      </c>
      <c r="C4756" t="s">
        <v>3325</v>
      </c>
      <c r="D4756">
        <v>2000</v>
      </c>
      <c r="E4756" t="s">
        <v>10</v>
      </c>
      <c r="F4756" t="s">
        <v>420</v>
      </c>
      <c r="G4756" s="81">
        <v>45721</v>
      </c>
      <c r="H4756" t="s">
        <v>4048</v>
      </c>
      <c r="I4756" t="s">
        <v>5327</v>
      </c>
      <c r="J4756" t="s">
        <v>2032</v>
      </c>
      <c r="K4756">
        <v>6764</v>
      </c>
      <c r="L4756" t="s">
        <v>3324</v>
      </c>
      <c r="M4756">
        <v>652</v>
      </c>
    </row>
    <row r="4757" spans="1:15">
      <c r="A4757">
        <v>8128</v>
      </c>
      <c r="B4757" t="s">
        <v>3781</v>
      </c>
      <c r="C4757" t="s">
        <v>3769</v>
      </c>
      <c r="D4757">
        <v>3472</v>
      </c>
      <c r="E4757" t="s">
        <v>20</v>
      </c>
      <c r="F4757" t="s">
        <v>6305</v>
      </c>
      <c r="G4757" s="81">
        <v>45722</v>
      </c>
      <c r="H4757" t="s">
        <v>4048</v>
      </c>
      <c r="I4757" t="s">
        <v>8824</v>
      </c>
      <c r="J4757" t="s">
        <v>1677</v>
      </c>
      <c r="K4757" t="s">
        <v>8831</v>
      </c>
      <c r="L4757" t="s">
        <v>3768</v>
      </c>
      <c r="M4757">
        <v>770</v>
      </c>
      <c r="N4757" t="s">
        <v>8872</v>
      </c>
      <c r="O4757" t="s">
        <v>1998</v>
      </c>
    </row>
    <row r="4758" spans="1:15">
      <c r="A4758">
        <v>8129</v>
      </c>
      <c r="B4758" t="s">
        <v>3781</v>
      </c>
      <c r="C4758" t="s">
        <v>3769</v>
      </c>
      <c r="D4758">
        <v>8000</v>
      </c>
      <c r="E4758" t="s">
        <v>20</v>
      </c>
      <c r="F4758" t="s">
        <v>6305</v>
      </c>
      <c r="G4758" s="81">
        <v>45722</v>
      </c>
      <c r="H4758" t="s">
        <v>93</v>
      </c>
      <c r="I4758" t="s">
        <v>4055</v>
      </c>
      <c r="J4758" t="s">
        <v>1677</v>
      </c>
      <c r="K4758" t="s">
        <v>8832</v>
      </c>
      <c r="L4758" t="s">
        <v>3768</v>
      </c>
      <c r="M4758">
        <v>770</v>
      </c>
      <c r="N4758" t="s">
        <v>8872</v>
      </c>
      <c r="O4758" t="s">
        <v>1998</v>
      </c>
    </row>
    <row r="4759" spans="1:15">
      <c r="A4759">
        <v>8130</v>
      </c>
      <c r="B4759" t="s">
        <v>3781</v>
      </c>
      <c r="C4759" t="s">
        <v>3780</v>
      </c>
      <c r="D4759">
        <v>3472</v>
      </c>
      <c r="E4759" t="s">
        <v>20</v>
      </c>
      <c r="F4759" t="s">
        <v>420</v>
      </c>
      <c r="G4759" s="81">
        <v>45722</v>
      </c>
      <c r="H4759" t="s">
        <v>4048</v>
      </c>
      <c r="I4759" t="s">
        <v>8824</v>
      </c>
      <c r="J4759" t="s">
        <v>1677</v>
      </c>
      <c r="K4759" t="s">
        <v>8833</v>
      </c>
      <c r="L4759" t="s">
        <v>3728</v>
      </c>
      <c r="M4759">
        <v>773</v>
      </c>
      <c r="N4759" t="s">
        <v>8872</v>
      </c>
    </row>
    <row r="4760" spans="1:15">
      <c r="A4760">
        <v>8131</v>
      </c>
      <c r="B4760" t="s">
        <v>3781</v>
      </c>
      <c r="C4760" t="s">
        <v>3759</v>
      </c>
      <c r="D4760">
        <v>3472</v>
      </c>
      <c r="E4760" t="s">
        <v>20</v>
      </c>
      <c r="F4760" t="s">
        <v>420</v>
      </c>
      <c r="G4760" s="81">
        <v>45722</v>
      </c>
      <c r="H4760" t="s">
        <v>4048</v>
      </c>
      <c r="I4760" t="s">
        <v>8824</v>
      </c>
      <c r="J4760" t="s">
        <v>1677</v>
      </c>
      <c r="K4760" t="s">
        <v>8834</v>
      </c>
      <c r="L4760" t="s">
        <v>3758</v>
      </c>
      <c r="M4760">
        <v>771</v>
      </c>
      <c r="N4760" t="s">
        <v>8872</v>
      </c>
    </row>
    <row r="4761" spans="1:15">
      <c r="A4761">
        <v>8132</v>
      </c>
      <c r="B4761" t="s">
        <v>3781</v>
      </c>
      <c r="C4761" t="s">
        <v>3747</v>
      </c>
      <c r="D4761">
        <v>3472</v>
      </c>
      <c r="E4761" t="s">
        <v>20</v>
      </c>
      <c r="F4761" t="s">
        <v>420</v>
      </c>
      <c r="G4761" s="81">
        <v>45722</v>
      </c>
      <c r="H4761" t="s">
        <v>4048</v>
      </c>
      <c r="I4761" t="s">
        <v>8824</v>
      </c>
      <c r="J4761" t="s">
        <v>1677</v>
      </c>
      <c r="K4761" t="s">
        <v>8835</v>
      </c>
      <c r="L4761" t="s">
        <v>3746</v>
      </c>
      <c r="M4761">
        <v>764</v>
      </c>
      <c r="N4761" t="s">
        <v>8872</v>
      </c>
      <c r="O4761" t="s">
        <v>8875</v>
      </c>
    </row>
    <row r="4762" spans="1:15">
      <c r="A4762">
        <v>8133</v>
      </c>
      <c r="B4762" t="s">
        <v>35</v>
      </c>
      <c r="C4762" t="s">
        <v>8725</v>
      </c>
      <c r="D4762">
        <v>3497</v>
      </c>
      <c r="E4762" t="s">
        <v>20</v>
      </c>
      <c r="F4762" t="s">
        <v>420</v>
      </c>
      <c r="G4762" s="81">
        <v>45726</v>
      </c>
      <c r="H4762" t="s">
        <v>4048</v>
      </c>
      <c r="I4762" t="s">
        <v>5217</v>
      </c>
      <c r="J4762" t="s">
        <v>1677</v>
      </c>
      <c r="K4762" t="s">
        <v>8836</v>
      </c>
      <c r="L4762" t="s">
        <v>8724</v>
      </c>
      <c r="M4762">
        <v>840</v>
      </c>
      <c r="N4762" t="s">
        <v>8872</v>
      </c>
      <c r="O4762" t="s">
        <v>1998</v>
      </c>
    </row>
    <row r="4763" spans="1:15">
      <c r="A4763">
        <v>8134</v>
      </c>
      <c r="B4763" t="s">
        <v>1227</v>
      </c>
      <c r="C4763" t="s">
        <v>3336</v>
      </c>
      <c r="D4763">
        <v>2000</v>
      </c>
      <c r="E4763" t="s">
        <v>10</v>
      </c>
      <c r="F4763" t="s">
        <v>420</v>
      </c>
      <c r="G4763" s="81">
        <v>45726</v>
      </c>
      <c r="H4763" t="s">
        <v>4048</v>
      </c>
      <c r="I4763" t="s">
        <v>5123</v>
      </c>
      <c r="J4763" t="s">
        <v>2032</v>
      </c>
      <c r="K4763" t="s">
        <v>8837</v>
      </c>
      <c r="L4763" t="s">
        <v>3335</v>
      </c>
      <c r="M4763">
        <v>655</v>
      </c>
      <c r="N4763" t="s">
        <v>8872</v>
      </c>
    </row>
    <row r="4764" spans="1:15">
      <c r="A4764">
        <v>8135</v>
      </c>
      <c r="B4764" t="s">
        <v>35</v>
      </c>
      <c r="C4764" t="s">
        <v>3373</v>
      </c>
      <c r="D4764">
        <v>3497</v>
      </c>
      <c r="E4764" t="s">
        <v>12</v>
      </c>
      <c r="F4764" t="s">
        <v>420</v>
      </c>
      <c r="G4764" s="81">
        <v>45726</v>
      </c>
      <c r="H4764" t="s">
        <v>4048</v>
      </c>
      <c r="I4764" t="s">
        <v>5341</v>
      </c>
      <c r="J4764" t="s">
        <v>13</v>
      </c>
      <c r="K4764" t="s">
        <v>8838</v>
      </c>
      <c r="L4764" t="s">
        <v>3372</v>
      </c>
      <c r="M4764">
        <v>661</v>
      </c>
      <c r="N4764" t="s">
        <v>8872</v>
      </c>
    </row>
    <row r="4765" spans="1:15">
      <c r="A4765">
        <v>8136</v>
      </c>
      <c r="B4765" t="s">
        <v>3781</v>
      </c>
      <c r="C4765" t="s">
        <v>3778</v>
      </c>
      <c r="D4765">
        <v>3472</v>
      </c>
      <c r="E4765" t="s">
        <v>20</v>
      </c>
      <c r="F4765" t="s">
        <v>420</v>
      </c>
      <c r="G4765" s="81">
        <v>45723</v>
      </c>
      <c r="H4765" t="s">
        <v>4048</v>
      </c>
      <c r="I4765" t="s">
        <v>8824</v>
      </c>
      <c r="J4765" t="s">
        <v>1677</v>
      </c>
      <c r="K4765">
        <v>1738818</v>
      </c>
      <c r="L4765" t="s">
        <v>3777</v>
      </c>
      <c r="M4765">
        <v>762</v>
      </c>
      <c r="N4765" t="s">
        <v>8872</v>
      </c>
      <c r="O4765" t="s">
        <v>1998</v>
      </c>
    </row>
    <row r="4766" spans="1:15">
      <c r="A4766">
        <v>8137</v>
      </c>
      <c r="B4766" t="s">
        <v>1227</v>
      </c>
      <c r="C4766" t="s">
        <v>4015</v>
      </c>
      <c r="D4766">
        <v>3497</v>
      </c>
      <c r="E4766" t="s">
        <v>12</v>
      </c>
      <c r="F4766" t="s">
        <v>6305</v>
      </c>
      <c r="G4766" s="81">
        <v>45729</v>
      </c>
      <c r="H4766" t="s">
        <v>4048</v>
      </c>
      <c r="I4766" t="s">
        <v>4049</v>
      </c>
      <c r="J4766" t="s">
        <v>13</v>
      </c>
      <c r="K4766" t="s">
        <v>8839</v>
      </c>
      <c r="L4766" t="s">
        <v>4014</v>
      </c>
      <c r="M4766">
        <v>831</v>
      </c>
      <c r="N4766" t="s">
        <v>8872</v>
      </c>
    </row>
    <row r="4767" spans="1:15">
      <c r="A4767">
        <v>8138</v>
      </c>
      <c r="B4767" t="s">
        <v>35</v>
      </c>
      <c r="C4767" t="s">
        <v>3310</v>
      </c>
      <c r="D4767">
        <v>900</v>
      </c>
      <c r="E4767" t="s">
        <v>20</v>
      </c>
      <c r="F4767" t="s">
        <v>420</v>
      </c>
      <c r="G4767" s="81">
        <v>45729</v>
      </c>
      <c r="H4767" t="s">
        <v>4194</v>
      </c>
      <c r="I4767" t="s">
        <v>6289</v>
      </c>
      <c r="J4767" t="s">
        <v>1677</v>
      </c>
      <c r="K4767" t="s">
        <v>8840</v>
      </c>
      <c r="L4767" t="s">
        <v>3309</v>
      </c>
      <c r="M4767">
        <v>650</v>
      </c>
      <c r="N4767" t="s">
        <v>8872</v>
      </c>
    </row>
    <row r="4768" spans="1:15">
      <c r="A4768">
        <v>8139</v>
      </c>
      <c r="B4768" t="s">
        <v>3781</v>
      </c>
      <c r="C4768" t="s">
        <v>3732</v>
      </c>
      <c r="D4768">
        <v>4000</v>
      </c>
      <c r="E4768" t="s">
        <v>20</v>
      </c>
      <c r="F4768" t="s">
        <v>420</v>
      </c>
      <c r="G4768" s="81">
        <v>45718</v>
      </c>
      <c r="H4768" t="s">
        <v>93</v>
      </c>
      <c r="I4768" t="s">
        <v>8841</v>
      </c>
      <c r="J4768" t="s">
        <v>1677</v>
      </c>
      <c r="K4768" t="s">
        <v>8842</v>
      </c>
      <c r="L4768" t="s">
        <v>3731</v>
      </c>
      <c r="M4768">
        <v>780</v>
      </c>
      <c r="N4768" t="s">
        <v>8872</v>
      </c>
      <c r="O4768" t="s">
        <v>1998</v>
      </c>
    </row>
    <row r="4769" spans="1:15">
      <c r="A4769">
        <v>8140</v>
      </c>
      <c r="B4769" t="s">
        <v>1227</v>
      </c>
      <c r="C4769" t="s">
        <v>3463</v>
      </c>
      <c r="D4769">
        <v>7200</v>
      </c>
      <c r="E4769" t="s">
        <v>12</v>
      </c>
      <c r="F4769" t="s">
        <v>420</v>
      </c>
      <c r="G4769" s="81">
        <v>45728</v>
      </c>
      <c r="H4769" t="s">
        <v>93</v>
      </c>
      <c r="I4769" t="s">
        <v>8791</v>
      </c>
      <c r="J4769" t="s">
        <v>13</v>
      </c>
      <c r="K4769" t="s">
        <v>8843</v>
      </c>
      <c r="L4769" t="s">
        <v>3458</v>
      </c>
      <c r="M4769">
        <v>582</v>
      </c>
      <c r="N4769" t="s">
        <v>8872</v>
      </c>
    </row>
    <row r="4770" spans="1:15">
      <c r="A4770">
        <v>8141</v>
      </c>
      <c r="B4770" t="s">
        <v>1227</v>
      </c>
      <c r="C4770" t="s">
        <v>3463</v>
      </c>
      <c r="D4770">
        <v>7200</v>
      </c>
      <c r="E4770" t="s">
        <v>12</v>
      </c>
      <c r="F4770" t="s">
        <v>420</v>
      </c>
      <c r="G4770" s="81">
        <v>45728</v>
      </c>
      <c r="H4770" t="s">
        <v>4048</v>
      </c>
      <c r="I4770" t="s">
        <v>8844</v>
      </c>
      <c r="J4770" t="s">
        <v>13</v>
      </c>
      <c r="K4770" t="s">
        <v>8843</v>
      </c>
      <c r="L4770" t="s">
        <v>3458</v>
      </c>
      <c r="M4770">
        <v>582</v>
      </c>
      <c r="N4770" t="s">
        <v>8872</v>
      </c>
    </row>
    <row r="4771" spans="1:15">
      <c r="A4771">
        <v>8142</v>
      </c>
      <c r="B4771" t="s">
        <v>35</v>
      </c>
      <c r="C4771" t="s">
        <v>3184</v>
      </c>
      <c r="D4771">
        <v>900</v>
      </c>
      <c r="E4771" t="s">
        <v>20</v>
      </c>
      <c r="F4771" t="s">
        <v>6305</v>
      </c>
      <c r="G4771" s="81">
        <v>45730</v>
      </c>
      <c r="H4771" t="s">
        <v>4194</v>
      </c>
      <c r="I4771" t="s">
        <v>6289</v>
      </c>
      <c r="J4771" t="s">
        <v>1677</v>
      </c>
      <c r="K4771" t="s">
        <v>8818</v>
      </c>
      <c r="L4771" t="s">
        <v>3227</v>
      </c>
      <c r="M4771">
        <v>649</v>
      </c>
      <c r="N4771" t="s">
        <v>8872</v>
      </c>
    </row>
    <row r="4772" spans="1:15">
      <c r="A4772">
        <v>8143</v>
      </c>
      <c r="B4772" t="s">
        <v>1227</v>
      </c>
      <c r="C4772" t="s">
        <v>3523</v>
      </c>
      <c r="D4772">
        <v>3497</v>
      </c>
      <c r="E4772" t="s">
        <v>67</v>
      </c>
      <c r="F4772" t="s">
        <v>420</v>
      </c>
      <c r="G4772" s="81">
        <v>45730</v>
      </c>
      <c r="H4772" t="s">
        <v>4048</v>
      </c>
      <c r="I4772" t="s">
        <v>5327</v>
      </c>
      <c r="J4772" t="s">
        <v>1679</v>
      </c>
      <c r="K4772" t="s">
        <v>8819</v>
      </c>
      <c r="L4772" t="s">
        <v>3522</v>
      </c>
      <c r="M4772">
        <v>700</v>
      </c>
      <c r="N4772" t="s">
        <v>8872</v>
      </c>
      <c r="O4772" t="s">
        <v>8875</v>
      </c>
    </row>
    <row r="4773" spans="1:15">
      <c r="A4773">
        <v>8144</v>
      </c>
      <c r="B4773" t="s">
        <v>3781</v>
      </c>
      <c r="C4773" t="s">
        <v>3762</v>
      </c>
      <c r="D4773">
        <v>3472</v>
      </c>
      <c r="E4773" t="s">
        <v>20</v>
      </c>
      <c r="F4773" t="s">
        <v>420</v>
      </c>
      <c r="G4773" s="81">
        <v>45730</v>
      </c>
      <c r="H4773" t="s">
        <v>4048</v>
      </c>
      <c r="I4773" t="s">
        <v>8824</v>
      </c>
      <c r="J4773" t="s">
        <v>1677</v>
      </c>
      <c r="K4773" t="s">
        <v>8845</v>
      </c>
      <c r="L4773" t="s">
        <v>3761</v>
      </c>
      <c r="M4773">
        <v>775</v>
      </c>
      <c r="N4773" t="s">
        <v>8872</v>
      </c>
      <c r="O4773" t="s">
        <v>1998</v>
      </c>
    </row>
    <row r="4774" spans="1:15">
      <c r="A4774">
        <v>8145</v>
      </c>
      <c r="B4774" t="s">
        <v>1227</v>
      </c>
      <c r="C4774" t="s">
        <v>5515</v>
      </c>
      <c r="D4774">
        <v>2275</v>
      </c>
      <c r="E4774" t="s">
        <v>15</v>
      </c>
      <c r="F4774" t="s">
        <v>420</v>
      </c>
      <c r="G4774" s="81">
        <v>45734</v>
      </c>
      <c r="H4774" t="s">
        <v>4048</v>
      </c>
      <c r="I4774" t="s">
        <v>5120</v>
      </c>
      <c r="J4774" t="s">
        <v>1680</v>
      </c>
      <c r="K4774" t="s">
        <v>8820</v>
      </c>
      <c r="L4774" t="s">
        <v>1126</v>
      </c>
      <c r="M4774">
        <v>820</v>
      </c>
      <c r="N4774" t="s">
        <v>8872</v>
      </c>
    </row>
    <row r="4775" spans="1:15">
      <c r="A4775">
        <v>8146</v>
      </c>
      <c r="B4775" t="s">
        <v>1227</v>
      </c>
      <c r="C4775" t="s">
        <v>3481</v>
      </c>
      <c r="D4775">
        <v>16012</v>
      </c>
      <c r="E4775" t="s">
        <v>12</v>
      </c>
      <c r="F4775" t="s">
        <v>420</v>
      </c>
      <c r="G4775" s="81">
        <v>45734</v>
      </c>
      <c r="H4775" t="s">
        <v>4048</v>
      </c>
      <c r="I4775" t="s">
        <v>8850</v>
      </c>
      <c r="J4775" t="s">
        <v>13</v>
      </c>
      <c r="K4775" t="s">
        <v>8821</v>
      </c>
      <c r="L4775" t="s">
        <v>3641</v>
      </c>
      <c r="M4775">
        <v>690</v>
      </c>
      <c r="N4775" t="s">
        <v>8872</v>
      </c>
    </row>
    <row r="4776" spans="1:15">
      <c r="A4776">
        <v>8147</v>
      </c>
      <c r="B4776" t="s">
        <v>1227</v>
      </c>
      <c r="C4776" t="s">
        <v>8806</v>
      </c>
      <c r="D4776">
        <v>2275</v>
      </c>
      <c r="E4776" t="s">
        <v>17</v>
      </c>
      <c r="F4776" t="s">
        <v>420</v>
      </c>
      <c r="G4776" s="81">
        <v>45729</v>
      </c>
      <c r="H4776" t="s">
        <v>4048</v>
      </c>
      <c r="I4776" t="s">
        <v>4064</v>
      </c>
      <c r="J4776" t="s">
        <v>1674</v>
      </c>
      <c r="K4776" t="s">
        <v>8846</v>
      </c>
      <c r="L4776" t="s">
        <v>8805</v>
      </c>
      <c r="M4776">
        <v>841</v>
      </c>
      <c r="N4776" t="s">
        <v>8872</v>
      </c>
    </row>
    <row r="4777" spans="1:15">
      <c r="A4777">
        <v>8148</v>
      </c>
      <c r="B4777" t="s">
        <v>35</v>
      </c>
      <c r="C4777" t="s">
        <v>3496</v>
      </c>
      <c r="D4777">
        <v>900</v>
      </c>
      <c r="E4777" t="s">
        <v>20</v>
      </c>
      <c r="F4777" t="s">
        <v>420</v>
      </c>
      <c r="G4777" s="81">
        <v>45737</v>
      </c>
      <c r="H4777" t="s">
        <v>4194</v>
      </c>
      <c r="I4777" t="s">
        <v>6289</v>
      </c>
      <c r="J4777" t="s">
        <v>1677</v>
      </c>
      <c r="K4777" t="s">
        <v>8847</v>
      </c>
      <c r="L4777" t="s">
        <v>3494</v>
      </c>
      <c r="M4777">
        <v>695</v>
      </c>
      <c r="N4777" t="s">
        <v>8872</v>
      </c>
    </row>
    <row r="4778" spans="1:15">
      <c r="A4778">
        <v>8149</v>
      </c>
      <c r="B4778" t="s">
        <v>35</v>
      </c>
      <c r="C4778" t="s">
        <v>3332</v>
      </c>
      <c r="D4778">
        <v>900</v>
      </c>
      <c r="E4778" t="s">
        <v>20</v>
      </c>
      <c r="F4778" t="s">
        <v>420</v>
      </c>
      <c r="G4778" s="81">
        <v>45736</v>
      </c>
      <c r="H4778" t="s">
        <v>4194</v>
      </c>
      <c r="I4778" t="s">
        <v>6289</v>
      </c>
      <c r="J4778" t="s">
        <v>1677</v>
      </c>
      <c r="K4778" t="s">
        <v>8848</v>
      </c>
      <c r="L4778" t="s">
        <v>3331</v>
      </c>
      <c r="M4778">
        <v>654</v>
      </c>
      <c r="N4778" t="s">
        <v>8872</v>
      </c>
    </row>
    <row r="4779" spans="1:15">
      <c r="A4779">
        <v>8150</v>
      </c>
      <c r="B4779" t="s">
        <v>3781</v>
      </c>
      <c r="C4779" t="s">
        <v>3735</v>
      </c>
      <c r="D4779">
        <v>3472</v>
      </c>
      <c r="E4779" t="s">
        <v>20</v>
      </c>
      <c r="F4779" t="s">
        <v>420</v>
      </c>
      <c r="G4779" s="81">
        <v>45736</v>
      </c>
      <c r="H4779" t="s">
        <v>4048</v>
      </c>
      <c r="I4779" t="s">
        <v>8851</v>
      </c>
      <c r="J4779" t="s">
        <v>1677</v>
      </c>
      <c r="K4779" t="s">
        <v>8852</v>
      </c>
      <c r="L4779" t="s">
        <v>3734</v>
      </c>
      <c r="M4779">
        <v>772</v>
      </c>
      <c r="N4779" t="s">
        <v>8872</v>
      </c>
    </row>
    <row r="4780" spans="1:15">
      <c r="A4780">
        <v>8151</v>
      </c>
      <c r="B4780" t="s">
        <v>1227</v>
      </c>
      <c r="C4780" t="s">
        <v>3463</v>
      </c>
      <c r="D4780">
        <v>34000</v>
      </c>
      <c r="E4780" t="s">
        <v>12</v>
      </c>
      <c r="F4780" t="s">
        <v>420</v>
      </c>
      <c r="G4780" s="81">
        <v>45742</v>
      </c>
      <c r="H4780" t="s">
        <v>4069</v>
      </c>
      <c r="I4780" t="s">
        <v>8877</v>
      </c>
      <c r="J4780" t="s">
        <v>13</v>
      </c>
      <c r="K4780" t="s">
        <v>8878</v>
      </c>
      <c r="L4780" t="s">
        <v>3458</v>
      </c>
      <c r="M4780">
        <v>582</v>
      </c>
      <c r="N4780" t="s">
        <v>8872</v>
      </c>
    </row>
    <row r="4781" spans="1:15">
      <c r="A4781">
        <v>8152</v>
      </c>
      <c r="B4781" t="s">
        <v>1227</v>
      </c>
      <c r="C4781" t="s">
        <v>3898</v>
      </c>
      <c r="D4781">
        <v>2275</v>
      </c>
      <c r="E4781" t="s">
        <v>15</v>
      </c>
      <c r="F4781" t="s">
        <v>420</v>
      </c>
      <c r="G4781" s="81">
        <v>45744</v>
      </c>
      <c r="H4781" t="s">
        <v>4048</v>
      </c>
      <c r="I4781" t="s">
        <v>4972</v>
      </c>
      <c r="J4781" t="s">
        <v>1680</v>
      </c>
      <c r="K4781" t="s">
        <v>8879</v>
      </c>
      <c r="L4781" t="s">
        <v>3897</v>
      </c>
      <c r="M4781">
        <v>811</v>
      </c>
      <c r="N4781" t="s">
        <v>8872</v>
      </c>
    </row>
    <row r="4782" spans="1:15">
      <c r="A4782">
        <v>8153</v>
      </c>
      <c r="B4782" t="s">
        <v>1227</v>
      </c>
      <c r="C4782" t="s">
        <v>3412</v>
      </c>
      <c r="D4782">
        <v>5200</v>
      </c>
      <c r="E4782" t="s">
        <v>12</v>
      </c>
      <c r="F4782" t="s">
        <v>420</v>
      </c>
      <c r="G4782" s="81">
        <v>45740</v>
      </c>
      <c r="H4782" t="s">
        <v>4048</v>
      </c>
      <c r="I4782" t="s">
        <v>5012</v>
      </c>
      <c r="J4782" t="s">
        <v>13</v>
      </c>
      <c r="K4782" t="s">
        <v>8865</v>
      </c>
      <c r="L4782" t="s">
        <v>3411</v>
      </c>
      <c r="M4782">
        <v>677</v>
      </c>
      <c r="N4782" t="s">
        <v>8872</v>
      </c>
    </row>
    <row r="4783" spans="1:15">
      <c r="A4783">
        <v>8154</v>
      </c>
      <c r="B4783" t="s">
        <v>35</v>
      </c>
      <c r="C4783" t="s">
        <v>3189</v>
      </c>
      <c r="D4783">
        <v>900</v>
      </c>
      <c r="E4783" t="s">
        <v>20</v>
      </c>
      <c r="F4783" t="s">
        <v>420</v>
      </c>
      <c r="G4783" s="81">
        <v>45740</v>
      </c>
      <c r="H4783" t="s">
        <v>4194</v>
      </c>
      <c r="I4783" t="s">
        <v>6289</v>
      </c>
      <c r="J4783" t="s">
        <v>1677</v>
      </c>
      <c r="K4783" t="s">
        <v>8866</v>
      </c>
      <c r="L4783" t="s">
        <v>3370</v>
      </c>
      <c r="M4783">
        <v>659</v>
      </c>
      <c r="N4783" t="s">
        <v>8872</v>
      </c>
    </row>
    <row r="4784" spans="1:15">
      <c r="A4784">
        <v>8155</v>
      </c>
      <c r="B4784" t="s">
        <v>3781</v>
      </c>
      <c r="C4784" t="s">
        <v>3794</v>
      </c>
      <c r="D4784">
        <v>8000</v>
      </c>
      <c r="E4784" t="s">
        <v>20</v>
      </c>
      <c r="F4784" t="s">
        <v>420</v>
      </c>
      <c r="G4784" s="81">
        <v>45744</v>
      </c>
      <c r="H4784" t="s">
        <v>93</v>
      </c>
      <c r="I4784" t="s">
        <v>4055</v>
      </c>
      <c r="J4784" t="s">
        <v>1677</v>
      </c>
      <c r="K4784" t="s">
        <v>8880</v>
      </c>
      <c r="L4784" t="s">
        <v>3793</v>
      </c>
      <c r="M4784">
        <v>763</v>
      </c>
      <c r="N4784" t="s">
        <v>8872</v>
      </c>
      <c r="O4784" t="s">
        <v>1998</v>
      </c>
    </row>
    <row r="4785" spans="1:16">
      <c r="A4785">
        <v>8156</v>
      </c>
      <c r="B4785" t="s">
        <v>1227</v>
      </c>
      <c r="C4785" t="s">
        <v>3615</v>
      </c>
      <c r="D4785">
        <v>3497</v>
      </c>
      <c r="E4785" t="s">
        <v>67</v>
      </c>
      <c r="F4785" t="s">
        <v>420</v>
      </c>
      <c r="G4785" s="81">
        <v>45744</v>
      </c>
      <c r="H4785" t="s">
        <v>4048</v>
      </c>
      <c r="I4785" t="s">
        <v>5159</v>
      </c>
      <c r="J4785" t="s">
        <v>1679</v>
      </c>
      <c r="K4785" t="s">
        <v>8881</v>
      </c>
      <c r="L4785" t="s">
        <v>3614</v>
      </c>
      <c r="M4785">
        <v>724</v>
      </c>
      <c r="N4785" t="s">
        <v>8872</v>
      </c>
      <c r="O4785" t="s">
        <v>8875</v>
      </c>
    </row>
    <row r="4786" spans="1:16">
      <c r="A4786">
        <v>8157</v>
      </c>
      <c r="B4786" t="s">
        <v>1227</v>
      </c>
      <c r="C4786" t="s">
        <v>2812</v>
      </c>
      <c r="D4786">
        <v>6000</v>
      </c>
      <c r="E4786" t="s">
        <v>12</v>
      </c>
      <c r="F4786" t="s">
        <v>6305</v>
      </c>
      <c r="G4786" s="81">
        <v>45747</v>
      </c>
      <c r="H4786" t="s">
        <v>4069</v>
      </c>
      <c r="I4786" t="s">
        <v>4847</v>
      </c>
      <c r="J4786" t="s">
        <v>13</v>
      </c>
      <c r="K4786" t="s">
        <v>8871</v>
      </c>
      <c r="L4786" t="s">
        <v>2807</v>
      </c>
      <c r="M4786">
        <v>573</v>
      </c>
      <c r="N4786" t="s">
        <v>8872</v>
      </c>
      <c r="O4786" t="s">
        <v>1998</v>
      </c>
    </row>
    <row r="4787" spans="1:16">
      <c r="A4787">
        <v>8158</v>
      </c>
      <c r="B4787" t="s">
        <v>1227</v>
      </c>
      <c r="C4787" t="s">
        <v>6413</v>
      </c>
      <c r="D4787">
        <v>120228</v>
      </c>
      <c r="E4787" t="s">
        <v>2178</v>
      </c>
      <c r="F4787" t="s">
        <v>420</v>
      </c>
      <c r="G4787" s="81">
        <v>45747</v>
      </c>
      <c r="H4787" t="s">
        <v>4069</v>
      </c>
      <c r="I4787" t="s">
        <v>8882</v>
      </c>
      <c r="J4787" t="s">
        <v>2178</v>
      </c>
      <c r="K4787" t="s">
        <v>8870</v>
      </c>
      <c r="L4787" t="s">
        <v>2177</v>
      </c>
      <c r="M4787">
        <v>411</v>
      </c>
      <c r="N4787" t="s">
        <v>8872</v>
      </c>
      <c r="O4787" t="s">
        <v>8873</v>
      </c>
    </row>
    <row r="4788" spans="1:16">
      <c r="A4788">
        <v>8159</v>
      </c>
      <c r="B4788" t="s">
        <v>1227</v>
      </c>
      <c r="C4788" t="s">
        <v>3161</v>
      </c>
      <c r="D4788">
        <v>2275</v>
      </c>
      <c r="E4788" t="s">
        <v>10</v>
      </c>
      <c r="F4788" t="s">
        <v>420</v>
      </c>
      <c r="G4788" s="81">
        <v>45747</v>
      </c>
      <c r="H4788" t="s">
        <v>4048</v>
      </c>
      <c r="I4788" t="s">
        <v>5643</v>
      </c>
      <c r="J4788" t="s">
        <v>2032</v>
      </c>
      <c r="K4788" t="s">
        <v>8868</v>
      </c>
      <c r="L4788" t="s">
        <v>3160</v>
      </c>
      <c r="M4788">
        <v>610</v>
      </c>
      <c r="N4788" t="s">
        <v>8872</v>
      </c>
      <c r="O4788" t="s">
        <v>1998</v>
      </c>
    </row>
    <row r="4789" spans="1:16">
      <c r="A4789">
        <v>8160</v>
      </c>
      <c r="B4789" t="s">
        <v>2908</v>
      </c>
      <c r="C4789" t="s">
        <v>3468</v>
      </c>
      <c r="D4789">
        <v>2275</v>
      </c>
      <c r="E4789" t="s">
        <v>10</v>
      </c>
      <c r="F4789" t="s">
        <v>6305</v>
      </c>
      <c r="G4789" s="81">
        <v>45748</v>
      </c>
      <c r="H4789" t="s">
        <v>4048</v>
      </c>
      <c r="I4789" t="s">
        <v>5102</v>
      </c>
      <c r="J4789" t="s">
        <v>2032</v>
      </c>
      <c r="K4789" t="s">
        <v>8869</v>
      </c>
      <c r="L4789" t="s">
        <v>3467</v>
      </c>
      <c r="M4789">
        <v>685</v>
      </c>
      <c r="N4789" t="s">
        <v>8872</v>
      </c>
      <c r="O4789" t="s">
        <v>1998</v>
      </c>
      <c r="P4789" t="s">
        <v>5103</v>
      </c>
    </row>
    <row r="4790" spans="1:16">
      <c r="A4790">
        <v>8161</v>
      </c>
      <c r="B4790" t="s">
        <v>3781</v>
      </c>
      <c r="C4790" t="s">
        <v>3732</v>
      </c>
      <c r="D4790">
        <v>3472</v>
      </c>
      <c r="E4790" t="s">
        <v>20</v>
      </c>
      <c r="F4790" t="s">
        <v>420</v>
      </c>
      <c r="G4790" s="81">
        <v>45748</v>
      </c>
      <c r="H4790" t="s">
        <v>4048</v>
      </c>
      <c r="I4790" t="s">
        <v>8851</v>
      </c>
      <c r="J4790" t="s">
        <v>1677</v>
      </c>
      <c r="K4790" t="s">
        <v>8883</v>
      </c>
      <c r="L4790" t="s">
        <v>3731</v>
      </c>
      <c r="M4790">
        <v>780</v>
      </c>
      <c r="N4790" t="s">
        <v>8872</v>
      </c>
      <c r="O4790" t="s">
        <v>1998</v>
      </c>
      <c r="P4790" t="s">
        <v>8874</v>
      </c>
    </row>
    <row r="4791" spans="1:16">
      <c r="A4791">
        <v>8162</v>
      </c>
      <c r="B4791" t="s">
        <v>1227</v>
      </c>
      <c r="C4791" t="s">
        <v>3929</v>
      </c>
      <c r="D4791">
        <v>3497</v>
      </c>
      <c r="E4791" t="s">
        <v>67</v>
      </c>
      <c r="F4791" t="s">
        <v>420</v>
      </c>
      <c r="G4791" s="81">
        <v>45749</v>
      </c>
      <c r="H4791" t="s">
        <v>4048</v>
      </c>
      <c r="I4791" t="s">
        <v>4843</v>
      </c>
      <c r="J4791" t="s">
        <v>1679</v>
      </c>
      <c r="K4791" t="s">
        <v>8922</v>
      </c>
      <c r="L4791" t="s">
        <v>3928</v>
      </c>
      <c r="M4791">
        <v>818</v>
      </c>
      <c r="N4791" t="s">
        <v>8872</v>
      </c>
      <c r="O4791" t="s">
        <v>8875</v>
      </c>
      <c r="P4791" t="s">
        <v>8766</v>
      </c>
    </row>
    <row r="4792" spans="1:16">
      <c r="A4792">
        <v>8163</v>
      </c>
      <c r="B4792" t="s">
        <v>3781</v>
      </c>
      <c r="C4792" t="s">
        <v>3762</v>
      </c>
      <c r="D4792">
        <v>3472</v>
      </c>
      <c r="E4792" t="s">
        <v>20</v>
      </c>
      <c r="F4792" t="s">
        <v>420</v>
      </c>
      <c r="G4792" s="81">
        <v>45749</v>
      </c>
      <c r="H4792" t="s">
        <v>4048</v>
      </c>
      <c r="I4792" t="s">
        <v>8851</v>
      </c>
      <c r="J4792" t="s">
        <v>1677</v>
      </c>
      <c r="K4792" t="s">
        <v>8923</v>
      </c>
      <c r="L4792" t="s">
        <v>3761</v>
      </c>
      <c r="M4792">
        <v>775</v>
      </c>
      <c r="N4792" t="s">
        <v>8872</v>
      </c>
      <c r="O4792" t="s">
        <v>1998</v>
      </c>
      <c r="P4792" t="s">
        <v>8767</v>
      </c>
    </row>
    <row r="4793" spans="1:16">
      <c r="A4793">
        <v>8164</v>
      </c>
      <c r="B4793" t="s">
        <v>1227</v>
      </c>
      <c r="C4793" t="s">
        <v>1531</v>
      </c>
      <c r="D4793">
        <v>3000</v>
      </c>
      <c r="E4793" t="s">
        <v>12</v>
      </c>
      <c r="F4793" t="s">
        <v>420</v>
      </c>
      <c r="G4793" s="81">
        <v>45749</v>
      </c>
      <c r="H4793" t="s">
        <v>4048</v>
      </c>
      <c r="I4793" t="s">
        <v>5792</v>
      </c>
      <c r="J4793" t="s">
        <v>13</v>
      </c>
      <c r="K4793" t="s">
        <v>8924</v>
      </c>
      <c r="L4793" t="s">
        <v>1529</v>
      </c>
      <c r="M4793">
        <v>788</v>
      </c>
      <c r="N4793" t="s">
        <v>8872</v>
      </c>
      <c r="O4793" t="s">
        <v>1998</v>
      </c>
      <c r="P4793" t="s">
        <v>8768</v>
      </c>
    </row>
    <row r="4794" spans="1:16">
      <c r="A4794">
        <v>8165</v>
      </c>
      <c r="B4794" t="s">
        <v>1227</v>
      </c>
      <c r="C4794" t="s">
        <v>2812</v>
      </c>
      <c r="D4794">
        <v>6000</v>
      </c>
      <c r="E4794" t="s">
        <v>12</v>
      </c>
      <c r="F4794" t="s">
        <v>6305</v>
      </c>
      <c r="G4794" s="81">
        <v>45749</v>
      </c>
      <c r="H4794" t="s">
        <v>4069</v>
      </c>
      <c r="I4794" t="s">
        <v>6048</v>
      </c>
      <c r="J4794" t="s">
        <v>13</v>
      </c>
      <c r="K4794" t="s">
        <v>8925</v>
      </c>
      <c r="L4794" t="s">
        <v>2807</v>
      </c>
      <c r="M4794">
        <v>573</v>
      </c>
      <c r="N4794" t="s">
        <v>8872</v>
      </c>
      <c r="O4794" t="s">
        <v>1998</v>
      </c>
      <c r="P4794" t="s">
        <v>8769</v>
      </c>
    </row>
    <row r="4795" spans="1:16">
      <c r="A4795">
        <v>8166</v>
      </c>
      <c r="B4795" t="s">
        <v>1227</v>
      </c>
      <c r="C4795" t="s">
        <v>1872</v>
      </c>
      <c r="D4795">
        <v>1000</v>
      </c>
      <c r="E4795" t="s">
        <v>10</v>
      </c>
      <c r="F4795" t="s">
        <v>420</v>
      </c>
      <c r="G4795" s="81">
        <v>45749</v>
      </c>
      <c r="H4795" t="s">
        <v>4069</v>
      </c>
      <c r="I4795" t="s">
        <v>6048</v>
      </c>
      <c r="J4795" t="s">
        <v>2032</v>
      </c>
      <c r="K4795" t="s">
        <v>8926</v>
      </c>
      <c r="L4795" t="s">
        <v>1641</v>
      </c>
      <c r="M4795">
        <v>343</v>
      </c>
      <c r="N4795" t="s">
        <v>8872</v>
      </c>
      <c r="O4795" t="s">
        <v>8875</v>
      </c>
      <c r="P4795" t="s">
        <v>8876</v>
      </c>
    </row>
    <row r="4796" spans="1:16">
      <c r="A4796">
        <v>8167</v>
      </c>
      <c r="B4796" t="s">
        <v>2961</v>
      </c>
      <c r="C4796" t="s">
        <v>3378</v>
      </c>
      <c r="D4796">
        <v>5200</v>
      </c>
      <c r="E4796" t="s">
        <v>67</v>
      </c>
      <c r="F4796" t="s">
        <v>420</v>
      </c>
      <c r="G4796" s="81">
        <v>45750</v>
      </c>
      <c r="H4796" t="s">
        <v>4048</v>
      </c>
      <c r="I4796" t="s">
        <v>5043</v>
      </c>
      <c r="J4796" t="s">
        <v>1679</v>
      </c>
      <c r="K4796" t="s">
        <v>8927</v>
      </c>
      <c r="L4796" t="s">
        <v>3377</v>
      </c>
      <c r="M4796">
        <v>662</v>
      </c>
      <c r="N4796" t="s">
        <v>8872</v>
      </c>
      <c r="O4796" t="s">
        <v>8875</v>
      </c>
      <c r="P4796" t="s">
        <v>8771</v>
      </c>
    </row>
    <row r="4797" spans="1:16">
      <c r="A4797">
        <v>8168</v>
      </c>
      <c r="B4797" t="s">
        <v>1227</v>
      </c>
      <c r="C4797" t="s">
        <v>9062</v>
      </c>
      <c r="D4797">
        <v>2275</v>
      </c>
      <c r="E4797" t="s">
        <v>17</v>
      </c>
      <c r="F4797" t="s">
        <v>420</v>
      </c>
      <c r="G4797" s="81">
        <v>45750</v>
      </c>
      <c r="H4797" t="s">
        <v>4048</v>
      </c>
      <c r="I4797" t="s">
        <v>5142</v>
      </c>
      <c r="J4797" t="s">
        <v>1674</v>
      </c>
      <c r="K4797" t="s">
        <v>8928</v>
      </c>
      <c r="L4797" t="s">
        <v>8904</v>
      </c>
      <c r="M4797">
        <v>846</v>
      </c>
      <c r="N4797" t="s">
        <v>8872</v>
      </c>
      <c r="O4797" t="s">
        <v>1998</v>
      </c>
      <c r="P4797" t="s">
        <v>8770</v>
      </c>
    </row>
    <row r="4798" spans="1:16">
      <c r="A4798">
        <v>8169</v>
      </c>
      <c r="B4798" t="s">
        <v>1227</v>
      </c>
      <c r="C4798" t="s">
        <v>8906</v>
      </c>
      <c r="D4798">
        <v>2275</v>
      </c>
      <c r="E4798" t="s">
        <v>17</v>
      </c>
      <c r="F4798" t="s">
        <v>420</v>
      </c>
      <c r="G4798" s="81">
        <v>45750</v>
      </c>
      <c r="H4798" t="s">
        <v>4048</v>
      </c>
      <c r="I4798" t="s">
        <v>4445</v>
      </c>
      <c r="J4798" t="s">
        <v>1674</v>
      </c>
      <c r="K4798" t="s">
        <v>8929</v>
      </c>
      <c r="L4798" t="s">
        <v>8909</v>
      </c>
      <c r="M4798">
        <v>847</v>
      </c>
      <c r="N4798" t="s">
        <v>8872</v>
      </c>
      <c r="O4798" t="s">
        <v>1998</v>
      </c>
      <c r="P4798" t="s">
        <v>4407</v>
      </c>
    </row>
    <row r="4799" spans="1:16">
      <c r="A4799">
        <v>8170</v>
      </c>
      <c r="B4799" t="s">
        <v>3781</v>
      </c>
      <c r="C4799" t="s">
        <v>3753</v>
      </c>
      <c r="D4799">
        <v>8000</v>
      </c>
      <c r="E4799" t="s">
        <v>20</v>
      </c>
      <c r="F4799" t="s">
        <v>420</v>
      </c>
      <c r="G4799" s="81">
        <v>45750</v>
      </c>
      <c r="H4799" t="s">
        <v>93</v>
      </c>
      <c r="I4799" t="s">
        <v>4055</v>
      </c>
      <c r="J4799" t="s">
        <v>1677</v>
      </c>
      <c r="K4799" t="s">
        <v>8930</v>
      </c>
      <c r="L4799" t="s">
        <v>3752</v>
      </c>
      <c r="M4799">
        <v>765</v>
      </c>
      <c r="N4799" t="s">
        <v>8872</v>
      </c>
      <c r="O4799" t="s">
        <v>1998</v>
      </c>
      <c r="P4799" t="s">
        <v>5505</v>
      </c>
    </row>
    <row r="4800" spans="1:16">
      <c r="A4800">
        <v>8171</v>
      </c>
      <c r="B4800" t="s">
        <v>1227</v>
      </c>
      <c r="C4800" t="s">
        <v>3409</v>
      </c>
      <c r="D4800">
        <v>5200</v>
      </c>
      <c r="E4800" t="s">
        <v>12</v>
      </c>
      <c r="F4800" t="s">
        <v>6305</v>
      </c>
      <c r="G4800" s="81">
        <v>45750</v>
      </c>
      <c r="H4800" t="s">
        <v>4048</v>
      </c>
      <c r="I4800" t="s">
        <v>5012</v>
      </c>
      <c r="J4800" t="s">
        <v>13</v>
      </c>
      <c r="K4800" t="s">
        <v>8931</v>
      </c>
      <c r="L4800" t="s">
        <v>3408</v>
      </c>
      <c r="M4800">
        <v>676</v>
      </c>
      <c r="N4800" t="s">
        <v>8872</v>
      </c>
      <c r="O4800" t="s">
        <v>1998</v>
      </c>
      <c r="P4800" t="s">
        <v>5687</v>
      </c>
    </row>
    <row r="4801" spans="1:16">
      <c r="A4801">
        <v>8172</v>
      </c>
      <c r="B4801" t="s">
        <v>35</v>
      </c>
      <c r="C4801" t="s">
        <v>3373</v>
      </c>
      <c r="D4801">
        <v>3497</v>
      </c>
      <c r="E4801" t="s">
        <v>12</v>
      </c>
      <c r="F4801" t="s">
        <v>420</v>
      </c>
      <c r="G4801" s="81">
        <v>45750</v>
      </c>
      <c r="H4801" t="s">
        <v>4048</v>
      </c>
      <c r="I4801" t="s">
        <v>6754</v>
      </c>
      <c r="J4801" t="s">
        <v>13</v>
      </c>
      <c r="K4801" t="s">
        <v>8932</v>
      </c>
      <c r="L4801" t="s">
        <v>3372</v>
      </c>
      <c r="M4801">
        <v>661</v>
      </c>
      <c r="N4801" t="s">
        <v>8872</v>
      </c>
      <c r="O4801" t="s">
        <v>1998</v>
      </c>
      <c r="P4801" t="s">
        <v>8765</v>
      </c>
    </row>
    <row r="4802" spans="1:16">
      <c r="B4802" t="s">
        <v>1227</v>
      </c>
      <c r="C4802" t="s">
        <v>8806</v>
      </c>
      <c r="D4802">
        <v>2275</v>
      </c>
      <c r="E4802" t="s">
        <v>17</v>
      </c>
      <c r="F4802" t="s">
        <v>420</v>
      </c>
      <c r="G4802" s="81">
        <v>45754</v>
      </c>
      <c r="H4802" t="s">
        <v>4048</v>
      </c>
      <c r="I4802" t="s">
        <v>4049</v>
      </c>
      <c r="J4802" t="s">
        <v>1674</v>
      </c>
      <c r="K4802" t="s">
        <v>9025</v>
      </c>
      <c r="L4802" t="s">
        <v>8805</v>
      </c>
      <c r="M4802">
        <v>841</v>
      </c>
      <c r="N4802" t="s">
        <v>8872</v>
      </c>
      <c r="O4802" t="s">
        <v>1998</v>
      </c>
      <c r="P4802" t="s">
        <v>8774</v>
      </c>
    </row>
    <row r="4803" spans="1:16">
      <c r="B4803" t="s">
        <v>1227</v>
      </c>
      <c r="C4803" t="s">
        <v>8806</v>
      </c>
      <c r="D4803">
        <v>2200</v>
      </c>
      <c r="E4803" t="s">
        <v>17</v>
      </c>
      <c r="F4803" t="s">
        <v>420</v>
      </c>
      <c r="G4803" s="81">
        <v>45754</v>
      </c>
      <c r="H4803" t="s">
        <v>4054</v>
      </c>
      <c r="I4803" t="s">
        <v>5371</v>
      </c>
      <c r="J4803" t="s">
        <v>1674</v>
      </c>
      <c r="K4803" t="s">
        <v>9026</v>
      </c>
      <c r="L4803" t="s">
        <v>8805</v>
      </c>
      <c r="M4803">
        <v>841</v>
      </c>
      <c r="N4803" t="s">
        <v>8872</v>
      </c>
      <c r="O4803" t="s">
        <v>1998</v>
      </c>
      <c r="P4803" t="s">
        <v>8772</v>
      </c>
    </row>
    <row r="4804" spans="1:16">
      <c r="A4804">
        <v>8173</v>
      </c>
      <c r="B4804" t="s">
        <v>1227</v>
      </c>
      <c r="C4804" t="s">
        <v>3114</v>
      </c>
      <c r="D4804">
        <v>2275</v>
      </c>
      <c r="E4804" t="s">
        <v>10</v>
      </c>
      <c r="F4804" t="s">
        <v>420</v>
      </c>
      <c r="G4804" s="81">
        <v>45754</v>
      </c>
      <c r="H4804" t="s">
        <v>4048</v>
      </c>
      <c r="I4804" t="s">
        <v>5123</v>
      </c>
      <c r="J4804" t="s">
        <v>2032</v>
      </c>
      <c r="K4804" t="s">
        <v>8933</v>
      </c>
      <c r="L4804" t="s">
        <v>3113</v>
      </c>
      <c r="M4804">
        <v>596</v>
      </c>
      <c r="N4804" t="s">
        <v>8872</v>
      </c>
      <c r="O4804" t="s">
        <v>1998</v>
      </c>
      <c r="P4804" t="s">
        <v>8773</v>
      </c>
    </row>
    <row r="4805" spans="1:16">
      <c r="B4805" t="s">
        <v>3781</v>
      </c>
      <c r="C4805" t="s">
        <v>3756</v>
      </c>
      <c r="D4805">
        <v>29000</v>
      </c>
      <c r="E4805" t="s">
        <v>20</v>
      </c>
      <c r="F4805" t="s">
        <v>420</v>
      </c>
      <c r="G4805" s="81">
        <v>45754</v>
      </c>
      <c r="H4805" t="s">
        <v>4069</v>
      </c>
      <c r="I4805" t="s">
        <v>4055</v>
      </c>
      <c r="J4805" t="s">
        <v>1677</v>
      </c>
      <c r="K4805">
        <v>1796637</v>
      </c>
      <c r="L4805" t="s">
        <v>3755</v>
      </c>
      <c r="M4805">
        <v>774</v>
      </c>
      <c r="N4805" t="s">
        <v>8872</v>
      </c>
      <c r="O4805" t="s">
        <v>1998</v>
      </c>
      <c r="P4805" t="s">
        <v>8764</v>
      </c>
    </row>
    <row r="4806" spans="1:16">
      <c r="A4806">
        <v>8174</v>
      </c>
      <c r="B4806" t="s">
        <v>3781</v>
      </c>
      <c r="C4806" t="s">
        <v>3780</v>
      </c>
      <c r="D4806">
        <v>3472</v>
      </c>
      <c r="E4806" t="s">
        <v>20</v>
      </c>
      <c r="F4806" t="s">
        <v>420</v>
      </c>
      <c r="G4806" s="81">
        <v>45754</v>
      </c>
      <c r="H4806" t="s">
        <v>4048</v>
      </c>
      <c r="I4806" t="s">
        <v>8851</v>
      </c>
      <c r="J4806" t="s">
        <v>1677</v>
      </c>
      <c r="K4806" t="s">
        <v>8934</v>
      </c>
      <c r="L4806" t="s">
        <v>3728</v>
      </c>
      <c r="M4806">
        <v>773</v>
      </c>
      <c r="N4806" t="s">
        <v>8872</v>
      </c>
      <c r="O4806" t="s">
        <v>1998</v>
      </c>
      <c r="P4806" t="s">
        <v>8761</v>
      </c>
    </row>
    <row r="4807" spans="1:16">
      <c r="A4807">
        <v>8175</v>
      </c>
      <c r="B4807" t="s">
        <v>1227</v>
      </c>
      <c r="C4807" t="s">
        <v>3956</v>
      </c>
      <c r="D4807">
        <v>3497</v>
      </c>
      <c r="E4807" t="s">
        <v>67</v>
      </c>
      <c r="F4807" t="s">
        <v>420</v>
      </c>
      <c r="G4807" s="81">
        <v>45754</v>
      </c>
      <c r="H4807" t="s">
        <v>4048</v>
      </c>
      <c r="I4807" t="s">
        <v>8935</v>
      </c>
      <c r="J4807" t="s">
        <v>1679</v>
      </c>
      <c r="K4807" t="s">
        <v>8936</v>
      </c>
      <c r="L4807" t="s">
        <v>3934</v>
      </c>
      <c r="M4807">
        <v>819</v>
      </c>
      <c r="N4807" t="s">
        <v>8872</v>
      </c>
      <c r="O4807" t="s">
        <v>1998</v>
      </c>
      <c r="P4807" t="s">
        <v>8763</v>
      </c>
    </row>
    <row r="4808" spans="1:16">
      <c r="A4808">
        <v>8176</v>
      </c>
      <c r="B4808" t="s">
        <v>1227</v>
      </c>
      <c r="C4808" t="s">
        <v>3325</v>
      </c>
      <c r="D4808">
        <v>2000</v>
      </c>
      <c r="E4808" t="s">
        <v>10</v>
      </c>
      <c r="F4808" t="s">
        <v>420</v>
      </c>
      <c r="G4808" s="81">
        <v>45754</v>
      </c>
      <c r="H4808" t="s">
        <v>4048</v>
      </c>
      <c r="I4808" t="s">
        <v>5102</v>
      </c>
      <c r="J4808" t="s">
        <v>2032</v>
      </c>
      <c r="K4808" t="s">
        <v>8937</v>
      </c>
      <c r="L4808" t="s">
        <v>3324</v>
      </c>
      <c r="M4808">
        <v>652</v>
      </c>
      <c r="N4808" t="s">
        <v>8872</v>
      </c>
      <c r="O4808" t="s">
        <v>1998</v>
      </c>
      <c r="P4808" t="s">
        <v>8752</v>
      </c>
    </row>
    <row r="4809" spans="1:16">
      <c r="A4809">
        <v>8177</v>
      </c>
      <c r="B4809" t="s">
        <v>1227</v>
      </c>
      <c r="C4809" t="s">
        <v>957</v>
      </c>
      <c r="D4809">
        <v>6000</v>
      </c>
      <c r="E4809" t="s">
        <v>12</v>
      </c>
      <c r="F4809" t="s">
        <v>420</v>
      </c>
      <c r="G4809" s="81">
        <v>45754</v>
      </c>
      <c r="H4809" t="s">
        <v>4069</v>
      </c>
      <c r="I4809" t="s">
        <v>6048</v>
      </c>
      <c r="J4809" t="s">
        <v>13</v>
      </c>
      <c r="K4809" t="s">
        <v>8938</v>
      </c>
      <c r="L4809" t="s">
        <v>3347</v>
      </c>
      <c r="M4809">
        <v>43</v>
      </c>
      <c r="N4809" t="s">
        <v>8872</v>
      </c>
      <c r="O4809" t="s">
        <v>8875</v>
      </c>
      <c r="P4809" t="s">
        <v>8751</v>
      </c>
    </row>
    <row r="4810" spans="1:16">
      <c r="A4810">
        <v>8178</v>
      </c>
      <c r="B4810" t="s">
        <v>3781</v>
      </c>
      <c r="C4810" t="s">
        <v>3778</v>
      </c>
      <c r="D4810">
        <v>3472</v>
      </c>
      <c r="E4810" t="s">
        <v>20</v>
      </c>
      <c r="F4810" t="s">
        <v>420</v>
      </c>
      <c r="G4810" s="81">
        <v>45754</v>
      </c>
      <c r="H4810" t="s">
        <v>4048</v>
      </c>
      <c r="I4810" t="s">
        <v>8851</v>
      </c>
      <c r="J4810" t="s">
        <v>1677</v>
      </c>
      <c r="K4810" t="s">
        <v>8939</v>
      </c>
      <c r="L4810" t="s">
        <v>3777</v>
      </c>
      <c r="M4810">
        <v>762</v>
      </c>
      <c r="N4810" t="s">
        <v>8872</v>
      </c>
      <c r="O4810" t="s">
        <v>1998</v>
      </c>
      <c r="P4810" t="s">
        <v>8762</v>
      </c>
    </row>
    <row r="4811" spans="1:16">
      <c r="A4811">
        <v>8179</v>
      </c>
      <c r="B4811" t="s">
        <v>35</v>
      </c>
      <c r="C4811" t="s">
        <v>3303</v>
      </c>
      <c r="D4811">
        <v>7000</v>
      </c>
      <c r="E4811" t="s">
        <v>10</v>
      </c>
      <c r="F4811" t="s">
        <v>420</v>
      </c>
      <c r="G4811" s="81">
        <v>45754</v>
      </c>
      <c r="H4811" t="s">
        <v>4048</v>
      </c>
      <c r="I4811" t="s">
        <v>8940</v>
      </c>
      <c r="J4811" t="s">
        <v>2032</v>
      </c>
      <c r="K4811" t="s">
        <v>8941</v>
      </c>
      <c r="L4811" t="s">
        <v>3302</v>
      </c>
      <c r="M4811">
        <v>647</v>
      </c>
      <c r="N4811" t="s">
        <v>8872</v>
      </c>
      <c r="O4811" t="s">
        <v>1998</v>
      </c>
      <c r="P4811" t="s">
        <v>8759</v>
      </c>
    </row>
    <row r="4812" spans="1:16">
      <c r="A4812">
        <v>8180</v>
      </c>
      <c r="B4812" t="s">
        <v>1227</v>
      </c>
      <c r="C4812" t="s">
        <v>2178</v>
      </c>
      <c r="D4812">
        <v>5200</v>
      </c>
      <c r="E4812" t="s">
        <v>2178</v>
      </c>
      <c r="F4812" t="s">
        <v>6305</v>
      </c>
      <c r="G4812" s="81">
        <v>45754</v>
      </c>
      <c r="H4812" t="s">
        <v>4048</v>
      </c>
      <c r="J4812" t="s">
        <v>2178</v>
      </c>
      <c r="K4812" t="s">
        <v>8942</v>
      </c>
      <c r="L4812" t="s">
        <v>2177</v>
      </c>
      <c r="M4812">
        <v>411</v>
      </c>
      <c r="O4812" t="s">
        <v>1998</v>
      </c>
      <c r="P4812" t="s">
        <v>8758</v>
      </c>
    </row>
    <row r="4813" spans="1:16">
      <c r="A4813">
        <v>8181</v>
      </c>
      <c r="B4813" t="s">
        <v>3781</v>
      </c>
      <c r="C4813" t="s">
        <v>3993</v>
      </c>
      <c r="D4813">
        <v>6944</v>
      </c>
      <c r="E4813" t="s">
        <v>20</v>
      </c>
      <c r="F4813" t="s">
        <v>420</v>
      </c>
      <c r="G4813" s="81">
        <v>45754</v>
      </c>
      <c r="H4813" t="s">
        <v>4048</v>
      </c>
      <c r="I4813" t="s">
        <v>8943</v>
      </c>
      <c r="J4813" t="s">
        <v>1677</v>
      </c>
      <c r="K4813" t="s">
        <v>8944</v>
      </c>
      <c r="L4813" t="s">
        <v>3989</v>
      </c>
      <c r="M4813">
        <v>828</v>
      </c>
      <c r="N4813" t="s">
        <v>8872</v>
      </c>
      <c r="O4813" t="s">
        <v>1998</v>
      </c>
      <c r="P4813" t="s">
        <v>8753</v>
      </c>
    </row>
    <row r="4814" spans="1:16">
      <c r="A4814">
        <v>8182</v>
      </c>
      <c r="B4814" t="s">
        <v>3781</v>
      </c>
      <c r="C4814" t="s">
        <v>3796</v>
      </c>
      <c r="D4814">
        <v>3472</v>
      </c>
      <c r="E4814" t="s">
        <v>20</v>
      </c>
      <c r="F4814" t="s">
        <v>420</v>
      </c>
      <c r="G4814" s="81">
        <v>45754</v>
      </c>
      <c r="H4814" t="s">
        <v>4048</v>
      </c>
      <c r="I4814" t="s">
        <v>8851</v>
      </c>
      <c r="J4814" t="s">
        <v>1677</v>
      </c>
      <c r="K4814" t="s">
        <v>8945</v>
      </c>
      <c r="L4814" t="s">
        <v>3808</v>
      </c>
      <c r="M4814">
        <v>781</v>
      </c>
      <c r="N4814" t="s">
        <v>8872</v>
      </c>
      <c r="O4814" t="s">
        <v>1998</v>
      </c>
      <c r="P4814" t="s">
        <v>8754</v>
      </c>
    </row>
    <row r="4815" spans="1:16">
      <c r="A4815">
        <v>8183</v>
      </c>
      <c r="B4815" t="s">
        <v>1227</v>
      </c>
      <c r="C4815" t="s">
        <v>3450</v>
      </c>
      <c r="D4815">
        <v>3555</v>
      </c>
      <c r="E4815" t="s">
        <v>12</v>
      </c>
      <c r="F4815" t="s">
        <v>420</v>
      </c>
      <c r="G4815" s="81">
        <v>45754</v>
      </c>
      <c r="H4815" t="s">
        <v>4048</v>
      </c>
      <c r="I4815" t="s">
        <v>5043</v>
      </c>
      <c r="J4815" t="s">
        <v>13</v>
      </c>
      <c r="K4815" t="s">
        <v>8946</v>
      </c>
      <c r="L4815" t="s">
        <v>3504</v>
      </c>
      <c r="M4815">
        <v>682</v>
      </c>
      <c r="N4815" t="s">
        <v>8872</v>
      </c>
      <c r="O4815" t="s">
        <v>1998</v>
      </c>
      <c r="P4815" t="s">
        <v>8755</v>
      </c>
    </row>
    <row r="4816" spans="1:16">
      <c r="B4816" t="s">
        <v>1227</v>
      </c>
      <c r="C4816" t="s">
        <v>2812</v>
      </c>
      <c r="D4816">
        <v>6000</v>
      </c>
      <c r="E4816" t="s">
        <v>12</v>
      </c>
      <c r="F4816" t="s">
        <v>6305</v>
      </c>
      <c r="G4816" s="81">
        <v>45754</v>
      </c>
      <c r="H4816" t="s">
        <v>4069</v>
      </c>
      <c r="I4816" t="s">
        <v>6048</v>
      </c>
      <c r="J4816" t="s">
        <v>13</v>
      </c>
      <c r="K4816">
        <v>817155</v>
      </c>
      <c r="L4816" t="s">
        <v>2807</v>
      </c>
      <c r="M4816">
        <v>573</v>
      </c>
      <c r="N4816" t="s">
        <v>8872</v>
      </c>
      <c r="O4816" t="s">
        <v>9105</v>
      </c>
    </row>
    <row r="4817" spans="1:16">
      <c r="A4817">
        <v>8184</v>
      </c>
      <c r="B4817" t="s">
        <v>1227</v>
      </c>
      <c r="C4817" t="s">
        <v>4015</v>
      </c>
      <c r="D4817">
        <v>3497</v>
      </c>
      <c r="E4817" t="s">
        <v>12</v>
      </c>
      <c r="F4817" t="s">
        <v>6305</v>
      </c>
      <c r="G4817" s="81">
        <v>45757</v>
      </c>
      <c r="H4817" t="s">
        <v>4048</v>
      </c>
      <c r="I4817" t="s">
        <v>4321</v>
      </c>
      <c r="J4817" t="s">
        <v>13</v>
      </c>
      <c r="K4817" t="s">
        <v>8915</v>
      </c>
      <c r="L4817" t="s">
        <v>4014</v>
      </c>
      <c r="M4817">
        <v>831</v>
      </c>
      <c r="O4817" t="s">
        <v>1998</v>
      </c>
      <c r="P4817" t="s">
        <v>8756</v>
      </c>
    </row>
    <row r="4818" spans="1:16">
      <c r="A4818">
        <v>8185</v>
      </c>
      <c r="B4818" t="s">
        <v>1227</v>
      </c>
      <c r="C4818" t="s">
        <v>944</v>
      </c>
      <c r="D4818">
        <v>29000</v>
      </c>
      <c r="E4818" t="s">
        <v>12</v>
      </c>
      <c r="F4818" t="s">
        <v>420</v>
      </c>
      <c r="G4818" s="81">
        <v>45757</v>
      </c>
      <c r="H4818" t="s">
        <v>4069</v>
      </c>
      <c r="I4818" t="s">
        <v>4055</v>
      </c>
      <c r="J4818" t="s">
        <v>13</v>
      </c>
      <c r="K4818" t="s">
        <v>8916</v>
      </c>
      <c r="L4818" t="s">
        <v>942</v>
      </c>
      <c r="M4818">
        <v>114</v>
      </c>
      <c r="N4818" t="s">
        <v>8872</v>
      </c>
      <c r="O4818" t="s">
        <v>8875</v>
      </c>
      <c r="P4818" t="s">
        <v>8757</v>
      </c>
    </row>
    <row r="4819" spans="1:16">
      <c r="A4819">
        <v>8186</v>
      </c>
      <c r="B4819" t="s">
        <v>35</v>
      </c>
      <c r="C4819" t="s">
        <v>3832</v>
      </c>
      <c r="D4819">
        <v>1250</v>
      </c>
      <c r="E4819" t="s">
        <v>22</v>
      </c>
      <c r="F4819" t="s">
        <v>420</v>
      </c>
      <c r="G4819" s="81">
        <v>45757</v>
      </c>
      <c r="H4819" t="s">
        <v>4194</v>
      </c>
      <c r="I4819" t="s">
        <v>8947</v>
      </c>
      <c r="J4819" t="s">
        <v>1681</v>
      </c>
      <c r="K4819" t="s">
        <v>8948</v>
      </c>
      <c r="L4819" t="s">
        <v>3831</v>
      </c>
      <c r="M4819">
        <v>789</v>
      </c>
      <c r="N4819" t="s">
        <v>8872</v>
      </c>
      <c r="O4819" t="s">
        <v>1998</v>
      </c>
      <c r="P4819" t="s">
        <v>8743</v>
      </c>
    </row>
    <row r="4820" spans="1:16">
      <c r="A4820">
        <v>8187</v>
      </c>
      <c r="B4820" t="s">
        <v>3781</v>
      </c>
      <c r="C4820" t="s">
        <v>3769</v>
      </c>
      <c r="D4820">
        <v>3472</v>
      </c>
      <c r="E4820" t="s">
        <v>20</v>
      </c>
      <c r="F4820" t="s">
        <v>7143</v>
      </c>
      <c r="G4820" s="81">
        <v>45756</v>
      </c>
      <c r="H4820" t="s">
        <v>4048</v>
      </c>
      <c r="I4820" t="s">
        <v>8851</v>
      </c>
      <c r="J4820" t="s">
        <v>1677</v>
      </c>
      <c r="K4820" t="s">
        <v>8917</v>
      </c>
      <c r="L4820" t="s">
        <v>3768</v>
      </c>
      <c r="M4820">
        <v>770</v>
      </c>
      <c r="N4820" t="s">
        <v>8872</v>
      </c>
      <c r="O4820" t="s">
        <v>1998</v>
      </c>
      <c r="P4820" t="s">
        <v>8747</v>
      </c>
    </row>
    <row r="4821" spans="1:16">
      <c r="A4821">
        <v>8188</v>
      </c>
      <c r="B4821" t="s">
        <v>35</v>
      </c>
      <c r="C4821" t="s">
        <v>8725</v>
      </c>
      <c r="D4821">
        <v>3497</v>
      </c>
      <c r="E4821" t="s">
        <v>20</v>
      </c>
      <c r="F4821" t="s">
        <v>420</v>
      </c>
      <c r="G4821" s="81">
        <v>45756</v>
      </c>
      <c r="H4821" t="s">
        <v>4048</v>
      </c>
      <c r="I4821" t="s">
        <v>7383</v>
      </c>
      <c r="J4821" t="s">
        <v>1677</v>
      </c>
      <c r="K4821" t="s">
        <v>8918</v>
      </c>
      <c r="L4821" t="s">
        <v>8724</v>
      </c>
      <c r="M4821">
        <v>840</v>
      </c>
      <c r="N4821" t="s">
        <v>8872</v>
      </c>
      <c r="O4821" t="s">
        <v>1998</v>
      </c>
      <c r="P4821" t="s">
        <v>8748</v>
      </c>
    </row>
    <row r="4822" spans="1:16">
      <c r="A4822">
        <v>8189</v>
      </c>
      <c r="B4822" t="s">
        <v>3781</v>
      </c>
      <c r="C4822" t="s">
        <v>3794</v>
      </c>
      <c r="D4822">
        <v>10416</v>
      </c>
      <c r="E4822" t="s">
        <v>20</v>
      </c>
      <c r="F4822" t="s">
        <v>420</v>
      </c>
      <c r="G4822" s="81">
        <v>45755</v>
      </c>
      <c r="H4822" t="s">
        <v>4048</v>
      </c>
      <c r="I4822" t="s">
        <v>8949</v>
      </c>
      <c r="J4822" t="s">
        <v>1677</v>
      </c>
      <c r="K4822" t="s">
        <v>8950</v>
      </c>
      <c r="L4822" t="s">
        <v>3793</v>
      </c>
      <c r="M4822">
        <v>763</v>
      </c>
      <c r="N4822" t="s">
        <v>8872</v>
      </c>
      <c r="O4822" t="s">
        <v>1998</v>
      </c>
      <c r="P4822" t="s">
        <v>8746</v>
      </c>
    </row>
    <row r="4823" spans="1:16">
      <c r="A4823">
        <v>8190</v>
      </c>
      <c r="B4823" t="s">
        <v>3781</v>
      </c>
      <c r="C4823" t="s">
        <v>3747</v>
      </c>
      <c r="D4823">
        <v>3472</v>
      </c>
      <c r="E4823" t="s">
        <v>20</v>
      </c>
      <c r="F4823" t="s">
        <v>420</v>
      </c>
      <c r="G4823" s="81">
        <v>45755</v>
      </c>
      <c r="H4823" t="s">
        <v>4048</v>
      </c>
      <c r="I4823" t="s">
        <v>8851</v>
      </c>
      <c r="J4823" t="s">
        <v>1677</v>
      </c>
      <c r="K4823" t="s">
        <v>8951</v>
      </c>
      <c r="L4823" t="s">
        <v>3746</v>
      </c>
      <c r="M4823">
        <v>764</v>
      </c>
      <c r="N4823" t="s">
        <v>8872</v>
      </c>
      <c r="O4823" t="s">
        <v>8875</v>
      </c>
      <c r="P4823" t="s">
        <v>8745</v>
      </c>
    </row>
    <row r="4824" spans="1:16">
      <c r="A4824">
        <v>8191</v>
      </c>
      <c r="B4824" t="s">
        <v>3781</v>
      </c>
      <c r="C4824" t="s">
        <v>8728</v>
      </c>
      <c r="D4824">
        <v>3472</v>
      </c>
      <c r="E4824" t="s">
        <v>20</v>
      </c>
      <c r="F4824" t="s">
        <v>420</v>
      </c>
      <c r="G4824" s="81">
        <v>45755</v>
      </c>
      <c r="H4824" t="s">
        <v>4048</v>
      </c>
      <c r="I4824" t="s">
        <v>8952</v>
      </c>
      <c r="J4824" t="s">
        <v>1677</v>
      </c>
      <c r="K4824" t="s">
        <v>8953</v>
      </c>
      <c r="L4824" t="s">
        <v>3844</v>
      </c>
      <c r="M4824">
        <v>791</v>
      </c>
      <c r="N4824" t="s">
        <v>8872</v>
      </c>
      <c r="O4824" t="s">
        <v>8875</v>
      </c>
      <c r="P4824" t="s">
        <v>8744</v>
      </c>
    </row>
    <row r="4825" spans="1:16">
      <c r="A4825">
        <v>8192</v>
      </c>
      <c r="B4825" t="s">
        <v>2133</v>
      </c>
      <c r="C4825" t="s">
        <v>2836</v>
      </c>
      <c r="D4825">
        <v>4196</v>
      </c>
      <c r="E4825" t="s">
        <v>12</v>
      </c>
      <c r="F4825" t="s">
        <v>420</v>
      </c>
      <c r="G4825" s="81">
        <v>45751</v>
      </c>
      <c r="H4825" t="s">
        <v>4048</v>
      </c>
      <c r="I4825" t="s">
        <v>8974</v>
      </c>
      <c r="J4825" t="s">
        <v>13</v>
      </c>
      <c r="K4825">
        <v>354589</v>
      </c>
      <c r="L4825" t="s">
        <v>3573</v>
      </c>
      <c r="M4825">
        <v>578</v>
      </c>
    </row>
    <row r="4826" spans="1:16">
      <c r="A4826">
        <v>8193</v>
      </c>
      <c r="B4826" t="s">
        <v>2133</v>
      </c>
      <c r="C4826" t="s">
        <v>8857</v>
      </c>
      <c r="D4826">
        <v>4196</v>
      </c>
      <c r="E4826" t="s">
        <v>12</v>
      </c>
      <c r="F4826" t="s">
        <v>420</v>
      </c>
      <c r="G4826" s="81">
        <v>45751</v>
      </c>
      <c r="H4826" t="s">
        <v>4048</v>
      </c>
      <c r="I4826" t="s">
        <v>8803</v>
      </c>
      <c r="J4826" t="s">
        <v>13</v>
      </c>
      <c r="K4826">
        <v>354589</v>
      </c>
      <c r="L4826" t="s">
        <v>8973</v>
      </c>
      <c r="M4826">
        <v>842</v>
      </c>
    </row>
    <row r="4827" spans="1:16">
      <c r="A4827">
        <v>8194</v>
      </c>
      <c r="B4827" t="s">
        <v>2133</v>
      </c>
      <c r="C4827" t="s">
        <v>8858</v>
      </c>
      <c r="D4827">
        <v>4196</v>
      </c>
      <c r="E4827" t="s">
        <v>12</v>
      </c>
      <c r="F4827" t="s">
        <v>420</v>
      </c>
      <c r="G4827" s="81">
        <v>45751</v>
      </c>
      <c r="H4827" t="s">
        <v>4048</v>
      </c>
      <c r="I4827" t="s">
        <v>8803</v>
      </c>
      <c r="J4827" t="s">
        <v>13</v>
      </c>
      <c r="K4827">
        <v>354589</v>
      </c>
      <c r="L4827" t="s">
        <v>8972</v>
      </c>
      <c r="M4827">
        <v>843</v>
      </c>
    </row>
    <row r="4828" spans="1:16">
      <c r="A4828">
        <v>8195</v>
      </c>
      <c r="B4828" t="s">
        <v>2133</v>
      </c>
      <c r="C4828" t="s">
        <v>8860</v>
      </c>
      <c r="D4828">
        <v>4730</v>
      </c>
      <c r="E4828" t="s">
        <v>15</v>
      </c>
      <c r="F4828" t="s">
        <v>420</v>
      </c>
      <c r="G4828" s="81">
        <v>45751</v>
      </c>
      <c r="H4828" t="s">
        <v>4048</v>
      </c>
      <c r="I4828" t="s">
        <v>8803</v>
      </c>
      <c r="J4828" t="s">
        <v>1680</v>
      </c>
      <c r="K4828">
        <v>354589</v>
      </c>
      <c r="L4828" t="s">
        <v>8957</v>
      </c>
      <c r="M4828">
        <v>844</v>
      </c>
    </row>
    <row r="4829" spans="1:16">
      <c r="A4829">
        <v>8196</v>
      </c>
      <c r="B4829" t="s">
        <v>2133</v>
      </c>
      <c r="C4829" t="s">
        <v>8862</v>
      </c>
      <c r="D4829">
        <v>2730</v>
      </c>
      <c r="E4829" t="s">
        <v>15</v>
      </c>
      <c r="F4829" t="s">
        <v>420</v>
      </c>
      <c r="G4829" s="81">
        <v>45751</v>
      </c>
      <c r="H4829" t="s">
        <v>4048</v>
      </c>
      <c r="I4829" t="s">
        <v>8803</v>
      </c>
      <c r="J4829" t="s">
        <v>1680</v>
      </c>
      <c r="K4829">
        <v>354589</v>
      </c>
      <c r="L4829" t="s">
        <v>9027</v>
      </c>
      <c r="M4829">
        <v>845</v>
      </c>
    </row>
    <row r="4830" spans="1:16">
      <c r="A4830">
        <v>8197</v>
      </c>
      <c r="B4830" t="s">
        <v>2133</v>
      </c>
      <c r="C4830" t="s">
        <v>3776</v>
      </c>
      <c r="D4830">
        <v>2730</v>
      </c>
      <c r="E4830" t="s">
        <v>15</v>
      </c>
      <c r="F4830" t="s">
        <v>420</v>
      </c>
      <c r="G4830" s="81">
        <v>45751</v>
      </c>
      <c r="H4830" t="s">
        <v>4048</v>
      </c>
      <c r="I4830" t="s">
        <v>8803</v>
      </c>
      <c r="J4830" t="s">
        <v>1680</v>
      </c>
      <c r="K4830">
        <v>354589</v>
      </c>
      <c r="L4830" t="s">
        <v>3775</v>
      </c>
      <c r="M4830">
        <v>779</v>
      </c>
    </row>
    <row r="4831" spans="1:16">
      <c r="A4831">
        <v>8198</v>
      </c>
      <c r="B4831" t="s">
        <v>2133</v>
      </c>
      <c r="C4831" t="s">
        <v>2836</v>
      </c>
      <c r="D4831">
        <v>3000</v>
      </c>
      <c r="E4831" t="s">
        <v>12</v>
      </c>
      <c r="F4831" t="s">
        <v>420</v>
      </c>
      <c r="G4831" s="81">
        <v>45751</v>
      </c>
      <c r="H4831" t="s">
        <v>99</v>
      </c>
      <c r="I4831" t="s">
        <v>99</v>
      </c>
      <c r="J4831" t="s">
        <v>13</v>
      </c>
      <c r="K4831">
        <v>354589</v>
      </c>
      <c r="L4831" t="s">
        <v>3573</v>
      </c>
      <c r="M4831">
        <v>578</v>
      </c>
    </row>
    <row r="4832" spans="1:16">
      <c r="A4832">
        <v>8199</v>
      </c>
      <c r="B4832" t="s">
        <v>2133</v>
      </c>
      <c r="C4832" t="s">
        <v>8857</v>
      </c>
      <c r="D4832">
        <v>3000</v>
      </c>
      <c r="E4832" t="s">
        <v>12</v>
      </c>
      <c r="F4832" t="s">
        <v>420</v>
      </c>
      <c r="G4832" s="81">
        <v>45751</v>
      </c>
      <c r="H4832" t="s">
        <v>99</v>
      </c>
      <c r="I4832" t="s">
        <v>99</v>
      </c>
      <c r="J4832" t="s">
        <v>13</v>
      </c>
      <c r="K4832">
        <v>354589</v>
      </c>
      <c r="L4832" t="s">
        <v>8973</v>
      </c>
      <c r="M4832">
        <v>842</v>
      </c>
    </row>
    <row r="4833" spans="1:16">
      <c r="A4833">
        <v>8200</v>
      </c>
      <c r="B4833" t="s">
        <v>2133</v>
      </c>
      <c r="C4833" t="s">
        <v>8858</v>
      </c>
      <c r="D4833">
        <v>3000</v>
      </c>
      <c r="E4833" t="s">
        <v>12</v>
      </c>
      <c r="F4833" t="s">
        <v>420</v>
      </c>
      <c r="G4833" s="81">
        <v>45751</v>
      </c>
      <c r="H4833" t="s">
        <v>99</v>
      </c>
      <c r="I4833" t="s">
        <v>99</v>
      </c>
      <c r="J4833" t="s">
        <v>13</v>
      </c>
      <c r="K4833">
        <v>354589</v>
      </c>
      <c r="L4833" t="s">
        <v>8972</v>
      </c>
      <c r="M4833">
        <v>843</v>
      </c>
    </row>
    <row r="4834" spans="1:16">
      <c r="A4834">
        <v>8201</v>
      </c>
      <c r="B4834" t="s">
        <v>2133</v>
      </c>
      <c r="C4834" t="s">
        <v>8860</v>
      </c>
      <c r="D4834">
        <v>2000</v>
      </c>
      <c r="E4834" t="s">
        <v>15</v>
      </c>
      <c r="F4834" t="s">
        <v>420</v>
      </c>
      <c r="G4834" s="81">
        <v>45751</v>
      </c>
      <c r="H4834" t="s">
        <v>99</v>
      </c>
      <c r="I4834" t="s">
        <v>99</v>
      </c>
      <c r="J4834" t="s">
        <v>1680</v>
      </c>
      <c r="K4834">
        <v>354589</v>
      </c>
      <c r="L4834" t="s">
        <v>8957</v>
      </c>
      <c r="M4834">
        <v>844</v>
      </c>
    </row>
    <row r="4835" spans="1:16">
      <c r="A4835">
        <v>8202</v>
      </c>
      <c r="B4835" t="s">
        <v>2133</v>
      </c>
      <c r="C4835" t="s">
        <v>8862</v>
      </c>
      <c r="D4835">
        <v>2000</v>
      </c>
      <c r="E4835" t="s">
        <v>15</v>
      </c>
      <c r="F4835" t="s">
        <v>420</v>
      </c>
      <c r="G4835" s="81">
        <v>45751</v>
      </c>
      <c r="H4835" t="s">
        <v>99</v>
      </c>
      <c r="I4835" t="s">
        <v>99</v>
      </c>
      <c r="J4835" t="s">
        <v>1680</v>
      </c>
      <c r="K4835">
        <v>354589</v>
      </c>
      <c r="L4835" t="s">
        <v>9027</v>
      </c>
      <c r="M4835">
        <v>845</v>
      </c>
    </row>
    <row r="4836" spans="1:16">
      <c r="A4836">
        <v>8203</v>
      </c>
      <c r="B4836" t="s">
        <v>2133</v>
      </c>
      <c r="C4836" t="s">
        <v>3776</v>
      </c>
      <c r="D4836">
        <v>2000</v>
      </c>
      <c r="E4836" t="s">
        <v>15</v>
      </c>
      <c r="F4836" t="s">
        <v>420</v>
      </c>
      <c r="G4836" s="81">
        <v>45751</v>
      </c>
      <c r="H4836" t="s">
        <v>99</v>
      </c>
      <c r="I4836" t="s">
        <v>99</v>
      </c>
      <c r="J4836" t="s">
        <v>1680</v>
      </c>
      <c r="K4836">
        <v>354589</v>
      </c>
      <c r="L4836" t="s">
        <v>3775</v>
      </c>
      <c r="M4836">
        <v>779</v>
      </c>
    </row>
    <row r="4837" spans="1:16">
      <c r="A4837">
        <v>8204</v>
      </c>
      <c r="B4837" t="s">
        <v>1227</v>
      </c>
      <c r="C4837" t="s">
        <v>4018</v>
      </c>
      <c r="D4837">
        <v>8433</v>
      </c>
      <c r="E4837" t="s">
        <v>12</v>
      </c>
      <c r="F4837" t="s">
        <v>420</v>
      </c>
      <c r="G4837" s="81">
        <v>45761</v>
      </c>
      <c r="H4837" t="s">
        <v>4048</v>
      </c>
      <c r="I4837" t="s">
        <v>9028</v>
      </c>
      <c r="J4837" t="s">
        <v>13</v>
      </c>
      <c r="K4837" t="s">
        <v>8969</v>
      </c>
      <c r="L4837" t="s">
        <v>4017</v>
      </c>
      <c r="M4837">
        <v>832</v>
      </c>
      <c r="N4837" t="s">
        <v>8872</v>
      </c>
      <c r="O4837" t="s">
        <v>1998</v>
      </c>
      <c r="P4837" t="s">
        <v>8760</v>
      </c>
    </row>
    <row r="4838" spans="1:16">
      <c r="A4838">
        <v>8205</v>
      </c>
      <c r="B4838" t="s">
        <v>1227</v>
      </c>
      <c r="C4838" t="s">
        <v>6413</v>
      </c>
      <c r="D4838">
        <v>41756</v>
      </c>
      <c r="E4838" t="s">
        <v>2178</v>
      </c>
      <c r="F4838" t="s">
        <v>420</v>
      </c>
      <c r="G4838" s="81">
        <v>45762</v>
      </c>
      <c r="H4838" t="s">
        <v>99</v>
      </c>
      <c r="I4838" t="s">
        <v>9029</v>
      </c>
      <c r="J4838" t="s">
        <v>2178</v>
      </c>
      <c r="K4838" t="s">
        <v>9030</v>
      </c>
      <c r="L4838" t="s">
        <v>2177</v>
      </c>
      <c r="M4838">
        <v>411</v>
      </c>
      <c r="N4838" t="s">
        <v>8872</v>
      </c>
      <c r="O4838" t="s">
        <v>8873</v>
      </c>
      <c r="P4838" t="s">
        <v>8738</v>
      </c>
    </row>
    <row r="4839" spans="1:16">
      <c r="A4839">
        <v>8206</v>
      </c>
      <c r="B4839" t="s">
        <v>1227</v>
      </c>
      <c r="C4839" t="s">
        <v>6413</v>
      </c>
      <c r="D4839">
        <v>49041</v>
      </c>
      <c r="E4839" t="s">
        <v>2178</v>
      </c>
      <c r="F4839" t="s">
        <v>420</v>
      </c>
      <c r="G4839" s="81">
        <v>45762</v>
      </c>
      <c r="H4839" t="s">
        <v>4048</v>
      </c>
      <c r="I4839" t="s">
        <v>9031</v>
      </c>
      <c r="J4839" t="s">
        <v>2178</v>
      </c>
      <c r="K4839" t="s">
        <v>9032</v>
      </c>
      <c r="L4839" t="s">
        <v>2177</v>
      </c>
      <c r="M4839">
        <v>411</v>
      </c>
      <c r="N4839" t="s">
        <v>8872</v>
      </c>
      <c r="O4839" t="s">
        <v>8873</v>
      </c>
      <c r="P4839" t="s">
        <v>8750</v>
      </c>
    </row>
    <row r="4840" spans="1:16">
      <c r="A4840">
        <v>8207</v>
      </c>
      <c r="B4840" t="s">
        <v>1227</v>
      </c>
      <c r="C4840" t="s">
        <v>2574</v>
      </c>
      <c r="D4840">
        <v>3497</v>
      </c>
      <c r="E4840" t="s">
        <v>67</v>
      </c>
      <c r="F4840" t="s">
        <v>420</v>
      </c>
      <c r="G4840" s="81">
        <v>45770</v>
      </c>
      <c r="H4840" t="s">
        <v>4048</v>
      </c>
      <c r="I4840" t="s">
        <v>4843</v>
      </c>
      <c r="J4840" t="s">
        <v>1679</v>
      </c>
      <c r="K4840" t="s">
        <v>9033</v>
      </c>
      <c r="L4840" t="s">
        <v>2572</v>
      </c>
      <c r="M4840">
        <v>822</v>
      </c>
      <c r="N4840" t="s">
        <v>8872</v>
      </c>
      <c r="O4840" t="s">
        <v>1998</v>
      </c>
      <c r="P4840" t="s">
        <v>8749</v>
      </c>
    </row>
    <row r="4841" spans="1:16">
      <c r="A4841">
        <v>8208</v>
      </c>
      <c r="B4841" t="s">
        <v>1227</v>
      </c>
      <c r="C4841" t="s">
        <v>1872</v>
      </c>
      <c r="D4841">
        <v>1000</v>
      </c>
      <c r="E4841" t="s">
        <v>10</v>
      </c>
      <c r="F4841" t="s">
        <v>420</v>
      </c>
      <c r="G4841" s="81">
        <v>45769</v>
      </c>
      <c r="H4841" t="s">
        <v>4069</v>
      </c>
      <c r="I4841" t="s">
        <v>6048</v>
      </c>
      <c r="J4841" t="s">
        <v>2032</v>
      </c>
      <c r="K4841" t="s">
        <v>9015</v>
      </c>
      <c r="L4841" t="s">
        <v>1641</v>
      </c>
      <c r="M4841">
        <v>343</v>
      </c>
      <c r="N4841" t="s">
        <v>8872</v>
      </c>
      <c r="O4841" t="s">
        <v>8875</v>
      </c>
      <c r="P4841" t="s">
        <v>8739</v>
      </c>
    </row>
    <row r="4842" spans="1:16">
      <c r="A4842">
        <v>8209</v>
      </c>
      <c r="B4842" t="s">
        <v>35</v>
      </c>
      <c r="C4842" t="s">
        <v>1181</v>
      </c>
      <c r="D4842">
        <v>5000</v>
      </c>
      <c r="E4842" t="s">
        <v>10</v>
      </c>
      <c r="F4842" t="s">
        <v>420</v>
      </c>
      <c r="G4842" s="81">
        <v>45768</v>
      </c>
      <c r="H4842" t="s">
        <v>4069</v>
      </c>
      <c r="I4842" t="s">
        <v>6048</v>
      </c>
      <c r="J4842" t="s">
        <v>2032</v>
      </c>
      <c r="K4842" t="s">
        <v>9016</v>
      </c>
      <c r="L4842" t="s">
        <v>1179</v>
      </c>
      <c r="M4842">
        <v>301</v>
      </c>
      <c r="N4842" t="s">
        <v>8872</v>
      </c>
      <c r="O4842" t="s">
        <v>8875</v>
      </c>
      <c r="P4842" t="s">
        <v>8740</v>
      </c>
    </row>
    <row r="4843" spans="1:16">
      <c r="A4843">
        <v>8210</v>
      </c>
      <c r="B4843" t="s">
        <v>1227</v>
      </c>
      <c r="C4843" t="s">
        <v>9012</v>
      </c>
      <c r="D4843">
        <v>6994</v>
      </c>
      <c r="E4843" t="s">
        <v>67</v>
      </c>
      <c r="F4843" t="s">
        <v>420</v>
      </c>
      <c r="G4843" s="81">
        <v>45775</v>
      </c>
      <c r="H4843" t="s">
        <v>4048</v>
      </c>
      <c r="I4843" t="s">
        <v>9034</v>
      </c>
      <c r="J4843" t="s">
        <v>1679</v>
      </c>
      <c r="K4843" t="s">
        <v>9013</v>
      </c>
      <c r="L4843" t="s">
        <v>2280</v>
      </c>
      <c r="M4843">
        <v>800</v>
      </c>
      <c r="N4843" t="s">
        <v>8872</v>
      </c>
      <c r="O4843" t="s">
        <v>8875</v>
      </c>
      <c r="P4843" t="s">
        <v>8742</v>
      </c>
    </row>
    <row r="4844" spans="1:16">
      <c r="A4844">
        <v>8211</v>
      </c>
      <c r="B4844" t="s">
        <v>1227</v>
      </c>
      <c r="C4844" t="s">
        <v>3336</v>
      </c>
      <c r="D4844">
        <v>2000</v>
      </c>
      <c r="E4844" t="s">
        <v>10</v>
      </c>
      <c r="F4844" t="s">
        <v>420</v>
      </c>
      <c r="G4844" s="81">
        <v>45771</v>
      </c>
      <c r="H4844" t="s">
        <v>4048</v>
      </c>
      <c r="I4844" t="s">
        <v>5203</v>
      </c>
      <c r="J4844" t="s">
        <v>2032</v>
      </c>
      <c r="K4844" t="s">
        <v>9014</v>
      </c>
      <c r="L4844" t="s">
        <v>3335</v>
      </c>
      <c r="M4844">
        <v>655</v>
      </c>
      <c r="N4844" t="s">
        <v>8872</v>
      </c>
      <c r="O4844" t="s">
        <v>1998</v>
      </c>
      <c r="P4844" t="s">
        <v>8741</v>
      </c>
    </row>
    <row r="4845" spans="1:16">
      <c r="A4845">
        <v>8212</v>
      </c>
      <c r="B4845" t="s">
        <v>1227</v>
      </c>
      <c r="C4845" t="s">
        <v>5515</v>
      </c>
      <c r="D4845">
        <v>2275</v>
      </c>
      <c r="E4845" t="s">
        <v>15</v>
      </c>
      <c r="F4845" t="s">
        <v>420</v>
      </c>
      <c r="G4845" s="81">
        <v>45777</v>
      </c>
      <c r="H4845" t="s">
        <v>4048</v>
      </c>
      <c r="I4845" t="s">
        <v>4972</v>
      </c>
      <c r="J4845" t="s">
        <v>1680</v>
      </c>
      <c r="K4845">
        <v>576248</v>
      </c>
      <c r="L4845" t="s">
        <v>1126</v>
      </c>
      <c r="M4845">
        <v>820</v>
      </c>
      <c r="N4845" t="s">
        <v>8872</v>
      </c>
      <c r="O4845" t="s">
        <v>8875</v>
      </c>
      <c r="P4845" t="s">
        <v>9106</v>
      </c>
    </row>
    <row r="4846" spans="1:16">
      <c r="B4846" t="s">
        <v>1227</v>
      </c>
      <c r="C4846" t="s">
        <v>2812</v>
      </c>
      <c r="D4846">
        <v>5500</v>
      </c>
      <c r="E4846" t="s">
        <v>12</v>
      </c>
      <c r="F4846" t="s">
        <v>6305</v>
      </c>
      <c r="G4846" s="81">
        <v>45777</v>
      </c>
      <c r="H4846" t="s">
        <v>4069</v>
      </c>
      <c r="I4846" t="s">
        <v>6048</v>
      </c>
      <c r="J4846" t="s">
        <v>13</v>
      </c>
      <c r="K4846">
        <v>775368</v>
      </c>
      <c r="L4846" t="s">
        <v>2807</v>
      </c>
      <c r="M4846">
        <v>573</v>
      </c>
      <c r="N4846" t="s">
        <v>8872</v>
      </c>
      <c r="O4846" t="s">
        <v>9105</v>
      </c>
    </row>
    <row r="4847" spans="1:16">
      <c r="A4847">
        <v>8213</v>
      </c>
      <c r="B4847" t="s">
        <v>3781</v>
      </c>
      <c r="C4847" t="s">
        <v>3762</v>
      </c>
      <c r="D4847">
        <v>29000</v>
      </c>
      <c r="E4847" t="s">
        <v>20</v>
      </c>
      <c r="F4847" t="s">
        <v>420</v>
      </c>
      <c r="G4847" s="81">
        <v>45784</v>
      </c>
      <c r="H4847" t="s">
        <v>4069</v>
      </c>
      <c r="I4847" t="s">
        <v>8643</v>
      </c>
      <c r="J4847" t="s">
        <v>1677</v>
      </c>
      <c r="K4847">
        <v>837408</v>
      </c>
      <c r="L4847" t="s">
        <v>3761</v>
      </c>
      <c r="M4847">
        <v>775</v>
      </c>
      <c r="N4847" t="s">
        <v>8872</v>
      </c>
      <c r="O4847" t="s">
        <v>1998</v>
      </c>
    </row>
    <row r="4848" spans="1:16">
      <c r="B4848" t="s">
        <v>1227</v>
      </c>
      <c r="C4848" t="s">
        <v>2812</v>
      </c>
      <c r="D4848">
        <v>4500</v>
      </c>
      <c r="E4848" t="s">
        <v>12</v>
      </c>
      <c r="F4848" t="s">
        <v>6305</v>
      </c>
      <c r="G4848" s="81">
        <v>45784</v>
      </c>
      <c r="H4848" t="s">
        <v>4069</v>
      </c>
      <c r="I4848" t="s">
        <v>4147</v>
      </c>
      <c r="J4848" t="s">
        <v>13</v>
      </c>
      <c r="K4848">
        <v>642683</v>
      </c>
      <c r="L4848" t="s">
        <v>2807</v>
      </c>
      <c r="M4848">
        <v>573</v>
      </c>
      <c r="N4848" t="s">
        <v>8872</v>
      </c>
      <c r="O4848" t="s">
        <v>9105</v>
      </c>
    </row>
    <row r="4849" spans="1:15">
      <c r="A4849">
        <v>8214</v>
      </c>
      <c r="B4849" t="s">
        <v>1227</v>
      </c>
      <c r="C4849" t="s">
        <v>2574</v>
      </c>
      <c r="D4849">
        <v>3497</v>
      </c>
      <c r="E4849" t="s">
        <v>67</v>
      </c>
      <c r="F4849" t="s">
        <v>420</v>
      </c>
      <c r="G4849" s="81">
        <v>45784</v>
      </c>
      <c r="H4849" t="s">
        <v>4048</v>
      </c>
      <c r="I4849" t="s">
        <v>5770</v>
      </c>
      <c r="J4849" t="s">
        <v>1679</v>
      </c>
      <c r="K4849">
        <v>616390</v>
      </c>
      <c r="L4849" t="s">
        <v>2572</v>
      </c>
      <c r="M4849">
        <v>822</v>
      </c>
      <c r="N4849" t="s">
        <v>8872</v>
      </c>
      <c r="O4849" t="s">
        <v>1998</v>
      </c>
    </row>
    <row r="4850" spans="1:15">
      <c r="A4850">
        <v>8215</v>
      </c>
      <c r="B4850" t="s">
        <v>1227</v>
      </c>
      <c r="C4850" t="s">
        <v>3161</v>
      </c>
      <c r="D4850">
        <v>2100</v>
      </c>
      <c r="E4850" t="s">
        <v>10</v>
      </c>
      <c r="F4850" t="s">
        <v>420</v>
      </c>
      <c r="G4850" s="81">
        <v>45784</v>
      </c>
      <c r="H4850" t="s">
        <v>4066</v>
      </c>
      <c r="I4850" t="s">
        <v>7293</v>
      </c>
      <c r="J4850" t="s">
        <v>2032</v>
      </c>
      <c r="K4850">
        <v>412788</v>
      </c>
      <c r="L4850" t="s">
        <v>3160</v>
      </c>
      <c r="M4850">
        <v>610</v>
      </c>
      <c r="N4850" t="s">
        <v>8872</v>
      </c>
      <c r="O4850" t="s">
        <v>1998</v>
      </c>
    </row>
    <row r="4851" spans="1:15">
      <c r="A4851">
        <v>8216</v>
      </c>
      <c r="B4851" t="s">
        <v>1227</v>
      </c>
      <c r="C4851" t="s">
        <v>3161</v>
      </c>
      <c r="D4851">
        <v>2275</v>
      </c>
      <c r="E4851" t="s">
        <v>10</v>
      </c>
      <c r="F4851" t="s">
        <v>420</v>
      </c>
      <c r="G4851" s="81">
        <v>45784</v>
      </c>
      <c r="H4851" t="s">
        <v>4048</v>
      </c>
      <c r="I4851" t="s">
        <v>5587</v>
      </c>
      <c r="J4851" t="s">
        <v>2032</v>
      </c>
      <c r="K4851">
        <v>409152</v>
      </c>
      <c r="L4851" t="s">
        <v>3160</v>
      </c>
      <c r="M4851">
        <v>610</v>
      </c>
      <c r="N4851" t="s">
        <v>8872</v>
      </c>
      <c r="O4851" t="s">
        <v>1998</v>
      </c>
    </row>
    <row r="4852" spans="1:15">
      <c r="A4852">
        <v>8217</v>
      </c>
      <c r="B4852" t="s">
        <v>35</v>
      </c>
      <c r="C4852" t="s">
        <v>3373</v>
      </c>
      <c r="D4852">
        <v>3497</v>
      </c>
      <c r="E4852" t="s">
        <v>12</v>
      </c>
      <c r="F4852" t="s">
        <v>420</v>
      </c>
      <c r="G4852" s="81">
        <v>45784</v>
      </c>
      <c r="H4852" t="s">
        <v>4048</v>
      </c>
      <c r="I4852" t="s">
        <v>6923</v>
      </c>
      <c r="J4852" t="s">
        <v>13</v>
      </c>
      <c r="K4852">
        <v>402679</v>
      </c>
      <c r="L4852" t="s">
        <v>3372</v>
      </c>
      <c r="M4852">
        <v>661</v>
      </c>
      <c r="N4852" t="s">
        <v>8872</v>
      </c>
      <c r="O4852" t="s">
        <v>1998</v>
      </c>
    </row>
    <row r="4853" spans="1:15">
      <c r="A4853">
        <v>8218</v>
      </c>
      <c r="B4853" t="s">
        <v>1227</v>
      </c>
      <c r="C4853" t="s">
        <v>3325</v>
      </c>
      <c r="D4853">
        <v>2000</v>
      </c>
      <c r="E4853" t="s">
        <v>10</v>
      </c>
      <c r="F4853" t="s">
        <v>420</v>
      </c>
      <c r="G4853" s="81">
        <v>45782</v>
      </c>
      <c r="H4853" t="s">
        <v>4048</v>
      </c>
      <c r="I4853" t="s">
        <v>5012</v>
      </c>
      <c r="J4853" t="s">
        <v>2032</v>
      </c>
      <c r="K4853">
        <v>2955526</v>
      </c>
      <c r="L4853" t="s">
        <v>3324</v>
      </c>
      <c r="M4853">
        <v>652</v>
      </c>
      <c r="N4853" t="s">
        <v>8872</v>
      </c>
      <c r="O4853" t="s">
        <v>1998</v>
      </c>
    </row>
    <row r="4854" spans="1:15">
      <c r="A4854">
        <v>8219</v>
      </c>
      <c r="B4854" t="s">
        <v>1227</v>
      </c>
      <c r="C4854" t="s">
        <v>3450</v>
      </c>
      <c r="D4854">
        <v>3555</v>
      </c>
      <c r="E4854" t="s">
        <v>12</v>
      </c>
      <c r="F4854" t="s">
        <v>420</v>
      </c>
      <c r="G4854" s="81">
        <v>45783</v>
      </c>
      <c r="H4854" t="s">
        <v>4048</v>
      </c>
      <c r="I4854" t="s">
        <v>5123</v>
      </c>
      <c r="J4854" t="s">
        <v>13</v>
      </c>
      <c r="K4854">
        <v>211293</v>
      </c>
      <c r="L4854" t="s">
        <v>3504</v>
      </c>
      <c r="M4854">
        <v>682</v>
      </c>
      <c r="N4854" t="s">
        <v>8872</v>
      </c>
      <c r="O4854" t="s">
        <v>1998</v>
      </c>
    </row>
    <row r="4855" spans="1:15">
      <c r="A4855">
        <v>8220</v>
      </c>
      <c r="B4855" t="s">
        <v>1227</v>
      </c>
      <c r="C4855" t="s">
        <v>3412</v>
      </c>
      <c r="D4855">
        <v>5200</v>
      </c>
      <c r="E4855" t="s">
        <v>12</v>
      </c>
      <c r="F4855" t="s">
        <v>420</v>
      </c>
      <c r="G4855" s="81">
        <v>45783</v>
      </c>
      <c r="H4855" t="s">
        <v>4048</v>
      </c>
      <c r="I4855" t="s">
        <v>5043</v>
      </c>
      <c r="J4855" t="s">
        <v>13</v>
      </c>
      <c r="K4855">
        <v>557594</v>
      </c>
      <c r="L4855" t="s">
        <v>3411</v>
      </c>
      <c r="M4855">
        <v>677</v>
      </c>
      <c r="N4855" t="s">
        <v>8872</v>
      </c>
      <c r="O4855" t="s">
        <v>1998</v>
      </c>
    </row>
    <row r="4856" spans="1:15">
      <c r="A4856">
        <v>8221</v>
      </c>
      <c r="B4856" t="s">
        <v>35</v>
      </c>
      <c r="C4856" t="s">
        <v>3606</v>
      </c>
      <c r="D4856">
        <v>10000</v>
      </c>
      <c r="E4856" t="s">
        <v>12</v>
      </c>
      <c r="F4856" t="s">
        <v>420</v>
      </c>
      <c r="G4856" s="81">
        <v>45783</v>
      </c>
      <c r="H4856" t="s">
        <v>4048</v>
      </c>
      <c r="I4856" t="s">
        <v>9134</v>
      </c>
      <c r="J4856" t="s">
        <v>13</v>
      </c>
      <c r="K4856">
        <v>963507</v>
      </c>
      <c r="L4856" t="s">
        <v>3371</v>
      </c>
      <c r="M4856">
        <v>660</v>
      </c>
      <c r="N4856" t="s">
        <v>8872</v>
      </c>
      <c r="O4856" t="s">
        <v>1998</v>
      </c>
    </row>
    <row r="4857" spans="1:15">
      <c r="A4857">
        <v>8222</v>
      </c>
      <c r="B4857" t="s">
        <v>1227</v>
      </c>
      <c r="C4857" t="s">
        <v>3114</v>
      </c>
      <c r="D4857">
        <v>2275</v>
      </c>
      <c r="E4857" t="s">
        <v>10</v>
      </c>
      <c r="F4857" t="s">
        <v>420</v>
      </c>
      <c r="G4857" s="81">
        <v>45782</v>
      </c>
      <c r="H4857" t="s">
        <v>4048</v>
      </c>
      <c r="I4857" t="s">
        <v>5203</v>
      </c>
      <c r="J4857" t="s">
        <v>2032</v>
      </c>
      <c r="K4857" t="s">
        <v>9107</v>
      </c>
      <c r="L4857" t="s">
        <v>3113</v>
      </c>
      <c r="M4857">
        <v>596</v>
      </c>
      <c r="N4857" t="s">
        <v>8872</v>
      </c>
      <c r="O4857" t="s">
        <v>1998</v>
      </c>
    </row>
    <row r="4858" spans="1:15">
      <c r="A4858">
        <v>8223</v>
      </c>
      <c r="B4858" t="s">
        <v>35</v>
      </c>
      <c r="C4858" t="s">
        <v>4009</v>
      </c>
      <c r="D4858">
        <v>15000</v>
      </c>
      <c r="E4858" t="s">
        <v>20</v>
      </c>
      <c r="F4858" t="s">
        <v>420</v>
      </c>
      <c r="G4858" s="81">
        <v>45782</v>
      </c>
      <c r="H4858" t="s">
        <v>4069</v>
      </c>
      <c r="I4858" t="s">
        <v>5443</v>
      </c>
      <c r="J4858" t="s">
        <v>1677</v>
      </c>
      <c r="K4858" t="s">
        <v>9108</v>
      </c>
      <c r="L4858" t="s">
        <v>4008</v>
      </c>
      <c r="M4858">
        <v>829</v>
      </c>
      <c r="N4858" t="s">
        <v>8872</v>
      </c>
      <c r="O4858" t="s">
        <v>1998</v>
      </c>
    </row>
    <row r="4859" spans="1:15">
      <c r="A4859">
        <v>8224</v>
      </c>
      <c r="B4859" t="s">
        <v>1227</v>
      </c>
      <c r="C4859" t="s">
        <v>3378</v>
      </c>
      <c r="D4859">
        <v>5200</v>
      </c>
      <c r="E4859" t="s">
        <v>67</v>
      </c>
      <c r="F4859" t="s">
        <v>420</v>
      </c>
      <c r="G4859" s="81">
        <v>45782</v>
      </c>
      <c r="H4859" t="s">
        <v>4048</v>
      </c>
      <c r="I4859" t="s">
        <v>5123</v>
      </c>
      <c r="J4859" t="s">
        <v>1679</v>
      </c>
      <c r="K4859" t="s">
        <v>9109</v>
      </c>
      <c r="L4859" t="s">
        <v>3377</v>
      </c>
      <c r="M4859">
        <v>662</v>
      </c>
      <c r="N4859" t="s">
        <v>8872</v>
      </c>
      <c r="O4859" t="s">
        <v>8875</v>
      </c>
    </row>
    <row r="4860" spans="1:15">
      <c r="A4860">
        <v>8225</v>
      </c>
      <c r="B4860" t="s">
        <v>1227</v>
      </c>
      <c r="C4860" t="s">
        <v>3929</v>
      </c>
      <c r="D4860">
        <v>3497</v>
      </c>
      <c r="E4860" t="s">
        <v>67</v>
      </c>
      <c r="F4860" t="s">
        <v>420</v>
      </c>
      <c r="G4860" s="81">
        <v>45782</v>
      </c>
      <c r="H4860" t="s">
        <v>4048</v>
      </c>
      <c r="I4860" t="s">
        <v>5770</v>
      </c>
      <c r="J4860" t="s">
        <v>1679</v>
      </c>
      <c r="K4860" t="s">
        <v>9110</v>
      </c>
      <c r="L4860" t="s">
        <v>3928</v>
      </c>
      <c r="M4860">
        <v>818</v>
      </c>
      <c r="N4860" t="s">
        <v>8872</v>
      </c>
      <c r="O4860" t="s">
        <v>8875</v>
      </c>
    </row>
    <row r="4861" spans="1:15">
      <c r="A4861">
        <v>8226</v>
      </c>
      <c r="B4861" t="s">
        <v>1227</v>
      </c>
      <c r="C4861" t="s">
        <v>3409</v>
      </c>
      <c r="D4861">
        <v>5200</v>
      </c>
      <c r="E4861" t="s">
        <v>12</v>
      </c>
      <c r="F4861" t="s">
        <v>6305</v>
      </c>
      <c r="G4861" s="81">
        <v>45779</v>
      </c>
      <c r="H4861" t="s">
        <v>4048</v>
      </c>
      <c r="I4861" t="s">
        <v>5043</v>
      </c>
      <c r="J4861" t="s">
        <v>13</v>
      </c>
      <c r="K4861" t="s">
        <v>9111</v>
      </c>
      <c r="L4861" t="s">
        <v>3408</v>
      </c>
      <c r="M4861">
        <v>676</v>
      </c>
      <c r="N4861" t="s">
        <v>8872</v>
      </c>
      <c r="O4861" t="s">
        <v>1998</v>
      </c>
    </row>
    <row r="4862" spans="1:15">
      <c r="A4862">
        <v>8227</v>
      </c>
      <c r="B4862" t="s">
        <v>1227</v>
      </c>
      <c r="C4862" t="s">
        <v>2178</v>
      </c>
      <c r="D4862">
        <v>5200</v>
      </c>
      <c r="E4862" t="s">
        <v>2178</v>
      </c>
      <c r="F4862" t="s">
        <v>6305</v>
      </c>
      <c r="G4862" s="81">
        <v>45779</v>
      </c>
      <c r="H4862" t="s">
        <v>4048</v>
      </c>
      <c r="J4862" t="s">
        <v>2178</v>
      </c>
      <c r="K4862" t="s">
        <v>9112</v>
      </c>
      <c r="L4862" t="s">
        <v>2177</v>
      </c>
      <c r="M4862">
        <v>411</v>
      </c>
    </row>
    <row r="4863" spans="1:15">
      <c r="A4863">
        <v>8228</v>
      </c>
      <c r="B4863" t="s">
        <v>35</v>
      </c>
      <c r="C4863" t="s">
        <v>8725</v>
      </c>
      <c r="D4863">
        <v>3497</v>
      </c>
      <c r="E4863" t="s">
        <v>20</v>
      </c>
      <c r="F4863" t="s">
        <v>420</v>
      </c>
      <c r="G4863" s="81">
        <v>45782</v>
      </c>
      <c r="H4863" t="s">
        <v>4048</v>
      </c>
      <c r="I4863" t="s">
        <v>5173</v>
      </c>
      <c r="J4863" t="s">
        <v>1677</v>
      </c>
      <c r="K4863" t="s">
        <v>9113</v>
      </c>
      <c r="L4863" t="s">
        <v>8724</v>
      </c>
      <c r="M4863">
        <v>840</v>
      </c>
      <c r="N4863" t="s">
        <v>8872</v>
      </c>
      <c r="O4863" t="s">
        <v>1998</v>
      </c>
    </row>
    <row r="4864" spans="1:15">
      <c r="A4864">
        <v>8229</v>
      </c>
      <c r="B4864" t="s">
        <v>1227</v>
      </c>
      <c r="C4864" t="s">
        <v>3161</v>
      </c>
      <c r="D4864">
        <v>2275</v>
      </c>
      <c r="E4864" t="s">
        <v>10</v>
      </c>
      <c r="F4864" t="s">
        <v>420</v>
      </c>
      <c r="G4864" s="81">
        <v>45779</v>
      </c>
      <c r="H4864" t="s">
        <v>4048</v>
      </c>
      <c r="I4864" t="s">
        <v>5870</v>
      </c>
      <c r="J4864" t="s">
        <v>2032</v>
      </c>
      <c r="K4864">
        <v>1101230</v>
      </c>
      <c r="L4864" t="s">
        <v>3160</v>
      </c>
      <c r="M4864">
        <v>610</v>
      </c>
      <c r="N4864" t="s">
        <v>8872</v>
      </c>
      <c r="O4864" t="s">
        <v>1998</v>
      </c>
    </row>
    <row r="4865" spans="1:16">
      <c r="A4865">
        <v>8230</v>
      </c>
      <c r="B4865" t="s">
        <v>1227</v>
      </c>
      <c r="C4865" t="s">
        <v>1531</v>
      </c>
      <c r="D4865">
        <v>3000</v>
      </c>
      <c r="E4865" t="s">
        <v>12</v>
      </c>
      <c r="F4865" t="s">
        <v>420</v>
      </c>
      <c r="G4865" s="81">
        <v>45779</v>
      </c>
      <c r="H4865" t="s">
        <v>4048</v>
      </c>
      <c r="I4865" t="s">
        <v>5390</v>
      </c>
      <c r="J4865" t="s">
        <v>13</v>
      </c>
      <c r="K4865" t="s">
        <v>9114</v>
      </c>
      <c r="L4865" t="s">
        <v>1529</v>
      </c>
      <c r="M4865">
        <v>788</v>
      </c>
      <c r="N4865" t="s">
        <v>8872</v>
      </c>
      <c r="O4865" t="s">
        <v>1998</v>
      </c>
    </row>
    <row r="4866" spans="1:16">
      <c r="A4866">
        <v>8231</v>
      </c>
      <c r="B4866" t="s">
        <v>1227</v>
      </c>
      <c r="C4866" t="s">
        <v>8906</v>
      </c>
      <c r="D4866">
        <v>2275</v>
      </c>
      <c r="E4866" t="s">
        <v>17</v>
      </c>
      <c r="F4866" t="s">
        <v>6305</v>
      </c>
      <c r="G4866" s="81">
        <v>45779</v>
      </c>
      <c r="H4866" t="s">
        <v>4048</v>
      </c>
      <c r="I4866" t="s">
        <v>4516</v>
      </c>
      <c r="J4866" t="s">
        <v>1674</v>
      </c>
      <c r="K4866">
        <v>936257</v>
      </c>
      <c r="L4866" t="s">
        <v>8909</v>
      </c>
      <c r="M4866">
        <v>847</v>
      </c>
    </row>
    <row r="4867" spans="1:16">
      <c r="A4867">
        <v>8232</v>
      </c>
      <c r="B4867" t="s">
        <v>1227</v>
      </c>
      <c r="C4867" t="s">
        <v>9062</v>
      </c>
      <c r="D4867">
        <v>2275</v>
      </c>
      <c r="E4867" t="s">
        <v>17</v>
      </c>
      <c r="F4867" t="s">
        <v>420</v>
      </c>
      <c r="G4867" s="81">
        <v>45779</v>
      </c>
      <c r="H4867" t="s">
        <v>4048</v>
      </c>
      <c r="I4867" t="s">
        <v>5355</v>
      </c>
      <c r="J4867" t="s">
        <v>1674</v>
      </c>
      <c r="K4867" t="s">
        <v>9115</v>
      </c>
      <c r="L4867" t="s">
        <v>8904</v>
      </c>
      <c r="M4867">
        <v>846</v>
      </c>
      <c r="N4867" t="s">
        <v>8872</v>
      </c>
      <c r="O4867" t="s">
        <v>1998</v>
      </c>
    </row>
    <row r="4868" spans="1:16">
      <c r="B4868" t="s">
        <v>3781</v>
      </c>
      <c r="C4868" t="s">
        <v>3735</v>
      </c>
      <c r="D4868">
        <v>29000</v>
      </c>
      <c r="E4868" t="s">
        <v>20</v>
      </c>
      <c r="F4868" t="s">
        <v>420</v>
      </c>
      <c r="G4868" s="81">
        <v>45786</v>
      </c>
      <c r="H4868" t="s">
        <v>4069</v>
      </c>
      <c r="I4868" t="s">
        <v>6065</v>
      </c>
      <c r="J4868" t="s">
        <v>1677</v>
      </c>
      <c r="K4868">
        <v>8664218</v>
      </c>
      <c r="L4868" t="s">
        <v>3734</v>
      </c>
      <c r="M4868">
        <v>772</v>
      </c>
      <c r="N4868" t="s">
        <v>8872</v>
      </c>
      <c r="P4868" t="s">
        <v>9148</v>
      </c>
    </row>
    <row r="4869" spans="1:16">
      <c r="B4869" t="s">
        <v>1227</v>
      </c>
      <c r="C4869" t="s">
        <v>9075</v>
      </c>
      <c r="D4869">
        <v>2275</v>
      </c>
      <c r="E4869" t="s">
        <v>15</v>
      </c>
      <c r="F4869" t="s">
        <v>623</v>
      </c>
      <c r="G4869" s="81">
        <v>45789</v>
      </c>
      <c r="H4869" t="s">
        <v>4048</v>
      </c>
      <c r="I4869" t="s">
        <v>5290</v>
      </c>
      <c r="J4869" t="s">
        <v>1680</v>
      </c>
      <c r="K4869">
        <v>768</v>
      </c>
      <c r="L4869" t="s">
        <v>9074</v>
      </c>
      <c r="M4869">
        <v>855</v>
      </c>
      <c r="N4869" t="s">
        <v>8872</v>
      </c>
    </row>
    <row r="4870" spans="1:16">
      <c r="A4870">
        <v>8233</v>
      </c>
      <c r="B4870" t="s">
        <v>1227</v>
      </c>
      <c r="C4870" t="s">
        <v>957</v>
      </c>
      <c r="D4870">
        <v>6000</v>
      </c>
      <c r="E4870" t="s">
        <v>12</v>
      </c>
      <c r="F4870" t="s">
        <v>420</v>
      </c>
      <c r="G4870" s="81">
        <v>45791</v>
      </c>
      <c r="H4870" t="s">
        <v>4069</v>
      </c>
      <c r="I4870" t="s">
        <v>6048</v>
      </c>
      <c r="J4870" t="s">
        <v>13</v>
      </c>
      <c r="K4870" t="s">
        <v>9116</v>
      </c>
      <c r="L4870" t="s">
        <v>3347</v>
      </c>
      <c r="M4870">
        <v>43</v>
      </c>
      <c r="N4870" t="s">
        <v>8872</v>
      </c>
      <c r="O4870" t="s">
        <v>8875</v>
      </c>
    </row>
    <row r="4871" spans="1:16">
      <c r="A4871">
        <v>8234</v>
      </c>
      <c r="B4871" t="s">
        <v>35</v>
      </c>
      <c r="C4871" t="s">
        <v>3509</v>
      </c>
      <c r="D4871">
        <v>900</v>
      </c>
      <c r="E4871" t="s">
        <v>20</v>
      </c>
      <c r="F4871" t="s">
        <v>420</v>
      </c>
      <c r="G4871" s="81">
        <v>45791</v>
      </c>
      <c r="H4871" t="s">
        <v>4194</v>
      </c>
      <c r="I4871" t="s">
        <v>6289</v>
      </c>
      <c r="J4871" t="s">
        <v>1677</v>
      </c>
      <c r="K4871" t="s">
        <v>9099</v>
      </c>
      <c r="L4871" t="s">
        <v>3508</v>
      </c>
      <c r="M4871">
        <v>697</v>
      </c>
    </row>
    <row r="4872" spans="1:16">
      <c r="A4872">
        <v>8235</v>
      </c>
      <c r="B4872" t="s">
        <v>1227</v>
      </c>
      <c r="C4872" t="s">
        <v>3671</v>
      </c>
      <c r="D4872">
        <v>900</v>
      </c>
      <c r="E4872" t="s">
        <v>19</v>
      </c>
      <c r="F4872" t="s">
        <v>420</v>
      </c>
      <c r="G4872" s="81">
        <v>45791</v>
      </c>
      <c r="H4872" t="s">
        <v>4194</v>
      </c>
      <c r="I4872" t="s">
        <v>6289</v>
      </c>
      <c r="J4872" t="s">
        <v>1678</v>
      </c>
      <c r="K4872" t="s">
        <v>9100</v>
      </c>
      <c r="L4872" t="s">
        <v>3670</v>
      </c>
      <c r="M4872">
        <v>751</v>
      </c>
    </row>
    <row r="4873" spans="1:16">
      <c r="A4873">
        <v>8236</v>
      </c>
      <c r="B4873" t="s">
        <v>1227</v>
      </c>
      <c r="C4873" t="s">
        <v>8806</v>
      </c>
      <c r="D4873">
        <v>2275</v>
      </c>
      <c r="E4873" t="s">
        <v>17</v>
      </c>
      <c r="F4873" t="s">
        <v>420</v>
      </c>
      <c r="G4873" s="81">
        <v>45785</v>
      </c>
      <c r="H4873" t="s">
        <v>4048</v>
      </c>
      <c r="I4873" t="s">
        <v>4321</v>
      </c>
      <c r="J4873" t="s">
        <v>1674</v>
      </c>
      <c r="K4873" t="s">
        <v>9117</v>
      </c>
      <c r="L4873" t="s">
        <v>8805</v>
      </c>
      <c r="M4873">
        <v>841</v>
      </c>
      <c r="N4873" t="s">
        <v>8872</v>
      </c>
      <c r="O4873" t="s">
        <v>1998</v>
      </c>
    </row>
    <row r="4874" spans="1:16">
      <c r="A4874">
        <v>8237</v>
      </c>
      <c r="B4874" t="s">
        <v>1227</v>
      </c>
      <c r="C4874" t="s">
        <v>6413</v>
      </c>
      <c r="D4874">
        <v>238675</v>
      </c>
      <c r="E4874" t="s">
        <v>2178</v>
      </c>
      <c r="F4874" t="s">
        <v>420</v>
      </c>
      <c r="G4874" s="81">
        <v>45789</v>
      </c>
      <c r="H4874" t="s">
        <v>4048</v>
      </c>
      <c r="I4874" t="s">
        <v>9118</v>
      </c>
      <c r="J4874" t="s">
        <v>2178</v>
      </c>
      <c r="K4874" t="s">
        <v>9119</v>
      </c>
      <c r="L4874" t="s">
        <v>2177</v>
      </c>
      <c r="M4874">
        <v>411</v>
      </c>
      <c r="O4874" t="s">
        <v>8875</v>
      </c>
    </row>
    <row r="4875" spans="1:16">
      <c r="B4875" t="s">
        <v>2133</v>
      </c>
      <c r="C4875" t="s">
        <v>9434</v>
      </c>
      <c r="D4875">
        <v>8040</v>
      </c>
      <c r="E4875" t="s">
        <v>12</v>
      </c>
      <c r="F4875" t="s">
        <v>420</v>
      </c>
      <c r="G4875" s="81">
        <v>45787</v>
      </c>
      <c r="H4875" t="s">
        <v>4048</v>
      </c>
      <c r="I4875" t="s">
        <v>9435</v>
      </c>
      <c r="J4875" t="s">
        <v>13</v>
      </c>
      <c r="K4875">
        <v>6855</v>
      </c>
      <c r="L4875" t="s">
        <v>3575</v>
      </c>
      <c r="M4875">
        <v>585</v>
      </c>
    </row>
    <row r="4876" spans="1:16">
      <c r="B4876" t="s">
        <v>2133</v>
      </c>
      <c r="C4876" t="s">
        <v>3405</v>
      </c>
      <c r="D4876">
        <v>11040</v>
      </c>
      <c r="E4876" t="s">
        <v>12</v>
      </c>
      <c r="F4876" t="s">
        <v>420</v>
      </c>
      <c r="G4876" s="81">
        <v>45787</v>
      </c>
      <c r="H4876" t="s">
        <v>4048</v>
      </c>
      <c r="I4876" t="s">
        <v>9436</v>
      </c>
      <c r="J4876" t="s">
        <v>13</v>
      </c>
      <c r="K4876">
        <v>6855</v>
      </c>
      <c r="L4876" t="s">
        <v>3557</v>
      </c>
      <c r="M4876">
        <v>673</v>
      </c>
    </row>
    <row r="4877" spans="1:16">
      <c r="B4877" t="s">
        <v>2133</v>
      </c>
      <c r="C4877" t="s">
        <v>3407</v>
      </c>
      <c r="D4877">
        <v>11040</v>
      </c>
      <c r="E4877" t="s">
        <v>12</v>
      </c>
      <c r="F4877" t="s">
        <v>420</v>
      </c>
      <c r="G4877" s="81">
        <v>45787</v>
      </c>
      <c r="H4877" t="s">
        <v>4048</v>
      </c>
      <c r="I4877" t="s">
        <v>9436</v>
      </c>
      <c r="J4877" t="s">
        <v>13</v>
      </c>
      <c r="K4877">
        <v>6855</v>
      </c>
      <c r="L4877" t="s">
        <v>3558</v>
      </c>
      <c r="M4877">
        <v>675</v>
      </c>
    </row>
    <row r="4878" spans="1:16">
      <c r="B4878" t="s">
        <v>2133</v>
      </c>
      <c r="C4878" t="s">
        <v>3931</v>
      </c>
      <c r="D4878">
        <v>11040</v>
      </c>
      <c r="E4878" t="s">
        <v>12</v>
      </c>
      <c r="F4878" t="s">
        <v>420</v>
      </c>
      <c r="G4878" s="81">
        <v>45787</v>
      </c>
      <c r="H4878" t="s">
        <v>4048</v>
      </c>
      <c r="I4878" t="s">
        <v>9436</v>
      </c>
      <c r="J4878" t="s">
        <v>13</v>
      </c>
      <c r="K4878">
        <v>6855</v>
      </c>
      <c r="L4878" t="s">
        <v>3554</v>
      </c>
      <c r="M4878">
        <v>680</v>
      </c>
    </row>
    <row r="4879" spans="1:16">
      <c r="B4879" t="s">
        <v>2133</v>
      </c>
      <c r="C4879" t="s">
        <v>3529</v>
      </c>
      <c r="D4879">
        <v>7020</v>
      </c>
      <c r="E4879" t="s">
        <v>12</v>
      </c>
      <c r="F4879" t="s">
        <v>420</v>
      </c>
      <c r="G4879" s="81">
        <v>45787</v>
      </c>
      <c r="H4879" t="s">
        <v>4048</v>
      </c>
      <c r="I4879" t="s">
        <v>9435</v>
      </c>
      <c r="J4879" t="s">
        <v>13</v>
      </c>
      <c r="K4879">
        <v>6855</v>
      </c>
      <c r="L4879" t="s">
        <v>3564</v>
      </c>
      <c r="M4879">
        <v>701</v>
      </c>
    </row>
    <row r="4880" spans="1:16">
      <c r="B4880" t="s">
        <v>2133</v>
      </c>
      <c r="C4880" t="s">
        <v>3401</v>
      </c>
      <c r="D4880">
        <v>7020</v>
      </c>
      <c r="E4880" t="s">
        <v>12</v>
      </c>
      <c r="F4880" t="s">
        <v>420</v>
      </c>
      <c r="G4880" s="81">
        <v>45787</v>
      </c>
      <c r="H4880" t="s">
        <v>4048</v>
      </c>
      <c r="I4880" t="s">
        <v>9435</v>
      </c>
      <c r="J4880" t="s">
        <v>13</v>
      </c>
      <c r="K4880">
        <v>6855</v>
      </c>
      <c r="L4880" t="s">
        <v>3553</v>
      </c>
      <c r="M4880">
        <v>670</v>
      </c>
      <c r="N4880" t="s">
        <v>9465</v>
      </c>
    </row>
    <row r="4881" spans="2:14">
      <c r="B4881" t="s">
        <v>2133</v>
      </c>
      <c r="C4881" t="s">
        <v>9420</v>
      </c>
      <c r="D4881">
        <v>11040</v>
      </c>
      <c r="E4881" t="s">
        <v>12</v>
      </c>
      <c r="F4881" t="s">
        <v>420</v>
      </c>
      <c r="G4881" s="81">
        <v>45787</v>
      </c>
      <c r="H4881" t="s">
        <v>4048</v>
      </c>
      <c r="I4881" t="s">
        <v>9435</v>
      </c>
      <c r="J4881" t="s">
        <v>13</v>
      </c>
      <c r="K4881">
        <v>6855</v>
      </c>
      <c r="L4881" t="s">
        <v>3556</v>
      </c>
      <c r="M4881">
        <v>672</v>
      </c>
      <c r="N4881" t="s">
        <v>9466</v>
      </c>
    </row>
    <row r="4882" spans="2:14">
      <c r="B4882" t="s">
        <v>2133</v>
      </c>
      <c r="C4882" t="s">
        <v>2294</v>
      </c>
      <c r="D4882">
        <v>4020</v>
      </c>
      <c r="E4882" t="s">
        <v>12</v>
      </c>
      <c r="F4882" t="s">
        <v>420</v>
      </c>
      <c r="G4882" s="81">
        <v>45787</v>
      </c>
      <c r="H4882" t="s">
        <v>4048</v>
      </c>
      <c r="I4882" t="s">
        <v>9435</v>
      </c>
      <c r="J4882" t="s">
        <v>13</v>
      </c>
      <c r="K4882">
        <v>6855</v>
      </c>
      <c r="L4882" t="s">
        <v>3774</v>
      </c>
      <c r="M4882">
        <v>778</v>
      </c>
    </row>
    <row r="4883" spans="2:14">
      <c r="B4883" t="s">
        <v>2133</v>
      </c>
      <c r="C4883" t="s">
        <v>3798</v>
      </c>
      <c r="D4883">
        <v>4020</v>
      </c>
      <c r="E4883" t="s">
        <v>12</v>
      </c>
      <c r="F4883" t="s">
        <v>420</v>
      </c>
      <c r="G4883" s="81">
        <v>45787</v>
      </c>
      <c r="H4883" t="s">
        <v>4048</v>
      </c>
      <c r="I4883" t="s">
        <v>9435</v>
      </c>
      <c r="J4883" t="s">
        <v>13</v>
      </c>
      <c r="K4883">
        <v>6855</v>
      </c>
      <c r="L4883" t="s">
        <v>3802</v>
      </c>
      <c r="M4883">
        <v>784</v>
      </c>
    </row>
    <row r="4884" spans="2:14">
      <c r="B4884" t="s">
        <v>2133</v>
      </c>
      <c r="C4884" t="s">
        <v>3799</v>
      </c>
      <c r="D4884">
        <v>2010</v>
      </c>
      <c r="E4884" t="s">
        <v>20</v>
      </c>
      <c r="F4884" t="s">
        <v>420</v>
      </c>
      <c r="G4884" s="81">
        <v>45787</v>
      </c>
      <c r="H4884" t="s">
        <v>4048</v>
      </c>
      <c r="I4884" t="s">
        <v>9435</v>
      </c>
      <c r="J4884" t="s">
        <v>9467</v>
      </c>
      <c r="K4884">
        <v>6855</v>
      </c>
      <c r="L4884" t="s">
        <v>3803</v>
      </c>
      <c r="M4884">
        <v>785</v>
      </c>
    </row>
    <row r="4885" spans="2:14">
      <c r="B4885" t="s">
        <v>2133</v>
      </c>
      <c r="C4885" t="s">
        <v>3800</v>
      </c>
      <c r="D4885">
        <v>4020</v>
      </c>
      <c r="E4885" t="s">
        <v>12</v>
      </c>
      <c r="F4885" t="s">
        <v>420</v>
      </c>
      <c r="G4885" s="81">
        <v>45787</v>
      </c>
      <c r="H4885" t="s">
        <v>4048</v>
      </c>
      <c r="I4885" t="s">
        <v>9435</v>
      </c>
      <c r="J4885" t="s">
        <v>13</v>
      </c>
      <c r="K4885">
        <v>6855</v>
      </c>
      <c r="L4885" t="s">
        <v>3804</v>
      </c>
      <c r="M4885">
        <v>786</v>
      </c>
    </row>
    <row r="4886" spans="2:14">
      <c r="B4886" t="s">
        <v>2133</v>
      </c>
      <c r="C4886" t="s">
        <v>9449</v>
      </c>
      <c r="D4886">
        <v>2010</v>
      </c>
      <c r="E4886" t="s">
        <v>20</v>
      </c>
      <c r="F4886" t="s">
        <v>420</v>
      </c>
      <c r="G4886" s="81">
        <v>45787</v>
      </c>
      <c r="H4886" t="s">
        <v>4048</v>
      </c>
      <c r="I4886" t="s">
        <v>9435</v>
      </c>
      <c r="J4886" t="s">
        <v>9467</v>
      </c>
      <c r="K4886">
        <v>6855</v>
      </c>
      <c r="L4886" t="s">
        <v>3873</v>
      </c>
      <c r="M4886">
        <v>792</v>
      </c>
    </row>
    <row r="4887" spans="2:14">
      <c r="B4887" t="s">
        <v>2133</v>
      </c>
      <c r="C4887" t="s">
        <v>2522</v>
      </c>
      <c r="D4887">
        <v>2010</v>
      </c>
      <c r="E4887" t="s">
        <v>12</v>
      </c>
      <c r="F4887" t="s">
        <v>420</v>
      </c>
      <c r="G4887" s="81">
        <v>45787</v>
      </c>
      <c r="H4887" t="s">
        <v>4048</v>
      </c>
      <c r="I4887" t="s">
        <v>9435</v>
      </c>
      <c r="J4887" t="s">
        <v>13</v>
      </c>
      <c r="K4887">
        <v>6855</v>
      </c>
      <c r="L4887" t="s">
        <v>3874</v>
      </c>
      <c r="M4887">
        <v>793</v>
      </c>
    </row>
    <row r="4888" spans="2:14">
      <c r="B4888" t="s">
        <v>2133</v>
      </c>
      <c r="C4888" t="s">
        <v>9450</v>
      </c>
      <c r="D4888">
        <v>2010</v>
      </c>
      <c r="E4888" t="s">
        <v>12</v>
      </c>
      <c r="F4888" t="s">
        <v>420</v>
      </c>
      <c r="G4888" s="81">
        <v>45787</v>
      </c>
      <c r="H4888" t="s">
        <v>4048</v>
      </c>
      <c r="I4888" t="s">
        <v>9435</v>
      </c>
      <c r="J4888" t="s">
        <v>13</v>
      </c>
      <c r="K4888">
        <v>6855</v>
      </c>
      <c r="L4888" t="s">
        <v>3875</v>
      </c>
      <c r="M4888">
        <v>794</v>
      </c>
    </row>
    <row r="4889" spans="2:14">
      <c r="B4889" t="s">
        <v>2133</v>
      </c>
      <c r="C4889" t="s">
        <v>3877</v>
      </c>
      <c r="D4889">
        <v>2010</v>
      </c>
      <c r="E4889" t="s">
        <v>20</v>
      </c>
      <c r="F4889" t="s">
        <v>420</v>
      </c>
      <c r="G4889" s="81">
        <v>45787</v>
      </c>
      <c r="H4889" t="s">
        <v>4048</v>
      </c>
      <c r="I4889" t="s">
        <v>9435</v>
      </c>
      <c r="J4889" t="s">
        <v>9467</v>
      </c>
      <c r="K4889">
        <v>6855</v>
      </c>
      <c r="L4889" t="s">
        <v>3876</v>
      </c>
      <c r="M4889">
        <v>795</v>
      </c>
    </row>
    <row r="4890" spans="2:14">
      <c r="B4890" t="s">
        <v>2133</v>
      </c>
      <c r="C4890" t="s">
        <v>2906</v>
      </c>
      <c r="D4890">
        <v>12045</v>
      </c>
      <c r="E4890" t="s">
        <v>12</v>
      </c>
      <c r="F4890" t="s">
        <v>420</v>
      </c>
      <c r="G4890" s="81">
        <v>45787</v>
      </c>
      <c r="H4890" t="s">
        <v>4048</v>
      </c>
      <c r="I4890" t="s">
        <v>9435</v>
      </c>
      <c r="J4890" t="s">
        <v>13</v>
      </c>
      <c r="K4890">
        <v>6855</v>
      </c>
      <c r="L4890" t="s">
        <v>3879</v>
      </c>
      <c r="M4890">
        <v>796</v>
      </c>
    </row>
    <row r="4891" spans="2:14">
      <c r="B4891" t="s">
        <v>2133</v>
      </c>
      <c r="C4891" t="s">
        <v>3884</v>
      </c>
      <c r="D4891">
        <v>2010</v>
      </c>
      <c r="E4891" t="s">
        <v>20</v>
      </c>
      <c r="F4891" t="s">
        <v>420</v>
      </c>
      <c r="G4891" s="81">
        <v>45787</v>
      </c>
      <c r="H4891" t="s">
        <v>4048</v>
      </c>
      <c r="I4891" t="s">
        <v>9435</v>
      </c>
      <c r="J4891" t="s">
        <v>9467</v>
      </c>
      <c r="K4891">
        <v>6855</v>
      </c>
      <c r="L4891" t="s">
        <v>3923</v>
      </c>
      <c r="M4891">
        <v>799</v>
      </c>
    </row>
    <row r="4892" spans="2:14">
      <c r="B4892" t="s">
        <v>2133</v>
      </c>
      <c r="C4892" t="s">
        <v>2390</v>
      </c>
      <c r="D4892">
        <v>3412</v>
      </c>
      <c r="E4892" t="s">
        <v>15</v>
      </c>
      <c r="F4892" t="s">
        <v>420</v>
      </c>
      <c r="G4892" s="81">
        <v>45787</v>
      </c>
      <c r="H4892" t="s">
        <v>4048</v>
      </c>
      <c r="I4892" t="s">
        <v>9451</v>
      </c>
      <c r="J4892" t="s">
        <v>1680</v>
      </c>
      <c r="K4892">
        <v>6855</v>
      </c>
      <c r="L4892" t="s">
        <v>3592</v>
      </c>
      <c r="M4892">
        <v>454</v>
      </c>
    </row>
    <row r="4893" spans="2:14">
      <c r="B4893" t="s">
        <v>2133</v>
      </c>
      <c r="C4893" t="s">
        <v>9452</v>
      </c>
      <c r="D4893">
        <v>3412</v>
      </c>
      <c r="E4893" t="s">
        <v>15</v>
      </c>
      <c r="F4893" t="s">
        <v>420</v>
      </c>
      <c r="G4893" s="81">
        <v>45787</v>
      </c>
      <c r="H4893" t="s">
        <v>4048</v>
      </c>
      <c r="I4893" t="s">
        <v>9451</v>
      </c>
      <c r="J4893" t="s">
        <v>1680</v>
      </c>
      <c r="K4893">
        <v>6855</v>
      </c>
      <c r="L4893" t="s">
        <v>9398</v>
      </c>
      <c r="M4893">
        <v>482</v>
      </c>
    </row>
    <row r="4894" spans="2:14">
      <c r="B4894" t="s">
        <v>2133</v>
      </c>
      <c r="C4894" t="s">
        <v>9453</v>
      </c>
      <c r="D4894">
        <v>2730</v>
      </c>
      <c r="E4894" t="s">
        <v>15</v>
      </c>
      <c r="F4894" t="s">
        <v>420</v>
      </c>
      <c r="G4894" s="81">
        <v>45787</v>
      </c>
      <c r="H4894" t="s">
        <v>4048</v>
      </c>
      <c r="I4894" t="s">
        <v>9451</v>
      </c>
      <c r="J4894" t="s">
        <v>1680</v>
      </c>
      <c r="K4894">
        <v>6855</v>
      </c>
      <c r="L4894" t="s">
        <v>3586</v>
      </c>
      <c r="M4894">
        <v>483</v>
      </c>
    </row>
    <row r="4895" spans="2:14">
      <c r="B4895" t="s">
        <v>2133</v>
      </c>
      <c r="C4895" t="s">
        <v>2525</v>
      </c>
      <c r="D4895">
        <v>10190</v>
      </c>
      <c r="E4895" t="s">
        <v>15</v>
      </c>
      <c r="F4895" t="s">
        <v>420</v>
      </c>
      <c r="G4895" s="81">
        <v>45787</v>
      </c>
      <c r="H4895" t="s">
        <v>4048</v>
      </c>
      <c r="I4895" t="s">
        <v>9451</v>
      </c>
      <c r="J4895" t="s">
        <v>1680</v>
      </c>
      <c r="K4895">
        <v>6855</v>
      </c>
      <c r="L4895" t="s">
        <v>2856</v>
      </c>
      <c r="M4895">
        <v>487</v>
      </c>
    </row>
    <row r="4896" spans="2:14">
      <c r="B4896" t="s">
        <v>2133</v>
      </c>
      <c r="C4896" t="s">
        <v>2674</v>
      </c>
      <c r="D4896">
        <v>10190</v>
      </c>
      <c r="E4896" t="s">
        <v>15</v>
      </c>
      <c r="F4896" t="s">
        <v>420</v>
      </c>
      <c r="G4896" s="81">
        <v>45787</v>
      </c>
      <c r="H4896" t="s">
        <v>4048</v>
      </c>
      <c r="I4896" t="s">
        <v>9451</v>
      </c>
      <c r="J4896" t="s">
        <v>1680</v>
      </c>
      <c r="K4896">
        <v>6855</v>
      </c>
      <c r="L4896" t="s">
        <v>3591</v>
      </c>
      <c r="M4896">
        <v>526</v>
      </c>
    </row>
    <row r="4897" spans="1:15">
      <c r="B4897" t="s">
        <v>2133</v>
      </c>
      <c r="C4897" t="s">
        <v>9454</v>
      </c>
      <c r="D4897">
        <v>10872</v>
      </c>
      <c r="E4897" t="s">
        <v>15</v>
      </c>
      <c r="F4897" t="s">
        <v>420</v>
      </c>
      <c r="G4897" s="81">
        <v>45787</v>
      </c>
      <c r="H4897" t="s">
        <v>4048</v>
      </c>
      <c r="I4897" t="s">
        <v>9451</v>
      </c>
      <c r="J4897" t="s">
        <v>1680</v>
      </c>
      <c r="K4897">
        <v>6855</v>
      </c>
      <c r="L4897" t="s">
        <v>3589</v>
      </c>
      <c r="M4897">
        <v>527</v>
      </c>
    </row>
    <row r="4898" spans="1:15">
      <c r="B4898" t="s">
        <v>2133</v>
      </c>
      <c r="C4898" t="s">
        <v>2749</v>
      </c>
      <c r="D4898">
        <v>4682</v>
      </c>
      <c r="E4898" t="s">
        <v>15</v>
      </c>
      <c r="F4898" t="s">
        <v>420</v>
      </c>
      <c r="G4898" s="81">
        <v>45787</v>
      </c>
      <c r="H4898" t="s">
        <v>4048</v>
      </c>
      <c r="I4898" t="s">
        <v>9451</v>
      </c>
      <c r="J4898" t="s">
        <v>1680</v>
      </c>
      <c r="K4898">
        <v>6855</v>
      </c>
      <c r="L4898" t="s">
        <v>2896</v>
      </c>
      <c r="M4898">
        <v>531</v>
      </c>
    </row>
    <row r="4899" spans="1:15">
      <c r="B4899" t="s">
        <v>2133</v>
      </c>
      <c r="C4899" t="s">
        <v>2689</v>
      </c>
      <c r="D4899">
        <v>12872</v>
      </c>
      <c r="E4899" t="s">
        <v>15</v>
      </c>
      <c r="F4899" t="s">
        <v>420</v>
      </c>
      <c r="G4899" s="81">
        <v>45787</v>
      </c>
      <c r="H4899" t="s">
        <v>4048</v>
      </c>
      <c r="I4899" t="s">
        <v>9451</v>
      </c>
      <c r="J4899" t="s">
        <v>1680</v>
      </c>
      <c r="K4899">
        <v>6855</v>
      </c>
      <c r="L4899" t="s">
        <v>9446</v>
      </c>
      <c r="M4899">
        <v>538</v>
      </c>
    </row>
    <row r="4900" spans="1:15">
      <c r="B4900" t="s">
        <v>2133</v>
      </c>
      <c r="C4900" t="s">
        <v>2903</v>
      </c>
      <c r="D4900">
        <v>8778</v>
      </c>
      <c r="E4900" t="s">
        <v>15</v>
      </c>
      <c r="F4900" t="s">
        <v>420</v>
      </c>
      <c r="G4900" s="81">
        <v>45787</v>
      </c>
      <c r="H4900" t="s">
        <v>4048</v>
      </c>
      <c r="I4900" t="s">
        <v>9451</v>
      </c>
      <c r="J4900" t="s">
        <v>1680</v>
      </c>
      <c r="K4900">
        <v>6855</v>
      </c>
      <c r="L4900" t="s">
        <v>9444</v>
      </c>
      <c r="M4900">
        <v>580</v>
      </c>
    </row>
    <row r="4901" spans="1:15">
      <c r="B4901" t="s">
        <v>2133</v>
      </c>
      <c r="C4901" t="s">
        <v>3393</v>
      </c>
      <c r="D4901">
        <v>6730</v>
      </c>
      <c r="E4901" t="s">
        <v>15</v>
      </c>
      <c r="F4901" t="s">
        <v>420</v>
      </c>
      <c r="G4901" s="81">
        <v>45787</v>
      </c>
      <c r="H4901" t="s">
        <v>4048</v>
      </c>
      <c r="I4901" t="s">
        <v>9451</v>
      </c>
      <c r="J4901" t="s">
        <v>1680</v>
      </c>
      <c r="K4901">
        <v>6855</v>
      </c>
      <c r="L4901" t="s">
        <v>3547</v>
      </c>
      <c r="M4901">
        <v>665</v>
      </c>
    </row>
    <row r="4902" spans="1:15">
      <c r="B4902" t="s">
        <v>2133</v>
      </c>
      <c r="C4902" t="s">
        <v>9455</v>
      </c>
      <c r="D4902">
        <v>6730</v>
      </c>
      <c r="E4902" t="s">
        <v>15</v>
      </c>
      <c r="F4902" t="s">
        <v>420</v>
      </c>
      <c r="G4902" s="81">
        <v>45787</v>
      </c>
      <c r="H4902" t="s">
        <v>4048</v>
      </c>
      <c r="I4902" t="s">
        <v>9451</v>
      </c>
      <c r="J4902" t="s">
        <v>1680</v>
      </c>
      <c r="K4902">
        <v>6855</v>
      </c>
      <c r="L4902" t="s">
        <v>3548</v>
      </c>
      <c r="M4902">
        <v>666</v>
      </c>
    </row>
    <row r="4903" spans="1:15">
      <c r="B4903" t="s">
        <v>2133</v>
      </c>
      <c r="C4903" t="s">
        <v>9456</v>
      </c>
      <c r="D4903">
        <v>6730</v>
      </c>
      <c r="E4903" t="s">
        <v>15</v>
      </c>
      <c r="F4903" t="s">
        <v>420</v>
      </c>
      <c r="G4903" s="81">
        <v>45787</v>
      </c>
      <c r="H4903" t="s">
        <v>4048</v>
      </c>
      <c r="I4903" t="s">
        <v>9451</v>
      </c>
      <c r="J4903" t="s">
        <v>1680</v>
      </c>
      <c r="K4903">
        <v>6855</v>
      </c>
      <c r="L4903" t="s">
        <v>3550</v>
      </c>
      <c r="M4903">
        <v>668</v>
      </c>
      <c r="O4903" t="s">
        <v>9457</v>
      </c>
    </row>
    <row r="4904" spans="1:15">
      <c r="B4904" t="s">
        <v>2133</v>
      </c>
      <c r="C4904" t="s">
        <v>9458</v>
      </c>
      <c r="D4904">
        <v>7412</v>
      </c>
      <c r="E4904" t="s">
        <v>15</v>
      </c>
      <c r="F4904" t="s">
        <v>420</v>
      </c>
      <c r="G4904" s="81">
        <v>45787</v>
      </c>
      <c r="H4904" t="s">
        <v>4048</v>
      </c>
      <c r="I4904" t="s">
        <v>9451</v>
      </c>
      <c r="J4904" t="s">
        <v>1680</v>
      </c>
      <c r="K4904">
        <v>6855</v>
      </c>
      <c r="L4904" t="s">
        <v>3551</v>
      </c>
      <c r="M4904">
        <v>669</v>
      </c>
    </row>
    <row r="4905" spans="1:15">
      <c r="B4905" t="s">
        <v>2133</v>
      </c>
      <c r="C4905" t="s">
        <v>3445</v>
      </c>
      <c r="D4905">
        <v>8778</v>
      </c>
      <c r="E4905" t="s">
        <v>15</v>
      </c>
      <c r="F4905" t="s">
        <v>420</v>
      </c>
      <c r="G4905" s="81">
        <v>45787</v>
      </c>
      <c r="H4905" t="s">
        <v>4048</v>
      </c>
      <c r="I4905" t="s">
        <v>9451</v>
      </c>
      <c r="J4905" t="s">
        <v>1680</v>
      </c>
      <c r="K4905">
        <v>6855</v>
      </c>
      <c r="M4905">
        <v>681</v>
      </c>
    </row>
    <row r="4906" spans="1:15">
      <c r="B4906" t="s">
        <v>2133</v>
      </c>
      <c r="C4906" t="s">
        <v>3537</v>
      </c>
      <c r="D4906">
        <v>4682</v>
      </c>
      <c r="E4906" t="s">
        <v>15</v>
      </c>
      <c r="F4906" t="s">
        <v>420</v>
      </c>
      <c r="G4906" s="81">
        <v>45787</v>
      </c>
      <c r="H4906" t="s">
        <v>4048</v>
      </c>
      <c r="I4906" t="s">
        <v>9451</v>
      </c>
      <c r="J4906" t="s">
        <v>1680</v>
      </c>
      <c r="K4906">
        <v>6855</v>
      </c>
      <c r="L4906" t="s">
        <v>3543</v>
      </c>
      <c r="M4906">
        <v>713</v>
      </c>
    </row>
    <row r="4907" spans="1:15">
      <c r="B4907" t="s">
        <v>2133</v>
      </c>
      <c r="C4907" t="s">
        <v>3635</v>
      </c>
      <c r="D4907">
        <v>2048</v>
      </c>
      <c r="E4907" t="s">
        <v>15</v>
      </c>
      <c r="F4907" t="s">
        <v>420</v>
      </c>
      <c r="G4907" s="81">
        <v>45787</v>
      </c>
      <c r="H4907" t="s">
        <v>4048</v>
      </c>
      <c r="I4907" t="s">
        <v>9451</v>
      </c>
      <c r="J4907" t="s">
        <v>1680</v>
      </c>
      <c r="K4907">
        <v>6855</v>
      </c>
      <c r="L4907" t="s">
        <v>3544</v>
      </c>
      <c r="M4907">
        <v>714</v>
      </c>
    </row>
    <row r="4908" spans="1:15">
      <c r="B4908" t="s">
        <v>2133</v>
      </c>
      <c r="C4908" t="s">
        <v>3539</v>
      </c>
      <c r="D4908">
        <v>2048</v>
      </c>
      <c r="E4908" t="s">
        <v>15</v>
      </c>
      <c r="F4908" t="s">
        <v>420</v>
      </c>
      <c r="G4908" s="81">
        <v>45787</v>
      </c>
      <c r="H4908" t="s">
        <v>4048</v>
      </c>
      <c r="I4908" t="s">
        <v>9451</v>
      </c>
      <c r="J4908" t="s">
        <v>1680</v>
      </c>
      <c r="K4908">
        <v>6855</v>
      </c>
      <c r="L4908" t="s">
        <v>3578</v>
      </c>
      <c r="M4908">
        <v>715</v>
      </c>
    </row>
    <row r="4909" spans="1:15">
      <c r="B4909" t="s">
        <v>2133</v>
      </c>
      <c r="C4909" t="s">
        <v>9459</v>
      </c>
      <c r="D4909">
        <v>2048</v>
      </c>
      <c r="E4909" t="s">
        <v>15</v>
      </c>
      <c r="F4909" t="s">
        <v>420</v>
      </c>
      <c r="G4909" s="81">
        <v>45787</v>
      </c>
      <c r="H4909" t="s">
        <v>4048</v>
      </c>
      <c r="I4909" t="s">
        <v>9451</v>
      </c>
      <c r="J4909" t="s">
        <v>1680</v>
      </c>
      <c r="K4909">
        <v>6855</v>
      </c>
      <c r="L4909" t="s">
        <v>3577</v>
      </c>
      <c r="M4909">
        <v>716</v>
      </c>
    </row>
    <row r="4910" spans="1:15">
      <c r="B4910" t="s">
        <v>2133</v>
      </c>
      <c r="C4910" t="s">
        <v>9460</v>
      </c>
      <c r="D4910">
        <v>2048</v>
      </c>
      <c r="E4910" t="s">
        <v>15</v>
      </c>
      <c r="F4910" t="s">
        <v>420</v>
      </c>
      <c r="G4910" s="81">
        <v>45787</v>
      </c>
      <c r="H4910" t="s">
        <v>4048</v>
      </c>
      <c r="I4910" t="s">
        <v>9451</v>
      </c>
      <c r="J4910" t="s">
        <v>1680</v>
      </c>
      <c r="K4910">
        <v>6855</v>
      </c>
      <c r="L4910" t="s">
        <v>3569</v>
      </c>
      <c r="M4910">
        <v>717</v>
      </c>
    </row>
    <row r="4911" spans="1:15">
      <c r="B4911" t="s">
        <v>2133</v>
      </c>
      <c r="C4911" t="s">
        <v>3801</v>
      </c>
      <c r="D4911">
        <v>2730</v>
      </c>
      <c r="E4911" t="s">
        <v>15</v>
      </c>
      <c r="F4911" t="s">
        <v>420</v>
      </c>
      <c r="G4911" s="81">
        <v>45787</v>
      </c>
      <c r="H4911" t="s">
        <v>4048</v>
      </c>
      <c r="I4911" t="s">
        <v>9451</v>
      </c>
      <c r="J4911" t="s">
        <v>1680</v>
      </c>
      <c r="K4911">
        <v>6855</v>
      </c>
      <c r="L4911" t="s">
        <v>3805</v>
      </c>
      <c r="M4911">
        <v>753</v>
      </c>
    </row>
    <row r="4912" spans="1:15">
      <c r="A4912">
        <v>8238</v>
      </c>
      <c r="B4912" t="s">
        <v>1227</v>
      </c>
      <c r="C4912" t="s">
        <v>2300</v>
      </c>
      <c r="D4912">
        <v>25117</v>
      </c>
      <c r="E4912" t="s">
        <v>67</v>
      </c>
      <c r="F4912" t="s">
        <v>420</v>
      </c>
      <c r="G4912" s="81">
        <v>45789</v>
      </c>
      <c r="H4912" t="s">
        <v>4069</v>
      </c>
      <c r="I4912" t="s">
        <v>6065</v>
      </c>
      <c r="J4912" t="s">
        <v>1679</v>
      </c>
      <c r="K4912" t="s">
        <v>9120</v>
      </c>
      <c r="L4912" t="s">
        <v>2299</v>
      </c>
      <c r="M4912">
        <v>426</v>
      </c>
      <c r="N4912" t="s">
        <v>8872</v>
      </c>
    </row>
    <row r="4913" spans="1:16">
      <c r="A4913">
        <v>8239</v>
      </c>
      <c r="B4913" t="s">
        <v>1227</v>
      </c>
      <c r="C4913" t="s">
        <v>3956</v>
      </c>
      <c r="D4913">
        <v>3497</v>
      </c>
      <c r="E4913" t="s">
        <v>67</v>
      </c>
      <c r="F4913" t="s">
        <v>420</v>
      </c>
      <c r="G4913" s="81">
        <v>45786</v>
      </c>
      <c r="H4913" t="s">
        <v>4048</v>
      </c>
      <c r="I4913" t="s">
        <v>9121</v>
      </c>
      <c r="J4913" t="s">
        <v>1679</v>
      </c>
      <c r="K4913" t="s">
        <v>9122</v>
      </c>
      <c r="L4913" t="s">
        <v>3934</v>
      </c>
      <c r="M4913">
        <v>819</v>
      </c>
      <c r="N4913" t="s">
        <v>8872</v>
      </c>
      <c r="O4913" t="s">
        <v>1998</v>
      </c>
    </row>
    <row r="4914" spans="1:16">
      <c r="A4914">
        <v>8240</v>
      </c>
      <c r="B4914" t="s">
        <v>1227</v>
      </c>
      <c r="C4914" t="s">
        <v>957</v>
      </c>
      <c r="D4914">
        <v>6000</v>
      </c>
      <c r="E4914" t="s">
        <v>12</v>
      </c>
      <c r="F4914" t="s">
        <v>420</v>
      </c>
      <c r="G4914" s="81">
        <v>45791</v>
      </c>
      <c r="H4914" t="s">
        <v>4069</v>
      </c>
      <c r="I4914" t="s">
        <v>6048</v>
      </c>
      <c r="J4914" t="s">
        <v>13</v>
      </c>
      <c r="K4914" t="s">
        <v>9097</v>
      </c>
      <c r="L4914" t="s">
        <v>3347</v>
      </c>
      <c r="M4914">
        <v>43</v>
      </c>
      <c r="N4914" t="s">
        <v>8872</v>
      </c>
      <c r="O4914" t="s">
        <v>8875</v>
      </c>
    </row>
    <row r="4915" spans="1:16">
      <c r="A4915">
        <v>8241</v>
      </c>
      <c r="B4915" t="s">
        <v>3781</v>
      </c>
      <c r="C4915" t="s">
        <v>3750</v>
      </c>
      <c r="D4915">
        <v>8000</v>
      </c>
      <c r="E4915" t="s">
        <v>20</v>
      </c>
      <c r="F4915" t="s">
        <v>420</v>
      </c>
      <c r="G4915" s="81">
        <v>45791</v>
      </c>
      <c r="H4915" t="s">
        <v>93</v>
      </c>
      <c r="I4915" t="s">
        <v>8643</v>
      </c>
      <c r="J4915" t="s">
        <v>1677</v>
      </c>
      <c r="K4915" t="s">
        <v>9098</v>
      </c>
      <c r="L4915" t="s">
        <v>3749</v>
      </c>
      <c r="M4915">
        <v>768</v>
      </c>
    </row>
    <row r="4916" spans="1:16">
      <c r="A4916">
        <v>8242</v>
      </c>
      <c r="B4916" t="s">
        <v>1227</v>
      </c>
      <c r="C4916" t="s">
        <v>3161</v>
      </c>
      <c r="D4916">
        <v>25000</v>
      </c>
      <c r="E4916" t="s">
        <v>10</v>
      </c>
      <c r="F4916" t="s">
        <v>420</v>
      </c>
      <c r="G4916" s="81">
        <v>45797</v>
      </c>
      <c r="H4916" t="s">
        <v>4069</v>
      </c>
      <c r="I4916" t="s">
        <v>8643</v>
      </c>
      <c r="J4916" t="s">
        <v>2032</v>
      </c>
      <c r="K4916">
        <v>991685</v>
      </c>
      <c r="L4916" t="s">
        <v>3160</v>
      </c>
      <c r="M4916">
        <v>610</v>
      </c>
      <c r="N4916" t="s">
        <v>8872</v>
      </c>
      <c r="O4916" t="s">
        <v>1998</v>
      </c>
    </row>
    <row r="4917" spans="1:16">
      <c r="A4917">
        <v>8243</v>
      </c>
      <c r="B4917" t="s">
        <v>3781</v>
      </c>
      <c r="C4917" t="s">
        <v>9165</v>
      </c>
      <c r="D4917">
        <v>3500</v>
      </c>
      <c r="E4917" t="s">
        <v>12</v>
      </c>
      <c r="F4917" t="s">
        <v>6305</v>
      </c>
      <c r="G4917" s="81">
        <v>45796</v>
      </c>
      <c r="H4917" t="s">
        <v>4048</v>
      </c>
      <c r="I4917" t="s">
        <v>4445</v>
      </c>
      <c r="J4917" t="s">
        <v>13</v>
      </c>
      <c r="K4917">
        <v>657885</v>
      </c>
      <c r="L4917" t="s">
        <v>9164</v>
      </c>
      <c r="M4917">
        <v>861</v>
      </c>
    </row>
    <row r="4918" spans="1:16">
      <c r="A4918">
        <v>8244</v>
      </c>
      <c r="B4918" t="s">
        <v>1227</v>
      </c>
      <c r="C4918" t="s">
        <v>924</v>
      </c>
      <c r="D4918">
        <v>1050</v>
      </c>
      <c r="E4918" t="s">
        <v>12</v>
      </c>
      <c r="F4918" t="s">
        <v>420</v>
      </c>
      <c r="G4918" s="81">
        <v>45796</v>
      </c>
      <c r="H4918" t="s">
        <v>4194</v>
      </c>
      <c r="I4918" t="s">
        <v>8643</v>
      </c>
      <c r="J4918" t="s">
        <v>13</v>
      </c>
      <c r="K4918" t="s">
        <v>9135</v>
      </c>
      <c r="L4918" t="s">
        <v>923</v>
      </c>
      <c r="M4918">
        <v>198</v>
      </c>
      <c r="N4918" t="s">
        <v>8872</v>
      </c>
      <c r="O4918" t="s">
        <v>8875</v>
      </c>
    </row>
    <row r="4919" spans="1:16">
      <c r="A4919">
        <v>8245</v>
      </c>
      <c r="B4919" t="s">
        <v>1227</v>
      </c>
      <c r="C4919" t="s">
        <v>3615</v>
      </c>
      <c r="D4919">
        <v>3497</v>
      </c>
      <c r="E4919" t="s">
        <v>67</v>
      </c>
      <c r="F4919" t="s">
        <v>420</v>
      </c>
      <c r="G4919" s="81">
        <v>45793</v>
      </c>
      <c r="H4919" t="s">
        <v>4048</v>
      </c>
      <c r="I4919" t="s">
        <v>5327</v>
      </c>
      <c r="J4919" t="s">
        <v>1679</v>
      </c>
      <c r="K4919" t="s">
        <v>9136</v>
      </c>
      <c r="L4919" t="s">
        <v>3614</v>
      </c>
      <c r="M4919">
        <v>724</v>
      </c>
      <c r="N4919" t="s">
        <v>8872</v>
      </c>
      <c r="O4919" t="s">
        <v>8875</v>
      </c>
    </row>
    <row r="4920" spans="1:16">
      <c r="A4920">
        <v>8246</v>
      </c>
      <c r="B4920" t="s">
        <v>1227</v>
      </c>
      <c r="C4920" t="s">
        <v>9124</v>
      </c>
      <c r="D4920">
        <v>930</v>
      </c>
      <c r="E4920" t="s">
        <v>12</v>
      </c>
      <c r="F4920" t="s">
        <v>420</v>
      </c>
      <c r="G4920" s="81">
        <v>45793</v>
      </c>
      <c r="H4920" t="s">
        <v>4048</v>
      </c>
      <c r="I4920" t="s">
        <v>9247</v>
      </c>
      <c r="J4920" t="s">
        <v>13</v>
      </c>
      <c r="K4920" t="s">
        <v>9137</v>
      </c>
      <c r="L4920" t="s">
        <v>9123</v>
      </c>
      <c r="M4920">
        <v>859</v>
      </c>
      <c r="N4920" t="s">
        <v>8872</v>
      </c>
      <c r="O4920" t="s">
        <v>1998</v>
      </c>
    </row>
    <row r="4921" spans="1:16">
      <c r="B4921" t="s">
        <v>1227</v>
      </c>
      <c r="C4921" t="s">
        <v>2757</v>
      </c>
      <c r="D4921">
        <v>5000</v>
      </c>
      <c r="E4921" t="s">
        <v>15</v>
      </c>
      <c r="F4921" t="s">
        <v>420</v>
      </c>
      <c r="G4921" s="81">
        <v>45791</v>
      </c>
      <c r="H4921" t="s">
        <v>4672</v>
      </c>
      <c r="I4921" t="s">
        <v>4356</v>
      </c>
      <c r="J4921" t="s">
        <v>1680</v>
      </c>
      <c r="K4921">
        <v>7827</v>
      </c>
      <c r="L4921" t="s">
        <v>2755</v>
      </c>
      <c r="M4921">
        <v>563</v>
      </c>
      <c r="N4921" t="s">
        <v>8872</v>
      </c>
      <c r="P4921" t="s">
        <v>9148</v>
      </c>
    </row>
    <row r="4922" spans="1:16">
      <c r="B4922" t="s">
        <v>1227</v>
      </c>
      <c r="C4922" t="s">
        <v>2757</v>
      </c>
      <c r="D4922">
        <v>5000</v>
      </c>
      <c r="E4922" t="s">
        <v>15</v>
      </c>
      <c r="F4922" t="s">
        <v>420</v>
      </c>
      <c r="G4922" s="81">
        <v>45797</v>
      </c>
      <c r="H4922" t="s">
        <v>4672</v>
      </c>
      <c r="I4922" t="s">
        <v>4356</v>
      </c>
      <c r="J4922" t="s">
        <v>1680</v>
      </c>
      <c r="K4922">
        <v>7827</v>
      </c>
      <c r="L4922" t="s">
        <v>2755</v>
      </c>
      <c r="M4922">
        <v>563</v>
      </c>
      <c r="N4922" t="s">
        <v>8872</v>
      </c>
      <c r="P4922" t="s">
        <v>9148</v>
      </c>
    </row>
    <row r="4923" spans="1:16">
      <c r="A4923">
        <v>8247</v>
      </c>
      <c r="B4923" t="s">
        <v>3781</v>
      </c>
      <c r="C4923" t="s">
        <v>8728</v>
      </c>
      <c r="D4923">
        <v>3472</v>
      </c>
      <c r="E4923" t="s">
        <v>20</v>
      </c>
      <c r="F4923" t="s">
        <v>420</v>
      </c>
      <c r="G4923" s="81">
        <v>45784</v>
      </c>
      <c r="H4923" t="s">
        <v>4048</v>
      </c>
      <c r="I4923" t="s">
        <v>9138</v>
      </c>
      <c r="J4923" t="s">
        <v>1677</v>
      </c>
      <c r="K4923" t="s">
        <v>9133</v>
      </c>
      <c r="L4923" t="s">
        <v>3844</v>
      </c>
      <c r="M4923">
        <v>791</v>
      </c>
      <c r="N4923" t="s">
        <v>8872</v>
      </c>
      <c r="O4923" t="s">
        <v>8875</v>
      </c>
    </row>
    <row r="4924" spans="1:16">
      <c r="A4924">
        <v>8248</v>
      </c>
      <c r="B4924" t="s">
        <v>1227</v>
      </c>
      <c r="C4924" t="s">
        <v>3615</v>
      </c>
      <c r="D4924">
        <v>3497</v>
      </c>
      <c r="E4924" t="s">
        <v>67</v>
      </c>
      <c r="F4924" t="s">
        <v>420</v>
      </c>
      <c r="G4924" s="81">
        <v>45805</v>
      </c>
      <c r="H4924" t="s">
        <v>4048</v>
      </c>
      <c r="I4924" t="s">
        <v>5102</v>
      </c>
      <c r="J4924" t="s">
        <v>1679</v>
      </c>
      <c r="K4924" t="s">
        <v>9132</v>
      </c>
      <c r="L4924" t="s">
        <v>3614</v>
      </c>
      <c r="M4924">
        <v>724</v>
      </c>
      <c r="N4924" t="s">
        <v>8872</v>
      </c>
      <c r="O4924" t="s">
        <v>8875</v>
      </c>
    </row>
    <row r="4925" spans="1:16">
      <c r="A4925">
        <v>8249</v>
      </c>
      <c r="B4925" t="s">
        <v>1227</v>
      </c>
      <c r="C4925" t="s">
        <v>4015</v>
      </c>
      <c r="D4925">
        <v>3497</v>
      </c>
      <c r="E4925" t="s">
        <v>12</v>
      </c>
      <c r="F4925" t="s">
        <v>6305</v>
      </c>
      <c r="G4925" s="81">
        <v>45784</v>
      </c>
      <c r="H4925" t="s">
        <v>4048</v>
      </c>
      <c r="I4925" t="s">
        <v>9141</v>
      </c>
      <c r="J4925" t="s">
        <v>13</v>
      </c>
      <c r="K4925">
        <v>528008</v>
      </c>
      <c r="L4925" t="s">
        <v>4014</v>
      </c>
      <c r="M4925">
        <v>831</v>
      </c>
    </row>
    <row r="4926" spans="1:16">
      <c r="A4926">
        <v>8250</v>
      </c>
      <c r="B4926" t="s">
        <v>3781</v>
      </c>
      <c r="C4926" t="s">
        <v>9144</v>
      </c>
      <c r="D4926">
        <v>3497</v>
      </c>
      <c r="E4926" t="s">
        <v>12</v>
      </c>
      <c r="F4926" t="s">
        <v>7143</v>
      </c>
      <c r="G4926" s="81">
        <v>45807</v>
      </c>
      <c r="H4926" t="s">
        <v>4048</v>
      </c>
      <c r="I4926" t="s">
        <v>9248</v>
      </c>
      <c r="J4926" t="s">
        <v>13</v>
      </c>
      <c r="K4926" t="s">
        <v>9139</v>
      </c>
      <c r="L4926" t="s">
        <v>9143</v>
      </c>
      <c r="M4926">
        <v>860</v>
      </c>
    </row>
    <row r="4927" spans="1:16">
      <c r="A4927">
        <v>8251</v>
      </c>
      <c r="B4927" t="s">
        <v>2908</v>
      </c>
      <c r="C4927" t="s">
        <v>3468</v>
      </c>
      <c r="D4927">
        <v>2275</v>
      </c>
      <c r="E4927" t="s">
        <v>10</v>
      </c>
      <c r="F4927" t="s">
        <v>6305</v>
      </c>
      <c r="G4927" s="81">
        <v>45800</v>
      </c>
      <c r="H4927" t="s">
        <v>4048</v>
      </c>
      <c r="I4927" t="s">
        <v>5012</v>
      </c>
      <c r="J4927" t="s">
        <v>2032</v>
      </c>
      <c r="K4927" t="s">
        <v>9140</v>
      </c>
      <c r="L4927" t="s">
        <v>3467</v>
      </c>
      <c r="M4927">
        <v>685</v>
      </c>
    </row>
    <row r="4928" spans="1:16">
      <c r="A4928">
        <v>8252</v>
      </c>
      <c r="B4928" t="s">
        <v>1227</v>
      </c>
      <c r="C4928" t="s">
        <v>3936</v>
      </c>
      <c r="D4928">
        <v>2275</v>
      </c>
      <c r="E4928" t="s">
        <v>15</v>
      </c>
      <c r="F4928" t="s">
        <v>420</v>
      </c>
      <c r="G4928" s="81">
        <v>45810</v>
      </c>
      <c r="H4928" t="s">
        <v>4048</v>
      </c>
      <c r="I4928" t="s">
        <v>5418</v>
      </c>
      <c r="J4928" t="s">
        <v>1680</v>
      </c>
      <c r="K4928" t="s">
        <v>9249</v>
      </c>
      <c r="L4928" t="s">
        <v>1126</v>
      </c>
      <c r="M4928">
        <v>820</v>
      </c>
    </row>
    <row r="4929" spans="1:13">
      <c r="A4929">
        <v>8253</v>
      </c>
      <c r="B4929" t="s">
        <v>1227</v>
      </c>
      <c r="C4929" t="s">
        <v>3929</v>
      </c>
      <c r="D4929">
        <v>3497</v>
      </c>
      <c r="E4929" t="s">
        <v>67</v>
      </c>
      <c r="F4929" t="s">
        <v>420</v>
      </c>
      <c r="G4929" s="81">
        <v>45810</v>
      </c>
      <c r="H4929" t="s">
        <v>4048</v>
      </c>
      <c r="I4929" t="s">
        <v>5163</v>
      </c>
      <c r="J4929" t="s">
        <v>1679</v>
      </c>
      <c r="K4929" t="s">
        <v>9250</v>
      </c>
      <c r="L4929" t="s">
        <v>3928</v>
      </c>
      <c r="M4929">
        <v>818</v>
      </c>
    </row>
    <row r="4930" spans="1:13">
      <c r="A4930">
        <v>8254</v>
      </c>
      <c r="B4930" t="s">
        <v>1227</v>
      </c>
      <c r="C4930" t="s">
        <v>3325</v>
      </c>
      <c r="D4930">
        <v>2000</v>
      </c>
      <c r="E4930" t="s">
        <v>10</v>
      </c>
      <c r="F4930" t="s">
        <v>420</v>
      </c>
      <c r="G4930" s="81">
        <v>45810</v>
      </c>
      <c r="H4930" t="s">
        <v>4048</v>
      </c>
      <c r="I4930" t="s">
        <v>5043</v>
      </c>
      <c r="J4930" t="s">
        <v>2032</v>
      </c>
      <c r="K4930" t="s">
        <v>9251</v>
      </c>
      <c r="L4930" t="s">
        <v>3324</v>
      </c>
      <c r="M4930">
        <v>652</v>
      </c>
    </row>
    <row r="4931" spans="1:13">
      <c r="A4931">
        <v>8255</v>
      </c>
      <c r="B4931" t="s">
        <v>1227</v>
      </c>
      <c r="C4931" t="s">
        <v>1872</v>
      </c>
      <c r="D4931">
        <v>1000</v>
      </c>
      <c r="E4931" t="s">
        <v>10</v>
      </c>
      <c r="F4931" t="s">
        <v>420</v>
      </c>
      <c r="G4931" s="81">
        <v>45810</v>
      </c>
      <c r="H4931" t="s">
        <v>4069</v>
      </c>
      <c r="I4931" t="s">
        <v>4356</v>
      </c>
      <c r="J4931" t="s">
        <v>2032</v>
      </c>
      <c r="K4931" t="s">
        <v>9252</v>
      </c>
      <c r="L4931" t="s">
        <v>1641</v>
      </c>
      <c r="M4931">
        <v>343</v>
      </c>
    </row>
    <row r="4932" spans="1:13">
      <c r="A4932">
        <v>8256</v>
      </c>
      <c r="B4932" t="s">
        <v>1227</v>
      </c>
      <c r="C4932" t="s">
        <v>2574</v>
      </c>
      <c r="D4932">
        <v>3497</v>
      </c>
      <c r="E4932" t="s">
        <v>67</v>
      </c>
      <c r="F4932" t="s">
        <v>420</v>
      </c>
      <c r="G4932" s="81">
        <v>45810</v>
      </c>
      <c r="H4932" t="s">
        <v>4048</v>
      </c>
      <c r="I4932" t="s">
        <v>5163</v>
      </c>
      <c r="J4932" t="s">
        <v>1679</v>
      </c>
      <c r="K4932" t="s">
        <v>9253</v>
      </c>
      <c r="L4932" t="s">
        <v>2572</v>
      </c>
      <c r="M4932">
        <v>822</v>
      </c>
    </row>
    <row r="4933" spans="1:13">
      <c r="A4933">
        <v>8257</v>
      </c>
      <c r="B4933" t="s">
        <v>1227</v>
      </c>
      <c r="C4933" t="s">
        <v>3523</v>
      </c>
      <c r="D4933">
        <v>6994</v>
      </c>
      <c r="E4933" t="s">
        <v>67</v>
      </c>
      <c r="F4933" t="s">
        <v>420</v>
      </c>
      <c r="G4933" s="81">
        <v>45810</v>
      </c>
      <c r="H4933" t="s">
        <v>4048</v>
      </c>
      <c r="I4933" t="s">
        <v>9461</v>
      </c>
      <c r="J4933" t="s">
        <v>1679</v>
      </c>
      <c r="K4933" t="s">
        <v>9254</v>
      </c>
      <c r="L4933" t="s">
        <v>3522</v>
      </c>
      <c r="M4933">
        <v>700</v>
      </c>
    </row>
    <row r="4934" spans="1:13">
      <c r="A4934">
        <v>8258</v>
      </c>
      <c r="B4934" t="s">
        <v>3781</v>
      </c>
      <c r="C4934" t="s">
        <v>3759</v>
      </c>
      <c r="D4934">
        <v>8000</v>
      </c>
      <c r="E4934" t="s">
        <v>20</v>
      </c>
      <c r="F4934" t="s">
        <v>420</v>
      </c>
      <c r="G4934" s="81">
        <v>45810</v>
      </c>
      <c r="H4934" t="s">
        <v>4054</v>
      </c>
      <c r="I4934" t="s">
        <v>8643</v>
      </c>
      <c r="J4934" t="s">
        <v>1677</v>
      </c>
      <c r="K4934" t="s">
        <v>9255</v>
      </c>
      <c r="L4934" t="s">
        <v>3758</v>
      </c>
      <c r="M4934">
        <v>771</v>
      </c>
    </row>
    <row r="4935" spans="1:13">
      <c r="A4935">
        <v>8259</v>
      </c>
      <c r="B4935" t="s">
        <v>3781</v>
      </c>
      <c r="C4935" t="s">
        <v>3759</v>
      </c>
      <c r="D4935">
        <v>3472</v>
      </c>
      <c r="E4935" t="s">
        <v>20</v>
      </c>
      <c r="F4935" t="s">
        <v>420</v>
      </c>
      <c r="G4935" s="81">
        <v>45810</v>
      </c>
      <c r="H4935" t="s">
        <v>4048</v>
      </c>
      <c r="I4935" t="s">
        <v>8851</v>
      </c>
      <c r="J4935" t="s">
        <v>1677</v>
      </c>
      <c r="K4935" t="s">
        <v>9256</v>
      </c>
      <c r="L4935" t="s">
        <v>3758</v>
      </c>
      <c r="M4935">
        <v>771</v>
      </c>
    </row>
    <row r="4936" spans="1:13">
      <c r="A4936">
        <v>8260</v>
      </c>
      <c r="B4936" t="s">
        <v>1227</v>
      </c>
      <c r="C4936" t="s">
        <v>1531</v>
      </c>
      <c r="D4936">
        <v>3000</v>
      </c>
      <c r="E4936" t="s">
        <v>12</v>
      </c>
      <c r="F4936" t="s">
        <v>420</v>
      </c>
      <c r="G4936" s="81">
        <v>45810</v>
      </c>
      <c r="H4936" t="s">
        <v>4048</v>
      </c>
      <c r="I4936" t="s">
        <v>5159</v>
      </c>
      <c r="J4936" t="s">
        <v>13</v>
      </c>
      <c r="K4936" t="s">
        <v>9257</v>
      </c>
      <c r="L4936" t="s">
        <v>1529</v>
      </c>
      <c r="M4936">
        <v>788</v>
      </c>
    </row>
    <row r="4937" spans="1:13">
      <c r="A4937">
        <v>8261</v>
      </c>
      <c r="B4937" t="s">
        <v>1227</v>
      </c>
      <c r="C4937" t="s">
        <v>9062</v>
      </c>
      <c r="D4937">
        <v>2275</v>
      </c>
      <c r="E4937" t="s">
        <v>17</v>
      </c>
      <c r="F4937" t="s">
        <v>420</v>
      </c>
      <c r="G4937" s="81">
        <v>45810</v>
      </c>
      <c r="H4937" t="s">
        <v>4048</v>
      </c>
      <c r="I4937" t="s">
        <v>5502</v>
      </c>
      <c r="J4937" t="s">
        <v>1674</v>
      </c>
      <c r="K4937" t="s">
        <v>9258</v>
      </c>
      <c r="L4937" t="s">
        <v>8904</v>
      </c>
      <c r="M4937">
        <v>846</v>
      </c>
    </row>
    <row r="4938" spans="1:13">
      <c r="A4938">
        <v>8262</v>
      </c>
      <c r="B4938" t="s">
        <v>1227</v>
      </c>
      <c r="C4938" t="s">
        <v>8906</v>
      </c>
      <c r="D4938">
        <v>2275</v>
      </c>
      <c r="E4938" t="s">
        <v>17</v>
      </c>
      <c r="F4938" t="s">
        <v>420</v>
      </c>
      <c r="G4938" s="81">
        <v>45810</v>
      </c>
      <c r="H4938" t="s">
        <v>4048</v>
      </c>
      <c r="I4938" t="s">
        <v>5502</v>
      </c>
      <c r="J4938" t="s">
        <v>1674</v>
      </c>
      <c r="K4938" t="s">
        <v>9259</v>
      </c>
      <c r="L4938" t="s">
        <v>8909</v>
      </c>
      <c r="M4938">
        <v>847</v>
      </c>
    </row>
    <row r="4939" spans="1:13">
      <c r="A4939">
        <v>8263</v>
      </c>
      <c r="B4939" t="s">
        <v>3781</v>
      </c>
      <c r="C4939" t="s">
        <v>3747</v>
      </c>
      <c r="D4939">
        <v>8000</v>
      </c>
      <c r="E4939" t="s">
        <v>20</v>
      </c>
      <c r="F4939" t="s">
        <v>6305</v>
      </c>
      <c r="G4939" s="81">
        <v>45810</v>
      </c>
      <c r="H4939" t="s">
        <v>93</v>
      </c>
      <c r="I4939" t="s">
        <v>8643</v>
      </c>
      <c r="J4939" t="s">
        <v>1677</v>
      </c>
      <c r="K4939" t="s">
        <v>9260</v>
      </c>
      <c r="L4939" t="s">
        <v>3746</v>
      </c>
      <c r="M4939">
        <v>764</v>
      </c>
    </row>
    <row r="4940" spans="1:13">
      <c r="A4940">
        <v>8264</v>
      </c>
      <c r="B4940" t="s">
        <v>1227</v>
      </c>
      <c r="C4940" t="s">
        <v>3378</v>
      </c>
      <c r="D4940">
        <v>5200</v>
      </c>
      <c r="E4940" t="s">
        <v>67</v>
      </c>
      <c r="F4940" t="s">
        <v>420</v>
      </c>
      <c r="G4940" s="81">
        <v>45811</v>
      </c>
      <c r="H4940" t="s">
        <v>4048</v>
      </c>
      <c r="I4940" t="s">
        <v>5203</v>
      </c>
      <c r="J4940" t="s">
        <v>1679</v>
      </c>
      <c r="K4940" t="s">
        <v>9261</v>
      </c>
      <c r="L4940" t="s">
        <v>3377</v>
      </c>
      <c r="M4940">
        <v>662</v>
      </c>
    </row>
    <row r="4941" spans="1:13">
      <c r="A4941">
        <v>8265</v>
      </c>
      <c r="B4941" t="s">
        <v>35</v>
      </c>
      <c r="C4941" t="s">
        <v>3373</v>
      </c>
      <c r="D4941">
        <v>3497</v>
      </c>
      <c r="E4941" t="s">
        <v>12</v>
      </c>
      <c r="F4941" t="s">
        <v>2266</v>
      </c>
      <c r="G4941" s="81">
        <v>45811</v>
      </c>
      <c r="H4941" t="s">
        <v>4048</v>
      </c>
      <c r="I4941" t="s">
        <v>5587</v>
      </c>
      <c r="J4941" t="s">
        <v>13</v>
      </c>
      <c r="K4941" t="s">
        <v>9262</v>
      </c>
      <c r="L4941" t="s">
        <v>3372</v>
      </c>
      <c r="M4941">
        <v>661</v>
      </c>
    </row>
    <row r="4942" spans="1:13">
      <c r="A4942">
        <v>8266</v>
      </c>
      <c r="B4942" t="s">
        <v>1227</v>
      </c>
      <c r="C4942" t="s">
        <v>9124</v>
      </c>
      <c r="D4942">
        <v>2457</v>
      </c>
      <c r="E4942" t="s">
        <v>12</v>
      </c>
      <c r="F4942" t="s">
        <v>420</v>
      </c>
      <c r="G4942" s="81">
        <v>45811</v>
      </c>
      <c r="H4942" t="s">
        <v>4048</v>
      </c>
      <c r="I4942" t="s">
        <v>4445</v>
      </c>
      <c r="J4942" t="s">
        <v>13</v>
      </c>
      <c r="K4942" t="s">
        <v>9263</v>
      </c>
      <c r="L4942" t="s">
        <v>9123</v>
      </c>
      <c r="M4942">
        <v>859</v>
      </c>
    </row>
    <row r="4943" spans="1:13">
      <c r="A4943">
        <v>8267</v>
      </c>
      <c r="B4943" t="s">
        <v>1227</v>
      </c>
      <c r="C4943" t="s">
        <v>3409</v>
      </c>
      <c r="D4943">
        <v>5200</v>
      </c>
      <c r="E4943" t="s">
        <v>12</v>
      </c>
      <c r="F4943" t="s">
        <v>420</v>
      </c>
      <c r="G4943" s="81">
        <v>45812</v>
      </c>
      <c r="H4943" t="s">
        <v>4048</v>
      </c>
      <c r="I4943" t="s">
        <v>5123</v>
      </c>
      <c r="J4943" t="s">
        <v>13</v>
      </c>
      <c r="K4943">
        <v>836860</v>
      </c>
      <c r="L4943" t="s">
        <v>3408</v>
      </c>
      <c r="M4943">
        <v>676</v>
      </c>
    </row>
    <row r="4944" spans="1:13">
      <c r="A4944">
        <v>8268</v>
      </c>
      <c r="B4944" t="s">
        <v>3781</v>
      </c>
      <c r="C4944" t="s">
        <v>3732</v>
      </c>
      <c r="D4944">
        <v>800</v>
      </c>
      <c r="E4944" t="s">
        <v>20</v>
      </c>
      <c r="F4944" t="s">
        <v>420</v>
      </c>
      <c r="G4944" s="81">
        <v>45821</v>
      </c>
      <c r="H4944" t="s">
        <v>4085</v>
      </c>
      <c r="I4944" t="s">
        <v>9264</v>
      </c>
      <c r="J4944" t="s">
        <v>1677</v>
      </c>
      <c r="K4944" t="s">
        <v>9265</v>
      </c>
      <c r="L4944" t="s">
        <v>3731</v>
      </c>
      <c r="M4944">
        <v>780</v>
      </c>
    </row>
    <row r="4945" spans="1:13">
      <c r="A4945">
        <v>8269</v>
      </c>
      <c r="B4945" t="s">
        <v>1227</v>
      </c>
      <c r="C4945" t="s">
        <v>9091</v>
      </c>
      <c r="D4945">
        <v>1650</v>
      </c>
      <c r="E4945" t="s">
        <v>8</v>
      </c>
      <c r="F4945" t="s">
        <v>7143</v>
      </c>
      <c r="G4945" s="81">
        <v>45820</v>
      </c>
      <c r="H4945" t="s">
        <v>4048</v>
      </c>
      <c r="I4945" t="s">
        <v>5125</v>
      </c>
      <c r="J4945" t="s">
        <v>1675</v>
      </c>
      <c r="K4945" t="s">
        <v>9266</v>
      </c>
      <c r="L4945" t="s">
        <v>9090</v>
      </c>
      <c r="M4945">
        <v>857</v>
      </c>
    </row>
    <row r="4946" spans="1:13">
      <c r="A4946">
        <v>8270</v>
      </c>
      <c r="B4946" t="s">
        <v>35</v>
      </c>
      <c r="C4946" t="s">
        <v>8725</v>
      </c>
      <c r="D4946">
        <v>3497</v>
      </c>
      <c r="E4946" t="s">
        <v>20</v>
      </c>
      <c r="F4946" t="s">
        <v>420</v>
      </c>
      <c r="G4946" s="81">
        <v>45813</v>
      </c>
      <c r="H4946" t="s">
        <v>4048</v>
      </c>
      <c r="I4946" t="s">
        <v>5401</v>
      </c>
      <c r="J4946" t="s">
        <v>1677</v>
      </c>
      <c r="K4946" t="s">
        <v>9267</v>
      </c>
      <c r="L4946" t="s">
        <v>8724</v>
      </c>
      <c r="M4946">
        <v>840</v>
      </c>
    </row>
    <row r="4947" spans="1:13">
      <c r="A4947">
        <v>8271</v>
      </c>
      <c r="B4947" t="s">
        <v>1227</v>
      </c>
      <c r="C4947" t="s">
        <v>9088</v>
      </c>
      <c r="D4947">
        <v>500</v>
      </c>
      <c r="E4947" t="s">
        <v>8</v>
      </c>
      <c r="F4947" t="s">
        <v>420</v>
      </c>
      <c r="G4947" s="81">
        <v>45819</v>
      </c>
      <c r="H4947" t="s">
        <v>4048</v>
      </c>
      <c r="I4947" t="s">
        <v>4073</v>
      </c>
      <c r="J4947" t="s">
        <v>1675</v>
      </c>
      <c r="K4947" t="s">
        <v>9268</v>
      </c>
      <c r="L4947" t="s">
        <v>9087</v>
      </c>
      <c r="M4947">
        <v>856</v>
      </c>
    </row>
    <row r="4948" spans="1:13">
      <c r="A4948">
        <v>8272</v>
      </c>
      <c r="B4948" t="s">
        <v>1227</v>
      </c>
      <c r="C4948" t="s">
        <v>319</v>
      </c>
      <c r="D4948">
        <v>12345</v>
      </c>
      <c r="E4948" t="s">
        <v>17</v>
      </c>
      <c r="F4948" t="s">
        <v>420</v>
      </c>
      <c r="G4948" s="81">
        <v>45817</v>
      </c>
      <c r="H4948" t="s">
        <v>4048</v>
      </c>
      <c r="I4948" t="s">
        <v>6065</v>
      </c>
      <c r="J4948" t="s">
        <v>1674</v>
      </c>
      <c r="K4948" t="s">
        <v>9269</v>
      </c>
      <c r="L4948" t="s">
        <v>317</v>
      </c>
      <c r="M4948">
        <v>42</v>
      </c>
    </row>
    <row r="4949" spans="1:13">
      <c r="A4949">
        <v>8273</v>
      </c>
      <c r="B4949" t="s">
        <v>1227</v>
      </c>
      <c r="C4949" t="s">
        <v>8806</v>
      </c>
      <c r="D4949">
        <v>2275</v>
      </c>
      <c r="E4949" t="s">
        <v>17</v>
      </c>
      <c r="F4949" t="s">
        <v>420</v>
      </c>
      <c r="G4949" s="81">
        <v>45817</v>
      </c>
      <c r="H4949" t="s">
        <v>4048</v>
      </c>
      <c r="I4949" t="s">
        <v>4091</v>
      </c>
      <c r="J4949" t="s">
        <v>1674</v>
      </c>
      <c r="K4949" t="s">
        <v>9270</v>
      </c>
      <c r="L4949" t="s">
        <v>8805</v>
      </c>
      <c r="M4949">
        <v>841</v>
      </c>
    </row>
    <row r="4950" spans="1:13">
      <c r="A4950">
        <v>8274</v>
      </c>
      <c r="B4950" t="s">
        <v>1227</v>
      </c>
      <c r="C4950" t="s">
        <v>319</v>
      </c>
      <c r="D4950">
        <v>23000</v>
      </c>
      <c r="E4950" t="s">
        <v>17</v>
      </c>
      <c r="F4950" t="s">
        <v>420</v>
      </c>
      <c r="G4950" s="81">
        <v>45814</v>
      </c>
      <c r="H4950" t="s">
        <v>4672</v>
      </c>
      <c r="I4950" t="s">
        <v>6065</v>
      </c>
      <c r="J4950" t="s">
        <v>1674</v>
      </c>
      <c r="K4950" t="s">
        <v>9271</v>
      </c>
      <c r="L4950" t="s">
        <v>317</v>
      </c>
      <c r="M4950">
        <v>42</v>
      </c>
    </row>
    <row r="4951" spans="1:13">
      <c r="A4951">
        <v>8275</v>
      </c>
      <c r="B4951" t="s">
        <v>1227</v>
      </c>
      <c r="C4951" t="s">
        <v>1827</v>
      </c>
      <c r="D4951">
        <v>5200</v>
      </c>
      <c r="E4951" t="s">
        <v>12</v>
      </c>
      <c r="F4951" t="s">
        <v>6305</v>
      </c>
      <c r="G4951" s="81">
        <v>45813</v>
      </c>
      <c r="H4951" t="s">
        <v>4048</v>
      </c>
      <c r="I4951" t="s">
        <v>5327</v>
      </c>
      <c r="J4951" t="s">
        <v>13</v>
      </c>
      <c r="K4951" t="s">
        <v>9272</v>
      </c>
      <c r="L4951" t="s">
        <v>1649</v>
      </c>
      <c r="M4951">
        <v>728</v>
      </c>
    </row>
    <row r="4952" spans="1:13">
      <c r="A4952">
        <v>8276</v>
      </c>
      <c r="B4952" t="s">
        <v>3781</v>
      </c>
      <c r="C4952" t="s">
        <v>3747</v>
      </c>
      <c r="D4952">
        <v>29000</v>
      </c>
      <c r="E4952" t="s">
        <v>20</v>
      </c>
      <c r="F4952" t="s">
        <v>6305</v>
      </c>
      <c r="G4952" s="81">
        <v>45810</v>
      </c>
      <c r="H4952" t="s">
        <v>4672</v>
      </c>
      <c r="I4952" t="s">
        <v>4672</v>
      </c>
      <c r="J4952" t="s">
        <v>1677</v>
      </c>
      <c r="K4952" t="s">
        <v>9273</v>
      </c>
      <c r="L4952" t="s">
        <v>3746</v>
      </c>
      <c r="M4952">
        <v>764</v>
      </c>
    </row>
    <row r="4953" spans="1:13">
      <c r="A4953">
        <v>8277</v>
      </c>
      <c r="B4953" t="s">
        <v>3781</v>
      </c>
      <c r="C4953" t="s">
        <v>3735</v>
      </c>
      <c r="D4953">
        <v>19800</v>
      </c>
      <c r="E4953" t="s">
        <v>20</v>
      </c>
      <c r="F4953" t="s">
        <v>420</v>
      </c>
      <c r="G4953" s="81">
        <v>45819</v>
      </c>
      <c r="H4953" t="s">
        <v>4085</v>
      </c>
      <c r="I4953" t="s">
        <v>4416</v>
      </c>
      <c r="J4953" t="s">
        <v>1677</v>
      </c>
      <c r="K4953" t="s">
        <v>9274</v>
      </c>
      <c r="L4953" t="s">
        <v>3734</v>
      </c>
      <c r="M4953">
        <v>772</v>
      </c>
    </row>
    <row r="4954" spans="1:13">
      <c r="C4954" t="s">
        <v>2178</v>
      </c>
      <c r="D4954">
        <v>29000</v>
      </c>
      <c r="E4954" t="s">
        <v>20</v>
      </c>
      <c r="F4954" t="s">
        <v>420</v>
      </c>
      <c r="G4954" s="81">
        <v>45785</v>
      </c>
      <c r="H4954" t="s">
        <v>4069</v>
      </c>
      <c r="I4954" t="s">
        <v>8643</v>
      </c>
      <c r="J4954" t="s">
        <v>1677</v>
      </c>
      <c r="K4954">
        <v>10342</v>
      </c>
    </row>
    <row r="4955" spans="1:13">
      <c r="A4955">
        <v>8278</v>
      </c>
      <c r="B4955" t="s">
        <v>35</v>
      </c>
      <c r="C4955" t="s">
        <v>1181</v>
      </c>
      <c r="D4955">
        <v>16000</v>
      </c>
      <c r="E4955" t="s">
        <v>10</v>
      </c>
      <c r="F4955" t="s">
        <v>420</v>
      </c>
      <c r="G4955" s="81">
        <v>45818</v>
      </c>
      <c r="H4955" t="s">
        <v>4069</v>
      </c>
      <c r="I4955" t="s">
        <v>4356</v>
      </c>
      <c r="J4955" t="s">
        <v>2032</v>
      </c>
      <c r="K4955" t="s">
        <v>9275</v>
      </c>
      <c r="L4955" t="s">
        <v>1179</v>
      </c>
      <c r="M4955">
        <v>301</v>
      </c>
    </row>
    <row r="4956" spans="1:13">
      <c r="A4956">
        <v>8279</v>
      </c>
      <c r="B4956" t="s">
        <v>1227</v>
      </c>
      <c r="C4956" t="s">
        <v>2781</v>
      </c>
      <c r="D4956">
        <v>13000</v>
      </c>
      <c r="E4956" t="s">
        <v>12</v>
      </c>
      <c r="F4956" t="s">
        <v>420</v>
      </c>
      <c r="G4956" s="81">
        <v>45820</v>
      </c>
      <c r="H4956" t="s">
        <v>4085</v>
      </c>
      <c r="I4956" t="s">
        <v>4085</v>
      </c>
      <c r="J4956" t="s">
        <v>13</v>
      </c>
      <c r="K4956" t="s">
        <v>9276</v>
      </c>
      <c r="L4956" t="s">
        <v>2772</v>
      </c>
      <c r="M4956">
        <v>572</v>
      </c>
    </row>
    <row r="4957" spans="1:13">
      <c r="A4957">
        <v>8280</v>
      </c>
      <c r="B4957" t="s">
        <v>3781</v>
      </c>
      <c r="C4957" t="s">
        <v>3738</v>
      </c>
      <c r="D4957">
        <v>1890</v>
      </c>
      <c r="E4957" t="s">
        <v>20</v>
      </c>
      <c r="F4957" t="s">
        <v>420</v>
      </c>
      <c r="G4957" s="81">
        <v>45821</v>
      </c>
      <c r="H4957" t="s">
        <v>4085</v>
      </c>
      <c r="I4957" t="s">
        <v>9277</v>
      </c>
      <c r="J4957" t="s">
        <v>1677</v>
      </c>
      <c r="K4957" t="s">
        <v>9278</v>
      </c>
      <c r="L4957" t="s">
        <v>3737</v>
      </c>
      <c r="M4957">
        <v>769</v>
      </c>
    </row>
    <row r="4958" spans="1:13">
      <c r="A4958">
        <v>8281</v>
      </c>
      <c r="B4958" t="s">
        <v>3781</v>
      </c>
      <c r="C4958" t="s">
        <v>3765</v>
      </c>
      <c r="D4958">
        <v>500</v>
      </c>
      <c r="E4958" t="s">
        <v>20</v>
      </c>
      <c r="F4958" t="s">
        <v>420</v>
      </c>
      <c r="G4958" s="81">
        <v>45821</v>
      </c>
      <c r="H4958" t="s">
        <v>4085</v>
      </c>
      <c r="I4958" t="s">
        <v>9277</v>
      </c>
      <c r="J4958" t="s">
        <v>1677</v>
      </c>
      <c r="K4958" t="s">
        <v>9279</v>
      </c>
      <c r="L4958" t="s">
        <v>3764</v>
      </c>
      <c r="M4958">
        <v>767</v>
      </c>
    </row>
    <row r="4959" spans="1:13">
      <c r="A4959">
        <v>8282</v>
      </c>
      <c r="B4959" t="s">
        <v>3781</v>
      </c>
      <c r="C4959" t="s">
        <v>3741</v>
      </c>
      <c r="D4959">
        <v>500</v>
      </c>
      <c r="E4959" t="s">
        <v>20</v>
      </c>
      <c r="F4959" t="s">
        <v>2266</v>
      </c>
      <c r="G4959" s="81">
        <v>45821</v>
      </c>
      <c r="H4959" t="s">
        <v>4085</v>
      </c>
      <c r="I4959" t="s">
        <v>9277</v>
      </c>
      <c r="J4959" t="s">
        <v>1677</v>
      </c>
      <c r="K4959" t="s">
        <v>9280</v>
      </c>
      <c r="L4959" t="s">
        <v>3740</v>
      </c>
      <c r="M4959">
        <v>766</v>
      </c>
    </row>
    <row r="4960" spans="1:13">
      <c r="A4960">
        <v>8283</v>
      </c>
      <c r="B4960" t="s">
        <v>3781</v>
      </c>
      <c r="C4960" t="s">
        <v>3769</v>
      </c>
      <c r="D4960">
        <v>1590</v>
      </c>
      <c r="E4960" t="s">
        <v>20</v>
      </c>
      <c r="F4960" t="s">
        <v>420</v>
      </c>
      <c r="G4960" s="81">
        <v>45821</v>
      </c>
      <c r="H4960" t="s">
        <v>4085</v>
      </c>
      <c r="I4960" t="s">
        <v>9277</v>
      </c>
      <c r="J4960" t="s">
        <v>1677</v>
      </c>
      <c r="K4960" t="s">
        <v>9281</v>
      </c>
      <c r="L4960" t="s">
        <v>3768</v>
      </c>
      <c r="M4960">
        <v>770</v>
      </c>
    </row>
    <row r="4961" spans="1:13">
      <c r="A4961">
        <v>8284</v>
      </c>
      <c r="B4961" t="s">
        <v>3781</v>
      </c>
      <c r="C4961" t="s">
        <v>3753</v>
      </c>
      <c r="D4961">
        <v>1300</v>
      </c>
      <c r="E4961" t="s">
        <v>20</v>
      </c>
      <c r="F4961" t="s">
        <v>420</v>
      </c>
      <c r="G4961" s="81">
        <v>45821</v>
      </c>
      <c r="H4961" t="s">
        <v>4085</v>
      </c>
      <c r="I4961" t="s">
        <v>9277</v>
      </c>
      <c r="J4961" t="s">
        <v>1677</v>
      </c>
      <c r="K4961" t="s">
        <v>9282</v>
      </c>
      <c r="L4961" t="s">
        <v>3752</v>
      </c>
      <c r="M4961">
        <v>765</v>
      </c>
    </row>
    <row r="4962" spans="1:13">
      <c r="A4962">
        <v>8285</v>
      </c>
      <c r="B4962" t="s">
        <v>1227</v>
      </c>
      <c r="C4962" t="s">
        <v>2594</v>
      </c>
      <c r="D4962">
        <v>2000</v>
      </c>
      <c r="E4962" t="s">
        <v>67</v>
      </c>
      <c r="F4962" t="s">
        <v>420</v>
      </c>
      <c r="G4962" s="81">
        <v>45821</v>
      </c>
      <c r="H4962" t="s">
        <v>4085</v>
      </c>
      <c r="I4962" t="s">
        <v>9277</v>
      </c>
      <c r="J4962" t="s">
        <v>1679</v>
      </c>
      <c r="K4962" t="s">
        <v>9283</v>
      </c>
      <c r="L4962" t="s">
        <v>2593</v>
      </c>
      <c r="M4962">
        <v>496</v>
      </c>
    </row>
    <row r="4963" spans="1:13">
      <c r="B4963" t="s">
        <v>3781</v>
      </c>
      <c r="C4963" t="s">
        <v>3794</v>
      </c>
      <c r="D4963">
        <v>6000</v>
      </c>
      <c r="E4963" t="s">
        <v>20</v>
      </c>
      <c r="F4963" t="s">
        <v>6305</v>
      </c>
      <c r="G4963" s="81">
        <v>45820</v>
      </c>
      <c r="H4963" t="s">
        <v>4672</v>
      </c>
      <c r="I4963" t="s">
        <v>2229</v>
      </c>
      <c r="J4963" t="s">
        <v>1677</v>
      </c>
      <c r="K4963">
        <v>123456</v>
      </c>
      <c r="L4963" t="s">
        <v>3793</v>
      </c>
      <c r="M4963">
        <v>763</v>
      </c>
    </row>
    <row r="4964" spans="1:13">
      <c r="B4964" t="s">
        <v>3781</v>
      </c>
      <c r="C4964" t="s">
        <v>3769</v>
      </c>
      <c r="D4964">
        <v>6000</v>
      </c>
      <c r="E4964" t="s">
        <v>20</v>
      </c>
      <c r="F4964" t="s">
        <v>420</v>
      </c>
      <c r="G4964" s="81">
        <v>45813</v>
      </c>
      <c r="H4964" t="s">
        <v>4069</v>
      </c>
      <c r="I4964" t="s">
        <v>9277</v>
      </c>
      <c r="J4964" t="s">
        <v>1677</v>
      </c>
      <c r="K4964" t="s">
        <v>9281</v>
      </c>
      <c r="L4964" t="s">
        <v>3768</v>
      </c>
      <c r="M4964">
        <v>770</v>
      </c>
    </row>
    <row r="4965" spans="1:13">
      <c r="A4965">
        <v>8286</v>
      </c>
      <c r="B4965" t="s">
        <v>1227</v>
      </c>
      <c r="C4965" t="s">
        <v>3114</v>
      </c>
      <c r="D4965">
        <v>10000</v>
      </c>
      <c r="E4965" t="s">
        <v>10</v>
      </c>
      <c r="F4965" t="s">
        <v>420</v>
      </c>
      <c r="G4965" s="81">
        <v>45821</v>
      </c>
      <c r="H4965" t="s">
        <v>4577</v>
      </c>
      <c r="I4965" t="s">
        <v>2229</v>
      </c>
      <c r="J4965" t="s">
        <v>2032</v>
      </c>
      <c r="K4965" t="s">
        <v>9284</v>
      </c>
      <c r="L4965" t="s">
        <v>3113</v>
      </c>
      <c r="M4965">
        <v>596</v>
      </c>
    </row>
    <row r="4966" spans="1:13">
      <c r="A4966">
        <v>8287</v>
      </c>
      <c r="B4966" t="s">
        <v>1227</v>
      </c>
      <c r="C4966" t="s">
        <v>3114</v>
      </c>
      <c r="D4966">
        <v>5000</v>
      </c>
      <c r="E4966" t="s">
        <v>10</v>
      </c>
      <c r="F4966" t="s">
        <v>6305</v>
      </c>
      <c r="G4966" s="81">
        <v>45821</v>
      </c>
      <c r="H4966" t="s">
        <v>4577</v>
      </c>
      <c r="I4966" t="s">
        <v>2229</v>
      </c>
      <c r="J4966" t="s">
        <v>2032</v>
      </c>
      <c r="K4966" t="s">
        <v>9285</v>
      </c>
      <c r="L4966" t="s">
        <v>3113</v>
      </c>
      <c r="M4966">
        <v>596</v>
      </c>
    </row>
    <row r="4967" spans="1:13">
      <c r="A4967">
        <v>8288</v>
      </c>
      <c r="B4967" t="s">
        <v>3781</v>
      </c>
      <c r="C4967" t="s">
        <v>3759</v>
      </c>
      <c r="D4967">
        <v>1700</v>
      </c>
      <c r="E4967" t="s">
        <v>20</v>
      </c>
      <c r="F4967" t="s">
        <v>2266</v>
      </c>
      <c r="G4967" s="81">
        <v>45821</v>
      </c>
      <c r="H4967" t="s">
        <v>4085</v>
      </c>
      <c r="I4967" t="s">
        <v>8230</v>
      </c>
      <c r="J4967" t="s">
        <v>1677</v>
      </c>
      <c r="K4967" t="s">
        <v>9286</v>
      </c>
      <c r="L4967" t="s">
        <v>3758</v>
      </c>
      <c r="M4967">
        <v>771</v>
      </c>
    </row>
    <row r="4968" spans="1:13">
      <c r="A4968">
        <v>8289</v>
      </c>
      <c r="B4968" t="s">
        <v>3781</v>
      </c>
      <c r="C4968" t="s">
        <v>3756</v>
      </c>
      <c r="D4968">
        <v>1100</v>
      </c>
      <c r="E4968" t="s">
        <v>20</v>
      </c>
      <c r="F4968" t="s">
        <v>420</v>
      </c>
      <c r="G4968" s="81">
        <v>45821</v>
      </c>
      <c r="H4968" t="s">
        <v>4085</v>
      </c>
      <c r="I4968" t="s">
        <v>4085</v>
      </c>
      <c r="J4968" t="s">
        <v>1677</v>
      </c>
      <c r="K4968" t="s">
        <v>9287</v>
      </c>
      <c r="L4968" t="s">
        <v>3755</v>
      </c>
      <c r="M4968">
        <v>774</v>
      </c>
    </row>
    <row r="4969" spans="1:13">
      <c r="A4969">
        <v>8290</v>
      </c>
      <c r="B4969" t="s">
        <v>35</v>
      </c>
      <c r="C4969" t="s">
        <v>3832</v>
      </c>
      <c r="D4969">
        <v>4000</v>
      </c>
      <c r="E4969" t="s">
        <v>22</v>
      </c>
      <c r="F4969" t="s">
        <v>420</v>
      </c>
      <c r="G4969" s="81">
        <v>45821</v>
      </c>
      <c r="H4969" t="s">
        <v>4085</v>
      </c>
      <c r="I4969" t="s">
        <v>4085</v>
      </c>
      <c r="J4969" t="s">
        <v>1681</v>
      </c>
      <c r="K4969" t="s">
        <v>9288</v>
      </c>
      <c r="L4969" t="s">
        <v>3831</v>
      </c>
      <c r="M4969">
        <v>789</v>
      </c>
    </row>
    <row r="4970" spans="1:13">
      <c r="A4970">
        <v>8291</v>
      </c>
      <c r="B4970" t="s">
        <v>1227</v>
      </c>
      <c r="C4970" t="s">
        <v>2812</v>
      </c>
      <c r="D4970">
        <v>800</v>
      </c>
      <c r="E4970" t="s">
        <v>12</v>
      </c>
      <c r="F4970" t="s">
        <v>6305</v>
      </c>
      <c r="G4970" s="81">
        <v>45821</v>
      </c>
      <c r="H4970" t="s">
        <v>4085</v>
      </c>
      <c r="I4970" t="s">
        <v>4085</v>
      </c>
      <c r="J4970" t="s">
        <v>13</v>
      </c>
      <c r="K4970" t="s">
        <v>9289</v>
      </c>
      <c r="L4970" t="s">
        <v>2807</v>
      </c>
      <c r="M4970">
        <v>573</v>
      </c>
    </row>
    <row r="4971" spans="1:13">
      <c r="A4971">
        <v>8292</v>
      </c>
      <c r="B4971" t="s">
        <v>1227</v>
      </c>
      <c r="C4971" t="s">
        <v>3014</v>
      </c>
      <c r="D4971">
        <v>3650</v>
      </c>
      <c r="E4971" t="s">
        <v>15</v>
      </c>
      <c r="F4971" t="s">
        <v>6305</v>
      </c>
      <c r="G4971" s="81">
        <v>45825</v>
      </c>
      <c r="H4971" t="s">
        <v>4048</v>
      </c>
      <c r="I4971" t="s">
        <v>9290</v>
      </c>
      <c r="J4971" t="s">
        <v>1680</v>
      </c>
      <c r="K4971">
        <v>17</v>
      </c>
      <c r="L4971" t="s">
        <v>3013</v>
      </c>
      <c r="M4971">
        <v>593</v>
      </c>
    </row>
    <row r="4972" spans="1:13">
      <c r="A4972">
        <v>8293</v>
      </c>
      <c r="B4972" t="s">
        <v>1227</v>
      </c>
      <c r="C4972" t="s">
        <v>3956</v>
      </c>
      <c r="D4972">
        <v>3497</v>
      </c>
      <c r="E4972" t="s">
        <v>67</v>
      </c>
      <c r="F4972" t="s">
        <v>420</v>
      </c>
      <c r="G4972" s="81">
        <v>45828</v>
      </c>
      <c r="H4972" t="s">
        <v>4048</v>
      </c>
      <c r="I4972" t="s">
        <v>5163</v>
      </c>
      <c r="J4972" t="s">
        <v>1679</v>
      </c>
      <c r="K4972" t="s">
        <v>9427</v>
      </c>
      <c r="L4972" t="s">
        <v>3934</v>
      </c>
      <c r="M4972">
        <v>819</v>
      </c>
    </row>
    <row r="4973" spans="1:13">
      <c r="A4973">
        <v>8294</v>
      </c>
      <c r="B4973" t="s">
        <v>1227</v>
      </c>
      <c r="C4973" t="s">
        <v>3450</v>
      </c>
      <c r="D4973">
        <v>3555</v>
      </c>
      <c r="E4973" t="s">
        <v>12</v>
      </c>
      <c r="F4973" t="s">
        <v>420</v>
      </c>
      <c r="G4973" s="81">
        <v>45826</v>
      </c>
      <c r="H4973" t="s">
        <v>4048</v>
      </c>
      <c r="I4973" t="s">
        <v>5203</v>
      </c>
      <c r="J4973" t="s">
        <v>13</v>
      </c>
      <c r="K4973" t="s">
        <v>9374</v>
      </c>
      <c r="L4973" t="s">
        <v>3504</v>
      </c>
      <c r="M4973">
        <v>682</v>
      </c>
    </row>
    <row r="4974" spans="1:13">
      <c r="A4974">
        <v>8295</v>
      </c>
      <c r="B4974" t="s">
        <v>1227</v>
      </c>
      <c r="C4974" t="s">
        <v>3409</v>
      </c>
      <c r="D4974">
        <v>5200</v>
      </c>
      <c r="E4974" t="s">
        <v>12</v>
      </c>
      <c r="F4974" t="s">
        <v>2266</v>
      </c>
      <c r="G4974" s="81">
        <v>45826</v>
      </c>
      <c r="H4974" t="s">
        <v>4048</v>
      </c>
      <c r="I4974" t="s">
        <v>5203</v>
      </c>
      <c r="J4974" t="s">
        <v>13</v>
      </c>
      <c r="K4974" t="s">
        <v>9375</v>
      </c>
      <c r="L4974" t="s">
        <v>3408</v>
      </c>
      <c r="M4974">
        <v>676</v>
      </c>
    </row>
    <row r="4975" spans="1:13">
      <c r="A4975">
        <v>8296</v>
      </c>
      <c r="B4975" t="s">
        <v>1227</v>
      </c>
      <c r="C4975" t="s">
        <v>6413</v>
      </c>
      <c r="D4975">
        <v>48701</v>
      </c>
      <c r="E4975" t="s">
        <v>2178</v>
      </c>
      <c r="F4975" t="s">
        <v>420</v>
      </c>
      <c r="G4975" s="81">
        <v>45825</v>
      </c>
      <c r="H4975" t="s">
        <v>4085</v>
      </c>
      <c r="I4975" t="s">
        <v>9429</v>
      </c>
      <c r="J4975" t="s">
        <v>2178</v>
      </c>
      <c r="K4975" t="s">
        <v>9428</v>
      </c>
      <c r="L4975" t="s">
        <v>2177</v>
      </c>
      <c r="M4975">
        <v>411</v>
      </c>
    </row>
    <row r="4976" spans="1:13">
      <c r="A4976">
        <v>8297</v>
      </c>
      <c r="B4976" t="s">
        <v>3781</v>
      </c>
      <c r="C4976" t="s">
        <v>3796</v>
      </c>
      <c r="D4976">
        <v>7000</v>
      </c>
      <c r="E4976" t="s">
        <v>20</v>
      </c>
      <c r="F4976" t="s">
        <v>7143</v>
      </c>
      <c r="G4976" s="81">
        <v>45825</v>
      </c>
      <c r="H4976" t="s">
        <v>4085</v>
      </c>
      <c r="I4976" t="s">
        <v>2229</v>
      </c>
      <c r="J4976" t="s">
        <v>1677</v>
      </c>
      <c r="K4976" t="s">
        <v>9376</v>
      </c>
      <c r="L4976" t="s">
        <v>3808</v>
      </c>
      <c r="M4976">
        <v>781</v>
      </c>
    </row>
    <row r="4977" spans="1:13">
      <c r="A4977">
        <v>8298</v>
      </c>
      <c r="B4977" t="s">
        <v>35</v>
      </c>
      <c r="C4977" t="s">
        <v>3501</v>
      </c>
      <c r="D4977">
        <v>7002</v>
      </c>
      <c r="E4977" t="s">
        <v>20</v>
      </c>
      <c r="F4977" t="s">
        <v>6305</v>
      </c>
      <c r="G4977" s="81">
        <v>45825</v>
      </c>
      <c r="H4977" t="s">
        <v>4672</v>
      </c>
      <c r="I4977" t="s">
        <v>6338</v>
      </c>
      <c r="J4977" t="s">
        <v>1677</v>
      </c>
      <c r="K4977" t="s">
        <v>9377</v>
      </c>
      <c r="L4977" t="s">
        <v>3500</v>
      </c>
      <c r="M4977">
        <v>696</v>
      </c>
    </row>
    <row r="4978" spans="1:13">
      <c r="A4978">
        <v>8299</v>
      </c>
      <c r="B4978" t="s">
        <v>1227</v>
      </c>
      <c r="C4978" t="s">
        <v>2845</v>
      </c>
      <c r="D4978">
        <v>3350</v>
      </c>
      <c r="E4978" t="s">
        <v>67</v>
      </c>
      <c r="F4978" t="s">
        <v>420</v>
      </c>
      <c r="G4978" s="81">
        <v>45824</v>
      </c>
      <c r="H4978" t="s">
        <v>4048</v>
      </c>
      <c r="I4978" t="s">
        <v>9462</v>
      </c>
      <c r="J4978" t="s">
        <v>1679</v>
      </c>
      <c r="K4978" t="s">
        <v>9430</v>
      </c>
      <c r="L4978" t="s">
        <v>2280</v>
      </c>
      <c r="M4978">
        <v>800</v>
      </c>
    </row>
    <row r="4979" spans="1:13">
      <c r="A4979">
        <v>8300</v>
      </c>
      <c r="B4979" t="s">
        <v>1227</v>
      </c>
      <c r="C4979" t="s">
        <v>2845</v>
      </c>
      <c r="D4979">
        <v>3350</v>
      </c>
      <c r="E4979" t="s">
        <v>67</v>
      </c>
      <c r="F4979" t="s">
        <v>420</v>
      </c>
      <c r="G4979" s="81">
        <v>45824</v>
      </c>
      <c r="H4979" t="s">
        <v>4048</v>
      </c>
      <c r="I4979" t="s">
        <v>9463</v>
      </c>
      <c r="J4979" t="s">
        <v>1679</v>
      </c>
      <c r="K4979" t="s">
        <v>9431</v>
      </c>
      <c r="L4979" t="s">
        <v>2280</v>
      </c>
      <c r="M4979">
        <v>800</v>
      </c>
    </row>
    <row r="4980" spans="1:13">
      <c r="A4980">
        <v>8301</v>
      </c>
      <c r="B4980" t="s">
        <v>1227</v>
      </c>
      <c r="C4980" t="s">
        <v>3114</v>
      </c>
      <c r="D4980">
        <v>10700</v>
      </c>
      <c r="E4980" t="s">
        <v>10</v>
      </c>
      <c r="F4980" t="s">
        <v>420</v>
      </c>
      <c r="G4980" s="81">
        <v>45835</v>
      </c>
      <c r="H4980" t="s">
        <v>4577</v>
      </c>
      <c r="I4980" t="s">
        <v>2229</v>
      </c>
      <c r="J4980" t="s">
        <v>2032</v>
      </c>
      <c r="K4980" t="s">
        <v>9447</v>
      </c>
      <c r="L4980" t="s">
        <v>3113</v>
      </c>
      <c r="M4980">
        <v>596</v>
      </c>
    </row>
    <row r="4981" spans="1:13">
      <c r="A4981">
        <v>8302</v>
      </c>
      <c r="B4981" t="s">
        <v>35</v>
      </c>
      <c r="C4981" t="s">
        <v>3832</v>
      </c>
      <c r="D4981">
        <v>1200</v>
      </c>
      <c r="E4981" t="s">
        <v>22</v>
      </c>
      <c r="F4981" t="s">
        <v>420</v>
      </c>
      <c r="G4981" s="81">
        <v>45824</v>
      </c>
      <c r="H4981" t="s">
        <v>4085</v>
      </c>
      <c r="I4981" t="s">
        <v>4085</v>
      </c>
      <c r="J4981" t="s">
        <v>1681</v>
      </c>
      <c r="K4981" t="s">
        <v>9432</v>
      </c>
      <c r="L4981" t="s">
        <v>3831</v>
      </c>
      <c r="M4981">
        <v>789</v>
      </c>
    </row>
    <row r="4982" spans="1:13">
      <c r="A4982">
        <v>8303</v>
      </c>
      <c r="B4982" t="s">
        <v>35</v>
      </c>
      <c r="C4982" t="s">
        <v>3480</v>
      </c>
      <c r="D4982">
        <v>7000</v>
      </c>
      <c r="E4982" t="s">
        <v>22</v>
      </c>
      <c r="F4982" t="s">
        <v>420</v>
      </c>
      <c r="G4982" s="81">
        <v>45824</v>
      </c>
      <c r="H4982" t="s">
        <v>4085</v>
      </c>
      <c r="I4982" t="s">
        <v>2229</v>
      </c>
      <c r="J4982" t="s">
        <v>1681</v>
      </c>
      <c r="K4982" t="s">
        <v>9433</v>
      </c>
      <c r="L4982" t="s">
        <v>3479</v>
      </c>
      <c r="M4982">
        <v>689</v>
      </c>
    </row>
    <row r="4983" spans="1:13">
      <c r="A4983">
        <v>8304</v>
      </c>
      <c r="B4983" t="s">
        <v>1227</v>
      </c>
      <c r="C4983" t="s">
        <v>8906</v>
      </c>
      <c r="D4983">
        <v>2500</v>
      </c>
      <c r="E4983" t="s">
        <v>17</v>
      </c>
      <c r="F4983" t="s">
        <v>420</v>
      </c>
      <c r="G4983" s="81">
        <v>45831</v>
      </c>
      <c r="H4983" t="s">
        <v>5097</v>
      </c>
      <c r="I4983" t="s">
        <v>4895</v>
      </c>
      <c r="J4983" t="s">
        <v>1674</v>
      </c>
      <c r="K4983" t="s">
        <v>9448</v>
      </c>
      <c r="L4983" t="s">
        <v>8909</v>
      </c>
      <c r="M4983">
        <v>847</v>
      </c>
    </row>
    <row r="4984" spans="1:13">
      <c r="A4984">
        <v>8305</v>
      </c>
      <c r="B4984" t="s">
        <v>3781</v>
      </c>
      <c r="C4984" t="s">
        <v>3780</v>
      </c>
      <c r="D4984">
        <v>3000</v>
      </c>
      <c r="E4984" t="s">
        <v>20</v>
      </c>
      <c r="F4984" t="s">
        <v>420</v>
      </c>
      <c r="G4984" s="81">
        <v>45821</v>
      </c>
      <c r="H4984" t="s">
        <v>4085</v>
      </c>
      <c r="I4984" t="s">
        <v>2229</v>
      </c>
      <c r="J4984" t="s">
        <v>1677</v>
      </c>
      <c r="K4984" t="s">
        <v>8934</v>
      </c>
      <c r="L4984" t="s">
        <v>3728</v>
      </c>
      <c r="M4984">
        <v>773</v>
      </c>
    </row>
    <row r="4985" spans="1:13">
      <c r="A4985">
        <v>8306</v>
      </c>
      <c r="B4985" t="s">
        <v>1227</v>
      </c>
      <c r="C4985" t="s">
        <v>2597</v>
      </c>
      <c r="D4985">
        <v>1400</v>
      </c>
      <c r="E4985" t="s">
        <v>12</v>
      </c>
      <c r="F4985" t="s">
        <v>420</v>
      </c>
      <c r="G4985" s="81">
        <v>45824</v>
      </c>
      <c r="H4985" t="s">
        <v>4085</v>
      </c>
      <c r="I4985" t="s">
        <v>9277</v>
      </c>
      <c r="J4985" t="s">
        <v>13</v>
      </c>
      <c r="K4985">
        <v>222</v>
      </c>
      <c r="L4985" t="s">
        <v>2596</v>
      </c>
      <c r="M4985">
        <v>497</v>
      </c>
    </row>
    <row r="4986" spans="1:13">
      <c r="A4986">
        <v>8307</v>
      </c>
      <c r="B4986" t="s">
        <v>1227</v>
      </c>
      <c r="C4986" t="s">
        <v>1332</v>
      </c>
      <c r="D4986">
        <v>2600</v>
      </c>
      <c r="E4986" t="s">
        <v>12</v>
      </c>
      <c r="F4986" t="s">
        <v>6305</v>
      </c>
      <c r="G4986" s="81"/>
      <c r="H4986" t="s">
        <v>4085</v>
      </c>
      <c r="I4986" t="s">
        <v>9277</v>
      </c>
      <c r="J4986" t="s">
        <v>13</v>
      </c>
      <c r="K4986">
        <v>7344</v>
      </c>
      <c r="L4986" t="s">
        <v>1330</v>
      </c>
      <c r="M4986">
        <v>462</v>
      </c>
    </row>
    <row r="4987" spans="1:13">
      <c r="A4987">
        <v>8308</v>
      </c>
      <c r="B4987" t="s">
        <v>3781</v>
      </c>
      <c r="C4987" t="s">
        <v>3791</v>
      </c>
      <c r="D4987">
        <v>1400</v>
      </c>
      <c r="E4987" t="s">
        <v>20</v>
      </c>
      <c r="F4987" t="s">
        <v>420</v>
      </c>
      <c r="G4987" s="81">
        <v>45824</v>
      </c>
      <c r="H4987" t="s">
        <v>4085</v>
      </c>
      <c r="I4987" t="s">
        <v>9277</v>
      </c>
      <c r="J4987" t="s">
        <v>1677</v>
      </c>
      <c r="K4987">
        <v>5443555</v>
      </c>
      <c r="L4987" t="s">
        <v>3790</v>
      </c>
      <c r="M4987">
        <v>783</v>
      </c>
    </row>
    <row r="4988" spans="1:13">
      <c r="A4988">
        <v>8309</v>
      </c>
      <c r="B4988" t="s">
        <v>1227</v>
      </c>
      <c r="C4988" t="s">
        <v>376</v>
      </c>
      <c r="D4988">
        <v>1700</v>
      </c>
      <c r="E4988" t="s">
        <v>67</v>
      </c>
      <c r="F4988" t="s">
        <v>6382</v>
      </c>
      <c r="G4988" s="81">
        <v>45824</v>
      </c>
      <c r="H4988" t="s">
        <v>4085</v>
      </c>
      <c r="I4988" t="s">
        <v>9277</v>
      </c>
      <c r="J4988" t="s">
        <v>13</v>
      </c>
      <c r="K4988">
        <v>3665</v>
      </c>
      <c r="L4988" t="s">
        <v>374</v>
      </c>
      <c r="M4988">
        <v>463</v>
      </c>
    </row>
    <row r="4989" spans="1:13">
      <c r="A4989">
        <v>8310</v>
      </c>
      <c r="B4989" t="s">
        <v>1227</v>
      </c>
      <c r="C4989" t="s">
        <v>4015</v>
      </c>
      <c r="D4989">
        <v>3497</v>
      </c>
      <c r="E4989" t="s">
        <v>12</v>
      </c>
      <c r="F4989" t="s">
        <v>6305</v>
      </c>
      <c r="G4989" s="81">
        <v>45824</v>
      </c>
      <c r="H4989" t="s">
        <v>4048</v>
      </c>
      <c r="I4989" t="s">
        <v>9464</v>
      </c>
      <c r="J4989" t="s">
        <v>13</v>
      </c>
      <c r="K4989">
        <v>523383</v>
      </c>
      <c r="L4989" t="s">
        <v>4014</v>
      </c>
      <c r="M4989">
        <v>831</v>
      </c>
    </row>
    <row r="4990" spans="1:13">
      <c r="A4990">
        <v>8311</v>
      </c>
      <c r="B4990" t="s">
        <v>3781</v>
      </c>
      <c r="C4990" t="s">
        <v>3765</v>
      </c>
      <c r="D4990">
        <v>8000</v>
      </c>
      <c r="E4990" t="s">
        <v>20</v>
      </c>
      <c r="F4990" t="s">
        <v>420</v>
      </c>
      <c r="G4990" s="81">
        <v>45840</v>
      </c>
      <c r="H4990" t="s">
        <v>93</v>
      </c>
      <c r="I4990" t="s">
        <v>5097</v>
      </c>
      <c r="J4990" t="s">
        <v>1677</v>
      </c>
      <c r="K4990" t="s">
        <v>9496</v>
      </c>
      <c r="L4990" t="s">
        <v>3764</v>
      </c>
      <c r="M4990">
        <v>767</v>
      </c>
    </row>
    <row r="4991" spans="1:13">
      <c r="A4991">
        <v>8312</v>
      </c>
      <c r="B4991" t="s">
        <v>1227</v>
      </c>
      <c r="C4991" t="s">
        <v>3929</v>
      </c>
      <c r="D4991">
        <v>3497</v>
      </c>
      <c r="E4991" t="s">
        <v>67</v>
      </c>
      <c r="F4991" t="s">
        <v>420</v>
      </c>
      <c r="G4991" s="81">
        <v>45840</v>
      </c>
      <c r="H4991" t="s">
        <v>4048</v>
      </c>
      <c r="I4991" t="s">
        <v>5348</v>
      </c>
      <c r="J4991" t="s">
        <v>1679</v>
      </c>
      <c r="K4991" t="s">
        <v>9497</v>
      </c>
      <c r="L4991" t="s">
        <v>3928</v>
      </c>
      <c r="M4991">
        <v>818</v>
      </c>
    </row>
    <row r="4992" spans="1:13">
      <c r="A4992">
        <v>8313</v>
      </c>
      <c r="B4992" t="s">
        <v>1227</v>
      </c>
      <c r="C4992" t="s">
        <v>1531</v>
      </c>
      <c r="D4992">
        <v>3000</v>
      </c>
      <c r="E4992" t="s">
        <v>12</v>
      </c>
      <c r="F4992" t="s">
        <v>2266</v>
      </c>
      <c r="G4992" s="81">
        <v>45840</v>
      </c>
      <c r="H4992" t="s">
        <v>4048</v>
      </c>
      <c r="I4992" t="s">
        <v>5327</v>
      </c>
      <c r="J4992" t="s">
        <v>13</v>
      </c>
      <c r="K4992" t="s">
        <v>9498</v>
      </c>
      <c r="L4992" t="s">
        <v>1529</v>
      </c>
      <c r="M4992">
        <v>788</v>
      </c>
    </row>
    <row r="4993" spans="1:13">
      <c r="A4993">
        <v>8314</v>
      </c>
      <c r="B4993" t="s">
        <v>1227</v>
      </c>
      <c r="C4993" t="s">
        <v>2594</v>
      </c>
      <c r="D4993">
        <v>3000</v>
      </c>
      <c r="E4993" t="s">
        <v>67</v>
      </c>
      <c r="F4993" t="s">
        <v>420</v>
      </c>
      <c r="G4993" s="81">
        <v>45840</v>
      </c>
      <c r="H4993" t="s">
        <v>4048</v>
      </c>
      <c r="I4993" t="s">
        <v>9499</v>
      </c>
      <c r="J4993" t="s">
        <v>1679</v>
      </c>
      <c r="K4993" t="s">
        <v>9500</v>
      </c>
      <c r="L4993" t="s">
        <v>2593</v>
      </c>
      <c r="M4993">
        <v>496</v>
      </c>
    </row>
    <row r="4994" spans="1:13">
      <c r="A4994">
        <v>8315</v>
      </c>
      <c r="B4994" t="s">
        <v>1227</v>
      </c>
      <c r="C4994" t="s">
        <v>3461</v>
      </c>
      <c r="D4994">
        <v>1900</v>
      </c>
      <c r="E4994" t="s">
        <v>20</v>
      </c>
      <c r="F4994" t="s">
        <v>420</v>
      </c>
      <c r="G4994" s="81">
        <v>45840</v>
      </c>
      <c r="H4994" t="s">
        <v>4085</v>
      </c>
      <c r="I4994" t="s">
        <v>6001</v>
      </c>
      <c r="J4994" t="s">
        <v>1677</v>
      </c>
      <c r="K4994" t="s">
        <v>9501</v>
      </c>
      <c r="L4994" t="s">
        <v>3460</v>
      </c>
      <c r="M4994">
        <v>684</v>
      </c>
    </row>
    <row r="4995" spans="1:13">
      <c r="A4995">
        <v>8316</v>
      </c>
      <c r="B4995" t="s">
        <v>1227</v>
      </c>
      <c r="C4995" t="s">
        <v>3468</v>
      </c>
      <c r="D4995">
        <v>2275</v>
      </c>
      <c r="E4995" t="s">
        <v>10</v>
      </c>
      <c r="F4995" t="s">
        <v>6305</v>
      </c>
      <c r="G4995" s="81">
        <v>45839</v>
      </c>
      <c r="H4995" t="s">
        <v>4048</v>
      </c>
      <c r="I4995" t="s">
        <v>5043</v>
      </c>
      <c r="J4995" t="s">
        <v>2032</v>
      </c>
      <c r="K4995" t="s">
        <v>9502</v>
      </c>
      <c r="L4995" t="s">
        <v>3467</v>
      </c>
      <c r="M4995">
        <v>685</v>
      </c>
    </row>
    <row r="4996" spans="1:13">
      <c r="A4996">
        <v>8317</v>
      </c>
      <c r="B4996" t="s">
        <v>1227</v>
      </c>
      <c r="C4996" t="s">
        <v>9062</v>
      </c>
      <c r="D4996">
        <v>2275</v>
      </c>
      <c r="E4996" t="s">
        <v>17</v>
      </c>
      <c r="F4996" t="s">
        <v>420</v>
      </c>
      <c r="G4996" s="81">
        <v>45839</v>
      </c>
      <c r="H4996" t="s">
        <v>4048</v>
      </c>
      <c r="I4996" t="s">
        <v>5715</v>
      </c>
      <c r="J4996" t="s">
        <v>1674</v>
      </c>
      <c r="K4996" t="s">
        <v>9503</v>
      </c>
      <c r="L4996" t="s">
        <v>8904</v>
      </c>
      <c r="M4996">
        <v>846</v>
      </c>
    </row>
    <row r="4997" spans="1:13">
      <c r="A4997">
        <v>8318</v>
      </c>
      <c r="B4997" t="s">
        <v>1227</v>
      </c>
      <c r="C4997" t="s">
        <v>8906</v>
      </c>
      <c r="D4997">
        <v>2275</v>
      </c>
      <c r="E4997" t="s">
        <v>17</v>
      </c>
      <c r="F4997" t="s">
        <v>420</v>
      </c>
      <c r="G4997" s="81">
        <v>45839</v>
      </c>
      <c r="H4997" t="s">
        <v>4048</v>
      </c>
      <c r="I4997" t="s">
        <v>5715</v>
      </c>
      <c r="J4997" t="s">
        <v>1674</v>
      </c>
      <c r="K4997" t="s">
        <v>9504</v>
      </c>
      <c r="L4997" t="s">
        <v>8909</v>
      </c>
      <c r="M4997">
        <v>847</v>
      </c>
    </row>
    <row r="4998" spans="1:13">
      <c r="A4998">
        <v>8319</v>
      </c>
      <c r="B4998" t="s">
        <v>1227</v>
      </c>
      <c r="C4998" t="s">
        <v>2574</v>
      </c>
      <c r="D4998">
        <v>3497</v>
      </c>
      <c r="E4998" t="s">
        <v>67</v>
      </c>
      <c r="F4998" t="s">
        <v>420</v>
      </c>
      <c r="G4998" s="81">
        <v>45842</v>
      </c>
      <c r="H4998" t="s">
        <v>4048</v>
      </c>
      <c r="I4998" t="s">
        <v>5348</v>
      </c>
      <c r="J4998" t="s">
        <v>1679</v>
      </c>
      <c r="K4998" t="s">
        <v>9505</v>
      </c>
      <c r="L4998" t="s">
        <v>2572</v>
      </c>
      <c r="M4998">
        <v>822</v>
      </c>
    </row>
    <row r="4999" spans="1:13">
      <c r="A4999">
        <v>8320</v>
      </c>
      <c r="B4999" t="s">
        <v>35</v>
      </c>
      <c r="C4999" t="s">
        <v>8725</v>
      </c>
      <c r="D4999">
        <v>3497</v>
      </c>
      <c r="E4999" t="s">
        <v>20</v>
      </c>
      <c r="F4999" t="s">
        <v>420</v>
      </c>
      <c r="G4999" s="81">
        <v>45842</v>
      </c>
      <c r="H4999" t="s">
        <v>4048</v>
      </c>
      <c r="I4999" t="s">
        <v>4547</v>
      </c>
      <c r="J4999" t="s">
        <v>1677</v>
      </c>
      <c r="K4999" t="s">
        <v>9506</v>
      </c>
      <c r="L4999" t="s">
        <v>8724</v>
      </c>
      <c r="M4999">
        <v>840</v>
      </c>
    </row>
    <row r="5000" spans="1:13">
      <c r="A5000">
        <v>8321</v>
      </c>
      <c r="B5000" t="s">
        <v>1227</v>
      </c>
      <c r="C5000" t="s">
        <v>3378</v>
      </c>
      <c r="D5000">
        <v>5200</v>
      </c>
      <c r="E5000" t="s">
        <v>67</v>
      </c>
      <c r="F5000" t="s">
        <v>420</v>
      </c>
      <c r="G5000" s="81">
        <v>45842</v>
      </c>
      <c r="H5000" t="s">
        <v>4048</v>
      </c>
      <c r="I5000" t="s">
        <v>5483</v>
      </c>
      <c r="J5000" t="s">
        <v>1679</v>
      </c>
      <c r="K5000" t="s">
        <v>9507</v>
      </c>
      <c r="L5000" t="s">
        <v>3377</v>
      </c>
      <c r="M5000">
        <v>662</v>
      </c>
    </row>
    <row r="5001" spans="1:13">
      <c r="A5001">
        <v>8322</v>
      </c>
      <c r="B5001" t="s">
        <v>3781</v>
      </c>
      <c r="C5001" t="s">
        <v>3741</v>
      </c>
      <c r="D5001">
        <v>29000</v>
      </c>
      <c r="E5001" t="s">
        <v>20</v>
      </c>
      <c r="F5001" t="s">
        <v>420</v>
      </c>
      <c r="G5001" s="81">
        <v>45842</v>
      </c>
      <c r="H5001" t="s">
        <v>4048</v>
      </c>
      <c r="I5001" t="s">
        <v>4577</v>
      </c>
      <c r="J5001" t="s">
        <v>1677</v>
      </c>
      <c r="K5001" t="s">
        <v>9508</v>
      </c>
      <c r="L5001" t="s">
        <v>3740</v>
      </c>
      <c r="M5001">
        <v>766</v>
      </c>
    </row>
    <row r="5002" spans="1:13">
      <c r="A5002">
        <v>8323</v>
      </c>
      <c r="B5002" t="s">
        <v>3781</v>
      </c>
      <c r="C5002" t="s">
        <v>3738</v>
      </c>
      <c r="D5002">
        <v>29000</v>
      </c>
      <c r="E5002" t="s">
        <v>20</v>
      </c>
      <c r="F5002" t="s">
        <v>420</v>
      </c>
      <c r="G5002" s="81">
        <v>45842</v>
      </c>
      <c r="H5002" t="s">
        <v>4672</v>
      </c>
      <c r="I5002" t="s">
        <v>4672</v>
      </c>
      <c r="J5002" t="s">
        <v>1677</v>
      </c>
      <c r="K5002" t="s">
        <v>9509</v>
      </c>
      <c r="L5002" t="s">
        <v>3737</v>
      </c>
      <c r="M5002">
        <v>769</v>
      </c>
    </row>
    <row r="5003" spans="1:13">
      <c r="A5003">
        <v>8324</v>
      </c>
      <c r="B5003" t="s">
        <v>1227</v>
      </c>
      <c r="C5003" t="s">
        <v>3409</v>
      </c>
      <c r="D5003">
        <v>5200</v>
      </c>
      <c r="E5003" t="s">
        <v>12</v>
      </c>
      <c r="F5003" t="s">
        <v>6305</v>
      </c>
      <c r="G5003" s="81">
        <v>45841</v>
      </c>
      <c r="H5003" t="s">
        <v>4048</v>
      </c>
      <c r="I5003" t="s">
        <v>5203</v>
      </c>
      <c r="J5003" t="s">
        <v>13</v>
      </c>
      <c r="K5003" t="s">
        <v>9510</v>
      </c>
      <c r="L5003" t="s">
        <v>3408</v>
      </c>
      <c r="M5003">
        <v>411</v>
      </c>
    </row>
    <row r="5004" spans="1:13">
      <c r="A5004">
        <v>8325</v>
      </c>
      <c r="B5004" t="s">
        <v>1227</v>
      </c>
      <c r="C5004" t="s">
        <v>9075</v>
      </c>
      <c r="D5004">
        <v>2275</v>
      </c>
      <c r="E5004" t="s">
        <v>15</v>
      </c>
      <c r="F5004" t="s">
        <v>420</v>
      </c>
      <c r="G5004" s="81">
        <v>45841</v>
      </c>
      <c r="H5004" t="s">
        <v>4048</v>
      </c>
      <c r="I5004" t="s">
        <v>9511</v>
      </c>
      <c r="J5004" t="s">
        <v>1680</v>
      </c>
      <c r="K5004" t="s">
        <v>9512</v>
      </c>
      <c r="L5004" t="s">
        <v>9074</v>
      </c>
      <c r="M5004">
        <v>855</v>
      </c>
    </row>
    <row r="5005" spans="1:13">
      <c r="A5005">
        <v>8326</v>
      </c>
      <c r="B5005" t="s">
        <v>35</v>
      </c>
      <c r="C5005" t="s">
        <v>3373</v>
      </c>
      <c r="D5005">
        <v>3497</v>
      </c>
      <c r="E5005" t="s">
        <v>12</v>
      </c>
      <c r="F5005" t="s">
        <v>420</v>
      </c>
      <c r="G5005" s="81">
        <v>45841</v>
      </c>
      <c r="H5005" t="s">
        <v>4048</v>
      </c>
      <c r="I5005" t="s">
        <v>5870</v>
      </c>
      <c r="J5005" t="s">
        <v>13</v>
      </c>
      <c r="K5005" t="s">
        <v>9513</v>
      </c>
      <c r="L5005" t="s">
        <v>3372</v>
      </c>
      <c r="M5005">
        <v>661</v>
      </c>
    </row>
    <row r="5006" spans="1:13">
      <c r="A5006">
        <v>8327</v>
      </c>
      <c r="B5006" t="s">
        <v>1227</v>
      </c>
      <c r="C5006" t="s">
        <v>3615</v>
      </c>
      <c r="D5006">
        <v>3497</v>
      </c>
      <c r="E5006" t="s">
        <v>67</v>
      </c>
      <c r="F5006" t="s">
        <v>420</v>
      </c>
      <c r="G5006" s="81">
        <v>45845</v>
      </c>
      <c r="H5006" t="s">
        <v>4085</v>
      </c>
      <c r="I5006" t="s">
        <v>5012</v>
      </c>
      <c r="J5006" t="s">
        <v>1679</v>
      </c>
      <c r="K5006" t="s">
        <v>9514</v>
      </c>
      <c r="L5006" t="s">
        <v>3614</v>
      </c>
      <c r="M5006">
        <v>724</v>
      </c>
    </row>
    <row r="5007" spans="1:13">
      <c r="A5007">
        <v>8328</v>
      </c>
      <c r="B5007" t="s">
        <v>3781</v>
      </c>
      <c r="C5007" t="s">
        <v>3759</v>
      </c>
      <c r="D5007">
        <v>29000</v>
      </c>
      <c r="E5007" t="s">
        <v>20</v>
      </c>
      <c r="F5007" t="s">
        <v>420</v>
      </c>
      <c r="G5007" s="81">
        <v>45845</v>
      </c>
      <c r="H5007" t="s">
        <v>4085</v>
      </c>
      <c r="I5007" t="s">
        <v>4672</v>
      </c>
      <c r="J5007" t="s">
        <v>1677</v>
      </c>
      <c r="K5007" t="s">
        <v>9515</v>
      </c>
      <c r="L5007" t="s">
        <v>3758</v>
      </c>
      <c r="M5007">
        <v>771</v>
      </c>
    </row>
    <row r="5008" spans="1:13">
      <c r="A5008">
        <v>8329</v>
      </c>
      <c r="B5008" t="s">
        <v>35</v>
      </c>
      <c r="C5008" t="s">
        <v>3501</v>
      </c>
      <c r="D5008">
        <v>900</v>
      </c>
      <c r="E5008" t="s">
        <v>20</v>
      </c>
      <c r="F5008" t="s">
        <v>6305</v>
      </c>
      <c r="G5008" s="81">
        <v>45845</v>
      </c>
      <c r="H5008" t="s">
        <v>4194</v>
      </c>
      <c r="I5008" t="s">
        <v>7996</v>
      </c>
      <c r="J5008" t="s">
        <v>1677</v>
      </c>
      <c r="K5008" t="s">
        <v>9516</v>
      </c>
      <c r="L5008" t="s">
        <v>3500</v>
      </c>
      <c r="M5008">
        <v>696</v>
      </c>
    </row>
    <row r="5009" spans="1:13">
      <c r="A5009">
        <v>8330</v>
      </c>
      <c r="B5009" t="s">
        <v>3781</v>
      </c>
      <c r="C5009" t="s">
        <v>9165</v>
      </c>
      <c r="D5009">
        <v>3500</v>
      </c>
      <c r="E5009" t="s">
        <v>12</v>
      </c>
      <c r="F5009" t="s">
        <v>6305</v>
      </c>
      <c r="G5009" s="81">
        <v>45845</v>
      </c>
      <c r="H5009" t="s">
        <v>4048</v>
      </c>
      <c r="I5009" t="s">
        <v>4516</v>
      </c>
      <c r="J5009" t="s">
        <v>13</v>
      </c>
      <c r="K5009" t="s">
        <v>9517</v>
      </c>
      <c r="L5009" t="s">
        <v>9164</v>
      </c>
      <c r="M5009">
        <v>861</v>
      </c>
    </row>
    <row r="5010" spans="1:13">
      <c r="A5010">
        <v>8331</v>
      </c>
      <c r="B5010" t="s">
        <v>3781</v>
      </c>
      <c r="C5010" t="s">
        <v>9144</v>
      </c>
      <c r="D5010">
        <v>3497</v>
      </c>
      <c r="E5010" t="s">
        <v>12</v>
      </c>
      <c r="F5010" t="s">
        <v>7143</v>
      </c>
      <c r="G5010" s="81">
        <v>45845</v>
      </c>
      <c r="H5010" t="s">
        <v>4085</v>
      </c>
      <c r="I5010" t="s">
        <v>4516</v>
      </c>
      <c r="J5010" t="s">
        <v>13</v>
      </c>
      <c r="K5010" t="s">
        <v>9518</v>
      </c>
      <c r="L5010" t="s">
        <v>9143</v>
      </c>
      <c r="M5010">
        <v>860</v>
      </c>
    </row>
    <row r="5011" spans="1:13">
      <c r="A5011">
        <v>8332</v>
      </c>
      <c r="B5011" t="s">
        <v>1227</v>
      </c>
      <c r="C5011" t="s">
        <v>3956</v>
      </c>
      <c r="D5011">
        <v>3497</v>
      </c>
      <c r="E5011" t="s">
        <v>67</v>
      </c>
      <c r="F5011" t="s">
        <v>420</v>
      </c>
      <c r="G5011" s="81">
        <v>45845</v>
      </c>
      <c r="H5011" t="s">
        <v>4085</v>
      </c>
      <c r="I5011" t="s">
        <v>7138</v>
      </c>
      <c r="J5011" t="s">
        <v>1679</v>
      </c>
      <c r="K5011" t="s">
        <v>9519</v>
      </c>
      <c r="L5011" t="s">
        <v>3934</v>
      </c>
      <c r="M5011">
        <v>819</v>
      </c>
    </row>
    <row r="5012" spans="1:13">
      <c r="A5012">
        <v>8333</v>
      </c>
      <c r="B5012" t="s">
        <v>1227</v>
      </c>
      <c r="C5012" t="s">
        <v>3412</v>
      </c>
      <c r="D5012">
        <v>5200</v>
      </c>
      <c r="E5012" t="s">
        <v>12</v>
      </c>
      <c r="F5012" t="s">
        <v>420</v>
      </c>
      <c r="G5012" s="81">
        <v>45845</v>
      </c>
      <c r="H5012" t="s">
        <v>4048</v>
      </c>
      <c r="I5012" t="s">
        <v>5123</v>
      </c>
      <c r="J5012" t="s">
        <v>13</v>
      </c>
      <c r="K5012" t="s">
        <v>9520</v>
      </c>
      <c r="L5012" t="s">
        <v>3411</v>
      </c>
      <c r="M5012">
        <v>677</v>
      </c>
    </row>
    <row r="5013" spans="1:13">
      <c r="A5013">
        <v>8334</v>
      </c>
      <c r="B5013" t="s">
        <v>1227</v>
      </c>
      <c r="C5013" t="s">
        <v>1827</v>
      </c>
      <c r="D5013">
        <v>5200</v>
      </c>
      <c r="E5013" t="s">
        <v>12</v>
      </c>
      <c r="F5013" t="s">
        <v>6305</v>
      </c>
      <c r="G5013" s="81">
        <v>45845</v>
      </c>
      <c r="H5013" t="s">
        <v>4048</v>
      </c>
      <c r="I5013" t="s">
        <v>5102</v>
      </c>
      <c r="J5013" t="s">
        <v>13</v>
      </c>
      <c r="K5013" t="s">
        <v>9521</v>
      </c>
      <c r="L5013" t="s">
        <v>1649</v>
      </c>
      <c r="M5013">
        <v>728</v>
      </c>
    </row>
    <row r="5014" spans="1:13">
      <c r="A5014">
        <v>8335</v>
      </c>
      <c r="B5014" t="s">
        <v>1227</v>
      </c>
      <c r="C5014" t="s">
        <v>3468</v>
      </c>
      <c r="D5014">
        <v>2000</v>
      </c>
      <c r="E5014" t="s">
        <v>10</v>
      </c>
      <c r="F5014" t="s">
        <v>6305</v>
      </c>
      <c r="G5014" s="81">
        <v>45845</v>
      </c>
      <c r="H5014" t="s">
        <v>4048</v>
      </c>
      <c r="I5014" t="s">
        <v>9522</v>
      </c>
      <c r="J5014" t="s">
        <v>2032</v>
      </c>
      <c r="K5014" t="s">
        <v>9523</v>
      </c>
      <c r="L5014" t="s">
        <v>3467</v>
      </c>
      <c r="M5014">
        <v>685</v>
      </c>
    </row>
    <row r="5015" spans="1:13">
      <c r="A5015">
        <v>8336</v>
      </c>
      <c r="B5015" t="s">
        <v>1227</v>
      </c>
      <c r="C5015" t="s">
        <v>3325</v>
      </c>
      <c r="D5015">
        <v>2000</v>
      </c>
      <c r="E5015" t="s">
        <v>10</v>
      </c>
      <c r="F5015" t="s">
        <v>420</v>
      </c>
      <c r="G5015" s="81">
        <v>45845</v>
      </c>
      <c r="H5015" t="s">
        <v>4048</v>
      </c>
      <c r="I5015" t="s">
        <v>5123</v>
      </c>
      <c r="J5015" t="s">
        <v>2032</v>
      </c>
      <c r="K5015" t="s">
        <v>9524</v>
      </c>
      <c r="L5015" t="s">
        <v>3324</v>
      </c>
      <c r="M5015">
        <v>652</v>
      </c>
    </row>
    <row r="5016" spans="1:13">
      <c r="A5016">
        <v>8337</v>
      </c>
      <c r="B5016" t="s">
        <v>1227</v>
      </c>
      <c r="C5016" t="s">
        <v>6413</v>
      </c>
      <c r="D5016">
        <v>349806</v>
      </c>
      <c r="E5016" t="s">
        <v>2178</v>
      </c>
      <c r="F5016" t="s">
        <v>420</v>
      </c>
      <c r="G5016" s="81">
        <v>45845</v>
      </c>
      <c r="H5016" t="s">
        <v>4048</v>
      </c>
      <c r="J5016" t="s">
        <v>2178</v>
      </c>
      <c r="K5016" t="s">
        <v>9525</v>
      </c>
      <c r="L5016" t="s">
        <v>2177</v>
      </c>
      <c r="M5016">
        <v>411</v>
      </c>
    </row>
    <row r="5017" spans="1:13">
      <c r="B5017" t="s">
        <v>2133</v>
      </c>
      <c r="C5017" t="s">
        <v>3891</v>
      </c>
      <c r="D5017">
        <v>8393</v>
      </c>
      <c r="E5017" t="s">
        <v>12</v>
      </c>
      <c r="F5017" t="s">
        <v>420</v>
      </c>
      <c r="G5017" s="81">
        <v>45845</v>
      </c>
      <c r="H5017" t="s">
        <v>4048</v>
      </c>
      <c r="I5017" t="s">
        <v>9588</v>
      </c>
      <c r="J5017" t="s">
        <v>13</v>
      </c>
      <c r="K5017" t="s">
        <v>9525</v>
      </c>
    </row>
    <row r="5018" spans="1:13">
      <c r="B5018" t="s">
        <v>2133</v>
      </c>
      <c r="C5018" t="s">
        <v>2694</v>
      </c>
      <c r="D5018">
        <v>8393</v>
      </c>
      <c r="E5018" t="s">
        <v>12</v>
      </c>
      <c r="F5018" t="s">
        <v>420</v>
      </c>
      <c r="G5018" s="81">
        <v>45845</v>
      </c>
      <c r="H5018" t="s">
        <v>4048</v>
      </c>
      <c r="I5018" t="s">
        <v>9588</v>
      </c>
      <c r="J5018" t="s">
        <v>13</v>
      </c>
      <c r="K5018" t="s">
        <v>9525</v>
      </c>
    </row>
    <row r="5019" spans="1:13">
      <c r="B5019" t="s">
        <v>2133</v>
      </c>
      <c r="C5019" t="s">
        <v>2706</v>
      </c>
      <c r="D5019">
        <v>8393</v>
      </c>
      <c r="E5019" t="s">
        <v>12</v>
      </c>
      <c r="F5019" t="s">
        <v>420</v>
      </c>
      <c r="G5019" s="81">
        <v>45845</v>
      </c>
      <c r="H5019" t="s">
        <v>4048</v>
      </c>
      <c r="I5019" t="s">
        <v>9588</v>
      </c>
      <c r="J5019" t="s">
        <v>13</v>
      </c>
      <c r="K5019" t="s">
        <v>9525</v>
      </c>
    </row>
    <row r="5020" spans="1:13">
      <c r="B5020" t="s">
        <v>2133</v>
      </c>
      <c r="C5020" t="s">
        <v>2571</v>
      </c>
      <c r="D5020">
        <v>8393</v>
      </c>
      <c r="E5020" t="s">
        <v>12</v>
      </c>
      <c r="F5020" t="s">
        <v>420</v>
      </c>
      <c r="G5020" s="81">
        <v>45845</v>
      </c>
      <c r="H5020" t="s">
        <v>4048</v>
      </c>
      <c r="I5020" t="s">
        <v>9588</v>
      </c>
      <c r="J5020" t="s">
        <v>13</v>
      </c>
      <c r="K5020" t="s">
        <v>9525</v>
      </c>
    </row>
    <row r="5021" spans="1:13">
      <c r="B5021" t="s">
        <v>2133</v>
      </c>
      <c r="C5021" t="s">
        <v>2674</v>
      </c>
      <c r="D5021">
        <v>8393</v>
      </c>
      <c r="E5021" t="s">
        <v>12</v>
      </c>
      <c r="F5021" t="s">
        <v>420</v>
      </c>
      <c r="G5021" s="81">
        <v>45845</v>
      </c>
      <c r="H5021" t="s">
        <v>4048</v>
      </c>
      <c r="I5021" t="s">
        <v>9588</v>
      </c>
      <c r="J5021" t="s">
        <v>13</v>
      </c>
      <c r="K5021" t="s">
        <v>9525</v>
      </c>
    </row>
    <row r="5022" spans="1:13">
      <c r="B5022" t="s">
        <v>2133</v>
      </c>
      <c r="C5022" t="s">
        <v>2708</v>
      </c>
      <c r="D5022">
        <v>8393</v>
      </c>
      <c r="E5022" t="s">
        <v>12</v>
      </c>
      <c r="F5022" t="s">
        <v>420</v>
      </c>
      <c r="G5022" s="81">
        <v>45845</v>
      </c>
      <c r="H5022" t="s">
        <v>4048</v>
      </c>
      <c r="I5022" t="s">
        <v>9588</v>
      </c>
      <c r="J5022" t="s">
        <v>13</v>
      </c>
      <c r="K5022" t="s">
        <v>9525</v>
      </c>
    </row>
    <row r="5023" spans="1:13">
      <c r="B5023" t="s">
        <v>2133</v>
      </c>
      <c r="C5023" t="s">
        <v>2709</v>
      </c>
      <c r="D5023">
        <v>8393</v>
      </c>
      <c r="E5023" t="s">
        <v>12</v>
      </c>
      <c r="F5023" t="s">
        <v>420</v>
      </c>
      <c r="G5023" s="81">
        <v>45845</v>
      </c>
      <c r="H5023" t="s">
        <v>4048</v>
      </c>
      <c r="I5023" t="s">
        <v>9588</v>
      </c>
      <c r="J5023" t="s">
        <v>13</v>
      </c>
      <c r="K5023" t="s">
        <v>9525</v>
      </c>
    </row>
    <row r="5024" spans="1:13">
      <c r="B5024" t="s">
        <v>2133</v>
      </c>
      <c r="C5024" t="s">
        <v>2688</v>
      </c>
      <c r="D5024">
        <v>8393</v>
      </c>
      <c r="E5024" t="s">
        <v>12</v>
      </c>
      <c r="F5024" t="s">
        <v>420</v>
      </c>
      <c r="G5024" s="81">
        <v>45845</v>
      </c>
      <c r="H5024" t="s">
        <v>4048</v>
      </c>
      <c r="I5024" t="s">
        <v>9588</v>
      </c>
      <c r="J5024" t="s">
        <v>13</v>
      </c>
      <c r="K5024" t="s">
        <v>9525</v>
      </c>
    </row>
    <row r="5025" spans="1:13">
      <c r="B5025" t="s">
        <v>2133</v>
      </c>
      <c r="C5025" t="s">
        <v>2692</v>
      </c>
      <c r="D5025">
        <v>8393</v>
      </c>
      <c r="E5025" t="s">
        <v>12</v>
      </c>
      <c r="F5025" t="s">
        <v>420</v>
      </c>
      <c r="G5025" s="81">
        <v>45845</v>
      </c>
      <c r="H5025" t="s">
        <v>4048</v>
      </c>
      <c r="I5025" t="s">
        <v>9588</v>
      </c>
      <c r="J5025" t="s">
        <v>13</v>
      </c>
      <c r="K5025" t="s">
        <v>9525</v>
      </c>
    </row>
    <row r="5026" spans="1:13">
      <c r="B5026" t="s">
        <v>2133</v>
      </c>
      <c r="C5026" t="s">
        <v>3902</v>
      </c>
      <c r="D5026">
        <v>8393</v>
      </c>
      <c r="E5026" t="s">
        <v>12</v>
      </c>
      <c r="F5026" t="s">
        <v>420</v>
      </c>
      <c r="G5026" s="81">
        <v>45845</v>
      </c>
      <c r="H5026" t="s">
        <v>4048</v>
      </c>
      <c r="I5026" t="s">
        <v>9588</v>
      </c>
      <c r="J5026" t="s">
        <v>13</v>
      </c>
      <c r="K5026" t="s">
        <v>9525</v>
      </c>
    </row>
    <row r="5027" spans="1:13">
      <c r="A5027">
        <v>8338</v>
      </c>
      <c r="B5027" t="s">
        <v>1227</v>
      </c>
      <c r="C5027" t="s">
        <v>9088</v>
      </c>
      <c r="D5027">
        <v>500</v>
      </c>
      <c r="E5027" t="s">
        <v>8</v>
      </c>
      <c r="F5027" t="s">
        <v>420</v>
      </c>
      <c r="G5027" s="81">
        <v>45846</v>
      </c>
      <c r="H5027" t="s">
        <v>4048</v>
      </c>
      <c r="I5027" t="s">
        <v>5069</v>
      </c>
      <c r="J5027" t="s">
        <v>1675</v>
      </c>
      <c r="K5027" t="s">
        <v>9526</v>
      </c>
      <c r="L5027" t="s">
        <v>9087</v>
      </c>
      <c r="M5027">
        <v>856</v>
      </c>
    </row>
    <row r="5028" spans="1:13">
      <c r="A5028">
        <v>8339</v>
      </c>
      <c r="B5028" t="s">
        <v>1227</v>
      </c>
      <c r="C5028" t="s">
        <v>3450</v>
      </c>
      <c r="D5028">
        <v>3555</v>
      </c>
      <c r="E5028" t="s">
        <v>12</v>
      </c>
      <c r="F5028" t="s">
        <v>420</v>
      </c>
      <c r="G5028" s="81">
        <v>45846</v>
      </c>
      <c r="H5028" t="s">
        <v>4048</v>
      </c>
      <c r="I5028" t="s">
        <v>5643</v>
      </c>
      <c r="J5028" t="s">
        <v>13</v>
      </c>
      <c r="K5028" t="s">
        <v>9527</v>
      </c>
      <c r="L5028" t="s">
        <v>3504</v>
      </c>
      <c r="M5028">
        <v>682</v>
      </c>
    </row>
    <row r="5029" spans="1:13">
      <c r="A5029">
        <v>8340</v>
      </c>
      <c r="B5029" t="s">
        <v>1227</v>
      </c>
      <c r="C5029" t="s">
        <v>4015</v>
      </c>
      <c r="D5029">
        <v>3497</v>
      </c>
      <c r="E5029" t="s">
        <v>12</v>
      </c>
      <c r="F5029" t="s">
        <v>2266</v>
      </c>
      <c r="G5029" s="81">
        <v>45846</v>
      </c>
      <c r="H5029" t="s">
        <v>4048</v>
      </c>
      <c r="I5029" t="s">
        <v>5163</v>
      </c>
      <c r="J5029" t="s">
        <v>13</v>
      </c>
      <c r="K5029" t="s">
        <v>9528</v>
      </c>
      <c r="L5029" t="s">
        <v>4014</v>
      </c>
      <c r="M5029">
        <v>831</v>
      </c>
    </row>
    <row r="5030" spans="1:13">
      <c r="A5030">
        <v>8341</v>
      </c>
      <c r="B5030" t="s">
        <v>1227</v>
      </c>
      <c r="C5030" t="s">
        <v>4015</v>
      </c>
      <c r="D5030">
        <v>6000</v>
      </c>
      <c r="E5030" t="s">
        <v>19</v>
      </c>
      <c r="F5030" t="s">
        <v>7143</v>
      </c>
      <c r="G5030" s="81">
        <v>45846</v>
      </c>
      <c r="H5030" t="s">
        <v>4054</v>
      </c>
      <c r="I5030" t="s">
        <v>6607</v>
      </c>
      <c r="J5030" t="s">
        <v>1678</v>
      </c>
      <c r="K5030" t="s">
        <v>9529</v>
      </c>
      <c r="L5030" t="s">
        <v>4014</v>
      </c>
      <c r="M5030">
        <v>865</v>
      </c>
    </row>
    <row r="5031" spans="1:13">
      <c r="A5031">
        <v>8342</v>
      </c>
      <c r="B5031" t="s">
        <v>1227</v>
      </c>
      <c r="C5031" t="s">
        <v>9470</v>
      </c>
      <c r="D5031">
        <v>1600</v>
      </c>
      <c r="E5031" t="s">
        <v>8</v>
      </c>
      <c r="F5031" t="s">
        <v>420</v>
      </c>
      <c r="G5031" s="81">
        <v>45845</v>
      </c>
      <c r="H5031" t="s">
        <v>4048</v>
      </c>
      <c r="I5031" t="s">
        <v>4059</v>
      </c>
      <c r="J5031" t="s">
        <v>1675</v>
      </c>
      <c r="K5031">
        <v>6532528</v>
      </c>
      <c r="L5031" t="s">
        <v>9469</v>
      </c>
      <c r="M5031">
        <v>864</v>
      </c>
    </row>
    <row r="5032" spans="1:13">
      <c r="A5032">
        <v>8343</v>
      </c>
      <c r="B5032" t="s">
        <v>35</v>
      </c>
      <c r="C5032" t="s">
        <v>3606</v>
      </c>
      <c r="D5032">
        <v>10000</v>
      </c>
      <c r="E5032" t="s">
        <v>12</v>
      </c>
      <c r="F5032" t="s">
        <v>420</v>
      </c>
      <c r="G5032" s="81">
        <v>45849</v>
      </c>
      <c r="H5032" t="s">
        <v>4048</v>
      </c>
      <c r="I5032" t="s">
        <v>9530</v>
      </c>
      <c r="J5032" t="s">
        <v>13</v>
      </c>
      <c r="K5032" t="s">
        <v>9531</v>
      </c>
      <c r="L5032" t="s">
        <v>3371</v>
      </c>
      <c r="M5032">
        <v>660</v>
      </c>
    </row>
    <row r="5033" spans="1:13">
      <c r="A5033">
        <v>8344</v>
      </c>
      <c r="B5033" t="s">
        <v>1227</v>
      </c>
      <c r="C5033" t="s">
        <v>3481</v>
      </c>
      <c r="D5033">
        <v>14980</v>
      </c>
      <c r="E5033" t="s">
        <v>12</v>
      </c>
      <c r="F5033" t="s">
        <v>420</v>
      </c>
      <c r="G5033" s="81">
        <v>45848</v>
      </c>
      <c r="H5033" t="s">
        <v>4048</v>
      </c>
      <c r="I5033" t="s">
        <v>7293</v>
      </c>
      <c r="J5033" t="s">
        <v>13</v>
      </c>
      <c r="K5033" t="s">
        <v>9532</v>
      </c>
      <c r="L5033" t="s">
        <v>3641</v>
      </c>
      <c r="M5033">
        <v>690</v>
      </c>
    </row>
    <row r="5034" spans="1:13">
      <c r="A5034">
        <v>8345</v>
      </c>
      <c r="B5034" t="s">
        <v>1227</v>
      </c>
      <c r="C5034" t="s">
        <v>9474</v>
      </c>
      <c r="D5034">
        <v>3700</v>
      </c>
      <c r="E5034" t="s">
        <v>67</v>
      </c>
      <c r="F5034" t="s">
        <v>2266</v>
      </c>
      <c r="G5034" s="81">
        <v>45848</v>
      </c>
      <c r="H5034" t="s">
        <v>4048</v>
      </c>
      <c r="I5034" t="s">
        <v>9533</v>
      </c>
      <c r="J5034" t="s">
        <v>1679</v>
      </c>
      <c r="K5034" t="s">
        <v>9534</v>
      </c>
      <c r="L5034" t="s">
        <v>9480</v>
      </c>
      <c r="M5034">
        <v>866</v>
      </c>
    </row>
    <row r="5035" spans="1:13">
      <c r="A5035">
        <v>8346</v>
      </c>
      <c r="B5035" t="s">
        <v>35</v>
      </c>
      <c r="C5035" t="s">
        <v>3832</v>
      </c>
      <c r="D5035">
        <v>1200</v>
      </c>
      <c r="E5035" t="s">
        <v>22</v>
      </c>
      <c r="F5035" t="s">
        <v>420</v>
      </c>
      <c r="G5035" s="81">
        <v>45846</v>
      </c>
      <c r="H5035" t="s">
        <v>4085</v>
      </c>
      <c r="I5035" t="s">
        <v>6861</v>
      </c>
      <c r="J5035" t="s">
        <v>1681</v>
      </c>
      <c r="K5035" t="s">
        <v>9535</v>
      </c>
      <c r="L5035" t="s">
        <v>3831</v>
      </c>
      <c r="M5035">
        <v>789</v>
      </c>
    </row>
    <row r="5036" spans="1:13">
      <c r="A5036">
        <v>8347</v>
      </c>
      <c r="B5036" t="s">
        <v>1227</v>
      </c>
      <c r="C5036" t="s">
        <v>9470</v>
      </c>
      <c r="D5036">
        <v>550</v>
      </c>
      <c r="E5036" t="s">
        <v>8</v>
      </c>
      <c r="F5036" t="s">
        <v>420</v>
      </c>
      <c r="G5036" s="81">
        <v>45852</v>
      </c>
      <c r="H5036" t="s">
        <v>99</v>
      </c>
      <c r="I5036" t="s">
        <v>9536</v>
      </c>
      <c r="J5036" t="s">
        <v>1675</v>
      </c>
      <c r="K5036" t="s">
        <v>9537</v>
      </c>
      <c r="L5036" t="s">
        <v>9469</v>
      </c>
      <c r="M5036">
        <v>864</v>
      </c>
    </row>
    <row r="5037" spans="1:13">
      <c r="A5037">
        <v>8348</v>
      </c>
      <c r="B5037" t="s">
        <v>1227</v>
      </c>
      <c r="C5037" t="s">
        <v>9490</v>
      </c>
      <c r="D5037">
        <v>1650</v>
      </c>
      <c r="E5037" t="s">
        <v>8</v>
      </c>
      <c r="F5037" t="s">
        <v>420</v>
      </c>
      <c r="G5037" s="81">
        <v>45852</v>
      </c>
      <c r="H5037" t="s">
        <v>99</v>
      </c>
      <c r="I5037" t="s">
        <v>9551</v>
      </c>
      <c r="J5037" t="s">
        <v>1675</v>
      </c>
      <c r="K5037" t="s">
        <v>9538</v>
      </c>
      <c r="L5037" t="s">
        <v>9489</v>
      </c>
      <c r="M5037">
        <v>870</v>
      </c>
    </row>
    <row r="5038" spans="1:13">
      <c r="A5038">
        <v>8349</v>
      </c>
      <c r="B5038" t="s">
        <v>3781</v>
      </c>
      <c r="C5038" t="s">
        <v>3756</v>
      </c>
      <c r="D5038">
        <v>1650</v>
      </c>
      <c r="E5038" t="s">
        <v>20</v>
      </c>
      <c r="F5038" t="s">
        <v>420</v>
      </c>
      <c r="G5038" s="81">
        <v>45852</v>
      </c>
      <c r="H5038" t="s">
        <v>4085</v>
      </c>
      <c r="I5038" t="s">
        <v>8230</v>
      </c>
      <c r="J5038" t="s">
        <v>1677</v>
      </c>
      <c r="K5038" t="s">
        <v>9539</v>
      </c>
      <c r="L5038" t="s">
        <v>3755</v>
      </c>
      <c r="M5038">
        <v>774</v>
      </c>
    </row>
    <row r="5039" spans="1:13">
      <c r="A5039">
        <v>8350</v>
      </c>
      <c r="B5039" t="s">
        <v>1227</v>
      </c>
      <c r="C5039" t="s">
        <v>9482</v>
      </c>
      <c r="D5039">
        <v>3710</v>
      </c>
      <c r="E5039" t="s">
        <v>12</v>
      </c>
      <c r="F5039" t="s">
        <v>420</v>
      </c>
      <c r="G5039" s="81">
        <v>45852</v>
      </c>
      <c r="H5039" t="s">
        <v>4048</v>
      </c>
      <c r="I5039" t="s">
        <v>6560</v>
      </c>
      <c r="J5039" t="s">
        <v>13</v>
      </c>
      <c r="K5039" t="s">
        <v>9540</v>
      </c>
      <c r="L5039" t="s">
        <v>9485</v>
      </c>
      <c r="M5039">
        <v>868</v>
      </c>
    </row>
    <row r="5040" spans="1:13">
      <c r="A5040">
        <v>8351</v>
      </c>
      <c r="B5040" t="s">
        <v>3781</v>
      </c>
      <c r="C5040" t="s">
        <v>3750</v>
      </c>
      <c r="D5040">
        <v>4500</v>
      </c>
      <c r="E5040" t="s">
        <v>20</v>
      </c>
      <c r="F5040" t="s">
        <v>420</v>
      </c>
      <c r="G5040" s="81">
        <v>45853</v>
      </c>
      <c r="H5040" t="s">
        <v>4048</v>
      </c>
      <c r="I5040" t="s">
        <v>9541</v>
      </c>
      <c r="J5040" t="s">
        <v>1677</v>
      </c>
      <c r="K5040" t="s">
        <v>9492</v>
      </c>
      <c r="L5040" t="s">
        <v>3749</v>
      </c>
      <c r="M5040">
        <v>768</v>
      </c>
    </row>
    <row r="5041" spans="1:13">
      <c r="A5041">
        <v>8352</v>
      </c>
      <c r="B5041" t="s">
        <v>3781</v>
      </c>
      <c r="C5041" t="s">
        <v>3741</v>
      </c>
      <c r="D5041">
        <v>5916</v>
      </c>
      <c r="E5041" t="s">
        <v>20</v>
      </c>
      <c r="F5041" t="s">
        <v>420</v>
      </c>
      <c r="G5041" s="81">
        <v>45853</v>
      </c>
      <c r="H5041" t="s">
        <v>4085</v>
      </c>
      <c r="I5041" t="s">
        <v>8230</v>
      </c>
      <c r="J5041" t="s">
        <v>1677</v>
      </c>
      <c r="K5041" t="s">
        <v>9493</v>
      </c>
      <c r="L5041" t="s">
        <v>3740</v>
      </c>
      <c r="M5041">
        <v>766</v>
      </c>
    </row>
    <row r="5042" spans="1:13">
      <c r="A5042">
        <v>8353</v>
      </c>
      <c r="B5042" t="s">
        <v>1227</v>
      </c>
      <c r="C5042" t="s">
        <v>8806</v>
      </c>
      <c r="D5042">
        <v>2275</v>
      </c>
      <c r="E5042" t="s">
        <v>17</v>
      </c>
      <c r="F5042" t="s">
        <v>2266</v>
      </c>
      <c r="G5042" s="81">
        <v>45853</v>
      </c>
      <c r="H5042" t="s">
        <v>4048</v>
      </c>
      <c r="I5042" t="s">
        <v>9542</v>
      </c>
      <c r="J5042" t="s">
        <v>1674</v>
      </c>
      <c r="K5042" t="s">
        <v>9543</v>
      </c>
      <c r="L5042" t="s">
        <v>8805</v>
      </c>
      <c r="M5042">
        <v>841</v>
      </c>
    </row>
    <row r="5043" spans="1:13">
      <c r="A5043">
        <v>8354</v>
      </c>
      <c r="B5043" t="s">
        <v>3781</v>
      </c>
      <c r="C5043" t="s">
        <v>3732</v>
      </c>
      <c r="D5043">
        <v>1200</v>
      </c>
      <c r="E5043" t="s">
        <v>20</v>
      </c>
      <c r="F5043" t="s">
        <v>420</v>
      </c>
      <c r="G5043" s="81">
        <v>45853</v>
      </c>
      <c r="H5043" t="s">
        <v>4085</v>
      </c>
      <c r="I5043" t="s">
        <v>6002</v>
      </c>
      <c r="J5043" t="s">
        <v>1677</v>
      </c>
      <c r="K5043" t="s">
        <v>9494</v>
      </c>
      <c r="L5043" t="s">
        <v>3731</v>
      </c>
      <c r="M5043">
        <v>780</v>
      </c>
    </row>
    <row r="5044" spans="1:13">
      <c r="A5044">
        <v>8355</v>
      </c>
      <c r="B5044" t="s">
        <v>3781</v>
      </c>
      <c r="C5044" t="s">
        <v>3778</v>
      </c>
      <c r="D5044">
        <v>29000</v>
      </c>
      <c r="E5044" t="s">
        <v>20</v>
      </c>
      <c r="F5044" t="s">
        <v>420</v>
      </c>
      <c r="G5044" s="81">
        <v>45853</v>
      </c>
      <c r="H5044" t="s">
        <v>4672</v>
      </c>
      <c r="I5044" t="s">
        <v>8175</v>
      </c>
      <c r="J5044" t="s">
        <v>1677</v>
      </c>
      <c r="K5044" t="s">
        <v>9495</v>
      </c>
      <c r="L5044" t="s">
        <v>3777</v>
      </c>
      <c r="M5044">
        <v>762</v>
      </c>
    </row>
    <row r="5045" spans="1:13">
      <c r="A5045">
        <v>8356</v>
      </c>
      <c r="B5045" t="s">
        <v>3781</v>
      </c>
      <c r="C5045" t="s">
        <v>3780</v>
      </c>
      <c r="D5045">
        <v>29000</v>
      </c>
      <c r="E5045" t="s">
        <v>20</v>
      </c>
      <c r="F5045" t="s">
        <v>420</v>
      </c>
      <c r="G5045" s="81">
        <v>45853</v>
      </c>
      <c r="H5045" t="s">
        <v>4672</v>
      </c>
      <c r="I5045" t="s">
        <v>4672</v>
      </c>
      <c r="J5045" t="s">
        <v>1677</v>
      </c>
      <c r="K5045" t="s">
        <v>9544</v>
      </c>
      <c r="L5045" t="s">
        <v>3728</v>
      </c>
      <c r="M5045">
        <v>773</v>
      </c>
    </row>
    <row r="5046" spans="1:13">
      <c r="A5046">
        <v>8357</v>
      </c>
      <c r="B5046" t="s">
        <v>1227</v>
      </c>
      <c r="C5046" t="s">
        <v>9487</v>
      </c>
      <c r="D5046">
        <v>1650</v>
      </c>
      <c r="E5046" t="s">
        <v>8</v>
      </c>
      <c r="F5046" t="s">
        <v>420</v>
      </c>
      <c r="G5046" s="81">
        <v>45852</v>
      </c>
      <c r="H5046" t="s">
        <v>4048</v>
      </c>
      <c r="I5046" t="s">
        <v>5125</v>
      </c>
      <c r="J5046" t="s">
        <v>1675</v>
      </c>
      <c r="K5046" t="s">
        <v>9538</v>
      </c>
      <c r="L5046" t="s">
        <v>9486</v>
      </c>
      <c r="M5046">
        <v>869</v>
      </c>
    </row>
    <row r="5047" spans="1:13">
      <c r="A5047">
        <v>8358</v>
      </c>
      <c r="B5047" t="s">
        <v>3781</v>
      </c>
      <c r="C5047" t="s">
        <v>3750</v>
      </c>
      <c r="D5047">
        <v>5196</v>
      </c>
      <c r="E5047" t="s">
        <v>20</v>
      </c>
      <c r="F5047" t="s">
        <v>420</v>
      </c>
      <c r="G5047" s="81">
        <v>45853</v>
      </c>
      <c r="H5047" t="s">
        <v>4048</v>
      </c>
      <c r="I5047" t="s">
        <v>9545</v>
      </c>
      <c r="J5047" t="s">
        <v>1677</v>
      </c>
      <c r="K5047" t="s">
        <v>9492</v>
      </c>
      <c r="L5047" t="s">
        <v>3749</v>
      </c>
      <c r="M5047">
        <v>768</v>
      </c>
    </row>
    <row r="5048" spans="1:13">
      <c r="A5048">
        <v>8359</v>
      </c>
      <c r="B5048" t="s">
        <v>3781</v>
      </c>
      <c r="C5048" t="s">
        <v>3759</v>
      </c>
      <c r="D5048">
        <v>2550</v>
      </c>
      <c r="E5048" t="s">
        <v>20</v>
      </c>
      <c r="F5048" t="s">
        <v>420</v>
      </c>
      <c r="G5048" s="81">
        <v>45855</v>
      </c>
      <c r="H5048" t="s">
        <v>4085</v>
      </c>
      <c r="I5048" t="s">
        <v>4356</v>
      </c>
      <c r="J5048" t="s">
        <v>1677</v>
      </c>
      <c r="K5048" t="s">
        <v>9552</v>
      </c>
      <c r="L5048" t="s">
        <v>3758</v>
      </c>
      <c r="M5048">
        <v>771</v>
      </c>
    </row>
    <row r="5049" spans="1:13">
      <c r="A5049">
        <v>8360</v>
      </c>
      <c r="B5049" t="s">
        <v>3781</v>
      </c>
      <c r="C5049" t="s">
        <v>3769</v>
      </c>
      <c r="D5049">
        <v>2000</v>
      </c>
      <c r="E5049" t="s">
        <v>20</v>
      </c>
      <c r="F5049" t="s">
        <v>420</v>
      </c>
      <c r="G5049" s="81">
        <v>45853</v>
      </c>
      <c r="H5049" t="s">
        <v>4085</v>
      </c>
      <c r="I5049" t="s">
        <v>4416</v>
      </c>
      <c r="J5049" t="s">
        <v>1677</v>
      </c>
      <c r="K5049" t="s">
        <v>9553</v>
      </c>
      <c r="L5049" t="s">
        <v>3768</v>
      </c>
      <c r="M5049">
        <v>770</v>
      </c>
    </row>
    <row r="5050" spans="1:13">
      <c r="A5050">
        <v>8361</v>
      </c>
      <c r="B5050" t="s">
        <v>1227</v>
      </c>
      <c r="C5050" t="s">
        <v>3461</v>
      </c>
      <c r="D5050">
        <v>2850</v>
      </c>
      <c r="E5050" t="s">
        <v>20</v>
      </c>
      <c r="F5050" t="s">
        <v>420</v>
      </c>
      <c r="G5050" s="81">
        <v>45853</v>
      </c>
      <c r="H5050" t="s">
        <v>4085</v>
      </c>
      <c r="I5050" t="s">
        <v>2229</v>
      </c>
      <c r="J5050" t="s">
        <v>1677</v>
      </c>
      <c r="K5050" t="s">
        <v>9554</v>
      </c>
      <c r="L5050" t="s">
        <v>3460</v>
      </c>
      <c r="M5050">
        <v>684</v>
      </c>
    </row>
    <row r="5051" spans="1:13">
      <c r="A5051">
        <v>8362</v>
      </c>
      <c r="B5051" t="s">
        <v>1227</v>
      </c>
      <c r="C5051" t="s">
        <v>3336</v>
      </c>
      <c r="D5051">
        <v>2000</v>
      </c>
      <c r="E5051" t="s">
        <v>10</v>
      </c>
      <c r="F5051" t="s">
        <v>420</v>
      </c>
      <c r="G5051" s="81">
        <v>45856</v>
      </c>
      <c r="H5051" t="s">
        <v>4048</v>
      </c>
      <c r="I5051" t="s">
        <v>9555</v>
      </c>
      <c r="J5051" t="s">
        <v>2032</v>
      </c>
      <c r="K5051" t="s">
        <v>9549</v>
      </c>
      <c r="L5051" t="s">
        <v>3335</v>
      </c>
      <c r="M5051">
        <v>655</v>
      </c>
    </row>
    <row r="5052" spans="1:13">
      <c r="A5052">
        <v>8363</v>
      </c>
      <c r="B5052" t="s">
        <v>1227</v>
      </c>
      <c r="C5052" t="s">
        <v>3336</v>
      </c>
      <c r="D5052">
        <v>2000</v>
      </c>
      <c r="E5052" t="s">
        <v>10</v>
      </c>
      <c r="F5052" t="s">
        <v>420</v>
      </c>
      <c r="G5052" s="81">
        <v>45856</v>
      </c>
      <c r="H5052" t="s">
        <v>4048</v>
      </c>
      <c r="I5052" t="s">
        <v>5587</v>
      </c>
      <c r="J5052" t="s">
        <v>2032</v>
      </c>
      <c r="K5052" t="s">
        <v>9556</v>
      </c>
      <c r="L5052" t="s">
        <v>3335</v>
      </c>
      <c r="M5052">
        <v>655</v>
      </c>
    </row>
    <row r="5053" spans="1:13">
      <c r="A5053">
        <v>8364</v>
      </c>
      <c r="B5053" t="s">
        <v>1227</v>
      </c>
      <c r="C5053" t="s">
        <v>3336</v>
      </c>
      <c r="D5053">
        <v>2000</v>
      </c>
      <c r="E5053" t="s">
        <v>10</v>
      </c>
      <c r="F5053" t="s">
        <v>2266</v>
      </c>
      <c r="G5053" s="81">
        <v>45856</v>
      </c>
      <c r="H5053" t="s">
        <v>4048</v>
      </c>
      <c r="I5053" t="s">
        <v>9557</v>
      </c>
      <c r="J5053" t="s">
        <v>2032</v>
      </c>
      <c r="K5053" t="s">
        <v>9558</v>
      </c>
      <c r="L5053" t="s">
        <v>3335</v>
      </c>
      <c r="M5053">
        <v>655</v>
      </c>
    </row>
    <row r="5054" spans="1:13">
      <c r="A5054">
        <v>8365</v>
      </c>
      <c r="B5054" t="s">
        <v>35</v>
      </c>
      <c r="C5054" t="s">
        <v>4009</v>
      </c>
      <c r="D5054">
        <v>30982</v>
      </c>
      <c r="E5054" t="s">
        <v>20</v>
      </c>
      <c r="F5054" t="s">
        <v>420</v>
      </c>
      <c r="G5054" s="81">
        <v>45860</v>
      </c>
      <c r="H5054" t="s">
        <v>4048</v>
      </c>
      <c r="I5054" t="s">
        <v>9559</v>
      </c>
      <c r="J5054" t="s">
        <v>1677</v>
      </c>
      <c r="K5054" t="s">
        <v>9547</v>
      </c>
      <c r="L5054" t="s">
        <v>4008</v>
      </c>
      <c r="M5054">
        <v>829</v>
      </c>
    </row>
    <row r="5055" spans="1:13">
      <c r="A5055">
        <v>8366</v>
      </c>
      <c r="B5055" t="s">
        <v>1227</v>
      </c>
      <c r="C5055" t="s">
        <v>605</v>
      </c>
      <c r="D5055">
        <v>6000</v>
      </c>
      <c r="E5055" t="s">
        <v>12</v>
      </c>
      <c r="F5055" t="s">
        <v>420</v>
      </c>
      <c r="G5055" s="81">
        <v>45860</v>
      </c>
      <c r="H5055" t="s">
        <v>4048</v>
      </c>
      <c r="I5055" t="s">
        <v>5108</v>
      </c>
      <c r="J5055" t="s">
        <v>13</v>
      </c>
      <c r="K5055" t="s">
        <v>9560</v>
      </c>
      <c r="L5055" t="s">
        <v>603</v>
      </c>
      <c r="M5055">
        <v>468</v>
      </c>
    </row>
    <row r="5056" spans="1:13">
      <c r="A5056">
        <v>8367</v>
      </c>
      <c r="B5056" t="s">
        <v>1227</v>
      </c>
      <c r="C5056" t="s">
        <v>9062</v>
      </c>
      <c r="D5056">
        <v>5000</v>
      </c>
      <c r="E5056" t="s">
        <v>17</v>
      </c>
      <c r="F5056" t="s">
        <v>2266</v>
      </c>
      <c r="G5056" s="81">
        <v>45859</v>
      </c>
      <c r="H5056" t="s">
        <v>4048</v>
      </c>
      <c r="I5056" t="s">
        <v>93</v>
      </c>
      <c r="J5056" t="s">
        <v>1674</v>
      </c>
      <c r="K5056" t="s">
        <v>9548</v>
      </c>
      <c r="L5056" t="s">
        <v>8904</v>
      </c>
      <c r="M5056">
        <v>846</v>
      </c>
    </row>
    <row r="5057" spans="1:13">
      <c r="A5057">
        <v>8368</v>
      </c>
      <c r="B5057" t="s">
        <v>1227</v>
      </c>
      <c r="C5057" t="s">
        <v>2178</v>
      </c>
      <c r="D5057">
        <v>1000</v>
      </c>
      <c r="E5057" t="s">
        <v>2178</v>
      </c>
      <c r="F5057" t="s">
        <v>420</v>
      </c>
      <c r="G5057" s="81">
        <v>45861</v>
      </c>
      <c r="H5057" t="s">
        <v>4048</v>
      </c>
      <c r="J5057" t="s">
        <v>2178</v>
      </c>
      <c r="K5057" t="s">
        <v>9546</v>
      </c>
      <c r="L5057" t="s">
        <v>2177</v>
      </c>
      <c r="M5057">
        <v>411</v>
      </c>
    </row>
    <row r="5058" spans="1:13">
      <c r="A5058">
        <v>8369</v>
      </c>
      <c r="G5058" s="81"/>
    </row>
    <row r="5059" spans="1:13">
      <c r="A5059">
        <v>8370</v>
      </c>
      <c r="G5059" s="81"/>
    </row>
    <row r="5060" spans="1:13">
      <c r="A5060">
        <v>8371</v>
      </c>
      <c r="G5060" s="81"/>
    </row>
    <row r="5061" spans="1:13">
      <c r="A5061">
        <v>8372</v>
      </c>
      <c r="G5061" s="81"/>
    </row>
    <row r="5062" spans="1:13">
      <c r="A5062">
        <v>8373</v>
      </c>
      <c r="G5062" s="81"/>
    </row>
    <row r="5063" spans="1:13">
      <c r="A5063">
        <v>8374</v>
      </c>
      <c r="G5063" s="81"/>
    </row>
    <row r="5064" spans="1:13">
      <c r="A5064">
        <v>8375</v>
      </c>
      <c r="G5064" s="81"/>
    </row>
    <row r="5065" spans="1:13">
      <c r="A5065">
        <v>8376</v>
      </c>
      <c r="G5065" s="81"/>
    </row>
    <row r="5066" spans="1:13">
      <c r="A5066">
        <v>8377</v>
      </c>
      <c r="G5066" s="81"/>
    </row>
    <row r="5067" spans="1:13">
      <c r="A5067">
        <v>8378</v>
      </c>
      <c r="G5067" s="81"/>
    </row>
    <row r="5068" spans="1:13">
      <c r="A5068">
        <v>8379</v>
      </c>
      <c r="G5068" s="81"/>
    </row>
    <row r="5069" spans="1:13">
      <c r="A5069">
        <v>8380</v>
      </c>
      <c r="G5069" s="81"/>
    </row>
    <row r="5070" spans="1:13">
      <c r="A5070">
        <v>8381</v>
      </c>
      <c r="G5070" s="81"/>
    </row>
    <row r="5071" spans="1:13">
      <c r="A5071">
        <v>8382</v>
      </c>
      <c r="G5071" s="81"/>
    </row>
    <row r="5072" spans="1:13">
      <c r="A5072">
        <v>8383</v>
      </c>
      <c r="G5072" s="81"/>
    </row>
    <row r="5073" spans="1:7">
      <c r="A5073">
        <v>8384</v>
      </c>
      <c r="G5073" s="81"/>
    </row>
    <row r="5074" spans="1:7">
      <c r="A5074">
        <v>8385</v>
      </c>
      <c r="G5074" s="81"/>
    </row>
    <row r="5075" spans="1:7">
      <c r="A5075">
        <v>8386</v>
      </c>
      <c r="G5075" s="81"/>
    </row>
    <row r="5076" spans="1:7">
      <c r="G5076" s="81"/>
    </row>
    <row r="5077" spans="1:7">
      <c r="G5077" s="81"/>
    </row>
    <row r="5078" spans="1:7">
      <c r="G5078" s="81"/>
    </row>
    <row r="5079" spans="1:7">
      <c r="G5079" s="81"/>
    </row>
    <row r="5080" spans="1:7">
      <c r="G5080" s="81"/>
    </row>
    <row r="5081" spans="1:7">
      <c r="G5081" s="81"/>
    </row>
    <row r="5082" spans="1:7">
      <c r="G5082" s="81"/>
    </row>
    <row r="5083" spans="1:7">
      <c r="G5083" s="81"/>
    </row>
    <row r="5084" spans="1:7">
      <c r="G5084" s="81"/>
    </row>
    <row r="5085" spans="1:7">
      <c r="G5085" s="81"/>
    </row>
    <row r="5086" spans="1:7">
      <c r="G5086" s="81"/>
    </row>
    <row r="5087" spans="1:7">
      <c r="G5087" s="81"/>
    </row>
    <row r="5088" spans="1:7">
      <c r="G5088" s="81"/>
    </row>
    <row r="5089" spans="7:7">
      <c r="G5089" s="81"/>
    </row>
    <row r="5090" spans="7:7">
      <c r="G5090" s="81"/>
    </row>
    <row r="5091" spans="7:7">
      <c r="G5091" s="81"/>
    </row>
    <row r="5092" spans="7:7">
      <c r="G5092" s="81"/>
    </row>
    <row r="5093" spans="7:7">
      <c r="G5093" s="81"/>
    </row>
    <row r="5094" spans="7:7">
      <c r="G5094" s="81"/>
    </row>
    <row r="5095" spans="7:7">
      <c r="G5095" s="8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A5908B-657B-4615-A3E9-0423DF199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120</vt:i4>
      </vt:variant>
    </vt:vector>
  </HeadingPairs>
  <TitlesOfParts>
    <vt:vector size="128" baseType="lpstr">
      <vt:lpstr>BASE ALUMNOS (3)</vt:lpstr>
      <vt:lpstr>CRITERIOS</vt:lpstr>
      <vt:lpstr>BASE ALUMNOS</vt:lpstr>
      <vt:lpstr>CARTA </vt:lpstr>
      <vt:lpstr>listado para sistema</vt:lpstr>
      <vt:lpstr>Analíticos</vt:lpstr>
      <vt:lpstr>pub_gid=1206699819&amp;single=true&amp;</vt:lpstr>
      <vt:lpstr>DatPagos</vt:lpstr>
      <vt:lpstr>Alumnos</vt:lpstr>
      <vt:lpstr>Analisis1</vt:lpstr>
      <vt:lpstr>Analisis2</vt:lpstr>
      <vt:lpstr>Analisis3</vt:lpstr>
      <vt:lpstr>Analisis4</vt:lpstr>
      <vt:lpstr>'CARTA '!Área_de_impresión</vt:lpstr>
      <vt:lpstr>BDPROGRAMA</vt:lpstr>
      <vt:lpstr>beca</vt:lpstr>
      <vt:lpstr>CADPCole</vt:lpstr>
      <vt:lpstr>CADPColeSinD</vt:lpstr>
      <vt:lpstr>CADPEqui</vt:lpstr>
      <vt:lpstr>CADPInscrip</vt:lpstr>
      <vt:lpstr>CADPMeses</vt:lpstr>
      <vt:lpstr>CADPMesesPago</vt:lpstr>
      <vt:lpstr>CADPNoDR</vt:lpstr>
      <vt:lpstr>CADPPrecioGral</vt:lpstr>
      <vt:lpstr>CADPTit</vt:lpstr>
      <vt:lpstr>CEMesesPago</vt:lpstr>
      <vt:lpstr>CUCole</vt:lpstr>
      <vt:lpstr>CUColeSinD</vt:lpstr>
      <vt:lpstr>CUEqui</vt:lpstr>
      <vt:lpstr>CUInscrip</vt:lpstr>
      <vt:lpstr>CUMeses</vt:lpstr>
      <vt:lpstr>CUNoDR</vt:lpstr>
      <vt:lpstr>CUPrecioGral</vt:lpstr>
      <vt:lpstr>CUTit</vt:lpstr>
      <vt:lpstr>DDCole</vt:lpstr>
      <vt:lpstr>DDColeSinD</vt:lpstr>
      <vt:lpstr>DDEqui</vt:lpstr>
      <vt:lpstr>DDInscrip</vt:lpstr>
      <vt:lpstr>DDMeses</vt:lpstr>
      <vt:lpstr>DDMesesPago</vt:lpstr>
      <vt:lpstr>DDNoDR</vt:lpstr>
      <vt:lpstr>DDPrecioGral</vt:lpstr>
      <vt:lpstr>DDTit</vt:lpstr>
      <vt:lpstr>DIAPCole</vt:lpstr>
      <vt:lpstr>DIAPColeSinD</vt:lpstr>
      <vt:lpstr>DIAPEqui</vt:lpstr>
      <vt:lpstr>DIAPInscrip</vt:lpstr>
      <vt:lpstr>DIAPMeses</vt:lpstr>
      <vt:lpstr>DIAPMesesPago</vt:lpstr>
      <vt:lpstr>DIAPNoDR</vt:lpstr>
      <vt:lpstr>DIAPPrecioGral</vt:lpstr>
      <vt:lpstr>DIAPTit</vt:lpstr>
      <vt:lpstr>EAcademico</vt:lpstr>
      <vt:lpstr>ESTATUS</vt:lpstr>
      <vt:lpstr>inscrip</vt:lpstr>
      <vt:lpstr>JTDDCole</vt:lpstr>
      <vt:lpstr>JTDDColeSinD</vt:lpstr>
      <vt:lpstr>JTDDEqui</vt:lpstr>
      <vt:lpstr>JTDDInscrip</vt:lpstr>
      <vt:lpstr>JTDDMeses</vt:lpstr>
      <vt:lpstr>JTDDMesesPago</vt:lpstr>
      <vt:lpstr>JTDDNoDR</vt:lpstr>
      <vt:lpstr>JTDDPrecioGral</vt:lpstr>
      <vt:lpstr>JTDDTit</vt:lpstr>
      <vt:lpstr>JTDIAPCole</vt:lpstr>
      <vt:lpstr>JTDIAPColeSinD</vt:lpstr>
      <vt:lpstr>JTDIAPEqui</vt:lpstr>
      <vt:lpstr>JTDIAPInscrip</vt:lpstr>
      <vt:lpstr>JTDIAPMeses</vt:lpstr>
      <vt:lpstr>JTDIAPMesesPago</vt:lpstr>
      <vt:lpstr>JTDIAPNoDR</vt:lpstr>
      <vt:lpstr>JTDIAPPrecioGral</vt:lpstr>
      <vt:lpstr>JTDIAPTit</vt:lpstr>
      <vt:lpstr>JTLDCole</vt:lpstr>
      <vt:lpstr>JTLDColeSinD</vt:lpstr>
      <vt:lpstr>JTLDEqui</vt:lpstr>
      <vt:lpstr>JTLDInscrip</vt:lpstr>
      <vt:lpstr>JTLDMeses</vt:lpstr>
      <vt:lpstr>JTLDMesesPago</vt:lpstr>
      <vt:lpstr>JTLDNoDR</vt:lpstr>
      <vt:lpstr>JTLDPrecioGral</vt:lpstr>
      <vt:lpstr>JTLDTit</vt:lpstr>
      <vt:lpstr>JTMDCole</vt:lpstr>
      <vt:lpstr>JTMDColeSinD</vt:lpstr>
      <vt:lpstr>JTMDEqui</vt:lpstr>
      <vt:lpstr>JTMDInscrip</vt:lpstr>
      <vt:lpstr>JTMDMeses</vt:lpstr>
      <vt:lpstr>JTMDMesesPago</vt:lpstr>
      <vt:lpstr>JTMDNoDR</vt:lpstr>
      <vt:lpstr>JTMDPCole</vt:lpstr>
      <vt:lpstr>JTMDPColeSinD</vt:lpstr>
      <vt:lpstr>JTMDPEqui</vt:lpstr>
      <vt:lpstr>JTMDPInscrip</vt:lpstr>
      <vt:lpstr>JTMDPMeses</vt:lpstr>
      <vt:lpstr>JTMDPMesesPago</vt:lpstr>
      <vt:lpstr>JTMDPNoDR</vt:lpstr>
      <vt:lpstr>JTMDPPrecioGral</vt:lpstr>
      <vt:lpstr>JTMDPrecioGral</vt:lpstr>
      <vt:lpstr>JTMDPTit</vt:lpstr>
      <vt:lpstr>JTMDTit</vt:lpstr>
      <vt:lpstr>LDCole</vt:lpstr>
      <vt:lpstr>LDColeSinD</vt:lpstr>
      <vt:lpstr>LDEqui</vt:lpstr>
      <vt:lpstr>LDInscrip</vt:lpstr>
      <vt:lpstr>LDMesesPago</vt:lpstr>
      <vt:lpstr>LDNoDR</vt:lpstr>
      <vt:lpstr>LDPrecioGral</vt:lpstr>
      <vt:lpstr>LDTit</vt:lpstr>
      <vt:lpstr>MDCole</vt:lpstr>
      <vt:lpstr>MDColeSinD</vt:lpstr>
      <vt:lpstr>MDEqui</vt:lpstr>
      <vt:lpstr>MDInscrip</vt:lpstr>
      <vt:lpstr>MDMeses</vt:lpstr>
      <vt:lpstr>MDMesesPago</vt:lpstr>
      <vt:lpstr>MDNoDR</vt:lpstr>
      <vt:lpstr>MDPCole</vt:lpstr>
      <vt:lpstr>MDPColeSinD</vt:lpstr>
      <vt:lpstr>MDPEqui</vt:lpstr>
      <vt:lpstr>MDPInscrip</vt:lpstr>
      <vt:lpstr>MDPMeses</vt:lpstr>
      <vt:lpstr>MDPMesesPago</vt:lpstr>
      <vt:lpstr>MDPNoDR</vt:lpstr>
      <vt:lpstr>MDPPrecioGral</vt:lpstr>
      <vt:lpstr>MDPrecioGral</vt:lpstr>
      <vt:lpstr>MDPTit</vt:lpstr>
      <vt:lpstr>MDTit</vt:lpstr>
      <vt:lpstr>reglamento</vt:lpstr>
      <vt:lpstr>Sedes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Coord Admi</dc:creator>
  <cp:keywords/>
  <dc:description/>
  <cp:lastModifiedBy>YASMIN CAMPOS</cp:lastModifiedBy>
  <cp:revision/>
  <cp:lastPrinted>2025-09-12T20:56:33Z</cp:lastPrinted>
  <dcterms:created xsi:type="dcterms:W3CDTF">2022-01-03T21:46:54Z</dcterms:created>
  <dcterms:modified xsi:type="dcterms:W3CDTF">2025-09-17T21:19:07Z</dcterms:modified>
  <cp:category/>
  <cp:contentStatus/>
</cp:coreProperties>
</file>